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drawings/drawing1.xml" ContentType="application/vnd.openxmlformats-officedocument.drawing+xml"/>
  <Override PartName="/xl/tables/table1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12.xml" ContentType="application/vnd.openxmlformats-officedocument.spreadsheetml.table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1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ing\waccache\LN2PEPF0000C32D\EXCELCNV\1bb40905-b43f-48b7-bd45-1e0b450ef3d3\"/>
    </mc:Choice>
  </mc:AlternateContent>
  <xr:revisionPtr revIDLastSave="0" documentId="8_{72FF2081-A45B-49B5-A5D2-7FD3A8B9C028}" xr6:coauthVersionLast="47" xr6:coauthVersionMax="47" xr10:uidLastSave="{00000000-0000-0000-0000-000000000000}"/>
  <bookViews>
    <workbookView xWindow="-60" yWindow="-60" windowWidth="15480" windowHeight="11640" firstSheet="20" activeTab="5" xr2:uid="{00000000-000D-0000-FFFF-FFFF00000000}"/>
  </bookViews>
  <sheets>
    <sheet name="new employees" sheetId="3" state="hidden" r:id="rId1"/>
    <sheet name="adminnes" sheetId="1" state="hidden" r:id="rId2"/>
    <sheet name="employees links" sheetId="2" state="hidden" r:id="rId3"/>
    <sheet name="partners idram-picture-message" sheetId="5" state="hidden" r:id="rId4"/>
    <sheet name="Stats" sheetId="30" r:id="rId5"/>
    <sheet name="superadmin" sheetId="32" r:id="rId6"/>
    <sheet name="ggPayers" sheetId="46" r:id="rId7"/>
    <sheet name="Տաշիր պիցցաներ" sheetId="49" r:id="rId8"/>
    <sheet name="Sheet5" sheetId="52" r:id="rId9"/>
    <sheet name="Sheet3" sheetId="50" r:id="rId10"/>
    <sheet name="Sheet4" sheetId="51" r:id="rId11"/>
    <sheet name="Partners details" sheetId="20" r:id="rId12"/>
    <sheet name="Partner more details" sheetId="24" r:id="rId13"/>
    <sheet name="Companies" sheetId="29" r:id="rId14"/>
    <sheet name="Companies list for teams" sheetId="31" state="hidden" r:id="rId15"/>
    <sheet name="allTipsNew" sheetId="45" r:id="rId16"/>
    <sheet name="ggPayers archive" sheetId="21" state="hidden" r:id="rId17"/>
    <sheet name="allTips archive" sheetId="44" state="hidden" r:id="rId18"/>
    <sheet name="Android-IOS users" sheetId="42" state="hidden" r:id="rId19"/>
    <sheet name="Android-IOS users analyze" sheetId="43" state="hidden" r:id="rId20"/>
    <sheet name="More Partners" sheetId="40" r:id="rId21"/>
    <sheet name="gg teammates" sheetId="9" r:id="rId22"/>
    <sheet name="draft" sheetId="39" r:id="rId23"/>
    <sheet name="uid-&gt;metabaze" sheetId="41" r:id="rId24"/>
    <sheet name="coffee music codes" sheetId="36" r:id="rId25"/>
    <sheet name="CARD" sheetId="38" state="hidden" r:id="rId26"/>
    <sheet name="superadmin configuration" sheetId="33" r:id="rId27"/>
    <sheet name="Fake pages" sheetId="27" r:id="rId28"/>
    <sheet name="Partners promoes" sheetId="12" r:id="rId29"/>
    <sheet name="Sheet1" sheetId="47" r:id="rId30"/>
    <sheet name="Companies activing 19.04" sheetId="26" state="hidden" r:id="rId31"/>
    <sheet name="partners phoneNumber-&gt; id" sheetId="22" r:id="rId32"/>
    <sheet name="Mov" sheetId="8" state="hidden" r:id="rId33"/>
    <sheet name="Malocco" sheetId="7" state="hidden" r:id="rId34"/>
    <sheet name="ggPayers promoes stat" sheetId="23" state="hidden" r:id="rId35"/>
    <sheet name="_56F9DC9755BA473782653E2940F9" sheetId="17" state="veryHidden" r:id="rId36"/>
    <sheet name="Daily tips" sheetId="16" r:id="rId37"/>
    <sheet name="Handle transactions" sheetId="13" r:id="rId38"/>
  </sheets>
  <definedNames>
    <definedName name="_56F9DC9755BA473782653E2940F9FormId">"oXyPuVe730m7t2mvE_xtE8kG71mdQzFBihVbhfRjn9VUQlRUUFNKVUNBWEpZTk1QWEtFQVozUTI4RC4u"</definedName>
    <definedName name="_56F9DC9755BA473782653E2940F9ResponseSheet">"Form1"</definedName>
    <definedName name="_56F9DC9755BA473782653E2940F9SourceDocId">"{619709ab-e384-4781-bd49-6fecfa2a3787}"</definedName>
    <definedName name="_xlnm._FilterDatabase" localSheetId="25" hidden="1">CARD!$A$1:$B$1</definedName>
    <definedName name="_xlnm._FilterDatabase" localSheetId="30" hidden="1">'Companies activing 19.04'!$A$1:$C$1</definedName>
    <definedName name="_xlnm._FilterDatabase" localSheetId="14" hidden="1">'Companies list for teams'!$AF$1:$AF$2</definedName>
    <definedName name="_xlnm._FilterDatabase" localSheetId="36" hidden="1">'Daily tips'!#REF!</definedName>
    <definedName name="_xlnm._FilterDatabase" localSheetId="34" hidden="1">'ggPayers promoes stat'!$V$4:$V$39</definedName>
    <definedName name="_xlnm._FilterDatabase" localSheetId="12" hidden="1">'Partner more details'!#REF!</definedName>
    <definedName name="_xlnm._FilterDatabase" localSheetId="11" hidden="1">'Partners details'!$A$1:$D$1</definedName>
    <definedName name="_xlnm._FilterDatabase" localSheetId="3" hidden="1">'partners idram-picture-message'!$A$1:$I$1</definedName>
    <definedName name="_xlnm._FilterDatabase" localSheetId="5" hidden="1">superadmin!$A$1:$K$1728</definedName>
    <definedName name="_xlnm._FilterDatabase" localSheetId="26" hidden="1">'superadmin configuration'!$D$1:$E$1</definedName>
    <definedName name="_xlnm._FilterDatabase" localSheetId="18" hidden="1">'Android-IOS users'!$A$1:$F$1</definedName>
    <definedName name="_xlnm._FilterDatabase" localSheetId="17" hidden="1">'allTips archive'!$A$1:$H$1</definedName>
    <definedName name="_xlnm._FilterDatabase" localSheetId="13" hidden="1">Companies!$N$1:$P$1</definedName>
    <definedName name="_xlnm._FilterDatabase" localSheetId="29" hidden="1">Sheet1!$A$1:$A$289</definedName>
    <definedName name="_xlnm._FilterDatabase" localSheetId="28" hidden="1">'Partners promoes'!$AB$6:$AD$6</definedName>
    <definedName name="_xlnm._FilterDatabase" localSheetId="10" hidden="1">Sheet4!$C$1:$D$83</definedName>
    <definedName name="_xlnm._FilterDatabase" localSheetId="22" hidden="1">draft!$AB$5:$AH$5</definedName>
    <definedName name="_GoBack">'Partners details'!$I$1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116" i="29" l="1"/>
  <c r="I116" i="29"/>
  <c r="L116" i="29"/>
  <c r="H1" i="51"/>
  <c r="L2" i="51"/>
  <c r="L3" i="51"/>
  <c r="L4" i="51"/>
  <c r="L5" i="51"/>
  <c r="L6" i="51"/>
  <c r="L7" i="51"/>
  <c r="L8" i="51"/>
  <c r="L9" i="51"/>
  <c r="L10" i="51"/>
  <c r="L11" i="51"/>
  <c r="L12" i="51"/>
  <c r="L13" i="51"/>
  <c r="L14" i="51"/>
  <c r="L15" i="51"/>
  <c r="L16" i="51"/>
  <c r="L17" i="51"/>
  <c r="L18" i="51"/>
  <c r="L19" i="51"/>
  <c r="L20" i="51"/>
  <c r="L21" i="51"/>
  <c r="L22" i="51"/>
  <c r="L23" i="51"/>
  <c r="L24" i="51"/>
  <c r="L25" i="51"/>
  <c r="L26" i="51"/>
  <c r="L27" i="51"/>
  <c r="L28" i="51"/>
  <c r="L29" i="51"/>
  <c r="L30" i="51"/>
  <c r="L31" i="51"/>
  <c r="L32" i="51"/>
  <c r="L33" i="51"/>
  <c r="L34" i="51"/>
  <c r="L35" i="51"/>
  <c r="L36" i="51"/>
  <c r="L37" i="51"/>
  <c r="L38" i="51"/>
  <c r="L39" i="51"/>
  <c r="L40" i="51"/>
  <c r="L41" i="51"/>
  <c r="L42" i="51"/>
  <c r="L43" i="51"/>
  <c r="L44" i="51"/>
  <c r="L45" i="51"/>
  <c r="L46" i="51"/>
  <c r="L47" i="51"/>
  <c r="L48" i="51"/>
  <c r="L49" i="51"/>
  <c r="L50" i="51"/>
  <c r="L51" i="51"/>
  <c r="L52" i="51"/>
  <c r="L53" i="51"/>
  <c r="L54" i="51"/>
  <c r="L55" i="51"/>
  <c r="L56" i="51"/>
  <c r="L57" i="51"/>
  <c r="L58" i="51"/>
  <c r="L59" i="51"/>
  <c r="L60" i="51"/>
  <c r="L61" i="51"/>
  <c r="L62" i="51"/>
  <c r="L63" i="51"/>
  <c r="L64" i="51"/>
  <c r="K2" i="51"/>
  <c r="K3" i="51"/>
  <c r="K4" i="51"/>
  <c r="K5" i="51"/>
  <c r="K6" i="51"/>
  <c r="K7" i="51"/>
  <c r="K8" i="51"/>
  <c r="K9" i="51"/>
  <c r="K10" i="51"/>
  <c r="K11" i="51"/>
  <c r="K12" i="51"/>
  <c r="K13" i="51"/>
  <c r="K14" i="51"/>
  <c r="K15" i="51"/>
  <c r="K16" i="51"/>
  <c r="K17" i="51"/>
  <c r="K18" i="51"/>
  <c r="K19" i="51"/>
  <c r="K20" i="51"/>
  <c r="K21" i="51"/>
  <c r="K22" i="51"/>
  <c r="K23" i="51"/>
  <c r="K24" i="51"/>
  <c r="K25" i="51"/>
  <c r="K26" i="51"/>
  <c r="K27" i="51"/>
  <c r="K28" i="51"/>
  <c r="K29" i="51"/>
  <c r="K30" i="51"/>
  <c r="K31" i="51"/>
  <c r="K32" i="51"/>
  <c r="K33" i="51"/>
  <c r="K34" i="51"/>
  <c r="K35" i="51"/>
  <c r="K36" i="51"/>
  <c r="K37" i="51"/>
  <c r="K38" i="51"/>
  <c r="K39" i="51"/>
  <c r="K40" i="51"/>
  <c r="K41" i="51"/>
  <c r="K42" i="51"/>
  <c r="K43" i="51"/>
  <c r="K44" i="51"/>
  <c r="K45" i="51"/>
  <c r="K46" i="51"/>
  <c r="K47" i="51"/>
  <c r="K48" i="51"/>
  <c r="K49" i="51"/>
  <c r="K50" i="51"/>
  <c r="K51" i="51"/>
  <c r="K52" i="51"/>
  <c r="K53" i="51"/>
  <c r="K54" i="51"/>
  <c r="K55" i="51"/>
  <c r="K56" i="51"/>
  <c r="K57" i="51"/>
  <c r="K58" i="51"/>
  <c r="K59" i="51"/>
  <c r="K60" i="51"/>
  <c r="K61" i="51"/>
  <c r="K62" i="51"/>
  <c r="K63" i="51"/>
  <c r="K64" i="51"/>
  <c r="J2" i="51"/>
  <c r="J3" i="51"/>
  <c r="J4" i="51"/>
  <c r="J5" i="51"/>
  <c r="J6" i="51"/>
  <c r="J7" i="51"/>
  <c r="J8" i="51"/>
  <c r="J9" i="51"/>
  <c r="J10" i="51"/>
  <c r="J11" i="51"/>
  <c r="J12" i="51"/>
  <c r="J13" i="51"/>
  <c r="J14" i="51"/>
  <c r="J15" i="51"/>
  <c r="J16" i="51"/>
  <c r="J17" i="51"/>
  <c r="J18" i="51"/>
  <c r="J19" i="51"/>
  <c r="J20" i="51"/>
  <c r="J21" i="51"/>
  <c r="J22" i="51"/>
  <c r="J23" i="51"/>
  <c r="J24" i="51"/>
  <c r="J25" i="51"/>
  <c r="J26" i="51"/>
  <c r="J27" i="51"/>
  <c r="J28" i="51"/>
  <c r="J29" i="51"/>
  <c r="J30" i="51"/>
  <c r="J31" i="51"/>
  <c r="J32" i="51"/>
  <c r="J33" i="51"/>
  <c r="J34" i="51"/>
  <c r="J35" i="51"/>
  <c r="J36" i="51"/>
  <c r="J37" i="51"/>
  <c r="J38" i="51"/>
  <c r="J39" i="51"/>
  <c r="J40" i="51"/>
  <c r="J41" i="51"/>
  <c r="J42" i="51"/>
  <c r="J43" i="51"/>
  <c r="J44" i="51"/>
  <c r="J45" i="51"/>
  <c r="J46" i="51"/>
  <c r="J47" i="51"/>
  <c r="J48" i="51"/>
  <c r="J49" i="51"/>
  <c r="J50" i="51"/>
  <c r="J51" i="51"/>
  <c r="J52" i="51"/>
  <c r="J53" i="51"/>
  <c r="J54" i="51"/>
  <c r="J55" i="51"/>
  <c r="J56" i="51"/>
  <c r="J57" i="51"/>
  <c r="J58" i="51"/>
  <c r="J59" i="51"/>
  <c r="J60" i="51"/>
  <c r="J61" i="51"/>
  <c r="J62" i="51"/>
  <c r="J63" i="51"/>
  <c r="J64" i="51"/>
  <c r="L1" i="51"/>
  <c r="K1" i="51"/>
  <c r="J1" i="51"/>
  <c r="I2" i="51"/>
  <c r="I3" i="51"/>
  <c r="I4" i="51"/>
  <c r="I5" i="51"/>
  <c r="I6" i="51"/>
  <c r="I7" i="51"/>
  <c r="I8" i="51"/>
  <c r="I9" i="51"/>
  <c r="I10" i="51"/>
  <c r="I11" i="51"/>
  <c r="I12" i="51"/>
  <c r="I13" i="51"/>
  <c r="I14" i="51"/>
  <c r="I15" i="51"/>
  <c r="I16" i="51"/>
  <c r="I17" i="51"/>
  <c r="I18" i="51"/>
  <c r="I19" i="51"/>
  <c r="I20" i="51"/>
  <c r="I21" i="51"/>
  <c r="I22" i="51"/>
  <c r="I23" i="51"/>
  <c r="I24" i="51"/>
  <c r="I25" i="51"/>
  <c r="I26" i="51"/>
  <c r="I27" i="51"/>
  <c r="I28" i="51"/>
  <c r="I29" i="51"/>
  <c r="I30" i="51"/>
  <c r="I31" i="51"/>
  <c r="I32" i="51"/>
  <c r="I33" i="51"/>
  <c r="I34" i="51"/>
  <c r="I35" i="51"/>
  <c r="I36" i="51"/>
  <c r="I37" i="51"/>
  <c r="I38" i="51"/>
  <c r="I39" i="51"/>
  <c r="I40" i="51"/>
  <c r="I41" i="51"/>
  <c r="I42" i="51"/>
  <c r="I43" i="51"/>
  <c r="I44" i="51"/>
  <c r="I45" i="51"/>
  <c r="I46" i="51"/>
  <c r="I47" i="51"/>
  <c r="I48" i="51"/>
  <c r="I49" i="51"/>
  <c r="I50" i="51"/>
  <c r="I51" i="51"/>
  <c r="I52" i="51"/>
  <c r="I53" i="51"/>
  <c r="I54" i="51"/>
  <c r="I55" i="51"/>
  <c r="I56" i="51"/>
  <c r="I57" i="51"/>
  <c r="I58" i="51"/>
  <c r="I59" i="51"/>
  <c r="I60" i="51"/>
  <c r="I61" i="51"/>
  <c r="I62" i="51"/>
  <c r="I63" i="51"/>
  <c r="I64" i="51"/>
  <c r="I1" i="51"/>
  <c r="H2" i="51"/>
  <c r="H3" i="51"/>
  <c r="H4" i="51"/>
  <c r="H5" i="51"/>
  <c r="H6" i="51"/>
  <c r="H7" i="51"/>
  <c r="H8" i="51"/>
  <c r="H9" i="51"/>
  <c r="H10" i="51"/>
  <c r="H11" i="51"/>
  <c r="H12" i="51"/>
  <c r="H13" i="51"/>
  <c r="H14" i="51"/>
  <c r="H15" i="51"/>
  <c r="H16" i="51"/>
  <c r="H17" i="51"/>
  <c r="H18" i="51"/>
  <c r="H19" i="51"/>
  <c r="H20" i="51"/>
  <c r="H21" i="51"/>
  <c r="H22" i="51"/>
  <c r="H23" i="51"/>
  <c r="H24" i="51"/>
  <c r="H25" i="51"/>
  <c r="H26" i="51"/>
  <c r="H27" i="51"/>
  <c r="H28" i="51"/>
  <c r="H29" i="51"/>
  <c r="H30" i="51"/>
  <c r="H31" i="51"/>
  <c r="H32" i="51"/>
  <c r="H33" i="51"/>
  <c r="H34" i="51"/>
  <c r="H35" i="51"/>
  <c r="H36" i="51"/>
  <c r="H37" i="51"/>
  <c r="H38" i="51"/>
  <c r="H39" i="51"/>
  <c r="H40" i="51"/>
  <c r="H41" i="51"/>
  <c r="H42" i="51"/>
  <c r="H43" i="51"/>
  <c r="H44" i="51"/>
  <c r="H45" i="51"/>
  <c r="H46" i="51"/>
  <c r="H47" i="51"/>
  <c r="H48" i="51"/>
  <c r="H49" i="51"/>
  <c r="H50" i="51"/>
  <c r="H51" i="51"/>
  <c r="H52" i="51"/>
  <c r="H53" i="51"/>
  <c r="H54" i="51"/>
  <c r="H55" i="51"/>
  <c r="H56" i="51"/>
  <c r="H57" i="51"/>
  <c r="H58" i="51"/>
  <c r="H59" i="51"/>
  <c r="H60" i="51"/>
  <c r="H61" i="51"/>
  <c r="H62" i="51"/>
  <c r="H63" i="51"/>
  <c r="H64" i="51"/>
  <c r="G2" i="51"/>
  <c r="G3" i="51"/>
  <c r="G4" i="51"/>
  <c r="G5" i="51"/>
  <c r="G6" i="51"/>
  <c r="G7" i="51"/>
  <c r="G8" i="51"/>
  <c r="G9" i="51"/>
  <c r="G10" i="51"/>
  <c r="G11" i="51"/>
  <c r="G12" i="51"/>
  <c r="G13" i="51"/>
  <c r="G14" i="51"/>
  <c r="G15" i="51"/>
  <c r="G16" i="51"/>
  <c r="G17" i="51"/>
  <c r="G18" i="51"/>
  <c r="G19" i="51"/>
  <c r="G20" i="51"/>
  <c r="G21" i="51"/>
  <c r="G22" i="51"/>
  <c r="G23" i="51"/>
  <c r="G24" i="51"/>
  <c r="G25" i="51"/>
  <c r="G26" i="51"/>
  <c r="G27" i="51"/>
  <c r="G28" i="51"/>
  <c r="G29" i="51"/>
  <c r="G30" i="51"/>
  <c r="G31" i="51"/>
  <c r="G32" i="51"/>
  <c r="G33" i="51"/>
  <c r="G34" i="51"/>
  <c r="G35" i="51"/>
  <c r="G36" i="51"/>
  <c r="G37" i="51"/>
  <c r="G38" i="51"/>
  <c r="G39" i="51"/>
  <c r="G40" i="51"/>
  <c r="G41" i="51"/>
  <c r="G42" i="51"/>
  <c r="G43" i="51"/>
  <c r="G44" i="51"/>
  <c r="G45" i="51"/>
  <c r="G46" i="51"/>
  <c r="G47" i="51"/>
  <c r="G48" i="51"/>
  <c r="G49" i="51"/>
  <c r="G50" i="51"/>
  <c r="G51" i="51"/>
  <c r="G52" i="51"/>
  <c r="G53" i="51"/>
  <c r="G54" i="51"/>
  <c r="G55" i="51"/>
  <c r="G56" i="51"/>
  <c r="G57" i="51"/>
  <c r="G58" i="51"/>
  <c r="G59" i="51"/>
  <c r="G60" i="51"/>
  <c r="G61" i="51"/>
  <c r="G62" i="51"/>
  <c r="G63" i="51"/>
  <c r="G64" i="51"/>
  <c r="G1" i="51"/>
  <c r="A66" i="51"/>
  <c r="A1" i="51"/>
  <c r="A2" i="51"/>
  <c r="A3" i="51"/>
  <c r="A4" i="51"/>
  <c r="A5" i="51"/>
  <c r="A6" i="51"/>
  <c r="A7" i="51"/>
  <c r="A8" i="51"/>
  <c r="A9" i="51"/>
  <c r="A10" i="51"/>
  <c r="A11" i="51"/>
  <c r="A12" i="51"/>
  <c r="A13" i="51"/>
  <c r="A14" i="51"/>
  <c r="A15" i="51"/>
  <c r="A16" i="51"/>
  <c r="A17" i="51"/>
  <c r="A18" i="51"/>
  <c r="A19" i="51"/>
  <c r="A20" i="51"/>
  <c r="A21" i="51"/>
  <c r="A22" i="51"/>
  <c r="A23" i="51"/>
  <c r="A24" i="51"/>
  <c r="A25" i="51"/>
  <c r="A26" i="51"/>
  <c r="A27" i="51"/>
  <c r="A28" i="51"/>
  <c r="A29" i="51"/>
  <c r="A30" i="51"/>
  <c r="A31" i="51"/>
  <c r="A32" i="51"/>
  <c r="A33" i="51"/>
  <c r="A34" i="51"/>
  <c r="A35" i="51"/>
  <c r="A36" i="51"/>
  <c r="A37" i="51"/>
  <c r="A38" i="51"/>
  <c r="A39" i="51"/>
  <c r="A40" i="51"/>
  <c r="A41" i="51"/>
  <c r="A42" i="51"/>
  <c r="A43" i="51"/>
  <c r="A44" i="51"/>
  <c r="A45" i="51"/>
  <c r="A46" i="51"/>
  <c r="A47" i="51"/>
  <c r="A48" i="51"/>
  <c r="A49" i="51"/>
  <c r="A50" i="51"/>
  <c r="A51" i="51"/>
  <c r="A52" i="51"/>
  <c r="A53" i="51"/>
  <c r="A54" i="51"/>
  <c r="A55" i="51"/>
  <c r="A56" i="51"/>
  <c r="A57" i="51"/>
  <c r="A58" i="51"/>
  <c r="A59" i="51"/>
  <c r="A60" i="51"/>
  <c r="A61" i="51"/>
  <c r="A62" i="51"/>
  <c r="A63" i="51"/>
  <c r="A64" i="51"/>
  <c r="A65" i="51"/>
  <c r="A67" i="51"/>
  <c r="A68" i="51"/>
  <c r="A69" i="51"/>
  <c r="A70" i="51"/>
  <c r="A71" i="51"/>
  <c r="A72" i="51"/>
  <c r="A73" i="51"/>
  <c r="A74" i="51"/>
  <c r="A75" i="51"/>
  <c r="A76" i="51"/>
  <c r="A77" i="51"/>
  <c r="A78" i="51"/>
  <c r="A79" i="51"/>
  <c r="A80" i="51"/>
  <c r="A81" i="51"/>
  <c r="A82" i="51"/>
  <c r="A83" i="51"/>
  <c r="A84" i="51"/>
  <c r="A85" i="51"/>
  <c r="A86" i="51"/>
  <c r="A87" i="51"/>
  <c r="A88" i="51"/>
  <c r="A89" i="51"/>
  <c r="A90" i="51"/>
  <c r="A91" i="51"/>
  <c r="A92" i="51"/>
  <c r="A93" i="51"/>
  <c r="A94" i="51"/>
  <c r="A95" i="51"/>
  <c r="A96" i="51"/>
  <c r="A97" i="51"/>
  <c r="A98" i="51"/>
  <c r="A99" i="51"/>
  <c r="A100" i="51"/>
  <c r="A101" i="51"/>
  <c r="A102" i="51"/>
  <c r="A103" i="51"/>
  <c r="A104" i="51"/>
  <c r="A105" i="51"/>
  <c r="A106" i="51"/>
  <c r="A107" i="51"/>
  <c r="A108" i="51"/>
  <c r="A109" i="51"/>
  <c r="A110" i="51"/>
  <c r="A111" i="51"/>
  <c r="A112" i="51"/>
  <c r="A113" i="51"/>
  <c r="A114" i="51"/>
  <c r="A115" i="51"/>
  <c r="A116" i="51"/>
  <c r="A117" i="51"/>
  <c r="A118" i="51"/>
  <c r="A119" i="51"/>
  <c r="A120" i="51"/>
  <c r="A121" i="51"/>
  <c r="A122" i="51"/>
  <c r="A123" i="51"/>
  <c r="A124" i="51"/>
  <c r="A125" i="51"/>
  <c r="A126" i="51"/>
  <c r="A127" i="51"/>
  <c r="A128" i="51"/>
  <c r="A129" i="51"/>
  <c r="A130" i="51"/>
  <c r="A131" i="51"/>
  <c r="A132" i="51"/>
  <c r="A133" i="51"/>
  <c r="A134" i="51"/>
  <c r="A135" i="51"/>
  <c r="A136" i="51"/>
  <c r="A137" i="51"/>
  <c r="A138" i="51"/>
  <c r="A139" i="51"/>
  <c r="A140" i="51"/>
  <c r="A141" i="51"/>
  <c r="A142" i="51"/>
  <c r="A143" i="51"/>
  <c r="A144" i="51"/>
  <c r="A145" i="51"/>
  <c r="A146" i="51"/>
  <c r="A147" i="51"/>
  <c r="A148" i="51"/>
  <c r="A149" i="51"/>
  <c r="A150" i="51"/>
  <c r="A151" i="51"/>
  <c r="A152" i="51"/>
  <c r="A153" i="51"/>
  <c r="A154" i="51"/>
  <c r="A155" i="51"/>
  <c r="A156" i="51"/>
  <c r="A157" i="51"/>
  <c r="A158" i="51"/>
  <c r="A159" i="51"/>
  <c r="A160" i="51"/>
  <c r="A161" i="51"/>
  <c r="A162" i="51"/>
  <c r="A163" i="51"/>
  <c r="A164" i="51"/>
  <c r="A165" i="51"/>
  <c r="A166" i="51"/>
  <c r="A167" i="51"/>
  <c r="A168" i="51"/>
  <c r="A169" i="51"/>
  <c r="A170" i="51"/>
  <c r="A171" i="51"/>
  <c r="A172" i="51"/>
  <c r="A173" i="51"/>
  <c r="A174" i="51"/>
  <c r="A175" i="51"/>
  <c r="A176" i="51"/>
  <c r="A177" i="51"/>
  <c r="A178" i="51"/>
  <c r="A179" i="51"/>
  <c r="A180" i="51"/>
  <c r="A181" i="51"/>
  <c r="A182" i="51"/>
  <c r="A183" i="51"/>
  <c r="A184" i="51"/>
  <c r="A185" i="51"/>
  <c r="A186" i="51"/>
  <c r="A187" i="51"/>
  <c r="A188" i="51"/>
  <c r="A189" i="51"/>
  <c r="A190" i="51"/>
  <c r="A191" i="51"/>
  <c r="A192" i="51"/>
  <c r="A193" i="51"/>
  <c r="A194" i="51"/>
  <c r="A195" i="51"/>
  <c r="A196" i="51"/>
  <c r="A197" i="51"/>
  <c r="A198" i="51"/>
  <c r="A199" i="51"/>
  <c r="A200" i="51"/>
  <c r="A201" i="51"/>
  <c r="A202" i="51"/>
  <c r="A203" i="51"/>
  <c r="A204" i="51"/>
  <c r="A205" i="51"/>
  <c r="A206" i="51"/>
  <c r="A207" i="51"/>
  <c r="A208" i="51"/>
  <c r="A209" i="51"/>
  <c r="A210" i="51"/>
  <c r="A211" i="51"/>
  <c r="A212" i="51"/>
  <c r="A213" i="51"/>
  <c r="A214" i="51"/>
  <c r="A215" i="51"/>
  <c r="A216" i="51"/>
  <c r="A217" i="51"/>
  <c r="A218" i="51"/>
  <c r="A219" i="51"/>
  <c r="A220" i="51"/>
  <c r="A221" i="51"/>
  <c r="A222" i="51"/>
  <c r="A223" i="51"/>
  <c r="A224" i="51"/>
  <c r="A225" i="51"/>
  <c r="A226" i="51"/>
  <c r="A227" i="51"/>
  <c r="A228" i="51"/>
  <c r="A229" i="51"/>
  <c r="A230" i="51"/>
  <c r="A231" i="51"/>
  <c r="A232" i="51"/>
  <c r="A233" i="51"/>
  <c r="A234" i="51"/>
  <c r="A235" i="51"/>
  <c r="A236" i="51"/>
  <c r="A237" i="51"/>
  <c r="A238" i="51"/>
  <c r="A239" i="51"/>
  <c r="A240" i="51"/>
  <c r="A241" i="51"/>
  <c r="A242" i="51"/>
  <c r="A243" i="51"/>
  <c r="A244" i="51"/>
  <c r="A245" i="51"/>
  <c r="A246" i="51"/>
  <c r="A247" i="51"/>
  <c r="A248" i="51"/>
  <c r="A249" i="51"/>
  <c r="A250" i="51"/>
  <c r="A251" i="51"/>
  <c r="A252" i="51"/>
  <c r="A253" i="51"/>
  <c r="A254" i="51"/>
  <c r="A255" i="51"/>
  <c r="A256" i="51"/>
  <c r="A257" i="51"/>
  <c r="A258" i="51"/>
  <c r="A259" i="51"/>
  <c r="A260" i="51"/>
  <c r="A261" i="51"/>
  <c r="A262" i="51"/>
  <c r="A263" i="51"/>
  <c r="A264" i="51"/>
  <c r="A265" i="51"/>
  <c r="A266" i="51"/>
  <c r="A267" i="51"/>
  <c r="A268" i="51"/>
  <c r="A269" i="51"/>
  <c r="A270" i="51"/>
  <c r="A271" i="51"/>
  <c r="A272" i="51"/>
  <c r="A273" i="51"/>
  <c r="A274" i="51"/>
  <c r="A275" i="51"/>
  <c r="A276" i="51"/>
  <c r="A277" i="51"/>
  <c r="A278" i="51"/>
  <c r="A279" i="51"/>
  <c r="A280" i="51"/>
  <c r="A281" i="51"/>
  <c r="A282" i="51"/>
  <c r="A283" i="51"/>
  <c r="A284" i="51"/>
  <c r="A285" i="51"/>
  <c r="A286" i="51"/>
  <c r="A287" i="51"/>
  <c r="A288" i="51"/>
  <c r="A289" i="51"/>
  <c r="A290" i="51"/>
  <c r="A291" i="51"/>
  <c r="A292" i="51"/>
  <c r="A293" i="51"/>
  <c r="A294" i="51"/>
  <c r="A295" i="51"/>
  <c r="A296" i="51"/>
  <c r="A297" i="51"/>
  <c r="A298" i="51"/>
  <c r="A299" i="51"/>
  <c r="A300" i="51"/>
  <c r="A301" i="51"/>
  <c r="A302" i="51"/>
  <c r="A303" i="51"/>
  <c r="A304" i="51"/>
  <c r="A305" i="51"/>
  <c r="A306" i="51"/>
  <c r="A307" i="51"/>
  <c r="A308" i="51"/>
  <c r="A309" i="51"/>
  <c r="A310" i="51"/>
  <c r="H1926" i="46"/>
  <c r="H1925" i="46"/>
  <c r="H1923" i="46"/>
  <c r="H1922" i="46"/>
  <c r="H1921" i="46"/>
  <c r="H1920" i="46"/>
  <c r="H1919" i="46"/>
  <c r="H1918" i="46"/>
  <c r="H1917" i="46"/>
  <c r="H1915" i="46"/>
  <c r="H1914" i="46"/>
  <c r="H1912" i="46"/>
  <c r="H1911" i="46"/>
  <c r="H1910" i="46"/>
  <c r="H1909" i="46"/>
  <c r="H1908" i="46"/>
  <c r="G1908" i="46"/>
  <c r="G1909" i="46"/>
  <c r="G1910" i="46"/>
  <c r="G1911" i="46"/>
  <c r="G1912" i="46"/>
  <c r="G1913" i="46"/>
  <c r="G1914" i="46"/>
  <c r="G1915" i="46"/>
  <c r="G1916" i="46"/>
  <c r="G1917" i="46"/>
  <c r="G1918" i="46"/>
  <c r="G1919" i="46"/>
  <c r="G1920" i="46"/>
  <c r="G1921" i="46"/>
  <c r="G1922" i="46"/>
  <c r="G1923" i="46"/>
  <c r="G1924" i="46"/>
  <c r="G1925" i="46"/>
  <c r="G1926" i="46"/>
  <c r="F115" i="29"/>
  <c r="I115" i="29"/>
  <c r="L115" i="29"/>
  <c r="H1890" i="46"/>
  <c r="H1891" i="46"/>
  <c r="H1892" i="46"/>
  <c r="H1893" i="46"/>
  <c r="H1894" i="46"/>
  <c r="H1895" i="46"/>
  <c r="H1896" i="46"/>
  <c r="H1897" i="46"/>
  <c r="H1898" i="46"/>
  <c r="H1899" i="46"/>
  <c r="H1900" i="46"/>
  <c r="H1901" i="46"/>
  <c r="H1902" i="46"/>
  <c r="H1903" i="46"/>
  <c r="H1904" i="46"/>
  <c r="H1905" i="46"/>
  <c r="H1906" i="46"/>
  <c r="H1907" i="46"/>
  <c r="G1890" i="46"/>
  <c r="G1891" i="46"/>
  <c r="G1892" i="46"/>
  <c r="G1893" i="46"/>
  <c r="G1894" i="46"/>
  <c r="G1895" i="46"/>
  <c r="G1896" i="46"/>
  <c r="G1897" i="46"/>
  <c r="G1898" i="46"/>
  <c r="G1899" i="46"/>
  <c r="G1900" i="46"/>
  <c r="G1901" i="46"/>
  <c r="G1902" i="46"/>
  <c r="G1903" i="46"/>
  <c r="G1904" i="46"/>
  <c r="G1905" i="46"/>
  <c r="G1906" i="46"/>
  <c r="G1907" i="46"/>
  <c r="F114" i="29"/>
  <c r="I114" i="29"/>
  <c r="L114" i="29"/>
  <c r="F113" i="29"/>
  <c r="I113" i="29"/>
  <c r="L113" i="29"/>
  <c r="H1870" i="46"/>
  <c r="H1871" i="46"/>
  <c r="H1872" i="46"/>
  <c r="H1873" i="46"/>
  <c r="H1874" i="46"/>
  <c r="H1875" i="46"/>
  <c r="H1876" i="46"/>
  <c r="H1877" i="46"/>
  <c r="H1878" i="46"/>
  <c r="H1879" i="46"/>
  <c r="H1880" i="46"/>
  <c r="H1881" i="46"/>
  <c r="H1882" i="46"/>
  <c r="H1883" i="46"/>
  <c r="H1884" i="46"/>
  <c r="H1885" i="46"/>
  <c r="H1886" i="46"/>
  <c r="H1887" i="46"/>
  <c r="H1888" i="46"/>
  <c r="H1889" i="46"/>
  <c r="H1866" i="46"/>
  <c r="G1870" i="46"/>
  <c r="G1871" i="46"/>
  <c r="G1872" i="46"/>
  <c r="G1873" i="46"/>
  <c r="G1874" i="46"/>
  <c r="G1875" i="46"/>
  <c r="G1876" i="46"/>
  <c r="G1877" i="46"/>
  <c r="G1878" i="46"/>
  <c r="G1879" i="46"/>
  <c r="G1880" i="46"/>
  <c r="G1881" i="46"/>
  <c r="G1882" i="46"/>
  <c r="G1883" i="46"/>
  <c r="G1884" i="46"/>
  <c r="G1885" i="46"/>
  <c r="G1886" i="46"/>
  <c r="G1887" i="46"/>
  <c r="G1888" i="46"/>
  <c r="G1889" i="46"/>
  <c r="F112" i="29"/>
  <c r="I112" i="29"/>
  <c r="L112" i="29"/>
  <c r="F2" i="29"/>
  <c r="I2" i="29"/>
  <c r="L2" i="29"/>
  <c r="H1829" i="46"/>
  <c r="H1830" i="46"/>
  <c r="H1831" i="46"/>
  <c r="H1832" i="46"/>
  <c r="H1833" i="46"/>
  <c r="H1834" i="46"/>
  <c r="H1835" i="46"/>
  <c r="H1836" i="46"/>
  <c r="H1837" i="46"/>
  <c r="H1838" i="46"/>
  <c r="H1839" i="46"/>
  <c r="H1840" i="46"/>
  <c r="H1841" i="46"/>
  <c r="H1842" i="46"/>
  <c r="H1843" i="46"/>
  <c r="H1844" i="46"/>
  <c r="H1845" i="46"/>
  <c r="H1846" i="46"/>
  <c r="H1847" i="46"/>
  <c r="H1848" i="46"/>
  <c r="H1849" i="46"/>
  <c r="H1850" i="46"/>
  <c r="H1851" i="46"/>
  <c r="H1852" i="46"/>
  <c r="H1853" i="46"/>
  <c r="H1854" i="46"/>
  <c r="H1855" i="46"/>
  <c r="H1856" i="46"/>
  <c r="H1857" i="46"/>
  <c r="H1858" i="46"/>
  <c r="H1859" i="46"/>
  <c r="H1860" i="46"/>
  <c r="H1861" i="46"/>
  <c r="H1862" i="46"/>
  <c r="H1863" i="46"/>
  <c r="H1864" i="46"/>
  <c r="H1865" i="46"/>
  <c r="H1867" i="46"/>
  <c r="H1868" i="46"/>
  <c r="H1869" i="46"/>
  <c r="H1828" i="46"/>
  <c r="G1828" i="46"/>
  <c r="G1829" i="46"/>
  <c r="G1830" i="46"/>
  <c r="G1831" i="46"/>
  <c r="G1832" i="46"/>
  <c r="G1833" i="46"/>
  <c r="G1834" i="46"/>
  <c r="G1835" i="46"/>
  <c r="G1836" i="46"/>
  <c r="G1837" i="46"/>
  <c r="G1838" i="46"/>
  <c r="G1839" i="46"/>
  <c r="G1840" i="46"/>
  <c r="G1841" i="46"/>
  <c r="G1842" i="46"/>
  <c r="G1843" i="46"/>
  <c r="G1844" i="46"/>
  <c r="G1845" i="46"/>
  <c r="G1846" i="46"/>
  <c r="G1847" i="46"/>
  <c r="G1848" i="46"/>
  <c r="G1849" i="46"/>
  <c r="G1850" i="46"/>
  <c r="G1851" i="46"/>
  <c r="G1852" i="46"/>
  <c r="G1853" i="46"/>
  <c r="G1854" i="46"/>
  <c r="G1855" i="46"/>
  <c r="G1856" i="46"/>
  <c r="G1857" i="46"/>
  <c r="G1858" i="46"/>
  <c r="G1859" i="46"/>
  <c r="G1860" i="46"/>
  <c r="G1861" i="46"/>
  <c r="G1862" i="46"/>
  <c r="G1863" i="46"/>
  <c r="G1864" i="46"/>
  <c r="G1865" i="46"/>
  <c r="G1866" i="46"/>
  <c r="G1867" i="46"/>
  <c r="G1868" i="46"/>
  <c r="G1869" i="46"/>
  <c r="F3" i="29"/>
  <c r="I3" i="29"/>
  <c r="L3" i="29"/>
  <c r="C88" i="20"/>
  <c r="C56" i="20"/>
  <c r="F6" i="29"/>
  <c r="I6" i="29"/>
  <c r="L6" i="29"/>
  <c r="F5" i="29"/>
  <c r="I5" i="29"/>
  <c r="L5" i="29"/>
  <c r="F4" i="29"/>
  <c r="I4" i="29"/>
  <c r="L4" i="29"/>
  <c r="F33" i="41"/>
  <c r="F32" i="41"/>
  <c r="F31" i="41"/>
  <c r="F30" i="41"/>
  <c r="F29" i="41"/>
  <c r="F28" i="41"/>
  <c r="F27" i="41"/>
  <c r="F26" i="41"/>
  <c r="F25" i="41"/>
  <c r="F24" i="41"/>
  <c r="F23" i="41"/>
  <c r="F22" i="41"/>
  <c r="F21" i="41"/>
  <c r="F20" i="41"/>
  <c r="F19" i="41"/>
  <c r="F18" i="41"/>
  <c r="F17" i="41"/>
  <c r="F16" i="41"/>
  <c r="F15" i="41"/>
  <c r="F14" i="41"/>
  <c r="F13" i="41"/>
  <c r="F12" i="41"/>
  <c r="F11" i="41"/>
  <c r="F10" i="41"/>
  <c r="S2" i="39"/>
  <c r="O3" i="39"/>
  <c r="O4" i="39"/>
  <c r="O5" i="39"/>
  <c r="O6" i="39"/>
  <c r="O7" i="39"/>
  <c r="O8" i="39"/>
  <c r="O9" i="39"/>
  <c r="O10" i="39"/>
  <c r="O11" i="39"/>
  <c r="O12" i="39"/>
  <c r="O13" i="39"/>
  <c r="O14" i="39"/>
  <c r="O15" i="39"/>
  <c r="O16" i="39"/>
  <c r="O17" i="39"/>
  <c r="O18" i="39"/>
  <c r="O19" i="39"/>
  <c r="O20" i="39"/>
  <c r="O21" i="39"/>
  <c r="O22" i="39"/>
  <c r="O23" i="39"/>
  <c r="O24" i="39"/>
  <c r="O25" i="39"/>
  <c r="O26" i="39"/>
  <c r="O27" i="39"/>
  <c r="O28" i="39"/>
  <c r="O29" i="39"/>
  <c r="O30" i="39"/>
  <c r="O31" i="39"/>
  <c r="O32" i="39"/>
  <c r="O33" i="39"/>
  <c r="O34" i="39"/>
  <c r="O35" i="39"/>
  <c r="O36" i="39"/>
  <c r="O37" i="39"/>
  <c r="O38" i="39"/>
  <c r="O39" i="39"/>
  <c r="O40" i="39"/>
  <c r="O41" i="39"/>
  <c r="O42" i="39"/>
  <c r="O43" i="39"/>
  <c r="O44" i="39"/>
  <c r="O45" i="39"/>
  <c r="O46" i="39"/>
  <c r="O47" i="39"/>
  <c r="O48" i="39"/>
  <c r="O49" i="39"/>
  <c r="O50" i="39"/>
  <c r="O51" i="39"/>
  <c r="O52" i="39"/>
  <c r="O53" i="39"/>
  <c r="O54" i="39"/>
  <c r="O55" i="39"/>
  <c r="O56" i="39"/>
  <c r="O57" i="39"/>
  <c r="O58" i="39"/>
  <c r="O59" i="39"/>
  <c r="O60" i="39"/>
  <c r="O61" i="39"/>
  <c r="O62" i="39"/>
  <c r="O63" i="39"/>
  <c r="O64" i="39"/>
  <c r="O65" i="39"/>
  <c r="O66" i="39"/>
  <c r="O67" i="39"/>
  <c r="O68" i="39"/>
  <c r="O69" i="39"/>
  <c r="O70" i="39"/>
  <c r="O71" i="39"/>
  <c r="O72" i="39"/>
  <c r="O73" i="39"/>
  <c r="O74" i="39"/>
  <c r="O75" i="39"/>
  <c r="O76" i="39"/>
  <c r="O77" i="39"/>
  <c r="O78" i="39"/>
  <c r="O79" i="39"/>
  <c r="O80" i="39"/>
  <c r="O83" i="39"/>
  <c r="O84" i="39"/>
  <c r="O85" i="39"/>
  <c r="O86" i="39"/>
  <c r="O87" i="39"/>
  <c r="O88" i="39"/>
  <c r="O89" i="39"/>
  <c r="O90" i="39"/>
  <c r="O91" i="39"/>
  <c r="O92" i="39"/>
  <c r="O93" i="39"/>
  <c r="O94" i="39"/>
  <c r="O95" i="39"/>
  <c r="O96" i="39"/>
  <c r="O97" i="39"/>
  <c r="O98" i="39"/>
  <c r="O99" i="39"/>
  <c r="O100" i="39"/>
  <c r="O101" i="39"/>
  <c r="O102" i="39"/>
  <c r="O103" i="39"/>
  <c r="O104" i="39"/>
  <c r="O105" i="39"/>
  <c r="O106" i="39"/>
  <c r="O107" i="39"/>
  <c r="O108" i="39"/>
  <c r="O109" i="39"/>
  <c r="O110" i="39"/>
  <c r="O111" i="39"/>
  <c r="O112" i="39"/>
  <c r="O113" i="39"/>
  <c r="O114" i="39"/>
  <c r="O115" i="39"/>
  <c r="O116" i="39"/>
  <c r="O117" i="39"/>
  <c r="O118" i="39"/>
  <c r="O119" i="39"/>
  <c r="O120" i="39"/>
  <c r="O121" i="39"/>
  <c r="O122" i="39"/>
  <c r="O123" i="39"/>
  <c r="O124" i="39"/>
  <c r="O125" i="39"/>
  <c r="O126" i="39"/>
  <c r="O127" i="39"/>
  <c r="O128" i="39"/>
  <c r="O129" i="39"/>
  <c r="O130" i="39"/>
  <c r="O131" i="39"/>
  <c r="O132" i="39"/>
  <c r="O133" i="39"/>
  <c r="O134" i="39"/>
  <c r="O135" i="39"/>
  <c r="O136" i="39"/>
  <c r="O137" i="39"/>
  <c r="O138" i="39"/>
  <c r="O139" i="39"/>
  <c r="O140" i="39"/>
  <c r="O141" i="39"/>
  <c r="O142" i="39"/>
  <c r="O143" i="39"/>
  <c r="O144" i="39"/>
  <c r="O145" i="39"/>
  <c r="O146" i="39"/>
  <c r="O147" i="39"/>
  <c r="O148" i="39"/>
  <c r="O149" i="39"/>
  <c r="O150" i="39"/>
  <c r="O151" i="39"/>
  <c r="O152" i="39"/>
  <c r="O153" i="39"/>
  <c r="O154" i="39"/>
  <c r="O155" i="39"/>
  <c r="O156" i="39"/>
  <c r="O157" i="39"/>
  <c r="O158" i="39"/>
  <c r="O159" i="39"/>
  <c r="O160" i="39"/>
  <c r="O161" i="39"/>
  <c r="O162" i="39"/>
  <c r="O163" i="39"/>
  <c r="O164" i="39"/>
  <c r="O165" i="39"/>
  <c r="O166" i="39"/>
  <c r="O167" i="39"/>
  <c r="O168" i="39"/>
  <c r="O169" i="39"/>
  <c r="O170" i="39"/>
  <c r="O171" i="39"/>
  <c r="O172" i="39"/>
  <c r="O173" i="39"/>
  <c r="O174" i="39"/>
  <c r="O175" i="39"/>
  <c r="O176" i="39"/>
  <c r="O177" i="39"/>
  <c r="O178" i="39"/>
  <c r="O179" i="39"/>
  <c r="O180" i="39"/>
  <c r="O181" i="39"/>
  <c r="O182" i="39"/>
  <c r="O183" i="39"/>
  <c r="O184" i="39"/>
  <c r="O185" i="39"/>
  <c r="O186" i="39"/>
  <c r="O187" i="39"/>
  <c r="O188" i="39"/>
  <c r="O189" i="39"/>
  <c r="O190" i="39"/>
  <c r="O191" i="39"/>
  <c r="O192" i="39"/>
  <c r="O193" i="39"/>
  <c r="O194" i="39"/>
  <c r="O195" i="39"/>
  <c r="O196" i="39"/>
  <c r="O197" i="39"/>
  <c r="O198" i="39"/>
  <c r="O199" i="39"/>
  <c r="O200" i="39"/>
  <c r="O201" i="39"/>
  <c r="O202" i="39"/>
  <c r="O203" i="39"/>
  <c r="O204" i="39"/>
  <c r="O205" i="39"/>
  <c r="O206" i="39"/>
  <c r="O207" i="39"/>
  <c r="O208" i="39"/>
  <c r="O209" i="39"/>
  <c r="O210" i="39"/>
  <c r="O211" i="39"/>
  <c r="O212" i="39"/>
  <c r="O213" i="39"/>
  <c r="O214" i="39"/>
  <c r="O215" i="39"/>
  <c r="O216" i="39"/>
  <c r="O217" i="39"/>
  <c r="O218" i="39"/>
  <c r="O219" i="39"/>
  <c r="O220" i="39"/>
  <c r="O221" i="39"/>
  <c r="O222" i="39"/>
  <c r="O223" i="39"/>
  <c r="O224" i="39"/>
  <c r="O225" i="39"/>
  <c r="O226" i="39"/>
  <c r="O227" i="39"/>
  <c r="O228" i="39"/>
  <c r="O229" i="39"/>
  <c r="O230" i="39"/>
  <c r="O231" i="39"/>
  <c r="O232" i="39"/>
  <c r="O233" i="39"/>
  <c r="O234" i="39"/>
  <c r="O235" i="39"/>
  <c r="O236" i="39"/>
  <c r="O237" i="39"/>
  <c r="O238" i="39"/>
  <c r="O239" i="39"/>
  <c r="O240" i="39"/>
  <c r="O241" i="39"/>
  <c r="O242" i="39"/>
  <c r="O243" i="39"/>
  <c r="O244" i="39"/>
  <c r="O245" i="39"/>
  <c r="O246" i="39"/>
  <c r="O247" i="39"/>
  <c r="O248" i="39"/>
  <c r="O249" i="39"/>
  <c r="O250" i="39"/>
  <c r="O251" i="39"/>
  <c r="O252" i="39"/>
  <c r="O253" i="39"/>
  <c r="O254" i="39"/>
  <c r="O255" i="39"/>
  <c r="O256" i="39"/>
  <c r="O257" i="39"/>
  <c r="O258" i="39"/>
  <c r="O259" i="39"/>
  <c r="O260" i="39"/>
  <c r="O261" i="39"/>
  <c r="O262" i="39"/>
  <c r="O263" i="39"/>
  <c r="O264" i="39"/>
  <c r="O265" i="39"/>
  <c r="O266" i="39"/>
  <c r="O267" i="39"/>
  <c r="O268" i="39"/>
  <c r="O269" i="39"/>
  <c r="O270" i="39"/>
  <c r="O271" i="39"/>
  <c r="O272" i="39"/>
  <c r="O273" i="39"/>
  <c r="O274" i="39"/>
  <c r="O275" i="39"/>
  <c r="O276" i="39"/>
  <c r="O277" i="39"/>
  <c r="O278" i="39"/>
  <c r="O279" i="39"/>
  <c r="O280" i="39"/>
  <c r="O281" i="39"/>
  <c r="O282" i="39"/>
  <c r="O283" i="39"/>
  <c r="O284" i="39"/>
  <c r="O285" i="39"/>
  <c r="O286" i="39"/>
  <c r="O287" i="39"/>
  <c r="O288" i="39"/>
  <c r="O289" i="39"/>
  <c r="O290" i="39"/>
  <c r="O291" i="39"/>
  <c r="O292" i="39"/>
  <c r="O293" i="39"/>
  <c r="O294" i="39"/>
  <c r="O295" i="39"/>
  <c r="O296" i="39"/>
  <c r="O297" i="39"/>
  <c r="O298" i="39"/>
  <c r="O299" i="39"/>
  <c r="O300" i="39"/>
  <c r="O301" i="39"/>
  <c r="O302" i="39"/>
  <c r="O303" i="39"/>
  <c r="O304" i="39"/>
  <c r="O305" i="39"/>
  <c r="O306" i="39"/>
  <c r="O307" i="39"/>
  <c r="O308" i="39"/>
  <c r="O309" i="39"/>
  <c r="O310" i="39"/>
  <c r="O311" i="39"/>
  <c r="O312" i="39"/>
  <c r="O313" i="39"/>
  <c r="O314" i="39"/>
  <c r="O315" i="39"/>
  <c r="O316" i="39"/>
  <c r="O317" i="39"/>
  <c r="O318" i="39"/>
  <c r="O319" i="39"/>
  <c r="O320" i="39"/>
  <c r="O321" i="39"/>
  <c r="O322" i="39"/>
  <c r="O323" i="39"/>
  <c r="O324" i="39"/>
  <c r="O325" i="39"/>
  <c r="O326" i="39"/>
  <c r="O327" i="39"/>
  <c r="O328" i="39"/>
  <c r="O329" i="39"/>
  <c r="O330" i="39"/>
  <c r="O331" i="39"/>
  <c r="O332" i="39"/>
  <c r="O333" i="39"/>
  <c r="O334" i="39"/>
  <c r="O335" i="39"/>
  <c r="O336" i="39"/>
  <c r="O337" i="39"/>
  <c r="O338" i="39"/>
  <c r="O339" i="39"/>
  <c r="O340" i="39"/>
  <c r="O341" i="39"/>
  <c r="O342" i="39"/>
  <c r="O343" i="39"/>
  <c r="O344" i="39"/>
  <c r="O345" i="39"/>
  <c r="O346" i="39"/>
  <c r="O347" i="39"/>
  <c r="O348" i="39"/>
  <c r="O349" i="39"/>
  <c r="O350" i="39"/>
  <c r="O351" i="39"/>
  <c r="O352" i="39"/>
  <c r="O353" i="39"/>
  <c r="O354" i="39"/>
  <c r="O355" i="39"/>
  <c r="O356" i="39"/>
  <c r="O357" i="39"/>
  <c r="O358" i="39"/>
  <c r="O359" i="39"/>
  <c r="O360" i="39"/>
  <c r="O361" i="39"/>
  <c r="O362" i="39"/>
  <c r="O363" i="39"/>
  <c r="O364" i="39"/>
  <c r="O365" i="39"/>
  <c r="O366" i="39"/>
  <c r="O367" i="39"/>
  <c r="O368" i="39"/>
  <c r="O369" i="39"/>
  <c r="O370" i="39"/>
  <c r="O371" i="39"/>
  <c r="O372" i="39"/>
  <c r="O373" i="39"/>
  <c r="O374" i="39"/>
  <c r="O375" i="39"/>
  <c r="O376" i="39"/>
  <c r="O377" i="39"/>
  <c r="O378" i="39"/>
  <c r="O379" i="39"/>
  <c r="O380" i="39"/>
  <c r="O381" i="39"/>
  <c r="O382" i="39"/>
  <c r="O383" i="39"/>
  <c r="O384" i="39"/>
  <c r="O385" i="39"/>
  <c r="O386" i="39"/>
  <c r="O387" i="39"/>
  <c r="O388" i="39"/>
  <c r="O389" i="39"/>
  <c r="O390" i="39"/>
  <c r="O391" i="39"/>
  <c r="O392" i="39"/>
  <c r="O393" i="39"/>
  <c r="O394" i="39"/>
  <c r="O395" i="39"/>
  <c r="O396" i="39"/>
  <c r="O397" i="39"/>
  <c r="O398" i="39"/>
  <c r="O399" i="39"/>
  <c r="O400" i="39"/>
  <c r="O401" i="39"/>
  <c r="O402" i="39"/>
  <c r="O403" i="39"/>
  <c r="O404" i="39"/>
  <c r="O405" i="39"/>
  <c r="O406" i="39"/>
  <c r="O407" i="39"/>
  <c r="O408" i="39"/>
  <c r="O409" i="39"/>
  <c r="O410" i="39"/>
  <c r="O411" i="39"/>
  <c r="O412" i="39"/>
  <c r="O413" i="39"/>
  <c r="O414" i="39"/>
  <c r="O415" i="39"/>
  <c r="O416" i="39"/>
  <c r="O417" i="39"/>
  <c r="O418" i="39"/>
  <c r="O419" i="39"/>
  <c r="O420" i="39"/>
  <c r="O421" i="39"/>
  <c r="O422" i="39"/>
  <c r="O423" i="39"/>
  <c r="O424" i="39"/>
  <c r="O425" i="39"/>
  <c r="O426" i="39"/>
  <c r="O427" i="39"/>
  <c r="O428" i="39"/>
  <c r="O429" i="39"/>
  <c r="O430" i="39"/>
  <c r="O431" i="39"/>
  <c r="O432" i="39"/>
  <c r="O433" i="39"/>
  <c r="O434" i="39"/>
  <c r="O435" i="39"/>
  <c r="O436" i="39"/>
  <c r="O437" i="39"/>
  <c r="O438" i="39"/>
  <c r="O439" i="39"/>
  <c r="O440" i="39"/>
  <c r="O441" i="39"/>
  <c r="O442" i="39"/>
  <c r="O443" i="39"/>
  <c r="O444" i="39"/>
  <c r="O445" i="39"/>
  <c r="O446" i="39"/>
  <c r="O447" i="39"/>
  <c r="O448" i="39"/>
  <c r="O449" i="39"/>
  <c r="O450" i="39"/>
  <c r="O451" i="39"/>
  <c r="O452" i="39"/>
  <c r="O453" i="39"/>
  <c r="O454" i="39"/>
  <c r="O455" i="39"/>
  <c r="O456" i="39"/>
  <c r="O457" i="39"/>
  <c r="O458" i="39"/>
  <c r="O459" i="39"/>
  <c r="O460" i="39"/>
  <c r="O461" i="39"/>
  <c r="O462" i="39"/>
  <c r="O463" i="39"/>
  <c r="O464" i="39"/>
  <c r="O465" i="39"/>
  <c r="O466" i="39"/>
  <c r="O467" i="39"/>
  <c r="O468" i="39"/>
  <c r="O469" i="39"/>
  <c r="O470" i="39"/>
  <c r="O471" i="39"/>
  <c r="O472" i="39"/>
  <c r="O473" i="39"/>
  <c r="O474" i="39"/>
  <c r="O475" i="39"/>
  <c r="O476" i="39"/>
  <c r="O477" i="39"/>
  <c r="O478" i="39"/>
  <c r="O479" i="39"/>
  <c r="O480" i="39"/>
  <c r="O481" i="39"/>
  <c r="O482" i="39"/>
  <c r="O483" i="39"/>
  <c r="O484" i="39"/>
  <c r="O485" i="39"/>
  <c r="O486" i="39"/>
  <c r="O487" i="39"/>
  <c r="O488" i="39"/>
  <c r="O489" i="39"/>
  <c r="O490" i="39"/>
  <c r="O491" i="39"/>
  <c r="O492" i="39"/>
  <c r="O493" i="39"/>
  <c r="O494" i="39"/>
  <c r="O495" i="39"/>
  <c r="O496" i="39"/>
  <c r="O497" i="39"/>
  <c r="O498" i="39"/>
  <c r="O499" i="39"/>
  <c r="O500" i="39"/>
  <c r="O501" i="39"/>
  <c r="O502" i="39"/>
  <c r="O503" i="39"/>
  <c r="O504" i="39"/>
  <c r="O505" i="39"/>
  <c r="O506" i="39"/>
  <c r="O507" i="39"/>
  <c r="O508" i="39"/>
  <c r="O509" i="39"/>
  <c r="O510" i="39"/>
  <c r="O511" i="39"/>
  <c r="O512" i="39"/>
  <c r="O513" i="39"/>
  <c r="O514" i="39"/>
  <c r="O515" i="39"/>
  <c r="O516" i="39"/>
  <c r="O517" i="39"/>
  <c r="O518" i="39"/>
  <c r="O519" i="39"/>
  <c r="O520" i="39"/>
  <c r="O521" i="39"/>
  <c r="O522" i="39"/>
  <c r="O523" i="39"/>
  <c r="O524" i="39"/>
  <c r="O525" i="39"/>
  <c r="O526" i="39"/>
  <c r="O527" i="39"/>
  <c r="O528" i="39"/>
  <c r="O529" i="39"/>
  <c r="O530" i="39"/>
  <c r="O531" i="39"/>
  <c r="O532" i="39"/>
  <c r="O533" i="39"/>
  <c r="O534" i="39"/>
  <c r="O535" i="39"/>
  <c r="O536" i="39"/>
  <c r="O537" i="39"/>
  <c r="O538" i="39"/>
  <c r="O539" i="39"/>
  <c r="O540" i="39"/>
  <c r="O541" i="39"/>
  <c r="O542" i="39"/>
  <c r="O543" i="39"/>
  <c r="O544" i="39"/>
  <c r="O545" i="39"/>
  <c r="O546" i="39"/>
  <c r="O547" i="39"/>
  <c r="O548" i="39"/>
  <c r="O549" i="39"/>
  <c r="O550" i="39"/>
  <c r="O551" i="39"/>
  <c r="O552" i="39"/>
  <c r="O553" i="39"/>
  <c r="O554" i="39"/>
  <c r="O555" i="39"/>
  <c r="O556" i="39"/>
  <c r="O557" i="39"/>
  <c r="O558" i="39"/>
  <c r="O559" i="39"/>
  <c r="O560" i="39"/>
  <c r="O561" i="39"/>
  <c r="O562" i="39"/>
  <c r="O563" i="39"/>
  <c r="O564" i="39"/>
  <c r="O565" i="39"/>
  <c r="O566" i="39"/>
  <c r="O567" i="39"/>
  <c r="O568" i="39"/>
  <c r="O569" i="39"/>
  <c r="O570" i="39"/>
  <c r="O571" i="39"/>
  <c r="O572" i="39"/>
  <c r="O573" i="39"/>
  <c r="O574" i="39"/>
  <c r="O575" i="39"/>
  <c r="O576" i="39"/>
  <c r="O577" i="39"/>
  <c r="O578" i="39"/>
  <c r="O579" i="39"/>
  <c r="O580" i="39"/>
  <c r="O581" i="39"/>
  <c r="O582" i="39"/>
  <c r="O583" i="39"/>
  <c r="O584" i="39"/>
  <c r="O585" i="39"/>
  <c r="O586" i="39"/>
  <c r="O587" i="39"/>
  <c r="O588" i="39"/>
  <c r="O589" i="39"/>
  <c r="O590" i="39"/>
  <c r="O591" i="39"/>
  <c r="O592" i="39"/>
  <c r="O593" i="39"/>
  <c r="O594" i="39"/>
  <c r="O595" i="39"/>
  <c r="O596" i="39"/>
  <c r="O597" i="39"/>
  <c r="O598" i="39"/>
  <c r="O599" i="39"/>
  <c r="O600" i="39"/>
  <c r="O601" i="39"/>
  <c r="O602" i="39"/>
  <c r="O603" i="39"/>
  <c r="O604" i="39"/>
  <c r="O605" i="39"/>
  <c r="O606" i="39"/>
  <c r="O607" i="39"/>
  <c r="O608" i="39"/>
  <c r="O609" i="39"/>
  <c r="O610" i="39"/>
  <c r="O611" i="39"/>
  <c r="O612" i="39"/>
  <c r="O613" i="39"/>
  <c r="O614" i="39"/>
  <c r="O615" i="39"/>
  <c r="O616" i="39"/>
  <c r="O617" i="39"/>
  <c r="H1799" i="46"/>
  <c r="H1800" i="46"/>
  <c r="H1801" i="46"/>
  <c r="H1802" i="46"/>
  <c r="H1803" i="46"/>
  <c r="H1804" i="46"/>
  <c r="H1805" i="46"/>
  <c r="H1806" i="46"/>
  <c r="H1807" i="46"/>
  <c r="H1808" i="46"/>
  <c r="H1809" i="46"/>
  <c r="H1810" i="46"/>
  <c r="H1811" i="46"/>
  <c r="H1812" i="46"/>
  <c r="H1813" i="46"/>
  <c r="H1814" i="46"/>
  <c r="H1815" i="46"/>
  <c r="H1816" i="46"/>
  <c r="H1817" i="46"/>
  <c r="H1818" i="46"/>
  <c r="H1819" i="46"/>
  <c r="H1820" i="46"/>
  <c r="H1821" i="46"/>
  <c r="H1822" i="46"/>
  <c r="H1823" i="46"/>
  <c r="H1824" i="46"/>
  <c r="H1825" i="46"/>
  <c r="H1826" i="46"/>
  <c r="H1827" i="46"/>
  <c r="G1799" i="46"/>
  <c r="G1800" i="46"/>
  <c r="G1801" i="46"/>
  <c r="G1802" i="46"/>
  <c r="G1803" i="46"/>
  <c r="G1804" i="46"/>
  <c r="G1805" i="46"/>
  <c r="G1806" i="46"/>
  <c r="G1807" i="46"/>
  <c r="G1808" i="46"/>
  <c r="G1809" i="46"/>
  <c r="G1810" i="46"/>
  <c r="G1811" i="46"/>
  <c r="G1812" i="46"/>
  <c r="G1813" i="46"/>
  <c r="G1814" i="46"/>
  <c r="G1815" i="46"/>
  <c r="G1816" i="46"/>
  <c r="G1817" i="46"/>
  <c r="G1818" i="46"/>
  <c r="G1819" i="46"/>
  <c r="G1820" i="46"/>
  <c r="G1821" i="46"/>
  <c r="G1822" i="46"/>
  <c r="G1823" i="46"/>
  <c r="G1824" i="46"/>
  <c r="G1825" i="46"/>
  <c r="G1826" i="46"/>
  <c r="G1827" i="46"/>
  <c r="F42" i="40" a="1"/>
  <c r="F42" i="40" s="1"/>
  <c r="F41" i="40" a="1"/>
  <c r="F41" i="40" s="1"/>
  <c r="F40" i="40" a="1"/>
  <c r="F40" i="40" s="1"/>
  <c r="F39" i="40" a="1"/>
  <c r="F39" i="40" s="1"/>
  <c r="F38" i="40" a="1"/>
  <c r="F38" i="40" s="1"/>
  <c r="F37" i="40" a="1"/>
  <c r="F37" i="40" s="1"/>
  <c r="F36" i="40" a="1"/>
  <c r="F36" i="40" s="1"/>
  <c r="F35" i="40" a="1"/>
  <c r="F35" i="40" s="1"/>
  <c r="F34" i="40" a="1"/>
  <c r="F34" i="40" s="1"/>
  <c r="F33" i="40" a="1"/>
  <c r="F33" i="40" s="1"/>
  <c r="F32" i="40" a="1"/>
  <c r="F32" i="40" s="1"/>
  <c r="F31" i="40" a="1"/>
  <c r="F31" i="40" s="1"/>
  <c r="F30" i="40" a="1"/>
  <c r="F30" i="40" s="1"/>
  <c r="F29" i="40" a="1"/>
  <c r="F29" i="40" s="1"/>
  <c r="F28" i="40" a="1"/>
  <c r="F28" i="40" s="1"/>
  <c r="F27" i="40" a="1"/>
  <c r="F27" i="40" s="1"/>
  <c r="F26" i="40" a="1"/>
  <c r="F26" i="40" s="1"/>
  <c r="F3" i="40" a="1"/>
  <c r="F3" i="40" s="1"/>
  <c r="F4" i="40" a="1"/>
  <c r="F4" i="40" s="1"/>
  <c r="F5" i="40" a="1"/>
  <c r="F5" i="40" s="1"/>
  <c r="F6" i="40" a="1"/>
  <c r="F6" i="40" s="1"/>
  <c r="F7" i="40" a="1"/>
  <c r="F7" i="40" s="1"/>
  <c r="F8" i="40" a="1"/>
  <c r="F8" i="40" s="1"/>
  <c r="F9" i="40" a="1"/>
  <c r="F9" i="40" s="1"/>
  <c r="F10" i="40" a="1"/>
  <c r="F10" i="40" s="1"/>
  <c r="F11" i="40" a="1"/>
  <c r="F11" i="40" s="1"/>
  <c r="F12" i="40" a="1"/>
  <c r="F12" i="40" s="1"/>
  <c r="F13" i="40" a="1"/>
  <c r="F13" i="40" s="1"/>
  <c r="F14" i="40" a="1"/>
  <c r="F14" i="40" s="1"/>
  <c r="F15" i="40" a="1"/>
  <c r="F15" i="40" s="1"/>
  <c r="F16" i="40" a="1"/>
  <c r="F16" i="40" s="1"/>
  <c r="F17" i="40" a="1"/>
  <c r="F17" i="40" s="1"/>
  <c r="F18" i="40" a="1"/>
  <c r="F18" i="40" s="1"/>
  <c r="F19" i="40" a="1"/>
  <c r="F19" i="40" s="1"/>
  <c r="F20" i="40" a="1"/>
  <c r="F20" i="40" s="1"/>
  <c r="F21" i="40" a="1"/>
  <c r="F21" i="40" s="1"/>
  <c r="F22" i="40" a="1"/>
  <c r="F22" i="40" s="1"/>
  <c r="F23" i="40" a="1"/>
  <c r="F23" i="40" s="1"/>
  <c r="F24" i="40" a="1"/>
  <c r="F24" i="40" s="1"/>
  <c r="F25" i="40" a="1"/>
  <c r="F25" i="40" s="1"/>
  <c r="F2" i="40" a="1"/>
  <c r="F2" i="40" s="1"/>
  <c r="A3" i="20" a="1"/>
  <c r="A3" i="20" s="1"/>
  <c r="B3" i="20" s="1"/>
  <c r="A4" i="20" a="1"/>
  <c r="A4" i="20" s="1"/>
  <c r="B4" i="20" s="1"/>
  <c r="A5" i="20" a="1"/>
  <c r="A5" i="20" s="1"/>
  <c r="B5" i="20" s="1"/>
  <c r="A6" i="20" a="1"/>
  <c r="A6" i="20" s="1"/>
  <c r="B6" i="20" s="1"/>
  <c r="A7" i="20" a="1"/>
  <c r="A7" i="20" s="1"/>
  <c r="B7" i="20" s="1"/>
  <c r="A8" i="20" a="1"/>
  <c r="A8" i="20" s="1"/>
  <c r="B8" i="20" s="1"/>
  <c r="A9" i="20" a="1"/>
  <c r="A9" i="20" s="1"/>
  <c r="B9" i="20" s="1"/>
  <c r="A10" i="20" a="1"/>
  <c r="A10" i="20" s="1"/>
  <c r="B10" i="20" s="1"/>
  <c r="A11" i="20" a="1"/>
  <c r="A11" i="20" s="1"/>
  <c r="B11" i="20" s="1"/>
  <c r="A12" i="20" a="1"/>
  <c r="A12" i="20" s="1"/>
  <c r="A13" i="20" a="1"/>
  <c r="A13" i="20" s="1"/>
  <c r="A14" i="20" a="1"/>
  <c r="A14" i="20" s="1"/>
  <c r="B14" i="20" s="1"/>
  <c r="A15" i="20" a="1"/>
  <c r="A15" i="20" s="1"/>
  <c r="A16" i="20" a="1"/>
  <c r="A16" i="20" s="1"/>
  <c r="A17" i="20" a="1"/>
  <c r="A17" i="20" s="1"/>
  <c r="B17" i="20" s="1"/>
  <c r="A18" i="20" a="1"/>
  <c r="A18" i="20" s="1"/>
  <c r="A19" i="20" a="1"/>
  <c r="A19" i="20" s="1"/>
  <c r="A20" i="20" a="1"/>
  <c r="A20" i="20" s="1"/>
  <c r="B20" i="20" s="1"/>
  <c r="A21" i="20" a="1"/>
  <c r="A21" i="20" s="1"/>
  <c r="A22" i="20" a="1"/>
  <c r="A22" i="20" s="1"/>
  <c r="A23" i="20" a="1"/>
  <c r="A23" i="20" s="1"/>
  <c r="B23" i="20" s="1"/>
  <c r="A24" i="20" a="1"/>
  <c r="A24" i="20" s="1"/>
  <c r="A25" i="20" a="1"/>
  <c r="A25" i="20" s="1"/>
  <c r="A26" i="20" a="1"/>
  <c r="A26" i="20" s="1"/>
  <c r="B26" i="20" s="1"/>
  <c r="A27" i="20" a="1"/>
  <c r="A27" i="20" s="1"/>
  <c r="A28" i="20" a="1"/>
  <c r="A28" i="20" s="1"/>
  <c r="A29" i="20" a="1"/>
  <c r="A29" i="20" s="1"/>
  <c r="B29" i="20" s="1"/>
  <c r="A30" i="20" a="1"/>
  <c r="A30" i="20" s="1"/>
  <c r="A31" i="20" a="1"/>
  <c r="A31" i="20" s="1"/>
  <c r="A32" i="20" a="1"/>
  <c r="A32" i="20" s="1"/>
  <c r="A33" i="20" a="1"/>
  <c r="A33" i="20" s="1"/>
  <c r="A34" i="20" a="1"/>
  <c r="A34" i="20" s="1"/>
  <c r="A35" i="20" a="1"/>
  <c r="A35" i="20" s="1"/>
  <c r="B35" i="20" s="1"/>
  <c r="A36" i="20" a="1"/>
  <c r="A36" i="20" s="1"/>
  <c r="A37" i="20" a="1"/>
  <c r="A37" i="20" s="1"/>
  <c r="A38" i="20" a="1"/>
  <c r="A38" i="20" s="1"/>
  <c r="B38" i="20" s="1"/>
  <c r="A39" i="20" a="1"/>
  <c r="A39" i="20" s="1"/>
  <c r="A40" i="20" a="1"/>
  <c r="A40" i="20" s="1"/>
  <c r="A41" i="20" a="1"/>
  <c r="A41" i="20" s="1"/>
  <c r="B41" i="20" s="1"/>
  <c r="A42" i="20" a="1"/>
  <c r="A42" i="20" s="1"/>
  <c r="A43" i="20" a="1"/>
  <c r="A43" i="20" s="1"/>
  <c r="A44" i="20" a="1"/>
  <c r="A44" i="20" s="1"/>
  <c r="B44" i="20" s="1"/>
  <c r="A45" i="20" a="1"/>
  <c r="A45" i="20" s="1"/>
  <c r="A46" i="20" a="1"/>
  <c r="A46" i="20" s="1"/>
  <c r="A47" i="20" a="1"/>
  <c r="A47" i="20" s="1"/>
  <c r="B47" i="20" s="1"/>
  <c r="A48" i="20" a="1"/>
  <c r="A48" i="20" s="1"/>
  <c r="A49" i="20" a="1"/>
  <c r="A49" i="20" s="1"/>
  <c r="A50" i="20" a="1"/>
  <c r="A50" i="20" s="1"/>
  <c r="B50" i="20" s="1"/>
  <c r="A51" i="20" a="1"/>
  <c r="A51" i="20" s="1"/>
  <c r="A52" i="20" a="1"/>
  <c r="A52" i="20" s="1"/>
  <c r="A53" i="20" a="1"/>
  <c r="A53" i="20" s="1"/>
  <c r="B53" i="20" s="1"/>
  <c r="A54" i="20" a="1"/>
  <c r="A54" i="20" s="1"/>
  <c r="A55" i="20" a="1"/>
  <c r="A55" i="20" s="1"/>
  <c r="A56" i="20" a="1"/>
  <c r="A56" i="20" s="1"/>
  <c r="A57" i="20" a="1"/>
  <c r="A57" i="20" s="1"/>
  <c r="A58" i="20" a="1"/>
  <c r="A58" i="20" s="1"/>
  <c r="A59" i="20" a="1"/>
  <c r="A59" i="20" s="1"/>
  <c r="A60" i="20" a="1"/>
  <c r="A60" i="20" s="1"/>
  <c r="A61" i="20" a="1"/>
  <c r="A61" i="20" s="1"/>
  <c r="A62" i="20" a="1"/>
  <c r="A62" i="20" s="1"/>
  <c r="B62" i="20" s="1"/>
  <c r="A63" i="20" a="1"/>
  <c r="A63" i="20" s="1"/>
  <c r="A64" i="20" a="1"/>
  <c r="A64" i="20" s="1"/>
  <c r="A65" i="20" a="1"/>
  <c r="A65" i="20" s="1"/>
  <c r="B65" i="20" s="1"/>
  <c r="A66" i="20" a="1"/>
  <c r="A66" i="20" s="1"/>
  <c r="A67" i="20" a="1"/>
  <c r="A67" i="20" s="1"/>
  <c r="A68" i="20" a="1"/>
  <c r="A68" i="20" s="1"/>
  <c r="B68" i="20" s="1"/>
  <c r="A69" i="20" a="1"/>
  <c r="A69" i="20" s="1"/>
  <c r="A70" i="20" a="1"/>
  <c r="A70" i="20" s="1"/>
  <c r="A71" i="20" a="1"/>
  <c r="A71" i="20" s="1"/>
  <c r="B71" i="20" s="1"/>
  <c r="A72" i="20" a="1"/>
  <c r="A72" i="20" s="1"/>
  <c r="A73" i="20" a="1"/>
  <c r="A73" i="20" s="1"/>
  <c r="A74" i="20" a="1"/>
  <c r="A74" i="20" s="1"/>
  <c r="A75" i="20" a="1"/>
  <c r="A75" i="20" s="1"/>
  <c r="A76" i="20" a="1"/>
  <c r="A76" i="20" s="1"/>
  <c r="A77" i="20" a="1"/>
  <c r="A77" i="20" s="1"/>
  <c r="A78" i="20" a="1"/>
  <c r="A78" i="20" s="1"/>
  <c r="A79" i="20" a="1"/>
  <c r="A79" i="20" s="1"/>
  <c r="A80" i="20" a="1"/>
  <c r="A80" i="20" s="1"/>
  <c r="B80" i="20" s="1"/>
  <c r="A81" i="20" a="1"/>
  <c r="A81" i="20" s="1"/>
  <c r="A82" i="20" a="1"/>
  <c r="A82" i="20" s="1"/>
  <c r="A83" i="20" a="1"/>
  <c r="A83" i="20" s="1"/>
  <c r="B83" i="20" s="1"/>
  <c r="A84" i="20" a="1"/>
  <c r="A84" i="20" s="1"/>
  <c r="B84" i="20" s="1"/>
  <c r="A85" i="20" a="1"/>
  <c r="A85" i="20" s="1"/>
  <c r="A86" i="20" a="1"/>
  <c r="A86" i="20" s="1"/>
  <c r="B86" i="20" s="1"/>
  <c r="A87" i="20" a="1"/>
  <c r="A87" i="20" s="1"/>
  <c r="B87" i="20" s="1"/>
  <c r="A88" i="20" a="1"/>
  <c r="A88" i="20" s="1"/>
  <c r="A89" i="20" a="1"/>
  <c r="A89" i="20" s="1"/>
  <c r="B89" i="20" s="1"/>
  <c r="A90" i="20" a="1"/>
  <c r="A90" i="20" s="1"/>
  <c r="B90" i="20" s="1"/>
  <c r="A91" i="20" a="1"/>
  <c r="A91" i="20" s="1"/>
  <c r="A92" i="20" a="1"/>
  <c r="A92" i="20" s="1"/>
  <c r="A93" i="20" a="1"/>
  <c r="A93" i="20" s="1"/>
  <c r="B93" i="20" s="1"/>
  <c r="A94" i="20" a="1"/>
  <c r="A94" i="20" s="1"/>
  <c r="A95" i="20" a="1"/>
  <c r="A95" i="20" s="1"/>
  <c r="B95" i="20" s="1"/>
  <c r="A96" i="20" a="1"/>
  <c r="A96" i="20" s="1"/>
  <c r="B96" i="20" s="1"/>
  <c r="A97" i="20" a="1"/>
  <c r="A97" i="20" s="1"/>
  <c r="A98" i="20" a="1"/>
  <c r="A98" i="20" s="1"/>
  <c r="B98" i="20" s="1"/>
  <c r="A99" i="20" a="1"/>
  <c r="A99" i="20" s="1"/>
  <c r="A100" i="20" a="1"/>
  <c r="A100" i="20" s="1"/>
  <c r="A101" i="20" a="1"/>
  <c r="A101" i="20" s="1"/>
  <c r="B101" i="20" s="1"/>
  <c r="A102" i="20" a="1"/>
  <c r="A102" i="20" s="1"/>
  <c r="B102" i="20" s="1"/>
  <c r="A103" i="20" a="1"/>
  <c r="A103" i="20" s="1"/>
  <c r="A104" i="20" a="1"/>
  <c r="A104" i="20" s="1"/>
  <c r="B104" i="20" s="1"/>
  <c r="A105" i="20" a="1"/>
  <c r="A105" i="20" s="1"/>
  <c r="B105" i="20" s="1"/>
  <c r="A106" i="20" a="1"/>
  <c r="A106" i="20" s="1"/>
  <c r="A107" i="20" a="1"/>
  <c r="A107" i="20" s="1"/>
  <c r="B107" i="20" s="1"/>
  <c r="A108" i="20" a="1"/>
  <c r="A108" i="20" s="1"/>
  <c r="B108" i="20" s="1"/>
  <c r="A109" i="20" a="1"/>
  <c r="A109" i="20" s="1"/>
  <c r="A110" i="20" a="1"/>
  <c r="A110" i="20" s="1"/>
  <c r="A111" i="20" a="1"/>
  <c r="A111" i="20" s="1"/>
  <c r="B111" i="20" s="1"/>
  <c r="A112" i="20" a="1"/>
  <c r="A112" i="20" s="1"/>
  <c r="A113" i="20" a="1"/>
  <c r="A113" i="20" s="1"/>
  <c r="B113" i="20" s="1"/>
  <c r="A114" i="20" a="1"/>
  <c r="A114" i="20" s="1"/>
  <c r="B114" i="20" s="1"/>
  <c r="A115" i="20" a="1"/>
  <c r="A115" i="20" s="1"/>
  <c r="A116" i="20" a="1"/>
  <c r="A116" i="20" s="1"/>
  <c r="B116" i="20" s="1"/>
  <c r="A117" i="20" a="1"/>
  <c r="A117" i="20" s="1"/>
  <c r="A118" i="20" a="1"/>
  <c r="A118" i="20" s="1"/>
  <c r="A119" i="20" a="1"/>
  <c r="A119" i="20" s="1"/>
  <c r="B119" i="20" s="1"/>
  <c r="A120" i="20" a="1"/>
  <c r="A120" i="20" s="1"/>
  <c r="B120" i="20" s="1"/>
  <c r="A121" i="20" a="1"/>
  <c r="A121" i="20" s="1"/>
  <c r="A122" i="20" a="1"/>
  <c r="A122" i="20" s="1"/>
  <c r="B122" i="20" s="1"/>
  <c r="A123" i="20" a="1"/>
  <c r="A123" i="20" s="1"/>
  <c r="B123" i="20" s="1"/>
  <c r="A124" i="20" a="1"/>
  <c r="A124" i="20" s="1"/>
  <c r="A125" i="20" a="1"/>
  <c r="A125" i="20" s="1"/>
  <c r="A126" i="20" a="1"/>
  <c r="A126" i="20" s="1"/>
  <c r="A127" i="20" a="1"/>
  <c r="A127" i="20" s="1"/>
  <c r="A128" i="20" a="1"/>
  <c r="A128" i="20" s="1"/>
  <c r="A129" i="20" a="1"/>
  <c r="A129" i="20" s="1"/>
  <c r="B129" i="20" s="1"/>
  <c r="A130" i="20" a="1"/>
  <c r="A130" i="20" s="1"/>
  <c r="A131" i="20" a="1"/>
  <c r="A131" i="20" s="1"/>
  <c r="B131" i="20" s="1"/>
  <c r="A132" i="20" a="1"/>
  <c r="A132" i="20" s="1"/>
  <c r="B132" i="20" s="1"/>
  <c r="A133" i="20" a="1"/>
  <c r="A133" i="20" s="1"/>
  <c r="A134" i="20" a="1"/>
  <c r="A134" i="20" s="1"/>
  <c r="B134" i="20" s="1"/>
  <c r="A135" i="20" a="1"/>
  <c r="A135" i="20" s="1"/>
  <c r="B135" i="20" s="1"/>
  <c r="A136" i="20" a="1"/>
  <c r="A136" i="20" s="1"/>
  <c r="A137" i="20" a="1"/>
  <c r="A137" i="20" s="1"/>
  <c r="B137" i="20" s="1"/>
  <c r="A138" i="20" a="1"/>
  <c r="A138" i="20" s="1"/>
  <c r="A139" i="20" a="1"/>
  <c r="A139" i="20" s="1"/>
  <c r="A140" i="20" a="1"/>
  <c r="A140" i="20" s="1"/>
  <c r="B140" i="20" s="1"/>
  <c r="A141" i="20" a="1"/>
  <c r="A141" i="20" s="1"/>
  <c r="A142" i="20" a="1"/>
  <c r="A142" i="20" s="1"/>
  <c r="A143" i="20" a="1"/>
  <c r="A143" i="20" s="1"/>
  <c r="B143" i="20" s="1"/>
  <c r="A144" i="20" a="1"/>
  <c r="A144" i="20" s="1"/>
  <c r="A145" i="20" a="1"/>
  <c r="A145" i="20" s="1"/>
  <c r="A146" i="20" a="1"/>
  <c r="A146" i="20" s="1"/>
  <c r="A147" i="20" a="1"/>
  <c r="A147" i="20" s="1"/>
  <c r="A148" i="20" a="1"/>
  <c r="A148" i="20" s="1"/>
  <c r="A149" i="20" a="1"/>
  <c r="A149" i="20" s="1"/>
  <c r="B149" i="20" s="1"/>
  <c r="A150" i="20" a="1"/>
  <c r="A150" i="20" s="1"/>
  <c r="A151" i="20" a="1"/>
  <c r="A151" i="20" s="1"/>
  <c r="A152" i="20" a="1"/>
  <c r="A152" i="20" s="1"/>
  <c r="B152" i="20" s="1"/>
  <c r="A153" i="20" a="1"/>
  <c r="A153" i="20" s="1"/>
  <c r="A154" i="20" a="1"/>
  <c r="A154" i="20" s="1"/>
  <c r="A155" i="20" a="1"/>
  <c r="A155" i="20" s="1"/>
  <c r="A156" i="20" a="1"/>
  <c r="A156" i="20" s="1"/>
  <c r="A157" i="20" a="1"/>
  <c r="A157" i="20" s="1"/>
  <c r="A158" i="20" a="1"/>
  <c r="A158" i="20" s="1"/>
  <c r="A159" i="20" a="1"/>
  <c r="A159" i="20" s="1"/>
  <c r="A160" i="20" a="1"/>
  <c r="A160" i="20" s="1"/>
  <c r="A161" i="20" a="1"/>
  <c r="A161" i="20" s="1"/>
  <c r="B161" i="20" s="1"/>
  <c r="A162" i="20" a="1"/>
  <c r="A162" i="20" s="1"/>
  <c r="A163" i="20" a="1"/>
  <c r="A163" i="20" s="1"/>
  <c r="A164" i="20" a="1"/>
  <c r="A164" i="20" s="1"/>
  <c r="B164" i="20" s="1"/>
  <c r="A165" i="20" a="1"/>
  <c r="A165" i="20" s="1"/>
  <c r="A166" i="20" a="1"/>
  <c r="A166" i="20" s="1"/>
  <c r="A167" i="20" a="1"/>
  <c r="A167" i="20" s="1"/>
  <c r="A168" i="20" a="1"/>
  <c r="A168" i="20" s="1"/>
  <c r="A169" i="20" a="1"/>
  <c r="A169" i="20" s="1"/>
  <c r="A170" i="20" a="1"/>
  <c r="A170" i="20" s="1"/>
  <c r="B170" i="20" s="1"/>
  <c r="A171" i="20" a="1"/>
  <c r="A171" i="20" s="1"/>
  <c r="A172" i="20" a="1"/>
  <c r="A172" i="20" s="1"/>
  <c r="A173" i="20" a="1"/>
  <c r="A173" i="20" s="1"/>
  <c r="B173" i="20" s="1"/>
  <c r="A174" i="20" a="1"/>
  <c r="A174" i="20" s="1"/>
  <c r="A175" i="20" a="1"/>
  <c r="A175" i="20" s="1"/>
  <c r="A176" i="20" a="1"/>
  <c r="A176" i="20" s="1"/>
  <c r="B176" i="20" s="1"/>
  <c r="A177" i="20" a="1"/>
  <c r="A177" i="20" s="1"/>
  <c r="A178" i="20" a="1"/>
  <c r="A178" i="20" s="1"/>
  <c r="A179" i="20" a="1"/>
  <c r="A179" i="20" s="1"/>
  <c r="B179" i="20" s="1"/>
  <c r="A180" i="20" a="1"/>
  <c r="A180" i="20" s="1"/>
  <c r="A181" i="20" a="1"/>
  <c r="A181" i="20" s="1"/>
  <c r="A182" i="20" a="1"/>
  <c r="A182" i="20" s="1"/>
  <c r="B182" i="20" s="1"/>
  <c r="A183" i="20" a="1"/>
  <c r="A183" i="20" s="1"/>
  <c r="A184" i="20" a="1"/>
  <c r="A184" i="20" s="1"/>
  <c r="A185" i="20" a="1"/>
  <c r="A185" i="20" s="1"/>
  <c r="B185" i="20" s="1"/>
  <c r="A186" i="20" a="1"/>
  <c r="A186" i="20" s="1"/>
  <c r="A187" i="20" a="1"/>
  <c r="A187" i="20" s="1"/>
  <c r="A188" i="20" a="1"/>
  <c r="A188" i="20" s="1"/>
  <c r="A189" i="20" a="1"/>
  <c r="A189" i="20" s="1"/>
  <c r="A190" i="20" a="1"/>
  <c r="A190" i="20" s="1"/>
  <c r="A191" i="20" a="1"/>
  <c r="A191" i="20" s="1"/>
  <c r="B191" i="20" s="1"/>
  <c r="A192" i="20" a="1"/>
  <c r="A192" i="20" s="1"/>
  <c r="A193" i="20" a="1"/>
  <c r="A193" i="20" s="1"/>
  <c r="B193" i="20" s="1"/>
  <c r="A194" i="20" a="1"/>
  <c r="A194" i="20" s="1"/>
  <c r="A195" i="20" a="1"/>
  <c r="A195" i="20" s="1"/>
  <c r="A196" i="20" a="1"/>
  <c r="A196" i="20" s="1"/>
  <c r="B196" i="20" s="1"/>
  <c r="A197" i="20" a="1"/>
  <c r="A197" i="20" s="1"/>
  <c r="B197" i="20" s="1"/>
  <c r="A198" i="20" a="1"/>
  <c r="A198" i="20" s="1"/>
  <c r="A199" i="20" a="1"/>
  <c r="A199" i="20" s="1"/>
  <c r="A200" i="20" a="1"/>
  <c r="A200" i="20" s="1"/>
  <c r="B200" i="20" s="1"/>
  <c r="A201" i="20" a="1"/>
  <c r="A201" i="20" s="1"/>
  <c r="A202" i="20" a="1"/>
  <c r="A202" i="20" s="1"/>
  <c r="A203" i="20" a="1"/>
  <c r="A203" i="20" s="1"/>
  <c r="A204" i="20" a="1"/>
  <c r="A204" i="20" s="1"/>
  <c r="A205" i="20" a="1"/>
  <c r="A205" i="20" s="1"/>
  <c r="A206" i="20" a="1"/>
  <c r="A206" i="20" s="1"/>
  <c r="A207" i="20" a="1"/>
  <c r="A207" i="20" s="1"/>
  <c r="A208" i="20" a="1"/>
  <c r="A208" i="20" s="1"/>
  <c r="A209" i="20" a="1"/>
  <c r="A209" i="20" s="1"/>
  <c r="B209" i="20" s="1"/>
  <c r="A210" i="20" a="1"/>
  <c r="A210" i="20" s="1"/>
  <c r="A211" i="20" a="1"/>
  <c r="A211" i="20" s="1"/>
  <c r="A212" i="20" a="1"/>
  <c r="A212" i="20" s="1"/>
  <c r="A213" i="20" a="1"/>
  <c r="A213" i="20" s="1"/>
  <c r="A214" i="20" a="1"/>
  <c r="A214" i="20" s="1"/>
  <c r="A215" i="20" a="1"/>
  <c r="A215" i="20" s="1"/>
  <c r="B215" i="20" s="1"/>
  <c r="A216" i="20" a="1"/>
  <c r="A216" i="20" s="1"/>
  <c r="A217" i="20" a="1"/>
  <c r="A217" i="20" s="1"/>
  <c r="A218" i="20" a="1"/>
  <c r="A218" i="20" s="1"/>
  <c r="B218" i="20" s="1"/>
  <c r="A219" i="20" a="1"/>
  <c r="A219" i="20" s="1"/>
  <c r="A220" i="20" a="1"/>
  <c r="A220" i="20" s="1"/>
  <c r="A221" i="20" a="1"/>
  <c r="A221" i="20" s="1"/>
  <c r="B221" i="20" s="1"/>
  <c r="A222" i="20" a="1"/>
  <c r="A222" i="20" s="1"/>
  <c r="B222" i="20" s="1"/>
  <c r="A223" i="20" a="1"/>
  <c r="A223" i="20" s="1"/>
  <c r="A224" i="20" a="1"/>
  <c r="A224" i="20" s="1"/>
  <c r="B224" i="20" s="1"/>
  <c r="A225" i="20" a="1"/>
  <c r="A225" i="20" s="1"/>
  <c r="A226" i="20" a="1"/>
  <c r="A226" i="20" s="1"/>
  <c r="A227" i="20" a="1"/>
  <c r="A227" i="20" s="1"/>
  <c r="B227" i="20" s="1"/>
  <c r="A228" i="20" a="1"/>
  <c r="A228" i="20" s="1"/>
  <c r="A229" i="20" a="1"/>
  <c r="A229" i="20" s="1"/>
  <c r="A230" i="20" a="1"/>
  <c r="A230" i="20" s="1"/>
  <c r="B230" i="20" s="1"/>
  <c r="A231" i="20" a="1"/>
  <c r="A231" i="20" s="1"/>
  <c r="A232" i="20" a="1"/>
  <c r="A232" i="20" s="1"/>
  <c r="A233" i="20" a="1"/>
  <c r="A233" i="20" s="1"/>
  <c r="B233" i="20" s="1"/>
  <c r="A234" i="20" a="1"/>
  <c r="A234" i="20" s="1"/>
  <c r="A235" i="20" a="1"/>
  <c r="A235" i="20" s="1"/>
  <c r="A236" i="20" a="1"/>
  <c r="A236" i="20" s="1"/>
  <c r="B236" i="20" s="1"/>
  <c r="A237" i="20" a="1"/>
  <c r="A237" i="20" s="1"/>
  <c r="B237" i="20" s="1"/>
  <c r="A238" i="20" a="1"/>
  <c r="A238" i="20" s="1"/>
  <c r="A239" i="20" a="1"/>
  <c r="A239" i="20" s="1"/>
  <c r="B239" i="20" s="1"/>
  <c r="A240" i="20" a="1"/>
  <c r="A240" i="20" s="1"/>
  <c r="A241" i="20" a="1"/>
  <c r="A241" i="20" s="1"/>
  <c r="A242" i="20" a="1"/>
  <c r="A242" i="20" s="1"/>
  <c r="B242" i="20" s="1"/>
  <c r="A243" i="20" a="1"/>
  <c r="A243" i="20" s="1"/>
  <c r="B243" i="20" s="1"/>
  <c r="A244" i="20" a="1"/>
  <c r="A244" i="20" s="1"/>
  <c r="A245" i="20" a="1"/>
  <c r="A245" i="20" s="1"/>
  <c r="A246" i="20" a="1"/>
  <c r="A246" i="20" s="1"/>
  <c r="B246" i="20" s="1"/>
  <c r="A247" i="20" a="1"/>
  <c r="A247" i="20" s="1"/>
  <c r="A248" i="20" a="1"/>
  <c r="A248" i="20" s="1"/>
  <c r="B248" i="20" s="1"/>
  <c r="A249" i="20" a="1"/>
  <c r="A249" i="20" s="1"/>
  <c r="B249" i="20" s="1"/>
  <c r="A250" i="20" a="1"/>
  <c r="A250" i="20" s="1"/>
  <c r="B250" i="20" s="1"/>
  <c r="A251" i="20" a="1"/>
  <c r="A251" i="20" s="1"/>
  <c r="B251" i="20" s="1"/>
  <c r="A252" i="20" a="1"/>
  <c r="A252" i="20" s="1"/>
  <c r="A253" i="20" a="1"/>
  <c r="A253" i="20" s="1"/>
  <c r="B253" i="20" s="1"/>
  <c r="A254" i="20" a="1"/>
  <c r="A254" i="20" s="1"/>
  <c r="B254" i="20" s="1"/>
  <c r="A255" i="20" a="1"/>
  <c r="A255" i="20" s="1"/>
  <c r="B255" i="20" s="1"/>
  <c r="A256" i="20" a="1"/>
  <c r="A256" i="20" s="1"/>
  <c r="B256" i="20" s="1"/>
  <c r="A257" i="20" a="1"/>
  <c r="A257" i="20" s="1"/>
  <c r="B257" i="20" s="1"/>
  <c r="A258" i="20" a="1"/>
  <c r="A258" i="20" s="1"/>
  <c r="B258" i="20" s="1"/>
  <c r="A259" i="20" a="1"/>
  <c r="A259" i="20" s="1"/>
  <c r="B259" i="20" s="1"/>
  <c r="A260" i="20" a="1"/>
  <c r="A260" i="20" s="1"/>
  <c r="B260" i="20" s="1"/>
  <c r="A261" i="20" a="1"/>
  <c r="A261" i="20" s="1"/>
  <c r="B261" i="20" s="1"/>
  <c r="A262" i="20" a="1"/>
  <c r="A262" i="20" s="1"/>
  <c r="B262" i="20" s="1"/>
  <c r="A263" i="20" a="1"/>
  <c r="A263" i="20" s="1"/>
  <c r="B263" i="20" s="1"/>
  <c r="A264" i="20" a="1"/>
  <c r="A264" i="20" s="1"/>
  <c r="B264" i="20" s="1"/>
  <c r="A265" i="20" a="1"/>
  <c r="A265" i="20" s="1"/>
  <c r="B265" i="20" s="1"/>
  <c r="A266" i="20" a="1"/>
  <c r="A266" i="20" s="1"/>
  <c r="B266" i="20" s="1"/>
  <c r="A267" i="20" a="1"/>
  <c r="A267" i="20" s="1"/>
  <c r="B267" i="20" s="1"/>
  <c r="A268" i="20" a="1"/>
  <c r="A268" i="20" s="1"/>
  <c r="B268" i="20" s="1"/>
  <c r="A269" i="20" a="1"/>
  <c r="A269" i="20" s="1"/>
  <c r="B269" i="20" s="1"/>
  <c r="A270" i="20" a="1"/>
  <c r="A270" i="20" s="1"/>
  <c r="B270" i="20" s="1"/>
  <c r="A271" i="20" a="1"/>
  <c r="A271" i="20" s="1"/>
  <c r="B271" i="20" s="1"/>
  <c r="A272" i="20" a="1"/>
  <c r="A272" i="20" s="1"/>
  <c r="B272" i="20" s="1"/>
  <c r="A273" i="20" a="1"/>
  <c r="A273" i="20" s="1"/>
  <c r="B273" i="20" s="1"/>
  <c r="A274" i="20" a="1"/>
  <c r="A274" i="20" s="1"/>
  <c r="B274" i="20" s="1"/>
  <c r="A275" i="20" a="1"/>
  <c r="A275" i="20" s="1"/>
  <c r="B275" i="20" s="1"/>
  <c r="A276" i="20" a="1"/>
  <c r="A276" i="20" s="1"/>
  <c r="B276" i="20" s="1"/>
  <c r="A277" i="20" a="1"/>
  <c r="A277" i="20" s="1"/>
  <c r="B277" i="20" s="1"/>
  <c r="A278" i="20" a="1"/>
  <c r="A278" i="20" s="1"/>
  <c r="B278" i="20" s="1"/>
  <c r="A279" i="20" a="1"/>
  <c r="A279" i="20" s="1"/>
  <c r="B279" i="20" s="1"/>
  <c r="A280" i="20" a="1"/>
  <c r="A280" i="20" s="1"/>
  <c r="B280" i="20" s="1"/>
  <c r="A281" i="20" a="1"/>
  <c r="A281" i="20" s="1"/>
  <c r="B281" i="20" s="1"/>
  <c r="A282" i="20" a="1"/>
  <c r="A282" i="20" s="1"/>
  <c r="B282" i="20" s="1"/>
  <c r="A283" i="20" a="1"/>
  <c r="A283" i="20" s="1"/>
  <c r="B283" i="20" s="1"/>
  <c r="A284" i="20" a="1"/>
  <c r="A284" i="20" s="1"/>
  <c r="B284" i="20" s="1"/>
  <c r="A285" i="20" a="1"/>
  <c r="A285" i="20" s="1"/>
  <c r="B285" i="20" s="1"/>
  <c r="A286" i="20" a="1"/>
  <c r="A286" i="20" s="1"/>
  <c r="B286" i="20" s="1"/>
  <c r="A287" i="20" a="1"/>
  <c r="A287" i="20" s="1"/>
  <c r="B287" i="20" s="1"/>
  <c r="A288" i="20" a="1"/>
  <c r="A288" i="20" s="1"/>
  <c r="B288" i="20" s="1"/>
  <c r="A289" i="20" a="1"/>
  <c r="A289" i="20" s="1"/>
  <c r="B289" i="20" s="1"/>
  <c r="A290" i="20" a="1"/>
  <c r="A290" i="20" s="1"/>
  <c r="B290" i="20" s="1"/>
  <c r="A291" i="20" a="1"/>
  <c r="A291" i="20" s="1"/>
  <c r="B291" i="20" s="1"/>
  <c r="A292" i="20" a="1"/>
  <c r="A292" i="20" s="1"/>
  <c r="B292" i="20" s="1"/>
  <c r="A293" i="20" a="1"/>
  <c r="A293" i="20" s="1"/>
  <c r="B293" i="20" s="1"/>
  <c r="A294" i="20" a="1"/>
  <c r="A294" i="20" s="1"/>
  <c r="B294" i="20" s="1"/>
  <c r="A295" i="20" a="1"/>
  <c r="A295" i="20" s="1"/>
  <c r="B295" i="20" s="1"/>
  <c r="A296" i="20" a="1"/>
  <c r="A296" i="20" s="1"/>
  <c r="B296" i="20" s="1"/>
  <c r="A297" i="20" a="1"/>
  <c r="A297" i="20" s="1"/>
  <c r="B297" i="20" s="1"/>
  <c r="A298" i="20" a="1"/>
  <c r="A298" i="20" s="1"/>
  <c r="B298" i="20" s="1"/>
  <c r="A299" i="20" a="1"/>
  <c r="A299" i="20" s="1"/>
  <c r="B299" i="20" s="1"/>
  <c r="A300" i="20" a="1"/>
  <c r="A300" i="20" s="1"/>
  <c r="B300" i="20" s="1"/>
  <c r="A301" i="20" a="1"/>
  <c r="A301" i="20" s="1"/>
  <c r="B301" i="20" s="1"/>
  <c r="A302" i="20" a="1"/>
  <c r="A302" i="20" s="1"/>
  <c r="B302" i="20" s="1"/>
  <c r="A303" i="20" a="1"/>
  <c r="A303" i="20" s="1"/>
  <c r="B303" i="20" s="1"/>
  <c r="A304" i="20" a="1"/>
  <c r="A304" i="20" s="1"/>
  <c r="B304" i="20" s="1"/>
  <c r="A305" i="20" a="1"/>
  <c r="A305" i="20" s="1"/>
  <c r="B305" i="20" s="1"/>
  <c r="A306" i="20" a="1"/>
  <c r="A306" i="20" s="1"/>
  <c r="B306" i="20" s="1"/>
  <c r="A307" i="20" a="1"/>
  <c r="A307" i="20" s="1"/>
  <c r="B307" i="20" s="1"/>
  <c r="A308" i="20" a="1"/>
  <c r="A308" i="20" s="1"/>
  <c r="B308" i="20" s="1"/>
  <c r="A309" i="20" a="1"/>
  <c r="A309" i="20" s="1"/>
  <c r="B309" i="20" s="1"/>
  <c r="A310" i="20" a="1"/>
  <c r="A310" i="20" s="1"/>
  <c r="B310" i="20" s="1"/>
  <c r="A311" i="20" a="1"/>
  <c r="A311" i="20" s="1"/>
  <c r="B311" i="20" s="1"/>
  <c r="A312" i="20" a="1"/>
  <c r="A312" i="20" s="1"/>
  <c r="B312" i="20" s="1"/>
  <c r="A313" i="20" a="1"/>
  <c r="A313" i="20" s="1"/>
  <c r="B313" i="20" s="1"/>
  <c r="A314" i="20" a="1"/>
  <c r="A314" i="20" s="1"/>
  <c r="B314" i="20" s="1"/>
  <c r="A315" i="20" a="1"/>
  <c r="A315" i="20" s="1"/>
  <c r="B315" i="20" s="1"/>
  <c r="A316" i="20" a="1"/>
  <c r="A316" i="20" s="1"/>
  <c r="B316" i="20" s="1"/>
  <c r="A317" i="20" a="1"/>
  <c r="A317" i="20" s="1"/>
  <c r="B317" i="20" s="1"/>
  <c r="A318" i="20" a="1"/>
  <c r="A318" i="20" s="1"/>
  <c r="B318" i="20" s="1"/>
  <c r="A319" i="20" a="1"/>
  <c r="A319" i="20" s="1"/>
  <c r="B319" i="20" s="1"/>
  <c r="A320" i="20" a="1"/>
  <c r="A320" i="20" s="1"/>
  <c r="B320" i="20" s="1"/>
  <c r="A321" i="20" a="1"/>
  <c r="A321" i="20" s="1"/>
  <c r="B321" i="20" s="1"/>
  <c r="A322" i="20" a="1"/>
  <c r="A322" i="20" s="1"/>
  <c r="B322" i="20" s="1"/>
  <c r="A323" i="20" a="1"/>
  <c r="A323" i="20" s="1"/>
  <c r="B323" i="20" s="1"/>
  <c r="A324" i="20" a="1"/>
  <c r="A324" i="20" s="1"/>
  <c r="B324" i="20" s="1"/>
  <c r="A325" i="20" a="1"/>
  <c r="A325" i="20" s="1"/>
  <c r="B325" i="20" s="1"/>
  <c r="A326" i="20" a="1"/>
  <c r="A326" i="20" s="1"/>
  <c r="B326" i="20" s="1"/>
  <c r="A327" i="20" a="1"/>
  <c r="A327" i="20" s="1"/>
  <c r="B327" i="20" s="1"/>
  <c r="A328" i="20" a="1"/>
  <c r="A328" i="20" s="1"/>
  <c r="B328" i="20" s="1"/>
  <c r="A329" i="20" a="1"/>
  <c r="A329" i="20" s="1"/>
  <c r="B329" i="20" s="1"/>
  <c r="A330" i="20" a="1"/>
  <c r="A330" i="20" s="1"/>
  <c r="B330" i="20" s="1"/>
  <c r="A331" i="20" a="1"/>
  <c r="A331" i="20" s="1"/>
  <c r="B331" i="20" s="1"/>
  <c r="A332" i="20" a="1"/>
  <c r="A332" i="20" s="1"/>
  <c r="B332" i="20" s="1"/>
  <c r="A333" i="20" a="1"/>
  <c r="A333" i="20" s="1"/>
  <c r="B333" i="20" s="1"/>
  <c r="A334" i="20" a="1"/>
  <c r="A334" i="20" s="1"/>
  <c r="B334" i="20" s="1"/>
  <c r="A335" i="20" a="1"/>
  <c r="A335" i="20" s="1"/>
  <c r="B335" i="20" s="1"/>
  <c r="A336" i="20" a="1"/>
  <c r="A336" i="20" s="1"/>
  <c r="B336" i="20" s="1"/>
  <c r="A337" i="20" a="1"/>
  <c r="A337" i="20" s="1"/>
  <c r="B337" i="20" s="1"/>
  <c r="A338" i="20" a="1"/>
  <c r="A338" i="20" s="1"/>
  <c r="B338" i="20" s="1"/>
  <c r="A339" i="20" a="1"/>
  <c r="A339" i="20" s="1"/>
  <c r="B339" i="20" s="1"/>
  <c r="A340" i="20" a="1"/>
  <c r="A340" i="20" s="1"/>
  <c r="B340" i="20" s="1"/>
  <c r="A341" i="20" a="1"/>
  <c r="A341" i="20" s="1"/>
  <c r="B341" i="20" s="1"/>
  <c r="A342" i="20" a="1"/>
  <c r="A342" i="20" s="1"/>
  <c r="B342" i="20" s="1"/>
  <c r="A343" i="20" a="1"/>
  <c r="A343" i="20" s="1"/>
  <c r="B343" i="20" s="1"/>
  <c r="A344" i="20" a="1"/>
  <c r="A344" i="20" s="1"/>
  <c r="B344" i="20" s="1"/>
  <c r="A345" i="20" a="1"/>
  <c r="A345" i="20" s="1"/>
  <c r="B345" i="20" s="1"/>
  <c r="A346" i="20" a="1"/>
  <c r="A346" i="20" s="1"/>
  <c r="B346" i="20" s="1"/>
  <c r="A347" i="20" a="1"/>
  <c r="A347" i="20" s="1"/>
  <c r="B347" i="20" s="1"/>
  <c r="A348" i="20" a="1"/>
  <c r="A348" i="20" s="1"/>
  <c r="B348" i="20" s="1"/>
  <c r="A349" i="20" a="1"/>
  <c r="A349" i="20" s="1"/>
  <c r="B349" i="20" s="1"/>
  <c r="A350" i="20" a="1"/>
  <c r="A350" i="20" s="1"/>
  <c r="B350" i="20" s="1"/>
  <c r="A351" i="20" a="1"/>
  <c r="A351" i="20" s="1"/>
  <c r="B351" i="20" s="1"/>
  <c r="A2" i="20" a="1"/>
  <c r="A2" i="20" s="1"/>
  <c r="I7206" i="45"/>
  <c r="J7206" i="45" s="1"/>
  <c r="H1793" i="46"/>
  <c r="H1794" i="46"/>
  <c r="H1795" i="46"/>
  <c r="H1796" i="46"/>
  <c r="H1797" i="46"/>
  <c r="H1798" i="46"/>
  <c r="G1793" i="46"/>
  <c r="G1794" i="46"/>
  <c r="G1795" i="46"/>
  <c r="G1796" i="46"/>
  <c r="G1797" i="46"/>
  <c r="G1798" i="46"/>
  <c r="H3" i="46"/>
  <c r="H4" i="46"/>
  <c r="H5" i="46"/>
  <c r="H6" i="46"/>
  <c r="H7" i="46"/>
  <c r="H8" i="46"/>
  <c r="H9" i="46"/>
  <c r="H10" i="46"/>
  <c r="H11" i="46"/>
  <c r="H12" i="46"/>
  <c r="H13" i="46"/>
  <c r="H14" i="46"/>
  <c r="H15" i="46"/>
  <c r="H16" i="46"/>
  <c r="H17" i="46"/>
  <c r="H18" i="46"/>
  <c r="H19" i="46"/>
  <c r="H20" i="46"/>
  <c r="H21" i="46"/>
  <c r="H22" i="46"/>
  <c r="H23" i="46"/>
  <c r="H24" i="46"/>
  <c r="H25" i="46"/>
  <c r="H26" i="46"/>
  <c r="H27" i="46"/>
  <c r="H28" i="46"/>
  <c r="H29" i="46"/>
  <c r="H30" i="46"/>
  <c r="H31" i="46"/>
  <c r="H32" i="46"/>
  <c r="H33" i="46"/>
  <c r="H34" i="46"/>
  <c r="H35" i="46"/>
  <c r="H36" i="46"/>
  <c r="H37" i="46"/>
  <c r="H38" i="46"/>
  <c r="H39" i="46"/>
  <c r="H40" i="46"/>
  <c r="H41" i="46"/>
  <c r="H42" i="46"/>
  <c r="H43" i="46"/>
  <c r="H44" i="46"/>
  <c r="H45" i="46"/>
  <c r="H46" i="46"/>
  <c r="H47" i="46"/>
  <c r="H48" i="46"/>
  <c r="H49" i="46"/>
  <c r="H50" i="46"/>
  <c r="H51" i="46"/>
  <c r="H52" i="46"/>
  <c r="H53" i="46"/>
  <c r="H54" i="46"/>
  <c r="H55" i="46"/>
  <c r="H56" i="46"/>
  <c r="H57" i="46"/>
  <c r="H58" i="46"/>
  <c r="H59" i="46"/>
  <c r="H60" i="46"/>
  <c r="H61" i="46"/>
  <c r="H62" i="46"/>
  <c r="H63" i="46"/>
  <c r="H64" i="46"/>
  <c r="H65" i="46"/>
  <c r="H66" i="46"/>
  <c r="H67" i="46"/>
  <c r="H68" i="46"/>
  <c r="H69" i="46"/>
  <c r="H70" i="46"/>
  <c r="H71" i="46"/>
  <c r="H72" i="46"/>
  <c r="H73" i="46"/>
  <c r="H74" i="46"/>
  <c r="H75" i="46"/>
  <c r="H76" i="46"/>
  <c r="H77" i="46"/>
  <c r="H78" i="46"/>
  <c r="H79" i="46"/>
  <c r="H80" i="46"/>
  <c r="H81" i="46"/>
  <c r="H82" i="46"/>
  <c r="H83" i="46"/>
  <c r="H84" i="46"/>
  <c r="H85" i="46"/>
  <c r="H86" i="46"/>
  <c r="H87" i="46"/>
  <c r="H88" i="46"/>
  <c r="H89" i="46"/>
  <c r="H90" i="46"/>
  <c r="H91" i="46"/>
  <c r="H92" i="46"/>
  <c r="H93" i="46"/>
  <c r="H94" i="46"/>
  <c r="H95" i="46"/>
  <c r="H96" i="46"/>
  <c r="H97" i="46"/>
  <c r="H98" i="46"/>
  <c r="H99" i="46"/>
  <c r="H100" i="46"/>
  <c r="H101" i="46"/>
  <c r="H102" i="46"/>
  <c r="H103" i="46"/>
  <c r="H104" i="46"/>
  <c r="H105" i="46"/>
  <c r="H106" i="46"/>
  <c r="H107" i="46"/>
  <c r="H108" i="46"/>
  <c r="H109" i="46"/>
  <c r="H110" i="46"/>
  <c r="H111" i="46"/>
  <c r="H112" i="46"/>
  <c r="H113" i="46"/>
  <c r="H114" i="46"/>
  <c r="H115" i="46"/>
  <c r="H116" i="46"/>
  <c r="H117" i="46"/>
  <c r="H118" i="46"/>
  <c r="H119" i="46"/>
  <c r="H120" i="46"/>
  <c r="H121" i="46"/>
  <c r="H122" i="46"/>
  <c r="H123" i="46"/>
  <c r="H124" i="46"/>
  <c r="H125" i="46"/>
  <c r="H126" i="46"/>
  <c r="H127" i="46"/>
  <c r="H128" i="46"/>
  <c r="H129" i="46"/>
  <c r="H130" i="46"/>
  <c r="H131" i="46"/>
  <c r="H132" i="46"/>
  <c r="H133" i="46"/>
  <c r="H134" i="46"/>
  <c r="H135" i="46"/>
  <c r="H136" i="46"/>
  <c r="H137" i="46"/>
  <c r="H138" i="46"/>
  <c r="H139" i="46"/>
  <c r="H140" i="46"/>
  <c r="H141" i="46"/>
  <c r="H142" i="46"/>
  <c r="H143" i="46"/>
  <c r="H144" i="46"/>
  <c r="H145" i="46"/>
  <c r="H146" i="46"/>
  <c r="H147" i="46"/>
  <c r="H148" i="46"/>
  <c r="H149" i="46"/>
  <c r="H150" i="46"/>
  <c r="H151" i="46"/>
  <c r="H152" i="46"/>
  <c r="H153" i="46"/>
  <c r="H154" i="46"/>
  <c r="H155" i="46"/>
  <c r="H156" i="46"/>
  <c r="H157" i="46"/>
  <c r="H158" i="46"/>
  <c r="H159" i="46"/>
  <c r="H160" i="46"/>
  <c r="H161" i="46"/>
  <c r="H162" i="46"/>
  <c r="H163" i="46"/>
  <c r="H164" i="46"/>
  <c r="H165" i="46"/>
  <c r="H166" i="46"/>
  <c r="H167" i="46"/>
  <c r="H168" i="46"/>
  <c r="H169" i="46"/>
  <c r="H170" i="46"/>
  <c r="H171" i="46"/>
  <c r="H172" i="46"/>
  <c r="H173" i="46"/>
  <c r="H174" i="46"/>
  <c r="H175" i="46"/>
  <c r="H176" i="46"/>
  <c r="H177" i="46"/>
  <c r="H178" i="46"/>
  <c r="H179" i="46"/>
  <c r="H180" i="46"/>
  <c r="H181" i="46"/>
  <c r="H182" i="46"/>
  <c r="H183" i="46"/>
  <c r="H184" i="46"/>
  <c r="H185" i="46"/>
  <c r="H186" i="46"/>
  <c r="H187" i="46"/>
  <c r="H188" i="46"/>
  <c r="H189" i="46"/>
  <c r="H190" i="46"/>
  <c r="H191" i="46"/>
  <c r="H192" i="46"/>
  <c r="H193" i="46"/>
  <c r="H194" i="46"/>
  <c r="H195" i="46"/>
  <c r="H196" i="46"/>
  <c r="H197" i="46"/>
  <c r="H198" i="46"/>
  <c r="H199" i="46"/>
  <c r="H200" i="46"/>
  <c r="H201" i="46"/>
  <c r="H202" i="46"/>
  <c r="H203" i="46"/>
  <c r="H204" i="46"/>
  <c r="H205" i="46"/>
  <c r="H206" i="46"/>
  <c r="H207" i="46"/>
  <c r="H208" i="46"/>
  <c r="H209" i="46"/>
  <c r="H210" i="46"/>
  <c r="H211" i="46"/>
  <c r="H212" i="46"/>
  <c r="H213" i="46"/>
  <c r="H214" i="46"/>
  <c r="H215" i="46"/>
  <c r="H216" i="46"/>
  <c r="H217" i="46"/>
  <c r="H218" i="46"/>
  <c r="H219" i="46"/>
  <c r="H220" i="46"/>
  <c r="H221" i="46"/>
  <c r="H222" i="46"/>
  <c r="H223" i="46"/>
  <c r="H224" i="46"/>
  <c r="H225" i="46"/>
  <c r="H226" i="46"/>
  <c r="H227" i="46"/>
  <c r="H228" i="46"/>
  <c r="H229" i="46"/>
  <c r="H230" i="46"/>
  <c r="H231" i="46"/>
  <c r="H232" i="46"/>
  <c r="H233" i="46"/>
  <c r="H234" i="46"/>
  <c r="H235" i="46"/>
  <c r="H236" i="46"/>
  <c r="H237" i="46"/>
  <c r="H238" i="46"/>
  <c r="H239" i="46"/>
  <c r="H240" i="46"/>
  <c r="H241" i="46"/>
  <c r="H242" i="46"/>
  <c r="H243" i="46"/>
  <c r="H244" i="46"/>
  <c r="H245" i="46"/>
  <c r="H246" i="46"/>
  <c r="H247" i="46"/>
  <c r="H248" i="46"/>
  <c r="H249" i="46"/>
  <c r="H250" i="46"/>
  <c r="H251" i="46"/>
  <c r="H252" i="46"/>
  <c r="H253" i="46"/>
  <c r="H254" i="46"/>
  <c r="H255" i="46"/>
  <c r="H256" i="46"/>
  <c r="H257" i="46"/>
  <c r="H258" i="46"/>
  <c r="H259" i="46"/>
  <c r="H260" i="46"/>
  <c r="H261" i="46"/>
  <c r="H262" i="46"/>
  <c r="H263" i="46"/>
  <c r="H264" i="46"/>
  <c r="H265" i="46"/>
  <c r="H266" i="46"/>
  <c r="H267" i="46"/>
  <c r="H268" i="46"/>
  <c r="H269" i="46"/>
  <c r="H270" i="46"/>
  <c r="H271" i="46"/>
  <c r="H272" i="46"/>
  <c r="H273" i="46"/>
  <c r="H274" i="46"/>
  <c r="H275" i="46"/>
  <c r="H276" i="46"/>
  <c r="H277" i="46"/>
  <c r="H278" i="46"/>
  <c r="H279" i="46"/>
  <c r="H280" i="46"/>
  <c r="H281" i="46"/>
  <c r="H282" i="46"/>
  <c r="H283" i="46"/>
  <c r="H284" i="46"/>
  <c r="H285" i="46"/>
  <c r="H286" i="46"/>
  <c r="H287" i="46"/>
  <c r="H288" i="46"/>
  <c r="H289" i="46"/>
  <c r="H290" i="46"/>
  <c r="H291" i="46"/>
  <c r="H292" i="46"/>
  <c r="H293" i="46"/>
  <c r="H294" i="46"/>
  <c r="H295" i="46"/>
  <c r="H296" i="46"/>
  <c r="H297" i="46"/>
  <c r="H298" i="46"/>
  <c r="H299" i="46"/>
  <c r="H300" i="46"/>
  <c r="H301" i="46"/>
  <c r="H302" i="46"/>
  <c r="H303" i="46"/>
  <c r="H304" i="46"/>
  <c r="H305" i="46"/>
  <c r="H306" i="46"/>
  <c r="H307" i="46"/>
  <c r="H308" i="46"/>
  <c r="H309" i="46"/>
  <c r="H310" i="46"/>
  <c r="H311" i="46"/>
  <c r="H312" i="46"/>
  <c r="H313" i="46"/>
  <c r="H314" i="46"/>
  <c r="H315" i="46"/>
  <c r="H316" i="46"/>
  <c r="H317" i="46"/>
  <c r="H318" i="46"/>
  <c r="H319" i="46"/>
  <c r="H320" i="46"/>
  <c r="H321" i="46"/>
  <c r="H322" i="46"/>
  <c r="H323" i="46"/>
  <c r="H324" i="46"/>
  <c r="H325" i="46"/>
  <c r="H326" i="46"/>
  <c r="H327" i="46"/>
  <c r="H328" i="46"/>
  <c r="H329" i="46"/>
  <c r="H330" i="46"/>
  <c r="H331" i="46"/>
  <c r="H332" i="46"/>
  <c r="H333" i="46"/>
  <c r="H334" i="46"/>
  <c r="H335" i="46"/>
  <c r="H336" i="46"/>
  <c r="H337" i="46"/>
  <c r="H338" i="46"/>
  <c r="H339" i="46"/>
  <c r="H340" i="46"/>
  <c r="H341" i="46"/>
  <c r="H342" i="46"/>
  <c r="H343" i="46"/>
  <c r="H344" i="46"/>
  <c r="H345" i="46"/>
  <c r="H346" i="46"/>
  <c r="H347" i="46"/>
  <c r="H348" i="46"/>
  <c r="H349" i="46"/>
  <c r="H350" i="46"/>
  <c r="H351" i="46"/>
  <c r="H352" i="46"/>
  <c r="H353" i="46"/>
  <c r="H354" i="46"/>
  <c r="H355" i="46"/>
  <c r="H356" i="46"/>
  <c r="H357" i="46"/>
  <c r="H358" i="46"/>
  <c r="H359" i="46"/>
  <c r="H360" i="46"/>
  <c r="H361" i="46"/>
  <c r="H362" i="46"/>
  <c r="H363" i="46"/>
  <c r="H364" i="46"/>
  <c r="H365" i="46"/>
  <c r="H366" i="46"/>
  <c r="H367" i="46"/>
  <c r="H368" i="46"/>
  <c r="H369" i="46"/>
  <c r="H370" i="46"/>
  <c r="H371" i="46"/>
  <c r="H372" i="46"/>
  <c r="H373" i="46"/>
  <c r="H374" i="46"/>
  <c r="H375" i="46"/>
  <c r="H376" i="46"/>
  <c r="H377" i="46"/>
  <c r="H378" i="46"/>
  <c r="H379" i="46"/>
  <c r="H380" i="46"/>
  <c r="H381" i="46"/>
  <c r="H382" i="46"/>
  <c r="H383" i="46"/>
  <c r="H384" i="46"/>
  <c r="H385" i="46"/>
  <c r="H386" i="46"/>
  <c r="H387" i="46"/>
  <c r="H388" i="46"/>
  <c r="H389" i="46"/>
  <c r="H390" i="46"/>
  <c r="H391" i="46"/>
  <c r="H392" i="46"/>
  <c r="H393" i="46"/>
  <c r="H394" i="46"/>
  <c r="H395" i="46"/>
  <c r="H396" i="46"/>
  <c r="H397" i="46"/>
  <c r="H398" i="46"/>
  <c r="H399" i="46"/>
  <c r="H400" i="46"/>
  <c r="H401" i="46"/>
  <c r="H402" i="46"/>
  <c r="H403" i="46"/>
  <c r="H404" i="46"/>
  <c r="H405" i="46"/>
  <c r="H406" i="46"/>
  <c r="H407" i="46"/>
  <c r="H408" i="46"/>
  <c r="H409" i="46"/>
  <c r="H410" i="46"/>
  <c r="H411" i="46"/>
  <c r="H412" i="46"/>
  <c r="H413" i="46"/>
  <c r="H414" i="46"/>
  <c r="H415" i="46"/>
  <c r="H416" i="46"/>
  <c r="H417" i="46"/>
  <c r="H418" i="46"/>
  <c r="H419" i="46"/>
  <c r="H420" i="46"/>
  <c r="H421" i="46"/>
  <c r="H422" i="46"/>
  <c r="H423" i="46"/>
  <c r="H424" i="46"/>
  <c r="H425" i="46"/>
  <c r="H426" i="46"/>
  <c r="H427" i="46"/>
  <c r="H428" i="46"/>
  <c r="H429" i="46"/>
  <c r="H430" i="46"/>
  <c r="H431" i="46"/>
  <c r="H432" i="46"/>
  <c r="H433" i="46"/>
  <c r="H434" i="46"/>
  <c r="H435" i="46"/>
  <c r="H436" i="46"/>
  <c r="H437" i="46"/>
  <c r="H438" i="46"/>
  <c r="H439" i="46"/>
  <c r="H440" i="46"/>
  <c r="H441" i="46"/>
  <c r="H442" i="46"/>
  <c r="H443" i="46"/>
  <c r="H444" i="46"/>
  <c r="H445" i="46"/>
  <c r="H446" i="46"/>
  <c r="H447" i="46"/>
  <c r="H448" i="46"/>
  <c r="H449" i="46"/>
  <c r="H450" i="46"/>
  <c r="H451" i="46"/>
  <c r="H452" i="46"/>
  <c r="H453" i="46"/>
  <c r="H454" i="46"/>
  <c r="H455" i="46"/>
  <c r="H456" i="46"/>
  <c r="H457" i="46"/>
  <c r="H458" i="46"/>
  <c r="H459" i="46"/>
  <c r="H460" i="46"/>
  <c r="H461" i="46"/>
  <c r="H462" i="46"/>
  <c r="H463" i="46"/>
  <c r="H464" i="46"/>
  <c r="H465" i="46"/>
  <c r="H466" i="46"/>
  <c r="H467" i="46"/>
  <c r="H468" i="46"/>
  <c r="H469" i="46"/>
  <c r="H470" i="46"/>
  <c r="H471" i="46"/>
  <c r="H472" i="46"/>
  <c r="H473" i="46"/>
  <c r="H474" i="46"/>
  <c r="H475" i="46"/>
  <c r="H476" i="46"/>
  <c r="H477" i="46"/>
  <c r="H478" i="46"/>
  <c r="H479" i="46"/>
  <c r="H480" i="46"/>
  <c r="H481" i="46"/>
  <c r="H482" i="46"/>
  <c r="H483" i="46"/>
  <c r="H484" i="46"/>
  <c r="H485" i="46"/>
  <c r="H486" i="46"/>
  <c r="H487" i="46"/>
  <c r="H488" i="46"/>
  <c r="H489" i="46"/>
  <c r="H490" i="46"/>
  <c r="H491" i="46"/>
  <c r="H492" i="46"/>
  <c r="H493" i="46"/>
  <c r="H494" i="46"/>
  <c r="H495" i="46"/>
  <c r="H496" i="46"/>
  <c r="H497" i="46"/>
  <c r="H498" i="46"/>
  <c r="H499" i="46"/>
  <c r="H500" i="46"/>
  <c r="H501" i="46"/>
  <c r="H502" i="46"/>
  <c r="H503" i="46"/>
  <c r="H504" i="46"/>
  <c r="H505" i="46"/>
  <c r="H506" i="46"/>
  <c r="H507" i="46"/>
  <c r="H508" i="46"/>
  <c r="H509" i="46"/>
  <c r="H510" i="46"/>
  <c r="H511" i="46"/>
  <c r="H512" i="46"/>
  <c r="H513" i="46"/>
  <c r="H514" i="46"/>
  <c r="H515" i="46"/>
  <c r="H516" i="46"/>
  <c r="H517" i="46"/>
  <c r="H518" i="46"/>
  <c r="H519" i="46"/>
  <c r="H520" i="46"/>
  <c r="H521" i="46"/>
  <c r="H522" i="46"/>
  <c r="H523" i="46"/>
  <c r="H524" i="46"/>
  <c r="H525" i="46"/>
  <c r="H526" i="46"/>
  <c r="H527" i="46"/>
  <c r="H528" i="46"/>
  <c r="H529" i="46"/>
  <c r="H530" i="46"/>
  <c r="H531" i="46"/>
  <c r="H532" i="46"/>
  <c r="H533" i="46"/>
  <c r="H534" i="46"/>
  <c r="H535" i="46"/>
  <c r="H536" i="46"/>
  <c r="H537" i="46"/>
  <c r="H538" i="46"/>
  <c r="H539" i="46"/>
  <c r="H540" i="46"/>
  <c r="H541" i="46"/>
  <c r="H542" i="46"/>
  <c r="H543" i="46"/>
  <c r="H544" i="46"/>
  <c r="H545" i="46"/>
  <c r="H546" i="46"/>
  <c r="H547" i="46"/>
  <c r="H548" i="46"/>
  <c r="H549" i="46"/>
  <c r="H550" i="46"/>
  <c r="H551" i="46"/>
  <c r="H552" i="46"/>
  <c r="H553" i="46"/>
  <c r="H554" i="46"/>
  <c r="H555" i="46"/>
  <c r="H556" i="46"/>
  <c r="H557" i="46"/>
  <c r="H558" i="46"/>
  <c r="H559" i="46"/>
  <c r="H560" i="46"/>
  <c r="H561" i="46"/>
  <c r="H562" i="46"/>
  <c r="H563" i="46"/>
  <c r="H564" i="46"/>
  <c r="H565" i="46"/>
  <c r="H566" i="46"/>
  <c r="H567" i="46"/>
  <c r="H568" i="46"/>
  <c r="H569" i="46"/>
  <c r="H570" i="46"/>
  <c r="H571" i="46"/>
  <c r="H572" i="46"/>
  <c r="H573" i="46"/>
  <c r="H574" i="46"/>
  <c r="H575" i="46"/>
  <c r="H576" i="46"/>
  <c r="H577" i="46"/>
  <c r="H578" i="46"/>
  <c r="H579" i="46"/>
  <c r="H580" i="46"/>
  <c r="H581" i="46"/>
  <c r="H582" i="46"/>
  <c r="H583" i="46"/>
  <c r="H584" i="46"/>
  <c r="H585" i="46"/>
  <c r="H586" i="46"/>
  <c r="H587" i="46"/>
  <c r="H588" i="46"/>
  <c r="H589" i="46"/>
  <c r="H590" i="46"/>
  <c r="H591" i="46"/>
  <c r="H592" i="46"/>
  <c r="H593" i="46"/>
  <c r="H594" i="46"/>
  <c r="H595" i="46"/>
  <c r="H596" i="46"/>
  <c r="H597" i="46"/>
  <c r="H598" i="46"/>
  <c r="H599" i="46"/>
  <c r="H600" i="46"/>
  <c r="H601" i="46"/>
  <c r="H602" i="46"/>
  <c r="H603" i="46"/>
  <c r="H604" i="46"/>
  <c r="H605" i="46"/>
  <c r="H606" i="46"/>
  <c r="H607" i="46"/>
  <c r="H608" i="46"/>
  <c r="H609" i="46"/>
  <c r="H610" i="46"/>
  <c r="H611" i="46"/>
  <c r="H612" i="46"/>
  <c r="H613" i="46"/>
  <c r="H614" i="46"/>
  <c r="H615" i="46"/>
  <c r="H616" i="46"/>
  <c r="H617" i="46"/>
  <c r="H618" i="46"/>
  <c r="H619" i="46"/>
  <c r="H620" i="46"/>
  <c r="H621" i="46"/>
  <c r="H622" i="46"/>
  <c r="H623" i="46"/>
  <c r="H624" i="46"/>
  <c r="H625" i="46"/>
  <c r="H626" i="46"/>
  <c r="H627" i="46"/>
  <c r="H628" i="46"/>
  <c r="H629" i="46"/>
  <c r="H630" i="46"/>
  <c r="H631" i="46"/>
  <c r="H632" i="46"/>
  <c r="H633" i="46"/>
  <c r="H634" i="46"/>
  <c r="H635" i="46"/>
  <c r="H636" i="46"/>
  <c r="H637" i="46"/>
  <c r="H638" i="46"/>
  <c r="H639" i="46"/>
  <c r="H640" i="46"/>
  <c r="H641" i="46"/>
  <c r="H642" i="46"/>
  <c r="H643" i="46"/>
  <c r="H644" i="46"/>
  <c r="H645" i="46"/>
  <c r="H646" i="46"/>
  <c r="H647" i="46"/>
  <c r="H648" i="46"/>
  <c r="H649" i="46"/>
  <c r="H650" i="46"/>
  <c r="H651" i="46"/>
  <c r="H652" i="46"/>
  <c r="H653" i="46"/>
  <c r="H654" i="46"/>
  <c r="H655" i="46"/>
  <c r="H656" i="46"/>
  <c r="H657" i="46"/>
  <c r="H658" i="46"/>
  <c r="H659" i="46"/>
  <c r="H660" i="46"/>
  <c r="H661" i="46"/>
  <c r="H662" i="46"/>
  <c r="H663" i="46"/>
  <c r="H664" i="46"/>
  <c r="H665" i="46"/>
  <c r="H666" i="46"/>
  <c r="H667" i="46"/>
  <c r="H668" i="46"/>
  <c r="H669" i="46"/>
  <c r="H670" i="46"/>
  <c r="H671" i="46"/>
  <c r="H672" i="46"/>
  <c r="H673" i="46"/>
  <c r="H674" i="46"/>
  <c r="H675" i="46"/>
  <c r="H676" i="46"/>
  <c r="H677" i="46"/>
  <c r="H678" i="46"/>
  <c r="H679" i="46"/>
  <c r="H680" i="46"/>
  <c r="H681" i="46"/>
  <c r="H682" i="46"/>
  <c r="H683" i="46"/>
  <c r="H684" i="46"/>
  <c r="H685" i="46"/>
  <c r="H686" i="46"/>
  <c r="H687" i="46"/>
  <c r="H688" i="46"/>
  <c r="H689" i="46"/>
  <c r="H690" i="46"/>
  <c r="H691" i="46"/>
  <c r="H692" i="46"/>
  <c r="H693" i="46"/>
  <c r="H694" i="46"/>
  <c r="H695" i="46"/>
  <c r="H696" i="46"/>
  <c r="H697" i="46"/>
  <c r="H698" i="46"/>
  <c r="H699" i="46"/>
  <c r="H700" i="46"/>
  <c r="H701" i="46"/>
  <c r="H702" i="46"/>
  <c r="H703" i="46"/>
  <c r="H704" i="46"/>
  <c r="H705" i="46"/>
  <c r="H706" i="46"/>
  <c r="H707" i="46"/>
  <c r="H708" i="46"/>
  <c r="H709" i="46"/>
  <c r="H710" i="46"/>
  <c r="H711" i="46"/>
  <c r="H712" i="46"/>
  <c r="H713" i="46"/>
  <c r="H714" i="46"/>
  <c r="H715" i="46"/>
  <c r="H716" i="46"/>
  <c r="H717" i="46"/>
  <c r="H718" i="46"/>
  <c r="H719" i="46"/>
  <c r="H720" i="46"/>
  <c r="H721" i="46"/>
  <c r="H722" i="46"/>
  <c r="H723" i="46"/>
  <c r="H724" i="46"/>
  <c r="H725" i="46"/>
  <c r="H726" i="46"/>
  <c r="H727" i="46"/>
  <c r="H728" i="46"/>
  <c r="H729" i="46"/>
  <c r="H730" i="46"/>
  <c r="H731" i="46"/>
  <c r="H732" i="46"/>
  <c r="H733" i="46"/>
  <c r="H734" i="46"/>
  <c r="H735" i="46"/>
  <c r="H736" i="46"/>
  <c r="H737" i="46"/>
  <c r="H738" i="46"/>
  <c r="H739" i="46"/>
  <c r="H740" i="46"/>
  <c r="H741" i="46"/>
  <c r="H742" i="46"/>
  <c r="H743" i="46"/>
  <c r="H744" i="46"/>
  <c r="H745" i="46"/>
  <c r="H746" i="46"/>
  <c r="H747" i="46"/>
  <c r="H748" i="46"/>
  <c r="H749" i="46"/>
  <c r="H750" i="46"/>
  <c r="H751" i="46"/>
  <c r="H752" i="46"/>
  <c r="H753" i="46"/>
  <c r="H754" i="46"/>
  <c r="H755" i="46"/>
  <c r="H756" i="46"/>
  <c r="H757" i="46"/>
  <c r="H758" i="46"/>
  <c r="H759" i="46"/>
  <c r="H760" i="46"/>
  <c r="H761" i="46"/>
  <c r="H762" i="46"/>
  <c r="H763" i="46"/>
  <c r="H764" i="46"/>
  <c r="H765" i="46"/>
  <c r="H766" i="46"/>
  <c r="H767" i="46"/>
  <c r="H768" i="46"/>
  <c r="H769" i="46"/>
  <c r="H770" i="46"/>
  <c r="H771" i="46"/>
  <c r="H772" i="46"/>
  <c r="H773" i="46"/>
  <c r="H774" i="46"/>
  <c r="H775" i="46"/>
  <c r="H776" i="46"/>
  <c r="H777" i="46"/>
  <c r="H778" i="46"/>
  <c r="H779" i="46"/>
  <c r="H780" i="46"/>
  <c r="H781" i="46"/>
  <c r="H782" i="46"/>
  <c r="H783" i="46"/>
  <c r="H784" i="46"/>
  <c r="H785" i="46"/>
  <c r="H786" i="46"/>
  <c r="H787" i="46"/>
  <c r="H788" i="46"/>
  <c r="H789" i="46"/>
  <c r="H790" i="46"/>
  <c r="H791" i="46"/>
  <c r="H792" i="46"/>
  <c r="H793" i="46"/>
  <c r="H794" i="46"/>
  <c r="H795" i="46"/>
  <c r="H796" i="46"/>
  <c r="H797" i="46"/>
  <c r="H798" i="46"/>
  <c r="H799" i="46"/>
  <c r="H800" i="46"/>
  <c r="H801" i="46"/>
  <c r="H802" i="46"/>
  <c r="H803" i="46"/>
  <c r="H804" i="46"/>
  <c r="H805" i="46"/>
  <c r="H806" i="46"/>
  <c r="H807" i="46"/>
  <c r="H808" i="46"/>
  <c r="H809" i="46"/>
  <c r="H810" i="46"/>
  <c r="H811" i="46"/>
  <c r="H812" i="46"/>
  <c r="H813" i="46"/>
  <c r="H814" i="46"/>
  <c r="H815" i="46"/>
  <c r="H816" i="46"/>
  <c r="H817" i="46"/>
  <c r="H818" i="46"/>
  <c r="H819" i="46"/>
  <c r="H820" i="46"/>
  <c r="H821" i="46"/>
  <c r="H822" i="46"/>
  <c r="H823" i="46"/>
  <c r="H824" i="46"/>
  <c r="H825" i="46"/>
  <c r="H826" i="46"/>
  <c r="H827" i="46"/>
  <c r="H828" i="46"/>
  <c r="H829" i="46"/>
  <c r="H830" i="46"/>
  <c r="H831" i="46"/>
  <c r="H832" i="46"/>
  <c r="H833" i="46"/>
  <c r="H834" i="46"/>
  <c r="H835" i="46"/>
  <c r="H836" i="46"/>
  <c r="H837" i="46"/>
  <c r="H838" i="46"/>
  <c r="H839" i="46"/>
  <c r="H840" i="46"/>
  <c r="H841" i="46"/>
  <c r="H842" i="46"/>
  <c r="H843" i="46"/>
  <c r="H844" i="46"/>
  <c r="H845" i="46"/>
  <c r="H846" i="46"/>
  <c r="H847" i="46"/>
  <c r="H848" i="46"/>
  <c r="H849" i="46"/>
  <c r="H850" i="46"/>
  <c r="H851" i="46"/>
  <c r="H852" i="46"/>
  <c r="H853" i="46"/>
  <c r="H854" i="46"/>
  <c r="H855" i="46"/>
  <c r="H856" i="46"/>
  <c r="H857" i="46"/>
  <c r="H858" i="46"/>
  <c r="H859" i="46"/>
  <c r="H860" i="46"/>
  <c r="H861" i="46"/>
  <c r="H862" i="46"/>
  <c r="H863" i="46"/>
  <c r="H864" i="46"/>
  <c r="H865" i="46"/>
  <c r="H866" i="46"/>
  <c r="H867" i="46"/>
  <c r="H868" i="46"/>
  <c r="H869" i="46"/>
  <c r="H870" i="46"/>
  <c r="H871" i="46"/>
  <c r="H872" i="46"/>
  <c r="H873" i="46"/>
  <c r="H874" i="46"/>
  <c r="H875" i="46"/>
  <c r="H876" i="46"/>
  <c r="H877" i="46"/>
  <c r="H878" i="46"/>
  <c r="H879" i="46"/>
  <c r="H880" i="46"/>
  <c r="H881" i="46"/>
  <c r="H882" i="46"/>
  <c r="H883" i="46"/>
  <c r="H884" i="46"/>
  <c r="H885" i="46"/>
  <c r="H886" i="46"/>
  <c r="H887" i="46"/>
  <c r="H888" i="46"/>
  <c r="H889" i="46"/>
  <c r="H890" i="46"/>
  <c r="H891" i="46"/>
  <c r="H892" i="46"/>
  <c r="H893" i="46"/>
  <c r="H894" i="46"/>
  <c r="H895" i="46"/>
  <c r="H896" i="46"/>
  <c r="H897" i="46"/>
  <c r="H898" i="46"/>
  <c r="H899" i="46"/>
  <c r="H900" i="46"/>
  <c r="H901" i="46"/>
  <c r="H902" i="46"/>
  <c r="H903" i="46"/>
  <c r="H904" i="46"/>
  <c r="H905" i="46"/>
  <c r="H906" i="46"/>
  <c r="H907" i="46"/>
  <c r="H908" i="46"/>
  <c r="H909" i="46"/>
  <c r="H910" i="46"/>
  <c r="H911" i="46"/>
  <c r="H912" i="46"/>
  <c r="H913" i="46"/>
  <c r="H914" i="46"/>
  <c r="H915" i="46"/>
  <c r="H916" i="46"/>
  <c r="H917" i="46"/>
  <c r="H918" i="46"/>
  <c r="H919" i="46"/>
  <c r="H920" i="46"/>
  <c r="H921" i="46"/>
  <c r="H922" i="46"/>
  <c r="H923" i="46"/>
  <c r="H924" i="46"/>
  <c r="H925" i="46"/>
  <c r="H926" i="46"/>
  <c r="H927" i="46"/>
  <c r="H928" i="46"/>
  <c r="H929" i="46"/>
  <c r="H930" i="46"/>
  <c r="H931" i="46"/>
  <c r="H932" i="46"/>
  <c r="H933" i="46"/>
  <c r="H934" i="46"/>
  <c r="H935" i="46"/>
  <c r="H936" i="46"/>
  <c r="H937" i="46"/>
  <c r="H938" i="46"/>
  <c r="H939" i="46"/>
  <c r="H940" i="46"/>
  <c r="H941" i="46"/>
  <c r="H942" i="46"/>
  <c r="H943" i="46"/>
  <c r="H944" i="46"/>
  <c r="H945" i="46"/>
  <c r="H946" i="46"/>
  <c r="H947" i="46"/>
  <c r="H948" i="46"/>
  <c r="H949" i="46"/>
  <c r="H950" i="46"/>
  <c r="H951" i="46"/>
  <c r="H952" i="46"/>
  <c r="H953" i="46"/>
  <c r="H954" i="46"/>
  <c r="H955" i="46"/>
  <c r="H956" i="46"/>
  <c r="H957" i="46"/>
  <c r="H958" i="46"/>
  <c r="H959" i="46"/>
  <c r="H960" i="46"/>
  <c r="H961" i="46"/>
  <c r="H962" i="46"/>
  <c r="H963" i="46"/>
  <c r="H964" i="46"/>
  <c r="H965" i="46"/>
  <c r="H966" i="46"/>
  <c r="H967" i="46"/>
  <c r="H968" i="46"/>
  <c r="H969" i="46"/>
  <c r="H970" i="46"/>
  <c r="H971" i="46"/>
  <c r="H972" i="46"/>
  <c r="H973" i="46"/>
  <c r="H974" i="46"/>
  <c r="H975" i="46"/>
  <c r="H976" i="46"/>
  <c r="H977" i="46"/>
  <c r="H978" i="46"/>
  <c r="H979" i="46"/>
  <c r="H980" i="46"/>
  <c r="H981" i="46"/>
  <c r="H982" i="46"/>
  <c r="H983" i="46"/>
  <c r="H984" i="46"/>
  <c r="H985" i="46"/>
  <c r="H986" i="46"/>
  <c r="H987" i="46"/>
  <c r="H988" i="46"/>
  <c r="H989" i="46"/>
  <c r="H990" i="46"/>
  <c r="H991" i="46"/>
  <c r="H992" i="46"/>
  <c r="H993" i="46"/>
  <c r="H994" i="46"/>
  <c r="H995" i="46"/>
  <c r="H996" i="46"/>
  <c r="H997" i="46"/>
  <c r="H998" i="46"/>
  <c r="H999" i="46"/>
  <c r="H1000" i="46"/>
  <c r="H1001" i="46"/>
  <c r="H1002" i="46"/>
  <c r="H1003" i="46"/>
  <c r="H1004" i="46"/>
  <c r="H1005" i="46"/>
  <c r="H1006" i="46"/>
  <c r="H1007" i="46"/>
  <c r="H1008" i="46"/>
  <c r="H1009" i="46"/>
  <c r="H1010" i="46"/>
  <c r="H1011" i="46"/>
  <c r="H1012" i="46"/>
  <c r="H1013" i="46"/>
  <c r="H1014" i="46"/>
  <c r="H1015" i="46"/>
  <c r="H1016" i="46"/>
  <c r="H1017" i="46"/>
  <c r="H1018" i="46"/>
  <c r="H1019" i="46"/>
  <c r="H1020" i="46"/>
  <c r="H1021" i="46"/>
  <c r="H1022" i="46"/>
  <c r="H1023" i="46"/>
  <c r="H1024" i="46"/>
  <c r="H1025" i="46"/>
  <c r="H1026" i="46"/>
  <c r="H1027" i="46"/>
  <c r="H1028" i="46"/>
  <c r="H1029" i="46"/>
  <c r="H1030" i="46"/>
  <c r="H1031" i="46"/>
  <c r="H1032" i="46"/>
  <c r="H1033" i="46"/>
  <c r="H1034" i="46"/>
  <c r="H1035" i="46"/>
  <c r="H1036" i="46"/>
  <c r="H1037" i="46"/>
  <c r="H1038" i="46"/>
  <c r="H1039" i="46"/>
  <c r="H1040" i="46"/>
  <c r="H1041" i="46"/>
  <c r="H1042" i="46"/>
  <c r="H1043" i="46"/>
  <c r="H1044" i="46"/>
  <c r="H1045" i="46"/>
  <c r="H1046" i="46"/>
  <c r="H1047" i="46"/>
  <c r="H1048" i="46"/>
  <c r="H1049" i="46"/>
  <c r="H1050" i="46"/>
  <c r="H1051" i="46"/>
  <c r="H1052" i="46"/>
  <c r="H1053" i="46"/>
  <c r="H1054" i="46"/>
  <c r="H1055" i="46"/>
  <c r="H1056" i="46"/>
  <c r="H1057" i="46"/>
  <c r="H1058" i="46"/>
  <c r="H1059" i="46"/>
  <c r="H1060" i="46"/>
  <c r="H1061" i="46"/>
  <c r="H1062" i="46"/>
  <c r="H1063" i="46"/>
  <c r="H1064" i="46"/>
  <c r="H1065" i="46"/>
  <c r="H1066" i="46"/>
  <c r="H1067" i="46"/>
  <c r="H1068" i="46"/>
  <c r="H1069" i="46"/>
  <c r="H1070" i="46"/>
  <c r="H1071" i="46"/>
  <c r="H1072" i="46"/>
  <c r="H1073" i="46"/>
  <c r="H1074" i="46"/>
  <c r="H1075" i="46"/>
  <c r="H1076" i="46"/>
  <c r="H1077" i="46"/>
  <c r="H1078" i="46"/>
  <c r="H1079" i="46"/>
  <c r="H1080" i="46"/>
  <c r="H1081" i="46"/>
  <c r="H1082" i="46"/>
  <c r="H1083" i="46"/>
  <c r="H1084" i="46"/>
  <c r="H1085" i="46"/>
  <c r="H1086" i="46"/>
  <c r="H1087" i="46"/>
  <c r="H1088" i="46"/>
  <c r="H1089" i="46"/>
  <c r="H1090" i="46"/>
  <c r="H1091" i="46"/>
  <c r="H1092" i="46"/>
  <c r="H1093" i="46"/>
  <c r="H1094" i="46"/>
  <c r="H1095" i="46"/>
  <c r="H1096" i="46"/>
  <c r="H1097" i="46"/>
  <c r="H1098" i="46"/>
  <c r="H1099" i="46"/>
  <c r="H1100" i="46"/>
  <c r="H1101" i="46"/>
  <c r="H1102" i="46"/>
  <c r="H1103" i="46"/>
  <c r="H1104" i="46"/>
  <c r="H1105" i="46"/>
  <c r="H1106" i="46"/>
  <c r="H1107" i="46"/>
  <c r="H1108" i="46"/>
  <c r="H1109" i="46"/>
  <c r="H1110" i="46"/>
  <c r="H1111" i="46"/>
  <c r="H1112" i="46"/>
  <c r="H1113" i="46"/>
  <c r="H1114" i="46"/>
  <c r="H1115" i="46"/>
  <c r="H1116" i="46"/>
  <c r="H1117" i="46"/>
  <c r="H1118" i="46"/>
  <c r="H1119" i="46"/>
  <c r="H1120" i="46"/>
  <c r="H1121" i="46"/>
  <c r="H1122" i="46"/>
  <c r="H1123" i="46"/>
  <c r="H1124" i="46"/>
  <c r="H1125" i="46"/>
  <c r="H1126" i="46"/>
  <c r="H1127" i="46"/>
  <c r="H1128" i="46"/>
  <c r="H1129" i="46"/>
  <c r="H1130" i="46"/>
  <c r="H1131" i="46"/>
  <c r="H1132" i="46"/>
  <c r="H1133" i="46"/>
  <c r="H1134" i="46"/>
  <c r="H1135" i="46"/>
  <c r="H1136" i="46"/>
  <c r="H1137" i="46"/>
  <c r="H1138" i="46"/>
  <c r="H1139" i="46"/>
  <c r="H1140" i="46"/>
  <c r="H1141" i="46"/>
  <c r="H1142" i="46"/>
  <c r="H1143" i="46"/>
  <c r="H1144" i="46"/>
  <c r="H1145" i="46"/>
  <c r="H1146" i="46"/>
  <c r="H1147" i="46"/>
  <c r="H1148" i="46"/>
  <c r="H1149" i="46"/>
  <c r="H1150" i="46"/>
  <c r="H1151" i="46"/>
  <c r="H1152" i="46"/>
  <c r="H1153" i="46"/>
  <c r="H1154" i="46"/>
  <c r="H1155" i="46"/>
  <c r="H1156" i="46"/>
  <c r="H1157" i="46"/>
  <c r="H1158" i="46"/>
  <c r="H1159" i="46"/>
  <c r="H1160" i="46"/>
  <c r="H1161" i="46"/>
  <c r="H1162" i="46"/>
  <c r="H1163" i="46"/>
  <c r="H1164" i="46"/>
  <c r="H1165" i="46"/>
  <c r="H1166" i="46"/>
  <c r="H1167" i="46"/>
  <c r="H1168" i="46"/>
  <c r="H1169" i="46"/>
  <c r="H1170" i="46"/>
  <c r="H1171" i="46"/>
  <c r="H1172" i="46"/>
  <c r="H1173" i="46"/>
  <c r="H1174" i="46"/>
  <c r="H1175" i="46"/>
  <c r="H1176" i="46"/>
  <c r="H1177" i="46"/>
  <c r="H1178" i="46"/>
  <c r="H1179" i="46"/>
  <c r="H1180" i="46"/>
  <c r="H1181" i="46"/>
  <c r="H1182" i="46"/>
  <c r="H1183" i="46"/>
  <c r="H1184" i="46"/>
  <c r="H1185" i="46"/>
  <c r="H1186" i="46"/>
  <c r="H1187" i="46"/>
  <c r="H1188" i="46"/>
  <c r="H1189" i="46"/>
  <c r="H1190" i="46"/>
  <c r="H1191" i="46"/>
  <c r="H1192" i="46"/>
  <c r="H1193" i="46"/>
  <c r="H1194" i="46"/>
  <c r="H1195" i="46"/>
  <c r="H1196" i="46"/>
  <c r="H1197" i="46"/>
  <c r="H1198" i="46"/>
  <c r="H1199" i="46"/>
  <c r="H1200" i="46"/>
  <c r="H1201" i="46"/>
  <c r="H1202" i="46"/>
  <c r="H1203" i="46"/>
  <c r="H1204" i="46"/>
  <c r="H1205" i="46"/>
  <c r="H1206" i="46"/>
  <c r="H1207" i="46"/>
  <c r="H1208" i="46"/>
  <c r="H1209" i="46"/>
  <c r="H1210" i="46"/>
  <c r="H1211" i="46"/>
  <c r="H1212" i="46"/>
  <c r="H1213" i="46"/>
  <c r="H1214" i="46"/>
  <c r="H1215" i="46"/>
  <c r="H1216" i="46"/>
  <c r="H1217" i="46"/>
  <c r="H1218" i="46"/>
  <c r="H1219" i="46"/>
  <c r="H1220" i="46"/>
  <c r="H1221" i="46"/>
  <c r="H1222" i="46"/>
  <c r="H1223" i="46"/>
  <c r="H1224" i="46"/>
  <c r="H1225" i="46"/>
  <c r="H1226" i="46"/>
  <c r="H1227" i="46"/>
  <c r="H1228" i="46"/>
  <c r="H1229" i="46"/>
  <c r="H1230" i="46"/>
  <c r="H1231" i="46"/>
  <c r="H1232" i="46"/>
  <c r="H1233" i="46"/>
  <c r="H1234" i="46"/>
  <c r="H1235" i="46"/>
  <c r="H1236" i="46"/>
  <c r="H1237" i="46"/>
  <c r="H1238" i="46"/>
  <c r="H1239" i="46"/>
  <c r="H1240" i="46"/>
  <c r="H1241" i="46"/>
  <c r="H1242" i="46"/>
  <c r="H1243" i="46"/>
  <c r="H1244" i="46"/>
  <c r="H1245" i="46"/>
  <c r="H1246" i="46"/>
  <c r="H1247" i="46"/>
  <c r="H1248" i="46"/>
  <c r="H1249" i="46"/>
  <c r="H1250" i="46"/>
  <c r="H1251" i="46"/>
  <c r="H1252" i="46"/>
  <c r="H1253" i="46"/>
  <c r="H1254" i="46"/>
  <c r="H1255" i="46"/>
  <c r="H1256" i="46"/>
  <c r="H1257" i="46"/>
  <c r="H1258" i="46"/>
  <c r="H1259" i="46"/>
  <c r="H1260" i="46"/>
  <c r="H1261" i="46"/>
  <c r="H1262" i="46"/>
  <c r="H1263" i="46"/>
  <c r="H1264" i="46"/>
  <c r="H1265" i="46"/>
  <c r="H1266" i="46"/>
  <c r="H1267" i="46"/>
  <c r="H1268" i="46"/>
  <c r="H1269" i="46"/>
  <c r="H1270" i="46"/>
  <c r="H1271" i="46"/>
  <c r="H1272" i="46"/>
  <c r="H1273" i="46"/>
  <c r="H1274" i="46"/>
  <c r="H1275" i="46"/>
  <c r="H1276" i="46"/>
  <c r="H1277" i="46"/>
  <c r="H1278" i="46"/>
  <c r="H1279" i="46"/>
  <c r="H1280" i="46"/>
  <c r="H1281" i="46"/>
  <c r="H1282" i="46"/>
  <c r="H1283" i="46"/>
  <c r="H1284" i="46"/>
  <c r="H1285" i="46"/>
  <c r="H1286" i="46"/>
  <c r="H1287" i="46"/>
  <c r="H1288" i="46"/>
  <c r="H1289" i="46"/>
  <c r="H1290" i="46"/>
  <c r="H1291" i="46"/>
  <c r="H1292" i="46"/>
  <c r="H1293" i="46"/>
  <c r="H1294" i="46"/>
  <c r="H1295" i="46"/>
  <c r="H1296" i="46"/>
  <c r="H1297" i="46"/>
  <c r="H1298" i="46"/>
  <c r="H1299" i="46"/>
  <c r="H1300" i="46"/>
  <c r="H1301" i="46"/>
  <c r="H1302" i="46"/>
  <c r="H1303" i="46"/>
  <c r="H1304" i="46"/>
  <c r="H1305" i="46"/>
  <c r="H1306" i="46"/>
  <c r="H1307" i="46"/>
  <c r="H1308" i="46"/>
  <c r="H1309" i="46"/>
  <c r="H1310" i="46"/>
  <c r="H1311" i="46"/>
  <c r="H1312" i="46"/>
  <c r="H1313" i="46"/>
  <c r="H1314" i="46"/>
  <c r="H1315" i="46"/>
  <c r="H1316" i="46"/>
  <c r="H1317" i="46"/>
  <c r="H1318" i="46"/>
  <c r="H1319" i="46"/>
  <c r="H1320" i="46"/>
  <c r="H1321" i="46"/>
  <c r="H1322" i="46"/>
  <c r="H1323" i="46"/>
  <c r="H1324" i="46"/>
  <c r="H1325" i="46"/>
  <c r="H1326" i="46"/>
  <c r="H1327" i="46"/>
  <c r="H1328" i="46"/>
  <c r="H1329" i="46"/>
  <c r="H1330" i="46"/>
  <c r="H1331" i="46"/>
  <c r="H1332" i="46"/>
  <c r="H1333" i="46"/>
  <c r="H1334" i="46"/>
  <c r="H1335" i="46"/>
  <c r="H1336" i="46"/>
  <c r="H1337" i="46"/>
  <c r="H1338" i="46"/>
  <c r="H1339" i="46"/>
  <c r="H1340" i="46"/>
  <c r="H1341" i="46"/>
  <c r="H1342" i="46"/>
  <c r="H1343" i="46"/>
  <c r="H1344" i="46"/>
  <c r="H1345" i="46"/>
  <c r="H1346" i="46"/>
  <c r="H1347" i="46"/>
  <c r="H1348" i="46"/>
  <c r="H1349" i="46"/>
  <c r="H1350" i="46"/>
  <c r="H1351" i="46"/>
  <c r="H1352" i="46"/>
  <c r="H1353" i="46"/>
  <c r="H1354" i="46"/>
  <c r="H1355" i="46"/>
  <c r="H1356" i="46"/>
  <c r="H1357" i="46"/>
  <c r="H1358" i="46"/>
  <c r="H1359" i="46"/>
  <c r="H1360" i="46"/>
  <c r="H1361" i="46"/>
  <c r="H1362" i="46"/>
  <c r="H1363" i="46"/>
  <c r="H1364" i="46"/>
  <c r="H1365" i="46"/>
  <c r="H1366" i="46"/>
  <c r="H1367" i="46"/>
  <c r="H1368" i="46"/>
  <c r="H1369" i="46"/>
  <c r="H1370" i="46"/>
  <c r="H1371" i="46"/>
  <c r="H1372" i="46"/>
  <c r="H1373" i="46"/>
  <c r="H1374" i="46"/>
  <c r="H1375" i="46"/>
  <c r="H1376" i="46"/>
  <c r="H1377" i="46"/>
  <c r="H1378" i="46"/>
  <c r="H1379" i="46"/>
  <c r="H1380" i="46"/>
  <c r="H1381" i="46"/>
  <c r="H1382" i="46"/>
  <c r="H1383" i="46"/>
  <c r="H1384" i="46"/>
  <c r="H1385" i="46"/>
  <c r="H1386" i="46"/>
  <c r="H1387" i="46"/>
  <c r="H1388" i="46"/>
  <c r="H1389" i="46"/>
  <c r="H1390" i="46"/>
  <c r="H1391" i="46"/>
  <c r="H1392" i="46"/>
  <c r="H1393" i="46"/>
  <c r="H1394" i="46"/>
  <c r="H1395" i="46"/>
  <c r="H1396" i="46"/>
  <c r="H1397" i="46"/>
  <c r="H1398" i="46"/>
  <c r="H1399" i="46"/>
  <c r="H1400" i="46"/>
  <c r="H1401" i="46"/>
  <c r="H1402" i="46"/>
  <c r="H1403" i="46"/>
  <c r="H1404" i="46"/>
  <c r="H1405" i="46"/>
  <c r="H1406" i="46"/>
  <c r="H1407" i="46"/>
  <c r="H1408" i="46"/>
  <c r="H1409" i="46"/>
  <c r="H1410" i="46"/>
  <c r="H1411" i="46"/>
  <c r="H1412" i="46"/>
  <c r="H1413" i="46"/>
  <c r="H1414" i="46"/>
  <c r="H1415" i="46"/>
  <c r="H1416" i="46"/>
  <c r="H1417" i="46"/>
  <c r="H1418" i="46"/>
  <c r="H1419" i="46"/>
  <c r="H1420" i="46"/>
  <c r="H1421" i="46"/>
  <c r="H1422" i="46"/>
  <c r="H1423" i="46"/>
  <c r="H1424" i="46"/>
  <c r="H1425" i="46"/>
  <c r="H1426" i="46"/>
  <c r="H1427" i="46"/>
  <c r="H1428" i="46"/>
  <c r="H1429" i="46"/>
  <c r="H1430" i="46"/>
  <c r="H1431" i="46"/>
  <c r="H1432" i="46"/>
  <c r="H1433" i="46"/>
  <c r="H1434" i="46"/>
  <c r="H1435" i="46"/>
  <c r="H1436" i="46"/>
  <c r="H1437" i="46"/>
  <c r="H1438" i="46"/>
  <c r="H1439" i="46"/>
  <c r="H1440" i="46"/>
  <c r="H1441" i="46"/>
  <c r="H1442" i="46"/>
  <c r="H1443" i="46"/>
  <c r="H1444" i="46"/>
  <c r="H1445" i="46"/>
  <c r="H1446" i="46"/>
  <c r="H1447" i="46"/>
  <c r="H1448" i="46"/>
  <c r="H1449" i="46"/>
  <c r="H1450" i="46"/>
  <c r="H1451" i="46"/>
  <c r="H1452" i="46"/>
  <c r="H1453" i="46"/>
  <c r="H1454" i="46"/>
  <c r="H1455" i="46"/>
  <c r="H1456" i="46"/>
  <c r="H1457" i="46"/>
  <c r="H1458" i="46"/>
  <c r="H1459" i="46"/>
  <c r="H1460" i="46"/>
  <c r="H1461" i="46"/>
  <c r="H1462" i="46"/>
  <c r="H1463" i="46"/>
  <c r="H1464" i="46"/>
  <c r="H1465" i="46"/>
  <c r="H1466" i="46"/>
  <c r="H1467" i="46"/>
  <c r="H1468" i="46"/>
  <c r="H1469" i="46"/>
  <c r="H1470" i="46"/>
  <c r="H1471" i="46"/>
  <c r="H1472" i="46"/>
  <c r="H1473" i="46"/>
  <c r="H1474" i="46"/>
  <c r="H1475" i="46"/>
  <c r="H1476" i="46"/>
  <c r="H1477" i="46"/>
  <c r="H1478" i="46"/>
  <c r="H1479" i="46"/>
  <c r="H1480" i="46"/>
  <c r="H1481" i="46"/>
  <c r="H1482" i="46"/>
  <c r="H1483" i="46"/>
  <c r="H1484" i="46"/>
  <c r="H1485" i="46"/>
  <c r="H1486" i="46"/>
  <c r="H1487" i="46"/>
  <c r="H1488" i="46"/>
  <c r="H1489" i="46"/>
  <c r="H1490" i="46"/>
  <c r="H1491" i="46"/>
  <c r="H1492" i="46"/>
  <c r="H1493" i="46"/>
  <c r="H1494" i="46"/>
  <c r="H1495" i="46"/>
  <c r="H1496" i="46"/>
  <c r="H1497" i="46"/>
  <c r="H1498" i="46"/>
  <c r="H1499" i="46"/>
  <c r="H1500" i="46"/>
  <c r="H1501" i="46"/>
  <c r="H1502" i="46"/>
  <c r="H1503" i="46"/>
  <c r="H1504" i="46"/>
  <c r="H1505" i="46"/>
  <c r="H1506" i="46"/>
  <c r="H1507" i="46"/>
  <c r="H1508" i="46"/>
  <c r="H1509" i="46"/>
  <c r="H1510" i="46"/>
  <c r="H1511" i="46"/>
  <c r="H1512" i="46"/>
  <c r="H1513" i="46"/>
  <c r="H1514" i="46"/>
  <c r="H1515" i="46"/>
  <c r="H1516" i="46"/>
  <c r="H1517" i="46"/>
  <c r="H1518" i="46"/>
  <c r="H1519" i="46"/>
  <c r="H1520" i="46"/>
  <c r="H1521" i="46"/>
  <c r="H1522" i="46"/>
  <c r="H1523" i="46"/>
  <c r="H1524" i="46"/>
  <c r="H1525" i="46"/>
  <c r="H1526" i="46"/>
  <c r="H1527" i="46"/>
  <c r="H1528" i="46"/>
  <c r="H1529" i="46"/>
  <c r="H1530" i="46"/>
  <c r="H1531" i="46"/>
  <c r="H1532" i="46"/>
  <c r="H1533" i="46"/>
  <c r="H1534" i="46"/>
  <c r="H1535" i="46"/>
  <c r="H1536" i="46"/>
  <c r="H1537" i="46"/>
  <c r="H1538" i="46"/>
  <c r="H1539" i="46"/>
  <c r="H1540" i="46"/>
  <c r="H1541" i="46"/>
  <c r="H1542" i="46"/>
  <c r="H1543" i="46"/>
  <c r="H1544" i="46"/>
  <c r="H1545" i="46"/>
  <c r="H1546" i="46"/>
  <c r="H1547" i="46"/>
  <c r="H1548" i="46"/>
  <c r="H1549" i="46"/>
  <c r="H1550" i="46"/>
  <c r="H1551" i="46"/>
  <c r="H1552" i="46"/>
  <c r="H1553" i="46"/>
  <c r="H1554" i="46"/>
  <c r="H1555" i="46"/>
  <c r="H1556" i="46"/>
  <c r="H1557" i="46"/>
  <c r="H1558" i="46"/>
  <c r="H1559" i="46"/>
  <c r="H1560" i="46"/>
  <c r="H1561" i="46"/>
  <c r="H1562" i="46"/>
  <c r="H1563" i="46"/>
  <c r="H1564" i="46"/>
  <c r="H1565" i="46"/>
  <c r="H1566" i="46"/>
  <c r="H1567" i="46"/>
  <c r="H1568" i="46"/>
  <c r="H1569" i="46"/>
  <c r="H1570" i="46"/>
  <c r="H1571" i="46"/>
  <c r="H1572" i="46"/>
  <c r="H1573" i="46"/>
  <c r="H1574" i="46"/>
  <c r="H1575" i="46"/>
  <c r="H1576" i="46"/>
  <c r="H1577" i="46"/>
  <c r="H1578" i="46"/>
  <c r="H1579" i="46"/>
  <c r="H1580" i="46"/>
  <c r="H1581" i="46"/>
  <c r="H1582" i="46"/>
  <c r="H1583" i="46"/>
  <c r="H1584" i="46"/>
  <c r="H1585" i="46"/>
  <c r="H1586" i="46"/>
  <c r="H1587" i="46"/>
  <c r="H1588" i="46"/>
  <c r="H1589" i="46"/>
  <c r="H1590" i="46"/>
  <c r="H1591" i="46"/>
  <c r="H1592" i="46"/>
  <c r="H1593" i="46"/>
  <c r="H1594" i="46"/>
  <c r="H1595" i="46"/>
  <c r="H1596" i="46"/>
  <c r="H1597" i="46"/>
  <c r="H1598" i="46"/>
  <c r="H1599" i="46"/>
  <c r="H1600" i="46"/>
  <c r="H1601" i="46"/>
  <c r="H1602" i="46"/>
  <c r="H1603" i="46"/>
  <c r="H1604" i="46"/>
  <c r="H1605" i="46"/>
  <c r="H1606" i="46"/>
  <c r="H1607" i="46"/>
  <c r="H1608" i="46"/>
  <c r="H1609" i="46"/>
  <c r="H1610" i="46"/>
  <c r="H1611" i="46"/>
  <c r="H1612" i="46"/>
  <c r="H1613" i="46"/>
  <c r="H1614" i="46"/>
  <c r="H1615" i="46"/>
  <c r="H1616" i="46"/>
  <c r="H1617" i="46"/>
  <c r="H1618" i="46"/>
  <c r="H1619" i="46"/>
  <c r="H1620" i="46"/>
  <c r="H1621" i="46"/>
  <c r="H1622" i="46"/>
  <c r="H1623" i="46"/>
  <c r="H1624" i="46"/>
  <c r="H1625" i="46"/>
  <c r="H1626" i="46"/>
  <c r="H1627" i="46"/>
  <c r="H1628" i="46"/>
  <c r="H1629" i="46"/>
  <c r="H1630" i="46"/>
  <c r="H1631" i="46"/>
  <c r="H1632" i="46"/>
  <c r="H1633" i="46"/>
  <c r="H1634" i="46"/>
  <c r="H1635" i="46"/>
  <c r="H1636" i="46"/>
  <c r="H1637" i="46"/>
  <c r="H1638" i="46"/>
  <c r="H1639" i="46"/>
  <c r="H1640" i="46"/>
  <c r="H1641" i="46"/>
  <c r="H1642" i="46"/>
  <c r="H1643" i="46"/>
  <c r="H1644" i="46"/>
  <c r="H1645" i="46"/>
  <c r="H1646" i="46"/>
  <c r="H1647" i="46"/>
  <c r="H1648" i="46"/>
  <c r="H1649" i="46"/>
  <c r="H1650" i="46"/>
  <c r="H1651" i="46"/>
  <c r="H1652" i="46"/>
  <c r="H1653" i="46"/>
  <c r="H1654" i="46"/>
  <c r="H1655" i="46"/>
  <c r="H1656" i="46"/>
  <c r="H1657" i="46"/>
  <c r="H1658" i="46"/>
  <c r="H1659" i="46"/>
  <c r="H1660" i="46"/>
  <c r="H1661" i="46"/>
  <c r="H1662" i="46"/>
  <c r="H1663" i="46"/>
  <c r="H1664" i="46"/>
  <c r="H1665" i="46"/>
  <c r="H1666" i="46"/>
  <c r="H1667" i="46"/>
  <c r="H1668" i="46"/>
  <c r="H1669" i="46"/>
  <c r="H1670" i="46"/>
  <c r="H1671" i="46"/>
  <c r="H1672" i="46"/>
  <c r="H1673" i="46"/>
  <c r="H1674" i="46"/>
  <c r="H1675" i="46"/>
  <c r="H1676" i="46"/>
  <c r="H1677" i="46"/>
  <c r="H1678" i="46"/>
  <c r="H1679" i="46"/>
  <c r="H1680" i="46"/>
  <c r="H1681" i="46"/>
  <c r="H1682" i="46"/>
  <c r="H1683" i="46"/>
  <c r="H1684" i="46"/>
  <c r="H1685" i="46"/>
  <c r="H1686" i="46"/>
  <c r="H1687" i="46"/>
  <c r="H1688" i="46"/>
  <c r="H1689" i="46"/>
  <c r="H1690" i="46"/>
  <c r="H1691" i="46"/>
  <c r="H1692" i="46"/>
  <c r="H1693" i="46"/>
  <c r="H1694" i="46"/>
  <c r="H1695" i="46"/>
  <c r="H1696" i="46"/>
  <c r="H1697" i="46"/>
  <c r="H1698" i="46"/>
  <c r="H1699" i="46"/>
  <c r="H1700" i="46"/>
  <c r="H1701" i="46"/>
  <c r="H1702" i="46"/>
  <c r="H1703" i="46"/>
  <c r="H1704" i="46"/>
  <c r="H1705" i="46"/>
  <c r="H1706" i="46"/>
  <c r="H1707" i="46"/>
  <c r="H1708" i="46"/>
  <c r="H1709" i="46"/>
  <c r="H1710" i="46"/>
  <c r="H1711" i="46"/>
  <c r="H1712" i="46"/>
  <c r="H1713" i="46"/>
  <c r="H1714" i="46"/>
  <c r="H1715" i="46"/>
  <c r="H1716" i="46"/>
  <c r="H1717" i="46"/>
  <c r="H1718" i="46"/>
  <c r="H1719" i="46"/>
  <c r="H1720" i="46"/>
  <c r="H1721" i="46"/>
  <c r="H1722" i="46"/>
  <c r="H1723" i="46"/>
  <c r="H1724" i="46"/>
  <c r="H1725" i="46"/>
  <c r="H1726" i="46"/>
  <c r="H1727" i="46"/>
  <c r="H1728" i="46"/>
  <c r="H1729" i="46"/>
  <c r="H1730" i="46"/>
  <c r="H1731" i="46"/>
  <c r="H1732" i="46"/>
  <c r="H1733" i="46"/>
  <c r="H1734" i="46"/>
  <c r="H1735" i="46"/>
  <c r="H1736" i="46"/>
  <c r="H1737" i="46"/>
  <c r="H1738" i="46"/>
  <c r="H1739" i="46"/>
  <c r="H1740" i="46"/>
  <c r="H1741" i="46"/>
  <c r="H1742" i="46"/>
  <c r="H1743" i="46"/>
  <c r="H1744" i="46"/>
  <c r="H1745" i="46"/>
  <c r="H1746" i="46"/>
  <c r="H1747" i="46"/>
  <c r="H1748" i="46"/>
  <c r="H1749" i="46"/>
  <c r="H1750" i="46"/>
  <c r="H1751" i="46"/>
  <c r="H1752" i="46"/>
  <c r="H1753" i="46"/>
  <c r="H1754" i="46"/>
  <c r="H1755" i="46"/>
  <c r="H1756" i="46"/>
  <c r="H1757" i="46"/>
  <c r="H1758" i="46"/>
  <c r="H1759" i="46"/>
  <c r="H1760" i="46"/>
  <c r="H1761" i="46"/>
  <c r="H1762" i="46"/>
  <c r="H1763" i="46"/>
  <c r="H1764" i="46"/>
  <c r="H1765" i="46"/>
  <c r="H1766" i="46"/>
  <c r="H1767" i="46"/>
  <c r="H1768" i="46"/>
  <c r="H1769" i="46"/>
  <c r="H1770" i="46"/>
  <c r="H1771" i="46"/>
  <c r="H1772" i="46"/>
  <c r="H1773" i="46"/>
  <c r="H1774" i="46"/>
  <c r="H1775" i="46"/>
  <c r="H1776" i="46"/>
  <c r="H1777" i="46"/>
  <c r="H1778" i="46"/>
  <c r="H1779" i="46"/>
  <c r="H1780" i="46"/>
  <c r="H1781" i="46"/>
  <c r="H1782" i="46"/>
  <c r="H1783" i="46"/>
  <c r="H1784" i="46"/>
  <c r="H1785" i="46"/>
  <c r="H1786" i="46"/>
  <c r="H1787" i="46"/>
  <c r="H1788" i="46"/>
  <c r="H1789" i="46"/>
  <c r="H1790" i="46"/>
  <c r="H1791" i="46"/>
  <c r="H1792" i="46"/>
  <c r="G2" i="46"/>
  <c r="H2" i="46"/>
  <c r="G3" i="46"/>
  <c r="G4" i="46"/>
  <c r="G5" i="46"/>
  <c r="G6" i="46"/>
  <c r="G7" i="46"/>
  <c r="G8" i="46"/>
  <c r="G9" i="46"/>
  <c r="G10" i="46"/>
  <c r="G11" i="46"/>
  <c r="G12" i="46"/>
  <c r="G13" i="46"/>
  <c r="G14" i="46"/>
  <c r="G15" i="46"/>
  <c r="G16" i="46"/>
  <c r="G17" i="46"/>
  <c r="G18" i="46"/>
  <c r="G19" i="46"/>
  <c r="G20" i="46"/>
  <c r="G21" i="46"/>
  <c r="G22" i="46"/>
  <c r="G23" i="46"/>
  <c r="G24" i="46"/>
  <c r="G25" i="46"/>
  <c r="G26" i="46"/>
  <c r="G27" i="46"/>
  <c r="G28" i="46"/>
  <c r="G29" i="46"/>
  <c r="G30" i="46"/>
  <c r="G31" i="46"/>
  <c r="G32" i="46"/>
  <c r="G33" i="46"/>
  <c r="G34" i="46"/>
  <c r="G35" i="46"/>
  <c r="G36" i="46"/>
  <c r="G37" i="46"/>
  <c r="G38" i="46"/>
  <c r="G39" i="46"/>
  <c r="G40" i="46"/>
  <c r="G41" i="46"/>
  <c r="G42" i="46"/>
  <c r="G43" i="46"/>
  <c r="G44" i="46"/>
  <c r="G45" i="46"/>
  <c r="G46" i="46"/>
  <c r="G47" i="46"/>
  <c r="G48" i="46"/>
  <c r="G49" i="46"/>
  <c r="G50" i="46"/>
  <c r="G51" i="46"/>
  <c r="G52" i="46"/>
  <c r="G53" i="46"/>
  <c r="G54" i="46"/>
  <c r="G55" i="46"/>
  <c r="G56" i="46"/>
  <c r="G57" i="46"/>
  <c r="G58" i="46"/>
  <c r="G59" i="46"/>
  <c r="G60" i="46"/>
  <c r="G61" i="46"/>
  <c r="G62" i="46"/>
  <c r="G63" i="46"/>
  <c r="G64" i="46"/>
  <c r="G65" i="46"/>
  <c r="G66" i="46"/>
  <c r="G67" i="46"/>
  <c r="G68" i="46"/>
  <c r="G69" i="46"/>
  <c r="G70" i="46"/>
  <c r="G71" i="46"/>
  <c r="G72" i="46"/>
  <c r="G73" i="46"/>
  <c r="G74" i="46"/>
  <c r="G75" i="46"/>
  <c r="G76" i="46"/>
  <c r="G77" i="46"/>
  <c r="G78" i="46"/>
  <c r="G79" i="46"/>
  <c r="G80" i="46"/>
  <c r="G81" i="46"/>
  <c r="G82" i="46"/>
  <c r="G83" i="46"/>
  <c r="G84" i="46"/>
  <c r="G85" i="46"/>
  <c r="G86" i="46"/>
  <c r="G87" i="46"/>
  <c r="G88" i="46"/>
  <c r="G89" i="46"/>
  <c r="G90" i="46"/>
  <c r="G91" i="46"/>
  <c r="G92" i="46"/>
  <c r="G93" i="46"/>
  <c r="G94" i="46"/>
  <c r="G95" i="46"/>
  <c r="G96" i="46"/>
  <c r="G97" i="46"/>
  <c r="G98" i="46"/>
  <c r="G99" i="46"/>
  <c r="G100" i="46"/>
  <c r="G101" i="46"/>
  <c r="G102" i="46"/>
  <c r="G103" i="46"/>
  <c r="G104" i="46"/>
  <c r="G105" i="46"/>
  <c r="G106" i="46"/>
  <c r="G107" i="46"/>
  <c r="G108" i="46"/>
  <c r="G109" i="46"/>
  <c r="G110" i="46"/>
  <c r="G111" i="46"/>
  <c r="G112" i="46"/>
  <c r="G113" i="46"/>
  <c r="G114" i="46"/>
  <c r="G115" i="46"/>
  <c r="G116" i="46"/>
  <c r="G117" i="46"/>
  <c r="G118" i="46"/>
  <c r="G119" i="46"/>
  <c r="G120" i="46"/>
  <c r="G121" i="46"/>
  <c r="G122" i="46"/>
  <c r="G123" i="46"/>
  <c r="G124" i="46"/>
  <c r="G125" i="46"/>
  <c r="G126" i="46"/>
  <c r="G127" i="46"/>
  <c r="G128" i="46"/>
  <c r="G129" i="46"/>
  <c r="G130" i="46"/>
  <c r="G131" i="46"/>
  <c r="G132" i="46"/>
  <c r="G133" i="46"/>
  <c r="G134" i="46"/>
  <c r="G135" i="46"/>
  <c r="G136" i="46"/>
  <c r="G137" i="46"/>
  <c r="G138" i="46"/>
  <c r="G139" i="46"/>
  <c r="G140" i="46"/>
  <c r="G141" i="46"/>
  <c r="G142" i="46"/>
  <c r="G143" i="46"/>
  <c r="G144" i="46"/>
  <c r="G145" i="46"/>
  <c r="G146" i="46"/>
  <c r="G147" i="46"/>
  <c r="G148" i="46"/>
  <c r="G149" i="46"/>
  <c r="G150" i="46"/>
  <c r="G151" i="46"/>
  <c r="G152" i="46"/>
  <c r="G153" i="46"/>
  <c r="G154" i="46"/>
  <c r="G155" i="46"/>
  <c r="G156" i="46"/>
  <c r="G157" i="46"/>
  <c r="G158" i="46"/>
  <c r="G159" i="46"/>
  <c r="G160" i="46"/>
  <c r="G161" i="46"/>
  <c r="G162" i="46"/>
  <c r="G163" i="46"/>
  <c r="G164" i="46"/>
  <c r="G165" i="46"/>
  <c r="G166" i="46"/>
  <c r="G167" i="46"/>
  <c r="G168" i="46"/>
  <c r="G169" i="46"/>
  <c r="G170" i="46"/>
  <c r="G171" i="46"/>
  <c r="G172" i="46"/>
  <c r="G173" i="46"/>
  <c r="G174" i="46"/>
  <c r="G175" i="46"/>
  <c r="G176" i="46"/>
  <c r="G177" i="46"/>
  <c r="G178" i="46"/>
  <c r="G179" i="46"/>
  <c r="G180" i="46"/>
  <c r="G181" i="46"/>
  <c r="G182" i="46"/>
  <c r="G183" i="46"/>
  <c r="G184" i="46"/>
  <c r="G185" i="46"/>
  <c r="G186" i="46"/>
  <c r="G187" i="46"/>
  <c r="G188" i="46"/>
  <c r="G189" i="46"/>
  <c r="G190" i="46"/>
  <c r="G191" i="46"/>
  <c r="G192" i="46"/>
  <c r="G193" i="46"/>
  <c r="G194" i="46"/>
  <c r="G195" i="46"/>
  <c r="G196" i="46"/>
  <c r="G197" i="46"/>
  <c r="G198" i="46"/>
  <c r="G199" i="46"/>
  <c r="G200" i="46"/>
  <c r="G201" i="46"/>
  <c r="G202" i="46"/>
  <c r="G203" i="46"/>
  <c r="G204" i="46"/>
  <c r="G205" i="46"/>
  <c r="G206" i="46"/>
  <c r="G207" i="46"/>
  <c r="G208" i="46"/>
  <c r="G209" i="46"/>
  <c r="G210" i="46"/>
  <c r="G211" i="46"/>
  <c r="G212" i="46"/>
  <c r="G213" i="46"/>
  <c r="G214" i="46"/>
  <c r="G215" i="46"/>
  <c r="G216" i="46"/>
  <c r="G217" i="46"/>
  <c r="G218" i="46"/>
  <c r="G219" i="46"/>
  <c r="G220" i="46"/>
  <c r="G221" i="46"/>
  <c r="G222" i="46"/>
  <c r="G223" i="46"/>
  <c r="G224" i="46"/>
  <c r="G225" i="46"/>
  <c r="G226" i="46"/>
  <c r="G227" i="46"/>
  <c r="G228" i="46"/>
  <c r="G229" i="46"/>
  <c r="G230" i="46"/>
  <c r="G231" i="46"/>
  <c r="G232" i="46"/>
  <c r="G233" i="46"/>
  <c r="G234" i="46"/>
  <c r="G235" i="46"/>
  <c r="G236" i="46"/>
  <c r="G237" i="46"/>
  <c r="G238" i="46"/>
  <c r="G239" i="46"/>
  <c r="G240" i="46"/>
  <c r="G241" i="46"/>
  <c r="G242" i="46"/>
  <c r="G243" i="46"/>
  <c r="G244" i="46"/>
  <c r="G245" i="46"/>
  <c r="G246" i="46"/>
  <c r="G247" i="46"/>
  <c r="G248" i="46"/>
  <c r="G249" i="46"/>
  <c r="G250" i="46"/>
  <c r="G251" i="46"/>
  <c r="G252" i="46"/>
  <c r="G253" i="46"/>
  <c r="G254" i="46"/>
  <c r="G255" i="46"/>
  <c r="G256" i="46"/>
  <c r="G257" i="46"/>
  <c r="G258" i="46"/>
  <c r="G259" i="46"/>
  <c r="G260" i="46"/>
  <c r="G261" i="46"/>
  <c r="G262" i="46"/>
  <c r="G263" i="46"/>
  <c r="G264" i="46"/>
  <c r="G265" i="46"/>
  <c r="G266" i="46"/>
  <c r="G267" i="46"/>
  <c r="G268" i="46"/>
  <c r="G269" i="46"/>
  <c r="G270" i="46"/>
  <c r="G271" i="46"/>
  <c r="G272" i="46"/>
  <c r="G273" i="46"/>
  <c r="G274" i="46"/>
  <c r="G275" i="46"/>
  <c r="G276" i="46"/>
  <c r="G277" i="46"/>
  <c r="G278" i="46"/>
  <c r="G279" i="46"/>
  <c r="G280" i="46"/>
  <c r="G281" i="46"/>
  <c r="G282" i="46"/>
  <c r="G283" i="46"/>
  <c r="G284" i="46"/>
  <c r="G285" i="46"/>
  <c r="G286" i="46"/>
  <c r="G287" i="46"/>
  <c r="G288" i="46"/>
  <c r="G289" i="46"/>
  <c r="G290" i="46"/>
  <c r="G291" i="46"/>
  <c r="G292" i="46"/>
  <c r="G293" i="46"/>
  <c r="G294" i="46"/>
  <c r="G295" i="46"/>
  <c r="G296" i="46"/>
  <c r="G297" i="46"/>
  <c r="G298" i="46"/>
  <c r="G299" i="46"/>
  <c r="G300" i="46"/>
  <c r="G301" i="46"/>
  <c r="G302" i="46"/>
  <c r="G303" i="46"/>
  <c r="G304" i="46"/>
  <c r="G305" i="46"/>
  <c r="G306" i="46"/>
  <c r="G307" i="46"/>
  <c r="G308" i="46"/>
  <c r="G309" i="46"/>
  <c r="G310" i="46"/>
  <c r="G311" i="46"/>
  <c r="G312" i="46"/>
  <c r="G313" i="46"/>
  <c r="G314" i="46"/>
  <c r="G315" i="46"/>
  <c r="G316" i="46"/>
  <c r="G317" i="46"/>
  <c r="G318" i="46"/>
  <c r="G319" i="46"/>
  <c r="G320" i="46"/>
  <c r="G321" i="46"/>
  <c r="G322" i="46"/>
  <c r="G323" i="46"/>
  <c r="G324" i="46"/>
  <c r="G325" i="46"/>
  <c r="G326" i="46"/>
  <c r="G327" i="46"/>
  <c r="G328" i="46"/>
  <c r="G329" i="46"/>
  <c r="G330" i="46"/>
  <c r="G331" i="46"/>
  <c r="G332" i="46"/>
  <c r="G333" i="46"/>
  <c r="G334" i="46"/>
  <c r="G335" i="46"/>
  <c r="G336" i="46"/>
  <c r="G337" i="46"/>
  <c r="G338" i="46"/>
  <c r="G339" i="46"/>
  <c r="G340" i="46"/>
  <c r="G341" i="46"/>
  <c r="G342" i="46"/>
  <c r="G343" i="46"/>
  <c r="G344" i="46"/>
  <c r="G345" i="46"/>
  <c r="G346" i="46"/>
  <c r="G347" i="46"/>
  <c r="G348" i="46"/>
  <c r="G349" i="46"/>
  <c r="G350" i="46"/>
  <c r="G351" i="46"/>
  <c r="G352" i="46"/>
  <c r="G353" i="46"/>
  <c r="G354" i="46"/>
  <c r="G355" i="46"/>
  <c r="G356" i="46"/>
  <c r="G357" i="46"/>
  <c r="G358" i="46"/>
  <c r="G359" i="46"/>
  <c r="G360" i="46"/>
  <c r="G361" i="46"/>
  <c r="G362" i="46"/>
  <c r="G363" i="46"/>
  <c r="G364" i="46"/>
  <c r="G365" i="46"/>
  <c r="G366" i="46"/>
  <c r="G367" i="46"/>
  <c r="G368" i="46"/>
  <c r="G369" i="46"/>
  <c r="G370" i="46"/>
  <c r="G371" i="46"/>
  <c r="G372" i="46"/>
  <c r="G373" i="46"/>
  <c r="G374" i="46"/>
  <c r="G375" i="46"/>
  <c r="G376" i="46"/>
  <c r="G377" i="46"/>
  <c r="G378" i="46"/>
  <c r="G379" i="46"/>
  <c r="G380" i="46"/>
  <c r="G381" i="46"/>
  <c r="G382" i="46"/>
  <c r="G383" i="46"/>
  <c r="G384" i="46"/>
  <c r="G385" i="46"/>
  <c r="G386" i="46"/>
  <c r="G387" i="46"/>
  <c r="G388" i="46"/>
  <c r="G389" i="46"/>
  <c r="G390" i="46"/>
  <c r="G391" i="46"/>
  <c r="G392" i="46"/>
  <c r="G393" i="46"/>
  <c r="G394" i="46"/>
  <c r="G395" i="46"/>
  <c r="G396" i="46"/>
  <c r="G397" i="46"/>
  <c r="G398" i="46"/>
  <c r="G399" i="46"/>
  <c r="G400" i="46"/>
  <c r="G401" i="46"/>
  <c r="G402" i="46"/>
  <c r="G403" i="46"/>
  <c r="G404" i="46"/>
  <c r="G405" i="46"/>
  <c r="G406" i="46"/>
  <c r="G407" i="46"/>
  <c r="G408" i="46"/>
  <c r="G409" i="46"/>
  <c r="G410" i="46"/>
  <c r="G411" i="46"/>
  <c r="G412" i="46"/>
  <c r="G413" i="46"/>
  <c r="G414" i="46"/>
  <c r="G415" i="46"/>
  <c r="G416" i="46"/>
  <c r="G417" i="46"/>
  <c r="G418" i="46"/>
  <c r="G419" i="46"/>
  <c r="G420" i="46"/>
  <c r="G421" i="46"/>
  <c r="G422" i="46"/>
  <c r="G423" i="46"/>
  <c r="G424" i="46"/>
  <c r="G425" i="46"/>
  <c r="G426" i="46"/>
  <c r="G427" i="46"/>
  <c r="G428" i="46"/>
  <c r="G429" i="46"/>
  <c r="G430" i="46"/>
  <c r="G431" i="46"/>
  <c r="G432" i="46"/>
  <c r="G433" i="46"/>
  <c r="G434" i="46"/>
  <c r="G435" i="46"/>
  <c r="G436" i="46"/>
  <c r="G437" i="46"/>
  <c r="G438" i="46"/>
  <c r="G439" i="46"/>
  <c r="G440" i="46"/>
  <c r="G441" i="46"/>
  <c r="G442" i="46"/>
  <c r="G443" i="46"/>
  <c r="G444" i="46"/>
  <c r="G445" i="46"/>
  <c r="G446" i="46"/>
  <c r="G447" i="46"/>
  <c r="G448" i="46"/>
  <c r="G449" i="46"/>
  <c r="G450" i="46"/>
  <c r="G451" i="46"/>
  <c r="G452" i="46"/>
  <c r="G453" i="46"/>
  <c r="G454" i="46"/>
  <c r="G455" i="46"/>
  <c r="G456" i="46"/>
  <c r="G457" i="46"/>
  <c r="G458" i="46"/>
  <c r="G459" i="46"/>
  <c r="G460" i="46"/>
  <c r="G461" i="46"/>
  <c r="G462" i="46"/>
  <c r="G463" i="46"/>
  <c r="G464" i="46"/>
  <c r="G465" i="46"/>
  <c r="G466" i="46"/>
  <c r="G467" i="46"/>
  <c r="G468" i="46"/>
  <c r="G469" i="46"/>
  <c r="G470" i="46"/>
  <c r="G471" i="46"/>
  <c r="G472" i="46"/>
  <c r="G473" i="46"/>
  <c r="G474" i="46"/>
  <c r="G475" i="46"/>
  <c r="G476" i="46"/>
  <c r="G477" i="46"/>
  <c r="G478" i="46"/>
  <c r="G479" i="46"/>
  <c r="G480" i="46"/>
  <c r="G481" i="46"/>
  <c r="G482" i="46"/>
  <c r="G483" i="46"/>
  <c r="G484" i="46"/>
  <c r="G485" i="46"/>
  <c r="G486" i="46"/>
  <c r="G487" i="46"/>
  <c r="G488" i="46"/>
  <c r="G489" i="46"/>
  <c r="G490" i="46"/>
  <c r="G491" i="46"/>
  <c r="G492" i="46"/>
  <c r="G493" i="46"/>
  <c r="G494" i="46"/>
  <c r="G495" i="46"/>
  <c r="G496" i="46"/>
  <c r="G497" i="46"/>
  <c r="G498" i="46"/>
  <c r="G499" i="46"/>
  <c r="G500" i="46"/>
  <c r="G501" i="46"/>
  <c r="G502" i="46"/>
  <c r="G503" i="46"/>
  <c r="G504" i="46"/>
  <c r="G505" i="46"/>
  <c r="G506" i="46"/>
  <c r="G507" i="46"/>
  <c r="G508" i="46"/>
  <c r="G509" i="46"/>
  <c r="G510" i="46"/>
  <c r="G511" i="46"/>
  <c r="G512" i="46"/>
  <c r="G513" i="46"/>
  <c r="G514" i="46"/>
  <c r="G515" i="46"/>
  <c r="G516" i="46"/>
  <c r="G517" i="46"/>
  <c r="G518" i="46"/>
  <c r="G519" i="46"/>
  <c r="G520" i="46"/>
  <c r="G521" i="46"/>
  <c r="G522" i="46"/>
  <c r="G523" i="46"/>
  <c r="G524" i="46"/>
  <c r="G525" i="46"/>
  <c r="G526" i="46"/>
  <c r="G527" i="46"/>
  <c r="G528" i="46"/>
  <c r="G529" i="46"/>
  <c r="G530" i="46"/>
  <c r="G531" i="46"/>
  <c r="G532" i="46"/>
  <c r="G533" i="46"/>
  <c r="G534" i="46"/>
  <c r="G535" i="46"/>
  <c r="G536" i="46"/>
  <c r="G537" i="46"/>
  <c r="G538" i="46"/>
  <c r="G539" i="46"/>
  <c r="G540" i="46"/>
  <c r="G541" i="46"/>
  <c r="G542" i="46"/>
  <c r="G543" i="46"/>
  <c r="G544" i="46"/>
  <c r="G545" i="46"/>
  <c r="G546" i="46"/>
  <c r="G547" i="46"/>
  <c r="G548" i="46"/>
  <c r="G549" i="46"/>
  <c r="G550" i="46"/>
  <c r="G551" i="46"/>
  <c r="G552" i="46"/>
  <c r="G553" i="46"/>
  <c r="G554" i="46"/>
  <c r="G555" i="46"/>
  <c r="G556" i="46"/>
  <c r="G557" i="46"/>
  <c r="G558" i="46"/>
  <c r="G559" i="46"/>
  <c r="G560" i="46"/>
  <c r="G561" i="46"/>
  <c r="G562" i="46"/>
  <c r="G563" i="46"/>
  <c r="G564" i="46"/>
  <c r="G565" i="46"/>
  <c r="G566" i="46"/>
  <c r="G567" i="46"/>
  <c r="G568" i="46"/>
  <c r="G569" i="46"/>
  <c r="G570" i="46"/>
  <c r="G571" i="46"/>
  <c r="G572" i="46"/>
  <c r="G573" i="46"/>
  <c r="G574" i="46"/>
  <c r="G575" i="46"/>
  <c r="G576" i="46"/>
  <c r="G577" i="46"/>
  <c r="G578" i="46"/>
  <c r="G579" i="46"/>
  <c r="G580" i="46"/>
  <c r="G581" i="46"/>
  <c r="G582" i="46"/>
  <c r="G583" i="46"/>
  <c r="G584" i="46"/>
  <c r="G585" i="46"/>
  <c r="G586" i="46"/>
  <c r="G587" i="46"/>
  <c r="G588" i="46"/>
  <c r="G589" i="46"/>
  <c r="G590" i="46"/>
  <c r="G591" i="46"/>
  <c r="G592" i="46"/>
  <c r="G593" i="46"/>
  <c r="G594" i="46"/>
  <c r="G595" i="46"/>
  <c r="G596" i="46"/>
  <c r="G597" i="46"/>
  <c r="G598" i="46"/>
  <c r="G599" i="46"/>
  <c r="G600" i="46"/>
  <c r="G601" i="46"/>
  <c r="G602" i="46"/>
  <c r="G603" i="46"/>
  <c r="G604" i="46"/>
  <c r="G605" i="46"/>
  <c r="G606" i="46"/>
  <c r="G607" i="46"/>
  <c r="G608" i="46"/>
  <c r="G609" i="46"/>
  <c r="G610" i="46"/>
  <c r="G611" i="46"/>
  <c r="G612" i="46"/>
  <c r="G613" i="46"/>
  <c r="G614" i="46"/>
  <c r="G615" i="46"/>
  <c r="G616" i="46"/>
  <c r="G617" i="46"/>
  <c r="G618" i="46"/>
  <c r="G619" i="46"/>
  <c r="G620" i="46"/>
  <c r="G621" i="46"/>
  <c r="G622" i="46"/>
  <c r="G623" i="46"/>
  <c r="G624" i="46"/>
  <c r="G625" i="46"/>
  <c r="G626" i="46"/>
  <c r="G627" i="46"/>
  <c r="G628" i="46"/>
  <c r="G629" i="46"/>
  <c r="G630" i="46"/>
  <c r="G631" i="46"/>
  <c r="G632" i="46"/>
  <c r="G633" i="46"/>
  <c r="G634" i="46"/>
  <c r="G635" i="46"/>
  <c r="G636" i="46"/>
  <c r="G637" i="46"/>
  <c r="G638" i="46"/>
  <c r="G639" i="46"/>
  <c r="G640" i="46"/>
  <c r="G641" i="46"/>
  <c r="G642" i="46"/>
  <c r="G643" i="46"/>
  <c r="G644" i="46"/>
  <c r="G645" i="46"/>
  <c r="G646" i="46"/>
  <c r="G647" i="46"/>
  <c r="G648" i="46"/>
  <c r="G649" i="46"/>
  <c r="G650" i="46"/>
  <c r="G651" i="46"/>
  <c r="G652" i="46"/>
  <c r="G653" i="46"/>
  <c r="G654" i="46"/>
  <c r="G655" i="46"/>
  <c r="G656" i="46"/>
  <c r="G657" i="46"/>
  <c r="G658" i="46"/>
  <c r="G659" i="46"/>
  <c r="G660" i="46"/>
  <c r="G661" i="46"/>
  <c r="G662" i="46"/>
  <c r="G663" i="46"/>
  <c r="G664" i="46"/>
  <c r="G665" i="46"/>
  <c r="G666" i="46"/>
  <c r="G667" i="46"/>
  <c r="G668" i="46"/>
  <c r="G669" i="46"/>
  <c r="G670" i="46"/>
  <c r="G671" i="46"/>
  <c r="G672" i="46"/>
  <c r="G673" i="46"/>
  <c r="G674" i="46"/>
  <c r="G675" i="46"/>
  <c r="G676" i="46"/>
  <c r="G677" i="46"/>
  <c r="G678" i="46"/>
  <c r="G679" i="46"/>
  <c r="G680" i="46"/>
  <c r="G681" i="46"/>
  <c r="G682" i="46"/>
  <c r="G683" i="46"/>
  <c r="G684" i="46"/>
  <c r="G685" i="46"/>
  <c r="G686" i="46"/>
  <c r="G687" i="46"/>
  <c r="G688" i="46"/>
  <c r="G689" i="46"/>
  <c r="G690" i="46"/>
  <c r="G691" i="46"/>
  <c r="G692" i="46"/>
  <c r="G693" i="46"/>
  <c r="G694" i="46"/>
  <c r="G695" i="46"/>
  <c r="G696" i="46"/>
  <c r="G697" i="46"/>
  <c r="G698" i="46"/>
  <c r="G699" i="46"/>
  <c r="G700" i="46"/>
  <c r="G701" i="46"/>
  <c r="G702" i="46"/>
  <c r="G703" i="46"/>
  <c r="G704" i="46"/>
  <c r="G705" i="46"/>
  <c r="G706" i="46"/>
  <c r="G707" i="46"/>
  <c r="G708" i="46"/>
  <c r="G709" i="46"/>
  <c r="G710" i="46"/>
  <c r="G711" i="46"/>
  <c r="G712" i="46"/>
  <c r="G713" i="46"/>
  <c r="G714" i="46"/>
  <c r="G715" i="46"/>
  <c r="G716" i="46"/>
  <c r="G717" i="46"/>
  <c r="G718" i="46"/>
  <c r="G719" i="46"/>
  <c r="G720" i="46"/>
  <c r="G721" i="46"/>
  <c r="G722" i="46"/>
  <c r="G723" i="46"/>
  <c r="G724" i="46"/>
  <c r="G725" i="46"/>
  <c r="G726" i="46"/>
  <c r="G727" i="46"/>
  <c r="G728" i="46"/>
  <c r="G729" i="46"/>
  <c r="G730" i="46"/>
  <c r="G731" i="46"/>
  <c r="G732" i="46"/>
  <c r="G733" i="46"/>
  <c r="G734" i="46"/>
  <c r="G735" i="46"/>
  <c r="G736" i="46"/>
  <c r="G737" i="46"/>
  <c r="G738" i="46"/>
  <c r="G739" i="46"/>
  <c r="G740" i="46"/>
  <c r="G741" i="46"/>
  <c r="G742" i="46"/>
  <c r="G743" i="46"/>
  <c r="G744" i="46"/>
  <c r="G745" i="46"/>
  <c r="G746" i="46"/>
  <c r="G747" i="46"/>
  <c r="G748" i="46"/>
  <c r="G749" i="46"/>
  <c r="G750" i="46"/>
  <c r="G751" i="46"/>
  <c r="G752" i="46"/>
  <c r="G753" i="46"/>
  <c r="G754" i="46"/>
  <c r="G755" i="46"/>
  <c r="G756" i="46"/>
  <c r="G757" i="46"/>
  <c r="G758" i="46"/>
  <c r="G759" i="46"/>
  <c r="G760" i="46"/>
  <c r="G761" i="46"/>
  <c r="G762" i="46"/>
  <c r="G763" i="46"/>
  <c r="G764" i="46"/>
  <c r="G765" i="46"/>
  <c r="G766" i="46"/>
  <c r="G767" i="46"/>
  <c r="G768" i="46"/>
  <c r="G769" i="46"/>
  <c r="G770" i="46"/>
  <c r="G771" i="46"/>
  <c r="G772" i="46"/>
  <c r="G773" i="46"/>
  <c r="G774" i="46"/>
  <c r="G775" i="46"/>
  <c r="G776" i="46"/>
  <c r="G777" i="46"/>
  <c r="G778" i="46"/>
  <c r="G779" i="46"/>
  <c r="G780" i="46"/>
  <c r="G781" i="46"/>
  <c r="G782" i="46"/>
  <c r="G783" i="46"/>
  <c r="G784" i="46"/>
  <c r="G785" i="46"/>
  <c r="G786" i="46"/>
  <c r="G787" i="46"/>
  <c r="G788" i="46"/>
  <c r="G789" i="46"/>
  <c r="G790" i="46"/>
  <c r="G791" i="46"/>
  <c r="G792" i="46"/>
  <c r="G793" i="46"/>
  <c r="G794" i="46"/>
  <c r="G795" i="46"/>
  <c r="G796" i="46"/>
  <c r="G797" i="46"/>
  <c r="G798" i="46"/>
  <c r="G799" i="46"/>
  <c r="G800" i="46"/>
  <c r="G801" i="46"/>
  <c r="G802" i="46"/>
  <c r="G803" i="46"/>
  <c r="G804" i="46"/>
  <c r="G805" i="46"/>
  <c r="G806" i="46"/>
  <c r="G807" i="46"/>
  <c r="G808" i="46"/>
  <c r="G809" i="46"/>
  <c r="G810" i="46"/>
  <c r="G811" i="46"/>
  <c r="G812" i="46"/>
  <c r="G813" i="46"/>
  <c r="G814" i="46"/>
  <c r="G815" i="46"/>
  <c r="G816" i="46"/>
  <c r="G817" i="46"/>
  <c r="G818" i="46"/>
  <c r="G819" i="46"/>
  <c r="G820" i="46"/>
  <c r="G821" i="46"/>
  <c r="G822" i="46"/>
  <c r="G823" i="46"/>
  <c r="G824" i="46"/>
  <c r="G825" i="46"/>
  <c r="G826" i="46"/>
  <c r="G827" i="46"/>
  <c r="G828" i="46"/>
  <c r="G829" i="46"/>
  <c r="G830" i="46"/>
  <c r="G831" i="46"/>
  <c r="G832" i="46"/>
  <c r="G833" i="46"/>
  <c r="G834" i="46"/>
  <c r="G835" i="46"/>
  <c r="G836" i="46"/>
  <c r="G837" i="46"/>
  <c r="G838" i="46"/>
  <c r="G839" i="46"/>
  <c r="G840" i="46"/>
  <c r="G841" i="46"/>
  <c r="G842" i="46"/>
  <c r="G843" i="46"/>
  <c r="G844" i="46"/>
  <c r="G845" i="46"/>
  <c r="G846" i="46"/>
  <c r="G847" i="46"/>
  <c r="G848" i="46"/>
  <c r="G849" i="46"/>
  <c r="G850" i="46"/>
  <c r="G851" i="46"/>
  <c r="G852" i="46"/>
  <c r="G853" i="46"/>
  <c r="G854" i="46"/>
  <c r="G855" i="46"/>
  <c r="G856" i="46"/>
  <c r="G857" i="46"/>
  <c r="G858" i="46"/>
  <c r="G859" i="46"/>
  <c r="G860" i="46"/>
  <c r="G861" i="46"/>
  <c r="G862" i="46"/>
  <c r="G863" i="46"/>
  <c r="G864" i="46"/>
  <c r="G865" i="46"/>
  <c r="G866" i="46"/>
  <c r="G867" i="46"/>
  <c r="G868" i="46"/>
  <c r="G869" i="46"/>
  <c r="G870" i="46"/>
  <c r="G871" i="46"/>
  <c r="G872" i="46"/>
  <c r="G873" i="46"/>
  <c r="G874" i="46"/>
  <c r="G875" i="46"/>
  <c r="G876" i="46"/>
  <c r="G877" i="46"/>
  <c r="G878" i="46"/>
  <c r="G879" i="46"/>
  <c r="G880" i="46"/>
  <c r="G881" i="46"/>
  <c r="G882" i="46"/>
  <c r="G883" i="46"/>
  <c r="G884" i="46"/>
  <c r="G885" i="46"/>
  <c r="G886" i="46"/>
  <c r="G887" i="46"/>
  <c r="G888" i="46"/>
  <c r="G889" i="46"/>
  <c r="G890" i="46"/>
  <c r="G891" i="46"/>
  <c r="G892" i="46"/>
  <c r="G893" i="46"/>
  <c r="G894" i="46"/>
  <c r="G895" i="46"/>
  <c r="G896" i="46"/>
  <c r="G897" i="46"/>
  <c r="G898" i="46"/>
  <c r="G899" i="46"/>
  <c r="G900" i="46"/>
  <c r="G901" i="46"/>
  <c r="G902" i="46"/>
  <c r="G903" i="46"/>
  <c r="G904" i="46"/>
  <c r="G905" i="46"/>
  <c r="G906" i="46"/>
  <c r="G907" i="46"/>
  <c r="G908" i="46"/>
  <c r="G909" i="46"/>
  <c r="G910" i="46"/>
  <c r="G911" i="46"/>
  <c r="G912" i="46"/>
  <c r="G913" i="46"/>
  <c r="G914" i="46"/>
  <c r="G915" i="46"/>
  <c r="G916" i="46"/>
  <c r="G917" i="46"/>
  <c r="G918" i="46"/>
  <c r="G919" i="46"/>
  <c r="G920" i="46"/>
  <c r="G921" i="46"/>
  <c r="G922" i="46"/>
  <c r="G923" i="46"/>
  <c r="G924" i="46"/>
  <c r="G925" i="46"/>
  <c r="G926" i="46"/>
  <c r="G927" i="46"/>
  <c r="G928" i="46"/>
  <c r="G929" i="46"/>
  <c r="G930" i="46"/>
  <c r="G931" i="46"/>
  <c r="G932" i="46"/>
  <c r="G933" i="46"/>
  <c r="G934" i="46"/>
  <c r="G935" i="46"/>
  <c r="G936" i="46"/>
  <c r="G937" i="46"/>
  <c r="G938" i="46"/>
  <c r="G939" i="46"/>
  <c r="G940" i="46"/>
  <c r="G941" i="46"/>
  <c r="G942" i="46"/>
  <c r="G943" i="46"/>
  <c r="G944" i="46"/>
  <c r="G945" i="46"/>
  <c r="G946" i="46"/>
  <c r="G947" i="46"/>
  <c r="G948" i="46"/>
  <c r="G949" i="46"/>
  <c r="G950" i="46"/>
  <c r="G951" i="46"/>
  <c r="G952" i="46"/>
  <c r="G953" i="46"/>
  <c r="G954" i="46"/>
  <c r="G955" i="46"/>
  <c r="G956" i="46"/>
  <c r="G957" i="46"/>
  <c r="G958" i="46"/>
  <c r="G959" i="46"/>
  <c r="G960" i="46"/>
  <c r="G961" i="46"/>
  <c r="G962" i="46"/>
  <c r="G963" i="46"/>
  <c r="G964" i="46"/>
  <c r="G965" i="46"/>
  <c r="G966" i="46"/>
  <c r="G967" i="46"/>
  <c r="G968" i="46"/>
  <c r="G969" i="46"/>
  <c r="G970" i="46"/>
  <c r="G971" i="46"/>
  <c r="G972" i="46"/>
  <c r="G973" i="46"/>
  <c r="G974" i="46"/>
  <c r="G975" i="46"/>
  <c r="G976" i="46"/>
  <c r="G977" i="46"/>
  <c r="G978" i="46"/>
  <c r="G979" i="46"/>
  <c r="G980" i="46"/>
  <c r="G981" i="46"/>
  <c r="G982" i="46"/>
  <c r="G983" i="46"/>
  <c r="G984" i="46"/>
  <c r="G985" i="46"/>
  <c r="G986" i="46"/>
  <c r="G987" i="46"/>
  <c r="G988" i="46"/>
  <c r="G989" i="46"/>
  <c r="G990" i="46"/>
  <c r="G991" i="46"/>
  <c r="G992" i="46"/>
  <c r="G993" i="46"/>
  <c r="G994" i="46"/>
  <c r="G995" i="46"/>
  <c r="G996" i="46"/>
  <c r="G997" i="46"/>
  <c r="G998" i="46"/>
  <c r="G999" i="46"/>
  <c r="G1000" i="46"/>
  <c r="G1001" i="46"/>
  <c r="G1002" i="46"/>
  <c r="G1003" i="46"/>
  <c r="G1004" i="46"/>
  <c r="G1005" i="46"/>
  <c r="G1006" i="46"/>
  <c r="G1007" i="46"/>
  <c r="G1008" i="46"/>
  <c r="G1009" i="46"/>
  <c r="G1010" i="46"/>
  <c r="G1011" i="46"/>
  <c r="G1012" i="46"/>
  <c r="G1013" i="46"/>
  <c r="G1014" i="46"/>
  <c r="G1015" i="46"/>
  <c r="G1016" i="46"/>
  <c r="G1017" i="46"/>
  <c r="G1018" i="46"/>
  <c r="G1019" i="46"/>
  <c r="G1020" i="46"/>
  <c r="G1021" i="46"/>
  <c r="G1022" i="46"/>
  <c r="G1023" i="46"/>
  <c r="G1024" i="46"/>
  <c r="G1025" i="46"/>
  <c r="G1026" i="46"/>
  <c r="G1027" i="46"/>
  <c r="G1028" i="46"/>
  <c r="G1029" i="46"/>
  <c r="G1030" i="46"/>
  <c r="G1031" i="46"/>
  <c r="G1032" i="46"/>
  <c r="G1033" i="46"/>
  <c r="G1034" i="46"/>
  <c r="G1035" i="46"/>
  <c r="G1036" i="46"/>
  <c r="G1037" i="46"/>
  <c r="G1038" i="46"/>
  <c r="G1039" i="46"/>
  <c r="G1040" i="46"/>
  <c r="G1041" i="46"/>
  <c r="G1042" i="46"/>
  <c r="G1043" i="46"/>
  <c r="G1044" i="46"/>
  <c r="G1045" i="46"/>
  <c r="G1046" i="46"/>
  <c r="G1047" i="46"/>
  <c r="G1048" i="46"/>
  <c r="G1049" i="46"/>
  <c r="G1050" i="46"/>
  <c r="G1051" i="46"/>
  <c r="G1052" i="46"/>
  <c r="G1053" i="46"/>
  <c r="G1054" i="46"/>
  <c r="G1055" i="46"/>
  <c r="G1056" i="46"/>
  <c r="G1057" i="46"/>
  <c r="G1058" i="46"/>
  <c r="G1059" i="46"/>
  <c r="G1060" i="46"/>
  <c r="G1061" i="46"/>
  <c r="G1062" i="46"/>
  <c r="G1063" i="46"/>
  <c r="G1064" i="46"/>
  <c r="G1065" i="46"/>
  <c r="G1066" i="46"/>
  <c r="G1067" i="46"/>
  <c r="G1068" i="46"/>
  <c r="G1069" i="46"/>
  <c r="G1070" i="46"/>
  <c r="G1071" i="46"/>
  <c r="G1072" i="46"/>
  <c r="G1073" i="46"/>
  <c r="G1074" i="46"/>
  <c r="G1075" i="46"/>
  <c r="G1076" i="46"/>
  <c r="G1077" i="46"/>
  <c r="G1078" i="46"/>
  <c r="G1079" i="46"/>
  <c r="G1080" i="46"/>
  <c r="G1081" i="46"/>
  <c r="G1082" i="46"/>
  <c r="G1083" i="46"/>
  <c r="G1084" i="46"/>
  <c r="G1085" i="46"/>
  <c r="G1086" i="46"/>
  <c r="G1087" i="46"/>
  <c r="G1088" i="46"/>
  <c r="G1089" i="46"/>
  <c r="G1090" i="46"/>
  <c r="G1091" i="46"/>
  <c r="G1092" i="46"/>
  <c r="G1093" i="46"/>
  <c r="G1094" i="46"/>
  <c r="G1095" i="46"/>
  <c r="G1096" i="46"/>
  <c r="G1097" i="46"/>
  <c r="G1098" i="46"/>
  <c r="G1099" i="46"/>
  <c r="G1100" i="46"/>
  <c r="G1101" i="46"/>
  <c r="G1102" i="46"/>
  <c r="G1103" i="46"/>
  <c r="G1104" i="46"/>
  <c r="G1105" i="46"/>
  <c r="G1106" i="46"/>
  <c r="G1107" i="46"/>
  <c r="G1108" i="46"/>
  <c r="G1109" i="46"/>
  <c r="G1110" i="46"/>
  <c r="G1111" i="46"/>
  <c r="G1112" i="46"/>
  <c r="G1113" i="46"/>
  <c r="G1114" i="46"/>
  <c r="G1115" i="46"/>
  <c r="G1116" i="46"/>
  <c r="G1117" i="46"/>
  <c r="G1118" i="46"/>
  <c r="G1119" i="46"/>
  <c r="G1120" i="46"/>
  <c r="G1121" i="46"/>
  <c r="G1122" i="46"/>
  <c r="G1123" i="46"/>
  <c r="G1124" i="46"/>
  <c r="G1125" i="46"/>
  <c r="G1126" i="46"/>
  <c r="G1127" i="46"/>
  <c r="G1128" i="46"/>
  <c r="G1129" i="46"/>
  <c r="G1130" i="46"/>
  <c r="G1131" i="46"/>
  <c r="G1132" i="46"/>
  <c r="G1133" i="46"/>
  <c r="G1134" i="46"/>
  <c r="G1135" i="46"/>
  <c r="G1136" i="46"/>
  <c r="G1137" i="46"/>
  <c r="G1138" i="46"/>
  <c r="G1139" i="46"/>
  <c r="G1140" i="46"/>
  <c r="G1141" i="46"/>
  <c r="G1142" i="46"/>
  <c r="G1143" i="46"/>
  <c r="G1144" i="46"/>
  <c r="G1145" i="46"/>
  <c r="G1146" i="46"/>
  <c r="G1147" i="46"/>
  <c r="G1148" i="46"/>
  <c r="G1149" i="46"/>
  <c r="G1150" i="46"/>
  <c r="G1151" i="46"/>
  <c r="G1152" i="46"/>
  <c r="G1153" i="46"/>
  <c r="G1154" i="46"/>
  <c r="G1155" i="46"/>
  <c r="G1156" i="46"/>
  <c r="G1157" i="46"/>
  <c r="G1158" i="46"/>
  <c r="G1159" i="46"/>
  <c r="G1160" i="46"/>
  <c r="G1161" i="46"/>
  <c r="G1162" i="46"/>
  <c r="G1163" i="46"/>
  <c r="G1164" i="46"/>
  <c r="G1165" i="46"/>
  <c r="G1166" i="46"/>
  <c r="G1167" i="46"/>
  <c r="G1168" i="46"/>
  <c r="G1169" i="46"/>
  <c r="G1170" i="46"/>
  <c r="G1171" i="46"/>
  <c r="G1172" i="46"/>
  <c r="G1173" i="46"/>
  <c r="G1174" i="46"/>
  <c r="G1175" i="46"/>
  <c r="G1176" i="46"/>
  <c r="G1177" i="46"/>
  <c r="G1178" i="46"/>
  <c r="G1179" i="46"/>
  <c r="G1180" i="46"/>
  <c r="G1181" i="46"/>
  <c r="G1182" i="46"/>
  <c r="G1183" i="46"/>
  <c r="G1184" i="46"/>
  <c r="G1185" i="46"/>
  <c r="G1186" i="46"/>
  <c r="G1187" i="46"/>
  <c r="G1188" i="46"/>
  <c r="G1189" i="46"/>
  <c r="G1190" i="46"/>
  <c r="G1191" i="46"/>
  <c r="G1192" i="46"/>
  <c r="G1193" i="46"/>
  <c r="G1194" i="46"/>
  <c r="G1195" i="46"/>
  <c r="G1196" i="46"/>
  <c r="G1197" i="46"/>
  <c r="G1198" i="46"/>
  <c r="G1199" i="46"/>
  <c r="G1200" i="46"/>
  <c r="G1201" i="46"/>
  <c r="G1202" i="46"/>
  <c r="G1203" i="46"/>
  <c r="G1204" i="46"/>
  <c r="G1205" i="46"/>
  <c r="G1206" i="46"/>
  <c r="G1207" i="46"/>
  <c r="G1208" i="46"/>
  <c r="G1209" i="46"/>
  <c r="G1210" i="46"/>
  <c r="G1211" i="46"/>
  <c r="G1212" i="46"/>
  <c r="G1213" i="46"/>
  <c r="G1214" i="46"/>
  <c r="G1215" i="46"/>
  <c r="G1216" i="46"/>
  <c r="G1217" i="46"/>
  <c r="G1218" i="46"/>
  <c r="G1219" i="46"/>
  <c r="G1220" i="46"/>
  <c r="G1221" i="46"/>
  <c r="G1222" i="46"/>
  <c r="G1223" i="46"/>
  <c r="G1224" i="46"/>
  <c r="G1225" i="46"/>
  <c r="G1226" i="46"/>
  <c r="G1227" i="46"/>
  <c r="G1228" i="46"/>
  <c r="G1229" i="46"/>
  <c r="G1230" i="46"/>
  <c r="G1231" i="46"/>
  <c r="G1232" i="46"/>
  <c r="G1233" i="46"/>
  <c r="G1234" i="46"/>
  <c r="G1235" i="46"/>
  <c r="G1236" i="46"/>
  <c r="G1237" i="46"/>
  <c r="G1238" i="46"/>
  <c r="G1239" i="46"/>
  <c r="G1240" i="46"/>
  <c r="G1241" i="46"/>
  <c r="G1242" i="46"/>
  <c r="G1243" i="46"/>
  <c r="G1244" i="46"/>
  <c r="G1245" i="46"/>
  <c r="G1246" i="46"/>
  <c r="G1247" i="46"/>
  <c r="G1248" i="46"/>
  <c r="G1249" i="46"/>
  <c r="G1250" i="46"/>
  <c r="G1251" i="46"/>
  <c r="G1252" i="46"/>
  <c r="G1253" i="46"/>
  <c r="G1254" i="46"/>
  <c r="G1255" i="46"/>
  <c r="G1256" i="46"/>
  <c r="G1257" i="46"/>
  <c r="G1258" i="46"/>
  <c r="G1259" i="46"/>
  <c r="G1260" i="46"/>
  <c r="G1261" i="46"/>
  <c r="G1262" i="46"/>
  <c r="G1263" i="46"/>
  <c r="G1264" i="46"/>
  <c r="G1265" i="46"/>
  <c r="G1266" i="46"/>
  <c r="G1267" i="46"/>
  <c r="G1268" i="46"/>
  <c r="G1269" i="46"/>
  <c r="G1270" i="46"/>
  <c r="G1271" i="46"/>
  <c r="G1272" i="46"/>
  <c r="G1273" i="46"/>
  <c r="G1274" i="46"/>
  <c r="G1275" i="46"/>
  <c r="G1276" i="46"/>
  <c r="G1277" i="46"/>
  <c r="G1278" i="46"/>
  <c r="G1279" i="46"/>
  <c r="G1280" i="46"/>
  <c r="G1281" i="46"/>
  <c r="G1282" i="46"/>
  <c r="G1283" i="46"/>
  <c r="G1284" i="46"/>
  <c r="G1285" i="46"/>
  <c r="G1286" i="46"/>
  <c r="G1287" i="46"/>
  <c r="G1288" i="46"/>
  <c r="G1289" i="46"/>
  <c r="G1290" i="46"/>
  <c r="G1291" i="46"/>
  <c r="G1292" i="46"/>
  <c r="G1293" i="46"/>
  <c r="G1294" i="46"/>
  <c r="G1295" i="46"/>
  <c r="G1296" i="46"/>
  <c r="G1297" i="46"/>
  <c r="G1298" i="46"/>
  <c r="G1299" i="46"/>
  <c r="G1300" i="46"/>
  <c r="G1301" i="46"/>
  <c r="G1302" i="46"/>
  <c r="G1303" i="46"/>
  <c r="G1304" i="46"/>
  <c r="G1305" i="46"/>
  <c r="G1306" i="46"/>
  <c r="G1307" i="46"/>
  <c r="G1308" i="46"/>
  <c r="G1309" i="46"/>
  <c r="G1310" i="46"/>
  <c r="G1311" i="46"/>
  <c r="G1312" i="46"/>
  <c r="G1313" i="46"/>
  <c r="G1314" i="46"/>
  <c r="G1315" i="46"/>
  <c r="G1316" i="46"/>
  <c r="G1317" i="46"/>
  <c r="G1318" i="46"/>
  <c r="G1319" i="46"/>
  <c r="G1320" i="46"/>
  <c r="G1321" i="46"/>
  <c r="G1322" i="46"/>
  <c r="G1323" i="46"/>
  <c r="G1324" i="46"/>
  <c r="G1325" i="46"/>
  <c r="G1326" i="46"/>
  <c r="G1327" i="46"/>
  <c r="G1328" i="46"/>
  <c r="G1329" i="46"/>
  <c r="G1330" i="46"/>
  <c r="G1331" i="46"/>
  <c r="G1332" i="46"/>
  <c r="G1333" i="46"/>
  <c r="G1334" i="46"/>
  <c r="G1335" i="46"/>
  <c r="G1336" i="46"/>
  <c r="G1337" i="46"/>
  <c r="G1338" i="46"/>
  <c r="G1339" i="46"/>
  <c r="G1340" i="46"/>
  <c r="G1341" i="46"/>
  <c r="G1342" i="46"/>
  <c r="G1343" i="46"/>
  <c r="G1344" i="46"/>
  <c r="G1345" i="46"/>
  <c r="G1346" i="46"/>
  <c r="G1347" i="46"/>
  <c r="G1348" i="46"/>
  <c r="G1349" i="46"/>
  <c r="G1350" i="46"/>
  <c r="G1351" i="46"/>
  <c r="G1352" i="46"/>
  <c r="G1353" i="46"/>
  <c r="G1354" i="46"/>
  <c r="G1355" i="46"/>
  <c r="G1356" i="46"/>
  <c r="G1357" i="46"/>
  <c r="G1358" i="46"/>
  <c r="G1359" i="46"/>
  <c r="G1360" i="46"/>
  <c r="G1361" i="46"/>
  <c r="G1362" i="46"/>
  <c r="G1363" i="46"/>
  <c r="G1364" i="46"/>
  <c r="G1365" i="46"/>
  <c r="G1366" i="46"/>
  <c r="G1367" i="46"/>
  <c r="G1368" i="46"/>
  <c r="G1369" i="46"/>
  <c r="G1370" i="46"/>
  <c r="G1371" i="46"/>
  <c r="G1372" i="46"/>
  <c r="G1373" i="46"/>
  <c r="G1374" i="46"/>
  <c r="G1375" i="46"/>
  <c r="G1376" i="46"/>
  <c r="G1377" i="46"/>
  <c r="G1378" i="46"/>
  <c r="G1379" i="46"/>
  <c r="G1380" i="46"/>
  <c r="G1381" i="46"/>
  <c r="G1382" i="46"/>
  <c r="G1383" i="46"/>
  <c r="G1384" i="46"/>
  <c r="G1385" i="46"/>
  <c r="G1386" i="46"/>
  <c r="G1387" i="46"/>
  <c r="G1388" i="46"/>
  <c r="G1389" i="46"/>
  <c r="G1390" i="46"/>
  <c r="G1391" i="46"/>
  <c r="G1392" i="46"/>
  <c r="G1393" i="46"/>
  <c r="G1394" i="46"/>
  <c r="G1395" i="46"/>
  <c r="G1396" i="46"/>
  <c r="G1397" i="46"/>
  <c r="G1398" i="46"/>
  <c r="G1399" i="46"/>
  <c r="G1400" i="46"/>
  <c r="G1401" i="46"/>
  <c r="G1402" i="46"/>
  <c r="G1403" i="46"/>
  <c r="G1404" i="46"/>
  <c r="G1405" i="46"/>
  <c r="G1406" i="46"/>
  <c r="G1407" i="46"/>
  <c r="G1408" i="46"/>
  <c r="G1409" i="46"/>
  <c r="G1410" i="46"/>
  <c r="G1411" i="46"/>
  <c r="G1412" i="46"/>
  <c r="G1413" i="46"/>
  <c r="G1414" i="46"/>
  <c r="G1415" i="46"/>
  <c r="G1416" i="46"/>
  <c r="G1417" i="46"/>
  <c r="G1418" i="46"/>
  <c r="G1419" i="46"/>
  <c r="G1420" i="46"/>
  <c r="G1421" i="46"/>
  <c r="G1422" i="46"/>
  <c r="G1423" i="46"/>
  <c r="G1424" i="46"/>
  <c r="G1425" i="46"/>
  <c r="G1426" i="46"/>
  <c r="G1427" i="46"/>
  <c r="G1428" i="46"/>
  <c r="G1429" i="46"/>
  <c r="G1430" i="46"/>
  <c r="G1431" i="46"/>
  <c r="G1432" i="46"/>
  <c r="G1433" i="46"/>
  <c r="G1434" i="46"/>
  <c r="G1435" i="46"/>
  <c r="G1436" i="46"/>
  <c r="G1437" i="46"/>
  <c r="G1438" i="46"/>
  <c r="G1439" i="46"/>
  <c r="G1440" i="46"/>
  <c r="G1441" i="46"/>
  <c r="G1442" i="46"/>
  <c r="G1443" i="46"/>
  <c r="G1444" i="46"/>
  <c r="G1445" i="46"/>
  <c r="G1446" i="46"/>
  <c r="G1447" i="46"/>
  <c r="G1448" i="46"/>
  <c r="G1449" i="46"/>
  <c r="G1450" i="46"/>
  <c r="G1451" i="46"/>
  <c r="G1452" i="46"/>
  <c r="G1453" i="46"/>
  <c r="G1454" i="46"/>
  <c r="G1455" i="46"/>
  <c r="G1456" i="46"/>
  <c r="G1457" i="46"/>
  <c r="G1458" i="46"/>
  <c r="G1459" i="46"/>
  <c r="G1460" i="46"/>
  <c r="G1461" i="46"/>
  <c r="G1462" i="46"/>
  <c r="G1463" i="46"/>
  <c r="G1464" i="46"/>
  <c r="G1465" i="46"/>
  <c r="G1466" i="46"/>
  <c r="G1467" i="46"/>
  <c r="G1468" i="46"/>
  <c r="G1469" i="46"/>
  <c r="G1470" i="46"/>
  <c r="G1471" i="46"/>
  <c r="G1472" i="46"/>
  <c r="G1473" i="46"/>
  <c r="G1474" i="46"/>
  <c r="G1475" i="46"/>
  <c r="G1476" i="46"/>
  <c r="G1477" i="46"/>
  <c r="G1478" i="46"/>
  <c r="G1479" i="46"/>
  <c r="G1480" i="46"/>
  <c r="G1481" i="46"/>
  <c r="G1482" i="46"/>
  <c r="G1483" i="46"/>
  <c r="G1484" i="46"/>
  <c r="G1485" i="46"/>
  <c r="G1486" i="46"/>
  <c r="G1487" i="46"/>
  <c r="G1488" i="46"/>
  <c r="G1489" i="46"/>
  <c r="G1490" i="46"/>
  <c r="G1491" i="46"/>
  <c r="G1492" i="46"/>
  <c r="G1493" i="46"/>
  <c r="G1494" i="46"/>
  <c r="G1495" i="46"/>
  <c r="G1496" i="46"/>
  <c r="G1497" i="46"/>
  <c r="G1498" i="46"/>
  <c r="G1499" i="46"/>
  <c r="G1500" i="46"/>
  <c r="G1501" i="46"/>
  <c r="G1502" i="46"/>
  <c r="G1503" i="46"/>
  <c r="G1504" i="46"/>
  <c r="G1505" i="46"/>
  <c r="G1506" i="46"/>
  <c r="G1507" i="46"/>
  <c r="G1508" i="46"/>
  <c r="G1509" i="46"/>
  <c r="G1510" i="46"/>
  <c r="G1511" i="46"/>
  <c r="G1512" i="46"/>
  <c r="G1513" i="46"/>
  <c r="G1514" i="46"/>
  <c r="G1515" i="46"/>
  <c r="G1516" i="46"/>
  <c r="G1517" i="46"/>
  <c r="G1518" i="46"/>
  <c r="G1519" i="46"/>
  <c r="G1520" i="46"/>
  <c r="G1521" i="46"/>
  <c r="G1522" i="46"/>
  <c r="G1523" i="46"/>
  <c r="G1524" i="46"/>
  <c r="G1525" i="46"/>
  <c r="G1526" i="46"/>
  <c r="G1527" i="46"/>
  <c r="G1528" i="46"/>
  <c r="G1529" i="46"/>
  <c r="G1530" i="46"/>
  <c r="G1531" i="46"/>
  <c r="G1532" i="46"/>
  <c r="G1533" i="46"/>
  <c r="G1534" i="46"/>
  <c r="G1535" i="46"/>
  <c r="G1536" i="46"/>
  <c r="G1537" i="46"/>
  <c r="G1538" i="46"/>
  <c r="G1539" i="46"/>
  <c r="G1540" i="46"/>
  <c r="G1541" i="46"/>
  <c r="G1542" i="46"/>
  <c r="G1543" i="46"/>
  <c r="G1544" i="46"/>
  <c r="G1545" i="46"/>
  <c r="G1546" i="46"/>
  <c r="G1547" i="46"/>
  <c r="G1548" i="46"/>
  <c r="G1549" i="46"/>
  <c r="G1550" i="46"/>
  <c r="G1551" i="46"/>
  <c r="G1552" i="46"/>
  <c r="G1553" i="46"/>
  <c r="G1554" i="46"/>
  <c r="G1555" i="46"/>
  <c r="G1556" i="46"/>
  <c r="G1557" i="46"/>
  <c r="G1558" i="46"/>
  <c r="G1559" i="46"/>
  <c r="G1560" i="46"/>
  <c r="G1561" i="46"/>
  <c r="G1562" i="46"/>
  <c r="G1563" i="46"/>
  <c r="G1564" i="46"/>
  <c r="G1565" i="46"/>
  <c r="G1566" i="46"/>
  <c r="G1567" i="46"/>
  <c r="G1568" i="46"/>
  <c r="G1569" i="46"/>
  <c r="G1570" i="46"/>
  <c r="G1571" i="46"/>
  <c r="G1572" i="46"/>
  <c r="G1573" i="46"/>
  <c r="G1574" i="46"/>
  <c r="G1575" i="46"/>
  <c r="G1576" i="46"/>
  <c r="G1577" i="46"/>
  <c r="G1578" i="46"/>
  <c r="G1579" i="46"/>
  <c r="G1580" i="46"/>
  <c r="G1581" i="46"/>
  <c r="G1582" i="46"/>
  <c r="G1583" i="46"/>
  <c r="G1584" i="46"/>
  <c r="G1585" i="46"/>
  <c r="G1586" i="46"/>
  <c r="G1587" i="46"/>
  <c r="G1588" i="46"/>
  <c r="G1589" i="46"/>
  <c r="G1590" i="46"/>
  <c r="G1591" i="46"/>
  <c r="G1592" i="46"/>
  <c r="G1593" i="46"/>
  <c r="G1594" i="46"/>
  <c r="G1595" i="46"/>
  <c r="G1596" i="46"/>
  <c r="G1597" i="46"/>
  <c r="G1598" i="46"/>
  <c r="G1599" i="46"/>
  <c r="G1600" i="46"/>
  <c r="G1601" i="46"/>
  <c r="G1602" i="46"/>
  <c r="G1603" i="46"/>
  <c r="G1604" i="46"/>
  <c r="G1605" i="46"/>
  <c r="G1606" i="46"/>
  <c r="G1607" i="46"/>
  <c r="G1608" i="46"/>
  <c r="G1609" i="46"/>
  <c r="G1610" i="46"/>
  <c r="G1611" i="46"/>
  <c r="G1612" i="46"/>
  <c r="G1613" i="46"/>
  <c r="G1614" i="46"/>
  <c r="G1615" i="46"/>
  <c r="G1616" i="46"/>
  <c r="G1617" i="46"/>
  <c r="G1618" i="46"/>
  <c r="G1619" i="46"/>
  <c r="G1620" i="46"/>
  <c r="G1621" i="46"/>
  <c r="G1622" i="46"/>
  <c r="G1623" i="46"/>
  <c r="G1624" i="46"/>
  <c r="G1625" i="46"/>
  <c r="G1626" i="46"/>
  <c r="G1627" i="46"/>
  <c r="G1628" i="46"/>
  <c r="G1629" i="46"/>
  <c r="G1630" i="46"/>
  <c r="G1631" i="46"/>
  <c r="G1632" i="46"/>
  <c r="G1633" i="46"/>
  <c r="G1634" i="46"/>
  <c r="G1635" i="46"/>
  <c r="G1636" i="46"/>
  <c r="G1637" i="46"/>
  <c r="G1638" i="46"/>
  <c r="G1639" i="46"/>
  <c r="G1640" i="46"/>
  <c r="G1641" i="46"/>
  <c r="G1642" i="46"/>
  <c r="G1643" i="46"/>
  <c r="G1644" i="46"/>
  <c r="G1645" i="46"/>
  <c r="G1646" i="46"/>
  <c r="G1647" i="46"/>
  <c r="G1648" i="46"/>
  <c r="G1649" i="46"/>
  <c r="G1650" i="46"/>
  <c r="G1651" i="46"/>
  <c r="G1652" i="46"/>
  <c r="G1653" i="46"/>
  <c r="G1654" i="46"/>
  <c r="G1655" i="46"/>
  <c r="G1656" i="46"/>
  <c r="G1657" i="46"/>
  <c r="G1658" i="46"/>
  <c r="G1659" i="46"/>
  <c r="G1660" i="46"/>
  <c r="G1661" i="46"/>
  <c r="G1662" i="46"/>
  <c r="G1663" i="46"/>
  <c r="G1664" i="46"/>
  <c r="G1665" i="46"/>
  <c r="G1666" i="46"/>
  <c r="G1667" i="46"/>
  <c r="G1668" i="46"/>
  <c r="G1669" i="46"/>
  <c r="G1670" i="46"/>
  <c r="G1671" i="46"/>
  <c r="G1672" i="46"/>
  <c r="G1673" i="46"/>
  <c r="G1674" i="46"/>
  <c r="G1675" i="46"/>
  <c r="G1676" i="46"/>
  <c r="G1677" i="46"/>
  <c r="G1678" i="46"/>
  <c r="G1679" i="46"/>
  <c r="G1680" i="46"/>
  <c r="G1681" i="46"/>
  <c r="G1682" i="46"/>
  <c r="G1683" i="46"/>
  <c r="G1684" i="46"/>
  <c r="G1685" i="46"/>
  <c r="G1686" i="46"/>
  <c r="G1687" i="46"/>
  <c r="G1688" i="46"/>
  <c r="G1689" i="46"/>
  <c r="G1690" i="46"/>
  <c r="G1691" i="46"/>
  <c r="G1692" i="46"/>
  <c r="G1693" i="46"/>
  <c r="G1694" i="46"/>
  <c r="G1695" i="46"/>
  <c r="G1696" i="46"/>
  <c r="G1697" i="46"/>
  <c r="G1698" i="46"/>
  <c r="G1699" i="46"/>
  <c r="G1700" i="46"/>
  <c r="G1701" i="46"/>
  <c r="G1702" i="46"/>
  <c r="G1703" i="46"/>
  <c r="G1704" i="46"/>
  <c r="G1705" i="46"/>
  <c r="G1706" i="46"/>
  <c r="G1707" i="46"/>
  <c r="G1708" i="46"/>
  <c r="G1709" i="46"/>
  <c r="G1710" i="46"/>
  <c r="G1711" i="46"/>
  <c r="G1712" i="46"/>
  <c r="G1713" i="46"/>
  <c r="G1714" i="46"/>
  <c r="G1715" i="46"/>
  <c r="G1716" i="46"/>
  <c r="G1717" i="46"/>
  <c r="G1718" i="46"/>
  <c r="G1719" i="46"/>
  <c r="G1720" i="46"/>
  <c r="G1721" i="46"/>
  <c r="G1722" i="46"/>
  <c r="G1723" i="46"/>
  <c r="G1724" i="46"/>
  <c r="G1725" i="46"/>
  <c r="G1726" i="46"/>
  <c r="G1727" i="46"/>
  <c r="G1728" i="46"/>
  <c r="G1729" i="46"/>
  <c r="G1730" i="46"/>
  <c r="G1731" i="46"/>
  <c r="G1732" i="46"/>
  <c r="G1733" i="46"/>
  <c r="G1734" i="46"/>
  <c r="G1735" i="46"/>
  <c r="G1736" i="46"/>
  <c r="G1737" i="46"/>
  <c r="G1738" i="46"/>
  <c r="G1739" i="46"/>
  <c r="G1740" i="46"/>
  <c r="G1741" i="46"/>
  <c r="G1742" i="46"/>
  <c r="G1743" i="46"/>
  <c r="G1744" i="46"/>
  <c r="G1745" i="46"/>
  <c r="G1746" i="46"/>
  <c r="G1747" i="46"/>
  <c r="G1748" i="46"/>
  <c r="G1749" i="46"/>
  <c r="G1750" i="46"/>
  <c r="G1751" i="46"/>
  <c r="G1752" i="46"/>
  <c r="G1753" i="46"/>
  <c r="G1754" i="46"/>
  <c r="G1755" i="46"/>
  <c r="G1756" i="46"/>
  <c r="G1757" i="46"/>
  <c r="G1758" i="46"/>
  <c r="G1759" i="46"/>
  <c r="G1760" i="46"/>
  <c r="G1761" i="46"/>
  <c r="G1762" i="46"/>
  <c r="G1763" i="46"/>
  <c r="G1764" i="46"/>
  <c r="G1765" i="46"/>
  <c r="G1766" i="46"/>
  <c r="G1767" i="46"/>
  <c r="G1768" i="46"/>
  <c r="G1769" i="46"/>
  <c r="G1770" i="46"/>
  <c r="G1771" i="46"/>
  <c r="G1772" i="46"/>
  <c r="G1773" i="46"/>
  <c r="G1774" i="46"/>
  <c r="G1775" i="46"/>
  <c r="G1776" i="46"/>
  <c r="G1777" i="46"/>
  <c r="G1778" i="46"/>
  <c r="G1779" i="46"/>
  <c r="G1780" i="46"/>
  <c r="G1781" i="46"/>
  <c r="G1782" i="46"/>
  <c r="G1783" i="46"/>
  <c r="G1784" i="46"/>
  <c r="G1785" i="46"/>
  <c r="G1786" i="46"/>
  <c r="G1787" i="46"/>
  <c r="G1788" i="46"/>
  <c r="G1789" i="46"/>
  <c r="G1790" i="46"/>
  <c r="G1791" i="46"/>
  <c r="G1792" i="46"/>
  <c r="F7" i="29"/>
  <c r="I7" i="29"/>
  <c r="L7" i="29"/>
  <c r="I3" i="45"/>
  <c r="J3" i="45" s="1"/>
  <c r="I4" i="45"/>
  <c r="J4" i="45" s="1"/>
  <c r="I5" i="45"/>
  <c r="J5" i="45" s="1"/>
  <c r="I6" i="45"/>
  <c r="J6" i="45" s="1"/>
  <c r="I7" i="45"/>
  <c r="J7" i="45" s="1"/>
  <c r="I8" i="45"/>
  <c r="J8" i="45" s="1"/>
  <c r="I9" i="45"/>
  <c r="J9" i="45" s="1"/>
  <c r="I10" i="45"/>
  <c r="J10" i="45" s="1"/>
  <c r="I11" i="45"/>
  <c r="J11" i="45" s="1"/>
  <c r="I12" i="45"/>
  <c r="J12" i="45" s="1"/>
  <c r="I13" i="45"/>
  <c r="J13" i="45" s="1"/>
  <c r="I14" i="45"/>
  <c r="J14" i="45" s="1"/>
  <c r="I15" i="45"/>
  <c r="J15" i="45" s="1"/>
  <c r="I16" i="45"/>
  <c r="J16" i="45" s="1"/>
  <c r="I17" i="45"/>
  <c r="J17" i="45" s="1"/>
  <c r="I18" i="45"/>
  <c r="J18" i="45" s="1"/>
  <c r="I19" i="45"/>
  <c r="J19" i="45" s="1"/>
  <c r="I20" i="45"/>
  <c r="J20" i="45" s="1"/>
  <c r="I21" i="45"/>
  <c r="J21" i="45" s="1"/>
  <c r="I22" i="45"/>
  <c r="J22" i="45" s="1"/>
  <c r="I23" i="45"/>
  <c r="J23" i="45" s="1"/>
  <c r="I24" i="45"/>
  <c r="J24" i="45" s="1"/>
  <c r="I25" i="45"/>
  <c r="J25" i="45" s="1"/>
  <c r="I26" i="45"/>
  <c r="J26" i="45" s="1"/>
  <c r="I27" i="45"/>
  <c r="J27" i="45" s="1"/>
  <c r="I28" i="45"/>
  <c r="J28" i="45" s="1"/>
  <c r="I29" i="45"/>
  <c r="J29" i="45" s="1"/>
  <c r="I30" i="45"/>
  <c r="J30" i="45" s="1"/>
  <c r="I31" i="45"/>
  <c r="J31" i="45" s="1"/>
  <c r="I32" i="45"/>
  <c r="J32" i="45" s="1"/>
  <c r="I33" i="45"/>
  <c r="J33" i="45" s="1"/>
  <c r="I34" i="45"/>
  <c r="J34" i="45" s="1"/>
  <c r="I35" i="45"/>
  <c r="J35" i="45" s="1"/>
  <c r="I36" i="45"/>
  <c r="J36" i="45" s="1"/>
  <c r="I37" i="45"/>
  <c r="J37" i="45" s="1"/>
  <c r="I38" i="45"/>
  <c r="J38" i="45" s="1"/>
  <c r="I39" i="45"/>
  <c r="J39" i="45" s="1"/>
  <c r="I40" i="45"/>
  <c r="J40" i="45" s="1"/>
  <c r="I41" i="45"/>
  <c r="J41" i="45" s="1"/>
  <c r="I42" i="45"/>
  <c r="J42" i="45" s="1"/>
  <c r="I43" i="45"/>
  <c r="J43" i="45" s="1"/>
  <c r="I44" i="45"/>
  <c r="J44" i="45" s="1"/>
  <c r="I45" i="45"/>
  <c r="J45" i="45" s="1"/>
  <c r="I46" i="45"/>
  <c r="J46" i="45" s="1"/>
  <c r="I47" i="45"/>
  <c r="J47" i="45" s="1"/>
  <c r="I48" i="45"/>
  <c r="J48" i="45" s="1"/>
  <c r="I49" i="45"/>
  <c r="J49" i="45" s="1"/>
  <c r="I50" i="45"/>
  <c r="J50" i="45" s="1"/>
  <c r="I51" i="45"/>
  <c r="J51" i="45" s="1"/>
  <c r="I52" i="45"/>
  <c r="J52" i="45" s="1"/>
  <c r="I53" i="45"/>
  <c r="J53" i="45" s="1"/>
  <c r="I54" i="45"/>
  <c r="J54" i="45" s="1"/>
  <c r="I55" i="45"/>
  <c r="J55" i="45" s="1"/>
  <c r="I56" i="45"/>
  <c r="J56" i="45" s="1"/>
  <c r="I57" i="45"/>
  <c r="J57" i="45" s="1"/>
  <c r="I58" i="45"/>
  <c r="J58" i="45" s="1"/>
  <c r="I59" i="45"/>
  <c r="J59" i="45" s="1"/>
  <c r="I60" i="45"/>
  <c r="J60" i="45" s="1"/>
  <c r="I61" i="45"/>
  <c r="J61" i="45" s="1"/>
  <c r="I62" i="45"/>
  <c r="J62" i="45" s="1"/>
  <c r="I63" i="45"/>
  <c r="J63" i="45" s="1"/>
  <c r="I64" i="45"/>
  <c r="J64" i="45" s="1"/>
  <c r="I65" i="45"/>
  <c r="J65" i="45" s="1"/>
  <c r="I66" i="45"/>
  <c r="J66" i="45" s="1"/>
  <c r="I67" i="45"/>
  <c r="J67" i="45" s="1"/>
  <c r="I68" i="45"/>
  <c r="J68" i="45" s="1"/>
  <c r="I69" i="45"/>
  <c r="J69" i="45" s="1"/>
  <c r="I70" i="45"/>
  <c r="J70" i="45" s="1"/>
  <c r="I71" i="45"/>
  <c r="J71" i="45" s="1"/>
  <c r="I72" i="45"/>
  <c r="J72" i="45" s="1"/>
  <c r="I73" i="45"/>
  <c r="J73" i="45" s="1"/>
  <c r="I74" i="45"/>
  <c r="J74" i="45" s="1"/>
  <c r="I75" i="45"/>
  <c r="J75" i="45" s="1"/>
  <c r="I76" i="45"/>
  <c r="J76" i="45" s="1"/>
  <c r="I77" i="45"/>
  <c r="J77" i="45" s="1"/>
  <c r="I78" i="45"/>
  <c r="J78" i="45" s="1"/>
  <c r="I79" i="45"/>
  <c r="J79" i="45" s="1"/>
  <c r="I80" i="45"/>
  <c r="J80" i="45" s="1"/>
  <c r="I81" i="45"/>
  <c r="J81" i="45" s="1"/>
  <c r="I82" i="45"/>
  <c r="J82" i="45" s="1"/>
  <c r="I83" i="45"/>
  <c r="J83" i="45" s="1"/>
  <c r="I84" i="45"/>
  <c r="J84" i="45" s="1"/>
  <c r="I85" i="45"/>
  <c r="J85" i="45" s="1"/>
  <c r="I86" i="45"/>
  <c r="J86" i="45" s="1"/>
  <c r="I87" i="45"/>
  <c r="J87" i="45" s="1"/>
  <c r="I88" i="45"/>
  <c r="J88" i="45" s="1"/>
  <c r="I89" i="45"/>
  <c r="J89" i="45" s="1"/>
  <c r="I90" i="45"/>
  <c r="J90" i="45" s="1"/>
  <c r="I91" i="45"/>
  <c r="J91" i="45" s="1"/>
  <c r="I92" i="45"/>
  <c r="J92" i="45" s="1"/>
  <c r="I93" i="45"/>
  <c r="J93" i="45" s="1"/>
  <c r="I94" i="45"/>
  <c r="J94" i="45" s="1"/>
  <c r="I95" i="45"/>
  <c r="J95" i="45" s="1"/>
  <c r="I96" i="45"/>
  <c r="J96" i="45" s="1"/>
  <c r="I97" i="45"/>
  <c r="J97" i="45" s="1"/>
  <c r="I98" i="45"/>
  <c r="J98" i="45" s="1"/>
  <c r="I99" i="45"/>
  <c r="J99" i="45" s="1"/>
  <c r="I100" i="45"/>
  <c r="J100" i="45" s="1"/>
  <c r="I101" i="45"/>
  <c r="J101" i="45" s="1"/>
  <c r="I102" i="45"/>
  <c r="J102" i="45" s="1"/>
  <c r="I103" i="45"/>
  <c r="J103" i="45" s="1"/>
  <c r="I104" i="45"/>
  <c r="J104" i="45" s="1"/>
  <c r="I105" i="45"/>
  <c r="J105" i="45" s="1"/>
  <c r="I106" i="45"/>
  <c r="J106" i="45" s="1"/>
  <c r="I107" i="45"/>
  <c r="J107" i="45" s="1"/>
  <c r="I108" i="45"/>
  <c r="J108" i="45" s="1"/>
  <c r="I109" i="45"/>
  <c r="J109" i="45" s="1"/>
  <c r="I110" i="45"/>
  <c r="J110" i="45" s="1"/>
  <c r="I111" i="45"/>
  <c r="J111" i="45" s="1"/>
  <c r="I112" i="45"/>
  <c r="J112" i="45" s="1"/>
  <c r="I113" i="45"/>
  <c r="J113" i="45" s="1"/>
  <c r="I114" i="45"/>
  <c r="J114" i="45" s="1"/>
  <c r="I115" i="45"/>
  <c r="J115" i="45" s="1"/>
  <c r="I116" i="45"/>
  <c r="J116" i="45" s="1"/>
  <c r="I117" i="45"/>
  <c r="J117" i="45" s="1"/>
  <c r="I118" i="45"/>
  <c r="J118" i="45" s="1"/>
  <c r="I119" i="45"/>
  <c r="J119" i="45" s="1"/>
  <c r="I120" i="45"/>
  <c r="J120" i="45" s="1"/>
  <c r="I121" i="45"/>
  <c r="J121" i="45" s="1"/>
  <c r="I122" i="45"/>
  <c r="J122" i="45" s="1"/>
  <c r="I123" i="45"/>
  <c r="J123" i="45" s="1"/>
  <c r="I124" i="45"/>
  <c r="J124" i="45" s="1"/>
  <c r="I125" i="45"/>
  <c r="J125" i="45" s="1"/>
  <c r="I126" i="45"/>
  <c r="J126" i="45" s="1"/>
  <c r="I127" i="45"/>
  <c r="J127" i="45" s="1"/>
  <c r="I128" i="45"/>
  <c r="J128" i="45" s="1"/>
  <c r="I129" i="45"/>
  <c r="J129" i="45" s="1"/>
  <c r="I130" i="45"/>
  <c r="J130" i="45" s="1"/>
  <c r="I131" i="45"/>
  <c r="J131" i="45" s="1"/>
  <c r="I132" i="45"/>
  <c r="J132" i="45" s="1"/>
  <c r="I133" i="45"/>
  <c r="J133" i="45" s="1"/>
  <c r="I134" i="45"/>
  <c r="J134" i="45" s="1"/>
  <c r="I135" i="45"/>
  <c r="J135" i="45" s="1"/>
  <c r="I136" i="45"/>
  <c r="J136" i="45" s="1"/>
  <c r="I137" i="45"/>
  <c r="J137" i="45" s="1"/>
  <c r="I138" i="45"/>
  <c r="J138" i="45" s="1"/>
  <c r="I139" i="45"/>
  <c r="J139" i="45" s="1"/>
  <c r="I140" i="45"/>
  <c r="J140" i="45" s="1"/>
  <c r="I141" i="45"/>
  <c r="J141" i="45" s="1"/>
  <c r="I142" i="45"/>
  <c r="J142" i="45" s="1"/>
  <c r="I143" i="45"/>
  <c r="J143" i="45" s="1"/>
  <c r="I144" i="45"/>
  <c r="J144" i="45" s="1"/>
  <c r="I145" i="45"/>
  <c r="J145" i="45" s="1"/>
  <c r="I146" i="45"/>
  <c r="J146" i="45" s="1"/>
  <c r="I147" i="45"/>
  <c r="J147" i="45" s="1"/>
  <c r="I148" i="45"/>
  <c r="J148" i="45" s="1"/>
  <c r="I149" i="45"/>
  <c r="J149" i="45" s="1"/>
  <c r="I150" i="45"/>
  <c r="J150" i="45" s="1"/>
  <c r="I151" i="45"/>
  <c r="J151" i="45" s="1"/>
  <c r="I152" i="45"/>
  <c r="J152" i="45" s="1"/>
  <c r="I153" i="45"/>
  <c r="J153" i="45" s="1"/>
  <c r="I154" i="45"/>
  <c r="J154" i="45" s="1"/>
  <c r="I155" i="45"/>
  <c r="J155" i="45" s="1"/>
  <c r="I156" i="45"/>
  <c r="J156" i="45" s="1"/>
  <c r="I157" i="45"/>
  <c r="J157" i="45" s="1"/>
  <c r="I158" i="45"/>
  <c r="J158" i="45" s="1"/>
  <c r="I159" i="45"/>
  <c r="J159" i="45" s="1"/>
  <c r="I160" i="45"/>
  <c r="J160" i="45" s="1"/>
  <c r="I161" i="45"/>
  <c r="J161" i="45" s="1"/>
  <c r="I162" i="45"/>
  <c r="J162" i="45" s="1"/>
  <c r="I163" i="45"/>
  <c r="J163" i="45" s="1"/>
  <c r="I164" i="45"/>
  <c r="J164" i="45" s="1"/>
  <c r="I165" i="45"/>
  <c r="J165" i="45" s="1"/>
  <c r="I166" i="45"/>
  <c r="J166" i="45" s="1"/>
  <c r="I167" i="45"/>
  <c r="J167" i="45" s="1"/>
  <c r="I168" i="45"/>
  <c r="J168" i="45" s="1"/>
  <c r="I169" i="45"/>
  <c r="J169" i="45" s="1"/>
  <c r="I170" i="45"/>
  <c r="J170" i="45" s="1"/>
  <c r="I171" i="45"/>
  <c r="J171" i="45" s="1"/>
  <c r="I172" i="45"/>
  <c r="J172" i="45" s="1"/>
  <c r="I173" i="45"/>
  <c r="J173" i="45" s="1"/>
  <c r="I174" i="45"/>
  <c r="J174" i="45" s="1"/>
  <c r="I175" i="45"/>
  <c r="J175" i="45" s="1"/>
  <c r="I176" i="45"/>
  <c r="J176" i="45" s="1"/>
  <c r="I177" i="45"/>
  <c r="J177" i="45" s="1"/>
  <c r="I178" i="45"/>
  <c r="J178" i="45" s="1"/>
  <c r="I179" i="45"/>
  <c r="J179" i="45" s="1"/>
  <c r="I180" i="45"/>
  <c r="J180" i="45" s="1"/>
  <c r="I181" i="45"/>
  <c r="J181" i="45" s="1"/>
  <c r="I182" i="45"/>
  <c r="J182" i="45" s="1"/>
  <c r="I183" i="45"/>
  <c r="J183" i="45" s="1"/>
  <c r="I184" i="45"/>
  <c r="J184" i="45" s="1"/>
  <c r="I185" i="45"/>
  <c r="J185" i="45" s="1"/>
  <c r="I186" i="45"/>
  <c r="J186" i="45" s="1"/>
  <c r="I187" i="45"/>
  <c r="J187" i="45" s="1"/>
  <c r="I188" i="45"/>
  <c r="J188" i="45" s="1"/>
  <c r="I189" i="45"/>
  <c r="J189" i="45" s="1"/>
  <c r="I190" i="45"/>
  <c r="J190" i="45" s="1"/>
  <c r="I191" i="45"/>
  <c r="J191" i="45" s="1"/>
  <c r="I192" i="45"/>
  <c r="J192" i="45" s="1"/>
  <c r="I193" i="45"/>
  <c r="J193" i="45" s="1"/>
  <c r="I194" i="45"/>
  <c r="J194" i="45" s="1"/>
  <c r="I195" i="45"/>
  <c r="J195" i="45" s="1"/>
  <c r="I196" i="45"/>
  <c r="J196" i="45" s="1"/>
  <c r="I197" i="45"/>
  <c r="J197" i="45" s="1"/>
  <c r="I198" i="45"/>
  <c r="J198" i="45" s="1"/>
  <c r="I199" i="45"/>
  <c r="J199" i="45" s="1"/>
  <c r="I200" i="45"/>
  <c r="J200" i="45" s="1"/>
  <c r="I201" i="45"/>
  <c r="J201" i="45" s="1"/>
  <c r="I202" i="45"/>
  <c r="J202" i="45" s="1"/>
  <c r="I203" i="45"/>
  <c r="J203" i="45" s="1"/>
  <c r="I204" i="45"/>
  <c r="J204" i="45" s="1"/>
  <c r="I205" i="45"/>
  <c r="J205" i="45" s="1"/>
  <c r="I206" i="45"/>
  <c r="J206" i="45" s="1"/>
  <c r="I207" i="45"/>
  <c r="J207" i="45" s="1"/>
  <c r="I208" i="45"/>
  <c r="J208" i="45" s="1"/>
  <c r="I209" i="45"/>
  <c r="J209" i="45" s="1"/>
  <c r="I210" i="45"/>
  <c r="J210" i="45" s="1"/>
  <c r="I211" i="45"/>
  <c r="J211" i="45" s="1"/>
  <c r="I212" i="45"/>
  <c r="J212" i="45" s="1"/>
  <c r="I213" i="45"/>
  <c r="J213" i="45" s="1"/>
  <c r="I214" i="45"/>
  <c r="J214" i="45" s="1"/>
  <c r="I215" i="45"/>
  <c r="J215" i="45" s="1"/>
  <c r="I216" i="45"/>
  <c r="J216" i="45" s="1"/>
  <c r="I217" i="45"/>
  <c r="J217" i="45" s="1"/>
  <c r="I218" i="45"/>
  <c r="J218" i="45" s="1"/>
  <c r="I219" i="45"/>
  <c r="J219" i="45" s="1"/>
  <c r="I220" i="45"/>
  <c r="J220" i="45" s="1"/>
  <c r="I221" i="45"/>
  <c r="J221" i="45" s="1"/>
  <c r="I222" i="45"/>
  <c r="J222" i="45" s="1"/>
  <c r="I223" i="45"/>
  <c r="J223" i="45" s="1"/>
  <c r="I224" i="45"/>
  <c r="J224" i="45" s="1"/>
  <c r="I225" i="45"/>
  <c r="J225" i="45" s="1"/>
  <c r="I226" i="45"/>
  <c r="J226" i="45" s="1"/>
  <c r="I227" i="45"/>
  <c r="J227" i="45" s="1"/>
  <c r="I228" i="45"/>
  <c r="J228" i="45" s="1"/>
  <c r="I229" i="45"/>
  <c r="J229" i="45" s="1"/>
  <c r="I230" i="45"/>
  <c r="J230" i="45" s="1"/>
  <c r="I231" i="45"/>
  <c r="J231" i="45" s="1"/>
  <c r="I232" i="45"/>
  <c r="J232" i="45" s="1"/>
  <c r="I233" i="45"/>
  <c r="J233" i="45" s="1"/>
  <c r="I234" i="45"/>
  <c r="J234" i="45" s="1"/>
  <c r="I235" i="45"/>
  <c r="J235" i="45" s="1"/>
  <c r="I236" i="45"/>
  <c r="J236" i="45" s="1"/>
  <c r="I237" i="45"/>
  <c r="J237" i="45" s="1"/>
  <c r="I238" i="45"/>
  <c r="J238" i="45" s="1"/>
  <c r="I239" i="45"/>
  <c r="J239" i="45" s="1"/>
  <c r="I240" i="45"/>
  <c r="J240" i="45" s="1"/>
  <c r="I241" i="45"/>
  <c r="J241" i="45" s="1"/>
  <c r="I242" i="45"/>
  <c r="J242" i="45" s="1"/>
  <c r="I243" i="45"/>
  <c r="J243" i="45" s="1"/>
  <c r="I244" i="45"/>
  <c r="J244" i="45" s="1"/>
  <c r="I245" i="45"/>
  <c r="J245" i="45" s="1"/>
  <c r="I246" i="45"/>
  <c r="J246" i="45" s="1"/>
  <c r="I247" i="45"/>
  <c r="J247" i="45" s="1"/>
  <c r="I248" i="45"/>
  <c r="J248" i="45" s="1"/>
  <c r="I249" i="45"/>
  <c r="J249" i="45" s="1"/>
  <c r="I250" i="45"/>
  <c r="J250" i="45" s="1"/>
  <c r="I251" i="45"/>
  <c r="J251" i="45" s="1"/>
  <c r="I252" i="45"/>
  <c r="J252" i="45" s="1"/>
  <c r="I253" i="45"/>
  <c r="J253" i="45" s="1"/>
  <c r="I254" i="45"/>
  <c r="J254" i="45" s="1"/>
  <c r="I255" i="45"/>
  <c r="J255" i="45" s="1"/>
  <c r="I256" i="45"/>
  <c r="J256" i="45" s="1"/>
  <c r="I257" i="45"/>
  <c r="J257" i="45" s="1"/>
  <c r="I258" i="45"/>
  <c r="J258" i="45" s="1"/>
  <c r="I259" i="45"/>
  <c r="J259" i="45" s="1"/>
  <c r="I260" i="45"/>
  <c r="J260" i="45" s="1"/>
  <c r="I261" i="45"/>
  <c r="J261" i="45" s="1"/>
  <c r="I262" i="45"/>
  <c r="J262" i="45" s="1"/>
  <c r="I263" i="45"/>
  <c r="J263" i="45" s="1"/>
  <c r="I264" i="45"/>
  <c r="J264" i="45" s="1"/>
  <c r="I265" i="45"/>
  <c r="J265" i="45" s="1"/>
  <c r="I266" i="45"/>
  <c r="J266" i="45" s="1"/>
  <c r="I267" i="45"/>
  <c r="J267" i="45" s="1"/>
  <c r="I268" i="45"/>
  <c r="J268" i="45" s="1"/>
  <c r="I269" i="45"/>
  <c r="J269" i="45" s="1"/>
  <c r="I270" i="45"/>
  <c r="J270" i="45" s="1"/>
  <c r="I271" i="45"/>
  <c r="J271" i="45" s="1"/>
  <c r="I272" i="45"/>
  <c r="J272" i="45" s="1"/>
  <c r="I273" i="45"/>
  <c r="J273" i="45" s="1"/>
  <c r="I274" i="45"/>
  <c r="J274" i="45" s="1"/>
  <c r="I275" i="45"/>
  <c r="J275" i="45" s="1"/>
  <c r="I276" i="45"/>
  <c r="J276" i="45" s="1"/>
  <c r="I277" i="45"/>
  <c r="J277" i="45" s="1"/>
  <c r="I278" i="45"/>
  <c r="J278" i="45" s="1"/>
  <c r="I279" i="45"/>
  <c r="J279" i="45" s="1"/>
  <c r="I280" i="45"/>
  <c r="J280" i="45" s="1"/>
  <c r="I281" i="45"/>
  <c r="J281" i="45" s="1"/>
  <c r="I282" i="45"/>
  <c r="J282" i="45" s="1"/>
  <c r="I283" i="45"/>
  <c r="J283" i="45" s="1"/>
  <c r="I284" i="45"/>
  <c r="J284" i="45" s="1"/>
  <c r="I285" i="45"/>
  <c r="J285" i="45" s="1"/>
  <c r="I286" i="45"/>
  <c r="J286" i="45" s="1"/>
  <c r="I287" i="45"/>
  <c r="J287" i="45" s="1"/>
  <c r="I288" i="45"/>
  <c r="J288" i="45" s="1"/>
  <c r="I289" i="45"/>
  <c r="J289" i="45" s="1"/>
  <c r="I290" i="45"/>
  <c r="J290" i="45" s="1"/>
  <c r="I291" i="45"/>
  <c r="J291" i="45" s="1"/>
  <c r="I292" i="45"/>
  <c r="J292" i="45" s="1"/>
  <c r="I293" i="45"/>
  <c r="J293" i="45" s="1"/>
  <c r="I294" i="45"/>
  <c r="J294" i="45" s="1"/>
  <c r="I295" i="45"/>
  <c r="J295" i="45" s="1"/>
  <c r="I296" i="45"/>
  <c r="J296" i="45" s="1"/>
  <c r="I297" i="45"/>
  <c r="J297" i="45" s="1"/>
  <c r="I298" i="45"/>
  <c r="J298" i="45" s="1"/>
  <c r="I299" i="45"/>
  <c r="J299" i="45" s="1"/>
  <c r="I300" i="45"/>
  <c r="J300" i="45" s="1"/>
  <c r="I301" i="45"/>
  <c r="J301" i="45" s="1"/>
  <c r="I302" i="45"/>
  <c r="J302" i="45" s="1"/>
  <c r="I303" i="45"/>
  <c r="J303" i="45" s="1"/>
  <c r="I304" i="45"/>
  <c r="J304" i="45" s="1"/>
  <c r="I305" i="45"/>
  <c r="J305" i="45" s="1"/>
  <c r="I306" i="45"/>
  <c r="J306" i="45" s="1"/>
  <c r="I307" i="45"/>
  <c r="J307" i="45" s="1"/>
  <c r="I308" i="45"/>
  <c r="J308" i="45" s="1"/>
  <c r="I309" i="45"/>
  <c r="J309" i="45" s="1"/>
  <c r="I310" i="45"/>
  <c r="J310" i="45" s="1"/>
  <c r="I311" i="45"/>
  <c r="J311" i="45" s="1"/>
  <c r="I312" i="45"/>
  <c r="J312" i="45" s="1"/>
  <c r="I313" i="45"/>
  <c r="J313" i="45" s="1"/>
  <c r="I314" i="45"/>
  <c r="J314" i="45" s="1"/>
  <c r="I315" i="45"/>
  <c r="J315" i="45" s="1"/>
  <c r="I316" i="45"/>
  <c r="J316" i="45" s="1"/>
  <c r="I317" i="45"/>
  <c r="J317" i="45" s="1"/>
  <c r="I318" i="45"/>
  <c r="J318" i="45" s="1"/>
  <c r="I319" i="45"/>
  <c r="J319" i="45" s="1"/>
  <c r="I320" i="45"/>
  <c r="J320" i="45" s="1"/>
  <c r="I321" i="45"/>
  <c r="J321" i="45" s="1"/>
  <c r="I322" i="45"/>
  <c r="J322" i="45" s="1"/>
  <c r="I323" i="45"/>
  <c r="J323" i="45" s="1"/>
  <c r="I324" i="45"/>
  <c r="J324" i="45" s="1"/>
  <c r="I325" i="45"/>
  <c r="J325" i="45" s="1"/>
  <c r="I326" i="45"/>
  <c r="J326" i="45" s="1"/>
  <c r="I327" i="45"/>
  <c r="J327" i="45" s="1"/>
  <c r="I328" i="45"/>
  <c r="J328" i="45" s="1"/>
  <c r="I329" i="45"/>
  <c r="J329" i="45" s="1"/>
  <c r="I330" i="45"/>
  <c r="J330" i="45" s="1"/>
  <c r="I331" i="45"/>
  <c r="J331" i="45" s="1"/>
  <c r="I332" i="45"/>
  <c r="J332" i="45" s="1"/>
  <c r="I333" i="45"/>
  <c r="J333" i="45" s="1"/>
  <c r="I334" i="45"/>
  <c r="J334" i="45" s="1"/>
  <c r="I335" i="45"/>
  <c r="J335" i="45" s="1"/>
  <c r="I336" i="45"/>
  <c r="J336" i="45" s="1"/>
  <c r="I337" i="45"/>
  <c r="J337" i="45" s="1"/>
  <c r="I338" i="45"/>
  <c r="J338" i="45" s="1"/>
  <c r="I339" i="45"/>
  <c r="J339" i="45" s="1"/>
  <c r="I340" i="45"/>
  <c r="J340" i="45" s="1"/>
  <c r="I341" i="45"/>
  <c r="J341" i="45" s="1"/>
  <c r="I342" i="45"/>
  <c r="J342" i="45" s="1"/>
  <c r="I343" i="45"/>
  <c r="J343" i="45" s="1"/>
  <c r="I344" i="45"/>
  <c r="J344" i="45" s="1"/>
  <c r="I345" i="45"/>
  <c r="J345" i="45" s="1"/>
  <c r="I346" i="45"/>
  <c r="J346" i="45" s="1"/>
  <c r="I347" i="45"/>
  <c r="J347" i="45" s="1"/>
  <c r="I348" i="45"/>
  <c r="J348" i="45" s="1"/>
  <c r="I349" i="45"/>
  <c r="J349" i="45" s="1"/>
  <c r="I350" i="45"/>
  <c r="J350" i="45" s="1"/>
  <c r="I351" i="45"/>
  <c r="J351" i="45" s="1"/>
  <c r="I352" i="45"/>
  <c r="J352" i="45" s="1"/>
  <c r="I353" i="45"/>
  <c r="J353" i="45" s="1"/>
  <c r="I354" i="45"/>
  <c r="J354" i="45" s="1"/>
  <c r="I355" i="45"/>
  <c r="J355" i="45" s="1"/>
  <c r="I356" i="45"/>
  <c r="J356" i="45" s="1"/>
  <c r="I357" i="45"/>
  <c r="J357" i="45" s="1"/>
  <c r="I358" i="45"/>
  <c r="J358" i="45" s="1"/>
  <c r="I359" i="45"/>
  <c r="J359" i="45" s="1"/>
  <c r="I360" i="45"/>
  <c r="J360" i="45" s="1"/>
  <c r="I361" i="45"/>
  <c r="J361" i="45" s="1"/>
  <c r="I362" i="45"/>
  <c r="J362" i="45" s="1"/>
  <c r="I363" i="45"/>
  <c r="J363" i="45" s="1"/>
  <c r="I364" i="45"/>
  <c r="J364" i="45" s="1"/>
  <c r="I365" i="45"/>
  <c r="J365" i="45" s="1"/>
  <c r="I366" i="45"/>
  <c r="J366" i="45" s="1"/>
  <c r="I367" i="45"/>
  <c r="J367" i="45" s="1"/>
  <c r="I368" i="45"/>
  <c r="J368" i="45" s="1"/>
  <c r="I369" i="45"/>
  <c r="J369" i="45" s="1"/>
  <c r="I370" i="45"/>
  <c r="J370" i="45" s="1"/>
  <c r="I371" i="45"/>
  <c r="J371" i="45" s="1"/>
  <c r="I372" i="45"/>
  <c r="J372" i="45" s="1"/>
  <c r="I373" i="45"/>
  <c r="J373" i="45" s="1"/>
  <c r="I374" i="45"/>
  <c r="J374" i="45" s="1"/>
  <c r="I375" i="45"/>
  <c r="J375" i="45" s="1"/>
  <c r="I376" i="45"/>
  <c r="J376" i="45" s="1"/>
  <c r="I377" i="45"/>
  <c r="J377" i="45" s="1"/>
  <c r="I378" i="45"/>
  <c r="J378" i="45" s="1"/>
  <c r="I379" i="45"/>
  <c r="J379" i="45" s="1"/>
  <c r="I380" i="45"/>
  <c r="J380" i="45" s="1"/>
  <c r="I381" i="45"/>
  <c r="J381" i="45" s="1"/>
  <c r="I382" i="45"/>
  <c r="J382" i="45" s="1"/>
  <c r="I383" i="45"/>
  <c r="J383" i="45" s="1"/>
  <c r="I384" i="45"/>
  <c r="J384" i="45" s="1"/>
  <c r="I385" i="45"/>
  <c r="J385" i="45" s="1"/>
  <c r="I386" i="45"/>
  <c r="J386" i="45" s="1"/>
  <c r="I387" i="45"/>
  <c r="J387" i="45" s="1"/>
  <c r="I388" i="45"/>
  <c r="J388" i="45" s="1"/>
  <c r="I389" i="45"/>
  <c r="J389" i="45" s="1"/>
  <c r="I390" i="45"/>
  <c r="J390" i="45" s="1"/>
  <c r="I391" i="45"/>
  <c r="J391" i="45" s="1"/>
  <c r="I392" i="45"/>
  <c r="J392" i="45" s="1"/>
  <c r="I393" i="45"/>
  <c r="J393" i="45" s="1"/>
  <c r="I394" i="45"/>
  <c r="J394" i="45" s="1"/>
  <c r="I395" i="45"/>
  <c r="J395" i="45" s="1"/>
  <c r="I396" i="45"/>
  <c r="J396" i="45" s="1"/>
  <c r="I397" i="45"/>
  <c r="J397" i="45" s="1"/>
  <c r="I398" i="45"/>
  <c r="J398" i="45" s="1"/>
  <c r="I399" i="45"/>
  <c r="J399" i="45" s="1"/>
  <c r="I400" i="45"/>
  <c r="J400" i="45" s="1"/>
  <c r="I401" i="45"/>
  <c r="J401" i="45" s="1"/>
  <c r="I402" i="45"/>
  <c r="J402" i="45" s="1"/>
  <c r="I403" i="45"/>
  <c r="J403" i="45" s="1"/>
  <c r="I404" i="45"/>
  <c r="J404" i="45" s="1"/>
  <c r="I405" i="45"/>
  <c r="J405" i="45" s="1"/>
  <c r="I406" i="45"/>
  <c r="J406" i="45" s="1"/>
  <c r="I407" i="45"/>
  <c r="J407" i="45" s="1"/>
  <c r="I408" i="45"/>
  <c r="J408" i="45" s="1"/>
  <c r="I409" i="45"/>
  <c r="J409" i="45" s="1"/>
  <c r="I410" i="45"/>
  <c r="J410" i="45" s="1"/>
  <c r="I411" i="45"/>
  <c r="J411" i="45" s="1"/>
  <c r="I412" i="45"/>
  <c r="J412" i="45" s="1"/>
  <c r="I413" i="45"/>
  <c r="J413" i="45" s="1"/>
  <c r="I414" i="45"/>
  <c r="J414" i="45" s="1"/>
  <c r="I415" i="45"/>
  <c r="J415" i="45" s="1"/>
  <c r="I416" i="45"/>
  <c r="J416" i="45" s="1"/>
  <c r="I417" i="45"/>
  <c r="J417" i="45" s="1"/>
  <c r="I418" i="45"/>
  <c r="J418" i="45" s="1"/>
  <c r="I419" i="45"/>
  <c r="J419" i="45" s="1"/>
  <c r="I420" i="45"/>
  <c r="J420" i="45" s="1"/>
  <c r="I421" i="45"/>
  <c r="J421" i="45" s="1"/>
  <c r="I422" i="45"/>
  <c r="J422" i="45" s="1"/>
  <c r="I423" i="45"/>
  <c r="J423" i="45" s="1"/>
  <c r="I424" i="45"/>
  <c r="J424" i="45" s="1"/>
  <c r="I425" i="45"/>
  <c r="J425" i="45" s="1"/>
  <c r="I426" i="45"/>
  <c r="J426" i="45" s="1"/>
  <c r="I427" i="45"/>
  <c r="J427" i="45" s="1"/>
  <c r="I428" i="45"/>
  <c r="J428" i="45" s="1"/>
  <c r="I429" i="45"/>
  <c r="J429" i="45" s="1"/>
  <c r="I430" i="45"/>
  <c r="J430" i="45" s="1"/>
  <c r="I431" i="45"/>
  <c r="J431" i="45" s="1"/>
  <c r="I432" i="45"/>
  <c r="J432" i="45" s="1"/>
  <c r="I433" i="45"/>
  <c r="J433" i="45" s="1"/>
  <c r="I434" i="45"/>
  <c r="J434" i="45" s="1"/>
  <c r="I435" i="45"/>
  <c r="J435" i="45" s="1"/>
  <c r="I436" i="45"/>
  <c r="J436" i="45" s="1"/>
  <c r="I437" i="45"/>
  <c r="J437" i="45" s="1"/>
  <c r="I438" i="45"/>
  <c r="J438" i="45" s="1"/>
  <c r="I439" i="45"/>
  <c r="J439" i="45" s="1"/>
  <c r="I440" i="45"/>
  <c r="J440" i="45" s="1"/>
  <c r="I441" i="45"/>
  <c r="J441" i="45" s="1"/>
  <c r="I442" i="45"/>
  <c r="J442" i="45" s="1"/>
  <c r="I443" i="45"/>
  <c r="J443" i="45" s="1"/>
  <c r="I444" i="45"/>
  <c r="J444" i="45" s="1"/>
  <c r="I445" i="45"/>
  <c r="J445" i="45" s="1"/>
  <c r="I446" i="45"/>
  <c r="J446" i="45" s="1"/>
  <c r="I447" i="45"/>
  <c r="J447" i="45" s="1"/>
  <c r="I448" i="45"/>
  <c r="J448" i="45" s="1"/>
  <c r="I449" i="45"/>
  <c r="J449" i="45" s="1"/>
  <c r="I450" i="45"/>
  <c r="J450" i="45" s="1"/>
  <c r="I451" i="45"/>
  <c r="J451" i="45" s="1"/>
  <c r="I452" i="45"/>
  <c r="J452" i="45" s="1"/>
  <c r="I453" i="45"/>
  <c r="J453" i="45" s="1"/>
  <c r="I454" i="45"/>
  <c r="J454" i="45" s="1"/>
  <c r="I455" i="45"/>
  <c r="J455" i="45" s="1"/>
  <c r="I456" i="45"/>
  <c r="J456" i="45" s="1"/>
  <c r="I457" i="45"/>
  <c r="J457" i="45" s="1"/>
  <c r="I458" i="45"/>
  <c r="J458" i="45" s="1"/>
  <c r="I459" i="45"/>
  <c r="J459" i="45" s="1"/>
  <c r="I460" i="45"/>
  <c r="J460" i="45" s="1"/>
  <c r="I461" i="45"/>
  <c r="J461" i="45" s="1"/>
  <c r="I462" i="45"/>
  <c r="J462" i="45" s="1"/>
  <c r="I463" i="45"/>
  <c r="J463" i="45" s="1"/>
  <c r="I464" i="45"/>
  <c r="J464" i="45" s="1"/>
  <c r="I465" i="45"/>
  <c r="J465" i="45" s="1"/>
  <c r="I466" i="45"/>
  <c r="J466" i="45" s="1"/>
  <c r="I467" i="45"/>
  <c r="J467" i="45" s="1"/>
  <c r="I468" i="45"/>
  <c r="J468" i="45" s="1"/>
  <c r="I469" i="45"/>
  <c r="J469" i="45" s="1"/>
  <c r="I470" i="45"/>
  <c r="J470" i="45" s="1"/>
  <c r="I471" i="45"/>
  <c r="J471" i="45" s="1"/>
  <c r="I472" i="45"/>
  <c r="J472" i="45" s="1"/>
  <c r="I473" i="45"/>
  <c r="J473" i="45" s="1"/>
  <c r="I474" i="45"/>
  <c r="J474" i="45" s="1"/>
  <c r="I475" i="45"/>
  <c r="J475" i="45" s="1"/>
  <c r="I476" i="45"/>
  <c r="J476" i="45" s="1"/>
  <c r="I477" i="45"/>
  <c r="J477" i="45" s="1"/>
  <c r="I478" i="45"/>
  <c r="J478" i="45" s="1"/>
  <c r="I479" i="45"/>
  <c r="J479" i="45" s="1"/>
  <c r="I480" i="45"/>
  <c r="J480" i="45" s="1"/>
  <c r="I481" i="45"/>
  <c r="J481" i="45" s="1"/>
  <c r="I482" i="45"/>
  <c r="J482" i="45" s="1"/>
  <c r="I483" i="45"/>
  <c r="J483" i="45" s="1"/>
  <c r="I484" i="45"/>
  <c r="J484" i="45" s="1"/>
  <c r="I485" i="45"/>
  <c r="J485" i="45" s="1"/>
  <c r="I486" i="45"/>
  <c r="J486" i="45" s="1"/>
  <c r="I487" i="45"/>
  <c r="J487" i="45" s="1"/>
  <c r="I488" i="45"/>
  <c r="J488" i="45" s="1"/>
  <c r="I489" i="45"/>
  <c r="J489" i="45" s="1"/>
  <c r="I490" i="45"/>
  <c r="J490" i="45" s="1"/>
  <c r="I491" i="45"/>
  <c r="J491" i="45" s="1"/>
  <c r="I492" i="45"/>
  <c r="J492" i="45" s="1"/>
  <c r="I493" i="45"/>
  <c r="J493" i="45" s="1"/>
  <c r="I494" i="45"/>
  <c r="J494" i="45" s="1"/>
  <c r="I495" i="45"/>
  <c r="J495" i="45" s="1"/>
  <c r="I496" i="45"/>
  <c r="J496" i="45" s="1"/>
  <c r="I497" i="45"/>
  <c r="J497" i="45" s="1"/>
  <c r="I498" i="45"/>
  <c r="J498" i="45" s="1"/>
  <c r="I499" i="45"/>
  <c r="J499" i="45" s="1"/>
  <c r="I500" i="45"/>
  <c r="J500" i="45" s="1"/>
  <c r="I501" i="45"/>
  <c r="J501" i="45" s="1"/>
  <c r="I502" i="45"/>
  <c r="J502" i="45" s="1"/>
  <c r="I503" i="45"/>
  <c r="J503" i="45" s="1"/>
  <c r="I504" i="45"/>
  <c r="J504" i="45" s="1"/>
  <c r="I505" i="45"/>
  <c r="J505" i="45" s="1"/>
  <c r="I506" i="45"/>
  <c r="J506" i="45" s="1"/>
  <c r="I507" i="45"/>
  <c r="J507" i="45" s="1"/>
  <c r="I508" i="45"/>
  <c r="J508" i="45" s="1"/>
  <c r="I509" i="45"/>
  <c r="J509" i="45" s="1"/>
  <c r="I510" i="45"/>
  <c r="J510" i="45" s="1"/>
  <c r="I511" i="45"/>
  <c r="J511" i="45" s="1"/>
  <c r="I512" i="45"/>
  <c r="J512" i="45" s="1"/>
  <c r="I513" i="45"/>
  <c r="J513" i="45" s="1"/>
  <c r="I514" i="45"/>
  <c r="J514" i="45" s="1"/>
  <c r="I515" i="45"/>
  <c r="J515" i="45" s="1"/>
  <c r="I516" i="45"/>
  <c r="J516" i="45" s="1"/>
  <c r="I517" i="45"/>
  <c r="J517" i="45" s="1"/>
  <c r="I518" i="45"/>
  <c r="J518" i="45" s="1"/>
  <c r="I519" i="45"/>
  <c r="J519" i="45" s="1"/>
  <c r="I520" i="45"/>
  <c r="J520" i="45" s="1"/>
  <c r="I521" i="45"/>
  <c r="J521" i="45" s="1"/>
  <c r="I522" i="45"/>
  <c r="J522" i="45" s="1"/>
  <c r="I523" i="45"/>
  <c r="J523" i="45" s="1"/>
  <c r="I524" i="45"/>
  <c r="J524" i="45" s="1"/>
  <c r="I525" i="45"/>
  <c r="J525" i="45" s="1"/>
  <c r="I526" i="45"/>
  <c r="J526" i="45" s="1"/>
  <c r="I527" i="45"/>
  <c r="J527" i="45" s="1"/>
  <c r="I528" i="45"/>
  <c r="J528" i="45" s="1"/>
  <c r="I529" i="45"/>
  <c r="J529" i="45" s="1"/>
  <c r="I530" i="45"/>
  <c r="J530" i="45" s="1"/>
  <c r="I531" i="45"/>
  <c r="J531" i="45" s="1"/>
  <c r="I532" i="45"/>
  <c r="J532" i="45" s="1"/>
  <c r="I533" i="45"/>
  <c r="J533" i="45" s="1"/>
  <c r="I534" i="45"/>
  <c r="J534" i="45" s="1"/>
  <c r="I535" i="45"/>
  <c r="J535" i="45" s="1"/>
  <c r="I536" i="45"/>
  <c r="J536" i="45" s="1"/>
  <c r="I537" i="45"/>
  <c r="J537" i="45" s="1"/>
  <c r="I538" i="45"/>
  <c r="J538" i="45" s="1"/>
  <c r="I539" i="45"/>
  <c r="J539" i="45" s="1"/>
  <c r="I540" i="45"/>
  <c r="J540" i="45" s="1"/>
  <c r="I541" i="45"/>
  <c r="J541" i="45" s="1"/>
  <c r="I542" i="45"/>
  <c r="J542" i="45" s="1"/>
  <c r="I543" i="45"/>
  <c r="J543" i="45" s="1"/>
  <c r="I544" i="45"/>
  <c r="J544" i="45" s="1"/>
  <c r="I545" i="45"/>
  <c r="J545" i="45" s="1"/>
  <c r="I546" i="45"/>
  <c r="J546" i="45" s="1"/>
  <c r="I547" i="45"/>
  <c r="J547" i="45" s="1"/>
  <c r="I548" i="45"/>
  <c r="J548" i="45" s="1"/>
  <c r="I549" i="45"/>
  <c r="J549" i="45" s="1"/>
  <c r="I550" i="45"/>
  <c r="J550" i="45" s="1"/>
  <c r="I551" i="45"/>
  <c r="J551" i="45" s="1"/>
  <c r="I552" i="45"/>
  <c r="J552" i="45" s="1"/>
  <c r="I553" i="45"/>
  <c r="J553" i="45" s="1"/>
  <c r="I554" i="45"/>
  <c r="J554" i="45" s="1"/>
  <c r="I555" i="45"/>
  <c r="J555" i="45" s="1"/>
  <c r="I556" i="45"/>
  <c r="J556" i="45" s="1"/>
  <c r="I557" i="45"/>
  <c r="J557" i="45" s="1"/>
  <c r="I558" i="45"/>
  <c r="J558" i="45" s="1"/>
  <c r="I559" i="45"/>
  <c r="J559" i="45" s="1"/>
  <c r="I560" i="45"/>
  <c r="J560" i="45" s="1"/>
  <c r="I561" i="45"/>
  <c r="J561" i="45" s="1"/>
  <c r="I562" i="45"/>
  <c r="J562" i="45" s="1"/>
  <c r="I563" i="45"/>
  <c r="J563" i="45" s="1"/>
  <c r="I564" i="45"/>
  <c r="J564" i="45" s="1"/>
  <c r="I565" i="45"/>
  <c r="J565" i="45" s="1"/>
  <c r="I566" i="45"/>
  <c r="J566" i="45" s="1"/>
  <c r="I567" i="45"/>
  <c r="J567" i="45" s="1"/>
  <c r="I568" i="45"/>
  <c r="J568" i="45" s="1"/>
  <c r="I569" i="45"/>
  <c r="J569" i="45" s="1"/>
  <c r="I570" i="45"/>
  <c r="J570" i="45" s="1"/>
  <c r="I571" i="45"/>
  <c r="J571" i="45" s="1"/>
  <c r="I572" i="45"/>
  <c r="J572" i="45" s="1"/>
  <c r="I573" i="45"/>
  <c r="J573" i="45" s="1"/>
  <c r="I574" i="45"/>
  <c r="J574" i="45" s="1"/>
  <c r="I575" i="45"/>
  <c r="J575" i="45" s="1"/>
  <c r="I576" i="45"/>
  <c r="J576" i="45" s="1"/>
  <c r="I577" i="45"/>
  <c r="J577" i="45" s="1"/>
  <c r="I578" i="45"/>
  <c r="J578" i="45" s="1"/>
  <c r="I579" i="45"/>
  <c r="J579" i="45" s="1"/>
  <c r="I580" i="45"/>
  <c r="J580" i="45" s="1"/>
  <c r="I581" i="45"/>
  <c r="J581" i="45" s="1"/>
  <c r="I582" i="45"/>
  <c r="J582" i="45" s="1"/>
  <c r="I583" i="45"/>
  <c r="J583" i="45" s="1"/>
  <c r="I584" i="45"/>
  <c r="J584" i="45" s="1"/>
  <c r="I585" i="45"/>
  <c r="J585" i="45" s="1"/>
  <c r="I586" i="45"/>
  <c r="J586" i="45" s="1"/>
  <c r="I587" i="45"/>
  <c r="J587" i="45" s="1"/>
  <c r="I588" i="45"/>
  <c r="J588" i="45" s="1"/>
  <c r="I589" i="45"/>
  <c r="J589" i="45" s="1"/>
  <c r="I590" i="45"/>
  <c r="J590" i="45" s="1"/>
  <c r="I591" i="45"/>
  <c r="J591" i="45" s="1"/>
  <c r="I592" i="45"/>
  <c r="J592" i="45" s="1"/>
  <c r="I593" i="45"/>
  <c r="J593" i="45" s="1"/>
  <c r="I594" i="45"/>
  <c r="J594" i="45" s="1"/>
  <c r="I595" i="45"/>
  <c r="J595" i="45" s="1"/>
  <c r="I596" i="45"/>
  <c r="J596" i="45" s="1"/>
  <c r="I597" i="45"/>
  <c r="J597" i="45" s="1"/>
  <c r="I598" i="45"/>
  <c r="J598" i="45" s="1"/>
  <c r="I599" i="45"/>
  <c r="J599" i="45" s="1"/>
  <c r="I600" i="45"/>
  <c r="J600" i="45" s="1"/>
  <c r="I601" i="45"/>
  <c r="J601" i="45" s="1"/>
  <c r="I602" i="45"/>
  <c r="J602" i="45" s="1"/>
  <c r="I603" i="45"/>
  <c r="J603" i="45" s="1"/>
  <c r="I604" i="45"/>
  <c r="J604" i="45" s="1"/>
  <c r="I605" i="45"/>
  <c r="J605" i="45" s="1"/>
  <c r="I606" i="45"/>
  <c r="J606" i="45" s="1"/>
  <c r="I607" i="45"/>
  <c r="J607" i="45" s="1"/>
  <c r="I608" i="45"/>
  <c r="J608" i="45" s="1"/>
  <c r="I609" i="45"/>
  <c r="J609" i="45" s="1"/>
  <c r="I610" i="45"/>
  <c r="J610" i="45" s="1"/>
  <c r="I611" i="45"/>
  <c r="J611" i="45" s="1"/>
  <c r="I612" i="45"/>
  <c r="J612" i="45" s="1"/>
  <c r="I613" i="45"/>
  <c r="J613" i="45" s="1"/>
  <c r="I614" i="45"/>
  <c r="J614" i="45" s="1"/>
  <c r="I615" i="45"/>
  <c r="J615" i="45" s="1"/>
  <c r="I616" i="45"/>
  <c r="J616" i="45" s="1"/>
  <c r="I617" i="45"/>
  <c r="J617" i="45" s="1"/>
  <c r="I618" i="45"/>
  <c r="J618" i="45" s="1"/>
  <c r="I619" i="45"/>
  <c r="J619" i="45" s="1"/>
  <c r="I620" i="45"/>
  <c r="J620" i="45" s="1"/>
  <c r="I621" i="45"/>
  <c r="J621" i="45" s="1"/>
  <c r="I622" i="45"/>
  <c r="J622" i="45" s="1"/>
  <c r="I623" i="45"/>
  <c r="J623" i="45" s="1"/>
  <c r="I624" i="45"/>
  <c r="J624" i="45" s="1"/>
  <c r="I625" i="45"/>
  <c r="J625" i="45" s="1"/>
  <c r="I626" i="45"/>
  <c r="J626" i="45" s="1"/>
  <c r="I627" i="45"/>
  <c r="J627" i="45" s="1"/>
  <c r="I628" i="45"/>
  <c r="J628" i="45" s="1"/>
  <c r="I629" i="45"/>
  <c r="J629" i="45" s="1"/>
  <c r="I630" i="45"/>
  <c r="J630" i="45" s="1"/>
  <c r="I631" i="45"/>
  <c r="J631" i="45" s="1"/>
  <c r="I632" i="45"/>
  <c r="J632" i="45" s="1"/>
  <c r="I633" i="45"/>
  <c r="J633" i="45" s="1"/>
  <c r="I634" i="45"/>
  <c r="J634" i="45" s="1"/>
  <c r="I635" i="45"/>
  <c r="J635" i="45" s="1"/>
  <c r="I636" i="45"/>
  <c r="J636" i="45" s="1"/>
  <c r="I637" i="45"/>
  <c r="J637" i="45" s="1"/>
  <c r="I638" i="45"/>
  <c r="J638" i="45" s="1"/>
  <c r="I639" i="45"/>
  <c r="J639" i="45" s="1"/>
  <c r="I640" i="45"/>
  <c r="J640" i="45" s="1"/>
  <c r="I641" i="45"/>
  <c r="J641" i="45" s="1"/>
  <c r="I642" i="45"/>
  <c r="J642" i="45" s="1"/>
  <c r="I643" i="45"/>
  <c r="J643" i="45" s="1"/>
  <c r="I644" i="45"/>
  <c r="J644" i="45" s="1"/>
  <c r="I645" i="45"/>
  <c r="J645" i="45" s="1"/>
  <c r="I646" i="45"/>
  <c r="J646" i="45" s="1"/>
  <c r="I647" i="45"/>
  <c r="J647" i="45" s="1"/>
  <c r="I648" i="45"/>
  <c r="J648" i="45" s="1"/>
  <c r="I649" i="45"/>
  <c r="J649" i="45" s="1"/>
  <c r="I650" i="45"/>
  <c r="J650" i="45" s="1"/>
  <c r="I651" i="45"/>
  <c r="J651" i="45" s="1"/>
  <c r="I652" i="45"/>
  <c r="J652" i="45" s="1"/>
  <c r="I653" i="45"/>
  <c r="J653" i="45" s="1"/>
  <c r="I654" i="45"/>
  <c r="J654" i="45" s="1"/>
  <c r="I655" i="45"/>
  <c r="J655" i="45" s="1"/>
  <c r="I656" i="45"/>
  <c r="J656" i="45" s="1"/>
  <c r="I657" i="45"/>
  <c r="J657" i="45" s="1"/>
  <c r="I658" i="45"/>
  <c r="J658" i="45" s="1"/>
  <c r="I659" i="45"/>
  <c r="J659" i="45" s="1"/>
  <c r="I660" i="45"/>
  <c r="J660" i="45" s="1"/>
  <c r="I661" i="45"/>
  <c r="J661" i="45" s="1"/>
  <c r="I662" i="45"/>
  <c r="J662" i="45" s="1"/>
  <c r="I663" i="45"/>
  <c r="J663" i="45" s="1"/>
  <c r="I664" i="45"/>
  <c r="J664" i="45" s="1"/>
  <c r="I665" i="45"/>
  <c r="J665" i="45" s="1"/>
  <c r="I666" i="45"/>
  <c r="J666" i="45" s="1"/>
  <c r="I667" i="45"/>
  <c r="J667" i="45" s="1"/>
  <c r="I668" i="45"/>
  <c r="J668" i="45" s="1"/>
  <c r="I669" i="45"/>
  <c r="J669" i="45" s="1"/>
  <c r="I670" i="45"/>
  <c r="J670" i="45" s="1"/>
  <c r="I671" i="45"/>
  <c r="J671" i="45" s="1"/>
  <c r="I672" i="45"/>
  <c r="J672" i="45" s="1"/>
  <c r="I673" i="45"/>
  <c r="J673" i="45" s="1"/>
  <c r="I674" i="45"/>
  <c r="J674" i="45" s="1"/>
  <c r="I675" i="45"/>
  <c r="J675" i="45" s="1"/>
  <c r="I676" i="45"/>
  <c r="J676" i="45" s="1"/>
  <c r="I677" i="45"/>
  <c r="J677" i="45" s="1"/>
  <c r="I678" i="45"/>
  <c r="J678" i="45" s="1"/>
  <c r="I679" i="45"/>
  <c r="J679" i="45" s="1"/>
  <c r="I680" i="45"/>
  <c r="J680" i="45" s="1"/>
  <c r="I681" i="45"/>
  <c r="J681" i="45" s="1"/>
  <c r="I682" i="45"/>
  <c r="J682" i="45" s="1"/>
  <c r="I683" i="45"/>
  <c r="J683" i="45" s="1"/>
  <c r="I684" i="45"/>
  <c r="J684" i="45" s="1"/>
  <c r="I685" i="45"/>
  <c r="J685" i="45" s="1"/>
  <c r="I686" i="45"/>
  <c r="J686" i="45" s="1"/>
  <c r="I687" i="45"/>
  <c r="J687" i="45" s="1"/>
  <c r="I688" i="45"/>
  <c r="J688" i="45" s="1"/>
  <c r="I689" i="45"/>
  <c r="J689" i="45" s="1"/>
  <c r="I690" i="45"/>
  <c r="J690" i="45" s="1"/>
  <c r="I691" i="45"/>
  <c r="J691" i="45" s="1"/>
  <c r="I692" i="45"/>
  <c r="J692" i="45" s="1"/>
  <c r="I693" i="45"/>
  <c r="J693" i="45" s="1"/>
  <c r="I694" i="45"/>
  <c r="J694" i="45" s="1"/>
  <c r="I695" i="45"/>
  <c r="J695" i="45" s="1"/>
  <c r="I696" i="45"/>
  <c r="J696" i="45" s="1"/>
  <c r="I697" i="45"/>
  <c r="J697" i="45" s="1"/>
  <c r="I698" i="45"/>
  <c r="J698" i="45" s="1"/>
  <c r="I699" i="45"/>
  <c r="J699" i="45" s="1"/>
  <c r="I700" i="45"/>
  <c r="J700" i="45" s="1"/>
  <c r="I701" i="45"/>
  <c r="J701" i="45" s="1"/>
  <c r="I702" i="45"/>
  <c r="J702" i="45" s="1"/>
  <c r="I703" i="45"/>
  <c r="J703" i="45" s="1"/>
  <c r="I704" i="45"/>
  <c r="J704" i="45" s="1"/>
  <c r="I705" i="45"/>
  <c r="J705" i="45" s="1"/>
  <c r="I706" i="45"/>
  <c r="J706" i="45" s="1"/>
  <c r="I707" i="45"/>
  <c r="J707" i="45" s="1"/>
  <c r="I708" i="45"/>
  <c r="J708" i="45" s="1"/>
  <c r="I709" i="45"/>
  <c r="J709" i="45" s="1"/>
  <c r="I710" i="45"/>
  <c r="J710" i="45" s="1"/>
  <c r="I711" i="45"/>
  <c r="J711" i="45" s="1"/>
  <c r="I712" i="45"/>
  <c r="J712" i="45" s="1"/>
  <c r="I713" i="45"/>
  <c r="J713" i="45" s="1"/>
  <c r="I714" i="45"/>
  <c r="J714" i="45" s="1"/>
  <c r="I715" i="45"/>
  <c r="J715" i="45" s="1"/>
  <c r="I716" i="45"/>
  <c r="J716" i="45" s="1"/>
  <c r="I717" i="45"/>
  <c r="J717" i="45" s="1"/>
  <c r="I718" i="45"/>
  <c r="J718" i="45" s="1"/>
  <c r="I719" i="45"/>
  <c r="J719" i="45" s="1"/>
  <c r="I720" i="45"/>
  <c r="J720" i="45" s="1"/>
  <c r="I721" i="45"/>
  <c r="J721" i="45" s="1"/>
  <c r="I722" i="45"/>
  <c r="J722" i="45" s="1"/>
  <c r="I723" i="45"/>
  <c r="J723" i="45" s="1"/>
  <c r="I724" i="45"/>
  <c r="J724" i="45" s="1"/>
  <c r="I725" i="45"/>
  <c r="J725" i="45" s="1"/>
  <c r="I726" i="45"/>
  <c r="J726" i="45" s="1"/>
  <c r="I727" i="45"/>
  <c r="J727" i="45" s="1"/>
  <c r="I728" i="45"/>
  <c r="J728" i="45" s="1"/>
  <c r="I729" i="45"/>
  <c r="J729" i="45" s="1"/>
  <c r="I730" i="45"/>
  <c r="J730" i="45" s="1"/>
  <c r="I731" i="45"/>
  <c r="J731" i="45" s="1"/>
  <c r="I732" i="45"/>
  <c r="J732" i="45" s="1"/>
  <c r="I733" i="45"/>
  <c r="J733" i="45" s="1"/>
  <c r="I734" i="45"/>
  <c r="J734" i="45" s="1"/>
  <c r="I735" i="45"/>
  <c r="J735" i="45" s="1"/>
  <c r="I736" i="45"/>
  <c r="J736" i="45" s="1"/>
  <c r="I737" i="45"/>
  <c r="J737" i="45" s="1"/>
  <c r="I738" i="45"/>
  <c r="J738" i="45" s="1"/>
  <c r="I739" i="45"/>
  <c r="J739" i="45" s="1"/>
  <c r="I740" i="45"/>
  <c r="J740" i="45" s="1"/>
  <c r="I741" i="45"/>
  <c r="J741" i="45" s="1"/>
  <c r="I742" i="45"/>
  <c r="J742" i="45" s="1"/>
  <c r="I743" i="45"/>
  <c r="J743" i="45" s="1"/>
  <c r="I744" i="45"/>
  <c r="J744" i="45" s="1"/>
  <c r="I745" i="45"/>
  <c r="J745" i="45" s="1"/>
  <c r="I746" i="45"/>
  <c r="J746" i="45" s="1"/>
  <c r="I747" i="45"/>
  <c r="J747" i="45" s="1"/>
  <c r="I748" i="45"/>
  <c r="J748" i="45" s="1"/>
  <c r="I749" i="45"/>
  <c r="J749" i="45" s="1"/>
  <c r="I750" i="45"/>
  <c r="J750" i="45" s="1"/>
  <c r="I751" i="45"/>
  <c r="J751" i="45" s="1"/>
  <c r="I752" i="45"/>
  <c r="J752" i="45" s="1"/>
  <c r="I753" i="45"/>
  <c r="J753" i="45" s="1"/>
  <c r="I754" i="45"/>
  <c r="J754" i="45" s="1"/>
  <c r="I755" i="45"/>
  <c r="J755" i="45" s="1"/>
  <c r="I756" i="45"/>
  <c r="J756" i="45" s="1"/>
  <c r="I757" i="45"/>
  <c r="J757" i="45" s="1"/>
  <c r="I758" i="45"/>
  <c r="J758" i="45" s="1"/>
  <c r="I759" i="45"/>
  <c r="J759" i="45" s="1"/>
  <c r="I760" i="45"/>
  <c r="J760" i="45" s="1"/>
  <c r="I761" i="45"/>
  <c r="J761" i="45" s="1"/>
  <c r="I762" i="45"/>
  <c r="J762" i="45" s="1"/>
  <c r="I763" i="45"/>
  <c r="J763" i="45" s="1"/>
  <c r="I764" i="45"/>
  <c r="J764" i="45" s="1"/>
  <c r="I765" i="45"/>
  <c r="J765" i="45" s="1"/>
  <c r="I766" i="45"/>
  <c r="J766" i="45" s="1"/>
  <c r="I767" i="45"/>
  <c r="J767" i="45" s="1"/>
  <c r="I768" i="45"/>
  <c r="J768" i="45" s="1"/>
  <c r="I769" i="45"/>
  <c r="J769" i="45" s="1"/>
  <c r="I770" i="45"/>
  <c r="J770" i="45" s="1"/>
  <c r="I771" i="45"/>
  <c r="J771" i="45" s="1"/>
  <c r="I772" i="45"/>
  <c r="J772" i="45" s="1"/>
  <c r="I773" i="45"/>
  <c r="J773" i="45" s="1"/>
  <c r="I774" i="45"/>
  <c r="J774" i="45" s="1"/>
  <c r="I775" i="45"/>
  <c r="J775" i="45" s="1"/>
  <c r="I776" i="45"/>
  <c r="J776" i="45" s="1"/>
  <c r="I777" i="45"/>
  <c r="J777" i="45" s="1"/>
  <c r="I778" i="45"/>
  <c r="J778" i="45" s="1"/>
  <c r="I779" i="45"/>
  <c r="J779" i="45" s="1"/>
  <c r="I780" i="45"/>
  <c r="J780" i="45" s="1"/>
  <c r="I781" i="45"/>
  <c r="J781" i="45" s="1"/>
  <c r="I782" i="45"/>
  <c r="J782" i="45" s="1"/>
  <c r="I783" i="45"/>
  <c r="J783" i="45" s="1"/>
  <c r="I784" i="45"/>
  <c r="J784" i="45" s="1"/>
  <c r="I785" i="45"/>
  <c r="J785" i="45" s="1"/>
  <c r="I786" i="45"/>
  <c r="J786" i="45" s="1"/>
  <c r="I787" i="45"/>
  <c r="J787" i="45" s="1"/>
  <c r="I788" i="45"/>
  <c r="J788" i="45" s="1"/>
  <c r="I789" i="45"/>
  <c r="J789" i="45" s="1"/>
  <c r="I790" i="45"/>
  <c r="J790" i="45" s="1"/>
  <c r="I791" i="45"/>
  <c r="J791" i="45" s="1"/>
  <c r="I792" i="45"/>
  <c r="J792" i="45" s="1"/>
  <c r="I793" i="45"/>
  <c r="J793" i="45" s="1"/>
  <c r="I794" i="45"/>
  <c r="J794" i="45" s="1"/>
  <c r="I795" i="45"/>
  <c r="J795" i="45" s="1"/>
  <c r="I796" i="45"/>
  <c r="J796" i="45" s="1"/>
  <c r="I797" i="45"/>
  <c r="J797" i="45" s="1"/>
  <c r="I798" i="45"/>
  <c r="J798" i="45" s="1"/>
  <c r="I799" i="45"/>
  <c r="J799" i="45" s="1"/>
  <c r="I800" i="45"/>
  <c r="J800" i="45" s="1"/>
  <c r="I801" i="45"/>
  <c r="J801" i="45" s="1"/>
  <c r="I802" i="45"/>
  <c r="J802" i="45" s="1"/>
  <c r="I803" i="45"/>
  <c r="J803" i="45" s="1"/>
  <c r="I804" i="45"/>
  <c r="J804" i="45" s="1"/>
  <c r="I805" i="45"/>
  <c r="J805" i="45" s="1"/>
  <c r="I806" i="45"/>
  <c r="J806" i="45" s="1"/>
  <c r="I807" i="45"/>
  <c r="J807" i="45" s="1"/>
  <c r="I808" i="45"/>
  <c r="J808" i="45" s="1"/>
  <c r="I809" i="45"/>
  <c r="J809" i="45" s="1"/>
  <c r="I810" i="45"/>
  <c r="J810" i="45" s="1"/>
  <c r="I811" i="45"/>
  <c r="J811" i="45" s="1"/>
  <c r="I812" i="45"/>
  <c r="J812" i="45" s="1"/>
  <c r="I813" i="45"/>
  <c r="J813" i="45" s="1"/>
  <c r="I814" i="45"/>
  <c r="J814" i="45" s="1"/>
  <c r="I815" i="45"/>
  <c r="J815" i="45" s="1"/>
  <c r="I816" i="45"/>
  <c r="J816" i="45" s="1"/>
  <c r="I817" i="45"/>
  <c r="J817" i="45" s="1"/>
  <c r="I818" i="45"/>
  <c r="J818" i="45" s="1"/>
  <c r="I819" i="45"/>
  <c r="J819" i="45" s="1"/>
  <c r="I820" i="45"/>
  <c r="J820" i="45" s="1"/>
  <c r="I821" i="45"/>
  <c r="J821" i="45" s="1"/>
  <c r="I822" i="45"/>
  <c r="J822" i="45" s="1"/>
  <c r="I823" i="45"/>
  <c r="J823" i="45" s="1"/>
  <c r="I824" i="45"/>
  <c r="J824" i="45" s="1"/>
  <c r="I825" i="45"/>
  <c r="J825" i="45" s="1"/>
  <c r="I826" i="45"/>
  <c r="J826" i="45" s="1"/>
  <c r="I827" i="45"/>
  <c r="J827" i="45" s="1"/>
  <c r="I828" i="45"/>
  <c r="J828" i="45" s="1"/>
  <c r="I829" i="45"/>
  <c r="J829" i="45" s="1"/>
  <c r="I830" i="45"/>
  <c r="J830" i="45" s="1"/>
  <c r="I831" i="45"/>
  <c r="J831" i="45" s="1"/>
  <c r="I832" i="45"/>
  <c r="J832" i="45" s="1"/>
  <c r="I833" i="45"/>
  <c r="J833" i="45" s="1"/>
  <c r="I834" i="45"/>
  <c r="J834" i="45" s="1"/>
  <c r="I835" i="45"/>
  <c r="J835" i="45" s="1"/>
  <c r="I836" i="45"/>
  <c r="J836" i="45" s="1"/>
  <c r="I837" i="45"/>
  <c r="J837" i="45" s="1"/>
  <c r="I838" i="45"/>
  <c r="J838" i="45" s="1"/>
  <c r="I839" i="45"/>
  <c r="J839" i="45" s="1"/>
  <c r="I840" i="45"/>
  <c r="J840" i="45" s="1"/>
  <c r="I841" i="45"/>
  <c r="J841" i="45" s="1"/>
  <c r="I842" i="45"/>
  <c r="J842" i="45" s="1"/>
  <c r="I843" i="45"/>
  <c r="J843" i="45" s="1"/>
  <c r="I844" i="45"/>
  <c r="J844" i="45" s="1"/>
  <c r="I845" i="45"/>
  <c r="J845" i="45" s="1"/>
  <c r="I846" i="45"/>
  <c r="J846" i="45" s="1"/>
  <c r="I847" i="45"/>
  <c r="J847" i="45" s="1"/>
  <c r="I848" i="45"/>
  <c r="J848" i="45" s="1"/>
  <c r="I849" i="45"/>
  <c r="J849" i="45" s="1"/>
  <c r="I850" i="45"/>
  <c r="J850" i="45" s="1"/>
  <c r="I851" i="45"/>
  <c r="J851" i="45" s="1"/>
  <c r="I852" i="45"/>
  <c r="J852" i="45" s="1"/>
  <c r="I853" i="45"/>
  <c r="J853" i="45" s="1"/>
  <c r="I854" i="45"/>
  <c r="J854" i="45" s="1"/>
  <c r="I855" i="45"/>
  <c r="J855" i="45" s="1"/>
  <c r="I856" i="45"/>
  <c r="J856" i="45" s="1"/>
  <c r="I857" i="45"/>
  <c r="J857" i="45" s="1"/>
  <c r="I858" i="45"/>
  <c r="J858" i="45" s="1"/>
  <c r="I859" i="45"/>
  <c r="J859" i="45" s="1"/>
  <c r="I860" i="45"/>
  <c r="J860" i="45" s="1"/>
  <c r="I861" i="45"/>
  <c r="J861" i="45" s="1"/>
  <c r="I862" i="45"/>
  <c r="J862" i="45" s="1"/>
  <c r="I863" i="45"/>
  <c r="J863" i="45" s="1"/>
  <c r="I864" i="45"/>
  <c r="J864" i="45" s="1"/>
  <c r="I865" i="45"/>
  <c r="J865" i="45" s="1"/>
  <c r="I866" i="45"/>
  <c r="J866" i="45" s="1"/>
  <c r="I867" i="45"/>
  <c r="J867" i="45" s="1"/>
  <c r="I868" i="45"/>
  <c r="J868" i="45" s="1"/>
  <c r="I869" i="45"/>
  <c r="J869" i="45" s="1"/>
  <c r="I870" i="45"/>
  <c r="J870" i="45" s="1"/>
  <c r="I871" i="45"/>
  <c r="J871" i="45" s="1"/>
  <c r="I872" i="45"/>
  <c r="J872" i="45" s="1"/>
  <c r="I873" i="45"/>
  <c r="J873" i="45" s="1"/>
  <c r="I874" i="45"/>
  <c r="J874" i="45" s="1"/>
  <c r="I875" i="45"/>
  <c r="J875" i="45" s="1"/>
  <c r="I876" i="45"/>
  <c r="J876" i="45" s="1"/>
  <c r="I877" i="45"/>
  <c r="J877" i="45" s="1"/>
  <c r="I878" i="45"/>
  <c r="J878" i="45" s="1"/>
  <c r="I879" i="45"/>
  <c r="J879" i="45" s="1"/>
  <c r="I880" i="45"/>
  <c r="J880" i="45" s="1"/>
  <c r="I881" i="45"/>
  <c r="J881" i="45" s="1"/>
  <c r="I882" i="45"/>
  <c r="J882" i="45" s="1"/>
  <c r="I883" i="45"/>
  <c r="J883" i="45" s="1"/>
  <c r="I884" i="45"/>
  <c r="J884" i="45" s="1"/>
  <c r="I885" i="45"/>
  <c r="J885" i="45" s="1"/>
  <c r="I886" i="45"/>
  <c r="J886" i="45" s="1"/>
  <c r="I887" i="45"/>
  <c r="J887" i="45" s="1"/>
  <c r="I888" i="45"/>
  <c r="J888" i="45" s="1"/>
  <c r="I889" i="45"/>
  <c r="J889" i="45" s="1"/>
  <c r="I890" i="45"/>
  <c r="J890" i="45" s="1"/>
  <c r="I891" i="45"/>
  <c r="J891" i="45" s="1"/>
  <c r="I892" i="45"/>
  <c r="J892" i="45" s="1"/>
  <c r="I893" i="45"/>
  <c r="J893" i="45" s="1"/>
  <c r="I894" i="45"/>
  <c r="J894" i="45" s="1"/>
  <c r="I895" i="45"/>
  <c r="J895" i="45" s="1"/>
  <c r="I896" i="45"/>
  <c r="J896" i="45" s="1"/>
  <c r="I897" i="45"/>
  <c r="J897" i="45" s="1"/>
  <c r="I898" i="45"/>
  <c r="J898" i="45" s="1"/>
  <c r="I899" i="45"/>
  <c r="J899" i="45" s="1"/>
  <c r="I900" i="45"/>
  <c r="J900" i="45" s="1"/>
  <c r="I901" i="45"/>
  <c r="J901" i="45" s="1"/>
  <c r="I902" i="45"/>
  <c r="J902" i="45" s="1"/>
  <c r="I903" i="45"/>
  <c r="J903" i="45" s="1"/>
  <c r="I904" i="45"/>
  <c r="J904" i="45" s="1"/>
  <c r="I905" i="45"/>
  <c r="J905" i="45" s="1"/>
  <c r="I906" i="45"/>
  <c r="J906" i="45" s="1"/>
  <c r="I907" i="45"/>
  <c r="J907" i="45" s="1"/>
  <c r="I908" i="45"/>
  <c r="J908" i="45" s="1"/>
  <c r="I909" i="45"/>
  <c r="J909" i="45" s="1"/>
  <c r="I910" i="45"/>
  <c r="J910" i="45" s="1"/>
  <c r="I911" i="45"/>
  <c r="J911" i="45" s="1"/>
  <c r="I912" i="45"/>
  <c r="J912" i="45" s="1"/>
  <c r="I913" i="45"/>
  <c r="J913" i="45" s="1"/>
  <c r="I914" i="45"/>
  <c r="J914" i="45" s="1"/>
  <c r="I915" i="45"/>
  <c r="J915" i="45" s="1"/>
  <c r="I916" i="45"/>
  <c r="J916" i="45" s="1"/>
  <c r="I917" i="45"/>
  <c r="J917" i="45" s="1"/>
  <c r="I918" i="45"/>
  <c r="J918" i="45" s="1"/>
  <c r="I919" i="45"/>
  <c r="J919" i="45" s="1"/>
  <c r="I920" i="45"/>
  <c r="J920" i="45" s="1"/>
  <c r="I921" i="45"/>
  <c r="J921" i="45" s="1"/>
  <c r="I922" i="45"/>
  <c r="J922" i="45" s="1"/>
  <c r="I923" i="45"/>
  <c r="J923" i="45" s="1"/>
  <c r="I924" i="45"/>
  <c r="J924" i="45" s="1"/>
  <c r="I925" i="45"/>
  <c r="J925" i="45" s="1"/>
  <c r="I926" i="45"/>
  <c r="J926" i="45" s="1"/>
  <c r="I927" i="45"/>
  <c r="J927" i="45" s="1"/>
  <c r="I928" i="45"/>
  <c r="J928" i="45" s="1"/>
  <c r="I929" i="45"/>
  <c r="J929" i="45" s="1"/>
  <c r="I930" i="45"/>
  <c r="J930" i="45" s="1"/>
  <c r="I931" i="45"/>
  <c r="J931" i="45" s="1"/>
  <c r="I932" i="45"/>
  <c r="J932" i="45" s="1"/>
  <c r="I933" i="45"/>
  <c r="J933" i="45" s="1"/>
  <c r="I934" i="45"/>
  <c r="J934" i="45" s="1"/>
  <c r="I935" i="45"/>
  <c r="J935" i="45" s="1"/>
  <c r="I936" i="45"/>
  <c r="J936" i="45" s="1"/>
  <c r="I937" i="45"/>
  <c r="J937" i="45" s="1"/>
  <c r="I938" i="45"/>
  <c r="J938" i="45" s="1"/>
  <c r="I939" i="45"/>
  <c r="J939" i="45" s="1"/>
  <c r="I940" i="45"/>
  <c r="J940" i="45" s="1"/>
  <c r="I941" i="45"/>
  <c r="J941" i="45" s="1"/>
  <c r="I942" i="45"/>
  <c r="J942" i="45" s="1"/>
  <c r="I943" i="45"/>
  <c r="J943" i="45" s="1"/>
  <c r="I944" i="45"/>
  <c r="J944" i="45" s="1"/>
  <c r="I945" i="45"/>
  <c r="J945" i="45" s="1"/>
  <c r="I946" i="45"/>
  <c r="J946" i="45" s="1"/>
  <c r="I947" i="45"/>
  <c r="J947" i="45" s="1"/>
  <c r="I948" i="45"/>
  <c r="J948" i="45" s="1"/>
  <c r="I949" i="45"/>
  <c r="J949" i="45" s="1"/>
  <c r="I950" i="45"/>
  <c r="J950" i="45" s="1"/>
  <c r="I951" i="45"/>
  <c r="J951" i="45" s="1"/>
  <c r="I952" i="45"/>
  <c r="J952" i="45" s="1"/>
  <c r="I953" i="45"/>
  <c r="J953" i="45" s="1"/>
  <c r="I954" i="45"/>
  <c r="J954" i="45" s="1"/>
  <c r="I955" i="45"/>
  <c r="J955" i="45" s="1"/>
  <c r="I956" i="45"/>
  <c r="J956" i="45" s="1"/>
  <c r="I957" i="45"/>
  <c r="J957" i="45" s="1"/>
  <c r="I958" i="45"/>
  <c r="J958" i="45" s="1"/>
  <c r="I959" i="45"/>
  <c r="J959" i="45" s="1"/>
  <c r="I960" i="45"/>
  <c r="J960" i="45" s="1"/>
  <c r="I961" i="45"/>
  <c r="J961" i="45" s="1"/>
  <c r="I962" i="45"/>
  <c r="J962" i="45" s="1"/>
  <c r="I963" i="45"/>
  <c r="J963" i="45" s="1"/>
  <c r="I964" i="45"/>
  <c r="J964" i="45" s="1"/>
  <c r="I965" i="45"/>
  <c r="J965" i="45" s="1"/>
  <c r="I966" i="45"/>
  <c r="J966" i="45" s="1"/>
  <c r="I967" i="45"/>
  <c r="J967" i="45" s="1"/>
  <c r="I968" i="45"/>
  <c r="J968" i="45" s="1"/>
  <c r="I969" i="45"/>
  <c r="J969" i="45" s="1"/>
  <c r="I970" i="45"/>
  <c r="J970" i="45" s="1"/>
  <c r="I971" i="45"/>
  <c r="J971" i="45" s="1"/>
  <c r="I972" i="45"/>
  <c r="J972" i="45" s="1"/>
  <c r="I973" i="45"/>
  <c r="J973" i="45" s="1"/>
  <c r="I974" i="45"/>
  <c r="J974" i="45" s="1"/>
  <c r="I975" i="45"/>
  <c r="J975" i="45" s="1"/>
  <c r="I976" i="45"/>
  <c r="J976" i="45" s="1"/>
  <c r="I977" i="45"/>
  <c r="J977" i="45" s="1"/>
  <c r="I978" i="45"/>
  <c r="J978" i="45" s="1"/>
  <c r="I979" i="45"/>
  <c r="J979" i="45" s="1"/>
  <c r="I980" i="45"/>
  <c r="J980" i="45" s="1"/>
  <c r="I981" i="45"/>
  <c r="J981" i="45" s="1"/>
  <c r="I982" i="45"/>
  <c r="J982" i="45" s="1"/>
  <c r="I983" i="45"/>
  <c r="J983" i="45" s="1"/>
  <c r="I984" i="45"/>
  <c r="J984" i="45" s="1"/>
  <c r="I985" i="45"/>
  <c r="J985" i="45" s="1"/>
  <c r="I986" i="45"/>
  <c r="J986" i="45" s="1"/>
  <c r="I987" i="45"/>
  <c r="J987" i="45" s="1"/>
  <c r="I988" i="45"/>
  <c r="J988" i="45" s="1"/>
  <c r="I989" i="45"/>
  <c r="J989" i="45" s="1"/>
  <c r="I990" i="45"/>
  <c r="J990" i="45" s="1"/>
  <c r="I991" i="45"/>
  <c r="J991" i="45" s="1"/>
  <c r="I992" i="45"/>
  <c r="J992" i="45" s="1"/>
  <c r="I993" i="45"/>
  <c r="J993" i="45" s="1"/>
  <c r="I994" i="45"/>
  <c r="J994" i="45" s="1"/>
  <c r="I995" i="45"/>
  <c r="J995" i="45" s="1"/>
  <c r="I996" i="45"/>
  <c r="J996" i="45" s="1"/>
  <c r="I997" i="45"/>
  <c r="J997" i="45" s="1"/>
  <c r="I998" i="45"/>
  <c r="J998" i="45" s="1"/>
  <c r="I999" i="45"/>
  <c r="J999" i="45" s="1"/>
  <c r="I1000" i="45"/>
  <c r="J1000" i="45" s="1"/>
  <c r="I1001" i="45"/>
  <c r="J1001" i="45" s="1"/>
  <c r="I1002" i="45"/>
  <c r="J1002" i="45" s="1"/>
  <c r="I1003" i="45"/>
  <c r="J1003" i="45" s="1"/>
  <c r="I1004" i="45"/>
  <c r="J1004" i="45" s="1"/>
  <c r="I1005" i="45"/>
  <c r="J1005" i="45" s="1"/>
  <c r="I1006" i="45"/>
  <c r="J1006" i="45" s="1"/>
  <c r="I1007" i="45"/>
  <c r="J1007" i="45" s="1"/>
  <c r="I1008" i="45"/>
  <c r="J1008" i="45" s="1"/>
  <c r="I1009" i="45"/>
  <c r="J1009" i="45" s="1"/>
  <c r="I1010" i="45"/>
  <c r="J1010" i="45" s="1"/>
  <c r="I1011" i="45"/>
  <c r="J1011" i="45" s="1"/>
  <c r="I1012" i="45"/>
  <c r="J1012" i="45" s="1"/>
  <c r="I1013" i="45"/>
  <c r="J1013" i="45" s="1"/>
  <c r="I1014" i="45"/>
  <c r="J1014" i="45" s="1"/>
  <c r="I1015" i="45"/>
  <c r="J1015" i="45" s="1"/>
  <c r="I1016" i="45"/>
  <c r="J1016" i="45" s="1"/>
  <c r="I1017" i="45"/>
  <c r="J1017" i="45" s="1"/>
  <c r="I1018" i="45"/>
  <c r="J1018" i="45" s="1"/>
  <c r="I1019" i="45"/>
  <c r="J1019" i="45" s="1"/>
  <c r="I1020" i="45"/>
  <c r="J1020" i="45" s="1"/>
  <c r="I1021" i="45"/>
  <c r="J1021" i="45" s="1"/>
  <c r="I1022" i="45"/>
  <c r="J1022" i="45" s="1"/>
  <c r="I1023" i="45"/>
  <c r="J1023" i="45" s="1"/>
  <c r="I1024" i="45"/>
  <c r="J1024" i="45" s="1"/>
  <c r="I1025" i="45"/>
  <c r="J1025" i="45" s="1"/>
  <c r="I1026" i="45"/>
  <c r="J1026" i="45" s="1"/>
  <c r="I1027" i="45"/>
  <c r="J1027" i="45" s="1"/>
  <c r="I1028" i="45"/>
  <c r="J1028" i="45" s="1"/>
  <c r="I1029" i="45"/>
  <c r="J1029" i="45" s="1"/>
  <c r="I1030" i="45"/>
  <c r="J1030" i="45" s="1"/>
  <c r="I1031" i="45"/>
  <c r="J1031" i="45" s="1"/>
  <c r="I1032" i="45"/>
  <c r="J1032" i="45" s="1"/>
  <c r="I1033" i="45"/>
  <c r="J1033" i="45" s="1"/>
  <c r="I1034" i="45"/>
  <c r="J1034" i="45" s="1"/>
  <c r="I1035" i="45"/>
  <c r="J1035" i="45" s="1"/>
  <c r="I1036" i="45"/>
  <c r="J1036" i="45" s="1"/>
  <c r="I1037" i="45"/>
  <c r="J1037" i="45" s="1"/>
  <c r="I1038" i="45"/>
  <c r="J1038" i="45" s="1"/>
  <c r="I1039" i="45"/>
  <c r="J1039" i="45" s="1"/>
  <c r="I1040" i="45"/>
  <c r="J1040" i="45" s="1"/>
  <c r="I1041" i="45"/>
  <c r="J1041" i="45" s="1"/>
  <c r="I1042" i="45"/>
  <c r="J1042" i="45" s="1"/>
  <c r="I1043" i="45"/>
  <c r="J1043" i="45" s="1"/>
  <c r="I1044" i="45"/>
  <c r="J1044" i="45" s="1"/>
  <c r="I1045" i="45"/>
  <c r="J1045" i="45" s="1"/>
  <c r="I1046" i="45"/>
  <c r="J1046" i="45" s="1"/>
  <c r="I1047" i="45"/>
  <c r="J1047" i="45" s="1"/>
  <c r="I1048" i="45"/>
  <c r="J1048" i="45" s="1"/>
  <c r="I1049" i="45"/>
  <c r="J1049" i="45" s="1"/>
  <c r="I1050" i="45"/>
  <c r="J1050" i="45" s="1"/>
  <c r="I1051" i="45"/>
  <c r="J1051" i="45" s="1"/>
  <c r="I1052" i="45"/>
  <c r="J1052" i="45" s="1"/>
  <c r="I1053" i="45"/>
  <c r="J1053" i="45" s="1"/>
  <c r="I1054" i="45"/>
  <c r="J1054" i="45" s="1"/>
  <c r="I1055" i="45"/>
  <c r="J1055" i="45" s="1"/>
  <c r="I1056" i="45"/>
  <c r="J1056" i="45" s="1"/>
  <c r="I1057" i="45"/>
  <c r="J1057" i="45" s="1"/>
  <c r="I1058" i="45"/>
  <c r="J1058" i="45" s="1"/>
  <c r="I1059" i="45"/>
  <c r="J1059" i="45" s="1"/>
  <c r="I1060" i="45"/>
  <c r="J1060" i="45" s="1"/>
  <c r="I1061" i="45"/>
  <c r="J1061" i="45" s="1"/>
  <c r="I1062" i="45"/>
  <c r="J1062" i="45" s="1"/>
  <c r="I1063" i="45"/>
  <c r="J1063" i="45" s="1"/>
  <c r="I1064" i="45"/>
  <c r="J1064" i="45" s="1"/>
  <c r="I1065" i="45"/>
  <c r="J1065" i="45" s="1"/>
  <c r="I1066" i="45"/>
  <c r="J1066" i="45" s="1"/>
  <c r="I1067" i="45"/>
  <c r="J1067" i="45" s="1"/>
  <c r="I1068" i="45"/>
  <c r="J1068" i="45" s="1"/>
  <c r="I1069" i="45"/>
  <c r="J1069" i="45" s="1"/>
  <c r="I1070" i="45"/>
  <c r="J1070" i="45" s="1"/>
  <c r="I1071" i="45"/>
  <c r="J1071" i="45" s="1"/>
  <c r="I1072" i="45"/>
  <c r="J1072" i="45" s="1"/>
  <c r="I1073" i="45"/>
  <c r="J1073" i="45" s="1"/>
  <c r="I1074" i="45"/>
  <c r="J1074" i="45" s="1"/>
  <c r="I1075" i="45"/>
  <c r="J1075" i="45" s="1"/>
  <c r="I1076" i="45"/>
  <c r="J1076" i="45" s="1"/>
  <c r="I1077" i="45"/>
  <c r="J1077" i="45" s="1"/>
  <c r="I1078" i="45"/>
  <c r="J1078" i="45" s="1"/>
  <c r="I1079" i="45"/>
  <c r="J1079" i="45" s="1"/>
  <c r="I1080" i="45"/>
  <c r="J1080" i="45" s="1"/>
  <c r="I1081" i="45"/>
  <c r="J1081" i="45" s="1"/>
  <c r="I1082" i="45"/>
  <c r="J1082" i="45" s="1"/>
  <c r="I1083" i="45"/>
  <c r="J1083" i="45" s="1"/>
  <c r="I1084" i="45"/>
  <c r="J1084" i="45" s="1"/>
  <c r="I1085" i="45"/>
  <c r="J1085" i="45" s="1"/>
  <c r="I1086" i="45"/>
  <c r="J1086" i="45" s="1"/>
  <c r="I1087" i="45"/>
  <c r="J1087" i="45" s="1"/>
  <c r="I1088" i="45"/>
  <c r="J1088" i="45" s="1"/>
  <c r="I1089" i="45"/>
  <c r="J1089" i="45" s="1"/>
  <c r="I1090" i="45"/>
  <c r="J1090" i="45" s="1"/>
  <c r="I1091" i="45"/>
  <c r="J1091" i="45" s="1"/>
  <c r="I1092" i="45"/>
  <c r="J1092" i="45" s="1"/>
  <c r="I1093" i="45"/>
  <c r="J1093" i="45" s="1"/>
  <c r="I1094" i="45"/>
  <c r="J1094" i="45" s="1"/>
  <c r="I1095" i="45"/>
  <c r="J1095" i="45" s="1"/>
  <c r="I1096" i="45"/>
  <c r="J1096" i="45" s="1"/>
  <c r="I1097" i="45"/>
  <c r="J1097" i="45" s="1"/>
  <c r="I1098" i="45"/>
  <c r="J1098" i="45" s="1"/>
  <c r="I1099" i="45"/>
  <c r="J1099" i="45" s="1"/>
  <c r="I1100" i="45"/>
  <c r="J1100" i="45" s="1"/>
  <c r="I1101" i="45"/>
  <c r="J1101" i="45" s="1"/>
  <c r="I1102" i="45"/>
  <c r="J1102" i="45" s="1"/>
  <c r="I1103" i="45"/>
  <c r="J1103" i="45" s="1"/>
  <c r="I1104" i="45"/>
  <c r="J1104" i="45" s="1"/>
  <c r="I1105" i="45"/>
  <c r="J1105" i="45" s="1"/>
  <c r="I1106" i="45"/>
  <c r="J1106" i="45" s="1"/>
  <c r="I1107" i="45"/>
  <c r="J1107" i="45" s="1"/>
  <c r="I1108" i="45"/>
  <c r="J1108" i="45" s="1"/>
  <c r="I1109" i="45"/>
  <c r="J1109" i="45" s="1"/>
  <c r="I1110" i="45"/>
  <c r="J1110" i="45" s="1"/>
  <c r="I1111" i="45"/>
  <c r="J1111" i="45" s="1"/>
  <c r="I1112" i="45"/>
  <c r="J1112" i="45" s="1"/>
  <c r="I1113" i="45"/>
  <c r="J1113" i="45" s="1"/>
  <c r="I1114" i="45"/>
  <c r="J1114" i="45" s="1"/>
  <c r="I1115" i="45"/>
  <c r="J1115" i="45" s="1"/>
  <c r="I1116" i="45"/>
  <c r="J1116" i="45" s="1"/>
  <c r="I1117" i="45"/>
  <c r="J1117" i="45" s="1"/>
  <c r="I1118" i="45"/>
  <c r="J1118" i="45" s="1"/>
  <c r="I1119" i="45"/>
  <c r="J1119" i="45" s="1"/>
  <c r="I1120" i="45"/>
  <c r="J1120" i="45" s="1"/>
  <c r="I1121" i="45"/>
  <c r="J1121" i="45" s="1"/>
  <c r="I1122" i="45"/>
  <c r="J1122" i="45" s="1"/>
  <c r="I1123" i="45"/>
  <c r="J1123" i="45" s="1"/>
  <c r="I1124" i="45"/>
  <c r="J1124" i="45" s="1"/>
  <c r="I1125" i="45"/>
  <c r="J1125" i="45" s="1"/>
  <c r="I1126" i="45"/>
  <c r="J1126" i="45" s="1"/>
  <c r="I1127" i="45"/>
  <c r="J1127" i="45" s="1"/>
  <c r="I1128" i="45"/>
  <c r="J1128" i="45" s="1"/>
  <c r="I1129" i="45"/>
  <c r="J1129" i="45" s="1"/>
  <c r="I1130" i="45"/>
  <c r="J1130" i="45" s="1"/>
  <c r="I1131" i="45"/>
  <c r="J1131" i="45" s="1"/>
  <c r="I1132" i="45"/>
  <c r="J1132" i="45" s="1"/>
  <c r="I1133" i="45"/>
  <c r="J1133" i="45" s="1"/>
  <c r="I1134" i="45"/>
  <c r="J1134" i="45" s="1"/>
  <c r="I1135" i="45"/>
  <c r="J1135" i="45" s="1"/>
  <c r="I1136" i="45"/>
  <c r="J1136" i="45" s="1"/>
  <c r="I1137" i="45"/>
  <c r="J1137" i="45" s="1"/>
  <c r="I1138" i="45"/>
  <c r="J1138" i="45" s="1"/>
  <c r="I1139" i="45"/>
  <c r="J1139" i="45" s="1"/>
  <c r="I1140" i="45"/>
  <c r="J1140" i="45" s="1"/>
  <c r="I1141" i="45"/>
  <c r="J1141" i="45" s="1"/>
  <c r="I1142" i="45"/>
  <c r="J1142" i="45" s="1"/>
  <c r="I1143" i="45"/>
  <c r="J1143" i="45" s="1"/>
  <c r="I1144" i="45"/>
  <c r="J1144" i="45" s="1"/>
  <c r="I1145" i="45"/>
  <c r="J1145" i="45" s="1"/>
  <c r="I1146" i="45"/>
  <c r="J1146" i="45" s="1"/>
  <c r="I1147" i="45"/>
  <c r="J1147" i="45" s="1"/>
  <c r="I1148" i="45"/>
  <c r="J1148" i="45" s="1"/>
  <c r="I1149" i="45"/>
  <c r="J1149" i="45" s="1"/>
  <c r="I1150" i="45"/>
  <c r="J1150" i="45" s="1"/>
  <c r="I1151" i="45"/>
  <c r="J1151" i="45" s="1"/>
  <c r="I1152" i="45"/>
  <c r="J1152" i="45" s="1"/>
  <c r="I1153" i="45"/>
  <c r="J1153" i="45" s="1"/>
  <c r="I1154" i="45"/>
  <c r="J1154" i="45" s="1"/>
  <c r="I1155" i="45"/>
  <c r="J1155" i="45" s="1"/>
  <c r="I1156" i="45"/>
  <c r="J1156" i="45" s="1"/>
  <c r="I1157" i="45"/>
  <c r="J1157" i="45" s="1"/>
  <c r="I1158" i="45"/>
  <c r="J1158" i="45" s="1"/>
  <c r="I1159" i="45"/>
  <c r="J1159" i="45" s="1"/>
  <c r="I1160" i="45"/>
  <c r="J1160" i="45" s="1"/>
  <c r="I1161" i="45"/>
  <c r="J1161" i="45" s="1"/>
  <c r="I1162" i="45"/>
  <c r="J1162" i="45" s="1"/>
  <c r="I1163" i="45"/>
  <c r="J1163" i="45" s="1"/>
  <c r="I1164" i="45"/>
  <c r="J1164" i="45" s="1"/>
  <c r="I1165" i="45"/>
  <c r="J1165" i="45" s="1"/>
  <c r="I1166" i="45"/>
  <c r="J1166" i="45" s="1"/>
  <c r="I1167" i="45"/>
  <c r="J1167" i="45" s="1"/>
  <c r="I1168" i="45"/>
  <c r="J1168" i="45" s="1"/>
  <c r="I1169" i="45"/>
  <c r="J1169" i="45" s="1"/>
  <c r="I1170" i="45"/>
  <c r="J1170" i="45" s="1"/>
  <c r="I1171" i="45"/>
  <c r="J1171" i="45" s="1"/>
  <c r="I1172" i="45"/>
  <c r="J1172" i="45" s="1"/>
  <c r="I1173" i="45"/>
  <c r="J1173" i="45" s="1"/>
  <c r="I1174" i="45"/>
  <c r="J1174" i="45" s="1"/>
  <c r="I1175" i="45"/>
  <c r="J1175" i="45" s="1"/>
  <c r="I1176" i="45"/>
  <c r="J1176" i="45" s="1"/>
  <c r="I1177" i="45"/>
  <c r="J1177" i="45" s="1"/>
  <c r="I1178" i="45"/>
  <c r="J1178" i="45" s="1"/>
  <c r="I1179" i="45"/>
  <c r="J1179" i="45" s="1"/>
  <c r="I1180" i="45"/>
  <c r="J1180" i="45" s="1"/>
  <c r="I1181" i="45"/>
  <c r="J1181" i="45" s="1"/>
  <c r="I1182" i="45"/>
  <c r="J1182" i="45" s="1"/>
  <c r="I1183" i="45"/>
  <c r="J1183" i="45" s="1"/>
  <c r="I1184" i="45"/>
  <c r="J1184" i="45" s="1"/>
  <c r="I1185" i="45"/>
  <c r="J1185" i="45" s="1"/>
  <c r="I1186" i="45"/>
  <c r="J1186" i="45" s="1"/>
  <c r="I1187" i="45"/>
  <c r="J1187" i="45" s="1"/>
  <c r="I1188" i="45"/>
  <c r="J1188" i="45" s="1"/>
  <c r="I1189" i="45"/>
  <c r="J1189" i="45" s="1"/>
  <c r="I1190" i="45"/>
  <c r="J1190" i="45" s="1"/>
  <c r="I1191" i="45"/>
  <c r="J1191" i="45" s="1"/>
  <c r="I1192" i="45"/>
  <c r="J1192" i="45" s="1"/>
  <c r="I1193" i="45"/>
  <c r="J1193" i="45" s="1"/>
  <c r="I1194" i="45"/>
  <c r="J1194" i="45" s="1"/>
  <c r="I1195" i="45"/>
  <c r="J1195" i="45" s="1"/>
  <c r="I1196" i="45"/>
  <c r="J1196" i="45" s="1"/>
  <c r="I1197" i="45"/>
  <c r="J1197" i="45" s="1"/>
  <c r="I1198" i="45"/>
  <c r="J1198" i="45" s="1"/>
  <c r="I1199" i="45"/>
  <c r="J1199" i="45" s="1"/>
  <c r="I1200" i="45"/>
  <c r="J1200" i="45" s="1"/>
  <c r="I1201" i="45"/>
  <c r="J1201" i="45" s="1"/>
  <c r="I1202" i="45"/>
  <c r="J1202" i="45" s="1"/>
  <c r="I1203" i="45"/>
  <c r="J1203" i="45" s="1"/>
  <c r="I1204" i="45"/>
  <c r="J1204" i="45" s="1"/>
  <c r="I1205" i="45"/>
  <c r="J1205" i="45" s="1"/>
  <c r="I1206" i="45"/>
  <c r="J1206" i="45" s="1"/>
  <c r="I1207" i="45"/>
  <c r="J1207" i="45" s="1"/>
  <c r="I1208" i="45"/>
  <c r="J1208" i="45" s="1"/>
  <c r="I1209" i="45"/>
  <c r="J1209" i="45" s="1"/>
  <c r="I1210" i="45"/>
  <c r="J1210" i="45" s="1"/>
  <c r="I1211" i="45"/>
  <c r="J1211" i="45" s="1"/>
  <c r="I1212" i="45"/>
  <c r="J1212" i="45" s="1"/>
  <c r="I1213" i="45"/>
  <c r="J1213" i="45" s="1"/>
  <c r="I1214" i="45"/>
  <c r="J1214" i="45" s="1"/>
  <c r="I1215" i="45"/>
  <c r="J1215" i="45" s="1"/>
  <c r="I1216" i="45"/>
  <c r="J1216" i="45" s="1"/>
  <c r="I1217" i="45"/>
  <c r="J1217" i="45" s="1"/>
  <c r="I1218" i="45"/>
  <c r="J1218" i="45" s="1"/>
  <c r="I1219" i="45"/>
  <c r="J1219" i="45" s="1"/>
  <c r="I1220" i="45"/>
  <c r="J1220" i="45" s="1"/>
  <c r="I1221" i="45"/>
  <c r="J1221" i="45" s="1"/>
  <c r="I1222" i="45"/>
  <c r="J1222" i="45" s="1"/>
  <c r="I1223" i="45"/>
  <c r="J1223" i="45" s="1"/>
  <c r="I1224" i="45"/>
  <c r="J1224" i="45" s="1"/>
  <c r="I1225" i="45"/>
  <c r="J1225" i="45" s="1"/>
  <c r="I1226" i="45"/>
  <c r="J1226" i="45" s="1"/>
  <c r="I1227" i="45"/>
  <c r="J1227" i="45" s="1"/>
  <c r="I1228" i="45"/>
  <c r="J1228" i="45" s="1"/>
  <c r="I1229" i="45"/>
  <c r="J1229" i="45" s="1"/>
  <c r="I1230" i="45"/>
  <c r="J1230" i="45" s="1"/>
  <c r="I1231" i="45"/>
  <c r="J1231" i="45" s="1"/>
  <c r="I1232" i="45"/>
  <c r="J1232" i="45" s="1"/>
  <c r="I1233" i="45"/>
  <c r="J1233" i="45" s="1"/>
  <c r="I1234" i="45"/>
  <c r="J1234" i="45" s="1"/>
  <c r="I1235" i="45"/>
  <c r="J1235" i="45" s="1"/>
  <c r="I1236" i="45"/>
  <c r="J1236" i="45" s="1"/>
  <c r="I1237" i="45"/>
  <c r="J1237" i="45" s="1"/>
  <c r="I1238" i="45"/>
  <c r="J1238" i="45" s="1"/>
  <c r="I1239" i="45"/>
  <c r="J1239" i="45" s="1"/>
  <c r="I1240" i="45"/>
  <c r="J1240" i="45" s="1"/>
  <c r="I1241" i="45"/>
  <c r="J1241" i="45" s="1"/>
  <c r="I1242" i="45"/>
  <c r="J1242" i="45" s="1"/>
  <c r="I1243" i="45"/>
  <c r="J1243" i="45" s="1"/>
  <c r="I1244" i="45"/>
  <c r="J1244" i="45" s="1"/>
  <c r="I1245" i="45"/>
  <c r="J1245" i="45" s="1"/>
  <c r="I1246" i="45"/>
  <c r="J1246" i="45" s="1"/>
  <c r="I1247" i="45"/>
  <c r="J1247" i="45" s="1"/>
  <c r="I1248" i="45"/>
  <c r="J1248" i="45" s="1"/>
  <c r="I1249" i="45"/>
  <c r="J1249" i="45" s="1"/>
  <c r="I1250" i="45"/>
  <c r="J1250" i="45" s="1"/>
  <c r="I1251" i="45"/>
  <c r="J1251" i="45" s="1"/>
  <c r="I1252" i="45"/>
  <c r="J1252" i="45" s="1"/>
  <c r="I1253" i="45"/>
  <c r="J1253" i="45" s="1"/>
  <c r="I1254" i="45"/>
  <c r="J1254" i="45" s="1"/>
  <c r="I1255" i="45"/>
  <c r="J1255" i="45" s="1"/>
  <c r="I1256" i="45"/>
  <c r="J1256" i="45" s="1"/>
  <c r="I1257" i="45"/>
  <c r="J1257" i="45" s="1"/>
  <c r="I1258" i="45"/>
  <c r="J1258" i="45" s="1"/>
  <c r="I1259" i="45"/>
  <c r="J1259" i="45" s="1"/>
  <c r="I1260" i="45"/>
  <c r="J1260" i="45" s="1"/>
  <c r="I1261" i="45"/>
  <c r="J1261" i="45" s="1"/>
  <c r="I1262" i="45"/>
  <c r="J1262" i="45" s="1"/>
  <c r="I1263" i="45"/>
  <c r="J1263" i="45" s="1"/>
  <c r="I1264" i="45"/>
  <c r="J1264" i="45" s="1"/>
  <c r="I1265" i="45"/>
  <c r="J1265" i="45" s="1"/>
  <c r="I1266" i="45"/>
  <c r="J1266" i="45" s="1"/>
  <c r="I1267" i="45"/>
  <c r="J1267" i="45" s="1"/>
  <c r="I1268" i="45"/>
  <c r="J1268" i="45" s="1"/>
  <c r="I1269" i="45"/>
  <c r="J1269" i="45" s="1"/>
  <c r="I1270" i="45"/>
  <c r="J1270" i="45" s="1"/>
  <c r="I1271" i="45"/>
  <c r="J1271" i="45" s="1"/>
  <c r="I1272" i="45"/>
  <c r="J1272" i="45" s="1"/>
  <c r="I1273" i="45"/>
  <c r="J1273" i="45" s="1"/>
  <c r="I1274" i="45"/>
  <c r="J1274" i="45" s="1"/>
  <c r="I1275" i="45"/>
  <c r="J1275" i="45" s="1"/>
  <c r="I1276" i="45"/>
  <c r="J1276" i="45" s="1"/>
  <c r="I1277" i="45"/>
  <c r="J1277" i="45" s="1"/>
  <c r="I1278" i="45"/>
  <c r="J1278" i="45" s="1"/>
  <c r="I1279" i="45"/>
  <c r="J1279" i="45" s="1"/>
  <c r="I1280" i="45"/>
  <c r="J1280" i="45" s="1"/>
  <c r="I1281" i="45"/>
  <c r="J1281" i="45" s="1"/>
  <c r="I1282" i="45"/>
  <c r="J1282" i="45" s="1"/>
  <c r="I1283" i="45"/>
  <c r="J1283" i="45" s="1"/>
  <c r="I1284" i="45"/>
  <c r="J1284" i="45" s="1"/>
  <c r="I1285" i="45"/>
  <c r="J1285" i="45" s="1"/>
  <c r="I1286" i="45"/>
  <c r="J1286" i="45" s="1"/>
  <c r="I1287" i="45"/>
  <c r="J1287" i="45" s="1"/>
  <c r="I1288" i="45"/>
  <c r="J1288" i="45" s="1"/>
  <c r="I1289" i="45"/>
  <c r="J1289" i="45" s="1"/>
  <c r="I1290" i="45"/>
  <c r="J1290" i="45" s="1"/>
  <c r="I1291" i="45"/>
  <c r="J1291" i="45" s="1"/>
  <c r="I1292" i="45"/>
  <c r="J1292" i="45" s="1"/>
  <c r="I1293" i="45"/>
  <c r="J1293" i="45" s="1"/>
  <c r="I1294" i="45"/>
  <c r="J1294" i="45" s="1"/>
  <c r="I1295" i="45"/>
  <c r="J1295" i="45" s="1"/>
  <c r="I1296" i="45"/>
  <c r="J1296" i="45" s="1"/>
  <c r="I1297" i="45"/>
  <c r="J1297" i="45" s="1"/>
  <c r="I1298" i="45"/>
  <c r="J1298" i="45" s="1"/>
  <c r="I1299" i="45"/>
  <c r="J1299" i="45" s="1"/>
  <c r="I1300" i="45"/>
  <c r="J1300" i="45" s="1"/>
  <c r="I1301" i="45"/>
  <c r="J1301" i="45" s="1"/>
  <c r="I1302" i="45"/>
  <c r="J1302" i="45" s="1"/>
  <c r="I1303" i="45"/>
  <c r="J1303" i="45" s="1"/>
  <c r="I1304" i="45"/>
  <c r="J1304" i="45" s="1"/>
  <c r="I1305" i="45"/>
  <c r="J1305" i="45" s="1"/>
  <c r="I1306" i="45"/>
  <c r="J1306" i="45" s="1"/>
  <c r="I1307" i="45"/>
  <c r="J1307" i="45" s="1"/>
  <c r="I1308" i="45"/>
  <c r="J1308" i="45" s="1"/>
  <c r="I1309" i="45"/>
  <c r="J1309" i="45" s="1"/>
  <c r="I1310" i="45"/>
  <c r="J1310" i="45" s="1"/>
  <c r="I1311" i="45"/>
  <c r="J1311" i="45" s="1"/>
  <c r="I1312" i="45"/>
  <c r="J1312" i="45" s="1"/>
  <c r="I1313" i="45"/>
  <c r="J1313" i="45" s="1"/>
  <c r="I1314" i="45"/>
  <c r="J1314" i="45" s="1"/>
  <c r="I1315" i="45"/>
  <c r="J1315" i="45" s="1"/>
  <c r="I1316" i="45"/>
  <c r="J1316" i="45" s="1"/>
  <c r="I1317" i="45"/>
  <c r="J1317" i="45" s="1"/>
  <c r="I1318" i="45"/>
  <c r="J1318" i="45" s="1"/>
  <c r="I1319" i="45"/>
  <c r="J1319" i="45" s="1"/>
  <c r="I1320" i="45"/>
  <c r="J1320" i="45" s="1"/>
  <c r="I1321" i="45"/>
  <c r="J1321" i="45" s="1"/>
  <c r="I1322" i="45"/>
  <c r="J1322" i="45" s="1"/>
  <c r="I1323" i="45"/>
  <c r="J1323" i="45" s="1"/>
  <c r="I1324" i="45"/>
  <c r="J1324" i="45" s="1"/>
  <c r="I1325" i="45"/>
  <c r="J1325" i="45" s="1"/>
  <c r="I1326" i="45"/>
  <c r="J1326" i="45" s="1"/>
  <c r="I1327" i="45"/>
  <c r="J1327" i="45" s="1"/>
  <c r="I1328" i="45"/>
  <c r="J1328" i="45" s="1"/>
  <c r="I1329" i="45"/>
  <c r="J1329" i="45" s="1"/>
  <c r="I1330" i="45"/>
  <c r="J1330" i="45" s="1"/>
  <c r="I1331" i="45"/>
  <c r="J1331" i="45" s="1"/>
  <c r="I1332" i="45"/>
  <c r="J1332" i="45" s="1"/>
  <c r="I1333" i="45"/>
  <c r="J1333" i="45" s="1"/>
  <c r="I1334" i="45"/>
  <c r="J1334" i="45" s="1"/>
  <c r="I1335" i="45"/>
  <c r="J1335" i="45" s="1"/>
  <c r="I1336" i="45"/>
  <c r="J1336" i="45" s="1"/>
  <c r="I1337" i="45"/>
  <c r="J1337" i="45" s="1"/>
  <c r="I1338" i="45"/>
  <c r="J1338" i="45" s="1"/>
  <c r="I1339" i="45"/>
  <c r="J1339" i="45" s="1"/>
  <c r="I1340" i="45"/>
  <c r="J1340" i="45" s="1"/>
  <c r="I1341" i="45"/>
  <c r="J1341" i="45" s="1"/>
  <c r="I1342" i="45"/>
  <c r="J1342" i="45" s="1"/>
  <c r="I1343" i="45"/>
  <c r="J1343" i="45" s="1"/>
  <c r="I1344" i="45"/>
  <c r="J1344" i="45" s="1"/>
  <c r="I1345" i="45"/>
  <c r="J1345" i="45" s="1"/>
  <c r="I1346" i="45"/>
  <c r="J1346" i="45" s="1"/>
  <c r="I1347" i="45"/>
  <c r="J1347" i="45" s="1"/>
  <c r="I1348" i="45"/>
  <c r="J1348" i="45" s="1"/>
  <c r="I1349" i="45"/>
  <c r="J1349" i="45" s="1"/>
  <c r="I1350" i="45"/>
  <c r="J1350" i="45" s="1"/>
  <c r="I1351" i="45"/>
  <c r="J1351" i="45" s="1"/>
  <c r="I1352" i="45"/>
  <c r="J1352" i="45" s="1"/>
  <c r="I1353" i="45"/>
  <c r="J1353" i="45" s="1"/>
  <c r="I1354" i="45"/>
  <c r="J1354" i="45" s="1"/>
  <c r="I1355" i="45"/>
  <c r="J1355" i="45" s="1"/>
  <c r="I1356" i="45"/>
  <c r="J1356" i="45" s="1"/>
  <c r="I1357" i="45"/>
  <c r="J1357" i="45" s="1"/>
  <c r="I1358" i="45"/>
  <c r="J1358" i="45" s="1"/>
  <c r="I1359" i="45"/>
  <c r="J1359" i="45" s="1"/>
  <c r="I1360" i="45"/>
  <c r="J1360" i="45" s="1"/>
  <c r="I1361" i="45"/>
  <c r="J1361" i="45" s="1"/>
  <c r="I1362" i="45"/>
  <c r="J1362" i="45" s="1"/>
  <c r="I1363" i="45"/>
  <c r="J1363" i="45" s="1"/>
  <c r="I1364" i="45"/>
  <c r="J1364" i="45" s="1"/>
  <c r="I1365" i="45"/>
  <c r="J1365" i="45" s="1"/>
  <c r="I1366" i="45"/>
  <c r="J1366" i="45" s="1"/>
  <c r="I1367" i="45"/>
  <c r="J1367" i="45" s="1"/>
  <c r="I1368" i="45"/>
  <c r="J1368" i="45" s="1"/>
  <c r="I1369" i="45"/>
  <c r="J1369" i="45" s="1"/>
  <c r="I1370" i="45"/>
  <c r="J1370" i="45" s="1"/>
  <c r="I1371" i="45"/>
  <c r="J1371" i="45" s="1"/>
  <c r="I1372" i="45"/>
  <c r="J1372" i="45" s="1"/>
  <c r="I1373" i="45"/>
  <c r="J1373" i="45" s="1"/>
  <c r="I1374" i="45"/>
  <c r="J1374" i="45" s="1"/>
  <c r="I1375" i="45"/>
  <c r="J1375" i="45" s="1"/>
  <c r="I1376" i="45"/>
  <c r="J1376" i="45" s="1"/>
  <c r="I1377" i="45"/>
  <c r="J1377" i="45" s="1"/>
  <c r="I1378" i="45"/>
  <c r="J1378" i="45" s="1"/>
  <c r="I1379" i="45"/>
  <c r="J1379" i="45" s="1"/>
  <c r="I1380" i="45"/>
  <c r="J1380" i="45" s="1"/>
  <c r="I1381" i="45"/>
  <c r="J1381" i="45" s="1"/>
  <c r="I1382" i="45"/>
  <c r="J1382" i="45" s="1"/>
  <c r="I1383" i="45"/>
  <c r="J1383" i="45" s="1"/>
  <c r="I1384" i="45"/>
  <c r="J1384" i="45" s="1"/>
  <c r="I1385" i="45"/>
  <c r="J1385" i="45" s="1"/>
  <c r="I1386" i="45"/>
  <c r="J1386" i="45" s="1"/>
  <c r="I1387" i="45"/>
  <c r="J1387" i="45" s="1"/>
  <c r="I1388" i="45"/>
  <c r="J1388" i="45" s="1"/>
  <c r="I1389" i="45"/>
  <c r="J1389" i="45" s="1"/>
  <c r="I1390" i="45"/>
  <c r="J1390" i="45" s="1"/>
  <c r="I1391" i="45"/>
  <c r="J1391" i="45" s="1"/>
  <c r="I1392" i="45"/>
  <c r="J1392" i="45" s="1"/>
  <c r="I1393" i="45"/>
  <c r="J1393" i="45" s="1"/>
  <c r="I1394" i="45"/>
  <c r="J1394" i="45" s="1"/>
  <c r="I1395" i="45"/>
  <c r="J1395" i="45" s="1"/>
  <c r="I1396" i="45"/>
  <c r="J1396" i="45" s="1"/>
  <c r="I1397" i="45"/>
  <c r="J1397" i="45" s="1"/>
  <c r="I1398" i="45"/>
  <c r="J1398" i="45" s="1"/>
  <c r="I1399" i="45"/>
  <c r="J1399" i="45" s="1"/>
  <c r="I1400" i="45"/>
  <c r="J1400" i="45" s="1"/>
  <c r="I1401" i="45"/>
  <c r="J1401" i="45" s="1"/>
  <c r="I1402" i="45"/>
  <c r="J1402" i="45" s="1"/>
  <c r="I1403" i="45"/>
  <c r="J1403" i="45" s="1"/>
  <c r="I1404" i="45"/>
  <c r="J1404" i="45" s="1"/>
  <c r="I1405" i="45"/>
  <c r="J1405" i="45" s="1"/>
  <c r="I1406" i="45"/>
  <c r="J1406" i="45" s="1"/>
  <c r="I1407" i="45"/>
  <c r="J1407" i="45" s="1"/>
  <c r="I1408" i="45"/>
  <c r="J1408" i="45" s="1"/>
  <c r="I1409" i="45"/>
  <c r="J1409" i="45" s="1"/>
  <c r="I1410" i="45"/>
  <c r="J1410" i="45" s="1"/>
  <c r="I1411" i="45"/>
  <c r="J1411" i="45" s="1"/>
  <c r="I1412" i="45"/>
  <c r="J1412" i="45" s="1"/>
  <c r="I1413" i="45"/>
  <c r="J1413" i="45" s="1"/>
  <c r="I1414" i="45"/>
  <c r="J1414" i="45" s="1"/>
  <c r="I1415" i="45"/>
  <c r="J1415" i="45" s="1"/>
  <c r="I1416" i="45"/>
  <c r="J1416" i="45" s="1"/>
  <c r="I1417" i="45"/>
  <c r="J1417" i="45" s="1"/>
  <c r="I1418" i="45"/>
  <c r="J1418" i="45" s="1"/>
  <c r="I1419" i="45"/>
  <c r="J1419" i="45" s="1"/>
  <c r="I1420" i="45"/>
  <c r="J1420" i="45" s="1"/>
  <c r="I1421" i="45"/>
  <c r="J1421" i="45" s="1"/>
  <c r="I1422" i="45"/>
  <c r="J1422" i="45" s="1"/>
  <c r="I1423" i="45"/>
  <c r="J1423" i="45" s="1"/>
  <c r="I1424" i="45"/>
  <c r="J1424" i="45" s="1"/>
  <c r="I1425" i="45"/>
  <c r="J1425" i="45" s="1"/>
  <c r="I1426" i="45"/>
  <c r="J1426" i="45" s="1"/>
  <c r="I1427" i="45"/>
  <c r="J1427" i="45" s="1"/>
  <c r="I1428" i="45"/>
  <c r="J1428" i="45" s="1"/>
  <c r="I1429" i="45"/>
  <c r="J1429" i="45" s="1"/>
  <c r="I1430" i="45"/>
  <c r="J1430" i="45" s="1"/>
  <c r="I1431" i="45"/>
  <c r="J1431" i="45" s="1"/>
  <c r="I1432" i="45"/>
  <c r="J1432" i="45" s="1"/>
  <c r="I1433" i="45"/>
  <c r="J1433" i="45" s="1"/>
  <c r="I1434" i="45"/>
  <c r="J1434" i="45" s="1"/>
  <c r="I1435" i="45"/>
  <c r="J1435" i="45" s="1"/>
  <c r="I1436" i="45"/>
  <c r="J1436" i="45" s="1"/>
  <c r="I1437" i="45"/>
  <c r="J1437" i="45" s="1"/>
  <c r="I1438" i="45"/>
  <c r="J1438" i="45" s="1"/>
  <c r="I1439" i="45"/>
  <c r="J1439" i="45" s="1"/>
  <c r="I1440" i="45"/>
  <c r="J1440" i="45" s="1"/>
  <c r="I1441" i="45"/>
  <c r="J1441" i="45" s="1"/>
  <c r="I1442" i="45"/>
  <c r="J1442" i="45" s="1"/>
  <c r="I1443" i="45"/>
  <c r="J1443" i="45" s="1"/>
  <c r="I1444" i="45"/>
  <c r="J1444" i="45" s="1"/>
  <c r="I1445" i="45"/>
  <c r="J1445" i="45" s="1"/>
  <c r="I1446" i="45"/>
  <c r="J1446" i="45" s="1"/>
  <c r="I1447" i="45"/>
  <c r="J1447" i="45" s="1"/>
  <c r="I1448" i="45"/>
  <c r="J1448" i="45" s="1"/>
  <c r="I1449" i="45"/>
  <c r="J1449" i="45" s="1"/>
  <c r="I1450" i="45"/>
  <c r="J1450" i="45" s="1"/>
  <c r="I1451" i="45"/>
  <c r="J1451" i="45" s="1"/>
  <c r="I1452" i="45"/>
  <c r="J1452" i="45" s="1"/>
  <c r="I1453" i="45"/>
  <c r="J1453" i="45" s="1"/>
  <c r="I1454" i="45"/>
  <c r="J1454" i="45" s="1"/>
  <c r="I1455" i="45"/>
  <c r="J1455" i="45" s="1"/>
  <c r="I1456" i="45"/>
  <c r="J1456" i="45" s="1"/>
  <c r="I1457" i="45"/>
  <c r="J1457" i="45" s="1"/>
  <c r="I1458" i="45"/>
  <c r="J1458" i="45" s="1"/>
  <c r="I1459" i="45"/>
  <c r="J1459" i="45" s="1"/>
  <c r="I1460" i="45"/>
  <c r="J1460" i="45" s="1"/>
  <c r="I1461" i="45"/>
  <c r="J1461" i="45" s="1"/>
  <c r="I1462" i="45"/>
  <c r="J1462" i="45" s="1"/>
  <c r="I1463" i="45"/>
  <c r="J1463" i="45" s="1"/>
  <c r="I1464" i="45"/>
  <c r="J1464" i="45" s="1"/>
  <c r="I1465" i="45"/>
  <c r="J1465" i="45" s="1"/>
  <c r="I1466" i="45"/>
  <c r="J1466" i="45" s="1"/>
  <c r="I1467" i="45"/>
  <c r="J1467" i="45" s="1"/>
  <c r="I1468" i="45"/>
  <c r="J1468" i="45" s="1"/>
  <c r="I1469" i="45"/>
  <c r="J1469" i="45" s="1"/>
  <c r="I1470" i="45"/>
  <c r="J1470" i="45" s="1"/>
  <c r="I1471" i="45"/>
  <c r="J1471" i="45" s="1"/>
  <c r="I1472" i="45"/>
  <c r="J1472" i="45" s="1"/>
  <c r="I1473" i="45"/>
  <c r="J1473" i="45" s="1"/>
  <c r="I1474" i="45"/>
  <c r="J1474" i="45" s="1"/>
  <c r="I1475" i="45"/>
  <c r="J1475" i="45" s="1"/>
  <c r="I1476" i="45"/>
  <c r="J1476" i="45" s="1"/>
  <c r="I1477" i="45"/>
  <c r="J1477" i="45" s="1"/>
  <c r="I1478" i="45"/>
  <c r="J1478" i="45" s="1"/>
  <c r="I1479" i="45"/>
  <c r="J1479" i="45" s="1"/>
  <c r="I1480" i="45"/>
  <c r="J1480" i="45" s="1"/>
  <c r="I1481" i="45"/>
  <c r="J1481" i="45" s="1"/>
  <c r="I1482" i="45"/>
  <c r="J1482" i="45" s="1"/>
  <c r="I1483" i="45"/>
  <c r="J1483" i="45" s="1"/>
  <c r="I1484" i="45"/>
  <c r="J1484" i="45" s="1"/>
  <c r="I1485" i="45"/>
  <c r="J1485" i="45" s="1"/>
  <c r="I1486" i="45"/>
  <c r="J1486" i="45" s="1"/>
  <c r="I1487" i="45"/>
  <c r="J1487" i="45" s="1"/>
  <c r="I1488" i="45"/>
  <c r="J1488" i="45" s="1"/>
  <c r="I1489" i="45"/>
  <c r="J1489" i="45" s="1"/>
  <c r="I1490" i="45"/>
  <c r="J1490" i="45" s="1"/>
  <c r="I1491" i="45"/>
  <c r="J1491" i="45" s="1"/>
  <c r="I1492" i="45"/>
  <c r="J1492" i="45" s="1"/>
  <c r="I1493" i="45"/>
  <c r="J1493" i="45" s="1"/>
  <c r="I1494" i="45"/>
  <c r="J1494" i="45" s="1"/>
  <c r="I1495" i="45"/>
  <c r="J1495" i="45" s="1"/>
  <c r="I1496" i="45"/>
  <c r="J1496" i="45" s="1"/>
  <c r="I1497" i="45"/>
  <c r="J1497" i="45" s="1"/>
  <c r="I1498" i="45"/>
  <c r="J1498" i="45" s="1"/>
  <c r="I1499" i="45"/>
  <c r="J1499" i="45" s="1"/>
  <c r="I1500" i="45"/>
  <c r="J1500" i="45" s="1"/>
  <c r="I1501" i="45"/>
  <c r="J1501" i="45" s="1"/>
  <c r="I1502" i="45"/>
  <c r="J1502" i="45" s="1"/>
  <c r="I1503" i="45"/>
  <c r="J1503" i="45" s="1"/>
  <c r="I1504" i="45"/>
  <c r="J1504" i="45" s="1"/>
  <c r="I1505" i="45"/>
  <c r="J1505" i="45" s="1"/>
  <c r="I1506" i="45"/>
  <c r="J1506" i="45" s="1"/>
  <c r="I1507" i="45"/>
  <c r="J1507" i="45" s="1"/>
  <c r="I1508" i="45"/>
  <c r="J1508" i="45" s="1"/>
  <c r="I1509" i="45"/>
  <c r="J1509" i="45" s="1"/>
  <c r="I1510" i="45"/>
  <c r="J1510" i="45" s="1"/>
  <c r="I1511" i="45"/>
  <c r="J1511" i="45" s="1"/>
  <c r="I1512" i="45"/>
  <c r="J1512" i="45" s="1"/>
  <c r="I1513" i="45"/>
  <c r="J1513" i="45" s="1"/>
  <c r="I1514" i="45"/>
  <c r="J1514" i="45" s="1"/>
  <c r="I1515" i="45"/>
  <c r="J1515" i="45" s="1"/>
  <c r="I1516" i="45"/>
  <c r="J1516" i="45" s="1"/>
  <c r="I1517" i="45"/>
  <c r="J1517" i="45" s="1"/>
  <c r="I1518" i="45"/>
  <c r="J1518" i="45" s="1"/>
  <c r="I1519" i="45"/>
  <c r="J1519" i="45" s="1"/>
  <c r="I1520" i="45"/>
  <c r="J1520" i="45" s="1"/>
  <c r="I1521" i="45"/>
  <c r="J1521" i="45" s="1"/>
  <c r="I1522" i="45"/>
  <c r="J1522" i="45" s="1"/>
  <c r="I1523" i="45"/>
  <c r="J1523" i="45" s="1"/>
  <c r="I1524" i="45"/>
  <c r="J1524" i="45" s="1"/>
  <c r="I1525" i="45"/>
  <c r="J1525" i="45" s="1"/>
  <c r="I1526" i="45"/>
  <c r="J1526" i="45" s="1"/>
  <c r="I1527" i="45"/>
  <c r="J1527" i="45" s="1"/>
  <c r="I1528" i="45"/>
  <c r="J1528" i="45" s="1"/>
  <c r="I1529" i="45"/>
  <c r="J1529" i="45" s="1"/>
  <c r="I1530" i="45"/>
  <c r="J1530" i="45" s="1"/>
  <c r="I1531" i="45"/>
  <c r="J1531" i="45" s="1"/>
  <c r="I1532" i="45"/>
  <c r="J1532" i="45" s="1"/>
  <c r="I1533" i="45"/>
  <c r="J1533" i="45" s="1"/>
  <c r="I1534" i="45"/>
  <c r="J1534" i="45" s="1"/>
  <c r="I1535" i="45"/>
  <c r="J1535" i="45" s="1"/>
  <c r="I1536" i="45"/>
  <c r="J1536" i="45" s="1"/>
  <c r="I1537" i="45"/>
  <c r="J1537" i="45" s="1"/>
  <c r="I1538" i="45"/>
  <c r="J1538" i="45" s="1"/>
  <c r="I1539" i="45"/>
  <c r="J1539" i="45" s="1"/>
  <c r="I1540" i="45"/>
  <c r="J1540" i="45" s="1"/>
  <c r="I1541" i="45"/>
  <c r="J1541" i="45" s="1"/>
  <c r="I1542" i="45"/>
  <c r="J1542" i="45" s="1"/>
  <c r="I1543" i="45"/>
  <c r="J1543" i="45" s="1"/>
  <c r="I1544" i="45"/>
  <c r="J1544" i="45" s="1"/>
  <c r="I1545" i="45"/>
  <c r="J1545" i="45" s="1"/>
  <c r="I1546" i="45"/>
  <c r="J1546" i="45" s="1"/>
  <c r="I1547" i="45"/>
  <c r="J1547" i="45" s="1"/>
  <c r="I1548" i="45"/>
  <c r="J1548" i="45" s="1"/>
  <c r="I1549" i="45"/>
  <c r="J1549" i="45" s="1"/>
  <c r="I1550" i="45"/>
  <c r="J1550" i="45" s="1"/>
  <c r="I1551" i="45"/>
  <c r="J1551" i="45" s="1"/>
  <c r="I1552" i="45"/>
  <c r="J1552" i="45" s="1"/>
  <c r="I1553" i="45"/>
  <c r="J1553" i="45" s="1"/>
  <c r="I1554" i="45"/>
  <c r="J1554" i="45" s="1"/>
  <c r="I1555" i="45"/>
  <c r="J1555" i="45" s="1"/>
  <c r="I1556" i="45"/>
  <c r="J1556" i="45" s="1"/>
  <c r="I1557" i="45"/>
  <c r="J1557" i="45" s="1"/>
  <c r="I1558" i="45"/>
  <c r="J1558" i="45" s="1"/>
  <c r="I1559" i="45"/>
  <c r="J1559" i="45" s="1"/>
  <c r="I1560" i="45"/>
  <c r="J1560" i="45" s="1"/>
  <c r="I1561" i="45"/>
  <c r="J1561" i="45" s="1"/>
  <c r="I1562" i="45"/>
  <c r="J1562" i="45" s="1"/>
  <c r="I1563" i="45"/>
  <c r="J1563" i="45" s="1"/>
  <c r="I1564" i="45"/>
  <c r="J1564" i="45" s="1"/>
  <c r="I1565" i="45"/>
  <c r="J1565" i="45" s="1"/>
  <c r="I1566" i="45"/>
  <c r="J1566" i="45" s="1"/>
  <c r="I1567" i="45"/>
  <c r="J1567" i="45" s="1"/>
  <c r="I1568" i="45"/>
  <c r="J1568" i="45" s="1"/>
  <c r="I1569" i="45"/>
  <c r="J1569" i="45" s="1"/>
  <c r="I1570" i="45"/>
  <c r="J1570" i="45" s="1"/>
  <c r="I1571" i="45"/>
  <c r="J1571" i="45" s="1"/>
  <c r="I1572" i="45"/>
  <c r="J1572" i="45" s="1"/>
  <c r="I1573" i="45"/>
  <c r="J1573" i="45" s="1"/>
  <c r="I1574" i="45"/>
  <c r="J1574" i="45" s="1"/>
  <c r="I1575" i="45"/>
  <c r="J1575" i="45" s="1"/>
  <c r="I1576" i="45"/>
  <c r="J1576" i="45" s="1"/>
  <c r="I1577" i="45"/>
  <c r="J1577" i="45" s="1"/>
  <c r="I1578" i="45"/>
  <c r="J1578" i="45" s="1"/>
  <c r="I1579" i="45"/>
  <c r="J1579" i="45" s="1"/>
  <c r="I1580" i="45"/>
  <c r="J1580" i="45" s="1"/>
  <c r="I1581" i="45"/>
  <c r="J1581" i="45" s="1"/>
  <c r="I1582" i="45"/>
  <c r="J1582" i="45" s="1"/>
  <c r="I1583" i="45"/>
  <c r="J1583" i="45" s="1"/>
  <c r="I1584" i="45"/>
  <c r="J1584" i="45" s="1"/>
  <c r="I1585" i="45"/>
  <c r="J1585" i="45" s="1"/>
  <c r="I1586" i="45"/>
  <c r="J1586" i="45" s="1"/>
  <c r="I1587" i="45"/>
  <c r="J1587" i="45" s="1"/>
  <c r="I1588" i="45"/>
  <c r="J1588" i="45" s="1"/>
  <c r="I1589" i="45"/>
  <c r="J1589" i="45" s="1"/>
  <c r="I1590" i="45"/>
  <c r="J1590" i="45" s="1"/>
  <c r="I1591" i="45"/>
  <c r="J1591" i="45" s="1"/>
  <c r="I1592" i="45"/>
  <c r="J1592" i="45" s="1"/>
  <c r="I1593" i="45"/>
  <c r="J1593" i="45" s="1"/>
  <c r="I1594" i="45"/>
  <c r="J1594" i="45" s="1"/>
  <c r="I1595" i="45"/>
  <c r="J1595" i="45" s="1"/>
  <c r="I1596" i="45"/>
  <c r="J1596" i="45" s="1"/>
  <c r="I1597" i="45"/>
  <c r="J1597" i="45" s="1"/>
  <c r="I1598" i="45"/>
  <c r="J1598" i="45" s="1"/>
  <c r="I1599" i="45"/>
  <c r="J1599" i="45" s="1"/>
  <c r="I1600" i="45"/>
  <c r="J1600" i="45" s="1"/>
  <c r="I1601" i="45"/>
  <c r="J1601" i="45" s="1"/>
  <c r="I1602" i="45"/>
  <c r="J1602" i="45" s="1"/>
  <c r="I1603" i="45"/>
  <c r="J1603" i="45" s="1"/>
  <c r="I1604" i="45"/>
  <c r="J1604" i="45" s="1"/>
  <c r="I1605" i="45"/>
  <c r="J1605" i="45" s="1"/>
  <c r="I1606" i="45"/>
  <c r="J1606" i="45" s="1"/>
  <c r="I1607" i="45"/>
  <c r="J1607" i="45" s="1"/>
  <c r="I1608" i="45"/>
  <c r="J1608" i="45" s="1"/>
  <c r="I1609" i="45"/>
  <c r="J1609" i="45" s="1"/>
  <c r="I1610" i="45"/>
  <c r="J1610" i="45" s="1"/>
  <c r="I1611" i="45"/>
  <c r="J1611" i="45" s="1"/>
  <c r="I1612" i="45"/>
  <c r="J1612" i="45" s="1"/>
  <c r="I1613" i="45"/>
  <c r="J1613" i="45" s="1"/>
  <c r="I1614" i="45"/>
  <c r="J1614" i="45" s="1"/>
  <c r="I1615" i="45"/>
  <c r="J1615" i="45" s="1"/>
  <c r="I1616" i="45"/>
  <c r="J1616" i="45" s="1"/>
  <c r="I1617" i="45"/>
  <c r="J1617" i="45" s="1"/>
  <c r="I1618" i="45"/>
  <c r="J1618" i="45" s="1"/>
  <c r="I1619" i="45"/>
  <c r="J1619" i="45" s="1"/>
  <c r="I1620" i="45"/>
  <c r="J1620" i="45" s="1"/>
  <c r="I1621" i="45"/>
  <c r="J1621" i="45" s="1"/>
  <c r="I1622" i="45"/>
  <c r="J1622" i="45" s="1"/>
  <c r="I1623" i="45"/>
  <c r="J1623" i="45" s="1"/>
  <c r="I1624" i="45"/>
  <c r="J1624" i="45" s="1"/>
  <c r="I1625" i="45"/>
  <c r="J1625" i="45" s="1"/>
  <c r="I1626" i="45"/>
  <c r="J1626" i="45" s="1"/>
  <c r="I1627" i="45"/>
  <c r="J1627" i="45" s="1"/>
  <c r="I1628" i="45"/>
  <c r="J1628" i="45" s="1"/>
  <c r="I1629" i="45"/>
  <c r="J1629" i="45" s="1"/>
  <c r="I1630" i="45"/>
  <c r="J1630" i="45" s="1"/>
  <c r="I1631" i="45"/>
  <c r="J1631" i="45" s="1"/>
  <c r="I1632" i="45"/>
  <c r="J1632" i="45" s="1"/>
  <c r="I1633" i="45"/>
  <c r="J1633" i="45" s="1"/>
  <c r="I1634" i="45"/>
  <c r="J1634" i="45" s="1"/>
  <c r="I1635" i="45"/>
  <c r="J1635" i="45" s="1"/>
  <c r="I1636" i="45"/>
  <c r="J1636" i="45" s="1"/>
  <c r="I1637" i="45"/>
  <c r="J1637" i="45" s="1"/>
  <c r="I1638" i="45"/>
  <c r="J1638" i="45" s="1"/>
  <c r="I1639" i="45"/>
  <c r="J1639" i="45" s="1"/>
  <c r="I1640" i="45"/>
  <c r="J1640" i="45" s="1"/>
  <c r="I1641" i="45"/>
  <c r="J1641" i="45" s="1"/>
  <c r="I1642" i="45"/>
  <c r="J1642" i="45" s="1"/>
  <c r="I1643" i="45"/>
  <c r="J1643" i="45" s="1"/>
  <c r="I1644" i="45"/>
  <c r="J1644" i="45" s="1"/>
  <c r="I1645" i="45"/>
  <c r="J1645" i="45" s="1"/>
  <c r="I1646" i="45"/>
  <c r="J1646" i="45" s="1"/>
  <c r="I1647" i="45"/>
  <c r="J1647" i="45" s="1"/>
  <c r="I1648" i="45"/>
  <c r="J1648" i="45" s="1"/>
  <c r="I1649" i="45"/>
  <c r="J1649" i="45" s="1"/>
  <c r="I1650" i="45"/>
  <c r="J1650" i="45" s="1"/>
  <c r="I1651" i="45"/>
  <c r="J1651" i="45" s="1"/>
  <c r="I1652" i="45"/>
  <c r="J1652" i="45" s="1"/>
  <c r="I1653" i="45"/>
  <c r="J1653" i="45" s="1"/>
  <c r="I1654" i="45"/>
  <c r="J1654" i="45" s="1"/>
  <c r="I1655" i="45"/>
  <c r="J1655" i="45" s="1"/>
  <c r="I1656" i="45"/>
  <c r="J1656" i="45" s="1"/>
  <c r="I1657" i="45"/>
  <c r="J1657" i="45" s="1"/>
  <c r="I1658" i="45"/>
  <c r="J1658" i="45" s="1"/>
  <c r="I1659" i="45"/>
  <c r="J1659" i="45" s="1"/>
  <c r="I1660" i="45"/>
  <c r="J1660" i="45" s="1"/>
  <c r="I1661" i="45"/>
  <c r="J1661" i="45" s="1"/>
  <c r="I1662" i="45"/>
  <c r="J1662" i="45" s="1"/>
  <c r="I1663" i="45"/>
  <c r="J1663" i="45" s="1"/>
  <c r="I1664" i="45"/>
  <c r="J1664" i="45" s="1"/>
  <c r="I1665" i="45"/>
  <c r="J1665" i="45" s="1"/>
  <c r="I1666" i="45"/>
  <c r="J1666" i="45" s="1"/>
  <c r="I1667" i="45"/>
  <c r="J1667" i="45" s="1"/>
  <c r="I1668" i="45"/>
  <c r="J1668" i="45" s="1"/>
  <c r="I1669" i="45"/>
  <c r="J1669" i="45" s="1"/>
  <c r="I1670" i="45"/>
  <c r="J1670" i="45" s="1"/>
  <c r="I1671" i="45"/>
  <c r="J1671" i="45" s="1"/>
  <c r="I1672" i="45"/>
  <c r="J1672" i="45" s="1"/>
  <c r="I1673" i="45"/>
  <c r="J1673" i="45" s="1"/>
  <c r="I1674" i="45"/>
  <c r="J1674" i="45" s="1"/>
  <c r="I1675" i="45"/>
  <c r="J1675" i="45" s="1"/>
  <c r="I1676" i="45"/>
  <c r="J1676" i="45" s="1"/>
  <c r="I1677" i="45"/>
  <c r="J1677" i="45" s="1"/>
  <c r="I1678" i="45"/>
  <c r="J1678" i="45" s="1"/>
  <c r="I1679" i="45"/>
  <c r="J1679" i="45" s="1"/>
  <c r="I1680" i="45"/>
  <c r="J1680" i="45" s="1"/>
  <c r="I1681" i="45"/>
  <c r="J1681" i="45" s="1"/>
  <c r="I1682" i="45"/>
  <c r="J1682" i="45" s="1"/>
  <c r="I1683" i="45"/>
  <c r="J1683" i="45" s="1"/>
  <c r="I1684" i="45"/>
  <c r="J1684" i="45" s="1"/>
  <c r="I1685" i="45"/>
  <c r="J1685" i="45" s="1"/>
  <c r="I1686" i="45"/>
  <c r="J1686" i="45" s="1"/>
  <c r="I1687" i="45"/>
  <c r="J1687" i="45" s="1"/>
  <c r="I1688" i="45"/>
  <c r="J1688" i="45" s="1"/>
  <c r="I1689" i="45"/>
  <c r="J1689" i="45" s="1"/>
  <c r="I1690" i="45"/>
  <c r="J1690" i="45" s="1"/>
  <c r="I1691" i="45"/>
  <c r="J1691" i="45" s="1"/>
  <c r="I1692" i="45"/>
  <c r="J1692" i="45" s="1"/>
  <c r="I1693" i="45"/>
  <c r="J1693" i="45" s="1"/>
  <c r="I1694" i="45"/>
  <c r="J1694" i="45" s="1"/>
  <c r="I1695" i="45"/>
  <c r="J1695" i="45" s="1"/>
  <c r="I1696" i="45"/>
  <c r="J1696" i="45" s="1"/>
  <c r="I1697" i="45"/>
  <c r="J1697" i="45" s="1"/>
  <c r="I1698" i="45"/>
  <c r="J1698" i="45" s="1"/>
  <c r="I1699" i="45"/>
  <c r="J1699" i="45" s="1"/>
  <c r="I1700" i="45"/>
  <c r="J1700" i="45" s="1"/>
  <c r="I1701" i="45"/>
  <c r="J1701" i="45" s="1"/>
  <c r="I1702" i="45"/>
  <c r="J1702" i="45" s="1"/>
  <c r="I1703" i="45"/>
  <c r="J1703" i="45" s="1"/>
  <c r="I1704" i="45"/>
  <c r="J1704" i="45" s="1"/>
  <c r="I1705" i="45"/>
  <c r="J1705" i="45" s="1"/>
  <c r="I1706" i="45"/>
  <c r="J1706" i="45" s="1"/>
  <c r="I1707" i="45"/>
  <c r="J1707" i="45" s="1"/>
  <c r="I1708" i="45"/>
  <c r="J1708" i="45" s="1"/>
  <c r="I1709" i="45"/>
  <c r="J1709" i="45" s="1"/>
  <c r="I1710" i="45"/>
  <c r="J1710" i="45" s="1"/>
  <c r="I1711" i="45"/>
  <c r="J1711" i="45" s="1"/>
  <c r="I1712" i="45"/>
  <c r="J1712" i="45" s="1"/>
  <c r="I1713" i="45"/>
  <c r="J1713" i="45" s="1"/>
  <c r="I1714" i="45"/>
  <c r="J1714" i="45" s="1"/>
  <c r="I1715" i="45"/>
  <c r="J1715" i="45" s="1"/>
  <c r="I1716" i="45"/>
  <c r="J1716" i="45" s="1"/>
  <c r="I1717" i="45"/>
  <c r="J1717" i="45" s="1"/>
  <c r="I1718" i="45"/>
  <c r="J1718" i="45" s="1"/>
  <c r="I1719" i="45"/>
  <c r="J1719" i="45" s="1"/>
  <c r="I1720" i="45"/>
  <c r="J1720" i="45" s="1"/>
  <c r="I1721" i="45"/>
  <c r="J1721" i="45" s="1"/>
  <c r="I1722" i="45"/>
  <c r="J1722" i="45" s="1"/>
  <c r="I1723" i="45"/>
  <c r="J1723" i="45" s="1"/>
  <c r="I1724" i="45"/>
  <c r="J1724" i="45" s="1"/>
  <c r="I1725" i="45"/>
  <c r="J1725" i="45" s="1"/>
  <c r="I1726" i="45"/>
  <c r="J1726" i="45" s="1"/>
  <c r="I1727" i="45"/>
  <c r="J1727" i="45" s="1"/>
  <c r="I1728" i="45"/>
  <c r="J1728" i="45" s="1"/>
  <c r="I1729" i="45"/>
  <c r="J1729" i="45" s="1"/>
  <c r="I1730" i="45"/>
  <c r="J1730" i="45" s="1"/>
  <c r="I1731" i="45"/>
  <c r="J1731" i="45" s="1"/>
  <c r="I1732" i="45"/>
  <c r="J1732" i="45" s="1"/>
  <c r="I1733" i="45"/>
  <c r="J1733" i="45" s="1"/>
  <c r="I1734" i="45"/>
  <c r="J1734" i="45" s="1"/>
  <c r="I1735" i="45"/>
  <c r="J1735" i="45" s="1"/>
  <c r="I1736" i="45"/>
  <c r="J1736" i="45" s="1"/>
  <c r="I1737" i="45"/>
  <c r="J1737" i="45" s="1"/>
  <c r="I1738" i="45"/>
  <c r="J1738" i="45" s="1"/>
  <c r="I1739" i="45"/>
  <c r="J1739" i="45" s="1"/>
  <c r="I1740" i="45"/>
  <c r="J1740" i="45" s="1"/>
  <c r="I1741" i="45"/>
  <c r="J1741" i="45" s="1"/>
  <c r="I1742" i="45"/>
  <c r="J1742" i="45" s="1"/>
  <c r="I1743" i="45"/>
  <c r="J1743" i="45" s="1"/>
  <c r="I1744" i="45"/>
  <c r="J1744" i="45" s="1"/>
  <c r="I1745" i="45"/>
  <c r="J1745" i="45" s="1"/>
  <c r="I1746" i="45"/>
  <c r="J1746" i="45" s="1"/>
  <c r="I1747" i="45"/>
  <c r="J1747" i="45" s="1"/>
  <c r="I1748" i="45"/>
  <c r="J1748" i="45" s="1"/>
  <c r="I1749" i="45"/>
  <c r="J1749" i="45" s="1"/>
  <c r="I1750" i="45"/>
  <c r="J1750" i="45" s="1"/>
  <c r="I1751" i="45"/>
  <c r="J1751" i="45" s="1"/>
  <c r="I1752" i="45"/>
  <c r="J1752" i="45" s="1"/>
  <c r="I1753" i="45"/>
  <c r="J1753" i="45" s="1"/>
  <c r="I1754" i="45"/>
  <c r="J1754" i="45" s="1"/>
  <c r="I1755" i="45"/>
  <c r="J1755" i="45" s="1"/>
  <c r="I1756" i="45"/>
  <c r="J1756" i="45" s="1"/>
  <c r="I1757" i="45"/>
  <c r="J1757" i="45" s="1"/>
  <c r="I1758" i="45"/>
  <c r="J1758" i="45" s="1"/>
  <c r="I1759" i="45"/>
  <c r="J1759" i="45" s="1"/>
  <c r="I1760" i="45"/>
  <c r="J1760" i="45" s="1"/>
  <c r="I1761" i="45"/>
  <c r="J1761" i="45" s="1"/>
  <c r="I1762" i="45"/>
  <c r="J1762" i="45" s="1"/>
  <c r="I1763" i="45"/>
  <c r="J1763" i="45" s="1"/>
  <c r="I1764" i="45"/>
  <c r="J1764" i="45" s="1"/>
  <c r="I1765" i="45"/>
  <c r="J1765" i="45" s="1"/>
  <c r="I1766" i="45"/>
  <c r="J1766" i="45" s="1"/>
  <c r="I1767" i="45"/>
  <c r="J1767" i="45" s="1"/>
  <c r="I1768" i="45"/>
  <c r="J1768" i="45" s="1"/>
  <c r="I1769" i="45"/>
  <c r="J1769" i="45" s="1"/>
  <c r="I1770" i="45"/>
  <c r="J1770" i="45" s="1"/>
  <c r="I1771" i="45"/>
  <c r="J1771" i="45" s="1"/>
  <c r="I1772" i="45"/>
  <c r="J1772" i="45" s="1"/>
  <c r="I1773" i="45"/>
  <c r="J1773" i="45" s="1"/>
  <c r="I1774" i="45"/>
  <c r="J1774" i="45" s="1"/>
  <c r="I1775" i="45"/>
  <c r="J1775" i="45" s="1"/>
  <c r="I1776" i="45"/>
  <c r="J1776" i="45" s="1"/>
  <c r="I1777" i="45"/>
  <c r="J1777" i="45" s="1"/>
  <c r="I1778" i="45"/>
  <c r="J1778" i="45" s="1"/>
  <c r="I1779" i="45"/>
  <c r="J1779" i="45" s="1"/>
  <c r="I1780" i="45"/>
  <c r="J1780" i="45" s="1"/>
  <c r="I1781" i="45"/>
  <c r="J1781" i="45" s="1"/>
  <c r="I1782" i="45"/>
  <c r="J1782" i="45" s="1"/>
  <c r="I1783" i="45"/>
  <c r="J1783" i="45" s="1"/>
  <c r="I1784" i="45"/>
  <c r="J1784" i="45" s="1"/>
  <c r="I1785" i="45"/>
  <c r="J1785" i="45" s="1"/>
  <c r="I1786" i="45"/>
  <c r="J1786" i="45" s="1"/>
  <c r="I1787" i="45"/>
  <c r="J1787" i="45" s="1"/>
  <c r="I1788" i="45"/>
  <c r="J1788" i="45" s="1"/>
  <c r="I1789" i="45"/>
  <c r="J1789" i="45" s="1"/>
  <c r="I1790" i="45"/>
  <c r="J1790" i="45" s="1"/>
  <c r="I1791" i="45"/>
  <c r="J1791" i="45" s="1"/>
  <c r="I1792" i="45"/>
  <c r="J1792" i="45" s="1"/>
  <c r="I1793" i="45"/>
  <c r="J1793" i="45" s="1"/>
  <c r="I1794" i="45"/>
  <c r="J1794" i="45" s="1"/>
  <c r="I1795" i="45"/>
  <c r="J1795" i="45" s="1"/>
  <c r="I1796" i="45"/>
  <c r="J1796" i="45" s="1"/>
  <c r="I1797" i="45"/>
  <c r="J1797" i="45" s="1"/>
  <c r="I1798" i="45"/>
  <c r="J1798" i="45" s="1"/>
  <c r="I1799" i="45"/>
  <c r="J1799" i="45" s="1"/>
  <c r="I1800" i="45"/>
  <c r="J1800" i="45" s="1"/>
  <c r="I1801" i="45"/>
  <c r="J1801" i="45" s="1"/>
  <c r="I1802" i="45"/>
  <c r="J1802" i="45" s="1"/>
  <c r="I1803" i="45"/>
  <c r="J1803" i="45" s="1"/>
  <c r="I1804" i="45"/>
  <c r="J1804" i="45" s="1"/>
  <c r="I1805" i="45"/>
  <c r="J1805" i="45" s="1"/>
  <c r="I1806" i="45"/>
  <c r="J1806" i="45" s="1"/>
  <c r="I1807" i="45"/>
  <c r="J1807" i="45" s="1"/>
  <c r="I1808" i="45"/>
  <c r="J1808" i="45" s="1"/>
  <c r="I1809" i="45"/>
  <c r="J1809" i="45" s="1"/>
  <c r="I1810" i="45"/>
  <c r="J1810" i="45" s="1"/>
  <c r="I1811" i="45"/>
  <c r="J1811" i="45" s="1"/>
  <c r="I1812" i="45"/>
  <c r="J1812" i="45" s="1"/>
  <c r="I1813" i="45"/>
  <c r="J1813" i="45" s="1"/>
  <c r="I1814" i="45"/>
  <c r="J1814" i="45" s="1"/>
  <c r="I1815" i="45"/>
  <c r="J1815" i="45" s="1"/>
  <c r="I1816" i="45"/>
  <c r="J1816" i="45" s="1"/>
  <c r="I1817" i="45"/>
  <c r="J1817" i="45" s="1"/>
  <c r="I1818" i="45"/>
  <c r="J1818" i="45" s="1"/>
  <c r="I1819" i="45"/>
  <c r="J1819" i="45" s="1"/>
  <c r="I1820" i="45"/>
  <c r="J1820" i="45" s="1"/>
  <c r="I1821" i="45"/>
  <c r="J1821" i="45" s="1"/>
  <c r="I1822" i="45"/>
  <c r="J1822" i="45" s="1"/>
  <c r="I1823" i="45"/>
  <c r="J1823" i="45" s="1"/>
  <c r="I1824" i="45"/>
  <c r="J1824" i="45" s="1"/>
  <c r="I1825" i="45"/>
  <c r="J1825" i="45" s="1"/>
  <c r="I1826" i="45"/>
  <c r="J1826" i="45" s="1"/>
  <c r="I1827" i="45"/>
  <c r="J1827" i="45" s="1"/>
  <c r="I1828" i="45"/>
  <c r="J1828" i="45" s="1"/>
  <c r="I1829" i="45"/>
  <c r="J1829" i="45" s="1"/>
  <c r="I1830" i="45"/>
  <c r="J1830" i="45" s="1"/>
  <c r="I1831" i="45"/>
  <c r="J1831" i="45" s="1"/>
  <c r="I1832" i="45"/>
  <c r="J1832" i="45" s="1"/>
  <c r="I1833" i="45"/>
  <c r="J1833" i="45" s="1"/>
  <c r="I1834" i="45"/>
  <c r="J1834" i="45" s="1"/>
  <c r="I1835" i="45"/>
  <c r="J1835" i="45" s="1"/>
  <c r="I1836" i="45"/>
  <c r="J1836" i="45" s="1"/>
  <c r="I1837" i="45"/>
  <c r="J1837" i="45" s="1"/>
  <c r="I1838" i="45"/>
  <c r="J1838" i="45" s="1"/>
  <c r="I1839" i="45"/>
  <c r="J1839" i="45" s="1"/>
  <c r="I1840" i="45"/>
  <c r="J1840" i="45" s="1"/>
  <c r="I1841" i="45"/>
  <c r="J1841" i="45" s="1"/>
  <c r="I1842" i="45"/>
  <c r="J1842" i="45" s="1"/>
  <c r="I1843" i="45"/>
  <c r="J1843" i="45" s="1"/>
  <c r="I1844" i="45"/>
  <c r="J1844" i="45" s="1"/>
  <c r="I1845" i="45"/>
  <c r="J1845" i="45" s="1"/>
  <c r="I1846" i="45"/>
  <c r="J1846" i="45" s="1"/>
  <c r="I1847" i="45"/>
  <c r="J1847" i="45" s="1"/>
  <c r="I1848" i="45"/>
  <c r="J1848" i="45" s="1"/>
  <c r="I1849" i="45"/>
  <c r="J1849" i="45" s="1"/>
  <c r="I1850" i="45"/>
  <c r="J1850" i="45" s="1"/>
  <c r="I1851" i="45"/>
  <c r="J1851" i="45" s="1"/>
  <c r="I1852" i="45"/>
  <c r="J1852" i="45" s="1"/>
  <c r="I1853" i="45"/>
  <c r="J1853" i="45" s="1"/>
  <c r="I1854" i="45"/>
  <c r="J1854" i="45" s="1"/>
  <c r="I1855" i="45"/>
  <c r="J1855" i="45" s="1"/>
  <c r="I1856" i="45"/>
  <c r="J1856" i="45" s="1"/>
  <c r="I1857" i="45"/>
  <c r="J1857" i="45" s="1"/>
  <c r="I1858" i="45"/>
  <c r="J1858" i="45" s="1"/>
  <c r="I1859" i="45"/>
  <c r="J1859" i="45" s="1"/>
  <c r="I1860" i="45"/>
  <c r="J1860" i="45" s="1"/>
  <c r="I1861" i="45"/>
  <c r="J1861" i="45" s="1"/>
  <c r="I1862" i="45"/>
  <c r="J1862" i="45" s="1"/>
  <c r="I1863" i="45"/>
  <c r="J1863" i="45" s="1"/>
  <c r="I1864" i="45"/>
  <c r="J1864" i="45" s="1"/>
  <c r="I1865" i="45"/>
  <c r="J1865" i="45" s="1"/>
  <c r="I1866" i="45"/>
  <c r="J1866" i="45" s="1"/>
  <c r="I1867" i="45"/>
  <c r="J1867" i="45" s="1"/>
  <c r="I1868" i="45"/>
  <c r="J1868" i="45" s="1"/>
  <c r="I1869" i="45"/>
  <c r="J1869" i="45" s="1"/>
  <c r="I1870" i="45"/>
  <c r="J1870" i="45" s="1"/>
  <c r="I1871" i="45"/>
  <c r="J1871" i="45" s="1"/>
  <c r="I1872" i="45"/>
  <c r="J1872" i="45" s="1"/>
  <c r="I1873" i="45"/>
  <c r="J1873" i="45" s="1"/>
  <c r="I1874" i="45"/>
  <c r="J1874" i="45" s="1"/>
  <c r="I1875" i="45"/>
  <c r="J1875" i="45" s="1"/>
  <c r="I1876" i="45"/>
  <c r="J1876" i="45" s="1"/>
  <c r="I1877" i="45"/>
  <c r="J1877" i="45" s="1"/>
  <c r="I1878" i="45"/>
  <c r="J1878" i="45" s="1"/>
  <c r="I1879" i="45"/>
  <c r="J1879" i="45" s="1"/>
  <c r="I1880" i="45"/>
  <c r="J1880" i="45" s="1"/>
  <c r="I1881" i="45"/>
  <c r="J1881" i="45" s="1"/>
  <c r="I1882" i="45"/>
  <c r="J1882" i="45" s="1"/>
  <c r="I1883" i="45"/>
  <c r="J1883" i="45" s="1"/>
  <c r="I1884" i="45"/>
  <c r="J1884" i="45" s="1"/>
  <c r="I1885" i="45"/>
  <c r="J1885" i="45" s="1"/>
  <c r="I1886" i="45"/>
  <c r="J1886" i="45" s="1"/>
  <c r="I1887" i="45"/>
  <c r="J1887" i="45" s="1"/>
  <c r="I1888" i="45"/>
  <c r="J1888" i="45" s="1"/>
  <c r="I1889" i="45"/>
  <c r="J1889" i="45" s="1"/>
  <c r="I1890" i="45"/>
  <c r="J1890" i="45" s="1"/>
  <c r="I1891" i="45"/>
  <c r="J1891" i="45" s="1"/>
  <c r="I1892" i="45"/>
  <c r="J1892" i="45" s="1"/>
  <c r="I1893" i="45"/>
  <c r="J1893" i="45" s="1"/>
  <c r="I1894" i="45"/>
  <c r="J1894" i="45" s="1"/>
  <c r="I1895" i="45"/>
  <c r="J1895" i="45" s="1"/>
  <c r="I1896" i="45"/>
  <c r="J1896" i="45" s="1"/>
  <c r="I1897" i="45"/>
  <c r="J1897" i="45" s="1"/>
  <c r="I1898" i="45"/>
  <c r="J1898" i="45" s="1"/>
  <c r="I1899" i="45"/>
  <c r="J1899" i="45" s="1"/>
  <c r="I1900" i="45"/>
  <c r="J1900" i="45" s="1"/>
  <c r="I1901" i="45"/>
  <c r="J1901" i="45" s="1"/>
  <c r="I1902" i="45"/>
  <c r="J1902" i="45" s="1"/>
  <c r="I1903" i="45"/>
  <c r="J1903" i="45" s="1"/>
  <c r="I1904" i="45"/>
  <c r="J1904" i="45" s="1"/>
  <c r="I1905" i="45"/>
  <c r="J1905" i="45" s="1"/>
  <c r="I1906" i="45"/>
  <c r="J1906" i="45" s="1"/>
  <c r="I1907" i="45"/>
  <c r="J1907" i="45" s="1"/>
  <c r="I1908" i="45"/>
  <c r="J1908" i="45" s="1"/>
  <c r="I1909" i="45"/>
  <c r="J1909" i="45" s="1"/>
  <c r="I1910" i="45"/>
  <c r="J1910" i="45" s="1"/>
  <c r="I1911" i="45"/>
  <c r="J1911" i="45" s="1"/>
  <c r="I1912" i="45"/>
  <c r="J1912" i="45" s="1"/>
  <c r="I1913" i="45"/>
  <c r="J1913" i="45" s="1"/>
  <c r="I1914" i="45"/>
  <c r="J1914" i="45" s="1"/>
  <c r="I1915" i="45"/>
  <c r="J1915" i="45" s="1"/>
  <c r="I1916" i="45"/>
  <c r="J1916" i="45" s="1"/>
  <c r="I1917" i="45"/>
  <c r="J1917" i="45" s="1"/>
  <c r="I1918" i="45"/>
  <c r="J1918" i="45" s="1"/>
  <c r="I1919" i="45"/>
  <c r="J1919" i="45" s="1"/>
  <c r="I1920" i="45"/>
  <c r="J1920" i="45" s="1"/>
  <c r="I1921" i="45"/>
  <c r="J1921" i="45" s="1"/>
  <c r="I1922" i="45"/>
  <c r="J1922" i="45" s="1"/>
  <c r="I1923" i="45"/>
  <c r="J1923" i="45" s="1"/>
  <c r="I1924" i="45"/>
  <c r="J1924" i="45" s="1"/>
  <c r="I1925" i="45"/>
  <c r="J1925" i="45" s="1"/>
  <c r="I1926" i="45"/>
  <c r="J1926" i="45" s="1"/>
  <c r="I1927" i="45"/>
  <c r="J1927" i="45" s="1"/>
  <c r="I1928" i="45"/>
  <c r="J1928" i="45" s="1"/>
  <c r="I1929" i="45"/>
  <c r="J1929" i="45" s="1"/>
  <c r="I1930" i="45"/>
  <c r="J1930" i="45" s="1"/>
  <c r="I1931" i="45"/>
  <c r="J1931" i="45" s="1"/>
  <c r="I1932" i="45"/>
  <c r="J1932" i="45" s="1"/>
  <c r="I1933" i="45"/>
  <c r="J1933" i="45" s="1"/>
  <c r="I1934" i="45"/>
  <c r="J1934" i="45" s="1"/>
  <c r="I1935" i="45"/>
  <c r="J1935" i="45" s="1"/>
  <c r="I1936" i="45"/>
  <c r="J1936" i="45" s="1"/>
  <c r="I1937" i="45"/>
  <c r="J1937" i="45" s="1"/>
  <c r="I1938" i="45"/>
  <c r="J1938" i="45" s="1"/>
  <c r="I1939" i="45"/>
  <c r="J1939" i="45" s="1"/>
  <c r="I1940" i="45"/>
  <c r="J1940" i="45" s="1"/>
  <c r="I1941" i="45"/>
  <c r="J1941" i="45" s="1"/>
  <c r="I1942" i="45"/>
  <c r="J1942" i="45" s="1"/>
  <c r="I1943" i="45"/>
  <c r="J1943" i="45" s="1"/>
  <c r="I1944" i="45"/>
  <c r="J1944" i="45" s="1"/>
  <c r="I1945" i="45"/>
  <c r="J1945" i="45" s="1"/>
  <c r="I1946" i="45"/>
  <c r="J1946" i="45" s="1"/>
  <c r="I1947" i="45"/>
  <c r="J1947" i="45" s="1"/>
  <c r="I1948" i="45"/>
  <c r="J1948" i="45" s="1"/>
  <c r="I1949" i="45"/>
  <c r="J1949" i="45" s="1"/>
  <c r="I1950" i="45"/>
  <c r="J1950" i="45" s="1"/>
  <c r="I1951" i="45"/>
  <c r="J1951" i="45" s="1"/>
  <c r="I1952" i="45"/>
  <c r="J1952" i="45" s="1"/>
  <c r="I1953" i="45"/>
  <c r="J1953" i="45" s="1"/>
  <c r="I1954" i="45"/>
  <c r="J1954" i="45" s="1"/>
  <c r="I1955" i="45"/>
  <c r="J1955" i="45" s="1"/>
  <c r="I1956" i="45"/>
  <c r="J1956" i="45" s="1"/>
  <c r="I1957" i="45"/>
  <c r="J1957" i="45" s="1"/>
  <c r="I1958" i="45"/>
  <c r="J1958" i="45" s="1"/>
  <c r="I1959" i="45"/>
  <c r="J1959" i="45" s="1"/>
  <c r="I1960" i="45"/>
  <c r="J1960" i="45" s="1"/>
  <c r="I1961" i="45"/>
  <c r="J1961" i="45" s="1"/>
  <c r="I1962" i="45"/>
  <c r="J1962" i="45" s="1"/>
  <c r="I1963" i="45"/>
  <c r="J1963" i="45" s="1"/>
  <c r="I1964" i="45"/>
  <c r="J1964" i="45" s="1"/>
  <c r="I1965" i="45"/>
  <c r="J1965" i="45" s="1"/>
  <c r="I1966" i="45"/>
  <c r="J1966" i="45" s="1"/>
  <c r="I1967" i="45"/>
  <c r="J1967" i="45" s="1"/>
  <c r="I1968" i="45"/>
  <c r="J1968" i="45" s="1"/>
  <c r="I1969" i="45"/>
  <c r="J1969" i="45" s="1"/>
  <c r="I1970" i="45"/>
  <c r="J1970" i="45" s="1"/>
  <c r="I1971" i="45"/>
  <c r="J1971" i="45" s="1"/>
  <c r="I1972" i="45"/>
  <c r="J1972" i="45" s="1"/>
  <c r="I1973" i="45"/>
  <c r="J1973" i="45" s="1"/>
  <c r="I1974" i="45"/>
  <c r="J1974" i="45" s="1"/>
  <c r="I1975" i="45"/>
  <c r="J1975" i="45" s="1"/>
  <c r="I1976" i="45"/>
  <c r="J1976" i="45" s="1"/>
  <c r="I1977" i="45"/>
  <c r="J1977" i="45" s="1"/>
  <c r="I1978" i="45"/>
  <c r="J1978" i="45" s="1"/>
  <c r="I1979" i="45"/>
  <c r="J1979" i="45" s="1"/>
  <c r="I1980" i="45"/>
  <c r="J1980" i="45" s="1"/>
  <c r="I1981" i="45"/>
  <c r="J1981" i="45" s="1"/>
  <c r="I1982" i="45"/>
  <c r="J1982" i="45" s="1"/>
  <c r="I1983" i="45"/>
  <c r="J1983" i="45" s="1"/>
  <c r="I1984" i="45"/>
  <c r="J1984" i="45" s="1"/>
  <c r="I1985" i="45"/>
  <c r="J1985" i="45" s="1"/>
  <c r="I1986" i="45"/>
  <c r="J1986" i="45" s="1"/>
  <c r="I1987" i="45"/>
  <c r="J1987" i="45" s="1"/>
  <c r="I1988" i="45"/>
  <c r="J1988" i="45" s="1"/>
  <c r="I1989" i="45"/>
  <c r="J1989" i="45" s="1"/>
  <c r="I1990" i="45"/>
  <c r="J1990" i="45" s="1"/>
  <c r="I1991" i="45"/>
  <c r="J1991" i="45" s="1"/>
  <c r="I1992" i="45"/>
  <c r="J1992" i="45" s="1"/>
  <c r="I1993" i="45"/>
  <c r="J1993" i="45" s="1"/>
  <c r="I1994" i="45"/>
  <c r="J1994" i="45" s="1"/>
  <c r="I1995" i="45"/>
  <c r="J1995" i="45" s="1"/>
  <c r="I1996" i="45"/>
  <c r="J1996" i="45" s="1"/>
  <c r="I1997" i="45"/>
  <c r="J1997" i="45" s="1"/>
  <c r="I1998" i="45"/>
  <c r="J1998" i="45" s="1"/>
  <c r="I1999" i="45"/>
  <c r="J1999" i="45" s="1"/>
  <c r="I2000" i="45"/>
  <c r="J2000" i="45" s="1"/>
  <c r="I2001" i="45"/>
  <c r="J2001" i="45" s="1"/>
  <c r="I2002" i="45"/>
  <c r="J2002" i="45" s="1"/>
  <c r="I2003" i="45"/>
  <c r="J2003" i="45" s="1"/>
  <c r="I2004" i="45"/>
  <c r="J2004" i="45" s="1"/>
  <c r="I2005" i="45"/>
  <c r="J2005" i="45" s="1"/>
  <c r="I2006" i="45"/>
  <c r="J2006" i="45" s="1"/>
  <c r="I2007" i="45"/>
  <c r="J2007" i="45" s="1"/>
  <c r="I2008" i="45"/>
  <c r="J2008" i="45" s="1"/>
  <c r="I2009" i="45"/>
  <c r="J2009" i="45" s="1"/>
  <c r="I2010" i="45"/>
  <c r="J2010" i="45" s="1"/>
  <c r="I2011" i="45"/>
  <c r="J2011" i="45" s="1"/>
  <c r="I2012" i="45"/>
  <c r="J2012" i="45" s="1"/>
  <c r="I2013" i="45"/>
  <c r="J2013" i="45" s="1"/>
  <c r="I2014" i="45"/>
  <c r="J2014" i="45" s="1"/>
  <c r="I2015" i="45"/>
  <c r="J2015" i="45" s="1"/>
  <c r="I2016" i="45"/>
  <c r="J2016" i="45" s="1"/>
  <c r="I2017" i="45"/>
  <c r="J2017" i="45" s="1"/>
  <c r="I2018" i="45"/>
  <c r="J2018" i="45" s="1"/>
  <c r="I2019" i="45"/>
  <c r="J2019" i="45" s="1"/>
  <c r="I2020" i="45"/>
  <c r="J2020" i="45" s="1"/>
  <c r="I2021" i="45"/>
  <c r="J2021" i="45" s="1"/>
  <c r="I2022" i="45"/>
  <c r="J2022" i="45" s="1"/>
  <c r="I2023" i="45"/>
  <c r="J2023" i="45" s="1"/>
  <c r="I2024" i="45"/>
  <c r="J2024" i="45" s="1"/>
  <c r="I2025" i="45"/>
  <c r="J2025" i="45" s="1"/>
  <c r="I2026" i="45"/>
  <c r="J2026" i="45" s="1"/>
  <c r="I2027" i="45"/>
  <c r="J2027" i="45" s="1"/>
  <c r="I2028" i="45"/>
  <c r="J2028" i="45" s="1"/>
  <c r="I2029" i="45"/>
  <c r="J2029" i="45" s="1"/>
  <c r="I2030" i="45"/>
  <c r="J2030" i="45" s="1"/>
  <c r="I2031" i="45"/>
  <c r="J2031" i="45" s="1"/>
  <c r="I2032" i="45"/>
  <c r="J2032" i="45" s="1"/>
  <c r="I2033" i="45"/>
  <c r="J2033" i="45" s="1"/>
  <c r="I2034" i="45"/>
  <c r="J2034" i="45" s="1"/>
  <c r="I2035" i="45"/>
  <c r="J2035" i="45" s="1"/>
  <c r="I2036" i="45"/>
  <c r="J2036" i="45" s="1"/>
  <c r="I2037" i="45"/>
  <c r="J2037" i="45" s="1"/>
  <c r="I2038" i="45"/>
  <c r="J2038" i="45" s="1"/>
  <c r="I2039" i="45"/>
  <c r="J2039" i="45" s="1"/>
  <c r="I2040" i="45"/>
  <c r="J2040" i="45" s="1"/>
  <c r="I2041" i="45"/>
  <c r="J2041" i="45" s="1"/>
  <c r="I2042" i="45"/>
  <c r="J2042" i="45" s="1"/>
  <c r="I2043" i="45"/>
  <c r="J2043" i="45" s="1"/>
  <c r="I2044" i="45"/>
  <c r="J2044" i="45" s="1"/>
  <c r="I2045" i="45"/>
  <c r="J2045" i="45" s="1"/>
  <c r="I2046" i="45"/>
  <c r="J2046" i="45" s="1"/>
  <c r="I2047" i="45"/>
  <c r="J2047" i="45" s="1"/>
  <c r="I2048" i="45"/>
  <c r="J2048" i="45" s="1"/>
  <c r="I2049" i="45"/>
  <c r="J2049" i="45" s="1"/>
  <c r="I2050" i="45"/>
  <c r="J2050" i="45" s="1"/>
  <c r="I2051" i="45"/>
  <c r="J2051" i="45" s="1"/>
  <c r="I2052" i="45"/>
  <c r="J2052" i="45" s="1"/>
  <c r="I2053" i="45"/>
  <c r="J2053" i="45" s="1"/>
  <c r="I2054" i="45"/>
  <c r="J2054" i="45" s="1"/>
  <c r="I2055" i="45"/>
  <c r="J2055" i="45" s="1"/>
  <c r="I2056" i="45"/>
  <c r="J2056" i="45" s="1"/>
  <c r="I2057" i="45"/>
  <c r="J2057" i="45" s="1"/>
  <c r="I2058" i="45"/>
  <c r="J2058" i="45" s="1"/>
  <c r="I2059" i="45"/>
  <c r="J2059" i="45" s="1"/>
  <c r="I2060" i="45"/>
  <c r="J2060" i="45" s="1"/>
  <c r="I2061" i="45"/>
  <c r="J2061" i="45" s="1"/>
  <c r="I2062" i="45"/>
  <c r="J2062" i="45" s="1"/>
  <c r="I2063" i="45"/>
  <c r="J2063" i="45" s="1"/>
  <c r="I2064" i="45"/>
  <c r="J2064" i="45" s="1"/>
  <c r="I2065" i="45"/>
  <c r="J2065" i="45" s="1"/>
  <c r="I2066" i="45"/>
  <c r="J2066" i="45" s="1"/>
  <c r="I2067" i="45"/>
  <c r="J2067" i="45" s="1"/>
  <c r="I2068" i="45"/>
  <c r="J2068" i="45" s="1"/>
  <c r="I2069" i="45"/>
  <c r="J2069" i="45" s="1"/>
  <c r="I2070" i="45"/>
  <c r="J2070" i="45" s="1"/>
  <c r="I2071" i="45"/>
  <c r="J2071" i="45" s="1"/>
  <c r="I2072" i="45"/>
  <c r="J2072" i="45" s="1"/>
  <c r="I2073" i="45"/>
  <c r="J2073" i="45" s="1"/>
  <c r="I2074" i="45"/>
  <c r="J2074" i="45" s="1"/>
  <c r="I2075" i="45"/>
  <c r="J2075" i="45" s="1"/>
  <c r="I2076" i="45"/>
  <c r="J2076" i="45" s="1"/>
  <c r="I2077" i="45"/>
  <c r="J2077" i="45" s="1"/>
  <c r="I2078" i="45"/>
  <c r="J2078" i="45" s="1"/>
  <c r="I2079" i="45"/>
  <c r="J2079" i="45" s="1"/>
  <c r="I2080" i="45"/>
  <c r="J2080" i="45" s="1"/>
  <c r="I2081" i="45"/>
  <c r="J2081" i="45" s="1"/>
  <c r="I2082" i="45"/>
  <c r="J2082" i="45" s="1"/>
  <c r="I2083" i="45"/>
  <c r="J2083" i="45" s="1"/>
  <c r="I2084" i="45"/>
  <c r="J2084" i="45" s="1"/>
  <c r="I2085" i="45"/>
  <c r="J2085" i="45" s="1"/>
  <c r="I2086" i="45"/>
  <c r="J2086" i="45" s="1"/>
  <c r="I2087" i="45"/>
  <c r="J2087" i="45" s="1"/>
  <c r="I2088" i="45"/>
  <c r="J2088" i="45" s="1"/>
  <c r="I2089" i="45"/>
  <c r="J2089" i="45" s="1"/>
  <c r="I2090" i="45"/>
  <c r="J2090" i="45" s="1"/>
  <c r="I2091" i="45"/>
  <c r="J2091" i="45" s="1"/>
  <c r="I2092" i="45"/>
  <c r="J2092" i="45" s="1"/>
  <c r="I2093" i="45"/>
  <c r="J2093" i="45" s="1"/>
  <c r="I2094" i="45"/>
  <c r="J2094" i="45" s="1"/>
  <c r="I2095" i="45"/>
  <c r="J2095" i="45" s="1"/>
  <c r="I2096" i="45"/>
  <c r="J2096" i="45" s="1"/>
  <c r="I2097" i="45"/>
  <c r="J2097" i="45" s="1"/>
  <c r="I2098" i="45"/>
  <c r="J2098" i="45" s="1"/>
  <c r="I2099" i="45"/>
  <c r="J2099" i="45" s="1"/>
  <c r="I2100" i="45"/>
  <c r="J2100" i="45" s="1"/>
  <c r="I2101" i="45"/>
  <c r="J2101" i="45" s="1"/>
  <c r="I2102" i="45"/>
  <c r="J2102" i="45" s="1"/>
  <c r="I2103" i="45"/>
  <c r="J2103" i="45" s="1"/>
  <c r="I2104" i="45"/>
  <c r="J2104" i="45" s="1"/>
  <c r="I2105" i="45"/>
  <c r="J2105" i="45" s="1"/>
  <c r="I2106" i="45"/>
  <c r="J2106" i="45" s="1"/>
  <c r="I2107" i="45"/>
  <c r="J2107" i="45" s="1"/>
  <c r="I2108" i="45"/>
  <c r="J2108" i="45" s="1"/>
  <c r="I2109" i="45"/>
  <c r="J2109" i="45" s="1"/>
  <c r="I2110" i="45"/>
  <c r="J2110" i="45" s="1"/>
  <c r="I2111" i="45"/>
  <c r="J2111" i="45" s="1"/>
  <c r="I2112" i="45"/>
  <c r="J2112" i="45" s="1"/>
  <c r="I2113" i="45"/>
  <c r="J2113" i="45" s="1"/>
  <c r="I2114" i="45"/>
  <c r="J2114" i="45" s="1"/>
  <c r="I2115" i="45"/>
  <c r="J2115" i="45" s="1"/>
  <c r="I2116" i="45"/>
  <c r="J2116" i="45" s="1"/>
  <c r="I2117" i="45"/>
  <c r="J2117" i="45" s="1"/>
  <c r="I2118" i="45"/>
  <c r="J2118" i="45" s="1"/>
  <c r="I2119" i="45"/>
  <c r="J2119" i="45" s="1"/>
  <c r="I2120" i="45"/>
  <c r="J2120" i="45" s="1"/>
  <c r="I2121" i="45"/>
  <c r="J2121" i="45" s="1"/>
  <c r="I2122" i="45"/>
  <c r="J2122" i="45" s="1"/>
  <c r="I2123" i="45"/>
  <c r="J2123" i="45" s="1"/>
  <c r="I2124" i="45"/>
  <c r="J2124" i="45" s="1"/>
  <c r="I2125" i="45"/>
  <c r="J2125" i="45" s="1"/>
  <c r="I2126" i="45"/>
  <c r="J2126" i="45" s="1"/>
  <c r="I2127" i="45"/>
  <c r="J2127" i="45" s="1"/>
  <c r="I2128" i="45"/>
  <c r="J2128" i="45" s="1"/>
  <c r="I2129" i="45"/>
  <c r="J2129" i="45" s="1"/>
  <c r="I2130" i="45"/>
  <c r="J2130" i="45" s="1"/>
  <c r="I2131" i="45"/>
  <c r="J2131" i="45" s="1"/>
  <c r="I2132" i="45"/>
  <c r="J2132" i="45" s="1"/>
  <c r="I2133" i="45"/>
  <c r="J2133" i="45" s="1"/>
  <c r="I2134" i="45"/>
  <c r="J2134" i="45" s="1"/>
  <c r="I2135" i="45"/>
  <c r="J2135" i="45" s="1"/>
  <c r="I2136" i="45"/>
  <c r="J2136" i="45" s="1"/>
  <c r="I2137" i="45"/>
  <c r="J2137" i="45" s="1"/>
  <c r="I2138" i="45"/>
  <c r="J2138" i="45" s="1"/>
  <c r="I2139" i="45"/>
  <c r="J2139" i="45" s="1"/>
  <c r="I2140" i="45"/>
  <c r="J2140" i="45" s="1"/>
  <c r="I2141" i="45"/>
  <c r="J2141" i="45" s="1"/>
  <c r="I2142" i="45"/>
  <c r="J2142" i="45" s="1"/>
  <c r="I2143" i="45"/>
  <c r="J2143" i="45" s="1"/>
  <c r="I2144" i="45"/>
  <c r="J2144" i="45" s="1"/>
  <c r="I2145" i="45"/>
  <c r="J2145" i="45" s="1"/>
  <c r="I2146" i="45"/>
  <c r="J2146" i="45" s="1"/>
  <c r="I2147" i="45"/>
  <c r="J2147" i="45" s="1"/>
  <c r="I2148" i="45"/>
  <c r="J2148" i="45" s="1"/>
  <c r="I2149" i="45"/>
  <c r="J2149" i="45" s="1"/>
  <c r="I2150" i="45"/>
  <c r="J2150" i="45" s="1"/>
  <c r="I2151" i="45"/>
  <c r="J2151" i="45" s="1"/>
  <c r="I2152" i="45"/>
  <c r="J2152" i="45" s="1"/>
  <c r="I2153" i="45"/>
  <c r="J2153" i="45" s="1"/>
  <c r="I2154" i="45"/>
  <c r="J2154" i="45" s="1"/>
  <c r="I2155" i="45"/>
  <c r="J2155" i="45" s="1"/>
  <c r="I2156" i="45"/>
  <c r="J2156" i="45" s="1"/>
  <c r="I2157" i="45"/>
  <c r="J2157" i="45" s="1"/>
  <c r="I2158" i="45"/>
  <c r="J2158" i="45" s="1"/>
  <c r="I2159" i="45"/>
  <c r="J2159" i="45" s="1"/>
  <c r="I2160" i="45"/>
  <c r="J2160" i="45" s="1"/>
  <c r="I2161" i="45"/>
  <c r="J2161" i="45" s="1"/>
  <c r="I2162" i="45"/>
  <c r="J2162" i="45" s="1"/>
  <c r="I2163" i="45"/>
  <c r="J2163" i="45" s="1"/>
  <c r="I2164" i="45"/>
  <c r="J2164" i="45" s="1"/>
  <c r="I2165" i="45"/>
  <c r="J2165" i="45" s="1"/>
  <c r="I2166" i="45"/>
  <c r="J2166" i="45" s="1"/>
  <c r="I2167" i="45"/>
  <c r="J2167" i="45" s="1"/>
  <c r="I2168" i="45"/>
  <c r="J2168" i="45" s="1"/>
  <c r="I2169" i="45"/>
  <c r="J2169" i="45" s="1"/>
  <c r="I2170" i="45"/>
  <c r="J2170" i="45" s="1"/>
  <c r="I2171" i="45"/>
  <c r="J2171" i="45" s="1"/>
  <c r="I2172" i="45"/>
  <c r="J2172" i="45" s="1"/>
  <c r="I2173" i="45"/>
  <c r="J2173" i="45" s="1"/>
  <c r="I2174" i="45"/>
  <c r="J2174" i="45" s="1"/>
  <c r="I2175" i="45"/>
  <c r="J2175" i="45" s="1"/>
  <c r="I2176" i="45"/>
  <c r="J2176" i="45" s="1"/>
  <c r="I2177" i="45"/>
  <c r="J2177" i="45" s="1"/>
  <c r="I2178" i="45"/>
  <c r="J2178" i="45" s="1"/>
  <c r="I2179" i="45"/>
  <c r="J2179" i="45" s="1"/>
  <c r="I2180" i="45"/>
  <c r="J2180" i="45" s="1"/>
  <c r="I2181" i="45"/>
  <c r="J2181" i="45" s="1"/>
  <c r="I2182" i="45"/>
  <c r="J2182" i="45" s="1"/>
  <c r="I2183" i="45"/>
  <c r="J2183" i="45" s="1"/>
  <c r="I2184" i="45"/>
  <c r="J2184" i="45" s="1"/>
  <c r="I2185" i="45"/>
  <c r="J2185" i="45" s="1"/>
  <c r="I2186" i="45"/>
  <c r="J2186" i="45" s="1"/>
  <c r="I2187" i="45"/>
  <c r="J2187" i="45" s="1"/>
  <c r="I2188" i="45"/>
  <c r="J2188" i="45" s="1"/>
  <c r="I2189" i="45"/>
  <c r="J2189" i="45" s="1"/>
  <c r="I2190" i="45"/>
  <c r="J2190" i="45" s="1"/>
  <c r="I2191" i="45"/>
  <c r="J2191" i="45" s="1"/>
  <c r="I2192" i="45"/>
  <c r="J2192" i="45" s="1"/>
  <c r="I2193" i="45"/>
  <c r="J2193" i="45" s="1"/>
  <c r="I2194" i="45"/>
  <c r="J2194" i="45" s="1"/>
  <c r="I2195" i="45"/>
  <c r="J2195" i="45" s="1"/>
  <c r="I2196" i="45"/>
  <c r="J2196" i="45" s="1"/>
  <c r="I2197" i="45"/>
  <c r="J2197" i="45" s="1"/>
  <c r="I2198" i="45"/>
  <c r="J2198" i="45" s="1"/>
  <c r="I2199" i="45"/>
  <c r="J2199" i="45" s="1"/>
  <c r="I2200" i="45"/>
  <c r="J2200" i="45" s="1"/>
  <c r="I2201" i="45"/>
  <c r="J2201" i="45" s="1"/>
  <c r="I2202" i="45"/>
  <c r="J2202" i="45" s="1"/>
  <c r="I2203" i="45"/>
  <c r="J2203" i="45" s="1"/>
  <c r="I2204" i="45"/>
  <c r="J2204" i="45" s="1"/>
  <c r="I2205" i="45"/>
  <c r="J2205" i="45" s="1"/>
  <c r="I2206" i="45"/>
  <c r="J2206" i="45" s="1"/>
  <c r="I2207" i="45"/>
  <c r="J2207" i="45" s="1"/>
  <c r="I2208" i="45"/>
  <c r="J2208" i="45" s="1"/>
  <c r="I2209" i="45"/>
  <c r="J2209" i="45" s="1"/>
  <c r="I2210" i="45"/>
  <c r="J2210" i="45" s="1"/>
  <c r="I2211" i="45"/>
  <c r="J2211" i="45" s="1"/>
  <c r="I2212" i="45"/>
  <c r="J2212" i="45" s="1"/>
  <c r="I2213" i="45"/>
  <c r="J2213" i="45" s="1"/>
  <c r="I2214" i="45"/>
  <c r="J2214" i="45" s="1"/>
  <c r="I2215" i="45"/>
  <c r="J2215" i="45" s="1"/>
  <c r="I2216" i="45"/>
  <c r="J2216" i="45" s="1"/>
  <c r="I2217" i="45"/>
  <c r="J2217" i="45" s="1"/>
  <c r="I2218" i="45"/>
  <c r="J2218" i="45" s="1"/>
  <c r="I2219" i="45"/>
  <c r="J2219" i="45" s="1"/>
  <c r="I2220" i="45"/>
  <c r="J2220" i="45" s="1"/>
  <c r="I2221" i="45"/>
  <c r="J2221" i="45" s="1"/>
  <c r="I2222" i="45"/>
  <c r="J2222" i="45" s="1"/>
  <c r="I2223" i="45"/>
  <c r="J2223" i="45" s="1"/>
  <c r="I2224" i="45"/>
  <c r="J2224" i="45" s="1"/>
  <c r="I2225" i="45"/>
  <c r="J2225" i="45" s="1"/>
  <c r="I2226" i="45"/>
  <c r="J2226" i="45" s="1"/>
  <c r="I2227" i="45"/>
  <c r="J2227" i="45" s="1"/>
  <c r="I2228" i="45"/>
  <c r="J2228" i="45" s="1"/>
  <c r="I2229" i="45"/>
  <c r="J2229" i="45" s="1"/>
  <c r="I2230" i="45"/>
  <c r="J2230" i="45" s="1"/>
  <c r="I2231" i="45"/>
  <c r="J2231" i="45" s="1"/>
  <c r="I2232" i="45"/>
  <c r="J2232" i="45" s="1"/>
  <c r="I2233" i="45"/>
  <c r="J2233" i="45" s="1"/>
  <c r="I2234" i="45"/>
  <c r="J2234" i="45" s="1"/>
  <c r="I2235" i="45"/>
  <c r="J2235" i="45" s="1"/>
  <c r="I2236" i="45"/>
  <c r="J2236" i="45" s="1"/>
  <c r="I2237" i="45"/>
  <c r="J2237" i="45" s="1"/>
  <c r="I2238" i="45"/>
  <c r="J2238" i="45" s="1"/>
  <c r="I2239" i="45"/>
  <c r="J2239" i="45" s="1"/>
  <c r="I2240" i="45"/>
  <c r="J2240" i="45" s="1"/>
  <c r="I2241" i="45"/>
  <c r="J2241" i="45" s="1"/>
  <c r="I2242" i="45"/>
  <c r="J2242" i="45" s="1"/>
  <c r="I2243" i="45"/>
  <c r="J2243" i="45" s="1"/>
  <c r="I2244" i="45"/>
  <c r="J2244" i="45" s="1"/>
  <c r="I2245" i="45"/>
  <c r="J2245" i="45" s="1"/>
  <c r="I2246" i="45"/>
  <c r="J2246" i="45" s="1"/>
  <c r="I2247" i="45"/>
  <c r="J2247" i="45" s="1"/>
  <c r="I2248" i="45"/>
  <c r="J2248" i="45" s="1"/>
  <c r="I2249" i="45"/>
  <c r="J2249" i="45" s="1"/>
  <c r="I2250" i="45"/>
  <c r="J2250" i="45" s="1"/>
  <c r="I2251" i="45"/>
  <c r="J2251" i="45" s="1"/>
  <c r="I2252" i="45"/>
  <c r="J2252" i="45" s="1"/>
  <c r="I2253" i="45"/>
  <c r="J2253" i="45" s="1"/>
  <c r="I2254" i="45"/>
  <c r="J2254" i="45" s="1"/>
  <c r="I2255" i="45"/>
  <c r="J2255" i="45" s="1"/>
  <c r="I2256" i="45"/>
  <c r="J2256" i="45" s="1"/>
  <c r="I2257" i="45"/>
  <c r="J2257" i="45" s="1"/>
  <c r="I2258" i="45"/>
  <c r="J2258" i="45" s="1"/>
  <c r="I2259" i="45"/>
  <c r="J2259" i="45" s="1"/>
  <c r="I2260" i="45"/>
  <c r="J2260" i="45" s="1"/>
  <c r="I2261" i="45"/>
  <c r="J2261" i="45" s="1"/>
  <c r="I2262" i="45"/>
  <c r="J2262" i="45" s="1"/>
  <c r="I2263" i="45"/>
  <c r="J2263" i="45" s="1"/>
  <c r="I2264" i="45"/>
  <c r="J2264" i="45" s="1"/>
  <c r="I2265" i="45"/>
  <c r="J2265" i="45" s="1"/>
  <c r="I2266" i="45"/>
  <c r="J2266" i="45" s="1"/>
  <c r="I2267" i="45"/>
  <c r="J2267" i="45" s="1"/>
  <c r="I2268" i="45"/>
  <c r="J2268" i="45" s="1"/>
  <c r="I2269" i="45"/>
  <c r="J2269" i="45" s="1"/>
  <c r="I2270" i="45"/>
  <c r="J2270" i="45" s="1"/>
  <c r="I2271" i="45"/>
  <c r="J2271" i="45" s="1"/>
  <c r="I2272" i="45"/>
  <c r="J2272" i="45" s="1"/>
  <c r="I2273" i="45"/>
  <c r="J2273" i="45" s="1"/>
  <c r="I2274" i="45"/>
  <c r="J2274" i="45" s="1"/>
  <c r="I2275" i="45"/>
  <c r="J2275" i="45" s="1"/>
  <c r="I2276" i="45"/>
  <c r="J2276" i="45" s="1"/>
  <c r="I2277" i="45"/>
  <c r="J2277" i="45" s="1"/>
  <c r="I2278" i="45"/>
  <c r="J2278" i="45" s="1"/>
  <c r="I2279" i="45"/>
  <c r="J2279" i="45" s="1"/>
  <c r="I2280" i="45"/>
  <c r="J2280" i="45" s="1"/>
  <c r="I2281" i="45"/>
  <c r="J2281" i="45" s="1"/>
  <c r="I2282" i="45"/>
  <c r="J2282" i="45" s="1"/>
  <c r="I2283" i="45"/>
  <c r="J2283" i="45" s="1"/>
  <c r="I2284" i="45"/>
  <c r="J2284" i="45" s="1"/>
  <c r="I2285" i="45"/>
  <c r="J2285" i="45" s="1"/>
  <c r="I2286" i="45"/>
  <c r="J2286" i="45" s="1"/>
  <c r="I2287" i="45"/>
  <c r="J2287" i="45" s="1"/>
  <c r="I2288" i="45"/>
  <c r="J2288" i="45" s="1"/>
  <c r="I2289" i="45"/>
  <c r="J2289" i="45" s="1"/>
  <c r="I2290" i="45"/>
  <c r="J2290" i="45" s="1"/>
  <c r="I2291" i="45"/>
  <c r="J2291" i="45" s="1"/>
  <c r="I2292" i="45"/>
  <c r="J2292" i="45" s="1"/>
  <c r="I2293" i="45"/>
  <c r="J2293" i="45" s="1"/>
  <c r="I2294" i="45"/>
  <c r="J2294" i="45" s="1"/>
  <c r="I2295" i="45"/>
  <c r="J2295" i="45" s="1"/>
  <c r="I2296" i="45"/>
  <c r="J2296" i="45" s="1"/>
  <c r="I2297" i="45"/>
  <c r="J2297" i="45" s="1"/>
  <c r="I2298" i="45"/>
  <c r="J2298" i="45" s="1"/>
  <c r="I2299" i="45"/>
  <c r="J2299" i="45" s="1"/>
  <c r="I2300" i="45"/>
  <c r="J2300" i="45" s="1"/>
  <c r="I2301" i="45"/>
  <c r="J2301" i="45" s="1"/>
  <c r="I2302" i="45"/>
  <c r="J2302" i="45" s="1"/>
  <c r="I2303" i="45"/>
  <c r="J2303" i="45" s="1"/>
  <c r="I2304" i="45"/>
  <c r="J2304" i="45" s="1"/>
  <c r="I2305" i="45"/>
  <c r="J2305" i="45" s="1"/>
  <c r="I2306" i="45"/>
  <c r="J2306" i="45" s="1"/>
  <c r="I2307" i="45"/>
  <c r="J2307" i="45" s="1"/>
  <c r="I2308" i="45"/>
  <c r="J2308" i="45" s="1"/>
  <c r="I2309" i="45"/>
  <c r="J2309" i="45" s="1"/>
  <c r="I2310" i="45"/>
  <c r="J2310" i="45" s="1"/>
  <c r="I2311" i="45"/>
  <c r="J2311" i="45" s="1"/>
  <c r="I2312" i="45"/>
  <c r="J2312" i="45" s="1"/>
  <c r="I2313" i="45"/>
  <c r="J2313" i="45" s="1"/>
  <c r="I2314" i="45"/>
  <c r="J2314" i="45" s="1"/>
  <c r="I2315" i="45"/>
  <c r="J2315" i="45" s="1"/>
  <c r="I2316" i="45"/>
  <c r="J2316" i="45" s="1"/>
  <c r="I2317" i="45"/>
  <c r="J2317" i="45" s="1"/>
  <c r="I2318" i="45"/>
  <c r="J2318" i="45" s="1"/>
  <c r="I2319" i="45"/>
  <c r="J2319" i="45" s="1"/>
  <c r="I2320" i="45"/>
  <c r="J2320" i="45" s="1"/>
  <c r="I2321" i="45"/>
  <c r="J2321" i="45" s="1"/>
  <c r="I2322" i="45"/>
  <c r="J2322" i="45" s="1"/>
  <c r="I2323" i="45"/>
  <c r="J2323" i="45" s="1"/>
  <c r="I2324" i="45"/>
  <c r="J2324" i="45" s="1"/>
  <c r="I2325" i="45"/>
  <c r="J2325" i="45" s="1"/>
  <c r="I2326" i="45"/>
  <c r="J2326" i="45" s="1"/>
  <c r="I2327" i="45"/>
  <c r="J2327" i="45" s="1"/>
  <c r="I2328" i="45"/>
  <c r="J2328" i="45" s="1"/>
  <c r="I2329" i="45"/>
  <c r="J2329" i="45" s="1"/>
  <c r="I2330" i="45"/>
  <c r="J2330" i="45" s="1"/>
  <c r="I2331" i="45"/>
  <c r="J2331" i="45" s="1"/>
  <c r="I2332" i="45"/>
  <c r="J2332" i="45" s="1"/>
  <c r="I2333" i="45"/>
  <c r="J2333" i="45" s="1"/>
  <c r="I2334" i="45"/>
  <c r="J2334" i="45" s="1"/>
  <c r="I2335" i="45"/>
  <c r="J2335" i="45" s="1"/>
  <c r="I2336" i="45"/>
  <c r="J2336" i="45" s="1"/>
  <c r="I2337" i="45"/>
  <c r="J2337" i="45" s="1"/>
  <c r="I2338" i="45"/>
  <c r="J2338" i="45" s="1"/>
  <c r="I2339" i="45"/>
  <c r="J2339" i="45" s="1"/>
  <c r="I2340" i="45"/>
  <c r="J2340" i="45" s="1"/>
  <c r="I2341" i="45"/>
  <c r="J2341" i="45" s="1"/>
  <c r="I2342" i="45"/>
  <c r="J2342" i="45" s="1"/>
  <c r="I2343" i="45"/>
  <c r="J2343" i="45" s="1"/>
  <c r="I2344" i="45"/>
  <c r="J2344" i="45" s="1"/>
  <c r="I2345" i="45"/>
  <c r="J2345" i="45" s="1"/>
  <c r="I2346" i="45"/>
  <c r="J2346" i="45" s="1"/>
  <c r="I2347" i="45"/>
  <c r="J2347" i="45" s="1"/>
  <c r="I2348" i="45"/>
  <c r="J2348" i="45" s="1"/>
  <c r="I2349" i="45"/>
  <c r="J2349" i="45" s="1"/>
  <c r="I2350" i="45"/>
  <c r="J2350" i="45" s="1"/>
  <c r="I2351" i="45"/>
  <c r="J2351" i="45" s="1"/>
  <c r="I2352" i="45"/>
  <c r="J2352" i="45" s="1"/>
  <c r="I2353" i="45"/>
  <c r="J2353" i="45" s="1"/>
  <c r="I2354" i="45"/>
  <c r="J2354" i="45" s="1"/>
  <c r="I2355" i="45"/>
  <c r="J2355" i="45" s="1"/>
  <c r="I2356" i="45"/>
  <c r="J2356" i="45" s="1"/>
  <c r="I2357" i="45"/>
  <c r="J2357" i="45" s="1"/>
  <c r="I2358" i="45"/>
  <c r="J2358" i="45" s="1"/>
  <c r="I2359" i="45"/>
  <c r="J2359" i="45" s="1"/>
  <c r="I2360" i="45"/>
  <c r="J2360" i="45" s="1"/>
  <c r="I2361" i="45"/>
  <c r="J2361" i="45" s="1"/>
  <c r="I2362" i="45"/>
  <c r="J2362" i="45" s="1"/>
  <c r="I2363" i="45"/>
  <c r="J2363" i="45" s="1"/>
  <c r="I2364" i="45"/>
  <c r="J2364" i="45" s="1"/>
  <c r="I2365" i="45"/>
  <c r="J2365" i="45" s="1"/>
  <c r="I2366" i="45"/>
  <c r="J2366" i="45" s="1"/>
  <c r="I2367" i="45"/>
  <c r="J2367" i="45" s="1"/>
  <c r="I2368" i="45"/>
  <c r="J2368" i="45" s="1"/>
  <c r="I2369" i="45"/>
  <c r="J2369" i="45" s="1"/>
  <c r="I2370" i="45"/>
  <c r="J2370" i="45" s="1"/>
  <c r="I2371" i="45"/>
  <c r="J2371" i="45" s="1"/>
  <c r="I2372" i="45"/>
  <c r="J2372" i="45" s="1"/>
  <c r="I2373" i="45"/>
  <c r="J2373" i="45" s="1"/>
  <c r="I2374" i="45"/>
  <c r="J2374" i="45" s="1"/>
  <c r="I2375" i="45"/>
  <c r="J2375" i="45" s="1"/>
  <c r="I2376" i="45"/>
  <c r="J2376" i="45" s="1"/>
  <c r="I2377" i="45"/>
  <c r="J2377" i="45" s="1"/>
  <c r="I2378" i="45"/>
  <c r="J2378" i="45" s="1"/>
  <c r="I2379" i="45"/>
  <c r="J2379" i="45" s="1"/>
  <c r="I2380" i="45"/>
  <c r="J2380" i="45" s="1"/>
  <c r="I2381" i="45"/>
  <c r="J2381" i="45" s="1"/>
  <c r="I2382" i="45"/>
  <c r="J2382" i="45" s="1"/>
  <c r="I2383" i="45"/>
  <c r="J2383" i="45" s="1"/>
  <c r="I2384" i="45"/>
  <c r="J2384" i="45" s="1"/>
  <c r="I2385" i="45"/>
  <c r="J2385" i="45" s="1"/>
  <c r="I2386" i="45"/>
  <c r="J2386" i="45" s="1"/>
  <c r="I2387" i="45"/>
  <c r="J2387" i="45" s="1"/>
  <c r="I2388" i="45"/>
  <c r="J2388" i="45" s="1"/>
  <c r="I2389" i="45"/>
  <c r="J2389" i="45" s="1"/>
  <c r="I2390" i="45"/>
  <c r="J2390" i="45" s="1"/>
  <c r="I2391" i="45"/>
  <c r="J2391" i="45" s="1"/>
  <c r="I2392" i="45"/>
  <c r="J2392" i="45" s="1"/>
  <c r="I2393" i="45"/>
  <c r="J2393" i="45" s="1"/>
  <c r="I2394" i="45"/>
  <c r="J2394" i="45" s="1"/>
  <c r="I2395" i="45"/>
  <c r="J2395" i="45" s="1"/>
  <c r="I2396" i="45"/>
  <c r="J2396" i="45" s="1"/>
  <c r="I2397" i="45"/>
  <c r="J2397" i="45" s="1"/>
  <c r="I2398" i="45"/>
  <c r="J2398" i="45" s="1"/>
  <c r="I2399" i="45"/>
  <c r="J2399" i="45" s="1"/>
  <c r="I2400" i="45"/>
  <c r="J2400" i="45" s="1"/>
  <c r="I2401" i="45"/>
  <c r="J2401" i="45" s="1"/>
  <c r="I2402" i="45"/>
  <c r="J2402" i="45" s="1"/>
  <c r="I2403" i="45"/>
  <c r="J2403" i="45" s="1"/>
  <c r="I2404" i="45"/>
  <c r="J2404" i="45" s="1"/>
  <c r="I2405" i="45"/>
  <c r="J2405" i="45" s="1"/>
  <c r="I2406" i="45"/>
  <c r="J2406" i="45" s="1"/>
  <c r="I2407" i="45"/>
  <c r="J2407" i="45" s="1"/>
  <c r="I2408" i="45"/>
  <c r="J2408" i="45" s="1"/>
  <c r="I2409" i="45"/>
  <c r="J2409" i="45" s="1"/>
  <c r="I2410" i="45"/>
  <c r="J2410" i="45" s="1"/>
  <c r="I2411" i="45"/>
  <c r="J2411" i="45" s="1"/>
  <c r="I2412" i="45"/>
  <c r="J2412" i="45" s="1"/>
  <c r="I2413" i="45"/>
  <c r="J2413" i="45" s="1"/>
  <c r="I2414" i="45"/>
  <c r="J2414" i="45" s="1"/>
  <c r="I2415" i="45"/>
  <c r="J2415" i="45" s="1"/>
  <c r="I2416" i="45"/>
  <c r="J2416" i="45" s="1"/>
  <c r="I2417" i="45"/>
  <c r="J2417" i="45" s="1"/>
  <c r="I2418" i="45"/>
  <c r="J2418" i="45" s="1"/>
  <c r="I2419" i="45"/>
  <c r="J2419" i="45" s="1"/>
  <c r="I2420" i="45"/>
  <c r="J2420" i="45" s="1"/>
  <c r="I2421" i="45"/>
  <c r="J2421" i="45" s="1"/>
  <c r="I2422" i="45"/>
  <c r="J2422" i="45" s="1"/>
  <c r="I2423" i="45"/>
  <c r="J2423" i="45" s="1"/>
  <c r="I2424" i="45"/>
  <c r="J2424" i="45" s="1"/>
  <c r="I2425" i="45"/>
  <c r="J2425" i="45" s="1"/>
  <c r="I2426" i="45"/>
  <c r="J2426" i="45" s="1"/>
  <c r="I2427" i="45"/>
  <c r="J2427" i="45" s="1"/>
  <c r="I2428" i="45"/>
  <c r="J2428" i="45" s="1"/>
  <c r="I2429" i="45"/>
  <c r="J2429" i="45" s="1"/>
  <c r="I2430" i="45"/>
  <c r="J2430" i="45" s="1"/>
  <c r="I2431" i="45"/>
  <c r="J2431" i="45" s="1"/>
  <c r="I2432" i="45"/>
  <c r="J2432" i="45" s="1"/>
  <c r="I2433" i="45"/>
  <c r="J2433" i="45" s="1"/>
  <c r="I2434" i="45"/>
  <c r="J2434" i="45" s="1"/>
  <c r="I2435" i="45"/>
  <c r="J2435" i="45" s="1"/>
  <c r="I2436" i="45"/>
  <c r="J2436" i="45" s="1"/>
  <c r="I2437" i="45"/>
  <c r="J2437" i="45" s="1"/>
  <c r="I2438" i="45"/>
  <c r="J2438" i="45" s="1"/>
  <c r="I2439" i="45"/>
  <c r="J2439" i="45" s="1"/>
  <c r="I2440" i="45"/>
  <c r="J2440" i="45" s="1"/>
  <c r="I2441" i="45"/>
  <c r="J2441" i="45" s="1"/>
  <c r="I2442" i="45"/>
  <c r="J2442" i="45" s="1"/>
  <c r="I2443" i="45"/>
  <c r="J2443" i="45" s="1"/>
  <c r="I2444" i="45"/>
  <c r="J2444" i="45" s="1"/>
  <c r="I2445" i="45"/>
  <c r="J2445" i="45" s="1"/>
  <c r="I2446" i="45"/>
  <c r="J2446" i="45" s="1"/>
  <c r="I2447" i="45"/>
  <c r="J2447" i="45" s="1"/>
  <c r="I2448" i="45"/>
  <c r="J2448" i="45" s="1"/>
  <c r="I2449" i="45"/>
  <c r="J2449" i="45" s="1"/>
  <c r="I2450" i="45"/>
  <c r="J2450" i="45" s="1"/>
  <c r="I2451" i="45"/>
  <c r="J2451" i="45" s="1"/>
  <c r="I2452" i="45"/>
  <c r="J2452" i="45" s="1"/>
  <c r="I2453" i="45"/>
  <c r="J2453" i="45" s="1"/>
  <c r="I2454" i="45"/>
  <c r="J2454" i="45" s="1"/>
  <c r="I2455" i="45"/>
  <c r="J2455" i="45" s="1"/>
  <c r="I2456" i="45"/>
  <c r="J2456" i="45" s="1"/>
  <c r="I2457" i="45"/>
  <c r="J2457" i="45" s="1"/>
  <c r="I2458" i="45"/>
  <c r="J2458" i="45" s="1"/>
  <c r="I2459" i="45"/>
  <c r="J2459" i="45" s="1"/>
  <c r="I2460" i="45"/>
  <c r="J2460" i="45" s="1"/>
  <c r="I2461" i="45"/>
  <c r="J2461" i="45" s="1"/>
  <c r="I2462" i="45"/>
  <c r="J2462" i="45" s="1"/>
  <c r="I2463" i="45"/>
  <c r="J2463" i="45" s="1"/>
  <c r="I2464" i="45"/>
  <c r="J2464" i="45" s="1"/>
  <c r="I2465" i="45"/>
  <c r="J2465" i="45" s="1"/>
  <c r="I2466" i="45"/>
  <c r="J2466" i="45" s="1"/>
  <c r="I2467" i="45"/>
  <c r="J2467" i="45" s="1"/>
  <c r="I2468" i="45"/>
  <c r="J2468" i="45" s="1"/>
  <c r="I2469" i="45"/>
  <c r="J2469" i="45" s="1"/>
  <c r="I2470" i="45"/>
  <c r="J2470" i="45" s="1"/>
  <c r="I2471" i="45"/>
  <c r="J2471" i="45" s="1"/>
  <c r="I2472" i="45"/>
  <c r="J2472" i="45" s="1"/>
  <c r="I2473" i="45"/>
  <c r="J2473" i="45" s="1"/>
  <c r="I2474" i="45"/>
  <c r="J2474" i="45" s="1"/>
  <c r="I2475" i="45"/>
  <c r="J2475" i="45" s="1"/>
  <c r="I2476" i="45"/>
  <c r="J2476" i="45" s="1"/>
  <c r="I2477" i="45"/>
  <c r="J2477" i="45" s="1"/>
  <c r="I2478" i="45"/>
  <c r="J2478" i="45" s="1"/>
  <c r="I2479" i="45"/>
  <c r="J2479" i="45" s="1"/>
  <c r="I2480" i="45"/>
  <c r="J2480" i="45" s="1"/>
  <c r="I2481" i="45"/>
  <c r="J2481" i="45" s="1"/>
  <c r="I2482" i="45"/>
  <c r="J2482" i="45" s="1"/>
  <c r="I2483" i="45"/>
  <c r="J2483" i="45" s="1"/>
  <c r="I2484" i="45"/>
  <c r="J2484" i="45" s="1"/>
  <c r="I2485" i="45"/>
  <c r="J2485" i="45" s="1"/>
  <c r="I2486" i="45"/>
  <c r="J2486" i="45" s="1"/>
  <c r="I2487" i="45"/>
  <c r="J2487" i="45" s="1"/>
  <c r="I2488" i="45"/>
  <c r="J2488" i="45" s="1"/>
  <c r="I2489" i="45"/>
  <c r="J2489" i="45" s="1"/>
  <c r="I2490" i="45"/>
  <c r="J2490" i="45" s="1"/>
  <c r="I2491" i="45"/>
  <c r="J2491" i="45" s="1"/>
  <c r="I2492" i="45"/>
  <c r="J2492" i="45" s="1"/>
  <c r="I2493" i="45"/>
  <c r="J2493" i="45" s="1"/>
  <c r="I2494" i="45"/>
  <c r="J2494" i="45" s="1"/>
  <c r="I2495" i="45"/>
  <c r="J2495" i="45" s="1"/>
  <c r="I2496" i="45"/>
  <c r="J2496" i="45" s="1"/>
  <c r="I2497" i="45"/>
  <c r="J2497" i="45" s="1"/>
  <c r="I2498" i="45"/>
  <c r="J2498" i="45" s="1"/>
  <c r="I2499" i="45"/>
  <c r="J2499" i="45" s="1"/>
  <c r="I2500" i="45"/>
  <c r="J2500" i="45" s="1"/>
  <c r="I2501" i="45"/>
  <c r="J2501" i="45" s="1"/>
  <c r="I2502" i="45"/>
  <c r="J2502" i="45" s="1"/>
  <c r="I2503" i="45"/>
  <c r="J2503" i="45" s="1"/>
  <c r="I2504" i="45"/>
  <c r="J2504" i="45" s="1"/>
  <c r="I2505" i="45"/>
  <c r="J2505" i="45" s="1"/>
  <c r="I2506" i="45"/>
  <c r="J2506" i="45" s="1"/>
  <c r="I2507" i="45"/>
  <c r="J2507" i="45" s="1"/>
  <c r="I2508" i="45"/>
  <c r="J2508" i="45" s="1"/>
  <c r="I2509" i="45"/>
  <c r="J2509" i="45" s="1"/>
  <c r="I2510" i="45"/>
  <c r="J2510" i="45" s="1"/>
  <c r="I2511" i="45"/>
  <c r="J2511" i="45" s="1"/>
  <c r="I2512" i="45"/>
  <c r="J2512" i="45" s="1"/>
  <c r="I2513" i="45"/>
  <c r="J2513" i="45" s="1"/>
  <c r="I2514" i="45"/>
  <c r="J2514" i="45" s="1"/>
  <c r="I2515" i="45"/>
  <c r="J2515" i="45" s="1"/>
  <c r="I2516" i="45"/>
  <c r="J2516" i="45" s="1"/>
  <c r="I2517" i="45"/>
  <c r="J2517" i="45" s="1"/>
  <c r="I2518" i="45"/>
  <c r="J2518" i="45" s="1"/>
  <c r="I2519" i="45"/>
  <c r="J2519" i="45" s="1"/>
  <c r="I2520" i="45"/>
  <c r="J2520" i="45" s="1"/>
  <c r="I2521" i="45"/>
  <c r="J2521" i="45" s="1"/>
  <c r="I2522" i="45"/>
  <c r="J2522" i="45" s="1"/>
  <c r="I2523" i="45"/>
  <c r="J2523" i="45" s="1"/>
  <c r="I2524" i="45"/>
  <c r="J2524" i="45" s="1"/>
  <c r="I2525" i="45"/>
  <c r="J2525" i="45" s="1"/>
  <c r="I2526" i="45"/>
  <c r="J2526" i="45" s="1"/>
  <c r="I2527" i="45"/>
  <c r="J2527" i="45" s="1"/>
  <c r="I2528" i="45"/>
  <c r="J2528" i="45" s="1"/>
  <c r="I2529" i="45"/>
  <c r="J2529" i="45" s="1"/>
  <c r="I2530" i="45"/>
  <c r="J2530" i="45" s="1"/>
  <c r="I2531" i="45"/>
  <c r="J2531" i="45" s="1"/>
  <c r="I2532" i="45"/>
  <c r="J2532" i="45" s="1"/>
  <c r="I2533" i="45"/>
  <c r="J2533" i="45" s="1"/>
  <c r="I2534" i="45"/>
  <c r="J2534" i="45" s="1"/>
  <c r="I2535" i="45"/>
  <c r="J2535" i="45" s="1"/>
  <c r="I2536" i="45"/>
  <c r="J2536" i="45" s="1"/>
  <c r="I2537" i="45"/>
  <c r="J2537" i="45" s="1"/>
  <c r="I2538" i="45"/>
  <c r="J2538" i="45" s="1"/>
  <c r="I2539" i="45"/>
  <c r="J2539" i="45" s="1"/>
  <c r="I2540" i="45"/>
  <c r="J2540" i="45" s="1"/>
  <c r="I2541" i="45"/>
  <c r="J2541" i="45" s="1"/>
  <c r="I2542" i="45"/>
  <c r="J2542" i="45" s="1"/>
  <c r="I2543" i="45"/>
  <c r="J2543" i="45" s="1"/>
  <c r="I2544" i="45"/>
  <c r="J2544" i="45" s="1"/>
  <c r="I2545" i="45"/>
  <c r="J2545" i="45" s="1"/>
  <c r="I2546" i="45"/>
  <c r="J2546" i="45" s="1"/>
  <c r="I2547" i="45"/>
  <c r="J2547" i="45" s="1"/>
  <c r="I2548" i="45"/>
  <c r="J2548" i="45" s="1"/>
  <c r="I2549" i="45"/>
  <c r="J2549" i="45" s="1"/>
  <c r="I2550" i="45"/>
  <c r="J2550" i="45" s="1"/>
  <c r="I2551" i="45"/>
  <c r="J2551" i="45" s="1"/>
  <c r="I2552" i="45"/>
  <c r="J2552" i="45" s="1"/>
  <c r="I2553" i="45"/>
  <c r="J2553" i="45" s="1"/>
  <c r="I2554" i="45"/>
  <c r="J2554" i="45" s="1"/>
  <c r="I2555" i="45"/>
  <c r="J2555" i="45" s="1"/>
  <c r="I2556" i="45"/>
  <c r="J2556" i="45" s="1"/>
  <c r="I2557" i="45"/>
  <c r="J2557" i="45" s="1"/>
  <c r="I2558" i="45"/>
  <c r="J2558" i="45" s="1"/>
  <c r="I2559" i="45"/>
  <c r="J2559" i="45" s="1"/>
  <c r="I2560" i="45"/>
  <c r="J2560" i="45" s="1"/>
  <c r="I2561" i="45"/>
  <c r="J2561" i="45" s="1"/>
  <c r="I2562" i="45"/>
  <c r="J2562" i="45" s="1"/>
  <c r="I2563" i="45"/>
  <c r="J2563" i="45" s="1"/>
  <c r="I2564" i="45"/>
  <c r="J2564" i="45" s="1"/>
  <c r="I2565" i="45"/>
  <c r="J2565" i="45" s="1"/>
  <c r="I2566" i="45"/>
  <c r="J2566" i="45" s="1"/>
  <c r="I2567" i="45"/>
  <c r="J2567" i="45" s="1"/>
  <c r="I2568" i="45"/>
  <c r="J2568" i="45" s="1"/>
  <c r="I2569" i="45"/>
  <c r="J2569" i="45" s="1"/>
  <c r="I2570" i="45"/>
  <c r="J2570" i="45" s="1"/>
  <c r="I2571" i="45"/>
  <c r="J2571" i="45" s="1"/>
  <c r="I2572" i="45"/>
  <c r="J2572" i="45" s="1"/>
  <c r="I2573" i="45"/>
  <c r="J2573" i="45" s="1"/>
  <c r="I2574" i="45"/>
  <c r="J2574" i="45" s="1"/>
  <c r="I2575" i="45"/>
  <c r="J2575" i="45" s="1"/>
  <c r="I2576" i="45"/>
  <c r="J2576" i="45" s="1"/>
  <c r="I2577" i="45"/>
  <c r="J2577" i="45" s="1"/>
  <c r="I2578" i="45"/>
  <c r="J2578" i="45" s="1"/>
  <c r="I2579" i="45"/>
  <c r="J2579" i="45" s="1"/>
  <c r="I2580" i="45"/>
  <c r="J2580" i="45" s="1"/>
  <c r="I2581" i="45"/>
  <c r="J2581" i="45" s="1"/>
  <c r="I2582" i="45"/>
  <c r="J2582" i="45" s="1"/>
  <c r="I2583" i="45"/>
  <c r="J2583" i="45" s="1"/>
  <c r="I2584" i="45"/>
  <c r="J2584" i="45" s="1"/>
  <c r="I2585" i="45"/>
  <c r="J2585" i="45" s="1"/>
  <c r="I2586" i="45"/>
  <c r="J2586" i="45" s="1"/>
  <c r="I2587" i="45"/>
  <c r="J2587" i="45" s="1"/>
  <c r="I2588" i="45"/>
  <c r="J2588" i="45" s="1"/>
  <c r="I2589" i="45"/>
  <c r="J2589" i="45" s="1"/>
  <c r="I2590" i="45"/>
  <c r="J2590" i="45" s="1"/>
  <c r="I2591" i="45"/>
  <c r="J2591" i="45" s="1"/>
  <c r="I2592" i="45"/>
  <c r="J2592" i="45" s="1"/>
  <c r="I2593" i="45"/>
  <c r="J2593" i="45" s="1"/>
  <c r="I2594" i="45"/>
  <c r="J2594" i="45" s="1"/>
  <c r="I2595" i="45"/>
  <c r="J2595" i="45" s="1"/>
  <c r="I2596" i="45"/>
  <c r="J2596" i="45" s="1"/>
  <c r="I2597" i="45"/>
  <c r="J2597" i="45" s="1"/>
  <c r="I2598" i="45"/>
  <c r="J2598" i="45" s="1"/>
  <c r="I2599" i="45"/>
  <c r="J2599" i="45" s="1"/>
  <c r="I2600" i="45"/>
  <c r="J2600" i="45" s="1"/>
  <c r="I2601" i="45"/>
  <c r="J2601" i="45" s="1"/>
  <c r="I2602" i="45"/>
  <c r="J2602" i="45" s="1"/>
  <c r="I2603" i="45"/>
  <c r="J2603" i="45" s="1"/>
  <c r="I2604" i="45"/>
  <c r="J2604" i="45" s="1"/>
  <c r="I2605" i="45"/>
  <c r="J2605" i="45" s="1"/>
  <c r="I2606" i="45"/>
  <c r="J2606" i="45" s="1"/>
  <c r="I2607" i="45"/>
  <c r="J2607" i="45" s="1"/>
  <c r="I2608" i="45"/>
  <c r="J2608" i="45" s="1"/>
  <c r="I2609" i="45"/>
  <c r="J2609" i="45" s="1"/>
  <c r="I2610" i="45"/>
  <c r="J2610" i="45" s="1"/>
  <c r="I2611" i="45"/>
  <c r="J2611" i="45" s="1"/>
  <c r="I2612" i="45"/>
  <c r="J2612" i="45" s="1"/>
  <c r="I2613" i="45"/>
  <c r="J2613" i="45" s="1"/>
  <c r="I2614" i="45"/>
  <c r="J2614" i="45" s="1"/>
  <c r="I2615" i="45"/>
  <c r="J2615" i="45" s="1"/>
  <c r="I2616" i="45"/>
  <c r="J2616" i="45" s="1"/>
  <c r="I2617" i="45"/>
  <c r="J2617" i="45" s="1"/>
  <c r="I2618" i="45"/>
  <c r="J2618" i="45" s="1"/>
  <c r="I2619" i="45"/>
  <c r="J2619" i="45" s="1"/>
  <c r="I2620" i="45"/>
  <c r="J2620" i="45" s="1"/>
  <c r="I2621" i="45"/>
  <c r="J2621" i="45" s="1"/>
  <c r="I2622" i="45"/>
  <c r="J2622" i="45" s="1"/>
  <c r="I2623" i="45"/>
  <c r="J2623" i="45" s="1"/>
  <c r="I2624" i="45"/>
  <c r="J2624" i="45" s="1"/>
  <c r="I2625" i="45"/>
  <c r="J2625" i="45" s="1"/>
  <c r="I2626" i="45"/>
  <c r="J2626" i="45" s="1"/>
  <c r="I2627" i="45"/>
  <c r="J2627" i="45" s="1"/>
  <c r="I2628" i="45"/>
  <c r="J2628" i="45" s="1"/>
  <c r="I2629" i="45"/>
  <c r="J2629" i="45" s="1"/>
  <c r="I2630" i="45"/>
  <c r="J2630" i="45" s="1"/>
  <c r="I2631" i="45"/>
  <c r="J2631" i="45" s="1"/>
  <c r="I2632" i="45"/>
  <c r="J2632" i="45" s="1"/>
  <c r="I2633" i="45"/>
  <c r="J2633" i="45" s="1"/>
  <c r="I2634" i="45"/>
  <c r="J2634" i="45" s="1"/>
  <c r="I2635" i="45"/>
  <c r="J2635" i="45" s="1"/>
  <c r="I2636" i="45"/>
  <c r="J2636" i="45" s="1"/>
  <c r="I2637" i="45"/>
  <c r="J2637" i="45" s="1"/>
  <c r="I2638" i="45"/>
  <c r="J2638" i="45" s="1"/>
  <c r="I2639" i="45"/>
  <c r="J2639" i="45" s="1"/>
  <c r="I2640" i="45"/>
  <c r="J2640" i="45" s="1"/>
  <c r="I2641" i="45"/>
  <c r="J2641" i="45" s="1"/>
  <c r="I2642" i="45"/>
  <c r="J2642" i="45" s="1"/>
  <c r="I2643" i="45"/>
  <c r="J2643" i="45" s="1"/>
  <c r="I2644" i="45"/>
  <c r="J2644" i="45" s="1"/>
  <c r="I2645" i="45"/>
  <c r="J2645" i="45" s="1"/>
  <c r="I2646" i="45"/>
  <c r="J2646" i="45" s="1"/>
  <c r="I2647" i="45"/>
  <c r="J2647" i="45" s="1"/>
  <c r="I2648" i="45"/>
  <c r="J2648" i="45" s="1"/>
  <c r="I2649" i="45"/>
  <c r="J2649" i="45" s="1"/>
  <c r="I2650" i="45"/>
  <c r="J2650" i="45" s="1"/>
  <c r="I2651" i="45"/>
  <c r="J2651" i="45" s="1"/>
  <c r="I2652" i="45"/>
  <c r="J2652" i="45" s="1"/>
  <c r="I2653" i="45"/>
  <c r="J2653" i="45" s="1"/>
  <c r="I2654" i="45"/>
  <c r="J2654" i="45" s="1"/>
  <c r="I2655" i="45"/>
  <c r="J2655" i="45" s="1"/>
  <c r="I2656" i="45"/>
  <c r="J2656" i="45" s="1"/>
  <c r="I2657" i="45"/>
  <c r="J2657" i="45" s="1"/>
  <c r="I2658" i="45"/>
  <c r="J2658" i="45" s="1"/>
  <c r="I2659" i="45"/>
  <c r="J2659" i="45" s="1"/>
  <c r="I2660" i="45"/>
  <c r="J2660" i="45" s="1"/>
  <c r="I2661" i="45"/>
  <c r="J2661" i="45" s="1"/>
  <c r="I2662" i="45"/>
  <c r="J2662" i="45" s="1"/>
  <c r="I2663" i="45"/>
  <c r="J2663" i="45" s="1"/>
  <c r="I2664" i="45"/>
  <c r="J2664" i="45" s="1"/>
  <c r="I2665" i="45"/>
  <c r="J2665" i="45" s="1"/>
  <c r="I2666" i="45"/>
  <c r="J2666" i="45" s="1"/>
  <c r="I2667" i="45"/>
  <c r="J2667" i="45" s="1"/>
  <c r="I2668" i="45"/>
  <c r="J2668" i="45" s="1"/>
  <c r="I2669" i="45"/>
  <c r="J2669" i="45" s="1"/>
  <c r="I2670" i="45"/>
  <c r="J2670" i="45" s="1"/>
  <c r="I2671" i="45"/>
  <c r="J2671" i="45" s="1"/>
  <c r="I2672" i="45"/>
  <c r="J2672" i="45" s="1"/>
  <c r="I2673" i="45"/>
  <c r="J2673" i="45" s="1"/>
  <c r="I2674" i="45"/>
  <c r="J2674" i="45" s="1"/>
  <c r="I2675" i="45"/>
  <c r="J2675" i="45" s="1"/>
  <c r="I2676" i="45"/>
  <c r="J2676" i="45" s="1"/>
  <c r="I2677" i="45"/>
  <c r="J2677" i="45" s="1"/>
  <c r="I2678" i="45"/>
  <c r="J2678" i="45" s="1"/>
  <c r="I2679" i="45"/>
  <c r="J2679" i="45" s="1"/>
  <c r="I2680" i="45"/>
  <c r="J2680" i="45" s="1"/>
  <c r="I2681" i="45"/>
  <c r="J2681" i="45" s="1"/>
  <c r="I2682" i="45"/>
  <c r="J2682" i="45" s="1"/>
  <c r="I2683" i="45"/>
  <c r="J2683" i="45" s="1"/>
  <c r="I2684" i="45"/>
  <c r="J2684" i="45" s="1"/>
  <c r="I2685" i="45"/>
  <c r="J2685" i="45" s="1"/>
  <c r="I2686" i="45"/>
  <c r="J2686" i="45" s="1"/>
  <c r="I2687" i="45"/>
  <c r="J2687" i="45" s="1"/>
  <c r="I2688" i="45"/>
  <c r="J2688" i="45" s="1"/>
  <c r="I2689" i="45"/>
  <c r="J2689" i="45" s="1"/>
  <c r="I2690" i="45"/>
  <c r="J2690" i="45" s="1"/>
  <c r="I2691" i="45"/>
  <c r="J2691" i="45" s="1"/>
  <c r="I2692" i="45"/>
  <c r="J2692" i="45" s="1"/>
  <c r="I2693" i="45"/>
  <c r="J2693" i="45" s="1"/>
  <c r="I2694" i="45"/>
  <c r="J2694" i="45" s="1"/>
  <c r="I2695" i="45"/>
  <c r="J2695" i="45" s="1"/>
  <c r="I2696" i="45"/>
  <c r="J2696" i="45" s="1"/>
  <c r="I2697" i="45"/>
  <c r="J2697" i="45" s="1"/>
  <c r="I2698" i="45"/>
  <c r="J2698" i="45" s="1"/>
  <c r="I2699" i="45"/>
  <c r="J2699" i="45" s="1"/>
  <c r="I2700" i="45"/>
  <c r="J2700" i="45" s="1"/>
  <c r="I2701" i="45"/>
  <c r="J2701" i="45" s="1"/>
  <c r="I2702" i="45"/>
  <c r="J2702" i="45" s="1"/>
  <c r="I2703" i="45"/>
  <c r="J2703" i="45" s="1"/>
  <c r="I2704" i="45"/>
  <c r="J2704" i="45" s="1"/>
  <c r="I2705" i="45"/>
  <c r="J2705" i="45" s="1"/>
  <c r="I2706" i="45"/>
  <c r="J2706" i="45" s="1"/>
  <c r="I2707" i="45"/>
  <c r="J2707" i="45" s="1"/>
  <c r="I2708" i="45"/>
  <c r="J2708" i="45" s="1"/>
  <c r="I2709" i="45"/>
  <c r="J2709" i="45" s="1"/>
  <c r="I2710" i="45"/>
  <c r="J2710" i="45" s="1"/>
  <c r="I2711" i="45"/>
  <c r="J2711" i="45" s="1"/>
  <c r="I2712" i="45"/>
  <c r="J2712" i="45" s="1"/>
  <c r="I2713" i="45"/>
  <c r="J2713" i="45" s="1"/>
  <c r="I2714" i="45"/>
  <c r="J2714" i="45" s="1"/>
  <c r="I2715" i="45"/>
  <c r="J2715" i="45" s="1"/>
  <c r="I2716" i="45"/>
  <c r="J2716" i="45" s="1"/>
  <c r="I2717" i="45"/>
  <c r="J2717" i="45" s="1"/>
  <c r="I2718" i="45"/>
  <c r="J2718" i="45" s="1"/>
  <c r="I2719" i="45"/>
  <c r="J2719" i="45" s="1"/>
  <c r="I2720" i="45"/>
  <c r="J2720" i="45" s="1"/>
  <c r="I2721" i="45"/>
  <c r="J2721" i="45" s="1"/>
  <c r="I2722" i="45"/>
  <c r="J2722" i="45" s="1"/>
  <c r="I2723" i="45"/>
  <c r="J2723" i="45" s="1"/>
  <c r="I2724" i="45"/>
  <c r="J2724" i="45" s="1"/>
  <c r="I2725" i="45"/>
  <c r="J2725" i="45" s="1"/>
  <c r="I2726" i="45"/>
  <c r="J2726" i="45" s="1"/>
  <c r="I2727" i="45"/>
  <c r="J2727" i="45" s="1"/>
  <c r="I2728" i="45"/>
  <c r="J2728" i="45" s="1"/>
  <c r="I2729" i="45"/>
  <c r="J2729" i="45" s="1"/>
  <c r="I2730" i="45"/>
  <c r="J2730" i="45" s="1"/>
  <c r="I2731" i="45"/>
  <c r="J2731" i="45" s="1"/>
  <c r="I2732" i="45"/>
  <c r="J2732" i="45" s="1"/>
  <c r="I2733" i="45"/>
  <c r="J2733" i="45" s="1"/>
  <c r="I2734" i="45"/>
  <c r="J2734" i="45" s="1"/>
  <c r="I2735" i="45"/>
  <c r="J2735" i="45" s="1"/>
  <c r="I2736" i="45"/>
  <c r="J2736" i="45" s="1"/>
  <c r="I2737" i="45"/>
  <c r="J2737" i="45" s="1"/>
  <c r="I2738" i="45"/>
  <c r="J2738" i="45" s="1"/>
  <c r="I2739" i="45"/>
  <c r="J2739" i="45" s="1"/>
  <c r="I2740" i="45"/>
  <c r="J2740" i="45" s="1"/>
  <c r="I2741" i="45"/>
  <c r="J2741" i="45" s="1"/>
  <c r="I2742" i="45"/>
  <c r="J2742" i="45" s="1"/>
  <c r="I2743" i="45"/>
  <c r="J2743" i="45" s="1"/>
  <c r="I2744" i="45"/>
  <c r="J2744" i="45" s="1"/>
  <c r="I2745" i="45"/>
  <c r="J2745" i="45" s="1"/>
  <c r="I2746" i="45"/>
  <c r="J2746" i="45" s="1"/>
  <c r="I2747" i="45"/>
  <c r="J2747" i="45" s="1"/>
  <c r="I2748" i="45"/>
  <c r="J2748" i="45" s="1"/>
  <c r="I2749" i="45"/>
  <c r="J2749" i="45" s="1"/>
  <c r="I2750" i="45"/>
  <c r="J2750" i="45" s="1"/>
  <c r="I2751" i="45"/>
  <c r="J2751" i="45" s="1"/>
  <c r="I2752" i="45"/>
  <c r="J2752" i="45" s="1"/>
  <c r="I2753" i="45"/>
  <c r="J2753" i="45" s="1"/>
  <c r="I2754" i="45"/>
  <c r="J2754" i="45" s="1"/>
  <c r="I2755" i="45"/>
  <c r="J2755" i="45" s="1"/>
  <c r="I2756" i="45"/>
  <c r="J2756" i="45" s="1"/>
  <c r="I2757" i="45"/>
  <c r="J2757" i="45" s="1"/>
  <c r="I2758" i="45"/>
  <c r="J2758" i="45" s="1"/>
  <c r="I2759" i="45"/>
  <c r="J2759" i="45" s="1"/>
  <c r="I2760" i="45"/>
  <c r="J2760" i="45" s="1"/>
  <c r="I2761" i="45"/>
  <c r="J2761" i="45" s="1"/>
  <c r="I2762" i="45"/>
  <c r="J2762" i="45" s="1"/>
  <c r="I2763" i="45"/>
  <c r="J2763" i="45" s="1"/>
  <c r="I2764" i="45"/>
  <c r="J2764" i="45" s="1"/>
  <c r="I2765" i="45"/>
  <c r="J2765" i="45" s="1"/>
  <c r="I2766" i="45"/>
  <c r="J2766" i="45" s="1"/>
  <c r="I2767" i="45"/>
  <c r="J2767" i="45" s="1"/>
  <c r="I2768" i="45"/>
  <c r="J2768" i="45" s="1"/>
  <c r="I2769" i="45"/>
  <c r="J2769" i="45" s="1"/>
  <c r="I2770" i="45"/>
  <c r="J2770" i="45" s="1"/>
  <c r="I2771" i="45"/>
  <c r="J2771" i="45" s="1"/>
  <c r="I2772" i="45"/>
  <c r="J2772" i="45" s="1"/>
  <c r="I2773" i="45"/>
  <c r="J2773" i="45" s="1"/>
  <c r="I2774" i="45"/>
  <c r="J2774" i="45" s="1"/>
  <c r="I2775" i="45"/>
  <c r="J2775" i="45" s="1"/>
  <c r="I2776" i="45"/>
  <c r="J2776" i="45" s="1"/>
  <c r="I2777" i="45"/>
  <c r="J2777" i="45" s="1"/>
  <c r="I2778" i="45"/>
  <c r="J2778" i="45" s="1"/>
  <c r="I2779" i="45"/>
  <c r="J2779" i="45" s="1"/>
  <c r="I2780" i="45"/>
  <c r="J2780" i="45" s="1"/>
  <c r="I2781" i="45"/>
  <c r="J2781" i="45" s="1"/>
  <c r="I2782" i="45"/>
  <c r="J2782" i="45" s="1"/>
  <c r="I2783" i="45"/>
  <c r="J2783" i="45" s="1"/>
  <c r="I2784" i="45"/>
  <c r="J2784" i="45" s="1"/>
  <c r="I2785" i="45"/>
  <c r="J2785" i="45" s="1"/>
  <c r="I2786" i="45"/>
  <c r="J2786" i="45" s="1"/>
  <c r="I2787" i="45"/>
  <c r="J2787" i="45" s="1"/>
  <c r="I2788" i="45"/>
  <c r="J2788" i="45" s="1"/>
  <c r="I2789" i="45"/>
  <c r="J2789" i="45" s="1"/>
  <c r="I2790" i="45"/>
  <c r="J2790" i="45" s="1"/>
  <c r="I2791" i="45"/>
  <c r="J2791" i="45" s="1"/>
  <c r="I2792" i="45"/>
  <c r="J2792" i="45" s="1"/>
  <c r="I2793" i="45"/>
  <c r="J2793" i="45" s="1"/>
  <c r="I2794" i="45"/>
  <c r="J2794" i="45" s="1"/>
  <c r="I2795" i="45"/>
  <c r="J2795" i="45" s="1"/>
  <c r="I2796" i="45"/>
  <c r="J2796" i="45" s="1"/>
  <c r="I2797" i="45"/>
  <c r="J2797" i="45" s="1"/>
  <c r="I2798" i="45"/>
  <c r="J2798" i="45" s="1"/>
  <c r="I2799" i="45"/>
  <c r="J2799" i="45" s="1"/>
  <c r="I2800" i="45"/>
  <c r="J2800" i="45" s="1"/>
  <c r="I2801" i="45"/>
  <c r="J2801" i="45" s="1"/>
  <c r="I2802" i="45"/>
  <c r="J2802" i="45" s="1"/>
  <c r="I2803" i="45"/>
  <c r="J2803" i="45" s="1"/>
  <c r="I2804" i="45"/>
  <c r="J2804" i="45" s="1"/>
  <c r="I2805" i="45"/>
  <c r="J2805" i="45" s="1"/>
  <c r="I2806" i="45"/>
  <c r="J2806" i="45" s="1"/>
  <c r="I2807" i="45"/>
  <c r="J2807" i="45" s="1"/>
  <c r="I2808" i="45"/>
  <c r="J2808" i="45" s="1"/>
  <c r="I2809" i="45"/>
  <c r="J2809" i="45" s="1"/>
  <c r="I2810" i="45"/>
  <c r="J2810" i="45" s="1"/>
  <c r="I2811" i="45"/>
  <c r="J2811" i="45" s="1"/>
  <c r="I2812" i="45"/>
  <c r="J2812" i="45" s="1"/>
  <c r="I2813" i="45"/>
  <c r="J2813" i="45" s="1"/>
  <c r="I2814" i="45"/>
  <c r="J2814" i="45" s="1"/>
  <c r="I2815" i="45"/>
  <c r="J2815" i="45" s="1"/>
  <c r="I2816" i="45"/>
  <c r="J2816" i="45" s="1"/>
  <c r="I2817" i="45"/>
  <c r="J2817" i="45" s="1"/>
  <c r="I2818" i="45"/>
  <c r="J2818" i="45" s="1"/>
  <c r="I2819" i="45"/>
  <c r="J2819" i="45" s="1"/>
  <c r="I2820" i="45"/>
  <c r="J2820" i="45" s="1"/>
  <c r="I2821" i="45"/>
  <c r="J2821" i="45" s="1"/>
  <c r="I2822" i="45"/>
  <c r="J2822" i="45" s="1"/>
  <c r="I2823" i="45"/>
  <c r="J2823" i="45" s="1"/>
  <c r="I2824" i="45"/>
  <c r="J2824" i="45" s="1"/>
  <c r="I2825" i="45"/>
  <c r="J2825" i="45" s="1"/>
  <c r="I2826" i="45"/>
  <c r="J2826" i="45" s="1"/>
  <c r="I2827" i="45"/>
  <c r="J2827" i="45" s="1"/>
  <c r="I2828" i="45"/>
  <c r="J2828" i="45" s="1"/>
  <c r="I2829" i="45"/>
  <c r="J2829" i="45" s="1"/>
  <c r="I2830" i="45"/>
  <c r="J2830" i="45" s="1"/>
  <c r="I2831" i="45"/>
  <c r="J2831" i="45" s="1"/>
  <c r="I2832" i="45"/>
  <c r="J2832" i="45" s="1"/>
  <c r="I2833" i="45"/>
  <c r="J2833" i="45" s="1"/>
  <c r="I2834" i="45"/>
  <c r="J2834" i="45" s="1"/>
  <c r="I2835" i="45"/>
  <c r="J2835" i="45" s="1"/>
  <c r="I2836" i="45"/>
  <c r="J2836" i="45" s="1"/>
  <c r="I2837" i="45"/>
  <c r="J2837" i="45" s="1"/>
  <c r="I2838" i="45"/>
  <c r="J2838" i="45" s="1"/>
  <c r="I2839" i="45"/>
  <c r="J2839" i="45" s="1"/>
  <c r="I2840" i="45"/>
  <c r="J2840" i="45" s="1"/>
  <c r="I2841" i="45"/>
  <c r="J2841" i="45" s="1"/>
  <c r="I2842" i="45"/>
  <c r="J2842" i="45" s="1"/>
  <c r="I2843" i="45"/>
  <c r="J2843" i="45" s="1"/>
  <c r="I2844" i="45"/>
  <c r="J2844" i="45" s="1"/>
  <c r="I2845" i="45"/>
  <c r="J2845" i="45" s="1"/>
  <c r="I2846" i="45"/>
  <c r="J2846" i="45" s="1"/>
  <c r="I2847" i="45"/>
  <c r="J2847" i="45" s="1"/>
  <c r="I2848" i="45"/>
  <c r="J2848" i="45" s="1"/>
  <c r="I2849" i="45"/>
  <c r="J2849" i="45" s="1"/>
  <c r="I2850" i="45"/>
  <c r="J2850" i="45" s="1"/>
  <c r="I2851" i="45"/>
  <c r="J2851" i="45" s="1"/>
  <c r="I2852" i="45"/>
  <c r="J2852" i="45" s="1"/>
  <c r="I2853" i="45"/>
  <c r="J2853" i="45" s="1"/>
  <c r="I2854" i="45"/>
  <c r="J2854" i="45" s="1"/>
  <c r="I2855" i="45"/>
  <c r="J2855" i="45" s="1"/>
  <c r="I2856" i="45"/>
  <c r="J2856" i="45" s="1"/>
  <c r="I2857" i="45"/>
  <c r="J2857" i="45" s="1"/>
  <c r="I2858" i="45"/>
  <c r="J2858" i="45" s="1"/>
  <c r="I2859" i="45"/>
  <c r="J2859" i="45" s="1"/>
  <c r="I2860" i="45"/>
  <c r="J2860" i="45" s="1"/>
  <c r="I2861" i="45"/>
  <c r="J2861" i="45" s="1"/>
  <c r="I2862" i="45"/>
  <c r="J2862" i="45" s="1"/>
  <c r="I2863" i="45"/>
  <c r="J2863" i="45" s="1"/>
  <c r="I2864" i="45"/>
  <c r="J2864" i="45" s="1"/>
  <c r="I2865" i="45"/>
  <c r="J2865" i="45" s="1"/>
  <c r="I2866" i="45"/>
  <c r="J2866" i="45" s="1"/>
  <c r="I2867" i="45"/>
  <c r="J2867" i="45" s="1"/>
  <c r="I2868" i="45"/>
  <c r="J2868" i="45" s="1"/>
  <c r="I2869" i="45"/>
  <c r="J2869" i="45" s="1"/>
  <c r="I2870" i="45"/>
  <c r="J2870" i="45" s="1"/>
  <c r="I2871" i="45"/>
  <c r="J2871" i="45" s="1"/>
  <c r="I2872" i="45"/>
  <c r="J2872" i="45" s="1"/>
  <c r="I2873" i="45"/>
  <c r="J2873" i="45" s="1"/>
  <c r="I2874" i="45"/>
  <c r="J2874" i="45" s="1"/>
  <c r="I2875" i="45"/>
  <c r="J2875" i="45" s="1"/>
  <c r="I2876" i="45"/>
  <c r="J2876" i="45" s="1"/>
  <c r="I2877" i="45"/>
  <c r="J2877" i="45" s="1"/>
  <c r="I2878" i="45"/>
  <c r="J2878" i="45" s="1"/>
  <c r="I2879" i="45"/>
  <c r="J2879" i="45" s="1"/>
  <c r="I2880" i="45"/>
  <c r="J2880" i="45" s="1"/>
  <c r="I2881" i="45"/>
  <c r="J2881" i="45" s="1"/>
  <c r="I2882" i="45"/>
  <c r="J2882" i="45" s="1"/>
  <c r="I2883" i="45"/>
  <c r="J2883" i="45" s="1"/>
  <c r="I2884" i="45"/>
  <c r="J2884" i="45" s="1"/>
  <c r="I2885" i="45"/>
  <c r="J2885" i="45" s="1"/>
  <c r="I2886" i="45"/>
  <c r="J2886" i="45" s="1"/>
  <c r="I2887" i="45"/>
  <c r="J2887" i="45" s="1"/>
  <c r="I2888" i="45"/>
  <c r="J2888" i="45" s="1"/>
  <c r="I2889" i="45"/>
  <c r="J2889" i="45" s="1"/>
  <c r="I2890" i="45"/>
  <c r="J2890" i="45" s="1"/>
  <c r="I2891" i="45"/>
  <c r="J2891" i="45" s="1"/>
  <c r="I2892" i="45"/>
  <c r="J2892" i="45" s="1"/>
  <c r="I2893" i="45"/>
  <c r="J2893" i="45" s="1"/>
  <c r="I2894" i="45"/>
  <c r="J2894" i="45" s="1"/>
  <c r="I2895" i="45"/>
  <c r="J2895" i="45" s="1"/>
  <c r="I2896" i="45"/>
  <c r="J2896" i="45" s="1"/>
  <c r="I2897" i="45"/>
  <c r="J2897" i="45" s="1"/>
  <c r="I2898" i="45"/>
  <c r="J2898" i="45" s="1"/>
  <c r="I2899" i="45"/>
  <c r="J2899" i="45" s="1"/>
  <c r="I2900" i="45"/>
  <c r="J2900" i="45" s="1"/>
  <c r="I2901" i="45"/>
  <c r="J2901" i="45" s="1"/>
  <c r="I2902" i="45"/>
  <c r="J2902" i="45" s="1"/>
  <c r="I2903" i="45"/>
  <c r="J2903" i="45" s="1"/>
  <c r="I2904" i="45"/>
  <c r="J2904" i="45" s="1"/>
  <c r="I2905" i="45"/>
  <c r="J2905" i="45" s="1"/>
  <c r="I2906" i="45"/>
  <c r="J2906" i="45" s="1"/>
  <c r="I2907" i="45"/>
  <c r="J2907" i="45" s="1"/>
  <c r="I2908" i="45"/>
  <c r="J2908" i="45" s="1"/>
  <c r="I2909" i="45"/>
  <c r="J2909" i="45" s="1"/>
  <c r="I2910" i="45"/>
  <c r="J2910" i="45" s="1"/>
  <c r="I2911" i="45"/>
  <c r="J2911" i="45" s="1"/>
  <c r="I2912" i="45"/>
  <c r="J2912" i="45" s="1"/>
  <c r="I2913" i="45"/>
  <c r="J2913" i="45" s="1"/>
  <c r="I2914" i="45"/>
  <c r="J2914" i="45" s="1"/>
  <c r="I2915" i="45"/>
  <c r="J2915" i="45" s="1"/>
  <c r="I2916" i="45"/>
  <c r="J2916" i="45" s="1"/>
  <c r="I2917" i="45"/>
  <c r="J2917" i="45" s="1"/>
  <c r="I2918" i="45"/>
  <c r="J2918" i="45" s="1"/>
  <c r="I2919" i="45"/>
  <c r="J2919" i="45" s="1"/>
  <c r="I2920" i="45"/>
  <c r="J2920" i="45" s="1"/>
  <c r="I2921" i="45"/>
  <c r="J2921" i="45" s="1"/>
  <c r="I2922" i="45"/>
  <c r="J2922" i="45" s="1"/>
  <c r="I2923" i="45"/>
  <c r="J2923" i="45" s="1"/>
  <c r="I2924" i="45"/>
  <c r="J2924" i="45" s="1"/>
  <c r="I2925" i="45"/>
  <c r="J2925" i="45" s="1"/>
  <c r="I2926" i="45"/>
  <c r="J2926" i="45" s="1"/>
  <c r="I2927" i="45"/>
  <c r="J2927" i="45" s="1"/>
  <c r="I2928" i="45"/>
  <c r="J2928" i="45" s="1"/>
  <c r="I2929" i="45"/>
  <c r="J2929" i="45" s="1"/>
  <c r="I2930" i="45"/>
  <c r="J2930" i="45" s="1"/>
  <c r="I2931" i="45"/>
  <c r="J2931" i="45" s="1"/>
  <c r="I2932" i="45"/>
  <c r="J2932" i="45" s="1"/>
  <c r="I2933" i="45"/>
  <c r="J2933" i="45" s="1"/>
  <c r="I2934" i="45"/>
  <c r="J2934" i="45" s="1"/>
  <c r="I2935" i="45"/>
  <c r="J2935" i="45" s="1"/>
  <c r="I2936" i="45"/>
  <c r="J2936" i="45" s="1"/>
  <c r="I2937" i="45"/>
  <c r="J2937" i="45" s="1"/>
  <c r="I2938" i="45"/>
  <c r="J2938" i="45" s="1"/>
  <c r="I2939" i="45"/>
  <c r="J2939" i="45" s="1"/>
  <c r="I2940" i="45"/>
  <c r="J2940" i="45" s="1"/>
  <c r="I2941" i="45"/>
  <c r="J2941" i="45" s="1"/>
  <c r="I2942" i="45"/>
  <c r="J2942" i="45" s="1"/>
  <c r="I2943" i="45"/>
  <c r="J2943" i="45" s="1"/>
  <c r="I2944" i="45"/>
  <c r="J2944" i="45" s="1"/>
  <c r="I2945" i="45"/>
  <c r="J2945" i="45" s="1"/>
  <c r="I2946" i="45"/>
  <c r="J2946" i="45" s="1"/>
  <c r="I2947" i="45"/>
  <c r="J2947" i="45" s="1"/>
  <c r="I2948" i="45"/>
  <c r="J2948" i="45" s="1"/>
  <c r="I2949" i="45"/>
  <c r="J2949" i="45" s="1"/>
  <c r="I2950" i="45"/>
  <c r="J2950" i="45" s="1"/>
  <c r="I2951" i="45"/>
  <c r="J2951" i="45" s="1"/>
  <c r="I2952" i="45"/>
  <c r="J2952" i="45" s="1"/>
  <c r="I2953" i="45"/>
  <c r="J2953" i="45" s="1"/>
  <c r="I2954" i="45"/>
  <c r="J2954" i="45" s="1"/>
  <c r="I2955" i="45"/>
  <c r="J2955" i="45" s="1"/>
  <c r="I2956" i="45"/>
  <c r="J2956" i="45" s="1"/>
  <c r="I2957" i="45"/>
  <c r="J2957" i="45" s="1"/>
  <c r="I2958" i="45"/>
  <c r="J2958" i="45" s="1"/>
  <c r="I2959" i="45"/>
  <c r="J2959" i="45" s="1"/>
  <c r="I2960" i="45"/>
  <c r="J2960" i="45" s="1"/>
  <c r="I2961" i="45"/>
  <c r="J2961" i="45" s="1"/>
  <c r="I2962" i="45"/>
  <c r="J2962" i="45" s="1"/>
  <c r="I2963" i="45"/>
  <c r="J2963" i="45" s="1"/>
  <c r="I2964" i="45"/>
  <c r="J2964" i="45" s="1"/>
  <c r="I2965" i="45"/>
  <c r="J2965" i="45" s="1"/>
  <c r="I2966" i="45"/>
  <c r="J2966" i="45" s="1"/>
  <c r="I2967" i="45"/>
  <c r="J2967" i="45" s="1"/>
  <c r="I2968" i="45"/>
  <c r="J2968" i="45" s="1"/>
  <c r="I2969" i="45"/>
  <c r="J2969" i="45" s="1"/>
  <c r="I2970" i="45"/>
  <c r="J2970" i="45" s="1"/>
  <c r="I2971" i="45"/>
  <c r="J2971" i="45" s="1"/>
  <c r="I2972" i="45"/>
  <c r="J2972" i="45" s="1"/>
  <c r="I2973" i="45"/>
  <c r="J2973" i="45" s="1"/>
  <c r="I2974" i="45"/>
  <c r="J2974" i="45" s="1"/>
  <c r="I2975" i="45"/>
  <c r="J2975" i="45" s="1"/>
  <c r="I2976" i="45"/>
  <c r="J2976" i="45" s="1"/>
  <c r="I2977" i="45"/>
  <c r="J2977" i="45" s="1"/>
  <c r="I2978" i="45"/>
  <c r="J2978" i="45" s="1"/>
  <c r="I2979" i="45"/>
  <c r="J2979" i="45" s="1"/>
  <c r="I2980" i="45"/>
  <c r="J2980" i="45" s="1"/>
  <c r="I2981" i="45"/>
  <c r="J2981" i="45" s="1"/>
  <c r="I2982" i="45"/>
  <c r="J2982" i="45" s="1"/>
  <c r="I2983" i="45"/>
  <c r="J2983" i="45" s="1"/>
  <c r="I2984" i="45"/>
  <c r="J2984" i="45" s="1"/>
  <c r="I2985" i="45"/>
  <c r="J2985" i="45" s="1"/>
  <c r="I2986" i="45"/>
  <c r="J2986" i="45" s="1"/>
  <c r="I2987" i="45"/>
  <c r="J2987" i="45" s="1"/>
  <c r="I2988" i="45"/>
  <c r="J2988" i="45" s="1"/>
  <c r="I2989" i="45"/>
  <c r="J2989" i="45" s="1"/>
  <c r="I2990" i="45"/>
  <c r="J2990" i="45" s="1"/>
  <c r="I2991" i="45"/>
  <c r="J2991" i="45" s="1"/>
  <c r="I2992" i="45"/>
  <c r="J2992" i="45" s="1"/>
  <c r="I2993" i="45"/>
  <c r="J2993" i="45" s="1"/>
  <c r="I2994" i="45"/>
  <c r="J2994" i="45" s="1"/>
  <c r="I2995" i="45"/>
  <c r="J2995" i="45" s="1"/>
  <c r="I2996" i="45"/>
  <c r="J2996" i="45" s="1"/>
  <c r="I2997" i="45"/>
  <c r="J2997" i="45" s="1"/>
  <c r="I2998" i="45"/>
  <c r="J2998" i="45" s="1"/>
  <c r="I2999" i="45"/>
  <c r="J2999" i="45" s="1"/>
  <c r="I3000" i="45"/>
  <c r="J3000" i="45" s="1"/>
  <c r="I3001" i="45"/>
  <c r="J3001" i="45" s="1"/>
  <c r="I3002" i="45"/>
  <c r="J3002" i="45" s="1"/>
  <c r="I3003" i="45"/>
  <c r="J3003" i="45" s="1"/>
  <c r="I3004" i="45"/>
  <c r="J3004" i="45" s="1"/>
  <c r="I3005" i="45"/>
  <c r="J3005" i="45" s="1"/>
  <c r="I3006" i="45"/>
  <c r="J3006" i="45" s="1"/>
  <c r="I3007" i="45"/>
  <c r="J3007" i="45" s="1"/>
  <c r="I3008" i="45"/>
  <c r="J3008" i="45" s="1"/>
  <c r="I3009" i="45"/>
  <c r="J3009" i="45" s="1"/>
  <c r="I3010" i="45"/>
  <c r="J3010" i="45" s="1"/>
  <c r="I3011" i="45"/>
  <c r="J3011" i="45" s="1"/>
  <c r="I3012" i="45"/>
  <c r="J3012" i="45" s="1"/>
  <c r="I3013" i="45"/>
  <c r="J3013" i="45" s="1"/>
  <c r="I3014" i="45"/>
  <c r="J3014" i="45" s="1"/>
  <c r="I3015" i="45"/>
  <c r="J3015" i="45" s="1"/>
  <c r="I3016" i="45"/>
  <c r="J3016" i="45" s="1"/>
  <c r="I3017" i="45"/>
  <c r="J3017" i="45" s="1"/>
  <c r="I3018" i="45"/>
  <c r="J3018" i="45" s="1"/>
  <c r="I3019" i="45"/>
  <c r="J3019" i="45" s="1"/>
  <c r="I3020" i="45"/>
  <c r="J3020" i="45" s="1"/>
  <c r="I3021" i="45"/>
  <c r="J3021" i="45" s="1"/>
  <c r="I3022" i="45"/>
  <c r="J3022" i="45" s="1"/>
  <c r="I3023" i="45"/>
  <c r="J3023" i="45" s="1"/>
  <c r="I3024" i="45"/>
  <c r="J3024" i="45" s="1"/>
  <c r="I3025" i="45"/>
  <c r="J3025" i="45" s="1"/>
  <c r="I3026" i="45"/>
  <c r="J3026" i="45" s="1"/>
  <c r="I3027" i="45"/>
  <c r="J3027" i="45" s="1"/>
  <c r="I3028" i="45"/>
  <c r="J3028" i="45" s="1"/>
  <c r="I3029" i="45"/>
  <c r="J3029" i="45" s="1"/>
  <c r="I3030" i="45"/>
  <c r="J3030" i="45" s="1"/>
  <c r="I3031" i="45"/>
  <c r="J3031" i="45" s="1"/>
  <c r="I3032" i="45"/>
  <c r="J3032" i="45" s="1"/>
  <c r="I3033" i="45"/>
  <c r="J3033" i="45" s="1"/>
  <c r="I3034" i="45"/>
  <c r="J3034" i="45" s="1"/>
  <c r="I3035" i="45"/>
  <c r="J3035" i="45" s="1"/>
  <c r="I3036" i="45"/>
  <c r="J3036" i="45" s="1"/>
  <c r="I3037" i="45"/>
  <c r="J3037" i="45" s="1"/>
  <c r="I3038" i="45"/>
  <c r="J3038" i="45" s="1"/>
  <c r="I3039" i="45"/>
  <c r="J3039" i="45" s="1"/>
  <c r="I3040" i="45"/>
  <c r="J3040" i="45" s="1"/>
  <c r="I3041" i="45"/>
  <c r="J3041" i="45" s="1"/>
  <c r="I3042" i="45"/>
  <c r="J3042" i="45" s="1"/>
  <c r="I3043" i="45"/>
  <c r="J3043" i="45" s="1"/>
  <c r="I3044" i="45"/>
  <c r="J3044" i="45" s="1"/>
  <c r="I3045" i="45"/>
  <c r="J3045" i="45" s="1"/>
  <c r="I3046" i="45"/>
  <c r="J3046" i="45" s="1"/>
  <c r="I3047" i="45"/>
  <c r="J3047" i="45" s="1"/>
  <c r="I3048" i="45"/>
  <c r="J3048" i="45" s="1"/>
  <c r="I3049" i="45"/>
  <c r="J3049" i="45" s="1"/>
  <c r="I3050" i="45"/>
  <c r="J3050" i="45" s="1"/>
  <c r="I3051" i="45"/>
  <c r="J3051" i="45" s="1"/>
  <c r="I3052" i="45"/>
  <c r="J3052" i="45" s="1"/>
  <c r="I3053" i="45"/>
  <c r="J3053" i="45" s="1"/>
  <c r="I3054" i="45"/>
  <c r="J3054" i="45" s="1"/>
  <c r="I3055" i="45"/>
  <c r="J3055" i="45" s="1"/>
  <c r="I3056" i="45"/>
  <c r="J3056" i="45" s="1"/>
  <c r="I3057" i="45"/>
  <c r="J3057" i="45" s="1"/>
  <c r="I3058" i="45"/>
  <c r="J3058" i="45" s="1"/>
  <c r="I3059" i="45"/>
  <c r="J3059" i="45" s="1"/>
  <c r="I3060" i="45"/>
  <c r="J3060" i="45" s="1"/>
  <c r="I3061" i="45"/>
  <c r="J3061" i="45" s="1"/>
  <c r="I3062" i="45"/>
  <c r="J3062" i="45" s="1"/>
  <c r="I3063" i="45"/>
  <c r="J3063" i="45" s="1"/>
  <c r="I3064" i="45"/>
  <c r="J3064" i="45" s="1"/>
  <c r="I3065" i="45"/>
  <c r="J3065" i="45" s="1"/>
  <c r="I3066" i="45"/>
  <c r="J3066" i="45" s="1"/>
  <c r="I3067" i="45"/>
  <c r="J3067" i="45" s="1"/>
  <c r="I3068" i="45"/>
  <c r="J3068" i="45" s="1"/>
  <c r="I3069" i="45"/>
  <c r="J3069" i="45" s="1"/>
  <c r="I3070" i="45"/>
  <c r="J3070" i="45" s="1"/>
  <c r="I3071" i="45"/>
  <c r="J3071" i="45" s="1"/>
  <c r="I3072" i="45"/>
  <c r="J3072" i="45" s="1"/>
  <c r="I3073" i="45"/>
  <c r="J3073" i="45" s="1"/>
  <c r="I3074" i="45"/>
  <c r="J3074" i="45" s="1"/>
  <c r="I3075" i="45"/>
  <c r="J3075" i="45" s="1"/>
  <c r="I3076" i="45"/>
  <c r="J3076" i="45" s="1"/>
  <c r="I3077" i="45"/>
  <c r="J3077" i="45" s="1"/>
  <c r="I3078" i="45"/>
  <c r="J3078" i="45" s="1"/>
  <c r="I3079" i="45"/>
  <c r="J3079" i="45" s="1"/>
  <c r="I3080" i="45"/>
  <c r="J3080" i="45" s="1"/>
  <c r="I3081" i="45"/>
  <c r="J3081" i="45" s="1"/>
  <c r="I3082" i="45"/>
  <c r="J3082" i="45" s="1"/>
  <c r="I3083" i="45"/>
  <c r="J3083" i="45" s="1"/>
  <c r="I3084" i="45"/>
  <c r="J3084" i="45" s="1"/>
  <c r="I3085" i="45"/>
  <c r="J3085" i="45" s="1"/>
  <c r="I3086" i="45"/>
  <c r="J3086" i="45" s="1"/>
  <c r="I3087" i="45"/>
  <c r="J3087" i="45" s="1"/>
  <c r="I3088" i="45"/>
  <c r="J3088" i="45" s="1"/>
  <c r="I3089" i="45"/>
  <c r="J3089" i="45" s="1"/>
  <c r="I3090" i="45"/>
  <c r="J3090" i="45" s="1"/>
  <c r="I3091" i="45"/>
  <c r="J3091" i="45" s="1"/>
  <c r="I3092" i="45"/>
  <c r="J3092" i="45" s="1"/>
  <c r="I3093" i="45"/>
  <c r="J3093" i="45" s="1"/>
  <c r="I3094" i="45"/>
  <c r="J3094" i="45" s="1"/>
  <c r="I3095" i="45"/>
  <c r="J3095" i="45" s="1"/>
  <c r="I3096" i="45"/>
  <c r="J3096" i="45" s="1"/>
  <c r="I3097" i="45"/>
  <c r="J3097" i="45" s="1"/>
  <c r="I3098" i="45"/>
  <c r="J3098" i="45" s="1"/>
  <c r="I3099" i="45"/>
  <c r="J3099" i="45" s="1"/>
  <c r="I3100" i="45"/>
  <c r="J3100" i="45" s="1"/>
  <c r="I3101" i="45"/>
  <c r="J3101" i="45" s="1"/>
  <c r="I3102" i="45"/>
  <c r="J3102" i="45" s="1"/>
  <c r="I3103" i="45"/>
  <c r="J3103" i="45" s="1"/>
  <c r="I3104" i="45"/>
  <c r="J3104" i="45" s="1"/>
  <c r="I3105" i="45"/>
  <c r="J3105" i="45" s="1"/>
  <c r="I3106" i="45"/>
  <c r="J3106" i="45" s="1"/>
  <c r="I3107" i="45"/>
  <c r="J3107" i="45" s="1"/>
  <c r="I3108" i="45"/>
  <c r="J3108" i="45" s="1"/>
  <c r="I3109" i="45"/>
  <c r="J3109" i="45" s="1"/>
  <c r="I3110" i="45"/>
  <c r="J3110" i="45" s="1"/>
  <c r="I3111" i="45"/>
  <c r="J3111" i="45" s="1"/>
  <c r="I3112" i="45"/>
  <c r="J3112" i="45" s="1"/>
  <c r="I3113" i="45"/>
  <c r="J3113" i="45" s="1"/>
  <c r="I3114" i="45"/>
  <c r="J3114" i="45" s="1"/>
  <c r="I3115" i="45"/>
  <c r="J3115" i="45" s="1"/>
  <c r="I3116" i="45"/>
  <c r="J3116" i="45" s="1"/>
  <c r="I3117" i="45"/>
  <c r="J3117" i="45" s="1"/>
  <c r="I3118" i="45"/>
  <c r="J3118" i="45" s="1"/>
  <c r="I3119" i="45"/>
  <c r="J3119" i="45" s="1"/>
  <c r="I3120" i="45"/>
  <c r="J3120" i="45" s="1"/>
  <c r="I3121" i="45"/>
  <c r="J3121" i="45" s="1"/>
  <c r="I3122" i="45"/>
  <c r="J3122" i="45" s="1"/>
  <c r="I3123" i="45"/>
  <c r="J3123" i="45" s="1"/>
  <c r="I3124" i="45"/>
  <c r="J3124" i="45" s="1"/>
  <c r="I3125" i="45"/>
  <c r="J3125" i="45" s="1"/>
  <c r="I3126" i="45"/>
  <c r="J3126" i="45" s="1"/>
  <c r="I3127" i="45"/>
  <c r="J3127" i="45" s="1"/>
  <c r="I3128" i="45"/>
  <c r="J3128" i="45" s="1"/>
  <c r="I3129" i="45"/>
  <c r="J3129" i="45" s="1"/>
  <c r="I3130" i="45"/>
  <c r="J3130" i="45" s="1"/>
  <c r="I3131" i="45"/>
  <c r="J3131" i="45" s="1"/>
  <c r="I3132" i="45"/>
  <c r="J3132" i="45" s="1"/>
  <c r="I3133" i="45"/>
  <c r="J3133" i="45" s="1"/>
  <c r="I3134" i="45"/>
  <c r="J3134" i="45" s="1"/>
  <c r="I3135" i="45"/>
  <c r="J3135" i="45" s="1"/>
  <c r="I3136" i="45"/>
  <c r="J3136" i="45" s="1"/>
  <c r="I3137" i="45"/>
  <c r="J3137" i="45" s="1"/>
  <c r="I3138" i="45"/>
  <c r="J3138" i="45" s="1"/>
  <c r="I3139" i="45"/>
  <c r="J3139" i="45" s="1"/>
  <c r="I3140" i="45"/>
  <c r="J3140" i="45" s="1"/>
  <c r="I3141" i="45"/>
  <c r="J3141" i="45" s="1"/>
  <c r="I3142" i="45"/>
  <c r="J3142" i="45" s="1"/>
  <c r="I3143" i="45"/>
  <c r="J3143" i="45" s="1"/>
  <c r="I3144" i="45"/>
  <c r="J3144" i="45" s="1"/>
  <c r="I3145" i="45"/>
  <c r="J3145" i="45" s="1"/>
  <c r="I3146" i="45"/>
  <c r="J3146" i="45" s="1"/>
  <c r="I3147" i="45"/>
  <c r="J3147" i="45" s="1"/>
  <c r="I3148" i="45"/>
  <c r="J3148" i="45" s="1"/>
  <c r="I3149" i="45"/>
  <c r="J3149" i="45" s="1"/>
  <c r="I3150" i="45"/>
  <c r="J3150" i="45" s="1"/>
  <c r="I3151" i="45"/>
  <c r="J3151" i="45" s="1"/>
  <c r="I3152" i="45"/>
  <c r="J3152" i="45" s="1"/>
  <c r="I3153" i="45"/>
  <c r="J3153" i="45" s="1"/>
  <c r="I3154" i="45"/>
  <c r="J3154" i="45" s="1"/>
  <c r="I3155" i="45"/>
  <c r="J3155" i="45" s="1"/>
  <c r="I3156" i="45"/>
  <c r="J3156" i="45" s="1"/>
  <c r="I3157" i="45"/>
  <c r="J3157" i="45" s="1"/>
  <c r="I3158" i="45"/>
  <c r="J3158" i="45" s="1"/>
  <c r="I3159" i="45"/>
  <c r="J3159" i="45" s="1"/>
  <c r="I3160" i="45"/>
  <c r="J3160" i="45" s="1"/>
  <c r="I3161" i="45"/>
  <c r="J3161" i="45" s="1"/>
  <c r="I3162" i="45"/>
  <c r="J3162" i="45" s="1"/>
  <c r="I3163" i="45"/>
  <c r="J3163" i="45" s="1"/>
  <c r="I3164" i="45"/>
  <c r="J3164" i="45" s="1"/>
  <c r="I3165" i="45"/>
  <c r="J3165" i="45" s="1"/>
  <c r="I3166" i="45"/>
  <c r="J3166" i="45" s="1"/>
  <c r="I3167" i="45"/>
  <c r="J3167" i="45" s="1"/>
  <c r="I3168" i="45"/>
  <c r="J3168" i="45" s="1"/>
  <c r="I3169" i="45"/>
  <c r="J3169" i="45" s="1"/>
  <c r="I3170" i="45"/>
  <c r="J3170" i="45" s="1"/>
  <c r="I3171" i="45"/>
  <c r="J3171" i="45" s="1"/>
  <c r="I3172" i="45"/>
  <c r="J3172" i="45" s="1"/>
  <c r="I3173" i="45"/>
  <c r="J3173" i="45" s="1"/>
  <c r="I3174" i="45"/>
  <c r="J3174" i="45" s="1"/>
  <c r="I3175" i="45"/>
  <c r="J3175" i="45" s="1"/>
  <c r="I3176" i="45"/>
  <c r="J3176" i="45" s="1"/>
  <c r="I3177" i="45"/>
  <c r="J3177" i="45" s="1"/>
  <c r="I3178" i="45"/>
  <c r="J3178" i="45" s="1"/>
  <c r="I3179" i="45"/>
  <c r="J3179" i="45" s="1"/>
  <c r="I3180" i="45"/>
  <c r="J3180" i="45" s="1"/>
  <c r="I3181" i="45"/>
  <c r="J3181" i="45" s="1"/>
  <c r="I3182" i="45"/>
  <c r="J3182" i="45" s="1"/>
  <c r="I3183" i="45"/>
  <c r="J3183" i="45" s="1"/>
  <c r="I3184" i="45"/>
  <c r="J3184" i="45" s="1"/>
  <c r="I3185" i="45"/>
  <c r="J3185" i="45" s="1"/>
  <c r="I3186" i="45"/>
  <c r="J3186" i="45" s="1"/>
  <c r="I3187" i="45"/>
  <c r="J3187" i="45" s="1"/>
  <c r="I3188" i="45"/>
  <c r="J3188" i="45" s="1"/>
  <c r="I3189" i="45"/>
  <c r="J3189" i="45" s="1"/>
  <c r="I3190" i="45"/>
  <c r="J3190" i="45" s="1"/>
  <c r="I3191" i="45"/>
  <c r="J3191" i="45" s="1"/>
  <c r="I3192" i="45"/>
  <c r="J3192" i="45" s="1"/>
  <c r="I3193" i="45"/>
  <c r="J3193" i="45" s="1"/>
  <c r="I3194" i="45"/>
  <c r="J3194" i="45" s="1"/>
  <c r="I3195" i="45"/>
  <c r="J3195" i="45" s="1"/>
  <c r="I3196" i="45"/>
  <c r="J3196" i="45" s="1"/>
  <c r="I3197" i="45"/>
  <c r="J3197" i="45" s="1"/>
  <c r="I3198" i="45"/>
  <c r="J3198" i="45" s="1"/>
  <c r="I3199" i="45"/>
  <c r="J3199" i="45" s="1"/>
  <c r="I3200" i="45"/>
  <c r="J3200" i="45" s="1"/>
  <c r="I3201" i="45"/>
  <c r="J3201" i="45" s="1"/>
  <c r="I3202" i="45"/>
  <c r="J3202" i="45" s="1"/>
  <c r="I3203" i="45"/>
  <c r="J3203" i="45" s="1"/>
  <c r="I3204" i="45"/>
  <c r="J3204" i="45" s="1"/>
  <c r="I3205" i="45"/>
  <c r="J3205" i="45" s="1"/>
  <c r="I3206" i="45"/>
  <c r="J3206" i="45" s="1"/>
  <c r="I3207" i="45"/>
  <c r="J3207" i="45" s="1"/>
  <c r="I3208" i="45"/>
  <c r="J3208" i="45" s="1"/>
  <c r="I3209" i="45"/>
  <c r="J3209" i="45" s="1"/>
  <c r="I3210" i="45"/>
  <c r="J3210" i="45" s="1"/>
  <c r="I3211" i="45"/>
  <c r="J3211" i="45" s="1"/>
  <c r="I3212" i="45"/>
  <c r="J3212" i="45" s="1"/>
  <c r="I3213" i="45"/>
  <c r="J3213" i="45" s="1"/>
  <c r="I3214" i="45"/>
  <c r="J3214" i="45" s="1"/>
  <c r="I3215" i="45"/>
  <c r="J3215" i="45" s="1"/>
  <c r="I3216" i="45"/>
  <c r="J3216" i="45" s="1"/>
  <c r="I3217" i="45"/>
  <c r="J3217" i="45" s="1"/>
  <c r="I3218" i="45"/>
  <c r="J3218" i="45" s="1"/>
  <c r="I3219" i="45"/>
  <c r="J3219" i="45" s="1"/>
  <c r="I3220" i="45"/>
  <c r="J3220" i="45" s="1"/>
  <c r="I3221" i="45"/>
  <c r="J3221" i="45" s="1"/>
  <c r="I3222" i="45"/>
  <c r="J3222" i="45" s="1"/>
  <c r="I3223" i="45"/>
  <c r="J3223" i="45" s="1"/>
  <c r="I3224" i="45"/>
  <c r="J3224" i="45" s="1"/>
  <c r="I3225" i="45"/>
  <c r="J3225" i="45" s="1"/>
  <c r="I3226" i="45"/>
  <c r="J3226" i="45" s="1"/>
  <c r="I3227" i="45"/>
  <c r="J3227" i="45" s="1"/>
  <c r="I3228" i="45"/>
  <c r="J3228" i="45" s="1"/>
  <c r="I3229" i="45"/>
  <c r="J3229" i="45" s="1"/>
  <c r="I3230" i="45"/>
  <c r="J3230" i="45" s="1"/>
  <c r="I3231" i="45"/>
  <c r="J3231" i="45" s="1"/>
  <c r="I3232" i="45"/>
  <c r="J3232" i="45" s="1"/>
  <c r="I3233" i="45"/>
  <c r="J3233" i="45" s="1"/>
  <c r="I3234" i="45"/>
  <c r="J3234" i="45" s="1"/>
  <c r="I3235" i="45"/>
  <c r="J3235" i="45" s="1"/>
  <c r="I3236" i="45"/>
  <c r="J3236" i="45" s="1"/>
  <c r="I3237" i="45"/>
  <c r="J3237" i="45" s="1"/>
  <c r="I3238" i="45"/>
  <c r="J3238" i="45" s="1"/>
  <c r="I3239" i="45"/>
  <c r="J3239" i="45" s="1"/>
  <c r="I3240" i="45"/>
  <c r="J3240" i="45" s="1"/>
  <c r="I3241" i="45"/>
  <c r="J3241" i="45" s="1"/>
  <c r="I3242" i="45"/>
  <c r="J3242" i="45" s="1"/>
  <c r="I3243" i="45"/>
  <c r="J3243" i="45" s="1"/>
  <c r="I3244" i="45"/>
  <c r="J3244" i="45" s="1"/>
  <c r="I3245" i="45"/>
  <c r="J3245" i="45" s="1"/>
  <c r="I3246" i="45"/>
  <c r="J3246" i="45" s="1"/>
  <c r="I3247" i="45"/>
  <c r="J3247" i="45" s="1"/>
  <c r="I3248" i="45"/>
  <c r="J3248" i="45" s="1"/>
  <c r="I3249" i="45"/>
  <c r="J3249" i="45" s="1"/>
  <c r="I3250" i="45"/>
  <c r="J3250" i="45" s="1"/>
  <c r="I3251" i="45"/>
  <c r="J3251" i="45" s="1"/>
  <c r="I3252" i="45"/>
  <c r="J3252" i="45" s="1"/>
  <c r="I3253" i="45"/>
  <c r="J3253" i="45" s="1"/>
  <c r="I3254" i="45"/>
  <c r="J3254" i="45" s="1"/>
  <c r="I3255" i="45"/>
  <c r="J3255" i="45" s="1"/>
  <c r="I3256" i="45"/>
  <c r="J3256" i="45" s="1"/>
  <c r="I3257" i="45"/>
  <c r="J3257" i="45" s="1"/>
  <c r="I3258" i="45"/>
  <c r="J3258" i="45" s="1"/>
  <c r="I3259" i="45"/>
  <c r="J3259" i="45" s="1"/>
  <c r="I3260" i="45"/>
  <c r="J3260" i="45" s="1"/>
  <c r="I3261" i="45"/>
  <c r="J3261" i="45" s="1"/>
  <c r="I3262" i="45"/>
  <c r="J3262" i="45" s="1"/>
  <c r="I3263" i="45"/>
  <c r="J3263" i="45" s="1"/>
  <c r="I3264" i="45"/>
  <c r="J3264" i="45" s="1"/>
  <c r="I3265" i="45"/>
  <c r="J3265" i="45" s="1"/>
  <c r="I3266" i="45"/>
  <c r="J3266" i="45" s="1"/>
  <c r="I3267" i="45"/>
  <c r="J3267" i="45" s="1"/>
  <c r="I3268" i="45"/>
  <c r="J3268" i="45" s="1"/>
  <c r="I3269" i="45"/>
  <c r="J3269" i="45" s="1"/>
  <c r="I3270" i="45"/>
  <c r="J3270" i="45" s="1"/>
  <c r="I3271" i="45"/>
  <c r="J3271" i="45" s="1"/>
  <c r="I3272" i="45"/>
  <c r="J3272" i="45" s="1"/>
  <c r="I3273" i="45"/>
  <c r="J3273" i="45" s="1"/>
  <c r="I3274" i="45"/>
  <c r="J3274" i="45" s="1"/>
  <c r="I3275" i="45"/>
  <c r="J3275" i="45" s="1"/>
  <c r="I3276" i="45"/>
  <c r="J3276" i="45" s="1"/>
  <c r="I3277" i="45"/>
  <c r="J3277" i="45" s="1"/>
  <c r="I3278" i="45"/>
  <c r="J3278" i="45" s="1"/>
  <c r="I3279" i="45"/>
  <c r="J3279" i="45" s="1"/>
  <c r="I3280" i="45"/>
  <c r="J3280" i="45" s="1"/>
  <c r="I3281" i="45"/>
  <c r="J3281" i="45" s="1"/>
  <c r="I3282" i="45"/>
  <c r="J3282" i="45" s="1"/>
  <c r="I3283" i="45"/>
  <c r="J3283" i="45" s="1"/>
  <c r="I3284" i="45"/>
  <c r="J3284" i="45" s="1"/>
  <c r="I3285" i="45"/>
  <c r="J3285" i="45" s="1"/>
  <c r="I3286" i="45"/>
  <c r="J3286" i="45" s="1"/>
  <c r="I3287" i="45"/>
  <c r="J3287" i="45" s="1"/>
  <c r="I3288" i="45"/>
  <c r="J3288" i="45" s="1"/>
  <c r="I3289" i="45"/>
  <c r="J3289" i="45" s="1"/>
  <c r="I3290" i="45"/>
  <c r="J3290" i="45" s="1"/>
  <c r="I3291" i="45"/>
  <c r="J3291" i="45" s="1"/>
  <c r="I3292" i="45"/>
  <c r="J3292" i="45" s="1"/>
  <c r="I3293" i="45"/>
  <c r="J3293" i="45" s="1"/>
  <c r="I3294" i="45"/>
  <c r="J3294" i="45" s="1"/>
  <c r="I3295" i="45"/>
  <c r="J3295" i="45" s="1"/>
  <c r="I3296" i="45"/>
  <c r="J3296" i="45" s="1"/>
  <c r="I3297" i="45"/>
  <c r="J3297" i="45" s="1"/>
  <c r="I3298" i="45"/>
  <c r="J3298" i="45" s="1"/>
  <c r="I3299" i="45"/>
  <c r="J3299" i="45" s="1"/>
  <c r="I3300" i="45"/>
  <c r="J3300" i="45" s="1"/>
  <c r="I3301" i="45"/>
  <c r="J3301" i="45" s="1"/>
  <c r="I3302" i="45"/>
  <c r="J3302" i="45" s="1"/>
  <c r="I3303" i="45"/>
  <c r="J3303" i="45" s="1"/>
  <c r="I3304" i="45"/>
  <c r="J3304" i="45" s="1"/>
  <c r="I3305" i="45"/>
  <c r="J3305" i="45" s="1"/>
  <c r="I3306" i="45"/>
  <c r="J3306" i="45" s="1"/>
  <c r="I3307" i="45"/>
  <c r="J3307" i="45" s="1"/>
  <c r="I3308" i="45"/>
  <c r="J3308" i="45" s="1"/>
  <c r="I3309" i="45"/>
  <c r="J3309" i="45" s="1"/>
  <c r="I3310" i="45"/>
  <c r="J3310" i="45" s="1"/>
  <c r="I3311" i="45"/>
  <c r="J3311" i="45" s="1"/>
  <c r="I3312" i="45"/>
  <c r="J3312" i="45" s="1"/>
  <c r="I3313" i="45"/>
  <c r="J3313" i="45" s="1"/>
  <c r="I3314" i="45"/>
  <c r="J3314" i="45" s="1"/>
  <c r="I3315" i="45"/>
  <c r="J3315" i="45" s="1"/>
  <c r="I3316" i="45"/>
  <c r="J3316" i="45" s="1"/>
  <c r="I3317" i="45"/>
  <c r="J3317" i="45" s="1"/>
  <c r="I3318" i="45"/>
  <c r="J3318" i="45" s="1"/>
  <c r="I3319" i="45"/>
  <c r="J3319" i="45" s="1"/>
  <c r="I3320" i="45"/>
  <c r="J3320" i="45" s="1"/>
  <c r="I3321" i="45"/>
  <c r="J3321" i="45" s="1"/>
  <c r="I3322" i="45"/>
  <c r="J3322" i="45" s="1"/>
  <c r="I3323" i="45"/>
  <c r="J3323" i="45" s="1"/>
  <c r="I3324" i="45"/>
  <c r="J3324" i="45" s="1"/>
  <c r="I3325" i="45"/>
  <c r="J3325" i="45" s="1"/>
  <c r="I3326" i="45"/>
  <c r="J3326" i="45" s="1"/>
  <c r="I3327" i="45"/>
  <c r="J3327" i="45" s="1"/>
  <c r="I3328" i="45"/>
  <c r="J3328" i="45" s="1"/>
  <c r="I3329" i="45"/>
  <c r="J3329" i="45" s="1"/>
  <c r="I3330" i="45"/>
  <c r="J3330" i="45" s="1"/>
  <c r="I3331" i="45"/>
  <c r="J3331" i="45" s="1"/>
  <c r="I3332" i="45"/>
  <c r="J3332" i="45" s="1"/>
  <c r="I3333" i="45"/>
  <c r="J3333" i="45" s="1"/>
  <c r="I3334" i="45"/>
  <c r="J3334" i="45" s="1"/>
  <c r="I3335" i="45"/>
  <c r="J3335" i="45" s="1"/>
  <c r="I3336" i="45"/>
  <c r="J3336" i="45" s="1"/>
  <c r="I3337" i="45"/>
  <c r="J3337" i="45" s="1"/>
  <c r="I3338" i="45"/>
  <c r="J3338" i="45" s="1"/>
  <c r="I3339" i="45"/>
  <c r="J3339" i="45" s="1"/>
  <c r="I3340" i="45"/>
  <c r="J3340" i="45" s="1"/>
  <c r="I3341" i="45"/>
  <c r="J3341" i="45" s="1"/>
  <c r="I3342" i="45"/>
  <c r="J3342" i="45" s="1"/>
  <c r="I3343" i="45"/>
  <c r="J3343" i="45" s="1"/>
  <c r="I3344" i="45"/>
  <c r="J3344" i="45" s="1"/>
  <c r="I3345" i="45"/>
  <c r="J3345" i="45" s="1"/>
  <c r="I3346" i="45"/>
  <c r="J3346" i="45" s="1"/>
  <c r="I3347" i="45"/>
  <c r="J3347" i="45" s="1"/>
  <c r="I3348" i="45"/>
  <c r="J3348" i="45" s="1"/>
  <c r="I3349" i="45"/>
  <c r="J3349" i="45" s="1"/>
  <c r="I3350" i="45"/>
  <c r="J3350" i="45" s="1"/>
  <c r="I3351" i="45"/>
  <c r="J3351" i="45" s="1"/>
  <c r="I3352" i="45"/>
  <c r="J3352" i="45" s="1"/>
  <c r="I3353" i="45"/>
  <c r="J3353" i="45" s="1"/>
  <c r="I3354" i="45"/>
  <c r="J3354" i="45" s="1"/>
  <c r="I3355" i="45"/>
  <c r="J3355" i="45" s="1"/>
  <c r="I3356" i="45"/>
  <c r="J3356" i="45" s="1"/>
  <c r="I3357" i="45"/>
  <c r="J3357" i="45" s="1"/>
  <c r="I3358" i="45"/>
  <c r="J3358" i="45" s="1"/>
  <c r="I3359" i="45"/>
  <c r="J3359" i="45" s="1"/>
  <c r="I3360" i="45"/>
  <c r="J3360" i="45" s="1"/>
  <c r="I3361" i="45"/>
  <c r="J3361" i="45" s="1"/>
  <c r="I3362" i="45"/>
  <c r="J3362" i="45" s="1"/>
  <c r="I3363" i="45"/>
  <c r="J3363" i="45" s="1"/>
  <c r="I3364" i="45"/>
  <c r="J3364" i="45" s="1"/>
  <c r="I3365" i="45"/>
  <c r="J3365" i="45" s="1"/>
  <c r="I3366" i="45"/>
  <c r="J3366" i="45" s="1"/>
  <c r="I3367" i="45"/>
  <c r="J3367" i="45" s="1"/>
  <c r="I3368" i="45"/>
  <c r="J3368" i="45" s="1"/>
  <c r="I3369" i="45"/>
  <c r="J3369" i="45" s="1"/>
  <c r="I3370" i="45"/>
  <c r="J3370" i="45" s="1"/>
  <c r="I3371" i="45"/>
  <c r="J3371" i="45" s="1"/>
  <c r="I3372" i="45"/>
  <c r="J3372" i="45" s="1"/>
  <c r="I3373" i="45"/>
  <c r="J3373" i="45" s="1"/>
  <c r="I3374" i="45"/>
  <c r="J3374" i="45" s="1"/>
  <c r="I3375" i="45"/>
  <c r="J3375" i="45" s="1"/>
  <c r="I3376" i="45"/>
  <c r="J3376" i="45" s="1"/>
  <c r="I3377" i="45"/>
  <c r="J3377" i="45" s="1"/>
  <c r="I3378" i="45"/>
  <c r="J3378" i="45" s="1"/>
  <c r="I3379" i="45"/>
  <c r="J3379" i="45" s="1"/>
  <c r="I3380" i="45"/>
  <c r="J3380" i="45" s="1"/>
  <c r="I3381" i="45"/>
  <c r="J3381" i="45" s="1"/>
  <c r="I3382" i="45"/>
  <c r="J3382" i="45" s="1"/>
  <c r="I3383" i="45"/>
  <c r="J3383" i="45" s="1"/>
  <c r="I3384" i="45"/>
  <c r="J3384" i="45" s="1"/>
  <c r="I3385" i="45"/>
  <c r="J3385" i="45" s="1"/>
  <c r="I3386" i="45"/>
  <c r="J3386" i="45" s="1"/>
  <c r="I3387" i="45"/>
  <c r="J3387" i="45" s="1"/>
  <c r="I3388" i="45"/>
  <c r="J3388" i="45" s="1"/>
  <c r="I3389" i="45"/>
  <c r="J3389" i="45" s="1"/>
  <c r="I3390" i="45"/>
  <c r="J3390" i="45" s="1"/>
  <c r="I3391" i="45"/>
  <c r="J3391" i="45" s="1"/>
  <c r="I3392" i="45"/>
  <c r="J3392" i="45" s="1"/>
  <c r="I3393" i="45"/>
  <c r="J3393" i="45" s="1"/>
  <c r="I3394" i="45"/>
  <c r="J3394" i="45" s="1"/>
  <c r="I3395" i="45"/>
  <c r="J3395" i="45" s="1"/>
  <c r="I3396" i="45"/>
  <c r="J3396" i="45" s="1"/>
  <c r="I3397" i="45"/>
  <c r="J3397" i="45" s="1"/>
  <c r="I3398" i="45"/>
  <c r="J3398" i="45" s="1"/>
  <c r="I3399" i="45"/>
  <c r="J3399" i="45" s="1"/>
  <c r="I3400" i="45"/>
  <c r="J3400" i="45" s="1"/>
  <c r="I3401" i="45"/>
  <c r="J3401" i="45" s="1"/>
  <c r="I3402" i="45"/>
  <c r="J3402" i="45" s="1"/>
  <c r="I3403" i="45"/>
  <c r="J3403" i="45" s="1"/>
  <c r="I3404" i="45"/>
  <c r="J3404" i="45" s="1"/>
  <c r="I3405" i="45"/>
  <c r="J3405" i="45" s="1"/>
  <c r="I3406" i="45"/>
  <c r="J3406" i="45" s="1"/>
  <c r="I3407" i="45"/>
  <c r="J3407" i="45" s="1"/>
  <c r="I3408" i="45"/>
  <c r="J3408" i="45" s="1"/>
  <c r="I3409" i="45"/>
  <c r="J3409" i="45" s="1"/>
  <c r="I3410" i="45"/>
  <c r="J3410" i="45" s="1"/>
  <c r="I3411" i="45"/>
  <c r="J3411" i="45" s="1"/>
  <c r="I3412" i="45"/>
  <c r="J3412" i="45" s="1"/>
  <c r="I3413" i="45"/>
  <c r="J3413" i="45" s="1"/>
  <c r="I3414" i="45"/>
  <c r="J3414" i="45" s="1"/>
  <c r="I3415" i="45"/>
  <c r="J3415" i="45" s="1"/>
  <c r="I3416" i="45"/>
  <c r="J3416" i="45" s="1"/>
  <c r="I3417" i="45"/>
  <c r="J3417" i="45" s="1"/>
  <c r="I3418" i="45"/>
  <c r="J3418" i="45" s="1"/>
  <c r="I3419" i="45"/>
  <c r="J3419" i="45" s="1"/>
  <c r="I3420" i="45"/>
  <c r="J3420" i="45" s="1"/>
  <c r="I3421" i="45"/>
  <c r="J3421" i="45" s="1"/>
  <c r="I3422" i="45"/>
  <c r="J3422" i="45" s="1"/>
  <c r="I3423" i="45"/>
  <c r="J3423" i="45" s="1"/>
  <c r="I3424" i="45"/>
  <c r="J3424" i="45" s="1"/>
  <c r="I3425" i="45"/>
  <c r="J3425" i="45" s="1"/>
  <c r="I3426" i="45"/>
  <c r="J3426" i="45" s="1"/>
  <c r="I3427" i="45"/>
  <c r="J3427" i="45" s="1"/>
  <c r="I3428" i="45"/>
  <c r="J3428" i="45" s="1"/>
  <c r="I3429" i="45"/>
  <c r="J3429" i="45" s="1"/>
  <c r="I3430" i="45"/>
  <c r="J3430" i="45" s="1"/>
  <c r="I3431" i="45"/>
  <c r="J3431" i="45" s="1"/>
  <c r="I3432" i="45"/>
  <c r="J3432" i="45" s="1"/>
  <c r="I3433" i="45"/>
  <c r="J3433" i="45" s="1"/>
  <c r="I3434" i="45"/>
  <c r="J3434" i="45" s="1"/>
  <c r="I3435" i="45"/>
  <c r="J3435" i="45" s="1"/>
  <c r="I3436" i="45"/>
  <c r="J3436" i="45" s="1"/>
  <c r="I3437" i="45"/>
  <c r="J3437" i="45" s="1"/>
  <c r="I3438" i="45"/>
  <c r="J3438" i="45" s="1"/>
  <c r="I3439" i="45"/>
  <c r="J3439" i="45" s="1"/>
  <c r="I3440" i="45"/>
  <c r="J3440" i="45" s="1"/>
  <c r="I3441" i="45"/>
  <c r="J3441" i="45" s="1"/>
  <c r="I3442" i="45"/>
  <c r="J3442" i="45" s="1"/>
  <c r="I3443" i="45"/>
  <c r="J3443" i="45" s="1"/>
  <c r="I3444" i="45"/>
  <c r="J3444" i="45" s="1"/>
  <c r="I3445" i="45"/>
  <c r="J3445" i="45" s="1"/>
  <c r="I3446" i="45"/>
  <c r="J3446" i="45" s="1"/>
  <c r="I3447" i="45"/>
  <c r="J3447" i="45" s="1"/>
  <c r="I3448" i="45"/>
  <c r="J3448" i="45" s="1"/>
  <c r="I3449" i="45"/>
  <c r="J3449" i="45" s="1"/>
  <c r="I3450" i="45"/>
  <c r="J3450" i="45" s="1"/>
  <c r="I3451" i="45"/>
  <c r="J3451" i="45" s="1"/>
  <c r="I3452" i="45"/>
  <c r="J3452" i="45" s="1"/>
  <c r="I3453" i="45"/>
  <c r="J3453" i="45" s="1"/>
  <c r="I3454" i="45"/>
  <c r="J3454" i="45" s="1"/>
  <c r="I3455" i="45"/>
  <c r="J3455" i="45" s="1"/>
  <c r="I3456" i="45"/>
  <c r="J3456" i="45" s="1"/>
  <c r="I3457" i="45"/>
  <c r="J3457" i="45" s="1"/>
  <c r="I3458" i="45"/>
  <c r="J3458" i="45" s="1"/>
  <c r="I3459" i="45"/>
  <c r="J3459" i="45" s="1"/>
  <c r="I3460" i="45"/>
  <c r="J3460" i="45" s="1"/>
  <c r="I3461" i="45"/>
  <c r="J3461" i="45" s="1"/>
  <c r="I3462" i="45"/>
  <c r="J3462" i="45" s="1"/>
  <c r="I3463" i="45"/>
  <c r="J3463" i="45" s="1"/>
  <c r="I3464" i="45"/>
  <c r="J3464" i="45" s="1"/>
  <c r="I3465" i="45"/>
  <c r="J3465" i="45" s="1"/>
  <c r="I3466" i="45"/>
  <c r="J3466" i="45" s="1"/>
  <c r="I3467" i="45"/>
  <c r="J3467" i="45" s="1"/>
  <c r="I3468" i="45"/>
  <c r="J3468" i="45" s="1"/>
  <c r="I3469" i="45"/>
  <c r="J3469" i="45" s="1"/>
  <c r="I3470" i="45"/>
  <c r="J3470" i="45" s="1"/>
  <c r="I3471" i="45"/>
  <c r="J3471" i="45" s="1"/>
  <c r="I3472" i="45"/>
  <c r="J3472" i="45" s="1"/>
  <c r="I3473" i="45"/>
  <c r="J3473" i="45" s="1"/>
  <c r="I3474" i="45"/>
  <c r="J3474" i="45" s="1"/>
  <c r="I3475" i="45"/>
  <c r="J3475" i="45" s="1"/>
  <c r="I3476" i="45"/>
  <c r="J3476" i="45" s="1"/>
  <c r="I3477" i="45"/>
  <c r="J3477" i="45" s="1"/>
  <c r="I3478" i="45"/>
  <c r="J3478" i="45" s="1"/>
  <c r="I3479" i="45"/>
  <c r="J3479" i="45" s="1"/>
  <c r="I3480" i="45"/>
  <c r="J3480" i="45" s="1"/>
  <c r="I3481" i="45"/>
  <c r="J3481" i="45" s="1"/>
  <c r="I3482" i="45"/>
  <c r="J3482" i="45" s="1"/>
  <c r="I3483" i="45"/>
  <c r="J3483" i="45" s="1"/>
  <c r="I3484" i="45"/>
  <c r="J3484" i="45" s="1"/>
  <c r="I3485" i="45"/>
  <c r="J3485" i="45" s="1"/>
  <c r="I3486" i="45"/>
  <c r="J3486" i="45" s="1"/>
  <c r="I3487" i="45"/>
  <c r="J3487" i="45" s="1"/>
  <c r="I3488" i="45"/>
  <c r="J3488" i="45" s="1"/>
  <c r="I3489" i="45"/>
  <c r="J3489" i="45" s="1"/>
  <c r="I3490" i="45"/>
  <c r="J3490" i="45" s="1"/>
  <c r="I3491" i="45"/>
  <c r="J3491" i="45" s="1"/>
  <c r="I3492" i="45"/>
  <c r="J3492" i="45" s="1"/>
  <c r="I3493" i="45"/>
  <c r="J3493" i="45" s="1"/>
  <c r="I3494" i="45"/>
  <c r="J3494" i="45" s="1"/>
  <c r="I3495" i="45"/>
  <c r="J3495" i="45" s="1"/>
  <c r="I3496" i="45"/>
  <c r="J3496" i="45" s="1"/>
  <c r="I3497" i="45"/>
  <c r="J3497" i="45" s="1"/>
  <c r="I3498" i="45"/>
  <c r="J3498" i="45" s="1"/>
  <c r="I3499" i="45"/>
  <c r="J3499" i="45" s="1"/>
  <c r="I3500" i="45"/>
  <c r="J3500" i="45" s="1"/>
  <c r="I3501" i="45"/>
  <c r="J3501" i="45" s="1"/>
  <c r="I3502" i="45"/>
  <c r="J3502" i="45" s="1"/>
  <c r="I3503" i="45"/>
  <c r="J3503" i="45" s="1"/>
  <c r="I3504" i="45"/>
  <c r="J3504" i="45" s="1"/>
  <c r="I3505" i="45"/>
  <c r="J3505" i="45" s="1"/>
  <c r="I3506" i="45"/>
  <c r="J3506" i="45" s="1"/>
  <c r="I3507" i="45"/>
  <c r="J3507" i="45" s="1"/>
  <c r="I3508" i="45"/>
  <c r="J3508" i="45" s="1"/>
  <c r="I3509" i="45"/>
  <c r="J3509" i="45" s="1"/>
  <c r="I3510" i="45"/>
  <c r="J3510" i="45" s="1"/>
  <c r="I3511" i="45"/>
  <c r="J3511" i="45" s="1"/>
  <c r="I3512" i="45"/>
  <c r="J3512" i="45" s="1"/>
  <c r="I3513" i="45"/>
  <c r="J3513" i="45" s="1"/>
  <c r="I3514" i="45"/>
  <c r="J3514" i="45" s="1"/>
  <c r="I3515" i="45"/>
  <c r="J3515" i="45" s="1"/>
  <c r="I3516" i="45"/>
  <c r="J3516" i="45" s="1"/>
  <c r="I3517" i="45"/>
  <c r="J3517" i="45" s="1"/>
  <c r="I3518" i="45"/>
  <c r="J3518" i="45" s="1"/>
  <c r="I3519" i="45"/>
  <c r="J3519" i="45" s="1"/>
  <c r="I3520" i="45"/>
  <c r="J3520" i="45" s="1"/>
  <c r="I3521" i="45"/>
  <c r="J3521" i="45" s="1"/>
  <c r="I3522" i="45"/>
  <c r="J3522" i="45" s="1"/>
  <c r="I3523" i="45"/>
  <c r="J3523" i="45" s="1"/>
  <c r="I3524" i="45"/>
  <c r="J3524" i="45" s="1"/>
  <c r="I3525" i="45"/>
  <c r="J3525" i="45" s="1"/>
  <c r="I3526" i="45"/>
  <c r="J3526" i="45" s="1"/>
  <c r="I3527" i="45"/>
  <c r="J3527" i="45" s="1"/>
  <c r="I3528" i="45"/>
  <c r="J3528" i="45" s="1"/>
  <c r="I3529" i="45"/>
  <c r="J3529" i="45" s="1"/>
  <c r="I3530" i="45"/>
  <c r="J3530" i="45" s="1"/>
  <c r="I3531" i="45"/>
  <c r="J3531" i="45" s="1"/>
  <c r="I3532" i="45"/>
  <c r="J3532" i="45" s="1"/>
  <c r="I3533" i="45"/>
  <c r="J3533" i="45" s="1"/>
  <c r="I3534" i="45"/>
  <c r="J3534" i="45" s="1"/>
  <c r="I3535" i="45"/>
  <c r="J3535" i="45" s="1"/>
  <c r="I3536" i="45"/>
  <c r="J3536" i="45" s="1"/>
  <c r="I3537" i="45"/>
  <c r="J3537" i="45" s="1"/>
  <c r="I3538" i="45"/>
  <c r="J3538" i="45" s="1"/>
  <c r="I3539" i="45"/>
  <c r="J3539" i="45" s="1"/>
  <c r="I3540" i="45"/>
  <c r="J3540" i="45" s="1"/>
  <c r="I3541" i="45"/>
  <c r="J3541" i="45" s="1"/>
  <c r="I3542" i="45"/>
  <c r="J3542" i="45" s="1"/>
  <c r="I3543" i="45"/>
  <c r="J3543" i="45" s="1"/>
  <c r="I3544" i="45"/>
  <c r="J3544" i="45" s="1"/>
  <c r="I3545" i="45"/>
  <c r="J3545" i="45" s="1"/>
  <c r="I3546" i="45"/>
  <c r="J3546" i="45" s="1"/>
  <c r="I3547" i="45"/>
  <c r="J3547" i="45" s="1"/>
  <c r="I3548" i="45"/>
  <c r="J3548" i="45" s="1"/>
  <c r="I3549" i="45"/>
  <c r="J3549" i="45" s="1"/>
  <c r="I3550" i="45"/>
  <c r="J3550" i="45" s="1"/>
  <c r="I3551" i="45"/>
  <c r="J3551" i="45" s="1"/>
  <c r="I3552" i="45"/>
  <c r="J3552" i="45" s="1"/>
  <c r="I3553" i="45"/>
  <c r="J3553" i="45" s="1"/>
  <c r="I3554" i="45"/>
  <c r="J3554" i="45" s="1"/>
  <c r="I3555" i="45"/>
  <c r="J3555" i="45" s="1"/>
  <c r="I3556" i="45"/>
  <c r="J3556" i="45" s="1"/>
  <c r="I3557" i="45"/>
  <c r="J3557" i="45" s="1"/>
  <c r="I3558" i="45"/>
  <c r="J3558" i="45" s="1"/>
  <c r="I3559" i="45"/>
  <c r="J3559" i="45" s="1"/>
  <c r="I3560" i="45"/>
  <c r="J3560" i="45" s="1"/>
  <c r="I3561" i="45"/>
  <c r="J3561" i="45" s="1"/>
  <c r="I3562" i="45"/>
  <c r="J3562" i="45" s="1"/>
  <c r="I3563" i="45"/>
  <c r="J3563" i="45" s="1"/>
  <c r="I3564" i="45"/>
  <c r="J3564" i="45" s="1"/>
  <c r="I3565" i="45"/>
  <c r="J3565" i="45" s="1"/>
  <c r="I3566" i="45"/>
  <c r="J3566" i="45" s="1"/>
  <c r="I3567" i="45"/>
  <c r="J3567" i="45" s="1"/>
  <c r="I3568" i="45"/>
  <c r="J3568" i="45" s="1"/>
  <c r="I3569" i="45"/>
  <c r="J3569" i="45" s="1"/>
  <c r="I3570" i="45"/>
  <c r="J3570" i="45" s="1"/>
  <c r="I3571" i="45"/>
  <c r="J3571" i="45" s="1"/>
  <c r="I3572" i="45"/>
  <c r="J3572" i="45" s="1"/>
  <c r="I3573" i="45"/>
  <c r="J3573" i="45" s="1"/>
  <c r="I3574" i="45"/>
  <c r="J3574" i="45" s="1"/>
  <c r="I3575" i="45"/>
  <c r="J3575" i="45" s="1"/>
  <c r="I3576" i="45"/>
  <c r="J3576" i="45" s="1"/>
  <c r="I3577" i="45"/>
  <c r="J3577" i="45" s="1"/>
  <c r="I3578" i="45"/>
  <c r="J3578" i="45" s="1"/>
  <c r="I3579" i="45"/>
  <c r="J3579" i="45" s="1"/>
  <c r="I3580" i="45"/>
  <c r="J3580" i="45" s="1"/>
  <c r="I3581" i="45"/>
  <c r="J3581" i="45" s="1"/>
  <c r="I3582" i="45"/>
  <c r="J3582" i="45" s="1"/>
  <c r="I3583" i="45"/>
  <c r="J3583" i="45" s="1"/>
  <c r="I3584" i="45"/>
  <c r="J3584" i="45" s="1"/>
  <c r="I3585" i="45"/>
  <c r="J3585" i="45" s="1"/>
  <c r="I3586" i="45"/>
  <c r="J3586" i="45" s="1"/>
  <c r="I3587" i="45"/>
  <c r="J3587" i="45" s="1"/>
  <c r="I3588" i="45"/>
  <c r="J3588" i="45" s="1"/>
  <c r="I3589" i="45"/>
  <c r="J3589" i="45" s="1"/>
  <c r="I3590" i="45"/>
  <c r="J3590" i="45" s="1"/>
  <c r="I3591" i="45"/>
  <c r="J3591" i="45" s="1"/>
  <c r="I3592" i="45"/>
  <c r="J3592" i="45" s="1"/>
  <c r="I3593" i="45"/>
  <c r="J3593" i="45" s="1"/>
  <c r="I3594" i="45"/>
  <c r="J3594" i="45" s="1"/>
  <c r="I3595" i="45"/>
  <c r="J3595" i="45" s="1"/>
  <c r="I3596" i="45"/>
  <c r="J3596" i="45" s="1"/>
  <c r="I3597" i="45"/>
  <c r="J3597" i="45" s="1"/>
  <c r="I3598" i="45"/>
  <c r="J3598" i="45" s="1"/>
  <c r="I3599" i="45"/>
  <c r="J3599" i="45" s="1"/>
  <c r="I3600" i="45"/>
  <c r="J3600" i="45" s="1"/>
  <c r="I3601" i="45"/>
  <c r="J3601" i="45" s="1"/>
  <c r="I3602" i="45"/>
  <c r="J3602" i="45" s="1"/>
  <c r="I3603" i="45"/>
  <c r="J3603" i="45" s="1"/>
  <c r="I3604" i="45"/>
  <c r="J3604" i="45" s="1"/>
  <c r="I3605" i="45"/>
  <c r="J3605" i="45" s="1"/>
  <c r="I3606" i="45"/>
  <c r="J3606" i="45" s="1"/>
  <c r="I3607" i="45"/>
  <c r="J3607" i="45" s="1"/>
  <c r="I3608" i="45"/>
  <c r="J3608" i="45" s="1"/>
  <c r="I3609" i="45"/>
  <c r="J3609" i="45" s="1"/>
  <c r="I3610" i="45"/>
  <c r="J3610" i="45" s="1"/>
  <c r="I3611" i="45"/>
  <c r="J3611" i="45" s="1"/>
  <c r="I3612" i="45"/>
  <c r="J3612" i="45" s="1"/>
  <c r="I3613" i="45"/>
  <c r="J3613" i="45" s="1"/>
  <c r="I3614" i="45"/>
  <c r="J3614" i="45" s="1"/>
  <c r="I3615" i="45"/>
  <c r="J3615" i="45" s="1"/>
  <c r="I3616" i="45"/>
  <c r="J3616" i="45" s="1"/>
  <c r="I3617" i="45"/>
  <c r="J3617" i="45" s="1"/>
  <c r="I3618" i="45"/>
  <c r="J3618" i="45" s="1"/>
  <c r="I3619" i="45"/>
  <c r="J3619" i="45" s="1"/>
  <c r="I3620" i="45"/>
  <c r="J3620" i="45" s="1"/>
  <c r="I3621" i="45"/>
  <c r="J3621" i="45" s="1"/>
  <c r="I3622" i="45"/>
  <c r="J3622" i="45" s="1"/>
  <c r="I3623" i="45"/>
  <c r="J3623" i="45" s="1"/>
  <c r="I3624" i="45"/>
  <c r="J3624" i="45" s="1"/>
  <c r="I3625" i="45"/>
  <c r="J3625" i="45" s="1"/>
  <c r="I3626" i="45"/>
  <c r="J3626" i="45" s="1"/>
  <c r="I3627" i="45"/>
  <c r="J3627" i="45" s="1"/>
  <c r="I3628" i="45"/>
  <c r="J3628" i="45" s="1"/>
  <c r="I3629" i="45"/>
  <c r="J3629" i="45" s="1"/>
  <c r="I3630" i="45"/>
  <c r="J3630" i="45" s="1"/>
  <c r="I3631" i="45"/>
  <c r="J3631" i="45" s="1"/>
  <c r="I3632" i="45"/>
  <c r="J3632" i="45" s="1"/>
  <c r="I3633" i="45"/>
  <c r="J3633" i="45" s="1"/>
  <c r="I3634" i="45"/>
  <c r="J3634" i="45" s="1"/>
  <c r="I3635" i="45"/>
  <c r="J3635" i="45" s="1"/>
  <c r="I3636" i="45"/>
  <c r="J3636" i="45" s="1"/>
  <c r="I3637" i="45"/>
  <c r="J3637" i="45" s="1"/>
  <c r="I3638" i="45"/>
  <c r="J3638" i="45" s="1"/>
  <c r="I3639" i="45"/>
  <c r="J3639" i="45" s="1"/>
  <c r="I3640" i="45"/>
  <c r="J3640" i="45" s="1"/>
  <c r="I3641" i="45"/>
  <c r="J3641" i="45" s="1"/>
  <c r="I3642" i="45"/>
  <c r="J3642" i="45" s="1"/>
  <c r="I3643" i="45"/>
  <c r="J3643" i="45" s="1"/>
  <c r="I3644" i="45"/>
  <c r="J3644" i="45" s="1"/>
  <c r="I3645" i="45"/>
  <c r="J3645" i="45" s="1"/>
  <c r="I3646" i="45"/>
  <c r="J3646" i="45" s="1"/>
  <c r="I3647" i="45"/>
  <c r="J3647" i="45" s="1"/>
  <c r="I3648" i="45"/>
  <c r="J3648" i="45" s="1"/>
  <c r="I3649" i="45"/>
  <c r="J3649" i="45" s="1"/>
  <c r="I3650" i="45"/>
  <c r="J3650" i="45" s="1"/>
  <c r="I3651" i="45"/>
  <c r="J3651" i="45" s="1"/>
  <c r="I3652" i="45"/>
  <c r="J3652" i="45" s="1"/>
  <c r="I3653" i="45"/>
  <c r="J3653" i="45" s="1"/>
  <c r="I3654" i="45"/>
  <c r="J3654" i="45" s="1"/>
  <c r="I3655" i="45"/>
  <c r="J3655" i="45" s="1"/>
  <c r="I3656" i="45"/>
  <c r="J3656" i="45" s="1"/>
  <c r="I3657" i="45"/>
  <c r="J3657" i="45" s="1"/>
  <c r="I3658" i="45"/>
  <c r="J3658" i="45" s="1"/>
  <c r="I3659" i="45"/>
  <c r="J3659" i="45" s="1"/>
  <c r="I3660" i="45"/>
  <c r="J3660" i="45" s="1"/>
  <c r="I3661" i="45"/>
  <c r="J3661" i="45" s="1"/>
  <c r="I3662" i="45"/>
  <c r="J3662" i="45" s="1"/>
  <c r="I3663" i="45"/>
  <c r="J3663" i="45" s="1"/>
  <c r="I3664" i="45"/>
  <c r="J3664" i="45" s="1"/>
  <c r="I3665" i="45"/>
  <c r="J3665" i="45" s="1"/>
  <c r="I3666" i="45"/>
  <c r="J3666" i="45" s="1"/>
  <c r="I3667" i="45"/>
  <c r="J3667" i="45" s="1"/>
  <c r="I3668" i="45"/>
  <c r="J3668" i="45" s="1"/>
  <c r="I3669" i="45"/>
  <c r="J3669" i="45" s="1"/>
  <c r="I3670" i="45"/>
  <c r="J3670" i="45" s="1"/>
  <c r="I3671" i="45"/>
  <c r="J3671" i="45" s="1"/>
  <c r="I3672" i="45"/>
  <c r="J3672" i="45" s="1"/>
  <c r="I3673" i="45"/>
  <c r="J3673" i="45" s="1"/>
  <c r="I3674" i="45"/>
  <c r="J3674" i="45" s="1"/>
  <c r="I3675" i="45"/>
  <c r="J3675" i="45" s="1"/>
  <c r="I3676" i="45"/>
  <c r="J3676" i="45" s="1"/>
  <c r="I3677" i="45"/>
  <c r="J3677" i="45" s="1"/>
  <c r="I3678" i="45"/>
  <c r="J3678" i="45" s="1"/>
  <c r="I3679" i="45"/>
  <c r="J3679" i="45" s="1"/>
  <c r="I3680" i="45"/>
  <c r="J3680" i="45" s="1"/>
  <c r="I3681" i="45"/>
  <c r="J3681" i="45" s="1"/>
  <c r="I3682" i="45"/>
  <c r="J3682" i="45" s="1"/>
  <c r="I3683" i="45"/>
  <c r="J3683" i="45" s="1"/>
  <c r="I3684" i="45"/>
  <c r="J3684" i="45" s="1"/>
  <c r="I3685" i="45"/>
  <c r="J3685" i="45" s="1"/>
  <c r="I3686" i="45"/>
  <c r="J3686" i="45" s="1"/>
  <c r="I3687" i="45"/>
  <c r="J3687" i="45" s="1"/>
  <c r="I3688" i="45"/>
  <c r="J3688" i="45" s="1"/>
  <c r="I3689" i="45"/>
  <c r="J3689" i="45" s="1"/>
  <c r="I3690" i="45"/>
  <c r="J3690" i="45" s="1"/>
  <c r="I3691" i="45"/>
  <c r="J3691" i="45" s="1"/>
  <c r="I3692" i="45"/>
  <c r="J3692" i="45" s="1"/>
  <c r="I3693" i="45"/>
  <c r="J3693" i="45" s="1"/>
  <c r="I3694" i="45"/>
  <c r="J3694" i="45" s="1"/>
  <c r="I3695" i="45"/>
  <c r="J3695" i="45" s="1"/>
  <c r="I3696" i="45"/>
  <c r="J3696" i="45" s="1"/>
  <c r="I3697" i="45"/>
  <c r="J3697" i="45" s="1"/>
  <c r="I3698" i="45"/>
  <c r="J3698" i="45" s="1"/>
  <c r="I3699" i="45"/>
  <c r="J3699" i="45" s="1"/>
  <c r="I3700" i="45"/>
  <c r="J3700" i="45" s="1"/>
  <c r="I3701" i="45"/>
  <c r="J3701" i="45" s="1"/>
  <c r="I3702" i="45"/>
  <c r="J3702" i="45" s="1"/>
  <c r="I3703" i="45"/>
  <c r="J3703" i="45" s="1"/>
  <c r="I3704" i="45"/>
  <c r="J3704" i="45" s="1"/>
  <c r="I3705" i="45"/>
  <c r="J3705" i="45" s="1"/>
  <c r="I3706" i="45"/>
  <c r="J3706" i="45" s="1"/>
  <c r="I3707" i="45"/>
  <c r="J3707" i="45" s="1"/>
  <c r="I3708" i="45"/>
  <c r="J3708" i="45" s="1"/>
  <c r="I3709" i="45"/>
  <c r="J3709" i="45" s="1"/>
  <c r="I3710" i="45"/>
  <c r="J3710" i="45" s="1"/>
  <c r="I3711" i="45"/>
  <c r="J3711" i="45" s="1"/>
  <c r="I3712" i="45"/>
  <c r="J3712" i="45" s="1"/>
  <c r="I3713" i="45"/>
  <c r="J3713" i="45" s="1"/>
  <c r="I3714" i="45"/>
  <c r="J3714" i="45" s="1"/>
  <c r="I3715" i="45"/>
  <c r="J3715" i="45" s="1"/>
  <c r="I3716" i="45"/>
  <c r="J3716" i="45" s="1"/>
  <c r="I3717" i="45"/>
  <c r="J3717" i="45" s="1"/>
  <c r="I3718" i="45"/>
  <c r="J3718" i="45" s="1"/>
  <c r="I3719" i="45"/>
  <c r="J3719" i="45" s="1"/>
  <c r="I3720" i="45"/>
  <c r="J3720" i="45" s="1"/>
  <c r="I3721" i="45"/>
  <c r="J3721" i="45" s="1"/>
  <c r="I3722" i="45"/>
  <c r="J3722" i="45" s="1"/>
  <c r="I3723" i="45"/>
  <c r="J3723" i="45" s="1"/>
  <c r="I3724" i="45"/>
  <c r="J3724" i="45" s="1"/>
  <c r="I3725" i="45"/>
  <c r="J3725" i="45" s="1"/>
  <c r="I3726" i="45"/>
  <c r="J3726" i="45" s="1"/>
  <c r="I3727" i="45"/>
  <c r="J3727" i="45" s="1"/>
  <c r="I3728" i="45"/>
  <c r="J3728" i="45" s="1"/>
  <c r="I3729" i="45"/>
  <c r="J3729" i="45" s="1"/>
  <c r="I3730" i="45"/>
  <c r="J3730" i="45" s="1"/>
  <c r="I3731" i="45"/>
  <c r="J3731" i="45" s="1"/>
  <c r="I3732" i="45"/>
  <c r="J3732" i="45" s="1"/>
  <c r="I3733" i="45"/>
  <c r="J3733" i="45" s="1"/>
  <c r="I3734" i="45"/>
  <c r="J3734" i="45" s="1"/>
  <c r="I3735" i="45"/>
  <c r="J3735" i="45" s="1"/>
  <c r="I3736" i="45"/>
  <c r="J3736" i="45" s="1"/>
  <c r="I3737" i="45"/>
  <c r="J3737" i="45" s="1"/>
  <c r="I3738" i="45"/>
  <c r="J3738" i="45" s="1"/>
  <c r="I3739" i="45"/>
  <c r="J3739" i="45" s="1"/>
  <c r="I3740" i="45"/>
  <c r="J3740" i="45" s="1"/>
  <c r="I3741" i="45"/>
  <c r="J3741" i="45" s="1"/>
  <c r="I3742" i="45"/>
  <c r="J3742" i="45" s="1"/>
  <c r="I3743" i="45"/>
  <c r="J3743" i="45" s="1"/>
  <c r="I3744" i="45"/>
  <c r="J3744" i="45" s="1"/>
  <c r="I3745" i="45"/>
  <c r="J3745" i="45" s="1"/>
  <c r="I3746" i="45"/>
  <c r="J3746" i="45" s="1"/>
  <c r="I3747" i="45"/>
  <c r="J3747" i="45" s="1"/>
  <c r="I3748" i="45"/>
  <c r="J3748" i="45" s="1"/>
  <c r="I3749" i="45"/>
  <c r="J3749" i="45" s="1"/>
  <c r="I3750" i="45"/>
  <c r="J3750" i="45" s="1"/>
  <c r="I3751" i="45"/>
  <c r="J3751" i="45" s="1"/>
  <c r="I3752" i="45"/>
  <c r="J3752" i="45" s="1"/>
  <c r="I3753" i="45"/>
  <c r="J3753" i="45" s="1"/>
  <c r="I3754" i="45"/>
  <c r="J3754" i="45" s="1"/>
  <c r="I3755" i="45"/>
  <c r="J3755" i="45" s="1"/>
  <c r="I3756" i="45"/>
  <c r="J3756" i="45" s="1"/>
  <c r="I3757" i="45"/>
  <c r="J3757" i="45" s="1"/>
  <c r="I3758" i="45"/>
  <c r="J3758" i="45" s="1"/>
  <c r="I3759" i="45"/>
  <c r="J3759" i="45" s="1"/>
  <c r="I3760" i="45"/>
  <c r="J3760" i="45" s="1"/>
  <c r="I3761" i="45"/>
  <c r="J3761" i="45" s="1"/>
  <c r="I3762" i="45"/>
  <c r="J3762" i="45" s="1"/>
  <c r="I3763" i="45"/>
  <c r="J3763" i="45" s="1"/>
  <c r="I3764" i="45"/>
  <c r="J3764" i="45" s="1"/>
  <c r="I3765" i="45"/>
  <c r="J3765" i="45" s="1"/>
  <c r="I3766" i="45"/>
  <c r="J3766" i="45" s="1"/>
  <c r="I3767" i="45"/>
  <c r="J3767" i="45" s="1"/>
  <c r="I3768" i="45"/>
  <c r="J3768" i="45" s="1"/>
  <c r="I3769" i="45"/>
  <c r="J3769" i="45" s="1"/>
  <c r="I3770" i="45"/>
  <c r="J3770" i="45" s="1"/>
  <c r="I3771" i="45"/>
  <c r="J3771" i="45" s="1"/>
  <c r="I3772" i="45"/>
  <c r="J3772" i="45" s="1"/>
  <c r="I3773" i="45"/>
  <c r="J3773" i="45" s="1"/>
  <c r="I3774" i="45"/>
  <c r="J3774" i="45" s="1"/>
  <c r="I3775" i="45"/>
  <c r="J3775" i="45" s="1"/>
  <c r="I3776" i="45"/>
  <c r="J3776" i="45" s="1"/>
  <c r="I3777" i="45"/>
  <c r="J3777" i="45" s="1"/>
  <c r="I3778" i="45"/>
  <c r="J3778" i="45" s="1"/>
  <c r="I3779" i="45"/>
  <c r="J3779" i="45" s="1"/>
  <c r="I3780" i="45"/>
  <c r="J3780" i="45" s="1"/>
  <c r="I3781" i="45"/>
  <c r="J3781" i="45" s="1"/>
  <c r="I3782" i="45"/>
  <c r="J3782" i="45" s="1"/>
  <c r="I3783" i="45"/>
  <c r="J3783" i="45" s="1"/>
  <c r="I3784" i="45"/>
  <c r="J3784" i="45" s="1"/>
  <c r="I3785" i="45"/>
  <c r="J3785" i="45" s="1"/>
  <c r="I3786" i="45"/>
  <c r="J3786" i="45" s="1"/>
  <c r="I3787" i="45"/>
  <c r="J3787" i="45" s="1"/>
  <c r="I3788" i="45"/>
  <c r="J3788" i="45" s="1"/>
  <c r="I3789" i="45"/>
  <c r="J3789" i="45" s="1"/>
  <c r="I3790" i="45"/>
  <c r="J3790" i="45" s="1"/>
  <c r="I3791" i="45"/>
  <c r="J3791" i="45" s="1"/>
  <c r="I3792" i="45"/>
  <c r="J3792" i="45" s="1"/>
  <c r="I3793" i="45"/>
  <c r="J3793" i="45" s="1"/>
  <c r="I3794" i="45"/>
  <c r="J3794" i="45" s="1"/>
  <c r="I3795" i="45"/>
  <c r="J3795" i="45" s="1"/>
  <c r="I3796" i="45"/>
  <c r="J3796" i="45" s="1"/>
  <c r="I3797" i="45"/>
  <c r="J3797" i="45" s="1"/>
  <c r="I3798" i="45"/>
  <c r="J3798" i="45" s="1"/>
  <c r="I3799" i="45"/>
  <c r="J3799" i="45" s="1"/>
  <c r="I3800" i="45"/>
  <c r="J3800" i="45" s="1"/>
  <c r="I3801" i="45"/>
  <c r="J3801" i="45" s="1"/>
  <c r="I3802" i="45"/>
  <c r="J3802" i="45" s="1"/>
  <c r="I3803" i="45"/>
  <c r="J3803" i="45" s="1"/>
  <c r="I3804" i="45"/>
  <c r="J3804" i="45" s="1"/>
  <c r="I3805" i="45"/>
  <c r="J3805" i="45" s="1"/>
  <c r="I3806" i="45"/>
  <c r="J3806" i="45" s="1"/>
  <c r="I3807" i="45"/>
  <c r="J3807" i="45" s="1"/>
  <c r="I3808" i="45"/>
  <c r="J3808" i="45" s="1"/>
  <c r="I3809" i="45"/>
  <c r="J3809" i="45" s="1"/>
  <c r="I3810" i="45"/>
  <c r="J3810" i="45" s="1"/>
  <c r="I3811" i="45"/>
  <c r="J3811" i="45" s="1"/>
  <c r="I3812" i="45"/>
  <c r="J3812" i="45" s="1"/>
  <c r="I3813" i="45"/>
  <c r="J3813" i="45" s="1"/>
  <c r="I3814" i="45"/>
  <c r="J3814" i="45" s="1"/>
  <c r="I3815" i="45"/>
  <c r="J3815" i="45" s="1"/>
  <c r="I3816" i="45"/>
  <c r="J3816" i="45" s="1"/>
  <c r="I3817" i="45"/>
  <c r="J3817" i="45" s="1"/>
  <c r="I3818" i="45"/>
  <c r="J3818" i="45" s="1"/>
  <c r="I3819" i="45"/>
  <c r="J3819" i="45" s="1"/>
  <c r="I3820" i="45"/>
  <c r="J3820" i="45" s="1"/>
  <c r="I3821" i="45"/>
  <c r="J3821" i="45" s="1"/>
  <c r="I3822" i="45"/>
  <c r="J3822" i="45" s="1"/>
  <c r="I3823" i="45"/>
  <c r="J3823" i="45" s="1"/>
  <c r="I3824" i="45"/>
  <c r="J3824" i="45" s="1"/>
  <c r="I3825" i="45"/>
  <c r="J3825" i="45" s="1"/>
  <c r="I3826" i="45"/>
  <c r="J3826" i="45" s="1"/>
  <c r="I3827" i="45"/>
  <c r="J3827" i="45" s="1"/>
  <c r="I3828" i="45"/>
  <c r="J3828" i="45" s="1"/>
  <c r="I3829" i="45"/>
  <c r="J3829" i="45" s="1"/>
  <c r="I3830" i="45"/>
  <c r="J3830" i="45" s="1"/>
  <c r="I3831" i="45"/>
  <c r="J3831" i="45" s="1"/>
  <c r="I3832" i="45"/>
  <c r="J3832" i="45" s="1"/>
  <c r="I3833" i="45"/>
  <c r="J3833" i="45" s="1"/>
  <c r="I3834" i="45"/>
  <c r="J3834" i="45" s="1"/>
  <c r="I3835" i="45"/>
  <c r="J3835" i="45" s="1"/>
  <c r="I3836" i="45"/>
  <c r="J3836" i="45" s="1"/>
  <c r="I3837" i="45"/>
  <c r="J3837" i="45" s="1"/>
  <c r="I3838" i="45"/>
  <c r="J3838" i="45" s="1"/>
  <c r="I3839" i="45"/>
  <c r="J3839" i="45" s="1"/>
  <c r="I3840" i="45"/>
  <c r="J3840" i="45" s="1"/>
  <c r="I3841" i="45"/>
  <c r="J3841" i="45" s="1"/>
  <c r="I3842" i="45"/>
  <c r="J3842" i="45" s="1"/>
  <c r="I3843" i="45"/>
  <c r="J3843" i="45" s="1"/>
  <c r="I3844" i="45"/>
  <c r="J3844" i="45" s="1"/>
  <c r="I3845" i="45"/>
  <c r="J3845" i="45" s="1"/>
  <c r="I3846" i="45"/>
  <c r="J3846" i="45" s="1"/>
  <c r="I3847" i="45"/>
  <c r="J3847" i="45" s="1"/>
  <c r="I3848" i="45"/>
  <c r="J3848" i="45" s="1"/>
  <c r="I3849" i="45"/>
  <c r="J3849" i="45" s="1"/>
  <c r="I3850" i="45"/>
  <c r="J3850" i="45" s="1"/>
  <c r="I3851" i="45"/>
  <c r="J3851" i="45" s="1"/>
  <c r="I3852" i="45"/>
  <c r="J3852" i="45" s="1"/>
  <c r="I3853" i="45"/>
  <c r="J3853" i="45" s="1"/>
  <c r="I3854" i="45"/>
  <c r="J3854" i="45" s="1"/>
  <c r="I3855" i="45"/>
  <c r="J3855" i="45" s="1"/>
  <c r="I3856" i="45"/>
  <c r="J3856" i="45" s="1"/>
  <c r="I3857" i="45"/>
  <c r="J3857" i="45" s="1"/>
  <c r="I3858" i="45"/>
  <c r="J3858" i="45" s="1"/>
  <c r="I3859" i="45"/>
  <c r="J3859" i="45" s="1"/>
  <c r="I3860" i="45"/>
  <c r="J3860" i="45" s="1"/>
  <c r="I3861" i="45"/>
  <c r="J3861" i="45" s="1"/>
  <c r="I3862" i="45"/>
  <c r="J3862" i="45" s="1"/>
  <c r="I3863" i="45"/>
  <c r="J3863" i="45" s="1"/>
  <c r="I3864" i="45"/>
  <c r="J3864" i="45" s="1"/>
  <c r="I3865" i="45"/>
  <c r="J3865" i="45" s="1"/>
  <c r="I3866" i="45"/>
  <c r="J3866" i="45" s="1"/>
  <c r="I3867" i="45"/>
  <c r="J3867" i="45" s="1"/>
  <c r="I3868" i="45"/>
  <c r="J3868" i="45" s="1"/>
  <c r="I3869" i="45"/>
  <c r="J3869" i="45" s="1"/>
  <c r="I3870" i="45"/>
  <c r="J3870" i="45" s="1"/>
  <c r="I3871" i="45"/>
  <c r="J3871" i="45" s="1"/>
  <c r="I3872" i="45"/>
  <c r="J3872" i="45" s="1"/>
  <c r="I3873" i="45"/>
  <c r="J3873" i="45" s="1"/>
  <c r="I3874" i="45"/>
  <c r="J3874" i="45" s="1"/>
  <c r="I3875" i="45"/>
  <c r="J3875" i="45" s="1"/>
  <c r="I3876" i="45"/>
  <c r="J3876" i="45" s="1"/>
  <c r="I3877" i="45"/>
  <c r="J3877" i="45" s="1"/>
  <c r="I3878" i="45"/>
  <c r="J3878" i="45" s="1"/>
  <c r="I3879" i="45"/>
  <c r="J3879" i="45" s="1"/>
  <c r="I3880" i="45"/>
  <c r="J3880" i="45" s="1"/>
  <c r="I3881" i="45"/>
  <c r="J3881" i="45" s="1"/>
  <c r="I3882" i="45"/>
  <c r="J3882" i="45" s="1"/>
  <c r="I3883" i="45"/>
  <c r="J3883" i="45" s="1"/>
  <c r="I3884" i="45"/>
  <c r="J3884" i="45" s="1"/>
  <c r="I3885" i="45"/>
  <c r="J3885" i="45" s="1"/>
  <c r="I3886" i="45"/>
  <c r="J3886" i="45" s="1"/>
  <c r="I3887" i="45"/>
  <c r="J3887" i="45" s="1"/>
  <c r="I3888" i="45"/>
  <c r="J3888" i="45" s="1"/>
  <c r="I3889" i="45"/>
  <c r="J3889" i="45" s="1"/>
  <c r="I3890" i="45"/>
  <c r="J3890" i="45" s="1"/>
  <c r="I3891" i="45"/>
  <c r="J3891" i="45" s="1"/>
  <c r="I3892" i="45"/>
  <c r="J3892" i="45" s="1"/>
  <c r="I3893" i="45"/>
  <c r="J3893" i="45" s="1"/>
  <c r="I3894" i="45"/>
  <c r="J3894" i="45" s="1"/>
  <c r="I3895" i="45"/>
  <c r="J3895" i="45" s="1"/>
  <c r="I3896" i="45"/>
  <c r="J3896" i="45" s="1"/>
  <c r="I3897" i="45"/>
  <c r="J3897" i="45" s="1"/>
  <c r="I3898" i="45"/>
  <c r="J3898" i="45" s="1"/>
  <c r="I3899" i="45"/>
  <c r="J3899" i="45" s="1"/>
  <c r="I3900" i="45"/>
  <c r="J3900" i="45" s="1"/>
  <c r="I3901" i="45"/>
  <c r="J3901" i="45" s="1"/>
  <c r="I3902" i="45"/>
  <c r="J3902" i="45" s="1"/>
  <c r="I3903" i="45"/>
  <c r="J3903" i="45" s="1"/>
  <c r="I3904" i="45"/>
  <c r="J3904" i="45" s="1"/>
  <c r="I3905" i="45"/>
  <c r="J3905" i="45" s="1"/>
  <c r="I3906" i="45"/>
  <c r="J3906" i="45" s="1"/>
  <c r="I3907" i="45"/>
  <c r="J3907" i="45" s="1"/>
  <c r="I3908" i="45"/>
  <c r="J3908" i="45" s="1"/>
  <c r="I3909" i="45"/>
  <c r="J3909" i="45" s="1"/>
  <c r="I3910" i="45"/>
  <c r="J3910" i="45" s="1"/>
  <c r="I3911" i="45"/>
  <c r="J3911" i="45" s="1"/>
  <c r="I3912" i="45"/>
  <c r="J3912" i="45" s="1"/>
  <c r="I3913" i="45"/>
  <c r="J3913" i="45" s="1"/>
  <c r="I3914" i="45"/>
  <c r="J3914" i="45" s="1"/>
  <c r="I3915" i="45"/>
  <c r="J3915" i="45" s="1"/>
  <c r="I3916" i="45"/>
  <c r="J3916" i="45" s="1"/>
  <c r="I3917" i="45"/>
  <c r="J3917" i="45" s="1"/>
  <c r="I3918" i="45"/>
  <c r="J3918" i="45" s="1"/>
  <c r="I3919" i="45"/>
  <c r="J3919" i="45" s="1"/>
  <c r="I3920" i="45"/>
  <c r="J3920" i="45" s="1"/>
  <c r="I3921" i="45"/>
  <c r="J3921" i="45" s="1"/>
  <c r="I3922" i="45"/>
  <c r="J3922" i="45" s="1"/>
  <c r="I3923" i="45"/>
  <c r="J3923" i="45" s="1"/>
  <c r="I3924" i="45"/>
  <c r="J3924" i="45" s="1"/>
  <c r="I3925" i="45"/>
  <c r="J3925" i="45" s="1"/>
  <c r="I3926" i="45"/>
  <c r="J3926" i="45" s="1"/>
  <c r="I3927" i="45"/>
  <c r="J3927" i="45" s="1"/>
  <c r="I3928" i="45"/>
  <c r="J3928" i="45" s="1"/>
  <c r="I3929" i="45"/>
  <c r="J3929" i="45" s="1"/>
  <c r="I3930" i="45"/>
  <c r="J3930" i="45" s="1"/>
  <c r="I3931" i="45"/>
  <c r="J3931" i="45" s="1"/>
  <c r="I3932" i="45"/>
  <c r="J3932" i="45" s="1"/>
  <c r="I3933" i="45"/>
  <c r="J3933" i="45" s="1"/>
  <c r="I3934" i="45"/>
  <c r="J3934" i="45" s="1"/>
  <c r="I3935" i="45"/>
  <c r="J3935" i="45" s="1"/>
  <c r="I3936" i="45"/>
  <c r="J3936" i="45" s="1"/>
  <c r="I3937" i="45"/>
  <c r="J3937" i="45" s="1"/>
  <c r="I3938" i="45"/>
  <c r="J3938" i="45" s="1"/>
  <c r="I3939" i="45"/>
  <c r="J3939" i="45" s="1"/>
  <c r="I3940" i="45"/>
  <c r="J3940" i="45" s="1"/>
  <c r="I3941" i="45"/>
  <c r="J3941" i="45" s="1"/>
  <c r="I3942" i="45"/>
  <c r="J3942" i="45" s="1"/>
  <c r="I3943" i="45"/>
  <c r="J3943" i="45" s="1"/>
  <c r="I3944" i="45"/>
  <c r="J3944" i="45" s="1"/>
  <c r="I3945" i="45"/>
  <c r="J3945" i="45" s="1"/>
  <c r="I3946" i="45"/>
  <c r="J3946" i="45" s="1"/>
  <c r="I3947" i="45"/>
  <c r="J3947" i="45" s="1"/>
  <c r="I3948" i="45"/>
  <c r="J3948" i="45" s="1"/>
  <c r="I3949" i="45"/>
  <c r="J3949" i="45" s="1"/>
  <c r="I3950" i="45"/>
  <c r="J3950" i="45" s="1"/>
  <c r="I3951" i="45"/>
  <c r="J3951" i="45" s="1"/>
  <c r="I3952" i="45"/>
  <c r="J3952" i="45" s="1"/>
  <c r="I3953" i="45"/>
  <c r="J3953" i="45" s="1"/>
  <c r="I3954" i="45"/>
  <c r="J3954" i="45" s="1"/>
  <c r="I3955" i="45"/>
  <c r="J3955" i="45" s="1"/>
  <c r="I3956" i="45"/>
  <c r="J3956" i="45" s="1"/>
  <c r="I3957" i="45"/>
  <c r="J3957" i="45" s="1"/>
  <c r="I3958" i="45"/>
  <c r="J3958" i="45" s="1"/>
  <c r="I3959" i="45"/>
  <c r="J3959" i="45" s="1"/>
  <c r="I3960" i="45"/>
  <c r="J3960" i="45" s="1"/>
  <c r="I3961" i="45"/>
  <c r="J3961" i="45" s="1"/>
  <c r="I3962" i="45"/>
  <c r="J3962" i="45" s="1"/>
  <c r="I3963" i="45"/>
  <c r="J3963" i="45" s="1"/>
  <c r="I3964" i="45"/>
  <c r="J3964" i="45" s="1"/>
  <c r="I3965" i="45"/>
  <c r="J3965" i="45" s="1"/>
  <c r="I3966" i="45"/>
  <c r="J3966" i="45" s="1"/>
  <c r="I3967" i="45"/>
  <c r="J3967" i="45" s="1"/>
  <c r="I3968" i="45"/>
  <c r="J3968" i="45" s="1"/>
  <c r="I3969" i="45"/>
  <c r="J3969" i="45" s="1"/>
  <c r="I3970" i="45"/>
  <c r="J3970" i="45" s="1"/>
  <c r="I3971" i="45"/>
  <c r="J3971" i="45" s="1"/>
  <c r="I3972" i="45"/>
  <c r="J3972" i="45" s="1"/>
  <c r="I3973" i="45"/>
  <c r="J3973" i="45" s="1"/>
  <c r="I3974" i="45"/>
  <c r="J3974" i="45" s="1"/>
  <c r="I3975" i="45"/>
  <c r="J3975" i="45" s="1"/>
  <c r="I3976" i="45"/>
  <c r="J3976" i="45" s="1"/>
  <c r="I3977" i="45"/>
  <c r="J3977" i="45" s="1"/>
  <c r="I3978" i="45"/>
  <c r="J3978" i="45" s="1"/>
  <c r="I3979" i="45"/>
  <c r="J3979" i="45" s="1"/>
  <c r="I3980" i="45"/>
  <c r="J3980" i="45" s="1"/>
  <c r="I3981" i="45"/>
  <c r="J3981" i="45" s="1"/>
  <c r="I3982" i="45"/>
  <c r="J3982" i="45" s="1"/>
  <c r="I3983" i="45"/>
  <c r="J3983" i="45" s="1"/>
  <c r="I3984" i="45"/>
  <c r="J3984" i="45" s="1"/>
  <c r="I3985" i="45"/>
  <c r="J3985" i="45" s="1"/>
  <c r="I3986" i="45"/>
  <c r="J3986" i="45" s="1"/>
  <c r="I3987" i="45"/>
  <c r="J3987" i="45" s="1"/>
  <c r="I3988" i="45"/>
  <c r="J3988" i="45" s="1"/>
  <c r="I3989" i="45"/>
  <c r="J3989" i="45" s="1"/>
  <c r="I3990" i="45"/>
  <c r="J3990" i="45" s="1"/>
  <c r="I3991" i="45"/>
  <c r="J3991" i="45" s="1"/>
  <c r="I3992" i="45"/>
  <c r="J3992" i="45" s="1"/>
  <c r="I3993" i="45"/>
  <c r="J3993" i="45" s="1"/>
  <c r="I3994" i="45"/>
  <c r="J3994" i="45" s="1"/>
  <c r="I3995" i="45"/>
  <c r="J3995" i="45" s="1"/>
  <c r="I3996" i="45"/>
  <c r="J3996" i="45" s="1"/>
  <c r="I3997" i="45"/>
  <c r="J3997" i="45" s="1"/>
  <c r="I3998" i="45"/>
  <c r="J3998" i="45" s="1"/>
  <c r="I3999" i="45"/>
  <c r="J3999" i="45" s="1"/>
  <c r="I4000" i="45"/>
  <c r="J4000" i="45" s="1"/>
  <c r="I4001" i="45"/>
  <c r="J4001" i="45" s="1"/>
  <c r="I4002" i="45"/>
  <c r="J4002" i="45" s="1"/>
  <c r="I4003" i="45"/>
  <c r="J4003" i="45" s="1"/>
  <c r="I4004" i="45"/>
  <c r="J4004" i="45" s="1"/>
  <c r="I4005" i="45"/>
  <c r="J4005" i="45" s="1"/>
  <c r="I4006" i="45"/>
  <c r="J4006" i="45" s="1"/>
  <c r="I4007" i="45"/>
  <c r="J4007" i="45" s="1"/>
  <c r="I4008" i="45"/>
  <c r="J4008" i="45" s="1"/>
  <c r="I4009" i="45"/>
  <c r="J4009" i="45" s="1"/>
  <c r="I4010" i="45"/>
  <c r="J4010" i="45" s="1"/>
  <c r="I4011" i="45"/>
  <c r="J4011" i="45" s="1"/>
  <c r="I4012" i="45"/>
  <c r="J4012" i="45" s="1"/>
  <c r="I4013" i="45"/>
  <c r="J4013" i="45" s="1"/>
  <c r="I4014" i="45"/>
  <c r="J4014" i="45" s="1"/>
  <c r="I4015" i="45"/>
  <c r="J4015" i="45" s="1"/>
  <c r="I4016" i="45"/>
  <c r="J4016" i="45" s="1"/>
  <c r="I4017" i="45"/>
  <c r="J4017" i="45" s="1"/>
  <c r="I4018" i="45"/>
  <c r="J4018" i="45" s="1"/>
  <c r="I4019" i="45"/>
  <c r="J4019" i="45" s="1"/>
  <c r="I4020" i="45"/>
  <c r="J4020" i="45" s="1"/>
  <c r="I4021" i="45"/>
  <c r="J4021" i="45" s="1"/>
  <c r="I4022" i="45"/>
  <c r="J4022" i="45" s="1"/>
  <c r="I4023" i="45"/>
  <c r="J4023" i="45" s="1"/>
  <c r="I4024" i="45"/>
  <c r="J4024" i="45" s="1"/>
  <c r="I4025" i="45"/>
  <c r="J4025" i="45" s="1"/>
  <c r="I4026" i="45"/>
  <c r="J4026" i="45" s="1"/>
  <c r="I4027" i="45"/>
  <c r="J4027" i="45" s="1"/>
  <c r="I4028" i="45"/>
  <c r="J4028" i="45" s="1"/>
  <c r="I4029" i="45"/>
  <c r="J4029" i="45" s="1"/>
  <c r="I4030" i="45"/>
  <c r="J4030" i="45" s="1"/>
  <c r="I4031" i="45"/>
  <c r="J4031" i="45" s="1"/>
  <c r="I4032" i="45"/>
  <c r="J4032" i="45" s="1"/>
  <c r="I4033" i="45"/>
  <c r="J4033" i="45" s="1"/>
  <c r="I4034" i="45"/>
  <c r="J4034" i="45" s="1"/>
  <c r="I4035" i="45"/>
  <c r="J4035" i="45" s="1"/>
  <c r="I4036" i="45"/>
  <c r="J4036" i="45" s="1"/>
  <c r="I4037" i="45"/>
  <c r="J4037" i="45" s="1"/>
  <c r="I4038" i="45"/>
  <c r="J4038" i="45" s="1"/>
  <c r="I4039" i="45"/>
  <c r="J4039" i="45" s="1"/>
  <c r="I4040" i="45"/>
  <c r="J4040" i="45" s="1"/>
  <c r="I4041" i="45"/>
  <c r="J4041" i="45" s="1"/>
  <c r="I4042" i="45"/>
  <c r="J4042" i="45" s="1"/>
  <c r="I4043" i="45"/>
  <c r="J4043" i="45" s="1"/>
  <c r="I4044" i="45"/>
  <c r="J4044" i="45" s="1"/>
  <c r="I4045" i="45"/>
  <c r="J4045" i="45" s="1"/>
  <c r="I4046" i="45"/>
  <c r="J4046" i="45" s="1"/>
  <c r="I4047" i="45"/>
  <c r="J4047" i="45" s="1"/>
  <c r="I4048" i="45"/>
  <c r="J4048" i="45" s="1"/>
  <c r="I4049" i="45"/>
  <c r="J4049" i="45" s="1"/>
  <c r="I4050" i="45"/>
  <c r="J4050" i="45" s="1"/>
  <c r="I4051" i="45"/>
  <c r="J4051" i="45" s="1"/>
  <c r="I4052" i="45"/>
  <c r="J4052" i="45" s="1"/>
  <c r="I4053" i="45"/>
  <c r="J4053" i="45" s="1"/>
  <c r="I4054" i="45"/>
  <c r="J4054" i="45" s="1"/>
  <c r="I4055" i="45"/>
  <c r="J4055" i="45" s="1"/>
  <c r="I4056" i="45"/>
  <c r="J4056" i="45" s="1"/>
  <c r="I4057" i="45"/>
  <c r="J4057" i="45" s="1"/>
  <c r="I4058" i="45"/>
  <c r="J4058" i="45" s="1"/>
  <c r="I4059" i="45"/>
  <c r="J4059" i="45" s="1"/>
  <c r="I4060" i="45"/>
  <c r="J4060" i="45" s="1"/>
  <c r="I4061" i="45"/>
  <c r="J4061" i="45" s="1"/>
  <c r="I4062" i="45"/>
  <c r="J4062" i="45" s="1"/>
  <c r="I4063" i="45"/>
  <c r="J4063" i="45" s="1"/>
  <c r="I4064" i="45"/>
  <c r="J4064" i="45" s="1"/>
  <c r="I4065" i="45"/>
  <c r="J4065" i="45" s="1"/>
  <c r="I4066" i="45"/>
  <c r="J4066" i="45" s="1"/>
  <c r="I4067" i="45"/>
  <c r="J4067" i="45" s="1"/>
  <c r="I4068" i="45"/>
  <c r="J4068" i="45" s="1"/>
  <c r="I4069" i="45"/>
  <c r="J4069" i="45" s="1"/>
  <c r="I4070" i="45"/>
  <c r="J4070" i="45" s="1"/>
  <c r="I4071" i="45"/>
  <c r="J4071" i="45" s="1"/>
  <c r="I4072" i="45"/>
  <c r="J4072" i="45" s="1"/>
  <c r="I4073" i="45"/>
  <c r="J4073" i="45" s="1"/>
  <c r="I4074" i="45"/>
  <c r="J4074" i="45" s="1"/>
  <c r="I4075" i="45"/>
  <c r="J4075" i="45" s="1"/>
  <c r="I4076" i="45"/>
  <c r="J4076" i="45" s="1"/>
  <c r="I4077" i="45"/>
  <c r="J4077" i="45" s="1"/>
  <c r="I4078" i="45"/>
  <c r="J4078" i="45" s="1"/>
  <c r="I4079" i="45"/>
  <c r="J4079" i="45" s="1"/>
  <c r="I4080" i="45"/>
  <c r="J4080" i="45" s="1"/>
  <c r="I4081" i="45"/>
  <c r="J4081" i="45" s="1"/>
  <c r="I4082" i="45"/>
  <c r="J4082" i="45" s="1"/>
  <c r="I4083" i="45"/>
  <c r="J4083" i="45" s="1"/>
  <c r="I4084" i="45"/>
  <c r="J4084" i="45" s="1"/>
  <c r="I4085" i="45"/>
  <c r="J4085" i="45" s="1"/>
  <c r="I4086" i="45"/>
  <c r="J4086" i="45" s="1"/>
  <c r="I4087" i="45"/>
  <c r="J4087" i="45" s="1"/>
  <c r="I4088" i="45"/>
  <c r="J4088" i="45" s="1"/>
  <c r="I4089" i="45"/>
  <c r="J4089" i="45" s="1"/>
  <c r="I4090" i="45"/>
  <c r="J4090" i="45" s="1"/>
  <c r="I4091" i="45"/>
  <c r="J4091" i="45" s="1"/>
  <c r="I4092" i="45"/>
  <c r="J4092" i="45" s="1"/>
  <c r="I4093" i="45"/>
  <c r="J4093" i="45" s="1"/>
  <c r="I4094" i="45"/>
  <c r="J4094" i="45" s="1"/>
  <c r="I4095" i="45"/>
  <c r="J4095" i="45" s="1"/>
  <c r="I4096" i="45"/>
  <c r="J4096" i="45" s="1"/>
  <c r="I4097" i="45"/>
  <c r="J4097" i="45" s="1"/>
  <c r="I4098" i="45"/>
  <c r="J4098" i="45" s="1"/>
  <c r="I4099" i="45"/>
  <c r="J4099" i="45" s="1"/>
  <c r="I4100" i="45"/>
  <c r="J4100" i="45" s="1"/>
  <c r="I4101" i="45"/>
  <c r="J4101" i="45" s="1"/>
  <c r="I4102" i="45"/>
  <c r="J4102" i="45" s="1"/>
  <c r="I4103" i="45"/>
  <c r="J4103" i="45" s="1"/>
  <c r="I4104" i="45"/>
  <c r="J4104" i="45" s="1"/>
  <c r="I4105" i="45"/>
  <c r="J4105" i="45" s="1"/>
  <c r="I4106" i="45"/>
  <c r="J4106" i="45" s="1"/>
  <c r="I4107" i="45"/>
  <c r="J4107" i="45" s="1"/>
  <c r="I4108" i="45"/>
  <c r="J4108" i="45" s="1"/>
  <c r="I4109" i="45"/>
  <c r="J4109" i="45" s="1"/>
  <c r="I4110" i="45"/>
  <c r="J4110" i="45" s="1"/>
  <c r="I4111" i="45"/>
  <c r="J4111" i="45" s="1"/>
  <c r="I4112" i="45"/>
  <c r="J4112" i="45" s="1"/>
  <c r="I4113" i="45"/>
  <c r="J4113" i="45" s="1"/>
  <c r="I4114" i="45"/>
  <c r="J4114" i="45" s="1"/>
  <c r="I4115" i="45"/>
  <c r="J4115" i="45" s="1"/>
  <c r="I4116" i="45"/>
  <c r="J4116" i="45" s="1"/>
  <c r="I4117" i="45"/>
  <c r="J4117" i="45" s="1"/>
  <c r="I4118" i="45"/>
  <c r="J4118" i="45" s="1"/>
  <c r="I4119" i="45"/>
  <c r="J4119" i="45" s="1"/>
  <c r="I4120" i="45"/>
  <c r="J4120" i="45" s="1"/>
  <c r="I4121" i="45"/>
  <c r="J4121" i="45" s="1"/>
  <c r="I4122" i="45"/>
  <c r="J4122" i="45" s="1"/>
  <c r="I4123" i="45"/>
  <c r="J4123" i="45" s="1"/>
  <c r="I4124" i="45"/>
  <c r="J4124" i="45" s="1"/>
  <c r="I4125" i="45"/>
  <c r="J4125" i="45" s="1"/>
  <c r="I4126" i="45"/>
  <c r="J4126" i="45" s="1"/>
  <c r="I4127" i="45"/>
  <c r="J4127" i="45" s="1"/>
  <c r="I4128" i="45"/>
  <c r="J4128" i="45" s="1"/>
  <c r="I4129" i="45"/>
  <c r="J4129" i="45" s="1"/>
  <c r="I4130" i="45"/>
  <c r="J4130" i="45" s="1"/>
  <c r="I4131" i="45"/>
  <c r="J4131" i="45" s="1"/>
  <c r="I4132" i="45"/>
  <c r="J4132" i="45" s="1"/>
  <c r="I4133" i="45"/>
  <c r="J4133" i="45" s="1"/>
  <c r="I4134" i="45"/>
  <c r="J4134" i="45" s="1"/>
  <c r="I4135" i="45"/>
  <c r="J4135" i="45" s="1"/>
  <c r="I4136" i="45"/>
  <c r="J4136" i="45" s="1"/>
  <c r="I4137" i="45"/>
  <c r="J4137" i="45" s="1"/>
  <c r="I4138" i="45"/>
  <c r="J4138" i="45" s="1"/>
  <c r="I4139" i="45"/>
  <c r="J4139" i="45" s="1"/>
  <c r="I4140" i="45"/>
  <c r="J4140" i="45" s="1"/>
  <c r="I4141" i="45"/>
  <c r="J4141" i="45" s="1"/>
  <c r="I4142" i="45"/>
  <c r="J4142" i="45" s="1"/>
  <c r="I4143" i="45"/>
  <c r="J4143" i="45" s="1"/>
  <c r="I4144" i="45"/>
  <c r="J4144" i="45" s="1"/>
  <c r="I4145" i="45"/>
  <c r="J4145" i="45" s="1"/>
  <c r="I4146" i="45"/>
  <c r="J4146" i="45" s="1"/>
  <c r="I4147" i="45"/>
  <c r="J4147" i="45" s="1"/>
  <c r="I4148" i="45"/>
  <c r="J4148" i="45" s="1"/>
  <c r="I4149" i="45"/>
  <c r="J4149" i="45" s="1"/>
  <c r="I4150" i="45"/>
  <c r="J4150" i="45" s="1"/>
  <c r="I4151" i="45"/>
  <c r="J4151" i="45" s="1"/>
  <c r="I4152" i="45"/>
  <c r="J4152" i="45" s="1"/>
  <c r="I4153" i="45"/>
  <c r="J4153" i="45" s="1"/>
  <c r="I4154" i="45"/>
  <c r="J4154" i="45" s="1"/>
  <c r="I4155" i="45"/>
  <c r="J4155" i="45" s="1"/>
  <c r="I4156" i="45"/>
  <c r="J4156" i="45" s="1"/>
  <c r="I4157" i="45"/>
  <c r="J4157" i="45" s="1"/>
  <c r="I4158" i="45"/>
  <c r="J4158" i="45" s="1"/>
  <c r="I4159" i="45"/>
  <c r="J4159" i="45" s="1"/>
  <c r="I4160" i="45"/>
  <c r="J4160" i="45" s="1"/>
  <c r="I4161" i="45"/>
  <c r="J4161" i="45" s="1"/>
  <c r="I4162" i="45"/>
  <c r="J4162" i="45" s="1"/>
  <c r="I4163" i="45"/>
  <c r="J4163" i="45" s="1"/>
  <c r="I4164" i="45"/>
  <c r="J4164" i="45" s="1"/>
  <c r="I4165" i="45"/>
  <c r="J4165" i="45" s="1"/>
  <c r="I4166" i="45"/>
  <c r="J4166" i="45" s="1"/>
  <c r="I4167" i="45"/>
  <c r="J4167" i="45" s="1"/>
  <c r="I4168" i="45"/>
  <c r="J4168" i="45" s="1"/>
  <c r="I4169" i="45"/>
  <c r="J4169" i="45" s="1"/>
  <c r="I4170" i="45"/>
  <c r="J4170" i="45" s="1"/>
  <c r="I4171" i="45"/>
  <c r="J4171" i="45" s="1"/>
  <c r="I4172" i="45"/>
  <c r="J4172" i="45" s="1"/>
  <c r="I4173" i="45"/>
  <c r="J4173" i="45" s="1"/>
  <c r="I4174" i="45"/>
  <c r="J4174" i="45" s="1"/>
  <c r="I4175" i="45"/>
  <c r="J4175" i="45" s="1"/>
  <c r="I4176" i="45"/>
  <c r="J4176" i="45" s="1"/>
  <c r="I4177" i="45"/>
  <c r="J4177" i="45" s="1"/>
  <c r="I4178" i="45"/>
  <c r="J4178" i="45" s="1"/>
  <c r="I4179" i="45"/>
  <c r="J4179" i="45" s="1"/>
  <c r="I4180" i="45"/>
  <c r="J4180" i="45" s="1"/>
  <c r="I4181" i="45"/>
  <c r="J4181" i="45" s="1"/>
  <c r="I4182" i="45"/>
  <c r="J4182" i="45" s="1"/>
  <c r="I4183" i="45"/>
  <c r="J4183" i="45" s="1"/>
  <c r="I4184" i="45"/>
  <c r="J4184" i="45" s="1"/>
  <c r="I4185" i="45"/>
  <c r="J4185" i="45" s="1"/>
  <c r="I4186" i="45"/>
  <c r="J4186" i="45" s="1"/>
  <c r="I4187" i="45"/>
  <c r="J4187" i="45" s="1"/>
  <c r="I4188" i="45"/>
  <c r="J4188" i="45" s="1"/>
  <c r="I4189" i="45"/>
  <c r="J4189" i="45" s="1"/>
  <c r="I4190" i="45"/>
  <c r="J4190" i="45" s="1"/>
  <c r="I4191" i="45"/>
  <c r="J4191" i="45" s="1"/>
  <c r="I4192" i="45"/>
  <c r="J4192" i="45" s="1"/>
  <c r="I4193" i="45"/>
  <c r="J4193" i="45" s="1"/>
  <c r="I4194" i="45"/>
  <c r="J4194" i="45" s="1"/>
  <c r="I4195" i="45"/>
  <c r="J4195" i="45" s="1"/>
  <c r="I4196" i="45"/>
  <c r="J4196" i="45" s="1"/>
  <c r="I4197" i="45"/>
  <c r="J4197" i="45" s="1"/>
  <c r="I4198" i="45"/>
  <c r="J4198" i="45" s="1"/>
  <c r="I4199" i="45"/>
  <c r="J4199" i="45" s="1"/>
  <c r="I4200" i="45"/>
  <c r="J4200" i="45" s="1"/>
  <c r="I4201" i="45"/>
  <c r="J4201" i="45" s="1"/>
  <c r="I4202" i="45"/>
  <c r="J4202" i="45" s="1"/>
  <c r="I4203" i="45"/>
  <c r="J4203" i="45" s="1"/>
  <c r="I4204" i="45"/>
  <c r="J4204" i="45" s="1"/>
  <c r="I4205" i="45"/>
  <c r="J4205" i="45" s="1"/>
  <c r="I4206" i="45"/>
  <c r="J4206" i="45" s="1"/>
  <c r="I4207" i="45"/>
  <c r="J4207" i="45" s="1"/>
  <c r="I4208" i="45"/>
  <c r="J4208" i="45" s="1"/>
  <c r="I4209" i="45"/>
  <c r="J4209" i="45" s="1"/>
  <c r="I4210" i="45"/>
  <c r="J4210" i="45" s="1"/>
  <c r="I4211" i="45"/>
  <c r="J4211" i="45" s="1"/>
  <c r="I4212" i="45"/>
  <c r="J4212" i="45" s="1"/>
  <c r="I4213" i="45"/>
  <c r="J4213" i="45" s="1"/>
  <c r="I4214" i="45"/>
  <c r="J4214" i="45" s="1"/>
  <c r="I4215" i="45"/>
  <c r="J4215" i="45" s="1"/>
  <c r="I4216" i="45"/>
  <c r="J4216" i="45" s="1"/>
  <c r="I4217" i="45"/>
  <c r="J4217" i="45" s="1"/>
  <c r="I4218" i="45"/>
  <c r="J4218" i="45" s="1"/>
  <c r="I4219" i="45"/>
  <c r="J4219" i="45" s="1"/>
  <c r="I4220" i="45"/>
  <c r="J4220" i="45" s="1"/>
  <c r="I4221" i="45"/>
  <c r="J4221" i="45" s="1"/>
  <c r="I4222" i="45"/>
  <c r="J4222" i="45" s="1"/>
  <c r="I4223" i="45"/>
  <c r="J4223" i="45" s="1"/>
  <c r="I4224" i="45"/>
  <c r="J4224" i="45" s="1"/>
  <c r="I4225" i="45"/>
  <c r="J4225" i="45" s="1"/>
  <c r="I4226" i="45"/>
  <c r="J4226" i="45" s="1"/>
  <c r="I4227" i="45"/>
  <c r="J4227" i="45" s="1"/>
  <c r="I4228" i="45"/>
  <c r="J4228" i="45" s="1"/>
  <c r="I4229" i="45"/>
  <c r="J4229" i="45" s="1"/>
  <c r="I4230" i="45"/>
  <c r="J4230" i="45" s="1"/>
  <c r="I4231" i="45"/>
  <c r="J4231" i="45" s="1"/>
  <c r="I4232" i="45"/>
  <c r="J4232" i="45" s="1"/>
  <c r="I4233" i="45"/>
  <c r="J4233" i="45" s="1"/>
  <c r="I4234" i="45"/>
  <c r="J4234" i="45" s="1"/>
  <c r="I4235" i="45"/>
  <c r="J4235" i="45" s="1"/>
  <c r="I4236" i="45"/>
  <c r="J4236" i="45" s="1"/>
  <c r="I4237" i="45"/>
  <c r="J4237" i="45" s="1"/>
  <c r="I4238" i="45"/>
  <c r="J4238" i="45" s="1"/>
  <c r="I4239" i="45"/>
  <c r="J4239" i="45" s="1"/>
  <c r="I4240" i="45"/>
  <c r="J4240" i="45" s="1"/>
  <c r="I4241" i="45"/>
  <c r="J4241" i="45" s="1"/>
  <c r="I4242" i="45"/>
  <c r="J4242" i="45" s="1"/>
  <c r="I4243" i="45"/>
  <c r="J4243" i="45" s="1"/>
  <c r="I4244" i="45"/>
  <c r="J4244" i="45" s="1"/>
  <c r="I4245" i="45"/>
  <c r="J4245" i="45" s="1"/>
  <c r="I4246" i="45"/>
  <c r="J4246" i="45" s="1"/>
  <c r="I4247" i="45"/>
  <c r="J4247" i="45" s="1"/>
  <c r="I4248" i="45"/>
  <c r="J4248" i="45" s="1"/>
  <c r="I4249" i="45"/>
  <c r="J4249" i="45" s="1"/>
  <c r="I4250" i="45"/>
  <c r="J4250" i="45" s="1"/>
  <c r="I4251" i="45"/>
  <c r="J4251" i="45" s="1"/>
  <c r="I4252" i="45"/>
  <c r="J4252" i="45" s="1"/>
  <c r="I4253" i="45"/>
  <c r="J4253" i="45" s="1"/>
  <c r="I4254" i="45"/>
  <c r="J4254" i="45" s="1"/>
  <c r="I4255" i="45"/>
  <c r="J4255" i="45" s="1"/>
  <c r="I4256" i="45"/>
  <c r="J4256" i="45" s="1"/>
  <c r="I4257" i="45"/>
  <c r="J4257" i="45" s="1"/>
  <c r="I4258" i="45"/>
  <c r="J4258" i="45" s="1"/>
  <c r="I4259" i="45"/>
  <c r="J4259" i="45" s="1"/>
  <c r="I4260" i="45"/>
  <c r="J4260" i="45" s="1"/>
  <c r="I4261" i="45"/>
  <c r="J4261" i="45" s="1"/>
  <c r="I4262" i="45"/>
  <c r="J4262" i="45" s="1"/>
  <c r="I4263" i="45"/>
  <c r="J4263" i="45" s="1"/>
  <c r="I4264" i="45"/>
  <c r="J4264" i="45" s="1"/>
  <c r="I4265" i="45"/>
  <c r="J4265" i="45" s="1"/>
  <c r="I4266" i="45"/>
  <c r="J4266" i="45" s="1"/>
  <c r="I4267" i="45"/>
  <c r="J4267" i="45" s="1"/>
  <c r="I4268" i="45"/>
  <c r="J4268" i="45" s="1"/>
  <c r="I4269" i="45"/>
  <c r="J4269" i="45" s="1"/>
  <c r="I4270" i="45"/>
  <c r="J4270" i="45" s="1"/>
  <c r="I4271" i="45"/>
  <c r="J4271" i="45" s="1"/>
  <c r="I4272" i="45"/>
  <c r="J4272" i="45" s="1"/>
  <c r="I4273" i="45"/>
  <c r="J4273" i="45" s="1"/>
  <c r="I4274" i="45"/>
  <c r="J4274" i="45" s="1"/>
  <c r="I4275" i="45"/>
  <c r="J4275" i="45" s="1"/>
  <c r="I4276" i="45"/>
  <c r="J4276" i="45" s="1"/>
  <c r="I4277" i="45"/>
  <c r="J4277" i="45" s="1"/>
  <c r="I4278" i="45"/>
  <c r="J4278" i="45" s="1"/>
  <c r="I4279" i="45"/>
  <c r="J4279" i="45" s="1"/>
  <c r="I4280" i="45"/>
  <c r="J4280" i="45" s="1"/>
  <c r="I4281" i="45"/>
  <c r="J4281" i="45" s="1"/>
  <c r="I4282" i="45"/>
  <c r="J4282" i="45" s="1"/>
  <c r="I4283" i="45"/>
  <c r="J4283" i="45" s="1"/>
  <c r="I4284" i="45"/>
  <c r="J4284" i="45" s="1"/>
  <c r="I4285" i="45"/>
  <c r="J4285" i="45" s="1"/>
  <c r="I4286" i="45"/>
  <c r="J4286" i="45" s="1"/>
  <c r="I4287" i="45"/>
  <c r="J4287" i="45" s="1"/>
  <c r="I4288" i="45"/>
  <c r="J4288" i="45" s="1"/>
  <c r="I4289" i="45"/>
  <c r="J4289" i="45" s="1"/>
  <c r="I4290" i="45"/>
  <c r="J4290" i="45" s="1"/>
  <c r="I4291" i="45"/>
  <c r="J4291" i="45" s="1"/>
  <c r="I4292" i="45"/>
  <c r="J4292" i="45" s="1"/>
  <c r="I4293" i="45"/>
  <c r="J4293" i="45" s="1"/>
  <c r="I4294" i="45"/>
  <c r="J4294" i="45" s="1"/>
  <c r="I4295" i="45"/>
  <c r="J4295" i="45" s="1"/>
  <c r="I4296" i="45"/>
  <c r="J4296" i="45" s="1"/>
  <c r="I4297" i="45"/>
  <c r="J4297" i="45" s="1"/>
  <c r="I4298" i="45"/>
  <c r="J4298" i="45" s="1"/>
  <c r="I4299" i="45"/>
  <c r="J4299" i="45" s="1"/>
  <c r="I4300" i="45"/>
  <c r="J4300" i="45" s="1"/>
  <c r="I4301" i="45"/>
  <c r="J4301" i="45" s="1"/>
  <c r="I4302" i="45"/>
  <c r="J4302" i="45" s="1"/>
  <c r="I4303" i="45"/>
  <c r="J4303" i="45" s="1"/>
  <c r="I4304" i="45"/>
  <c r="J4304" i="45" s="1"/>
  <c r="I4305" i="45"/>
  <c r="J4305" i="45" s="1"/>
  <c r="I4306" i="45"/>
  <c r="J4306" i="45" s="1"/>
  <c r="I4307" i="45"/>
  <c r="J4307" i="45" s="1"/>
  <c r="I4308" i="45"/>
  <c r="J4308" i="45" s="1"/>
  <c r="I4309" i="45"/>
  <c r="J4309" i="45" s="1"/>
  <c r="I4310" i="45"/>
  <c r="J4310" i="45" s="1"/>
  <c r="I4311" i="45"/>
  <c r="J4311" i="45" s="1"/>
  <c r="I4312" i="45"/>
  <c r="J4312" i="45" s="1"/>
  <c r="I4313" i="45"/>
  <c r="J4313" i="45" s="1"/>
  <c r="I4314" i="45"/>
  <c r="J4314" i="45" s="1"/>
  <c r="I4315" i="45"/>
  <c r="J4315" i="45" s="1"/>
  <c r="I4316" i="45"/>
  <c r="J4316" i="45" s="1"/>
  <c r="I4317" i="45"/>
  <c r="J4317" i="45" s="1"/>
  <c r="I4318" i="45"/>
  <c r="J4318" i="45" s="1"/>
  <c r="I4319" i="45"/>
  <c r="J4319" i="45" s="1"/>
  <c r="I4320" i="45"/>
  <c r="J4320" i="45" s="1"/>
  <c r="I4321" i="45"/>
  <c r="J4321" i="45" s="1"/>
  <c r="I4322" i="45"/>
  <c r="J4322" i="45" s="1"/>
  <c r="I4323" i="45"/>
  <c r="J4323" i="45" s="1"/>
  <c r="I4324" i="45"/>
  <c r="J4324" i="45" s="1"/>
  <c r="I4325" i="45"/>
  <c r="J4325" i="45" s="1"/>
  <c r="I4326" i="45"/>
  <c r="J4326" i="45" s="1"/>
  <c r="I4327" i="45"/>
  <c r="J4327" i="45" s="1"/>
  <c r="I4328" i="45"/>
  <c r="J4328" i="45" s="1"/>
  <c r="I4329" i="45"/>
  <c r="J4329" i="45" s="1"/>
  <c r="I4330" i="45"/>
  <c r="J4330" i="45" s="1"/>
  <c r="I4331" i="45"/>
  <c r="J4331" i="45" s="1"/>
  <c r="I4332" i="45"/>
  <c r="J4332" i="45" s="1"/>
  <c r="I4333" i="45"/>
  <c r="J4333" i="45" s="1"/>
  <c r="I4334" i="45"/>
  <c r="J4334" i="45" s="1"/>
  <c r="I4335" i="45"/>
  <c r="J4335" i="45" s="1"/>
  <c r="I4336" i="45"/>
  <c r="J4336" i="45" s="1"/>
  <c r="I4337" i="45"/>
  <c r="J4337" i="45" s="1"/>
  <c r="I4338" i="45"/>
  <c r="J4338" i="45" s="1"/>
  <c r="I4339" i="45"/>
  <c r="J4339" i="45" s="1"/>
  <c r="I4340" i="45"/>
  <c r="J4340" i="45" s="1"/>
  <c r="I4341" i="45"/>
  <c r="J4341" i="45" s="1"/>
  <c r="I4342" i="45"/>
  <c r="J4342" i="45" s="1"/>
  <c r="I4343" i="45"/>
  <c r="J4343" i="45" s="1"/>
  <c r="I4344" i="45"/>
  <c r="J4344" i="45" s="1"/>
  <c r="I4345" i="45"/>
  <c r="J4345" i="45" s="1"/>
  <c r="I4346" i="45"/>
  <c r="J4346" i="45" s="1"/>
  <c r="I4347" i="45"/>
  <c r="J4347" i="45" s="1"/>
  <c r="I4348" i="45"/>
  <c r="J4348" i="45" s="1"/>
  <c r="I4349" i="45"/>
  <c r="J4349" i="45" s="1"/>
  <c r="I4350" i="45"/>
  <c r="J4350" i="45" s="1"/>
  <c r="I4351" i="45"/>
  <c r="J4351" i="45" s="1"/>
  <c r="I4352" i="45"/>
  <c r="J4352" i="45" s="1"/>
  <c r="I4353" i="45"/>
  <c r="J4353" i="45" s="1"/>
  <c r="I4354" i="45"/>
  <c r="J4354" i="45" s="1"/>
  <c r="I4355" i="45"/>
  <c r="J4355" i="45" s="1"/>
  <c r="I4356" i="45"/>
  <c r="J4356" i="45" s="1"/>
  <c r="I4357" i="45"/>
  <c r="J4357" i="45" s="1"/>
  <c r="I4358" i="45"/>
  <c r="J4358" i="45" s="1"/>
  <c r="I4359" i="45"/>
  <c r="J4359" i="45" s="1"/>
  <c r="I4360" i="45"/>
  <c r="J4360" i="45" s="1"/>
  <c r="I4361" i="45"/>
  <c r="J4361" i="45" s="1"/>
  <c r="I4362" i="45"/>
  <c r="J4362" i="45" s="1"/>
  <c r="I4363" i="45"/>
  <c r="J4363" i="45" s="1"/>
  <c r="I4364" i="45"/>
  <c r="J4364" i="45" s="1"/>
  <c r="I4365" i="45"/>
  <c r="J4365" i="45" s="1"/>
  <c r="I4366" i="45"/>
  <c r="J4366" i="45" s="1"/>
  <c r="I4367" i="45"/>
  <c r="J4367" i="45" s="1"/>
  <c r="I4368" i="45"/>
  <c r="J4368" i="45" s="1"/>
  <c r="I4369" i="45"/>
  <c r="J4369" i="45" s="1"/>
  <c r="I4370" i="45"/>
  <c r="J4370" i="45" s="1"/>
  <c r="I4371" i="45"/>
  <c r="J4371" i="45" s="1"/>
  <c r="I4372" i="45"/>
  <c r="J4372" i="45" s="1"/>
  <c r="I4373" i="45"/>
  <c r="J4373" i="45" s="1"/>
  <c r="I4374" i="45"/>
  <c r="J4374" i="45" s="1"/>
  <c r="I4375" i="45"/>
  <c r="J4375" i="45" s="1"/>
  <c r="I4376" i="45"/>
  <c r="J4376" i="45" s="1"/>
  <c r="I4377" i="45"/>
  <c r="J4377" i="45" s="1"/>
  <c r="I4378" i="45"/>
  <c r="J4378" i="45" s="1"/>
  <c r="I4379" i="45"/>
  <c r="J4379" i="45" s="1"/>
  <c r="I4380" i="45"/>
  <c r="J4380" i="45" s="1"/>
  <c r="I4381" i="45"/>
  <c r="J4381" i="45" s="1"/>
  <c r="I4382" i="45"/>
  <c r="J4382" i="45" s="1"/>
  <c r="I4383" i="45"/>
  <c r="J4383" i="45" s="1"/>
  <c r="I4384" i="45"/>
  <c r="J4384" i="45" s="1"/>
  <c r="I4385" i="45"/>
  <c r="J4385" i="45" s="1"/>
  <c r="I4386" i="45"/>
  <c r="J4386" i="45" s="1"/>
  <c r="I4387" i="45"/>
  <c r="J4387" i="45" s="1"/>
  <c r="I4388" i="45"/>
  <c r="J4388" i="45" s="1"/>
  <c r="I4389" i="45"/>
  <c r="J4389" i="45" s="1"/>
  <c r="I4390" i="45"/>
  <c r="J4390" i="45" s="1"/>
  <c r="I4391" i="45"/>
  <c r="J4391" i="45" s="1"/>
  <c r="I4392" i="45"/>
  <c r="J4392" i="45" s="1"/>
  <c r="I4393" i="45"/>
  <c r="J4393" i="45" s="1"/>
  <c r="I4394" i="45"/>
  <c r="J4394" i="45" s="1"/>
  <c r="I4395" i="45"/>
  <c r="J4395" i="45" s="1"/>
  <c r="I4396" i="45"/>
  <c r="J4396" i="45" s="1"/>
  <c r="I4397" i="45"/>
  <c r="J4397" i="45" s="1"/>
  <c r="I4398" i="45"/>
  <c r="J4398" i="45" s="1"/>
  <c r="I4399" i="45"/>
  <c r="J4399" i="45" s="1"/>
  <c r="I4400" i="45"/>
  <c r="J4400" i="45" s="1"/>
  <c r="I4401" i="45"/>
  <c r="J4401" i="45" s="1"/>
  <c r="I4402" i="45"/>
  <c r="J4402" i="45" s="1"/>
  <c r="I4403" i="45"/>
  <c r="J4403" i="45" s="1"/>
  <c r="I4404" i="45"/>
  <c r="J4404" i="45" s="1"/>
  <c r="I4405" i="45"/>
  <c r="J4405" i="45" s="1"/>
  <c r="I4406" i="45"/>
  <c r="J4406" i="45" s="1"/>
  <c r="I4407" i="45"/>
  <c r="J4407" i="45" s="1"/>
  <c r="I4408" i="45"/>
  <c r="J4408" i="45" s="1"/>
  <c r="I4409" i="45"/>
  <c r="J4409" i="45" s="1"/>
  <c r="I4410" i="45"/>
  <c r="J4410" i="45" s="1"/>
  <c r="I4411" i="45"/>
  <c r="J4411" i="45" s="1"/>
  <c r="I4412" i="45"/>
  <c r="J4412" i="45" s="1"/>
  <c r="I4413" i="45"/>
  <c r="J4413" i="45" s="1"/>
  <c r="I4414" i="45"/>
  <c r="J4414" i="45" s="1"/>
  <c r="I4415" i="45"/>
  <c r="J4415" i="45" s="1"/>
  <c r="I4416" i="45"/>
  <c r="J4416" i="45" s="1"/>
  <c r="I4417" i="45"/>
  <c r="J4417" i="45" s="1"/>
  <c r="I4418" i="45"/>
  <c r="J4418" i="45" s="1"/>
  <c r="I4419" i="45"/>
  <c r="J4419" i="45" s="1"/>
  <c r="I4420" i="45"/>
  <c r="J4420" i="45" s="1"/>
  <c r="I4421" i="45"/>
  <c r="J4421" i="45" s="1"/>
  <c r="I4422" i="45"/>
  <c r="J4422" i="45" s="1"/>
  <c r="I4423" i="45"/>
  <c r="J4423" i="45" s="1"/>
  <c r="I4424" i="45"/>
  <c r="J4424" i="45" s="1"/>
  <c r="I4425" i="45"/>
  <c r="J4425" i="45" s="1"/>
  <c r="I4426" i="45"/>
  <c r="J4426" i="45" s="1"/>
  <c r="I4427" i="45"/>
  <c r="J4427" i="45" s="1"/>
  <c r="I4428" i="45"/>
  <c r="J4428" i="45" s="1"/>
  <c r="I4429" i="45"/>
  <c r="J4429" i="45" s="1"/>
  <c r="I4430" i="45"/>
  <c r="J4430" i="45" s="1"/>
  <c r="I4431" i="45"/>
  <c r="J4431" i="45" s="1"/>
  <c r="I4432" i="45"/>
  <c r="J4432" i="45" s="1"/>
  <c r="I4433" i="45"/>
  <c r="J4433" i="45" s="1"/>
  <c r="I4434" i="45"/>
  <c r="J4434" i="45" s="1"/>
  <c r="I4435" i="45"/>
  <c r="J4435" i="45" s="1"/>
  <c r="I4436" i="45"/>
  <c r="J4436" i="45" s="1"/>
  <c r="I4437" i="45"/>
  <c r="J4437" i="45" s="1"/>
  <c r="I4438" i="45"/>
  <c r="J4438" i="45" s="1"/>
  <c r="I4439" i="45"/>
  <c r="J4439" i="45" s="1"/>
  <c r="I4440" i="45"/>
  <c r="J4440" i="45" s="1"/>
  <c r="I4441" i="45"/>
  <c r="J4441" i="45" s="1"/>
  <c r="I4442" i="45"/>
  <c r="J4442" i="45" s="1"/>
  <c r="I4443" i="45"/>
  <c r="J4443" i="45" s="1"/>
  <c r="I4444" i="45"/>
  <c r="J4444" i="45" s="1"/>
  <c r="I4445" i="45"/>
  <c r="J4445" i="45" s="1"/>
  <c r="I4446" i="45"/>
  <c r="J4446" i="45" s="1"/>
  <c r="I4447" i="45"/>
  <c r="J4447" i="45" s="1"/>
  <c r="I4448" i="45"/>
  <c r="J4448" i="45" s="1"/>
  <c r="I4449" i="45"/>
  <c r="J4449" i="45" s="1"/>
  <c r="I4450" i="45"/>
  <c r="J4450" i="45" s="1"/>
  <c r="I4451" i="45"/>
  <c r="J4451" i="45" s="1"/>
  <c r="I4452" i="45"/>
  <c r="J4452" i="45" s="1"/>
  <c r="I4453" i="45"/>
  <c r="J4453" i="45" s="1"/>
  <c r="I4454" i="45"/>
  <c r="J4454" i="45" s="1"/>
  <c r="I4455" i="45"/>
  <c r="J4455" i="45" s="1"/>
  <c r="I4456" i="45"/>
  <c r="J4456" i="45" s="1"/>
  <c r="I4457" i="45"/>
  <c r="J4457" i="45" s="1"/>
  <c r="I4458" i="45"/>
  <c r="J4458" i="45" s="1"/>
  <c r="I4459" i="45"/>
  <c r="J4459" i="45" s="1"/>
  <c r="I4460" i="45"/>
  <c r="J4460" i="45" s="1"/>
  <c r="I4461" i="45"/>
  <c r="J4461" i="45" s="1"/>
  <c r="I4462" i="45"/>
  <c r="J4462" i="45" s="1"/>
  <c r="I4463" i="45"/>
  <c r="J4463" i="45" s="1"/>
  <c r="I4464" i="45"/>
  <c r="J4464" i="45" s="1"/>
  <c r="I4465" i="45"/>
  <c r="J4465" i="45" s="1"/>
  <c r="I4466" i="45"/>
  <c r="J4466" i="45" s="1"/>
  <c r="I4467" i="45"/>
  <c r="J4467" i="45" s="1"/>
  <c r="I4468" i="45"/>
  <c r="J4468" i="45" s="1"/>
  <c r="I4469" i="45"/>
  <c r="J4469" i="45" s="1"/>
  <c r="I4470" i="45"/>
  <c r="J4470" i="45" s="1"/>
  <c r="I4471" i="45"/>
  <c r="J4471" i="45" s="1"/>
  <c r="I4472" i="45"/>
  <c r="J4472" i="45" s="1"/>
  <c r="I4473" i="45"/>
  <c r="J4473" i="45" s="1"/>
  <c r="I4474" i="45"/>
  <c r="J4474" i="45" s="1"/>
  <c r="I4475" i="45"/>
  <c r="J4475" i="45" s="1"/>
  <c r="I4476" i="45"/>
  <c r="J4476" i="45" s="1"/>
  <c r="I4477" i="45"/>
  <c r="J4477" i="45" s="1"/>
  <c r="I4478" i="45"/>
  <c r="J4478" i="45" s="1"/>
  <c r="I4479" i="45"/>
  <c r="J4479" i="45" s="1"/>
  <c r="I4480" i="45"/>
  <c r="J4480" i="45" s="1"/>
  <c r="I4481" i="45"/>
  <c r="J4481" i="45" s="1"/>
  <c r="I4482" i="45"/>
  <c r="J4482" i="45" s="1"/>
  <c r="I4483" i="45"/>
  <c r="J4483" i="45" s="1"/>
  <c r="I4484" i="45"/>
  <c r="J4484" i="45" s="1"/>
  <c r="I4485" i="45"/>
  <c r="J4485" i="45" s="1"/>
  <c r="I4486" i="45"/>
  <c r="J4486" i="45" s="1"/>
  <c r="I4487" i="45"/>
  <c r="J4487" i="45" s="1"/>
  <c r="I4488" i="45"/>
  <c r="J4488" i="45" s="1"/>
  <c r="I4489" i="45"/>
  <c r="J4489" i="45" s="1"/>
  <c r="I4490" i="45"/>
  <c r="J4490" i="45" s="1"/>
  <c r="I4491" i="45"/>
  <c r="J4491" i="45" s="1"/>
  <c r="I4492" i="45"/>
  <c r="J4492" i="45" s="1"/>
  <c r="I4493" i="45"/>
  <c r="J4493" i="45" s="1"/>
  <c r="I4494" i="45"/>
  <c r="J4494" i="45" s="1"/>
  <c r="I4495" i="45"/>
  <c r="J4495" i="45" s="1"/>
  <c r="I4496" i="45"/>
  <c r="J4496" i="45" s="1"/>
  <c r="I4497" i="45"/>
  <c r="J4497" i="45" s="1"/>
  <c r="I4498" i="45"/>
  <c r="J4498" i="45" s="1"/>
  <c r="I4499" i="45"/>
  <c r="J4499" i="45" s="1"/>
  <c r="I4500" i="45"/>
  <c r="J4500" i="45" s="1"/>
  <c r="I4501" i="45"/>
  <c r="J4501" i="45" s="1"/>
  <c r="I4502" i="45"/>
  <c r="J4502" i="45" s="1"/>
  <c r="I4503" i="45"/>
  <c r="J4503" i="45" s="1"/>
  <c r="I4504" i="45"/>
  <c r="J4504" i="45" s="1"/>
  <c r="I4505" i="45"/>
  <c r="J4505" i="45" s="1"/>
  <c r="I4506" i="45"/>
  <c r="J4506" i="45" s="1"/>
  <c r="I4507" i="45"/>
  <c r="J4507" i="45" s="1"/>
  <c r="I4508" i="45"/>
  <c r="J4508" i="45" s="1"/>
  <c r="I4509" i="45"/>
  <c r="J4509" i="45" s="1"/>
  <c r="I4510" i="45"/>
  <c r="J4510" i="45" s="1"/>
  <c r="I4511" i="45"/>
  <c r="J4511" i="45" s="1"/>
  <c r="I4512" i="45"/>
  <c r="J4512" i="45" s="1"/>
  <c r="I4513" i="45"/>
  <c r="J4513" i="45" s="1"/>
  <c r="I4514" i="45"/>
  <c r="J4514" i="45" s="1"/>
  <c r="I4515" i="45"/>
  <c r="J4515" i="45" s="1"/>
  <c r="I4516" i="45"/>
  <c r="J4516" i="45" s="1"/>
  <c r="I4517" i="45"/>
  <c r="J4517" i="45" s="1"/>
  <c r="I4518" i="45"/>
  <c r="J4518" i="45" s="1"/>
  <c r="I4519" i="45"/>
  <c r="J4519" i="45" s="1"/>
  <c r="I4520" i="45"/>
  <c r="J4520" i="45" s="1"/>
  <c r="I4521" i="45"/>
  <c r="J4521" i="45" s="1"/>
  <c r="I4522" i="45"/>
  <c r="J4522" i="45" s="1"/>
  <c r="I4523" i="45"/>
  <c r="J4523" i="45" s="1"/>
  <c r="I4524" i="45"/>
  <c r="J4524" i="45" s="1"/>
  <c r="I4525" i="45"/>
  <c r="J4525" i="45" s="1"/>
  <c r="I4526" i="45"/>
  <c r="J4526" i="45" s="1"/>
  <c r="I4527" i="45"/>
  <c r="J4527" i="45" s="1"/>
  <c r="I4528" i="45"/>
  <c r="J4528" i="45" s="1"/>
  <c r="I4529" i="45"/>
  <c r="J4529" i="45" s="1"/>
  <c r="I4530" i="45"/>
  <c r="J4530" i="45" s="1"/>
  <c r="I4531" i="45"/>
  <c r="J4531" i="45" s="1"/>
  <c r="I4532" i="45"/>
  <c r="J4532" i="45" s="1"/>
  <c r="I4533" i="45"/>
  <c r="J4533" i="45" s="1"/>
  <c r="I4534" i="45"/>
  <c r="J4534" i="45" s="1"/>
  <c r="I4535" i="45"/>
  <c r="J4535" i="45" s="1"/>
  <c r="I4536" i="45"/>
  <c r="J4536" i="45" s="1"/>
  <c r="I4537" i="45"/>
  <c r="J4537" i="45" s="1"/>
  <c r="I4538" i="45"/>
  <c r="J4538" i="45" s="1"/>
  <c r="I4539" i="45"/>
  <c r="J4539" i="45" s="1"/>
  <c r="I4540" i="45"/>
  <c r="J4540" i="45" s="1"/>
  <c r="I4541" i="45"/>
  <c r="J4541" i="45" s="1"/>
  <c r="I4542" i="45"/>
  <c r="J4542" i="45" s="1"/>
  <c r="I4543" i="45"/>
  <c r="J4543" i="45" s="1"/>
  <c r="I4544" i="45"/>
  <c r="J4544" i="45" s="1"/>
  <c r="I4545" i="45"/>
  <c r="J4545" i="45" s="1"/>
  <c r="I4546" i="45"/>
  <c r="J4546" i="45" s="1"/>
  <c r="I4547" i="45"/>
  <c r="J4547" i="45" s="1"/>
  <c r="I4548" i="45"/>
  <c r="J4548" i="45" s="1"/>
  <c r="I4549" i="45"/>
  <c r="J4549" i="45" s="1"/>
  <c r="I4550" i="45"/>
  <c r="J4550" i="45" s="1"/>
  <c r="I4551" i="45"/>
  <c r="J4551" i="45" s="1"/>
  <c r="I4552" i="45"/>
  <c r="J4552" i="45" s="1"/>
  <c r="I4553" i="45"/>
  <c r="J4553" i="45" s="1"/>
  <c r="I4554" i="45"/>
  <c r="J4554" i="45" s="1"/>
  <c r="I4555" i="45"/>
  <c r="J4555" i="45" s="1"/>
  <c r="I4556" i="45"/>
  <c r="J4556" i="45" s="1"/>
  <c r="I4557" i="45"/>
  <c r="J4557" i="45" s="1"/>
  <c r="I4558" i="45"/>
  <c r="J4558" i="45" s="1"/>
  <c r="I4559" i="45"/>
  <c r="J4559" i="45" s="1"/>
  <c r="I4560" i="45"/>
  <c r="J4560" i="45" s="1"/>
  <c r="I4561" i="45"/>
  <c r="J4561" i="45" s="1"/>
  <c r="I4562" i="45"/>
  <c r="J4562" i="45" s="1"/>
  <c r="I4563" i="45"/>
  <c r="J4563" i="45" s="1"/>
  <c r="I4564" i="45"/>
  <c r="J4564" i="45" s="1"/>
  <c r="I4565" i="45"/>
  <c r="J4565" i="45" s="1"/>
  <c r="I4566" i="45"/>
  <c r="J4566" i="45" s="1"/>
  <c r="I4567" i="45"/>
  <c r="J4567" i="45" s="1"/>
  <c r="I4568" i="45"/>
  <c r="J4568" i="45" s="1"/>
  <c r="I4569" i="45"/>
  <c r="J4569" i="45" s="1"/>
  <c r="I4570" i="45"/>
  <c r="J4570" i="45" s="1"/>
  <c r="I4571" i="45"/>
  <c r="J4571" i="45" s="1"/>
  <c r="I4572" i="45"/>
  <c r="J4572" i="45" s="1"/>
  <c r="I4573" i="45"/>
  <c r="J4573" i="45" s="1"/>
  <c r="I4574" i="45"/>
  <c r="J4574" i="45" s="1"/>
  <c r="I4575" i="45"/>
  <c r="J4575" i="45" s="1"/>
  <c r="I4576" i="45"/>
  <c r="J4576" i="45" s="1"/>
  <c r="I4577" i="45"/>
  <c r="J4577" i="45" s="1"/>
  <c r="I4578" i="45"/>
  <c r="J4578" i="45" s="1"/>
  <c r="I4579" i="45"/>
  <c r="J4579" i="45" s="1"/>
  <c r="I4580" i="45"/>
  <c r="J4580" i="45" s="1"/>
  <c r="I4581" i="45"/>
  <c r="J4581" i="45" s="1"/>
  <c r="I4582" i="45"/>
  <c r="J4582" i="45" s="1"/>
  <c r="I4583" i="45"/>
  <c r="J4583" i="45" s="1"/>
  <c r="I4584" i="45"/>
  <c r="J4584" i="45" s="1"/>
  <c r="I4585" i="45"/>
  <c r="J4585" i="45" s="1"/>
  <c r="I4586" i="45"/>
  <c r="J4586" i="45" s="1"/>
  <c r="I4587" i="45"/>
  <c r="J4587" i="45" s="1"/>
  <c r="I4588" i="45"/>
  <c r="J4588" i="45" s="1"/>
  <c r="I4589" i="45"/>
  <c r="J4589" i="45" s="1"/>
  <c r="I4590" i="45"/>
  <c r="J4590" i="45" s="1"/>
  <c r="I4591" i="45"/>
  <c r="J4591" i="45" s="1"/>
  <c r="I4592" i="45"/>
  <c r="J4592" i="45" s="1"/>
  <c r="I4593" i="45"/>
  <c r="J4593" i="45" s="1"/>
  <c r="I4594" i="45"/>
  <c r="J4594" i="45" s="1"/>
  <c r="I4595" i="45"/>
  <c r="J4595" i="45" s="1"/>
  <c r="I4596" i="45"/>
  <c r="J4596" i="45" s="1"/>
  <c r="I4597" i="45"/>
  <c r="J4597" i="45" s="1"/>
  <c r="I4598" i="45"/>
  <c r="J4598" i="45" s="1"/>
  <c r="I4599" i="45"/>
  <c r="J4599" i="45" s="1"/>
  <c r="I4600" i="45"/>
  <c r="J4600" i="45" s="1"/>
  <c r="I4601" i="45"/>
  <c r="J4601" i="45" s="1"/>
  <c r="I4602" i="45"/>
  <c r="J4602" i="45" s="1"/>
  <c r="I4603" i="45"/>
  <c r="J4603" i="45" s="1"/>
  <c r="I4604" i="45"/>
  <c r="J4604" i="45" s="1"/>
  <c r="I4605" i="45"/>
  <c r="J4605" i="45" s="1"/>
  <c r="I4606" i="45"/>
  <c r="J4606" i="45" s="1"/>
  <c r="I4607" i="45"/>
  <c r="J4607" i="45" s="1"/>
  <c r="I4608" i="45"/>
  <c r="J4608" i="45" s="1"/>
  <c r="I4609" i="45"/>
  <c r="J4609" i="45" s="1"/>
  <c r="I4610" i="45"/>
  <c r="J4610" i="45" s="1"/>
  <c r="I4611" i="45"/>
  <c r="J4611" i="45" s="1"/>
  <c r="I4612" i="45"/>
  <c r="J4612" i="45" s="1"/>
  <c r="I4613" i="45"/>
  <c r="J4613" i="45" s="1"/>
  <c r="I4614" i="45"/>
  <c r="J4614" i="45" s="1"/>
  <c r="I4615" i="45"/>
  <c r="J4615" i="45" s="1"/>
  <c r="I4616" i="45"/>
  <c r="J4616" i="45" s="1"/>
  <c r="I4617" i="45"/>
  <c r="J4617" i="45" s="1"/>
  <c r="I4618" i="45"/>
  <c r="J4618" i="45" s="1"/>
  <c r="I4619" i="45"/>
  <c r="J4619" i="45" s="1"/>
  <c r="I4620" i="45"/>
  <c r="J4620" i="45" s="1"/>
  <c r="I4621" i="45"/>
  <c r="J4621" i="45" s="1"/>
  <c r="I4622" i="45"/>
  <c r="J4622" i="45" s="1"/>
  <c r="I4623" i="45"/>
  <c r="J4623" i="45" s="1"/>
  <c r="I4624" i="45"/>
  <c r="J4624" i="45" s="1"/>
  <c r="I4625" i="45"/>
  <c r="J4625" i="45" s="1"/>
  <c r="I4626" i="45"/>
  <c r="J4626" i="45" s="1"/>
  <c r="I4627" i="45"/>
  <c r="J4627" i="45" s="1"/>
  <c r="I4628" i="45"/>
  <c r="J4628" i="45" s="1"/>
  <c r="I4629" i="45"/>
  <c r="J4629" i="45" s="1"/>
  <c r="I4630" i="45"/>
  <c r="J4630" i="45" s="1"/>
  <c r="I4631" i="45"/>
  <c r="J4631" i="45" s="1"/>
  <c r="I4632" i="45"/>
  <c r="J4632" i="45" s="1"/>
  <c r="I4633" i="45"/>
  <c r="J4633" i="45" s="1"/>
  <c r="I4634" i="45"/>
  <c r="J4634" i="45" s="1"/>
  <c r="I4635" i="45"/>
  <c r="J4635" i="45" s="1"/>
  <c r="I4636" i="45"/>
  <c r="J4636" i="45" s="1"/>
  <c r="I4637" i="45"/>
  <c r="J4637" i="45" s="1"/>
  <c r="I4638" i="45"/>
  <c r="J4638" i="45" s="1"/>
  <c r="I4639" i="45"/>
  <c r="J4639" i="45" s="1"/>
  <c r="I4640" i="45"/>
  <c r="J4640" i="45" s="1"/>
  <c r="I4641" i="45"/>
  <c r="J4641" i="45" s="1"/>
  <c r="I4642" i="45"/>
  <c r="J4642" i="45" s="1"/>
  <c r="I4643" i="45"/>
  <c r="J4643" i="45" s="1"/>
  <c r="I4644" i="45"/>
  <c r="J4644" i="45" s="1"/>
  <c r="I4645" i="45"/>
  <c r="J4645" i="45" s="1"/>
  <c r="I4646" i="45"/>
  <c r="J4646" i="45" s="1"/>
  <c r="I4647" i="45"/>
  <c r="J4647" i="45" s="1"/>
  <c r="I4648" i="45"/>
  <c r="J4648" i="45" s="1"/>
  <c r="I4649" i="45"/>
  <c r="J4649" i="45" s="1"/>
  <c r="I4650" i="45"/>
  <c r="J4650" i="45" s="1"/>
  <c r="I4651" i="45"/>
  <c r="J4651" i="45" s="1"/>
  <c r="I4652" i="45"/>
  <c r="J4652" i="45" s="1"/>
  <c r="I4653" i="45"/>
  <c r="J4653" i="45" s="1"/>
  <c r="I4654" i="45"/>
  <c r="J4654" i="45" s="1"/>
  <c r="I4655" i="45"/>
  <c r="J4655" i="45" s="1"/>
  <c r="I4656" i="45"/>
  <c r="J4656" i="45" s="1"/>
  <c r="I4657" i="45"/>
  <c r="J4657" i="45" s="1"/>
  <c r="I4658" i="45"/>
  <c r="J4658" i="45" s="1"/>
  <c r="I4659" i="45"/>
  <c r="J4659" i="45" s="1"/>
  <c r="I4660" i="45"/>
  <c r="J4660" i="45" s="1"/>
  <c r="I4661" i="45"/>
  <c r="J4661" i="45" s="1"/>
  <c r="I4662" i="45"/>
  <c r="J4662" i="45" s="1"/>
  <c r="I4663" i="45"/>
  <c r="J4663" i="45" s="1"/>
  <c r="I4664" i="45"/>
  <c r="J4664" i="45" s="1"/>
  <c r="I4665" i="45"/>
  <c r="J4665" i="45" s="1"/>
  <c r="I4666" i="45"/>
  <c r="J4666" i="45" s="1"/>
  <c r="I4667" i="45"/>
  <c r="J4667" i="45" s="1"/>
  <c r="I4668" i="45"/>
  <c r="J4668" i="45" s="1"/>
  <c r="I4669" i="45"/>
  <c r="J4669" i="45" s="1"/>
  <c r="I4670" i="45"/>
  <c r="J4670" i="45" s="1"/>
  <c r="I4671" i="45"/>
  <c r="J4671" i="45" s="1"/>
  <c r="I4672" i="45"/>
  <c r="J4672" i="45" s="1"/>
  <c r="I4673" i="45"/>
  <c r="J4673" i="45" s="1"/>
  <c r="I4674" i="45"/>
  <c r="J4674" i="45" s="1"/>
  <c r="I4675" i="45"/>
  <c r="J4675" i="45" s="1"/>
  <c r="I4676" i="45"/>
  <c r="J4676" i="45" s="1"/>
  <c r="I4677" i="45"/>
  <c r="J4677" i="45" s="1"/>
  <c r="I4678" i="45"/>
  <c r="J4678" i="45" s="1"/>
  <c r="I4679" i="45"/>
  <c r="J4679" i="45" s="1"/>
  <c r="I4680" i="45"/>
  <c r="J4680" i="45" s="1"/>
  <c r="I4681" i="45"/>
  <c r="J4681" i="45" s="1"/>
  <c r="I4682" i="45"/>
  <c r="J4682" i="45" s="1"/>
  <c r="I4683" i="45"/>
  <c r="J4683" i="45" s="1"/>
  <c r="I4684" i="45"/>
  <c r="J4684" i="45" s="1"/>
  <c r="I4685" i="45"/>
  <c r="J4685" i="45" s="1"/>
  <c r="I4686" i="45"/>
  <c r="J4686" i="45" s="1"/>
  <c r="I4687" i="45"/>
  <c r="J4687" i="45" s="1"/>
  <c r="I4688" i="45"/>
  <c r="J4688" i="45" s="1"/>
  <c r="I4689" i="45"/>
  <c r="J4689" i="45" s="1"/>
  <c r="I4690" i="45"/>
  <c r="J4690" i="45" s="1"/>
  <c r="I4691" i="45"/>
  <c r="J4691" i="45" s="1"/>
  <c r="I4692" i="45"/>
  <c r="J4692" i="45" s="1"/>
  <c r="I4693" i="45"/>
  <c r="J4693" i="45" s="1"/>
  <c r="I4694" i="45"/>
  <c r="J4694" i="45" s="1"/>
  <c r="I4695" i="45"/>
  <c r="J4695" i="45" s="1"/>
  <c r="I4696" i="45"/>
  <c r="J4696" i="45" s="1"/>
  <c r="I4697" i="45"/>
  <c r="J4697" i="45" s="1"/>
  <c r="I4698" i="45"/>
  <c r="J4698" i="45" s="1"/>
  <c r="I4699" i="45"/>
  <c r="J4699" i="45" s="1"/>
  <c r="I4700" i="45"/>
  <c r="J4700" i="45" s="1"/>
  <c r="I4701" i="45"/>
  <c r="J4701" i="45" s="1"/>
  <c r="I4702" i="45"/>
  <c r="J4702" i="45" s="1"/>
  <c r="I4703" i="45"/>
  <c r="J4703" i="45" s="1"/>
  <c r="I4704" i="45"/>
  <c r="J4704" i="45" s="1"/>
  <c r="I4705" i="45"/>
  <c r="J4705" i="45" s="1"/>
  <c r="I4706" i="45"/>
  <c r="J4706" i="45" s="1"/>
  <c r="I4707" i="45"/>
  <c r="J4707" i="45" s="1"/>
  <c r="I4708" i="45"/>
  <c r="J4708" i="45" s="1"/>
  <c r="I4709" i="45"/>
  <c r="J4709" i="45" s="1"/>
  <c r="I4710" i="45"/>
  <c r="J4710" i="45" s="1"/>
  <c r="I4711" i="45"/>
  <c r="J4711" i="45" s="1"/>
  <c r="I4712" i="45"/>
  <c r="J4712" i="45" s="1"/>
  <c r="I4713" i="45"/>
  <c r="J4713" i="45" s="1"/>
  <c r="I4714" i="45"/>
  <c r="J4714" i="45" s="1"/>
  <c r="I4715" i="45"/>
  <c r="J4715" i="45" s="1"/>
  <c r="I4716" i="45"/>
  <c r="J4716" i="45" s="1"/>
  <c r="I4717" i="45"/>
  <c r="J4717" i="45" s="1"/>
  <c r="I4718" i="45"/>
  <c r="J4718" i="45" s="1"/>
  <c r="I4719" i="45"/>
  <c r="J4719" i="45" s="1"/>
  <c r="I4720" i="45"/>
  <c r="J4720" i="45" s="1"/>
  <c r="I4721" i="45"/>
  <c r="J4721" i="45" s="1"/>
  <c r="I4722" i="45"/>
  <c r="J4722" i="45" s="1"/>
  <c r="I4723" i="45"/>
  <c r="J4723" i="45" s="1"/>
  <c r="I4724" i="45"/>
  <c r="J4724" i="45" s="1"/>
  <c r="I4725" i="45"/>
  <c r="J4725" i="45" s="1"/>
  <c r="I4726" i="45"/>
  <c r="J4726" i="45" s="1"/>
  <c r="I4727" i="45"/>
  <c r="J4727" i="45" s="1"/>
  <c r="I4728" i="45"/>
  <c r="J4728" i="45" s="1"/>
  <c r="I4729" i="45"/>
  <c r="J4729" i="45" s="1"/>
  <c r="I4730" i="45"/>
  <c r="J4730" i="45" s="1"/>
  <c r="I4731" i="45"/>
  <c r="J4731" i="45" s="1"/>
  <c r="I4732" i="45"/>
  <c r="J4732" i="45" s="1"/>
  <c r="I4733" i="45"/>
  <c r="J4733" i="45" s="1"/>
  <c r="I4734" i="45"/>
  <c r="J4734" i="45" s="1"/>
  <c r="I4735" i="45"/>
  <c r="J4735" i="45" s="1"/>
  <c r="I4736" i="45"/>
  <c r="J4736" i="45" s="1"/>
  <c r="I4737" i="45"/>
  <c r="J4737" i="45" s="1"/>
  <c r="I4738" i="45"/>
  <c r="J4738" i="45" s="1"/>
  <c r="I4739" i="45"/>
  <c r="J4739" i="45" s="1"/>
  <c r="I4740" i="45"/>
  <c r="J4740" i="45" s="1"/>
  <c r="I4741" i="45"/>
  <c r="J4741" i="45" s="1"/>
  <c r="I4742" i="45"/>
  <c r="J4742" i="45" s="1"/>
  <c r="I4743" i="45"/>
  <c r="J4743" i="45" s="1"/>
  <c r="I4744" i="45"/>
  <c r="J4744" i="45" s="1"/>
  <c r="I4745" i="45"/>
  <c r="J4745" i="45" s="1"/>
  <c r="I4746" i="45"/>
  <c r="J4746" i="45" s="1"/>
  <c r="I4747" i="45"/>
  <c r="J4747" i="45" s="1"/>
  <c r="I4748" i="45"/>
  <c r="J4748" i="45" s="1"/>
  <c r="I4749" i="45"/>
  <c r="J4749" i="45" s="1"/>
  <c r="I4750" i="45"/>
  <c r="J4750" i="45" s="1"/>
  <c r="I4751" i="45"/>
  <c r="J4751" i="45" s="1"/>
  <c r="I4752" i="45"/>
  <c r="J4752" i="45" s="1"/>
  <c r="I4753" i="45"/>
  <c r="J4753" i="45" s="1"/>
  <c r="I4754" i="45"/>
  <c r="J4754" i="45" s="1"/>
  <c r="I4755" i="45"/>
  <c r="J4755" i="45" s="1"/>
  <c r="I4756" i="45"/>
  <c r="J4756" i="45" s="1"/>
  <c r="I4757" i="45"/>
  <c r="J4757" i="45" s="1"/>
  <c r="I4758" i="45"/>
  <c r="J4758" i="45" s="1"/>
  <c r="I4759" i="45"/>
  <c r="J4759" i="45" s="1"/>
  <c r="I4760" i="45"/>
  <c r="J4760" i="45" s="1"/>
  <c r="I4761" i="45"/>
  <c r="J4761" i="45" s="1"/>
  <c r="I4762" i="45"/>
  <c r="J4762" i="45" s="1"/>
  <c r="I4763" i="45"/>
  <c r="J4763" i="45" s="1"/>
  <c r="I4764" i="45"/>
  <c r="J4764" i="45" s="1"/>
  <c r="I4765" i="45"/>
  <c r="J4765" i="45" s="1"/>
  <c r="I4766" i="45"/>
  <c r="J4766" i="45" s="1"/>
  <c r="I4767" i="45"/>
  <c r="J4767" i="45" s="1"/>
  <c r="I4768" i="45"/>
  <c r="J4768" i="45" s="1"/>
  <c r="I4769" i="45"/>
  <c r="J4769" i="45" s="1"/>
  <c r="I4770" i="45"/>
  <c r="J4770" i="45" s="1"/>
  <c r="I4771" i="45"/>
  <c r="J4771" i="45" s="1"/>
  <c r="I4772" i="45"/>
  <c r="J4772" i="45" s="1"/>
  <c r="I4773" i="45"/>
  <c r="J4773" i="45" s="1"/>
  <c r="I4774" i="45"/>
  <c r="J4774" i="45" s="1"/>
  <c r="I4775" i="45"/>
  <c r="J4775" i="45" s="1"/>
  <c r="I4776" i="45"/>
  <c r="J4776" i="45" s="1"/>
  <c r="I4777" i="45"/>
  <c r="J4777" i="45" s="1"/>
  <c r="I4778" i="45"/>
  <c r="J4778" i="45" s="1"/>
  <c r="I4779" i="45"/>
  <c r="J4779" i="45" s="1"/>
  <c r="I4780" i="45"/>
  <c r="J4780" i="45" s="1"/>
  <c r="I4781" i="45"/>
  <c r="J4781" i="45" s="1"/>
  <c r="I4782" i="45"/>
  <c r="J4782" i="45" s="1"/>
  <c r="I4783" i="45"/>
  <c r="J4783" i="45" s="1"/>
  <c r="I4784" i="45"/>
  <c r="J4784" i="45" s="1"/>
  <c r="I4785" i="45"/>
  <c r="J4785" i="45" s="1"/>
  <c r="I4786" i="45"/>
  <c r="J4786" i="45" s="1"/>
  <c r="I4787" i="45"/>
  <c r="J4787" i="45" s="1"/>
  <c r="I4788" i="45"/>
  <c r="J4788" i="45" s="1"/>
  <c r="I4789" i="45"/>
  <c r="J4789" i="45" s="1"/>
  <c r="I4790" i="45"/>
  <c r="J4790" i="45" s="1"/>
  <c r="I4791" i="45"/>
  <c r="J4791" i="45" s="1"/>
  <c r="I4792" i="45"/>
  <c r="J4792" i="45" s="1"/>
  <c r="I4793" i="45"/>
  <c r="J4793" i="45" s="1"/>
  <c r="I4794" i="45"/>
  <c r="J4794" i="45" s="1"/>
  <c r="I4795" i="45"/>
  <c r="J4795" i="45" s="1"/>
  <c r="I4796" i="45"/>
  <c r="J4796" i="45" s="1"/>
  <c r="I4797" i="45"/>
  <c r="J4797" i="45" s="1"/>
  <c r="I4798" i="45"/>
  <c r="J4798" i="45" s="1"/>
  <c r="I4799" i="45"/>
  <c r="J4799" i="45" s="1"/>
  <c r="I4800" i="45"/>
  <c r="J4800" i="45" s="1"/>
  <c r="I4801" i="45"/>
  <c r="J4801" i="45" s="1"/>
  <c r="I4802" i="45"/>
  <c r="J4802" i="45" s="1"/>
  <c r="I4803" i="45"/>
  <c r="J4803" i="45" s="1"/>
  <c r="I4804" i="45"/>
  <c r="J4804" i="45" s="1"/>
  <c r="I4805" i="45"/>
  <c r="J4805" i="45" s="1"/>
  <c r="I4806" i="45"/>
  <c r="J4806" i="45" s="1"/>
  <c r="I4807" i="45"/>
  <c r="J4807" i="45" s="1"/>
  <c r="I4808" i="45"/>
  <c r="J4808" i="45" s="1"/>
  <c r="I4809" i="45"/>
  <c r="J4809" i="45" s="1"/>
  <c r="I4810" i="45"/>
  <c r="J4810" i="45" s="1"/>
  <c r="I4811" i="45"/>
  <c r="J4811" i="45" s="1"/>
  <c r="I4812" i="45"/>
  <c r="J4812" i="45" s="1"/>
  <c r="I4813" i="45"/>
  <c r="J4813" i="45" s="1"/>
  <c r="I4814" i="45"/>
  <c r="J4814" i="45" s="1"/>
  <c r="I4815" i="45"/>
  <c r="J4815" i="45" s="1"/>
  <c r="I4816" i="45"/>
  <c r="J4816" i="45" s="1"/>
  <c r="I4817" i="45"/>
  <c r="J4817" i="45" s="1"/>
  <c r="I4818" i="45"/>
  <c r="J4818" i="45" s="1"/>
  <c r="I4819" i="45"/>
  <c r="J4819" i="45" s="1"/>
  <c r="I4820" i="45"/>
  <c r="J4820" i="45" s="1"/>
  <c r="I4821" i="45"/>
  <c r="J4821" i="45" s="1"/>
  <c r="I4822" i="45"/>
  <c r="J4822" i="45" s="1"/>
  <c r="I4823" i="45"/>
  <c r="J4823" i="45" s="1"/>
  <c r="I4824" i="45"/>
  <c r="J4824" i="45" s="1"/>
  <c r="I4825" i="45"/>
  <c r="J4825" i="45" s="1"/>
  <c r="I4826" i="45"/>
  <c r="J4826" i="45" s="1"/>
  <c r="I4827" i="45"/>
  <c r="J4827" i="45" s="1"/>
  <c r="I4828" i="45"/>
  <c r="J4828" i="45" s="1"/>
  <c r="I4829" i="45"/>
  <c r="J4829" i="45" s="1"/>
  <c r="I4830" i="45"/>
  <c r="J4830" i="45" s="1"/>
  <c r="I4831" i="45"/>
  <c r="J4831" i="45" s="1"/>
  <c r="I4832" i="45"/>
  <c r="J4832" i="45" s="1"/>
  <c r="I4833" i="45"/>
  <c r="J4833" i="45" s="1"/>
  <c r="I4834" i="45"/>
  <c r="J4834" i="45" s="1"/>
  <c r="I4835" i="45"/>
  <c r="J4835" i="45" s="1"/>
  <c r="I4836" i="45"/>
  <c r="J4836" i="45" s="1"/>
  <c r="I4837" i="45"/>
  <c r="J4837" i="45" s="1"/>
  <c r="I4838" i="45"/>
  <c r="J4838" i="45" s="1"/>
  <c r="I4839" i="45"/>
  <c r="J4839" i="45" s="1"/>
  <c r="I4840" i="45"/>
  <c r="J4840" i="45" s="1"/>
  <c r="I4841" i="45"/>
  <c r="J4841" i="45" s="1"/>
  <c r="I4842" i="45"/>
  <c r="J4842" i="45" s="1"/>
  <c r="I4843" i="45"/>
  <c r="J4843" i="45" s="1"/>
  <c r="I4844" i="45"/>
  <c r="J4844" i="45" s="1"/>
  <c r="I4845" i="45"/>
  <c r="J4845" i="45" s="1"/>
  <c r="I4846" i="45"/>
  <c r="J4846" i="45" s="1"/>
  <c r="I4847" i="45"/>
  <c r="J4847" i="45" s="1"/>
  <c r="I4848" i="45"/>
  <c r="J4848" i="45" s="1"/>
  <c r="I4849" i="45"/>
  <c r="J4849" i="45" s="1"/>
  <c r="I4850" i="45"/>
  <c r="J4850" i="45" s="1"/>
  <c r="I4851" i="45"/>
  <c r="J4851" i="45" s="1"/>
  <c r="I4852" i="45"/>
  <c r="J4852" i="45" s="1"/>
  <c r="I4853" i="45"/>
  <c r="J4853" i="45" s="1"/>
  <c r="I4854" i="45"/>
  <c r="J4854" i="45" s="1"/>
  <c r="I4855" i="45"/>
  <c r="J4855" i="45" s="1"/>
  <c r="I4856" i="45"/>
  <c r="J4856" i="45" s="1"/>
  <c r="I4857" i="45"/>
  <c r="J4857" i="45" s="1"/>
  <c r="I4858" i="45"/>
  <c r="J4858" i="45" s="1"/>
  <c r="I4859" i="45"/>
  <c r="J4859" i="45" s="1"/>
  <c r="I4860" i="45"/>
  <c r="J4860" i="45" s="1"/>
  <c r="I4861" i="45"/>
  <c r="J4861" i="45" s="1"/>
  <c r="I4862" i="45"/>
  <c r="J4862" i="45" s="1"/>
  <c r="I4863" i="45"/>
  <c r="J4863" i="45" s="1"/>
  <c r="I4864" i="45"/>
  <c r="J4864" i="45" s="1"/>
  <c r="I4865" i="45"/>
  <c r="J4865" i="45" s="1"/>
  <c r="I4866" i="45"/>
  <c r="J4866" i="45" s="1"/>
  <c r="I4867" i="45"/>
  <c r="J4867" i="45" s="1"/>
  <c r="I4868" i="45"/>
  <c r="J4868" i="45" s="1"/>
  <c r="I4869" i="45"/>
  <c r="J4869" i="45" s="1"/>
  <c r="I4870" i="45"/>
  <c r="J4870" i="45" s="1"/>
  <c r="I4871" i="45"/>
  <c r="J4871" i="45" s="1"/>
  <c r="I4872" i="45"/>
  <c r="J4872" i="45" s="1"/>
  <c r="I4873" i="45"/>
  <c r="J4873" i="45" s="1"/>
  <c r="I4874" i="45"/>
  <c r="J4874" i="45" s="1"/>
  <c r="I4875" i="45"/>
  <c r="J4875" i="45" s="1"/>
  <c r="I4876" i="45"/>
  <c r="J4876" i="45" s="1"/>
  <c r="I4877" i="45"/>
  <c r="J4877" i="45" s="1"/>
  <c r="I4878" i="45"/>
  <c r="J4878" i="45" s="1"/>
  <c r="I4879" i="45"/>
  <c r="J4879" i="45" s="1"/>
  <c r="I4880" i="45"/>
  <c r="J4880" i="45" s="1"/>
  <c r="I4881" i="45"/>
  <c r="J4881" i="45" s="1"/>
  <c r="I4882" i="45"/>
  <c r="J4882" i="45" s="1"/>
  <c r="I4883" i="45"/>
  <c r="J4883" i="45" s="1"/>
  <c r="I4884" i="45"/>
  <c r="J4884" i="45" s="1"/>
  <c r="I4885" i="45"/>
  <c r="J4885" i="45" s="1"/>
  <c r="I4886" i="45"/>
  <c r="J4886" i="45" s="1"/>
  <c r="I4887" i="45"/>
  <c r="J4887" i="45" s="1"/>
  <c r="I4888" i="45"/>
  <c r="J4888" i="45" s="1"/>
  <c r="I4889" i="45"/>
  <c r="J4889" i="45" s="1"/>
  <c r="I4890" i="45"/>
  <c r="J4890" i="45" s="1"/>
  <c r="I4891" i="45"/>
  <c r="J4891" i="45" s="1"/>
  <c r="I4892" i="45"/>
  <c r="J4892" i="45" s="1"/>
  <c r="I4893" i="45"/>
  <c r="J4893" i="45" s="1"/>
  <c r="I4894" i="45"/>
  <c r="J4894" i="45" s="1"/>
  <c r="I4895" i="45"/>
  <c r="J4895" i="45" s="1"/>
  <c r="I4896" i="45"/>
  <c r="J4896" i="45" s="1"/>
  <c r="I4897" i="45"/>
  <c r="J4897" i="45" s="1"/>
  <c r="I4898" i="45"/>
  <c r="J4898" i="45" s="1"/>
  <c r="I4899" i="45"/>
  <c r="J4899" i="45" s="1"/>
  <c r="I4900" i="45"/>
  <c r="J4900" i="45" s="1"/>
  <c r="I4901" i="45"/>
  <c r="J4901" i="45" s="1"/>
  <c r="I4902" i="45"/>
  <c r="J4902" i="45" s="1"/>
  <c r="I4903" i="45"/>
  <c r="J4903" i="45" s="1"/>
  <c r="I4904" i="45"/>
  <c r="J4904" i="45" s="1"/>
  <c r="I4905" i="45"/>
  <c r="J4905" i="45" s="1"/>
  <c r="I4906" i="45"/>
  <c r="J4906" i="45" s="1"/>
  <c r="I4907" i="45"/>
  <c r="J4907" i="45" s="1"/>
  <c r="I4908" i="45"/>
  <c r="J4908" i="45" s="1"/>
  <c r="I4909" i="45"/>
  <c r="J4909" i="45" s="1"/>
  <c r="I4910" i="45"/>
  <c r="J4910" i="45" s="1"/>
  <c r="I4911" i="45"/>
  <c r="J4911" i="45" s="1"/>
  <c r="I4912" i="45"/>
  <c r="J4912" i="45" s="1"/>
  <c r="I4913" i="45"/>
  <c r="J4913" i="45" s="1"/>
  <c r="I4914" i="45"/>
  <c r="J4914" i="45" s="1"/>
  <c r="I4915" i="45"/>
  <c r="J4915" i="45" s="1"/>
  <c r="I4916" i="45"/>
  <c r="J4916" i="45" s="1"/>
  <c r="I4917" i="45"/>
  <c r="J4917" i="45" s="1"/>
  <c r="I4918" i="45"/>
  <c r="J4918" i="45" s="1"/>
  <c r="I4919" i="45"/>
  <c r="J4919" i="45" s="1"/>
  <c r="I4920" i="45"/>
  <c r="J4920" i="45" s="1"/>
  <c r="I4921" i="45"/>
  <c r="J4921" i="45" s="1"/>
  <c r="I4922" i="45"/>
  <c r="J4922" i="45" s="1"/>
  <c r="I4923" i="45"/>
  <c r="J4923" i="45" s="1"/>
  <c r="I4924" i="45"/>
  <c r="J4924" i="45" s="1"/>
  <c r="I4925" i="45"/>
  <c r="J4925" i="45" s="1"/>
  <c r="I4926" i="45"/>
  <c r="J4926" i="45" s="1"/>
  <c r="I4927" i="45"/>
  <c r="J4927" i="45" s="1"/>
  <c r="I4928" i="45"/>
  <c r="J4928" i="45" s="1"/>
  <c r="I4929" i="45"/>
  <c r="J4929" i="45" s="1"/>
  <c r="I4930" i="45"/>
  <c r="J4930" i="45" s="1"/>
  <c r="I4931" i="45"/>
  <c r="J4931" i="45" s="1"/>
  <c r="I4932" i="45"/>
  <c r="J4932" i="45" s="1"/>
  <c r="I4933" i="45"/>
  <c r="J4933" i="45" s="1"/>
  <c r="I4934" i="45"/>
  <c r="J4934" i="45" s="1"/>
  <c r="I4935" i="45"/>
  <c r="J4935" i="45" s="1"/>
  <c r="I4936" i="45"/>
  <c r="J4936" i="45" s="1"/>
  <c r="I4937" i="45"/>
  <c r="J4937" i="45" s="1"/>
  <c r="I4938" i="45"/>
  <c r="J4938" i="45" s="1"/>
  <c r="I4939" i="45"/>
  <c r="J4939" i="45" s="1"/>
  <c r="I4940" i="45"/>
  <c r="J4940" i="45" s="1"/>
  <c r="I4941" i="45"/>
  <c r="J4941" i="45" s="1"/>
  <c r="I4942" i="45"/>
  <c r="J4942" i="45" s="1"/>
  <c r="I4943" i="45"/>
  <c r="J4943" i="45" s="1"/>
  <c r="I4944" i="45"/>
  <c r="J4944" i="45" s="1"/>
  <c r="I4945" i="45"/>
  <c r="J4945" i="45" s="1"/>
  <c r="I4946" i="45"/>
  <c r="J4946" i="45" s="1"/>
  <c r="I4947" i="45"/>
  <c r="J4947" i="45" s="1"/>
  <c r="I4948" i="45"/>
  <c r="J4948" i="45" s="1"/>
  <c r="I4949" i="45"/>
  <c r="J4949" i="45" s="1"/>
  <c r="I4950" i="45"/>
  <c r="J4950" i="45" s="1"/>
  <c r="I4951" i="45"/>
  <c r="J4951" i="45" s="1"/>
  <c r="I4952" i="45"/>
  <c r="J4952" i="45" s="1"/>
  <c r="I4953" i="45"/>
  <c r="J4953" i="45" s="1"/>
  <c r="I4954" i="45"/>
  <c r="J4954" i="45" s="1"/>
  <c r="I4955" i="45"/>
  <c r="J4955" i="45" s="1"/>
  <c r="I4956" i="45"/>
  <c r="J4956" i="45" s="1"/>
  <c r="I4957" i="45"/>
  <c r="J4957" i="45" s="1"/>
  <c r="I4958" i="45"/>
  <c r="J4958" i="45" s="1"/>
  <c r="I4959" i="45"/>
  <c r="J4959" i="45" s="1"/>
  <c r="I4960" i="45"/>
  <c r="J4960" i="45" s="1"/>
  <c r="I4961" i="45"/>
  <c r="J4961" i="45" s="1"/>
  <c r="I4962" i="45"/>
  <c r="J4962" i="45" s="1"/>
  <c r="I4963" i="45"/>
  <c r="J4963" i="45" s="1"/>
  <c r="I4964" i="45"/>
  <c r="J4964" i="45" s="1"/>
  <c r="I4965" i="45"/>
  <c r="J4965" i="45" s="1"/>
  <c r="I4966" i="45"/>
  <c r="J4966" i="45" s="1"/>
  <c r="I4967" i="45"/>
  <c r="J4967" i="45" s="1"/>
  <c r="I4968" i="45"/>
  <c r="J4968" i="45" s="1"/>
  <c r="I4969" i="45"/>
  <c r="J4969" i="45" s="1"/>
  <c r="I4970" i="45"/>
  <c r="J4970" i="45" s="1"/>
  <c r="I4971" i="45"/>
  <c r="J4971" i="45" s="1"/>
  <c r="I4972" i="45"/>
  <c r="J4972" i="45" s="1"/>
  <c r="I4973" i="45"/>
  <c r="J4973" i="45" s="1"/>
  <c r="I4974" i="45"/>
  <c r="J4974" i="45" s="1"/>
  <c r="I4975" i="45"/>
  <c r="J4975" i="45" s="1"/>
  <c r="I4976" i="45"/>
  <c r="J4976" i="45" s="1"/>
  <c r="I4977" i="45"/>
  <c r="J4977" i="45" s="1"/>
  <c r="I4978" i="45"/>
  <c r="J4978" i="45" s="1"/>
  <c r="I4979" i="45"/>
  <c r="J4979" i="45" s="1"/>
  <c r="I4980" i="45"/>
  <c r="J4980" i="45" s="1"/>
  <c r="I4981" i="45"/>
  <c r="J4981" i="45" s="1"/>
  <c r="I4982" i="45"/>
  <c r="J4982" i="45" s="1"/>
  <c r="I4983" i="45"/>
  <c r="J4983" i="45" s="1"/>
  <c r="I4984" i="45"/>
  <c r="J4984" i="45" s="1"/>
  <c r="I4985" i="45"/>
  <c r="J4985" i="45" s="1"/>
  <c r="I4986" i="45"/>
  <c r="J4986" i="45" s="1"/>
  <c r="I4987" i="45"/>
  <c r="J4987" i="45" s="1"/>
  <c r="I4988" i="45"/>
  <c r="J4988" i="45" s="1"/>
  <c r="I4989" i="45"/>
  <c r="J4989" i="45" s="1"/>
  <c r="I4990" i="45"/>
  <c r="J4990" i="45" s="1"/>
  <c r="I4991" i="45"/>
  <c r="J4991" i="45" s="1"/>
  <c r="I4992" i="45"/>
  <c r="J4992" i="45" s="1"/>
  <c r="I4993" i="45"/>
  <c r="J4993" i="45" s="1"/>
  <c r="I4994" i="45"/>
  <c r="J4994" i="45" s="1"/>
  <c r="I4995" i="45"/>
  <c r="J4995" i="45" s="1"/>
  <c r="I4996" i="45"/>
  <c r="J4996" i="45" s="1"/>
  <c r="I4997" i="45"/>
  <c r="J4997" i="45" s="1"/>
  <c r="I4998" i="45"/>
  <c r="J4998" i="45" s="1"/>
  <c r="I4999" i="45"/>
  <c r="J4999" i="45" s="1"/>
  <c r="I5000" i="45"/>
  <c r="J5000" i="45" s="1"/>
  <c r="I5001" i="45"/>
  <c r="J5001" i="45" s="1"/>
  <c r="I5002" i="45"/>
  <c r="J5002" i="45" s="1"/>
  <c r="I5003" i="45"/>
  <c r="J5003" i="45" s="1"/>
  <c r="I5004" i="45"/>
  <c r="J5004" i="45" s="1"/>
  <c r="I5005" i="45"/>
  <c r="J5005" i="45" s="1"/>
  <c r="I5006" i="45"/>
  <c r="J5006" i="45" s="1"/>
  <c r="I5007" i="45"/>
  <c r="J5007" i="45" s="1"/>
  <c r="I5008" i="45"/>
  <c r="J5008" i="45" s="1"/>
  <c r="I5009" i="45"/>
  <c r="J5009" i="45" s="1"/>
  <c r="I5010" i="45"/>
  <c r="J5010" i="45" s="1"/>
  <c r="I5011" i="45"/>
  <c r="J5011" i="45" s="1"/>
  <c r="I5012" i="45"/>
  <c r="J5012" i="45" s="1"/>
  <c r="I5013" i="45"/>
  <c r="J5013" i="45" s="1"/>
  <c r="I5014" i="45"/>
  <c r="J5014" i="45" s="1"/>
  <c r="I5015" i="45"/>
  <c r="J5015" i="45" s="1"/>
  <c r="I5016" i="45"/>
  <c r="J5016" i="45" s="1"/>
  <c r="I5017" i="45"/>
  <c r="J5017" i="45" s="1"/>
  <c r="I5018" i="45"/>
  <c r="J5018" i="45" s="1"/>
  <c r="I5019" i="45"/>
  <c r="J5019" i="45" s="1"/>
  <c r="I5020" i="45"/>
  <c r="J5020" i="45" s="1"/>
  <c r="I5021" i="45"/>
  <c r="J5021" i="45" s="1"/>
  <c r="I5022" i="45"/>
  <c r="J5022" i="45" s="1"/>
  <c r="I5023" i="45"/>
  <c r="J5023" i="45" s="1"/>
  <c r="I5024" i="45"/>
  <c r="J5024" i="45" s="1"/>
  <c r="I5025" i="45"/>
  <c r="J5025" i="45" s="1"/>
  <c r="I5026" i="45"/>
  <c r="J5026" i="45" s="1"/>
  <c r="I5027" i="45"/>
  <c r="J5027" i="45" s="1"/>
  <c r="I5028" i="45"/>
  <c r="J5028" i="45" s="1"/>
  <c r="I5029" i="45"/>
  <c r="J5029" i="45" s="1"/>
  <c r="I5030" i="45"/>
  <c r="J5030" i="45" s="1"/>
  <c r="I5031" i="45"/>
  <c r="J5031" i="45" s="1"/>
  <c r="I5032" i="45"/>
  <c r="J5032" i="45" s="1"/>
  <c r="I5033" i="45"/>
  <c r="J5033" i="45" s="1"/>
  <c r="I5034" i="45"/>
  <c r="J5034" i="45" s="1"/>
  <c r="I5035" i="45"/>
  <c r="J5035" i="45" s="1"/>
  <c r="I5036" i="45"/>
  <c r="J5036" i="45" s="1"/>
  <c r="I5037" i="45"/>
  <c r="J5037" i="45" s="1"/>
  <c r="I5038" i="45"/>
  <c r="J5038" i="45" s="1"/>
  <c r="I5039" i="45"/>
  <c r="J5039" i="45" s="1"/>
  <c r="I5040" i="45"/>
  <c r="J5040" i="45" s="1"/>
  <c r="I5041" i="45"/>
  <c r="J5041" i="45" s="1"/>
  <c r="I5042" i="45"/>
  <c r="J5042" i="45" s="1"/>
  <c r="I5043" i="45"/>
  <c r="J5043" i="45" s="1"/>
  <c r="I5044" i="45"/>
  <c r="J5044" i="45" s="1"/>
  <c r="I5045" i="45"/>
  <c r="J5045" i="45" s="1"/>
  <c r="I5046" i="45"/>
  <c r="J5046" i="45" s="1"/>
  <c r="I5047" i="45"/>
  <c r="J5047" i="45" s="1"/>
  <c r="I5048" i="45"/>
  <c r="J5048" i="45" s="1"/>
  <c r="I5049" i="45"/>
  <c r="J5049" i="45" s="1"/>
  <c r="I5050" i="45"/>
  <c r="J5050" i="45" s="1"/>
  <c r="I5051" i="45"/>
  <c r="J5051" i="45" s="1"/>
  <c r="I5052" i="45"/>
  <c r="J5052" i="45" s="1"/>
  <c r="I5053" i="45"/>
  <c r="J5053" i="45" s="1"/>
  <c r="I5054" i="45"/>
  <c r="J5054" i="45" s="1"/>
  <c r="I5055" i="45"/>
  <c r="J5055" i="45" s="1"/>
  <c r="I5056" i="45"/>
  <c r="J5056" i="45" s="1"/>
  <c r="I5057" i="45"/>
  <c r="J5057" i="45" s="1"/>
  <c r="I5058" i="45"/>
  <c r="J5058" i="45" s="1"/>
  <c r="I5059" i="45"/>
  <c r="J5059" i="45" s="1"/>
  <c r="I5060" i="45"/>
  <c r="J5060" i="45" s="1"/>
  <c r="I5061" i="45"/>
  <c r="J5061" i="45" s="1"/>
  <c r="I5062" i="45"/>
  <c r="J5062" i="45" s="1"/>
  <c r="I5063" i="45"/>
  <c r="J5063" i="45" s="1"/>
  <c r="I5064" i="45"/>
  <c r="J5064" i="45" s="1"/>
  <c r="I5065" i="45"/>
  <c r="J5065" i="45" s="1"/>
  <c r="I5066" i="45"/>
  <c r="J5066" i="45" s="1"/>
  <c r="I5067" i="45"/>
  <c r="J5067" i="45" s="1"/>
  <c r="I5068" i="45"/>
  <c r="J5068" i="45" s="1"/>
  <c r="I5069" i="45"/>
  <c r="J5069" i="45" s="1"/>
  <c r="I5070" i="45"/>
  <c r="J5070" i="45" s="1"/>
  <c r="I5071" i="45"/>
  <c r="J5071" i="45" s="1"/>
  <c r="I5072" i="45"/>
  <c r="J5072" i="45" s="1"/>
  <c r="I5073" i="45"/>
  <c r="J5073" i="45" s="1"/>
  <c r="I5074" i="45"/>
  <c r="J5074" i="45" s="1"/>
  <c r="I5075" i="45"/>
  <c r="J5075" i="45" s="1"/>
  <c r="I5076" i="45"/>
  <c r="J5076" i="45" s="1"/>
  <c r="I5077" i="45"/>
  <c r="J5077" i="45" s="1"/>
  <c r="I5078" i="45"/>
  <c r="J5078" i="45" s="1"/>
  <c r="I5079" i="45"/>
  <c r="J5079" i="45" s="1"/>
  <c r="I5080" i="45"/>
  <c r="J5080" i="45" s="1"/>
  <c r="I5081" i="45"/>
  <c r="J5081" i="45" s="1"/>
  <c r="I5082" i="45"/>
  <c r="J5082" i="45" s="1"/>
  <c r="I5083" i="45"/>
  <c r="J5083" i="45" s="1"/>
  <c r="I5084" i="45"/>
  <c r="J5084" i="45" s="1"/>
  <c r="I5085" i="45"/>
  <c r="J5085" i="45" s="1"/>
  <c r="I5086" i="45"/>
  <c r="J5086" i="45" s="1"/>
  <c r="I5087" i="45"/>
  <c r="J5087" i="45" s="1"/>
  <c r="I5088" i="45"/>
  <c r="J5088" i="45" s="1"/>
  <c r="I5089" i="45"/>
  <c r="J5089" i="45" s="1"/>
  <c r="I5090" i="45"/>
  <c r="J5090" i="45" s="1"/>
  <c r="I5091" i="45"/>
  <c r="J5091" i="45" s="1"/>
  <c r="I5092" i="45"/>
  <c r="J5092" i="45" s="1"/>
  <c r="I5093" i="45"/>
  <c r="J5093" i="45" s="1"/>
  <c r="I5094" i="45"/>
  <c r="J5094" i="45" s="1"/>
  <c r="I5095" i="45"/>
  <c r="J5095" i="45" s="1"/>
  <c r="I5096" i="45"/>
  <c r="J5096" i="45" s="1"/>
  <c r="I5097" i="45"/>
  <c r="J5097" i="45" s="1"/>
  <c r="I5098" i="45"/>
  <c r="J5098" i="45" s="1"/>
  <c r="I5099" i="45"/>
  <c r="J5099" i="45" s="1"/>
  <c r="I5100" i="45"/>
  <c r="J5100" i="45" s="1"/>
  <c r="I5101" i="45"/>
  <c r="J5101" i="45" s="1"/>
  <c r="I5102" i="45"/>
  <c r="J5102" i="45" s="1"/>
  <c r="I5103" i="45"/>
  <c r="J5103" i="45" s="1"/>
  <c r="I5104" i="45"/>
  <c r="J5104" i="45" s="1"/>
  <c r="I5105" i="45"/>
  <c r="J5105" i="45" s="1"/>
  <c r="I5106" i="45"/>
  <c r="J5106" i="45" s="1"/>
  <c r="I5107" i="45"/>
  <c r="J5107" i="45" s="1"/>
  <c r="I5108" i="45"/>
  <c r="J5108" i="45" s="1"/>
  <c r="I5109" i="45"/>
  <c r="J5109" i="45" s="1"/>
  <c r="I5110" i="45"/>
  <c r="J5110" i="45" s="1"/>
  <c r="I5111" i="45"/>
  <c r="J5111" i="45" s="1"/>
  <c r="I5112" i="45"/>
  <c r="J5112" i="45" s="1"/>
  <c r="I5113" i="45"/>
  <c r="J5113" i="45" s="1"/>
  <c r="I5114" i="45"/>
  <c r="J5114" i="45" s="1"/>
  <c r="I5115" i="45"/>
  <c r="J5115" i="45" s="1"/>
  <c r="I5116" i="45"/>
  <c r="J5116" i="45" s="1"/>
  <c r="I5117" i="45"/>
  <c r="J5117" i="45" s="1"/>
  <c r="I5118" i="45"/>
  <c r="J5118" i="45" s="1"/>
  <c r="I5119" i="45"/>
  <c r="J5119" i="45" s="1"/>
  <c r="I5120" i="45"/>
  <c r="J5120" i="45" s="1"/>
  <c r="I5121" i="45"/>
  <c r="J5121" i="45" s="1"/>
  <c r="I5122" i="45"/>
  <c r="J5122" i="45" s="1"/>
  <c r="I5123" i="45"/>
  <c r="J5123" i="45" s="1"/>
  <c r="I5124" i="45"/>
  <c r="J5124" i="45" s="1"/>
  <c r="I5125" i="45"/>
  <c r="J5125" i="45" s="1"/>
  <c r="I5126" i="45"/>
  <c r="J5126" i="45" s="1"/>
  <c r="I5127" i="45"/>
  <c r="J5127" i="45" s="1"/>
  <c r="I5128" i="45"/>
  <c r="J5128" i="45" s="1"/>
  <c r="I5129" i="45"/>
  <c r="J5129" i="45" s="1"/>
  <c r="I5130" i="45"/>
  <c r="J5130" i="45" s="1"/>
  <c r="I5131" i="45"/>
  <c r="J5131" i="45" s="1"/>
  <c r="I5132" i="45"/>
  <c r="J5132" i="45" s="1"/>
  <c r="I5133" i="45"/>
  <c r="J5133" i="45" s="1"/>
  <c r="I5134" i="45"/>
  <c r="J5134" i="45" s="1"/>
  <c r="I5135" i="45"/>
  <c r="J5135" i="45" s="1"/>
  <c r="I5136" i="45"/>
  <c r="J5136" i="45" s="1"/>
  <c r="I5137" i="45"/>
  <c r="J5137" i="45" s="1"/>
  <c r="I5138" i="45"/>
  <c r="J5138" i="45" s="1"/>
  <c r="I5139" i="45"/>
  <c r="J5139" i="45" s="1"/>
  <c r="I5140" i="45"/>
  <c r="J5140" i="45" s="1"/>
  <c r="I5141" i="45"/>
  <c r="J5141" i="45" s="1"/>
  <c r="I5142" i="45"/>
  <c r="J5142" i="45" s="1"/>
  <c r="I5143" i="45"/>
  <c r="J5143" i="45" s="1"/>
  <c r="I5144" i="45"/>
  <c r="J5144" i="45" s="1"/>
  <c r="I5145" i="45"/>
  <c r="J5145" i="45" s="1"/>
  <c r="I5146" i="45"/>
  <c r="J5146" i="45" s="1"/>
  <c r="I5147" i="45"/>
  <c r="J5147" i="45" s="1"/>
  <c r="I5148" i="45"/>
  <c r="J5148" i="45" s="1"/>
  <c r="I5149" i="45"/>
  <c r="J5149" i="45" s="1"/>
  <c r="I5150" i="45"/>
  <c r="J5150" i="45" s="1"/>
  <c r="I5151" i="45"/>
  <c r="J5151" i="45" s="1"/>
  <c r="I5152" i="45"/>
  <c r="J5152" i="45" s="1"/>
  <c r="I5153" i="45"/>
  <c r="J5153" i="45" s="1"/>
  <c r="I5154" i="45"/>
  <c r="J5154" i="45" s="1"/>
  <c r="I5155" i="45"/>
  <c r="J5155" i="45" s="1"/>
  <c r="I5156" i="45"/>
  <c r="J5156" i="45" s="1"/>
  <c r="I5157" i="45"/>
  <c r="J5157" i="45" s="1"/>
  <c r="I5158" i="45"/>
  <c r="J5158" i="45" s="1"/>
  <c r="I5159" i="45"/>
  <c r="J5159" i="45" s="1"/>
  <c r="I5160" i="45"/>
  <c r="J5160" i="45" s="1"/>
  <c r="I5161" i="45"/>
  <c r="J5161" i="45" s="1"/>
  <c r="I5162" i="45"/>
  <c r="J5162" i="45" s="1"/>
  <c r="I5163" i="45"/>
  <c r="J5163" i="45" s="1"/>
  <c r="I5164" i="45"/>
  <c r="J5164" i="45" s="1"/>
  <c r="I5165" i="45"/>
  <c r="J5165" i="45" s="1"/>
  <c r="I5166" i="45"/>
  <c r="J5166" i="45" s="1"/>
  <c r="I5167" i="45"/>
  <c r="J5167" i="45" s="1"/>
  <c r="I5168" i="45"/>
  <c r="J5168" i="45" s="1"/>
  <c r="I5169" i="45"/>
  <c r="J5169" i="45" s="1"/>
  <c r="I5170" i="45"/>
  <c r="J5170" i="45" s="1"/>
  <c r="I5171" i="45"/>
  <c r="J5171" i="45" s="1"/>
  <c r="I5172" i="45"/>
  <c r="J5172" i="45" s="1"/>
  <c r="I5173" i="45"/>
  <c r="J5173" i="45" s="1"/>
  <c r="I5174" i="45"/>
  <c r="J5174" i="45" s="1"/>
  <c r="I5175" i="45"/>
  <c r="J5175" i="45" s="1"/>
  <c r="I5176" i="45"/>
  <c r="J5176" i="45" s="1"/>
  <c r="I5177" i="45"/>
  <c r="J5177" i="45" s="1"/>
  <c r="I5178" i="45"/>
  <c r="J5178" i="45" s="1"/>
  <c r="I5179" i="45"/>
  <c r="J5179" i="45" s="1"/>
  <c r="I5180" i="45"/>
  <c r="J5180" i="45" s="1"/>
  <c r="I5181" i="45"/>
  <c r="J5181" i="45" s="1"/>
  <c r="I5182" i="45"/>
  <c r="J5182" i="45" s="1"/>
  <c r="I5183" i="45"/>
  <c r="J5183" i="45" s="1"/>
  <c r="I5184" i="45"/>
  <c r="J5184" i="45" s="1"/>
  <c r="I5185" i="45"/>
  <c r="J5185" i="45" s="1"/>
  <c r="I5186" i="45"/>
  <c r="J5186" i="45" s="1"/>
  <c r="I5187" i="45"/>
  <c r="J5187" i="45" s="1"/>
  <c r="I5188" i="45"/>
  <c r="J5188" i="45" s="1"/>
  <c r="I5189" i="45"/>
  <c r="J5189" i="45" s="1"/>
  <c r="I5190" i="45"/>
  <c r="J5190" i="45" s="1"/>
  <c r="I5191" i="45"/>
  <c r="J5191" i="45" s="1"/>
  <c r="I5192" i="45"/>
  <c r="J5192" i="45" s="1"/>
  <c r="I5193" i="45"/>
  <c r="J5193" i="45" s="1"/>
  <c r="I5194" i="45"/>
  <c r="J5194" i="45" s="1"/>
  <c r="I5195" i="45"/>
  <c r="J5195" i="45" s="1"/>
  <c r="I5196" i="45"/>
  <c r="J5196" i="45" s="1"/>
  <c r="I5197" i="45"/>
  <c r="J5197" i="45" s="1"/>
  <c r="I5198" i="45"/>
  <c r="J5198" i="45" s="1"/>
  <c r="I5199" i="45"/>
  <c r="J5199" i="45" s="1"/>
  <c r="I5200" i="45"/>
  <c r="J5200" i="45" s="1"/>
  <c r="I5201" i="45"/>
  <c r="J5201" i="45" s="1"/>
  <c r="I5202" i="45"/>
  <c r="J5202" i="45" s="1"/>
  <c r="I5203" i="45"/>
  <c r="J5203" i="45" s="1"/>
  <c r="I5204" i="45"/>
  <c r="J5204" i="45" s="1"/>
  <c r="I5205" i="45"/>
  <c r="J5205" i="45" s="1"/>
  <c r="I5206" i="45"/>
  <c r="J5206" i="45" s="1"/>
  <c r="I5207" i="45"/>
  <c r="J5207" i="45" s="1"/>
  <c r="I5208" i="45"/>
  <c r="J5208" i="45" s="1"/>
  <c r="I5209" i="45"/>
  <c r="J5209" i="45" s="1"/>
  <c r="I5210" i="45"/>
  <c r="J5210" i="45" s="1"/>
  <c r="I5211" i="45"/>
  <c r="J5211" i="45" s="1"/>
  <c r="I5212" i="45"/>
  <c r="J5212" i="45" s="1"/>
  <c r="I5213" i="45"/>
  <c r="J5213" i="45" s="1"/>
  <c r="I5214" i="45"/>
  <c r="J5214" i="45" s="1"/>
  <c r="I5215" i="45"/>
  <c r="J5215" i="45" s="1"/>
  <c r="I5216" i="45"/>
  <c r="J5216" i="45" s="1"/>
  <c r="I5217" i="45"/>
  <c r="J5217" i="45" s="1"/>
  <c r="I5218" i="45"/>
  <c r="J5218" i="45" s="1"/>
  <c r="I5219" i="45"/>
  <c r="J5219" i="45" s="1"/>
  <c r="I5220" i="45"/>
  <c r="J5220" i="45" s="1"/>
  <c r="I5221" i="45"/>
  <c r="J5221" i="45" s="1"/>
  <c r="I5222" i="45"/>
  <c r="J5222" i="45" s="1"/>
  <c r="I5223" i="45"/>
  <c r="J5223" i="45" s="1"/>
  <c r="I5224" i="45"/>
  <c r="J5224" i="45" s="1"/>
  <c r="I5225" i="45"/>
  <c r="J5225" i="45" s="1"/>
  <c r="I5226" i="45"/>
  <c r="J5226" i="45" s="1"/>
  <c r="I5227" i="45"/>
  <c r="J5227" i="45" s="1"/>
  <c r="I5228" i="45"/>
  <c r="J5228" i="45" s="1"/>
  <c r="I5229" i="45"/>
  <c r="J5229" i="45" s="1"/>
  <c r="I5230" i="45"/>
  <c r="J5230" i="45" s="1"/>
  <c r="I5231" i="45"/>
  <c r="J5231" i="45" s="1"/>
  <c r="I5232" i="45"/>
  <c r="J5232" i="45" s="1"/>
  <c r="I5233" i="45"/>
  <c r="J5233" i="45" s="1"/>
  <c r="I5234" i="45"/>
  <c r="J5234" i="45" s="1"/>
  <c r="I5235" i="45"/>
  <c r="J5235" i="45" s="1"/>
  <c r="I5236" i="45"/>
  <c r="J5236" i="45" s="1"/>
  <c r="I5237" i="45"/>
  <c r="J5237" i="45" s="1"/>
  <c r="I5238" i="45"/>
  <c r="J5238" i="45" s="1"/>
  <c r="I5239" i="45"/>
  <c r="J5239" i="45" s="1"/>
  <c r="I5240" i="45"/>
  <c r="J5240" i="45" s="1"/>
  <c r="I5241" i="45"/>
  <c r="J5241" i="45" s="1"/>
  <c r="I5242" i="45"/>
  <c r="J5242" i="45" s="1"/>
  <c r="I5243" i="45"/>
  <c r="J5243" i="45" s="1"/>
  <c r="I5244" i="45"/>
  <c r="J5244" i="45" s="1"/>
  <c r="I5245" i="45"/>
  <c r="J5245" i="45" s="1"/>
  <c r="I5246" i="45"/>
  <c r="J5246" i="45" s="1"/>
  <c r="I5247" i="45"/>
  <c r="J5247" i="45" s="1"/>
  <c r="I5248" i="45"/>
  <c r="J5248" i="45" s="1"/>
  <c r="I5249" i="45"/>
  <c r="J5249" i="45" s="1"/>
  <c r="I5250" i="45"/>
  <c r="J5250" i="45" s="1"/>
  <c r="I5251" i="45"/>
  <c r="J5251" i="45" s="1"/>
  <c r="I5252" i="45"/>
  <c r="J5252" i="45" s="1"/>
  <c r="I5253" i="45"/>
  <c r="J5253" i="45" s="1"/>
  <c r="I5254" i="45"/>
  <c r="J5254" i="45" s="1"/>
  <c r="I5255" i="45"/>
  <c r="J5255" i="45" s="1"/>
  <c r="I5256" i="45"/>
  <c r="J5256" i="45" s="1"/>
  <c r="I5257" i="45"/>
  <c r="J5257" i="45" s="1"/>
  <c r="I5258" i="45"/>
  <c r="J5258" i="45" s="1"/>
  <c r="I5259" i="45"/>
  <c r="J5259" i="45" s="1"/>
  <c r="I5260" i="45"/>
  <c r="J5260" i="45" s="1"/>
  <c r="I5261" i="45"/>
  <c r="J5261" i="45" s="1"/>
  <c r="I5262" i="45"/>
  <c r="J5262" i="45" s="1"/>
  <c r="I5263" i="45"/>
  <c r="J5263" i="45" s="1"/>
  <c r="I5264" i="45"/>
  <c r="J5264" i="45" s="1"/>
  <c r="I5265" i="45"/>
  <c r="J5265" i="45" s="1"/>
  <c r="I5266" i="45"/>
  <c r="J5266" i="45" s="1"/>
  <c r="I5267" i="45"/>
  <c r="J5267" i="45" s="1"/>
  <c r="I5268" i="45"/>
  <c r="J5268" i="45" s="1"/>
  <c r="I5269" i="45"/>
  <c r="J5269" i="45" s="1"/>
  <c r="I5270" i="45"/>
  <c r="J5270" i="45" s="1"/>
  <c r="I5271" i="45"/>
  <c r="J5271" i="45" s="1"/>
  <c r="I5272" i="45"/>
  <c r="J5272" i="45" s="1"/>
  <c r="I5273" i="45"/>
  <c r="J5273" i="45" s="1"/>
  <c r="I5274" i="45"/>
  <c r="J5274" i="45" s="1"/>
  <c r="I5275" i="45"/>
  <c r="J5275" i="45" s="1"/>
  <c r="I5276" i="45"/>
  <c r="J5276" i="45" s="1"/>
  <c r="I5277" i="45"/>
  <c r="J5277" i="45" s="1"/>
  <c r="I5278" i="45"/>
  <c r="J5278" i="45" s="1"/>
  <c r="I5279" i="45"/>
  <c r="J5279" i="45" s="1"/>
  <c r="I5280" i="45"/>
  <c r="J5280" i="45" s="1"/>
  <c r="I5281" i="45"/>
  <c r="J5281" i="45" s="1"/>
  <c r="I5282" i="45"/>
  <c r="J5282" i="45" s="1"/>
  <c r="I5283" i="45"/>
  <c r="J5283" i="45" s="1"/>
  <c r="I5284" i="45"/>
  <c r="J5284" i="45" s="1"/>
  <c r="I5285" i="45"/>
  <c r="J5285" i="45" s="1"/>
  <c r="I5286" i="45"/>
  <c r="J5286" i="45" s="1"/>
  <c r="I5287" i="45"/>
  <c r="J5287" i="45" s="1"/>
  <c r="I5288" i="45"/>
  <c r="J5288" i="45" s="1"/>
  <c r="I5289" i="45"/>
  <c r="J5289" i="45" s="1"/>
  <c r="I5290" i="45"/>
  <c r="J5290" i="45" s="1"/>
  <c r="I5291" i="45"/>
  <c r="J5291" i="45" s="1"/>
  <c r="I5292" i="45"/>
  <c r="J5292" i="45" s="1"/>
  <c r="I5293" i="45"/>
  <c r="J5293" i="45" s="1"/>
  <c r="I5294" i="45"/>
  <c r="J5294" i="45" s="1"/>
  <c r="I5295" i="45"/>
  <c r="J5295" i="45" s="1"/>
  <c r="I5296" i="45"/>
  <c r="J5296" i="45" s="1"/>
  <c r="I5297" i="45"/>
  <c r="J5297" i="45" s="1"/>
  <c r="I5298" i="45"/>
  <c r="J5298" i="45" s="1"/>
  <c r="I5299" i="45"/>
  <c r="J5299" i="45" s="1"/>
  <c r="I5300" i="45"/>
  <c r="J5300" i="45" s="1"/>
  <c r="I5301" i="45"/>
  <c r="J5301" i="45" s="1"/>
  <c r="I5302" i="45"/>
  <c r="J5302" i="45" s="1"/>
  <c r="I5303" i="45"/>
  <c r="J5303" i="45" s="1"/>
  <c r="I5304" i="45"/>
  <c r="J5304" i="45" s="1"/>
  <c r="I5305" i="45"/>
  <c r="J5305" i="45" s="1"/>
  <c r="I5306" i="45"/>
  <c r="J5306" i="45" s="1"/>
  <c r="I5307" i="45"/>
  <c r="J5307" i="45" s="1"/>
  <c r="I5308" i="45"/>
  <c r="J5308" i="45" s="1"/>
  <c r="I5309" i="45"/>
  <c r="J5309" i="45" s="1"/>
  <c r="I5310" i="45"/>
  <c r="J5310" i="45" s="1"/>
  <c r="I5311" i="45"/>
  <c r="J5311" i="45" s="1"/>
  <c r="I5312" i="45"/>
  <c r="J5312" i="45" s="1"/>
  <c r="I5313" i="45"/>
  <c r="J5313" i="45" s="1"/>
  <c r="I5314" i="45"/>
  <c r="J5314" i="45" s="1"/>
  <c r="I5315" i="45"/>
  <c r="J5315" i="45" s="1"/>
  <c r="I5316" i="45"/>
  <c r="J5316" i="45" s="1"/>
  <c r="I5317" i="45"/>
  <c r="J5317" i="45" s="1"/>
  <c r="I5318" i="45"/>
  <c r="J5318" i="45" s="1"/>
  <c r="I5319" i="45"/>
  <c r="J5319" i="45" s="1"/>
  <c r="I5320" i="45"/>
  <c r="J5320" i="45" s="1"/>
  <c r="I5321" i="45"/>
  <c r="J5321" i="45" s="1"/>
  <c r="I5322" i="45"/>
  <c r="J5322" i="45" s="1"/>
  <c r="I5323" i="45"/>
  <c r="J5323" i="45" s="1"/>
  <c r="I5324" i="45"/>
  <c r="J5324" i="45" s="1"/>
  <c r="I5325" i="45"/>
  <c r="J5325" i="45" s="1"/>
  <c r="I5326" i="45"/>
  <c r="J5326" i="45" s="1"/>
  <c r="I5327" i="45"/>
  <c r="J5327" i="45" s="1"/>
  <c r="I5328" i="45"/>
  <c r="J5328" i="45" s="1"/>
  <c r="I5329" i="45"/>
  <c r="J5329" i="45" s="1"/>
  <c r="I5330" i="45"/>
  <c r="J5330" i="45" s="1"/>
  <c r="I5331" i="45"/>
  <c r="J5331" i="45" s="1"/>
  <c r="I5332" i="45"/>
  <c r="J5332" i="45" s="1"/>
  <c r="I5333" i="45"/>
  <c r="J5333" i="45" s="1"/>
  <c r="I5334" i="45"/>
  <c r="J5334" i="45" s="1"/>
  <c r="I5335" i="45"/>
  <c r="J5335" i="45" s="1"/>
  <c r="I5336" i="45"/>
  <c r="J5336" i="45" s="1"/>
  <c r="I5337" i="45"/>
  <c r="J5337" i="45" s="1"/>
  <c r="I5338" i="45"/>
  <c r="J5338" i="45" s="1"/>
  <c r="I5339" i="45"/>
  <c r="J5339" i="45" s="1"/>
  <c r="I5340" i="45"/>
  <c r="J5340" i="45" s="1"/>
  <c r="I5341" i="45"/>
  <c r="J5341" i="45" s="1"/>
  <c r="I5342" i="45"/>
  <c r="J5342" i="45" s="1"/>
  <c r="I5343" i="45"/>
  <c r="J5343" i="45" s="1"/>
  <c r="I5344" i="45"/>
  <c r="J5344" i="45" s="1"/>
  <c r="I5345" i="45"/>
  <c r="J5345" i="45" s="1"/>
  <c r="I5346" i="45"/>
  <c r="J5346" i="45" s="1"/>
  <c r="I5347" i="45"/>
  <c r="J5347" i="45" s="1"/>
  <c r="I5348" i="45"/>
  <c r="J5348" i="45" s="1"/>
  <c r="I5349" i="45"/>
  <c r="J5349" i="45" s="1"/>
  <c r="I5350" i="45"/>
  <c r="J5350" i="45" s="1"/>
  <c r="I5351" i="45"/>
  <c r="J5351" i="45" s="1"/>
  <c r="I5352" i="45"/>
  <c r="J5352" i="45" s="1"/>
  <c r="I5353" i="45"/>
  <c r="J5353" i="45" s="1"/>
  <c r="I5354" i="45"/>
  <c r="J5354" i="45" s="1"/>
  <c r="I5355" i="45"/>
  <c r="J5355" i="45" s="1"/>
  <c r="I5356" i="45"/>
  <c r="J5356" i="45" s="1"/>
  <c r="I5357" i="45"/>
  <c r="J5357" i="45" s="1"/>
  <c r="I5358" i="45"/>
  <c r="J5358" i="45" s="1"/>
  <c r="I5359" i="45"/>
  <c r="J5359" i="45" s="1"/>
  <c r="I5360" i="45"/>
  <c r="J5360" i="45" s="1"/>
  <c r="I5361" i="45"/>
  <c r="J5361" i="45" s="1"/>
  <c r="I5362" i="45"/>
  <c r="J5362" i="45" s="1"/>
  <c r="I5363" i="45"/>
  <c r="J5363" i="45" s="1"/>
  <c r="I5364" i="45"/>
  <c r="J5364" i="45" s="1"/>
  <c r="I5365" i="45"/>
  <c r="J5365" i="45" s="1"/>
  <c r="I5366" i="45"/>
  <c r="J5366" i="45" s="1"/>
  <c r="I5367" i="45"/>
  <c r="J5367" i="45" s="1"/>
  <c r="I5368" i="45"/>
  <c r="J5368" i="45" s="1"/>
  <c r="I5369" i="45"/>
  <c r="J5369" i="45" s="1"/>
  <c r="I5370" i="45"/>
  <c r="J5370" i="45" s="1"/>
  <c r="I5371" i="45"/>
  <c r="J5371" i="45" s="1"/>
  <c r="I5372" i="45"/>
  <c r="J5372" i="45" s="1"/>
  <c r="I5373" i="45"/>
  <c r="J5373" i="45" s="1"/>
  <c r="I5374" i="45"/>
  <c r="J5374" i="45" s="1"/>
  <c r="I5375" i="45"/>
  <c r="J5375" i="45" s="1"/>
  <c r="I5376" i="45"/>
  <c r="J5376" i="45" s="1"/>
  <c r="I5377" i="45"/>
  <c r="J5377" i="45" s="1"/>
  <c r="I5378" i="45"/>
  <c r="J5378" i="45" s="1"/>
  <c r="I5379" i="45"/>
  <c r="J5379" i="45" s="1"/>
  <c r="I5380" i="45"/>
  <c r="J5380" i="45" s="1"/>
  <c r="I5381" i="45"/>
  <c r="J5381" i="45" s="1"/>
  <c r="I5382" i="45"/>
  <c r="J5382" i="45" s="1"/>
  <c r="I5383" i="45"/>
  <c r="J5383" i="45" s="1"/>
  <c r="I5384" i="45"/>
  <c r="J5384" i="45" s="1"/>
  <c r="I5385" i="45"/>
  <c r="J5385" i="45" s="1"/>
  <c r="I5386" i="45"/>
  <c r="J5386" i="45" s="1"/>
  <c r="I5387" i="45"/>
  <c r="J5387" i="45" s="1"/>
  <c r="I5388" i="45"/>
  <c r="J5388" i="45" s="1"/>
  <c r="I5389" i="45"/>
  <c r="J5389" i="45" s="1"/>
  <c r="I5390" i="45"/>
  <c r="J5390" i="45" s="1"/>
  <c r="I5391" i="45"/>
  <c r="J5391" i="45" s="1"/>
  <c r="I5392" i="45"/>
  <c r="J5392" i="45" s="1"/>
  <c r="I5393" i="45"/>
  <c r="J5393" i="45" s="1"/>
  <c r="I5394" i="45"/>
  <c r="J5394" i="45" s="1"/>
  <c r="I5395" i="45"/>
  <c r="J5395" i="45" s="1"/>
  <c r="I5396" i="45"/>
  <c r="J5396" i="45" s="1"/>
  <c r="I5397" i="45"/>
  <c r="J5397" i="45" s="1"/>
  <c r="I5398" i="45"/>
  <c r="J5398" i="45" s="1"/>
  <c r="I5399" i="45"/>
  <c r="J5399" i="45" s="1"/>
  <c r="I5400" i="45"/>
  <c r="J5400" i="45" s="1"/>
  <c r="I5401" i="45"/>
  <c r="J5401" i="45" s="1"/>
  <c r="I5402" i="45"/>
  <c r="J5402" i="45" s="1"/>
  <c r="I5403" i="45"/>
  <c r="J5403" i="45" s="1"/>
  <c r="I5404" i="45"/>
  <c r="J5404" i="45" s="1"/>
  <c r="I5405" i="45"/>
  <c r="J5405" i="45" s="1"/>
  <c r="I5406" i="45"/>
  <c r="J5406" i="45" s="1"/>
  <c r="I5407" i="45"/>
  <c r="J5407" i="45" s="1"/>
  <c r="I5408" i="45"/>
  <c r="J5408" i="45" s="1"/>
  <c r="I5409" i="45"/>
  <c r="J5409" i="45" s="1"/>
  <c r="I5410" i="45"/>
  <c r="J5410" i="45" s="1"/>
  <c r="I5411" i="45"/>
  <c r="J5411" i="45" s="1"/>
  <c r="I5412" i="45"/>
  <c r="J5412" i="45" s="1"/>
  <c r="I5413" i="45"/>
  <c r="J5413" i="45" s="1"/>
  <c r="I5414" i="45"/>
  <c r="J5414" i="45" s="1"/>
  <c r="I5415" i="45"/>
  <c r="J5415" i="45" s="1"/>
  <c r="I5416" i="45"/>
  <c r="J5416" i="45" s="1"/>
  <c r="I5417" i="45"/>
  <c r="J5417" i="45" s="1"/>
  <c r="I5418" i="45"/>
  <c r="J5418" i="45" s="1"/>
  <c r="I5419" i="45"/>
  <c r="J5419" i="45" s="1"/>
  <c r="I5420" i="45"/>
  <c r="J5420" i="45" s="1"/>
  <c r="I5421" i="45"/>
  <c r="J5421" i="45" s="1"/>
  <c r="I5422" i="45"/>
  <c r="J5422" i="45" s="1"/>
  <c r="I5423" i="45"/>
  <c r="J5423" i="45" s="1"/>
  <c r="I5424" i="45"/>
  <c r="J5424" i="45" s="1"/>
  <c r="I5425" i="45"/>
  <c r="J5425" i="45" s="1"/>
  <c r="I5426" i="45"/>
  <c r="J5426" i="45" s="1"/>
  <c r="I5427" i="45"/>
  <c r="J5427" i="45" s="1"/>
  <c r="I5428" i="45"/>
  <c r="J5428" i="45" s="1"/>
  <c r="I5429" i="45"/>
  <c r="J5429" i="45" s="1"/>
  <c r="I5430" i="45"/>
  <c r="J5430" i="45" s="1"/>
  <c r="I5431" i="45"/>
  <c r="J5431" i="45" s="1"/>
  <c r="I5432" i="45"/>
  <c r="J5432" i="45" s="1"/>
  <c r="I5433" i="45"/>
  <c r="J5433" i="45" s="1"/>
  <c r="I5434" i="45"/>
  <c r="J5434" i="45" s="1"/>
  <c r="I5435" i="45"/>
  <c r="J5435" i="45" s="1"/>
  <c r="I5436" i="45"/>
  <c r="J5436" i="45" s="1"/>
  <c r="I5437" i="45"/>
  <c r="J5437" i="45" s="1"/>
  <c r="I5438" i="45"/>
  <c r="J5438" i="45" s="1"/>
  <c r="I5439" i="45"/>
  <c r="J5439" i="45" s="1"/>
  <c r="I5440" i="45"/>
  <c r="J5440" i="45" s="1"/>
  <c r="I5441" i="45"/>
  <c r="J5441" i="45" s="1"/>
  <c r="I5442" i="45"/>
  <c r="J5442" i="45" s="1"/>
  <c r="I5443" i="45"/>
  <c r="J5443" i="45" s="1"/>
  <c r="I5444" i="45"/>
  <c r="J5444" i="45" s="1"/>
  <c r="I5445" i="45"/>
  <c r="J5445" i="45" s="1"/>
  <c r="I5446" i="45"/>
  <c r="J5446" i="45" s="1"/>
  <c r="I5447" i="45"/>
  <c r="J5447" i="45" s="1"/>
  <c r="I5448" i="45"/>
  <c r="J5448" i="45" s="1"/>
  <c r="I5449" i="45"/>
  <c r="J5449" i="45" s="1"/>
  <c r="I5450" i="45"/>
  <c r="J5450" i="45" s="1"/>
  <c r="I5451" i="45"/>
  <c r="J5451" i="45" s="1"/>
  <c r="I5452" i="45"/>
  <c r="J5452" i="45" s="1"/>
  <c r="I5453" i="45"/>
  <c r="J5453" i="45" s="1"/>
  <c r="I5454" i="45"/>
  <c r="J5454" i="45" s="1"/>
  <c r="I5455" i="45"/>
  <c r="J5455" i="45" s="1"/>
  <c r="I5456" i="45"/>
  <c r="J5456" i="45" s="1"/>
  <c r="I5457" i="45"/>
  <c r="J5457" i="45" s="1"/>
  <c r="I5458" i="45"/>
  <c r="J5458" i="45" s="1"/>
  <c r="I5459" i="45"/>
  <c r="J5459" i="45" s="1"/>
  <c r="I5460" i="45"/>
  <c r="J5460" i="45" s="1"/>
  <c r="I5461" i="45"/>
  <c r="J5461" i="45" s="1"/>
  <c r="I5462" i="45"/>
  <c r="J5462" i="45" s="1"/>
  <c r="I5463" i="45"/>
  <c r="J5463" i="45" s="1"/>
  <c r="I5464" i="45"/>
  <c r="J5464" i="45" s="1"/>
  <c r="I5465" i="45"/>
  <c r="J5465" i="45" s="1"/>
  <c r="I5466" i="45"/>
  <c r="J5466" i="45" s="1"/>
  <c r="I5467" i="45"/>
  <c r="J5467" i="45" s="1"/>
  <c r="I5468" i="45"/>
  <c r="J5468" i="45" s="1"/>
  <c r="I5469" i="45"/>
  <c r="J5469" i="45" s="1"/>
  <c r="I5470" i="45"/>
  <c r="J5470" i="45" s="1"/>
  <c r="I5471" i="45"/>
  <c r="J5471" i="45" s="1"/>
  <c r="I5472" i="45"/>
  <c r="J5472" i="45" s="1"/>
  <c r="I5473" i="45"/>
  <c r="J5473" i="45" s="1"/>
  <c r="I5474" i="45"/>
  <c r="J5474" i="45" s="1"/>
  <c r="I5475" i="45"/>
  <c r="J5475" i="45" s="1"/>
  <c r="I5476" i="45"/>
  <c r="J5476" i="45" s="1"/>
  <c r="I5477" i="45"/>
  <c r="J5477" i="45" s="1"/>
  <c r="I5478" i="45"/>
  <c r="J5478" i="45" s="1"/>
  <c r="I5479" i="45"/>
  <c r="J5479" i="45" s="1"/>
  <c r="I5480" i="45"/>
  <c r="J5480" i="45" s="1"/>
  <c r="I5481" i="45"/>
  <c r="J5481" i="45" s="1"/>
  <c r="I5482" i="45"/>
  <c r="J5482" i="45" s="1"/>
  <c r="I5483" i="45"/>
  <c r="J5483" i="45" s="1"/>
  <c r="I5484" i="45"/>
  <c r="J5484" i="45" s="1"/>
  <c r="I5485" i="45"/>
  <c r="J5485" i="45" s="1"/>
  <c r="I5486" i="45"/>
  <c r="J5486" i="45" s="1"/>
  <c r="I5487" i="45"/>
  <c r="J5487" i="45" s="1"/>
  <c r="I5488" i="45"/>
  <c r="J5488" i="45" s="1"/>
  <c r="I5489" i="45"/>
  <c r="J5489" i="45" s="1"/>
  <c r="I5490" i="45"/>
  <c r="J5490" i="45" s="1"/>
  <c r="I5491" i="45"/>
  <c r="J5491" i="45" s="1"/>
  <c r="I5492" i="45"/>
  <c r="J5492" i="45" s="1"/>
  <c r="I5493" i="45"/>
  <c r="J5493" i="45" s="1"/>
  <c r="I5494" i="45"/>
  <c r="J5494" i="45" s="1"/>
  <c r="I5495" i="45"/>
  <c r="J5495" i="45" s="1"/>
  <c r="I5496" i="45"/>
  <c r="J5496" i="45" s="1"/>
  <c r="I5497" i="45"/>
  <c r="J5497" i="45" s="1"/>
  <c r="I5498" i="45"/>
  <c r="J5498" i="45" s="1"/>
  <c r="I5499" i="45"/>
  <c r="J5499" i="45" s="1"/>
  <c r="I5500" i="45"/>
  <c r="J5500" i="45" s="1"/>
  <c r="I5501" i="45"/>
  <c r="J5501" i="45" s="1"/>
  <c r="I5502" i="45"/>
  <c r="J5502" i="45" s="1"/>
  <c r="I5503" i="45"/>
  <c r="J5503" i="45" s="1"/>
  <c r="I5504" i="45"/>
  <c r="J5504" i="45" s="1"/>
  <c r="I5505" i="45"/>
  <c r="J5505" i="45" s="1"/>
  <c r="I5506" i="45"/>
  <c r="J5506" i="45" s="1"/>
  <c r="I5507" i="45"/>
  <c r="J5507" i="45" s="1"/>
  <c r="I5508" i="45"/>
  <c r="J5508" i="45" s="1"/>
  <c r="I5509" i="45"/>
  <c r="J5509" i="45" s="1"/>
  <c r="I5510" i="45"/>
  <c r="J5510" i="45" s="1"/>
  <c r="I5511" i="45"/>
  <c r="J5511" i="45" s="1"/>
  <c r="I5512" i="45"/>
  <c r="J5512" i="45" s="1"/>
  <c r="I5513" i="45"/>
  <c r="J5513" i="45" s="1"/>
  <c r="I5514" i="45"/>
  <c r="J5514" i="45" s="1"/>
  <c r="I5515" i="45"/>
  <c r="J5515" i="45" s="1"/>
  <c r="I5516" i="45"/>
  <c r="J5516" i="45" s="1"/>
  <c r="I5517" i="45"/>
  <c r="J5517" i="45" s="1"/>
  <c r="I5518" i="45"/>
  <c r="J5518" i="45" s="1"/>
  <c r="I5519" i="45"/>
  <c r="J5519" i="45" s="1"/>
  <c r="I5520" i="45"/>
  <c r="J5520" i="45" s="1"/>
  <c r="I5521" i="45"/>
  <c r="J5521" i="45" s="1"/>
  <c r="I5522" i="45"/>
  <c r="J5522" i="45" s="1"/>
  <c r="I5523" i="45"/>
  <c r="J5523" i="45" s="1"/>
  <c r="I5524" i="45"/>
  <c r="J5524" i="45" s="1"/>
  <c r="I5525" i="45"/>
  <c r="J5525" i="45" s="1"/>
  <c r="I5526" i="45"/>
  <c r="J5526" i="45" s="1"/>
  <c r="I5527" i="45"/>
  <c r="J5527" i="45" s="1"/>
  <c r="I5528" i="45"/>
  <c r="J5528" i="45" s="1"/>
  <c r="I5529" i="45"/>
  <c r="J5529" i="45" s="1"/>
  <c r="I5530" i="45"/>
  <c r="J5530" i="45" s="1"/>
  <c r="I5531" i="45"/>
  <c r="J5531" i="45" s="1"/>
  <c r="I5532" i="45"/>
  <c r="J5532" i="45" s="1"/>
  <c r="I5533" i="45"/>
  <c r="J5533" i="45" s="1"/>
  <c r="I5534" i="45"/>
  <c r="J5534" i="45" s="1"/>
  <c r="I5535" i="45"/>
  <c r="J5535" i="45" s="1"/>
  <c r="I5536" i="45"/>
  <c r="J5536" i="45" s="1"/>
  <c r="I5537" i="45"/>
  <c r="J5537" i="45" s="1"/>
  <c r="I5538" i="45"/>
  <c r="J5538" i="45" s="1"/>
  <c r="I5539" i="45"/>
  <c r="J5539" i="45" s="1"/>
  <c r="I5540" i="45"/>
  <c r="J5540" i="45" s="1"/>
  <c r="I5541" i="45"/>
  <c r="J5541" i="45" s="1"/>
  <c r="I5542" i="45"/>
  <c r="J5542" i="45" s="1"/>
  <c r="I5543" i="45"/>
  <c r="J5543" i="45" s="1"/>
  <c r="I5544" i="45"/>
  <c r="J5544" i="45" s="1"/>
  <c r="I5545" i="45"/>
  <c r="J5545" i="45" s="1"/>
  <c r="I5546" i="45"/>
  <c r="J5546" i="45" s="1"/>
  <c r="I5547" i="45"/>
  <c r="J5547" i="45" s="1"/>
  <c r="I5548" i="45"/>
  <c r="J5548" i="45" s="1"/>
  <c r="I5549" i="45"/>
  <c r="J5549" i="45" s="1"/>
  <c r="I5550" i="45"/>
  <c r="J5550" i="45" s="1"/>
  <c r="I5551" i="45"/>
  <c r="J5551" i="45" s="1"/>
  <c r="I5552" i="45"/>
  <c r="J5552" i="45" s="1"/>
  <c r="I5553" i="45"/>
  <c r="J5553" i="45" s="1"/>
  <c r="I5554" i="45"/>
  <c r="J5554" i="45" s="1"/>
  <c r="I5555" i="45"/>
  <c r="J5555" i="45" s="1"/>
  <c r="I5556" i="45"/>
  <c r="J5556" i="45" s="1"/>
  <c r="I5557" i="45"/>
  <c r="J5557" i="45" s="1"/>
  <c r="I5558" i="45"/>
  <c r="J5558" i="45" s="1"/>
  <c r="I5559" i="45"/>
  <c r="J5559" i="45" s="1"/>
  <c r="I5560" i="45"/>
  <c r="J5560" i="45" s="1"/>
  <c r="I5561" i="45"/>
  <c r="J5561" i="45" s="1"/>
  <c r="I5562" i="45"/>
  <c r="J5562" i="45" s="1"/>
  <c r="I5563" i="45"/>
  <c r="J5563" i="45" s="1"/>
  <c r="I5564" i="45"/>
  <c r="J5564" i="45" s="1"/>
  <c r="I5565" i="45"/>
  <c r="J5565" i="45" s="1"/>
  <c r="I5566" i="45"/>
  <c r="J5566" i="45" s="1"/>
  <c r="I5567" i="45"/>
  <c r="J5567" i="45" s="1"/>
  <c r="I5568" i="45"/>
  <c r="J5568" i="45" s="1"/>
  <c r="I5569" i="45"/>
  <c r="J5569" i="45" s="1"/>
  <c r="I5570" i="45"/>
  <c r="J5570" i="45" s="1"/>
  <c r="I5571" i="45"/>
  <c r="J5571" i="45" s="1"/>
  <c r="I5572" i="45"/>
  <c r="J5572" i="45" s="1"/>
  <c r="I5573" i="45"/>
  <c r="J5573" i="45" s="1"/>
  <c r="I5574" i="45"/>
  <c r="J5574" i="45" s="1"/>
  <c r="I5575" i="45"/>
  <c r="J5575" i="45" s="1"/>
  <c r="I5576" i="45"/>
  <c r="J5576" i="45" s="1"/>
  <c r="I5577" i="45"/>
  <c r="J5577" i="45" s="1"/>
  <c r="I5578" i="45"/>
  <c r="J5578" i="45" s="1"/>
  <c r="I5579" i="45"/>
  <c r="J5579" i="45" s="1"/>
  <c r="I5580" i="45"/>
  <c r="J5580" i="45" s="1"/>
  <c r="I5581" i="45"/>
  <c r="J5581" i="45" s="1"/>
  <c r="I5582" i="45"/>
  <c r="J5582" i="45" s="1"/>
  <c r="I5583" i="45"/>
  <c r="J5583" i="45" s="1"/>
  <c r="I5584" i="45"/>
  <c r="J5584" i="45" s="1"/>
  <c r="I5585" i="45"/>
  <c r="J5585" i="45" s="1"/>
  <c r="I5586" i="45"/>
  <c r="J5586" i="45" s="1"/>
  <c r="I5587" i="45"/>
  <c r="J5587" i="45" s="1"/>
  <c r="I5588" i="45"/>
  <c r="J5588" i="45" s="1"/>
  <c r="I5589" i="45"/>
  <c r="J5589" i="45" s="1"/>
  <c r="I5590" i="45"/>
  <c r="J5590" i="45" s="1"/>
  <c r="I5591" i="45"/>
  <c r="J5591" i="45" s="1"/>
  <c r="I5592" i="45"/>
  <c r="J5592" i="45" s="1"/>
  <c r="I5593" i="45"/>
  <c r="J5593" i="45" s="1"/>
  <c r="I5594" i="45"/>
  <c r="J5594" i="45" s="1"/>
  <c r="I5595" i="45"/>
  <c r="J5595" i="45" s="1"/>
  <c r="I5596" i="45"/>
  <c r="J5596" i="45" s="1"/>
  <c r="I5597" i="45"/>
  <c r="J5597" i="45" s="1"/>
  <c r="I5598" i="45"/>
  <c r="J5598" i="45" s="1"/>
  <c r="I5599" i="45"/>
  <c r="J5599" i="45" s="1"/>
  <c r="I5600" i="45"/>
  <c r="J5600" i="45" s="1"/>
  <c r="I5601" i="45"/>
  <c r="J5601" i="45" s="1"/>
  <c r="I5602" i="45"/>
  <c r="J5602" i="45" s="1"/>
  <c r="I5603" i="45"/>
  <c r="J5603" i="45" s="1"/>
  <c r="I5604" i="45"/>
  <c r="J5604" i="45" s="1"/>
  <c r="I5605" i="45"/>
  <c r="J5605" i="45" s="1"/>
  <c r="I5606" i="45"/>
  <c r="J5606" i="45" s="1"/>
  <c r="I5607" i="45"/>
  <c r="J5607" i="45" s="1"/>
  <c r="I5608" i="45"/>
  <c r="J5608" i="45" s="1"/>
  <c r="I5609" i="45"/>
  <c r="J5609" i="45" s="1"/>
  <c r="I5610" i="45"/>
  <c r="J5610" i="45" s="1"/>
  <c r="I5611" i="45"/>
  <c r="J5611" i="45" s="1"/>
  <c r="I5612" i="45"/>
  <c r="J5612" i="45" s="1"/>
  <c r="I5613" i="45"/>
  <c r="J5613" i="45" s="1"/>
  <c r="I5614" i="45"/>
  <c r="J5614" i="45" s="1"/>
  <c r="I5615" i="45"/>
  <c r="J5615" i="45" s="1"/>
  <c r="I5616" i="45"/>
  <c r="J5616" i="45" s="1"/>
  <c r="I5617" i="45"/>
  <c r="J5617" i="45" s="1"/>
  <c r="I5618" i="45"/>
  <c r="J5618" i="45" s="1"/>
  <c r="I5619" i="45"/>
  <c r="J5619" i="45" s="1"/>
  <c r="I5620" i="45"/>
  <c r="J5620" i="45" s="1"/>
  <c r="I5621" i="45"/>
  <c r="J5621" i="45" s="1"/>
  <c r="I5622" i="45"/>
  <c r="J5622" i="45" s="1"/>
  <c r="I5623" i="45"/>
  <c r="J5623" i="45" s="1"/>
  <c r="I5624" i="45"/>
  <c r="J5624" i="45" s="1"/>
  <c r="I5625" i="45"/>
  <c r="J5625" i="45" s="1"/>
  <c r="I5626" i="45"/>
  <c r="J5626" i="45" s="1"/>
  <c r="I5627" i="45"/>
  <c r="J5627" i="45" s="1"/>
  <c r="I5628" i="45"/>
  <c r="J5628" i="45" s="1"/>
  <c r="I5629" i="45"/>
  <c r="J5629" i="45" s="1"/>
  <c r="I5630" i="45"/>
  <c r="J5630" i="45" s="1"/>
  <c r="I5631" i="45"/>
  <c r="J5631" i="45" s="1"/>
  <c r="I5632" i="45"/>
  <c r="J5632" i="45" s="1"/>
  <c r="I5633" i="45"/>
  <c r="J5633" i="45" s="1"/>
  <c r="I5634" i="45"/>
  <c r="J5634" i="45" s="1"/>
  <c r="I5635" i="45"/>
  <c r="J5635" i="45" s="1"/>
  <c r="I5636" i="45"/>
  <c r="J5636" i="45" s="1"/>
  <c r="I5637" i="45"/>
  <c r="J5637" i="45" s="1"/>
  <c r="I5638" i="45"/>
  <c r="J5638" i="45" s="1"/>
  <c r="I5639" i="45"/>
  <c r="J5639" i="45" s="1"/>
  <c r="I5640" i="45"/>
  <c r="J5640" i="45" s="1"/>
  <c r="I5641" i="45"/>
  <c r="J5641" i="45" s="1"/>
  <c r="I5642" i="45"/>
  <c r="J5642" i="45" s="1"/>
  <c r="I5643" i="45"/>
  <c r="J5643" i="45" s="1"/>
  <c r="I5644" i="45"/>
  <c r="J5644" i="45" s="1"/>
  <c r="I5645" i="45"/>
  <c r="J5645" i="45" s="1"/>
  <c r="I5646" i="45"/>
  <c r="J5646" i="45" s="1"/>
  <c r="I5647" i="45"/>
  <c r="J5647" i="45" s="1"/>
  <c r="I5648" i="45"/>
  <c r="J5648" i="45" s="1"/>
  <c r="I5649" i="45"/>
  <c r="J5649" i="45" s="1"/>
  <c r="I5650" i="45"/>
  <c r="J5650" i="45" s="1"/>
  <c r="I5651" i="45"/>
  <c r="J5651" i="45" s="1"/>
  <c r="I5652" i="45"/>
  <c r="J5652" i="45" s="1"/>
  <c r="I5653" i="45"/>
  <c r="J5653" i="45" s="1"/>
  <c r="I5654" i="45"/>
  <c r="J5654" i="45" s="1"/>
  <c r="I5655" i="45"/>
  <c r="J5655" i="45" s="1"/>
  <c r="I5656" i="45"/>
  <c r="J5656" i="45" s="1"/>
  <c r="I5657" i="45"/>
  <c r="J5657" i="45" s="1"/>
  <c r="I5658" i="45"/>
  <c r="J5658" i="45" s="1"/>
  <c r="I5659" i="45"/>
  <c r="J5659" i="45" s="1"/>
  <c r="I5660" i="45"/>
  <c r="J5660" i="45" s="1"/>
  <c r="I5661" i="45"/>
  <c r="J5661" i="45" s="1"/>
  <c r="I5662" i="45"/>
  <c r="J5662" i="45" s="1"/>
  <c r="I5663" i="45"/>
  <c r="J5663" i="45" s="1"/>
  <c r="I5664" i="45"/>
  <c r="J5664" i="45" s="1"/>
  <c r="I5665" i="45"/>
  <c r="J5665" i="45" s="1"/>
  <c r="I5666" i="45"/>
  <c r="J5666" i="45" s="1"/>
  <c r="I5667" i="45"/>
  <c r="J5667" i="45" s="1"/>
  <c r="I5668" i="45"/>
  <c r="J5668" i="45" s="1"/>
  <c r="I5669" i="45"/>
  <c r="J5669" i="45" s="1"/>
  <c r="I5670" i="45"/>
  <c r="J5670" i="45" s="1"/>
  <c r="I5671" i="45"/>
  <c r="J5671" i="45" s="1"/>
  <c r="I5672" i="45"/>
  <c r="J5672" i="45" s="1"/>
  <c r="I5673" i="45"/>
  <c r="J5673" i="45" s="1"/>
  <c r="I5674" i="45"/>
  <c r="J5674" i="45" s="1"/>
  <c r="I5675" i="45"/>
  <c r="J5675" i="45" s="1"/>
  <c r="I5676" i="45"/>
  <c r="J5676" i="45" s="1"/>
  <c r="I5677" i="45"/>
  <c r="J5677" i="45" s="1"/>
  <c r="I5678" i="45"/>
  <c r="J5678" i="45" s="1"/>
  <c r="I5679" i="45"/>
  <c r="J5679" i="45" s="1"/>
  <c r="I5680" i="45"/>
  <c r="J5680" i="45" s="1"/>
  <c r="I5681" i="45"/>
  <c r="J5681" i="45" s="1"/>
  <c r="I5682" i="45"/>
  <c r="J5682" i="45" s="1"/>
  <c r="I5683" i="45"/>
  <c r="J5683" i="45" s="1"/>
  <c r="I5684" i="45"/>
  <c r="J5684" i="45" s="1"/>
  <c r="I5685" i="45"/>
  <c r="J5685" i="45" s="1"/>
  <c r="I5686" i="45"/>
  <c r="J5686" i="45" s="1"/>
  <c r="I5687" i="45"/>
  <c r="J5687" i="45" s="1"/>
  <c r="I5688" i="45"/>
  <c r="J5688" i="45" s="1"/>
  <c r="I5689" i="45"/>
  <c r="J5689" i="45" s="1"/>
  <c r="I5690" i="45"/>
  <c r="J5690" i="45" s="1"/>
  <c r="I5691" i="45"/>
  <c r="J5691" i="45" s="1"/>
  <c r="I5692" i="45"/>
  <c r="J5692" i="45" s="1"/>
  <c r="I5693" i="45"/>
  <c r="J5693" i="45" s="1"/>
  <c r="I5694" i="45"/>
  <c r="J5694" i="45" s="1"/>
  <c r="I5695" i="45"/>
  <c r="J5695" i="45" s="1"/>
  <c r="I5696" i="45"/>
  <c r="J5696" i="45" s="1"/>
  <c r="I5697" i="45"/>
  <c r="J5697" i="45" s="1"/>
  <c r="I5698" i="45"/>
  <c r="J5698" i="45" s="1"/>
  <c r="I5699" i="45"/>
  <c r="J5699" i="45" s="1"/>
  <c r="I5700" i="45"/>
  <c r="J5700" i="45" s="1"/>
  <c r="I5701" i="45"/>
  <c r="J5701" i="45" s="1"/>
  <c r="I5702" i="45"/>
  <c r="J5702" i="45" s="1"/>
  <c r="I5703" i="45"/>
  <c r="J5703" i="45" s="1"/>
  <c r="I5704" i="45"/>
  <c r="J5704" i="45" s="1"/>
  <c r="I5705" i="45"/>
  <c r="J5705" i="45" s="1"/>
  <c r="I5706" i="45"/>
  <c r="J5706" i="45" s="1"/>
  <c r="I5707" i="45"/>
  <c r="J5707" i="45" s="1"/>
  <c r="I5708" i="45"/>
  <c r="J5708" i="45" s="1"/>
  <c r="I5709" i="45"/>
  <c r="J5709" i="45" s="1"/>
  <c r="I5710" i="45"/>
  <c r="J5710" i="45" s="1"/>
  <c r="I5711" i="45"/>
  <c r="J5711" i="45" s="1"/>
  <c r="I5712" i="45"/>
  <c r="J5712" i="45" s="1"/>
  <c r="I5713" i="45"/>
  <c r="J5713" i="45" s="1"/>
  <c r="I5714" i="45"/>
  <c r="J5714" i="45" s="1"/>
  <c r="I5715" i="45"/>
  <c r="J5715" i="45" s="1"/>
  <c r="I5716" i="45"/>
  <c r="J5716" i="45" s="1"/>
  <c r="I5717" i="45"/>
  <c r="J5717" i="45" s="1"/>
  <c r="I5718" i="45"/>
  <c r="J5718" i="45" s="1"/>
  <c r="I5719" i="45"/>
  <c r="J5719" i="45" s="1"/>
  <c r="I5720" i="45"/>
  <c r="J5720" i="45" s="1"/>
  <c r="I5721" i="45"/>
  <c r="J5721" i="45" s="1"/>
  <c r="I5722" i="45"/>
  <c r="J5722" i="45" s="1"/>
  <c r="I5723" i="45"/>
  <c r="J5723" i="45" s="1"/>
  <c r="I5724" i="45"/>
  <c r="J5724" i="45" s="1"/>
  <c r="I5725" i="45"/>
  <c r="J5725" i="45" s="1"/>
  <c r="I5726" i="45"/>
  <c r="J5726" i="45" s="1"/>
  <c r="I5727" i="45"/>
  <c r="J5727" i="45" s="1"/>
  <c r="I5728" i="45"/>
  <c r="J5728" i="45" s="1"/>
  <c r="I5729" i="45"/>
  <c r="J5729" i="45" s="1"/>
  <c r="I5730" i="45"/>
  <c r="J5730" i="45" s="1"/>
  <c r="I5731" i="45"/>
  <c r="J5731" i="45" s="1"/>
  <c r="I5732" i="45"/>
  <c r="J5732" i="45" s="1"/>
  <c r="I5733" i="45"/>
  <c r="J5733" i="45" s="1"/>
  <c r="I5734" i="45"/>
  <c r="J5734" i="45" s="1"/>
  <c r="I5735" i="45"/>
  <c r="J5735" i="45" s="1"/>
  <c r="I5736" i="45"/>
  <c r="J5736" i="45" s="1"/>
  <c r="I5737" i="45"/>
  <c r="J5737" i="45" s="1"/>
  <c r="I5738" i="45"/>
  <c r="J5738" i="45" s="1"/>
  <c r="I5739" i="45"/>
  <c r="J5739" i="45" s="1"/>
  <c r="I5740" i="45"/>
  <c r="J5740" i="45" s="1"/>
  <c r="I5741" i="45"/>
  <c r="J5741" i="45" s="1"/>
  <c r="I5742" i="45"/>
  <c r="J5742" i="45" s="1"/>
  <c r="I5743" i="45"/>
  <c r="J5743" i="45" s="1"/>
  <c r="I5744" i="45"/>
  <c r="J5744" i="45" s="1"/>
  <c r="I5745" i="45"/>
  <c r="J5745" i="45" s="1"/>
  <c r="I5746" i="45"/>
  <c r="J5746" i="45" s="1"/>
  <c r="I5747" i="45"/>
  <c r="J5747" i="45" s="1"/>
  <c r="I5748" i="45"/>
  <c r="J5748" i="45" s="1"/>
  <c r="I5749" i="45"/>
  <c r="J5749" i="45" s="1"/>
  <c r="I5750" i="45"/>
  <c r="J5750" i="45" s="1"/>
  <c r="I5751" i="45"/>
  <c r="J5751" i="45" s="1"/>
  <c r="I5752" i="45"/>
  <c r="J5752" i="45" s="1"/>
  <c r="I5753" i="45"/>
  <c r="J5753" i="45" s="1"/>
  <c r="I5754" i="45"/>
  <c r="J5754" i="45" s="1"/>
  <c r="I5755" i="45"/>
  <c r="J5755" i="45" s="1"/>
  <c r="I5756" i="45"/>
  <c r="J5756" i="45" s="1"/>
  <c r="I5757" i="45"/>
  <c r="J5757" i="45" s="1"/>
  <c r="I5758" i="45"/>
  <c r="J5758" i="45" s="1"/>
  <c r="I5759" i="45"/>
  <c r="J5759" i="45" s="1"/>
  <c r="I5760" i="45"/>
  <c r="J5760" i="45" s="1"/>
  <c r="I5761" i="45"/>
  <c r="J5761" i="45" s="1"/>
  <c r="I5762" i="45"/>
  <c r="J5762" i="45" s="1"/>
  <c r="I5763" i="45"/>
  <c r="J5763" i="45" s="1"/>
  <c r="I5764" i="45"/>
  <c r="J5764" i="45" s="1"/>
  <c r="I5765" i="45"/>
  <c r="J5765" i="45" s="1"/>
  <c r="I5766" i="45"/>
  <c r="J5766" i="45" s="1"/>
  <c r="I5767" i="45"/>
  <c r="J5767" i="45" s="1"/>
  <c r="I5768" i="45"/>
  <c r="J5768" i="45" s="1"/>
  <c r="I5769" i="45"/>
  <c r="J5769" i="45" s="1"/>
  <c r="I5770" i="45"/>
  <c r="J5770" i="45" s="1"/>
  <c r="I5771" i="45"/>
  <c r="J5771" i="45" s="1"/>
  <c r="I5772" i="45"/>
  <c r="J5772" i="45" s="1"/>
  <c r="I5773" i="45"/>
  <c r="J5773" i="45" s="1"/>
  <c r="I5774" i="45"/>
  <c r="J5774" i="45" s="1"/>
  <c r="I5775" i="45"/>
  <c r="J5775" i="45" s="1"/>
  <c r="I5776" i="45"/>
  <c r="J5776" i="45" s="1"/>
  <c r="I5777" i="45"/>
  <c r="J5777" i="45" s="1"/>
  <c r="I5778" i="45"/>
  <c r="J5778" i="45" s="1"/>
  <c r="I5779" i="45"/>
  <c r="J5779" i="45" s="1"/>
  <c r="I5780" i="45"/>
  <c r="J5780" i="45" s="1"/>
  <c r="I5781" i="45"/>
  <c r="J5781" i="45" s="1"/>
  <c r="I5782" i="45"/>
  <c r="J5782" i="45" s="1"/>
  <c r="I5783" i="45"/>
  <c r="J5783" i="45" s="1"/>
  <c r="I5784" i="45"/>
  <c r="J5784" i="45" s="1"/>
  <c r="I5785" i="45"/>
  <c r="J5785" i="45" s="1"/>
  <c r="I5786" i="45"/>
  <c r="J5786" i="45" s="1"/>
  <c r="I5787" i="45"/>
  <c r="J5787" i="45" s="1"/>
  <c r="I5788" i="45"/>
  <c r="J5788" i="45" s="1"/>
  <c r="I5789" i="45"/>
  <c r="J5789" i="45" s="1"/>
  <c r="I5790" i="45"/>
  <c r="J5790" i="45" s="1"/>
  <c r="I5791" i="45"/>
  <c r="J5791" i="45" s="1"/>
  <c r="I5792" i="45"/>
  <c r="J5792" i="45" s="1"/>
  <c r="I5793" i="45"/>
  <c r="J5793" i="45" s="1"/>
  <c r="I5794" i="45"/>
  <c r="J5794" i="45" s="1"/>
  <c r="I5795" i="45"/>
  <c r="J5795" i="45" s="1"/>
  <c r="I5796" i="45"/>
  <c r="J5796" i="45" s="1"/>
  <c r="I5797" i="45"/>
  <c r="J5797" i="45" s="1"/>
  <c r="I5798" i="45"/>
  <c r="J5798" i="45" s="1"/>
  <c r="I5799" i="45"/>
  <c r="J5799" i="45" s="1"/>
  <c r="I5800" i="45"/>
  <c r="J5800" i="45" s="1"/>
  <c r="I5801" i="45"/>
  <c r="J5801" i="45" s="1"/>
  <c r="I5802" i="45"/>
  <c r="J5802" i="45" s="1"/>
  <c r="I5803" i="45"/>
  <c r="J5803" i="45" s="1"/>
  <c r="I5804" i="45"/>
  <c r="J5804" i="45" s="1"/>
  <c r="I5805" i="45"/>
  <c r="J5805" i="45" s="1"/>
  <c r="I5806" i="45"/>
  <c r="J5806" i="45" s="1"/>
  <c r="I5807" i="45"/>
  <c r="J5807" i="45" s="1"/>
  <c r="I5808" i="45"/>
  <c r="J5808" i="45" s="1"/>
  <c r="I5809" i="45"/>
  <c r="J5809" i="45" s="1"/>
  <c r="I5810" i="45"/>
  <c r="J5810" i="45" s="1"/>
  <c r="I5811" i="45"/>
  <c r="J5811" i="45" s="1"/>
  <c r="I5812" i="45"/>
  <c r="J5812" i="45" s="1"/>
  <c r="I5813" i="45"/>
  <c r="J5813" i="45" s="1"/>
  <c r="I5814" i="45"/>
  <c r="J5814" i="45" s="1"/>
  <c r="I5815" i="45"/>
  <c r="J5815" i="45" s="1"/>
  <c r="I5816" i="45"/>
  <c r="J5816" i="45" s="1"/>
  <c r="I5817" i="45"/>
  <c r="J5817" i="45" s="1"/>
  <c r="I5818" i="45"/>
  <c r="J5818" i="45" s="1"/>
  <c r="I5819" i="45"/>
  <c r="J5819" i="45" s="1"/>
  <c r="I5820" i="45"/>
  <c r="J5820" i="45" s="1"/>
  <c r="I5821" i="45"/>
  <c r="J5821" i="45" s="1"/>
  <c r="I5822" i="45"/>
  <c r="J5822" i="45" s="1"/>
  <c r="I5823" i="45"/>
  <c r="J5823" i="45" s="1"/>
  <c r="I5824" i="45"/>
  <c r="J5824" i="45" s="1"/>
  <c r="I5825" i="45"/>
  <c r="J5825" i="45" s="1"/>
  <c r="I5826" i="45"/>
  <c r="J5826" i="45" s="1"/>
  <c r="I5827" i="45"/>
  <c r="J5827" i="45" s="1"/>
  <c r="I5828" i="45"/>
  <c r="J5828" i="45" s="1"/>
  <c r="I5829" i="45"/>
  <c r="J5829" i="45" s="1"/>
  <c r="I5830" i="45"/>
  <c r="J5830" i="45" s="1"/>
  <c r="I5831" i="45"/>
  <c r="J5831" i="45" s="1"/>
  <c r="I5832" i="45"/>
  <c r="J5832" i="45" s="1"/>
  <c r="I5833" i="45"/>
  <c r="J5833" i="45" s="1"/>
  <c r="I5834" i="45"/>
  <c r="J5834" i="45" s="1"/>
  <c r="I5835" i="45"/>
  <c r="J5835" i="45" s="1"/>
  <c r="I5836" i="45"/>
  <c r="J5836" i="45" s="1"/>
  <c r="I5837" i="45"/>
  <c r="J5837" i="45" s="1"/>
  <c r="I5838" i="45"/>
  <c r="J5838" i="45" s="1"/>
  <c r="I5839" i="45"/>
  <c r="J5839" i="45" s="1"/>
  <c r="I5840" i="45"/>
  <c r="J5840" i="45" s="1"/>
  <c r="I5841" i="45"/>
  <c r="J5841" i="45" s="1"/>
  <c r="I5842" i="45"/>
  <c r="J5842" i="45" s="1"/>
  <c r="I5843" i="45"/>
  <c r="J5843" i="45" s="1"/>
  <c r="I5844" i="45"/>
  <c r="J5844" i="45" s="1"/>
  <c r="I5845" i="45"/>
  <c r="J5845" i="45" s="1"/>
  <c r="I5846" i="45"/>
  <c r="J5846" i="45" s="1"/>
  <c r="I5847" i="45"/>
  <c r="J5847" i="45" s="1"/>
  <c r="I5848" i="45"/>
  <c r="J5848" i="45" s="1"/>
  <c r="I5849" i="45"/>
  <c r="J5849" i="45" s="1"/>
  <c r="I5850" i="45"/>
  <c r="J5850" i="45" s="1"/>
  <c r="I5851" i="45"/>
  <c r="J5851" i="45" s="1"/>
  <c r="I5852" i="45"/>
  <c r="J5852" i="45" s="1"/>
  <c r="I5853" i="45"/>
  <c r="J5853" i="45" s="1"/>
  <c r="I5854" i="45"/>
  <c r="J5854" i="45" s="1"/>
  <c r="I5855" i="45"/>
  <c r="J5855" i="45" s="1"/>
  <c r="I5856" i="45"/>
  <c r="J5856" i="45" s="1"/>
  <c r="I5857" i="45"/>
  <c r="J5857" i="45" s="1"/>
  <c r="I5858" i="45"/>
  <c r="J5858" i="45" s="1"/>
  <c r="I5859" i="45"/>
  <c r="J5859" i="45" s="1"/>
  <c r="I5860" i="45"/>
  <c r="J5860" i="45" s="1"/>
  <c r="I5861" i="45"/>
  <c r="J5861" i="45" s="1"/>
  <c r="I5862" i="45"/>
  <c r="J5862" i="45" s="1"/>
  <c r="I5863" i="45"/>
  <c r="J5863" i="45" s="1"/>
  <c r="I5864" i="45"/>
  <c r="J5864" i="45" s="1"/>
  <c r="I5865" i="45"/>
  <c r="J5865" i="45" s="1"/>
  <c r="I5866" i="45"/>
  <c r="J5866" i="45" s="1"/>
  <c r="I5867" i="45"/>
  <c r="J5867" i="45" s="1"/>
  <c r="I5868" i="45"/>
  <c r="J5868" i="45" s="1"/>
  <c r="I5869" i="45"/>
  <c r="J5869" i="45" s="1"/>
  <c r="I5870" i="45"/>
  <c r="J5870" i="45" s="1"/>
  <c r="I5871" i="45"/>
  <c r="J5871" i="45" s="1"/>
  <c r="I5872" i="45"/>
  <c r="J5872" i="45" s="1"/>
  <c r="I5873" i="45"/>
  <c r="J5873" i="45" s="1"/>
  <c r="I5874" i="45"/>
  <c r="J5874" i="45" s="1"/>
  <c r="I5875" i="45"/>
  <c r="J5875" i="45" s="1"/>
  <c r="I5876" i="45"/>
  <c r="J5876" i="45" s="1"/>
  <c r="I5877" i="45"/>
  <c r="J5877" i="45" s="1"/>
  <c r="I5878" i="45"/>
  <c r="J5878" i="45" s="1"/>
  <c r="I5879" i="45"/>
  <c r="J5879" i="45" s="1"/>
  <c r="I5880" i="45"/>
  <c r="J5880" i="45" s="1"/>
  <c r="I5881" i="45"/>
  <c r="J5881" i="45" s="1"/>
  <c r="I5882" i="45"/>
  <c r="J5882" i="45" s="1"/>
  <c r="I5883" i="45"/>
  <c r="J5883" i="45" s="1"/>
  <c r="I5884" i="45"/>
  <c r="J5884" i="45" s="1"/>
  <c r="I5885" i="45"/>
  <c r="J5885" i="45" s="1"/>
  <c r="I5886" i="45"/>
  <c r="J5886" i="45" s="1"/>
  <c r="I5887" i="45"/>
  <c r="J5887" i="45" s="1"/>
  <c r="I5888" i="45"/>
  <c r="J5888" i="45" s="1"/>
  <c r="I5889" i="45"/>
  <c r="J5889" i="45" s="1"/>
  <c r="I5890" i="45"/>
  <c r="J5890" i="45" s="1"/>
  <c r="I5891" i="45"/>
  <c r="J5891" i="45" s="1"/>
  <c r="I5892" i="45"/>
  <c r="J5892" i="45" s="1"/>
  <c r="I5893" i="45"/>
  <c r="J5893" i="45" s="1"/>
  <c r="I5894" i="45"/>
  <c r="J5894" i="45" s="1"/>
  <c r="I5895" i="45"/>
  <c r="J5895" i="45" s="1"/>
  <c r="I5896" i="45"/>
  <c r="J5896" i="45" s="1"/>
  <c r="I5897" i="45"/>
  <c r="J5897" i="45" s="1"/>
  <c r="I5898" i="45"/>
  <c r="J5898" i="45" s="1"/>
  <c r="I5899" i="45"/>
  <c r="J5899" i="45" s="1"/>
  <c r="I5900" i="45"/>
  <c r="J5900" i="45" s="1"/>
  <c r="I5901" i="45"/>
  <c r="J5901" i="45" s="1"/>
  <c r="I5902" i="45"/>
  <c r="J5902" i="45" s="1"/>
  <c r="I5903" i="45"/>
  <c r="J5903" i="45" s="1"/>
  <c r="I5904" i="45"/>
  <c r="J5904" i="45" s="1"/>
  <c r="I5905" i="45"/>
  <c r="J5905" i="45" s="1"/>
  <c r="I5906" i="45"/>
  <c r="J5906" i="45" s="1"/>
  <c r="I5907" i="45"/>
  <c r="J5907" i="45" s="1"/>
  <c r="I5908" i="45"/>
  <c r="J5908" i="45" s="1"/>
  <c r="I5909" i="45"/>
  <c r="J5909" i="45" s="1"/>
  <c r="I5910" i="45"/>
  <c r="J5910" i="45" s="1"/>
  <c r="I5911" i="45"/>
  <c r="J5911" i="45" s="1"/>
  <c r="I5912" i="45"/>
  <c r="J5912" i="45" s="1"/>
  <c r="I5913" i="45"/>
  <c r="J5913" i="45" s="1"/>
  <c r="I5914" i="45"/>
  <c r="J5914" i="45" s="1"/>
  <c r="I5915" i="45"/>
  <c r="J5915" i="45" s="1"/>
  <c r="I5916" i="45"/>
  <c r="J5916" i="45" s="1"/>
  <c r="I5917" i="45"/>
  <c r="J5917" i="45" s="1"/>
  <c r="I5918" i="45"/>
  <c r="J5918" i="45" s="1"/>
  <c r="I5919" i="45"/>
  <c r="J5919" i="45" s="1"/>
  <c r="I5920" i="45"/>
  <c r="J5920" i="45" s="1"/>
  <c r="I5921" i="45"/>
  <c r="J5921" i="45" s="1"/>
  <c r="I5922" i="45"/>
  <c r="J5922" i="45" s="1"/>
  <c r="I5923" i="45"/>
  <c r="J5923" i="45" s="1"/>
  <c r="I5924" i="45"/>
  <c r="J5924" i="45" s="1"/>
  <c r="I5925" i="45"/>
  <c r="J5925" i="45" s="1"/>
  <c r="I5926" i="45"/>
  <c r="J5926" i="45" s="1"/>
  <c r="I5927" i="45"/>
  <c r="J5927" i="45" s="1"/>
  <c r="I5928" i="45"/>
  <c r="J5928" i="45" s="1"/>
  <c r="I5929" i="45"/>
  <c r="J5929" i="45" s="1"/>
  <c r="I5930" i="45"/>
  <c r="J5930" i="45" s="1"/>
  <c r="I5931" i="45"/>
  <c r="J5931" i="45" s="1"/>
  <c r="I5932" i="45"/>
  <c r="J5932" i="45" s="1"/>
  <c r="I5933" i="45"/>
  <c r="J5933" i="45" s="1"/>
  <c r="I5934" i="45"/>
  <c r="J5934" i="45" s="1"/>
  <c r="I5935" i="45"/>
  <c r="J5935" i="45" s="1"/>
  <c r="I5936" i="45"/>
  <c r="J5936" i="45" s="1"/>
  <c r="I5937" i="45"/>
  <c r="J5937" i="45" s="1"/>
  <c r="I5938" i="45"/>
  <c r="J5938" i="45" s="1"/>
  <c r="I5939" i="45"/>
  <c r="J5939" i="45" s="1"/>
  <c r="I5940" i="45"/>
  <c r="J5940" i="45" s="1"/>
  <c r="I5941" i="45"/>
  <c r="J5941" i="45" s="1"/>
  <c r="I5942" i="45"/>
  <c r="J5942" i="45" s="1"/>
  <c r="I5943" i="45"/>
  <c r="J5943" i="45" s="1"/>
  <c r="I5944" i="45"/>
  <c r="J5944" i="45" s="1"/>
  <c r="I5945" i="45"/>
  <c r="J5945" i="45" s="1"/>
  <c r="I5946" i="45"/>
  <c r="J5946" i="45" s="1"/>
  <c r="I5947" i="45"/>
  <c r="J5947" i="45" s="1"/>
  <c r="I5948" i="45"/>
  <c r="J5948" i="45" s="1"/>
  <c r="I5949" i="45"/>
  <c r="J5949" i="45" s="1"/>
  <c r="I5950" i="45"/>
  <c r="J5950" i="45" s="1"/>
  <c r="I5951" i="45"/>
  <c r="J5951" i="45" s="1"/>
  <c r="I5952" i="45"/>
  <c r="J5952" i="45" s="1"/>
  <c r="I5953" i="45"/>
  <c r="J5953" i="45" s="1"/>
  <c r="I5954" i="45"/>
  <c r="J5954" i="45" s="1"/>
  <c r="I5955" i="45"/>
  <c r="J5955" i="45" s="1"/>
  <c r="I5956" i="45"/>
  <c r="J5956" i="45" s="1"/>
  <c r="I5957" i="45"/>
  <c r="J5957" i="45" s="1"/>
  <c r="I5958" i="45"/>
  <c r="J5958" i="45" s="1"/>
  <c r="I5959" i="45"/>
  <c r="J5959" i="45" s="1"/>
  <c r="I5960" i="45"/>
  <c r="J5960" i="45" s="1"/>
  <c r="I5961" i="45"/>
  <c r="J5961" i="45" s="1"/>
  <c r="I5962" i="45"/>
  <c r="J5962" i="45" s="1"/>
  <c r="I5963" i="45"/>
  <c r="J5963" i="45" s="1"/>
  <c r="I5964" i="45"/>
  <c r="J5964" i="45" s="1"/>
  <c r="I5965" i="45"/>
  <c r="J5965" i="45" s="1"/>
  <c r="I5966" i="45"/>
  <c r="J5966" i="45" s="1"/>
  <c r="I5967" i="45"/>
  <c r="J5967" i="45" s="1"/>
  <c r="I5968" i="45"/>
  <c r="J5968" i="45" s="1"/>
  <c r="I5969" i="45"/>
  <c r="J5969" i="45" s="1"/>
  <c r="I5970" i="45"/>
  <c r="J5970" i="45" s="1"/>
  <c r="I5971" i="45"/>
  <c r="J5971" i="45" s="1"/>
  <c r="I5972" i="45"/>
  <c r="J5972" i="45" s="1"/>
  <c r="I5973" i="45"/>
  <c r="J5973" i="45" s="1"/>
  <c r="I5974" i="45"/>
  <c r="J5974" i="45" s="1"/>
  <c r="I5975" i="45"/>
  <c r="J5975" i="45" s="1"/>
  <c r="I5976" i="45"/>
  <c r="J5976" i="45" s="1"/>
  <c r="I5977" i="45"/>
  <c r="J5977" i="45" s="1"/>
  <c r="I5978" i="45"/>
  <c r="J5978" i="45" s="1"/>
  <c r="I5979" i="45"/>
  <c r="J5979" i="45" s="1"/>
  <c r="I5980" i="45"/>
  <c r="J5980" i="45" s="1"/>
  <c r="I5981" i="45"/>
  <c r="J5981" i="45" s="1"/>
  <c r="I5982" i="45"/>
  <c r="J5982" i="45" s="1"/>
  <c r="I5983" i="45"/>
  <c r="J5983" i="45" s="1"/>
  <c r="I5984" i="45"/>
  <c r="J5984" i="45" s="1"/>
  <c r="I5985" i="45"/>
  <c r="J5985" i="45" s="1"/>
  <c r="I5986" i="45"/>
  <c r="J5986" i="45" s="1"/>
  <c r="I5987" i="45"/>
  <c r="J5987" i="45" s="1"/>
  <c r="I5988" i="45"/>
  <c r="J5988" i="45" s="1"/>
  <c r="I5989" i="45"/>
  <c r="J5989" i="45" s="1"/>
  <c r="I5990" i="45"/>
  <c r="J5990" i="45" s="1"/>
  <c r="I5991" i="45"/>
  <c r="J5991" i="45" s="1"/>
  <c r="I5992" i="45"/>
  <c r="J5992" i="45" s="1"/>
  <c r="I5993" i="45"/>
  <c r="J5993" i="45" s="1"/>
  <c r="I5994" i="45"/>
  <c r="J5994" i="45" s="1"/>
  <c r="I5995" i="45"/>
  <c r="J5995" i="45" s="1"/>
  <c r="I5996" i="45"/>
  <c r="J5996" i="45" s="1"/>
  <c r="I5997" i="45"/>
  <c r="J5997" i="45" s="1"/>
  <c r="I5998" i="45"/>
  <c r="J5998" i="45" s="1"/>
  <c r="I5999" i="45"/>
  <c r="J5999" i="45" s="1"/>
  <c r="I6000" i="45"/>
  <c r="J6000" i="45" s="1"/>
  <c r="I6001" i="45"/>
  <c r="J6001" i="45" s="1"/>
  <c r="I6002" i="45"/>
  <c r="J6002" i="45" s="1"/>
  <c r="I6003" i="45"/>
  <c r="J6003" i="45" s="1"/>
  <c r="I6004" i="45"/>
  <c r="J6004" i="45" s="1"/>
  <c r="I6005" i="45"/>
  <c r="J6005" i="45" s="1"/>
  <c r="I6006" i="45"/>
  <c r="J6006" i="45" s="1"/>
  <c r="I6007" i="45"/>
  <c r="J6007" i="45" s="1"/>
  <c r="I6008" i="45"/>
  <c r="J6008" i="45" s="1"/>
  <c r="I6009" i="45"/>
  <c r="J6009" i="45" s="1"/>
  <c r="I6010" i="45"/>
  <c r="J6010" i="45" s="1"/>
  <c r="I6011" i="45"/>
  <c r="J6011" i="45" s="1"/>
  <c r="I6012" i="45"/>
  <c r="J6012" i="45" s="1"/>
  <c r="I6013" i="45"/>
  <c r="J6013" i="45" s="1"/>
  <c r="I6014" i="45"/>
  <c r="J6014" i="45" s="1"/>
  <c r="I6015" i="45"/>
  <c r="J6015" i="45" s="1"/>
  <c r="I6016" i="45"/>
  <c r="J6016" i="45" s="1"/>
  <c r="I6017" i="45"/>
  <c r="J6017" i="45" s="1"/>
  <c r="I6018" i="45"/>
  <c r="J6018" i="45" s="1"/>
  <c r="I6019" i="45"/>
  <c r="J6019" i="45" s="1"/>
  <c r="I6020" i="45"/>
  <c r="J6020" i="45" s="1"/>
  <c r="I6021" i="45"/>
  <c r="J6021" i="45" s="1"/>
  <c r="I6022" i="45"/>
  <c r="J6022" i="45" s="1"/>
  <c r="I6023" i="45"/>
  <c r="J6023" i="45" s="1"/>
  <c r="I6024" i="45"/>
  <c r="J6024" i="45" s="1"/>
  <c r="I6025" i="45"/>
  <c r="J6025" i="45" s="1"/>
  <c r="I6026" i="45"/>
  <c r="J6026" i="45" s="1"/>
  <c r="I6027" i="45"/>
  <c r="J6027" i="45" s="1"/>
  <c r="I6028" i="45"/>
  <c r="J6028" i="45" s="1"/>
  <c r="I6029" i="45"/>
  <c r="J6029" i="45" s="1"/>
  <c r="I6030" i="45"/>
  <c r="J6030" i="45" s="1"/>
  <c r="I6031" i="45"/>
  <c r="J6031" i="45" s="1"/>
  <c r="I6032" i="45"/>
  <c r="J6032" i="45" s="1"/>
  <c r="I6033" i="45"/>
  <c r="J6033" i="45" s="1"/>
  <c r="I6034" i="45"/>
  <c r="J6034" i="45" s="1"/>
  <c r="I6035" i="45"/>
  <c r="J6035" i="45" s="1"/>
  <c r="I6036" i="45"/>
  <c r="J6036" i="45" s="1"/>
  <c r="I6037" i="45"/>
  <c r="J6037" i="45" s="1"/>
  <c r="I6038" i="45"/>
  <c r="J6038" i="45" s="1"/>
  <c r="I6039" i="45"/>
  <c r="J6039" i="45" s="1"/>
  <c r="I6040" i="45"/>
  <c r="J6040" i="45" s="1"/>
  <c r="I6041" i="45"/>
  <c r="J6041" i="45" s="1"/>
  <c r="I6042" i="45"/>
  <c r="J6042" i="45" s="1"/>
  <c r="I6043" i="45"/>
  <c r="J6043" i="45" s="1"/>
  <c r="I6044" i="45"/>
  <c r="J6044" i="45" s="1"/>
  <c r="I6045" i="45"/>
  <c r="J6045" i="45" s="1"/>
  <c r="I6046" i="45"/>
  <c r="J6046" i="45" s="1"/>
  <c r="I6047" i="45"/>
  <c r="J6047" i="45" s="1"/>
  <c r="I6048" i="45"/>
  <c r="J6048" i="45" s="1"/>
  <c r="I6049" i="45"/>
  <c r="J6049" i="45" s="1"/>
  <c r="I6050" i="45"/>
  <c r="J6050" i="45" s="1"/>
  <c r="I6051" i="45"/>
  <c r="J6051" i="45" s="1"/>
  <c r="I6052" i="45"/>
  <c r="J6052" i="45" s="1"/>
  <c r="I6053" i="45"/>
  <c r="J6053" i="45" s="1"/>
  <c r="I6054" i="45"/>
  <c r="J6054" i="45" s="1"/>
  <c r="I6055" i="45"/>
  <c r="J6055" i="45" s="1"/>
  <c r="I6056" i="45"/>
  <c r="J6056" i="45" s="1"/>
  <c r="I6057" i="45"/>
  <c r="J6057" i="45" s="1"/>
  <c r="I6058" i="45"/>
  <c r="J6058" i="45" s="1"/>
  <c r="I6059" i="45"/>
  <c r="J6059" i="45" s="1"/>
  <c r="I6060" i="45"/>
  <c r="J6060" i="45" s="1"/>
  <c r="I6061" i="45"/>
  <c r="J6061" i="45" s="1"/>
  <c r="I6062" i="45"/>
  <c r="J6062" i="45" s="1"/>
  <c r="I6063" i="45"/>
  <c r="J6063" i="45" s="1"/>
  <c r="I6064" i="45"/>
  <c r="J6064" i="45" s="1"/>
  <c r="I6065" i="45"/>
  <c r="J6065" i="45" s="1"/>
  <c r="I6066" i="45"/>
  <c r="J6066" i="45" s="1"/>
  <c r="I6067" i="45"/>
  <c r="J6067" i="45" s="1"/>
  <c r="I6068" i="45"/>
  <c r="J6068" i="45" s="1"/>
  <c r="I6069" i="45"/>
  <c r="J6069" i="45" s="1"/>
  <c r="I6070" i="45"/>
  <c r="J6070" i="45" s="1"/>
  <c r="I6071" i="45"/>
  <c r="J6071" i="45" s="1"/>
  <c r="I6072" i="45"/>
  <c r="J6072" i="45" s="1"/>
  <c r="I6073" i="45"/>
  <c r="J6073" i="45" s="1"/>
  <c r="I6074" i="45"/>
  <c r="J6074" i="45" s="1"/>
  <c r="I6075" i="45"/>
  <c r="J6075" i="45" s="1"/>
  <c r="I6076" i="45"/>
  <c r="J6076" i="45" s="1"/>
  <c r="I6077" i="45"/>
  <c r="J6077" i="45" s="1"/>
  <c r="I6078" i="45"/>
  <c r="J6078" i="45" s="1"/>
  <c r="I6079" i="45"/>
  <c r="J6079" i="45" s="1"/>
  <c r="I6080" i="45"/>
  <c r="J6080" i="45" s="1"/>
  <c r="I6081" i="45"/>
  <c r="J6081" i="45" s="1"/>
  <c r="I6082" i="45"/>
  <c r="J6082" i="45" s="1"/>
  <c r="I6083" i="45"/>
  <c r="J6083" i="45" s="1"/>
  <c r="I6084" i="45"/>
  <c r="J6084" i="45" s="1"/>
  <c r="I6085" i="45"/>
  <c r="J6085" i="45" s="1"/>
  <c r="I6086" i="45"/>
  <c r="J6086" i="45" s="1"/>
  <c r="I6087" i="45"/>
  <c r="J6087" i="45" s="1"/>
  <c r="I6088" i="45"/>
  <c r="J6088" i="45" s="1"/>
  <c r="I6089" i="45"/>
  <c r="J6089" i="45" s="1"/>
  <c r="I6090" i="45"/>
  <c r="J6090" i="45" s="1"/>
  <c r="I6091" i="45"/>
  <c r="J6091" i="45" s="1"/>
  <c r="I6092" i="45"/>
  <c r="J6092" i="45" s="1"/>
  <c r="I6093" i="45"/>
  <c r="J6093" i="45" s="1"/>
  <c r="I6094" i="45"/>
  <c r="J6094" i="45" s="1"/>
  <c r="I6095" i="45"/>
  <c r="J6095" i="45" s="1"/>
  <c r="I6096" i="45"/>
  <c r="J6096" i="45" s="1"/>
  <c r="I6097" i="45"/>
  <c r="J6097" i="45" s="1"/>
  <c r="I6098" i="45"/>
  <c r="J6098" i="45" s="1"/>
  <c r="I6099" i="45"/>
  <c r="J6099" i="45" s="1"/>
  <c r="I6100" i="45"/>
  <c r="J6100" i="45" s="1"/>
  <c r="I6101" i="45"/>
  <c r="J6101" i="45" s="1"/>
  <c r="I6102" i="45"/>
  <c r="J6102" i="45" s="1"/>
  <c r="I6103" i="45"/>
  <c r="J6103" i="45" s="1"/>
  <c r="I6104" i="45"/>
  <c r="J6104" i="45" s="1"/>
  <c r="I6105" i="45"/>
  <c r="J6105" i="45" s="1"/>
  <c r="I6106" i="45"/>
  <c r="J6106" i="45" s="1"/>
  <c r="I6107" i="45"/>
  <c r="J6107" i="45" s="1"/>
  <c r="I6108" i="45"/>
  <c r="J6108" i="45" s="1"/>
  <c r="I6109" i="45"/>
  <c r="J6109" i="45" s="1"/>
  <c r="I6110" i="45"/>
  <c r="J6110" i="45" s="1"/>
  <c r="I6111" i="45"/>
  <c r="J6111" i="45" s="1"/>
  <c r="I6112" i="45"/>
  <c r="J6112" i="45" s="1"/>
  <c r="I6113" i="45"/>
  <c r="J6113" i="45" s="1"/>
  <c r="I6114" i="45"/>
  <c r="J6114" i="45" s="1"/>
  <c r="I6115" i="45"/>
  <c r="J6115" i="45" s="1"/>
  <c r="I6116" i="45"/>
  <c r="J6116" i="45" s="1"/>
  <c r="I6117" i="45"/>
  <c r="J6117" i="45" s="1"/>
  <c r="I6118" i="45"/>
  <c r="J6118" i="45" s="1"/>
  <c r="I6119" i="45"/>
  <c r="J6119" i="45" s="1"/>
  <c r="I6120" i="45"/>
  <c r="J6120" i="45" s="1"/>
  <c r="I6121" i="45"/>
  <c r="J6121" i="45" s="1"/>
  <c r="I6122" i="45"/>
  <c r="J6122" i="45" s="1"/>
  <c r="I6123" i="45"/>
  <c r="J6123" i="45" s="1"/>
  <c r="I6124" i="45"/>
  <c r="J6124" i="45" s="1"/>
  <c r="I6125" i="45"/>
  <c r="J6125" i="45" s="1"/>
  <c r="I6126" i="45"/>
  <c r="J6126" i="45" s="1"/>
  <c r="I6127" i="45"/>
  <c r="J6127" i="45" s="1"/>
  <c r="I6128" i="45"/>
  <c r="J6128" i="45" s="1"/>
  <c r="I6129" i="45"/>
  <c r="J6129" i="45" s="1"/>
  <c r="I6130" i="45"/>
  <c r="J6130" i="45" s="1"/>
  <c r="I6131" i="45"/>
  <c r="J6131" i="45" s="1"/>
  <c r="I6132" i="45"/>
  <c r="J6132" i="45" s="1"/>
  <c r="I6133" i="45"/>
  <c r="J6133" i="45" s="1"/>
  <c r="I6134" i="45"/>
  <c r="J6134" i="45" s="1"/>
  <c r="I6135" i="45"/>
  <c r="J6135" i="45" s="1"/>
  <c r="I6136" i="45"/>
  <c r="J6136" i="45" s="1"/>
  <c r="I6137" i="45"/>
  <c r="J6137" i="45" s="1"/>
  <c r="I6138" i="45"/>
  <c r="J6138" i="45" s="1"/>
  <c r="I6139" i="45"/>
  <c r="J6139" i="45" s="1"/>
  <c r="I6140" i="45"/>
  <c r="J6140" i="45" s="1"/>
  <c r="I6141" i="45"/>
  <c r="J6141" i="45" s="1"/>
  <c r="I6142" i="45"/>
  <c r="J6142" i="45" s="1"/>
  <c r="I6143" i="45"/>
  <c r="J6143" i="45" s="1"/>
  <c r="I6144" i="45"/>
  <c r="J6144" i="45" s="1"/>
  <c r="I6145" i="45"/>
  <c r="J6145" i="45" s="1"/>
  <c r="I6146" i="45"/>
  <c r="J6146" i="45" s="1"/>
  <c r="I6147" i="45"/>
  <c r="J6147" i="45" s="1"/>
  <c r="I6148" i="45"/>
  <c r="J6148" i="45" s="1"/>
  <c r="I6149" i="45"/>
  <c r="J6149" i="45" s="1"/>
  <c r="I6150" i="45"/>
  <c r="J6150" i="45" s="1"/>
  <c r="I6151" i="45"/>
  <c r="J6151" i="45" s="1"/>
  <c r="I6152" i="45"/>
  <c r="J6152" i="45" s="1"/>
  <c r="I6153" i="45"/>
  <c r="J6153" i="45" s="1"/>
  <c r="I6154" i="45"/>
  <c r="J6154" i="45" s="1"/>
  <c r="I6155" i="45"/>
  <c r="J6155" i="45" s="1"/>
  <c r="I6156" i="45"/>
  <c r="J6156" i="45" s="1"/>
  <c r="I6157" i="45"/>
  <c r="J6157" i="45" s="1"/>
  <c r="I6158" i="45"/>
  <c r="J6158" i="45" s="1"/>
  <c r="I6159" i="45"/>
  <c r="J6159" i="45" s="1"/>
  <c r="I6160" i="45"/>
  <c r="J6160" i="45" s="1"/>
  <c r="I6161" i="45"/>
  <c r="J6161" i="45" s="1"/>
  <c r="I6162" i="45"/>
  <c r="J6162" i="45" s="1"/>
  <c r="I6163" i="45"/>
  <c r="J6163" i="45" s="1"/>
  <c r="I6164" i="45"/>
  <c r="J6164" i="45" s="1"/>
  <c r="I6165" i="45"/>
  <c r="J6165" i="45" s="1"/>
  <c r="I6166" i="45"/>
  <c r="J6166" i="45" s="1"/>
  <c r="I6167" i="45"/>
  <c r="J6167" i="45" s="1"/>
  <c r="I6168" i="45"/>
  <c r="J6168" i="45" s="1"/>
  <c r="I6169" i="45"/>
  <c r="J6169" i="45" s="1"/>
  <c r="I6170" i="45"/>
  <c r="J6170" i="45" s="1"/>
  <c r="I6171" i="45"/>
  <c r="J6171" i="45" s="1"/>
  <c r="I6172" i="45"/>
  <c r="J6172" i="45" s="1"/>
  <c r="I6173" i="45"/>
  <c r="J6173" i="45" s="1"/>
  <c r="I6174" i="45"/>
  <c r="J6174" i="45" s="1"/>
  <c r="I6175" i="45"/>
  <c r="J6175" i="45" s="1"/>
  <c r="I6176" i="45"/>
  <c r="J6176" i="45" s="1"/>
  <c r="I6177" i="45"/>
  <c r="J6177" i="45" s="1"/>
  <c r="I6178" i="45"/>
  <c r="J6178" i="45" s="1"/>
  <c r="I6179" i="45"/>
  <c r="J6179" i="45" s="1"/>
  <c r="I6180" i="45"/>
  <c r="J6180" i="45" s="1"/>
  <c r="I6181" i="45"/>
  <c r="J6181" i="45" s="1"/>
  <c r="I6182" i="45"/>
  <c r="J6182" i="45" s="1"/>
  <c r="I6183" i="45"/>
  <c r="J6183" i="45" s="1"/>
  <c r="I6184" i="45"/>
  <c r="J6184" i="45" s="1"/>
  <c r="I6185" i="45"/>
  <c r="J6185" i="45" s="1"/>
  <c r="I6186" i="45"/>
  <c r="J6186" i="45" s="1"/>
  <c r="I6187" i="45"/>
  <c r="J6187" i="45" s="1"/>
  <c r="I6188" i="45"/>
  <c r="J6188" i="45" s="1"/>
  <c r="I6189" i="45"/>
  <c r="J6189" i="45" s="1"/>
  <c r="I6190" i="45"/>
  <c r="J6190" i="45" s="1"/>
  <c r="I6191" i="45"/>
  <c r="J6191" i="45" s="1"/>
  <c r="I6192" i="45"/>
  <c r="J6192" i="45" s="1"/>
  <c r="I6193" i="45"/>
  <c r="J6193" i="45" s="1"/>
  <c r="I6194" i="45"/>
  <c r="J6194" i="45" s="1"/>
  <c r="I6195" i="45"/>
  <c r="J6195" i="45" s="1"/>
  <c r="I6196" i="45"/>
  <c r="J6196" i="45" s="1"/>
  <c r="I6197" i="45"/>
  <c r="J6197" i="45" s="1"/>
  <c r="I6198" i="45"/>
  <c r="J6198" i="45" s="1"/>
  <c r="I6199" i="45"/>
  <c r="J6199" i="45" s="1"/>
  <c r="I6200" i="45"/>
  <c r="J6200" i="45" s="1"/>
  <c r="I6201" i="45"/>
  <c r="J6201" i="45" s="1"/>
  <c r="I6202" i="45"/>
  <c r="J6202" i="45" s="1"/>
  <c r="I6203" i="45"/>
  <c r="J6203" i="45" s="1"/>
  <c r="I6204" i="45"/>
  <c r="J6204" i="45" s="1"/>
  <c r="I6205" i="45"/>
  <c r="J6205" i="45" s="1"/>
  <c r="I6206" i="45"/>
  <c r="J6206" i="45" s="1"/>
  <c r="I6207" i="45"/>
  <c r="J6207" i="45" s="1"/>
  <c r="I6208" i="45"/>
  <c r="J6208" i="45" s="1"/>
  <c r="I6209" i="45"/>
  <c r="J6209" i="45" s="1"/>
  <c r="I6210" i="45"/>
  <c r="J6210" i="45" s="1"/>
  <c r="I6211" i="45"/>
  <c r="J6211" i="45" s="1"/>
  <c r="I6212" i="45"/>
  <c r="J6212" i="45" s="1"/>
  <c r="I6213" i="45"/>
  <c r="J6213" i="45" s="1"/>
  <c r="I6214" i="45"/>
  <c r="J6214" i="45" s="1"/>
  <c r="I6215" i="45"/>
  <c r="J6215" i="45" s="1"/>
  <c r="I6216" i="45"/>
  <c r="J6216" i="45" s="1"/>
  <c r="I6217" i="45"/>
  <c r="J6217" i="45" s="1"/>
  <c r="I6218" i="45"/>
  <c r="J6218" i="45" s="1"/>
  <c r="I6219" i="45"/>
  <c r="J6219" i="45" s="1"/>
  <c r="I6220" i="45"/>
  <c r="J6220" i="45" s="1"/>
  <c r="I6221" i="45"/>
  <c r="J6221" i="45" s="1"/>
  <c r="I6222" i="45"/>
  <c r="J6222" i="45" s="1"/>
  <c r="I6223" i="45"/>
  <c r="J6223" i="45" s="1"/>
  <c r="I6224" i="45"/>
  <c r="J6224" i="45" s="1"/>
  <c r="I6225" i="45"/>
  <c r="J6225" i="45" s="1"/>
  <c r="I6226" i="45"/>
  <c r="J6226" i="45" s="1"/>
  <c r="I6227" i="45"/>
  <c r="J6227" i="45" s="1"/>
  <c r="I6228" i="45"/>
  <c r="J6228" i="45" s="1"/>
  <c r="I6229" i="45"/>
  <c r="J6229" i="45" s="1"/>
  <c r="I6230" i="45"/>
  <c r="J6230" i="45" s="1"/>
  <c r="I6231" i="45"/>
  <c r="J6231" i="45" s="1"/>
  <c r="I6232" i="45"/>
  <c r="J6232" i="45" s="1"/>
  <c r="I6233" i="45"/>
  <c r="J6233" i="45" s="1"/>
  <c r="I6234" i="45"/>
  <c r="J6234" i="45" s="1"/>
  <c r="I6235" i="45"/>
  <c r="J6235" i="45" s="1"/>
  <c r="I6236" i="45"/>
  <c r="J6236" i="45" s="1"/>
  <c r="I6237" i="45"/>
  <c r="J6237" i="45" s="1"/>
  <c r="I6238" i="45"/>
  <c r="J6238" i="45" s="1"/>
  <c r="I6239" i="45"/>
  <c r="J6239" i="45" s="1"/>
  <c r="I6240" i="45"/>
  <c r="J6240" i="45" s="1"/>
  <c r="I6241" i="45"/>
  <c r="J6241" i="45" s="1"/>
  <c r="I6242" i="45"/>
  <c r="J6242" i="45" s="1"/>
  <c r="I6243" i="45"/>
  <c r="J6243" i="45" s="1"/>
  <c r="I6244" i="45"/>
  <c r="J6244" i="45" s="1"/>
  <c r="I6245" i="45"/>
  <c r="J6245" i="45" s="1"/>
  <c r="I6246" i="45"/>
  <c r="J6246" i="45" s="1"/>
  <c r="I6247" i="45"/>
  <c r="J6247" i="45" s="1"/>
  <c r="I6248" i="45"/>
  <c r="J6248" i="45" s="1"/>
  <c r="I6249" i="45"/>
  <c r="J6249" i="45" s="1"/>
  <c r="I6250" i="45"/>
  <c r="J6250" i="45" s="1"/>
  <c r="I6251" i="45"/>
  <c r="J6251" i="45" s="1"/>
  <c r="I6252" i="45"/>
  <c r="J6252" i="45" s="1"/>
  <c r="I6253" i="45"/>
  <c r="J6253" i="45" s="1"/>
  <c r="I6254" i="45"/>
  <c r="J6254" i="45" s="1"/>
  <c r="I6255" i="45"/>
  <c r="J6255" i="45" s="1"/>
  <c r="I6256" i="45"/>
  <c r="J6256" i="45" s="1"/>
  <c r="I6257" i="45"/>
  <c r="J6257" i="45" s="1"/>
  <c r="I6258" i="45"/>
  <c r="J6258" i="45" s="1"/>
  <c r="I6259" i="45"/>
  <c r="J6259" i="45" s="1"/>
  <c r="I6260" i="45"/>
  <c r="J6260" i="45" s="1"/>
  <c r="I6261" i="45"/>
  <c r="J6261" i="45" s="1"/>
  <c r="I6262" i="45"/>
  <c r="J6262" i="45" s="1"/>
  <c r="I6263" i="45"/>
  <c r="J6263" i="45" s="1"/>
  <c r="I6264" i="45"/>
  <c r="J6264" i="45" s="1"/>
  <c r="I6265" i="45"/>
  <c r="J6265" i="45" s="1"/>
  <c r="I6266" i="45"/>
  <c r="J6266" i="45" s="1"/>
  <c r="I6267" i="45"/>
  <c r="J6267" i="45" s="1"/>
  <c r="I6268" i="45"/>
  <c r="J6268" i="45" s="1"/>
  <c r="I6269" i="45"/>
  <c r="J6269" i="45" s="1"/>
  <c r="I6270" i="45"/>
  <c r="J6270" i="45" s="1"/>
  <c r="I6271" i="45"/>
  <c r="J6271" i="45" s="1"/>
  <c r="I6272" i="45"/>
  <c r="J6272" i="45" s="1"/>
  <c r="I6273" i="45"/>
  <c r="J6273" i="45" s="1"/>
  <c r="I6274" i="45"/>
  <c r="J6274" i="45" s="1"/>
  <c r="I6275" i="45"/>
  <c r="J6275" i="45" s="1"/>
  <c r="I6276" i="45"/>
  <c r="J6276" i="45" s="1"/>
  <c r="I6277" i="45"/>
  <c r="J6277" i="45" s="1"/>
  <c r="I6278" i="45"/>
  <c r="J6278" i="45" s="1"/>
  <c r="I6279" i="45"/>
  <c r="J6279" i="45" s="1"/>
  <c r="I6280" i="45"/>
  <c r="J6280" i="45" s="1"/>
  <c r="I6281" i="45"/>
  <c r="J6281" i="45" s="1"/>
  <c r="I6282" i="45"/>
  <c r="J6282" i="45" s="1"/>
  <c r="I6283" i="45"/>
  <c r="J6283" i="45" s="1"/>
  <c r="I6284" i="45"/>
  <c r="J6284" i="45" s="1"/>
  <c r="I6285" i="45"/>
  <c r="J6285" i="45" s="1"/>
  <c r="I6286" i="45"/>
  <c r="J6286" i="45" s="1"/>
  <c r="I6287" i="45"/>
  <c r="J6287" i="45" s="1"/>
  <c r="I6288" i="45"/>
  <c r="J6288" i="45" s="1"/>
  <c r="I6289" i="45"/>
  <c r="J6289" i="45" s="1"/>
  <c r="I6290" i="45"/>
  <c r="J6290" i="45" s="1"/>
  <c r="I6291" i="45"/>
  <c r="J6291" i="45" s="1"/>
  <c r="I6292" i="45"/>
  <c r="J6292" i="45" s="1"/>
  <c r="I6293" i="45"/>
  <c r="J6293" i="45" s="1"/>
  <c r="I6294" i="45"/>
  <c r="J6294" i="45" s="1"/>
  <c r="I6295" i="45"/>
  <c r="J6295" i="45" s="1"/>
  <c r="I6296" i="45"/>
  <c r="J6296" i="45" s="1"/>
  <c r="I6297" i="45"/>
  <c r="J6297" i="45" s="1"/>
  <c r="I6298" i="45"/>
  <c r="J6298" i="45" s="1"/>
  <c r="I6299" i="45"/>
  <c r="J6299" i="45" s="1"/>
  <c r="I6300" i="45"/>
  <c r="J6300" i="45" s="1"/>
  <c r="I6301" i="45"/>
  <c r="J6301" i="45" s="1"/>
  <c r="I6302" i="45"/>
  <c r="J6302" i="45" s="1"/>
  <c r="I6303" i="45"/>
  <c r="J6303" i="45" s="1"/>
  <c r="I6304" i="45"/>
  <c r="J6304" i="45" s="1"/>
  <c r="I6305" i="45"/>
  <c r="J6305" i="45" s="1"/>
  <c r="I6306" i="45"/>
  <c r="J6306" i="45" s="1"/>
  <c r="I6307" i="45"/>
  <c r="J6307" i="45" s="1"/>
  <c r="I6308" i="45"/>
  <c r="J6308" i="45" s="1"/>
  <c r="I6309" i="45"/>
  <c r="J6309" i="45" s="1"/>
  <c r="I6310" i="45"/>
  <c r="J6310" i="45" s="1"/>
  <c r="I6311" i="45"/>
  <c r="J6311" i="45" s="1"/>
  <c r="I6312" i="45"/>
  <c r="J6312" i="45" s="1"/>
  <c r="I6313" i="45"/>
  <c r="J6313" i="45" s="1"/>
  <c r="I6314" i="45"/>
  <c r="J6314" i="45" s="1"/>
  <c r="I6315" i="45"/>
  <c r="J6315" i="45" s="1"/>
  <c r="I6316" i="45"/>
  <c r="J6316" i="45" s="1"/>
  <c r="I6317" i="45"/>
  <c r="J6317" i="45" s="1"/>
  <c r="I6318" i="45"/>
  <c r="J6318" i="45" s="1"/>
  <c r="I6319" i="45"/>
  <c r="J6319" i="45" s="1"/>
  <c r="I6320" i="45"/>
  <c r="J6320" i="45" s="1"/>
  <c r="I6321" i="45"/>
  <c r="J6321" i="45" s="1"/>
  <c r="I6322" i="45"/>
  <c r="J6322" i="45" s="1"/>
  <c r="I6323" i="45"/>
  <c r="J6323" i="45" s="1"/>
  <c r="I6324" i="45"/>
  <c r="J6324" i="45" s="1"/>
  <c r="I6325" i="45"/>
  <c r="J6325" i="45" s="1"/>
  <c r="I6326" i="45"/>
  <c r="J6326" i="45" s="1"/>
  <c r="I6327" i="45"/>
  <c r="J6327" i="45" s="1"/>
  <c r="I6328" i="45"/>
  <c r="J6328" i="45" s="1"/>
  <c r="I6329" i="45"/>
  <c r="J6329" i="45" s="1"/>
  <c r="I6330" i="45"/>
  <c r="J6330" i="45" s="1"/>
  <c r="I6331" i="45"/>
  <c r="J6331" i="45" s="1"/>
  <c r="I6332" i="45"/>
  <c r="J6332" i="45" s="1"/>
  <c r="I6333" i="45"/>
  <c r="J6333" i="45" s="1"/>
  <c r="I6334" i="45"/>
  <c r="J6334" i="45" s="1"/>
  <c r="I6335" i="45"/>
  <c r="J6335" i="45" s="1"/>
  <c r="I6336" i="45"/>
  <c r="J6336" i="45" s="1"/>
  <c r="I6337" i="45"/>
  <c r="J6337" i="45" s="1"/>
  <c r="I6338" i="45"/>
  <c r="J6338" i="45" s="1"/>
  <c r="I6339" i="45"/>
  <c r="J6339" i="45" s="1"/>
  <c r="I6340" i="45"/>
  <c r="J6340" i="45" s="1"/>
  <c r="I6341" i="45"/>
  <c r="J6341" i="45" s="1"/>
  <c r="I6342" i="45"/>
  <c r="J6342" i="45" s="1"/>
  <c r="I6343" i="45"/>
  <c r="J6343" i="45" s="1"/>
  <c r="I6344" i="45"/>
  <c r="J6344" i="45" s="1"/>
  <c r="I6345" i="45"/>
  <c r="J6345" i="45" s="1"/>
  <c r="I6346" i="45"/>
  <c r="J6346" i="45" s="1"/>
  <c r="I6347" i="45"/>
  <c r="J6347" i="45" s="1"/>
  <c r="I6348" i="45"/>
  <c r="J6348" i="45" s="1"/>
  <c r="I6349" i="45"/>
  <c r="J6349" i="45" s="1"/>
  <c r="I6350" i="45"/>
  <c r="J6350" i="45" s="1"/>
  <c r="I6351" i="45"/>
  <c r="J6351" i="45" s="1"/>
  <c r="I6352" i="45"/>
  <c r="J6352" i="45" s="1"/>
  <c r="I6353" i="45"/>
  <c r="J6353" i="45" s="1"/>
  <c r="I6354" i="45"/>
  <c r="J6354" i="45" s="1"/>
  <c r="I6355" i="45"/>
  <c r="J6355" i="45" s="1"/>
  <c r="I6356" i="45"/>
  <c r="J6356" i="45" s="1"/>
  <c r="I6357" i="45"/>
  <c r="J6357" i="45" s="1"/>
  <c r="I6358" i="45"/>
  <c r="J6358" i="45" s="1"/>
  <c r="I6359" i="45"/>
  <c r="J6359" i="45" s="1"/>
  <c r="I6360" i="45"/>
  <c r="J6360" i="45" s="1"/>
  <c r="I6361" i="45"/>
  <c r="J6361" i="45" s="1"/>
  <c r="I6362" i="45"/>
  <c r="J6362" i="45" s="1"/>
  <c r="I6363" i="45"/>
  <c r="J6363" i="45" s="1"/>
  <c r="I6364" i="45"/>
  <c r="J6364" i="45" s="1"/>
  <c r="I6365" i="45"/>
  <c r="J6365" i="45" s="1"/>
  <c r="I6366" i="45"/>
  <c r="J6366" i="45" s="1"/>
  <c r="I6367" i="45"/>
  <c r="J6367" i="45" s="1"/>
  <c r="I6368" i="45"/>
  <c r="J6368" i="45" s="1"/>
  <c r="I6369" i="45"/>
  <c r="J6369" i="45" s="1"/>
  <c r="I6370" i="45"/>
  <c r="J6370" i="45" s="1"/>
  <c r="I6371" i="45"/>
  <c r="J6371" i="45" s="1"/>
  <c r="I6372" i="45"/>
  <c r="J6372" i="45" s="1"/>
  <c r="I6373" i="45"/>
  <c r="J6373" i="45" s="1"/>
  <c r="I6374" i="45"/>
  <c r="J6374" i="45" s="1"/>
  <c r="I6375" i="45"/>
  <c r="J6375" i="45" s="1"/>
  <c r="I6376" i="45"/>
  <c r="J6376" i="45" s="1"/>
  <c r="I6377" i="45"/>
  <c r="J6377" i="45" s="1"/>
  <c r="I6378" i="45"/>
  <c r="J6378" i="45" s="1"/>
  <c r="I6379" i="45"/>
  <c r="J6379" i="45" s="1"/>
  <c r="I6380" i="45"/>
  <c r="J6380" i="45" s="1"/>
  <c r="I6381" i="45"/>
  <c r="J6381" i="45" s="1"/>
  <c r="I6382" i="45"/>
  <c r="J6382" i="45" s="1"/>
  <c r="I6383" i="45"/>
  <c r="J6383" i="45" s="1"/>
  <c r="I6384" i="45"/>
  <c r="J6384" i="45" s="1"/>
  <c r="I6385" i="45"/>
  <c r="J6385" i="45" s="1"/>
  <c r="I6386" i="45"/>
  <c r="J6386" i="45" s="1"/>
  <c r="I6387" i="45"/>
  <c r="J6387" i="45" s="1"/>
  <c r="I6388" i="45"/>
  <c r="J6388" i="45" s="1"/>
  <c r="I6389" i="45"/>
  <c r="J6389" i="45" s="1"/>
  <c r="I6390" i="45"/>
  <c r="J6390" i="45" s="1"/>
  <c r="I6391" i="45"/>
  <c r="J6391" i="45" s="1"/>
  <c r="I6392" i="45"/>
  <c r="J6392" i="45" s="1"/>
  <c r="I6393" i="45"/>
  <c r="J6393" i="45" s="1"/>
  <c r="I6394" i="45"/>
  <c r="J6394" i="45" s="1"/>
  <c r="I6395" i="45"/>
  <c r="J6395" i="45" s="1"/>
  <c r="I6396" i="45"/>
  <c r="J6396" i="45" s="1"/>
  <c r="I6397" i="45"/>
  <c r="J6397" i="45" s="1"/>
  <c r="I6398" i="45"/>
  <c r="J6398" i="45" s="1"/>
  <c r="I6399" i="45"/>
  <c r="J6399" i="45" s="1"/>
  <c r="I6400" i="45"/>
  <c r="J6400" i="45" s="1"/>
  <c r="I6401" i="45"/>
  <c r="J6401" i="45" s="1"/>
  <c r="I6402" i="45"/>
  <c r="J6402" i="45" s="1"/>
  <c r="I6403" i="45"/>
  <c r="J6403" i="45" s="1"/>
  <c r="I6404" i="45"/>
  <c r="J6404" i="45" s="1"/>
  <c r="I6405" i="45"/>
  <c r="J6405" i="45" s="1"/>
  <c r="I6406" i="45"/>
  <c r="J6406" i="45" s="1"/>
  <c r="I6407" i="45"/>
  <c r="J6407" i="45" s="1"/>
  <c r="I6408" i="45"/>
  <c r="J6408" i="45" s="1"/>
  <c r="I6409" i="45"/>
  <c r="J6409" i="45" s="1"/>
  <c r="I6410" i="45"/>
  <c r="J6410" i="45" s="1"/>
  <c r="I6411" i="45"/>
  <c r="J6411" i="45" s="1"/>
  <c r="I6412" i="45"/>
  <c r="J6412" i="45" s="1"/>
  <c r="I6413" i="45"/>
  <c r="J6413" i="45" s="1"/>
  <c r="I6414" i="45"/>
  <c r="J6414" i="45" s="1"/>
  <c r="I6415" i="45"/>
  <c r="J6415" i="45" s="1"/>
  <c r="I6416" i="45"/>
  <c r="J6416" i="45" s="1"/>
  <c r="I6417" i="45"/>
  <c r="J6417" i="45" s="1"/>
  <c r="I6418" i="45"/>
  <c r="J6418" i="45" s="1"/>
  <c r="I6419" i="45"/>
  <c r="J6419" i="45" s="1"/>
  <c r="I6420" i="45"/>
  <c r="J6420" i="45" s="1"/>
  <c r="I6421" i="45"/>
  <c r="J6421" i="45" s="1"/>
  <c r="I6422" i="45"/>
  <c r="J6422" i="45" s="1"/>
  <c r="I6423" i="45"/>
  <c r="J6423" i="45" s="1"/>
  <c r="I6424" i="45"/>
  <c r="J6424" i="45" s="1"/>
  <c r="I6425" i="45"/>
  <c r="J6425" i="45" s="1"/>
  <c r="I6426" i="45"/>
  <c r="J6426" i="45" s="1"/>
  <c r="I6427" i="45"/>
  <c r="J6427" i="45" s="1"/>
  <c r="I6428" i="45"/>
  <c r="J6428" i="45" s="1"/>
  <c r="I6429" i="45"/>
  <c r="J6429" i="45" s="1"/>
  <c r="I6430" i="45"/>
  <c r="J6430" i="45" s="1"/>
  <c r="I6431" i="45"/>
  <c r="J6431" i="45" s="1"/>
  <c r="I6432" i="45"/>
  <c r="J6432" i="45" s="1"/>
  <c r="I6433" i="45"/>
  <c r="J6433" i="45" s="1"/>
  <c r="I6434" i="45"/>
  <c r="J6434" i="45" s="1"/>
  <c r="I6435" i="45"/>
  <c r="J6435" i="45" s="1"/>
  <c r="I6436" i="45"/>
  <c r="J6436" i="45" s="1"/>
  <c r="I6437" i="45"/>
  <c r="J6437" i="45" s="1"/>
  <c r="I6438" i="45"/>
  <c r="J6438" i="45" s="1"/>
  <c r="I6439" i="45"/>
  <c r="J6439" i="45" s="1"/>
  <c r="I6440" i="45"/>
  <c r="J6440" i="45" s="1"/>
  <c r="I6441" i="45"/>
  <c r="J6441" i="45" s="1"/>
  <c r="I6442" i="45"/>
  <c r="J6442" i="45" s="1"/>
  <c r="I6443" i="45"/>
  <c r="J6443" i="45" s="1"/>
  <c r="I6444" i="45"/>
  <c r="J6444" i="45" s="1"/>
  <c r="I6445" i="45"/>
  <c r="J6445" i="45" s="1"/>
  <c r="I6446" i="45"/>
  <c r="J6446" i="45" s="1"/>
  <c r="I6447" i="45"/>
  <c r="J6447" i="45" s="1"/>
  <c r="I6448" i="45"/>
  <c r="J6448" i="45" s="1"/>
  <c r="I6449" i="45"/>
  <c r="J6449" i="45" s="1"/>
  <c r="I6450" i="45"/>
  <c r="J6450" i="45" s="1"/>
  <c r="I6451" i="45"/>
  <c r="J6451" i="45" s="1"/>
  <c r="I6452" i="45"/>
  <c r="J6452" i="45" s="1"/>
  <c r="I6453" i="45"/>
  <c r="J6453" i="45" s="1"/>
  <c r="I6454" i="45"/>
  <c r="J6454" i="45" s="1"/>
  <c r="I6455" i="45"/>
  <c r="J6455" i="45" s="1"/>
  <c r="I6456" i="45"/>
  <c r="J6456" i="45" s="1"/>
  <c r="I6457" i="45"/>
  <c r="J6457" i="45" s="1"/>
  <c r="I6458" i="45"/>
  <c r="J6458" i="45" s="1"/>
  <c r="I6459" i="45"/>
  <c r="J6459" i="45" s="1"/>
  <c r="I6460" i="45"/>
  <c r="J6460" i="45" s="1"/>
  <c r="I6461" i="45"/>
  <c r="J6461" i="45" s="1"/>
  <c r="I6462" i="45"/>
  <c r="J6462" i="45" s="1"/>
  <c r="I6463" i="45"/>
  <c r="J6463" i="45" s="1"/>
  <c r="I6464" i="45"/>
  <c r="J6464" i="45" s="1"/>
  <c r="I6465" i="45"/>
  <c r="J6465" i="45" s="1"/>
  <c r="I6466" i="45"/>
  <c r="J6466" i="45" s="1"/>
  <c r="I6467" i="45"/>
  <c r="J6467" i="45" s="1"/>
  <c r="I6468" i="45"/>
  <c r="J6468" i="45" s="1"/>
  <c r="I6469" i="45"/>
  <c r="J6469" i="45" s="1"/>
  <c r="I6470" i="45"/>
  <c r="J6470" i="45" s="1"/>
  <c r="I6471" i="45"/>
  <c r="J6471" i="45" s="1"/>
  <c r="I6472" i="45"/>
  <c r="J6472" i="45" s="1"/>
  <c r="I6473" i="45"/>
  <c r="J6473" i="45" s="1"/>
  <c r="I6474" i="45"/>
  <c r="J6474" i="45" s="1"/>
  <c r="I6475" i="45"/>
  <c r="J6475" i="45" s="1"/>
  <c r="I6476" i="45"/>
  <c r="J6476" i="45" s="1"/>
  <c r="I6477" i="45"/>
  <c r="J6477" i="45" s="1"/>
  <c r="I6478" i="45"/>
  <c r="J6478" i="45" s="1"/>
  <c r="I6479" i="45"/>
  <c r="J6479" i="45" s="1"/>
  <c r="I6480" i="45"/>
  <c r="J6480" i="45" s="1"/>
  <c r="I6481" i="45"/>
  <c r="J6481" i="45" s="1"/>
  <c r="I6482" i="45"/>
  <c r="J6482" i="45" s="1"/>
  <c r="I6483" i="45"/>
  <c r="J6483" i="45" s="1"/>
  <c r="I6484" i="45"/>
  <c r="J6484" i="45" s="1"/>
  <c r="I6485" i="45"/>
  <c r="J6485" i="45" s="1"/>
  <c r="I6486" i="45"/>
  <c r="J6486" i="45" s="1"/>
  <c r="I6487" i="45"/>
  <c r="J6487" i="45" s="1"/>
  <c r="I6488" i="45"/>
  <c r="J6488" i="45" s="1"/>
  <c r="I6489" i="45"/>
  <c r="J6489" i="45" s="1"/>
  <c r="I6490" i="45"/>
  <c r="J6490" i="45" s="1"/>
  <c r="I6491" i="45"/>
  <c r="J6491" i="45" s="1"/>
  <c r="I6492" i="45"/>
  <c r="J6492" i="45" s="1"/>
  <c r="I6493" i="45"/>
  <c r="J6493" i="45" s="1"/>
  <c r="I6494" i="45"/>
  <c r="J6494" i="45" s="1"/>
  <c r="I6495" i="45"/>
  <c r="J6495" i="45" s="1"/>
  <c r="I6496" i="45"/>
  <c r="J6496" i="45" s="1"/>
  <c r="I6497" i="45"/>
  <c r="J6497" i="45" s="1"/>
  <c r="I6498" i="45"/>
  <c r="J6498" i="45" s="1"/>
  <c r="I6499" i="45"/>
  <c r="J6499" i="45" s="1"/>
  <c r="I6500" i="45"/>
  <c r="J6500" i="45" s="1"/>
  <c r="I6501" i="45"/>
  <c r="J6501" i="45" s="1"/>
  <c r="I6502" i="45"/>
  <c r="J6502" i="45" s="1"/>
  <c r="I6503" i="45"/>
  <c r="J6503" i="45" s="1"/>
  <c r="I6504" i="45"/>
  <c r="J6504" i="45" s="1"/>
  <c r="I6505" i="45"/>
  <c r="J6505" i="45" s="1"/>
  <c r="I6506" i="45"/>
  <c r="J6506" i="45" s="1"/>
  <c r="I6507" i="45"/>
  <c r="J6507" i="45" s="1"/>
  <c r="I6508" i="45"/>
  <c r="J6508" i="45" s="1"/>
  <c r="I6509" i="45"/>
  <c r="J6509" i="45" s="1"/>
  <c r="I6510" i="45"/>
  <c r="J6510" i="45" s="1"/>
  <c r="I6511" i="45"/>
  <c r="J6511" i="45" s="1"/>
  <c r="I6512" i="45"/>
  <c r="J6512" i="45" s="1"/>
  <c r="I6513" i="45"/>
  <c r="J6513" i="45" s="1"/>
  <c r="I6514" i="45"/>
  <c r="J6514" i="45" s="1"/>
  <c r="I6515" i="45"/>
  <c r="J6515" i="45" s="1"/>
  <c r="I6516" i="45"/>
  <c r="J6516" i="45" s="1"/>
  <c r="I6517" i="45"/>
  <c r="J6517" i="45" s="1"/>
  <c r="I6518" i="45"/>
  <c r="J6518" i="45" s="1"/>
  <c r="I6519" i="45"/>
  <c r="J6519" i="45" s="1"/>
  <c r="I6520" i="45"/>
  <c r="J6520" i="45" s="1"/>
  <c r="I6521" i="45"/>
  <c r="J6521" i="45" s="1"/>
  <c r="I6522" i="45"/>
  <c r="J6522" i="45" s="1"/>
  <c r="I6523" i="45"/>
  <c r="J6523" i="45" s="1"/>
  <c r="I6524" i="45"/>
  <c r="J6524" i="45" s="1"/>
  <c r="I6525" i="45"/>
  <c r="J6525" i="45" s="1"/>
  <c r="I6526" i="45"/>
  <c r="J6526" i="45" s="1"/>
  <c r="I6527" i="45"/>
  <c r="J6527" i="45" s="1"/>
  <c r="I6528" i="45"/>
  <c r="J6528" i="45" s="1"/>
  <c r="I6529" i="45"/>
  <c r="J6529" i="45" s="1"/>
  <c r="I6530" i="45"/>
  <c r="J6530" i="45" s="1"/>
  <c r="I6531" i="45"/>
  <c r="J6531" i="45" s="1"/>
  <c r="I6532" i="45"/>
  <c r="J6532" i="45" s="1"/>
  <c r="I6533" i="45"/>
  <c r="J6533" i="45" s="1"/>
  <c r="I6534" i="45"/>
  <c r="J6534" i="45" s="1"/>
  <c r="I6535" i="45"/>
  <c r="J6535" i="45" s="1"/>
  <c r="I6536" i="45"/>
  <c r="J6536" i="45" s="1"/>
  <c r="I6537" i="45"/>
  <c r="J6537" i="45" s="1"/>
  <c r="I6538" i="45"/>
  <c r="J6538" i="45" s="1"/>
  <c r="I6539" i="45"/>
  <c r="J6539" i="45" s="1"/>
  <c r="I6540" i="45"/>
  <c r="J6540" i="45" s="1"/>
  <c r="I6541" i="45"/>
  <c r="J6541" i="45" s="1"/>
  <c r="I6542" i="45"/>
  <c r="J6542" i="45" s="1"/>
  <c r="I6543" i="45"/>
  <c r="J6543" i="45" s="1"/>
  <c r="I6544" i="45"/>
  <c r="J6544" i="45" s="1"/>
  <c r="I6545" i="45"/>
  <c r="J6545" i="45" s="1"/>
  <c r="I6546" i="45"/>
  <c r="J6546" i="45" s="1"/>
  <c r="I6547" i="45"/>
  <c r="J6547" i="45" s="1"/>
  <c r="I6548" i="45"/>
  <c r="J6548" i="45" s="1"/>
  <c r="I6549" i="45"/>
  <c r="J6549" i="45" s="1"/>
  <c r="I6550" i="45"/>
  <c r="J6550" i="45" s="1"/>
  <c r="I6551" i="45"/>
  <c r="J6551" i="45" s="1"/>
  <c r="I6552" i="45"/>
  <c r="J6552" i="45" s="1"/>
  <c r="I6553" i="45"/>
  <c r="J6553" i="45" s="1"/>
  <c r="I6554" i="45"/>
  <c r="J6554" i="45" s="1"/>
  <c r="I6555" i="45"/>
  <c r="J6555" i="45" s="1"/>
  <c r="I6556" i="45"/>
  <c r="J6556" i="45" s="1"/>
  <c r="I6557" i="45"/>
  <c r="J6557" i="45" s="1"/>
  <c r="I6558" i="45"/>
  <c r="J6558" i="45" s="1"/>
  <c r="I6559" i="45"/>
  <c r="J6559" i="45" s="1"/>
  <c r="I6560" i="45"/>
  <c r="J6560" i="45" s="1"/>
  <c r="I6561" i="45"/>
  <c r="J6561" i="45" s="1"/>
  <c r="I6562" i="45"/>
  <c r="J6562" i="45" s="1"/>
  <c r="I6563" i="45"/>
  <c r="J6563" i="45" s="1"/>
  <c r="I6564" i="45"/>
  <c r="J6564" i="45" s="1"/>
  <c r="I6565" i="45"/>
  <c r="J6565" i="45" s="1"/>
  <c r="I6566" i="45"/>
  <c r="J6566" i="45" s="1"/>
  <c r="I6567" i="45"/>
  <c r="J6567" i="45" s="1"/>
  <c r="I6568" i="45"/>
  <c r="J6568" i="45" s="1"/>
  <c r="I6569" i="45"/>
  <c r="J6569" i="45" s="1"/>
  <c r="I6570" i="45"/>
  <c r="J6570" i="45" s="1"/>
  <c r="I6571" i="45"/>
  <c r="J6571" i="45" s="1"/>
  <c r="I6572" i="45"/>
  <c r="J6572" i="45" s="1"/>
  <c r="I6573" i="45"/>
  <c r="J6573" i="45" s="1"/>
  <c r="I6574" i="45"/>
  <c r="J6574" i="45" s="1"/>
  <c r="I6575" i="45"/>
  <c r="J6575" i="45" s="1"/>
  <c r="I6576" i="45"/>
  <c r="J6576" i="45" s="1"/>
  <c r="I6577" i="45"/>
  <c r="J6577" i="45" s="1"/>
  <c r="I6578" i="45"/>
  <c r="J6578" i="45" s="1"/>
  <c r="I6579" i="45"/>
  <c r="J6579" i="45" s="1"/>
  <c r="I6580" i="45"/>
  <c r="J6580" i="45" s="1"/>
  <c r="I6581" i="45"/>
  <c r="J6581" i="45" s="1"/>
  <c r="I6582" i="45"/>
  <c r="J6582" i="45" s="1"/>
  <c r="I6583" i="45"/>
  <c r="J6583" i="45" s="1"/>
  <c r="I6584" i="45"/>
  <c r="J6584" i="45" s="1"/>
  <c r="I6585" i="45"/>
  <c r="J6585" i="45" s="1"/>
  <c r="I6586" i="45"/>
  <c r="J6586" i="45" s="1"/>
  <c r="I6587" i="45"/>
  <c r="J6587" i="45" s="1"/>
  <c r="I6588" i="45"/>
  <c r="J6588" i="45" s="1"/>
  <c r="I6589" i="45"/>
  <c r="J6589" i="45" s="1"/>
  <c r="I6590" i="45"/>
  <c r="J6590" i="45" s="1"/>
  <c r="I6591" i="45"/>
  <c r="J6591" i="45" s="1"/>
  <c r="I6592" i="45"/>
  <c r="J6592" i="45" s="1"/>
  <c r="I6593" i="45"/>
  <c r="J6593" i="45" s="1"/>
  <c r="I6594" i="45"/>
  <c r="J6594" i="45" s="1"/>
  <c r="I6595" i="45"/>
  <c r="J6595" i="45" s="1"/>
  <c r="I6596" i="45"/>
  <c r="J6596" i="45" s="1"/>
  <c r="I6597" i="45"/>
  <c r="J6597" i="45" s="1"/>
  <c r="I6598" i="45"/>
  <c r="J6598" i="45" s="1"/>
  <c r="I6599" i="45"/>
  <c r="J6599" i="45" s="1"/>
  <c r="I6600" i="45"/>
  <c r="J6600" i="45" s="1"/>
  <c r="I6601" i="45"/>
  <c r="J6601" i="45" s="1"/>
  <c r="I6602" i="45"/>
  <c r="J6602" i="45" s="1"/>
  <c r="I6603" i="45"/>
  <c r="J6603" i="45" s="1"/>
  <c r="I6604" i="45"/>
  <c r="J6604" i="45" s="1"/>
  <c r="I6605" i="45"/>
  <c r="J6605" i="45" s="1"/>
  <c r="I6606" i="45"/>
  <c r="J6606" i="45" s="1"/>
  <c r="I6607" i="45"/>
  <c r="J6607" i="45" s="1"/>
  <c r="I6608" i="45"/>
  <c r="J6608" i="45" s="1"/>
  <c r="I6609" i="45"/>
  <c r="J6609" i="45" s="1"/>
  <c r="I6610" i="45"/>
  <c r="J6610" i="45" s="1"/>
  <c r="I6611" i="45"/>
  <c r="J6611" i="45" s="1"/>
  <c r="I6612" i="45"/>
  <c r="J6612" i="45" s="1"/>
  <c r="I6613" i="45"/>
  <c r="J6613" i="45" s="1"/>
  <c r="I6614" i="45"/>
  <c r="J6614" i="45" s="1"/>
  <c r="I6615" i="45"/>
  <c r="J6615" i="45" s="1"/>
  <c r="I6616" i="45"/>
  <c r="J6616" i="45" s="1"/>
  <c r="I6617" i="45"/>
  <c r="J6617" i="45" s="1"/>
  <c r="I6618" i="45"/>
  <c r="J6618" i="45" s="1"/>
  <c r="I6619" i="45"/>
  <c r="J6619" i="45" s="1"/>
  <c r="I6620" i="45"/>
  <c r="J6620" i="45" s="1"/>
  <c r="I6621" i="45"/>
  <c r="J6621" i="45" s="1"/>
  <c r="I6622" i="45"/>
  <c r="J6622" i="45" s="1"/>
  <c r="I6623" i="45"/>
  <c r="J6623" i="45" s="1"/>
  <c r="I6624" i="45"/>
  <c r="J6624" i="45" s="1"/>
  <c r="I6625" i="45"/>
  <c r="J6625" i="45" s="1"/>
  <c r="I6626" i="45"/>
  <c r="J6626" i="45" s="1"/>
  <c r="I6627" i="45"/>
  <c r="J6627" i="45" s="1"/>
  <c r="I6628" i="45"/>
  <c r="J6628" i="45" s="1"/>
  <c r="I6629" i="45"/>
  <c r="J6629" i="45" s="1"/>
  <c r="I6630" i="45"/>
  <c r="J6630" i="45" s="1"/>
  <c r="I6631" i="45"/>
  <c r="J6631" i="45" s="1"/>
  <c r="I6632" i="45"/>
  <c r="J6632" i="45" s="1"/>
  <c r="I6633" i="45"/>
  <c r="J6633" i="45" s="1"/>
  <c r="I6634" i="45"/>
  <c r="J6634" i="45" s="1"/>
  <c r="I6635" i="45"/>
  <c r="J6635" i="45" s="1"/>
  <c r="I6636" i="45"/>
  <c r="J6636" i="45" s="1"/>
  <c r="I6637" i="45"/>
  <c r="J6637" i="45" s="1"/>
  <c r="I6638" i="45"/>
  <c r="J6638" i="45" s="1"/>
  <c r="I6639" i="45"/>
  <c r="J6639" i="45" s="1"/>
  <c r="I6640" i="45"/>
  <c r="J6640" i="45" s="1"/>
  <c r="I6641" i="45"/>
  <c r="J6641" i="45" s="1"/>
  <c r="I6642" i="45"/>
  <c r="J6642" i="45" s="1"/>
  <c r="I6643" i="45"/>
  <c r="J6643" i="45" s="1"/>
  <c r="I6644" i="45"/>
  <c r="J6644" i="45" s="1"/>
  <c r="I6645" i="45"/>
  <c r="J6645" i="45" s="1"/>
  <c r="I6646" i="45"/>
  <c r="J6646" i="45" s="1"/>
  <c r="I6647" i="45"/>
  <c r="J6647" i="45" s="1"/>
  <c r="I6648" i="45"/>
  <c r="J6648" i="45" s="1"/>
  <c r="I6649" i="45"/>
  <c r="J6649" i="45" s="1"/>
  <c r="I6650" i="45"/>
  <c r="J6650" i="45" s="1"/>
  <c r="I6651" i="45"/>
  <c r="J6651" i="45" s="1"/>
  <c r="I6652" i="45"/>
  <c r="J6652" i="45" s="1"/>
  <c r="I6653" i="45"/>
  <c r="J6653" i="45" s="1"/>
  <c r="I6654" i="45"/>
  <c r="J6654" i="45" s="1"/>
  <c r="I6655" i="45"/>
  <c r="J6655" i="45" s="1"/>
  <c r="I6656" i="45"/>
  <c r="J6656" i="45" s="1"/>
  <c r="I6657" i="45"/>
  <c r="J6657" i="45" s="1"/>
  <c r="I6658" i="45"/>
  <c r="J6658" i="45" s="1"/>
  <c r="I6659" i="45"/>
  <c r="J6659" i="45" s="1"/>
  <c r="I6660" i="45"/>
  <c r="J6660" i="45" s="1"/>
  <c r="I6661" i="45"/>
  <c r="J6661" i="45" s="1"/>
  <c r="I6662" i="45"/>
  <c r="J6662" i="45" s="1"/>
  <c r="I6663" i="45"/>
  <c r="J6663" i="45" s="1"/>
  <c r="I6664" i="45"/>
  <c r="J6664" i="45" s="1"/>
  <c r="I6665" i="45"/>
  <c r="J6665" i="45" s="1"/>
  <c r="I6666" i="45"/>
  <c r="J6666" i="45" s="1"/>
  <c r="I6667" i="45"/>
  <c r="J6667" i="45" s="1"/>
  <c r="I6668" i="45"/>
  <c r="J6668" i="45" s="1"/>
  <c r="I6669" i="45"/>
  <c r="J6669" i="45" s="1"/>
  <c r="I6670" i="45"/>
  <c r="J6670" i="45" s="1"/>
  <c r="I6671" i="45"/>
  <c r="J6671" i="45" s="1"/>
  <c r="I6672" i="45"/>
  <c r="J6672" i="45" s="1"/>
  <c r="I6673" i="45"/>
  <c r="J6673" i="45" s="1"/>
  <c r="I6674" i="45"/>
  <c r="J6674" i="45" s="1"/>
  <c r="I6675" i="45"/>
  <c r="J6675" i="45" s="1"/>
  <c r="I6676" i="45"/>
  <c r="J6676" i="45" s="1"/>
  <c r="I6677" i="45"/>
  <c r="J6677" i="45" s="1"/>
  <c r="I6678" i="45"/>
  <c r="J6678" i="45" s="1"/>
  <c r="I6679" i="45"/>
  <c r="J6679" i="45" s="1"/>
  <c r="I6680" i="45"/>
  <c r="J6680" i="45" s="1"/>
  <c r="I6681" i="45"/>
  <c r="J6681" i="45" s="1"/>
  <c r="I6682" i="45"/>
  <c r="J6682" i="45" s="1"/>
  <c r="I6683" i="45"/>
  <c r="J6683" i="45" s="1"/>
  <c r="I6684" i="45"/>
  <c r="J6684" i="45" s="1"/>
  <c r="I6685" i="45"/>
  <c r="J6685" i="45" s="1"/>
  <c r="I6686" i="45"/>
  <c r="J6686" i="45" s="1"/>
  <c r="I6687" i="45"/>
  <c r="J6687" i="45" s="1"/>
  <c r="I6688" i="45"/>
  <c r="J6688" i="45" s="1"/>
  <c r="I6689" i="45"/>
  <c r="J6689" i="45" s="1"/>
  <c r="I6690" i="45"/>
  <c r="J6690" i="45" s="1"/>
  <c r="I6691" i="45"/>
  <c r="J6691" i="45" s="1"/>
  <c r="I6692" i="45"/>
  <c r="J6692" i="45" s="1"/>
  <c r="I6693" i="45"/>
  <c r="J6693" i="45" s="1"/>
  <c r="I6694" i="45"/>
  <c r="J6694" i="45" s="1"/>
  <c r="I6695" i="45"/>
  <c r="J6695" i="45" s="1"/>
  <c r="I6696" i="45"/>
  <c r="J6696" i="45" s="1"/>
  <c r="I6697" i="45"/>
  <c r="J6697" i="45" s="1"/>
  <c r="I6698" i="45"/>
  <c r="J6698" i="45" s="1"/>
  <c r="I6699" i="45"/>
  <c r="J6699" i="45" s="1"/>
  <c r="I6700" i="45"/>
  <c r="J6700" i="45" s="1"/>
  <c r="I6701" i="45"/>
  <c r="J6701" i="45" s="1"/>
  <c r="I6702" i="45"/>
  <c r="J6702" i="45" s="1"/>
  <c r="I6703" i="45"/>
  <c r="J6703" i="45" s="1"/>
  <c r="I6704" i="45"/>
  <c r="J6704" i="45" s="1"/>
  <c r="I6705" i="45"/>
  <c r="J6705" i="45" s="1"/>
  <c r="I6706" i="45"/>
  <c r="J6706" i="45" s="1"/>
  <c r="I6707" i="45"/>
  <c r="J6707" i="45" s="1"/>
  <c r="I6708" i="45"/>
  <c r="J6708" i="45" s="1"/>
  <c r="I6709" i="45"/>
  <c r="J6709" i="45" s="1"/>
  <c r="I6710" i="45"/>
  <c r="J6710" i="45" s="1"/>
  <c r="I6711" i="45"/>
  <c r="J6711" i="45" s="1"/>
  <c r="I6712" i="45"/>
  <c r="J6712" i="45" s="1"/>
  <c r="I6713" i="45"/>
  <c r="J6713" i="45" s="1"/>
  <c r="I6714" i="45"/>
  <c r="J6714" i="45" s="1"/>
  <c r="I6715" i="45"/>
  <c r="J6715" i="45" s="1"/>
  <c r="I6716" i="45"/>
  <c r="J6716" i="45" s="1"/>
  <c r="I6717" i="45"/>
  <c r="J6717" i="45" s="1"/>
  <c r="I6718" i="45"/>
  <c r="J6718" i="45" s="1"/>
  <c r="I6719" i="45"/>
  <c r="J6719" i="45" s="1"/>
  <c r="I6720" i="45"/>
  <c r="J6720" i="45" s="1"/>
  <c r="I6721" i="45"/>
  <c r="J6721" i="45" s="1"/>
  <c r="I6722" i="45"/>
  <c r="J6722" i="45" s="1"/>
  <c r="I6723" i="45"/>
  <c r="J6723" i="45" s="1"/>
  <c r="I6724" i="45"/>
  <c r="J6724" i="45" s="1"/>
  <c r="I6725" i="45"/>
  <c r="J6725" i="45" s="1"/>
  <c r="I6726" i="45"/>
  <c r="J6726" i="45" s="1"/>
  <c r="I6727" i="45"/>
  <c r="J6727" i="45" s="1"/>
  <c r="I6728" i="45"/>
  <c r="J6728" i="45" s="1"/>
  <c r="I6729" i="45"/>
  <c r="J6729" i="45" s="1"/>
  <c r="I6730" i="45"/>
  <c r="J6730" i="45" s="1"/>
  <c r="I6731" i="45"/>
  <c r="J6731" i="45" s="1"/>
  <c r="I6732" i="45"/>
  <c r="J6732" i="45" s="1"/>
  <c r="I6733" i="45"/>
  <c r="J6733" i="45" s="1"/>
  <c r="I6734" i="45"/>
  <c r="J6734" i="45" s="1"/>
  <c r="I6735" i="45"/>
  <c r="J6735" i="45" s="1"/>
  <c r="I6736" i="45"/>
  <c r="J6736" i="45" s="1"/>
  <c r="I6737" i="45"/>
  <c r="J6737" i="45" s="1"/>
  <c r="I6738" i="45"/>
  <c r="J6738" i="45" s="1"/>
  <c r="I6739" i="45"/>
  <c r="J6739" i="45" s="1"/>
  <c r="I6740" i="45"/>
  <c r="J6740" i="45" s="1"/>
  <c r="I6741" i="45"/>
  <c r="J6741" i="45" s="1"/>
  <c r="I6742" i="45"/>
  <c r="J6742" i="45" s="1"/>
  <c r="I6743" i="45"/>
  <c r="J6743" i="45" s="1"/>
  <c r="I6744" i="45"/>
  <c r="J6744" i="45" s="1"/>
  <c r="I6745" i="45"/>
  <c r="J6745" i="45" s="1"/>
  <c r="I6746" i="45"/>
  <c r="J6746" i="45" s="1"/>
  <c r="I6747" i="45"/>
  <c r="J6747" i="45" s="1"/>
  <c r="I6748" i="45"/>
  <c r="J6748" i="45" s="1"/>
  <c r="I6749" i="45"/>
  <c r="J6749" i="45" s="1"/>
  <c r="I6750" i="45"/>
  <c r="J6750" i="45" s="1"/>
  <c r="I6751" i="45"/>
  <c r="J6751" i="45" s="1"/>
  <c r="I6752" i="45"/>
  <c r="J6752" i="45" s="1"/>
  <c r="I6753" i="45"/>
  <c r="J6753" i="45" s="1"/>
  <c r="I6754" i="45"/>
  <c r="J6754" i="45" s="1"/>
  <c r="I6755" i="45"/>
  <c r="J6755" i="45" s="1"/>
  <c r="I6756" i="45"/>
  <c r="J6756" i="45" s="1"/>
  <c r="I6757" i="45"/>
  <c r="J6757" i="45" s="1"/>
  <c r="I6758" i="45"/>
  <c r="J6758" i="45" s="1"/>
  <c r="I6759" i="45"/>
  <c r="J6759" i="45" s="1"/>
  <c r="I6760" i="45"/>
  <c r="J6760" i="45" s="1"/>
  <c r="I6761" i="45"/>
  <c r="J6761" i="45" s="1"/>
  <c r="I6762" i="45"/>
  <c r="J6762" i="45" s="1"/>
  <c r="I6763" i="45"/>
  <c r="J6763" i="45" s="1"/>
  <c r="I6764" i="45"/>
  <c r="J6764" i="45" s="1"/>
  <c r="I6765" i="45"/>
  <c r="J6765" i="45" s="1"/>
  <c r="I6766" i="45"/>
  <c r="J6766" i="45" s="1"/>
  <c r="I6767" i="45"/>
  <c r="J6767" i="45" s="1"/>
  <c r="I6768" i="45"/>
  <c r="J6768" i="45" s="1"/>
  <c r="I6769" i="45"/>
  <c r="J6769" i="45" s="1"/>
  <c r="I6770" i="45"/>
  <c r="J6770" i="45" s="1"/>
  <c r="I6771" i="45"/>
  <c r="J6771" i="45" s="1"/>
  <c r="I6772" i="45"/>
  <c r="J6772" i="45" s="1"/>
  <c r="I6773" i="45"/>
  <c r="J6773" i="45" s="1"/>
  <c r="I6774" i="45"/>
  <c r="J6774" i="45" s="1"/>
  <c r="I6775" i="45"/>
  <c r="J6775" i="45" s="1"/>
  <c r="I6776" i="45"/>
  <c r="J6776" i="45" s="1"/>
  <c r="I6777" i="45"/>
  <c r="J6777" i="45" s="1"/>
  <c r="I6778" i="45"/>
  <c r="J6778" i="45" s="1"/>
  <c r="I6779" i="45"/>
  <c r="J6779" i="45" s="1"/>
  <c r="I6780" i="45"/>
  <c r="J6780" i="45" s="1"/>
  <c r="I6781" i="45"/>
  <c r="J6781" i="45" s="1"/>
  <c r="I6782" i="45"/>
  <c r="J6782" i="45" s="1"/>
  <c r="I6783" i="45"/>
  <c r="J6783" i="45" s="1"/>
  <c r="I6784" i="45"/>
  <c r="J6784" i="45" s="1"/>
  <c r="I6785" i="45"/>
  <c r="J6785" i="45" s="1"/>
  <c r="I6786" i="45"/>
  <c r="J6786" i="45" s="1"/>
  <c r="I6787" i="45"/>
  <c r="J6787" i="45" s="1"/>
  <c r="I6788" i="45"/>
  <c r="J6788" i="45" s="1"/>
  <c r="I6789" i="45"/>
  <c r="J6789" i="45" s="1"/>
  <c r="I6790" i="45"/>
  <c r="J6790" i="45" s="1"/>
  <c r="I6791" i="45"/>
  <c r="J6791" i="45" s="1"/>
  <c r="I6792" i="45"/>
  <c r="J6792" i="45" s="1"/>
  <c r="I6793" i="45"/>
  <c r="J6793" i="45" s="1"/>
  <c r="I6794" i="45"/>
  <c r="J6794" i="45" s="1"/>
  <c r="I6795" i="45"/>
  <c r="J6795" i="45" s="1"/>
  <c r="I6796" i="45"/>
  <c r="J6796" i="45" s="1"/>
  <c r="I6797" i="45"/>
  <c r="J6797" i="45" s="1"/>
  <c r="I6798" i="45"/>
  <c r="J6798" i="45" s="1"/>
  <c r="I6799" i="45"/>
  <c r="J6799" i="45" s="1"/>
  <c r="I6800" i="45"/>
  <c r="J6800" i="45" s="1"/>
  <c r="I6801" i="45"/>
  <c r="J6801" i="45" s="1"/>
  <c r="I6802" i="45"/>
  <c r="J6802" i="45" s="1"/>
  <c r="I6803" i="45"/>
  <c r="J6803" i="45" s="1"/>
  <c r="I6804" i="45"/>
  <c r="J6804" i="45" s="1"/>
  <c r="I6805" i="45"/>
  <c r="J6805" i="45" s="1"/>
  <c r="I6806" i="45"/>
  <c r="J6806" i="45" s="1"/>
  <c r="I6807" i="45"/>
  <c r="J6807" i="45" s="1"/>
  <c r="I6808" i="45"/>
  <c r="J6808" i="45" s="1"/>
  <c r="I6809" i="45"/>
  <c r="J6809" i="45" s="1"/>
  <c r="I6810" i="45"/>
  <c r="J6810" i="45" s="1"/>
  <c r="I6811" i="45"/>
  <c r="J6811" i="45" s="1"/>
  <c r="I6812" i="45"/>
  <c r="J6812" i="45" s="1"/>
  <c r="I6813" i="45"/>
  <c r="J6813" i="45" s="1"/>
  <c r="I6814" i="45"/>
  <c r="J6814" i="45" s="1"/>
  <c r="I6815" i="45"/>
  <c r="J6815" i="45" s="1"/>
  <c r="I6816" i="45"/>
  <c r="J6816" i="45" s="1"/>
  <c r="I6817" i="45"/>
  <c r="J6817" i="45" s="1"/>
  <c r="I6818" i="45"/>
  <c r="J6818" i="45" s="1"/>
  <c r="I6819" i="45"/>
  <c r="J6819" i="45" s="1"/>
  <c r="I6820" i="45"/>
  <c r="J6820" i="45" s="1"/>
  <c r="I6821" i="45"/>
  <c r="J6821" i="45" s="1"/>
  <c r="I6822" i="45"/>
  <c r="J6822" i="45" s="1"/>
  <c r="I6823" i="45"/>
  <c r="J6823" i="45" s="1"/>
  <c r="I6824" i="45"/>
  <c r="J6824" i="45" s="1"/>
  <c r="I6825" i="45"/>
  <c r="J6825" i="45" s="1"/>
  <c r="I6826" i="45"/>
  <c r="J6826" i="45" s="1"/>
  <c r="I6827" i="45"/>
  <c r="J6827" i="45" s="1"/>
  <c r="I6828" i="45"/>
  <c r="J6828" i="45" s="1"/>
  <c r="I6829" i="45"/>
  <c r="J6829" i="45" s="1"/>
  <c r="I6830" i="45"/>
  <c r="J6830" i="45" s="1"/>
  <c r="I6831" i="45"/>
  <c r="J6831" i="45" s="1"/>
  <c r="I6832" i="45"/>
  <c r="J6832" i="45" s="1"/>
  <c r="I6833" i="45"/>
  <c r="J6833" i="45" s="1"/>
  <c r="I6834" i="45"/>
  <c r="J6834" i="45" s="1"/>
  <c r="I6835" i="45"/>
  <c r="J6835" i="45" s="1"/>
  <c r="I6836" i="45"/>
  <c r="J6836" i="45" s="1"/>
  <c r="I6837" i="45"/>
  <c r="J6837" i="45" s="1"/>
  <c r="I6838" i="45"/>
  <c r="J6838" i="45" s="1"/>
  <c r="I6839" i="45"/>
  <c r="J6839" i="45" s="1"/>
  <c r="I6840" i="45"/>
  <c r="J6840" i="45" s="1"/>
  <c r="I6841" i="45"/>
  <c r="J6841" i="45" s="1"/>
  <c r="I6842" i="45"/>
  <c r="J6842" i="45" s="1"/>
  <c r="I6843" i="45"/>
  <c r="J6843" i="45" s="1"/>
  <c r="I6844" i="45"/>
  <c r="J6844" i="45" s="1"/>
  <c r="I6845" i="45"/>
  <c r="J6845" i="45" s="1"/>
  <c r="I6846" i="45"/>
  <c r="J6846" i="45" s="1"/>
  <c r="I6847" i="45"/>
  <c r="J6847" i="45" s="1"/>
  <c r="I6848" i="45"/>
  <c r="J6848" i="45" s="1"/>
  <c r="I6849" i="45"/>
  <c r="J6849" i="45" s="1"/>
  <c r="I6850" i="45"/>
  <c r="J6850" i="45" s="1"/>
  <c r="I6851" i="45"/>
  <c r="J6851" i="45" s="1"/>
  <c r="I6852" i="45"/>
  <c r="J6852" i="45" s="1"/>
  <c r="I6853" i="45"/>
  <c r="J6853" i="45" s="1"/>
  <c r="I6854" i="45"/>
  <c r="J6854" i="45" s="1"/>
  <c r="I6855" i="45"/>
  <c r="J6855" i="45" s="1"/>
  <c r="I6856" i="45"/>
  <c r="J6856" i="45" s="1"/>
  <c r="I6857" i="45"/>
  <c r="J6857" i="45" s="1"/>
  <c r="I6858" i="45"/>
  <c r="J6858" i="45" s="1"/>
  <c r="I6859" i="45"/>
  <c r="J6859" i="45" s="1"/>
  <c r="I6860" i="45"/>
  <c r="J6860" i="45" s="1"/>
  <c r="I6861" i="45"/>
  <c r="J6861" i="45" s="1"/>
  <c r="I6862" i="45"/>
  <c r="J6862" i="45" s="1"/>
  <c r="I6863" i="45"/>
  <c r="J6863" i="45" s="1"/>
  <c r="I6864" i="45"/>
  <c r="J6864" i="45" s="1"/>
  <c r="I6865" i="45"/>
  <c r="J6865" i="45" s="1"/>
  <c r="I6866" i="45"/>
  <c r="J6866" i="45" s="1"/>
  <c r="I6867" i="45"/>
  <c r="J6867" i="45" s="1"/>
  <c r="I6868" i="45"/>
  <c r="J6868" i="45" s="1"/>
  <c r="I6869" i="45"/>
  <c r="J6869" i="45" s="1"/>
  <c r="I6870" i="45"/>
  <c r="J6870" i="45" s="1"/>
  <c r="I6871" i="45"/>
  <c r="J6871" i="45" s="1"/>
  <c r="I6872" i="45"/>
  <c r="J6872" i="45" s="1"/>
  <c r="I6873" i="45"/>
  <c r="J6873" i="45" s="1"/>
  <c r="I6874" i="45"/>
  <c r="J6874" i="45" s="1"/>
  <c r="I6875" i="45"/>
  <c r="J6875" i="45" s="1"/>
  <c r="I6876" i="45"/>
  <c r="J6876" i="45" s="1"/>
  <c r="I6877" i="45"/>
  <c r="J6877" i="45" s="1"/>
  <c r="I6878" i="45"/>
  <c r="J6878" i="45" s="1"/>
  <c r="I6879" i="45"/>
  <c r="J6879" i="45" s="1"/>
  <c r="I6880" i="45"/>
  <c r="J6880" i="45" s="1"/>
  <c r="I6881" i="45"/>
  <c r="J6881" i="45" s="1"/>
  <c r="I6882" i="45"/>
  <c r="J6882" i="45" s="1"/>
  <c r="I6883" i="45"/>
  <c r="J6883" i="45" s="1"/>
  <c r="I6884" i="45"/>
  <c r="J6884" i="45" s="1"/>
  <c r="I6885" i="45"/>
  <c r="J6885" i="45" s="1"/>
  <c r="I6886" i="45"/>
  <c r="J6886" i="45" s="1"/>
  <c r="I6887" i="45"/>
  <c r="J6887" i="45" s="1"/>
  <c r="I6888" i="45"/>
  <c r="J6888" i="45" s="1"/>
  <c r="I6889" i="45"/>
  <c r="J6889" i="45" s="1"/>
  <c r="I6890" i="45"/>
  <c r="J6890" i="45" s="1"/>
  <c r="I6891" i="45"/>
  <c r="J6891" i="45" s="1"/>
  <c r="I6892" i="45"/>
  <c r="J6892" i="45" s="1"/>
  <c r="I6893" i="45"/>
  <c r="J6893" i="45" s="1"/>
  <c r="I6894" i="45"/>
  <c r="J6894" i="45" s="1"/>
  <c r="I6895" i="45"/>
  <c r="J6895" i="45" s="1"/>
  <c r="I6896" i="45"/>
  <c r="J6896" i="45" s="1"/>
  <c r="I6897" i="45"/>
  <c r="J6897" i="45" s="1"/>
  <c r="I6898" i="45"/>
  <c r="J6898" i="45" s="1"/>
  <c r="I6899" i="45"/>
  <c r="J6899" i="45" s="1"/>
  <c r="I6900" i="45"/>
  <c r="J6900" i="45" s="1"/>
  <c r="I6901" i="45"/>
  <c r="J6901" i="45" s="1"/>
  <c r="I6902" i="45"/>
  <c r="J6902" i="45" s="1"/>
  <c r="I6903" i="45"/>
  <c r="J6903" i="45" s="1"/>
  <c r="I6904" i="45"/>
  <c r="J6904" i="45" s="1"/>
  <c r="I6905" i="45"/>
  <c r="J6905" i="45" s="1"/>
  <c r="I6906" i="45"/>
  <c r="J6906" i="45" s="1"/>
  <c r="I6907" i="45"/>
  <c r="J6907" i="45" s="1"/>
  <c r="I6908" i="45"/>
  <c r="J6908" i="45" s="1"/>
  <c r="I6909" i="45"/>
  <c r="J6909" i="45" s="1"/>
  <c r="I6910" i="45"/>
  <c r="J6910" i="45" s="1"/>
  <c r="I6911" i="45"/>
  <c r="J6911" i="45" s="1"/>
  <c r="I6912" i="45"/>
  <c r="J6912" i="45" s="1"/>
  <c r="I6913" i="45"/>
  <c r="J6913" i="45" s="1"/>
  <c r="I6914" i="45"/>
  <c r="J6914" i="45" s="1"/>
  <c r="I6915" i="45"/>
  <c r="J6915" i="45" s="1"/>
  <c r="I6916" i="45"/>
  <c r="J6916" i="45" s="1"/>
  <c r="I6917" i="45"/>
  <c r="J6917" i="45" s="1"/>
  <c r="I6918" i="45"/>
  <c r="J6918" i="45" s="1"/>
  <c r="I6919" i="45"/>
  <c r="J6919" i="45" s="1"/>
  <c r="I6920" i="45"/>
  <c r="J6920" i="45" s="1"/>
  <c r="I6921" i="45"/>
  <c r="J6921" i="45" s="1"/>
  <c r="I6922" i="45"/>
  <c r="J6922" i="45" s="1"/>
  <c r="I6923" i="45"/>
  <c r="J6923" i="45" s="1"/>
  <c r="I6924" i="45"/>
  <c r="J6924" i="45" s="1"/>
  <c r="I6925" i="45"/>
  <c r="J6925" i="45" s="1"/>
  <c r="I6926" i="45"/>
  <c r="J6926" i="45" s="1"/>
  <c r="I6927" i="45"/>
  <c r="J6927" i="45" s="1"/>
  <c r="I6928" i="45"/>
  <c r="J6928" i="45" s="1"/>
  <c r="I6929" i="45"/>
  <c r="J6929" i="45" s="1"/>
  <c r="I6930" i="45"/>
  <c r="J6930" i="45" s="1"/>
  <c r="I6931" i="45"/>
  <c r="J6931" i="45" s="1"/>
  <c r="I6932" i="45"/>
  <c r="J6932" i="45" s="1"/>
  <c r="I6933" i="45"/>
  <c r="J6933" i="45" s="1"/>
  <c r="I6934" i="45"/>
  <c r="J6934" i="45" s="1"/>
  <c r="I6935" i="45"/>
  <c r="J6935" i="45" s="1"/>
  <c r="I6936" i="45"/>
  <c r="J6936" i="45" s="1"/>
  <c r="I6937" i="45"/>
  <c r="J6937" i="45" s="1"/>
  <c r="I6938" i="45"/>
  <c r="J6938" i="45" s="1"/>
  <c r="I6939" i="45"/>
  <c r="J6939" i="45" s="1"/>
  <c r="I6940" i="45"/>
  <c r="J6940" i="45" s="1"/>
  <c r="I6941" i="45"/>
  <c r="J6941" i="45" s="1"/>
  <c r="I6942" i="45"/>
  <c r="J6942" i="45" s="1"/>
  <c r="I6943" i="45"/>
  <c r="J6943" i="45" s="1"/>
  <c r="I6944" i="45"/>
  <c r="J6944" i="45" s="1"/>
  <c r="I6945" i="45"/>
  <c r="J6945" i="45" s="1"/>
  <c r="I6946" i="45"/>
  <c r="J6946" i="45" s="1"/>
  <c r="I6947" i="45"/>
  <c r="J6947" i="45" s="1"/>
  <c r="I6948" i="45"/>
  <c r="J6948" i="45" s="1"/>
  <c r="I6949" i="45"/>
  <c r="J6949" i="45" s="1"/>
  <c r="I6950" i="45"/>
  <c r="J6950" i="45" s="1"/>
  <c r="I6951" i="45"/>
  <c r="J6951" i="45" s="1"/>
  <c r="I6952" i="45"/>
  <c r="J6952" i="45" s="1"/>
  <c r="I6953" i="45"/>
  <c r="J6953" i="45" s="1"/>
  <c r="I6954" i="45"/>
  <c r="J6954" i="45" s="1"/>
  <c r="I6955" i="45"/>
  <c r="J6955" i="45" s="1"/>
  <c r="I6956" i="45"/>
  <c r="J6956" i="45" s="1"/>
  <c r="I6957" i="45"/>
  <c r="J6957" i="45" s="1"/>
  <c r="I6958" i="45"/>
  <c r="J6958" i="45" s="1"/>
  <c r="I6959" i="45"/>
  <c r="J6959" i="45" s="1"/>
  <c r="I6960" i="45"/>
  <c r="J6960" i="45" s="1"/>
  <c r="I6961" i="45"/>
  <c r="J6961" i="45" s="1"/>
  <c r="I6962" i="45"/>
  <c r="J6962" i="45" s="1"/>
  <c r="I6963" i="45"/>
  <c r="J6963" i="45" s="1"/>
  <c r="I6964" i="45"/>
  <c r="J6964" i="45" s="1"/>
  <c r="I6965" i="45"/>
  <c r="J6965" i="45" s="1"/>
  <c r="I6966" i="45"/>
  <c r="J6966" i="45" s="1"/>
  <c r="I6967" i="45"/>
  <c r="J6967" i="45" s="1"/>
  <c r="I6968" i="45"/>
  <c r="J6968" i="45" s="1"/>
  <c r="I6969" i="45"/>
  <c r="J6969" i="45" s="1"/>
  <c r="I6970" i="45"/>
  <c r="J6970" i="45" s="1"/>
  <c r="I6971" i="45"/>
  <c r="J6971" i="45" s="1"/>
  <c r="I6972" i="45"/>
  <c r="J6972" i="45" s="1"/>
  <c r="I6973" i="45"/>
  <c r="J6973" i="45" s="1"/>
  <c r="I6974" i="45"/>
  <c r="J6974" i="45" s="1"/>
  <c r="I6975" i="45"/>
  <c r="J6975" i="45" s="1"/>
  <c r="I6976" i="45"/>
  <c r="J6976" i="45" s="1"/>
  <c r="I6977" i="45"/>
  <c r="J6977" i="45" s="1"/>
  <c r="I6978" i="45"/>
  <c r="J6978" i="45" s="1"/>
  <c r="I6979" i="45"/>
  <c r="J6979" i="45" s="1"/>
  <c r="I6980" i="45"/>
  <c r="J6980" i="45" s="1"/>
  <c r="I6981" i="45"/>
  <c r="J6981" i="45" s="1"/>
  <c r="I6982" i="45"/>
  <c r="J6982" i="45" s="1"/>
  <c r="I6983" i="45"/>
  <c r="J6983" i="45" s="1"/>
  <c r="I6984" i="45"/>
  <c r="J6984" i="45" s="1"/>
  <c r="I6985" i="45"/>
  <c r="J6985" i="45" s="1"/>
  <c r="I6986" i="45"/>
  <c r="J6986" i="45" s="1"/>
  <c r="I6987" i="45"/>
  <c r="J6987" i="45" s="1"/>
  <c r="I6988" i="45"/>
  <c r="J6988" i="45" s="1"/>
  <c r="I6989" i="45"/>
  <c r="J6989" i="45" s="1"/>
  <c r="I6990" i="45"/>
  <c r="J6990" i="45" s="1"/>
  <c r="I6991" i="45"/>
  <c r="J6991" i="45" s="1"/>
  <c r="I6992" i="45"/>
  <c r="J6992" i="45" s="1"/>
  <c r="I6993" i="45"/>
  <c r="J6993" i="45" s="1"/>
  <c r="I6994" i="45"/>
  <c r="J6994" i="45" s="1"/>
  <c r="I6995" i="45"/>
  <c r="J6995" i="45" s="1"/>
  <c r="I6996" i="45"/>
  <c r="J6996" i="45" s="1"/>
  <c r="I6997" i="45"/>
  <c r="J6997" i="45" s="1"/>
  <c r="I6998" i="45"/>
  <c r="J6998" i="45" s="1"/>
  <c r="I6999" i="45"/>
  <c r="J6999" i="45" s="1"/>
  <c r="I7000" i="45"/>
  <c r="J7000" i="45" s="1"/>
  <c r="I7001" i="45"/>
  <c r="J7001" i="45" s="1"/>
  <c r="I7002" i="45"/>
  <c r="J7002" i="45" s="1"/>
  <c r="I7003" i="45"/>
  <c r="J7003" i="45" s="1"/>
  <c r="I7004" i="45"/>
  <c r="J7004" i="45" s="1"/>
  <c r="I7005" i="45"/>
  <c r="J7005" i="45" s="1"/>
  <c r="I7006" i="45"/>
  <c r="J7006" i="45" s="1"/>
  <c r="I7007" i="45"/>
  <c r="J7007" i="45" s="1"/>
  <c r="I7008" i="45"/>
  <c r="J7008" i="45" s="1"/>
  <c r="I7009" i="45"/>
  <c r="J7009" i="45" s="1"/>
  <c r="I7010" i="45"/>
  <c r="J7010" i="45" s="1"/>
  <c r="I7011" i="45"/>
  <c r="J7011" i="45" s="1"/>
  <c r="I7012" i="45"/>
  <c r="J7012" i="45" s="1"/>
  <c r="I7013" i="45"/>
  <c r="J7013" i="45" s="1"/>
  <c r="I7014" i="45"/>
  <c r="J7014" i="45" s="1"/>
  <c r="I7015" i="45"/>
  <c r="J7015" i="45" s="1"/>
  <c r="I7016" i="45"/>
  <c r="J7016" i="45" s="1"/>
  <c r="I7017" i="45"/>
  <c r="J7017" i="45" s="1"/>
  <c r="I7018" i="45"/>
  <c r="J7018" i="45" s="1"/>
  <c r="I7019" i="45"/>
  <c r="J7019" i="45" s="1"/>
  <c r="I7020" i="45"/>
  <c r="J7020" i="45" s="1"/>
  <c r="I7021" i="45"/>
  <c r="J7021" i="45" s="1"/>
  <c r="I7022" i="45"/>
  <c r="J7022" i="45" s="1"/>
  <c r="I7023" i="45"/>
  <c r="J7023" i="45" s="1"/>
  <c r="I7024" i="45"/>
  <c r="J7024" i="45" s="1"/>
  <c r="I7025" i="45"/>
  <c r="J7025" i="45" s="1"/>
  <c r="I7026" i="45"/>
  <c r="J7026" i="45" s="1"/>
  <c r="I7027" i="45"/>
  <c r="J7027" i="45" s="1"/>
  <c r="I7028" i="45"/>
  <c r="J7028" i="45" s="1"/>
  <c r="I7029" i="45"/>
  <c r="J7029" i="45" s="1"/>
  <c r="I7030" i="45"/>
  <c r="J7030" i="45" s="1"/>
  <c r="I7031" i="45"/>
  <c r="J7031" i="45" s="1"/>
  <c r="I7032" i="45"/>
  <c r="J7032" i="45" s="1"/>
  <c r="I7033" i="45"/>
  <c r="J7033" i="45" s="1"/>
  <c r="I7034" i="45"/>
  <c r="J7034" i="45" s="1"/>
  <c r="I7035" i="45"/>
  <c r="J7035" i="45" s="1"/>
  <c r="I7036" i="45"/>
  <c r="J7036" i="45" s="1"/>
  <c r="I7037" i="45"/>
  <c r="J7037" i="45" s="1"/>
  <c r="I7038" i="45"/>
  <c r="J7038" i="45" s="1"/>
  <c r="I7039" i="45"/>
  <c r="J7039" i="45" s="1"/>
  <c r="I7040" i="45"/>
  <c r="J7040" i="45" s="1"/>
  <c r="I7041" i="45"/>
  <c r="J7041" i="45" s="1"/>
  <c r="I7042" i="45"/>
  <c r="J7042" i="45" s="1"/>
  <c r="I7043" i="45"/>
  <c r="J7043" i="45" s="1"/>
  <c r="I7044" i="45"/>
  <c r="J7044" i="45" s="1"/>
  <c r="I7045" i="45"/>
  <c r="J7045" i="45" s="1"/>
  <c r="I7046" i="45"/>
  <c r="J7046" i="45" s="1"/>
  <c r="I7047" i="45"/>
  <c r="J7047" i="45" s="1"/>
  <c r="I7048" i="45"/>
  <c r="J7048" i="45" s="1"/>
  <c r="I7049" i="45"/>
  <c r="J7049" i="45" s="1"/>
  <c r="I7050" i="45"/>
  <c r="J7050" i="45" s="1"/>
  <c r="I7051" i="45"/>
  <c r="J7051" i="45" s="1"/>
  <c r="I7052" i="45"/>
  <c r="J7052" i="45" s="1"/>
  <c r="I7053" i="45"/>
  <c r="J7053" i="45" s="1"/>
  <c r="I7054" i="45"/>
  <c r="J7054" i="45" s="1"/>
  <c r="I7055" i="45"/>
  <c r="J7055" i="45" s="1"/>
  <c r="I7056" i="45"/>
  <c r="J7056" i="45" s="1"/>
  <c r="I7057" i="45"/>
  <c r="J7057" i="45" s="1"/>
  <c r="I7058" i="45"/>
  <c r="J7058" i="45" s="1"/>
  <c r="I7059" i="45"/>
  <c r="J7059" i="45" s="1"/>
  <c r="I7060" i="45"/>
  <c r="J7060" i="45" s="1"/>
  <c r="I7061" i="45"/>
  <c r="J7061" i="45" s="1"/>
  <c r="I7062" i="45"/>
  <c r="J7062" i="45" s="1"/>
  <c r="I7063" i="45"/>
  <c r="J7063" i="45" s="1"/>
  <c r="I7064" i="45"/>
  <c r="J7064" i="45" s="1"/>
  <c r="I7065" i="45"/>
  <c r="J7065" i="45" s="1"/>
  <c r="I7066" i="45"/>
  <c r="J7066" i="45" s="1"/>
  <c r="I7067" i="45"/>
  <c r="J7067" i="45" s="1"/>
  <c r="I7068" i="45"/>
  <c r="J7068" i="45" s="1"/>
  <c r="I7069" i="45"/>
  <c r="J7069" i="45" s="1"/>
  <c r="I7070" i="45"/>
  <c r="J7070" i="45" s="1"/>
  <c r="I7071" i="45"/>
  <c r="J7071" i="45" s="1"/>
  <c r="I7072" i="45"/>
  <c r="J7072" i="45" s="1"/>
  <c r="I7073" i="45"/>
  <c r="J7073" i="45" s="1"/>
  <c r="I7074" i="45"/>
  <c r="J7074" i="45" s="1"/>
  <c r="I7075" i="45"/>
  <c r="J7075" i="45" s="1"/>
  <c r="I7076" i="45"/>
  <c r="J7076" i="45" s="1"/>
  <c r="I7077" i="45"/>
  <c r="J7077" i="45" s="1"/>
  <c r="I7078" i="45"/>
  <c r="J7078" i="45" s="1"/>
  <c r="I7079" i="45"/>
  <c r="J7079" i="45" s="1"/>
  <c r="I7080" i="45"/>
  <c r="J7080" i="45" s="1"/>
  <c r="I7081" i="45"/>
  <c r="J7081" i="45" s="1"/>
  <c r="I7082" i="45"/>
  <c r="J7082" i="45" s="1"/>
  <c r="I7083" i="45"/>
  <c r="J7083" i="45" s="1"/>
  <c r="I7084" i="45"/>
  <c r="J7084" i="45" s="1"/>
  <c r="I7085" i="45"/>
  <c r="J7085" i="45" s="1"/>
  <c r="I7086" i="45"/>
  <c r="J7086" i="45" s="1"/>
  <c r="I7087" i="45"/>
  <c r="J7087" i="45" s="1"/>
  <c r="I7088" i="45"/>
  <c r="J7088" i="45" s="1"/>
  <c r="I7089" i="45"/>
  <c r="J7089" i="45" s="1"/>
  <c r="I7090" i="45"/>
  <c r="J7090" i="45" s="1"/>
  <c r="I7091" i="45"/>
  <c r="J7091" i="45" s="1"/>
  <c r="I7092" i="45"/>
  <c r="J7092" i="45" s="1"/>
  <c r="I7093" i="45"/>
  <c r="J7093" i="45" s="1"/>
  <c r="I7094" i="45"/>
  <c r="J7094" i="45" s="1"/>
  <c r="I7095" i="45"/>
  <c r="J7095" i="45" s="1"/>
  <c r="I7096" i="45"/>
  <c r="J7096" i="45" s="1"/>
  <c r="I7097" i="45"/>
  <c r="J7097" i="45" s="1"/>
  <c r="I7098" i="45"/>
  <c r="J7098" i="45" s="1"/>
  <c r="I7099" i="45"/>
  <c r="J7099" i="45" s="1"/>
  <c r="I7100" i="45"/>
  <c r="J7100" i="45" s="1"/>
  <c r="I7101" i="45"/>
  <c r="J7101" i="45" s="1"/>
  <c r="I7102" i="45"/>
  <c r="J7102" i="45" s="1"/>
  <c r="I7103" i="45"/>
  <c r="J7103" i="45" s="1"/>
  <c r="I7104" i="45"/>
  <c r="J7104" i="45" s="1"/>
  <c r="I7105" i="45"/>
  <c r="J7105" i="45" s="1"/>
  <c r="I7106" i="45"/>
  <c r="J7106" i="45" s="1"/>
  <c r="I7107" i="45"/>
  <c r="J7107" i="45" s="1"/>
  <c r="I7108" i="45"/>
  <c r="J7108" i="45" s="1"/>
  <c r="I7109" i="45"/>
  <c r="J7109" i="45" s="1"/>
  <c r="I7110" i="45"/>
  <c r="J7110" i="45" s="1"/>
  <c r="I7111" i="45"/>
  <c r="J7111" i="45" s="1"/>
  <c r="I7112" i="45"/>
  <c r="J7112" i="45" s="1"/>
  <c r="I7113" i="45"/>
  <c r="J7113" i="45" s="1"/>
  <c r="I7114" i="45"/>
  <c r="J7114" i="45" s="1"/>
  <c r="I7115" i="45"/>
  <c r="J7115" i="45" s="1"/>
  <c r="I7116" i="45"/>
  <c r="J7116" i="45" s="1"/>
  <c r="I7117" i="45"/>
  <c r="J7117" i="45" s="1"/>
  <c r="I7118" i="45"/>
  <c r="J7118" i="45" s="1"/>
  <c r="I7119" i="45"/>
  <c r="J7119" i="45" s="1"/>
  <c r="I7120" i="45"/>
  <c r="J7120" i="45" s="1"/>
  <c r="I7121" i="45"/>
  <c r="J7121" i="45" s="1"/>
  <c r="I7122" i="45"/>
  <c r="J7122" i="45" s="1"/>
  <c r="I7123" i="45"/>
  <c r="J7123" i="45" s="1"/>
  <c r="I7124" i="45"/>
  <c r="J7124" i="45" s="1"/>
  <c r="I7125" i="45"/>
  <c r="J7125" i="45" s="1"/>
  <c r="I7126" i="45"/>
  <c r="J7126" i="45" s="1"/>
  <c r="I7127" i="45"/>
  <c r="J7127" i="45" s="1"/>
  <c r="I7128" i="45"/>
  <c r="J7128" i="45" s="1"/>
  <c r="I7129" i="45"/>
  <c r="J7129" i="45" s="1"/>
  <c r="I7130" i="45"/>
  <c r="J7130" i="45" s="1"/>
  <c r="I7131" i="45"/>
  <c r="J7131" i="45" s="1"/>
  <c r="I7132" i="45"/>
  <c r="J7132" i="45" s="1"/>
  <c r="I7133" i="45"/>
  <c r="J7133" i="45" s="1"/>
  <c r="I7134" i="45"/>
  <c r="J7134" i="45" s="1"/>
  <c r="I7135" i="45"/>
  <c r="J7135" i="45" s="1"/>
  <c r="I7136" i="45"/>
  <c r="J7136" i="45" s="1"/>
  <c r="I7137" i="45"/>
  <c r="J7137" i="45" s="1"/>
  <c r="I7138" i="45"/>
  <c r="J7138" i="45" s="1"/>
  <c r="I7139" i="45"/>
  <c r="J7139" i="45" s="1"/>
  <c r="I7140" i="45"/>
  <c r="J7140" i="45" s="1"/>
  <c r="I7141" i="45"/>
  <c r="J7141" i="45" s="1"/>
  <c r="I7142" i="45"/>
  <c r="J7142" i="45" s="1"/>
  <c r="I7143" i="45"/>
  <c r="J7143" i="45" s="1"/>
  <c r="I7144" i="45"/>
  <c r="J7144" i="45" s="1"/>
  <c r="I7145" i="45"/>
  <c r="J7145" i="45" s="1"/>
  <c r="I7146" i="45"/>
  <c r="J7146" i="45" s="1"/>
  <c r="I7147" i="45"/>
  <c r="J7147" i="45" s="1"/>
  <c r="I7148" i="45"/>
  <c r="J7148" i="45" s="1"/>
  <c r="I7149" i="45"/>
  <c r="J7149" i="45" s="1"/>
  <c r="I7150" i="45"/>
  <c r="J7150" i="45" s="1"/>
  <c r="I7151" i="45"/>
  <c r="J7151" i="45" s="1"/>
  <c r="I7152" i="45"/>
  <c r="J7152" i="45" s="1"/>
  <c r="I7153" i="45"/>
  <c r="J7153" i="45" s="1"/>
  <c r="I7154" i="45"/>
  <c r="J7154" i="45" s="1"/>
  <c r="I7155" i="45"/>
  <c r="J7155" i="45" s="1"/>
  <c r="I7156" i="45"/>
  <c r="J7156" i="45" s="1"/>
  <c r="I7157" i="45"/>
  <c r="J7157" i="45" s="1"/>
  <c r="I7158" i="45"/>
  <c r="J7158" i="45" s="1"/>
  <c r="I7159" i="45"/>
  <c r="J7159" i="45" s="1"/>
  <c r="I7160" i="45"/>
  <c r="J7160" i="45" s="1"/>
  <c r="I7161" i="45"/>
  <c r="J7161" i="45" s="1"/>
  <c r="I7162" i="45"/>
  <c r="J7162" i="45" s="1"/>
  <c r="I7163" i="45"/>
  <c r="J7163" i="45" s="1"/>
  <c r="I7164" i="45"/>
  <c r="J7164" i="45" s="1"/>
  <c r="I7165" i="45"/>
  <c r="J7165" i="45" s="1"/>
  <c r="I7166" i="45"/>
  <c r="J7166" i="45" s="1"/>
  <c r="I7167" i="45"/>
  <c r="J7167" i="45" s="1"/>
  <c r="I7168" i="45"/>
  <c r="J7168" i="45" s="1"/>
  <c r="I7169" i="45"/>
  <c r="J7169" i="45" s="1"/>
  <c r="I7170" i="45"/>
  <c r="J7170" i="45" s="1"/>
  <c r="I7171" i="45"/>
  <c r="J7171" i="45" s="1"/>
  <c r="I7172" i="45"/>
  <c r="J7172" i="45" s="1"/>
  <c r="I7173" i="45"/>
  <c r="J7173" i="45" s="1"/>
  <c r="I7174" i="45"/>
  <c r="J7174" i="45" s="1"/>
  <c r="I7175" i="45"/>
  <c r="J7175" i="45" s="1"/>
  <c r="I7176" i="45"/>
  <c r="J7176" i="45" s="1"/>
  <c r="I7177" i="45"/>
  <c r="J7177" i="45" s="1"/>
  <c r="I7178" i="45"/>
  <c r="J7178" i="45" s="1"/>
  <c r="I7179" i="45"/>
  <c r="J7179" i="45" s="1"/>
  <c r="I7180" i="45"/>
  <c r="J7180" i="45" s="1"/>
  <c r="I7181" i="45"/>
  <c r="J7181" i="45" s="1"/>
  <c r="I7182" i="45"/>
  <c r="J7182" i="45" s="1"/>
  <c r="I7183" i="45"/>
  <c r="J7183" i="45" s="1"/>
  <c r="I7184" i="45"/>
  <c r="J7184" i="45" s="1"/>
  <c r="I7185" i="45"/>
  <c r="J7185" i="45" s="1"/>
  <c r="I7186" i="45"/>
  <c r="J7186" i="45" s="1"/>
  <c r="I7187" i="45"/>
  <c r="J7187" i="45" s="1"/>
  <c r="I7188" i="45"/>
  <c r="J7188" i="45" s="1"/>
  <c r="I7189" i="45"/>
  <c r="J7189" i="45" s="1"/>
  <c r="I7190" i="45"/>
  <c r="J7190" i="45" s="1"/>
  <c r="I7191" i="45"/>
  <c r="J7191" i="45" s="1"/>
  <c r="I7192" i="45"/>
  <c r="J7192" i="45" s="1"/>
  <c r="I7193" i="45"/>
  <c r="J7193" i="45" s="1"/>
  <c r="I7194" i="45"/>
  <c r="J7194" i="45" s="1"/>
  <c r="I7195" i="45"/>
  <c r="J7195" i="45" s="1"/>
  <c r="I7196" i="45"/>
  <c r="J7196" i="45" s="1"/>
  <c r="I7197" i="45"/>
  <c r="J7197" i="45" s="1"/>
  <c r="I7198" i="45"/>
  <c r="J7198" i="45" s="1"/>
  <c r="I7199" i="45"/>
  <c r="J7199" i="45" s="1"/>
  <c r="I7200" i="45"/>
  <c r="J7200" i="45" s="1"/>
  <c r="I7201" i="45"/>
  <c r="J7201" i="45" s="1"/>
  <c r="I7202" i="45"/>
  <c r="J7202" i="45" s="1"/>
  <c r="I7203" i="45"/>
  <c r="J7203" i="45" s="1"/>
  <c r="I7204" i="45"/>
  <c r="J7204" i="45" s="1"/>
  <c r="I7205" i="45"/>
  <c r="J7205" i="45" s="1"/>
  <c r="I7207" i="45"/>
  <c r="J7207" i="45" s="1"/>
  <c r="I7208" i="45"/>
  <c r="J7208" i="45" s="1"/>
  <c r="I7209" i="45"/>
  <c r="J7209" i="45" s="1"/>
  <c r="I7210" i="45"/>
  <c r="J7210" i="45" s="1"/>
  <c r="I7211" i="45"/>
  <c r="J7211" i="45" s="1"/>
  <c r="I7212" i="45"/>
  <c r="J7212" i="45" s="1"/>
  <c r="I7213" i="45"/>
  <c r="J7213" i="45" s="1"/>
  <c r="I7214" i="45"/>
  <c r="J7214" i="45" s="1"/>
  <c r="I7215" i="45"/>
  <c r="J7215" i="45" s="1"/>
  <c r="I7216" i="45"/>
  <c r="J7216" i="45" s="1"/>
  <c r="I7217" i="45"/>
  <c r="J7217" i="45" s="1"/>
  <c r="I2" i="45"/>
  <c r="J2" i="45" s="1"/>
  <c r="H3" i="45"/>
  <c r="H4" i="45"/>
  <c r="H5" i="45"/>
  <c r="H6" i="45"/>
  <c r="H7" i="45"/>
  <c r="H8" i="45"/>
  <c r="H9" i="45"/>
  <c r="H10" i="45"/>
  <c r="H11" i="45"/>
  <c r="H12" i="45"/>
  <c r="H13" i="45"/>
  <c r="H14" i="45"/>
  <c r="H15" i="45"/>
  <c r="H16" i="45"/>
  <c r="H17" i="45"/>
  <c r="H18" i="45"/>
  <c r="H19" i="45"/>
  <c r="H20" i="45"/>
  <c r="H21" i="45"/>
  <c r="H22" i="45"/>
  <c r="H23" i="45"/>
  <c r="H24" i="45"/>
  <c r="H25" i="45"/>
  <c r="H26" i="45"/>
  <c r="H27" i="45"/>
  <c r="H28" i="45"/>
  <c r="H29" i="45"/>
  <c r="H30" i="45"/>
  <c r="H31" i="45"/>
  <c r="H32" i="45"/>
  <c r="H33" i="45"/>
  <c r="H34" i="45"/>
  <c r="H35" i="45"/>
  <c r="H36" i="45"/>
  <c r="H37" i="45"/>
  <c r="H38" i="45"/>
  <c r="H39" i="45"/>
  <c r="H40" i="45"/>
  <c r="H41" i="45"/>
  <c r="H42" i="45"/>
  <c r="H43" i="45"/>
  <c r="H44" i="45"/>
  <c r="H45" i="45"/>
  <c r="H46" i="45"/>
  <c r="H47" i="45"/>
  <c r="H48" i="45"/>
  <c r="H49" i="45"/>
  <c r="H50" i="45"/>
  <c r="H51" i="45"/>
  <c r="H52" i="45"/>
  <c r="H53" i="45"/>
  <c r="H54" i="45"/>
  <c r="H55" i="45"/>
  <c r="H56" i="45"/>
  <c r="H57" i="45"/>
  <c r="H58" i="45"/>
  <c r="H59" i="45"/>
  <c r="H60" i="45"/>
  <c r="H61" i="45"/>
  <c r="H62" i="45"/>
  <c r="H63" i="45"/>
  <c r="H64" i="45"/>
  <c r="H65" i="45"/>
  <c r="H66" i="45"/>
  <c r="H67" i="45"/>
  <c r="H68" i="45"/>
  <c r="H69" i="45"/>
  <c r="H70" i="45"/>
  <c r="H71" i="45"/>
  <c r="H72" i="45"/>
  <c r="H73" i="45"/>
  <c r="H74" i="45"/>
  <c r="H75" i="45"/>
  <c r="H76" i="45"/>
  <c r="H77" i="45"/>
  <c r="H78" i="45"/>
  <c r="H79" i="45"/>
  <c r="H80" i="45"/>
  <c r="H81" i="45"/>
  <c r="H82" i="45"/>
  <c r="H83" i="45"/>
  <c r="H84" i="45"/>
  <c r="H85" i="45"/>
  <c r="H86" i="45"/>
  <c r="H87" i="45"/>
  <c r="H88" i="45"/>
  <c r="H89" i="45"/>
  <c r="H90" i="45"/>
  <c r="H91" i="45"/>
  <c r="H92" i="45"/>
  <c r="H93" i="45"/>
  <c r="H94" i="45"/>
  <c r="H95" i="45"/>
  <c r="H96" i="45"/>
  <c r="H97" i="45"/>
  <c r="H98" i="45"/>
  <c r="H99" i="45"/>
  <c r="H100" i="45"/>
  <c r="H101" i="45"/>
  <c r="H102" i="45"/>
  <c r="H103" i="45"/>
  <c r="H104" i="45"/>
  <c r="H105" i="45"/>
  <c r="H106" i="45"/>
  <c r="H107" i="45"/>
  <c r="H108" i="45"/>
  <c r="H109" i="45"/>
  <c r="H110" i="45"/>
  <c r="H111" i="45"/>
  <c r="H112" i="45"/>
  <c r="H113" i="45"/>
  <c r="H114" i="45"/>
  <c r="H115" i="45"/>
  <c r="H116" i="45"/>
  <c r="H117" i="45"/>
  <c r="H118" i="45"/>
  <c r="H119" i="45"/>
  <c r="H120" i="45"/>
  <c r="H121" i="45"/>
  <c r="H122" i="45"/>
  <c r="H123" i="45"/>
  <c r="H124" i="45"/>
  <c r="H125" i="45"/>
  <c r="H126" i="45"/>
  <c r="H127" i="45"/>
  <c r="H128" i="45"/>
  <c r="H129" i="45"/>
  <c r="H130" i="45"/>
  <c r="H131" i="45"/>
  <c r="H132" i="45"/>
  <c r="H133" i="45"/>
  <c r="H134" i="45"/>
  <c r="H135" i="45"/>
  <c r="H136" i="45"/>
  <c r="H137" i="45"/>
  <c r="H138" i="45"/>
  <c r="H139" i="45"/>
  <c r="H140" i="45"/>
  <c r="H141" i="45"/>
  <c r="H142" i="45"/>
  <c r="H143" i="45"/>
  <c r="H144" i="45"/>
  <c r="H145" i="45"/>
  <c r="H146" i="45"/>
  <c r="H147" i="45"/>
  <c r="H148" i="45"/>
  <c r="H149" i="45"/>
  <c r="H150" i="45"/>
  <c r="H151" i="45"/>
  <c r="H152" i="45"/>
  <c r="H153" i="45"/>
  <c r="H154" i="45"/>
  <c r="H155" i="45"/>
  <c r="H156" i="45"/>
  <c r="H157" i="45"/>
  <c r="H158" i="45"/>
  <c r="H159" i="45"/>
  <c r="H160" i="45"/>
  <c r="H161" i="45"/>
  <c r="H162" i="45"/>
  <c r="H163" i="45"/>
  <c r="H164" i="45"/>
  <c r="H165" i="45"/>
  <c r="H166" i="45"/>
  <c r="H167" i="45"/>
  <c r="H168" i="45"/>
  <c r="H169" i="45"/>
  <c r="H170" i="45"/>
  <c r="H171" i="45"/>
  <c r="H172" i="45"/>
  <c r="H173" i="45"/>
  <c r="H174" i="45"/>
  <c r="H175" i="45"/>
  <c r="H176" i="45"/>
  <c r="H177" i="45"/>
  <c r="H178" i="45"/>
  <c r="H179" i="45"/>
  <c r="H180" i="45"/>
  <c r="H181" i="45"/>
  <c r="H182" i="45"/>
  <c r="H183" i="45"/>
  <c r="H184" i="45"/>
  <c r="H185" i="45"/>
  <c r="H186" i="45"/>
  <c r="H187" i="45"/>
  <c r="H188" i="45"/>
  <c r="H189" i="45"/>
  <c r="H190" i="45"/>
  <c r="H191" i="45"/>
  <c r="H192" i="45"/>
  <c r="H193" i="45"/>
  <c r="H194" i="45"/>
  <c r="H195" i="45"/>
  <c r="H196" i="45"/>
  <c r="H197" i="45"/>
  <c r="H198" i="45"/>
  <c r="H199" i="45"/>
  <c r="H200" i="45"/>
  <c r="H201" i="45"/>
  <c r="H202" i="45"/>
  <c r="H203" i="45"/>
  <c r="H204" i="45"/>
  <c r="H205" i="45"/>
  <c r="H206" i="45"/>
  <c r="H207" i="45"/>
  <c r="H208" i="45"/>
  <c r="H209" i="45"/>
  <c r="H210" i="45"/>
  <c r="H211" i="45"/>
  <c r="H212" i="45"/>
  <c r="H213" i="45"/>
  <c r="H214" i="45"/>
  <c r="H215" i="45"/>
  <c r="H216" i="45"/>
  <c r="H217" i="45"/>
  <c r="H218" i="45"/>
  <c r="H219" i="45"/>
  <c r="H220" i="45"/>
  <c r="H221" i="45"/>
  <c r="H222" i="45"/>
  <c r="H223" i="45"/>
  <c r="H224" i="45"/>
  <c r="H225" i="45"/>
  <c r="H226" i="45"/>
  <c r="H227" i="45"/>
  <c r="H228" i="45"/>
  <c r="H229" i="45"/>
  <c r="H230" i="45"/>
  <c r="H231" i="45"/>
  <c r="H232" i="45"/>
  <c r="H233" i="45"/>
  <c r="H234" i="45"/>
  <c r="H235" i="45"/>
  <c r="H236" i="45"/>
  <c r="H237" i="45"/>
  <c r="H238" i="45"/>
  <c r="H239" i="45"/>
  <c r="H240" i="45"/>
  <c r="H241" i="45"/>
  <c r="H242" i="45"/>
  <c r="H243" i="45"/>
  <c r="H244" i="45"/>
  <c r="H245" i="45"/>
  <c r="H246" i="45"/>
  <c r="H247" i="45"/>
  <c r="H248" i="45"/>
  <c r="H249" i="45"/>
  <c r="H250" i="45"/>
  <c r="H251" i="45"/>
  <c r="H252" i="45"/>
  <c r="H253" i="45"/>
  <c r="H254" i="45"/>
  <c r="H255" i="45"/>
  <c r="H256" i="45"/>
  <c r="H257" i="45"/>
  <c r="H258" i="45"/>
  <c r="H259" i="45"/>
  <c r="H260" i="45"/>
  <c r="H261" i="45"/>
  <c r="H262" i="45"/>
  <c r="H263" i="45"/>
  <c r="H264" i="45"/>
  <c r="H265" i="45"/>
  <c r="H266" i="45"/>
  <c r="H267" i="45"/>
  <c r="H268" i="45"/>
  <c r="H269" i="45"/>
  <c r="H270" i="45"/>
  <c r="H271" i="45"/>
  <c r="H272" i="45"/>
  <c r="H273" i="45"/>
  <c r="H274" i="45"/>
  <c r="H275" i="45"/>
  <c r="H276" i="45"/>
  <c r="H277" i="45"/>
  <c r="H278" i="45"/>
  <c r="H279" i="45"/>
  <c r="H280" i="45"/>
  <c r="H281" i="45"/>
  <c r="H282" i="45"/>
  <c r="H283" i="45"/>
  <c r="H284" i="45"/>
  <c r="H285" i="45"/>
  <c r="H286" i="45"/>
  <c r="H287" i="45"/>
  <c r="H288" i="45"/>
  <c r="H289" i="45"/>
  <c r="H290" i="45"/>
  <c r="H291" i="45"/>
  <c r="H292" i="45"/>
  <c r="H293" i="45"/>
  <c r="H294" i="45"/>
  <c r="H295" i="45"/>
  <c r="H296" i="45"/>
  <c r="H297" i="45"/>
  <c r="H298" i="45"/>
  <c r="H299" i="45"/>
  <c r="H300" i="45"/>
  <c r="H301" i="45"/>
  <c r="H302" i="45"/>
  <c r="H303" i="45"/>
  <c r="H304" i="45"/>
  <c r="H305" i="45"/>
  <c r="H306" i="45"/>
  <c r="H307" i="45"/>
  <c r="H308" i="45"/>
  <c r="H309" i="45"/>
  <c r="H310" i="45"/>
  <c r="H311" i="45"/>
  <c r="H312" i="45"/>
  <c r="H313" i="45"/>
  <c r="H314" i="45"/>
  <c r="H315" i="45"/>
  <c r="H316" i="45"/>
  <c r="H317" i="45"/>
  <c r="H318" i="45"/>
  <c r="H319" i="45"/>
  <c r="H320" i="45"/>
  <c r="H321" i="45"/>
  <c r="H322" i="45"/>
  <c r="H323" i="45"/>
  <c r="H324" i="45"/>
  <c r="H325" i="45"/>
  <c r="H326" i="45"/>
  <c r="H327" i="45"/>
  <c r="H328" i="45"/>
  <c r="H329" i="45"/>
  <c r="H330" i="45"/>
  <c r="H331" i="45"/>
  <c r="H332" i="45"/>
  <c r="H333" i="45"/>
  <c r="H334" i="45"/>
  <c r="H335" i="45"/>
  <c r="H336" i="45"/>
  <c r="H337" i="45"/>
  <c r="H338" i="45"/>
  <c r="H339" i="45"/>
  <c r="H340" i="45"/>
  <c r="H341" i="45"/>
  <c r="H342" i="45"/>
  <c r="H343" i="45"/>
  <c r="H344" i="45"/>
  <c r="H345" i="45"/>
  <c r="H346" i="45"/>
  <c r="H347" i="45"/>
  <c r="H348" i="45"/>
  <c r="H349" i="45"/>
  <c r="H350" i="45"/>
  <c r="H351" i="45"/>
  <c r="H352" i="45"/>
  <c r="H353" i="45"/>
  <c r="H354" i="45"/>
  <c r="H355" i="45"/>
  <c r="H356" i="45"/>
  <c r="H357" i="45"/>
  <c r="H358" i="45"/>
  <c r="H359" i="45"/>
  <c r="H360" i="45"/>
  <c r="H361" i="45"/>
  <c r="H362" i="45"/>
  <c r="H363" i="45"/>
  <c r="H364" i="45"/>
  <c r="H365" i="45"/>
  <c r="H366" i="45"/>
  <c r="H367" i="45"/>
  <c r="H368" i="45"/>
  <c r="H369" i="45"/>
  <c r="H370" i="45"/>
  <c r="H371" i="45"/>
  <c r="H372" i="45"/>
  <c r="H373" i="45"/>
  <c r="H374" i="45"/>
  <c r="H375" i="45"/>
  <c r="H376" i="45"/>
  <c r="H377" i="45"/>
  <c r="H378" i="45"/>
  <c r="H379" i="45"/>
  <c r="H380" i="45"/>
  <c r="H381" i="45"/>
  <c r="H382" i="45"/>
  <c r="H383" i="45"/>
  <c r="H384" i="45"/>
  <c r="H385" i="45"/>
  <c r="H386" i="45"/>
  <c r="H387" i="45"/>
  <c r="H388" i="45"/>
  <c r="H389" i="45"/>
  <c r="H390" i="45"/>
  <c r="H391" i="45"/>
  <c r="H392" i="45"/>
  <c r="H393" i="45"/>
  <c r="H394" i="45"/>
  <c r="H395" i="45"/>
  <c r="H396" i="45"/>
  <c r="H397" i="45"/>
  <c r="H398" i="45"/>
  <c r="H399" i="45"/>
  <c r="H400" i="45"/>
  <c r="H401" i="45"/>
  <c r="H402" i="45"/>
  <c r="H403" i="45"/>
  <c r="H404" i="45"/>
  <c r="H405" i="45"/>
  <c r="H406" i="45"/>
  <c r="H407" i="45"/>
  <c r="H408" i="45"/>
  <c r="H409" i="45"/>
  <c r="H410" i="45"/>
  <c r="H411" i="45"/>
  <c r="H412" i="45"/>
  <c r="H413" i="45"/>
  <c r="H414" i="45"/>
  <c r="H415" i="45"/>
  <c r="H416" i="45"/>
  <c r="H417" i="45"/>
  <c r="H418" i="45"/>
  <c r="H419" i="45"/>
  <c r="H420" i="45"/>
  <c r="H421" i="45"/>
  <c r="H422" i="45"/>
  <c r="H423" i="45"/>
  <c r="H424" i="45"/>
  <c r="H425" i="45"/>
  <c r="H426" i="45"/>
  <c r="H427" i="45"/>
  <c r="H428" i="45"/>
  <c r="H429" i="45"/>
  <c r="H430" i="45"/>
  <c r="H431" i="45"/>
  <c r="H432" i="45"/>
  <c r="H433" i="45"/>
  <c r="H434" i="45"/>
  <c r="H435" i="45"/>
  <c r="H436" i="45"/>
  <c r="H437" i="45"/>
  <c r="H438" i="45"/>
  <c r="H439" i="45"/>
  <c r="H440" i="45"/>
  <c r="H441" i="45"/>
  <c r="H442" i="45"/>
  <c r="H443" i="45"/>
  <c r="H444" i="45"/>
  <c r="H445" i="45"/>
  <c r="H446" i="45"/>
  <c r="H447" i="45"/>
  <c r="H448" i="45"/>
  <c r="H449" i="45"/>
  <c r="H450" i="45"/>
  <c r="H451" i="45"/>
  <c r="H452" i="45"/>
  <c r="H453" i="45"/>
  <c r="H454" i="45"/>
  <c r="H455" i="45"/>
  <c r="H456" i="45"/>
  <c r="H457" i="45"/>
  <c r="H458" i="45"/>
  <c r="H459" i="45"/>
  <c r="H460" i="45"/>
  <c r="H461" i="45"/>
  <c r="H462" i="45"/>
  <c r="H463" i="45"/>
  <c r="H464" i="45"/>
  <c r="H465" i="45"/>
  <c r="H466" i="45"/>
  <c r="H467" i="45"/>
  <c r="H468" i="45"/>
  <c r="H469" i="45"/>
  <c r="H470" i="45"/>
  <c r="H471" i="45"/>
  <c r="H472" i="45"/>
  <c r="H473" i="45"/>
  <c r="H474" i="45"/>
  <c r="H475" i="45"/>
  <c r="H476" i="45"/>
  <c r="H477" i="45"/>
  <c r="H478" i="45"/>
  <c r="H479" i="45"/>
  <c r="H480" i="45"/>
  <c r="H481" i="45"/>
  <c r="H482" i="45"/>
  <c r="H483" i="45"/>
  <c r="H484" i="45"/>
  <c r="H485" i="45"/>
  <c r="H486" i="45"/>
  <c r="H487" i="45"/>
  <c r="H488" i="45"/>
  <c r="H489" i="45"/>
  <c r="H490" i="45"/>
  <c r="H491" i="45"/>
  <c r="H492" i="45"/>
  <c r="H493" i="45"/>
  <c r="H494" i="45"/>
  <c r="H495" i="45"/>
  <c r="H496" i="45"/>
  <c r="H497" i="45"/>
  <c r="H498" i="45"/>
  <c r="H499" i="45"/>
  <c r="H500" i="45"/>
  <c r="H501" i="45"/>
  <c r="H502" i="45"/>
  <c r="H503" i="45"/>
  <c r="H504" i="45"/>
  <c r="H505" i="45"/>
  <c r="H506" i="45"/>
  <c r="H507" i="45"/>
  <c r="H508" i="45"/>
  <c r="H509" i="45"/>
  <c r="H510" i="45"/>
  <c r="H511" i="45"/>
  <c r="H512" i="45"/>
  <c r="H513" i="45"/>
  <c r="H514" i="45"/>
  <c r="H515" i="45"/>
  <c r="H516" i="45"/>
  <c r="H517" i="45"/>
  <c r="H518" i="45"/>
  <c r="H519" i="45"/>
  <c r="H520" i="45"/>
  <c r="H521" i="45"/>
  <c r="H522" i="45"/>
  <c r="H523" i="45"/>
  <c r="H524" i="45"/>
  <c r="H525" i="45"/>
  <c r="H526" i="45"/>
  <c r="H527" i="45"/>
  <c r="H528" i="45"/>
  <c r="H529" i="45"/>
  <c r="H530" i="45"/>
  <c r="H531" i="45"/>
  <c r="H532" i="45"/>
  <c r="H533" i="45"/>
  <c r="H534" i="45"/>
  <c r="H535" i="45"/>
  <c r="H536" i="45"/>
  <c r="H537" i="45"/>
  <c r="H538" i="45"/>
  <c r="H539" i="45"/>
  <c r="H540" i="45"/>
  <c r="H541" i="45"/>
  <c r="H542" i="45"/>
  <c r="H543" i="45"/>
  <c r="H544" i="45"/>
  <c r="H545" i="45"/>
  <c r="H546" i="45"/>
  <c r="H547" i="45"/>
  <c r="H548" i="45"/>
  <c r="H549" i="45"/>
  <c r="H550" i="45"/>
  <c r="H551" i="45"/>
  <c r="H552" i="45"/>
  <c r="H553" i="45"/>
  <c r="H554" i="45"/>
  <c r="H555" i="45"/>
  <c r="H556" i="45"/>
  <c r="H557" i="45"/>
  <c r="H558" i="45"/>
  <c r="H559" i="45"/>
  <c r="H560" i="45"/>
  <c r="H561" i="45"/>
  <c r="H562" i="45"/>
  <c r="H563" i="45"/>
  <c r="H564" i="45"/>
  <c r="H565" i="45"/>
  <c r="H566" i="45"/>
  <c r="H567" i="45"/>
  <c r="H568" i="45"/>
  <c r="H569" i="45"/>
  <c r="H570" i="45"/>
  <c r="H571" i="45"/>
  <c r="H572" i="45"/>
  <c r="H573" i="45"/>
  <c r="H574" i="45"/>
  <c r="H575" i="45"/>
  <c r="H576" i="45"/>
  <c r="H577" i="45"/>
  <c r="H578" i="45"/>
  <c r="H579" i="45"/>
  <c r="H580" i="45"/>
  <c r="H581" i="45"/>
  <c r="H582" i="45"/>
  <c r="H583" i="45"/>
  <c r="H584" i="45"/>
  <c r="H585" i="45"/>
  <c r="H586" i="45"/>
  <c r="H587" i="45"/>
  <c r="H588" i="45"/>
  <c r="H589" i="45"/>
  <c r="H590" i="45"/>
  <c r="H591" i="45"/>
  <c r="H592" i="45"/>
  <c r="H593" i="45"/>
  <c r="H594" i="45"/>
  <c r="H595" i="45"/>
  <c r="H596" i="45"/>
  <c r="H597" i="45"/>
  <c r="H598" i="45"/>
  <c r="H599" i="45"/>
  <c r="H600" i="45"/>
  <c r="H601" i="45"/>
  <c r="H602" i="45"/>
  <c r="H603" i="45"/>
  <c r="H604" i="45"/>
  <c r="H605" i="45"/>
  <c r="H606" i="45"/>
  <c r="H607" i="45"/>
  <c r="H608" i="45"/>
  <c r="H609" i="45"/>
  <c r="H610" i="45"/>
  <c r="H611" i="45"/>
  <c r="H612" i="45"/>
  <c r="H613" i="45"/>
  <c r="H614" i="45"/>
  <c r="H615" i="45"/>
  <c r="H616" i="45"/>
  <c r="H617" i="45"/>
  <c r="H618" i="45"/>
  <c r="H619" i="45"/>
  <c r="H620" i="45"/>
  <c r="H621" i="45"/>
  <c r="H622" i="45"/>
  <c r="H623" i="45"/>
  <c r="H624" i="45"/>
  <c r="H625" i="45"/>
  <c r="H626" i="45"/>
  <c r="H627" i="45"/>
  <c r="H628" i="45"/>
  <c r="H629" i="45"/>
  <c r="H630" i="45"/>
  <c r="H631" i="45"/>
  <c r="H632" i="45"/>
  <c r="H633" i="45"/>
  <c r="H634" i="45"/>
  <c r="H635" i="45"/>
  <c r="H636" i="45"/>
  <c r="H637" i="45"/>
  <c r="H638" i="45"/>
  <c r="H639" i="45"/>
  <c r="H640" i="45"/>
  <c r="H641" i="45"/>
  <c r="H642" i="45"/>
  <c r="H643" i="45"/>
  <c r="H644" i="45"/>
  <c r="H645" i="45"/>
  <c r="H646" i="45"/>
  <c r="H647" i="45"/>
  <c r="H648" i="45"/>
  <c r="H649" i="45"/>
  <c r="H650" i="45"/>
  <c r="H651" i="45"/>
  <c r="H652" i="45"/>
  <c r="H653" i="45"/>
  <c r="H654" i="45"/>
  <c r="H655" i="45"/>
  <c r="H656" i="45"/>
  <c r="H657" i="45"/>
  <c r="H658" i="45"/>
  <c r="H659" i="45"/>
  <c r="H660" i="45"/>
  <c r="H661" i="45"/>
  <c r="H662" i="45"/>
  <c r="H663" i="45"/>
  <c r="H664" i="45"/>
  <c r="H665" i="45"/>
  <c r="H666" i="45"/>
  <c r="H667" i="45"/>
  <c r="H668" i="45"/>
  <c r="H669" i="45"/>
  <c r="H670" i="45"/>
  <c r="H671" i="45"/>
  <c r="H672" i="45"/>
  <c r="H673" i="45"/>
  <c r="H674" i="45"/>
  <c r="H675" i="45"/>
  <c r="H676" i="45"/>
  <c r="H677" i="45"/>
  <c r="H678" i="45"/>
  <c r="H679" i="45"/>
  <c r="H680" i="45"/>
  <c r="H681" i="45"/>
  <c r="H682" i="45"/>
  <c r="H683" i="45"/>
  <c r="H684" i="45"/>
  <c r="H685" i="45"/>
  <c r="H686" i="45"/>
  <c r="H687" i="45"/>
  <c r="H688" i="45"/>
  <c r="H689" i="45"/>
  <c r="H690" i="45"/>
  <c r="H691" i="45"/>
  <c r="H692" i="45"/>
  <c r="H693" i="45"/>
  <c r="H694" i="45"/>
  <c r="H695" i="45"/>
  <c r="H696" i="45"/>
  <c r="H697" i="45"/>
  <c r="H698" i="45"/>
  <c r="H699" i="45"/>
  <c r="H700" i="45"/>
  <c r="H701" i="45"/>
  <c r="H702" i="45"/>
  <c r="H703" i="45"/>
  <c r="H704" i="45"/>
  <c r="H705" i="45"/>
  <c r="H706" i="45"/>
  <c r="H707" i="45"/>
  <c r="H708" i="45"/>
  <c r="H709" i="45"/>
  <c r="H710" i="45"/>
  <c r="H711" i="45"/>
  <c r="H712" i="45"/>
  <c r="H713" i="45"/>
  <c r="H714" i="45"/>
  <c r="H715" i="45"/>
  <c r="H716" i="45"/>
  <c r="H717" i="45"/>
  <c r="H718" i="45"/>
  <c r="H719" i="45"/>
  <c r="H720" i="45"/>
  <c r="H721" i="45"/>
  <c r="H722" i="45"/>
  <c r="H723" i="45"/>
  <c r="H724" i="45"/>
  <c r="H725" i="45"/>
  <c r="H726" i="45"/>
  <c r="H727" i="45"/>
  <c r="H728" i="45"/>
  <c r="H729" i="45"/>
  <c r="H730" i="45"/>
  <c r="H731" i="45"/>
  <c r="H732" i="45"/>
  <c r="H733" i="45"/>
  <c r="H734" i="45"/>
  <c r="H735" i="45"/>
  <c r="H736" i="45"/>
  <c r="H737" i="45"/>
  <c r="H738" i="45"/>
  <c r="H739" i="45"/>
  <c r="H740" i="45"/>
  <c r="H741" i="45"/>
  <c r="H742" i="45"/>
  <c r="H743" i="45"/>
  <c r="H744" i="45"/>
  <c r="H745" i="45"/>
  <c r="H746" i="45"/>
  <c r="H747" i="45"/>
  <c r="H748" i="45"/>
  <c r="H749" i="45"/>
  <c r="H750" i="45"/>
  <c r="H751" i="45"/>
  <c r="H752" i="45"/>
  <c r="H753" i="45"/>
  <c r="H754" i="45"/>
  <c r="H755" i="45"/>
  <c r="H756" i="45"/>
  <c r="H757" i="45"/>
  <c r="H758" i="45"/>
  <c r="H759" i="45"/>
  <c r="H760" i="45"/>
  <c r="H761" i="45"/>
  <c r="H762" i="45"/>
  <c r="H763" i="45"/>
  <c r="H764" i="45"/>
  <c r="H765" i="45"/>
  <c r="H766" i="45"/>
  <c r="H767" i="45"/>
  <c r="H768" i="45"/>
  <c r="H769" i="45"/>
  <c r="H770" i="45"/>
  <c r="H771" i="45"/>
  <c r="H772" i="45"/>
  <c r="H773" i="45"/>
  <c r="H774" i="45"/>
  <c r="H775" i="45"/>
  <c r="H776" i="45"/>
  <c r="H777" i="45"/>
  <c r="H778" i="45"/>
  <c r="H779" i="45"/>
  <c r="H780" i="45"/>
  <c r="H781" i="45"/>
  <c r="H782" i="45"/>
  <c r="H783" i="45"/>
  <c r="H784" i="45"/>
  <c r="H785" i="45"/>
  <c r="H786" i="45"/>
  <c r="H787" i="45"/>
  <c r="H788" i="45"/>
  <c r="H789" i="45"/>
  <c r="H790" i="45"/>
  <c r="H791" i="45"/>
  <c r="H792" i="45"/>
  <c r="H793" i="45"/>
  <c r="H794" i="45"/>
  <c r="H795" i="45"/>
  <c r="H796" i="45"/>
  <c r="H797" i="45"/>
  <c r="H798" i="45"/>
  <c r="H799" i="45"/>
  <c r="H800" i="45"/>
  <c r="H801" i="45"/>
  <c r="H802" i="45"/>
  <c r="H803" i="45"/>
  <c r="H804" i="45"/>
  <c r="H805" i="45"/>
  <c r="H806" i="45"/>
  <c r="H807" i="45"/>
  <c r="H808" i="45"/>
  <c r="H809" i="45"/>
  <c r="H810" i="45"/>
  <c r="H811" i="45"/>
  <c r="H812" i="45"/>
  <c r="H813" i="45"/>
  <c r="H814" i="45"/>
  <c r="H815" i="45"/>
  <c r="H816" i="45"/>
  <c r="H817" i="45"/>
  <c r="H818" i="45"/>
  <c r="H819" i="45"/>
  <c r="H820" i="45"/>
  <c r="H821" i="45"/>
  <c r="H822" i="45"/>
  <c r="H823" i="45"/>
  <c r="H824" i="45"/>
  <c r="H825" i="45"/>
  <c r="H826" i="45"/>
  <c r="H827" i="45"/>
  <c r="H828" i="45"/>
  <c r="H829" i="45"/>
  <c r="H830" i="45"/>
  <c r="H831" i="45"/>
  <c r="H832" i="45"/>
  <c r="H833" i="45"/>
  <c r="H834" i="45"/>
  <c r="H835" i="45"/>
  <c r="H836" i="45"/>
  <c r="H837" i="45"/>
  <c r="H838" i="45"/>
  <c r="H839" i="45"/>
  <c r="H840" i="45"/>
  <c r="H841" i="45"/>
  <c r="H842" i="45"/>
  <c r="H843" i="45"/>
  <c r="H844" i="45"/>
  <c r="H845" i="45"/>
  <c r="H846" i="45"/>
  <c r="H847" i="45"/>
  <c r="H848" i="45"/>
  <c r="H849" i="45"/>
  <c r="H850" i="45"/>
  <c r="H851" i="45"/>
  <c r="H852" i="45"/>
  <c r="H853" i="45"/>
  <c r="H854" i="45"/>
  <c r="H855" i="45"/>
  <c r="H856" i="45"/>
  <c r="H857" i="45"/>
  <c r="H858" i="45"/>
  <c r="H859" i="45"/>
  <c r="H860" i="45"/>
  <c r="H861" i="45"/>
  <c r="H862" i="45"/>
  <c r="H863" i="45"/>
  <c r="H864" i="45"/>
  <c r="H865" i="45"/>
  <c r="H866" i="45"/>
  <c r="H867" i="45"/>
  <c r="H868" i="45"/>
  <c r="H869" i="45"/>
  <c r="H870" i="45"/>
  <c r="H871" i="45"/>
  <c r="H872" i="45"/>
  <c r="H873" i="45"/>
  <c r="H874" i="45"/>
  <c r="H875" i="45"/>
  <c r="H876" i="45"/>
  <c r="H877" i="45"/>
  <c r="H878" i="45"/>
  <c r="H879" i="45"/>
  <c r="H880" i="45"/>
  <c r="H881" i="45"/>
  <c r="H882" i="45"/>
  <c r="H883" i="45"/>
  <c r="H884" i="45"/>
  <c r="H885" i="45"/>
  <c r="H886" i="45"/>
  <c r="H887" i="45"/>
  <c r="H888" i="45"/>
  <c r="H889" i="45"/>
  <c r="H890" i="45"/>
  <c r="H891" i="45"/>
  <c r="H892" i="45"/>
  <c r="H893" i="45"/>
  <c r="H894" i="45"/>
  <c r="H895" i="45"/>
  <c r="H896" i="45"/>
  <c r="H897" i="45"/>
  <c r="H898" i="45"/>
  <c r="H899" i="45"/>
  <c r="H900" i="45"/>
  <c r="H901" i="45"/>
  <c r="H902" i="45"/>
  <c r="H903" i="45"/>
  <c r="H904" i="45"/>
  <c r="H905" i="45"/>
  <c r="H906" i="45"/>
  <c r="H907" i="45"/>
  <c r="H908" i="45"/>
  <c r="H909" i="45"/>
  <c r="H910" i="45"/>
  <c r="H911" i="45"/>
  <c r="H912" i="45"/>
  <c r="H913" i="45"/>
  <c r="H914" i="45"/>
  <c r="H915" i="45"/>
  <c r="H916" i="45"/>
  <c r="H917" i="45"/>
  <c r="H918" i="45"/>
  <c r="H919" i="45"/>
  <c r="H920" i="45"/>
  <c r="H921" i="45"/>
  <c r="H922" i="45"/>
  <c r="H923" i="45"/>
  <c r="H924" i="45"/>
  <c r="H925" i="45"/>
  <c r="H926" i="45"/>
  <c r="H927" i="45"/>
  <c r="H928" i="45"/>
  <c r="H929" i="45"/>
  <c r="H930" i="45"/>
  <c r="H931" i="45"/>
  <c r="H932" i="45"/>
  <c r="H933" i="45"/>
  <c r="H934" i="45"/>
  <c r="H935" i="45"/>
  <c r="H936" i="45"/>
  <c r="H937" i="45"/>
  <c r="H938" i="45"/>
  <c r="H939" i="45"/>
  <c r="H940" i="45"/>
  <c r="H941" i="45"/>
  <c r="H942" i="45"/>
  <c r="H943" i="45"/>
  <c r="H944" i="45"/>
  <c r="H945" i="45"/>
  <c r="H946" i="45"/>
  <c r="H947" i="45"/>
  <c r="H948" i="45"/>
  <c r="H949" i="45"/>
  <c r="H950" i="45"/>
  <c r="H951" i="45"/>
  <c r="H952" i="45"/>
  <c r="H953" i="45"/>
  <c r="H954" i="45"/>
  <c r="H955" i="45"/>
  <c r="H956" i="45"/>
  <c r="H957" i="45"/>
  <c r="H958" i="45"/>
  <c r="H959" i="45"/>
  <c r="H960" i="45"/>
  <c r="H961" i="45"/>
  <c r="H962" i="45"/>
  <c r="H963" i="45"/>
  <c r="H964" i="45"/>
  <c r="H965" i="45"/>
  <c r="H966" i="45"/>
  <c r="H967" i="45"/>
  <c r="H968" i="45"/>
  <c r="H969" i="45"/>
  <c r="H970" i="45"/>
  <c r="H971" i="45"/>
  <c r="H972" i="45"/>
  <c r="H973" i="45"/>
  <c r="H974" i="45"/>
  <c r="H975" i="45"/>
  <c r="H976" i="45"/>
  <c r="H977" i="45"/>
  <c r="H978" i="45"/>
  <c r="H979" i="45"/>
  <c r="H980" i="45"/>
  <c r="H981" i="45"/>
  <c r="H982" i="45"/>
  <c r="H983" i="45"/>
  <c r="H984" i="45"/>
  <c r="H985" i="45"/>
  <c r="H986" i="45"/>
  <c r="H987" i="45"/>
  <c r="H988" i="45"/>
  <c r="H989" i="45"/>
  <c r="H990" i="45"/>
  <c r="H991" i="45"/>
  <c r="H992" i="45"/>
  <c r="H993" i="45"/>
  <c r="H994" i="45"/>
  <c r="H995" i="45"/>
  <c r="H996" i="45"/>
  <c r="H997" i="45"/>
  <c r="H998" i="45"/>
  <c r="H999" i="45"/>
  <c r="H1000" i="45"/>
  <c r="H1001" i="45"/>
  <c r="H1002" i="45"/>
  <c r="H1003" i="45"/>
  <c r="H1004" i="45"/>
  <c r="H1005" i="45"/>
  <c r="H1006" i="45"/>
  <c r="H1007" i="45"/>
  <c r="H1008" i="45"/>
  <c r="H1009" i="45"/>
  <c r="H1010" i="45"/>
  <c r="H1011" i="45"/>
  <c r="H1012" i="45"/>
  <c r="H1013" i="45"/>
  <c r="H1014" i="45"/>
  <c r="H1015" i="45"/>
  <c r="H1016" i="45"/>
  <c r="H1017" i="45"/>
  <c r="H1018" i="45"/>
  <c r="H1019" i="45"/>
  <c r="H1020" i="45"/>
  <c r="H1021" i="45"/>
  <c r="H1022" i="45"/>
  <c r="H1023" i="45"/>
  <c r="H1024" i="45"/>
  <c r="H1025" i="45"/>
  <c r="H1026" i="45"/>
  <c r="H1027" i="45"/>
  <c r="H1028" i="45"/>
  <c r="H1029" i="45"/>
  <c r="H1030" i="45"/>
  <c r="H1031" i="45"/>
  <c r="H1032" i="45"/>
  <c r="H1033" i="45"/>
  <c r="H1034" i="45"/>
  <c r="H1035" i="45"/>
  <c r="H1036" i="45"/>
  <c r="H1037" i="45"/>
  <c r="H1038" i="45"/>
  <c r="H1039" i="45"/>
  <c r="H1040" i="45"/>
  <c r="H1041" i="45"/>
  <c r="H1042" i="45"/>
  <c r="H1043" i="45"/>
  <c r="H1044" i="45"/>
  <c r="H1045" i="45"/>
  <c r="H1046" i="45"/>
  <c r="H1047" i="45"/>
  <c r="H1048" i="45"/>
  <c r="H1049" i="45"/>
  <c r="H1050" i="45"/>
  <c r="H1051" i="45"/>
  <c r="H1052" i="45"/>
  <c r="H1053" i="45"/>
  <c r="H1054" i="45"/>
  <c r="H1055" i="45"/>
  <c r="H1056" i="45"/>
  <c r="H1057" i="45"/>
  <c r="H1058" i="45"/>
  <c r="H1059" i="45"/>
  <c r="H1060" i="45"/>
  <c r="H1061" i="45"/>
  <c r="H1062" i="45"/>
  <c r="H1063" i="45"/>
  <c r="H1064" i="45"/>
  <c r="H1065" i="45"/>
  <c r="H1066" i="45"/>
  <c r="H1067" i="45"/>
  <c r="H1068" i="45"/>
  <c r="H1069" i="45"/>
  <c r="H1070" i="45"/>
  <c r="H1071" i="45"/>
  <c r="H1072" i="45"/>
  <c r="H1073" i="45"/>
  <c r="H1074" i="45"/>
  <c r="H1075" i="45"/>
  <c r="H1076" i="45"/>
  <c r="H1077" i="45"/>
  <c r="H1078" i="45"/>
  <c r="H1079" i="45"/>
  <c r="H1080" i="45"/>
  <c r="H1081" i="45"/>
  <c r="H1082" i="45"/>
  <c r="H1083" i="45"/>
  <c r="H1084" i="45"/>
  <c r="H1085" i="45"/>
  <c r="H1086" i="45"/>
  <c r="H1087" i="45"/>
  <c r="H1088" i="45"/>
  <c r="H1089" i="45"/>
  <c r="H1090" i="45"/>
  <c r="H1091" i="45"/>
  <c r="H1092" i="45"/>
  <c r="H1093" i="45"/>
  <c r="H1094" i="45"/>
  <c r="H1095" i="45"/>
  <c r="H1096" i="45"/>
  <c r="H1097" i="45"/>
  <c r="H1098" i="45"/>
  <c r="H1099" i="45"/>
  <c r="H1100" i="45"/>
  <c r="H1101" i="45"/>
  <c r="H1102" i="45"/>
  <c r="H1103" i="45"/>
  <c r="H1104" i="45"/>
  <c r="H1105" i="45"/>
  <c r="H1106" i="45"/>
  <c r="H1107" i="45"/>
  <c r="H1108" i="45"/>
  <c r="H1109" i="45"/>
  <c r="H1110" i="45"/>
  <c r="H1111" i="45"/>
  <c r="H1112" i="45"/>
  <c r="H1113" i="45"/>
  <c r="H1114" i="45"/>
  <c r="H1115" i="45"/>
  <c r="H1116" i="45"/>
  <c r="H1117" i="45"/>
  <c r="H1118" i="45"/>
  <c r="H1119" i="45"/>
  <c r="H1120" i="45"/>
  <c r="H1121" i="45"/>
  <c r="H1122" i="45"/>
  <c r="H1123" i="45"/>
  <c r="H1124" i="45"/>
  <c r="H1125" i="45"/>
  <c r="H1126" i="45"/>
  <c r="H1127" i="45"/>
  <c r="H1128" i="45"/>
  <c r="H1129" i="45"/>
  <c r="H1130" i="45"/>
  <c r="H1131" i="45"/>
  <c r="H1132" i="45"/>
  <c r="H1133" i="45"/>
  <c r="H1134" i="45"/>
  <c r="H1135" i="45"/>
  <c r="H1136" i="45"/>
  <c r="H1137" i="45"/>
  <c r="H1138" i="45"/>
  <c r="H1139" i="45"/>
  <c r="H1140" i="45"/>
  <c r="H1141" i="45"/>
  <c r="H1142" i="45"/>
  <c r="H1143" i="45"/>
  <c r="H1144" i="45"/>
  <c r="H1145" i="45"/>
  <c r="H1146" i="45"/>
  <c r="H1147" i="45"/>
  <c r="H1148" i="45"/>
  <c r="H1149" i="45"/>
  <c r="H1150" i="45"/>
  <c r="H1151" i="45"/>
  <c r="H1152" i="45"/>
  <c r="H1153" i="45"/>
  <c r="H1154" i="45"/>
  <c r="H1155" i="45"/>
  <c r="H1156" i="45"/>
  <c r="H1157" i="45"/>
  <c r="H1158" i="45"/>
  <c r="H1159" i="45"/>
  <c r="H1160" i="45"/>
  <c r="H1161" i="45"/>
  <c r="H1162" i="45"/>
  <c r="H1163" i="45"/>
  <c r="H1164" i="45"/>
  <c r="H1165" i="45"/>
  <c r="H1166" i="45"/>
  <c r="H1167" i="45"/>
  <c r="H1168" i="45"/>
  <c r="H1169" i="45"/>
  <c r="H1170" i="45"/>
  <c r="H1171" i="45"/>
  <c r="H1172" i="45"/>
  <c r="H1173" i="45"/>
  <c r="H1174" i="45"/>
  <c r="H1175" i="45"/>
  <c r="H1176" i="45"/>
  <c r="H1177" i="45"/>
  <c r="H1178" i="45"/>
  <c r="H1179" i="45"/>
  <c r="H1180" i="45"/>
  <c r="H1181" i="45"/>
  <c r="H1182" i="45"/>
  <c r="H1183" i="45"/>
  <c r="H1184" i="45"/>
  <c r="H1185" i="45"/>
  <c r="H1186" i="45"/>
  <c r="H1187" i="45"/>
  <c r="H1188" i="45"/>
  <c r="H1189" i="45"/>
  <c r="H1190" i="45"/>
  <c r="H1191" i="45"/>
  <c r="H1192" i="45"/>
  <c r="H1193" i="45"/>
  <c r="H1194" i="45"/>
  <c r="H1195" i="45"/>
  <c r="H1196" i="45"/>
  <c r="H1197" i="45"/>
  <c r="H1198" i="45"/>
  <c r="H1199" i="45"/>
  <c r="H1200" i="45"/>
  <c r="H1201" i="45"/>
  <c r="H1202" i="45"/>
  <c r="H1203" i="45"/>
  <c r="H1204" i="45"/>
  <c r="H1205" i="45"/>
  <c r="H1206" i="45"/>
  <c r="H1207" i="45"/>
  <c r="H1208" i="45"/>
  <c r="H1209" i="45"/>
  <c r="H1210" i="45"/>
  <c r="H1211" i="45"/>
  <c r="H1212" i="45"/>
  <c r="H1213" i="45"/>
  <c r="H1214" i="45"/>
  <c r="H1215" i="45"/>
  <c r="H1216" i="45"/>
  <c r="H1217" i="45"/>
  <c r="H1218" i="45"/>
  <c r="H1219" i="45"/>
  <c r="H1220" i="45"/>
  <c r="H1221" i="45"/>
  <c r="H1222" i="45"/>
  <c r="H1223" i="45"/>
  <c r="H1224" i="45"/>
  <c r="H1225" i="45"/>
  <c r="H1226" i="45"/>
  <c r="H1227" i="45"/>
  <c r="H1228" i="45"/>
  <c r="H1229" i="45"/>
  <c r="H1230" i="45"/>
  <c r="H1231" i="45"/>
  <c r="H1232" i="45"/>
  <c r="H1233" i="45"/>
  <c r="H1234" i="45"/>
  <c r="H1235" i="45"/>
  <c r="H1236" i="45"/>
  <c r="H1237" i="45"/>
  <c r="H1238" i="45"/>
  <c r="H1239" i="45"/>
  <c r="H1240" i="45"/>
  <c r="H1241" i="45"/>
  <c r="H1242" i="45"/>
  <c r="H1243" i="45"/>
  <c r="H1244" i="45"/>
  <c r="H1245" i="45"/>
  <c r="H1246" i="45"/>
  <c r="H1247" i="45"/>
  <c r="H1248" i="45"/>
  <c r="H1249" i="45"/>
  <c r="H1250" i="45"/>
  <c r="H1251" i="45"/>
  <c r="H1252" i="45"/>
  <c r="H1253" i="45"/>
  <c r="H1254" i="45"/>
  <c r="H1255" i="45"/>
  <c r="H1256" i="45"/>
  <c r="H1257" i="45"/>
  <c r="H1258" i="45"/>
  <c r="H1259" i="45"/>
  <c r="H1260" i="45"/>
  <c r="H1261" i="45"/>
  <c r="H1262" i="45"/>
  <c r="H1263" i="45"/>
  <c r="H1264" i="45"/>
  <c r="H1265" i="45"/>
  <c r="H1266" i="45"/>
  <c r="H1267" i="45"/>
  <c r="H1268" i="45"/>
  <c r="H1269" i="45"/>
  <c r="H1270" i="45"/>
  <c r="H1271" i="45"/>
  <c r="H1272" i="45"/>
  <c r="H1273" i="45"/>
  <c r="H1274" i="45"/>
  <c r="H1275" i="45"/>
  <c r="H1276" i="45"/>
  <c r="H1277" i="45"/>
  <c r="H1278" i="45"/>
  <c r="H1279" i="45"/>
  <c r="H1280" i="45"/>
  <c r="H1281" i="45"/>
  <c r="H1282" i="45"/>
  <c r="H1283" i="45"/>
  <c r="H1284" i="45"/>
  <c r="H1285" i="45"/>
  <c r="H1286" i="45"/>
  <c r="H1287" i="45"/>
  <c r="H1288" i="45"/>
  <c r="H1289" i="45"/>
  <c r="H1290" i="45"/>
  <c r="H1291" i="45"/>
  <c r="H1292" i="45"/>
  <c r="H1293" i="45"/>
  <c r="H1294" i="45"/>
  <c r="H1295" i="45"/>
  <c r="H1296" i="45"/>
  <c r="H1297" i="45"/>
  <c r="H1298" i="45"/>
  <c r="H1299" i="45"/>
  <c r="H1300" i="45"/>
  <c r="H1301" i="45"/>
  <c r="H1302" i="45"/>
  <c r="H1303" i="45"/>
  <c r="H1304" i="45"/>
  <c r="H1305" i="45"/>
  <c r="H1306" i="45"/>
  <c r="H1307" i="45"/>
  <c r="H1308" i="45"/>
  <c r="H1309" i="45"/>
  <c r="H1310" i="45"/>
  <c r="H1311" i="45"/>
  <c r="H1312" i="45"/>
  <c r="H1313" i="45"/>
  <c r="H1314" i="45"/>
  <c r="H1315" i="45"/>
  <c r="H1316" i="45"/>
  <c r="H1317" i="45"/>
  <c r="H1318" i="45"/>
  <c r="H1319" i="45"/>
  <c r="H1320" i="45"/>
  <c r="H1321" i="45"/>
  <c r="H1322" i="45"/>
  <c r="H1323" i="45"/>
  <c r="H1324" i="45"/>
  <c r="H1325" i="45"/>
  <c r="H1326" i="45"/>
  <c r="H1327" i="45"/>
  <c r="H1328" i="45"/>
  <c r="H1329" i="45"/>
  <c r="H1330" i="45"/>
  <c r="H1331" i="45"/>
  <c r="H1332" i="45"/>
  <c r="H1333" i="45"/>
  <c r="H1334" i="45"/>
  <c r="H1335" i="45"/>
  <c r="H1336" i="45"/>
  <c r="H1337" i="45"/>
  <c r="H1338" i="45"/>
  <c r="H1339" i="45"/>
  <c r="H1340" i="45"/>
  <c r="H1341" i="45"/>
  <c r="H1342" i="45"/>
  <c r="H1343" i="45"/>
  <c r="H1344" i="45"/>
  <c r="H1345" i="45"/>
  <c r="H1346" i="45"/>
  <c r="H1347" i="45"/>
  <c r="H1348" i="45"/>
  <c r="H1349" i="45"/>
  <c r="H1350" i="45"/>
  <c r="H1351" i="45"/>
  <c r="H1352" i="45"/>
  <c r="H1353" i="45"/>
  <c r="H1354" i="45"/>
  <c r="H1355" i="45"/>
  <c r="H1356" i="45"/>
  <c r="H1357" i="45"/>
  <c r="H1358" i="45"/>
  <c r="H1359" i="45"/>
  <c r="H1360" i="45"/>
  <c r="H1361" i="45"/>
  <c r="H1362" i="45"/>
  <c r="H1363" i="45"/>
  <c r="H1364" i="45"/>
  <c r="H1365" i="45"/>
  <c r="H1366" i="45"/>
  <c r="H1367" i="45"/>
  <c r="H1368" i="45"/>
  <c r="H1369" i="45"/>
  <c r="H1370" i="45"/>
  <c r="H1371" i="45"/>
  <c r="H1372" i="45"/>
  <c r="H1373" i="45"/>
  <c r="H1374" i="45"/>
  <c r="H1375" i="45"/>
  <c r="H1376" i="45"/>
  <c r="H1377" i="45"/>
  <c r="H1378" i="45"/>
  <c r="H1379" i="45"/>
  <c r="H1380" i="45"/>
  <c r="H1381" i="45"/>
  <c r="H1382" i="45"/>
  <c r="H1383" i="45"/>
  <c r="H1384" i="45"/>
  <c r="H1385" i="45"/>
  <c r="H1386" i="45"/>
  <c r="H1387" i="45"/>
  <c r="H1388" i="45"/>
  <c r="H1389" i="45"/>
  <c r="H1390" i="45"/>
  <c r="H1391" i="45"/>
  <c r="H1392" i="45"/>
  <c r="H1393" i="45"/>
  <c r="H1394" i="45"/>
  <c r="H1395" i="45"/>
  <c r="H1396" i="45"/>
  <c r="H1397" i="45"/>
  <c r="H1398" i="45"/>
  <c r="H1399" i="45"/>
  <c r="H1400" i="45"/>
  <c r="H1401" i="45"/>
  <c r="H1402" i="45"/>
  <c r="H1403" i="45"/>
  <c r="H1404" i="45"/>
  <c r="H1405" i="45"/>
  <c r="H1406" i="45"/>
  <c r="H1407" i="45"/>
  <c r="H1408" i="45"/>
  <c r="H1409" i="45"/>
  <c r="H1410" i="45"/>
  <c r="H1411" i="45"/>
  <c r="H1412" i="45"/>
  <c r="H1413" i="45"/>
  <c r="H1414" i="45"/>
  <c r="H1415" i="45"/>
  <c r="H1416" i="45"/>
  <c r="H1417" i="45"/>
  <c r="H1418" i="45"/>
  <c r="H1419" i="45"/>
  <c r="H1420" i="45"/>
  <c r="H1421" i="45"/>
  <c r="H1422" i="45"/>
  <c r="H1423" i="45"/>
  <c r="H1424" i="45"/>
  <c r="H1425" i="45"/>
  <c r="H1426" i="45"/>
  <c r="H1427" i="45"/>
  <c r="H1428" i="45"/>
  <c r="H1429" i="45"/>
  <c r="H1430" i="45"/>
  <c r="H1431" i="45"/>
  <c r="H1432" i="45"/>
  <c r="H1433" i="45"/>
  <c r="H1434" i="45"/>
  <c r="H1435" i="45"/>
  <c r="H1436" i="45"/>
  <c r="H1437" i="45"/>
  <c r="H1438" i="45"/>
  <c r="H1439" i="45"/>
  <c r="H1440" i="45"/>
  <c r="H1441" i="45"/>
  <c r="H1442" i="45"/>
  <c r="H1443" i="45"/>
  <c r="H1444" i="45"/>
  <c r="H1445" i="45"/>
  <c r="H1446" i="45"/>
  <c r="H1447" i="45"/>
  <c r="H1448" i="45"/>
  <c r="H1449" i="45"/>
  <c r="H1450" i="45"/>
  <c r="H1451" i="45"/>
  <c r="H1452" i="45"/>
  <c r="H1453" i="45"/>
  <c r="H1454" i="45"/>
  <c r="H1455" i="45"/>
  <c r="H1456" i="45"/>
  <c r="H1457" i="45"/>
  <c r="H1458" i="45"/>
  <c r="H1459" i="45"/>
  <c r="H1460" i="45"/>
  <c r="H1461" i="45"/>
  <c r="H1462" i="45"/>
  <c r="H1463" i="45"/>
  <c r="H1464" i="45"/>
  <c r="H1465" i="45"/>
  <c r="H1466" i="45"/>
  <c r="H1467" i="45"/>
  <c r="H1468" i="45"/>
  <c r="H1469" i="45"/>
  <c r="H1470" i="45"/>
  <c r="H1471" i="45"/>
  <c r="H1472" i="45"/>
  <c r="H1473" i="45"/>
  <c r="H1474" i="45"/>
  <c r="H1475" i="45"/>
  <c r="H1476" i="45"/>
  <c r="H1477" i="45"/>
  <c r="H1478" i="45"/>
  <c r="H1479" i="45"/>
  <c r="H1480" i="45"/>
  <c r="H1481" i="45"/>
  <c r="H1482" i="45"/>
  <c r="H1483" i="45"/>
  <c r="H1484" i="45"/>
  <c r="H1485" i="45"/>
  <c r="H1486" i="45"/>
  <c r="H1487" i="45"/>
  <c r="H1488" i="45"/>
  <c r="H1489" i="45"/>
  <c r="H1490" i="45"/>
  <c r="H1491" i="45"/>
  <c r="H1492" i="45"/>
  <c r="H1493" i="45"/>
  <c r="H1494" i="45"/>
  <c r="H1495" i="45"/>
  <c r="H1496" i="45"/>
  <c r="H1497" i="45"/>
  <c r="H1498" i="45"/>
  <c r="H1499" i="45"/>
  <c r="H1500" i="45"/>
  <c r="H1501" i="45"/>
  <c r="H1502" i="45"/>
  <c r="H1503" i="45"/>
  <c r="H1504" i="45"/>
  <c r="H1505" i="45"/>
  <c r="H1506" i="45"/>
  <c r="H1507" i="45"/>
  <c r="H1508" i="45"/>
  <c r="H1509" i="45"/>
  <c r="H1510" i="45"/>
  <c r="H1511" i="45"/>
  <c r="H1512" i="45"/>
  <c r="H1513" i="45"/>
  <c r="H1514" i="45"/>
  <c r="H1515" i="45"/>
  <c r="H1516" i="45"/>
  <c r="H1517" i="45"/>
  <c r="H1518" i="45"/>
  <c r="H1519" i="45"/>
  <c r="H1520" i="45"/>
  <c r="H1521" i="45"/>
  <c r="H1522" i="45"/>
  <c r="H1523" i="45"/>
  <c r="H1524" i="45"/>
  <c r="H1525" i="45"/>
  <c r="H1526" i="45"/>
  <c r="H1527" i="45"/>
  <c r="H1528" i="45"/>
  <c r="H1529" i="45"/>
  <c r="H1530" i="45"/>
  <c r="H1531" i="45"/>
  <c r="H1532" i="45"/>
  <c r="H1533" i="45"/>
  <c r="H1534" i="45"/>
  <c r="H1535" i="45"/>
  <c r="H1536" i="45"/>
  <c r="H1537" i="45"/>
  <c r="H1538" i="45"/>
  <c r="H1539" i="45"/>
  <c r="H1540" i="45"/>
  <c r="H1541" i="45"/>
  <c r="H1542" i="45"/>
  <c r="H1543" i="45"/>
  <c r="H1544" i="45"/>
  <c r="H1545" i="45"/>
  <c r="H1546" i="45"/>
  <c r="H1547" i="45"/>
  <c r="H1548" i="45"/>
  <c r="H1549" i="45"/>
  <c r="H1550" i="45"/>
  <c r="H1551" i="45"/>
  <c r="H1552" i="45"/>
  <c r="H1553" i="45"/>
  <c r="H1554" i="45"/>
  <c r="H1555" i="45"/>
  <c r="H1556" i="45"/>
  <c r="H1557" i="45"/>
  <c r="H1558" i="45"/>
  <c r="H1559" i="45"/>
  <c r="H1560" i="45"/>
  <c r="H1561" i="45"/>
  <c r="H1562" i="45"/>
  <c r="H1563" i="45"/>
  <c r="H1564" i="45"/>
  <c r="H1565" i="45"/>
  <c r="H1566" i="45"/>
  <c r="H1567" i="45"/>
  <c r="H1568" i="45"/>
  <c r="H1569" i="45"/>
  <c r="H1570" i="45"/>
  <c r="H1571" i="45"/>
  <c r="H1572" i="45"/>
  <c r="H1573" i="45"/>
  <c r="H1574" i="45"/>
  <c r="H1575" i="45"/>
  <c r="H1576" i="45"/>
  <c r="H1577" i="45"/>
  <c r="H1578" i="45"/>
  <c r="H1579" i="45"/>
  <c r="H1580" i="45"/>
  <c r="H1581" i="45"/>
  <c r="H1582" i="45"/>
  <c r="H1583" i="45"/>
  <c r="H1584" i="45"/>
  <c r="H1585" i="45"/>
  <c r="H1586" i="45"/>
  <c r="H1587" i="45"/>
  <c r="H1588" i="45"/>
  <c r="H1589" i="45"/>
  <c r="H1590" i="45"/>
  <c r="H1591" i="45"/>
  <c r="H1592" i="45"/>
  <c r="H1593" i="45"/>
  <c r="H1594" i="45"/>
  <c r="H1595" i="45"/>
  <c r="H1596" i="45"/>
  <c r="H1597" i="45"/>
  <c r="H1598" i="45"/>
  <c r="H1599" i="45"/>
  <c r="H1600" i="45"/>
  <c r="H1601" i="45"/>
  <c r="H1602" i="45"/>
  <c r="H1603" i="45"/>
  <c r="H1604" i="45"/>
  <c r="H1605" i="45"/>
  <c r="H1606" i="45"/>
  <c r="H1607" i="45"/>
  <c r="H1608" i="45"/>
  <c r="H1609" i="45"/>
  <c r="H1610" i="45"/>
  <c r="H1611" i="45"/>
  <c r="H1612" i="45"/>
  <c r="H1613" i="45"/>
  <c r="H1614" i="45"/>
  <c r="H1615" i="45"/>
  <c r="H1616" i="45"/>
  <c r="H1617" i="45"/>
  <c r="H1618" i="45"/>
  <c r="H1619" i="45"/>
  <c r="H1620" i="45"/>
  <c r="H1621" i="45"/>
  <c r="H1622" i="45"/>
  <c r="H1623" i="45"/>
  <c r="H1624" i="45"/>
  <c r="H1625" i="45"/>
  <c r="H1626" i="45"/>
  <c r="H1627" i="45"/>
  <c r="H1628" i="45"/>
  <c r="H1629" i="45"/>
  <c r="H1630" i="45"/>
  <c r="H1631" i="45"/>
  <c r="H1632" i="45"/>
  <c r="H1633" i="45"/>
  <c r="H1634" i="45"/>
  <c r="H1635" i="45"/>
  <c r="H1636" i="45"/>
  <c r="H1637" i="45"/>
  <c r="H1638" i="45"/>
  <c r="H1639" i="45"/>
  <c r="H1640" i="45"/>
  <c r="H1641" i="45"/>
  <c r="H1642" i="45"/>
  <c r="H1643" i="45"/>
  <c r="H1644" i="45"/>
  <c r="H1645" i="45"/>
  <c r="H1646" i="45"/>
  <c r="H1647" i="45"/>
  <c r="H1648" i="45"/>
  <c r="H1649" i="45"/>
  <c r="H1650" i="45"/>
  <c r="H1651" i="45"/>
  <c r="H1652" i="45"/>
  <c r="H1653" i="45"/>
  <c r="H1654" i="45"/>
  <c r="H1655" i="45"/>
  <c r="H1656" i="45"/>
  <c r="H1657" i="45"/>
  <c r="H1658" i="45"/>
  <c r="H1659" i="45"/>
  <c r="H1660" i="45"/>
  <c r="H1661" i="45"/>
  <c r="H1662" i="45"/>
  <c r="H1663" i="45"/>
  <c r="H1664" i="45"/>
  <c r="H1665" i="45"/>
  <c r="H1666" i="45"/>
  <c r="H1667" i="45"/>
  <c r="H1668" i="45"/>
  <c r="H1669" i="45"/>
  <c r="H1670" i="45"/>
  <c r="H1671" i="45"/>
  <c r="H1672" i="45"/>
  <c r="H1673" i="45"/>
  <c r="H1674" i="45"/>
  <c r="H1675" i="45"/>
  <c r="H1676" i="45"/>
  <c r="H1677" i="45"/>
  <c r="H1678" i="45"/>
  <c r="H1679" i="45"/>
  <c r="H1680" i="45"/>
  <c r="H1681" i="45"/>
  <c r="H1682" i="45"/>
  <c r="H1683" i="45"/>
  <c r="H1684" i="45"/>
  <c r="H1685" i="45"/>
  <c r="H1686" i="45"/>
  <c r="H1687" i="45"/>
  <c r="H1688" i="45"/>
  <c r="H1689" i="45"/>
  <c r="H1690" i="45"/>
  <c r="H1691" i="45"/>
  <c r="H1692" i="45"/>
  <c r="H1693" i="45"/>
  <c r="H1694" i="45"/>
  <c r="H1695" i="45"/>
  <c r="H1696" i="45"/>
  <c r="H1697" i="45"/>
  <c r="H1698" i="45"/>
  <c r="H1699" i="45"/>
  <c r="H1700" i="45"/>
  <c r="H1701" i="45"/>
  <c r="H1702" i="45"/>
  <c r="H1703" i="45"/>
  <c r="H1704" i="45"/>
  <c r="H1705" i="45"/>
  <c r="H1706" i="45"/>
  <c r="H1707" i="45"/>
  <c r="H1708" i="45"/>
  <c r="H1709" i="45"/>
  <c r="H1710" i="45"/>
  <c r="H1711" i="45"/>
  <c r="H1712" i="45"/>
  <c r="H1713" i="45"/>
  <c r="H1714" i="45"/>
  <c r="H1715" i="45"/>
  <c r="H1716" i="45"/>
  <c r="H1717" i="45"/>
  <c r="H1718" i="45"/>
  <c r="H1719" i="45"/>
  <c r="H1720" i="45"/>
  <c r="H1721" i="45"/>
  <c r="H1722" i="45"/>
  <c r="H1723" i="45"/>
  <c r="H1724" i="45"/>
  <c r="H1725" i="45"/>
  <c r="H1726" i="45"/>
  <c r="H1727" i="45"/>
  <c r="H1728" i="45"/>
  <c r="H1729" i="45"/>
  <c r="H1730" i="45"/>
  <c r="H1731" i="45"/>
  <c r="H1732" i="45"/>
  <c r="H1733" i="45"/>
  <c r="H1734" i="45"/>
  <c r="H1735" i="45"/>
  <c r="H1736" i="45"/>
  <c r="H1737" i="45"/>
  <c r="H1738" i="45"/>
  <c r="H1739" i="45"/>
  <c r="H1740" i="45"/>
  <c r="H1741" i="45"/>
  <c r="H1742" i="45"/>
  <c r="H1743" i="45"/>
  <c r="H1744" i="45"/>
  <c r="H1745" i="45"/>
  <c r="H1746" i="45"/>
  <c r="H1747" i="45"/>
  <c r="H1748" i="45"/>
  <c r="H1749" i="45"/>
  <c r="H1750" i="45"/>
  <c r="H1751" i="45"/>
  <c r="H1752" i="45"/>
  <c r="H1753" i="45"/>
  <c r="H1754" i="45"/>
  <c r="H1755" i="45"/>
  <c r="H1756" i="45"/>
  <c r="H1757" i="45"/>
  <c r="H1758" i="45"/>
  <c r="H1759" i="45"/>
  <c r="H1760" i="45"/>
  <c r="H1761" i="45"/>
  <c r="H1762" i="45"/>
  <c r="H1763" i="45"/>
  <c r="H1764" i="45"/>
  <c r="H1765" i="45"/>
  <c r="H1766" i="45"/>
  <c r="H1767" i="45"/>
  <c r="H1768" i="45"/>
  <c r="H1769" i="45"/>
  <c r="H1770" i="45"/>
  <c r="H1771" i="45"/>
  <c r="H1772" i="45"/>
  <c r="H1773" i="45"/>
  <c r="H1774" i="45"/>
  <c r="H1775" i="45"/>
  <c r="H1776" i="45"/>
  <c r="H1777" i="45"/>
  <c r="H1778" i="45"/>
  <c r="H1779" i="45"/>
  <c r="H1780" i="45"/>
  <c r="H1781" i="45"/>
  <c r="H1782" i="45"/>
  <c r="H1783" i="45"/>
  <c r="H1784" i="45"/>
  <c r="H1785" i="45"/>
  <c r="H1786" i="45"/>
  <c r="H1787" i="45"/>
  <c r="H1788" i="45"/>
  <c r="H1789" i="45"/>
  <c r="H1790" i="45"/>
  <c r="H1791" i="45"/>
  <c r="H1792" i="45"/>
  <c r="H1793" i="45"/>
  <c r="H1794" i="45"/>
  <c r="H1795" i="45"/>
  <c r="H1796" i="45"/>
  <c r="H1797" i="45"/>
  <c r="H1798" i="45"/>
  <c r="H1799" i="45"/>
  <c r="H1800" i="45"/>
  <c r="H1801" i="45"/>
  <c r="H1802" i="45"/>
  <c r="H1803" i="45"/>
  <c r="H1804" i="45"/>
  <c r="H1805" i="45"/>
  <c r="H1806" i="45"/>
  <c r="H1807" i="45"/>
  <c r="H1808" i="45"/>
  <c r="H1809" i="45"/>
  <c r="H1810" i="45"/>
  <c r="H1811" i="45"/>
  <c r="H1812" i="45"/>
  <c r="H1813" i="45"/>
  <c r="H1814" i="45"/>
  <c r="H1815" i="45"/>
  <c r="H1816" i="45"/>
  <c r="H1817" i="45"/>
  <c r="H1818" i="45"/>
  <c r="H1819" i="45"/>
  <c r="H1820" i="45"/>
  <c r="H1821" i="45"/>
  <c r="H1822" i="45"/>
  <c r="H1823" i="45"/>
  <c r="H1824" i="45"/>
  <c r="H1825" i="45"/>
  <c r="H1826" i="45"/>
  <c r="H1827" i="45"/>
  <c r="H1828" i="45"/>
  <c r="H1829" i="45"/>
  <c r="H1830" i="45"/>
  <c r="H1831" i="45"/>
  <c r="H1832" i="45"/>
  <c r="H1833" i="45"/>
  <c r="H1834" i="45"/>
  <c r="H1835" i="45"/>
  <c r="H1836" i="45"/>
  <c r="H1837" i="45"/>
  <c r="H1838" i="45"/>
  <c r="H1839" i="45"/>
  <c r="H1840" i="45"/>
  <c r="H1841" i="45"/>
  <c r="H1842" i="45"/>
  <c r="H1843" i="45"/>
  <c r="H1844" i="45"/>
  <c r="H1845" i="45"/>
  <c r="H1846" i="45"/>
  <c r="H1847" i="45"/>
  <c r="H1848" i="45"/>
  <c r="H1849" i="45"/>
  <c r="H1850" i="45"/>
  <c r="H1851" i="45"/>
  <c r="H1852" i="45"/>
  <c r="H1853" i="45"/>
  <c r="H1854" i="45"/>
  <c r="H1855" i="45"/>
  <c r="H1856" i="45"/>
  <c r="H1857" i="45"/>
  <c r="H1858" i="45"/>
  <c r="H1859" i="45"/>
  <c r="H1860" i="45"/>
  <c r="H1861" i="45"/>
  <c r="H1862" i="45"/>
  <c r="H1863" i="45"/>
  <c r="H1864" i="45"/>
  <c r="H1865" i="45"/>
  <c r="H1866" i="45"/>
  <c r="H1867" i="45"/>
  <c r="H1868" i="45"/>
  <c r="H1869" i="45"/>
  <c r="H1870" i="45"/>
  <c r="H1871" i="45"/>
  <c r="H1872" i="45"/>
  <c r="H1873" i="45"/>
  <c r="H1874" i="45"/>
  <c r="H1875" i="45"/>
  <c r="H1876" i="45"/>
  <c r="H1877" i="45"/>
  <c r="H1878" i="45"/>
  <c r="H1879" i="45"/>
  <c r="H1880" i="45"/>
  <c r="H1881" i="45"/>
  <c r="H1882" i="45"/>
  <c r="H1883" i="45"/>
  <c r="H1884" i="45"/>
  <c r="H1885" i="45"/>
  <c r="H1886" i="45"/>
  <c r="H1887" i="45"/>
  <c r="H1888" i="45"/>
  <c r="H1889" i="45"/>
  <c r="H1890" i="45"/>
  <c r="H1891" i="45"/>
  <c r="H1892" i="45"/>
  <c r="H1893" i="45"/>
  <c r="H1894" i="45"/>
  <c r="H1895" i="45"/>
  <c r="H1896" i="45"/>
  <c r="H1897" i="45"/>
  <c r="H1898" i="45"/>
  <c r="H1899" i="45"/>
  <c r="H1900" i="45"/>
  <c r="H1901" i="45"/>
  <c r="H1902" i="45"/>
  <c r="H1903" i="45"/>
  <c r="H1904" i="45"/>
  <c r="H1905" i="45"/>
  <c r="H1906" i="45"/>
  <c r="H1907" i="45"/>
  <c r="H1908" i="45"/>
  <c r="H1909" i="45"/>
  <c r="H1910" i="45"/>
  <c r="H1911" i="45"/>
  <c r="H1912" i="45"/>
  <c r="H1913" i="45"/>
  <c r="H1914" i="45"/>
  <c r="H1915" i="45"/>
  <c r="H1916" i="45"/>
  <c r="H1917" i="45"/>
  <c r="H1918" i="45"/>
  <c r="H1919" i="45"/>
  <c r="H1920" i="45"/>
  <c r="H1921" i="45"/>
  <c r="H1922" i="45"/>
  <c r="H1923" i="45"/>
  <c r="H1924" i="45"/>
  <c r="H1925" i="45"/>
  <c r="H1926" i="45"/>
  <c r="H1927" i="45"/>
  <c r="H1928" i="45"/>
  <c r="H1929" i="45"/>
  <c r="H1930" i="45"/>
  <c r="H1931" i="45"/>
  <c r="H1932" i="45"/>
  <c r="H1933" i="45"/>
  <c r="H1934" i="45"/>
  <c r="H1935" i="45"/>
  <c r="H1936" i="45"/>
  <c r="H1937" i="45"/>
  <c r="H1938" i="45"/>
  <c r="H1939" i="45"/>
  <c r="H1940" i="45"/>
  <c r="H1941" i="45"/>
  <c r="H1942" i="45"/>
  <c r="H1943" i="45"/>
  <c r="H1944" i="45"/>
  <c r="H1945" i="45"/>
  <c r="H1946" i="45"/>
  <c r="H1947" i="45"/>
  <c r="H1948" i="45"/>
  <c r="H1949" i="45"/>
  <c r="H1950" i="45"/>
  <c r="H1951" i="45"/>
  <c r="H1952" i="45"/>
  <c r="H1953" i="45"/>
  <c r="H1954" i="45"/>
  <c r="H1955" i="45"/>
  <c r="H1956" i="45"/>
  <c r="H1957" i="45"/>
  <c r="H1958" i="45"/>
  <c r="H1959" i="45"/>
  <c r="H1960" i="45"/>
  <c r="H1961" i="45"/>
  <c r="H1962" i="45"/>
  <c r="H1963" i="45"/>
  <c r="H1964" i="45"/>
  <c r="H1965" i="45"/>
  <c r="H1966" i="45"/>
  <c r="H1967" i="45"/>
  <c r="H1968" i="45"/>
  <c r="H1969" i="45"/>
  <c r="H1970" i="45"/>
  <c r="H1971" i="45"/>
  <c r="H1972" i="45"/>
  <c r="H1973" i="45"/>
  <c r="H1974" i="45"/>
  <c r="H1975" i="45"/>
  <c r="H1976" i="45"/>
  <c r="H1977" i="45"/>
  <c r="H1978" i="45"/>
  <c r="H1979" i="45"/>
  <c r="H1980" i="45"/>
  <c r="H1981" i="45"/>
  <c r="H1982" i="45"/>
  <c r="H1983" i="45"/>
  <c r="H1984" i="45"/>
  <c r="H1985" i="45"/>
  <c r="H1986" i="45"/>
  <c r="H1987" i="45"/>
  <c r="H1988" i="45"/>
  <c r="H1989" i="45"/>
  <c r="H1990" i="45"/>
  <c r="H1991" i="45"/>
  <c r="H1992" i="45"/>
  <c r="H1993" i="45"/>
  <c r="H1994" i="45"/>
  <c r="H1995" i="45"/>
  <c r="H1996" i="45"/>
  <c r="H1997" i="45"/>
  <c r="H1998" i="45"/>
  <c r="H1999" i="45"/>
  <c r="H2000" i="45"/>
  <c r="H2001" i="45"/>
  <c r="H2002" i="45"/>
  <c r="H2003" i="45"/>
  <c r="H2004" i="45"/>
  <c r="H2005" i="45"/>
  <c r="H2006" i="45"/>
  <c r="H2007" i="45"/>
  <c r="H2008" i="45"/>
  <c r="H2009" i="45"/>
  <c r="H2010" i="45"/>
  <c r="H2011" i="45"/>
  <c r="H2012" i="45"/>
  <c r="H2013" i="45"/>
  <c r="H2014" i="45"/>
  <c r="H2015" i="45"/>
  <c r="H2016" i="45"/>
  <c r="H2017" i="45"/>
  <c r="H2018" i="45"/>
  <c r="H2019" i="45"/>
  <c r="H2020" i="45"/>
  <c r="H2021" i="45"/>
  <c r="H2022" i="45"/>
  <c r="H2023" i="45"/>
  <c r="H2024" i="45"/>
  <c r="H2025" i="45"/>
  <c r="H2026" i="45"/>
  <c r="H2027" i="45"/>
  <c r="H2028" i="45"/>
  <c r="H2029" i="45"/>
  <c r="H2030" i="45"/>
  <c r="H2031" i="45"/>
  <c r="H2032" i="45"/>
  <c r="H2033" i="45"/>
  <c r="H2034" i="45"/>
  <c r="H2035" i="45"/>
  <c r="H2036" i="45"/>
  <c r="H2037" i="45"/>
  <c r="H2038" i="45"/>
  <c r="H2039" i="45"/>
  <c r="H2040" i="45"/>
  <c r="H2041" i="45"/>
  <c r="H2042" i="45"/>
  <c r="H2043" i="45"/>
  <c r="H2044" i="45"/>
  <c r="H2045" i="45"/>
  <c r="H2046" i="45"/>
  <c r="H2047" i="45"/>
  <c r="H2048" i="45"/>
  <c r="H2049" i="45"/>
  <c r="H2050" i="45"/>
  <c r="H2051" i="45"/>
  <c r="H2052" i="45"/>
  <c r="H2053" i="45"/>
  <c r="H2054" i="45"/>
  <c r="H2055" i="45"/>
  <c r="H2056" i="45"/>
  <c r="H2057" i="45"/>
  <c r="H2058" i="45"/>
  <c r="H2059" i="45"/>
  <c r="H2060" i="45"/>
  <c r="H2061" i="45"/>
  <c r="H2062" i="45"/>
  <c r="H2063" i="45"/>
  <c r="H2064" i="45"/>
  <c r="H2065" i="45"/>
  <c r="H2066" i="45"/>
  <c r="H2067" i="45"/>
  <c r="H2068" i="45"/>
  <c r="H2069" i="45"/>
  <c r="H2070" i="45"/>
  <c r="H2071" i="45"/>
  <c r="H2072" i="45"/>
  <c r="H2073" i="45"/>
  <c r="H2074" i="45"/>
  <c r="H2075" i="45"/>
  <c r="H2076" i="45"/>
  <c r="H2077" i="45"/>
  <c r="H2078" i="45"/>
  <c r="H2079" i="45"/>
  <c r="H2080" i="45"/>
  <c r="H2081" i="45"/>
  <c r="H2082" i="45"/>
  <c r="H2083" i="45"/>
  <c r="H2084" i="45"/>
  <c r="H2085" i="45"/>
  <c r="H2086" i="45"/>
  <c r="H2087" i="45"/>
  <c r="H2088" i="45"/>
  <c r="H2089" i="45"/>
  <c r="H2090" i="45"/>
  <c r="H2091" i="45"/>
  <c r="H2092" i="45"/>
  <c r="H2093" i="45"/>
  <c r="H2094" i="45"/>
  <c r="H2095" i="45"/>
  <c r="H2096" i="45"/>
  <c r="H2097" i="45"/>
  <c r="H2098" i="45"/>
  <c r="H2099" i="45"/>
  <c r="H2100" i="45"/>
  <c r="H2101" i="45"/>
  <c r="H2102" i="45"/>
  <c r="H2103" i="45"/>
  <c r="H2104" i="45"/>
  <c r="H2105" i="45"/>
  <c r="H2106" i="45"/>
  <c r="H2107" i="45"/>
  <c r="H2108" i="45"/>
  <c r="H2109" i="45"/>
  <c r="H2110" i="45"/>
  <c r="H2111" i="45"/>
  <c r="H2112" i="45"/>
  <c r="H2113" i="45"/>
  <c r="H2114" i="45"/>
  <c r="H2115" i="45"/>
  <c r="H2116" i="45"/>
  <c r="H2117" i="45"/>
  <c r="H2118" i="45"/>
  <c r="H2119" i="45"/>
  <c r="H2120" i="45"/>
  <c r="H2121" i="45"/>
  <c r="H2122" i="45"/>
  <c r="H2123" i="45"/>
  <c r="H2124" i="45"/>
  <c r="H2125" i="45"/>
  <c r="H2126" i="45"/>
  <c r="H2127" i="45"/>
  <c r="H2128" i="45"/>
  <c r="H2129" i="45"/>
  <c r="H2130" i="45"/>
  <c r="H2131" i="45"/>
  <c r="H2132" i="45"/>
  <c r="H2133" i="45"/>
  <c r="H2134" i="45"/>
  <c r="H2135" i="45"/>
  <c r="H2136" i="45"/>
  <c r="H2137" i="45"/>
  <c r="H2138" i="45"/>
  <c r="H2139" i="45"/>
  <c r="H2140" i="45"/>
  <c r="H2141" i="45"/>
  <c r="H2142" i="45"/>
  <c r="H2143" i="45"/>
  <c r="H2144" i="45"/>
  <c r="H2145" i="45"/>
  <c r="H2146" i="45"/>
  <c r="H2147" i="45"/>
  <c r="H2148" i="45"/>
  <c r="H2149" i="45"/>
  <c r="H2150" i="45"/>
  <c r="H2151" i="45"/>
  <c r="H2152" i="45"/>
  <c r="H2153" i="45"/>
  <c r="H2154" i="45"/>
  <c r="H2155" i="45"/>
  <c r="H2156" i="45"/>
  <c r="H2157" i="45"/>
  <c r="H2158" i="45"/>
  <c r="H2159" i="45"/>
  <c r="H2160" i="45"/>
  <c r="H2161" i="45"/>
  <c r="H2162" i="45"/>
  <c r="H2163" i="45"/>
  <c r="H2164" i="45"/>
  <c r="H2165" i="45"/>
  <c r="H2166" i="45"/>
  <c r="H2167" i="45"/>
  <c r="H2168" i="45"/>
  <c r="H2169" i="45"/>
  <c r="H2170" i="45"/>
  <c r="H2171" i="45"/>
  <c r="H2172" i="45"/>
  <c r="H2173" i="45"/>
  <c r="H2174" i="45"/>
  <c r="H2175" i="45"/>
  <c r="H2176" i="45"/>
  <c r="H2177" i="45"/>
  <c r="H2178" i="45"/>
  <c r="H2179" i="45"/>
  <c r="H2180" i="45"/>
  <c r="H2181" i="45"/>
  <c r="H2182" i="45"/>
  <c r="H2183" i="45"/>
  <c r="H2184" i="45"/>
  <c r="H2185" i="45"/>
  <c r="H2186" i="45"/>
  <c r="H2187" i="45"/>
  <c r="H2188" i="45"/>
  <c r="H2189" i="45"/>
  <c r="H2190" i="45"/>
  <c r="H2191" i="45"/>
  <c r="H2192" i="45"/>
  <c r="H2193" i="45"/>
  <c r="H2194" i="45"/>
  <c r="H2195" i="45"/>
  <c r="H2196" i="45"/>
  <c r="H2197" i="45"/>
  <c r="H2198" i="45"/>
  <c r="H2199" i="45"/>
  <c r="H2200" i="45"/>
  <c r="H2201" i="45"/>
  <c r="H2202" i="45"/>
  <c r="H2203" i="45"/>
  <c r="H2204" i="45"/>
  <c r="H2205" i="45"/>
  <c r="H2206" i="45"/>
  <c r="H2207" i="45"/>
  <c r="H2208" i="45"/>
  <c r="H2209" i="45"/>
  <c r="H2210" i="45"/>
  <c r="H2211" i="45"/>
  <c r="H2212" i="45"/>
  <c r="H2213" i="45"/>
  <c r="H2214" i="45"/>
  <c r="H2215" i="45"/>
  <c r="H2216" i="45"/>
  <c r="H2217" i="45"/>
  <c r="H2218" i="45"/>
  <c r="H2219" i="45"/>
  <c r="H2220" i="45"/>
  <c r="H2221" i="45"/>
  <c r="H2222" i="45"/>
  <c r="H2223" i="45"/>
  <c r="H2224" i="45"/>
  <c r="H2225" i="45"/>
  <c r="H2226" i="45"/>
  <c r="H2227" i="45"/>
  <c r="H2228" i="45"/>
  <c r="H2229" i="45"/>
  <c r="H2230" i="45"/>
  <c r="H2231" i="45"/>
  <c r="H2232" i="45"/>
  <c r="H2233" i="45"/>
  <c r="H2234" i="45"/>
  <c r="H2235" i="45"/>
  <c r="H2236" i="45"/>
  <c r="H2237" i="45"/>
  <c r="H2238" i="45"/>
  <c r="H2239" i="45"/>
  <c r="H2240" i="45"/>
  <c r="H2241" i="45"/>
  <c r="H2242" i="45"/>
  <c r="H2243" i="45"/>
  <c r="H2244" i="45"/>
  <c r="H2245" i="45"/>
  <c r="H2246" i="45"/>
  <c r="H2247" i="45"/>
  <c r="H2248" i="45"/>
  <c r="H2249" i="45"/>
  <c r="H2250" i="45"/>
  <c r="H2251" i="45"/>
  <c r="H2252" i="45"/>
  <c r="H2253" i="45"/>
  <c r="H2254" i="45"/>
  <c r="H2255" i="45"/>
  <c r="H2256" i="45"/>
  <c r="H2257" i="45"/>
  <c r="H2258" i="45"/>
  <c r="H2259" i="45"/>
  <c r="H2260" i="45"/>
  <c r="H2261" i="45"/>
  <c r="H2262" i="45"/>
  <c r="H2263" i="45"/>
  <c r="H2264" i="45"/>
  <c r="H2265" i="45"/>
  <c r="H2266" i="45"/>
  <c r="H2267" i="45"/>
  <c r="H2268" i="45"/>
  <c r="H2269" i="45"/>
  <c r="H2270" i="45"/>
  <c r="H2271" i="45"/>
  <c r="H2272" i="45"/>
  <c r="H2273" i="45"/>
  <c r="H2274" i="45"/>
  <c r="H2275" i="45"/>
  <c r="H2276" i="45"/>
  <c r="H2277" i="45"/>
  <c r="H2278" i="45"/>
  <c r="H2279" i="45"/>
  <c r="H2280" i="45"/>
  <c r="H2281" i="45"/>
  <c r="H2282" i="45"/>
  <c r="H2283" i="45"/>
  <c r="H2284" i="45"/>
  <c r="H2285" i="45"/>
  <c r="H2286" i="45"/>
  <c r="H2287" i="45"/>
  <c r="H2288" i="45"/>
  <c r="H2289" i="45"/>
  <c r="H2290" i="45"/>
  <c r="H2291" i="45"/>
  <c r="H2292" i="45"/>
  <c r="H2293" i="45"/>
  <c r="H2294" i="45"/>
  <c r="H2295" i="45"/>
  <c r="H2296" i="45"/>
  <c r="H2297" i="45"/>
  <c r="H2298" i="45"/>
  <c r="H2299" i="45"/>
  <c r="H2300" i="45"/>
  <c r="H2301" i="45"/>
  <c r="H2302" i="45"/>
  <c r="H2303" i="45"/>
  <c r="H2304" i="45"/>
  <c r="H2305" i="45"/>
  <c r="H2306" i="45"/>
  <c r="H2307" i="45"/>
  <c r="H2308" i="45"/>
  <c r="H2309" i="45"/>
  <c r="H2310" i="45"/>
  <c r="H2311" i="45"/>
  <c r="H2312" i="45"/>
  <c r="H2313" i="45"/>
  <c r="H2314" i="45"/>
  <c r="H2315" i="45"/>
  <c r="H2316" i="45"/>
  <c r="H2317" i="45"/>
  <c r="H2318" i="45"/>
  <c r="H2319" i="45"/>
  <c r="H2320" i="45"/>
  <c r="H2321" i="45"/>
  <c r="H2322" i="45"/>
  <c r="H2323" i="45"/>
  <c r="H2324" i="45"/>
  <c r="H2325" i="45"/>
  <c r="H2326" i="45"/>
  <c r="H2327" i="45"/>
  <c r="H2328" i="45"/>
  <c r="H2329" i="45"/>
  <c r="H2330" i="45"/>
  <c r="H2331" i="45"/>
  <c r="H2332" i="45"/>
  <c r="H2333" i="45"/>
  <c r="H2334" i="45"/>
  <c r="H2335" i="45"/>
  <c r="H2336" i="45"/>
  <c r="H2337" i="45"/>
  <c r="H2338" i="45"/>
  <c r="H2339" i="45"/>
  <c r="H2340" i="45"/>
  <c r="H2341" i="45"/>
  <c r="H2342" i="45"/>
  <c r="H2343" i="45"/>
  <c r="H2344" i="45"/>
  <c r="H2345" i="45"/>
  <c r="H2346" i="45"/>
  <c r="H2347" i="45"/>
  <c r="H2348" i="45"/>
  <c r="H2349" i="45"/>
  <c r="H2350" i="45"/>
  <c r="H2351" i="45"/>
  <c r="H2352" i="45"/>
  <c r="H2353" i="45"/>
  <c r="H2354" i="45"/>
  <c r="H2355" i="45"/>
  <c r="H2356" i="45"/>
  <c r="H2357" i="45"/>
  <c r="H2358" i="45"/>
  <c r="H2359" i="45"/>
  <c r="H2360" i="45"/>
  <c r="H2361" i="45"/>
  <c r="H2362" i="45"/>
  <c r="H2363" i="45"/>
  <c r="H2364" i="45"/>
  <c r="H2365" i="45"/>
  <c r="H2366" i="45"/>
  <c r="H2367" i="45"/>
  <c r="H2368" i="45"/>
  <c r="H2369" i="45"/>
  <c r="H2370" i="45"/>
  <c r="H2371" i="45"/>
  <c r="H2372" i="45"/>
  <c r="H2373" i="45"/>
  <c r="H2374" i="45"/>
  <c r="H2375" i="45"/>
  <c r="H2376" i="45"/>
  <c r="H2377" i="45"/>
  <c r="H2378" i="45"/>
  <c r="H2379" i="45"/>
  <c r="H2380" i="45"/>
  <c r="H2381" i="45"/>
  <c r="H2382" i="45"/>
  <c r="H2383" i="45"/>
  <c r="H2384" i="45"/>
  <c r="H2385" i="45"/>
  <c r="H2386" i="45"/>
  <c r="H2387" i="45"/>
  <c r="H2388" i="45"/>
  <c r="H2389" i="45"/>
  <c r="H2390" i="45"/>
  <c r="H2391" i="45"/>
  <c r="H2392" i="45"/>
  <c r="H2393" i="45"/>
  <c r="H2394" i="45"/>
  <c r="H2395" i="45"/>
  <c r="H2396" i="45"/>
  <c r="H2397" i="45"/>
  <c r="H2398" i="45"/>
  <c r="H2399" i="45"/>
  <c r="H2400" i="45"/>
  <c r="H2401" i="45"/>
  <c r="H2402" i="45"/>
  <c r="H2403" i="45"/>
  <c r="H2404" i="45"/>
  <c r="H2405" i="45"/>
  <c r="H2406" i="45"/>
  <c r="H2407" i="45"/>
  <c r="H2408" i="45"/>
  <c r="H2409" i="45"/>
  <c r="H2410" i="45"/>
  <c r="H2411" i="45"/>
  <c r="H2412" i="45"/>
  <c r="H2413" i="45"/>
  <c r="H2414" i="45"/>
  <c r="H2415" i="45"/>
  <c r="H2416" i="45"/>
  <c r="H2417" i="45"/>
  <c r="H2418" i="45"/>
  <c r="H2419" i="45"/>
  <c r="H2420" i="45"/>
  <c r="H2421" i="45"/>
  <c r="H2422" i="45"/>
  <c r="H2423" i="45"/>
  <c r="H2424" i="45"/>
  <c r="H2425" i="45"/>
  <c r="H2426" i="45"/>
  <c r="H2427" i="45"/>
  <c r="H2428" i="45"/>
  <c r="H2429" i="45"/>
  <c r="H2430" i="45"/>
  <c r="H2431" i="45"/>
  <c r="H2432" i="45"/>
  <c r="H2433" i="45"/>
  <c r="H2434" i="45"/>
  <c r="H2435" i="45"/>
  <c r="H2436" i="45"/>
  <c r="H2437" i="45"/>
  <c r="H2438" i="45"/>
  <c r="H2439" i="45"/>
  <c r="H2440" i="45"/>
  <c r="H2441" i="45"/>
  <c r="H2442" i="45"/>
  <c r="H2443" i="45"/>
  <c r="H2444" i="45"/>
  <c r="H2445" i="45"/>
  <c r="H2446" i="45"/>
  <c r="H2447" i="45"/>
  <c r="H2448" i="45"/>
  <c r="H2449" i="45"/>
  <c r="H2450" i="45"/>
  <c r="H2451" i="45"/>
  <c r="H2452" i="45"/>
  <c r="H2453" i="45"/>
  <c r="H2454" i="45"/>
  <c r="H2455" i="45"/>
  <c r="H2456" i="45"/>
  <c r="H2457" i="45"/>
  <c r="H2458" i="45"/>
  <c r="H2459" i="45"/>
  <c r="H2460" i="45"/>
  <c r="H2461" i="45"/>
  <c r="H2462" i="45"/>
  <c r="H2463" i="45"/>
  <c r="H2464" i="45"/>
  <c r="H2465" i="45"/>
  <c r="H2466" i="45"/>
  <c r="H2467" i="45"/>
  <c r="H2468" i="45"/>
  <c r="H2469" i="45"/>
  <c r="H2470" i="45"/>
  <c r="H2471" i="45"/>
  <c r="H2472" i="45"/>
  <c r="H2473" i="45"/>
  <c r="H2474" i="45"/>
  <c r="H2475" i="45"/>
  <c r="H2476" i="45"/>
  <c r="H2477" i="45"/>
  <c r="H2478" i="45"/>
  <c r="H2479" i="45"/>
  <c r="H2480" i="45"/>
  <c r="H2481" i="45"/>
  <c r="H2482" i="45"/>
  <c r="H2483" i="45"/>
  <c r="H2484" i="45"/>
  <c r="H2485" i="45"/>
  <c r="H2486" i="45"/>
  <c r="H2487" i="45"/>
  <c r="H2488" i="45"/>
  <c r="H2489" i="45"/>
  <c r="H2490" i="45"/>
  <c r="H2491" i="45"/>
  <c r="H2492" i="45"/>
  <c r="H2493" i="45"/>
  <c r="H2494" i="45"/>
  <c r="H2495" i="45"/>
  <c r="H2496" i="45"/>
  <c r="H2497" i="45"/>
  <c r="H2498" i="45"/>
  <c r="H2499" i="45"/>
  <c r="H2500" i="45"/>
  <c r="H2501" i="45"/>
  <c r="H2502" i="45"/>
  <c r="H2503" i="45"/>
  <c r="H2504" i="45"/>
  <c r="H2505" i="45"/>
  <c r="H2506" i="45"/>
  <c r="H2507" i="45"/>
  <c r="H2508" i="45"/>
  <c r="H2509" i="45"/>
  <c r="H2510" i="45"/>
  <c r="H2511" i="45"/>
  <c r="H2512" i="45"/>
  <c r="H2513" i="45"/>
  <c r="H2514" i="45"/>
  <c r="H2515" i="45"/>
  <c r="H2516" i="45"/>
  <c r="H2517" i="45"/>
  <c r="H2518" i="45"/>
  <c r="H2519" i="45"/>
  <c r="H2520" i="45"/>
  <c r="H2521" i="45"/>
  <c r="H2522" i="45"/>
  <c r="H2523" i="45"/>
  <c r="H2524" i="45"/>
  <c r="H2525" i="45"/>
  <c r="H2526" i="45"/>
  <c r="H2527" i="45"/>
  <c r="H2528" i="45"/>
  <c r="H2529" i="45"/>
  <c r="H2530" i="45"/>
  <c r="H2531" i="45"/>
  <c r="H2532" i="45"/>
  <c r="H2533" i="45"/>
  <c r="H2534" i="45"/>
  <c r="H2535" i="45"/>
  <c r="H2536" i="45"/>
  <c r="H2537" i="45"/>
  <c r="H2538" i="45"/>
  <c r="H2539" i="45"/>
  <c r="H2540" i="45"/>
  <c r="H2541" i="45"/>
  <c r="H2542" i="45"/>
  <c r="H2543" i="45"/>
  <c r="H2544" i="45"/>
  <c r="H2545" i="45"/>
  <c r="H2546" i="45"/>
  <c r="H2547" i="45"/>
  <c r="H2548" i="45"/>
  <c r="H2549" i="45"/>
  <c r="H2550" i="45"/>
  <c r="H2551" i="45"/>
  <c r="H2552" i="45"/>
  <c r="H2553" i="45"/>
  <c r="H2554" i="45"/>
  <c r="H2555" i="45"/>
  <c r="H2556" i="45"/>
  <c r="H2557" i="45"/>
  <c r="H2558" i="45"/>
  <c r="H2559" i="45"/>
  <c r="H2560" i="45"/>
  <c r="H2561" i="45"/>
  <c r="H2562" i="45"/>
  <c r="H2563" i="45"/>
  <c r="H2564" i="45"/>
  <c r="H2565" i="45"/>
  <c r="H2566" i="45"/>
  <c r="H2567" i="45"/>
  <c r="H2568" i="45"/>
  <c r="H2569" i="45"/>
  <c r="H2570" i="45"/>
  <c r="H2571" i="45"/>
  <c r="H2572" i="45"/>
  <c r="H2573" i="45"/>
  <c r="H2574" i="45"/>
  <c r="H2575" i="45"/>
  <c r="H2576" i="45"/>
  <c r="H2577" i="45"/>
  <c r="H2578" i="45"/>
  <c r="H2579" i="45"/>
  <c r="H2580" i="45"/>
  <c r="H2581" i="45"/>
  <c r="H2582" i="45"/>
  <c r="H2583" i="45"/>
  <c r="H2584" i="45"/>
  <c r="H2585" i="45"/>
  <c r="H2586" i="45"/>
  <c r="H2587" i="45"/>
  <c r="H2588" i="45"/>
  <c r="H2589" i="45"/>
  <c r="H2590" i="45"/>
  <c r="H2591" i="45"/>
  <c r="H2592" i="45"/>
  <c r="H2593" i="45"/>
  <c r="H2594" i="45"/>
  <c r="H2595" i="45"/>
  <c r="H2596" i="45"/>
  <c r="H2597" i="45"/>
  <c r="H2598" i="45"/>
  <c r="H2599" i="45"/>
  <c r="H2600" i="45"/>
  <c r="H2601" i="45"/>
  <c r="H2602" i="45"/>
  <c r="H2603" i="45"/>
  <c r="H2604" i="45"/>
  <c r="H2605" i="45"/>
  <c r="H2606" i="45"/>
  <c r="H2607" i="45"/>
  <c r="H2608" i="45"/>
  <c r="H2609" i="45"/>
  <c r="H2610" i="45"/>
  <c r="H2611" i="45"/>
  <c r="H2612" i="45"/>
  <c r="H2613" i="45"/>
  <c r="H2614" i="45"/>
  <c r="H2615" i="45"/>
  <c r="H2616" i="45"/>
  <c r="H2617" i="45"/>
  <c r="H2618" i="45"/>
  <c r="H2619" i="45"/>
  <c r="H2620" i="45"/>
  <c r="H2621" i="45"/>
  <c r="H2622" i="45"/>
  <c r="H2623" i="45"/>
  <c r="H2624" i="45"/>
  <c r="H2625" i="45"/>
  <c r="H2626" i="45"/>
  <c r="H2627" i="45"/>
  <c r="H2628" i="45"/>
  <c r="H2629" i="45"/>
  <c r="H2630" i="45"/>
  <c r="H2631" i="45"/>
  <c r="H2632" i="45"/>
  <c r="H2633" i="45"/>
  <c r="H2634" i="45"/>
  <c r="H2635" i="45"/>
  <c r="H2636" i="45"/>
  <c r="H2637" i="45"/>
  <c r="H2638" i="45"/>
  <c r="H2639" i="45"/>
  <c r="H2640" i="45"/>
  <c r="H2641" i="45"/>
  <c r="H2642" i="45"/>
  <c r="H2643" i="45"/>
  <c r="H2644" i="45"/>
  <c r="H2645" i="45"/>
  <c r="H2646" i="45"/>
  <c r="H2647" i="45"/>
  <c r="H2648" i="45"/>
  <c r="H2649" i="45"/>
  <c r="H2650" i="45"/>
  <c r="H2651" i="45"/>
  <c r="H2652" i="45"/>
  <c r="H2653" i="45"/>
  <c r="H2654" i="45"/>
  <c r="H2655" i="45"/>
  <c r="H2656" i="45"/>
  <c r="H2657" i="45"/>
  <c r="H2658" i="45"/>
  <c r="H2659" i="45"/>
  <c r="H2660" i="45"/>
  <c r="H2661" i="45"/>
  <c r="H2662" i="45"/>
  <c r="H2663" i="45"/>
  <c r="H2664" i="45"/>
  <c r="H2665" i="45"/>
  <c r="H2666" i="45"/>
  <c r="H2667" i="45"/>
  <c r="H2668" i="45"/>
  <c r="H2669" i="45"/>
  <c r="H2670" i="45"/>
  <c r="H2671" i="45"/>
  <c r="H2672" i="45"/>
  <c r="H2673" i="45"/>
  <c r="H2674" i="45"/>
  <c r="H2675" i="45"/>
  <c r="H2676" i="45"/>
  <c r="H2677" i="45"/>
  <c r="H2678" i="45"/>
  <c r="H2679" i="45"/>
  <c r="H2680" i="45"/>
  <c r="H2681" i="45"/>
  <c r="H2682" i="45"/>
  <c r="H2683" i="45"/>
  <c r="H2684" i="45"/>
  <c r="H2685" i="45"/>
  <c r="H2686" i="45"/>
  <c r="H2687" i="45"/>
  <c r="H2688" i="45"/>
  <c r="H2689" i="45"/>
  <c r="H2690" i="45"/>
  <c r="H2691" i="45"/>
  <c r="H2692" i="45"/>
  <c r="H2693" i="45"/>
  <c r="H2694" i="45"/>
  <c r="H2695" i="45"/>
  <c r="H2696" i="45"/>
  <c r="H2697" i="45"/>
  <c r="H2698" i="45"/>
  <c r="H2699" i="45"/>
  <c r="H2700" i="45"/>
  <c r="H2701" i="45"/>
  <c r="H2702" i="45"/>
  <c r="H2703" i="45"/>
  <c r="H2704" i="45"/>
  <c r="H2705" i="45"/>
  <c r="H2706" i="45"/>
  <c r="H2707" i="45"/>
  <c r="H2708" i="45"/>
  <c r="H2709" i="45"/>
  <c r="H2710" i="45"/>
  <c r="H2711" i="45"/>
  <c r="H2712" i="45"/>
  <c r="H2713" i="45"/>
  <c r="H2714" i="45"/>
  <c r="H2715" i="45"/>
  <c r="H2716" i="45"/>
  <c r="H2717" i="45"/>
  <c r="H2718" i="45"/>
  <c r="H2719" i="45"/>
  <c r="H2720" i="45"/>
  <c r="H2721" i="45"/>
  <c r="H2722" i="45"/>
  <c r="H2723" i="45"/>
  <c r="H2724" i="45"/>
  <c r="H2725" i="45"/>
  <c r="H2726" i="45"/>
  <c r="H2727" i="45"/>
  <c r="H2728" i="45"/>
  <c r="H2729" i="45"/>
  <c r="H2730" i="45"/>
  <c r="H2731" i="45"/>
  <c r="H2732" i="45"/>
  <c r="H2733" i="45"/>
  <c r="H2734" i="45"/>
  <c r="H2735" i="45"/>
  <c r="H2736" i="45"/>
  <c r="H2737" i="45"/>
  <c r="H2738" i="45"/>
  <c r="H2739" i="45"/>
  <c r="H2740" i="45"/>
  <c r="H2741" i="45"/>
  <c r="H2742" i="45"/>
  <c r="H2743" i="45"/>
  <c r="H2744" i="45"/>
  <c r="H2745" i="45"/>
  <c r="H2746" i="45"/>
  <c r="H2747" i="45"/>
  <c r="H2748" i="45"/>
  <c r="H2749" i="45"/>
  <c r="H2750" i="45"/>
  <c r="H2751" i="45"/>
  <c r="H2752" i="45"/>
  <c r="H2753" i="45"/>
  <c r="H2754" i="45"/>
  <c r="H2755" i="45"/>
  <c r="H2756" i="45"/>
  <c r="H2757" i="45"/>
  <c r="H2758" i="45"/>
  <c r="H2759" i="45"/>
  <c r="H2760" i="45"/>
  <c r="H2761" i="45"/>
  <c r="H2762" i="45"/>
  <c r="H2763" i="45"/>
  <c r="H2764" i="45"/>
  <c r="H2765" i="45"/>
  <c r="H2766" i="45"/>
  <c r="H2767" i="45"/>
  <c r="H2768" i="45"/>
  <c r="H2769" i="45"/>
  <c r="H2770" i="45"/>
  <c r="H2771" i="45"/>
  <c r="H2772" i="45"/>
  <c r="H2773" i="45"/>
  <c r="H2774" i="45"/>
  <c r="H2775" i="45"/>
  <c r="H2776" i="45"/>
  <c r="H2777" i="45"/>
  <c r="H2778" i="45"/>
  <c r="H2779" i="45"/>
  <c r="H2780" i="45"/>
  <c r="H2781" i="45"/>
  <c r="H2782" i="45"/>
  <c r="H2783" i="45"/>
  <c r="H2784" i="45"/>
  <c r="H2785" i="45"/>
  <c r="H2786" i="45"/>
  <c r="H2787" i="45"/>
  <c r="H2788" i="45"/>
  <c r="H2789" i="45"/>
  <c r="H2790" i="45"/>
  <c r="H2791" i="45"/>
  <c r="H2792" i="45"/>
  <c r="H2793" i="45"/>
  <c r="H2794" i="45"/>
  <c r="H2795" i="45"/>
  <c r="H2796" i="45"/>
  <c r="H2797" i="45"/>
  <c r="H2798" i="45"/>
  <c r="H2799" i="45"/>
  <c r="H2800" i="45"/>
  <c r="H2801" i="45"/>
  <c r="H2802" i="45"/>
  <c r="H2803" i="45"/>
  <c r="H2804" i="45"/>
  <c r="H2805" i="45"/>
  <c r="H2806" i="45"/>
  <c r="H2807" i="45"/>
  <c r="H2808" i="45"/>
  <c r="H2809" i="45"/>
  <c r="H2810" i="45"/>
  <c r="H2811" i="45"/>
  <c r="H2812" i="45"/>
  <c r="H2813" i="45"/>
  <c r="H2814" i="45"/>
  <c r="H2815" i="45"/>
  <c r="H2816" i="45"/>
  <c r="H2817" i="45"/>
  <c r="H2818" i="45"/>
  <c r="H2819" i="45"/>
  <c r="H2820" i="45"/>
  <c r="H2821" i="45"/>
  <c r="H2822" i="45"/>
  <c r="H2823" i="45"/>
  <c r="H2824" i="45"/>
  <c r="H2825" i="45"/>
  <c r="H2826" i="45"/>
  <c r="H2827" i="45"/>
  <c r="H2828" i="45"/>
  <c r="H2829" i="45"/>
  <c r="H2830" i="45"/>
  <c r="H2831" i="45"/>
  <c r="H2832" i="45"/>
  <c r="H2833" i="45"/>
  <c r="H2834" i="45"/>
  <c r="H2835" i="45"/>
  <c r="H2836" i="45"/>
  <c r="H2837" i="45"/>
  <c r="H2838" i="45"/>
  <c r="H2839" i="45"/>
  <c r="H2840" i="45"/>
  <c r="H2841" i="45"/>
  <c r="H2842" i="45"/>
  <c r="H2843" i="45"/>
  <c r="H2844" i="45"/>
  <c r="H2845" i="45"/>
  <c r="H2846" i="45"/>
  <c r="H2847" i="45"/>
  <c r="H2848" i="45"/>
  <c r="H2849" i="45"/>
  <c r="H2850" i="45"/>
  <c r="H2851" i="45"/>
  <c r="H2852" i="45"/>
  <c r="H2853" i="45"/>
  <c r="H2854" i="45"/>
  <c r="H2855" i="45"/>
  <c r="H2856" i="45"/>
  <c r="H2857" i="45"/>
  <c r="H2858" i="45"/>
  <c r="H2859" i="45"/>
  <c r="H2860" i="45"/>
  <c r="H2861" i="45"/>
  <c r="H2862" i="45"/>
  <c r="H2863" i="45"/>
  <c r="H2864" i="45"/>
  <c r="H2865" i="45"/>
  <c r="H2866" i="45"/>
  <c r="H2867" i="45"/>
  <c r="H2868" i="45"/>
  <c r="H2869" i="45"/>
  <c r="H2870" i="45"/>
  <c r="H2871" i="45"/>
  <c r="H2872" i="45"/>
  <c r="H2873" i="45"/>
  <c r="H2874" i="45"/>
  <c r="H2875" i="45"/>
  <c r="H2876" i="45"/>
  <c r="H2877" i="45"/>
  <c r="H2878" i="45"/>
  <c r="H2879" i="45"/>
  <c r="H2880" i="45"/>
  <c r="H2881" i="45"/>
  <c r="H2882" i="45"/>
  <c r="H2883" i="45"/>
  <c r="H2884" i="45"/>
  <c r="H2885" i="45"/>
  <c r="H2886" i="45"/>
  <c r="H2887" i="45"/>
  <c r="H2888" i="45"/>
  <c r="H2889" i="45"/>
  <c r="H2890" i="45"/>
  <c r="H2891" i="45"/>
  <c r="H2892" i="45"/>
  <c r="H2893" i="45"/>
  <c r="H2894" i="45"/>
  <c r="H2895" i="45"/>
  <c r="H2896" i="45"/>
  <c r="H2897" i="45"/>
  <c r="H2898" i="45"/>
  <c r="H2899" i="45"/>
  <c r="H2900" i="45"/>
  <c r="H2901" i="45"/>
  <c r="H2902" i="45"/>
  <c r="H2903" i="45"/>
  <c r="H2904" i="45"/>
  <c r="H2905" i="45"/>
  <c r="H2906" i="45"/>
  <c r="H2907" i="45"/>
  <c r="H2908" i="45"/>
  <c r="H2909" i="45"/>
  <c r="H2910" i="45"/>
  <c r="H2911" i="45"/>
  <c r="H2912" i="45"/>
  <c r="H2913" i="45"/>
  <c r="H2914" i="45"/>
  <c r="H2915" i="45"/>
  <c r="H2916" i="45"/>
  <c r="H2917" i="45"/>
  <c r="H2918" i="45"/>
  <c r="H2919" i="45"/>
  <c r="H2920" i="45"/>
  <c r="H2921" i="45"/>
  <c r="H2922" i="45"/>
  <c r="H2923" i="45"/>
  <c r="H2924" i="45"/>
  <c r="H2925" i="45"/>
  <c r="H2926" i="45"/>
  <c r="H2927" i="45"/>
  <c r="H2928" i="45"/>
  <c r="H2929" i="45"/>
  <c r="H2930" i="45"/>
  <c r="H2931" i="45"/>
  <c r="H2932" i="45"/>
  <c r="H2933" i="45"/>
  <c r="H2934" i="45"/>
  <c r="H2935" i="45"/>
  <c r="H2936" i="45"/>
  <c r="H2937" i="45"/>
  <c r="H2938" i="45"/>
  <c r="H2939" i="45"/>
  <c r="H2940" i="45"/>
  <c r="H2941" i="45"/>
  <c r="H2942" i="45"/>
  <c r="H2943" i="45"/>
  <c r="H2944" i="45"/>
  <c r="H2945" i="45"/>
  <c r="H2946" i="45"/>
  <c r="H2947" i="45"/>
  <c r="H2948" i="45"/>
  <c r="H2949" i="45"/>
  <c r="H2950" i="45"/>
  <c r="H2951" i="45"/>
  <c r="H2952" i="45"/>
  <c r="H2953" i="45"/>
  <c r="H2954" i="45"/>
  <c r="H2955" i="45"/>
  <c r="H2956" i="45"/>
  <c r="H2957" i="45"/>
  <c r="H2958" i="45"/>
  <c r="H2959" i="45"/>
  <c r="H2960" i="45"/>
  <c r="H2961" i="45"/>
  <c r="H2962" i="45"/>
  <c r="H2963" i="45"/>
  <c r="H2964" i="45"/>
  <c r="H2965" i="45"/>
  <c r="H2966" i="45"/>
  <c r="H2967" i="45"/>
  <c r="H2968" i="45"/>
  <c r="H2969" i="45"/>
  <c r="H2970" i="45"/>
  <c r="H2971" i="45"/>
  <c r="H2972" i="45"/>
  <c r="H2973" i="45"/>
  <c r="H2974" i="45"/>
  <c r="H2975" i="45"/>
  <c r="H2976" i="45"/>
  <c r="H2977" i="45"/>
  <c r="H2978" i="45"/>
  <c r="H2979" i="45"/>
  <c r="H2980" i="45"/>
  <c r="H2981" i="45"/>
  <c r="H2982" i="45"/>
  <c r="H2983" i="45"/>
  <c r="H2984" i="45"/>
  <c r="H2985" i="45"/>
  <c r="H2986" i="45"/>
  <c r="H2987" i="45"/>
  <c r="H2988" i="45"/>
  <c r="H2989" i="45"/>
  <c r="H2990" i="45"/>
  <c r="H2991" i="45"/>
  <c r="H2992" i="45"/>
  <c r="H2993" i="45"/>
  <c r="H2994" i="45"/>
  <c r="H2995" i="45"/>
  <c r="H2996" i="45"/>
  <c r="H2997" i="45"/>
  <c r="H2998" i="45"/>
  <c r="H2999" i="45"/>
  <c r="H3000" i="45"/>
  <c r="H3001" i="45"/>
  <c r="H3002" i="45"/>
  <c r="H3003" i="45"/>
  <c r="H3004" i="45"/>
  <c r="H3005" i="45"/>
  <c r="H3006" i="45"/>
  <c r="H3007" i="45"/>
  <c r="H3008" i="45"/>
  <c r="H3009" i="45"/>
  <c r="H3010" i="45"/>
  <c r="H3011" i="45"/>
  <c r="H3012" i="45"/>
  <c r="H3013" i="45"/>
  <c r="H3014" i="45"/>
  <c r="H3015" i="45"/>
  <c r="H3016" i="45"/>
  <c r="H3017" i="45"/>
  <c r="H3018" i="45"/>
  <c r="H3019" i="45"/>
  <c r="H3020" i="45"/>
  <c r="H3021" i="45"/>
  <c r="H3022" i="45"/>
  <c r="H3023" i="45"/>
  <c r="H3024" i="45"/>
  <c r="H3025" i="45"/>
  <c r="H3026" i="45"/>
  <c r="H3027" i="45"/>
  <c r="H3028" i="45"/>
  <c r="H3029" i="45"/>
  <c r="H3030" i="45"/>
  <c r="H3031" i="45"/>
  <c r="H3032" i="45"/>
  <c r="H3033" i="45"/>
  <c r="H3034" i="45"/>
  <c r="H3035" i="45"/>
  <c r="H3036" i="45"/>
  <c r="H3037" i="45"/>
  <c r="H3038" i="45"/>
  <c r="H3039" i="45"/>
  <c r="H3040" i="45"/>
  <c r="H3041" i="45"/>
  <c r="H3042" i="45"/>
  <c r="H3043" i="45"/>
  <c r="H3044" i="45"/>
  <c r="H3045" i="45"/>
  <c r="H3046" i="45"/>
  <c r="H3047" i="45"/>
  <c r="H3048" i="45"/>
  <c r="H3049" i="45"/>
  <c r="H3050" i="45"/>
  <c r="H3051" i="45"/>
  <c r="H3052" i="45"/>
  <c r="H3053" i="45"/>
  <c r="H3054" i="45"/>
  <c r="H3055" i="45"/>
  <c r="H3056" i="45"/>
  <c r="H3057" i="45"/>
  <c r="H3058" i="45"/>
  <c r="H3059" i="45"/>
  <c r="H3060" i="45"/>
  <c r="H3061" i="45"/>
  <c r="H3062" i="45"/>
  <c r="H3063" i="45"/>
  <c r="H3064" i="45"/>
  <c r="H3065" i="45"/>
  <c r="H3066" i="45"/>
  <c r="H3067" i="45"/>
  <c r="H3068" i="45"/>
  <c r="H3069" i="45"/>
  <c r="H3070" i="45"/>
  <c r="H3071" i="45"/>
  <c r="H3072" i="45"/>
  <c r="H3073" i="45"/>
  <c r="H3074" i="45"/>
  <c r="H3075" i="45"/>
  <c r="H3076" i="45"/>
  <c r="H3077" i="45"/>
  <c r="H3078" i="45"/>
  <c r="H3079" i="45"/>
  <c r="H3080" i="45"/>
  <c r="H3081" i="45"/>
  <c r="H3082" i="45"/>
  <c r="H3083" i="45"/>
  <c r="H3084" i="45"/>
  <c r="H3085" i="45"/>
  <c r="H3086" i="45"/>
  <c r="H3087" i="45"/>
  <c r="H3088" i="45"/>
  <c r="H3089" i="45"/>
  <c r="H3090" i="45"/>
  <c r="H3091" i="45"/>
  <c r="H3092" i="45"/>
  <c r="H3093" i="45"/>
  <c r="H3094" i="45"/>
  <c r="H3095" i="45"/>
  <c r="H3096" i="45"/>
  <c r="H3097" i="45"/>
  <c r="H3098" i="45"/>
  <c r="H3099" i="45"/>
  <c r="H3100" i="45"/>
  <c r="H3101" i="45"/>
  <c r="H3102" i="45"/>
  <c r="H3103" i="45"/>
  <c r="H3104" i="45"/>
  <c r="H3105" i="45"/>
  <c r="H3106" i="45"/>
  <c r="H3107" i="45"/>
  <c r="H3108" i="45"/>
  <c r="H3109" i="45"/>
  <c r="H3110" i="45"/>
  <c r="H3111" i="45"/>
  <c r="H3112" i="45"/>
  <c r="H3113" i="45"/>
  <c r="H3114" i="45"/>
  <c r="H3115" i="45"/>
  <c r="H3116" i="45"/>
  <c r="H3117" i="45"/>
  <c r="H3118" i="45"/>
  <c r="H3119" i="45"/>
  <c r="H3120" i="45"/>
  <c r="H3121" i="45"/>
  <c r="H3122" i="45"/>
  <c r="H3123" i="45"/>
  <c r="H3124" i="45"/>
  <c r="H3125" i="45"/>
  <c r="H3126" i="45"/>
  <c r="H3127" i="45"/>
  <c r="H3128" i="45"/>
  <c r="H3129" i="45"/>
  <c r="H3130" i="45"/>
  <c r="H3131" i="45"/>
  <c r="H3132" i="45"/>
  <c r="H3133" i="45"/>
  <c r="H3134" i="45"/>
  <c r="H3135" i="45"/>
  <c r="H3136" i="45"/>
  <c r="H3137" i="45"/>
  <c r="H3138" i="45"/>
  <c r="H3139" i="45"/>
  <c r="H3140" i="45"/>
  <c r="H3141" i="45"/>
  <c r="H3142" i="45"/>
  <c r="H3143" i="45"/>
  <c r="H3144" i="45"/>
  <c r="H3145" i="45"/>
  <c r="H3146" i="45"/>
  <c r="H3147" i="45"/>
  <c r="H3148" i="45"/>
  <c r="H3149" i="45"/>
  <c r="H3150" i="45"/>
  <c r="H3151" i="45"/>
  <c r="H3152" i="45"/>
  <c r="H3153" i="45"/>
  <c r="H3154" i="45"/>
  <c r="H3155" i="45"/>
  <c r="H3156" i="45"/>
  <c r="H3157" i="45"/>
  <c r="H3158" i="45"/>
  <c r="H3159" i="45"/>
  <c r="H3160" i="45"/>
  <c r="H3161" i="45"/>
  <c r="H3162" i="45"/>
  <c r="H3163" i="45"/>
  <c r="H3164" i="45"/>
  <c r="H3165" i="45"/>
  <c r="H3166" i="45"/>
  <c r="H3167" i="45"/>
  <c r="H3168" i="45"/>
  <c r="H3169" i="45"/>
  <c r="H3170" i="45"/>
  <c r="H3171" i="45"/>
  <c r="H3172" i="45"/>
  <c r="H3173" i="45"/>
  <c r="H3174" i="45"/>
  <c r="H3175" i="45"/>
  <c r="H3176" i="45"/>
  <c r="H3177" i="45"/>
  <c r="H3178" i="45"/>
  <c r="H3179" i="45"/>
  <c r="H3180" i="45"/>
  <c r="H3181" i="45"/>
  <c r="H3182" i="45"/>
  <c r="H3183" i="45"/>
  <c r="H3184" i="45"/>
  <c r="H3185" i="45"/>
  <c r="H3186" i="45"/>
  <c r="H3187" i="45"/>
  <c r="H3188" i="45"/>
  <c r="H3189" i="45"/>
  <c r="H3190" i="45"/>
  <c r="H3191" i="45"/>
  <c r="H3192" i="45"/>
  <c r="H3193" i="45"/>
  <c r="H3194" i="45"/>
  <c r="H3195" i="45"/>
  <c r="H3196" i="45"/>
  <c r="H3197" i="45"/>
  <c r="H3198" i="45"/>
  <c r="H3199" i="45"/>
  <c r="H3200" i="45"/>
  <c r="H3201" i="45"/>
  <c r="H3202" i="45"/>
  <c r="H3203" i="45"/>
  <c r="H3204" i="45"/>
  <c r="H3205" i="45"/>
  <c r="H3206" i="45"/>
  <c r="H3207" i="45"/>
  <c r="H3208" i="45"/>
  <c r="H3209" i="45"/>
  <c r="H3210" i="45"/>
  <c r="H3211" i="45"/>
  <c r="H3212" i="45"/>
  <c r="H3213" i="45"/>
  <c r="H3214" i="45"/>
  <c r="H3215" i="45"/>
  <c r="H3216" i="45"/>
  <c r="H3217" i="45"/>
  <c r="H3218" i="45"/>
  <c r="H3219" i="45"/>
  <c r="H3220" i="45"/>
  <c r="H3221" i="45"/>
  <c r="H3222" i="45"/>
  <c r="H3223" i="45"/>
  <c r="H3224" i="45"/>
  <c r="H3225" i="45"/>
  <c r="H3226" i="45"/>
  <c r="H3227" i="45"/>
  <c r="H3228" i="45"/>
  <c r="H3229" i="45"/>
  <c r="H3230" i="45"/>
  <c r="H3231" i="45"/>
  <c r="H3232" i="45"/>
  <c r="H3233" i="45"/>
  <c r="H3234" i="45"/>
  <c r="H3235" i="45"/>
  <c r="H3236" i="45"/>
  <c r="H3237" i="45"/>
  <c r="H3238" i="45"/>
  <c r="H3239" i="45"/>
  <c r="H3240" i="45"/>
  <c r="H3241" i="45"/>
  <c r="H3242" i="45"/>
  <c r="H3243" i="45"/>
  <c r="H3244" i="45"/>
  <c r="H3245" i="45"/>
  <c r="H3246" i="45"/>
  <c r="H3247" i="45"/>
  <c r="H3248" i="45"/>
  <c r="H3249" i="45"/>
  <c r="H3250" i="45"/>
  <c r="H3251" i="45"/>
  <c r="H3252" i="45"/>
  <c r="H3253" i="45"/>
  <c r="H3254" i="45"/>
  <c r="H3255" i="45"/>
  <c r="H3256" i="45"/>
  <c r="H3257" i="45"/>
  <c r="H3258" i="45"/>
  <c r="H3259" i="45"/>
  <c r="H3260" i="45"/>
  <c r="H3261" i="45"/>
  <c r="H3262" i="45"/>
  <c r="H3263" i="45"/>
  <c r="H3264" i="45"/>
  <c r="H3265" i="45"/>
  <c r="H3266" i="45"/>
  <c r="H3267" i="45"/>
  <c r="H3268" i="45"/>
  <c r="H3269" i="45"/>
  <c r="H3270" i="45"/>
  <c r="H3271" i="45"/>
  <c r="H3272" i="45"/>
  <c r="H3273" i="45"/>
  <c r="H3274" i="45"/>
  <c r="H3275" i="45"/>
  <c r="H3276" i="45"/>
  <c r="H3277" i="45"/>
  <c r="H3278" i="45"/>
  <c r="H3279" i="45"/>
  <c r="H3280" i="45"/>
  <c r="H3281" i="45"/>
  <c r="H3282" i="45"/>
  <c r="H3283" i="45"/>
  <c r="H3284" i="45"/>
  <c r="H3285" i="45"/>
  <c r="H3286" i="45"/>
  <c r="H3287" i="45"/>
  <c r="H3288" i="45"/>
  <c r="H3289" i="45"/>
  <c r="H3290" i="45"/>
  <c r="H3291" i="45"/>
  <c r="H3292" i="45"/>
  <c r="H3293" i="45"/>
  <c r="H3294" i="45"/>
  <c r="H3295" i="45"/>
  <c r="H3296" i="45"/>
  <c r="H3297" i="45"/>
  <c r="H3298" i="45"/>
  <c r="H3299" i="45"/>
  <c r="H3300" i="45"/>
  <c r="H3301" i="45"/>
  <c r="H3302" i="45"/>
  <c r="H3303" i="45"/>
  <c r="H3304" i="45"/>
  <c r="H3305" i="45"/>
  <c r="H3306" i="45"/>
  <c r="H3307" i="45"/>
  <c r="H3308" i="45"/>
  <c r="H3309" i="45"/>
  <c r="H3310" i="45"/>
  <c r="H3311" i="45"/>
  <c r="H3312" i="45"/>
  <c r="H3313" i="45"/>
  <c r="H3314" i="45"/>
  <c r="H3315" i="45"/>
  <c r="H3316" i="45"/>
  <c r="H3317" i="45"/>
  <c r="H3318" i="45"/>
  <c r="H3319" i="45"/>
  <c r="H3320" i="45"/>
  <c r="H3321" i="45"/>
  <c r="H3322" i="45"/>
  <c r="H3323" i="45"/>
  <c r="H3324" i="45"/>
  <c r="H3325" i="45"/>
  <c r="H3326" i="45"/>
  <c r="H3327" i="45"/>
  <c r="H3328" i="45"/>
  <c r="H3329" i="45"/>
  <c r="H3330" i="45"/>
  <c r="H3331" i="45"/>
  <c r="H3332" i="45"/>
  <c r="H3333" i="45"/>
  <c r="H3334" i="45"/>
  <c r="H3335" i="45"/>
  <c r="H3336" i="45"/>
  <c r="H3337" i="45"/>
  <c r="H3338" i="45"/>
  <c r="H3339" i="45"/>
  <c r="H3340" i="45"/>
  <c r="H3341" i="45"/>
  <c r="H3342" i="45"/>
  <c r="H3343" i="45"/>
  <c r="H3344" i="45"/>
  <c r="H3345" i="45"/>
  <c r="H3346" i="45"/>
  <c r="H3347" i="45"/>
  <c r="H3348" i="45"/>
  <c r="H3349" i="45"/>
  <c r="H3350" i="45"/>
  <c r="H3351" i="45"/>
  <c r="H3352" i="45"/>
  <c r="H3353" i="45"/>
  <c r="H3354" i="45"/>
  <c r="H3355" i="45"/>
  <c r="H3356" i="45"/>
  <c r="H3357" i="45"/>
  <c r="H3358" i="45"/>
  <c r="H3359" i="45"/>
  <c r="H3360" i="45"/>
  <c r="H3361" i="45"/>
  <c r="H3362" i="45"/>
  <c r="H3363" i="45"/>
  <c r="H3364" i="45"/>
  <c r="H3365" i="45"/>
  <c r="H3366" i="45"/>
  <c r="H3367" i="45"/>
  <c r="H3368" i="45"/>
  <c r="H3369" i="45"/>
  <c r="H3370" i="45"/>
  <c r="H3371" i="45"/>
  <c r="H3372" i="45"/>
  <c r="H3373" i="45"/>
  <c r="H3374" i="45"/>
  <c r="H3375" i="45"/>
  <c r="H3376" i="45"/>
  <c r="H3377" i="45"/>
  <c r="H3378" i="45"/>
  <c r="H3379" i="45"/>
  <c r="H3380" i="45"/>
  <c r="H3381" i="45"/>
  <c r="H3382" i="45"/>
  <c r="H3383" i="45"/>
  <c r="H3384" i="45"/>
  <c r="H3385" i="45"/>
  <c r="H3386" i="45"/>
  <c r="H3387" i="45"/>
  <c r="H3388" i="45"/>
  <c r="H3389" i="45"/>
  <c r="H3390" i="45"/>
  <c r="H3391" i="45"/>
  <c r="H3392" i="45"/>
  <c r="H3393" i="45"/>
  <c r="H3394" i="45"/>
  <c r="H3395" i="45"/>
  <c r="H3396" i="45"/>
  <c r="H3397" i="45"/>
  <c r="H3398" i="45"/>
  <c r="H3399" i="45"/>
  <c r="H3400" i="45"/>
  <c r="H3401" i="45"/>
  <c r="H3402" i="45"/>
  <c r="H3403" i="45"/>
  <c r="H3404" i="45"/>
  <c r="H3405" i="45"/>
  <c r="H3406" i="45"/>
  <c r="H3407" i="45"/>
  <c r="H3408" i="45"/>
  <c r="H3409" i="45"/>
  <c r="H3410" i="45"/>
  <c r="H3411" i="45"/>
  <c r="H3412" i="45"/>
  <c r="H3413" i="45"/>
  <c r="H3414" i="45"/>
  <c r="H3415" i="45"/>
  <c r="H3416" i="45"/>
  <c r="H3417" i="45"/>
  <c r="H3418" i="45"/>
  <c r="H3419" i="45"/>
  <c r="H3420" i="45"/>
  <c r="H3421" i="45"/>
  <c r="H3422" i="45"/>
  <c r="H3423" i="45"/>
  <c r="H3424" i="45"/>
  <c r="H3425" i="45"/>
  <c r="H3426" i="45"/>
  <c r="H3427" i="45"/>
  <c r="H3428" i="45"/>
  <c r="H3429" i="45"/>
  <c r="H3430" i="45"/>
  <c r="H3431" i="45"/>
  <c r="H3432" i="45"/>
  <c r="H3433" i="45"/>
  <c r="H3434" i="45"/>
  <c r="H3435" i="45"/>
  <c r="H3436" i="45"/>
  <c r="H3437" i="45"/>
  <c r="H3438" i="45"/>
  <c r="H3439" i="45"/>
  <c r="H3440" i="45"/>
  <c r="H3441" i="45"/>
  <c r="H3442" i="45"/>
  <c r="H3443" i="45"/>
  <c r="H3444" i="45"/>
  <c r="H3445" i="45"/>
  <c r="H3446" i="45"/>
  <c r="H3447" i="45"/>
  <c r="H3448" i="45"/>
  <c r="H3449" i="45"/>
  <c r="H3450" i="45"/>
  <c r="H3451" i="45"/>
  <c r="H3452" i="45"/>
  <c r="H3453" i="45"/>
  <c r="H3454" i="45"/>
  <c r="H3455" i="45"/>
  <c r="H3456" i="45"/>
  <c r="H3457" i="45"/>
  <c r="H3458" i="45"/>
  <c r="H3459" i="45"/>
  <c r="H3460" i="45"/>
  <c r="H3461" i="45"/>
  <c r="H3462" i="45"/>
  <c r="H3463" i="45"/>
  <c r="H3464" i="45"/>
  <c r="H3465" i="45"/>
  <c r="H3466" i="45"/>
  <c r="H3467" i="45"/>
  <c r="H3468" i="45"/>
  <c r="H3469" i="45"/>
  <c r="H3470" i="45"/>
  <c r="H3471" i="45"/>
  <c r="H3472" i="45"/>
  <c r="H3473" i="45"/>
  <c r="H3474" i="45"/>
  <c r="H3475" i="45"/>
  <c r="H3476" i="45"/>
  <c r="H3477" i="45"/>
  <c r="H3478" i="45"/>
  <c r="H3479" i="45"/>
  <c r="H3480" i="45"/>
  <c r="H3481" i="45"/>
  <c r="H3482" i="45"/>
  <c r="H3483" i="45"/>
  <c r="H3484" i="45"/>
  <c r="H3485" i="45"/>
  <c r="H3486" i="45"/>
  <c r="H3487" i="45"/>
  <c r="H3488" i="45"/>
  <c r="H3489" i="45"/>
  <c r="H3490" i="45"/>
  <c r="H3491" i="45"/>
  <c r="H3492" i="45"/>
  <c r="H3493" i="45"/>
  <c r="H3494" i="45"/>
  <c r="H3495" i="45"/>
  <c r="H3496" i="45"/>
  <c r="H3497" i="45"/>
  <c r="H3498" i="45"/>
  <c r="H3499" i="45"/>
  <c r="H3500" i="45"/>
  <c r="H3501" i="45"/>
  <c r="H3502" i="45"/>
  <c r="H3503" i="45"/>
  <c r="H3504" i="45"/>
  <c r="H3505" i="45"/>
  <c r="H3506" i="45"/>
  <c r="H3507" i="45"/>
  <c r="H3508" i="45"/>
  <c r="H3509" i="45"/>
  <c r="H3510" i="45"/>
  <c r="H3511" i="45"/>
  <c r="H3512" i="45"/>
  <c r="H3513" i="45"/>
  <c r="H3514" i="45"/>
  <c r="H3515" i="45"/>
  <c r="H3516" i="45"/>
  <c r="H3517" i="45"/>
  <c r="H3518" i="45"/>
  <c r="H3519" i="45"/>
  <c r="H3520" i="45"/>
  <c r="H3521" i="45"/>
  <c r="H3522" i="45"/>
  <c r="H3523" i="45"/>
  <c r="H3524" i="45"/>
  <c r="H3525" i="45"/>
  <c r="H3526" i="45"/>
  <c r="H3527" i="45"/>
  <c r="H3528" i="45"/>
  <c r="H3529" i="45"/>
  <c r="H3530" i="45"/>
  <c r="H3531" i="45"/>
  <c r="H3532" i="45"/>
  <c r="H3533" i="45"/>
  <c r="H3534" i="45"/>
  <c r="H3535" i="45"/>
  <c r="H3536" i="45"/>
  <c r="H3537" i="45"/>
  <c r="H3538" i="45"/>
  <c r="H3539" i="45"/>
  <c r="H3540" i="45"/>
  <c r="H3541" i="45"/>
  <c r="H3542" i="45"/>
  <c r="H3543" i="45"/>
  <c r="H3544" i="45"/>
  <c r="H3545" i="45"/>
  <c r="H3546" i="45"/>
  <c r="H3547" i="45"/>
  <c r="H3548" i="45"/>
  <c r="H3549" i="45"/>
  <c r="H3550" i="45"/>
  <c r="H3551" i="45"/>
  <c r="H3552" i="45"/>
  <c r="H3553" i="45"/>
  <c r="H3554" i="45"/>
  <c r="H3555" i="45"/>
  <c r="H3556" i="45"/>
  <c r="H3557" i="45"/>
  <c r="H3558" i="45"/>
  <c r="H3559" i="45"/>
  <c r="H3560" i="45"/>
  <c r="H3561" i="45"/>
  <c r="H3562" i="45"/>
  <c r="H3563" i="45"/>
  <c r="H3564" i="45"/>
  <c r="H3565" i="45"/>
  <c r="H3566" i="45"/>
  <c r="H3567" i="45"/>
  <c r="H3568" i="45"/>
  <c r="H3569" i="45"/>
  <c r="H3570" i="45"/>
  <c r="H3571" i="45"/>
  <c r="H3572" i="45"/>
  <c r="H3573" i="45"/>
  <c r="H3574" i="45"/>
  <c r="H3575" i="45"/>
  <c r="H3576" i="45"/>
  <c r="H3577" i="45"/>
  <c r="H3578" i="45"/>
  <c r="H3579" i="45"/>
  <c r="H3580" i="45"/>
  <c r="H3581" i="45"/>
  <c r="H3582" i="45"/>
  <c r="H3583" i="45"/>
  <c r="H3584" i="45"/>
  <c r="H3585" i="45"/>
  <c r="H3586" i="45"/>
  <c r="H3587" i="45"/>
  <c r="H3588" i="45"/>
  <c r="H3589" i="45"/>
  <c r="H3590" i="45"/>
  <c r="H3591" i="45"/>
  <c r="H3592" i="45"/>
  <c r="H3593" i="45"/>
  <c r="H3594" i="45"/>
  <c r="H3595" i="45"/>
  <c r="H3596" i="45"/>
  <c r="H3597" i="45"/>
  <c r="H3598" i="45"/>
  <c r="H3599" i="45"/>
  <c r="H3600" i="45"/>
  <c r="H3601" i="45"/>
  <c r="H3602" i="45"/>
  <c r="H3603" i="45"/>
  <c r="H3604" i="45"/>
  <c r="H3605" i="45"/>
  <c r="H3606" i="45"/>
  <c r="H3607" i="45"/>
  <c r="H3608" i="45"/>
  <c r="H3609" i="45"/>
  <c r="H3610" i="45"/>
  <c r="H3611" i="45"/>
  <c r="H3612" i="45"/>
  <c r="H3613" i="45"/>
  <c r="H3614" i="45"/>
  <c r="H3615" i="45"/>
  <c r="H3616" i="45"/>
  <c r="H3617" i="45"/>
  <c r="H3618" i="45"/>
  <c r="H3619" i="45"/>
  <c r="H3620" i="45"/>
  <c r="H3621" i="45"/>
  <c r="H3622" i="45"/>
  <c r="H3623" i="45"/>
  <c r="H3624" i="45"/>
  <c r="H3625" i="45"/>
  <c r="H3626" i="45"/>
  <c r="H3627" i="45"/>
  <c r="H3628" i="45"/>
  <c r="H3629" i="45"/>
  <c r="H3630" i="45"/>
  <c r="H3631" i="45"/>
  <c r="H3632" i="45"/>
  <c r="H3633" i="45"/>
  <c r="H3634" i="45"/>
  <c r="H3635" i="45"/>
  <c r="H3636" i="45"/>
  <c r="H3637" i="45"/>
  <c r="H3638" i="45"/>
  <c r="H3639" i="45"/>
  <c r="H3640" i="45"/>
  <c r="H3641" i="45"/>
  <c r="H3642" i="45"/>
  <c r="H3643" i="45"/>
  <c r="H3644" i="45"/>
  <c r="H3645" i="45"/>
  <c r="H3646" i="45"/>
  <c r="H3647" i="45"/>
  <c r="H3648" i="45"/>
  <c r="H3649" i="45"/>
  <c r="H3650" i="45"/>
  <c r="H3651" i="45"/>
  <c r="H3652" i="45"/>
  <c r="H3653" i="45"/>
  <c r="H3654" i="45"/>
  <c r="H3655" i="45"/>
  <c r="H3656" i="45"/>
  <c r="H3657" i="45"/>
  <c r="H3658" i="45"/>
  <c r="H3659" i="45"/>
  <c r="H3660" i="45"/>
  <c r="H3661" i="45"/>
  <c r="H3662" i="45"/>
  <c r="H3663" i="45"/>
  <c r="H3664" i="45"/>
  <c r="H3665" i="45"/>
  <c r="H3666" i="45"/>
  <c r="H3667" i="45"/>
  <c r="H3668" i="45"/>
  <c r="H3669" i="45"/>
  <c r="H3670" i="45"/>
  <c r="H3671" i="45"/>
  <c r="H3672" i="45"/>
  <c r="H3673" i="45"/>
  <c r="H3674" i="45"/>
  <c r="H3675" i="45"/>
  <c r="H3676" i="45"/>
  <c r="H3677" i="45"/>
  <c r="H3678" i="45"/>
  <c r="H3679" i="45"/>
  <c r="H3680" i="45"/>
  <c r="H3681" i="45"/>
  <c r="H3682" i="45"/>
  <c r="H3683" i="45"/>
  <c r="H3684" i="45"/>
  <c r="H3685" i="45"/>
  <c r="H3686" i="45"/>
  <c r="H3687" i="45"/>
  <c r="H3688" i="45"/>
  <c r="H3689" i="45"/>
  <c r="H3690" i="45"/>
  <c r="H3691" i="45"/>
  <c r="H3692" i="45"/>
  <c r="H3693" i="45"/>
  <c r="H3694" i="45"/>
  <c r="H3695" i="45"/>
  <c r="H3696" i="45"/>
  <c r="H3697" i="45"/>
  <c r="H3698" i="45"/>
  <c r="H3699" i="45"/>
  <c r="H3700" i="45"/>
  <c r="H3701" i="45"/>
  <c r="H3702" i="45"/>
  <c r="H3703" i="45"/>
  <c r="H3704" i="45"/>
  <c r="H3705" i="45"/>
  <c r="H3706" i="45"/>
  <c r="H3707" i="45"/>
  <c r="H3708" i="45"/>
  <c r="H3709" i="45"/>
  <c r="H3710" i="45"/>
  <c r="H3711" i="45"/>
  <c r="H3712" i="45"/>
  <c r="H3713" i="45"/>
  <c r="H3714" i="45"/>
  <c r="H3715" i="45"/>
  <c r="H3716" i="45"/>
  <c r="H3717" i="45"/>
  <c r="H3718" i="45"/>
  <c r="H3719" i="45"/>
  <c r="H3720" i="45"/>
  <c r="H3721" i="45"/>
  <c r="H3722" i="45"/>
  <c r="H3723" i="45"/>
  <c r="H3724" i="45"/>
  <c r="H3725" i="45"/>
  <c r="H3726" i="45"/>
  <c r="H3727" i="45"/>
  <c r="H3728" i="45"/>
  <c r="H3729" i="45"/>
  <c r="H3730" i="45"/>
  <c r="H3731" i="45"/>
  <c r="H3732" i="45"/>
  <c r="H3733" i="45"/>
  <c r="H3734" i="45"/>
  <c r="H3735" i="45"/>
  <c r="H3736" i="45"/>
  <c r="H3737" i="45"/>
  <c r="H3738" i="45"/>
  <c r="H3739" i="45"/>
  <c r="H3740" i="45"/>
  <c r="H3741" i="45"/>
  <c r="H3742" i="45"/>
  <c r="H3743" i="45"/>
  <c r="H3744" i="45"/>
  <c r="H3745" i="45"/>
  <c r="H3746" i="45"/>
  <c r="H3747" i="45"/>
  <c r="H3748" i="45"/>
  <c r="H3749" i="45"/>
  <c r="H3750" i="45"/>
  <c r="H3751" i="45"/>
  <c r="H3752" i="45"/>
  <c r="H3753" i="45"/>
  <c r="H3754" i="45"/>
  <c r="H3755" i="45"/>
  <c r="H3756" i="45"/>
  <c r="H3757" i="45"/>
  <c r="H3758" i="45"/>
  <c r="H3759" i="45"/>
  <c r="H3760" i="45"/>
  <c r="H3761" i="45"/>
  <c r="H3762" i="45"/>
  <c r="H3763" i="45"/>
  <c r="H3764" i="45"/>
  <c r="H3765" i="45"/>
  <c r="H3766" i="45"/>
  <c r="H3767" i="45"/>
  <c r="H3768" i="45"/>
  <c r="H3769" i="45"/>
  <c r="H3770" i="45"/>
  <c r="H3771" i="45"/>
  <c r="H3772" i="45"/>
  <c r="H3773" i="45"/>
  <c r="H3774" i="45"/>
  <c r="H3775" i="45"/>
  <c r="H3776" i="45"/>
  <c r="H3777" i="45"/>
  <c r="H3778" i="45"/>
  <c r="H3779" i="45"/>
  <c r="H3780" i="45"/>
  <c r="H3781" i="45"/>
  <c r="H3782" i="45"/>
  <c r="H3783" i="45"/>
  <c r="H3784" i="45"/>
  <c r="H3785" i="45"/>
  <c r="H3786" i="45"/>
  <c r="H3787" i="45"/>
  <c r="H3788" i="45"/>
  <c r="H3789" i="45"/>
  <c r="H3790" i="45"/>
  <c r="H3791" i="45"/>
  <c r="H3792" i="45"/>
  <c r="H3793" i="45"/>
  <c r="H3794" i="45"/>
  <c r="H3795" i="45"/>
  <c r="H3796" i="45"/>
  <c r="H3797" i="45"/>
  <c r="H3798" i="45"/>
  <c r="H3799" i="45"/>
  <c r="H3800" i="45"/>
  <c r="H3801" i="45"/>
  <c r="H3802" i="45"/>
  <c r="H3803" i="45"/>
  <c r="H3804" i="45"/>
  <c r="H3805" i="45"/>
  <c r="H3806" i="45"/>
  <c r="H3807" i="45"/>
  <c r="H3808" i="45"/>
  <c r="H3809" i="45"/>
  <c r="H3810" i="45"/>
  <c r="H3811" i="45"/>
  <c r="H3812" i="45"/>
  <c r="H3813" i="45"/>
  <c r="H3814" i="45"/>
  <c r="H3815" i="45"/>
  <c r="H3816" i="45"/>
  <c r="H3817" i="45"/>
  <c r="H3818" i="45"/>
  <c r="H3819" i="45"/>
  <c r="H3820" i="45"/>
  <c r="H3821" i="45"/>
  <c r="H3822" i="45"/>
  <c r="H3823" i="45"/>
  <c r="H3824" i="45"/>
  <c r="H3825" i="45"/>
  <c r="H3826" i="45"/>
  <c r="H3827" i="45"/>
  <c r="H3828" i="45"/>
  <c r="H3829" i="45"/>
  <c r="H3830" i="45"/>
  <c r="H3831" i="45"/>
  <c r="H3832" i="45"/>
  <c r="H3833" i="45"/>
  <c r="H3834" i="45"/>
  <c r="H3835" i="45"/>
  <c r="H3836" i="45"/>
  <c r="H3837" i="45"/>
  <c r="H3838" i="45"/>
  <c r="H3839" i="45"/>
  <c r="H3840" i="45"/>
  <c r="H3841" i="45"/>
  <c r="H3842" i="45"/>
  <c r="H3843" i="45"/>
  <c r="H3844" i="45"/>
  <c r="H3845" i="45"/>
  <c r="H3846" i="45"/>
  <c r="H3847" i="45"/>
  <c r="H3848" i="45"/>
  <c r="H3849" i="45"/>
  <c r="H3850" i="45"/>
  <c r="H3851" i="45"/>
  <c r="H3852" i="45"/>
  <c r="H3853" i="45"/>
  <c r="H3854" i="45"/>
  <c r="H3855" i="45"/>
  <c r="H3856" i="45"/>
  <c r="H3857" i="45"/>
  <c r="H3858" i="45"/>
  <c r="H3859" i="45"/>
  <c r="H3860" i="45"/>
  <c r="H3861" i="45"/>
  <c r="H3862" i="45"/>
  <c r="H3863" i="45"/>
  <c r="H3864" i="45"/>
  <c r="H3865" i="45"/>
  <c r="H3866" i="45"/>
  <c r="H3867" i="45"/>
  <c r="H3868" i="45"/>
  <c r="H3869" i="45"/>
  <c r="H3870" i="45"/>
  <c r="H3871" i="45"/>
  <c r="H3872" i="45"/>
  <c r="H3873" i="45"/>
  <c r="H3874" i="45"/>
  <c r="H3875" i="45"/>
  <c r="H3876" i="45"/>
  <c r="H3877" i="45"/>
  <c r="H3878" i="45"/>
  <c r="H3879" i="45"/>
  <c r="H3880" i="45"/>
  <c r="H3881" i="45"/>
  <c r="H3882" i="45"/>
  <c r="H3883" i="45"/>
  <c r="H3884" i="45"/>
  <c r="H3885" i="45"/>
  <c r="H3886" i="45"/>
  <c r="H3887" i="45"/>
  <c r="H3888" i="45"/>
  <c r="H3889" i="45"/>
  <c r="H3890" i="45"/>
  <c r="H3891" i="45"/>
  <c r="H3892" i="45"/>
  <c r="H3893" i="45"/>
  <c r="H3894" i="45"/>
  <c r="H3895" i="45"/>
  <c r="H3896" i="45"/>
  <c r="H3897" i="45"/>
  <c r="H3898" i="45"/>
  <c r="H3899" i="45"/>
  <c r="H3900" i="45"/>
  <c r="H3901" i="45"/>
  <c r="H3902" i="45"/>
  <c r="H3903" i="45"/>
  <c r="H3904" i="45"/>
  <c r="H3905" i="45"/>
  <c r="H3906" i="45"/>
  <c r="H3907" i="45"/>
  <c r="H3908" i="45"/>
  <c r="H3909" i="45"/>
  <c r="H3910" i="45"/>
  <c r="H3911" i="45"/>
  <c r="H3912" i="45"/>
  <c r="H3913" i="45"/>
  <c r="H3914" i="45"/>
  <c r="H3915" i="45"/>
  <c r="H3916" i="45"/>
  <c r="H3917" i="45"/>
  <c r="H3918" i="45"/>
  <c r="H3919" i="45"/>
  <c r="H3920" i="45"/>
  <c r="H3921" i="45"/>
  <c r="H3922" i="45"/>
  <c r="H3923" i="45"/>
  <c r="H3924" i="45"/>
  <c r="H3925" i="45"/>
  <c r="H3926" i="45"/>
  <c r="H3927" i="45"/>
  <c r="H3928" i="45"/>
  <c r="H3929" i="45"/>
  <c r="H3930" i="45"/>
  <c r="H3931" i="45"/>
  <c r="H3932" i="45"/>
  <c r="H3933" i="45"/>
  <c r="H3934" i="45"/>
  <c r="H3935" i="45"/>
  <c r="H3936" i="45"/>
  <c r="H3937" i="45"/>
  <c r="H3938" i="45"/>
  <c r="H3939" i="45"/>
  <c r="H3940" i="45"/>
  <c r="H3941" i="45"/>
  <c r="H3942" i="45"/>
  <c r="H3943" i="45"/>
  <c r="H3944" i="45"/>
  <c r="H3945" i="45"/>
  <c r="H3946" i="45"/>
  <c r="H3947" i="45"/>
  <c r="H3948" i="45"/>
  <c r="H3949" i="45"/>
  <c r="H3950" i="45"/>
  <c r="H3951" i="45"/>
  <c r="H3952" i="45"/>
  <c r="H3953" i="45"/>
  <c r="H3954" i="45"/>
  <c r="H3955" i="45"/>
  <c r="H3956" i="45"/>
  <c r="H3957" i="45"/>
  <c r="H3958" i="45"/>
  <c r="H3959" i="45"/>
  <c r="H3960" i="45"/>
  <c r="H3961" i="45"/>
  <c r="H3962" i="45"/>
  <c r="H3963" i="45"/>
  <c r="H3964" i="45"/>
  <c r="H3965" i="45"/>
  <c r="H3966" i="45"/>
  <c r="H3967" i="45"/>
  <c r="H3968" i="45"/>
  <c r="H3969" i="45"/>
  <c r="H3970" i="45"/>
  <c r="H3971" i="45"/>
  <c r="H3972" i="45"/>
  <c r="H3973" i="45"/>
  <c r="H3974" i="45"/>
  <c r="H3975" i="45"/>
  <c r="H3976" i="45"/>
  <c r="H3977" i="45"/>
  <c r="H3978" i="45"/>
  <c r="H3979" i="45"/>
  <c r="H3980" i="45"/>
  <c r="H3981" i="45"/>
  <c r="H3982" i="45"/>
  <c r="H3983" i="45"/>
  <c r="H3984" i="45"/>
  <c r="H3985" i="45"/>
  <c r="H3986" i="45"/>
  <c r="H3987" i="45"/>
  <c r="H3988" i="45"/>
  <c r="H3989" i="45"/>
  <c r="H3990" i="45"/>
  <c r="H3991" i="45"/>
  <c r="H3992" i="45"/>
  <c r="H3993" i="45"/>
  <c r="H3994" i="45"/>
  <c r="H3995" i="45"/>
  <c r="H3996" i="45"/>
  <c r="H3997" i="45"/>
  <c r="H3998" i="45"/>
  <c r="H3999" i="45"/>
  <c r="H4000" i="45"/>
  <c r="H4001" i="45"/>
  <c r="H4002" i="45"/>
  <c r="H4003" i="45"/>
  <c r="H4004" i="45"/>
  <c r="H4005" i="45"/>
  <c r="H4006" i="45"/>
  <c r="H4007" i="45"/>
  <c r="H4008" i="45"/>
  <c r="H4009" i="45"/>
  <c r="H4010" i="45"/>
  <c r="H4011" i="45"/>
  <c r="H4012" i="45"/>
  <c r="H4013" i="45"/>
  <c r="H4014" i="45"/>
  <c r="H4015" i="45"/>
  <c r="H4016" i="45"/>
  <c r="H4017" i="45"/>
  <c r="H4018" i="45"/>
  <c r="H4019" i="45"/>
  <c r="H4020" i="45"/>
  <c r="H4021" i="45"/>
  <c r="H4022" i="45"/>
  <c r="H4023" i="45"/>
  <c r="H4024" i="45"/>
  <c r="H4025" i="45"/>
  <c r="H4026" i="45"/>
  <c r="H4027" i="45"/>
  <c r="H4028" i="45"/>
  <c r="H4029" i="45"/>
  <c r="H4030" i="45"/>
  <c r="H4031" i="45"/>
  <c r="H4032" i="45"/>
  <c r="H4033" i="45"/>
  <c r="H4034" i="45"/>
  <c r="H4035" i="45"/>
  <c r="H4036" i="45"/>
  <c r="H4037" i="45"/>
  <c r="H4038" i="45"/>
  <c r="H4039" i="45"/>
  <c r="H4040" i="45"/>
  <c r="H4041" i="45"/>
  <c r="H4042" i="45"/>
  <c r="H4043" i="45"/>
  <c r="H4044" i="45"/>
  <c r="H4045" i="45"/>
  <c r="H4046" i="45"/>
  <c r="H4047" i="45"/>
  <c r="H4048" i="45"/>
  <c r="H4049" i="45"/>
  <c r="H4050" i="45"/>
  <c r="H4051" i="45"/>
  <c r="H4052" i="45"/>
  <c r="H4053" i="45"/>
  <c r="H4054" i="45"/>
  <c r="H4055" i="45"/>
  <c r="H4056" i="45"/>
  <c r="H4057" i="45"/>
  <c r="H4058" i="45"/>
  <c r="H4059" i="45"/>
  <c r="H4060" i="45"/>
  <c r="H4061" i="45"/>
  <c r="H4062" i="45"/>
  <c r="H4063" i="45"/>
  <c r="H4064" i="45"/>
  <c r="H4065" i="45"/>
  <c r="H4066" i="45"/>
  <c r="H4067" i="45"/>
  <c r="H4068" i="45"/>
  <c r="H4069" i="45"/>
  <c r="H4070" i="45"/>
  <c r="H4071" i="45"/>
  <c r="H4072" i="45"/>
  <c r="H4073" i="45"/>
  <c r="H4074" i="45"/>
  <c r="H4075" i="45"/>
  <c r="H4076" i="45"/>
  <c r="H4077" i="45"/>
  <c r="H4078" i="45"/>
  <c r="H4079" i="45"/>
  <c r="H4080" i="45"/>
  <c r="H4081" i="45"/>
  <c r="H4082" i="45"/>
  <c r="H4083" i="45"/>
  <c r="H4084" i="45"/>
  <c r="H4085" i="45"/>
  <c r="H4086" i="45"/>
  <c r="H4087" i="45"/>
  <c r="H4088" i="45"/>
  <c r="H4089" i="45"/>
  <c r="H4090" i="45"/>
  <c r="H4091" i="45"/>
  <c r="H4092" i="45"/>
  <c r="H4093" i="45"/>
  <c r="H4094" i="45"/>
  <c r="H4095" i="45"/>
  <c r="H4096" i="45"/>
  <c r="H4097" i="45"/>
  <c r="H4098" i="45"/>
  <c r="H4099" i="45"/>
  <c r="H4100" i="45"/>
  <c r="H4101" i="45"/>
  <c r="H4102" i="45"/>
  <c r="H4103" i="45"/>
  <c r="H4104" i="45"/>
  <c r="H4105" i="45"/>
  <c r="H4106" i="45"/>
  <c r="H4107" i="45"/>
  <c r="H4108" i="45"/>
  <c r="H4109" i="45"/>
  <c r="H4110" i="45"/>
  <c r="H4111" i="45"/>
  <c r="H4112" i="45"/>
  <c r="H4113" i="45"/>
  <c r="H4114" i="45"/>
  <c r="H4115" i="45"/>
  <c r="H4116" i="45"/>
  <c r="H4117" i="45"/>
  <c r="H4118" i="45"/>
  <c r="H4119" i="45"/>
  <c r="H4120" i="45"/>
  <c r="H4121" i="45"/>
  <c r="H4122" i="45"/>
  <c r="H4123" i="45"/>
  <c r="H4124" i="45"/>
  <c r="H4125" i="45"/>
  <c r="H4126" i="45"/>
  <c r="H4127" i="45"/>
  <c r="H4128" i="45"/>
  <c r="H4129" i="45"/>
  <c r="H4130" i="45"/>
  <c r="H4131" i="45"/>
  <c r="H4132" i="45"/>
  <c r="H4133" i="45"/>
  <c r="H4134" i="45"/>
  <c r="H4135" i="45"/>
  <c r="H4136" i="45"/>
  <c r="H4137" i="45"/>
  <c r="H4138" i="45"/>
  <c r="H4139" i="45"/>
  <c r="H4140" i="45"/>
  <c r="H4141" i="45"/>
  <c r="H4142" i="45"/>
  <c r="H4143" i="45"/>
  <c r="H4144" i="45"/>
  <c r="H4145" i="45"/>
  <c r="H4146" i="45"/>
  <c r="H4147" i="45"/>
  <c r="H4148" i="45"/>
  <c r="H4149" i="45"/>
  <c r="H4150" i="45"/>
  <c r="H4151" i="45"/>
  <c r="H4152" i="45"/>
  <c r="H4153" i="45"/>
  <c r="H4154" i="45"/>
  <c r="H4155" i="45"/>
  <c r="H4156" i="45"/>
  <c r="H4157" i="45"/>
  <c r="H4158" i="45"/>
  <c r="H4159" i="45"/>
  <c r="H4160" i="45"/>
  <c r="H4161" i="45"/>
  <c r="H4162" i="45"/>
  <c r="H4163" i="45"/>
  <c r="H4164" i="45"/>
  <c r="H4165" i="45"/>
  <c r="H4166" i="45"/>
  <c r="H4167" i="45"/>
  <c r="H4168" i="45"/>
  <c r="H4169" i="45"/>
  <c r="H4170" i="45"/>
  <c r="H4171" i="45"/>
  <c r="H4172" i="45"/>
  <c r="H4173" i="45"/>
  <c r="H4174" i="45"/>
  <c r="H4175" i="45"/>
  <c r="H4176" i="45"/>
  <c r="H4177" i="45"/>
  <c r="H4178" i="45"/>
  <c r="H4179" i="45"/>
  <c r="H4180" i="45"/>
  <c r="H4181" i="45"/>
  <c r="H4182" i="45"/>
  <c r="H4183" i="45"/>
  <c r="H4184" i="45"/>
  <c r="H4185" i="45"/>
  <c r="H4186" i="45"/>
  <c r="H4187" i="45"/>
  <c r="H4188" i="45"/>
  <c r="H4189" i="45"/>
  <c r="H4190" i="45"/>
  <c r="H4191" i="45"/>
  <c r="H4192" i="45"/>
  <c r="H4193" i="45"/>
  <c r="H4194" i="45"/>
  <c r="H4195" i="45"/>
  <c r="H4196" i="45"/>
  <c r="H4197" i="45"/>
  <c r="H4198" i="45"/>
  <c r="H4199" i="45"/>
  <c r="H4200" i="45"/>
  <c r="H4201" i="45"/>
  <c r="H4202" i="45"/>
  <c r="H4203" i="45"/>
  <c r="H4204" i="45"/>
  <c r="H4205" i="45"/>
  <c r="H4206" i="45"/>
  <c r="H4207" i="45"/>
  <c r="H4208" i="45"/>
  <c r="H4209" i="45"/>
  <c r="H4210" i="45"/>
  <c r="H4211" i="45"/>
  <c r="H4212" i="45"/>
  <c r="H4213" i="45"/>
  <c r="H4214" i="45"/>
  <c r="H4215" i="45"/>
  <c r="H4216" i="45"/>
  <c r="H4217" i="45"/>
  <c r="H4218" i="45"/>
  <c r="H4219" i="45"/>
  <c r="H4220" i="45"/>
  <c r="H4221" i="45"/>
  <c r="H4222" i="45"/>
  <c r="H4223" i="45"/>
  <c r="H4224" i="45"/>
  <c r="H4225" i="45"/>
  <c r="H4226" i="45"/>
  <c r="H4227" i="45"/>
  <c r="H4228" i="45"/>
  <c r="H4229" i="45"/>
  <c r="H4230" i="45"/>
  <c r="H4231" i="45"/>
  <c r="H4232" i="45"/>
  <c r="H4233" i="45"/>
  <c r="H4234" i="45"/>
  <c r="H4235" i="45"/>
  <c r="H4236" i="45"/>
  <c r="H4237" i="45"/>
  <c r="H4238" i="45"/>
  <c r="H4239" i="45"/>
  <c r="H4240" i="45"/>
  <c r="H4241" i="45"/>
  <c r="H4242" i="45"/>
  <c r="H4243" i="45"/>
  <c r="H4244" i="45"/>
  <c r="H4245" i="45"/>
  <c r="H4246" i="45"/>
  <c r="H4247" i="45"/>
  <c r="H4248" i="45"/>
  <c r="H4249" i="45"/>
  <c r="H4250" i="45"/>
  <c r="H4251" i="45"/>
  <c r="H4252" i="45"/>
  <c r="H4253" i="45"/>
  <c r="H4254" i="45"/>
  <c r="H4255" i="45"/>
  <c r="H4256" i="45"/>
  <c r="H4257" i="45"/>
  <c r="H4258" i="45"/>
  <c r="H4259" i="45"/>
  <c r="H4260" i="45"/>
  <c r="H4261" i="45"/>
  <c r="H4262" i="45"/>
  <c r="H4263" i="45"/>
  <c r="H4264" i="45"/>
  <c r="H4265" i="45"/>
  <c r="H4266" i="45"/>
  <c r="H4267" i="45"/>
  <c r="H4268" i="45"/>
  <c r="H4269" i="45"/>
  <c r="H4270" i="45"/>
  <c r="H4271" i="45"/>
  <c r="H4272" i="45"/>
  <c r="H4273" i="45"/>
  <c r="H4274" i="45"/>
  <c r="H4275" i="45"/>
  <c r="H4276" i="45"/>
  <c r="H4277" i="45"/>
  <c r="H4278" i="45"/>
  <c r="H4279" i="45"/>
  <c r="H4280" i="45"/>
  <c r="H4281" i="45"/>
  <c r="H4282" i="45"/>
  <c r="H4283" i="45"/>
  <c r="H4284" i="45"/>
  <c r="H4285" i="45"/>
  <c r="H4286" i="45"/>
  <c r="H4287" i="45"/>
  <c r="H4288" i="45"/>
  <c r="H4289" i="45"/>
  <c r="H4290" i="45"/>
  <c r="H4291" i="45"/>
  <c r="H4292" i="45"/>
  <c r="H4293" i="45"/>
  <c r="H4294" i="45"/>
  <c r="H4295" i="45"/>
  <c r="H4296" i="45"/>
  <c r="H4297" i="45"/>
  <c r="H4298" i="45"/>
  <c r="H4299" i="45"/>
  <c r="H4300" i="45"/>
  <c r="H4301" i="45"/>
  <c r="H4302" i="45"/>
  <c r="H4303" i="45"/>
  <c r="H4304" i="45"/>
  <c r="H4305" i="45"/>
  <c r="H4306" i="45"/>
  <c r="H4307" i="45"/>
  <c r="H4308" i="45"/>
  <c r="H4309" i="45"/>
  <c r="H4310" i="45"/>
  <c r="H4311" i="45"/>
  <c r="H4312" i="45"/>
  <c r="H4313" i="45"/>
  <c r="H4314" i="45"/>
  <c r="H4315" i="45"/>
  <c r="H4316" i="45"/>
  <c r="H4317" i="45"/>
  <c r="H4318" i="45"/>
  <c r="H4319" i="45"/>
  <c r="H4320" i="45"/>
  <c r="H4321" i="45"/>
  <c r="H4322" i="45"/>
  <c r="H4323" i="45"/>
  <c r="H4324" i="45"/>
  <c r="H4325" i="45"/>
  <c r="H4326" i="45"/>
  <c r="H4327" i="45"/>
  <c r="H4328" i="45"/>
  <c r="H4329" i="45"/>
  <c r="H4330" i="45"/>
  <c r="H4331" i="45"/>
  <c r="H4332" i="45"/>
  <c r="H4333" i="45"/>
  <c r="H4334" i="45"/>
  <c r="H4335" i="45"/>
  <c r="H4336" i="45"/>
  <c r="H4337" i="45"/>
  <c r="H4338" i="45"/>
  <c r="H4339" i="45"/>
  <c r="H4340" i="45"/>
  <c r="H4341" i="45"/>
  <c r="H4342" i="45"/>
  <c r="H4343" i="45"/>
  <c r="H4344" i="45"/>
  <c r="H4345" i="45"/>
  <c r="H4346" i="45"/>
  <c r="H4347" i="45"/>
  <c r="H4348" i="45"/>
  <c r="H4349" i="45"/>
  <c r="H4350" i="45"/>
  <c r="H4351" i="45"/>
  <c r="H4352" i="45"/>
  <c r="H4353" i="45"/>
  <c r="H4354" i="45"/>
  <c r="H4355" i="45"/>
  <c r="H4356" i="45"/>
  <c r="H4357" i="45"/>
  <c r="H4358" i="45"/>
  <c r="H4359" i="45"/>
  <c r="H4360" i="45"/>
  <c r="H4361" i="45"/>
  <c r="H4362" i="45"/>
  <c r="H4363" i="45"/>
  <c r="H4364" i="45"/>
  <c r="H4365" i="45"/>
  <c r="H4366" i="45"/>
  <c r="H4367" i="45"/>
  <c r="H4368" i="45"/>
  <c r="H4369" i="45"/>
  <c r="H4370" i="45"/>
  <c r="H4371" i="45"/>
  <c r="H4372" i="45"/>
  <c r="H4373" i="45"/>
  <c r="H4374" i="45"/>
  <c r="H4375" i="45"/>
  <c r="H4376" i="45"/>
  <c r="H4377" i="45"/>
  <c r="H4378" i="45"/>
  <c r="H4379" i="45"/>
  <c r="H4380" i="45"/>
  <c r="H4381" i="45"/>
  <c r="H4382" i="45"/>
  <c r="H4383" i="45"/>
  <c r="H4384" i="45"/>
  <c r="H4385" i="45"/>
  <c r="H4386" i="45"/>
  <c r="H4387" i="45"/>
  <c r="H4388" i="45"/>
  <c r="H4389" i="45"/>
  <c r="H4390" i="45"/>
  <c r="H4391" i="45"/>
  <c r="H4392" i="45"/>
  <c r="H4393" i="45"/>
  <c r="H4394" i="45"/>
  <c r="H4395" i="45"/>
  <c r="H4396" i="45"/>
  <c r="H4397" i="45"/>
  <c r="H4398" i="45"/>
  <c r="H4399" i="45"/>
  <c r="H4400" i="45"/>
  <c r="H4401" i="45"/>
  <c r="H4402" i="45"/>
  <c r="H4403" i="45"/>
  <c r="H4404" i="45"/>
  <c r="H4405" i="45"/>
  <c r="H4406" i="45"/>
  <c r="H4407" i="45"/>
  <c r="H4408" i="45"/>
  <c r="H4409" i="45"/>
  <c r="H4410" i="45"/>
  <c r="H4411" i="45"/>
  <c r="H4412" i="45"/>
  <c r="H4413" i="45"/>
  <c r="H4414" i="45"/>
  <c r="H4415" i="45"/>
  <c r="H4416" i="45"/>
  <c r="H4417" i="45"/>
  <c r="H4418" i="45"/>
  <c r="H4419" i="45"/>
  <c r="H4420" i="45"/>
  <c r="H4421" i="45"/>
  <c r="H4422" i="45"/>
  <c r="H4423" i="45"/>
  <c r="H4424" i="45"/>
  <c r="H4425" i="45"/>
  <c r="H4426" i="45"/>
  <c r="H4427" i="45"/>
  <c r="H4428" i="45"/>
  <c r="H4429" i="45"/>
  <c r="H4430" i="45"/>
  <c r="H4431" i="45"/>
  <c r="H4432" i="45"/>
  <c r="H4433" i="45"/>
  <c r="H4434" i="45"/>
  <c r="H4435" i="45"/>
  <c r="H4436" i="45"/>
  <c r="H4437" i="45"/>
  <c r="H4438" i="45"/>
  <c r="H4439" i="45"/>
  <c r="H4440" i="45"/>
  <c r="H4441" i="45"/>
  <c r="H4442" i="45"/>
  <c r="H4443" i="45"/>
  <c r="H4444" i="45"/>
  <c r="H4445" i="45"/>
  <c r="H4446" i="45"/>
  <c r="H4447" i="45"/>
  <c r="H4448" i="45"/>
  <c r="H4449" i="45"/>
  <c r="H4450" i="45"/>
  <c r="H4451" i="45"/>
  <c r="H4452" i="45"/>
  <c r="H4453" i="45"/>
  <c r="H4454" i="45"/>
  <c r="H4455" i="45"/>
  <c r="H4456" i="45"/>
  <c r="H4457" i="45"/>
  <c r="H4458" i="45"/>
  <c r="H4459" i="45"/>
  <c r="H4460" i="45"/>
  <c r="H4461" i="45"/>
  <c r="H4462" i="45"/>
  <c r="H4463" i="45"/>
  <c r="H4464" i="45"/>
  <c r="H4465" i="45"/>
  <c r="H4466" i="45"/>
  <c r="H4467" i="45"/>
  <c r="H4468" i="45"/>
  <c r="H4469" i="45"/>
  <c r="H4470" i="45"/>
  <c r="H4471" i="45"/>
  <c r="H4472" i="45"/>
  <c r="H4473" i="45"/>
  <c r="H4474" i="45"/>
  <c r="H4475" i="45"/>
  <c r="H4476" i="45"/>
  <c r="H4477" i="45"/>
  <c r="H4478" i="45"/>
  <c r="H4479" i="45"/>
  <c r="H4480" i="45"/>
  <c r="H4481" i="45"/>
  <c r="H4482" i="45"/>
  <c r="H4483" i="45"/>
  <c r="H4484" i="45"/>
  <c r="H4485" i="45"/>
  <c r="H4486" i="45"/>
  <c r="H4487" i="45"/>
  <c r="H4488" i="45"/>
  <c r="H4489" i="45"/>
  <c r="H4490" i="45"/>
  <c r="H4491" i="45"/>
  <c r="H4492" i="45"/>
  <c r="H4493" i="45"/>
  <c r="H4494" i="45"/>
  <c r="H4495" i="45"/>
  <c r="H4496" i="45"/>
  <c r="H4497" i="45"/>
  <c r="H4498" i="45"/>
  <c r="H4499" i="45"/>
  <c r="H4500" i="45"/>
  <c r="H4501" i="45"/>
  <c r="H4502" i="45"/>
  <c r="H4503" i="45"/>
  <c r="H4504" i="45"/>
  <c r="H4505" i="45"/>
  <c r="H4506" i="45"/>
  <c r="H4507" i="45"/>
  <c r="H4508" i="45"/>
  <c r="H4509" i="45"/>
  <c r="H4510" i="45"/>
  <c r="H4511" i="45"/>
  <c r="H4512" i="45"/>
  <c r="H4513" i="45"/>
  <c r="H4514" i="45"/>
  <c r="H4515" i="45"/>
  <c r="H4516" i="45"/>
  <c r="H4517" i="45"/>
  <c r="H4518" i="45"/>
  <c r="H4519" i="45"/>
  <c r="H4520" i="45"/>
  <c r="H4521" i="45"/>
  <c r="H4522" i="45"/>
  <c r="H4523" i="45"/>
  <c r="H4524" i="45"/>
  <c r="H4525" i="45"/>
  <c r="H4526" i="45"/>
  <c r="H4527" i="45"/>
  <c r="H4528" i="45"/>
  <c r="H4529" i="45"/>
  <c r="H4530" i="45"/>
  <c r="H4531" i="45"/>
  <c r="H4532" i="45"/>
  <c r="H4533" i="45"/>
  <c r="H4534" i="45"/>
  <c r="H4535" i="45"/>
  <c r="H4536" i="45"/>
  <c r="H4537" i="45"/>
  <c r="H4538" i="45"/>
  <c r="H4539" i="45"/>
  <c r="H4540" i="45"/>
  <c r="H4541" i="45"/>
  <c r="H4542" i="45"/>
  <c r="H4543" i="45"/>
  <c r="H4544" i="45"/>
  <c r="H4545" i="45"/>
  <c r="H4546" i="45"/>
  <c r="H4547" i="45"/>
  <c r="H4548" i="45"/>
  <c r="H4549" i="45"/>
  <c r="H4550" i="45"/>
  <c r="H4551" i="45"/>
  <c r="H4552" i="45"/>
  <c r="H4553" i="45"/>
  <c r="H4554" i="45"/>
  <c r="H4555" i="45"/>
  <c r="H4556" i="45"/>
  <c r="H4557" i="45"/>
  <c r="H4558" i="45"/>
  <c r="H4559" i="45"/>
  <c r="H4560" i="45"/>
  <c r="H4561" i="45"/>
  <c r="H4562" i="45"/>
  <c r="H4563" i="45"/>
  <c r="H4564" i="45"/>
  <c r="H4565" i="45"/>
  <c r="H4566" i="45"/>
  <c r="H4567" i="45"/>
  <c r="H4568" i="45"/>
  <c r="H4569" i="45"/>
  <c r="H4570" i="45"/>
  <c r="H4571" i="45"/>
  <c r="H4572" i="45"/>
  <c r="H4573" i="45"/>
  <c r="H4574" i="45"/>
  <c r="H4575" i="45"/>
  <c r="H4576" i="45"/>
  <c r="H4577" i="45"/>
  <c r="H4578" i="45"/>
  <c r="H4579" i="45"/>
  <c r="H4580" i="45"/>
  <c r="H4581" i="45"/>
  <c r="H4582" i="45"/>
  <c r="H4583" i="45"/>
  <c r="H4584" i="45"/>
  <c r="H4585" i="45"/>
  <c r="H4586" i="45"/>
  <c r="H4587" i="45"/>
  <c r="H4588" i="45"/>
  <c r="H4589" i="45"/>
  <c r="H4590" i="45"/>
  <c r="H4591" i="45"/>
  <c r="H4592" i="45"/>
  <c r="H4593" i="45"/>
  <c r="H4594" i="45"/>
  <c r="H4595" i="45"/>
  <c r="H4596" i="45"/>
  <c r="H4597" i="45"/>
  <c r="H4598" i="45"/>
  <c r="H4599" i="45"/>
  <c r="H4600" i="45"/>
  <c r="H4601" i="45"/>
  <c r="H4602" i="45"/>
  <c r="H4603" i="45"/>
  <c r="H4604" i="45"/>
  <c r="H4605" i="45"/>
  <c r="H4606" i="45"/>
  <c r="H4607" i="45"/>
  <c r="H4608" i="45"/>
  <c r="H4609" i="45"/>
  <c r="H4610" i="45"/>
  <c r="H4611" i="45"/>
  <c r="H4612" i="45"/>
  <c r="H4613" i="45"/>
  <c r="H4614" i="45"/>
  <c r="H4615" i="45"/>
  <c r="H4616" i="45"/>
  <c r="H4617" i="45"/>
  <c r="H4618" i="45"/>
  <c r="H4619" i="45"/>
  <c r="H4620" i="45"/>
  <c r="H4621" i="45"/>
  <c r="H4622" i="45"/>
  <c r="H4623" i="45"/>
  <c r="H4624" i="45"/>
  <c r="H4625" i="45"/>
  <c r="H4626" i="45"/>
  <c r="H4627" i="45"/>
  <c r="H4628" i="45"/>
  <c r="H4629" i="45"/>
  <c r="H4630" i="45"/>
  <c r="H4631" i="45"/>
  <c r="H4632" i="45"/>
  <c r="H4633" i="45"/>
  <c r="H4634" i="45"/>
  <c r="H4635" i="45"/>
  <c r="H4636" i="45"/>
  <c r="H4637" i="45"/>
  <c r="H4638" i="45"/>
  <c r="H4639" i="45"/>
  <c r="H4640" i="45"/>
  <c r="H4641" i="45"/>
  <c r="H4642" i="45"/>
  <c r="H4643" i="45"/>
  <c r="H4644" i="45"/>
  <c r="H4645" i="45"/>
  <c r="H4646" i="45"/>
  <c r="H4647" i="45"/>
  <c r="H4648" i="45"/>
  <c r="H4649" i="45"/>
  <c r="H4650" i="45"/>
  <c r="H4651" i="45"/>
  <c r="H4652" i="45"/>
  <c r="H4653" i="45"/>
  <c r="H4654" i="45"/>
  <c r="H4655" i="45"/>
  <c r="H4656" i="45"/>
  <c r="H4657" i="45"/>
  <c r="H4658" i="45"/>
  <c r="H4659" i="45"/>
  <c r="H4660" i="45"/>
  <c r="H4661" i="45"/>
  <c r="H4662" i="45"/>
  <c r="H4663" i="45"/>
  <c r="H4664" i="45"/>
  <c r="H4665" i="45"/>
  <c r="H4666" i="45"/>
  <c r="H4667" i="45"/>
  <c r="H4668" i="45"/>
  <c r="H4669" i="45"/>
  <c r="H4670" i="45"/>
  <c r="H4671" i="45"/>
  <c r="H4672" i="45"/>
  <c r="H4673" i="45"/>
  <c r="H4674" i="45"/>
  <c r="H4675" i="45"/>
  <c r="H4676" i="45"/>
  <c r="H4677" i="45"/>
  <c r="H4678" i="45"/>
  <c r="H4679" i="45"/>
  <c r="H4680" i="45"/>
  <c r="H4681" i="45"/>
  <c r="H4682" i="45"/>
  <c r="H4683" i="45"/>
  <c r="H4684" i="45"/>
  <c r="H4685" i="45"/>
  <c r="H4686" i="45"/>
  <c r="H4687" i="45"/>
  <c r="H4688" i="45"/>
  <c r="H4689" i="45"/>
  <c r="H4690" i="45"/>
  <c r="H4691" i="45"/>
  <c r="H4692" i="45"/>
  <c r="H4693" i="45"/>
  <c r="H4694" i="45"/>
  <c r="H4695" i="45"/>
  <c r="H4696" i="45"/>
  <c r="H4697" i="45"/>
  <c r="H4698" i="45"/>
  <c r="H4699" i="45"/>
  <c r="H4700" i="45"/>
  <c r="H4701" i="45"/>
  <c r="H4702" i="45"/>
  <c r="H4703" i="45"/>
  <c r="H4704" i="45"/>
  <c r="H4705" i="45"/>
  <c r="H4706" i="45"/>
  <c r="H4707" i="45"/>
  <c r="H4708" i="45"/>
  <c r="H4709" i="45"/>
  <c r="H4710" i="45"/>
  <c r="H4711" i="45"/>
  <c r="H4712" i="45"/>
  <c r="H4713" i="45"/>
  <c r="H4714" i="45"/>
  <c r="H4715" i="45"/>
  <c r="H4716" i="45"/>
  <c r="H4717" i="45"/>
  <c r="H4718" i="45"/>
  <c r="H4719" i="45"/>
  <c r="H4720" i="45"/>
  <c r="H4721" i="45"/>
  <c r="H4722" i="45"/>
  <c r="H4723" i="45"/>
  <c r="H4724" i="45"/>
  <c r="H4725" i="45"/>
  <c r="H4726" i="45"/>
  <c r="H4727" i="45"/>
  <c r="H4728" i="45"/>
  <c r="H4729" i="45"/>
  <c r="H4730" i="45"/>
  <c r="H4731" i="45"/>
  <c r="H4732" i="45"/>
  <c r="H4733" i="45"/>
  <c r="H4734" i="45"/>
  <c r="H4735" i="45"/>
  <c r="H4736" i="45"/>
  <c r="H4737" i="45"/>
  <c r="H4738" i="45"/>
  <c r="H4739" i="45"/>
  <c r="H4740" i="45"/>
  <c r="H4741" i="45"/>
  <c r="H4742" i="45"/>
  <c r="H4743" i="45"/>
  <c r="H4744" i="45"/>
  <c r="H4745" i="45"/>
  <c r="H4746" i="45"/>
  <c r="H4747" i="45"/>
  <c r="H4748" i="45"/>
  <c r="H4749" i="45"/>
  <c r="H4750" i="45"/>
  <c r="H4751" i="45"/>
  <c r="H4752" i="45"/>
  <c r="H4753" i="45"/>
  <c r="H4754" i="45"/>
  <c r="H4755" i="45"/>
  <c r="H4756" i="45"/>
  <c r="H4757" i="45"/>
  <c r="H4758" i="45"/>
  <c r="H4759" i="45"/>
  <c r="H4760" i="45"/>
  <c r="H4761" i="45"/>
  <c r="H4762" i="45"/>
  <c r="H4763" i="45"/>
  <c r="H4764" i="45"/>
  <c r="H4765" i="45"/>
  <c r="H4766" i="45"/>
  <c r="H4767" i="45"/>
  <c r="H4768" i="45"/>
  <c r="H4769" i="45"/>
  <c r="H4770" i="45"/>
  <c r="H4771" i="45"/>
  <c r="H4772" i="45"/>
  <c r="H4773" i="45"/>
  <c r="H4774" i="45"/>
  <c r="H4775" i="45"/>
  <c r="H4776" i="45"/>
  <c r="H4777" i="45"/>
  <c r="H4778" i="45"/>
  <c r="H4779" i="45"/>
  <c r="H4780" i="45"/>
  <c r="H4781" i="45"/>
  <c r="H4782" i="45"/>
  <c r="H4783" i="45"/>
  <c r="H4784" i="45"/>
  <c r="H4785" i="45"/>
  <c r="H4786" i="45"/>
  <c r="H4787" i="45"/>
  <c r="H4788" i="45"/>
  <c r="H4789" i="45"/>
  <c r="H4790" i="45"/>
  <c r="H4791" i="45"/>
  <c r="H4792" i="45"/>
  <c r="H4793" i="45"/>
  <c r="H4794" i="45"/>
  <c r="H4795" i="45"/>
  <c r="H4796" i="45"/>
  <c r="H4797" i="45"/>
  <c r="H4798" i="45"/>
  <c r="H4799" i="45"/>
  <c r="H4800" i="45"/>
  <c r="H4801" i="45"/>
  <c r="H4802" i="45"/>
  <c r="H4803" i="45"/>
  <c r="H4804" i="45"/>
  <c r="H4805" i="45"/>
  <c r="H4806" i="45"/>
  <c r="H4807" i="45"/>
  <c r="H4808" i="45"/>
  <c r="H4809" i="45"/>
  <c r="H4810" i="45"/>
  <c r="H4811" i="45"/>
  <c r="H4812" i="45"/>
  <c r="H4813" i="45"/>
  <c r="H4814" i="45"/>
  <c r="H4815" i="45"/>
  <c r="H4816" i="45"/>
  <c r="H4817" i="45"/>
  <c r="H4818" i="45"/>
  <c r="H4819" i="45"/>
  <c r="H4820" i="45"/>
  <c r="H4821" i="45"/>
  <c r="H4822" i="45"/>
  <c r="H4823" i="45"/>
  <c r="H4824" i="45"/>
  <c r="H4825" i="45"/>
  <c r="H4826" i="45"/>
  <c r="H4827" i="45"/>
  <c r="H4828" i="45"/>
  <c r="H4829" i="45"/>
  <c r="H4830" i="45"/>
  <c r="H4831" i="45"/>
  <c r="H4832" i="45"/>
  <c r="H4833" i="45"/>
  <c r="H4834" i="45"/>
  <c r="H4835" i="45"/>
  <c r="H4836" i="45"/>
  <c r="H4837" i="45"/>
  <c r="H4838" i="45"/>
  <c r="H4839" i="45"/>
  <c r="H4840" i="45"/>
  <c r="H4841" i="45"/>
  <c r="H4842" i="45"/>
  <c r="H4843" i="45"/>
  <c r="H4844" i="45"/>
  <c r="H4845" i="45"/>
  <c r="H4846" i="45"/>
  <c r="H4847" i="45"/>
  <c r="H4848" i="45"/>
  <c r="H4849" i="45"/>
  <c r="H4850" i="45"/>
  <c r="H4851" i="45"/>
  <c r="H4852" i="45"/>
  <c r="H4853" i="45"/>
  <c r="H4854" i="45"/>
  <c r="H4855" i="45"/>
  <c r="H4856" i="45"/>
  <c r="H4857" i="45"/>
  <c r="H4858" i="45"/>
  <c r="H4859" i="45"/>
  <c r="H4860" i="45"/>
  <c r="H4861" i="45"/>
  <c r="H4862" i="45"/>
  <c r="H4863" i="45"/>
  <c r="H4864" i="45"/>
  <c r="H4865" i="45"/>
  <c r="H4866" i="45"/>
  <c r="H4867" i="45"/>
  <c r="H4868" i="45"/>
  <c r="H4869" i="45"/>
  <c r="H4870" i="45"/>
  <c r="H4871" i="45"/>
  <c r="H4872" i="45"/>
  <c r="H4873" i="45"/>
  <c r="H4874" i="45"/>
  <c r="H4875" i="45"/>
  <c r="H4876" i="45"/>
  <c r="H4877" i="45"/>
  <c r="H4878" i="45"/>
  <c r="H4879" i="45"/>
  <c r="H4880" i="45"/>
  <c r="H4881" i="45"/>
  <c r="H4882" i="45"/>
  <c r="H4883" i="45"/>
  <c r="H4884" i="45"/>
  <c r="H4885" i="45"/>
  <c r="H4886" i="45"/>
  <c r="H4887" i="45"/>
  <c r="H4888" i="45"/>
  <c r="H4889" i="45"/>
  <c r="H4890" i="45"/>
  <c r="H4891" i="45"/>
  <c r="H4892" i="45"/>
  <c r="H4893" i="45"/>
  <c r="H4894" i="45"/>
  <c r="H4895" i="45"/>
  <c r="H4896" i="45"/>
  <c r="H4897" i="45"/>
  <c r="H4898" i="45"/>
  <c r="H4899" i="45"/>
  <c r="H4900" i="45"/>
  <c r="H4901" i="45"/>
  <c r="H4902" i="45"/>
  <c r="H4903" i="45"/>
  <c r="H4904" i="45"/>
  <c r="H4905" i="45"/>
  <c r="H4906" i="45"/>
  <c r="H4907" i="45"/>
  <c r="H4908" i="45"/>
  <c r="H4909" i="45"/>
  <c r="H4910" i="45"/>
  <c r="H4911" i="45"/>
  <c r="H4912" i="45"/>
  <c r="H4913" i="45"/>
  <c r="H4914" i="45"/>
  <c r="H4915" i="45"/>
  <c r="H4916" i="45"/>
  <c r="H4917" i="45"/>
  <c r="H4918" i="45"/>
  <c r="H4919" i="45"/>
  <c r="H4920" i="45"/>
  <c r="H4921" i="45"/>
  <c r="H4922" i="45"/>
  <c r="H4923" i="45"/>
  <c r="H4924" i="45"/>
  <c r="H4925" i="45"/>
  <c r="H4926" i="45"/>
  <c r="H4927" i="45"/>
  <c r="H4928" i="45"/>
  <c r="H4929" i="45"/>
  <c r="H4930" i="45"/>
  <c r="H4931" i="45"/>
  <c r="H4932" i="45"/>
  <c r="H4933" i="45"/>
  <c r="H4934" i="45"/>
  <c r="H4935" i="45"/>
  <c r="H4936" i="45"/>
  <c r="H4937" i="45"/>
  <c r="H4938" i="45"/>
  <c r="H4939" i="45"/>
  <c r="H4940" i="45"/>
  <c r="H4941" i="45"/>
  <c r="H4942" i="45"/>
  <c r="H4943" i="45"/>
  <c r="H4944" i="45"/>
  <c r="H4945" i="45"/>
  <c r="H4946" i="45"/>
  <c r="H4947" i="45"/>
  <c r="H4948" i="45"/>
  <c r="H4949" i="45"/>
  <c r="H4950" i="45"/>
  <c r="H4951" i="45"/>
  <c r="H4952" i="45"/>
  <c r="H4953" i="45"/>
  <c r="H4954" i="45"/>
  <c r="H4955" i="45"/>
  <c r="H4956" i="45"/>
  <c r="H4957" i="45"/>
  <c r="H4958" i="45"/>
  <c r="H4959" i="45"/>
  <c r="H4960" i="45"/>
  <c r="H4961" i="45"/>
  <c r="H4962" i="45"/>
  <c r="H4963" i="45"/>
  <c r="H4964" i="45"/>
  <c r="H4965" i="45"/>
  <c r="H4966" i="45"/>
  <c r="H4967" i="45"/>
  <c r="H4968" i="45"/>
  <c r="H4969" i="45"/>
  <c r="H4970" i="45"/>
  <c r="H4971" i="45"/>
  <c r="H4972" i="45"/>
  <c r="H4973" i="45"/>
  <c r="H4974" i="45"/>
  <c r="H4975" i="45"/>
  <c r="H4976" i="45"/>
  <c r="H4977" i="45"/>
  <c r="H4978" i="45"/>
  <c r="H4979" i="45"/>
  <c r="H4980" i="45"/>
  <c r="H4981" i="45"/>
  <c r="H4982" i="45"/>
  <c r="H4983" i="45"/>
  <c r="H4984" i="45"/>
  <c r="H4985" i="45"/>
  <c r="H4986" i="45"/>
  <c r="H4987" i="45"/>
  <c r="H4988" i="45"/>
  <c r="H4989" i="45"/>
  <c r="H4990" i="45"/>
  <c r="H4991" i="45"/>
  <c r="H4992" i="45"/>
  <c r="H4993" i="45"/>
  <c r="H4994" i="45"/>
  <c r="H4995" i="45"/>
  <c r="H4996" i="45"/>
  <c r="H4997" i="45"/>
  <c r="H4998" i="45"/>
  <c r="H4999" i="45"/>
  <c r="H5000" i="45"/>
  <c r="H5001" i="45"/>
  <c r="H5002" i="45"/>
  <c r="H5003" i="45"/>
  <c r="H5004" i="45"/>
  <c r="H5005" i="45"/>
  <c r="H5006" i="45"/>
  <c r="H5007" i="45"/>
  <c r="H5008" i="45"/>
  <c r="H5009" i="45"/>
  <c r="H5010" i="45"/>
  <c r="H5011" i="45"/>
  <c r="H5012" i="45"/>
  <c r="H5013" i="45"/>
  <c r="H5014" i="45"/>
  <c r="H5015" i="45"/>
  <c r="H5016" i="45"/>
  <c r="H5017" i="45"/>
  <c r="H5018" i="45"/>
  <c r="H5019" i="45"/>
  <c r="H5020" i="45"/>
  <c r="H5021" i="45"/>
  <c r="H5022" i="45"/>
  <c r="H5023" i="45"/>
  <c r="H5024" i="45"/>
  <c r="H5025" i="45"/>
  <c r="H5026" i="45"/>
  <c r="H5027" i="45"/>
  <c r="H5028" i="45"/>
  <c r="H5029" i="45"/>
  <c r="H5030" i="45"/>
  <c r="H5031" i="45"/>
  <c r="H5032" i="45"/>
  <c r="H5033" i="45"/>
  <c r="H5034" i="45"/>
  <c r="H5035" i="45"/>
  <c r="H5036" i="45"/>
  <c r="H5037" i="45"/>
  <c r="H5038" i="45"/>
  <c r="H5039" i="45"/>
  <c r="H5040" i="45"/>
  <c r="H5041" i="45"/>
  <c r="H5042" i="45"/>
  <c r="H5043" i="45"/>
  <c r="H5044" i="45"/>
  <c r="H5045" i="45"/>
  <c r="H5046" i="45"/>
  <c r="H5047" i="45"/>
  <c r="H5048" i="45"/>
  <c r="H5049" i="45"/>
  <c r="H5050" i="45"/>
  <c r="H5051" i="45"/>
  <c r="H5052" i="45"/>
  <c r="H5053" i="45"/>
  <c r="H5054" i="45"/>
  <c r="H5055" i="45"/>
  <c r="H5056" i="45"/>
  <c r="H5057" i="45"/>
  <c r="H5058" i="45"/>
  <c r="H5059" i="45"/>
  <c r="H5060" i="45"/>
  <c r="H5061" i="45"/>
  <c r="H5062" i="45"/>
  <c r="H5063" i="45"/>
  <c r="H5064" i="45"/>
  <c r="H5065" i="45"/>
  <c r="H5066" i="45"/>
  <c r="H5067" i="45"/>
  <c r="H5068" i="45"/>
  <c r="H5069" i="45"/>
  <c r="H5070" i="45"/>
  <c r="H5071" i="45"/>
  <c r="H5072" i="45"/>
  <c r="H5073" i="45"/>
  <c r="H5074" i="45"/>
  <c r="H5075" i="45"/>
  <c r="H5076" i="45"/>
  <c r="H5077" i="45"/>
  <c r="H5078" i="45"/>
  <c r="H5079" i="45"/>
  <c r="H5080" i="45"/>
  <c r="H5081" i="45"/>
  <c r="H5082" i="45"/>
  <c r="H5083" i="45"/>
  <c r="H5084" i="45"/>
  <c r="H5085" i="45"/>
  <c r="H5086" i="45"/>
  <c r="H5087" i="45"/>
  <c r="H5088" i="45"/>
  <c r="H5089" i="45"/>
  <c r="H5090" i="45"/>
  <c r="H5091" i="45"/>
  <c r="H5092" i="45"/>
  <c r="H5093" i="45"/>
  <c r="H5094" i="45"/>
  <c r="H5095" i="45"/>
  <c r="H5096" i="45"/>
  <c r="H5097" i="45"/>
  <c r="H5098" i="45"/>
  <c r="H5099" i="45"/>
  <c r="H5100" i="45"/>
  <c r="H5101" i="45"/>
  <c r="H5102" i="45"/>
  <c r="H5103" i="45"/>
  <c r="H5104" i="45"/>
  <c r="H5105" i="45"/>
  <c r="H5106" i="45"/>
  <c r="H5107" i="45"/>
  <c r="H5108" i="45"/>
  <c r="H5109" i="45"/>
  <c r="H5110" i="45"/>
  <c r="H5111" i="45"/>
  <c r="H5112" i="45"/>
  <c r="H5113" i="45"/>
  <c r="H5114" i="45"/>
  <c r="H5115" i="45"/>
  <c r="H5116" i="45"/>
  <c r="H5117" i="45"/>
  <c r="H5118" i="45"/>
  <c r="H5119" i="45"/>
  <c r="H5120" i="45"/>
  <c r="H5121" i="45"/>
  <c r="H5122" i="45"/>
  <c r="H5123" i="45"/>
  <c r="H5124" i="45"/>
  <c r="H5125" i="45"/>
  <c r="H5126" i="45"/>
  <c r="H5127" i="45"/>
  <c r="H5128" i="45"/>
  <c r="H5129" i="45"/>
  <c r="H5130" i="45"/>
  <c r="H5131" i="45"/>
  <c r="H5132" i="45"/>
  <c r="H5133" i="45"/>
  <c r="H5134" i="45"/>
  <c r="H5135" i="45"/>
  <c r="H5136" i="45"/>
  <c r="H5137" i="45"/>
  <c r="H5138" i="45"/>
  <c r="H5139" i="45"/>
  <c r="H5140" i="45"/>
  <c r="H5141" i="45"/>
  <c r="H5142" i="45"/>
  <c r="H5143" i="45"/>
  <c r="H5144" i="45"/>
  <c r="H5145" i="45"/>
  <c r="H5146" i="45"/>
  <c r="H5147" i="45"/>
  <c r="H5148" i="45"/>
  <c r="H5149" i="45"/>
  <c r="H5150" i="45"/>
  <c r="H5151" i="45"/>
  <c r="H5152" i="45"/>
  <c r="H5153" i="45"/>
  <c r="H5154" i="45"/>
  <c r="H5155" i="45"/>
  <c r="H5156" i="45"/>
  <c r="H5157" i="45"/>
  <c r="H5158" i="45"/>
  <c r="H5159" i="45"/>
  <c r="H5160" i="45"/>
  <c r="H5161" i="45"/>
  <c r="H5162" i="45"/>
  <c r="H5163" i="45"/>
  <c r="H5164" i="45"/>
  <c r="H5165" i="45"/>
  <c r="H5166" i="45"/>
  <c r="H5167" i="45"/>
  <c r="H5168" i="45"/>
  <c r="H5169" i="45"/>
  <c r="H5170" i="45"/>
  <c r="H5171" i="45"/>
  <c r="H5172" i="45"/>
  <c r="H5173" i="45"/>
  <c r="H5174" i="45"/>
  <c r="H5175" i="45"/>
  <c r="H5176" i="45"/>
  <c r="H5177" i="45"/>
  <c r="H5178" i="45"/>
  <c r="H5179" i="45"/>
  <c r="H5180" i="45"/>
  <c r="H5181" i="45"/>
  <c r="H5182" i="45"/>
  <c r="H5183" i="45"/>
  <c r="H5184" i="45"/>
  <c r="H5185" i="45"/>
  <c r="H5186" i="45"/>
  <c r="H5187" i="45"/>
  <c r="H5188" i="45"/>
  <c r="H5189" i="45"/>
  <c r="H5190" i="45"/>
  <c r="H5191" i="45"/>
  <c r="H5192" i="45"/>
  <c r="H5193" i="45"/>
  <c r="H5194" i="45"/>
  <c r="H5195" i="45"/>
  <c r="H5196" i="45"/>
  <c r="H5197" i="45"/>
  <c r="H5198" i="45"/>
  <c r="H5199" i="45"/>
  <c r="H5200" i="45"/>
  <c r="H5201" i="45"/>
  <c r="H5202" i="45"/>
  <c r="H5203" i="45"/>
  <c r="H5204" i="45"/>
  <c r="H5205" i="45"/>
  <c r="H5206" i="45"/>
  <c r="H5207" i="45"/>
  <c r="H5208" i="45"/>
  <c r="H5209" i="45"/>
  <c r="H5210" i="45"/>
  <c r="H5211" i="45"/>
  <c r="H5212" i="45"/>
  <c r="H5213" i="45"/>
  <c r="H5214" i="45"/>
  <c r="H5215" i="45"/>
  <c r="H5216" i="45"/>
  <c r="H5217" i="45"/>
  <c r="H5218" i="45"/>
  <c r="H5219" i="45"/>
  <c r="H5220" i="45"/>
  <c r="H5221" i="45"/>
  <c r="H5222" i="45"/>
  <c r="H5223" i="45"/>
  <c r="H5224" i="45"/>
  <c r="H5225" i="45"/>
  <c r="H5226" i="45"/>
  <c r="H5227" i="45"/>
  <c r="H5228" i="45"/>
  <c r="H5229" i="45"/>
  <c r="H5230" i="45"/>
  <c r="H5231" i="45"/>
  <c r="H5232" i="45"/>
  <c r="H5233" i="45"/>
  <c r="H5234" i="45"/>
  <c r="H5235" i="45"/>
  <c r="H5236" i="45"/>
  <c r="H5237" i="45"/>
  <c r="H5238" i="45"/>
  <c r="H5239" i="45"/>
  <c r="H5240" i="45"/>
  <c r="H5241" i="45"/>
  <c r="H5242" i="45"/>
  <c r="H5243" i="45"/>
  <c r="H5244" i="45"/>
  <c r="H5245" i="45"/>
  <c r="H5246" i="45"/>
  <c r="H5247" i="45"/>
  <c r="H5248" i="45"/>
  <c r="H5249" i="45"/>
  <c r="H5250" i="45"/>
  <c r="H5251" i="45"/>
  <c r="H5252" i="45"/>
  <c r="H5253" i="45"/>
  <c r="H5254" i="45"/>
  <c r="H5255" i="45"/>
  <c r="H5256" i="45"/>
  <c r="H5257" i="45"/>
  <c r="H5258" i="45"/>
  <c r="H5259" i="45"/>
  <c r="H5260" i="45"/>
  <c r="H5261" i="45"/>
  <c r="H5262" i="45"/>
  <c r="H5263" i="45"/>
  <c r="H5264" i="45"/>
  <c r="H5265" i="45"/>
  <c r="H5266" i="45"/>
  <c r="H5267" i="45"/>
  <c r="H5268" i="45"/>
  <c r="H5269" i="45"/>
  <c r="H5270" i="45"/>
  <c r="H5271" i="45"/>
  <c r="H5272" i="45"/>
  <c r="H5273" i="45"/>
  <c r="H5274" i="45"/>
  <c r="H5275" i="45"/>
  <c r="H5276" i="45"/>
  <c r="H5277" i="45"/>
  <c r="H5278" i="45"/>
  <c r="H5279" i="45"/>
  <c r="H5280" i="45"/>
  <c r="H5281" i="45"/>
  <c r="H5282" i="45"/>
  <c r="H5283" i="45"/>
  <c r="H5284" i="45"/>
  <c r="H5285" i="45"/>
  <c r="H5286" i="45"/>
  <c r="H5287" i="45"/>
  <c r="H5288" i="45"/>
  <c r="H5289" i="45"/>
  <c r="H5290" i="45"/>
  <c r="H5291" i="45"/>
  <c r="H5292" i="45"/>
  <c r="H5293" i="45"/>
  <c r="H5294" i="45"/>
  <c r="H5295" i="45"/>
  <c r="H5296" i="45"/>
  <c r="H5297" i="45"/>
  <c r="H5298" i="45"/>
  <c r="H5299" i="45"/>
  <c r="H5300" i="45"/>
  <c r="H5301" i="45"/>
  <c r="H5302" i="45"/>
  <c r="H5303" i="45"/>
  <c r="H5304" i="45"/>
  <c r="H5305" i="45"/>
  <c r="H5306" i="45"/>
  <c r="H5307" i="45"/>
  <c r="H5308" i="45"/>
  <c r="H5309" i="45"/>
  <c r="H5310" i="45"/>
  <c r="H5311" i="45"/>
  <c r="H5312" i="45"/>
  <c r="H5313" i="45"/>
  <c r="H5314" i="45"/>
  <c r="H5315" i="45"/>
  <c r="H5316" i="45"/>
  <c r="H5317" i="45"/>
  <c r="H5318" i="45"/>
  <c r="H5319" i="45"/>
  <c r="H5320" i="45"/>
  <c r="H5321" i="45"/>
  <c r="H5322" i="45"/>
  <c r="H5323" i="45"/>
  <c r="H5324" i="45"/>
  <c r="H5325" i="45"/>
  <c r="H5326" i="45"/>
  <c r="H5327" i="45"/>
  <c r="H5328" i="45"/>
  <c r="H5329" i="45"/>
  <c r="H5330" i="45"/>
  <c r="H5331" i="45"/>
  <c r="H5332" i="45"/>
  <c r="H5333" i="45"/>
  <c r="H5334" i="45"/>
  <c r="H5335" i="45"/>
  <c r="H5336" i="45"/>
  <c r="H5337" i="45"/>
  <c r="H5338" i="45"/>
  <c r="H5339" i="45"/>
  <c r="H5340" i="45"/>
  <c r="H5341" i="45"/>
  <c r="H5342" i="45"/>
  <c r="H5343" i="45"/>
  <c r="H5344" i="45"/>
  <c r="H5345" i="45"/>
  <c r="H5346" i="45"/>
  <c r="H5347" i="45"/>
  <c r="H5348" i="45"/>
  <c r="H5349" i="45"/>
  <c r="H5350" i="45"/>
  <c r="H5351" i="45"/>
  <c r="H5352" i="45"/>
  <c r="H5353" i="45"/>
  <c r="H5354" i="45"/>
  <c r="H5355" i="45"/>
  <c r="H5356" i="45"/>
  <c r="H5357" i="45"/>
  <c r="H5358" i="45"/>
  <c r="H5359" i="45"/>
  <c r="H5360" i="45"/>
  <c r="H5361" i="45"/>
  <c r="H5362" i="45"/>
  <c r="H5363" i="45"/>
  <c r="H5364" i="45"/>
  <c r="H5365" i="45"/>
  <c r="H5366" i="45"/>
  <c r="H5367" i="45"/>
  <c r="H5368" i="45"/>
  <c r="H5369" i="45"/>
  <c r="H5370" i="45"/>
  <c r="H5371" i="45"/>
  <c r="H5372" i="45"/>
  <c r="H5373" i="45"/>
  <c r="H5374" i="45"/>
  <c r="H5375" i="45"/>
  <c r="H5376" i="45"/>
  <c r="H5377" i="45"/>
  <c r="H5378" i="45"/>
  <c r="H5379" i="45"/>
  <c r="H5380" i="45"/>
  <c r="H5381" i="45"/>
  <c r="H5382" i="45"/>
  <c r="H5383" i="45"/>
  <c r="H5384" i="45"/>
  <c r="H5385" i="45"/>
  <c r="H5386" i="45"/>
  <c r="H5387" i="45"/>
  <c r="H5388" i="45"/>
  <c r="H5389" i="45"/>
  <c r="H5390" i="45"/>
  <c r="H5391" i="45"/>
  <c r="H5392" i="45"/>
  <c r="H5393" i="45"/>
  <c r="H5394" i="45"/>
  <c r="H5395" i="45"/>
  <c r="H5396" i="45"/>
  <c r="H5397" i="45"/>
  <c r="H5398" i="45"/>
  <c r="H5399" i="45"/>
  <c r="H5400" i="45"/>
  <c r="H5401" i="45"/>
  <c r="H5402" i="45"/>
  <c r="H5403" i="45"/>
  <c r="H5404" i="45"/>
  <c r="H5405" i="45"/>
  <c r="H5406" i="45"/>
  <c r="H5407" i="45"/>
  <c r="H5408" i="45"/>
  <c r="H5409" i="45"/>
  <c r="H5410" i="45"/>
  <c r="H5411" i="45"/>
  <c r="H5412" i="45"/>
  <c r="H5413" i="45"/>
  <c r="H5414" i="45"/>
  <c r="H5415" i="45"/>
  <c r="H5416" i="45"/>
  <c r="H5417" i="45"/>
  <c r="H5418" i="45"/>
  <c r="H5419" i="45"/>
  <c r="H5420" i="45"/>
  <c r="H5421" i="45"/>
  <c r="H5422" i="45"/>
  <c r="H5423" i="45"/>
  <c r="H5424" i="45"/>
  <c r="H5425" i="45"/>
  <c r="H5426" i="45"/>
  <c r="H5427" i="45"/>
  <c r="H5428" i="45"/>
  <c r="H5429" i="45"/>
  <c r="H5430" i="45"/>
  <c r="H5431" i="45"/>
  <c r="H5432" i="45"/>
  <c r="H5433" i="45"/>
  <c r="H5434" i="45"/>
  <c r="H5435" i="45"/>
  <c r="H5436" i="45"/>
  <c r="H5437" i="45"/>
  <c r="H5438" i="45"/>
  <c r="H5439" i="45"/>
  <c r="H5440" i="45"/>
  <c r="H5441" i="45"/>
  <c r="H5442" i="45"/>
  <c r="H5443" i="45"/>
  <c r="H5444" i="45"/>
  <c r="H5445" i="45"/>
  <c r="H5446" i="45"/>
  <c r="H5447" i="45"/>
  <c r="H5448" i="45"/>
  <c r="H5449" i="45"/>
  <c r="H5450" i="45"/>
  <c r="H5451" i="45"/>
  <c r="H5452" i="45"/>
  <c r="H5453" i="45"/>
  <c r="H5454" i="45"/>
  <c r="H5455" i="45"/>
  <c r="H5456" i="45"/>
  <c r="H5457" i="45"/>
  <c r="H5458" i="45"/>
  <c r="H5459" i="45"/>
  <c r="H5460" i="45"/>
  <c r="H5461" i="45"/>
  <c r="H5462" i="45"/>
  <c r="H5463" i="45"/>
  <c r="H5464" i="45"/>
  <c r="H5465" i="45"/>
  <c r="H5466" i="45"/>
  <c r="H5467" i="45"/>
  <c r="H5468" i="45"/>
  <c r="H5469" i="45"/>
  <c r="H5470" i="45"/>
  <c r="H5471" i="45"/>
  <c r="H5472" i="45"/>
  <c r="H5473" i="45"/>
  <c r="H5474" i="45"/>
  <c r="H5475" i="45"/>
  <c r="H5476" i="45"/>
  <c r="H5477" i="45"/>
  <c r="H5478" i="45"/>
  <c r="H5479" i="45"/>
  <c r="H5480" i="45"/>
  <c r="H5481" i="45"/>
  <c r="H5482" i="45"/>
  <c r="H5483" i="45"/>
  <c r="H5484" i="45"/>
  <c r="H5485" i="45"/>
  <c r="H5486" i="45"/>
  <c r="H5487" i="45"/>
  <c r="H5488" i="45"/>
  <c r="H5489" i="45"/>
  <c r="H5490" i="45"/>
  <c r="H5491" i="45"/>
  <c r="H5492" i="45"/>
  <c r="H5493" i="45"/>
  <c r="H5494" i="45"/>
  <c r="H5495" i="45"/>
  <c r="H5496" i="45"/>
  <c r="H5497" i="45"/>
  <c r="H5498" i="45"/>
  <c r="H5499" i="45"/>
  <c r="H5500" i="45"/>
  <c r="H5501" i="45"/>
  <c r="H5502" i="45"/>
  <c r="H5503" i="45"/>
  <c r="H5504" i="45"/>
  <c r="H5505" i="45"/>
  <c r="H5506" i="45"/>
  <c r="H5507" i="45"/>
  <c r="H5508" i="45"/>
  <c r="H5509" i="45"/>
  <c r="H5510" i="45"/>
  <c r="H5511" i="45"/>
  <c r="H5512" i="45"/>
  <c r="H5513" i="45"/>
  <c r="H5514" i="45"/>
  <c r="H5515" i="45"/>
  <c r="H5516" i="45"/>
  <c r="H5517" i="45"/>
  <c r="H5518" i="45"/>
  <c r="H5519" i="45"/>
  <c r="H5520" i="45"/>
  <c r="H5521" i="45"/>
  <c r="H5522" i="45"/>
  <c r="H5523" i="45"/>
  <c r="H5524" i="45"/>
  <c r="H5525" i="45"/>
  <c r="H5526" i="45"/>
  <c r="H5527" i="45"/>
  <c r="H5528" i="45"/>
  <c r="H5529" i="45"/>
  <c r="H5530" i="45"/>
  <c r="H5531" i="45"/>
  <c r="H5532" i="45"/>
  <c r="H5533" i="45"/>
  <c r="H5534" i="45"/>
  <c r="H5535" i="45"/>
  <c r="H5536" i="45"/>
  <c r="H5537" i="45"/>
  <c r="H5538" i="45"/>
  <c r="H5539" i="45"/>
  <c r="H5540" i="45"/>
  <c r="H5541" i="45"/>
  <c r="H5542" i="45"/>
  <c r="H5543" i="45"/>
  <c r="H5544" i="45"/>
  <c r="H5545" i="45"/>
  <c r="H5546" i="45"/>
  <c r="H5547" i="45"/>
  <c r="H5548" i="45"/>
  <c r="H5549" i="45"/>
  <c r="H5550" i="45"/>
  <c r="H5551" i="45"/>
  <c r="H5552" i="45"/>
  <c r="H5553" i="45"/>
  <c r="H5554" i="45"/>
  <c r="H5555" i="45"/>
  <c r="H5556" i="45"/>
  <c r="H5557" i="45"/>
  <c r="H5558" i="45"/>
  <c r="H5559" i="45"/>
  <c r="H5560" i="45"/>
  <c r="H5561" i="45"/>
  <c r="H5562" i="45"/>
  <c r="H5563" i="45"/>
  <c r="H5564" i="45"/>
  <c r="H5565" i="45"/>
  <c r="H5566" i="45"/>
  <c r="H5567" i="45"/>
  <c r="H5568" i="45"/>
  <c r="H5569" i="45"/>
  <c r="H5570" i="45"/>
  <c r="H5571" i="45"/>
  <c r="H5572" i="45"/>
  <c r="H5573" i="45"/>
  <c r="H5574" i="45"/>
  <c r="H5575" i="45"/>
  <c r="H5576" i="45"/>
  <c r="H5577" i="45"/>
  <c r="H5578" i="45"/>
  <c r="H5579" i="45"/>
  <c r="H5580" i="45"/>
  <c r="H5581" i="45"/>
  <c r="H5582" i="45"/>
  <c r="H5583" i="45"/>
  <c r="H5584" i="45"/>
  <c r="H5585" i="45"/>
  <c r="H5586" i="45"/>
  <c r="H5587" i="45"/>
  <c r="H5588" i="45"/>
  <c r="H5589" i="45"/>
  <c r="H5590" i="45"/>
  <c r="H5591" i="45"/>
  <c r="H5592" i="45"/>
  <c r="H5593" i="45"/>
  <c r="H5594" i="45"/>
  <c r="H5595" i="45"/>
  <c r="H5596" i="45"/>
  <c r="H5597" i="45"/>
  <c r="H5598" i="45"/>
  <c r="H5599" i="45"/>
  <c r="H5600" i="45"/>
  <c r="H5601" i="45"/>
  <c r="H5602" i="45"/>
  <c r="H5603" i="45"/>
  <c r="H5604" i="45"/>
  <c r="H5605" i="45"/>
  <c r="H5606" i="45"/>
  <c r="H5607" i="45"/>
  <c r="H5608" i="45"/>
  <c r="H5609" i="45"/>
  <c r="H5610" i="45"/>
  <c r="H5611" i="45"/>
  <c r="H5612" i="45"/>
  <c r="H5613" i="45"/>
  <c r="H5614" i="45"/>
  <c r="H5615" i="45"/>
  <c r="H5616" i="45"/>
  <c r="H5617" i="45"/>
  <c r="H5618" i="45"/>
  <c r="H5619" i="45"/>
  <c r="H5620" i="45"/>
  <c r="H5621" i="45"/>
  <c r="H5622" i="45"/>
  <c r="H5623" i="45"/>
  <c r="H5624" i="45"/>
  <c r="H5625" i="45"/>
  <c r="H5626" i="45"/>
  <c r="H5627" i="45"/>
  <c r="H5628" i="45"/>
  <c r="H5629" i="45"/>
  <c r="H5630" i="45"/>
  <c r="H5631" i="45"/>
  <c r="H5632" i="45"/>
  <c r="H5633" i="45"/>
  <c r="H5634" i="45"/>
  <c r="H5635" i="45"/>
  <c r="H5636" i="45"/>
  <c r="H5637" i="45"/>
  <c r="H5638" i="45"/>
  <c r="H5639" i="45"/>
  <c r="H5640" i="45"/>
  <c r="H5641" i="45"/>
  <c r="H5642" i="45"/>
  <c r="H5643" i="45"/>
  <c r="H5644" i="45"/>
  <c r="H5645" i="45"/>
  <c r="H5646" i="45"/>
  <c r="H5647" i="45"/>
  <c r="H5648" i="45"/>
  <c r="H5649" i="45"/>
  <c r="H5650" i="45"/>
  <c r="H5651" i="45"/>
  <c r="H5652" i="45"/>
  <c r="H5653" i="45"/>
  <c r="H5654" i="45"/>
  <c r="H5655" i="45"/>
  <c r="H5656" i="45"/>
  <c r="H5657" i="45"/>
  <c r="H5658" i="45"/>
  <c r="H5659" i="45"/>
  <c r="H5660" i="45"/>
  <c r="H5661" i="45"/>
  <c r="H5662" i="45"/>
  <c r="H5663" i="45"/>
  <c r="H5664" i="45"/>
  <c r="H5665" i="45"/>
  <c r="H5666" i="45"/>
  <c r="H5667" i="45"/>
  <c r="H5668" i="45"/>
  <c r="H5669" i="45"/>
  <c r="H5670" i="45"/>
  <c r="H5671" i="45"/>
  <c r="H5672" i="45"/>
  <c r="H5673" i="45"/>
  <c r="H5674" i="45"/>
  <c r="H5675" i="45"/>
  <c r="H5676" i="45"/>
  <c r="H5677" i="45"/>
  <c r="H5678" i="45"/>
  <c r="H5679" i="45"/>
  <c r="H5680" i="45"/>
  <c r="H5681" i="45"/>
  <c r="H5682" i="45"/>
  <c r="H5683" i="45"/>
  <c r="H5684" i="45"/>
  <c r="H5685" i="45"/>
  <c r="H5686" i="45"/>
  <c r="H5687" i="45"/>
  <c r="H5688" i="45"/>
  <c r="H5689" i="45"/>
  <c r="H5690" i="45"/>
  <c r="H5691" i="45"/>
  <c r="H5692" i="45"/>
  <c r="H5693" i="45"/>
  <c r="H5694" i="45"/>
  <c r="H5695" i="45"/>
  <c r="H5696" i="45"/>
  <c r="H5697" i="45"/>
  <c r="H5698" i="45"/>
  <c r="H5699" i="45"/>
  <c r="H5700" i="45"/>
  <c r="H5701" i="45"/>
  <c r="H5702" i="45"/>
  <c r="H5703" i="45"/>
  <c r="H5704" i="45"/>
  <c r="H5705" i="45"/>
  <c r="H5706" i="45"/>
  <c r="H5707" i="45"/>
  <c r="H5708" i="45"/>
  <c r="H5709" i="45"/>
  <c r="H5710" i="45"/>
  <c r="H5711" i="45"/>
  <c r="H5712" i="45"/>
  <c r="H5713" i="45"/>
  <c r="H5714" i="45"/>
  <c r="H5715" i="45"/>
  <c r="H5716" i="45"/>
  <c r="H5717" i="45"/>
  <c r="H5718" i="45"/>
  <c r="H5719" i="45"/>
  <c r="H5720" i="45"/>
  <c r="H5721" i="45"/>
  <c r="H5722" i="45"/>
  <c r="H5723" i="45"/>
  <c r="H5724" i="45"/>
  <c r="H5725" i="45"/>
  <c r="H5726" i="45"/>
  <c r="H5727" i="45"/>
  <c r="H5728" i="45"/>
  <c r="H5729" i="45"/>
  <c r="H5730" i="45"/>
  <c r="H5731" i="45"/>
  <c r="H5732" i="45"/>
  <c r="H5733" i="45"/>
  <c r="H5734" i="45"/>
  <c r="H5735" i="45"/>
  <c r="H5736" i="45"/>
  <c r="H5737" i="45"/>
  <c r="H5738" i="45"/>
  <c r="H5739" i="45"/>
  <c r="H5740" i="45"/>
  <c r="H5741" i="45"/>
  <c r="H5742" i="45"/>
  <c r="H5743" i="45"/>
  <c r="H5744" i="45"/>
  <c r="H5745" i="45"/>
  <c r="H5746" i="45"/>
  <c r="H5747" i="45"/>
  <c r="H5748" i="45"/>
  <c r="H5749" i="45"/>
  <c r="H5750" i="45"/>
  <c r="H5751" i="45"/>
  <c r="H5752" i="45"/>
  <c r="H5753" i="45"/>
  <c r="H5754" i="45"/>
  <c r="H5755" i="45"/>
  <c r="H5756" i="45"/>
  <c r="H5757" i="45"/>
  <c r="H5758" i="45"/>
  <c r="H5759" i="45"/>
  <c r="H5760" i="45"/>
  <c r="H5761" i="45"/>
  <c r="H5762" i="45"/>
  <c r="H5763" i="45"/>
  <c r="H5764" i="45"/>
  <c r="H5765" i="45"/>
  <c r="H5766" i="45"/>
  <c r="H5767" i="45"/>
  <c r="H5768" i="45"/>
  <c r="H5769" i="45"/>
  <c r="H5770" i="45"/>
  <c r="H5771" i="45"/>
  <c r="H5772" i="45"/>
  <c r="H5773" i="45"/>
  <c r="H5774" i="45"/>
  <c r="H5775" i="45"/>
  <c r="H5776" i="45"/>
  <c r="H5777" i="45"/>
  <c r="H5778" i="45"/>
  <c r="H5779" i="45"/>
  <c r="H5780" i="45"/>
  <c r="H5781" i="45"/>
  <c r="H5782" i="45"/>
  <c r="H5783" i="45"/>
  <c r="H5784" i="45"/>
  <c r="H5785" i="45"/>
  <c r="H5786" i="45"/>
  <c r="H5787" i="45"/>
  <c r="H5788" i="45"/>
  <c r="H5789" i="45"/>
  <c r="H5790" i="45"/>
  <c r="H5791" i="45"/>
  <c r="H5792" i="45"/>
  <c r="H5793" i="45"/>
  <c r="H5794" i="45"/>
  <c r="H5795" i="45"/>
  <c r="H5796" i="45"/>
  <c r="H5797" i="45"/>
  <c r="H5798" i="45"/>
  <c r="H5799" i="45"/>
  <c r="H5800" i="45"/>
  <c r="H5801" i="45"/>
  <c r="H5802" i="45"/>
  <c r="H5803" i="45"/>
  <c r="H5804" i="45"/>
  <c r="H5805" i="45"/>
  <c r="H5806" i="45"/>
  <c r="H5807" i="45"/>
  <c r="H5808" i="45"/>
  <c r="H5809" i="45"/>
  <c r="H5810" i="45"/>
  <c r="H5811" i="45"/>
  <c r="H5812" i="45"/>
  <c r="H5813" i="45"/>
  <c r="H5814" i="45"/>
  <c r="H5815" i="45"/>
  <c r="H5816" i="45"/>
  <c r="H5817" i="45"/>
  <c r="H5818" i="45"/>
  <c r="H5819" i="45"/>
  <c r="H5820" i="45"/>
  <c r="H5821" i="45"/>
  <c r="H5822" i="45"/>
  <c r="H5823" i="45"/>
  <c r="H5824" i="45"/>
  <c r="H5825" i="45"/>
  <c r="H5826" i="45"/>
  <c r="H5827" i="45"/>
  <c r="H5828" i="45"/>
  <c r="H5829" i="45"/>
  <c r="H5830" i="45"/>
  <c r="H5831" i="45"/>
  <c r="H5832" i="45"/>
  <c r="H5833" i="45"/>
  <c r="H5834" i="45"/>
  <c r="H5835" i="45"/>
  <c r="H5836" i="45"/>
  <c r="H5837" i="45"/>
  <c r="H5838" i="45"/>
  <c r="H5839" i="45"/>
  <c r="H5840" i="45"/>
  <c r="H5841" i="45"/>
  <c r="H5842" i="45"/>
  <c r="H5843" i="45"/>
  <c r="H5844" i="45"/>
  <c r="H5845" i="45"/>
  <c r="H5846" i="45"/>
  <c r="H5847" i="45"/>
  <c r="H5848" i="45"/>
  <c r="H5849" i="45"/>
  <c r="H5850" i="45"/>
  <c r="H5851" i="45"/>
  <c r="H5852" i="45"/>
  <c r="H5853" i="45"/>
  <c r="H5854" i="45"/>
  <c r="H5855" i="45"/>
  <c r="H5856" i="45"/>
  <c r="H5857" i="45"/>
  <c r="H5858" i="45"/>
  <c r="H5859" i="45"/>
  <c r="H5860" i="45"/>
  <c r="H5861" i="45"/>
  <c r="H5862" i="45"/>
  <c r="H5863" i="45"/>
  <c r="H5864" i="45"/>
  <c r="H5865" i="45"/>
  <c r="H5866" i="45"/>
  <c r="H5867" i="45"/>
  <c r="H5868" i="45"/>
  <c r="H5869" i="45"/>
  <c r="H5870" i="45"/>
  <c r="H5871" i="45"/>
  <c r="H5872" i="45"/>
  <c r="H5873" i="45"/>
  <c r="H5874" i="45"/>
  <c r="H5875" i="45"/>
  <c r="H5876" i="45"/>
  <c r="H5877" i="45"/>
  <c r="H5878" i="45"/>
  <c r="H5879" i="45"/>
  <c r="H5880" i="45"/>
  <c r="H5881" i="45"/>
  <c r="H5882" i="45"/>
  <c r="H5883" i="45"/>
  <c r="H5884" i="45"/>
  <c r="H5885" i="45"/>
  <c r="H5886" i="45"/>
  <c r="H5887" i="45"/>
  <c r="H5888" i="45"/>
  <c r="H5889" i="45"/>
  <c r="H5890" i="45"/>
  <c r="H5891" i="45"/>
  <c r="H5892" i="45"/>
  <c r="H5893" i="45"/>
  <c r="H5894" i="45"/>
  <c r="H5895" i="45"/>
  <c r="H5896" i="45"/>
  <c r="H5897" i="45"/>
  <c r="H5898" i="45"/>
  <c r="H5899" i="45"/>
  <c r="H5900" i="45"/>
  <c r="H5901" i="45"/>
  <c r="H5902" i="45"/>
  <c r="H5903" i="45"/>
  <c r="H5904" i="45"/>
  <c r="H5905" i="45"/>
  <c r="H5906" i="45"/>
  <c r="H5907" i="45"/>
  <c r="H5908" i="45"/>
  <c r="H5909" i="45"/>
  <c r="H5910" i="45"/>
  <c r="H5911" i="45"/>
  <c r="H5912" i="45"/>
  <c r="H5913" i="45"/>
  <c r="H5914" i="45"/>
  <c r="H5915" i="45"/>
  <c r="H5916" i="45"/>
  <c r="H5917" i="45"/>
  <c r="H5918" i="45"/>
  <c r="H5919" i="45"/>
  <c r="H5920" i="45"/>
  <c r="H5921" i="45"/>
  <c r="H5922" i="45"/>
  <c r="H5923" i="45"/>
  <c r="H5924" i="45"/>
  <c r="H5925" i="45"/>
  <c r="H5926" i="45"/>
  <c r="H5927" i="45"/>
  <c r="H5928" i="45"/>
  <c r="H5929" i="45"/>
  <c r="H5930" i="45"/>
  <c r="H5931" i="45"/>
  <c r="H5932" i="45"/>
  <c r="H5933" i="45"/>
  <c r="H5934" i="45"/>
  <c r="H5935" i="45"/>
  <c r="H5936" i="45"/>
  <c r="H5937" i="45"/>
  <c r="H5938" i="45"/>
  <c r="H5939" i="45"/>
  <c r="H5940" i="45"/>
  <c r="H5941" i="45"/>
  <c r="H5942" i="45"/>
  <c r="H5943" i="45"/>
  <c r="H5944" i="45"/>
  <c r="H5945" i="45"/>
  <c r="H5946" i="45"/>
  <c r="H5947" i="45"/>
  <c r="H5948" i="45"/>
  <c r="H5949" i="45"/>
  <c r="H5950" i="45"/>
  <c r="H5951" i="45"/>
  <c r="H5952" i="45"/>
  <c r="H5953" i="45"/>
  <c r="H5954" i="45"/>
  <c r="H5955" i="45"/>
  <c r="H5956" i="45"/>
  <c r="H5957" i="45"/>
  <c r="H5958" i="45"/>
  <c r="H5959" i="45"/>
  <c r="H5960" i="45"/>
  <c r="H5961" i="45"/>
  <c r="H5962" i="45"/>
  <c r="H5963" i="45"/>
  <c r="H5964" i="45"/>
  <c r="H5965" i="45"/>
  <c r="H5966" i="45"/>
  <c r="H5967" i="45"/>
  <c r="H5968" i="45"/>
  <c r="H5969" i="45"/>
  <c r="H5970" i="45"/>
  <c r="H5971" i="45"/>
  <c r="H5972" i="45"/>
  <c r="H5973" i="45"/>
  <c r="H5974" i="45"/>
  <c r="H5975" i="45"/>
  <c r="H5976" i="45"/>
  <c r="H5977" i="45"/>
  <c r="H5978" i="45"/>
  <c r="H5979" i="45"/>
  <c r="H5980" i="45"/>
  <c r="H5981" i="45"/>
  <c r="H5982" i="45"/>
  <c r="H5983" i="45"/>
  <c r="H5984" i="45"/>
  <c r="H5985" i="45"/>
  <c r="H5986" i="45"/>
  <c r="H5987" i="45"/>
  <c r="H5988" i="45"/>
  <c r="H5989" i="45"/>
  <c r="H5990" i="45"/>
  <c r="H5991" i="45"/>
  <c r="H5992" i="45"/>
  <c r="H5993" i="45"/>
  <c r="H5994" i="45"/>
  <c r="H5995" i="45"/>
  <c r="H5996" i="45"/>
  <c r="H5997" i="45"/>
  <c r="H5998" i="45"/>
  <c r="H5999" i="45"/>
  <c r="H6000" i="45"/>
  <c r="H6001" i="45"/>
  <c r="H6002" i="45"/>
  <c r="H6003" i="45"/>
  <c r="H6004" i="45"/>
  <c r="H6005" i="45"/>
  <c r="H6006" i="45"/>
  <c r="H6007" i="45"/>
  <c r="H6008" i="45"/>
  <c r="H6009" i="45"/>
  <c r="H6010" i="45"/>
  <c r="H6011" i="45"/>
  <c r="H6012" i="45"/>
  <c r="H6013" i="45"/>
  <c r="H6014" i="45"/>
  <c r="H6015" i="45"/>
  <c r="H6016" i="45"/>
  <c r="H6017" i="45"/>
  <c r="H6018" i="45"/>
  <c r="H6019" i="45"/>
  <c r="H6020" i="45"/>
  <c r="H6021" i="45"/>
  <c r="H6022" i="45"/>
  <c r="H6023" i="45"/>
  <c r="H6024" i="45"/>
  <c r="H6025" i="45"/>
  <c r="H6026" i="45"/>
  <c r="H6027" i="45"/>
  <c r="H6028" i="45"/>
  <c r="H6029" i="45"/>
  <c r="H6030" i="45"/>
  <c r="H6031" i="45"/>
  <c r="H6032" i="45"/>
  <c r="H6033" i="45"/>
  <c r="H6034" i="45"/>
  <c r="H6035" i="45"/>
  <c r="H6036" i="45"/>
  <c r="H6037" i="45"/>
  <c r="H6038" i="45"/>
  <c r="H6039" i="45"/>
  <c r="H6040" i="45"/>
  <c r="H6041" i="45"/>
  <c r="H6042" i="45"/>
  <c r="H6043" i="45"/>
  <c r="H6044" i="45"/>
  <c r="H6045" i="45"/>
  <c r="H6046" i="45"/>
  <c r="H6047" i="45"/>
  <c r="H6048" i="45"/>
  <c r="H6049" i="45"/>
  <c r="H6050" i="45"/>
  <c r="H6051" i="45"/>
  <c r="H6052" i="45"/>
  <c r="H6053" i="45"/>
  <c r="H6054" i="45"/>
  <c r="H6055" i="45"/>
  <c r="H6056" i="45"/>
  <c r="H6057" i="45"/>
  <c r="H6058" i="45"/>
  <c r="H6059" i="45"/>
  <c r="H6060" i="45"/>
  <c r="H6061" i="45"/>
  <c r="H6062" i="45"/>
  <c r="H6063" i="45"/>
  <c r="H6064" i="45"/>
  <c r="H6065" i="45"/>
  <c r="H6066" i="45"/>
  <c r="H6067" i="45"/>
  <c r="H6068" i="45"/>
  <c r="H6069" i="45"/>
  <c r="H6070" i="45"/>
  <c r="H6071" i="45"/>
  <c r="H6072" i="45"/>
  <c r="H6073" i="45"/>
  <c r="H6074" i="45"/>
  <c r="H6075" i="45"/>
  <c r="H6076" i="45"/>
  <c r="H6077" i="45"/>
  <c r="H6078" i="45"/>
  <c r="H6079" i="45"/>
  <c r="H6080" i="45"/>
  <c r="H6081" i="45"/>
  <c r="H6082" i="45"/>
  <c r="H6083" i="45"/>
  <c r="H6084" i="45"/>
  <c r="H6085" i="45"/>
  <c r="H6086" i="45"/>
  <c r="H6087" i="45"/>
  <c r="H6088" i="45"/>
  <c r="H6089" i="45"/>
  <c r="H6090" i="45"/>
  <c r="H6091" i="45"/>
  <c r="H6092" i="45"/>
  <c r="H6093" i="45"/>
  <c r="H6094" i="45"/>
  <c r="H6095" i="45"/>
  <c r="H6096" i="45"/>
  <c r="H6097" i="45"/>
  <c r="H6098" i="45"/>
  <c r="H6099" i="45"/>
  <c r="H6100" i="45"/>
  <c r="H6101" i="45"/>
  <c r="H6102" i="45"/>
  <c r="H6103" i="45"/>
  <c r="H6104" i="45"/>
  <c r="H6105" i="45"/>
  <c r="H6106" i="45"/>
  <c r="H6107" i="45"/>
  <c r="H6108" i="45"/>
  <c r="H6109" i="45"/>
  <c r="H6110" i="45"/>
  <c r="H6111" i="45"/>
  <c r="H6112" i="45"/>
  <c r="H6113" i="45"/>
  <c r="H6114" i="45"/>
  <c r="H6115" i="45"/>
  <c r="H6116" i="45"/>
  <c r="H6117" i="45"/>
  <c r="H6118" i="45"/>
  <c r="H6119" i="45"/>
  <c r="H6120" i="45"/>
  <c r="H6121" i="45"/>
  <c r="H6122" i="45"/>
  <c r="H6123" i="45"/>
  <c r="H6124" i="45"/>
  <c r="H6125" i="45"/>
  <c r="H6126" i="45"/>
  <c r="H6127" i="45"/>
  <c r="H6128" i="45"/>
  <c r="H6129" i="45"/>
  <c r="H6130" i="45"/>
  <c r="H6131" i="45"/>
  <c r="H6132" i="45"/>
  <c r="H6133" i="45"/>
  <c r="H6134" i="45"/>
  <c r="H6135" i="45"/>
  <c r="H6136" i="45"/>
  <c r="H6137" i="45"/>
  <c r="H6138" i="45"/>
  <c r="H6139" i="45"/>
  <c r="H6140" i="45"/>
  <c r="H6141" i="45"/>
  <c r="H6142" i="45"/>
  <c r="H6143" i="45"/>
  <c r="H6144" i="45"/>
  <c r="H6145" i="45"/>
  <c r="H6146" i="45"/>
  <c r="H6147" i="45"/>
  <c r="H6148" i="45"/>
  <c r="H6149" i="45"/>
  <c r="H6150" i="45"/>
  <c r="H6151" i="45"/>
  <c r="H6152" i="45"/>
  <c r="H6153" i="45"/>
  <c r="H6154" i="45"/>
  <c r="H6155" i="45"/>
  <c r="H6156" i="45"/>
  <c r="H6157" i="45"/>
  <c r="H6158" i="45"/>
  <c r="H6159" i="45"/>
  <c r="H6160" i="45"/>
  <c r="H6161" i="45"/>
  <c r="H6162" i="45"/>
  <c r="H6163" i="45"/>
  <c r="H6164" i="45"/>
  <c r="H6165" i="45"/>
  <c r="H6166" i="45"/>
  <c r="H6167" i="45"/>
  <c r="H6168" i="45"/>
  <c r="H6169" i="45"/>
  <c r="H6170" i="45"/>
  <c r="H6171" i="45"/>
  <c r="H6172" i="45"/>
  <c r="H6173" i="45"/>
  <c r="H6174" i="45"/>
  <c r="H6175" i="45"/>
  <c r="H6176" i="45"/>
  <c r="H6177" i="45"/>
  <c r="H6178" i="45"/>
  <c r="H6179" i="45"/>
  <c r="H6180" i="45"/>
  <c r="H6181" i="45"/>
  <c r="H6182" i="45"/>
  <c r="H6183" i="45"/>
  <c r="H6184" i="45"/>
  <c r="H6185" i="45"/>
  <c r="H6186" i="45"/>
  <c r="H6187" i="45"/>
  <c r="H6188" i="45"/>
  <c r="H6189" i="45"/>
  <c r="H6190" i="45"/>
  <c r="H6191" i="45"/>
  <c r="H6192" i="45"/>
  <c r="H6193" i="45"/>
  <c r="H6194" i="45"/>
  <c r="H6195" i="45"/>
  <c r="H6196" i="45"/>
  <c r="H6197" i="45"/>
  <c r="H6198" i="45"/>
  <c r="H6199" i="45"/>
  <c r="H6200" i="45"/>
  <c r="H6201" i="45"/>
  <c r="H6202" i="45"/>
  <c r="H6203" i="45"/>
  <c r="H6204" i="45"/>
  <c r="H6205" i="45"/>
  <c r="H6206" i="45"/>
  <c r="H6207" i="45"/>
  <c r="H6208" i="45"/>
  <c r="H6209" i="45"/>
  <c r="H6210" i="45"/>
  <c r="H6211" i="45"/>
  <c r="H6212" i="45"/>
  <c r="H6213" i="45"/>
  <c r="H6214" i="45"/>
  <c r="H6215" i="45"/>
  <c r="H6216" i="45"/>
  <c r="H6217" i="45"/>
  <c r="H6218" i="45"/>
  <c r="H6219" i="45"/>
  <c r="H6220" i="45"/>
  <c r="H6221" i="45"/>
  <c r="H6222" i="45"/>
  <c r="H6223" i="45"/>
  <c r="H6224" i="45"/>
  <c r="H6225" i="45"/>
  <c r="H6226" i="45"/>
  <c r="H6227" i="45"/>
  <c r="H6228" i="45"/>
  <c r="H6229" i="45"/>
  <c r="H6230" i="45"/>
  <c r="H6231" i="45"/>
  <c r="H6232" i="45"/>
  <c r="H6233" i="45"/>
  <c r="H6234" i="45"/>
  <c r="H6235" i="45"/>
  <c r="H6236" i="45"/>
  <c r="H6237" i="45"/>
  <c r="H6238" i="45"/>
  <c r="H6239" i="45"/>
  <c r="H6240" i="45"/>
  <c r="H6241" i="45"/>
  <c r="H6242" i="45"/>
  <c r="H6243" i="45"/>
  <c r="H6244" i="45"/>
  <c r="H6245" i="45"/>
  <c r="H6246" i="45"/>
  <c r="H6247" i="45"/>
  <c r="H6248" i="45"/>
  <c r="H6249" i="45"/>
  <c r="H6250" i="45"/>
  <c r="H6251" i="45"/>
  <c r="H6252" i="45"/>
  <c r="H6253" i="45"/>
  <c r="H6254" i="45"/>
  <c r="H6255" i="45"/>
  <c r="H6256" i="45"/>
  <c r="H6257" i="45"/>
  <c r="H6258" i="45"/>
  <c r="H6259" i="45"/>
  <c r="H6260" i="45"/>
  <c r="H6261" i="45"/>
  <c r="H6262" i="45"/>
  <c r="H6263" i="45"/>
  <c r="H6264" i="45"/>
  <c r="H6265" i="45"/>
  <c r="H6266" i="45"/>
  <c r="H6267" i="45"/>
  <c r="H6268" i="45"/>
  <c r="H6269" i="45"/>
  <c r="H6270" i="45"/>
  <c r="H6271" i="45"/>
  <c r="H6272" i="45"/>
  <c r="H6273" i="45"/>
  <c r="H6274" i="45"/>
  <c r="H6275" i="45"/>
  <c r="H6276" i="45"/>
  <c r="H6277" i="45"/>
  <c r="H6278" i="45"/>
  <c r="H6279" i="45"/>
  <c r="H6280" i="45"/>
  <c r="H6281" i="45"/>
  <c r="H6282" i="45"/>
  <c r="H6283" i="45"/>
  <c r="H6284" i="45"/>
  <c r="H6285" i="45"/>
  <c r="H6286" i="45"/>
  <c r="H6287" i="45"/>
  <c r="H6288" i="45"/>
  <c r="H6289" i="45"/>
  <c r="H6290" i="45"/>
  <c r="H6291" i="45"/>
  <c r="H6292" i="45"/>
  <c r="H6293" i="45"/>
  <c r="H6294" i="45"/>
  <c r="H6295" i="45"/>
  <c r="H6296" i="45"/>
  <c r="H6297" i="45"/>
  <c r="H6298" i="45"/>
  <c r="H6299" i="45"/>
  <c r="H6300" i="45"/>
  <c r="H6301" i="45"/>
  <c r="H6302" i="45"/>
  <c r="H6303" i="45"/>
  <c r="H6304" i="45"/>
  <c r="H6305" i="45"/>
  <c r="H6306" i="45"/>
  <c r="H6307" i="45"/>
  <c r="H6308" i="45"/>
  <c r="H6309" i="45"/>
  <c r="H6310" i="45"/>
  <c r="H6311" i="45"/>
  <c r="H6312" i="45"/>
  <c r="H6313" i="45"/>
  <c r="H6314" i="45"/>
  <c r="H6315" i="45"/>
  <c r="H6316" i="45"/>
  <c r="H6317" i="45"/>
  <c r="H6318" i="45"/>
  <c r="H6319" i="45"/>
  <c r="H6320" i="45"/>
  <c r="H6321" i="45"/>
  <c r="H6322" i="45"/>
  <c r="H6323" i="45"/>
  <c r="H6324" i="45"/>
  <c r="H6325" i="45"/>
  <c r="H6326" i="45"/>
  <c r="H6327" i="45"/>
  <c r="H6328" i="45"/>
  <c r="H6329" i="45"/>
  <c r="H6330" i="45"/>
  <c r="H6331" i="45"/>
  <c r="H6332" i="45"/>
  <c r="H6333" i="45"/>
  <c r="H6334" i="45"/>
  <c r="H6335" i="45"/>
  <c r="H6336" i="45"/>
  <c r="H6337" i="45"/>
  <c r="H6338" i="45"/>
  <c r="H6339" i="45"/>
  <c r="H6340" i="45"/>
  <c r="H6341" i="45"/>
  <c r="H6342" i="45"/>
  <c r="H6343" i="45"/>
  <c r="H6344" i="45"/>
  <c r="H6345" i="45"/>
  <c r="H6346" i="45"/>
  <c r="H6347" i="45"/>
  <c r="H6348" i="45"/>
  <c r="H6349" i="45"/>
  <c r="H6350" i="45"/>
  <c r="H6351" i="45"/>
  <c r="H6352" i="45"/>
  <c r="H6353" i="45"/>
  <c r="H6354" i="45"/>
  <c r="H6355" i="45"/>
  <c r="H6356" i="45"/>
  <c r="H6357" i="45"/>
  <c r="H6358" i="45"/>
  <c r="H6359" i="45"/>
  <c r="H6360" i="45"/>
  <c r="H6361" i="45"/>
  <c r="H6362" i="45"/>
  <c r="H6363" i="45"/>
  <c r="H6364" i="45"/>
  <c r="H6365" i="45"/>
  <c r="H6366" i="45"/>
  <c r="H6367" i="45"/>
  <c r="H6368" i="45"/>
  <c r="H6369" i="45"/>
  <c r="H6370" i="45"/>
  <c r="H6371" i="45"/>
  <c r="H6372" i="45"/>
  <c r="H6373" i="45"/>
  <c r="H6374" i="45"/>
  <c r="H6375" i="45"/>
  <c r="H6376" i="45"/>
  <c r="H6377" i="45"/>
  <c r="H6378" i="45"/>
  <c r="H6379" i="45"/>
  <c r="H6380" i="45"/>
  <c r="H6381" i="45"/>
  <c r="H6382" i="45"/>
  <c r="H6383" i="45"/>
  <c r="H6384" i="45"/>
  <c r="H6385" i="45"/>
  <c r="H6386" i="45"/>
  <c r="H6387" i="45"/>
  <c r="H6388" i="45"/>
  <c r="H6389" i="45"/>
  <c r="H6390" i="45"/>
  <c r="H6391" i="45"/>
  <c r="H6392" i="45"/>
  <c r="H6393" i="45"/>
  <c r="H6394" i="45"/>
  <c r="H6395" i="45"/>
  <c r="H6396" i="45"/>
  <c r="H6397" i="45"/>
  <c r="H6398" i="45"/>
  <c r="H6399" i="45"/>
  <c r="H6400" i="45"/>
  <c r="H6401" i="45"/>
  <c r="H6402" i="45"/>
  <c r="H6403" i="45"/>
  <c r="H6404" i="45"/>
  <c r="H6405" i="45"/>
  <c r="H6406" i="45"/>
  <c r="H6407" i="45"/>
  <c r="H6408" i="45"/>
  <c r="H6409" i="45"/>
  <c r="H6410" i="45"/>
  <c r="H6411" i="45"/>
  <c r="H6412" i="45"/>
  <c r="H6413" i="45"/>
  <c r="H6414" i="45"/>
  <c r="H6415" i="45"/>
  <c r="H6416" i="45"/>
  <c r="H6417" i="45"/>
  <c r="H6418" i="45"/>
  <c r="H6419" i="45"/>
  <c r="H6420" i="45"/>
  <c r="H6421" i="45"/>
  <c r="H6422" i="45"/>
  <c r="H6423" i="45"/>
  <c r="H6424" i="45"/>
  <c r="H6425" i="45"/>
  <c r="H6426" i="45"/>
  <c r="H6427" i="45"/>
  <c r="H6428" i="45"/>
  <c r="H6429" i="45"/>
  <c r="H6430" i="45"/>
  <c r="H6431" i="45"/>
  <c r="H6432" i="45"/>
  <c r="H6433" i="45"/>
  <c r="H6434" i="45"/>
  <c r="H6435" i="45"/>
  <c r="H6436" i="45"/>
  <c r="H6437" i="45"/>
  <c r="H6438" i="45"/>
  <c r="H6439" i="45"/>
  <c r="H6440" i="45"/>
  <c r="H6441" i="45"/>
  <c r="H6442" i="45"/>
  <c r="H6443" i="45"/>
  <c r="H6444" i="45"/>
  <c r="H6445" i="45"/>
  <c r="H6446" i="45"/>
  <c r="H6447" i="45"/>
  <c r="H6448" i="45"/>
  <c r="H6449" i="45"/>
  <c r="H6450" i="45"/>
  <c r="H6451" i="45"/>
  <c r="H6452" i="45"/>
  <c r="H6453" i="45"/>
  <c r="H6454" i="45"/>
  <c r="H6455" i="45"/>
  <c r="H6456" i="45"/>
  <c r="H6457" i="45"/>
  <c r="H6458" i="45"/>
  <c r="H6459" i="45"/>
  <c r="H6460" i="45"/>
  <c r="H6461" i="45"/>
  <c r="H6462" i="45"/>
  <c r="H6463" i="45"/>
  <c r="H6464" i="45"/>
  <c r="H6465" i="45"/>
  <c r="H6466" i="45"/>
  <c r="H6467" i="45"/>
  <c r="H6468" i="45"/>
  <c r="H6469" i="45"/>
  <c r="H6470" i="45"/>
  <c r="H6471" i="45"/>
  <c r="H6472" i="45"/>
  <c r="H6473" i="45"/>
  <c r="H6474" i="45"/>
  <c r="H6475" i="45"/>
  <c r="H6476" i="45"/>
  <c r="H6477" i="45"/>
  <c r="H6478" i="45"/>
  <c r="H6479" i="45"/>
  <c r="H6480" i="45"/>
  <c r="H6481" i="45"/>
  <c r="H6482" i="45"/>
  <c r="H6483" i="45"/>
  <c r="H6484" i="45"/>
  <c r="H6485" i="45"/>
  <c r="H6486" i="45"/>
  <c r="H6487" i="45"/>
  <c r="H6488" i="45"/>
  <c r="H6489" i="45"/>
  <c r="H6490" i="45"/>
  <c r="H6491" i="45"/>
  <c r="H6492" i="45"/>
  <c r="H6493" i="45"/>
  <c r="H6494" i="45"/>
  <c r="H6495" i="45"/>
  <c r="H6496" i="45"/>
  <c r="H6497" i="45"/>
  <c r="H6498" i="45"/>
  <c r="H6499" i="45"/>
  <c r="H6500" i="45"/>
  <c r="H6501" i="45"/>
  <c r="H6502" i="45"/>
  <c r="H6503" i="45"/>
  <c r="H6504" i="45"/>
  <c r="H6505" i="45"/>
  <c r="H6506" i="45"/>
  <c r="H6507" i="45"/>
  <c r="H6508" i="45"/>
  <c r="H6509" i="45"/>
  <c r="H6510" i="45"/>
  <c r="H6511" i="45"/>
  <c r="H6512" i="45"/>
  <c r="H6513" i="45"/>
  <c r="H6514" i="45"/>
  <c r="H6515" i="45"/>
  <c r="H6516" i="45"/>
  <c r="H6517" i="45"/>
  <c r="H6518" i="45"/>
  <c r="H6519" i="45"/>
  <c r="H6520" i="45"/>
  <c r="H6521" i="45"/>
  <c r="H6522" i="45"/>
  <c r="H6523" i="45"/>
  <c r="H6524" i="45"/>
  <c r="H6525" i="45"/>
  <c r="H6526" i="45"/>
  <c r="H6527" i="45"/>
  <c r="H6528" i="45"/>
  <c r="H6529" i="45"/>
  <c r="H6530" i="45"/>
  <c r="H6531" i="45"/>
  <c r="H6532" i="45"/>
  <c r="H6533" i="45"/>
  <c r="H6534" i="45"/>
  <c r="H6535" i="45"/>
  <c r="H6536" i="45"/>
  <c r="H6537" i="45"/>
  <c r="H6538" i="45"/>
  <c r="H6539" i="45"/>
  <c r="H6540" i="45"/>
  <c r="H6541" i="45"/>
  <c r="H6542" i="45"/>
  <c r="H6543" i="45"/>
  <c r="H6544" i="45"/>
  <c r="H6545" i="45"/>
  <c r="H6546" i="45"/>
  <c r="H6547" i="45"/>
  <c r="H6548" i="45"/>
  <c r="H6549" i="45"/>
  <c r="H6550" i="45"/>
  <c r="H6551" i="45"/>
  <c r="H6552" i="45"/>
  <c r="H6553" i="45"/>
  <c r="H6554" i="45"/>
  <c r="H6555" i="45"/>
  <c r="H6556" i="45"/>
  <c r="H6557" i="45"/>
  <c r="H6558" i="45"/>
  <c r="H6559" i="45"/>
  <c r="H6560" i="45"/>
  <c r="H6561" i="45"/>
  <c r="H6562" i="45"/>
  <c r="H6563" i="45"/>
  <c r="H6564" i="45"/>
  <c r="H6565" i="45"/>
  <c r="H6566" i="45"/>
  <c r="H6567" i="45"/>
  <c r="H6568" i="45"/>
  <c r="H6569" i="45"/>
  <c r="H6570" i="45"/>
  <c r="H6571" i="45"/>
  <c r="H6572" i="45"/>
  <c r="H6573" i="45"/>
  <c r="H6574" i="45"/>
  <c r="H6575" i="45"/>
  <c r="H6576" i="45"/>
  <c r="H6577" i="45"/>
  <c r="H6578" i="45"/>
  <c r="H6579" i="45"/>
  <c r="H6580" i="45"/>
  <c r="H6581" i="45"/>
  <c r="H6582" i="45"/>
  <c r="H6583" i="45"/>
  <c r="H6584" i="45"/>
  <c r="H6585" i="45"/>
  <c r="H6586" i="45"/>
  <c r="H6587" i="45"/>
  <c r="H6588" i="45"/>
  <c r="H6589" i="45"/>
  <c r="H6590" i="45"/>
  <c r="H6591" i="45"/>
  <c r="H6592" i="45"/>
  <c r="H6593" i="45"/>
  <c r="H6594" i="45"/>
  <c r="H6595" i="45"/>
  <c r="H6596" i="45"/>
  <c r="H6597" i="45"/>
  <c r="H6598" i="45"/>
  <c r="H6599" i="45"/>
  <c r="H6600" i="45"/>
  <c r="H6601" i="45"/>
  <c r="H6602" i="45"/>
  <c r="H6603" i="45"/>
  <c r="H6604" i="45"/>
  <c r="H6605" i="45"/>
  <c r="H6606" i="45"/>
  <c r="H6607" i="45"/>
  <c r="H6608" i="45"/>
  <c r="H6609" i="45"/>
  <c r="H6610" i="45"/>
  <c r="H6611" i="45"/>
  <c r="H6612" i="45"/>
  <c r="H6613" i="45"/>
  <c r="H6614" i="45"/>
  <c r="H6615" i="45"/>
  <c r="H6616" i="45"/>
  <c r="H6617" i="45"/>
  <c r="H6618" i="45"/>
  <c r="H6619" i="45"/>
  <c r="H6620" i="45"/>
  <c r="H6621" i="45"/>
  <c r="H6622" i="45"/>
  <c r="H6623" i="45"/>
  <c r="H6624" i="45"/>
  <c r="H6625" i="45"/>
  <c r="H6626" i="45"/>
  <c r="H6627" i="45"/>
  <c r="H6628" i="45"/>
  <c r="H6629" i="45"/>
  <c r="H6630" i="45"/>
  <c r="H6631" i="45"/>
  <c r="H6632" i="45"/>
  <c r="H6633" i="45"/>
  <c r="H6634" i="45"/>
  <c r="H6635" i="45"/>
  <c r="H6636" i="45"/>
  <c r="H6637" i="45"/>
  <c r="H6638" i="45"/>
  <c r="H6639" i="45"/>
  <c r="H6640" i="45"/>
  <c r="H6641" i="45"/>
  <c r="H6642" i="45"/>
  <c r="H6643" i="45"/>
  <c r="H6644" i="45"/>
  <c r="H6645" i="45"/>
  <c r="H6646" i="45"/>
  <c r="H6647" i="45"/>
  <c r="H6648" i="45"/>
  <c r="H6649" i="45"/>
  <c r="H6650" i="45"/>
  <c r="H6651" i="45"/>
  <c r="H6652" i="45"/>
  <c r="H6653" i="45"/>
  <c r="H6654" i="45"/>
  <c r="H6655" i="45"/>
  <c r="H6656" i="45"/>
  <c r="H6657" i="45"/>
  <c r="H6658" i="45"/>
  <c r="H6659" i="45"/>
  <c r="H6660" i="45"/>
  <c r="H6661" i="45"/>
  <c r="H6662" i="45"/>
  <c r="H6663" i="45"/>
  <c r="H6664" i="45"/>
  <c r="H6665" i="45"/>
  <c r="H6666" i="45"/>
  <c r="H6667" i="45"/>
  <c r="H6668" i="45"/>
  <c r="H6669" i="45"/>
  <c r="H6670" i="45"/>
  <c r="H6671" i="45"/>
  <c r="H6672" i="45"/>
  <c r="H6673" i="45"/>
  <c r="H6674" i="45"/>
  <c r="H6675" i="45"/>
  <c r="H6676" i="45"/>
  <c r="H6677" i="45"/>
  <c r="H6678" i="45"/>
  <c r="H6679" i="45"/>
  <c r="H6680" i="45"/>
  <c r="H6681" i="45"/>
  <c r="H6682" i="45"/>
  <c r="H6683" i="45"/>
  <c r="H6684" i="45"/>
  <c r="H6685" i="45"/>
  <c r="H6686" i="45"/>
  <c r="H6687" i="45"/>
  <c r="H6688" i="45"/>
  <c r="H6689" i="45"/>
  <c r="H6690" i="45"/>
  <c r="H6691" i="45"/>
  <c r="H6692" i="45"/>
  <c r="H6693" i="45"/>
  <c r="H6694" i="45"/>
  <c r="H6695" i="45"/>
  <c r="H6696" i="45"/>
  <c r="H6697" i="45"/>
  <c r="H6698" i="45"/>
  <c r="H6699" i="45"/>
  <c r="H6700" i="45"/>
  <c r="H6701" i="45"/>
  <c r="H6702" i="45"/>
  <c r="H6703" i="45"/>
  <c r="H6704" i="45"/>
  <c r="H6705" i="45"/>
  <c r="H6706" i="45"/>
  <c r="H6707" i="45"/>
  <c r="H6708" i="45"/>
  <c r="H6709" i="45"/>
  <c r="H6710" i="45"/>
  <c r="H6711" i="45"/>
  <c r="H6712" i="45"/>
  <c r="H6713" i="45"/>
  <c r="H6714" i="45"/>
  <c r="H6715" i="45"/>
  <c r="H6716" i="45"/>
  <c r="H6717" i="45"/>
  <c r="H6718" i="45"/>
  <c r="H6719" i="45"/>
  <c r="H6720" i="45"/>
  <c r="H6721" i="45"/>
  <c r="H6722" i="45"/>
  <c r="H6723" i="45"/>
  <c r="H6724" i="45"/>
  <c r="H6725" i="45"/>
  <c r="H6726" i="45"/>
  <c r="H6727" i="45"/>
  <c r="H6728" i="45"/>
  <c r="H6729" i="45"/>
  <c r="H6730" i="45"/>
  <c r="H6731" i="45"/>
  <c r="H6732" i="45"/>
  <c r="H6733" i="45"/>
  <c r="H6734" i="45"/>
  <c r="H6735" i="45"/>
  <c r="H6736" i="45"/>
  <c r="H6737" i="45"/>
  <c r="H6738" i="45"/>
  <c r="H6739" i="45"/>
  <c r="H6740" i="45"/>
  <c r="H6741" i="45"/>
  <c r="H6742" i="45"/>
  <c r="H6743" i="45"/>
  <c r="H6744" i="45"/>
  <c r="H6745" i="45"/>
  <c r="H6746" i="45"/>
  <c r="H6747" i="45"/>
  <c r="H6748" i="45"/>
  <c r="H6749" i="45"/>
  <c r="H6750" i="45"/>
  <c r="H6751" i="45"/>
  <c r="H6752" i="45"/>
  <c r="H6753" i="45"/>
  <c r="H6754" i="45"/>
  <c r="H6755" i="45"/>
  <c r="H6756" i="45"/>
  <c r="H6757" i="45"/>
  <c r="H6758" i="45"/>
  <c r="H6759" i="45"/>
  <c r="H6760" i="45"/>
  <c r="H6761" i="45"/>
  <c r="H6762" i="45"/>
  <c r="H6763" i="45"/>
  <c r="H6764" i="45"/>
  <c r="H6765" i="45"/>
  <c r="H6766" i="45"/>
  <c r="H6767" i="45"/>
  <c r="H6768" i="45"/>
  <c r="H6769" i="45"/>
  <c r="H6770" i="45"/>
  <c r="H6771" i="45"/>
  <c r="H6772" i="45"/>
  <c r="H6773" i="45"/>
  <c r="H6774" i="45"/>
  <c r="H6775" i="45"/>
  <c r="H6776" i="45"/>
  <c r="H6777" i="45"/>
  <c r="H6778" i="45"/>
  <c r="H6779" i="45"/>
  <c r="H6780" i="45"/>
  <c r="H6781" i="45"/>
  <c r="H6782" i="45"/>
  <c r="H6783" i="45"/>
  <c r="H6784" i="45"/>
  <c r="H6785" i="45"/>
  <c r="H6786" i="45"/>
  <c r="H6787" i="45"/>
  <c r="H6788" i="45"/>
  <c r="H6789" i="45"/>
  <c r="H6790" i="45"/>
  <c r="H6791" i="45"/>
  <c r="H6792" i="45"/>
  <c r="H6793" i="45"/>
  <c r="H6794" i="45"/>
  <c r="H6795" i="45"/>
  <c r="H6796" i="45"/>
  <c r="H6797" i="45"/>
  <c r="H6798" i="45"/>
  <c r="H6799" i="45"/>
  <c r="H6800" i="45"/>
  <c r="H6801" i="45"/>
  <c r="H6802" i="45"/>
  <c r="H6803" i="45"/>
  <c r="H6804" i="45"/>
  <c r="H6805" i="45"/>
  <c r="H6806" i="45"/>
  <c r="H6807" i="45"/>
  <c r="H6808" i="45"/>
  <c r="H6809" i="45"/>
  <c r="H6810" i="45"/>
  <c r="H6811" i="45"/>
  <c r="H6812" i="45"/>
  <c r="H6813" i="45"/>
  <c r="H6814" i="45"/>
  <c r="H6815" i="45"/>
  <c r="H6816" i="45"/>
  <c r="H6817" i="45"/>
  <c r="H6818" i="45"/>
  <c r="H6819" i="45"/>
  <c r="H6820" i="45"/>
  <c r="H6821" i="45"/>
  <c r="H6822" i="45"/>
  <c r="H6823" i="45"/>
  <c r="H6824" i="45"/>
  <c r="H6825" i="45"/>
  <c r="H6826" i="45"/>
  <c r="H6827" i="45"/>
  <c r="H6828" i="45"/>
  <c r="H6829" i="45"/>
  <c r="H6830" i="45"/>
  <c r="H6831" i="45"/>
  <c r="H6832" i="45"/>
  <c r="H6833" i="45"/>
  <c r="H6834" i="45"/>
  <c r="H6835" i="45"/>
  <c r="H6836" i="45"/>
  <c r="H6837" i="45"/>
  <c r="H6838" i="45"/>
  <c r="H6839" i="45"/>
  <c r="H6840" i="45"/>
  <c r="H6841" i="45"/>
  <c r="H6842" i="45"/>
  <c r="H6843" i="45"/>
  <c r="H6844" i="45"/>
  <c r="H6845" i="45"/>
  <c r="H6846" i="45"/>
  <c r="H6847" i="45"/>
  <c r="H6848" i="45"/>
  <c r="H6849" i="45"/>
  <c r="H6850" i="45"/>
  <c r="H6851" i="45"/>
  <c r="H6852" i="45"/>
  <c r="H6853" i="45"/>
  <c r="H6854" i="45"/>
  <c r="H6855" i="45"/>
  <c r="H6856" i="45"/>
  <c r="H6857" i="45"/>
  <c r="H6858" i="45"/>
  <c r="H6859" i="45"/>
  <c r="H6860" i="45"/>
  <c r="H6861" i="45"/>
  <c r="H6862" i="45"/>
  <c r="H6863" i="45"/>
  <c r="H6864" i="45"/>
  <c r="H6865" i="45"/>
  <c r="H6866" i="45"/>
  <c r="H6867" i="45"/>
  <c r="H6868" i="45"/>
  <c r="H6869" i="45"/>
  <c r="H6870" i="45"/>
  <c r="H6871" i="45"/>
  <c r="H6872" i="45"/>
  <c r="H6873" i="45"/>
  <c r="H6874" i="45"/>
  <c r="H6875" i="45"/>
  <c r="H6876" i="45"/>
  <c r="H6877" i="45"/>
  <c r="H6878" i="45"/>
  <c r="H6879" i="45"/>
  <c r="H6880" i="45"/>
  <c r="H6881" i="45"/>
  <c r="H6882" i="45"/>
  <c r="H6883" i="45"/>
  <c r="H6884" i="45"/>
  <c r="H6885" i="45"/>
  <c r="H6886" i="45"/>
  <c r="H6887" i="45"/>
  <c r="H6888" i="45"/>
  <c r="H6889" i="45"/>
  <c r="H6890" i="45"/>
  <c r="H6891" i="45"/>
  <c r="H6892" i="45"/>
  <c r="H6893" i="45"/>
  <c r="H6894" i="45"/>
  <c r="H6895" i="45"/>
  <c r="H6896" i="45"/>
  <c r="H6897" i="45"/>
  <c r="H6898" i="45"/>
  <c r="H6899" i="45"/>
  <c r="H6900" i="45"/>
  <c r="H6901" i="45"/>
  <c r="H6902" i="45"/>
  <c r="H6903" i="45"/>
  <c r="H6904" i="45"/>
  <c r="H6905" i="45"/>
  <c r="H6906" i="45"/>
  <c r="H6907" i="45"/>
  <c r="H6908" i="45"/>
  <c r="H6909" i="45"/>
  <c r="H6910" i="45"/>
  <c r="H6911" i="45"/>
  <c r="H6912" i="45"/>
  <c r="H6913" i="45"/>
  <c r="H6914" i="45"/>
  <c r="H6915" i="45"/>
  <c r="H6916" i="45"/>
  <c r="H6917" i="45"/>
  <c r="H6918" i="45"/>
  <c r="H6919" i="45"/>
  <c r="H6920" i="45"/>
  <c r="H6921" i="45"/>
  <c r="H6922" i="45"/>
  <c r="H6923" i="45"/>
  <c r="H6924" i="45"/>
  <c r="H6925" i="45"/>
  <c r="H6926" i="45"/>
  <c r="H6927" i="45"/>
  <c r="H6928" i="45"/>
  <c r="H6929" i="45"/>
  <c r="H6930" i="45"/>
  <c r="H6931" i="45"/>
  <c r="H6932" i="45"/>
  <c r="H6933" i="45"/>
  <c r="H6934" i="45"/>
  <c r="H6935" i="45"/>
  <c r="H6936" i="45"/>
  <c r="H6937" i="45"/>
  <c r="H6938" i="45"/>
  <c r="H6939" i="45"/>
  <c r="H6940" i="45"/>
  <c r="H6941" i="45"/>
  <c r="H6942" i="45"/>
  <c r="H6943" i="45"/>
  <c r="H6944" i="45"/>
  <c r="H6945" i="45"/>
  <c r="H6946" i="45"/>
  <c r="H6947" i="45"/>
  <c r="H6948" i="45"/>
  <c r="H6949" i="45"/>
  <c r="H6950" i="45"/>
  <c r="H6951" i="45"/>
  <c r="H6952" i="45"/>
  <c r="H6953" i="45"/>
  <c r="H6954" i="45"/>
  <c r="H6955" i="45"/>
  <c r="H6956" i="45"/>
  <c r="H6957" i="45"/>
  <c r="H6958" i="45"/>
  <c r="H6959" i="45"/>
  <c r="H6960" i="45"/>
  <c r="H6961" i="45"/>
  <c r="H6962" i="45"/>
  <c r="H6963" i="45"/>
  <c r="H6964" i="45"/>
  <c r="H6965" i="45"/>
  <c r="H6966" i="45"/>
  <c r="H6967" i="45"/>
  <c r="H6968" i="45"/>
  <c r="H6969" i="45"/>
  <c r="H6970" i="45"/>
  <c r="H6971" i="45"/>
  <c r="H6972" i="45"/>
  <c r="H6973" i="45"/>
  <c r="H6974" i="45"/>
  <c r="H6975" i="45"/>
  <c r="H6976" i="45"/>
  <c r="H6977" i="45"/>
  <c r="H6978" i="45"/>
  <c r="H6979" i="45"/>
  <c r="H6980" i="45"/>
  <c r="H6981" i="45"/>
  <c r="H6982" i="45"/>
  <c r="H6983" i="45"/>
  <c r="H6984" i="45"/>
  <c r="H6985" i="45"/>
  <c r="H6986" i="45"/>
  <c r="H6987" i="45"/>
  <c r="H6988" i="45"/>
  <c r="H6989" i="45"/>
  <c r="H6990" i="45"/>
  <c r="H6991" i="45"/>
  <c r="H6992" i="45"/>
  <c r="H6993" i="45"/>
  <c r="H6994" i="45"/>
  <c r="H6995" i="45"/>
  <c r="H6996" i="45"/>
  <c r="H6997" i="45"/>
  <c r="H6998" i="45"/>
  <c r="H6999" i="45"/>
  <c r="H7000" i="45"/>
  <c r="H7001" i="45"/>
  <c r="H7002" i="45"/>
  <c r="H7003" i="45"/>
  <c r="H7004" i="45"/>
  <c r="H7005" i="45"/>
  <c r="H7006" i="45"/>
  <c r="H7007" i="45"/>
  <c r="H7008" i="45"/>
  <c r="H7009" i="45"/>
  <c r="H7010" i="45"/>
  <c r="H7011" i="45"/>
  <c r="H7012" i="45"/>
  <c r="H7013" i="45"/>
  <c r="H7014" i="45"/>
  <c r="H7015" i="45"/>
  <c r="H7016" i="45"/>
  <c r="H7017" i="45"/>
  <c r="H7018" i="45"/>
  <c r="H7019" i="45"/>
  <c r="H7020" i="45"/>
  <c r="H7021" i="45"/>
  <c r="H7022" i="45"/>
  <c r="H7023" i="45"/>
  <c r="H7024" i="45"/>
  <c r="H7025" i="45"/>
  <c r="H7026" i="45"/>
  <c r="H7027" i="45"/>
  <c r="H7028" i="45"/>
  <c r="H7029" i="45"/>
  <c r="H7030" i="45"/>
  <c r="H7031" i="45"/>
  <c r="H7032" i="45"/>
  <c r="H7033" i="45"/>
  <c r="H7034" i="45"/>
  <c r="H7035" i="45"/>
  <c r="H7036" i="45"/>
  <c r="H7037" i="45"/>
  <c r="H7038" i="45"/>
  <c r="H7039" i="45"/>
  <c r="H7040" i="45"/>
  <c r="H7041" i="45"/>
  <c r="H7042" i="45"/>
  <c r="H7043" i="45"/>
  <c r="H7044" i="45"/>
  <c r="H7045" i="45"/>
  <c r="H7046" i="45"/>
  <c r="H7047" i="45"/>
  <c r="H7048" i="45"/>
  <c r="H7049" i="45"/>
  <c r="H7050" i="45"/>
  <c r="H7051" i="45"/>
  <c r="H7052" i="45"/>
  <c r="H7053" i="45"/>
  <c r="H7054" i="45"/>
  <c r="H7055" i="45"/>
  <c r="H7056" i="45"/>
  <c r="H7057" i="45"/>
  <c r="H7058" i="45"/>
  <c r="H7059" i="45"/>
  <c r="H7060" i="45"/>
  <c r="H7061" i="45"/>
  <c r="H7062" i="45"/>
  <c r="H7063" i="45"/>
  <c r="H7064" i="45"/>
  <c r="H7065" i="45"/>
  <c r="H7066" i="45"/>
  <c r="H7067" i="45"/>
  <c r="H7068" i="45"/>
  <c r="H7069" i="45"/>
  <c r="H7070" i="45"/>
  <c r="H7071" i="45"/>
  <c r="H7072" i="45"/>
  <c r="H7073" i="45"/>
  <c r="H7074" i="45"/>
  <c r="H7075" i="45"/>
  <c r="H7076" i="45"/>
  <c r="H7077" i="45"/>
  <c r="H7078" i="45"/>
  <c r="H7079" i="45"/>
  <c r="H7080" i="45"/>
  <c r="H7081" i="45"/>
  <c r="H7082" i="45"/>
  <c r="H7083" i="45"/>
  <c r="H7084" i="45"/>
  <c r="H7085" i="45"/>
  <c r="H7086" i="45"/>
  <c r="H7087" i="45"/>
  <c r="H7088" i="45"/>
  <c r="H7089" i="45"/>
  <c r="H7090" i="45"/>
  <c r="H7091" i="45"/>
  <c r="H7092" i="45"/>
  <c r="H7093" i="45"/>
  <c r="H7094" i="45"/>
  <c r="H7095" i="45"/>
  <c r="H7096" i="45"/>
  <c r="H7097" i="45"/>
  <c r="H7098" i="45"/>
  <c r="H7099" i="45"/>
  <c r="H7100" i="45"/>
  <c r="H7101" i="45"/>
  <c r="H7102" i="45"/>
  <c r="H7103" i="45"/>
  <c r="H7104" i="45"/>
  <c r="H7105" i="45"/>
  <c r="H7106" i="45"/>
  <c r="H7107" i="45"/>
  <c r="H7108" i="45"/>
  <c r="H7109" i="45"/>
  <c r="H7110" i="45"/>
  <c r="H7111" i="45"/>
  <c r="H7112" i="45"/>
  <c r="H7113" i="45"/>
  <c r="H7114" i="45"/>
  <c r="H7115" i="45"/>
  <c r="H7116" i="45"/>
  <c r="H7117" i="45"/>
  <c r="H7118" i="45"/>
  <c r="H7119" i="45"/>
  <c r="H7120" i="45"/>
  <c r="H7121" i="45"/>
  <c r="H7122" i="45"/>
  <c r="H7123" i="45"/>
  <c r="H7124" i="45"/>
  <c r="H7125" i="45"/>
  <c r="H7126" i="45"/>
  <c r="H7127" i="45"/>
  <c r="H7128" i="45"/>
  <c r="H7129" i="45"/>
  <c r="H7130" i="45"/>
  <c r="H7131" i="45"/>
  <c r="H7132" i="45"/>
  <c r="H7133" i="45"/>
  <c r="H7134" i="45"/>
  <c r="H7135" i="45"/>
  <c r="H7136" i="45"/>
  <c r="H7137" i="45"/>
  <c r="H7138" i="45"/>
  <c r="H7139" i="45"/>
  <c r="H7140" i="45"/>
  <c r="H7141" i="45"/>
  <c r="H7142" i="45"/>
  <c r="H7143" i="45"/>
  <c r="H7144" i="45"/>
  <c r="H7145" i="45"/>
  <c r="H7146" i="45"/>
  <c r="H7147" i="45"/>
  <c r="H7148" i="45"/>
  <c r="H7149" i="45"/>
  <c r="H7150" i="45"/>
  <c r="H7151" i="45"/>
  <c r="H7152" i="45"/>
  <c r="H7153" i="45"/>
  <c r="H7154" i="45"/>
  <c r="H7155" i="45"/>
  <c r="H7156" i="45"/>
  <c r="H7157" i="45"/>
  <c r="H7158" i="45"/>
  <c r="H7159" i="45"/>
  <c r="H7160" i="45"/>
  <c r="H7161" i="45"/>
  <c r="H7162" i="45"/>
  <c r="H7163" i="45"/>
  <c r="H7164" i="45"/>
  <c r="H7165" i="45"/>
  <c r="H7166" i="45"/>
  <c r="H7167" i="45"/>
  <c r="H7168" i="45"/>
  <c r="H7169" i="45"/>
  <c r="H7170" i="45"/>
  <c r="H7171" i="45"/>
  <c r="H7172" i="45"/>
  <c r="H7173" i="45"/>
  <c r="H7174" i="45"/>
  <c r="H7175" i="45"/>
  <c r="H7176" i="45"/>
  <c r="H7177" i="45"/>
  <c r="H7178" i="45"/>
  <c r="H7179" i="45"/>
  <c r="H7180" i="45"/>
  <c r="H7181" i="45"/>
  <c r="H7182" i="45"/>
  <c r="H7183" i="45"/>
  <c r="H7184" i="45"/>
  <c r="H7185" i="45"/>
  <c r="H7186" i="45"/>
  <c r="H7187" i="45"/>
  <c r="H7188" i="45"/>
  <c r="H7189" i="45"/>
  <c r="H7190" i="45"/>
  <c r="H7191" i="45"/>
  <c r="H7192" i="45"/>
  <c r="H7193" i="45"/>
  <c r="H7194" i="45"/>
  <c r="H7195" i="45"/>
  <c r="H7196" i="45"/>
  <c r="H7197" i="45"/>
  <c r="H7198" i="45"/>
  <c r="H7199" i="45"/>
  <c r="H7200" i="45"/>
  <c r="H7201" i="45"/>
  <c r="H7202" i="45"/>
  <c r="H7203" i="45"/>
  <c r="H7204" i="45"/>
  <c r="H7205" i="45"/>
  <c r="H7206" i="45"/>
  <c r="H7207" i="45"/>
  <c r="H7208" i="45"/>
  <c r="H7209" i="45"/>
  <c r="H7210" i="45"/>
  <c r="H7211" i="45"/>
  <c r="H7212" i="45"/>
  <c r="H7213" i="45"/>
  <c r="H7214" i="45"/>
  <c r="H7215" i="45"/>
  <c r="H7216" i="45"/>
  <c r="H7217" i="45"/>
  <c r="H2" i="45"/>
  <c r="J1715" i="21"/>
  <c r="J1714" i="21"/>
  <c r="J1713" i="21"/>
  <c r="J1712" i="21"/>
  <c r="J1711" i="21"/>
  <c r="J1710" i="21"/>
  <c r="J1709" i="21"/>
  <c r="J1708" i="21"/>
  <c r="J1707" i="21"/>
  <c r="J1706" i="21"/>
  <c r="J1705" i="21"/>
  <c r="J1704" i="21"/>
  <c r="J1703" i="21"/>
  <c r="J1702" i="21"/>
  <c r="J1701" i="21"/>
  <c r="J1700" i="21"/>
  <c r="J1699" i="21"/>
  <c r="J1698" i="21"/>
  <c r="J1697" i="21"/>
  <c r="J1696" i="21"/>
  <c r="J1695" i="21"/>
  <c r="J1694" i="21"/>
  <c r="J1693" i="21"/>
  <c r="J1692" i="21"/>
  <c r="J1691" i="21"/>
  <c r="J1690" i="21"/>
  <c r="J1689" i="21"/>
  <c r="J1688" i="21"/>
  <c r="J1687" i="21"/>
  <c r="J1686" i="21"/>
  <c r="J1685" i="21"/>
  <c r="J1684" i="21"/>
  <c r="J1683" i="21"/>
  <c r="J1682" i="21"/>
  <c r="J1681" i="21"/>
  <c r="J1680" i="21"/>
  <c r="J1679" i="21"/>
  <c r="J1678" i="21"/>
  <c r="J1677" i="21"/>
  <c r="J1676" i="21"/>
  <c r="J1675" i="21"/>
  <c r="J1674" i="21"/>
  <c r="J1673" i="21"/>
  <c r="J1672" i="21"/>
  <c r="J1671" i="21"/>
  <c r="J1670" i="21"/>
  <c r="J1669" i="21"/>
  <c r="J1668" i="21"/>
  <c r="J1667" i="21"/>
  <c r="J1666" i="21"/>
  <c r="J1665" i="21"/>
  <c r="J1664" i="21"/>
  <c r="J1663" i="21"/>
  <c r="J1662" i="21"/>
  <c r="J1661" i="21"/>
  <c r="J1660" i="21"/>
  <c r="J1659" i="21"/>
  <c r="J1658" i="21"/>
  <c r="J1657" i="21"/>
  <c r="J1656" i="21"/>
  <c r="J1655" i="21"/>
  <c r="J1654" i="21"/>
  <c r="J1653" i="21"/>
  <c r="J1652" i="21"/>
  <c r="J1651" i="21"/>
  <c r="J1650" i="21"/>
  <c r="J1649" i="21"/>
  <c r="J1648" i="21"/>
  <c r="J1647" i="21"/>
  <c r="J1646" i="21"/>
  <c r="J1645" i="21"/>
  <c r="J1644" i="21"/>
  <c r="J1643" i="21"/>
  <c r="J1642" i="21"/>
  <c r="J1641" i="21"/>
  <c r="J1640" i="21"/>
  <c r="J1639" i="21"/>
  <c r="J1638" i="21"/>
  <c r="J1637" i="21"/>
  <c r="J1636" i="21"/>
  <c r="J1635" i="21"/>
  <c r="J1634" i="21"/>
  <c r="J1633" i="21"/>
  <c r="J1632" i="21"/>
  <c r="J1631" i="21"/>
  <c r="J1630" i="21"/>
  <c r="J1629" i="21"/>
  <c r="J1628" i="21"/>
  <c r="J1627" i="21"/>
  <c r="J1626" i="21"/>
  <c r="J1625" i="21"/>
  <c r="J1624" i="21"/>
  <c r="J1623" i="21"/>
  <c r="J1622" i="21"/>
  <c r="J1621" i="21"/>
  <c r="J1620" i="21"/>
  <c r="J1619" i="21"/>
  <c r="J1618" i="21"/>
  <c r="J1617" i="21"/>
  <c r="J1616" i="21"/>
  <c r="J1615" i="21"/>
  <c r="J1614" i="21"/>
  <c r="J1613" i="21"/>
  <c r="J1612" i="21"/>
  <c r="J1611" i="21"/>
  <c r="J1610" i="21"/>
  <c r="J1609" i="21"/>
  <c r="J1608" i="21"/>
  <c r="J1607" i="21"/>
  <c r="J1606" i="21"/>
  <c r="J1605" i="21"/>
  <c r="J1604" i="21"/>
  <c r="J1603" i="21"/>
  <c r="J1602" i="21"/>
  <c r="J1601" i="21"/>
  <c r="J1600" i="21"/>
  <c r="J1599" i="21"/>
  <c r="J1598" i="21"/>
  <c r="J1597" i="21"/>
  <c r="J1596" i="21"/>
  <c r="J1595" i="21"/>
  <c r="J1594" i="21"/>
  <c r="J1593" i="21"/>
  <c r="J1592" i="21"/>
  <c r="J1591" i="21"/>
  <c r="J1590" i="21"/>
  <c r="J1589" i="21"/>
  <c r="I1715" i="21"/>
  <c r="I1714" i="21"/>
  <c r="I1713" i="21"/>
  <c r="I1712" i="21"/>
  <c r="I1711" i="21"/>
  <c r="I1710" i="21"/>
  <c r="I1709" i="21"/>
  <c r="I1708" i="21"/>
  <c r="I1707" i="21"/>
  <c r="I1706" i="21"/>
  <c r="I1705" i="21"/>
  <c r="I1704" i="21"/>
  <c r="I1703" i="21"/>
  <c r="I1702" i="21"/>
  <c r="I1701" i="21"/>
  <c r="I1700" i="21"/>
  <c r="I1699" i="21"/>
  <c r="I1698" i="21"/>
  <c r="I1697" i="21"/>
  <c r="I1696" i="21"/>
  <c r="I1695" i="21"/>
  <c r="I1694" i="21"/>
  <c r="I1693" i="21"/>
  <c r="I1692" i="21"/>
  <c r="I1691" i="21"/>
  <c r="I1690" i="21"/>
  <c r="I1689" i="21"/>
  <c r="I1688" i="21"/>
  <c r="I1687" i="21"/>
  <c r="I1686" i="21"/>
  <c r="I1685" i="21"/>
  <c r="I1684" i="21"/>
  <c r="I1683" i="21"/>
  <c r="I1682" i="21"/>
  <c r="I1681" i="21"/>
  <c r="I1680" i="21"/>
  <c r="I1679" i="21"/>
  <c r="I1678" i="21"/>
  <c r="I1677" i="21"/>
  <c r="I1676" i="21"/>
  <c r="I1675" i="21"/>
  <c r="I1674" i="21"/>
  <c r="I1673" i="21"/>
  <c r="I1672" i="21"/>
  <c r="I1671" i="21"/>
  <c r="I1670" i="21"/>
  <c r="I1669" i="21"/>
  <c r="I1668" i="21"/>
  <c r="I1667" i="21"/>
  <c r="I1666" i="21"/>
  <c r="I1665" i="21"/>
  <c r="I1664" i="21"/>
  <c r="I1663" i="21"/>
  <c r="I1662" i="21"/>
  <c r="I1661" i="21"/>
  <c r="I1660" i="21"/>
  <c r="I1659" i="21"/>
  <c r="I1658" i="21"/>
  <c r="I1657" i="21"/>
  <c r="I1656" i="21"/>
  <c r="I1655" i="21"/>
  <c r="I1654" i="21"/>
  <c r="I1653" i="21"/>
  <c r="I1652" i="21"/>
  <c r="I1651" i="21"/>
  <c r="I1650" i="21"/>
  <c r="I1649" i="21"/>
  <c r="I1648" i="21"/>
  <c r="I1647" i="21"/>
  <c r="I1646" i="21"/>
  <c r="I1645" i="21"/>
  <c r="I1644" i="21"/>
  <c r="I1643" i="21"/>
  <c r="I1642" i="21"/>
  <c r="I1641" i="21"/>
  <c r="I1640" i="21"/>
  <c r="I1639" i="21"/>
  <c r="I1638" i="21"/>
  <c r="I1637" i="21"/>
  <c r="I1636" i="21"/>
  <c r="I1635" i="21"/>
  <c r="I1634" i="21"/>
  <c r="I1633" i="21"/>
  <c r="I1632" i="21"/>
  <c r="I1631" i="21"/>
  <c r="I1630" i="21"/>
  <c r="I1629" i="21"/>
  <c r="I1628" i="21"/>
  <c r="I1627" i="21"/>
  <c r="I1626" i="21"/>
  <c r="I1625" i="21"/>
  <c r="I1624" i="21"/>
  <c r="I1623" i="21"/>
  <c r="I1622" i="21"/>
  <c r="I1621" i="21"/>
  <c r="I1620" i="21"/>
  <c r="I1619" i="21"/>
  <c r="I1618" i="21"/>
  <c r="I1617" i="21"/>
  <c r="I1616" i="21"/>
  <c r="I1615" i="21"/>
  <c r="I1614" i="21"/>
  <c r="I1613" i="21"/>
  <c r="I1612" i="21"/>
  <c r="I1611" i="21"/>
  <c r="I1610" i="21"/>
  <c r="I1609" i="21"/>
  <c r="I1608" i="21"/>
  <c r="I1607" i="21"/>
  <c r="I1606" i="21"/>
  <c r="I1605" i="21"/>
  <c r="I1604" i="21"/>
  <c r="I1603" i="21"/>
  <c r="I1602" i="21"/>
  <c r="I1601" i="21"/>
  <c r="I1600" i="21"/>
  <c r="I1599" i="21"/>
  <c r="I1598" i="21"/>
  <c r="I1597" i="21"/>
  <c r="I1596" i="21"/>
  <c r="I1595" i="21"/>
  <c r="I1594" i="21"/>
  <c r="I1593" i="21"/>
  <c r="I1592" i="21"/>
  <c r="I1591" i="21"/>
  <c r="I1590" i="21"/>
  <c r="I1589" i="21"/>
  <c r="C17" i="20"/>
  <c r="D17" i="20"/>
  <c r="B24" i="20"/>
  <c r="C24" i="20"/>
  <c r="D24" i="20"/>
  <c r="B25" i="20"/>
  <c r="C25" i="20"/>
  <c r="D25" i="20"/>
  <c r="C35" i="20"/>
  <c r="D35" i="20"/>
  <c r="B46" i="20"/>
  <c r="C46" i="20"/>
  <c r="D46" i="20"/>
  <c r="B49" i="20"/>
  <c r="C49" i="20"/>
  <c r="D49" i="20"/>
  <c r="B52" i="20"/>
  <c r="C52" i="20"/>
  <c r="D52" i="20"/>
  <c r="B54" i="20"/>
  <c r="C54" i="20"/>
  <c r="D54" i="20"/>
  <c r="B58" i="20"/>
  <c r="C58" i="20"/>
  <c r="D58" i="20"/>
  <c r="B66" i="20"/>
  <c r="C66" i="20"/>
  <c r="D66" i="20"/>
  <c r="C80" i="20"/>
  <c r="D80" i="20"/>
  <c r="B82" i="20"/>
  <c r="C82" i="20"/>
  <c r="D82" i="20"/>
  <c r="B88" i="20"/>
  <c r="D88" i="20"/>
  <c r="C89" i="20"/>
  <c r="D89" i="20"/>
  <c r="C6" i="20"/>
  <c r="D6" i="20"/>
  <c r="C105" i="20"/>
  <c r="D105" i="20"/>
  <c r="C107" i="20"/>
  <c r="D107" i="20"/>
  <c r="C108" i="20"/>
  <c r="D108" i="20"/>
  <c r="C111" i="20"/>
  <c r="D111" i="20"/>
  <c r="B115" i="20"/>
  <c r="C115" i="20"/>
  <c r="D115" i="20"/>
  <c r="C116" i="20"/>
  <c r="D116" i="20"/>
  <c r="C129" i="20"/>
  <c r="D129" i="20"/>
  <c r="C132" i="20"/>
  <c r="D132" i="20"/>
  <c r="C137" i="20"/>
  <c r="D137" i="20"/>
  <c r="B141" i="20"/>
  <c r="C141" i="20"/>
  <c r="D141" i="20"/>
  <c r="B142" i="20"/>
  <c r="C142" i="20"/>
  <c r="D142" i="20"/>
  <c r="C149" i="20"/>
  <c r="D149" i="20"/>
  <c r="B151" i="20"/>
  <c r="C151" i="20"/>
  <c r="D151" i="20"/>
  <c r="C152" i="20"/>
  <c r="D152" i="20"/>
  <c r="B154" i="20"/>
  <c r="C154" i="20"/>
  <c r="D154" i="20"/>
  <c r="B158" i="20"/>
  <c r="C158" i="20"/>
  <c r="D158" i="20"/>
  <c r="B159" i="20"/>
  <c r="C159" i="20"/>
  <c r="D159" i="20"/>
  <c r="B163" i="20"/>
  <c r="C163" i="20"/>
  <c r="D163" i="20"/>
  <c r="C10" i="20"/>
  <c r="D10" i="20"/>
  <c r="C11" i="20"/>
  <c r="D11" i="20"/>
  <c r="B169" i="20"/>
  <c r="C169" i="20"/>
  <c r="D169" i="20"/>
  <c r="C170" i="20"/>
  <c r="D170" i="20"/>
  <c r="B178" i="20"/>
  <c r="C178" i="20"/>
  <c r="D178" i="20"/>
  <c r="B180" i="20"/>
  <c r="C180" i="20"/>
  <c r="D180" i="20"/>
  <c r="C14" i="20"/>
  <c r="D14" i="20"/>
  <c r="B190" i="20"/>
  <c r="C190" i="20"/>
  <c r="D190" i="20"/>
  <c r="C191" i="20"/>
  <c r="D191" i="20"/>
  <c r="C193" i="20"/>
  <c r="D193" i="20"/>
  <c r="C200" i="20"/>
  <c r="D200" i="20"/>
  <c r="B201" i="20"/>
  <c r="C201" i="20"/>
  <c r="D201" i="20"/>
  <c r="B15" i="20"/>
  <c r="C15" i="20"/>
  <c r="D15" i="20"/>
  <c r="B205" i="20"/>
  <c r="C205" i="20"/>
  <c r="D205" i="20"/>
  <c r="B206" i="20"/>
  <c r="C206" i="20"/>
  <c r="D206" i="20"/>
  <c r="B208" i="20"/>
  <c r="C208" i="20"/>
  <c r="D208" i="20"/>
  <c r="B16" i="20"/>
  <c r="C16" i="20"/>
  <c r="D16" i="20"/>
  <c r="B211" i="20"/>
  <c r="C211" i="20"/>
  <c r="D211" i="20"/>
  <c r="C215" i="20"/>
  <c r="D215" i="20"/>
  <c r="B216" i="20"/>
  <c r="C216" i="20"/>
  <c r="D216" i="20"/>
  <c r="C221" i="20"/>
  <c r="D221" i="20"/>
  <c r="B19" i="20"/>
  <c r="C19" i="20"/>
  <c r="D19" i="20"/>
  <c r="C20" i="20"/>
  <c r="D20" i="20"/>
  <c r="B252" i="20"/>
  <c r="C252" i="20"/>
  <c r="D252" i="20"/>
  <c r="C267" i="20"/>
  <c r="D267" i="20"/>
  <c r="C271" i="20"/>
  <c r="D271" i="20"/>
  <c r="C272" i="20"/>
  <c r="D272" i="20"/>
  <c r="C276" i="20"/>
  <c r="D276" i="20"/>
  <c r="B22" i="20"/>
  <c r="C22" i="20"/>
  <c r="D22" i="20"/>
  <c r="C279" i="20"/>
  <c r="D279" i="20"/>
  <c r="C285" i="20"/>
  <c r="D285" i="20"/>
  <c r="C289" i="20"/>
  <c r="D289" i="20"/>
  <c r="C293" i="20"/>
  <c r="D293" i="20"/>
  <c r="C298" i="20"/>
  <c r="D298" i="20"/>
  <c r="C299" i="20"/>
  <c r="D299" i="20"/>
  <c r="C301" i="20"/>
  <c r="D301" i="20"/>
  <c r="C303" i="20"/>
  <c r="D303" i="20"/>
  <c r="C23" i="20"/>
  <c r="D23" i="20"/>
  <c r="C26" i="20"/>
  <c r="D26" i="20"/>
  <c r="C325" i="20"/>
  <c r="D325" i="20"/>
  <c r="C329" i="20"/>
  <c r="D329" i="20"/>
  <c r="B43" i="20"/>
  <c r="C43" i="20"/>
  <c r="D43" i="20"/>
  <c r="C44" i="20"/>
  <c r="D44" i="20"/>
  <c r="B45" i="20"/>
  <c r="C45" i="20"/>
  <c r="D45" i="20"/>
  <c r="C47" i="20"/>
  <c r="D47" i="20"/>
  <c r="B48" i="20"/>
  <c r="C48" i="20"/>
  <c r="D48" i="20"/>
  <c r="C50" i="20"/>
  <c r="D50" i="20"/>
  <c r="B51" i="20"/>
  <c r="C51" i="20"/>
  <c r="D51" i="20"/>
  <c r="C342" i="20"/>
  <c r="D342" i="20"/>
  <c r="C53" i="20"/>
  <c r="D53" i="20"/>
  <c r="B55" i="20"/>
  <c r="C55" i="20"/>
  <c r="D55" i="20"/>
  <c r="B56" i="20"/>
  <c r="D56" i="20"/>
  <c r="C346" i="20"/>
  <c r="D346" i="20"/>
  <c r="B57" i="20"/>
  <c r="C57" i="20"/>
  <c r="D57" i="20"/>
  <c r="B59" i="20"/>
  <c r="C59" i="20"/>
  <c r="D59" i="20"/>
  <c r="B60" i="20"/>
  <c r="C60" i="20"/>
  <c r="D60" i="20"/>
  <c r="B61" i="20"/>
  <c r="C61" i="20"/>
  <c r="D61" i="20"/>
  <c r="C62" i="20"/>
  <c r="D62" i="20"/>
  <c r="B27" i="20"/>
  <c r="B28" i="20"/>
  <c r="B30" i="20"/>
  <c r="B31" i="20"/>
  <c r="B32" i="20"/>
  <c r="B33" i="20"/>
  <c r="B34" i="20"/>
  <c r="B36" i="20"/>
  <c r="B37" i="20"/>
  <c r="B39" i="20"/>
  <c r="B40" i="20"/>
  <c r="B42" i="20"/>
  <c r="C345" i="20"/>
  <c r="C347" i="20"/>
  <c r="C348" i="20"/>
  <c r="C349" i="20"/>
  <c r="C350" i="20"/>
  <c r="C351" i="20"/>
  <c r="C27" i="20"/>
  <c r="C28" i="20"/>
  <c r="C29" i="20"/>
  <c r="C30" i="20"/>
  <c r="C31" i="20"/>
  <c r="C32" i="20"/>
  <c r="C33" i="20"/>
  <c r="C34" i="20"/>
  <c r="C36" i="20"/>
  <c r="C37" i="20"/>
  <c r="C38" i="20"/>
  <c r="C39" i="20"/>
  <c r="C40" i="20"/>
  <c r="C41" i="20"/>
  <c r="C42" i="20"/>
  <c r="D345" i="20"/>
  <c r="D347" i="20"/>
  <c r="D348" i="20"/>
  <c r="D349" i="20"/>
  <c r="D350" i="20"/>
  <c r="D351" i="20"/>
  <c r="D27" i="20"/>
  <c r="D28" i="20"/>
  <c r="D29" i="20"/>
  <c r="D30" i="20"/>
  <c r="D31" i="20"/>
  <c r="D32" i="20"/>
  <c r="D33" i="20"/>
  <c r="D34" i="20"/>
  <c r="D36" i="20"/>
  <c r="D37" i="20"/>
  <c r="D38" i="20"/>
  <c r="D39" i="20"/>
  <c r="D40" i="20"/>
  <c r="D41" i="20"/>
  <c r="D42" i="20"/>
  <c r="F8" i="29"/>
  <c r="I8" i="29"/>
  <c r="L8" i="29"/>
  <c r="F10" i="29"/>
  <c r="I10" i="29"/>
  <c r="L10" i="29"/>
  <c r="L15" i="29"/>
  <c r="I15" i="29"/>
  <c r="F15" i="29"/>
  <c r="F14" i="29"/>
  <c r="I14" i="29"/>
  <c r="L14" i="29"/>
  <c r="L13" i="29"/>
  <c r="I13" i="29"/>
  <c r="F13" i="29"/>
  <c r="F9" i="29"/>
  <c r="I9" i="29"/>
  <c r="L9" i="29"/>
  <c r="B76" i="20"/>
  <c r="B75" i="20"/>
  <c r="B74" i="20"/>
  <c r="B73" i="20"/>
  <c r="B12" i="20"/>
  <c r="B72" i="20"/>
  <c r="B70" i="20"/>
  <c r="B69" i="20"/>
  <c r="B67" i="20"/>
  <c r="F17" i="29"/>
  <c r="I17" i="29"/>
  <c r="L17" i="29"/>
  <c r="B64" i="20"/>
  <c r="B63" i="20"/>
  <c r="J1588" i="21"/>
  <c r="J1587" i="21"/>
  <c r="J1586" i="21"/>
  <c r="J1585" i="21"/>
  <c r="J1584" i="21"/>
  <c r="J1583" i="21"/>
  <c r="J1582" i="21"/>
  <c r="J1581" i="21"/>
  <c r="J1580" i="21"/>
  <c r="J1579" i="21"/>
  <c r="J1578" i="21"/>
  <c r="J1577" i="21"/>
  <c r="J1576" i="21"/>
  <c r="J1575" i="21"/>
  <c r="J1574" i="21"/>
  <c r="J1573" i="21"/>
  <c r="J1572" i="21"/>
  <c r="J1571" i="21"/>
  <c r="I1588" i="21"/>
  <c r="I1587" i="21"/>
  <c r="I1586" i="21"/>
  <c r="I1585" i="21"/>
  <c r="I1584" i="21"/>
  <c r="I1583" i="21"/>
  <c r="I1582" i="21"/>
  <c r="I1581" i="21"/>
  <c r="I1580" i="21"/>
  <c r="I1579" i="21"/>
  <c r="I1578" i="21"/>
  <c r="I1577" i="21"/>
  <c r="I1576" i="21"/>
  <c r="I1575" i="21"/>
  <c r="I1574" i="21"/>
  <c r="I1573" i="21"/>
  <c r="I1572" i="21"/>
  <c r="I1571" i="21"/>
  <c r="J1570" i="21"/>
  <c r="J1569" i="21"/>
  <c r="J1568" i="21"/>
  <c r="J1567" i="21"/>
  <c r="J1566" i="21"/>
  <c r="J1565" i="21"/>
  <c r="J1564" i="21"/>
  <c r="J1563" i="21"/>
  <c r="J1562" i="21"/>
  <c r="J1561" i="21"/>
  <c r="J1560" i="21"/>
  <c r="J1559" i="21"/>
  <c r="J1558" i="21"/>
  <c r="J1557" i="21"/>
  <c r="J1556" i="21"/>
  <c r="J1555" i="21"/>
  <c r="J1554" i="21"/>
  <c r="I1570" i="21"/>
  <c r="I1569" i="21"/>
  <c r="I1568" i="21"/>
  <c r="I1567" i="21"/>
  <c r="I1566" i="21"/>
  <c r="I1565" i="21"/>
  <c r="I1564" i="21"/>
  <c r="I1563" i="21"/>
  <c r="I1562" i="21"/>
  <c r="I1561" i="21"/>
  <c r="I1560" i="21"/>
  <c r="I1559" i="21"/>
  <c r="I1558" i="21"/>
  <c r="I1557" i="21"/>
  <c r="I1556" i="21"/>
  <c r="I1555" i="21"/>
  <c r="I1554" i="21"/>
  <c r="G3" i="42" a="1"/>
  <c r="G3" i="42"/>
  <c r="G4" i="42" a="1"/>
  <c r="G4" i="42"/>
  <c r="G5" i="42" a="1"/>
  <c r="G5" i="42"/>
  <c r="G6" i="42" a="1"/>
  <c r="G6" i="42"/>
  <c r="G7" i="42" a="1"/>
  <c r="G7" i="42"/>
  <c r="G8" i="42" a="1"/>
  <c r="G8" i="42"/>
  <c r="G9" i="42" a="1"/>
  <c r="G9" i="42"/>
  <c r="G10" i="42" a="1"/>
  <c r="G10" i="42"/>
  <c r="G11" i="42" a="1"/>
  <c r="G11" i="42"/>
  <c r="G12" i="42" a="1"/>
  <c r="G12" i="42" s="1"/>
  <c r="G13" i="42" a="1"/>
  <c r="G13" i="42" s="1"/>
  <c r="G14" i="42" a="1"/>
  <c r="G14" i="42" s="1"/>
  <c r="G15" i="42" a="1"/>
  <c r="G15" i="42" s="1"/>
  <c r="G16" i="42" a="1"/>
  <c r="G16" i="42" s="1"/>
  <c r="G17" i="42" a="1"/>
  <c r="G17" i="42" s="1"/>
  <c r="G18" i="42" a="1"/>
  <c r="G18" i="42" s="1"/>
  <c r="G19" i="42" a="1"/>
  <c r="G19" i="42" s="1"/>
  <c r="G20" i="42" a="1"/>
  <c r="G20" i="42" s="1"/>
  <c r="G21" i="42" a="1"/>
  <c r="G21" i="42" s="1"/>
  <c r="G22" i="42" a="1"/>
  <c r="G22" i="42" s="1"/>
  <c r="G23" i="42" a="1"/>
  <c r="G23" i="42" s="1"/>
  <c r="G24" i="42" a="1"/>
  <c r="G24" i="42" s="1"/>
  <c r="G25" i="42" a="1"/>
  <c r="G25" i="42" s="1"/>
  <c r="G26" i="42" a="1"/>
  <c r="G26" i="42" s="1"/>
  <c r="G27" i="42" a="1"/>
  <c r="G27" i="42" s="1"/>
  <c r="G28" i="42" a="1"/>
  <c r="G28" i="42" s="1"/>
  <c r="G29" i="42" a="1"/>
  <c r="G29" i="42" s="1"/>
  <c r="G30" i="42" a="1"/>
  <c r="G30" i="42" s="1"/>
  <c r="G31" i="42" a="1"/>
  <c r="G31" i="42" s="1"/>
  <c r="G32" i="42" a="1"/>
  <c r="G32" i="42" s="1"/>
  <c r="G33" i="42" a="1"/>
  <c r="G33" i="42" s="1"/>
  <c r="G34" i="42" a="1"/>
  <c r="G34" i="42" s="1"/>
  <c r="G35" i="42" a="1"/>
  <c r="G35" i="42" s="1"/>
  <c r="G36" i="42" a="1"/>
  <c r="G36" i="42" s="1"/>
  <c r="G37" i="42" a="1"/>
  <c r="G37" i="42" s="1"/>
  <c r="G38" i="42" a="1"/>
  <c r="G38" i="42" s="1"/>
  <c r="G39" i="42" a="1"/>
  <c r="G39" i="42" s="1"/>
  <c r="G40" i="42" a="1"/>
  <c r="G40" i="42" s="1"/>
  <c r="G41" i="42" a="1"/>
  <c r="G41" i="42" s="1"/>
  <c r="G42" i="42" a="1"/>
  <c r="G42" i="42" s="1"/>
  <c r="G43" i="42" a="1"/>
  <c r="G43" i="42" s="1"/>
  <c r="G44" i="42" a="1"/>
  <c r="G44" i="42" s="1"/>
  <c r="G45" i="42" a="1"/>
  <c r="G45" i="42" s="1"/>
  <c r="G46" i="42" a="1"/>
  <c r="G46" i="42" s="1"/>
  <c r="G47" i="42" a="1"/>
  <c r="G47" i="42" s="1"/>
  <c r="G48" i="42" a="1"/>
  <c r="G48" i="42" s="1"/>
  <c r="G49" i="42" a="1"/>
  <c r="G49" i="42" s="1"/>
  <c r="G50" i="42" a="1"/>
  <c r="G50" i="42" s="1"/>
  <c r="G51" i="42" a="1"/>
  <c r="G51" i="42" s="1"/>
  <c r="G52" i="42" a="1"/>
  <c r="G52" i="42" s="1"/>
  <c r="G53" i="42" a="1"/>
  <c r="G53" i="42" s="1"/>
  <c r="G54" i="42" a="1"/>
  <c r="G54" i="42" s="1"/>
  <c r="G55" i="42" a="1"/>
  <c r="G55" i="42" s="1"/>
  <c r="G56" i="42" a="1"/>
  <c r="G56" i="42" s="1"/>
  <c r="G57" i="42" a="1"/>
  <c r="G57" i="42" s="1"/>
  <c r="G58" i="42" a="1"/>
  <c r="G58" i="42" s="1"/>
  <c r="G59" i="42" a="1"/>
  <c r="G59" i="42" s="1"/>
  <c r="G60" i="42" a="1"/>
  <c r="G60" i="42" s="1"/>
  <c r="G61" i="42" a="1"/>
  <c r="G61" i="42" s="1"/>
  <c r="G62" i="42" a="1"/>
  <c r="G62" i="42" s="1"/>
  <c r="G63" i="42" a="1"/>
  <c r="G63" i="42" s="1"/>
  <c r="G64" i="42" a="1"/>
  <c r="G64" i="42" s="1"/>
  <c r="G65" i="42" a="1"/>
  <c r="G65" i="42" s="1"/>
  <c r="G66" i="42" a="1"/>
  <c r="G66" i="42" s="1"/>
  <c r="G67" i="42" a="1"/>
  <c r="G67" i="42" s="1"/>
  <c r="G68" i="42" a="1"/>
  <c r="G68" i="42" s="1"/>
  <c r="G69" i="42" a="1"/>
  <c r="G69" i="42" s="1"/>
  <c r="G70" i="42" a="1"/>
  <c r="G70" i="42" s="1"/>
  <c r="G71" i="42" a="1"/>
  <c r="G71" i="42" s="1"/>
  <c r="G72" i="42" a="1"/>
  <c r="G72" i="42" s="1"/>
  <c r="G73" i="42" a="1"/>
  <c r="G73" i="42" s="1"/>
  <c r="G74" i="42" a="1"/>
  <c r="G74" i="42" s="1"/>
  <c r="G75" i="42" a="1"/>
  <c r="G75" i="42" s="1"/>
  <c r="G76" i="42" a="1"/>
  <c r="G76" i="42" s="1"/>
  <c r="G77" i="42" a="1"/>
  <c r="G77" i="42" s="1"/>
  <c r="G78" i="42" a="1"/>
  <c r="G78" i="42" s="1"/>
  <c r="G79" i="42" a="1"/>
  <c r="G79" i="42" s="1"/>
  <c r="G80" i="42" a="1"/>
  <c r="G80" i="42" s="1"/>
  <c r="G81" i="42" a="1"/>
  <c r="G81" i="42" s="1"/>
  <c r="G82" i="42" a="1"/>
  <c r="G82" i="42" s="1"/>
  <c r="G83" i="42" a="1"/>
  <c r="G83" i="42" s="1"/>
  <c r="G84" i="42" a="1"/>
  <c r="G84" i="42" s="1"/>
  <c r="G85" i="42" a="1"/>
  <c r="G85" i="42" s="1"/>
  <c r="G86" i="42" a="1"/>
  <c r="G86" i="42" s="1"/>
  <c r="G87" i="42" a="1"/>
  <c r="G87" i="42" s="1"/>
  <c r="G88" i="42" a="1"/>
  <c r="G88" i="42" s="1"/>
  <c r="G89" i="42" a="1"/>
  <c r="G89" i="42" s="1"/>
  <c r="G90" i="42" a="1"/>
  <c r="G90" i="42" s="1"/>
  <c r="G91" i="42" a="1"/>
  <c r="G91" i="42" s="1"/>
  <c r="G92" i="42" a="1"/>
  <c r="G92" i="42" s="1"/>
  <c r="G93" i="42" a="1"/>
  <c r="G93" i="42" s="1"/>
  <c r="G94" i="42" a="1"/>
  <c r="G94" i="42" s="1"/>
  <c r="G95" i="42" a="1"/>
  <c r="G95" i="42" s="1"/>
  <c r="G96" i="42" a="1"/>
  <c r="G96" i="42" s="1"/>
  <c r="G97" i="42" a="1"/>
  <c r="G97" i="42" s="1"/>
  <c r="G98" i="42" a="1"/>
  <c r="G98" i="42" s="1"/>
  <c r="G99" i="42" a="1"/>
  <c r="G99" i="42" s="1"/>
  <c r="G100" i="42" a="1"/>
  <c r="G100" i="42" s="1"/>
  <c r="G101" i="42" a="1"/>
  <c r="G101" i="42" s="1"/>
  <c r="G102" i="42" a="1"/>
  <c r="G102" i="42" s="1"/>
  <c r="G103" i="42" a="1"/>
  <c r="G103" i="42" s="1"/>
  <c r="G104" i="42" a="1"/>
  <c r="G104" i="42" s="1"/>
  <c r="G105" i="42" a="1"/>
  <c r="G105" i="42" s="1"/>
  <c r="G106" i="42" a="1"/>
  <c r="G106" i="42" s="1"/>
  <c r="G107" i="42" a="1"/>
  <c r="G107" i="42" s="1"/>
  <c r="G108" i="42" a="1"/>
  <c r="G108" i="42" s="1"/>
  <c r="G109" i="42" a="1"/>
  <c r="G109" i="42" s="1"/>
  <c r="G110" i="42" a="1"/>
  <c r="G110" i="42" s="1"/>
  <c r="G111" i="42" a="1"/>
  <c r="G111" i="42" s="1"/>
  <c r="G112" i="42" a="1"/>
  <c r="G112" i="42" s="1"/>
  <c r="G113" i="42" a="1"/>
  <c r="G113" i="42" s="1"/>
  <c r="G114" i="42" a="1"/>
  <c r="G114" i="42" s="1"/>
  <c r="G115" i="42" a="1"/>
  <c r="G115" i="42" s="1"/>
  <c r="G116" i="42" a="1"/>
  <c r="G116" i="42" s="1"/>
  <c r="G117" i="42" a="1"/>
  <c r="G117" i="42" s="1"/>
  <c r="G118" i="42" a="1"/>
  <c r="G118" i="42" s="1"/>
  <c r="G119" i="42" a="1"/>
  <c r="G119" i="42" s="1"/>
  <c r="G120" i="42" a="1"/>
  <c r="G120" i="42" s="1"/>
  <c r="G121" i="42" a="1"/>
  <c r="G121" i="42" s="1"/>
  <c r="G122" i="42" a="1"/>
  <c r="G122" i="42" s="1"/>
  <c r="G123" i="42" a="1"/>
  <c r="G123" i="42" s="1"/>
  <c r="G124" i="42" a="1"/>
  <c r="G124" i="42" s="1"/>
  <c r="G125" i="42" a="1"/>
  <c r="G125" i="42" s="1"/>
  <c r="G126" i="42" a="1"/>
  <c r="G126" i="42" s="1"/>
  <c r="G127" i="42" a="1"/>
  <c r="G127" i="42" s="1"/>
  <c r="G128" i="42" a="1"/>
  <c r="G128" i="42" s="1"/>
  <c r="G129" i="42" a="1"/>
  <c r="G129" i="42" s="1"/>
  <c r="G130" i="42" a="1"/>
  <c r="G130" i="42" s="1"/>
  <c r="G131" i="42" a="1"/>
  <c r="G131" i="42" s="1"/>
  <c r="G132" i="42" a="1"/>
  <c r="G132" i="42" s="1"/>
  <c r="G133" i="42" a="1"/>
  <c r="G133" i="42" s="1"/>
  <c r="G134" i="42" a="1"/>
  <c r="G134" i="42" s="1"/>
  <c r="G135" i="42" a="1"/>
  <c r="G135" i="42" s="1"/>
  <c r="G136" i="42" a="1"/>
  <c r="G136" i="42" s="1"/>
  <c r="G137" i="42" a="1"/>
  <c r="G137" i="42" s="1"/>
  <c r="G138" i="42" a="1"/>
  <c r="G138" i="42" s="1"/>
  <c r="G139" i="42" a="1"/>
  <c r="G139" i="42" s="1"/>
  <c r="G140" i="42" a="1"/>
  <c r="G140" i="42" s="1"/>
  <c r="G141" i="42" a="1"/>
  <c r="G141" i="42" s="1"/>
  <c r="G142" i="42" a="1"/>
  <c r="G142" i="42" s="1"/>
  <c r="G143" i="42" a="1"/>
  <c r="G143" i="42" s="1"/>
  <c r="G144" i="42" a="1"/>
  <c r="G144" i="42" s="1"/>
  <c r="G145" i="42" a="1"/>
  <c r="G145" i="42" s="1"/>
  <c r="G146" i="42" a="1"/>
  <c r="G146" i="42" s="1"/>
  <c r="G147" i="42" a="1"/>
  <c r="G147" i="42" s="1"/>
  <c r="G148" i="42" a="1"/>
  <c r="G148" i="42" s="1"/>
  <c r="G149" i="42" a="1"/>
  <c r="G149" i="42" s="1"/>
  <c r="G150" i="42" a="1"/>
  <c r="G150" i="42" s="1"/>
  <c r="G151" i="42" a="1"/>
  <c r="G151" i="42" s="1"/>
  <c r="G152" i="42" a="1"/>
  <c r="G152" i="42" s="1"/>
  <c r="G153" i="42" a="1"/>
  <c r="G153" i="42" s="1"/>
  <c r="G154" i="42" a="1"/>
  <c r="G154" i="42" s="1"/>
  <c r="G155" i="42" a="1"/>
  <c r="G155" i="42" s="1"/>
  <c r="G156" i="42" a="1"/>
  <c r="G156" i="42" s="1"/>
  <c r="G157" i="42" a="1"/>
  <c r="G157" i="42" s="1"/>
  <c r="G158" i="42" a="1"/>
  <c r="G158" i="42" s="1"/>
  <c r="G159" i="42" a="1"/>
  <c r="G159" i="42" s="1"/>
  <c r="G160" i="42" a="1"/>
  <c r="G160" i="42" s="1"/>
  <c r="G161" i="42" a="1"/>
  <c r="G161" i="42" s="1"/>
  <c r="G162" i="42" a="1"/>
  <c r="G162" i="42" s="1"/>
  <c r="G163" i="42" a="1"/>
  <c r="G163" i="42" s="1"/>
  <c r="G164" i="42" a="1"/>
  <c r="G164" i="42" s="1"/>
  <c r="G165" i="42" a="1"/>
  <c r="G165" i="42" s="1"/>
  <c r="G166" i="42" a="1"/>
  <c r="G166" i="42" s="1"/>
  <c r="G167" i="42" a="1"/>
  <c r="G167" i="42" s="1"/>
  <c r="G168" i="42" a="1"/>
  <c r="G168" i="42" s="1"/>
  <c r="G169" i="42" a="1"/>
  <c r="G169" i="42" s="1"/>
  <c r="G170" i="42" a="1"/>
  <c r="G170" i="42" s="1"/>
  <c r="G171" i="42" a="1"/>
  <c r="G171" i="42" s="1"/>
  <c r="G172" i="42" a="1"/>
  <c r="G172" i="42" s="1"/>
  <c r="G173" i="42" a="1"/>
  <c r="G173" i="42" s="1"/>
  <c r="G174" i="42" a="1"/>
  <c r="G174" i="42" s="1"/>
  <c r="G175" i="42" a="1"/>
  <c r="G175" i="42" s="1"/>
  <c r="G176" i="42" a="1"/>
  <c r="G176" i="42" s="1"/>
  <c r="G177" i="42" a="1"/>
  <c r="G177" i="42" s="1"/>
  <c r="G178" i="42" a="1"/>
  <c r="G178" i="42" s="1"/>
  <c r="G179" i="42" a="1"/>
  <c r="G179" i="42" s="1"/>
  <c r="G180" i="42" a="1"/>
  <c r="G180" i="42" s="1"/>
  <c r="G181" i="42" a="1"/>
  <c r="G181" i="42" s="1"/>
  <c r="G182" i="42" a="1"/>
  <c r="G182" i="42" s="1"/>
  <c r="G183" i="42" a="1"/>
  <c r="G183" i="42" s="1"/>
  <c r="G184" i="42" a="1"/>
  <c r="G184" i="42" s="1"/>
  <c r="G185" i="42" a="1"/>
  <c r="G185" i="42" s="1"/>
  <c r="G186" i="42" a="1"/>
  <c r="G186" i="42" s="1"/>
  <c r="G187" i="42" a="1"/>
  <c r="G187" i="42" s="1"/>
  <c r="G188" i="42" a="1"/>
  <c r="G188" i="42" s="1"/>
  <c r="G189" i="42" a="1"/>
  <c r="G189" i="42" s="1"/>
  <c r="G190" i="42" a="1"/>
  <c r="G190" i="42" s="1"/>
  <c r="G191" i="42" a="1"/>
  <c r="G191" i="42" s="1"/>
  <c r="G192" i="42" a="1"/>
  <c r="G192" i="42" s="1"/>
  <c r="G193" i="42" a="1"/>
  <c r="G193" i="42" s="1"/>
  <c r="G194" i="42" a="1"/>
  <c r="G194" i="42" s="1"/>
  <c r="G195" i="42" a="1"/>
  <c r="G195" i="42" s="1"/>
  <c r="G196" i="42" a="1"/>
  <c r="G196" i="42" s="1"/>
  <c r="G197" i="42" a="1"/>
  <c r="G197" i="42" s="1"/>
  <c r="G198" i="42" a="1"/>
  <c r="G198" i="42" s="1"/>
  <c r="G199" i="42" a="1"/>
  <c r="G199" i="42" s="1"/>
  <c r="G200" i="42" a="1"/>
  <c r="G200" i="42" s="1"/>
  <c r="G201" i="42" a="1"/>
  <c r="G201" i="42" s="1"/>
  <c r="G202" i="42" a="1"/>
  <c r="G202" i="42" s="1"/>
  <c r="G203" i="42" a="1"/>
  <c r="G203" i="42" s="1"/>
  <c r="G204" i="42" a="1"/>
  <c r="G204" i="42" s="1"/>
  <c r="G205" i="42" a="1"/>
  <c r="G205" i="42" s="1"/>
  <c r="G206" i="42" a="1"/>
  <c r="G206" i="42" s="1"/>
  <c r="G207" i="42" a="1"/>
  <c r="G207" i="42" s="1"/>
  <c r="G208" i="42" a="1"/>
  <c r="G208" i="42" s="1"/>
  <c r="G209" i="42" a="1"/>
  <c r="G209" i="42" s="1"/>
  <c r="G210" i="42" a="1"/>
  <c r="G210" i="42" s="1"/>
  <c r="G211" i="42" a="1"/>
  <c r="G211" i="42" s="1"/>
  <c r="G212" i="42" a="1"/>
  <c r="G212" i="42" s="1"/>
  <c r="G213" i="42" a="1"/>
  <c r="G213" i="42" s="1"/>
  <c r="G214" i="42" a="1"/>
  <c r="G214" i="42" s="1"/>
  <c r="G215" i="42" a="1"/>
  <c r="G215" i="42" s="1"/>
  <c r="G216" i="42" a="1"/>
  <c r="G216" i="42" s="1"/>
  <c r="G217" i="42" a="1"/>
  <c r="G217" i="42" s="1"/>
  <c r="G218" i="42" a="1"/>
  <c r="G218" i="42" s="1"/>
  <c r="G219" i="42" a="1"/>
  <c r="G219" i="42" s="1"/>
  <c r="G220" i="42" a="1"/>
  <c r="G220" i="42" s="1"/>
  <c r="G221" i="42" a="1"/>
  <c r="G221" i="42" s="1"/>
  <c r="G222" i="42" a="1"/>
  <c r="G222" i="42" s="1"/>
  <c r="G223" i="42" a="1"/>
  <c r="G223" i="42" s="1"/>
  <c r="G224" i="42" a="1"/>
  <c r="G224" i="42" s="1"/>
  <c r="G225" i="42" a="1"/>
  <c r="G225" i="42" s="1"/>
  <c r="G226" i="42" a="1"/>
  <c r="G226" i="42" s="1"/>
  <c r="G227" i="42" a="1"/>
  <c r="G227" i="42" s="1"/>
  <c r="G228" i="42" a="1"/>
  <c r="G228" i="42" s="1"/>
  <c r="G229" i="42" a="1"/>
  <c r="G229" i="42" s="1"/>
  <c r="G230" i="42" a="1"/>
  <c r="G230" i="42" s="1"/>
  <c r="G231" i="42" a="1"/>
  <c r="G231" i="42" s="1"/>
  <c r="G232" i="42" a="1"/>
  <c r="G232" i="42" s="1"/>
  <c r="G233" i="42" a="1"/>
  <c r="G233" i="42" s="1"/>
  <c r="G234" i="42" a="1"/>
  <c r="G234" i="42" s="1"/>
  <c r="G235" i="42" a="1"/>
  <c r="G235" i="42" s="1"/>
  <c r="G236" i="42" a="1"/>
  <c r="G236" i="42" s="1"/>
  <c r="G237" i="42" a="1"/>
  <c r="G237" i="42" s="1"/>
  <c r="G238" i="42" a="1"/>
  <c r="G238" i="42" s="1"/>
  <c r="G239" i="42" a="1"/>
  <c r="G239" i="42" s="1"/>
  <c r="G240" i="42" a="1"/>
  <c r="G240" i="42" s="1"/>
  <c r="G241" i="42" a="1"/>
  <c r="G241" i="42" s="1"/>
  <c r="G242" i="42" a="1"/>
  <c r="G242" i="42" s="1"/>
  <c r="G243" i="42" a="1"/>
  <c r="G243" i="42" s="1"/>
  <c r="G244" i="42" a="1"/>
  <c r="G244" i="42" s="1"/>
  <c r="G245" i="42" a="1"/>
  <c r="G245" i="42" s="1"/>
  <c r="G246" i="42" a="1"/>
  <c r="G246" i="42" s="1"/>
  <c r="G247" i="42" a="1"/>
  <c r="G247" i="42" s="1"/>
  <c r="G248" i="42" a="1"/>
  <c r="G248" i="42" s="1"/>
  <c r="G249" i="42" a="1"/>
  <c r="G249" i="42" s="1"/>
  <c r="G250" i="42" a="1"/>
  <c r="G250" i="42" s="1"/>
  <c r="G251" i="42" a="1"/>
  <c r="G251" i="42" s="1"/>
  <c r="G252" i="42" a="1"/>
  <c r="G252" i="42" s="1"/>
  <c r="G253" i="42" a="1"/>
  <c r="G253" i="42" s="1"/>
  <c r="G254" i="42" a="1"/>
  <c r="G254" i="42" s="1"/>
  <c r="G255" i="42" a="1"/>
  <c r="G255" i="42" s="1"/>
  <c r="G256" i="42" a="1"/>
  <c r="G256" i="42" s="1"/>
  <c r="G257" i="42" a="1"/>
  <c r="G257" i="42" s="1"/>
  <c r="G258" i="42" a="1"/>
  <c r="G258" i="42" s="1"/>
  <c r="G259" i="42" a="1"/>
  <c r="G259" i="42" s="1"/>
  <c r="G260" i="42" a="1"/>
  <c r="G260" i="42" s="1"/>
  <c r="G261" i="42" a="1"/>
  <c r="G261" i="42" s="1"/>
  <c r="G262" i="42" a="1"/>
  <c r="G262" i="42" s="1"/>
  <c r="G263" i="42" a="1"/>
  <c r="G263" i="42" s="1"/>
  <c r="G264" i="42" a="1"/>
  <c r="G264" i="42" s="1"/>
  <c r="G265" i="42" a="1"/>
  <c r="G265" i="42" s="1"/>
  <c r="G266" i="42" a="1"/>
  <c r="G266" i="42" s="1"/>
  <c r="G267" i="42" a="1"/>
  <c r="G267" i="42" s="1"/>
  <c r="G268" i="42" a="1"/>
  <c r="G268" i="42" s="1"/>
  <c r="G269" i="42" a="1"/>
  <c r="G269" i="42" s="1"/>
  <c r="G270" i="42" a="1"/>
  <c r="G270" i="42" s="1"/>
  <c r="G271" i="42" a="1"/>
  <c r="G271" i="42" s="1"/>
  <c r="G272" i="42" a="1"/>
  <c r="G272" i="42" s="1"/>
  <c r="G273" i="42" a="1"/>
  <c r="G273" i="42" s="1"/>
  <c r="G274" i="42" a="1"/>
  <c r="G274" i="42" s="1"/>
  <c r="G275" i="42" a="1"/>
  <c r="G275" i="42" s="1"/>
  <c r="G276" i="42" a="1"/>
  <c r="G276" i="42" s="1"/>
  <c r="G277" i="42" a="1"/>
  <c r="G277" i="42" s="1"/>
  <c r="G278" i="42" a="1"/>
  <c r="G278" i="42" s="1"/>
  <c r="G279" i="42" a="1"/>
  <c r="G279" i="42" s="1"/>
  <c r="G280" i="42" a="1"/>
  <c r="G280" i="42" s="1"/>
  <c r="G281" i="42" a="1"/>
  <c r="G281" i="42" s="1"/>
  <c r="G282" i="42" a="1"/>
  <c r="G282" i="42" s="1"/>
  <c r="G283" i="42" a="1"/>
  <c r="G283" i="42" s="1"/>
  <c r="G284" i="42" a="1"/>
  <c r="G284" i="42" s="1"/>
  <c r="G285" i="42" a="1"/>
  <c r="G285" i="42" s="1"/>
  <c r="G286" i="42" a="1"/>
  <c r="G286" i="42" s="1"/>
  <c r="G287" i="42" a="1"/>
  <c r="G287" i="42" s="1"/>
  <c r="G288" i="42" a="1"/>
  <c r="G288" i="42" s="1"/>
  <c r="G289" i="42" a="1"/>
  <c r="G289" i="42" s="1"/>
  <c r="G290" i="42" a="1"/>
  <c r="G290" i="42" s="1"/>
  <c r="G291" i="42" a="1"/>
  <c r="G291" i="42" s="1"/>
  <c r="G292" i="42" a="1"/>
  <c r="G292" i="42" s="1"/>
  <c r="G293" i="42" a="1"/>
  <c r="G293" i="42" s="1"/>
  <c r="G294" i="42" a="1"/>
  <c r="G294" i="42" s="1"/>
  <c r="G295" i="42" a="1"/>
  <c r="G295" i="42" s="1"/>
  <c r="G296" i="42" a="1"/>
  <c r="G296" i="42" s="1"/>
  <c r="G297" i="42" a="1"/>
  <c r="G297" i="42" s="1"/>
  <c r="G298" i="42" a="1"/>
  <c r="G298" i="42" s="1"/>
  <c r="G299" i="42" a="1"/>
  <c r="G299" i="42" s="1"/>
  <c r="G300" i="42" a="1"/>
  <c r="G300" i="42" s="1"/>
  <c r="G301" i="42" a="1"/>
  <c r="G301" i="42" s="1"/>
  <c r="G302" i="42" a="1"/>
  <c r="G302" i="42" s="1"/>
  <c r="G303" i="42" a="1"/>
  <c r="G303" i="42" s="1"/>
  <c r="G304" i="42" a="1"/>
  <c r="G304" i="42" s="1"/>
  <c r="G305" i="42" a="1"/>
  <c r="G305" i="42" s="1"/>
  <c r="G306" i="42" a="1"/>
  <c r="G306" i="42" s="1"/>
  <c r="G307" i="42" a="1"/>
  <c r="G307" i="42" s="1"/>
  <c r="G308" i="42" a="1"/>
  <c r="G308" i="42" s="1"/>
  <c r="G309" i="42" a="1"/>
  <c r="G309" i="42" s="1"/>
  <c r="G310" i="42" a="1"/>
  <c r="G310" i="42" s="1"/>
  <c r="G311" i="42" a="1"/>
  <c r="G311" i="42" s="1"/>
  <c r="G312" i="42" a="1"/>
  <c r="G312" i="42" s="1"/>
  <c r="G313" i="42" a="1"/>
  <c r="G313" i="42" s="1"/>
  <c r="G314" i="42" a="1"/>
  <c r="G314" i="42" s="1"/>
  <c r="G315" i="42" a="1"/>
  <c r="G315" i="42" s="1"/>
  <c r="G316" i="42" a="1"/>
  <c r="G316" i="42" s="1"/>
  <c r="G317" i="42" a="1"/>
  <c r="G317" i="42" s="1"/>
  <c r="G318" i="42" a="1"/>
  <c r="G318" i="42" s="1"/>
  <c r="G319" i="42" a="1"/>
  <c r="G319" i="42" s="1"/>
  <c r="G320" i="42" a="1"/>
  <c r="G320" i="42" s="1"/>
  <c r="G321" i="42" a="1"/>
  <c r="G321" i="42" s="1"/>
  <c r="G322" i="42" a="1"/>
  <c r="G322" i="42" s="1"/>
  <c r="G323" i="42" a="1"/>
  <c r="G323" i="42" s="1"/>
  <c r="G324" i="42" a="1"/>
  <c r="G324" i="42" s="1"/>
  <c r="G325" i="42" a="1"/>
  <c r="G325" i="42" s="1"/>
  <c r="G326" i="42" a="1"/>
  <c r="G326" i="42" s="1"/>
  <c r="G327" i="42" a="1"/>
  <c r="G327" i="42" s="1"/>
  <c r="G328" i="42" a="1"/>
  <c r="G328" i="42" s="1"/>
  <c r="G329" i="42" a="1"/>
  <c r="G329" i="42" s="1"/>
  <c r="G330" i="42" a="1"/>
  <c r="G330" i="42" s="1"/>
  <c r="G331" i="42" a="1"/>
  <c r="G331" i="42" s="1"/>
  <c r="G332" i="42" a="1"/>
  <c r="G332" i="42" s="1"/>
  <c r="G333" i="42" a="1"/>
  <c r="G333" i="42" s="1"/>
  <c r="G334" i="42" a="1"/>
  <c r="G334" i="42" s="1"/>
  <c r="G335" i="42" a="1"/>
  <c r="G335" i="42" s="1"/>
  <c r="G336" i="42" a="1"/>
  <c r="G336" i="42" s="1"/>
  <c r="G337" i="42" a="1"/>
  <c r="G337" i="42" s="1"/>
  <c r="G338" i="42" a="1"/>
  <c r="G338" i="42" s="1"/>
  <c r="G339" i="42" a="1"/>
  <c r="G339" i="42" s="1"/>
  <c r="G340" i="42" a="1"/>
  <c r="G340" i="42" s="1"/>
  <c r="G341" i="42" a="1"/>
  <c r="G341" i="42" s="1"/>
  <c r="G342" i="42" a="1"/>
  <c r="G342" i="42" s="1"/>
  <c r="G343" i="42" a="1"/>
  <c r="G343" i="42" s="1"/>
  <c r="G344" i="42" a="1"/>
  <c r="G344" i="42" s="1"/>
  <c r="G345" i="42" a="1"/>
  <c r="G345" i="42" s="1"/>
  <c r="G346" i="42" a="1"/>
  <c r="G346" i="42" s="1"/>
  <c r="G347" i="42" a="1"/>
  <c r="G347" i="42" s="1"/>
  <c r="G348" i="42" a="1"/>
  <c r="G348" i="42" s="1"/>
  <c r="G349" i="42" a="1"/>
  <c r="G349" i="42" s="1"/>
  <c r="G350" i="42" a="1"/>
  <c r="G350" i="42" s="1"/>
  <c r="G351" i="42" a="1"/>
  <c r="G351" i="42" s="1"/>
  <c r="G352" i="42" a="1"/>
  <c r="G352" i="42" s="1"/>
  <c r="G353" i="42" a="1"/>
  <c r="G353" i="42" s="1"/>
  <c r="G354" i="42" a="1"/>
  <c r="G354" i="42" s="1"/>
  <c r="G355" i="42" a="1"/>
  <c r="G355" i="42" s="1"/>
  <c r="G356" i="42" a="1"/>
  <c r="G356" i="42" s="1"/>
  <c r="G357" i="42" a="1"/>
  <c r="G357" i="42" s="1"/>
  <c r="G358" i="42" a="1"/>
  <c r="G358" i="42" s="1"/>
  <c r="G359" i="42" a="1"/>
  <c r="G359" i="42" s="1"/>
  <c r="G360" i="42" a="1"/>
  <c r="G360" i="42" s="1"/>
  <c r="G361" i="42" a="1"/>
  <c r="G361" i="42" s="1"/>
  <c r="G362" i="42" a="1"/>
  <c r="G362" i="42" s="1"/>
  <c r="G363" i="42" a="1"/>
  <c r="G363" i="42" s="1"/>
  <c r="G364" i="42" a="1"/>
  <c r="G364" i="42" s="1"/>
  <c r="G365" i="42" a="1"/>
  <c r="G365" i="42" s="1"/>
  <c r="G366" i="42" a="1"/>
  <c r="G366" i="42" s="1"/>
  <c r="G367" i="42" a="1"/>
  <c r="G367" i="42" s="1"/>
  <c r="G368" i="42" a="1"/>
  <c r="G368" i="42" s="1"/>
  <c r="G369" i="42" a="1"/>
  <c r="G369" i="42" s="1"/>
  <c r="G370" i="42" a="1"/>
  <c r="G370" i="42" s="1"/>
  <c r="G371" i="42" a="1"/>
  <c r="G371" i="42" s="1"/>
  <c r="G372" i="42" a="1"/>
  <c r="G372" i="42" s="1"/>
  <c r="G373" i="42" a="1"/>
  <c r="G373" i="42" s="1"/>
  <c r="G374" i="42" a="1"/>
  <c r="G374" i="42" s="1"/>
  <c r="G375" i="42" a="1"/>
  <c r="G375" i="42" s="1"/>
  <c r="G376" i="42" a="1"/>
  <c r="G376" i="42" s="1"/>
  <c r="G377" i="42" a="1"/>
  <c r="G377" i="42" s="1"/>
  <c r="G378" i="42" a="1"/>
  <c r="G378" i="42" s="1"/>
  <c r="G379" i="42" a="1"/>
  <c r="G379" i="42" s="1"/>
  <c r="G380" i="42" a="1"/>
  <c r="G380" i="42" s="1"/>
  <c r="G381" i="42" a="1"/>
  <c r="G381" i="42" s="1"/>
  <c r="G382" i="42" a="1"/>
  <c r="G382" i="42" s="1"/>
  <c r="G383" i="42" a="1"/>
  <c r="G383" i="42" s="1"/>
  <c r="G384" i="42" a="1"/>
  <c r="G384" i="42" s="1"/>
  <c r="G385" i="42" a="1"/>
  <c r="G385" i="42" s="1"/>
  <c r="G386" i="42" a="1"/>
  <c r="G386" i="42" s="1"/>
  <c r="G387" i="42" a="1"/>
  <c r="G387" i="42" s="1"/>
  <c r="G388" i="42" a="1"/>
  <c r="G388" i="42" s="1"/>
  <c r="G389" i="42" a="1"/>
  <c r="G389" i="42" s="1"/>
  <c r="G390" i="42" a="1"/>
  <c r="G390" i="42" s="1"/>
  <c r="G391" i="42" a="1"/>
  <c r="G391" i="42" s="1"/>
  <c r="G392" i="42" a="1"/>
  <c r="G392" i="42" s="1"/>
  <c r="G393" i="42" a="1"/>
  <c r="G393" i="42" s="1"/>
  <c r="G394" i="42" a="1"/>
  <c r="G394" i="42" s="1"/>
  <c r="G395" i="42" a="1"/>
  <c r="G395" i="42" s="1"/>
  <c r="G396" i="42" a="1"/>
  <c r="G396" i="42" s="1"/>
  <c r="G397" i="42" a="1"/>
  <c r="G397" i="42" s="1"/>
  <c r="G398" i="42" a="1"/>
  <c r="G398" i="42" s="1"/>
  <c r="G399" i="42" a="1"/>
  <c r="G399" i="42" s="1"/>
  <c r="G400" i="42" a="1"/>
  <c r="G400" i="42" s="1"/>
  <c r="G401" i="42" a="1"/>
  <c r="G401" i="42" s="1"/>
  <c r="G402" i="42" a="1"/>
  <c r="G402" i="42" s="1"/>
  <c r="G403" i="42" a="1"/>
  <c r="G403" i="42" s="1"/>
  <c r="G404" i="42" a="1"/>
  <c r="G404" i="42" s="1"/>
  <c r="G405" i="42" a="1"/>
  <c r="G405" i="42" s="1"/>
  <c r="G406" i="42" a="1"/>
  <c r="G406" i="42" s="1"/>
  <c r="G407" i="42" a="1"/>
  <c r="G407" i="42" s="1"/>
  <c r="G408" i="42" a="1"/>
  <c r="G408" i="42" s="1"/>
  <c r="G409" i="42" a="1"/>
  <c r="G409" i="42" s="1"/>
  <c r="G410" i="42" a="1"/>
  <c r="G410" i="42" s="1"/>
  <c r="G411" i="42" a="1"/>
  <c r="G411" i="42" s="1"/>
  <c r="G412" i="42" a="1"/>
  <c r="G412" i="42" s="1"/>
  <c r="G413" i="42" a="1"/>
  <c r="G413" i="42" s="1"/>
  <c r="G414" i="42" a="1"/>
  <c r="G414" i="42" s="1"/>
  <c r="G415" i="42" a="1"/>
  <c r="G415" i="42" s="1"/>
  <c r="G416" i="42" a="1"/>
  <c r="G416" i="42" s="1"/>
  <c r="G417" i="42" a="1"/>
  <c r="G417" i="42" s="1"/>
  <c r="G418" i="42" a="1"/>
  <c r="G418" i="42" s="1"/>
  <c r="G419" i="42" a="1"/>
  <c r="G419" i="42" s="1"/>
  <c r="G420" i="42" a="1"/>
  <c r="G420" i="42" s="1"/>
  <c r="G421" i="42" a="1"/>
  <c r="G421" i="42" s="1"/>
  <c r="G422" i="42" a="1"/>
  <c r="G422" i="42" s="1"/>
  <c r="G423" i="42" a="1"/>
  <c r="G423" i="42" s="1"/>
  <c r="G424" i="42" a="1"/>
  <c r="G424" i="42" s="1"/>
  <c r="G425" i="42" a="1"/>
  <c r="G425" i="42" s="1"/>
  <c r="G426" i="42" a="1"/>
  <c r="G426" i="42" s="1"/>
  <c r="G427" i="42" a="1"/>
  <c r="G427" i="42" s="1"/>
  <c r="G428" i="42" a="1"/>
  <c r="G428" i="42" s="1"/>
  <c r="G429" i="42" a="1"/>
  <c r="G429" i="42" s="1"/>
  <c r="G430" i="42" a="1"/>
  <c r="G430" i="42" s="1"/>
  <c r="G431" i="42" a="1"/>
  <c r="G431" i="42" s="1"/>
  <c r="G432" i="42" a="1"/>
  <c r="G432" i="42" s="1"/>
  <c r="G433" i="42" a="1"/>
  <c r="G433" i="42" s="1"/>
  <c r="G434" i="42" a="1"/>
  <c r="G434" i="42" s="1"/>
  <c r="G435" i="42" a="1"/>
  <c r="G435" i="42" s="1"/>
  <c r="G436" i="42" a="1"/>
  <c r="G436" i="42" s="1"/>
  <c r="G437" i="42" a="1"/>
  <c r="G437" i="42" s="1"/>
  <c r="G438" i="42" a="1"/>
  <c r="G438" i="42" s="1"/>
  <c r="G439" i="42" a="1"/>
  <c r="G439" i="42" s="1"/>
  <c r="G440" i="42" a="1"/>
  <c r="G440" i="42" s="1"/>
  <c r="G441" i="42" a="1"/>
  <c r="G441" i="42" s="1"/>
  <c r="G442" i="42" a="1"/>
  <c r="G442" i="42" s="1"/>
  <c r="G443" i="42" a="1"/>
  <c r="G443" i="42" s="1"/>
  <c r="G444" i="42" a="1"/>
  <c r="G444" i="42" s="1"/>
  <c r="G445" i="42" a="1"/>
  <c r="G445" i="42" s="1"/>
  <c r="G446" i="42" a="1"/>
  <c r="G446" i="42" s="1"/>
  <c r="G447" i="42" a="1"/>
  <c r="G447" i="42" s="1"/>
  <c r="G448" i="42" a="1"/>
  <c r="G448" i="42" s="1"/>
  <c r="G449" i="42" a="1"/>
  <c r="G449" i="42" s="1"/>
  <c r="G450" i="42" a="1"/>
  <c r="G450" i="42" s="1"/>
  <c r="G451" i="42" a="1"/>
  <c r="G451" i="42" s="1"/>
  <c r="G452" i="42" a="1"/>
  <c r="G452" i="42" s="1"/>
  <c r="G453" i="42" a="1"/>
  <c r="G453" i="42" s="1"/>
  <c r="G454" i="42" a="1"/>
  <c r="G454" i="42" s="1"/>
  <c r="G455" i="42" a="1"/>
  <c r="G455" i="42" s="1"/>
  <c r="G456" i="42" a="1"/>
  <c r="G456" i="42" s="1"/>
  <c r="G457" i="42" a="1"/>
  <c r="G457" i="42" s="1"/>
  <c r="G458" i="42" a="1"/>
  <c r="G458" i="42" s="1"/>
  <c r="G459" i="42" a="1"/>
  <c r="G459" i="42" s="1"/>
  <c r="G460" i="42" a="1"/>
  <c r="G460" i="42" s="1"/>
  <c r="G461" i="42" a="1"/>
  <c r="G461" i="42" s="1"/>
  <c r="G462" i="42" a="1"/>
  <c r="G462" i="42" s="1"/>
  <c r="G463" i="42" a="1"/>
  <c r="G463" i="42" s="1"/>
  <c r="G464" i="42" a="1"/>
  <c r="G464" i="42" s="1"/>
  <c r="G465" i="42" a="1"/>
  <c r="G465" i="42" s="1"/>
  <c r="G466" i="42" a="1"/>
  <c r="G466" i="42" s="1"/>
  <c r="G467" i="42" a="1"/>
  <c r="G467" i="42" s="1"/>
  <c r="G468" i="42" a="1"/>
  <c r="G468" i="42" s="1"/>
  <c r="G469" i="42" a="1"/>
  <c r="G469" i="42" s="1"/>
  <c r="G470" i="42" a="1"/>
  <c r="G470" i="42" s="1"/>
  <c r="G471" i="42" a="1"/>
  <c r="G471" i="42" s="1"/>
  <c r="G472" i="42" a="1"/>
  <c r="G472" i="42" s="1"/>
  <c r="G473" i="42" a="1"/>
  <c r="G473" i="42" s="1"/>
  <c r="G474" i="42" a="1"/>
  <c r="G474" i="42" s="1"/>
  <c r="G475" i="42" a="1"/>
  <c r="G475" i="42" s="1"/>
  <c r="G476" i="42" a="1"/>
  <c r="G476" i="42" s="1"/>
  <c r="G477" i="42" a="1"/>
  <c r="G477" i="42" s="1"/>
  <c r="G478" i="42" a="1"/>
  <c r="G478" i="42" s="1"/>
  <c r="G479" i="42" a="1"/>
  <c r="G479" i="42" s="1"/>
  <c r="G480" i="42" a="1"/>
  <c r="G480" i="42" s="1"/>
  <c r="G481" i="42" a="1"/>
  <c r="G481" i="42" s="1"/>
  <c r="G482" i="42" a="1"/>
  <c r="G482" i="42" s="1"/>
  <c r="G483" i="42" a="1"/>
  <c r="G483" i="42" s="1"/>
  <c r="G484" i="42" a="1"/>
  <c r="G484" i="42" s="1"/>
  <c r="G485" i="42" a="1"/>
  <c r="G485" i="42" s="1"/>
  <c r="G486" i="42" a="1"/>
  <c r="G486" i="42" s="1"/>
  <c r="G487" i="42" a="1"/>
  <c r="G487" i="42" s="1"/>
  <c r="G488" i="42" a="1"/>
  <c r="G488" i="42" s="1"/>
  <c r="G489" i="42" a="1"/>
  <c r="G489" i="42" s="1"/>
  <c r="G490" i="42" a="1"/>
  <c r="G490" i="42" s="1"/>
  <c r="G491" i="42" a="1"/>
  <c r="G491" i="42" s="1"/>
  <c r="G492" i="42" a="1"/>
  <c r="G492" i="42" s="1"/>
  <c r="G493" i="42" a="1"/>
  <c r="G493" i="42" s="1"/>
  <c r="G494" i="42" a="1"/>
  <c r="G494" i="42" s="1"/>
  <c r="G495" i="42" a="1"/>
  <c r="G495" i="42" s="1"/>
  <c r="G496" i="42" a="1"/>
  <c r="G496" i="42" s="1"/>
  <c r="G497" i="42" a="1"/>
  <c r="G497" i="42" s="1"/>
  <c r="G498" i="42" a="1"/>
  <c r="G498" i="42" s="1"/>
  <c r="G499" i="42" a="1"/>
  <c r="G499" i="42" s="1"/>
  <c r="G500" i="42" a="1"/>
  <c r="G500" i="42" s="1"/>
  <c r="G501" i="42" a="1"/>
  <c r="G501" i="42" s="1"/>
  <c r="G502" i="42" a="1"/>
  <c r="G502" i="42" s="1"/>
  <c r="G503" i="42" a="1"/>
  <c r="G503" i="42" s="1"/>
  <c r="G504" i="42" a="1"/>
  <c r="G504" i="42" s="1"/>
  <c r="G505" i="42" a="1"/>
  <c r="G505" i="42" s="1"/>
  <c r="G506" i="42" a="1"/>
  <c r="G506" i="42" s="1"/>
  <c r="G507" i="42" a="1"/>
  <c r="G507" i="42" s="1"/>
  <c r="G508" i="42" a="1"/>
  <c r="G508" i="42" s="1"/>
  <c r="G509" i="42" a="1"/>
  <c r="G509" i="42" s="1"/>
  <c r="G510" i="42" a="1"/>
  <c r="G510" i="42" s="1"/>
  <c r="G511" i="42" a="1"/>
  <c r="G511" i="42" s="1"/>
  <c r="G512" i="42" a="1"/>
  <c r="G512" i="42" s="1"/>
  <c r="G513" i="42" a="1"/>
  <c r="G513" i="42" s="1"/>
  <c r="G514" i="42" a="1"/>
  <c r="G514" i="42" s="1"/>
  <c r="G515" i="42" a="1"/>
  <c r="G515" i="42" s="1"/>
  <c r="G516" i="42" a="1"/>
  <c r="G516" i="42" s="1"/>
  <c r="G517" i="42" a="1"/>
  <c r="G517" i="42" s="1"/>
  <c r="G518" i="42" a="1"/>
  <c r="G518" i="42" s="1"/>
  <c r="G519" i="42" a="1"/>
  <c r="G519" i="42" s="1"/>
  <c r="G520" i="42" a="1"/>
  <c r="G520" i="42" s="1"/>
  <c r="G521" i="42" a="1"/>
  <c r="G521" i="42" s="1"/>
  <c r="G522" i="42" a="1"/>
  <c r="G522" i="42" s="1"/>
  <c r="G523" i="42" a="1"/>
  <c r="G523" i="42" s="1"/>
  <c r="G524" i="42" a="1"/>
  <c r="G524" i="42" s="1"/>
  <c r="G525" i="42" a="1"/>
  <c r="G525" i="42" s="1"/>
  <c r="G526" i="42" a="1"/>
  <c r="G526" i="42" s="1"/>
  <c r="G527" i="42" a="1"/>
  <c r="G527" i="42" s="1"/>
  <c r="G528" i="42" a="1"/>
  <c r="G528" i="42" s="1"/>
  <c r="G529" i="42" a="1"/>
  <c r="G529" i="42" s="1"/>
  <c r="G530" i="42" a="1"/>
  <c r="G530" i="42" s="1"/>
  <c r="G531" i="42" a="1"/>
  <c r="G531" i="42" s="1"/>
  <c r="G532" i="42" a="1"/>
  <c r="G532" i="42" s="1"/>
  <c r="G533" i="42" a="1"/>
  <c r="G533" i="42" s="1"/>
  <c r="G534" i="42" a="1"/>
  <c r="G534" i="42" s="1"/>
  <c r="G535" i="42" a="1"/>
  <c r="G535" i="42" s="1"/>
  <c r="G536" i="42" a="1"/>
  <c r="G536" i="42" s="1"/>
  <c r="G537" i="42" a="1"/>
  <c r="G537" i="42" s="1"/>
  <c r="G538" i="42" a="1"/>
  <c r="G538" i="42" s="1"/>
  <c r="G539" i="42" a="1"/>
  <c r="G539" i="42" s="1"/>
  <c r="G540" i="42" a="1"/>
  <c r="G540" i="42" s="1"/>
  <c r="G541" i="42" a="1"/>
  <c r="G541" i="42" s="1"/>
  <c r="G542" i="42" a="1"/>
  <c r="G542" i="42" s="1"/>
  <c r="G543" i="42" a="1"/>
  <c r="G543" i="42" s="1"/>
  <c r="G544" i="42" a="1"/>
  <c r="G544" i="42" s="1"/>
  <c r="G545" i="42" a="1"/>
  <c r="G545" i="42" s="1"/>
  <c r="G546" i="42" a="1"/>
  <c r="G546" i="42" s="1"/>
  <c r="G547" i="42" a="1"/>
  <c r="G547" i="42" s="1"/>
  <c r="G548" i="42" a="1"/>
  <c r="G548" i="42" s="1"/>
  <c r="G549" i="42" a="1"/>
  <c r="G549" i="42" s="1"/>
  <c r="G550" i="42" a="1"/>
  <c r="G550" i="42" s="1"/>
  <c r="G551" i="42" a="1"/>
  <c r="G551" i="42" s="1"/>
  <c r="G552" i="42" a="1"/>
  <c r="G552" i="42" s="1"/>
  <c r="G553" i="42" a="1"/>
  <c r="G553" i="42" s="1"/>
  <c r="G554" i="42" a="1"/>
  <c r="G554" i="42" s="1"/>
  <c r="G555" i="42" a="1"/>
  <c r="G555" i="42" s="1"/>
  <c r="G556" i="42" a="1"/>
  <c r="G556" i="42" s="1"/>
  <c r="G557" i="42" a="1"/>
  <c r="G557" i="42" s="1"/>
  <c r="G558" i="42" a="1"/>
  <c r="G558" i="42" s="1"/>
  <c r="G559" i="42" a="1"/>
  <c r="G559" i="42" s="1"/>
  <c r="G560" i="42" a="1"/>
  <c r="G560" i="42" s="1"/>
  <c r="G561" i="42" a="1"/>
  <c r="G561" i="42" s="1"/>
  <c r="G562" i="42" a="1"/>
  <c r="G562" i="42" s="1"/>
  <c r="G563" i="42" a="1"/>
  <c r="G563" i="42" s="1"/>
  <c r="G564" i="42" a="1"/>
  <c r="G564" i="42" s="1"/>
  <c r="G565" i="42" a="1"/>
  <c r="G565" i="42" s="1"/>
  <c r="G566" i="42" a="1"/>
  <c r="G566" i="42" s="1"/>
  <c r="G567" i="42" a="1"/>
  <c r="G567" i="42" s="1"/>
  <c r="G568" i="42" a="1"/>
  <c r="G568" i="42" s="1"/>
  <c r="G569" i="42" a="1"/>
  <c r="G569" i="42" s="1"/>
  <c r="G2" i="42" a="1"/>
  <c r="G2" i="42" s="1"/>
  <c r="F3" i="42"/>
  <c r="F4" i="42"/>
  <c r="F310" i="42"/>
  <c r="F5" i="42"/>
  <c r="F311" i="42"/>
  <c r="F6" i="42"/>
  <c r="F7" i="42"/>
  <c r="F8" i="42"/>
  <c r="F312" i="42"/>
  <c r="F9" i="42"/>
  <c r="F10" i="42"/>
  <c r="F313" i="42"/>
  <c r="F11" i="42"/>
  <c r="F12" i="42"/>
  <c r="F13" i="42"/>
  <c r="F14" i="42"/>
  <c r="F15" i="42"/>
  <c r="F314" i="42"/>
  <c r="F16" i="42"/>
  <c r="F315" i="42"/>
  <c r="F316" i="42"/>
  <c r="F317" i="42"/>
  <c r="F17" i="42"/>
  <c r="F18" i="42"/>
  <c r="F318" i="42"/>
  <c r="F319" i="42"/>
  <c r="F19" i="42"/>
  <c r="F320" i="42"/>
  <c r="F321" i="42"/>
  <c r="F20" i="42"/>
  <c r="F21" i="42"/>
  <c r="F22" i="42"/>
  <c r="F23" i="42"/>
  <c r="F24" i="42"/>
  <c r="F25" i="42"/>
  <c r="F322" i="42"/>
  <c r="F323" i="42"/>
  <c r="F324" i="42"/>
  <c r="F325" i="42"/>
  <c r="F26" i="42"/>
  <c r="F27" i="42"/>
  <c r="F28" i="42"/>
  <c r="F326" i="42"/>
  <c r="F29" i="42"/>
  <c r="F327" i="42"/>
  <c r="F30" i="42"/>
  <c r="F328" i="42"/>
  <c r="F31" i="42"/>
  <c r="F32" i="42"/>
  <c r="F329" i="42"/>
  <c r="F33" i="42"/>
  <c r="F34" i="42"/>
  <c r="F35" i="42"/>
  <c r="F36" i="42"/>
  <c r="F37" i="42"/>
  <c r="F38" i="42"/>
  <c r="F39" i="42"/>
  <c r="F330" i="42"/>
  <c r="F331" i="42"/>
  <c r="F40" i="42"/>
  <c r="F41" i="42"/>
  <c r="F42" i="42"/>
  <c r="F332" i="42"/>
  <c r="F43" i="42"/>
  <c r="F44" i="42"/>
  <c r="F45" i="42"/>
  <c r="F46" i="42"/>
  <c r="F333" i="42"/>
  <c r="F47" i="42"/>
  <c r="F48" i="42"/>
  <c r="F49" i="42"/>
  <c r="F50" i="42"/>
  <c r="F334" i="42"/>
  <c r="F51" i="42"/>
  <c r="F335" i="42"/>
  <c r="F336" i="42"/>
  <c r="F337" i="42"/>
  <c r="F338" i="42"/>
  <c r="F339" i="42"/>
  <c r="F52" i="42"/>
  <c r="F53" i="42"/>
  <c r="F340" i="42"/>
  <c r="F341" i="42"/>
  <c r="F54" i="42"/>
  <c r="F55" i="42"/>
  <c r="F342" i="42"/>
  <c r="F56" i="42"/>
  <c r="F57" i="42"/>
  <c r="F343" i="42"/>
  <c r="F344" i="42"/>
  <c r="F345" i="42"/>
  <c r="F346" i="42"/>
  <c r="F58" i="42"/>
  <c r="F347" i="42"/>
  <c r="F348" i="42"/>
  <c r="F349" i="42"/>
  <c r="F350" i="42"/>
  <c r="F351" i="42"/>
  <c r="F352" i="42"/>
  <c r="F59" i="42"/>
  <c r="F353" i="42"/>
  <c r="F60" i="42"/>
  <c r="F61" i="42"/>
  <c r="F354" i="42"/>
  <c r="F355" i="42"/>
  <c r="F356" i="42"/>
  <c r="F62" i="42"/>
  <c r="F63" i="42"/>
  <c r="F64" i="42"/>
  <c r="F65" i="42"/>
  <c r="F66" i="42"/>
  <c r="F357" i="42"/>
  <c r="F358" i="42"/>
  <c r="F67" i="42"/>
  <c r="F68" i="42"/>
  <c r="F69" i="42"/>
  <c r="F70" i="42"/>
  <c r="F71" i="42"/>
  <c r="F359" i="42"/>
  <c r="F360" i="42"/>
  <c r="F361" i="42"/>
  <c r="F72" i="42"/>
  <c r="F73" i="42"/>
  <c r="F362" i="42"/>
  <c r="F363" i="42"/>
  <c r="F364" i="42"/>
  <c r="F74" i="42"/>
  <c r="F75" i="42"/>
  <c r="F76" i="42"/>
  <c r="F365" i="42"/>
  <c r="F366" i="42"/>
  <c r="F367" i="42"/>
  <c r="F77" i="42"/>
  <c r="F368" i="42"/>
  <c r="F369" i="42"/>
  <c r="F78" i="42"/>
  <c r="F370" i="42"/>
  <c r="F79" i="42"/>
  <c r="F80" i="42"/>
  <c r="F371" i="42"/>
  <c r="F372" i="42"/>
  <c r="F373" i="42"/>
  <c r="F81" i="42"/>
  <c r="F374" i="42"/>
  <c r="F82" i="42"/>
  <c r="F375" i="42"/>
  <c r="F376" i="42"/>
  <c r="F83" i="42"/>
  <c r="F84" i="42"/>
  <c r="F377" i="42"/>
  <c r="F378" i="42"/>
  <c r="F85" i="42"/>
  <c r="F86" i="42"/>
  <c r="F87" i="42"/>
  <c r="F379" i="42"/>
  <c r="F380" i="42"/>
  <c r="F88" i="42"/>
  <c r="F89" i="42"/>
  <c r="F90" i="42"/>
  <c r="F91" i="42"/>
  <c r="F381" i="42"/>
  <c r="F382" i="42"/>
  <c r="F383" i="42"/>
  <c r="F384" i="42"/>
  <c r="F92" i="42"/>
  <c r="F385" i="42"/>
  <c r="F386" i="42"/>
  <c r="F387" i="42"/>
  <c r="F93" i="42"/>
  <c r="F388" i="42"/>
  <c r="F389" i="42"/>
  <c r="F94" i="42"/>
  <c r="F95" i="42"/>
  <c r="F96" i="42"/>
  <c r="F390" i="42"/>
  <c r="F97" i="42"/>
  <c r="F391" i="42"/>
  <c r="F98" i="42"/>
  <c r="F99" i="42"/>
  <c r="F100" i="42"/>
  <c r="F392" i="42"/>
  <c r="F101" i="42"/>
  <c r="F102" i="42"/>
  <c r="F393" i="42"/>
  <c r="F394" i="42"/>
  <c r="F395" i="42"/>
  <c r="F396" i="42"/>
  <c r="F103" i="42"/>
  <c r="F397" i="42"/>
  <c r="F398" i="42"/>
  <c r="F399" i="42"/>
  <c r="F104" i="42"/>
  <c r="F105" i="42"/>
  <c r="F400" i="42"/>
  <c r="F401" i="42"/>
  <c r="F402" i="42"/>
  <c r="F106" i="42"/>
  <c r="F403" i="42"/>
  <c r="F404" i="42"/>
  <c r="F405" i="42"/>
  <c r="F107" i="42"/>
  <c r="F108" i="42"/>
  <c r="F406" i="42"/>
  <c r="F109" i="42"/>
  <c r="F407" i="42"/>
  <c r="F110" i="42"/>
  <c r="F111" i="42"/>
  <c r="F112" i="42"/>
  <c r="F113" i="42"/>
  <c r="F114" i="42"/>
  <c r="F115" i="42"/>
  <c r="F408" i="42"/>
  <c r="F409" i="42"/>
  <c r="F410" i="42"/>
  <c r="F116" i="42"/>
  <c r="F117" i="42"/>
  <c r="F118" i="42"/>
  <c r="F411" i="42"/>
  <c r="F119" i="42"/>
  <c r="F412" i="42"/>
  <c r="F120" i="42"/>
  <c r="F413" i="42"/>
  <c r="F121" i="42"/>
  <c r="F414" i="42"/>
  <c r="F415" i="42"/>
  <c r="F416" i="42"/>
  <c r="F417" i="42"/>
  <c r="F418" i="42"/>
  <c r="F419" i="42"/>
  <c r="F420" i="42"/>
  <c r="F421" i="42"/>
  <c r="F122" i="42"/>
  <c r="F422" i="42"/>
  <c r="F123" i="42"/>
  <c r="F124" i="42"/>
  <c r="F125" i="42"/>
  <c r="F423" i="42"/>
  <c r="F126" i="42"/>
  <c r="F424" i="42"/>
  <c r="F127" i="42"/>
  <c r="F128" i="42"/>
  <c r="F425" i="42"/>
  <c r="F129" i="42"/>
  <c r="F130" i="42"/>
  <c r="F426" i="42"/>
  <c r="F131" i="42"/>
  <c r="F427" i="42"/>
  <c r="F428" i="42"/>
  <c r="F132" i="42"/>
  <c r="F133" i="42"/>
  <c r="F429" i="42"/>
  <c r="F430" i="42"/>
  <c r="F134" i="42"/>
  <c r="F431" i="42"/>
  <c r="F135" i="42"/>
  <c r="F432" i="42"/>
  <c r="F136" i="42"/>
  <c r="F433" i="42"/>
  <c r="F137" i="42"/>
  <c r="F434" i="42"/>
  <c r="F435" i="42"/>
  <c r="F436" i="42"/>
  <c r="F138" i="42"/>
  <c r="F139" i="42"/>
  <c r="F140" i="42"/>
  <c r="F141" i="42"/>
  <c r="F142" i="42"/>
  <c r="F143" i="42"/>
  <c r="F144" i="42"/>
  <c r="F145" i="42"/>
  <c r="F437" i="42"/>
  <c r="F438" i="42"/>
  <c r="F146" i="42"/>
  <c r="F147" i="42"/>
  <c r="F439" i="42"/>
  <c r="F440" i="42"/>
  <c r="F148" i="42"/>
  <c r="F149" i="42"/>
  <c r="F150" i="42"/>
  <c r="F151" i="42"/>
  <c r="F152" i="42"/>
  <c r="F441" i="42"/>
  <c r="F442" i="42"/>
  <c r="F443" i="42"/>
  <c r="F444" i="42"/>
  <c r="F153" i="42"/>
  <c r="F154" i="42"/>
  <c r="F445" i="42"/>
  <c r="F446" i="42"/>
  <c r="F155" i="42"/>
  <c r="F447" i="42"/>
  <c r="F156" i="42"/>
  <c r="F157" i="42"/>
  <c r="F158" i="42"/>
  <c r="F448" i="42"/>
  <c r="F449" i="42"/>
  <c r="F450" i="42"/>
  <c r="F159" i="42"/>
  <c r="F160" i="42"/>
  <c r="F161" i="42"/>
  <c r="F162" i="42"/>
  <c r="F163" i="42"/>
  <c r="F451" i="42"/>
  <c r="F452" i="42"/>
  <c r="F164" i="42"/>
  <c r="F165" i="42"/>
  <c r="F453" i="42"/>
  <c r="F166" i="42"/>
  <c r="F454" i="42"/>
  <c r="F455" i="42"/>
  <c r="F167" i="42"/>
  <c r="F168" i="42"/>
  <c r="F456" i="42"/>
  <c r="F457" i="42"/>
  <c r="F169" i="42"/>
  <c r="F170" i="42"/>
  <c r="F458" i="42"/>
  <c r="F459" i="42"/>
  <c r="F171" i="42"/>
  <c r="F172" i="42"/>
  <c r="F460" i="42"/>
  <c r="F173" i="42"/>
  <c r="F174" i="42"/>
  <c r="F175" i="42"/>
  <c r="F461" i="42"/>
  <c r="F176" i="42"/>
  <c r="F462" i="42"/>
  <c r="F463" i="42"/>
  <c r="F464" i="42"/>
  <c r="F465" i="42"/>
  <c r="F466" i="42"/>
  <c r="F177" i="42"/>
  <c r="F178" i="42"/>
  <c r="F467" i="42"/>
  <c r="F179" i="42"/>
  <c r="F180" i="42"/>
  <c r="F468" i="42"/>
  <c r="F181" i="42"/>
  <c r="F182" i="42"/>
  <c r="F469" i="42"/>
  <c r="F183" i="42"/>
  <c r="F184" i="42"/>
  <c r="F470" i="42"/>
  <c r="F185" i="42"/>
  <c r="F186" i="42"/>
  <c r="F187" i="42"/>
  <c r="F471" i="42"/>
  <c r="F472" i="42"/>
  <c r="F473" i="42"/>
  <c r="F188" i="42"/>
  <c r="F189" i="42"/>
  <c r="F190" i="42"/>
  <c r="F474" i="42"/>
  <c r="F475" i="42"/>
  <c r="F191" i="42"/>
  <c r="F192" i="42"/>
  <c r="F193" i="42"/>
  <c r="F194" i="42"/>
  <c r="F195" i="42"/>
  <c r="F196" i="42"/>
  <c r="F476" i="42"/>
  <c r="F477" i="42"/>
  <c r="F197" i="42"/>
  <c r="F198" i="42"/>
  <c r="F478" i="42"/>
  <c r="F479" i="42"/>
  <c r="F199" i="42"/>
  <c r="F200" i="42"/>
  <c r="F480" i="42"/>
  <c r="F201" i="42"/>
  <c r="F202" i="42"/>
  <c r="F481" i="42"/>
  <c r="F203" i="42"/>
  <c r="F482" i="42"/>
  <c r="F204" i="42"/>
  <c r="F483" i="42"/>
  <c r="F205" i="42"/>
  <c r="F484" i="42"/>
  <c r="F485" i="42"/>
  <c r="F486" i="42"/>
  <c r="F487" i="42"/>
  <c r="F206" i="42"/>
  <c r="F488" i="42"/>
  <c r="F207" i="42"/>
  <c r="F489" i="42"/>
  <c r="F490" i="42"/>
  <c r="F491" i="42"/>
  <c r="F492" i="42"/>
  <c r="F208" i="42"/>
  <c r="F209" i="42"/>
  <c r="F493" i="42"/>
  <c r="F494" i="42"/>
  <c r="F210" i="42"/>
  <c r="F211" i="42"/>
  <c r="F495" i="42"/>
  <c r="F212" i="42"/>
  <c r="F496" i="42"/>
  <c r="F213" i="42"/>
  <c r="F214" i="42"/>
  <c r="F215" i="42"/>
  <c r="F216" i="42"/>
  <c r="F217" i="42"/>
  <c r="F497" i="42"/>
  <c r="F218" i="42"/>
  <c r="F498" i="42"/>
  <c r="F219" i="42"/>
  <c r="F220" i="42"/>
  <c r="F499" i="42"/>
  <c r="F500" i="42"/>
  <c r="F501" i="42"/>
  <c r="F502" i="42"/>
  <c r="F503" i="42"/>
  <c r="F504" i="42"/>
  <c r="F505" i="42"/>
  <c r="F221" i="42"/>
  <c r="F222" i="42"/>
  <c r="F506" i="42"/>
  <c r="F507" i="42"/>
  <c r="F508" i="42"/>
  <c r="F223" i="42"/>
  <c r="F224" i="42"/>
  <c r="F225" i="42"/>
  <c r="F226" i="42"/>
  <c r="F509" i="42"/>
  <c r="F510" i="42"/>
  <c r="F227" i="42"/>
  <c r="F228" i="42"/>
  <c r="F511" i="42"/>
  <c r="F229" i="42"/>
  <c r="F512" i="42"/>
  <c r="F230" i="42"/>
  <c r="F513" i="42"/>
  <c r="F231" i="42"/>
  <c r="F232" i="42"/>
  <c r="F514" i="42"/>
  <c r="F515" i="42"/>
  <c r="F233" i="42"/>
  <c r="F234" i="42"/>
  <c r="F516" i="42"/>
  <c r="F517" i="42"/>
  <c r="F518" i="42"/>
  <c r="F519" i="42"/>
  <c r="F235" i="42"/>
  <c r="F236" i="42"/>
  <c r="F237" i="42"/>
  <c r="F238" i="42"/>
  <c r="F239" i="42"/>
  <c r="F240" i="42"/>
  <c r="F241" i="42"/>
  <c r="F242" i="42"/>
  <c r="F243" i="42"/>
  <c r="F520" i="42"/>
  <c r="F244" i="42"/>
  <c r="F245" i="42"/>
  <c r="F521" i="42"/>
  <c r="F522" i="42"/>
  <c r="F246" i="42"/>
  <c r="F247" i="42"/>
  <c r="F248" i="42"/>
  <c r="F249" i="42"/>
  <c r="F250" i="42"/>
  <c r="F251" i="42"/>
  <c r="F523" i="42"/>
  <c r="F252" i="42"/>
  <c r="F524" i="42"/>
  <c r="F253" i="42"/>
  <c r="F254" i="42"/>
  <c r="F255" i="42"/>
  <c r="F525" i="42"/>
  <c r="F256" i="42"/>
  <c r="F526" i="42"/>
  <c r="F257" i="42"/>
  <c r="F258" i="42"/>
  <c r="F527" i="42"/>
  <c r="F259" i="42"/>
  <c r="F260" i="42"/>
  <c r="F261" i="42"/>
  <c r="F528" i="42"/>
  <c r="F262" i="42"/>
  <c r="F263" i="42"/>
  <c r="F264" i="42"/>
  <c r="F265" i="42"/>
  <c r="F266" i="42"/>
  <c r="F267" i="42"/>
  <c r="F529" i="42"/>
  <c r="F530" i="42"/>
  <c r="F531" i="42"/>
  <c r="F268" i="42"/>
  <c r="F269" i="42"/>
  <c r="F532" i="42"/>
  <c r="F533" i="42"/>
  <c r="F534" i="42"/>
  <c r="F270" i="42"/>
  <c r="F271" i="42"/>
  <c r="F535" i="42"/>
  <c r="F536" i="42"/>
  <c r="F537" i="42"/>
  <c r="F272" i="42"/>
  <c r="F538" i="42"/>
  <c r="F273" i="42"/>
  <c r="F539" i="42"/>
  <c r="F540" i="42"/>
  <c r="F541" i="42"/>
  <c r="F274" i="42"/>
  <c r="F275" i="42"/>
  <c r="F542" i="42"/>
  <c r="F543" i="42"/>
  <c r="F276" i="42"/>
  <c r="F277" i="42"/>
  <c r="F544" i="42"/>
  <c r="F545" i="42"/>
  <c r="F278" i="42"/>
  <c r="F546" i="42"/>
  <c r="F279" i="42"/>
  <c r="F280" i="42"/>
  <c r="F547" i="42"/>
  <c r="F281" i="42"/>
  <c r="F282" i="42"/>
  <c r="F548" i="42"/>
  <c r="F283" i="42"/>
  <c r="F284" i="42"/>
  <c r="F285" i="42"/>
  <c r="F549" i="42"/>
  <c r="F286" i="42"/>
  <c r="F550" i="42"/>
  <c r="F551" i="42"/>
  <c r="F552" i="42"/>
  <c r="F287" i="42"/>
  <c r="F553" i="42"/>
  <c r="F554" i="42"/>
  <c r="F288" i="42"/>
  <c r="F555" i="42"/>
  <c r="F289" i="42"/>
  <c r="F556" i="42"/>
  <c r="F557" i="42"/>
  <c r="F290" i="42"/>
  <c r="F291" i="42"/>
  <c r="F292" i="42"/>
  <c r="F293" i="42"/>
  <c r="F558" i="42"/>
  <c r="F559" i="42"/>
  <c r="F294" i="42"/>
  <c r="F560" i="42"/>
  <c r="F295" i="42"/>
  <c r="F296" i="42"/>
  <c r="F561" i="42"/>
  <c r="F297" i="42"/>
  <c r="F562" i="42"/>
  <c r="F298" i="42"/>
  <c r="F299" i="42"/>
  <c r="F563" i="42"/>
  <c r="F300" i="42"/>
  <c r="F564" i="42"/>
  <c r="F301" i="42"/>
  <c r="F565" i="42"/>
  <c r="F566" i="42"/>
  <c r="F302" i="42"/>
  <c r="F567" i="42"/>
  <c r="F303" i="42"/>
  <c r="F304" i="42"/>
  <c r="F305" i="42"/>
  <c r="F568" i="42"/>
  <c r="F306" i="42"/>
  <c r="F569" i="42"/>
  <c r="F307" i="42"/>
  <c r="F308" i="42"/>
  <c r="F2" i="42"/>
  <c r="F309" i="42"/>
  <c r="I1519" i="21"/>
  <c r="I1520" i="21"/>
  <c r="I1521" i="21"/>
  <c r="I1522" i="21"/>
  <c r="I1523" i="21"/>
  <c r="I1524" i="21"/>
  <c r="I1525" i="21"/>
  <c r="I1526" i="21"/>
  <c r="I1527" i="21"/>
  <c r="I1528" i="21"/>
  <c r="I1529" i="21"/>
  <c r="I1530" i="21"/>
  <c r="I1531" i="21"/>
  <c r="I1532" i="21"/>
  <c r="I1533" i="21"/>
  <c r="I1534" i="21"/>
  <c r="I1535" i="21"/>
  <c r="I1536" i="21"/>
  <c r="I1537" i="21"/>
  <c r="I1538" i="21"/>
  <c r="I1539" i="21"/>
  <c r="I1540" i="21"/>
  <c r="I1541" i="21"/>
  <c r="I1542" i="21"/>
  <c r="I1543" i="21"/>
  <c r="I1544" i="21"/>
  <c r="I1545" i="21"/>
  <c r="I1546" i="21"/>
  <c r="I1547" i="21"/>
  <c r="I1548" i="21"/>
  <c r="I1549" i="21"/>
  <c r="I1550" i="21"/>
  <c r="I1551" i="21"/>
  <c r="I1552" i="21"/>
  <c r="I1553" i="21"/>
  <c r="J1519" i="21"/>
  <c r="J1520" i="21"/>
  <c r="J1521" i="21"/>
  <c r="J1522" i="21"/>
  <c r="J1523" i="21"/>
  <c r="J1524" i="21"/>
  <c r="J1525" i="21"/>
  <c r="J1526" i="21"/>
  <c r="J1527" i="21"/>
  <c r="J1528" i="21"/>
  <c r="J1529" i="21"/>
  <c r="J1530" i="21"/>
  <c r="J1531" i="21"/>
  <c r="J1532" i="21"/>
  <c r="J1533" i="21"/>
  <c r="J1534" i="21"/>
  <c r="J1535" i="21"/>
  <c r="J1536" i="21"/>
  <c r="J1537" i="21"/>
  <c r="J1538" i="21"/>
  <c r="J1539" i="21"/>
  <c r="J1540" i="21"/>
  <c r="J1541" i="21"/>
  <c r="J1542" i="21"/>
  <c r="J1543" i="21"/>
  <c r="J1544" i="21"/>
  <c r="J1545" i="21"/>
  <c r="J1546" i="21"/>
  <c r="J1547" i="21"/>
  <c r="J1548" i="21"/>
  <c r="J1549" i="21"/>
  <c r="J1550" i="21"/>
  <c r="J1551" i="21"/>
  <c r="J1552" i="21"/>
  <c r="J1553" i="21"/>
  <c r="I1512" i="21"/>
  <c r="I1513" i="21"/>
  <c r="I1514" i="21"/>
  <c r="I1515" i="21"/>
  <c r="I1516" i="21"/>
  <c r="I1517" i="21"/>
  <c r="I1518" i="21"/>
  <c r="J1512" i="21"/>
  <c r="J1513" i="21"/>
  <c r="J1514" i="21"/>
  <c r="J1515" i="21"/>
  <c r="J1516" i="21"/>
  <c r="J1517" i="21"/>
  <c r="J1518" i="21"/>
  <c r="F2" i="41"/>
  <c r="F3" i="41"/>
  <c r="F4" i="41"/>
  <c r="F5" i="41"/>
  <c r="F6" i="41"/>
  <c r="F7" i="41"/>
  <c r="F8" i="41"/>
  <c r="F1" i="41"/>
  <c r="J4" i="21"/>
  <c r="J5" i="21"/>
  <c r="J6" i="21"/>
  <c r="J7" i="21"/>
  <c r="J8" i="21"/>
  <c r="J9" i="21"/>
  <c r="J10" i="21"/>
  <c r="J11" i="21"/>
  <c r="J12" i="21"/>
  <c r="J13" i="21"/>
  <c r="J14" i="21"/>
  <c r="J15" i="21"/>
  <c r="J16" i="21"/>
  <c r="J17" i="21"/>
  <c r="J18" i="21"/>
  <c r="J19" i="21"/>
  <c r="J20" i="21"/>
  <c r="J21" i="21"/>
  <c r="J22" i="21"/>
  <c r="J23" i="21"/>
  <c r="J24" i="21"/>
  <c r="J25" i="21"/>
  <c r="J26" i="21"/>
  <c r="J27" i="21"/>
  <c r="J28" i="21"/>
  <c r="J29" i="21"/>
  <c r="J30" i="21"/>
  <c r="J31" i="21"/>
  <c r="J32" i="21"/>
  <c r="J33" i="21"/>
  <c r="J34" i="21"/>
  <c r="J35" i="21"/>
  <c r="J36" i="21"/>
  <c r="J37" i="21"/>
  <c r="J38" i="21"/>
  <c r="J39" i="21"/>
  <c r="J40" i="21"/>
  <c r="J41" i="21"/>
  <c r="J42" i="21"/>
  <c r="J43" i="21"/>
  <c r="J44" i="21"/>
  <c r="J45" i="21"/>
  <c r="J46" i="21"/>
  <c r="J47" i="21"/>
  <c r="J48" i="21"/>
  <c r="J49" i="21"/>
  <c r="J50" i="21"/>
  <c r="J51" i="21"/>
  <c r="J52" i="21"/>
  <c r="J53" i="21"/>
  <c r="J54" i="21"/>
  <c r="J55" i="21"/>
  <c r="J56" i="21"/>
  <c r="J57" i="21"/>
  <c r="J58" i="21"/>
  <c r="J59" i="21"/>
  <c r="J60" i="21"/>
  <c r="J61" i="21"/>
  <c r="J62" i="21"/>
  <c r="J63" i="21"/>
  <c r="J64" i="21"/>
  <c r="J65" i="21"/>
  <c r="J66" i="21"/>
  <c r="J67" i="21"/>
  <c r="J68" i="21"/>
  <c r="J69" i="21"/>
  <c r="J70" i="21"/>
  <c r="J71" i="21"/>
  <c r="J72" i="21"/>
  <c r="J73" i="21"/>
  <c r="J74" i="21"/>
  <c r="J75" i="21"/>
  <c r="J76" i="21"/>
  <c r="J77" i="21"/>
  <c r="J78" i="21"/>
  <c r="J79" i="21"/>
  <c r="J80" i="21"/>
  <c r="J81" i="21"/>
  <c r="J82" i="21"/>
  <c r="J83" i="21"/>
  <c r="J84" i="21"/>
  <c r="J85" i="21"/>
  <c r="J86" i="21"/>
  <c r="J87" i="21"/>
  <c r="J88" i="21"/>
  <c r="J89" i="21"/>
  <c r="J90" i="21"/>
  <c r="J91" i="21"/>
  <c r="J92" i="21"/>
  <c r="J93" i="21"/>
  <c r="J94" i="21"/>
  <c r="J95" i="21"/>
  <c r="J96" i="21"/>
  <c r="J97" i="21"/>
  <c r="J98" i="21"/>
  <c r="J99" i="21"/>
  <c r="J100" i="21"/>
  <c r="J101" i="21"/>
  <c r="J102" i="21"/>
  <c r="J103" i="21"/>
  <c r="J104" i="21"/>
  <c r="J105" i="21"/>
  <c r="J106" i="21"/>
  <c r="J107" i="21"/>
  <c r="J108" i="21"/>
  <c r="J109" i="21"/>
  <c r="J110" i="21"/>
  <c r="J111" i="21"/>
  <c r="J112" i="21"/>
  <c r="J113" i="21"/>
  <c r="J114" i="21"/>
  <c r="J115" i="21"/>
  <c r="J116" i="21"/>
  <c r="J117" i="21"/>
  <c r="J118" i="21"/>
  <c r="J119" i="21"/>
  <c r="J120" i="21"/>
  <c r="J121" i="21"/>
  <c r="J122" i="21"/>
  <c r="J123" i="21"/>
  <c r="J124" i="21"/>
  <c r="J125" i="21"/>
  <c r="J126" i="21"/>
  <c r="J127" i="21"/>
  <c r="J128" i="21"/>
  <c r="J129" i="21"/>
  <c r="J130" i="21"/>
  <c r="J131" i="21"/>
  <c r="J132" i="21"/>
  <c r="J133" i="21"/>
  <c r="J134" i="21"/>
  <c r="J135" i="21"/>
  <c r="J136" i="21"/>
  <c r="J137" i="21"/>
  <c r="J138" i="21"/>
  <c r="J139" i="21"/>
  <c r="J140" i="21"/>
  <c r="J141" i="21"/>
  <c r="J142" i="21"/>
  <c r="J143" i="21"/>
  <c r="J144" i="21"/>
  <c r="J145" i="21"/>
  <c r="J146" i="21"/>
  <c r="J147" i="21"/>
  <c r="J148" i="21"/>
  <c r="J149" i="21"/>
  <c r="J150" i="21"/>
  <c r="J151" i="21"/>
  <c r="J152" i="21"/>
  <c r="J153" i="21"/>
  <c r="J154" i="21"/>
  <c r="J155" i="21"/>
  <c r="J156" i="21"/>
  <c r="J157" i="21"/>
  <c r="J158" i="21"/>
  <c r="J159" i="21"/>
  <c r="J160" i="21"/>
  <c r="J161" i="21"/>
  <c r="J162" i="21"/>
  <c r="J163" i="21"/>
  <c r="J164" i="21"/>
  <c r="J165" i="21"/>
  <c r="J166" i="21"/>
  <c r="J167" i="21"/>
  <c r="J168" i="21"/>
  <c r="J169" i="21"/>
  <c r="J170" i="21"/>
  <c r="J171" i="21"/>
  <c r="J172" i="21"/>
  <c r="J173" i="21"/>
  <c r="J174" i="21"/>
  <c r="J175" i="21"/>
  <c r="J176" i="21"/>
  <c r="J177" i="21"/>
  <c r="J178" i="21"/>
  <c r="J179" i="21"/>
  <c r="J180" i="21"/>
  <c r="J181" i="21"/>
  <c r="J182" i="21"/>
  <c r="J183" i="21"/>
  <c r="J184" i="21"/>
  <c r="J185" i="21"/>
  <c r="J186" i="21"/>
  <c r="J187" i="21"/>
  <c r="J188" i="21"/>
  <c r="J189" i="21"/>
  <c r="J190" i="21"/>
  <c r="J191" i="21"/>
  <c r="J192" i="21"/>
  <c r="J193" i="21"/>
  <c r="J194" i="21"/>
  <c r="J195" i="21"/>
  <c r="J196" i="21"/>
  <c r="J197" i="21"/>
  <c r="J198" i="21"/>
  <c r="J199" i="21"/>
  <c r="J200" i="21"/>
  <c r="J201" i="21"/>
  <c r="J202" i="21"/>
  <c r="J203" i="21"/>
  <c r="J204" i="21"/>
  <c r="J205" i="21"/>
  <c r="J206" i="21"/>
  <c r="J207" i="21"/>
  <c r="J208" i="21"/>
  <c r="J209" i="21"/>
  <c r="J210" i="21"/>
  <c r="J211" i="21"/>
  <c r="J212" i="21"/>
  <c r="J213" i="21"/>
  <c r="J214" i="21"/>
  <c r="J215" i="21"/>
  <c r="J216" i="21"/>
  <c r="J217" i="21"/>
  <c r="J218" i="21"/>
  <c r="J219" i="21"/>
  <c r="J220" i="21"/>
  <c r="J221" i="21"/>
  <c r="J222" i="21"/>
  <c r="J223" i="21"/>
  <c r="J224" i="21"/>
  <c r="J225" i="21"/>
  <c r="J226" i="21"/>
  <c r="J227" i="21"/>
  <c r="J228" i="21"/>
  <c r="J229" i="21"/>
  <c r="J230" i="21"/>
  <c r="J231" i="21"/>
  <c r="J232" i="21"/>
  <c r="J233" i="21"/>
  <c r="J234" i="21"/>
  <c r="J235" i="21"/>
  <c r="J236" i="21"/>
  <c r="J237" i="21"/>
  <c r="J238" i="21"/>
  <c r="J239" i="21"/>
  <c r="J240" i="21"/>
  <c r="J241" i="21"/>
  <c r="J242" i="21"/>
  <c r="J243" i="21"/>
  <c r="J244" i="21"/>
  <c r="J245" i="21"/>
  <c r="J246" i="21"/>
  <c r="J247" i="21"/>
  <c r="J248" i="21"/>
  <c r="J249" i="21"/>
  <c r="J250" i="21"/>
  <c r="J251" i="21"/>
  <c r="J252" i="21"/>
  <c r="J253" i="21"/>
  <c r="J254" i="21"/>
  <c r="J255" i="21"/>
  <c r="J256" i="21"/>
  <c r="J257" i="21"/>
  <c r="J258" i="21"/>
  <c r="J259" i="21"/>
  <c r="J260" i="21"/>
  <c r="J261" i="21"/>
  <c r="J262" i="21"/>
  <c r="J263" i="21"/>
  <c r="J264" i="21"/>
  <c r="J265" i="21"/>
  <c r="J266" i="21"/>
  <c r="J267" i="21"/>
  <c r="J268" i="21"/>
  <c r="J269" i="21"/>
  <c r="J270" i="21"/>
  <c r="J271" i="21"/>
  <c r="J272" i="21"/>
  <c r="J273" i="21"/>
  <c r="J274" i="21"/>
  <c r="J275" i="21"/>
  <c r="J276" i="21"/>
  <c r="J277" i="21"/>
  <c r="J278" i="21"/>
  <c r="J279" i="21"/>
  <c r="J280" i="21"/>
  <c r="J281" i="21"/>
  <c r="J282" i="21"/>
  <c r="J283" i="21"/>
  <c r="J284" i="21"/>
  <c r="J285" i="21"/>
  <c r="J286" i="21"/>
  <c r="J287" i="21"/>
  <c r="J288" i="21"/>
  <c r="J289" i="21"/>
  <c r="J290" i="21"/>
  <c r="J291" i="21"/>
  <c r="J292" i="21"/>
  <c r="J293" i="21"/>
  <c r="J294" i="21"/>
  <c r="J295" i="21"/>
  <c r="J296" i="21"/>
  <c r="J297" i="21"/>
  <c r="J298" i="21"/>
  <c r="J299" i="21"/>
  <c r="J300" i="21"/>
  <c r="J301" i="21"/>
  <c r="J302" i="21"/>
  <c r="J303" i="21"/>
  <c r="J304" i="21"/>
  <c r="J305" i="21"/>
  <c r="J306" i="21"/>
  <c r="J307" i="21"/>
  <c r="J308" i="21"/>
  <c r="J309" i="21"/>
  <c r="J310" i="21"/>
  <c r="J311" i="21"/>
  <c r="J312" i="21"/>
  <c r="J313" i="21"/>
  <c r="J314" i="21"/>
  <c r="J315" i="21"/>
  <c r="J316" i="21"/>
  <c r="J317" i="21"/>
  <c r="J318" i="21"/>
  <c r="J319" i="21"/>
  <c r="J320" i="21"/>
  <c r="J321" i="21"/>
  <c r="J322" i="21"/>
  <c r="J323" i="21"/>
  <c r="J324" i="21"/>
  <c r="J325" i="21"/>
  <c r="J326" i="21"/>
  <c r="J327" i="21"/>
  <c r="J328" i="21"/>
  <c r="J329" i="21"/>
  <c r="J330" i="21"/>
  <c r="J331" i="21"/>
  <c r="J332" i="21"/>
  <c r="J333" i="21"/>
  <c r="J334" i="21"/>
  <c r="J335" i="21"/>
  <c r="J336" i="21"/>
  <c r="J337" i="21"/>
  <c r="J338" i="21"/>
  <c r="J339" i="21"/>
  <c r="J340" i="21"/>
  <c r="J341" i="21"/>
  <c r="J342" i="21"/>
  <c r="J343" i="21"/>
  <c r="J344" i="21"/>
  <c r="J345" i="21"/>
  <c r="J346" i="21"/>
  <c r="J347" i="21"/>
  <c r="J348" i="21"/>
  <c r="J349" i="21"/>
  <c r="J350" i="21"/>
  <c r="J351" i="21"/>
  <c r="J352" i="21"/>
  <c r="J353" i="21"/>
  <c r="J354" i="21"/>
  <c r="J355" i="21"/>
  <c r="J356" i="21"/>
  <c r="J357" i="21"/>
  <c r="J358" i="21"/>
  <c r="J359" i="21"/>
  <c r="J360" i="21"/>
  <c r="J361" i="21"/>
  <c r="J362" i="21"/>
  <c r="J363" i="21"/>
  <c r="J364" i="21"/>
  <c r="J365" i="21"/>
  <c r="J366" i="21"/>
  <c r="J367" i="21"/>
  <c r="J368" i="21"/>
  <c r="J369" i="21"/>
  <c r="J370" i="21"/>
  <c r="J371" i="21"/>
  <c r="J372" i="21"/>
  <c r="J373" i="21"/>
  <c r="J374" i="21"/>
  <c r="J375" i="21"/>
  <c r="J376" i="21"/>
  <c r="J377" i="21"/>
  <c r="J378" i="21"/>
  <c r="J379" i="21"/>
  <c r="J380" i="21"/>
  <c r="J381" i="21"/>
  <c r="J382" i="21"/>
  <c r="J383" i="21"/>
  <c r="J384" i="21"/>
  <c r="J385" i="21"/>
  <c r="J386" i="21"/>
  <c r="J387" i="21"/>
  <c r="J388" i="21"/>
  <c r="J389" i="21"/>
  <c r="J390" i="21"/>
  <c r="J391" i="21"/>
  <c r="J392" i="21"/>
  <c r="J393" i="21"/>
  <c r="J394" i="21"/>
  <c r="J395" i="21"/>
  <c r="J396" i="21"/>
  <c r="J397" i="21"/>
  <c r="J398" i="21"/>
  <c r="J399" i="21"/>
  <c r="J400" i="21"/>
  <c r="J401" i="21"/>
  <c r="J402" i="21"/>
  <c r="J403" i="21"/>
  <c r="J404" i="21"/>
  <c r="J405" i="21"/>
  <c r="J406" i="21"/>
  <c r="J407" i="21"/>
  <c r="J408" i="21"/>
  <c r="J409" i="21"/>
  <c r="J410" i="21"/>
  <c r="J411" i="21"/>
  <c r="J412" i="21"/>
  <c r="J413" i="21"/>
  <c r="J414" i="21"/>
  <c r="J415" i="21"/>
  <c r="J416" i="21"/>
  <c r="J417" i="21"/>
  <c r="J418" i="21"/>
  <c r="J419" i="21"/>
  <c r="J420" i="21"/>
  <c r="J421" i="21"/>
  <c r="J422" i="21"/>
  <c r="J423" i="21"/>
  <c r="J424" i="21"/>
  <c r="J425" i="21"/>
  <c r="J426" i="21"/>
  <c r="J427" i="21"/>
  <c r="J428" i="21"/>
  <c r="J429" i="21"/>
  <c r="J430" i="21"/>
  <c r="J431" i="21"/>
  <c r="J432" i="21"/>
  <c r="J433" i="21"/>
  <c r="J434" i="21"/>
  <c r="J435" i="21"/>
  <c r="J436" i="21"/>
  <c r="J437" i="21"/>
  <c r="J438" i="21"/>
  <c r="J439" i="21"/>
  <c r="J440" i="21"/>
  <c r="J441" i="21"/>
  <c r="J442" i="21"/>
  <c r="J443" i="21"/>
  <c r="J444" i="21"/>
  <c r="J445" i="21"/>
  <c r="J446" i="21"/>
  <c r="J447" i="21"/>
  <c r="J448" i="21"/>
  <c r="J449" i="21"/>
  <c r="J450" i="21"/>
  <c r="J451" i="21"/>
  <c r="J452" i="21"/>
  <c r="J453" i="21"/>
  <c r="J454" i="21"/>
  <c r="J455" i="21"/>
  <c r="J456" i="21"/>
  <c r="J457" i="21"/>
  <c r="J458" i="21"/>
  <c r="J459" i="21"/>
  <c r="J460" i="21"/>
  <c r="J461" i="21"/>
  <c r="J462" i="21"/>
  <c r="J463" i="21"/>
  <c r="J464" i="21"/>
  <c r="J465" i="21"/>
  <c r="J466" i="21"/>
  <c r="J467" i="21"/>
  <c r="J468" i="21"/>
  <c r="J469" i="21"/>
  <c r="J470" i="21"/>
  <c r="J471" i="21"/>
  <c r="J472" i="21"/>
  <c r="J473" i="21"/>
  <c r="J474" i="21"/>
  <c r="J475" i="21"/>
  <c r="J476" i="21"/>
  <c r="J477" i="21"/>
  <c r="J478" i="21"/>
  <c r="J479" i="21"/>
  <c r="J480" i="21"/>
  <c r="J481" i="21"/>
  <c r="J482" i="21"/>
  <c r="J483" i="21"/>
  <c r="J484" i="21"/>
  <c r="J485" i="21"/>
  <c r="J486" i="21"/>
  <c r="J487" i="21"/>
  <c r="J488" i="21"/>
  <c r="J489" i="21"/>
  <c r="J490" i="21"/>
  <c r="J491" i="21"/>
  <c r="J492" i="21"/>
  <c r="J493" i="21"/>
  <c r="J494" i="21"/>
  <c r="J495" i="21"/>
  <c r="J496" i="21"/>
  <c r="J497" i="21"/>
  <c r="J498" i="21"/>
  <c r="J499" i="21"/>
  <c r="J500" i="21"/>
  <c r="J501" i="21"/>
  <c r="J502" i="21"/>
  <c r="J503" i="21"/>
  <c r="J504" i="21"/>
  <c r="J505" i="21"/>
  <c r="J506" i="21"/>
  <c r="J507" i="21"/>
  <c r="J508" i="21"/>
  <c r="J509" i="21"/>
  <c r="J510" i="21"/>
  <c r="J511" i="21"/>
  <c r="J512" i="21"/>
  <c r="J513" i="21"/>
  <c r="J514" i="21"/>
  <c r="J515" i="21"/>
  <c r="J516" i="21"/>
  <c r="J517" i="21"/>
  <c r="J518" i="21"/>
  <c r="J519" i="21"/>
  <c r="J520" i="21"/>
  <c r="J521" i="21"/>
  <c r="J522" i="21"/>
  <c r="J523" i="21"/>
  <c r="J524" i="21"/>
  <c r="J525" i="21"/>
  <c r="J526" i="21"/>
  <c r="J527" i="21"/>
  <c r="J528" i="21"/>
  <c r="J529" i="21"/>
  <c r="J530" i="21"/>
  <c r="J531" i="21"/>
  <c r="J532" i="21"/>
  <c r="J533" i="21"/>
  <c r="J534" i="21"/>
  <c r="J535" i="21"/>
  <c r="J536" i="21"/>
  <c r="J537" i="21"/>
  <c r="J538" i="21"/>
  <c r="J539" i="21"/>
  <c r="J540" i="21"/>
  <c r="J541" i="21"/>
  <c r="J542" i="21"/>
  <c r="J543" i="21"/>
  <c r="J544" i="21"/>
  <c r="J545" i="21"/>
  <c r="J546" i="21"/>
  <c r="J547" i="21"/>
  <c r="J548" i="21"/>
  <c r="J549" i="21"/>
  <c r="J550" i="21"/>
  <c r="J551" i="21"/>
  <c r="J552" i="21"/>
  <c r="J553" i="21"/>
  <c r="J554" i="21"/>
  <c r="J555" i="21"/>
  <c r="J556" i="21"/>
  <c r="J557" i="21"/>
  <c r="J558" i="21"/>
  <c r="J559" i="21"/>
  <c r="J560" i="21"/>
  <c r="J561" i="21"/>
  <c r="J562" i="21"/>
  <c r="J563" i="21"/>
  <c r="J564" i="21"/>
  <c r="J565" i="21"/>
  <c r="J566" i="21"/>
  <c r="J567" i="21"/>
  <c r="J568" i="21"/>
  <c r="J569" i="21"/>
  <c r="J570" i="21"/>
  <c r="J571" i="21"/>
  <c r="J572" i="21"/>
  <c r="J573" i="21"/>
  <c r="J574" i="21"/>
  <c r="J575" i="21"/>
  <c r="J576" i="21"/>
  <c r="J577" i="21"/>
  <c r="J578" i="21"/>
  <c r="J579" i="21"/>
  <c r="J580" i="21"/>
  <c r="J581" i="21"/>
  <c r="J582" i="21"/>
  <c r="J583" i="21"/>
  <c r="J584" i="21"/>
  <c r="J585" i="21"/>
  <c r="J586" i="21"/>
  <c r="J587" i="21"/>
  <c r="J588" i="21"/>
  <c r="J589" i="21"/>
  <c r="J590" i="21"/>
  <c r="J591" i="21"/>
  <c r="J592" i="21"/>
  <c r="J593" i="21"/>
  <c r="J594" i="21"/>
  <c r="J595" i="21"/>
  <c r="J596" i="21"/>
  <c r="J597" i="21"/>
  <c r="J598" i="21"/>
  <c r="J599" i="21"/>
  <c r="J600" i="21"/>
  <c r="J601" i="21"/>
  <c r="J602" i="21"/>
  <c r="J603" i="21"/>
  <c r="J604" i="21"/>
  <c r="J605" i="21"/>
  <c r="J606" i="21"/>
  <c r="J607" i="21"/>
  <c r="J608" i="21"/>
  <c r="J609" i="21"/>
  <c r="J610" i="21"/>
  <c r="J611" i="21"/>
  <c r="J612" i="21"/>
  <c r="J613" i="21"/>
  <c r="J614" i="21"/>
  <c r="J615" i="21"/>
  <c r="J616" i="21"/>
  <c r="J617" i="21"/>
  <c r="J618" i="21"/>
  <c r="J619" i="21"/>
  <c r="J620" i="21"/>
  <c r="J621" i="21"/>
  <c r="J622" i="21"/>
  <c r="J623" i="21"/>
  <c r="J624" i="21"/>
  <c r="J625" i="21"/>
  <c r="J626" i="21"/>
  <c r="J627" i="21"/>
  <c r="J628" i="21"/>
  <c r="J629" i="21"/>
  <c r="J630" i="21"/>
  <c r="J631" i="21"/>
  <c r="J632" i="21"/>
  <c r="J633" i="21"/>
  <c r="J634" i="21"/>
  <c r="J635" i="21"/>
  <c r="J636" i="21"/>
  <c r="J637" i="21"/>
  <c r="J638" i="21"/>
  <c r="J639" i="21"/>
  <c r="J640" i="21"/>
  <c r="J641" i="21"/>
  <c r="J642" i="21"/>
  <c r="J643" i="21"/>
  <c r="J644" i="21"/>
  <c r="J645" i="21"/>
  <c r="J646" i="21"/>
  <c r="J647" i="21"/>
  <c r="J648" i="21"/>
  <c r="J649" i="21"/>
  <c r="J650" i="21"/>
  <c r="J651" i="21"/>
  <c r="J652" i="21"/>
  <c r="J653" i="21"/>
  <c r="J654" i="21"/>
  <c r="J655" i="21"/>
  <c r="J656" i="21"/>
  <c r="J657" i="21"/>
  <c r="J658" i="21"/>
  <c r="J659" i="21"/>
  <c r="J660" i="21"/>
  <c r="J661" i="21"/>
  <c r="J662" i="21"/>
  <c r="J663" i="21"/>
  <c r="J664" i="21"/>
  <c r="J665" i="21"/>
  <c r="J666" i="21"/>
  <c r="J667" i="21"/>
  <c r="J668" i="21"/>
  <c r="J669" i="21"/>
  <c r="J670" i="21"/>
  <c r="J671" i="21"/>
  <c r="J672" i="21"/>
  <c r="J673" i="21"/>
  <c r="J674" i="21"/>
  <c r="J675" i="21"/>
  <c r="J676" i="21"/>
  <c r="J677" i="21"/>
  <c r="J678" i="21"/>
  <c r="J679" i="21"/>
  <c r="J680" i="21"/>
  <c r="J681" i="21"/>
  <c r="J682" i="21"/>
  <c r="J683" i="21"/>
  <c r="J684" i="21"/>
  <c r="J685" i="21"/>
  <c r="J686" i="21"/>
  <c r="J687" i="21"/>
  <c r="J688" i="21"/>
  <c r="J689" i="21"/>
  <c r="J690" i="21"/>
  <c r="J691" i="21"/>
  <c r="J692" i="21"/>
  <c r="J693" i="21"/>
  <c r="J694" i="21"/>
  <c r="J695" i="21"/>
  <c r="J696" i="21"/>
  <c r="J697" i="21"/>
  <c r="J698" i="21"/>
  <c r="J699" i="21"/>
  <c r="J700" i="21"/>
  <c r="J701" i="21"/>
  <c r="J702" i="21"/>
  <c r="J703" i="21"/>
  <c r="J704" i="21"/>
  <c r="J705" i="21"/>
  <c r="J706" i="21"/>
  <c r="J707" i="21"/>
  <c r="J708" i="21"/>
  <c r="J709" i="21"/>
  <c r="J710" i="21"/>
  <c r="J711" i="21"/>
  <c r="J712" i="21"/>
  <c r="J713" i="21"/>
  <c r="J714" i="21"/>
  <c r="J715" i="21"/>
  <c r="J716" i="21"/>
  <c r="J717" i="21"/>
  <c r="J718" i="21"/>
  <c r="J719" i="21"/>
  <c r="J720" i="21"/>
  <c r="J721" i="21"/>
  <c r="J722" i="21"/>
  <c r="J723" i="21"/>
  <c r="J724" i="21"/>
  <c r="J725" i="21"/>
  <c r="J726" i="21"/>
  <c r="J727" i="21"/>
  <c r="J728" i="21"/>
  <c r="J729" i="21"/>
  <c r="J730" i="21"/>
  <c r="J731" i="21"/>
  <c r="J732" i="21"/>
  <c r="J733" i="21"/>
  <c r="J734" i="21"/>
  <c r="J735" i="21"/>
  <c r="J736" i="21"/>
  <c r="J737" i="21"/>
  <c r="J738" i="21"/>
  <c r="J739" i="21"/>
  <c r="J740" i="21"/>
  <c r="J741" i="21"/>
  <c r="J742" i="21"/>
  <c r="J743" i="21"/>
  <c r="J744" i="21"/>
  <c r="J745" i="21"/>
  <c r="J746" i="21"/>
  <c r="J747" i="21"/>
  <c r="J748" i="21"/>
  <c r="J749" i="21"/>
  <c r="J750" i="21"/>
  <c r="J751" i="21"/>
  <c r="J752" i="21"/>
  <c r="J753" i="21"/>
  <c r="J754" i="21"/>
  <c r="J755" i="21"/>
  <c r="J756" i="21"/>
  <c r="J757" i="21"/>
  <c r="J758" i="21"/>
  <c r="J759" i="21"/>
  <c r="J760" i="21"/>
  <c r="J761" i="21"/>
  <c r="J762" i="21"/>
  <c r="J763" i="21"/>
  <c r="J764" i="21"/>
  <c r="J765" i="21"/>
  <c r="J766" i="21"/>
  <c r="J767" i="21"/>
  <c r="J768" i="21"/>
  <c r="J769" i="21"/>
  <c r="J770" i="21"/>
  <c r="J771" i="21"/>
  <c r="J772" i="21"/>
  <c r="J773" i="21"/>
  <c r="J774" i="21"/>
  <c r="J775" i="21"/>
  <c r="J776" i="21"/>
  <c r="J777" i="21"/>
  <c r="J778" i="21"/>
  <c r="J779" i="21"/>
  <c r="J780" i="21"/>
  <c r="J781" i="21"/>
  <c r="J782" i="21"/>
  <c r="J783" i="21"/>
  <c r="J784" i="21"/>
  <c r="J785" i="21"/>
  <c r="J786" i="21"/>
  <c r="J787" i="21"/>
  <c r="J788" i="21"/>
  <c r="J789" i="21"/>
  <c r="J790" i="21"/>
  <c r="J791" i="21"/>
  <c r="J792" i="21"/>
  <c r="J793" i="21"/>
  <c r="J794" i="21"/>
  <c r="J795" i="21"/>
  <c r="J796" i="21"/>
  <c r="J797" i="21"/>
  <c r="J798" i="21"/>
  <c r="J799" i="21"/>
  <c r="J800" i="21"/>
  <c r="J801" i="21"/>
  <c r="J802" i="21"/>
  <c r="J803" i="21"/>
  <c r="J804" i="21"/>
  <c r="J805" i="21"/>
  <c r="J806" i="21"/>
  <c r="J807" i="21"/>
  <c r="J808" i="21"/>
  <c r="J809" i="21"/>
  <c r="J810" i="21"/>
  <c r="J811" i="21"/>
  <c r="J812" i="21"/>
  <c r="J813" i="21"/>
  <c r="J814" i="21"/>
  <c r="J815" i="21"/>
  <c r="J816" i="21"/>
  <c r="J817" i="21"/>
  <c r="J818" i="21"/>
  <c r="J819" i="21"/>
  <c r="J820" i="21"/>
  <c r="J821" i="21"/>
  <c r="J822" i="21"/>
  <c r="J823" i="21"/>
  <c r="J824" i="21"/>
  <c r="J825" i="21"/>
  <c r="J826" i="21"/>
  <c r="J827" i="21"/>
  <c r="J828" i="21"/>
  <c r="J829" i="21"/>
  <c r="J830" i="21"/>
  <c r="J831" i="21"/>
  <c r="J832" i="21"/>
  <c r="J833" i="21"/>
  <c r="J834" i="21"/>
  <c r="J835" i="21"/>
  <c r="J836" i="21"/>
  <c r="J837" i="21"/>
  <c r="J838" i="21"/>
  <c r="J839" i="21"/>
  <c r="J840" i="21"/>
  <c r="J841" i="21"/>
  <c r="J842" i="21"/>
  <c r="J843" i="21"/>
  <c r="J844" i="21"/>
  <c r="J845" i="21"/>
  <c r="J846" i="21"/>
  <c r="J847" i="21"/>
  <c r="J848" i="21"/>
  <c r="J849" i="21"/>
  <c r="J850" i="21"/>
  <c r="J851" i="21"/>
  <c r="J852" i="21"/>
  <c r="J853" i="21"/>
  <c r="J854" i="21"/>
  <c r="J855" i="21"/>
  <c r="J856" i="21"/>
  <c r="J857" i="21"/>
  <c r="J858" i="21"/>
  <c r="J859" i="21"/>
  <c r="J860" i="21"/>
  <c r="J861" i="21"/>
  <c r="J862" i="21"/>
  <c r="J863" i="21"/>
  <c r="J864" i="21"/>
  <c r="J865" i="21"/>
  <c r="J866" i="21"/>
  <c r="J867" i="21"/>
  <c r="J868" i="21"/>
  <c r="J869" i="21"/>
  <c r="J870" i="21"/>
  <c r="J871" i="21"/>
  <c r="J872" i="21"/>
  <c r="J873" i="21"/>
  <c r="J874" i="21"/>
  <c r="J875" i="21"/>
  <c r="J876" i="21"/>
  <c r="J877" i="21"/>
  <c r="J878" i="21"/>
  <c r="J879" i="21"/>
  <c r="J880" i="21"/>
  <c r="J881" i="21"/>
  <c r="J882" i="21"/>
  <c r="J883" i="21"/>
  <c r="J884" i="21"/>
  <c r="J885" i="21"/>
  <c r="J886" i="21"/>
  <c r="J887" i="21"/>
  <c r="J888" i="21"/>
  <c r="J889" i="21"/>
  <c r="J890" i="21"/>
  <c r="J891" i="21"/>
  <c r="J892" i="21"/>
  <c r="J893" i="21"/>
  <c r="J894" i="21"/>
  <c r="J895" i="21"/>
  <c r="J896" i="21"/>
  <c r="J897" i="21"/>
  <c r="J898" i="21"/>
  <c r="J899" i="21"/>
  <c r="J900" i="21"/>
  <c r="J901" i="21"/>
  <c r="J902" i="21"/>
  <c r="J903" i="21"/>
  <c r="J904" i="21"/>
  <c r="J905" i="21"/>
  <c r="J906" i="21"/>
  <c r="J907" i="21"/>
  <c r="J908" i="21"/>
  <c r="J909" i="21"/>
  <c r="J910" i="21"/>
  <c r="J911" i="21"/>
  <c r="J912" i="21"/>
  <c r="J913" i="21"/>
  <c r="J914" i="21"/>
  <c r="J915" i="21"/>
  <c r="J916" i="21"/>
  <c r="J917" i="21"/>
  <c r="J918" i="21"/>
  <c r="J919" i="21"/>
  <c r="J920" i="21"/>
  <c r="J921" i="21"/>
  <c r="J922" i="21"/>
  <c r="J923" i="21"/>
  <c r="J924" i="21"/>
  <c r="J925" i="21"/>
  <c r="J926" i="21"/>
  <c r="J927" i="21"/>
  <c r="J928" i="21"/>
  <c r="J929" i="21"/>
  <c r="J930" i="21"/>
  <c r="J931" i="21"/>
  <c r="J932" i="21"/>
  <c r="J933" i="21"/>
  <c r="J934" i="21"/>
  <c r="J935" i="21"/>
  <c r="J936" i="21"/>
  <c r="J937" i="21"/>
  <c r="J938" i="21"/>
  <c r="J939" i="21"/>
  <c r="J940" i="21"/>
  <c r="J941" i="21"/>
  <c r="J942" i="21"/>
  <c r="J943" i="21"/>
  <c r="J944" i="21"/>
  <c r="J945" i="21"/>
  <c r="J946" i="21"/>
  <c r="J947" i="21"/>
  <c r="J948" i="21"/>
  <c r="J949" i="21"/>
  <c r="J950" i="21"/>
  <c r="J951" i="21"/>
  <c r="J952" i="21"/>
  <c r="J953" i="21"/>
  <c r="J954" i="21"/>
  <c r="J955" i="21"/>
  <c r="J956" i="21"/>
  <c r="J957" i="21"/>
  <c r="J958" i="21"/>
  <c r="J959" i="21"/>
  <c r="J960" i="21"/>
  <c r="J961" i="21"/>
  <c r="J962" i="21"/>
  <c r="J963" i="21"/>
  <c r="J964" i="21"/>
  <c r="J965" i="21"/>
  <c r="J966" i="21"/>
  <c r="J967" i="21"/>
  <c r="J968" i="21"/>
  <c r="J969" i="21"/>
  <c r="J970" i="21"/>
  <c r="J971" i="21"/>
  <c r="J972" i="21"/>
  <c r="J973" i="21"/>
  <c r="J974" i="21"/>
  <c r="J975" i="21"/>
  <c r="J976" i="21"/>
  <c r="J977" i="21"/>
  <c r="J978" i="21"/>
  <c r="J979" i="21"/>
  <c r="J980" i="21"/>
  <c r="J981" i="21"/>
  <c r="J982" i="21"/>
  <c r="J983" i="21"/>
  <c r="J984" i="21"/>
  <c r="J985" i="21"/>
  <c r="J986" i="21"/>
  <c r="J987" i="21"/>
  <c r="J988" i="21"/>
  <c r="J989" i="21"/>
  <c r="J990" i="21"/>
  <c r="J991" i="21"/>
  <c r="J992" i="21"/>
  <c r="J993" i="21"/>
  <c r="J994" i="21"/>
  <c r="J995" i="21"/>
  <c r="J996" i="21"/>
  <c r="J997" i="21"/>
  <c r="J998" i="21"/>
  <c r="J999" i="21"/>
  <c r="J1000" i="21"/>
  <c r="J1001" i="21"/>
  <c r="J1002" i="21"/>
  <c r="J1003" i="21"/>
  <c r="J1004" i="21"/>
  <c r="J1005" i="21"/>
  <c r="J1006" i="21"/>
  <c r="J1007" i="21"/>
  <c r="J1008" i="21"/>
  <c r="J1009" i="21"/>
  <c r="J1010" i="21"/>
  <c r="J1011" i="21"/>
  <c r="J1012" i="21"/>
  <c r="J1013" i="21"/>
  <c r="J1014" i="21"/>
  <c r="J1015" i="21"/>
  <c r="J1016" i="21"/>
  <c r="J1017" i="21"/>
  <c r="J1018" i="21"/>
  <c r="J1019" i="21"/>
  <c r="J1020" i="21"/>
  <c r="J1021" i="21"/>
  <c r="J1022" i="21"/>
  <c r="J1023" i="21"/>
  <c r="J1024" i="21"/>
  <c r="J1025" i="21"/>
  <c r="J1026" i="21"/>
  <c r="J1027" i="21"/>
  <c r="J1028" i="21"/>
  <c r="J1029" i="21"/>
  <c r="J1030" i="21"/>
  <c r="J1031" i="21"/>
  <c r="J1032" i="21"/>
  <c r="J1033" i="21"/>
  <c r="J1034" i="21"/>
  <c r="J1035" i="21"/>
  <c r="J1036" i="21"/>
  <c r="J1037" i="21"/>
  <c r="J1038" i="21"/>
  <c r="J1039" i="21"/>
  <c r="J1040" i="21"/>
  <c r="J1041" i="21"/>
  <c r="J1042" i="21"/>
  <c r="J1043" i="21"/>
  <c r="J1044" i="21"/>
  <c r="J1045" i="21"/>
  <c r="J1046" i="21"/>
  <c r="J1047" i="21"/>
  <c r="J1048" i="21"/>
  <c r="J1049" i="21"/>
  <c r="J1050" i="21"/>
  <c r="J1051" i="21"/>
  <c r="J1052" i="21"/>
  <c r="J1053" i="21"/>
  <c r="J1054" i="21"/>
  <c r="J1055" i="21"/>
  <c r="J1056" i="21"/>
  <c r="J1057" i="21"/>
  <c r="J1058" i="21"/>
  <c r="J1059" i="21"/>
  <c r="J1060" i="21"/>
  <c r="J1061" i="21"/>
  <c r="J1062" i="21"/>
  <c r="J1063" i="21"/>
  <c r="J1064" i="21"/>
  <c r="J1065" i="21"/>
  <c r="J1066" i="21"/>
  <c r="J1067" i="21"/>
  <c r="J1068" i="21"/>
  <c r="J1069" i="21"/>
  <c r="J1070" i="21"/>
  <c r="J1071" i="21"/>
  <c r="J1072" i="21"/>
  <c r="J1073" i="21"/>
  <c r="J1074" i="21"/>
  <c r="J1075" i="21"/>
  <c r="J1076" i="21"/>
  <c r="J1077" i="21"/>
  <c r="J1078" i="21"/>
  <c r="J1079" i="21"/>
  <c r="J1080" i="21"/>
  <c r="J1081" i="21"/>
  <c r="J1082" i="21"/>
  <c r="J1083" i="21"/>
  <c r="J1084" i="21"/>
  <c r="J1085" i="21"/>
  <c r="J1086" i="21"/>
  <c r="J1087" i="21"/>
  <c r="J1088" i="21"/>
  <c r="J1089" i="21"/>
  <c r="J1090" i="21"/>
  <c r="J1091" i="21"/>
  <c r="J1092" i="21"/>
  <c r="J1093" i="21"/>
  <c r="J1094" i="21"/>
  <c r="J1095" i="21"/>
  <c r="J1096" i="21"/>
  <c r="J1097" i="21"/>
  <c r="J1098" i="21"/>
  <c r="J1099" i="21"/>
  <c r="J1100" i="21"/>
  <c r="J1101" i="21"/>
  <c r="J1102" i="21"/>
  <c r="J1103" i="21"/>
  <c r="J1104" i="21"/>
  <c r="J1105" i="21"/>
  <c r="J1106" i="21"/>
  <c r="J1107" i="21"/>
  <c r="J1108" i="21"/>
  <c r="J1109" i="21"/>
  <c r="J1110" i="21"/>
  <c r="J1111" i="21"/>
  <c r="J1112" i="21"/>
  <c r="J1113" i="21"/>
  <c r="J1114" i="21"/>
  <c r="J1115" i="21"/>
  <c r="J1116" i="21"/>
  <c r="J1117" i="21"/>
  <c r="J1118" i="21"/>
  <c r="J1119" i="21"/>
  <c r="J1120" i="21"/>
  <c r="J1121" i="21"/>
  <c r="J1122" i="21"/>
  <c r="J1123" i="21"/>
  <c r="J1124" i="21"/>
  <c r="J1125" i="21"/>
  <c r="J1126" i="21"/>
  <c r="J1127" i="21"/>
  <c r="J1128" i="21"/>
  <c r="J1129" i="21"/>
  <c r="J1130" i="21"/>
  <c r="J1131" i="21"/>
  <c r="J1132" i="21"/>
  <c r="J1133" i="21"/>
  <c r="J1134" i="21"/>
  <c r="J1135" i="21"/>
  <c r="J1136" i="21"/>
  <c r="J1137" i="21"/>
  <c r="J1138" i="21"/>
  <c r="J1139" i="21"/>
  <c r="J1140" i="21"/>
  <c r="J1141" i="21"/>
  <c r="J1142" i="21"/>
  <c r="J1143" i="21"/>
  <c r="J1144" i="21"/>
  <c r="J1145" i="21"/>
  <c r="J1146" i="21"/>
  <c r="J1147" i="21"/>
  <c r="J1148" i="21"/>
  <c r="J1149" i="21"/>
  <c r="J1150" i="21"/>
  <c r="J1151" i="21"/>
  <c r="J1152" i="21"/>
  <c r="J1153" i="21"/>
  <c r="J1154" i="21"/>
  <c r="J1155" i="21"/>
  <c r="J1156" i="21"/>
  <c r="J1157" i="21"/>
  <c r="J1158" i="21"/>
  <c r="J1159" i="21"/>
  <c r="J1160" i="21"/>
  <c r="J1161" i="21"/>
  <c r="J1162" i="21"/>
  <c r="J1163" i="21"/>
  <c r="J1164" i="21"/>
  <c r="J1165" i="21"/>
  <c r="J1166" i="21"/>
  <c r="J1167" i="21"/>
  <c r="J1168" i="21"/>
  <c r="J1169" i="21"/>
  <c r="J1170" i="21"/>
  <c r="J1171" i="21"/>
  <c r="J1172" i="21"/>
  <c r="J1173" i="21"/>
  <c r="J1174" i="21"/>
  <c r="J1175" i="21"/>
  <c r="J1176" i="21"/>
  <c r="J1177" i="21"/>
  <c r="J1178" i="21"/>
  <c r="J1179" i="21"/>
  <c r="J1180" i="21"/>
  <c r="J1181" i="21"/>
  <c r="J1182" i="21"/>
  <c r="J1183" i="21"/>
  <c r="J1184" i="21"/>
  <c r="J1185" i="21"/>
  <c r="J1186" i="21"/>
  <c r="J1187" i="21"/>
  <c r="J1188" i="21"/>
  <c r="J1189" i="21"/>
  <c r="J1190" i="21"/>
  <c r="J1191" i="21"/>
  <c r="J1192" i="21"/>
  <c r="J1193" i="21"/>
  <c r="J1194" i="21"/>
  <c r="J1195" i="21"/>
  <c r="J1196" i="21"/>
  <c r="J1197" i="21"/>
  <c r="J1198" i="21"/>
  <c r="J1199" i="21"/>
  <c r="J1200" i="21"/>
  <c r="J1201" i="21"/>
  <c r="J1202" i="21"/>
  <c r="J1203" i="21"/>
  <c r="J1204" i="21"/>
  <c r="J1205" i="21"/>
  <c r="J1206" i="21"/>
  <c r="J1207" i="21"/>
  <c r="J1208" i="21"/>
  <c r="J1209" i="21"/>
  <c r="J1210" i="21"/>
  <c r="J1211" i="21"/>
  <c r="J1212" i="21"/>
  <c r="J1213" i="21"/>
  <c r="J1214" i="21"/>
  <c r="J1215" i="21"/>
  <c r="J1216" i="21"/>
  <c r="J1217" i="21"/>
  <c r="J1218" i="21"/>
  <c r="J1219" i="21"/>
  <c r="J1220" i="21"/>
  <c r="J1221" i="21"/>
  <c r="J1222" i="21"/>
  <c r="J1223" i="21"/>
  <c r="J1224" i="21"/>
  <c r="J1225" i="21"/>
  <c r="J1226" i="21"/>
  <c r="J1227" i="21"/>
  <c r="J1228" i="21"/>
  <c r="J1229" i="21"/>
  <c r="J1230" i="21"/>
  <c r="J1231" i="21"/>
  <c r="J1232" i="21"/>
  <c r="J1233" i="21"/>
  <c r="J1234" i="21"/>
  <c r="J1235" i="21"/>
  <c r="J1236" i="21"/>
  <c r="J1237" i="21"/>
  <c r="J1238" i="21"/>
  <c r="J1239" i="21"/>
  <c r="J1240" i="21"/>
  <c r="J1241" i="21"/>
  <c r="J1242" i="21"/>
  <c r="J1243" i="21"/>
  <c r="J1244" i="21"/>
  <c r="J1245" i="21"/>
  <c r="J1246" i="21"/>
  <c r="J1247" i="21"/>
  <c r="J1248" i="21"/>
  <c r="J1249" i="21"/>
  <c r="J1250" i="21"/>
  <c r="J1251" i="21"/>
  <c r="J1252" i="21"/>
  <c r="J1253" i="21"/>
  <c r="J1254" i="21"/>
  <c r="J1255" i="21"/>
  <c r="J1256" i="21"/>
  <c r="J1257" i="21"/>
  <c r="J1258" i="21"/>
  <c r="J1259" i="21"/>
  <c r="J1260" i="21"/>
  <c r="J1261" i="21"/>
  <c r="J1262" i="21"/>
  <c r="J1263" i="21"/>
  <c r="J1264" i="21"/>
  <c r="J1265" i="21"/>
  <c r="J1266" i="21"/>
  <c r="J1267" i="21"/>
  <c r="J1268" i="21"/>
  <c r="J1269" i="21"/>
  <c r="J1270" i="21"/>
  <c r="J1271" i="21"/>
  <c r="J1272" i="21"/>
  <c r="J1273" i="21"/>
  <c r="J1274" i="21"/>
  <c r="J1275" i="21"/>
  <c r="J1276" i="21"/>
  <c r="J1277" i="21"/>
  <c r="J1278" i="21"/>
  <c r="J1279" i="21"/>
  <c r="J1280" i="21"/>
  <c r="J1281" i="21"/>
  <c r="J1282" i="21"/>
  <c r="J1283" i="21"/>
  <c r="J1284" i="21"/>
  <c r="J1285" i="21"/>
  <c r="J1286" i="21"/>
  <c r="J1287" i="21"/>
  <c r="J1288" i="21"/>
  <c r="J1289" i="21"/>
  <c r="J1290" i="21"/>
  <c r="J1291" i="21"/>
  <c r="J1292" i="21"/>
  <c r="J1293" i="21"/>
  <c r="J1294" i="21"/>
  <c r="J1295" i="21"/>
  <c r="J1296" i="21"/>
  <c r="J1297" i="21"/>
  <c r="J1298" i="21"/>
  <c r="J1299" i="21"/>
  <c r="J1300" i="21"/>
  <c r="J1301" i="21"/>
  <c r="J1302" i="21"/>
  <c r="J1303" i="21"/>
  <c r="J1304" i="21"/>
  <c r="J1305" i="21"/>
  <c r="J1306" i="21"/>
  <c r="J1307" i="21"/>
  <c r="J1308" i="21"/>
  <c r="J1309" i="21"/>
  <c r="J1310" i="21"/>
  <c r="J1311" i="21"/>
  <c r="J1312" i="21"/>
  <c r="J1313" i="21"/>
  <c r="J1314" i="21"/>
  <c r="J1315" i="21"/>
  <c r="J1316" i="21"/>
  <c r="J1317" i="21"/>
  <c r="J1318" i="21"/>
  <c r="J1319" i="21"/>
  <c r="J1320" i="21"/>
  <c r="J1321" i="21"/>
  <c r="J1322" i="21"/>
  <c r="J1323" i="21"/>
  <c r="J1324" i="21"/>
  <c r="J1325" i="21"/>
  <c r="J1326" i="21"/>
  <c r="J1327" i="21"/>
  <c r="J1328" i="21"/>
  <c r="J1329" i="21"/>
  <c r="J1330" i="21"/>
  <c r="J1331" i="21"/>
  <c r="J1332" i="21"/>
  <c r="J1333" i="21"/>
  <c r="J1334" i="21"/>
  <c r="J1335" i="21"/>
  <c r="J1336" i="21"/>
  <c r="J1337" i="21"/>
  <c r="J1338" i="21"/>
  <c r="J1339" i="21"/>
  <c r="J1340" i="21"/>
  <c r="J1341" i="21"/>
  <c r="J1342" i="21"/>
  <c r="J1343" i="21"/>
  <c r="J1344" i="21"/>
  <c r="J1345" i="21"/>
  <c r="J1346" i="21"/>
  <c r="J1347" i="21"/>
  <c r="J1348" i="21"/>
  <c r="J1349" i="21"/>
  <c r="J1350" i="21"/>
  <c r="J1351" i="21"/>
  <c r="J1352" i="21"/>
  <c r="J1353" i="21"/>
  <c r="J1354" i="21"/>
  <c r="J1355" i="21"/>
  <c r="J1356" i="21"/>
  <c r="J1357" i="21"/>
  <c r="J1358" i="21"/>
  <c r="J1359" i="21"/>
  <c r="J1360" i="21"/>
  <c r="J1361" i="21"/>
  <c r="J1362" i="21"/>
  <c r="J1363" i="21"/>
  <c r="J1364" i="21"/>
  <c r="J1365" i="21"/>
  <c r="J1366" i="21"/>
  <c r="J1367" i="21"/>
  <c r="J1368" i="21"/>
  <c r="J1369" i="21"/>
  <c r="J1370" i="21"/>
  <c r="J1371" i="21"/>
  <c r="J1372" i="21"/>
  <c r="J1373" i="21"/>
  <c r="J1374" i="21"/>
  <c r="J1375" i="21"/>
  <c r="J1376" i="21"/>
  <c r="J1377" i="21"/>
  <c r="J1378" i="21"/>
  <c r="J1379" i="21"/>
  <c r="J1380" i="21"/>
  <c r="J1381" i="21"/>
  <c r="J1382" i="21"/>
  <c r="J1383" i="21"/>
  <c r="J1384" i="21"/>
  <c r="J1385" i="21"/>
  <c r="J1386" i="21"/>
  <c r="J1387" i="21"/>
  <c r="J1388" i="21"/>
  <c r="J1389" i="21"/>
  <c r="J1390" i="21"/>
  <c r="J1391" i="21"/>
  <c r="J1392" i="21"/>
  <c r="J1393" i="21"/>
  <c r="J1394" i="21"/>
  <c r="J1395" i="21"/>
  <c r="J1396" i="21"/>
  <c r="J1397" i="21"/>
  <c r="J1398" i="21"/>
  <c r="J1399" i="21"/>
  <c r="J1400" i="21"/>
  <c r="J1401" i="21"/>
  <c r="J1402" i="21"/>
  <c r="J1403" i="21"/>
  <c r="J1404" i="21"/>
  <c r="J1405" i="21"/>
  <c r="J1406" i="21"/>
  <c r="J1407" i="21"/>
  <c r="J1408" i="21"/>
  <c r="J1409" i="21"/>
  <c r="J1410" i="21"/>
  <c r="J1411" i="21"/>
  <c r="J1412" i="21"/>
  <c r="J1413" i="21"/>
  <c r="J1414" i="21"/>
  <c r="J1415" i="21"/>
  <c r="J1416" i="21"/>
  <c r="J1417" i="21"/>
  <c r="J1418" i="21"/>
  <c r="J1419" i="21"/>
  <c r="J1420" i="21"/>
  <c r="J1421" i="21"/>
  <c r="J1422" i="21"/>
  <c r="J1423" i="21"/>
  <c r="J1424" i="21"/>
  <c r="J1425" i="21"/>
  <c r="J1426" i="21"/>
  <c r="J1427" i="21"/>
  <c r="J1428" i="21"/>
  <c r="J1429" i="21"/>
  <c r="J1430" i="21"/>
  <c r="J1431" i="21"/>
  <c r="J1432" i="21"/>
  <c r="J1433" i="21"/>
  <c r="J1434" i="21"/>
  <c r="J1435" i="21"/>
  <c r="J1436" i="21"/>
  <c r="J1437" i="21"/>
  <c r="J1438" i="21"/>
  <c r="J1439" i="21"/>
  <c r="J1440" i="21"/>
  <c r="J1441" i="21"/>
  <c r="J1442" i="21"/>
  <c r="J1443" i="21"/>
  <c r="J1444" i="21"/>
  <c r="J1445" i="21"/>
  <c r="J1446" i="21"/>
  <c r="J1447" i="21"/>
  <c r="J1448" i="21"/>
  <c r="J1449" i="21"/>
  <c r="J1450" i="21"/>
  <c r="J1451" i="21"/>
  <c r="J1452" i="21"/>
  <c r="J1453" i="21"/>
  <c r="J1454" i="21"/>
  <c r="J1455" i="21"/>
  <c r="J1456" i="21"/>
  <c r="J1457" i="21"/>
  <c r="J1458" i="21"/>
  <c r="J1459" i="21"/>
  <c r="J1460" i="21"/>
  <c r="J1461" i="21"/>
  <c r="J1462" i="21"/>
  <c r="J1463" i="21"/>
  <c r="J1464" i="21"/>
  <c r="J1465" i="21"/>
  <c r="J1466" i="21"/>
  <c r="J1467" i="21"/>
  <c r="J1468" i="21"/>
  <c r="J1469" i="21"/>
  <c r="J1470" i="21"/>
  <c r="J1471" i="21"/>
  <c r="J1472" i="21"/>
  <c r="J1473" i="21"/>
  <c r="J1474" i="21"/>
  <c r="J1475" i="21"/>
  <c r="J1476" i="21"/>
  <c r="J1477" i="21"/>
  <c r="J1478" i="21"/>
  <c r="J1479" i="21"/>
  <c r="J1480" i="21"/>
  <c r="J1481" i="21"/>
  <c r="J1482" i="21"/>
  <c r="J1483" i="21"/>
  <c r="J1484" i="21"/>
  <c r="J1485" i="21"/>
  <c r="J1486" i="21"/>
  <c r="J1487" i="21"/>
  <c r="J1488" i="21"/>
  <c r="J1489" i="21"/>
  <c r="J1490" i="21"/>
  <c r="J1491" i="21"/>
  <c r="J1492" i="21"/>
  <c r="J1493" i="21"/>
  <c r="J1494" i="21"/>
  <c r="J1495" i="21"/>
  <c r="J1496" i="21"/>
  <c r="J1497" i="21"/>
  <c r="J1498" i="21"/>
  <c r="J1499" i="21"/>
  <c r="J1500" i="21"/>
  <c r="J1501" i="21"/>
  <c r="J1502" i="21"/>
  <c r="J1503" i="21"/>
  <c r="J1504" i="21"/>
  <c r="J1505" i="21"/>
  <c r="J1506" i="21"/>
  <c r="J1507" i="21"/>
  <c r="J1508" i="21"/>
  <c r="J1509" i="21"/>
  <c r="J1510" i="21"/>
  <c r="J1511" i="21"/>
  <c r="J3" i="21"/>
  <c r="J2" i="21"/>
  <c r="I1511" i="21"/>
  <c r="I1510" i="21"/>
  <c r="I1509" i="21"/>
  <c r="I1508" i="21"/>
  <c r="I1507" i="21"/>
  <c r="I1506" i="21"/>
  <c r="I1505" i="21"/>
  <c r="I1420" i="21"/>
  <c r="I1421" i="21"/>
  <c r="I1422" i="21"/>
  <c r="I1423" i="21"/>
  <c r="I1424" i="21"/>
  <c r="I1425" i="21"/>
  <c r="I1426" i="21"/>
  <c r="I1427" i="21"/>
  <c r="I1428" i="21"/>
  <c r="I1429" i="21"/>
  <c r="I1430" i="21"/>
  <c r="I1431" i="21"/>
  <c r="I1432" i="21"/>
  <c r="I1433" i="21"/>
  <c r="I1434" i="21"/>
  <c r="I1435" i="21"/>
  <c r="I1436" i="21"/>
  <c r="I1437" i="21"/>
  <c r="I1438" i="21"/>
  <c r="I1439" i="21"/>
  <c r="I1440" i="21"/>
  <c r="I1441" i="21"/>
  <c r="I1442" i="21"/>
  <c r="I1443" i="21"/>
  <c r="I1444" i="21"/>
  <c r="I1445" i="21"/>
  <c r="I1446" i="21"/>
  <c r="I1447" i="21"/>
  <c r="I1448" i="21"/>
  <c r="I1449" i="21"/>
  <c r="I1450" i="21"/>
  <c r="I1451" i="21"/>
  <c r="I1452" i="21"/>
  <c r="I1453" i="21"/>
  <c r="I1454" i="21"/>
  <c r="I1455" i="21"/>
  <c r="I1456" i="21"/>
  <c r="I1457" i="21"/>
  <c r="I1458" i="21"/>
  <c r="I1459" i="21"/>
  <c r="I1460" i="21"/>
  <c r="I1461" i="21"/>
  <c r="I1462" i="21"/>
  <c r="I1463" i="21"/>
  <c r="I1464" i="21"/>
  <c r="I1465" i="21"/>
  <c r="I1466" i="21"/>
  <c r="I1467" i="21"/>
  <c r="I1468" i="21"/>
  <c r="I1469" i="21"/>
  <c r="I1470" i="21"/>
  <c r="I1471" i="21"/>
  <c r="I1472" i="21"/>
  <c r="I1473" i="21"/>
  <c r="I1474" i="21"/>
  <c r="I1475" i="21"/>
  <c r="I1476" i="21"/>
  <c r="I1477" i="21"/>
  <c r="I1478" i="21"/>
  <c r="I1479" i="21"/>
  <c r="I1480" i="21"/>
  <c r="I1481" i="21"/>
  <c r="I1482" i="21"/>
  <c r="I1483" i="21"/>
  <c r="I1484" i="21"/>
  <c r="I1485" i="21"/>
  <c r="I1486" i="21"/>
  <c r="I1487" i="21"/>
  <c r="I1488" i="21"/>
  <c r="I1489" i="21"/>
  <c r="I1490" i="21"/>
  <c r="I1491" i="21"/>
  <c r="I1492" i="21"/>
  <c r="I1493" i="21"/>
  <c r="I1494" i="21"/>
  <c r="I1495" i="21"/>
  <c r="I1496" i="21"/>
  <c r="I1497" i="21"/>
  <c r="I1498" i="21"/>
  <c r="I1499" i="21"/>
  <c r="I1500" i="21"/>
  <c r="I1501" i="21"/>
  <c r="I1502" i="21"/>
  <c r="I1503" i="21"/>
  <c r="I1504" i="21"/>
  <c r="I1351" i="21"/>
  <c r="I1352" i="21"/>
  <c r="I1353" i="21"/>
  <c r="I1354" i="21"/>
  <c r="I1355" i="21"/>
  <c r="I1356" i="21"/>
  <c r="I1357" i="21"/>
  <c r="I1358" i="21"/>
  <c r="I1359" i="21"/>
  <c r="I1360" i="21"/>
  <c r="I1361" i="21"/>
  <c r="I1362" i="21"/>
  <c r="I1363" i="21"/>
  <c r="I1364" i="21"/>
  <c r="I1365" i="21"/>
  <c r="I1366" i="21"/>
  <c r="I1367" i="21"/>
  <c r="I1368" i="21"/>
  <c r="I1369" i="21"/>
  <c r="I1370" i="21"/>
  <c r="I1371" i="21"/>
  <c r="I1372" i="21"/>
  <c r="I1373" i="21"/>
  <c r="I1374" i="21"/>
  <c r="I1375" i="21"/>
  <c r="I1376" i="21"/>
  <c r="I1377" i="21"/>
  <c r="I1378" i="21"/>
  <c r="I1379" i="21"/>
  <c r="I1380" i="21"/>
  <c r="I1381" i="21"/>
  <c r="I1382" i="21"/>
  <c r="I1383" i="21"/>
  <c r="I1384" i="21"/>
  <c r="I1385" i="21"/>
  <c r="I1386" i="21"/>
  <c r="I1387" i="21"/>
  <c r="I1388" i="21"/>
  <c r="I1389" i="21"/>
  <c r="I1390" i="21"/>
  <c r="I1391" i="21"/>
  <c r="I1392" i="21"/>
  <c r="I1393" i="21"/>
  <c r="I1394" i="21"/>
  <c r="I1395" i="21"/>
  <c r="I1396" i="21"/>
  <c r="I1397" i="21"/>
  <c r="I1398" i="21"/>
  <c r="I1399" i="21"/>
  <c r="I1400" i="21"/>
  <c r="I1401" i="21"/>
  <c r="I1402" i="21"/>
  <c r="I1403" i="21"/>
  <c r="I1404" i="21"/>
  <c r="I1405" i="21"/>
  <c r="I1406" i="21"/>
  <c r="I1407" i="21"/>
  <c r="I1408" i="21"/>
  <c r="I1409" i="21"/>
  <c r="I1410" i="21"/>
  <c r="I1411" i="21"/>
  <c r="I1412" i="21"/>
  <c r="I1413" i="21"/>
  <c r="I1414" i="21"/>
  <c r="I1415" i="21"/>
  <c r="I1416" i="21"/>
  <c r="I1417" i="21"/>
  <c r="I1418" i="21"/>
  <c r="I1419" i="21"/>
  <c r="I2" i="21"/>
  <c r="I3" i="21"/>
  <c r="I4" i="21"/>
  <c r="I5" i="21"/>
  <c r="I6" i="21"/>
  <c r="I7" i="21"/>
  <c r="I8" i="21"/>
  <c r="I9" i="21"/>
  <c r="I10" i="21"/>
  <c r="I11" i="21"/>
  <c r="I12" i="21"/>
  <c r="I13" i="21"/>
  <c r="I14" i="21"/>
  <c r="I15" i="21"/>
  <c r="I16" i="21"/>
  <c r="I17" i="21"/>
  <c r="I18" i="21"/>
  <c r="I19" i="21"/>
  <c r="I20" i="21"/>
  <c r="I21" i="21"/>
  <c r="I22" i="21"/>
  <c r="I23" i="21"/>
  <c r="I24" i="21"/>
  <c r="I25" i="21"/>
  <c r="I26" i="21"/>
  <c r="I27" i="21"/>
  <c r="I28" i="21"/>
  <c r="I29" i="21"/>
  <c r="I30" i="21"/>
  <c r="I31" i="21"/>
  <c r="I32" i="21"/>
  <c r="I33" i="21"/>
  <c r="I34" i="21"/>
  <c r="I35" i="21"/>
  <c r="I36" i="21"/>
  <c r="I37" i="21"/>
  <c r="I38" i="21"/>
  <c r="I39" i="21"/>
  <c r="I40" i="21"/>
  <c r="I41" i="21"/>
  <c r="I42" i="21"/>
  <c r="I43" i="21"/>
  <c r="I44" i="21"/>
  <c r="I45" i="21"/>
  <c r="I46" i="21"/>
  <c r="I47" i="21"/>
  <c r="I48" i="21"/>
  <c r="I49" i="21"/>
  <c r="I50" i="21"/>
  <c r="I51" i="21"/>
  <c r="I52" i="21"/>
  <c r="I53" i="21"/>
  <c r="I54" i="21"/>
  <c r="I55" i="21"/>
  <c r="I56" i="21"/>
  <c r="I57" i="21"/>
  <c r="I58" i="21"/>
  <c r="I59" i="21"/>
  <c r="I60" i="21"/>
  <c r="I61" i="21"/>
  <c r="I62" i="21"/>
  <c r="I63" i="21"/>
  <c r="I64" i="21"/>
  <c r="I65" i="21"/>
  <c r="I66" i="21"/>
  <c r="I67" i="21"/>
  <c r="I68" i="21"/>
  <c r="I69" i="21"/>
  <c r="I70" i="21"/>
  <c r="I71" i="21"/>
  <c r="I72" i="21"/>
  <c r="I73" i="21"/>
  <c r="I74" i="21"/>
  <c r="I75" i="21"/>
  <c r="I76" i="21"/>
  <c r="I77" i="21"/>
  <c r="I78" i="21"/>
  <c r="I79" i="21"/>
  <c r="I80" i="21"/>
  <c r="I81" i="21"/>
  <c r="I82" i="21"/>
  <c r="I83" i="21"/>
  <c r="I84" i="21"/>
  <c r="I85" i="21"/>
  <c r="I86" i="21"/>
  <c r="I87" i="21"/>
  <c r="I88" i="21"/>
  <c r="I89" i="21"/>
  <c r="I90" i="21"/>
  <c r="I91" i="21"/>
  <c r="I92" i="21"/>
  <c r="I93" i="21"/>
  <c r="I94" i="21"/>
  <c r="I95" i="21"/>
  <c r="I96" i="21"/>
  <c r="I97" i="21"/>
  <c r="I98" i="21"/>
  <c r="I99" i="21"/>
  <c r="I100" i="21"/>
  <c r="I101" i="21"/>
  <c r="I102" i="21"/>
  <c r="I103" i="21"/>
  <c r="I104" i="21"/>
  <c r="I105" i="21"/>
  <c r="I106" i="21"/>
  <c r="I107" i="21"/>
  <c r="I108" i="21"/>
  <c r="I109" i="21"/>
  <c r="I110" i="21"/>
  <c r="I111" i="21"/>
  <c r="I112" i="21"/>
  <c r="I113" i="21"/>
  <c r="I114" i="21"/>
  <c r="I115" i="21"/>
  <c r="I116" i="21"/>
  <c r="I117" i="21"/>
  <c r="I118" i="21"/>
  <c r="I119" i="21"/>
  <c r="I120" i="21"/>
  <c r="I121" i="21"/>
  <c r="I122" i="21"/>
  <c r="I123" i="21"/>
  <c r="I124" i="21"/>
  <c r="I125" i="21"/>
  <c r="I126" i="21"/>
  <c r="I127" i="21"/>
  <c r="I128" i="21"/>
  <c r="I129" i="21"/>
  <c r="I130" i="21"/>
  <c r="I131" i="21"/>
  <c r="I132" i="21"/>
  <c r="I133" i="21"/>
  <c r="I134" i="21"/>
  <c r="I135" i="21"/>
  <c r="I136" i="21"/>
  <c r="I137" i="21"/>
  <c r="I138" i="21"/>
  <c r="I139" i="21"/>
  <c r="I140" i="21"/>
  <c r="I141" i="21"/>
  <c r="I142" i="21"/>
  <c r="I143" i="21"/>
  <c r="I144" i="21"/>
  <c r="I145" i="21"/>
  <c r="I146" i="21"/>
  <c r="I147" i="21"/>
  <c r="I148" i="21"/>
  <c r="I149" i="21"/>
  <c r="I150" i="21"/>
  <c r="I151" i="21"/>
  <c r="I152" i="21"/>
  <c r="I153" i="21"/>
  <c r="I154" i="21"/>
  <c r="I155" i="21"/>
  <c r="I156" i="21"/>
  <c r="I157" i="21"/>
  <c r="I158" i="21"/>
  <c r="I159" i="21"/>
  <c r="I160" i="21"/>
  <c r="I161" i="21"/>
  <c r="I162" i="21"/>
  <c r="I163" i="21"/>
  <c r="I164" i="21"/>
  <c r="I165" i="21"/>
  <c r="I166" i="21"/>
  <c r="I167" i="21"/>
  <c r="I168" i="21"/>
  <c r="I169" i="21"/>
  <c r="I170" i="21"/>
  <c r="I171" i="21"/>
  <c r="I172" i="21"/>
  <c r="I173" i="21"/>
  <c r="I174" i="21"/>
  <c r="I175" i="21"/>
  <c r="I176" i="21"/>
  <c r="I177" i="21"/>
  <c r="I178" i="21"/>
  <c r="I179" i="21"/>
  <c r="I180" i="21"/>
  <c r="I181" i="21"/>
  <c r="I182" i="21"/>
  <c r="I183" i="21"/>
  <c r="I184" i="21"/>
  <c r="I185" i="21"/>
  <c r="I186" i="21"/>
  <c r="I187" i="21"/>
  <c r="I188" i="21"/>
  <c r="I189" i="21"/>
  <c r="I190" i="21"/>
  <c r="I191" i="21"/>
  <c r="I192" i="21"/>
  <c r="I193" i="21"/>
  <c r="I194" i="21"/>
  <c r="I195" i="21"/>
  <c r="I196" i="21"/>
  <c r="I197" i="21"/>
  <c r="I198" i="21"/>
  <c r="I199" i="21"/>
  <c r="I200" i="21"/>
  <c r="I201" i="21"/>
  <c r="I202" i="21"/>
  <c r="I203" i="21"/>
  <c r="I204" i="21"/>
  <c r="I205" i="21"/>
  <c r="I206" i="21"/>
  <c r="I207" i="21"/>
  <c r="I208" i="21"/>
  <c r="I209" i="21"/>
  <c r="I210" i="21"/>
  <c r="I211" i="21"/>
  <c r="I212" i="21"/>
  <c r="I213" i="21"/>
  <c r="I214" i="21"/>
  <c r="I215" i="21"/>
  <c r="I216" i="21"/>
  <c r="I217" i="21"/>
  <c r="I218" i="21"/>
  <c r="I219" i="21"/>
  <c r="I220" i="21"/>
  <c r="I221" i="21"/>
  <c r="I222" i="21"/>
  <c r="I223" i="21"/>
  <c r="I224" i="21"/>
  <c r="I225" i="21"/>
  <c r="I226" i="21"/>
  <c r="I227" i="21"/>
  <c r="I228" i="21"/>
  <c r="I229" i="21"/>
  <c r="I230" i="21"/>
  <c r="I231" i="21"/>
  <c r="I232" i="21"/>
  <c r="I233" i="21"/>
  <c r="I234" i="21"/>
  <c r="I235" i="21"/>
  <c r="I236" i="21"/>
  <c r="I237" i="21"/>
  <c r="I238" i="21"/>
  <c r="I239" i="21"/>
  <c r="I240" i="21"/>
  <c r="I241" i="21"/>
  <c r="I242" i="21"/>
  <c r="I243" i="21"/>
  <c r="I244" i="21"/>
  <c r="I245" i="21"/>
  <c r="I246" i="21"/>
  <c r="I247" i="21"/>
  <c r="I248" i="21"/>
  <c r="I249" i="21"/>
  <c r="I250" i="21"/>
  <c r="I251" i="21"/>
  <c r="I252" i="21"/>
  <c r="I253" i="21"/>
  <c r="I254" i="21"/>
  <c r="I255" i="21"/>
  <c r="I256" i="21"/>
  <c r="I257" i="21"/>
  <c r="I258" i="21"/>
  <c r="I259" i="21"/>
  <c r="I260" i="21"/>
  <c r="I261" i="21"/>
  <c r="I262" i="21"/>
  <c r="I263" i="21"/>
  <c r="I264" i="21"/>
  <c r="I265" i="21"/>
  <c r="I266" i="21"/>
  <c r="I267" i="21"/>
  <c r="I268" i="21"/>
  <c r="I269" i="21"/>
  <c r="I270" i="21"/>
  <c r="I271" i="21"/>
  <c r="I272" i="21"/>
  <c r="I273" i="21"/>
  <c r="I274" i="21"/>
  <c r="I275" i="21"/>
  <c r="I276" i="21"/>
  <c r="I277" i="21"/>
  <c r="I278" i="21"/>
  <c r="I279" i="21"/>
  <c r="I280" i="21"/>
  <c r="I281" i="21"/>
  <c r="I282" i="21"/>
  <c r="I283" i="21"/>
  <c r="I284" i="21"/>
  <c r="I285" i="21"/>
  <c r="I286" i="21"/>
  <c r="I287" i="21"/>
  <c r="I288" i="21"/>
  <c r="I289" i="21"/>
  <c r="I290" i="21"/>
  <c r="I291" i="21"/>
  <c r="I292" i="21"/>
  <c r="I293" i="21"/>
  <c r="I294" i="21"/>
  <c r="I295" i="21"/>
  <c r="I296" i="21"/>
  <c r="I297" i="21"/>
  <c r="I298" i="21"/>
  <c r="I299" i="21"/>
  <c r="I300" i="21"/>
  <c r="I301" i="21"/>
  <c r="I302" i="21"/>
  <c r="I303" i="21"/>
  <c r="I304" i="21"/>
  <c r="I305" i="21"/>
  <c r="I306" i="21"/>
  <c r="I307" i="21"/>
  <c r="I308" i="21"/>
  <c r="I309" i="21"/>
  <c r="I310" i="21"/>
  <c r="I311" i="21"/>
  <c r="I312" i="21"/>
  <c r="I313" i="21"/>
  <c r="I314" i="21"/>
  <c r="I315" i="21"/>
  <c r="I316" i="21"/>
  <c r="I317" i="21"/>
  <c r="I318" i="21"/>
  <c r="I319" i="21"/>
  <c r="I320" i="21"/>
  <c r="I321" i="21"/>
  <c r="I322" i="21"/>
  <c r="I323" i="21"/>
  <c r="I324" i="21"/>
  <c r="I325" i="21"/>
  <c r="I326" i="21"/>
  <c r="I327" i="21"/>
  <c r="I328" i="21"/>
  <c r="I329" i="21"/>
  <c r="I330" i="21"/>
  <c r="I331" i="21"/>
  <c r="I332" i="21"/>
  <c r="I333" i="21"/>
  <c r="I334" i="21"/>
  <c r="I335" i="21"/>
  <c r="I336" i="21"/>
  <c r="I337" i="21"/>
  <c r="I338" i="21"/>
  <c r="I339" i="21"/>
  <c r="I340" i="21"/>
  <c r="I341" i="21"/>
  <c r="I342" i="21"/>
  <c r="I343" i="21"/>
  <c r="I344" i="21"/>
  <c r="I345" i="21"/>
  <c r="I346" i="21"/>
  <c r="I347" i="21"/>
  <c r="I348" i="21"/>
  <c r="I349" i="21"/>
  <c r="I350" i="21"/>
  <c r="I351" i="21"/>
  <c r="I352" i="21"/>
  <c r="I353" i="21"/>
  <c r="I354" i="21"/>
  <c r="I355" i="21"/>
  <c r="I356" i="21"/>
  <c r="I357" i="21"/>
  <c r="I358" i="21"/>
  <c r="I359" i="21"/>
  <c r="I360" i="21"/>
  <c r="I361" i="21"/>
  <c r="I362" i="21"/>
  <c r="I363" i="21"/>
  <c r="I364" i="21"/>
  <c r="I365" i="21"/>
  <c r="I366" i="21"/>
  <c r="I367" i="21"/>
  <c r="I368" i="21"/>
  <c r="I369" i="21"/>
  <c r="I370" i="21"/>
  <c r="I371" i="21"/>
  <c r="I372" i="21"/>
  <c r="I373" i="21"/>
  <c r="I374" i="21"/>
  <c r="I375" i="21"/>
  <c r="I376" i="21"/>
  <c r="I377" i="21"/>
  <c r="I378" i="21"/>
  <c r="I379" i="21"/>
  <c r="I380" i="21"/>
  <c r="I381" i="21"/>
  <c r="I382" i="21"/>
  <c r="I383" i="21"/>
  <c r="I384" i="21"/>
  <c r="I385" i="21"/>
  <c r="I386" i="21"/>
  <c r="I387" i="21"/>
  <c r="I388" i="21"/>
  <c r="I389" i="21"/>
  <c r="I390" i="21"/>
  <c r="I391" i="21"/>
  <c r="I392" i="21"/>
  <c r="I393" i="21"/>
  <c r="I394" i="21"/>
  <c r="I395" i="21"/>
  <c r="I396" i="21"/>
  <c r="I397" i="21"/>
  <c r="I398" i="21"/>
  <c r="I399" i="21"/>
  <c r="I400" i="21"/>
  <c r="I401" i="21"/>
  <c r="I402" i="21"/>
  <c r="I403" i="21"/>
  <c r="I404" i="21"/>
  <c r="I405" i="21"/>
  <c r="I406" i="21"/>
  <c r="I407" i="21"/>
  <c r="I408" i="21"/>
  <c r="I409" i="21"/>
  <c r="I410" i="21"/>
  <c r="I411" i="21"/>
  <c r="I412" i="21"/>
  <c r="I413" i="21"/>
  <c r="I414" i="21"/>
  <c r="I415" i="21"/>
  <c r="I416" i="21"/>
  <c r="I417" i="21"/>
  <c r="I418" i="21"/>
  <c r="I419" i="21"/>
  <c r="I420" i="21"/>
  <c r="I421" i="21"/>
  <c r="I422" i="21"/>
  <c r="I423" i="21"/>
  <c r="I424" i="21"/>
  <c r="I425" i="21"/>
  <c r="I426" i="21"/>
  <c r="I427" i="21"/>
  <c r="I428" i="21"/>
  <c r="I429" i="21"/>
  <c r="I430" i="21"/>
  <c r="I431" i="21"/>
  <c r="I432" i="21"/>
  <c r="I433" i="21"/>
  <c r="I434" i="21"/>
  <c r="I435" i="21"/>
  <c r="I436" i="21"/>
  <c r="I437" i="21"/>
  <c r="I438" i="21"/>
  <c r="I439" i="21"/>
  <c r="I440" i="21"/>
  <c r="I441" i="21"/>
  <c r="I442" i="21"/>
  <c r="I443" i="21"/>
  <c r="I444" i="21"/>
  <c r="I445" i="21"/>
  <c r="I446" i="21"/>
  <c r="I447" i="21"/>
  <c r="I448" i="21"/>
  <c r="I449" i="21"/>
  <c r="I450" i="21"/>
  <c r="I451" i="21"/>
  <c r="I452" i="21"/>
  <c r="I453" i="21"/>
  <c r="I454" i="21"/>
  <c r="I455" i="21"/>
  <c r="I456" i="21"/>
  <c r="I457" i="21"/>
  <c r="I458" i="21"/>
  <c r="I459" i="21"/>
  <c r="I460" i="21"/>
  <c r="I461" i="21"/>
  <c r="I462" i="21"/>
  <c r="I463" i="21"/>
  <c r="I464" i="21"/>
  <c r="I465" i="21"/>
  <c r="I466" i="21"/>
  <c r="I467" i="21"/>
  <c r="I468" i="21"/>
  <c r="I469" i="21"/>
  <c r="I470" i="21"/>
  <c r="I471" i="21"/>
  <c r="I472" i="21"/>
  <c r="I473" i="21"/>
  <c r="I474" i="21"/>
  <c r="I475" i="21"/>
  <c r="I476" i="21"/>
  <c r="I477" i="21"/>
  <c r="I478" i="21"/>
  <c r="I479" i="21"/>
  <c r="I480" i="21"/>
  <c r="I481" i="21"/>
  <c r="I482" i="21"/>
  <c r="I483" i="21"/>
  <c r="I484" i="21"/>
  <c r="I485" i="21"/>
  <c r="I486" i="21"/>
  <c r="I487" i="21"/>
  <c r="I488" i="21"/>
  <c r="I489" i="21"/>
  <c r="I490" i="21"/>
  <c r="I491" i="21"/>
  <c r="I492" i="21"/>
  <c r="I493" i="21"/>
  <c r="I494" i="21"/>
  <c r="I495" i="21"/>
  <c r="I496" i="21"/>
  <c r="I497" i="21"/>
  <c r="I498" i="21"/>
  <c r="I499" i="21"/>
  <c r="I500" i="21"/>
  <c r="I501" i="21"/>
  <c r="I502" i="21"/>
  <c r="I503" i="21"/>
  <c r="I504" i="21"/>
  <c r="I505" i="21"/>
  <c r="I506" i="21"/>
  <c r="I507" i="21"/>
  <c r="I508" i="21"/>
  <c r="I509" i="21"/>
  <c r="I510" i="21"/>
  <c r="I511" i="21"/>
  <c r="I512" i="21"/>
  <c r="I513" i="21"/>
  <c r="I514" i="21"/>
  <c r="I515" i="21"/>
  <c r="I516" i="21"/>
  <c r="I517" i="21"/>
  <c r="I518" i="21"/>
  <c r="I519" i="21"/>
  <c r="I520" i="21"/>
  <c r="I521" i="21"/>
  <c r="I522" i="21"/>
  <c r="I523" i="21"/>
  <c r="I524" i="21"/>
  <c r="I525" i="21"/>
  <c r="I526" i="21"/>
  <c r="I527" i="21"/>
  <c r="I528" i="21"/>
  <c r="I529" i="21"/>
  <c r="I530" i="21"/>
  <c r="I531" i="21"/>
  <c r="I532" i="21"/>
  <c r="I533" i="21"/>
  <c r="I534" i="21"/>
  <c r="I535" i="21"/>
  <c r="I536" i="21"/>
  <c r="I537" i="21"/>
  <c r="I538" i="21"/>
  <c r="I539" i="21"/>
  <c r="I540" i="21"/>
  <c r="I541" i="21"/>
  <c r="I542" i="21"/>
  <c r="I543" i="21"/>
  <c r="I544" i="21"/>
  <c r="I545" i="21"/>
  <c r="I546" i="21"/>
  <c r="I547" i="21"/>
  <c r="I548" i="21"/>
  <c r="I549" i="21"/>
  <c r="I550" i="21"/>
  <c r="I551" i="21"/>
  <c r="I552" i="21"/>
  <c r="I553" i="21"/>
  <c r="I554" i="21"/>
  <c r="I555" i="21"/>
  <c r="I556" i="21"/>
  <c r="I557" i="21"/>
  <c r="I558" i="21"/>
  <c r="I559" i="21"/>
  <c r="I560" i="21"/>
  <c r="I561" i="21"/>
  <c r="I562" i="21"/>
  <c r="I563" i="21"/>
  <c r="I564" i="21"/>
  <c r="I565" i="21"/>
  <c r="I566" i="21"/>
  <c r="I567" i="21"/>
  <c r="I568" i="21"/>
  <c r="I569" i="21"/>
  <c r="I570" i="21"/>
  <c r="I571" i="21"/>
  <c r="I572" i="21"/>
  <c r="I573" i="21"/>
  <c r="I574" i="21"/>
  <c r="I575" i="21"/>
  <c r="I576" i="21"/>
  <c r="I577" i="21"/>
  <c r="I578" i="21"/>
  <c r="I579" i="21"/>
  <c r="I580" i="21"/>
  <c r="I581" i="21"/>
  <c r="I582" i="21"/>
  <c r="I583" i="21"/>
  <c r="I584" i="21"/>
  <c r="I585" i="21"/>
  <c r="I586" i="21"/>
  <c r="I587" i="21"/>
  <c r="I588" i="21"/>
  <c r="I589" i="21"/>
  <c r="I590" i="21"/>
  <c r="I591" i="21"/>
  <c r="I592" i="21"/>
  <c r="I593" i="21"/>
  <c r="I594" i="21"/>
  <c r="I595" i="21"/>
  <c r="I596" i="21"/>
  <c r="I597" i="21"/>
  <c r="I598" i="21"/>
  <c r="I599" i="21"/>
  <c r="I600" i="21"/>
  <c r="I601" i="21"/>
  <c r="I602" i="21"/>
  <c r="I603" i="21"/>
  <c r="I604" i="21"/>
  <c r="I605" i="21"/>
  <c r="I606" i="21"/>
  <c r="I607" i="21"/>
  <c r="I608" i="21"/>
  <c r="I609" i="21"/>
  <c r="I610" i="21"/>
  <c r="I611" i="21"/>
  <c r="I612" i="21"/>
  <c r="I613" i="21"/>
  <c r="I614" i="21"/>
  <c r="I615" i="21"/>
  <c r="I616" i="21"/>
  <c r="I617" i="21"/>
  <c r="I618" i="21"/>
  <c r="I619" i="21"/>
  <c r="I620" i="21"/>
  <c r="I621" i="21"/>
  <c r="I622" i="21"/>
  <c r="I623" i="21"/>
  <c r="I624" i="21"/>
  <c r="I625" i="21"/>
  <c r="I626" i="21"/>
  <c r="I627" i="21"/>
  <c r="I628" i="21"/>
  <c r="I629" i="21"/>
  <c r="I630" i="21"/>
  <c r="I631" i="21"/>
  <c r="I632" i="21"/>
  <c r="I633" i="21"/>
  <c r="I634" i="21"/>
  <c r="I635" i="21"/>
  <c r="I636" i="21"/>
  <c r="I637" i="21"/>
  <c r="I638" i="21"/>
  <c r="I639" i="21"/>
  <c r="I640" i="21"/>
  <c r="I641" i="21"/>
  <c r="I642" i="21"/>
  <c r="I643" i="21"/>
  <c r="I644" i="21"/>
  <c r="I645" i="21"/>
  <c r="I646" i="21"/>
  <c r="I647" i="21"/>
  <c r="I648" i="21"/>
  <c r="I649" i="21"/>
  <c r="I650" i="21"/>
  <c r="I651" i="21"/>
  <c r="I652" i="21"/>
  <c r="I653" i="21"/>
  <c r="I654" i="21"/>
  <c r="I655" i="21"/>
  <c r="I656" i="21"/>
  <c r="I657" i="21"/>
  <c r="I658" i="21"/>
  <c r="I659" i="21"/>
  <c r="I660" i="21"/>
  <c r="I661" i="21"/>
  <c r="I662" i="21"/>
  <c r="I663" i="21"/>
  <c r="I664" i="21"/>
  <c r="I665" i="21"/>
  <c r="I666" i="21"/>
  <c r="I667" i="21"/>
  <c r="I668" i="21"/>
  <c r="I669" i="21"/>
  <c r="I670" i="21"/>
  <c r="I671" i="21"/>
  <c r="I672" i="21"/>
  <c r="I673" i="21"/>
  <c r="I674" i="21"/>
  <c r="I675" i="21"/>
  <c r="I676" i="21"/>
  <c r="I677" i="21"/>
  <c r="I678" i="21"/>
  <c r="I679" i="21"/>
  <c r="I680" i="21"/>
  <c r="I681" i="21"/>
  <c r="I682" i="21"/>
  <c r="I683" i="21"/>
  <c r="I684" i="21"/>
  <c r="I685" i="21"/>
  <c r="I686" i="21"/>
  <c r="I687" i="21"/>
  <c r="I688" i="21"/>
  <c r="I689" i="21"/>
  <c r="I690" i="21"/>
  <c r="I691" i="21"/>
  <c r="I692" i="21"/>
  <c r="I693" i="21"/>
  <c r="I694" i="21"/>
  <c r="I695" i="21"/>
  <c r="I696" i="21"/>
  <c r="I697" i="21"/>
  <c r="I698" i="21"/>
  <c r="I699" i="21"/>
  <c r="I700" i="21"/>
  <c r="I701" i="21"/>
  <c r="I702" i="21"/>
  <c r="I703" i="21"/>
  <c r="I704" i="21"/>
  <c r="I705" i="21"/>
  <c r="I706" i="21"/>
  <c r="I707" i="21"/>
  <c r="I708" i="21"/>
  <c r="I709" i="21"/>
  <c r="I710" i="21"/>
  <c r="I711" i="21"/>
  <c r="I712" i="21"/>
  <c r="I713" i="21"/>
  <c r="I714" i="21"/>
  <c r="I715" i="21"/>
  <c r="I716" i="21"/>
  <c r="I717" i="21"/>
  <c r="I718" i="21"/>
  <c r="I719" i="21"/>
  <c r="I720" i="21"/>
  <c r="I721" i="21"/>
  <c r="I722" i="21"/>
  <c r="I723" i="21"/>
  <c r="I724" i="21"/>
  <c r="I725" i="21"/>
  <c r="I726" i="21"/>
  <c r="I727" i="21"/>
  <c r="I728" i="21"/>
  <c r="I729" i="21"/>
  <c r="I730" i="21"/>
  <c r="I731" i="21"/>
  <c r="I732" i="21"/>
  <c r="I733" i="21"/>
  <c r="I734" i="21"/>
  <c r="I735" i="21"/>
  <c r="I736" i="21"/>
  <c r="I737" i="21"/>
  <c r="I738" i="21"/>
  <c r="I739" i="21"/>
  <c r="I740" i="21"/>
  <c r="I741" i="21"/>
  <c r="I742" i="21"/>
  <c r="I743" i="21"/>
  <c r="I744" i="21"/>
  <c r="I745" i="21"/>
  <c r="I746" i="21"/>
  <c r="I747" i="21"/>
  <c r="I748" i="21"/>
  <c r="I749" i="21"/>
  <c r="I750" i="21"/>
  <c r="I751" i="21"/>
  <c r="I752" i="21"/>
  <c r="I753" i="21"/>
  <c r="I754" i="21"/>
  <c r="I755" i="21"/>
  <c r="I756" i="21"/>
  <c r="I757" i="21"/>
  <c r="I758" i="21"/>
  <c r="I759" i="21"/>
  <c r="I760" i="21"/>
  <c r="I761" i="21"/>
  <c r="I762" i="21"/>
  <c r="I763" i="21"/>
  <c r="I764" i="21"/>
  <c r="I765" i="21"/>
  <c r="I766" i="21"/>
  <c r="I767" i="21"/>
  <c r="I768" i="21"/>
  <c r="I769" i="21"/>
  <c r="I770" i="21"/>
  <c r="I771" i="21"/>
  <c r="I772" i="21"/>
  <c r="I773" i="21"/>
  <c r="I774" i="21"/>
  <c r="I775" i="21"/>
  <c r="I776" i="21"/>
  <c r="I777" i="21"/>
  <c r="I778" i="21"/>
  <c r="I779" i="21"/>
  <c r="I780" i="21"/>
  <c r="I781" i="21"/>
  <c r="I782" i="21"/>
  <c r="I783" i="21"/>
  <c r="I784" i="21"/>
  <c r="I785" i="21"/>
  <c r="I786" i="21"/>
  <c r="I787" i="21"/>
  <c r="I788" i="21"/>
  <c r="I789" i="21"/>
  <c r="I790" i="21"/>
  <c r="I791" i="21"/>
  <c r="I792" i="21"/>
  <c r="I793" i="21"/>
  <c r="I794" i="21"/>
  <c r="I795" i="21"/>
  <c r="I796" i="21"/>
  <c r="I797" i="21"/>
  <c r="I798" i="21"/>
  <c r="I799" i="21"/>
  <c r="I800" i="21"/>
  <c r="I801" i="21"/>
  <c r="I802" i="21"/>
  <c r="I803" i="21"/>
  <c r="I804" i="21"/>
  <c r="I805" i="21"/>
  <c r="I806" i="21"/>
  <c r="I807" i="21"/>
  <c r="I808" i="21"/>
  <c r="I809" i="21"/>
  <c r="I810" i="21"/>
  <c r="I811" i="21"/>
  <c r="I812" i="21"/>
  <c r="I813" i="21"/>
  <c r="I814" i="21"/>
  <c r="I815" i="21"/>
  <c r="I816" i="21"/>
  <c r="I817" i="21"/>
  <c r="I818" i="21"/>
  <c r="I819" i="21"/>
  <c r="I820" i="21"/>
  <c r="I821" i="21"/>
  <c r="I822" i="21"/>
  <c r="I823" i="21"/>
  <c r="I824" i="21"/>
  <c r="I825" i="21"/>
  <c r="I826" i="21"/>
  <c r="I827" i="21"/>
  <c r="I828" i="21"/>
  <c r="I829" i="21"/>
  <c r="I830" i="21"/>
  <c r="I831" i="21"/>
  <c r="I832" i="21"/>
  <c r="I833" i="21"/>
  <c r="I834" i="21"/>
  <c r="I835" i="21"/>
  <c r="I836" i="21"/>
  <c r="I837" i="21"/>
  <c r="I838" i="21"/>
  <c r="I839" i="21"/>
  <c r="I840" i="21"/>
  <c r="I841" i="21"/>
  <c r="I842" i="21"/>
  <c r="I843" i="21"/>
  <c r="I844" i="21"/>
  <c r="I845" i="21"/>
  <c r="I846" i="21"/>
  <c r="I847" i="21"/>
  <c r="I848" i="21"/>
  <c r="I849" i="21"/>
  <c r="I850" i="21"/>
  <c r="I851" i="21"/>
  <c r="I852" i="21"/>
  <c r="I853" i="21"/>
  <c r="I854" i="21"/>
  <c r="I855" i="21"/>
  <c r="I856" i="21"/>
  <c r="I857" i="21"/>
  <c r="I858" i="21"/>
  <c r="I859" i="21"/>
  <c r="I860" i="21"/>
  <c r="I861" i="21"/>
  <c r="I862" i="21"/>
  <c r="I863" i="21"/>
  <c r="I864" i="21"/>
  <c r="I865" i="21"/>
  <c r="I866" i="21"/>
  <c r="I867" i="21"/>
  <c r="I868" i="21"/>
  <c r="I869" i="21"/>
  <c r="I870" i="21"/>
  <c r="I871" i="21"/>
  <c r="I872" i="21"/>
  <c r="I873" i="21"/>
  <c r="I874" i="21"/>
  <c r="I875" i="21"/>
  <c r="I876" i="21"/>
  <c r="I877" i="21"/>
  <c r="I878" i="21"/>
  <c r="I879" i="21"/>
  <c r="I880" i="21"/>
  <c r="I881" i="21"/>
  <c r="I882" i="21"/>
  <c r="I883" i="21"/>
  <c r="I884" i="21"/>
  <c r="I885" i="21"/>
  <c r="I886" i="21"/>
  <c r="I887" i="21"/>
  <c r="I888" i="21"/>
  <c r="I889" i="21"/>
  <c r="I890" i="21"/>
  <c r="I891" i="21"/>
  <c r="I892" i="21"/>
  <c r="I893" i="21"/>
  <c r="I894" i="21"/>
  <c r="I895" i="21"/>
  <c r="I896" i="21"/>
  <c r="I897" i="21"/>
  <c r="I898" i="21"/>
  <c r="I899" i="21"/>
  <c r="I900" i="21"/>
  <c r="I901" i="21"/>
  <c r="I902" i="21"/>
  <c r="I903" i="21"/>
  <c r="I904" i="21"/>
  <c r="I905" i="21"/>
  <c r="I906" i="21"/>
  <c r="I907" i="21"/>
  <c r="I908" i="21"/>
  <c r="I909" i="21"/>
  <c r="I910" i="21"/>
  <c r="I911" i="21"/>
  <c r="I912" i="21"/>
  <c r="I913" i="21"/>
  <c r="I914" i="21"/>
  <c r="I915" i="21"/>
  <c r="I916" i="21"/>
  <c r="I917" i="21"/>
  <c r="I918" i="21"/>
  <c r="I919" i="21"/>
  <c r="I920" i="21"/>
  <c r="I921" i="21"/>
  <c r="I922" i="21"/>
  <c r="I923" i="21"/>
  <c r="I924" i="21"/>
  <c r="I925" i="21"/>
  <c r="I926" i="21"/>
  <c r="I927" i="21"/>
  <c r="I928" i="21"/>
  <c r="I929" i="21"/>
  <c r="I930" i="21"/>
  <c r="I931" i="21"/>
  <c r="I932" i="21"/>
  <c r="I933" i="21"/>
  <c r="I934" i="21"/>
  <c r="I935" i="21"/>
  <c r="I936" i="21"/>
  <c r="I937" i="21"/>
  <c r="I938" i="21"/>
  <c r="I939" i="21"/>
  <c r="I940" i="21"/>
  <c r="I941" i="21"/>
  <c r="I942" i="21"/>
  <c r="I943" i="21"/>
  <c r="I944" i="21"/>
  <c r="I945" i="21"/>
  <c r="I946" i="21"/>
  <c r="I947" i="21"/>
  <c r="I948" i="21"/>
  <c r="I949" i="21"/>
  <c r="I950" i="21"/>
  <c r="I951" i="21"/>
  <c r="I952" i="21"/>
  <c r="I953" i="21"/>
  <c r="I954" i="21"/>
  <c r="I955" i="21"/>
  <c r="I956" i="21"/>
  <c r="I957" i="21"/>
  <c r="I958" i="21"/>
  <c r="I959" i="21"/>
  <c r="I960" i="21"/>
  <c r="I961" i="21"/>
  <c r="I962" i="21"/>
  <c r="I963" i="21"/>
  <c r="I964" i="21"/>
  <c r="I965" i="21"/>
  <c r="I966" i="21"/>
  <c r="I967" i="21"/>
  <c r="I968" i="21"/>
  <c r="I969" i="21"/>
  <c r="I970" i="21"/>
  <c r="I971" i="21"/>
  <c r="I972" i="21"/>
  <c r="I973" i="21"/>
  <c r="I974" i="21"/>
  <c r="I975" i="21"/>
  <c r="I976" i="21"/>
  <c r="I977" i="21"/>
  <c r="I978" i="21"/>
  <c r="I979" i="21"/>
  <c r="I980" i="21"/>
  <c r="I981" i="21"/>
  <c r="I982" i="21"/>
  <c r="I983" i="21"/>
  <c r="I984" i="21"/>
  <c r="I985" i="21"/>
  <c r="I986" i="21"/>
  <c r="I987" i="21"/>
  <c r="I988" i="21"/>
  <c r="I989" i="21"/>
  <c r="I990" i="21"/>
  <c r="I991" i="21"/>
  <c r="I992" i="21"/>
  <c r="I993" i="21"/>
  <c r="I994" i="21"/>
  <c r="I995" i="21"/>
  <c r="I996" i="21"/>
  <c r="I997" i="21"/>
  <c r="I998" i="21"/>
  <c r="I999" i="21"/>
  <c r="I1000" i="21"/>
  <c r="I1001" i="21"/>
  <c r="I1002" i="21"/>
  <c r="I1003" i="21"/>
  <c r="I1004" i="21"/>
  <c r="I1005" i="21"/>
  <c r="I1006" i="21"/>
  <c r="I1007" i="21"/>
  <c r="I1008" i="21"/>
  <c r="I1009" i="21"/>
  <c r="I1010" i="21"/>
  <c r="I1011" i="21"/>
  <c r="I1012" i="21"/>
  <c r="I1013" i="21"/>
  <c r="I1014" i="21"/>
  <c r="I1015" i="21"/>
  <c r="I1016" i="21"/>
  <c r="I1017" i="21"/>
  <c r="I1018" i="21"/>
  <c r="I1019" i="21"/>
  <c r="I1020" i="21"/>
  <c r="I1021" i="21"/>
  <c r="I1022" i="21"/>
  <c r="I1023" i="21"/>
  <c r="I1024" i="21"/>
  <c r="I1025" i="21"/>
  <c r="I1026" i="21"/>
  <c r="I1027" i="21"/>
  <c r="I1028" i="21"/>
  <c r="I1029" i="21"/>
  <c r="I1030" i="21"/>
  <c r="I1031" i="21"/>
  <c r="I1032" i="21"/>
  <c r="I1033" i="21"/>
  <c r="I1034" i="21"/>
  <c r="I1035" i="21"/>
  <c r="I1036" i="21"/>
  <c r="I1037" i="21"/>
  <c r="I1038" i="21"/>
  <c r="I1039" i="21"/>
  <c r="I1040" i="21"/>
  <c r="I1041" i="21"/>
  <c r="I1042" i="21"/>
  <c r="I1043" i="21"/>
  <c r="I1044" i="21"/>
  <c r="I1045" i="21"/>
  <c r="I1046" i="21"/>
  <c r="I1047" i="21"/>
  <c r="I1048" i="21"/>
  <c r="I1049" i="21"/>
  <c r="I1050" i="21"/>
  <c r="I1051" i="21"/>
  <c r="I1052" i="21"/>
  <c r="I1053" i="21"/>
  <c r="I1054" i="21"/>
  <c r="I1055" i="21"/>
  <c r="I1056" i="21"/>
  <c r="I1057" i="21"/>
  <c r="I1058" i="21"/>
  <c r="I1059" i="21"/>
  <c r="I1060" i="21"/>
  <c r="I1061" i="21"/>
  <c r="I1062" i="21"/>
  <c r="I1063" i="21"/>
  <c r="I1064" i="21"/>
  <c r="I1065" i="21"/>
  <c r="I1066" i="21"/>
  <c r="I1067" i="21"/>
  <c r="I1068" i="21"/>
  <c r="I1069" i="21"/>
  <c r="I1070" i="21"/>
  <c r="I1071" i="21"/>
  <c r="I1072" i="21"/>
  <c r="I1073" i="21"/>
  <c r="I1074" i="21"/>
  <c r="I1075" i="21"/>
  <c r="I1076" i="21"/>
  <c r="I1077" i="21"/>
  <c r="I1078" i="21"/>
  <c r="I1079" i="21"/>
  <c r="I1080" i="21"/>
  <c r="I1081" i="21"/>
  <c r="I1082" i="21"/>
  <c r="I1083" i="21"/>
  <c r="I1084" i="21"/>
  <c r="I1085" i="21"/>
  <c r="I1086" i="21"/>
  <c r="I1087" i="21"/>
  <c r="I1088" i="21"/>
  <c r="I1089" i="21"/>
  <c r="I1090" i="21"/>
  <c r="I1091" i="21"/>
  <c r="I1092" i="21"/>
  <c r="I1093" i="21"/>
  <c r="I1094" i="21"/>
  <c r="I1095" i="21"/>
  <c r="I1096" i="21"/>
  <c r="I1097" i="21"/>
  <c r="I1098" i="21"/>
  <c r="I1099" i="21"/>
  <c r="I1100" i="21"/>
  <c r="I1101" i="21"/>
  <c r="I1102" i="21"/>
  <c r="I1103" i="21"/>
  <c r="I1104" i="21"/>
  <c r="I1105" i="21"/>
  <c r="I1106" i="21"/>
  <c r="I1107" i="21"/>
  <c r="I1108" i="21"/>
  <c r="I1109" i="21"/>
  <c r="I1110" i="21"/>
  <c r="I1111" i="21"/>
  <c r="I1112" i="21"/>
  <c r="I1113" i="21"/>
  <c r="I1114" i="21"/>
  <c r="I1115" i="21"/>
  <c r="I1116" i="21"/>
  <c r="I1117" i="21"/>
  <c r="I1118" i="21"/>
  <c r="I1119" i="21"/>
  <c r="I1120" i="21"/>
  <c r="I1121" i="21"/>
  <c r="I1122" i="21"/>
  <c r="I1123" i="21"/>
  <c r="I1124" i="21"/>
  <c r="I1125" i="21"/>
  <c r="I1126" i="21"/>
  <c r="I1127" i="21"/>
  <c r="I1128" i="21"/>
  <c r="I1129" i="21"/>
  <c r="I1130" i="21"/>
  <c r="I1131" i="21"/>
  <c r="I1132" i="21"/>
  <c r="I1133" i="21"/>
  <c r="I1134" i="21"/>
  <c r="I1135" i="21"/>
  <c r="I1136" i="21"/>
  <c r="I1137" i="21"/>
  <c r="I1138" i="21"/>
  <c r="I1139" i="21"/>
  <c r="I1140" i="21"/>
  <c r="I1141" i="21"/>
  <c r="I1142" i="21"/>
  <c r="I1143" i="21"/>
  <c r="I1144" i="21"/>
  <c r="I1145" i="21"/>
  <c r="I1146" i="21"/>
  <c r="I1147" i="21"/>
  <c r="I1148" i="21"/>
  <c r="I1149" i="21"/>
  <c r="I1150" i="21"/>
  <c r="I1151" i="21"/>
  <c r="I1152" i="21"/>
  <c r="I1153" i="21"/>
  <c r="I1154" i="21"/>
  <c r="I1155" i="21"/>
  <c r="I1156" i="21"/>
  <c r="I1157" i="21"/>
  <c r="I1158" i="21"/>
  <c r="I1159" i="21"/>
  <c r="I1160" i="21"/>
  <c r="I1161" i="21"/>
  <c r="I1162" i="21"/>
  <c r="I1163" i="21"/>
  <c r="I1164" i="21"/>
  <c r="I1165" i="21"/>
  <c r="I1166" i="21"/>
  <c r="I1167" i="21"/>
  <c r="I1168" i="21"/>
  <c r="I1169" i="21"/>
  <c r="I1170" i="21"/>
  <c r="I1171" i="21"/>
  <c r="I1172" i="21"/>
  <c r="I1173" i="21"/>
  <c r="I1174" i="21"/>
  <c r="I1175" i="21"/>
  <c r="I1176" i="21"/>
  <c r="I1177" i="21"/>
  <c r="I1178" i="21"/>
  <c r="I1179" i="21"/>
  <c r="I1180" i="21"/>
  <c r="I1181" i="21"/>
  <c r="I1182" i="21"/>
  <c r="I1183" i="21"/>
  <c r="I1184" i="21"/>
  <c r="I1185" i="21"/>
  <c r="I1186" i="21"/>
  <c r="I1187" i="21"/>
  <c r="I1188" i="21"/>
  <c r="I1189" i="21"/>
  <c r="I1190" i="21"/>
  <c r="I1191" i="21"/>
  <c r="I1192" i="21"/>
  <c r="I1193" i="21"/>
  <c r="I1194" i="21"/>
  <c r="I1195" i="21"/>
  <c r="I1196" i="21"/>
  <c r="I1197" i="21"/>
  <c r="I1198" i="21"/>
  <c r="I1199" i="21"/>
  <c r="I1200" i="21"/>
  <c r="I1201" i="21"/>
  <c r="I1202" i="21"/>
  <c r="I1203" i="21"/>
  <c r="I1204" i="21"/>
  <c r="I1205" i="21"/>
  <c r="I1206" i="21"/>
  <c r="I1207" i="21"/>
  <c r="I1208" i="21"/>
  <c r="I1209" i="21"/>
  <c r="I1210" i="21"/>
  <c r="I1211" i="21"/>
  <c r="I1212" i="21"/>
  <c r="I1213" i="21"/>
  <c r="I1214" i="21"/>
  <c r="I1215" i="21"/>
  <c r="I1216" i="21"/>
  <c r="I1217" i="21"/>
  <c r="I1218" i="21"/>
  <c r="I1219" i="21"/>
  <c r="I1220" i="21"/>
  <c r="I1221" i="21"/>
  <c r="I1222" i="21"/>
  <c r="I1223" i="21"/>
  <c r="I1224" i="21"/>
  <c r="I1225" i="21"/>
  <c r="I1226" i="21"/>
  <c r="I1227" i="21"/>
  <c r="I1228" i="21"/>
  <c r="I1229" i="21"/>
  <c r="I1230" i="21"/>
  <c r="I1231" i="21"/>
  <c r="I1232" i="21"/>
  <c r="I1233" i="21"/>
  <c r="I1234" i="21"/>
  <c r="I1235" i="21"/>
  <c r="I1236" i="21"/>
  <c r="I1237" i="21"/>
  <c r="I1238" i="21"/>
  <c r="I1239" i="21"/>
  <c r="I1240" i="21"/>
  <c r="I1241" i="21"/>
  <c r="I1242" i="21"/>
  <c r="I1243" i="21"/>
  <c r="I1244" i="21"/>
  <c r="I1245" i="21"/>
  <c r="I1246" i="21"/>
  <c r="I1247" i="21"/>
  <c r="I1248" i="21"/>
  <c r="I1249" i="21"/>
  <c r="I1250" i="21"/>
  <c r="I1251" i="21"/>
  <c r="I1252" i="21"/>
  <c r="I1253" i="21"/>
  <c r="I1254" i="21"/>
  <c r="I1255" i="21"/>
  <c r="I1256" i="21"/>
  <c r="I1257" i="21"/>
  <c r="I1258" i="21"/>
  <c r="I1259" i="21"/>
  <c r="I1260" i="21"/>
  <c r="I1261" i="21"/>
  <c r="I1262" i="21"/>
  <c r="I1263" i="21"/>
  <c r="I1264" i="21"/>
  <c r="I1265" i="21"/>
  <c r="I1266" i="21"/>
  <c r="I1267" i="21"/>
  <c r="I1268" i="21"/>
  <c r="I1269" i="21"/>
  <c r="I1270" i="21"/>
  <c r="I1271" i="21"/>
  <c r="I1272" i="21"/>
  <c r="I1273" i="21"/>
  <c r="I1274" i="21"/>
  <c r="I1275" i="21"/>
  <c r="I1276" i="21"/>
  <c r="I1277" i="21"/>
  <c r="I1278" i="21"/>
  <c r="I1279" i="21"/>
  <c r="I1280" i="21"/>
  <c r="I1281" i="21"/>
  <c r="I1282" i="21"/>
  <c r="I1283" i="21"/>
  <c r="I1284" i="21"/>
  <c r="I1285" i="21"/>
  <c r="I1286" i="21"/>
  <c r="I1287" i="21"/>
  <c r="I1288" i="21"/>
  <c r="I1289" i="21"/>
  <c r="I1290" i="21"/>
  <c r="I1291" i="21"/>
  <c r="I1292" i="21"/>
  <c r="I1293" i="21"/>
  <c r="I1294" i="21"/>
  <c r="I1295" i="21"/>
  <c r="I1296" i="21"/>
  <c r="I1297" i="21"/>
  <c r="I1298" i="21"/>
  <c r="I1299" i="21"/>
  <c r="I1300" i="21"/>
  <c r="I1301" i="21"/>
  <c r="I1302" i="21"/>
  <c r="I1303" i="21"/>
  <c r="I1304" i="21"/>
  <c r="I1305" i="21"/>
  <c r="I1306" i="21"/>
  <c r="I1307" i="21"/>
  <c r="I1308" i="21"/>
  <c r="I1309" i="21"/>
  <c r="I1310" i="21"/>
  <c r="I1311" i="21"/>
  <c r="I1312" i="21"/>
  <c r="I1313" i="21"/>
  <c r="I1314" i="21"/>
  <c r="I1315" i="21"/>
  <c r="I1316" i="21"/>
  <c r="I1317" i="21"/>
  <c r="I1318" i="21"/>
  <c r="I1319" i="21"/>
  <c r="I1320" i="21"/>
  <c r="I1321" i="21"/>
  <c r="I1322" i="21"/>
  <c r="I1323" i="21"/>
  <c r="I1324" i="21"/>
  <c r="I1325" i="21"/>
  <c r="I1326" i="21"/>
  <c r="I1327" i="21"/>
  <c r="I1328" i="21"/>
  <c r="I1329" i="21"/>
  <c r="I1330" i="21"/>
  <c r="I1331" i="21"/>
  <c r="I1332" i="21"/>
  <c r="I1333" i="21"/>
  <c r="I1334" i="21"/>
  <c r="I1335" i="21"/>
  <c r="I1336" i="21"/>
  <c r="I1337" i="21"/>
  <c r="I1338" i="21"/>
  <c r="I1339" i="21"/>
  <c r="I1340" i="21"/>
  <c r="I1341" i="21"/>
  <c r="I1342" i="21"/>
  <c r="I1343" i="21"/>
  <c r="I1344" i="21"/>
  <c r="I1345" i="21"/>
  <c r="I1346" i="21"/>
  <c r="I1347" i="21"/>
  <c r="I1348" i="21"/>
  <c r="I1349" i="21"/>
  <c r="I1350" i="21"/>
  <c r="I16" i="29"/>
  <c r="L16" i="29"/>
  <c r="F18" i="29"/>
  <c r="I18" i="29"/>
  <c r="L18" i="29"/>
  <c r="B171" i="20"/>
  <c r="B139" i="20"/>
  <c r="B128" i="20"/>
  <c r="B99" i="20"/>
  <c r="B91" i="20"/>
  <c r="B125" i="20"/>
  <c r="B157" i="20"/>
  <c r="B181" i="20"/>
  <c r="B219" i="20"/>
  <c r="B103" i="20"/>
  <c r="B97" i="20"/>
  <c r="B100" i="20"/>
  <c r="F19" i="29"/>
  <c r="I19" i="29"/>
  <c r="L19" i="29"/>
  <c r="L20" i="29"/>
  <c r="I20" i="29"/>
  <c r="F20" i="29"/>
  <c r="F23" i="29"/>
  <c r="I23" i="29"/>
  <c r="L23" i="29"/>
  <c r="F44" i="29"/>
  <c r="I44" i="29"/>
  <c r="L44" i="29"/>
  <c r="F24" i="29"/>
  <c r="I24" i="29"/>
  <c r="L24" i="29"/>
  <c r="F27" i="29"/>
  <c r="F28" i="29"/>
  <c r="F29" i="29"/>
  <c r="F31" i="29"/>
  <c r="F32" i="29"/>
  <c r="F33" i="29"/>
  <c r="I27" i="29"/>
  <c r="I28" i="29"/>
  <c r="I29" i="29"/>
  <c r="I31" i="29"/>
  <c r="I32" i="29"/>
  <c r="I33" i="29"/>
  <c r="L27" i="29"/>
  <c r="L28" i="29"/>
  <c r="L29" i="29"/>
  <c r="L31" i="29"/>
  <c r="L32" i="29"/>
  <c r="L33" i="29"/>
  <c r="F25" i="29"/>
  <c r="I25" i="29"/>
  <c r="L25" i="29"/>
  <c r="L41" i="29"/>
  <c r="L30" i="29"/>
  <c r="L42" i="29"/>
  <c r="L46" i="29"/>
  <c r="L47" i="29"/>
  <c r="L35" i="29"/>
  <c r="L48" i="29"/>
  <c r="L50" i="29"/>
  <c r="L51" i="29"/>
  <c r="L52" i="29"/>
  <c r="L49" i="29"/>
  <c r="L110" i="29"/>
  <c r="L43" i="29"/>
  <c r="L53" i="29"/>
  <c r="L45" i="29"/>
  <c r="L57" i="29"/>
  <c r="L58" i="29"/>
  <c r="L59" i="29"/>
  <c r="L61" i="29"/>
  <c r="L62" i="29"/>
  <c r="L63" i="29"/>
  <c r="L64" i="29"/>
  <c r="L54" i="29"/>
  <c r="L55" i="29"/>
  <c r="L56" i="29"/>
  <c r="L65" i="29"/>
  <c r="L66" i="29"/>
  <c r="L68" i="29"/>
  <c r="L72" i="29"/>
  <c r="L71" i="29"/>
  <c r="L70" i="29"/>
  <c r="L69" i="29"/>
  <c r="L74" i="29"/>
  <c r="L73" i="29"/>
  <c r="L75" i="29"/>
  <c r="L76" i="29"/>
  <c r="L77" i="29"/>
  <c r="L67" i="29"/>
  <c r="L78" i="29"/>
  <c r="L79" i="29"/>
  <c r="L80" i="29"/>
  <c r="L82" i="29"/>
  <c r="L83" i="29"/>
  <c r="L81" i="29"/>
  <c r="L84" i="29"/>
  <c r="L86" i="29"/>
  <c r="L85" i="29"/>
  <c r="L87" i="29"/>
  <c r="L90" i="29"/>
  <c r="L88" i="29"/>
  <c r="L89" i="29"/>
  <c r="L92" i="29"/>
  <c r="L91" i="29"/>
  <c r="L93" i="29"/>
  <c r="L94" i="29"/>
  <c r="L95" i="29"/>
  <c r="L96" i="29"/>
  <c r="L97" i="29"/>
  <c r="L98" i="29"/>
  <c r="L99" i="29"/>
  <c r="L100" i="29"/>
  <c r="L101" i="29"/>
  <c r="L108" i="29"/>
  <c r="L107" i="29"/>
  <c r="L102" i="29"/>
  <c r="L103" i="29"/>
  <c r="L104" i="29"/>
  <c r="L105" i="29"/>
  <c r="L106" i="29"/>
  <c r="L109" i="29"/>
  <c r="L21" i="29"/>
  <c r="L26" i="29"/>
  <c r="L39" i="29"/>
  <c r="L37" i="29"/>
  <c r="L38" i="29"/>
  <c r="L111" i="29"/>
  <c r="L11" i="29"/>
  <c r="L22" i="29"/>
  <c r="L12" i="29"/>
  <c r="L40" i="29"/>
  <c r="L36" i="29"/>
  <c r="L60" i="29"/>
  <c r="L34" i="29"/>
  <c r="F34" i="29"/>
  <c r="I34" i="29"/>
  <c r="N2" i="29" a="1"/>
  <c r="F60" i="29"/>
  <c r="I60" i="29"/>
  <c r="B109" i="20"/>
  <c r="F36" i="29"/>
  <c r="I36" i="29"/>
  <c r="F41" i="29"/>
  <c r="F30" i="29"/>
  <c r="F42" i="29"/>
  <c r="F46" i="29"/>
  <c r="F47" i="29"/>
  <c r="F35" i="29"/>
  <c r="F48" i="29"/>
  <c r="F50" i="29"/>
  <c r="F51" i="29"/>
  <c r="F52" i="29"/>
  <c r="F49" i="29"/>
  <c r="F110" i="29"/>
  <c r="F43" i="29"/>
  <c r="F53" i="29"/>
  <c r="F45" i="29"/>
  <c r="F57" i="29"/>
  <c r="F58" i="29"/>
  <c r="F59" i="29"/>
  <c r="F61" i="29"/>
  <c r="F62" i="29"/>
  <c r="F63" i="29"/>
  <c r="F64" i="29"/>
  <c r="F54" i="29"/>
  <c r="F55" i="29"/>
  <c r="F56" i="29"/>
  <c r="F65" i="29"/>
  <c r="F66" i="29"/>
  <c r="F68" i="29"/>
  <c r="F72" i="29"/>
  <c r="F71" i="29"/>
  <c r="F70" i="29"/>
  <c r="F69" i="29"/>
  <c r="F74" i="29"/>
  <c r="F73" i="29"/>
  <c r="F75" i="29"/>
  <c r="F76" i="29"/>
  <c r="F77" i="29"/>
  <c r="F67" i="29"/>
  <c r="F78" i="29"/>
  <c r="F79" i="29"/>
  <c r="F80" i="29"/>
  <c r="F82" i="29"/>
  <c r="F83" i="29"/>
  <c r="F81" i="29"/>
  <c r="F84" i="29"/>
  <c r="F86" i="29"/>
  <c r="F85" i="29"/>
  <c r="F87" i="29"/>
  <c r="F90" i="29"/>
  <c r="F88" i="29"/>
  <c r="F89" i="29"/>
  <c r="F92" i="29"/>
  <c r="F91" i="29"/>
  <c r="F93" i="29"/>
  <c r="F94" i="29"/>
  <c r="F95" i="29"/>
  <c r="F96" i="29"/>
  <c r="F97" i="29"/>
  <c r="F98" i="29"/>
  <c r="F99" i="29"/>
  <c r="F100" i="29"/>
  <c r="F101" i="29"/>
  <c r="F108" i="29"/>
  <c r="F107" i="29"/>
  <c r="F102" i="29"/>
  <c r="F103" i="29"/>
  <c r="F104" i="29"/>
  <c r="F105" i="29"/>
  <c r="F106" i="29"/>
  <c r="F109" i="29"/>
  <c r="F21" i="29"/>
  <c r="F26" i="29"/>
  <c r="F39" i="29"/>
  <c r="F37" i="29"/>
  <c r="F38" i="29"/>
  <c r="F111" i="29"/>
  <c r="F11" i="29"/>
  <c r="F22" i="29"/>
  <c r="F12" i="29"/>
  <c r="F40" i="29"/>
  <c r="I41" i="29"/>
  <c r="I30" i="29"/>
  <c r="I42" i="29"/>
  <c r="I46" i="29"/>
  <c r="I47" i="29"/>
  <c r="I35" i="29"/>
  <c r="I48" i="29"/>
  <c r="I50" i="29"/>
  <c r="I51" i="29"/>
  <c r="I52" i="29"/>
  <c r="I49" i="29"/>
  <c r="I110" i="29"/>
  <c r="I43" i="29"/>
  <c r="I53" i="29"/>
  <c r="I45" i="29"/>
  <c r="I57" i="29"/>
  <c r="I58" i="29"/>
  <c r="I59" i="29"/>
  <c r="I61" i="29"/>
  <c r="I62" i="29"/>
  <c r="I63" i="29"/>
  <c r="I64" i="29"/>
  <c r="I54" i="29"/>
  <c r="I55" i="29"/>
  <c r="I56" i="29"/>
  <c r="I65" i="29"/>
  <c r="I66" i="29"/>
  <c r="I68" i="29"/>
  <c r="I72" i="29"/>
  <c r="I71" i="29"/>
  <c r="I70" i="29"/>
  <c r="I69" i="29"/>
  <c r="I74" i="29"/>
  <c r="I73" i="29"/>
  <c r="I75" i="29"/>
  <c r="I76" i="29"/>
  <c r="I77" i="29"/>
  <c r="I67" i="29"/>
  <c r="I78" i="29"/>
  <c r="I79" i="29"/>
  <c r="I80" i="29"/>
  <c r="I82" i="29"/>
  <c r="I83" i="29"/>
  <c r="I81" i="29"/>
  <c r="I84" i="29"/>
  <c r="I86" i="29"/>
  <c r="I85" i="29"/>
  <c r="I87" i="29"/>
  <c r="I90" i="29"/>
  <c r="I88" i="29"/>
  <c r="I89" i="29"/>
  <c r="I92" i="29"/>
  <c r="I91" i="29"/>
  <c r="I93" i="29"/>
  <c r="I94" i="29"/>
  <c r="I95" i="29"/>
  <c r="I96" i="29"/>
  <c r="I97" i="29"/>
  <c r="I98" i="29"/>
  <c r="I99" i="29"/>
  <c r="I100" i="29"/>
  <c r="I101" i="29"/>
  <c r="I108" i="29"/>
  <c r="I107" i="29"/>
  <c r="I102" i="29"/>
  <c r="I103" i="29"/>
  <c r="I104" i="29"/>
  <c r="I105" i="29"/>
  <c r="I106" i="29"/>
  <c r="I109" i="29"/>
  <c r="I21" i="29"/>
  <c r="I26" i="29"/>
  <c r="I39" i="29"/>
  <c r="I37" i="29"/>
  <c r="I38" i="29"/>
  <c r="I111" i="29"/>
  <c r="I11" i="29"/>
  <c r="I22" i="29"/>
  <c r="I12" i="29"/>
  <c r="I40" i="29"/>
  <c r="B172" i="20"/>
  <c r="B85" i="20"/>
  <c r="B166" i="20"/>
  <c r="B241" i="20"/>
  <c r="B240" i="20"/>
  <c r="B148" i="20"/>
  <c r="K24" i="13"/>
  <c r="K19" i="13"/>
  <c r="K21" i="13"/>
  <c r="K22" i="13"/>
  <c r="K23" i="13"/>
  <c r="K25" i="13"/>
  <c r="K26" i="13"/>
  <c r="K27" i="13"/>
  <c r="K28" i="13"/>
  <c r="K29" i="13"/>
  <c r="K30" i="13"/>
  <c r="K31" i="13"/>
  <c r="K32" i="13"/>
  <c r="K33" i="13"/>
  <c r="K18" i="13"/>
  <c r="E45" i="13"/>
  <c r="F45" i="13"/>
  <c r="E46" i="13"/>
  <c r="F46" i="13"/>
  <c r="E47" i="13"/>
  <c r="F47" i="13"/>
  <c r="E48" i="13"/>
  <c r="F48" i="13"/>
  <c r="E49" i="13"/>
  <c r="F49" i="13"/>
  <c r="E50" i="13"/>
  <c r="F50" i="13"/>
  <c r="E51" i="13"/>
  <c r="F51" i="13"/>
  <c r="E52" i="13"/>
  <c r="F52" i="13"/>
  <c r="E53" i="13"/>
  <c r="F53" i="13"/>
  <c r="E54" i="13"/>
  <c r="F54" i="13"/>
  <c r="E18" i="13"/>
  <c r="F18" i="13"/>
  <c r="E19" i="13"/>
  <c r="F19" i="13"/>
  <c r="E20" i="13"/>
  <c r="F20" i="13"/>
  <c r="E21" i="13"/>
  <c r="F21" i="13"/>
  <c r="E22" i="13"/>
  <c r="F22" i="13"/>
  <c r="E23" i="13"/>
  <c r="F23" i="13"/>
  <c r="E24" i="13"/>
  <c r="F24" i="13"/>
  <c r="E25" i="13"/>
  <c r="F25" i="13"/>
  <c r="E26" i="13"/>
  <c r="F26" i="13"/>
  <c r="E27" i="13"/>
  <c r="F27" i="13"/>
  <c r="E28" i="13"/>
  <c r="F28" i="13"/>
  <c r="E29" i="13"/>
  <c r="F29" i="13"/>
  <c r="E30" i="13"/>
  <c r="F30" i="13"/>
  <c r="E31" i="13"/>
  <c r="F31" i="13"/>
  <c r="E32" i="13"/>
  <c r="F32" i="13"/>
  <c r="E33" i="13"/>
  <c r="F33" i="13"/>
  <c r="E34" i="13"/>
  <c r="F34" i="13"/>
  <c r="E35" i="13"/>
  <c r="F35" i="13"/>
  <c r="E36" i="13"/>
  <c r="F36" i="13"/>
  <c r="E37" i="13"/>
  <c r="F37" i="13"/>
  <c r="E38" i="13"/>
  <c r="F38" i="13"/>
  <c r="E39" i="13"/>
  <c r="F39" i="13"/>
  <c r="E40" i="13"/>
  <c r="F40" i="13"/>
  <c r="E41" i="13"/>
  <c r="F41" i="13"/>
  <c r="E42" i="13"/>
  <c r="F42" i="13"/>
  <c r="E43" i="13"/>
  <c r="F43" i="13"/>
  <c r="E44" i="13"/>
  <c r="F44" i="13"/>
  <c r="F17" i="13"/>
  <c r="E17" i="13"/>
  <c r="B195" i="20"/>
  <c r="B189" i="20"/>
  <c r="B168" i="20"/>
  <c r="B183" i="20"/>
  <c r="B156" i="20"/>
  <c r="B150" i="20"/>
  <c r="B133" i="20"/>
  <c r="B160" i="20"/>
  <c r="B121" i="20"/>
  <c r="B444" i="33" a="1"/>
  <c r="B444" i="33" s="1"/>
  <c r="B443" i="33" a="1"/>
  <c r="B443" i="33" s="1"/>
  <c r="B442" i="33" a="1"/>
  <c r="B442" i="33" s="1"/>
  <c r="B441" i="33" a="1"/>
  <c r="B441" i="33" s="1"/>
  <c r="B440" i="33" a="1"/>
  <c r="B440" i="33" s="1"/>
  <c r="B439" i="33" a="1"/>
  <c r="B439" i="33" s="1"/>
  <c r="B438" i="33" a="1"/>
  <c r="B438" i="33" s="1"/>
  <c r="B437" i="33" a="1"/>
  <c r="B437" i="33" s="1"/>
  <c r="B436" i="33" a="1"/>
  <c r="B436" i="33" s="1"/>
  <c r="B435" i="33" a="1"/>
  <c r="B435" i="33" s="1"/>
  <c r="B434" i="33" a="1"/>
  <c r="B434" i="33" s="1"/>
  <c r="B433" i="33" a="1"/>
  <c r="B433" i="33" s="1"/>
  <c r="B432" i="33" a="1"/>
  <c r="B432" i="33" s="1"/>
  <c r="B431" i="33" a="1"/>
  <c r="B431" i="33" s="1"/>
  <c r="B430" i="33" a="1"/>
  <c r="B430" i="33" s="1"/>
  <c r="B429" i="33" a="1"/>
  <c r="B429" i="33" s="1"/>
  <c r="B428" i="33" a="1"/>
  <c r="B428" i="33" s="1"/>
  <c r="B427" i="33" a="1"/>
  <c r="B427" i="33" s="1"/>
  <c r="B426" i="33" a="1"/>
  <c r="B426" i="33" s="1"/>
  <c r="B425" i="33" a="1"/>
  <c r="B425" i="33" s="1"/>
  <c r="B424" i="33" a="1"/>
  <c r="B424" i="33" s="1"/>
  <c r="B423" i="33" a="1"/>
  <c r="B423" i="33" s="1"/>
  <c r="B422" i="33" a="1"/>
  <c r="B422" i="33" s="1"/>
  <c r="B421" i="33" a="1"/>
  <c r="B421" i="33" s="1"/>
  <c r="B420" i="33" a="1"/>
  <c r="B420" i="33" s="1"/>
  <c r="B419" i="33" a="1"/>
  <c r="B419" i="33" s="1"/>
  <c r="B418" i="33" a="1"/>
  <c r="B418" i="33" s="1"/>
  <c r="B417" i="33" a="1"/>
  <c r="B417" i="33" s="1"/>
  <c r="B416" i="33" a="1"/>
  <c r="B416" i="33" s="1"/>
  <c r="B415" i="33" a="1"/>
  <c r="B415" i="33" s="1"/>
  <c r="B414" i="33" a="1"/>
  <c r="B414" i="33" s="1"/>
  <c r="B413" i="33" a="1"/>
  <c r="B413" i="33" s="1"/>
  <c r="B412" i="33" a="1"/>
  <c r="B412" i="33" s="1"/>
  <c r="B411" i="33" a="1"/>
  <c r="B411" i="33" s="1"/>
  <c r="B410" i="33" a="1"/>
  <c r="B410" i="33" s="1"/>
  <c r="B409" i="33" a="1"/>
  <c r="B409" i="33" s="1"/>
  <c r="B408" i="33" a="1"/>
  <c r="B408" i="33" s="1"/>
  <c r="B407" i="33" a="1"/>
  <c r="B407" i="33" s="1"/>
  <c r="B406" i="33" a="1"/>
  <c r="B406" i="33" s="1"/>
  <c r="B405" i="33" a="1"/>
  <c r="B405" i="33" s="1"/>
  <c r="B404" i="33" a="1"/>
  <c r="B404" i="33" s="1"/>
  <c r="B403" i="33" a="1"/>
  <c r="B403" i="33" s="1"/>
  <c r="B402" i="33" a="1"/>
  <c r="B402" i="33" s="1"/>
  <c r="B401" i="33" a="1"/>
  <c r="B401" i="33" s="1"/>
  <c r="B400" i="33" a="1"/>
  <c r="B400" i="33" s="1"/>
  <c r="B399" i="33" a="1"/>
  <c r="B399" i="33" s="1"/>
  <c r="B398" i="33" a="1"/>
  <c r="B398" i="33" s="1"/>
  <c r="B397" i="33" a="1"/>
  <c r="B397" i="33" s="1"/>
  <c r="B396" i="33" a="1"/>
  <c r="B396" i="33" s="1"/>
  <c r="B395" i="33" a="1"/>
  <c r="B395" i="33" s="1"/>
  <c r="B394" i="33" a="1"/>
  <c r="B394" i="33" s="1"/>
  <c r="B393" i="33" a="1"/>
  <c r="B393" i="33" s="1"/>
  <c r="B392" i="33" a="1"/>
  <c r="B392" i="33" s="1"/>
  <c r="B391" i="33" a="1"/>
  <c r="B391" i="33" s="1"/>
  <c r="B390" i="33" a="1"/>
  <c r="B390" i="33" s="1"/>
  <c r="B389" i="33" a="1"/>
  <c r="B389" i="33" s="1"/>
  <c r="B388" i="33" a="1"/>
  <c r="B388" i="33" s="1"/>
  <c r="B387" i="33" a="1"/>
  <c r="B387" i="33" s="1"/>
  <c r="B386" i="33" a="1"/>
  <c r="B386" i="33" s="1"/>
  <c r="B385" i="33" a="1"/>
  <c r="B385" i="33" s="1"/>
  <c r="B384" i="33" a="1"/>
  <c r="B384" i="33" s="1"/>
  <c r="B383" i="33" a="1"/>
  <c r="B383" i="33" s="1"/>
  <c r="B382" i="33" a="1"/>
  <c r="B382" i="33" s="1"/>
  <c r="B381" i="33" a="1"/>
  <c r="B381" i="33" s="1"/>
  <c r="B380" i="33" a="1"/>
  <c r="B380" i="33" s="1"/>
  <c r="B379" i="33" a="1"/>
  <c r="B379" i="33" s="1"/>
  <c r="B378" i="33" a="1"/>
  <c r="B378" i="33" s="1"/>
  <c r="B377" i="33" a="1"/>
  <c r="B377" i="33" s="1"/>
  <c r="B376" i="33" a="1"/>
  <c r="B376" i="33" s="1"/>
  <c r="B375" i="33" a="1"/>
  <c r="B375" i="33" s="1"/>
  <c r="B374" i="33" a="1"/>
  <c r="B374" i="33" s="1"/>
  <c r="B373" i="33" a="1"/>
  <c r="B373" i="33" s="1"/>
  <c r="B372" i="33" a="1"/>
  <c r="B372" i="33" s="1"/>
  <c r="B371" i="33" a="1"/>
  <c r="B371" i="33" s="1"/>
  <c r="B370" i="33" a="1"/>
  <c r="B370" i="33" s="1"/>
  <c r="B369" i="33" a="1"/>
  <c r="B369" i="33" s="1"/>
  <c r="B368" i="33" a="1"/>
  <c r="B368" i="33" s="1"/>
  <c r="B367" i="33" a="1"/>
  <c r="B367" i="33" s="1"/>
  <c r="B366" i="33" a="1"/>
  <c r="B366" i="33" s="1"/>
  <c r="B365" i="33" a="1"/>
  <c r="B365" i="33" s="1"/>
  <c r="B364" i="33" a="1"/>
  <c r="B364" i="33" s="1"/>
  <c r="B363" i="33" a="1"/>
  <c r="B363" i="33" s="1"/>
  <c r="B362" i="33" a="1"/>
  <c r="B362" i="33" s="1"/>
  <c r="B361" i="33" a="1"/>
  <c r="B361" i="33" s="1"/>
  <c r="B360" i="33" a="1"/>
  <c r="B360" i="33" s="1"/>
  <c r="B359" i="33" a="1"/>
  <c r="B359" i="33" s="1"/>
  <c r="B358" i="33" a="1"/>
  <c r="B358" i="33" s="1"/>
  <c r="B357" i="33" a="1"/>
  <c r="B357" i="33" s="1"/>
  <c r="B356" i="33" a="1"/>
  <c r="B356" i="33" s="1"/>
  <c r="B355" i="33" a="1"/>
  <c r="B355" i="33" s="1"/>
  <c r="B354" i="33" a="1"/>
  <c r="B354" i="33" s="1"/>
  <c r="B353" i="33" a="1"/>
  <c r="B353" i="33" s="1"/>
  <c r="B352" i="33" a="1"/>
  <c r="B352" i="33" s="1"/>
  <c r="B351" i="33" a="1"/>
  <c r="B351" i="33" s="1"/>
  <c r="B350" i="33" a="1"/>
  <c r="B350" i="33" s="1"/>
  <c r="B349" i="33" a="1"/>
  <c r="B349" i="33" s="1"/>
  <c r="B348" i="33" a="1"/>
  <c r="B348" i="33" s="1"/>
  <c r="B347" i="33" a="1"/>
  <c r="B347" i="33" s="1"/>
  <c r="B346" i="33" a="1"/>
  <c r="B346" i="33" s="1"/>
  <c r="B345" i="33" a="1"/>
  <c r="B345" i="33" s="1"/>
  <c r="B344" i="33" a="1"/>
  <c r="B344" i="33" s="1"/>
  <c r="B343" i="33" a="1"/>
  <c r="B343" i="33" s="1"/>
  <c r="B342" i="33" a="1"/>
  <c r="B342" i="33" s="1"/>
  <c r="B341" i="33" a="1"/>
  <c r="B341" i="33" s="1"/>
  <c r="B340" i="33" a="1"/>
  <c r="B340" i="33" s="1"/>
  <c r="B339" i="33" a="1"/>
  <c r="B339" i="33" s="1"/>
  <c r="B338" i="33" a="1"/>
  <c r="B338" i="33" s="1"/>
  <c r="B337" i="33" a="1"/>
  <c r="B337" i="33" s="1"/>
  <c r="B336" i="33" a="1"/>
  <c r="B336" i="33" s="1"/>
  <c r="B335" i="33" a="1"/>
  <c r="B335" i="33" s="1"/>
  <c r="B334" i="33" a="1"/>
  <c r="B334" i="33" s="1"/>
  <c r="B333" i="33" a="1"/>
  <c r="B333" i="33" s="1"/>
  <c r="B332" i="33" a="1"/>
  <c r="B332" i="33" s="1"/>
  <c r="B331" i="33" a="1"/>
  <c r="B331" i="33" s="1"/>
  <c r="B330" i="33" a="1"/>
  <c r="B330" i="33" s="1"/>
  <c r="B329" i="33" a="1"/>
  <c r="B329" i="33" s="1"/>
  <c r="B328" i="33" a="1"/>
  <c r="B328" i="33" s="1"/>
  <c r="B327" i="33" a="1"/>
  <c r="B327" i="33" s="1"/>
  <c r="B326" i="33" a="1"/>
  <c r="B326" i="33" s="1"/>
  <c r="B325" i="33" a="1"/>
  <c r="B325" i="33" s="1"/>
  <c r="B324" i="33" a="1"/>
  <c r="B324" i="33" s="1"/>
  <c r="B323" i="33" a="1"/>
  <c r="B323" i="33" s="1"/>
  <c r="B322" i="33" a="1"/>
  <c r="B322" i="33" s="1"/>
  <c r="B321" i="33" a="1"/>
  <c r="B321" i="33" s="1"/>
  <c r="B320" i="33" a="1"/>
  <c r="B320" i="33" s="1"/>
  <c r="B319" i="33" a="1"/>
  <c r="B319" i="33" s="1"/>
  <c r="B318" i="33" a="1"/>
  <c r="B318" i="33" s="1"/>
  <c r="B317" i="33" a="1"/>
  <c r="B317" i="33" s="1"/>
  <c r="B316" i="33" a="1"/>
  <c r="B316" i="33" s="1"/>
  <c r="B315" i="33" a="1"/>
  <c r="B315" i="33" s="1"/>
  <c r="B314" i="33" a="1"/>
  <c r="B314" i="33" s="1"/>
  <c r="B313" i="33" a="1"/>
  <c r="B313" i="33" s="1"/>
  <c r="B312" i="33" a="1"/>
  <c r="B312" i="33" s="1"/>
  <c r="B311" i="33" a="1"/>
  <c r="B311" i="33" s="1"/>
  <c r="B310" i="33" a="1"/>
  <c r="B310" i="33" s="1"/>
  <c r="B309" i="33" a="1"/>
  <c r="B309" i="33" s="1"/>
  <c r="B308" i="33" a="1"/>
  <c r="B308" i="33" s="1"/>
  <c r="B307" i="33" a="1"/>
  <c r="B307" i="33" s="1"/>
  <c r="B306" i="33" a="1"/>
  <c r="B306" i="33" s="1"/>
  <c r="B305" i="33" a="1"/>
  <c r="B305" i="33" s="1"/>
  <c r="B304" i="33" a="1"/>
  <c r="B304" i="33" s="1"/>
  <c r="B303" i="33" a="1"/>
  <c r="B303" i="33" s="1"/>
  <c r="B302" i="33" a="1"/>
  <c r="B302" i="33" s="1"/>
  <c r="B301" i="33" a="1"/>
  <c r="B301" i="33" s="1"/>
  <c r="B300" i="33" a="1"/>
  <c r="B300" i="33" s="1"/>
  <c r="B299" i="33" a="1"/>
  <c r="B299" i="33" s="1"/>
  <c r="B298" i="33" a="1"/>
  <c r="B298" i="33" s="1"/>
  <c r="B297" i="33" a="1"/>
  <c r="B297" i="33" s="1"/>
  <c r="B296" i="33" a="1"/>
  <c r="B296" i="33" s="1"/>
  <c r="B295" i="33" a="1"/>
  <c r="B295" i="33" s="1"/>
  <c r="B294" i="33" a="1"/>
  <c r="B294" i="33" s="1"/>
  <c r="B293" i="33" a="1"/>
  <c r="B293" i="33" s="1"/>
  <c r="B292" i="33" a="1"/>
  <c r="B292" i="33" s="1"/>
  <c r="B291" i="33" a="1"/>
  <c r="B291" i="33" s="1"/>
  <c r="B290" i="33" a="1"/>
  <c r="B290" i="33" s="1"/>
  <c r="B289" i="33" a="1"/>
  <c r="B289" i="33" s="1"/>
  <c r="B288" i="33" a="1"/>
  <c r="B288" i="33" s="1"/>
  <c r="B287" i="33" a="1"/>
  <c r="B287" i="33" s="1"/>
  <c r="B286" i="33" a="1"/>
  <c r="B286" i="33" s="1"/>
  <c r="B285" i="33" a="1"/>
  <c r="B285" i="33" s="1"/>
  <c r="B284" i="33" a="1"/>
  <c r="B284" i="33" s="1"/>
  <c r="B283" i="33" a="1"/>
  <c r="B283" i="33" s="1"/>
  <c r="B282" i="33" a="1"/>
  <c r="B282" i="33" s="1"/>
  <c r="B281" i="33" a="1"/>
  <c r="B281" i="33" s="1"/>
  <c r="B280" i="33" a="1"/>
  <c r="B280" i="33" s="1"/>
  <c r="B279" i="33" a="1"/>
  <c r="B279" i="33" s="1"/>
  <c r="B278" i="33" a="1"/>
  <c r="B278" i="33" s="1"/>
  <c r="B277" i="33" a="1"/>
  <c r="B277" i="33" s="1"/>
  <c r="B276" i="33" a="1"/>
  <c r="B276" i="33" s="1"/>
  <c r="B275" i="33" a="1"/>
  <c r="B275" i="33" s="1"/>
  <c r="B274" i="33" a="1"/>
  <c r="B274" i="33" s="1"/>
  <c r="B273" i="33" a="1"/>
  <c r="B273" i="33" s="1"/>
  <c r="B272" i="33" a="1"/>
  <c r="B272" i="33" s="1"/>
  <c r="B271" i="33" a="1"/>
  <c r="B271" i="33" s="1"/>
  <c r="B270" i="33" a="1"/>
  <c r="B270" i="33" s="1"/>
  <c r="B269" i="33" a="1"/>
  <c r="B269" i="33" s="1"/>
  <c r="B268" i="33" a="1"/>
  <c r="B268" i="33" s="1"/>
  <c r="B267" i="33" a="1"/>
  <c r="B267" i="33" s="1"/>
  <c r="B266" i="33" a="1"/>
  <c r="B266" i="33" s="1"/>
  <c r="B265" i="33" a="1"/>
  <c r="B265" i="33" s="1"/>
  <c r="B264" i="33" a="1"/>
  <c r="B264" i="33" s="1"/>
  <c r="B263" i="33" a="1"/>
  <c r="B263" i="33" s="1"/>
  <c r="B262" i="33" a="1"/>
  <c r="B262" i="33" s="1"/>
  <c r="B261" i="33" a="1"/>
  <c r="B261" i="33" s="1"/>
  <c r="B260" i="33" a="1"/>
  <c r="B260" i="33" s="1"/>
  <c r="B259" i="33" a="1"/>
  <c r="B259" i="33" s="1"/>
  <c r="B258" i="33" a="1"/>
  <c r="B258" i="33" s="1"/>
  <c r="B257" i="33" a="1"/>
  <c r="B257" i="33" s="1"/>
  <c r="B256" i="33" a="1"/>
  <c r="B256" i="33" s="1"/>
  <c r="B255" i="33" a="1"/>
  <c r="B255" i="33" s="1"/>
  <c r="B254" i="33" a="1"/>
  <c r="B254" i="33" s="1"/>
  <c r="B253" i="33" a="1"/>
  <c r="B253" i="33" s="1"/>
  <c r="B252" i="33" a="1"/>
  <c r="B252" i="33" s="1"/>
  <c r="B251" i="33" a="1"/>
  <c r="B251" i="33" s="1"/>
  <c r="B250" i="33" a="1"/>
  <c r="B250" i="33" s="1"/>
  <c r="B249" i="33" a="1"/>
  <c r="B249" i="33" s="1"/>
  <c r="B248" i="33" a="1"/>
  <c r="B248" i="33" s="1"/>
  <c r="B247" i="33" a="1"/>
  <c r="B247" i="33" s="1"/>
  <c r="B246" i="33" a="1"/>
  <c r="B246" i="33" s="1"/>
  <c r="B245" i="33" a="1"/>
  <c r="B245" i="33" s="1"/>
  <c r="B244" i="33" a="1"/>
  <c r="B244" i="33" s="1"/>
  <c r="B243" i="33" a="1"/>
  <c r="B243" i="33" s="1"/>
  <c r="B242" i="33" a="1"/>
  <c r="B242" i="33" s="1"/>
  <c r="B241" i="33" a="1"/>
  <c r="B241" i="33" s="1"/>
  <c r="B240" i="33" a="1"/>
  <c r="B240" i="33" s="1"/>
  <c r="B239" i="33" a="1"/>
  <c r="B239" i="33" s="1"/>
  <c r="B238" i="33" a="1"/>
  <c r="B238" i="33" s="1"/>
  <c r="B237" i="33" a="1"/>
  <c r="B237" i="33" s="1"/>
  <c r="B236" i="33" a="1"/>
  <c r="B236" i="33" s="1"/>
  <c r="B235" i="33" a="1"/>
  <c r="B235" i="33" s="1"/>
  <c r="B234" i="33" a="1"/>
  <c r="B234" i="33" s="1"/>
  <c r="B233" i="33" a="1"/>
  <c r="B233" i="33" s="1"/>
  <c r="B232" i="33" a="1"/>
  <c r="B232" i="33" s="1"/>
  <c r="B231" i="33" a="1"/>
  <c r="B231" i="33" s="1"/>
  <c r="B230" i="33" a="1"/>
  <c r="B230" i="33" s="1"/>
  <c r="B229" i="33" a="1"/>
  <c r="B229" i="33" s="1"/>
  <c r="B228" i="33" a="1"/>
  <c r="B228" i="33" s="1"/>
  <c r="B227" i="33" a="1"/>
  <c r="B227" i="33" s="1"/>
  <c r="B226" i="33" a="1"/>
  <c r="B226" i="33" s="1"/>
  <c r="B225" i="33" a="1"/>
  <c r="B225" i="33" s="1"/>
  <c r="B224" i="33" a="1"/>
  <c r="B224" i="33" s="1"/>
  <c r="B223" i="33" a="1"/>
  <c r="B223" i="33" s="1"/>
  <c r="B222" i="33" a="1"/>
  <c r="B222" i="33" s="1"/>
  <c r="B221" i="33" a="1"/>
  <c r="B221" i="33" s="1"/>
  <c r="B220" i="33" a="1"/>
  <c r="B220" i="33" s="1"/>
  <c r="A2" i="33" a="1"/>
  <c r="B211" i="33" s="1" a="1"/>
  <c r="B211" i="33" s="1"/>
  <c r="B167" i="20"/>
  <c r="AB55" i="31"/>
  <c r="AB54" i="31"/>
  <c r="AB53" i="31"/>
  <c r="AB52" i="31"/>
  <c r="AB51" i="31"/>
  <c r="AB50" i="31"/>
  <c r="AB49" i="31"/>
  <c r="AB48" i="31"/>
  <c r="AB47" i="31"/>
  <c r="AB46" i="31"/>
  <c r="AB45" i="31"/>
  <c r="AB44" i="31"/>
  <c r="AB43" i="31"/>
  <c r="AB42" i="31"/>
  <c r="AB41" i="31"/>
  <c r="AB40" i="31"/>
  <c r="AB39" i="31"/>
  <c r="AB38" i="31"/>
  <c r="AB37" i="31"/>
  <c r="AB36" i="31"/>
  <c r="AB35" i="31"/>
  <c r="AB34" i="31"/>
  <c r="AB33" i="31"/>
  <c r="AB32" i="31"/>
  <c r="AB31" i="31"/>
  <c r="AB29" i="31"/>
  <c r="AB28" i="31"/>
  <c r="AB27" i="31"/>
  <c r="AB26" i="31"/>
  <c r="AB25" i="31"/>
  <c r="AB24" i="31"/>
  <c r="AB23" i="31"/>
  <c r="AB22" i="31"/>
  <c r="AB21" i="31"/>
  <c r="AB20" i="31"/>
  <c r="AB19" i="31"/>
  <c r="AA45" i="31"/>
  <c r="AA44" i="31"/>
  <c r="AA43" i="31"/>
  <c r="AA42" i="31"/>
  <c r="AA41" i="31"/>
  <c r="AA40" i="31"/>
  <c r="AA39" i="31"/>
  <c r="AA38" i="31"/>
  <c r="AA37" i="31"/>
  <c r="AA36" i="31"/>
  <c r="AA35" i="31"/>
  <c r="AA34" i="31"/>
  <c r="AA33" i="31"/>
  <c r="AA32" i="31"/>
  <c r="AA31" i="31"/>
  <c r="AA30" i="31"/>
  <c r="AA29" i="31"/>
  <c r="AA28" i="31"/>
  <c r="AA27" i="31"/>
  <c r="AA26" i="31"/>
  <c r="AA25" i="31"/>
  <c r="AA24" i="31"/>
  <c r="AA23" i="31"/>
  <c r="AA22" i="31"/>
  <c r="AA21" i="31"/>
  <c r="AA20" i="31"/>
  <c r="AA19" i="31"/>
  <c r="Z24" i="31"/>
  <c r="Z23" i="31"/>
  <c r="Z22" i="31"/>
  <c r="Z21" i="31"/>
  <c r="Z20" i="31"/>
  <c r="Z19" i="31"/>
  <c r="Y57" i="31"/>
  <c r="Y56" i="31"/>
  <c r="Y55" i="31"/>
  <c r="X57" i="31"/>
  <c r="X56" i="31"/>
  <c r="X55" i="31"/>
  <c r="X54" i="31"/>
  <c r="X53" i="31"/>
  <c r="X52" i="31"/>
  <c r="X51" i="31"/>
  <c r="X50" i="31"/>
  <c r="X49" i="31"/>
  <c r="X48" i="31"/>
  <c r="X47" i="31"/>
  <c r="X46" i="31"/>
  <c r="X45" i="31"/>
  <c r="X44" i="31"/>
  <c r="X43" i="31"/>
  <c r="X42" i="31"/>
  <c r="X41" i="31"/>
  <c r="X40" i="31"/>
  <c r="X39" i="31"/>
  <c r="X38" i="31"/>
  <c r="X37" i="31"/>
  <c r="X36" i="31"/>
  <c r="X35" i="31"/>
  <c r="X34" i="31"/>
  <c r="X33" i="31"/>
  <c r="X32" i="31"/>
  <c r="X31" i="31"/>
  <c r="X30" i="31"/>
  <c r="X29" i="31"/>
  <c r="X28" i="31"/>
  <c r="B13" i="20"/>
  <c r="B223" i="20"/>
  <c r="B94" i="20"/>
  <c r="B144" i="20"/>
  <c r="B245" i="20"/>
  <c r="B235" i="20"/>
  <c r="B79" i="20"/>
  <c r="B147" i="20"/>
  <c r="B177" i="20"/>
  <c r="B146" i="20"/>
  <c r="B127" i="20"/>
  <c r="B126" i="20"/>
  <c r="B210" i="20"/>
  <c r="B238" i="20"/>
  <c r="B184" i="20"/>
  <c r="B214" i="20"/>
  <c r="B162" i="20"/>
  <c r="B174" i="20"/>
  <c r="B92" i="20"/>
  <c r="B212" i="20"/>
  <c r="B225" i="20"/>
  <c r="B202" i="20"/>
  <c r="B199" i="20"/>
  <c r="B204" i="20"/>
  <c r="B18" i="20"/>
  <c r="B247" i="20"/>
  <c r="B226" i="20"/>
  <c r="B234" i="20"/>
  <c r="B220" i="20"/>
  <c r="B194" i="20"/>
  <c r="B78" i="20"/>
  <c r="B213" i="20"/>
  <c r="B124" i="20"/>
  <c r="B136" i="20"/>
  <c r="B2" i="30"/>
  <c r="A2" i="30"/>
  <c r="B192" i="20"/>
  <c r="B112" i="20"/>
  <c r="B244" i="20"/>
  <c r="B188" i="20"/>
  <c r="B21" i="20"/>
  <c r="B207" i="20"/>
  <c r="B228" i="20"/>
  <c r="B229" i="20"/>
  <c r="B165" i="20"/>
  <c r="B232" i="20"/>
  <c r="B117" i="20"/>
  <c r="B186" i="20"/>
  <c r="B217" i="20"/>
  <c r="B145" i="20"/>
  <c r="B153" i="20"/>
  <c r="B155" i="20"/>
  <c r="B110" i="20"/>
  <c r="B198" i="20"/>
  <c r="B106" i="20"/>
  <c r="B138" i="20"/>
  <c r="B130" i="20"/>
  <c r="B81" i="20"/>
  <c r="B231" i="20"/>
  <c r="B203" i="20"/>
  <c r="B175" i="20"/>
  <c r="B118" i="20"/>
  <c r="B187" i="20"/>
  <c r="B77" i="20"/>
  <c r="AA24" i="8"/>
  <c r="Z24" i="8"/>
  <c r="B219" i="33" l="1" a="1"/>
  <c r="B219" i="33" s="1"/>
  <c r="B217" i="33" a="1"/>
  <c r="B217" i="33" s="1"/>
  <c r="B215" i="33" a="1"/>
  <c r="B215" i="33" s="1"/>
  <c r="B218" i="33" a="1"/>
  <c r="B218" i="33" s="1"/>
  <c r="B216" i="33" a="1"/>
  <c r="B216" i="33" s="1"/>
  <c r="B213" i="33" a="1"/>
  <c r="B213" i="33" s="1"/>
  <c r="B214" i="33" a="1"/>
  <c r="B214" i="33" s="1"/>
  <c r="B212" i="33" a="1"/>
  <c r="B212" i="33" s="1"/>
  <c r="P59" i="29"/>
  <c r="P60" i="29"/>
  <c r="P61" i="29"/>
  <c r="P62" i="29"/>
  <c r="P63" i="29"/>
  <c r="O59" i="29"/>
  <c r="O60" i="29"/>
  <c r="O61" i="29"/>
  <c r="O62" i="29"/>
  <c r="O63" i="29"/>
  <c r="B206" i="33" a="1"/>
  <c r="B206" i="33" s="1"/>
  <c r="B209" i="33" a="1"/>
  <c r="B209" i="33" s="1"/>
  <c r="B210" i="33" a="1"/>
  <c r="B210" i="33" s="1"/>
  <c r="B2" i="20"/>
  <c r="AD102" i="12"/>
  <c r="AC102" i="12"/>
  <c r="AD101" i="12"/>
  <c r="AC101" i="12"/>
  <c r="AD100" i="12"/>
  <c r="AC100" i="12"/>
  <c r="AD99" i="12"/>
  <c r="AC99" i="12"/>
  <c r="AD98" i="12"/>
  <c r="AC98" i="12"/>
  <c r="AD97" i="12"/>
  <c r="AC97" i="12"/>
  <c r="AD96" i="12"/>
  <c r="AC96" i="12"/>
  <c r="AD95" i="12"/>
  <c r="AC95" i="12"/>
  <c r="AD94" i="12"/>
  <c r="AC94" i="12"/>
  <c r="AD93" i="12"/>
  <c r="AC93" i="12"/>
  <c r="AD92" i="12"/>
  <c r="AC92" i="12"/>
  <c r="AD91" i="12"/>
  <c r="AC91" i="12"/>
  <c r="AD90" i="12"/>
  <c r="AC90" i="12"/>
  <c r="AD89" i="12"/>
  <c r="AC89" i="12"/>
  <c r="AD88" i="12"/>
  <c r="AC88" i="12"/>
  <c r="AD87" i="12"/>
  <c r="AC87" i="12"/>
  <c r="AD86" i="12"/>
  <c r="AC86" i="12"/>
  <c r="AD85" i="12"/>
  <c r="AC85" i="12"/>
  <c r="AD84" i="12"/>
  <c r="AC84" i="12"/>
  <c r="AD83" i="12"/>
  <c r="AC83" i="12"/>
  <c r="AD82" i="12"/>
  <c r="AC82" i="12"/>
  <c r="AD81" i="12"/>
  <c r="AC81" i="12"/>
  <c r="AD80" i="12"/>
  <c r="AC80" i="12"/>
  <c r="AD79" i="12"/>
  <c r="AC79" i="12"/>
  <c r="AD78" i="12"/>
  <c r="AC78" i="12"/>
  <c r="AD77" i="12"/>
  <c r="AC77" i="12"/>
  <c r="AD76" i="12"/>
  <c r="AC76" i="12"/>
  <c r="AD75" i="12"/>
  <c r="AC75" i="12"/>
  <c r="AD74" i="12"/>
  <c r="AC74" i="12"/>
  <c r="AD73" i="12"/>
  <c r="AC73" i="12"/>
  <c r="AD72" i="12"/>
  <c r="AC72" i="12"/>
  <c r="AD71" i="12"/>
  <c r="AC71" i="12"/>
  <c r="AD70" i="12"/>
  <c r="AC70" i="12"/>
  <c r="AD69" i="12"/>
  <c r="AC69" i="12"/>
  <c r="AD68" i="12"/>
  <c r="AC68" i="12"/>
  <c r="AD67" i="12"/>
  <c r="AC67" i="12"/>
  <c r="AD66" i="12"/>
  <c r="AC66" i="12"/>
  <c r="AD65" i="12"/>
  <c r="AC65" i="12"/>
  <c r="AD64" i="12"/>
  <c r="AC64" i="12"/>
  <c r="AD63" i="12"/>
  <c r="AC63" i="12"/>
  <c r="AD62" i="12"/>
  <c r="AC62" i="12"/>
  <c r="AD61" i="12"/>
  <c r="AC61" i="12"/>
  <c r="AD60" i="12"/>
  <c r="AC60" i="12"/>
  <c r="AD59" i="12"/>
  <c r="AC59" i="12"/>
  <c r="AD58" i="12"/>
  <c r="AC58" i="12"/>
  <c r="AD57" i="12"/>
  <c r="AC57" i="12"/>
  <c r="AD56" i="12"/>
  <c r="AC56" i="12"/>
  <c r="AD55" i="12"/>
  <c r="AC55" i="12"/>
  <c r="AD54" i="12"/>
  <c r="AC54" i="12"/>
  <c r="AD53" i="12"/>
  <c r="AC53" i="12"/>
  <c r="AD52" i="12"/>
  <c r="AC52" i="12"/>
  <c r="AD51" i="12"/>
  <c r="AC51" i="12"/>
  <c r="AD50" i="12"/>
  <c r="AC50" i="12"/>
  <c r="AD49" i="12"/>
  <c r="AC49" i="12"/>
  <c r="AD48" i="12"/>
  <c r="AC48" i="12"/>
  <c r="AD47" i="12"/>
  <c r="AC47" i="12"/>
  <c r="AD46" i="12"/>
  <c r="AC46" i="12"/>
  <c r="AD45" i="12"/>
  <c r="AC45" i="12"/>
  <c r="AD44" i="12"/>
  <c r="AC44" i="12"/>
  <c r="AD43" i="12"/>
  <c r="AC43" i="12"/>
  <c r="AD42" i="12"/>
  <c r="AC42" i="12"/>
  <c r="AD41" i="12"/>
  <c r="AC41" i="12"/>
  <c r="AD40" i="12"/>
  <c r="AC40" i="12"/>
  <c r="AD39" i="12"/>
  <c r="AC39" i="12"/>
  <c r="AD38" i="12"/>
  <c r="AC38" i="12"/>
  <c r="AD37" i="12"/>
  <c r="AC37" i="12"/>
  <c r="AD36" i="12"/>
  <c r="AC36" i="12"/>
  <c r="AD35" i="12"/>
  <c r="AC35" i="12"/>
  <c r="AD34" i="12"/>
  <c r="AC34" i="12"/>
  <c r="AD33" i="12"/>
  <c r="AC33" i="12"/>
  <c r="AD32" i="12"/>
  <c r="AC32" i="12"/>
  <c r="AD31" i="12"/>
  <c r="AC31" i="12"/>
  <c r="AD30" i="12"/>
  <c r="AC30" i="12"/>
  <c r="AD29" i="12"/>
  <c r="AC29" i="12"/>
  <c r="AD28" i="12"/>
  <c r="AC28" i="12"/>
  <c r="AD27" i="12"/>
  <c r="AC27" i="12"/>
  <c r="AD26" i="12"/>
  <c r="AC26" i="12"/>
  <c r="AD25" i="12"/>
  <c r="AC25" i="12"/>
  <c r="AD24" i="12"/>
  <c r="AC24" i="12"/>
  <c r="AD23" i="12"/>
  <c r="AC23" i="12"/>
  <c r="AD22" i="12"/>
  <c r="AC22" i="12"/>
  <c r="AD21" i="12"/>
  <c r="AC21" i="12"/>
  <c r="AD20" i="12"/>
  <c r="AC20" i="12"/>
  <c r="AD19" i="12"/>
  <c r="AC19" i="12"/>
  <c r="AD18" i="12"/>
  <c r="AC18" i="12"/>
  <c r="AD17" i="12"/>
  <c r="AC17" i="12"/>
  <c r="AD16" i="12"/>
  <c r="AC16" i="12"/>
  <c r="AD15" i="12"/>
  <c r="AC15" i="12"/>
  <c r="AD14" i="12"/>
  <c r="AC14" i="12"/>
  <c r="AD13" i="12"/>
  <c r="AC13" i="12"/>
  <c r="AD12" i="12"/>
  <c r="AC12" i="12"/>
  <c r="AD11" i="12"/>
  <c r="AC11" i="12"/>
  <c r="AD10" i="12"/>
  <c r="AC10" i="12"/>
  <c r="AD9" i="12"/>
  <c r="AC9" i="12"/>
  <c r="AD8" i="12"/>
  <c r="AC8" i="12"/>
  <c r="AD7" i="12"/>
  <c r="AC7" i="12"/>
  <c r="H1715" i="21"/>
  <c r="H1714" i="21"/>
  <c r="H1713" i="21"/>
  <c r="H1712" i="21"/>
  <c r="H1711" i="21"/>
  <c r="H1710" i="21"/>
  <c r="H1709" i="21"/>
  <c r="H1708" i="21"/>
  <c r="H1707" i="21"/>
  <c r="H1706" i="21"/>
  <c r="H1705" i="21"/>
  <c r="H1704" i="21"/>
  <c r="H1703" i="21"/>
  <c r="H1702" i="21"/>
  <c r="H1701" i="21"/>
  <c r="H1700" i="21"/>
  <c r="H1699" i="21"/>
  <c r="H1698" i="21"/>
  <c r="H1697" i="21"/>
  <c r="H1696" i="21"/>
  <c r="H1695" i="21"/>
  <c r="H1694" i="21"/>
  <c r="H1693" i="21"/>
  <c r="H1692" i="21"/>
  <c r="H1691" i="21"/>
  <c r="H1690" i="21"/>
  <c r="H1689" i="21"/>
  <c r="H1688" i="21"/>
  <c r="H1687" i="21"/>
  <c r="H1686" i="21"/>
  <c r="H1685" i="21"/>
  <c r="H1684" i="21"/>
  <c r="H1683" i="21"/>
  <c r="H1682" i="21"/>
  <c r="H1681" i="21"/>
  <c r="H1680" i="21"/>
  <c r="H1679" i="21"/>
  <c r="H1678" i="21"/>
  <c r="H1677" i="21"/>
  <c r="H1676" i="21"/>
  <c r="H1675" i="21"/>
  <c r="H1674" i="21"/>
  <c r="H1673" i="21"/>
  <c r="H1672" i="21"/>
  <c r="H1671" i="21"/>
  <c r="H1670" i="21"/>
  <c r="H1669" i="21"/>
  <c r="H1668" i="21"/>
  <c r="H1667" i="21"/>
  <c r="H1666" i="21"/>
  <c r="H1665" i="21"/>
  <c r="H1664" i="21"/>
  <c r="H1663" i="21"/>
  <c r="H1662" i="21"/>
  <c r="H1661" i="21"/>
  <c r="H1660" i="21"/>
  <c r="H1659" i="21"/>
  <c r="H1658" i="21"/>
  <c r="H1657" i="21"/>
  <c r="H1656" i="21"/>
  <c r="H1655" i="21"/>
  <c r="H1654" i="21"/>
  <c r="H1653" i="21"/>
  <c r="H1652" i="21"/>
  <c r="H1651" i="21"/>
  <c r="H1650" i="21"/>
  <c r="H1649" i="21"/>
  <c r="H1648" i="21"/>
  <c r="H1647" i="21"/>
  <c r="H1646" i="21"/>
  <c r="H1645" i="21"/>
  <c r="H1644" i="21"/>
  <c r="H1643" i="21"/>
  <c r="H1642" i="21"/>
  <c r="H1641" i="21"/>
  <c r="H1640" i="21"/>
  <c r="H1639" i="21"/>
  <c r="H1638" i="21"/>
  <c r="H1637" i="21"/>
  <c r="H1636" i="21"/>
  <c r="H1635" i="21"/>
  <c r="H1634" i="21"/>
  <c r="H1633" i="21"/>
  <c r="H1632" i="21"/>
  <c r="H1631" i="21"/>
  <c r="H1630" i="21"/>
  <c r="H1629" i="21"/>
  <c r="H1628" i="21"/>
  <c r="H1627" i="21"/>
  <c r="H1626" i="21"/>
  <c r="H1625" i="21"/>
  <c r="H1624" i="21"/>
  <c r="H1623" i="21"/>
  <c r="H1622" i="21"/>
  <c r="H1621" i="21"/>
  <c r="H1620" i="21"/>
  <c r="H1619" i="21"/>
  <c r="H1618" i="21"/>
  <c r="H1617" i="21"/>
  <c r="H1616" i="21"/>
  <c r="H1615" i="21"/>
  <c r="H1614" i="21"/>
  <c r="H1613" i="21"/>
  <c r="H1612" i="21"/>
  <c r="H1611" i="21"/>
  <c r="H1610" i="21"/>
  <c r="H1609" i="21"/>
  <c r="H1608" i="21"/>
  <c r="H1607" i="21"/>
  <c r="H1606" i="21"/>
  <c r="H1605" i="21"/>
  <c r="H1604" i="21"/>
  <c r="H1603" i="21"/>
  <c r="H1602" i="21"/>
  <c r="H1601" i="21"/>
  <c r="H1600" i="21"/>
  <c r="H1599" i="21"/>
  <c r="H1598" i="21"/>
  <c r="H1597" i="21"/>
  <c r="H1596" i="21"/>
  <c r="H1595" i="21"/>
  <c r="H1594" i="21"/>
  <c r="H1593" i="21"/>
  <c r="H1592" i="21"/>
  <c r="H1591" i="21"/>
  <c r="H1590" i="21"/>
  <c r="H1589" i="21"/>
  <c r="G1715" i="21"/>
  <c r="G1714" i="21"/>
  <c r="G1713" i="21"/>
  <c r="G1712" i="21"/>
  <c r="G1711" i="21"/>
  <c r="G1710" i="21"/>
  <c r="G1709" i="21"/>
  <c r="G1708" i="21"/>
  <c r="G1707" i="21"/>
  <c r="G1706" i="21"/>
  <c r="G1705" i="21"/>
  <c r="G1704" i="21"/>
  <c r="G1703" i="21"/>
  <c r="G1702" i="21"/>
  <c r="G1701" i="21"/>
  <c r="G1700" i="21"/>
  <c r="G1699" i="21"/>
  <c r="G1698" i="21"/>
  <c r="G1697" i="21"/>
  <c r="G1696" i="21"/>
  <c r="G1695" i="21"/>
  <c r="G1694" i="21"/>
  <c r="G1693" i="21"/>
  <c r="G1692" i="21"/>
  <c r="G1691" i="21"/>
  <c r="G1690" i="21"/>
  <c r="G1689" i="21"/>
  <c r="G1688" i="21"/>
  <c r="G1687" i="21"/>
  <c r="G1686" i="21"/>
  <c r="G1685" i="21"/>
  <c r="G1684" i="21"/>
  <c r="G1683" i="21"/>
  <c r="G1682" i="21"/>
  <c r="G1681" i="21"/>
  <c r="G1680" i="21"/>
  <c r="G1679" i="21"/>
  <c r="G1678" i="21"/>
  <c r="G1677" i="21"/>
  <c r="G1676" i="21"/>
  <c r="G1675" i="21"/>
  <c r="G1674" i="21"/>
  <c r="G1673" i="21"/>
  <c r="G1672" i="21"/>
  <c r="G1671" i="21"/>
  <c r="G1670" i="21"/>
  <c r="G1669" i="21"/>
  <c r="G1668" i="21"/>
  <c r="G1667" i="21"/>
  <c r="G1666" i="21"/>
  <c r="G1665" i="21"/>
  <c r="G1664" i="21"/>
  <c r="G1663" i="21"/>
  <c r="G1662" i="21"/>
  <c r="G1661" i="21"/>
  <c r="G1660" i="21"/>
  <c r="G1659" i="21"/>
  <c r="G1658" i="21"/>
  <c r="G1657" i="21"/>
  <c r="G1656" i="21"/>
  <c r="G1655" i="21"/>
  <c r="G1654" i="21"/>
  <c r="G1653" i="21"/>
  <c r="G1652" i="21"/>
  <c r="G1651" i="21"/>
  <c r="G1650" i="21"/>
  <c r="G1649" i="21"/>
  <c r="G1648" i="21"/>
  <c r="G1647" i="21"/>
  <c r="G1646" i="21"/>
  <c r="G1645" i="21"/>
  <c r="G1644" i="21"/>
  <c r="G1643" i="21"/>
  <c r="G1642" i="21"/>
  <c r="G1641" i="21"/>
  <c r="G1640" i="21"/>
  <c r="G1639" i="21"/>
  <c r="G1638" i="21"/>
  <c r="G1637" i="21"/>
  <c r="G1636" i="21"/>
  <c r="G1635" i="21"/>
  <c r="G1634" i="21"/>
  <c r="G1633" i="21"/>
  <c r="G1632" i="21"/>
  <c r="G1631" i="21"/>
  <c r="G1630" i="21"/>
  <c r="G1629" i="21"/>
  <c r="G1628" i="21"/>
  <c r="G1627" i="21"/>
  <c r="G1626" i="21"/>
  <c r="G1625" i="21"/>
  <c r="G1624" i="21"/>
  <c r="G1623" i="21"/>
  <c r="G1622" i="21"/>
  <c r="G1621" i="21"/>
  <c r="G1620" i="21"/>
  <c r="G1619" i="21"/>
  <c r="G1618" i="21"/>
  <c r="G1617" i="21"/>
  <c r="G1616" i="21"/>
  <c r="G1615" i="21"/>
  <c r="G1614" i="21"/>
  <c r="G1613" i="21"/>
  <c r="G1612" i="21"/>
  <c r="G1611" i="21"/>
  <c r="G1610" i="21"/>
  <c r="G1609" i="21"/>
  <c r="G1608" i="21"/>
  <c r="G1607" i="21"/>
  <c r="G1606" i="21"/>
  <c r="G1605" i="21"/>
  <c r="G1604" i="21"/>
  <c r="G1603" i="21"/>
  <c r="G1602" i="21"/>
  <c r="G1601" i="21"/>
  <c r="G1600" i="21"/>
  <c r="G1599" i="21"/>
  <c r="G1598" i="21"/>
  <c r="G1597" i="21"/>
  <c r="G1596" i="21"/>
  <c r="G1595" i="21"/>
  <c r="G1594" i="21"/>
  <c r="G1593" i="21"/>
  <c r="G1592" i="21"/>
  <c r="G1591" i="21"/>
  <c r="G1590" i="21"/>
  <c r="G1589" i="21"/>
  <c r="B207" i="33" a="1"/>
  <c r="B207" i="33" s="1"/>
  <c r="B205" i="33" a="1"/>
  <c r="B205" i="33" s="1"/>
  <c r="B208" i="33" a="1"/>
  <c r="B208" i="33" s="1"/>
  <c r="N2" i="29"/>
  <c r="P2" i="29" s="1"/>
  <c r="D76" i="20"/>
  <c r="C76" i="20"/>
  <c r="D75" i="20"/>
  <c r="C75" i="20"/>
  <c r="D74" i="20"/>
  <c r="C74" i="20"/>
  <c r="D73" i="20"/>
  <c r="D12" i="20"/>
  <c r="C73" i="20"/>
  <c r="C12" i="20"/>
  <c r="D72" i="20"/>
  <c r="C72" i="20"/>
  <c r="C71" i="20"/>
  <c r="D71" i="20"/>
  <c r="C70" i="20"/>
  <c r="D70" i="20"/>
  <c r="C69" i="20"/>
  <c r="D69" i="20"/>
  <c r="H1588" i="21"/>
  <c r="H1587" i="21"/>
  <c r="H1586" i="21"/>
  <c r="H1585" i="21"/>
  <c r="H1584" i="21"/>
  <c r="H1583" i="21"/>
  <c r="H1582" i="21"/>
  <c r="H1581" i="21"/>
  <c r="H1580" i="21"/>
  <c r="H1579" i="21"/>
  <c r="H1578" i="21"/>
  <c r="H1577" i="21"/>
  <c r="H1576" i="21"/>
  <c r="H1575" i="21"/>
  <c r="H1574" i="21"/>
  <c r="H1573" i="21"/>
  <c r="H1572" i="21"/>
  <c r="H1571" i="21"/>
  <c r="G1588" i="21"/>
  <c r="G1587" i="21"/>
  <c r="G1586" i="21"/>
  <c r="G1585" i="21"/>
  <c r="G1584" i="21"/>
  <c r="G1583" i="21"/>
  <c r="G1582" i="21"/>
  <c r="G1581" i="21"/>
  <c r="G1580" i="21"/>
  <c r="G1579" i="21"/>
  <c r="G1578" i="21"/>
  <c r="G1577" i="21"/>
  <c r="G1576" i="21"/>
  <c r="G1575" i="21"/>
  <c r="G1574" i="21"/>
  <c r="G1573" i="21"/>
  <c r="G1572" i="21"/>
  <c r="G1571" i="21"/>
  <c r="H1570" i="21"/>
  <c r="H1569" i="21"/>
  <c r="H1568" i="21"/>
  <c r="H1567" i="21"/>
  <c r="H1566" i="21"/>
  <c r="H1565" i="21"/>
  <c r="H1564" i="21"/>
  <c r="H1563" i="21"/>
  <c r="H1562" i="21"/>
  <c r="H1561" i="21"/>
  <c r="H1560" i="21"/>
  <c r="H1559" i="21"/>
  <c r="H1558" i="21"/>
  <c r="H1557" i="21"/>
  <c r="H1556" i="21"/>
  <c r="H1555" i="21"/>
  <c r="H1554" i="21"/>
  <c r="G1570" i="21"/>
  <c r="G1569" i="21"/>
  <c r="G1568" i="21"/>
  <c r="G1567" i="21"/>
  <c r="G1566" i="21"/>
  <c r="G1565" i="21"/>
  <c r="G1564" i="21"/>
  <c r="G1563" i="21"/>
  <c r="G1562" i="21"/>
  <c r="G1561" i="21"/>
  <c r="G1560" i="21"/>
  <c r="G1559" i="21"/>
  <c r="G1558" i="21"/>
  <c r="G1557" i="21"/>
  <c r="G1556" i="21"/>
  <c r="G1555" i="21"/>
  <c r="G1554" i="21"/>
  <c r="G1519" i="21"/>
  <c r="G1520" i="21"/>
  <c r="G1521" i="21"/>
  <c r="G1522" i="21"/>
  <c r="G1523" i="21"/>
  <c r="G1524" i="21"/>
  <c r="G1525" i="21"/>
  <c r="G1526" i="21"/>
  <c r="G1527" i="21"/>
  <c r="G1528" i="21"/>
  <c r="G1529" i="21"/>
  <c r="G1530" i="21"/>
  <c r="G1531" i="21"/>
  <c r="G1532" i="21"/>
  <c r="G1533" i="21"/>
  <c r="G1534" i="21"/>
  <c r="G1535" i="21"/>
  <c r="G1536" i="21"/>
  <c r="G1537" i="21"/>
  <c r="G1538" i="21"/>
  <c r="G1539" i="21"/>
  <c r="G1540" i="21"/>
  <c r="G1541" i="21"/>
  <c r="G1542" i="21"/>
  <c r="G1543" i="21"/>
  <c r="G1544" i="21"/>
  <c r="G1545" i="21"/>
  <c r="G1546" i="21"/>
  <c r="G1547" i="21"/>
  <c r="G1548" i="21"/>
  <c r="G1549" i="21"/>
  <c r="G1550" i="21"/>
  <c r="G1551" i="21"/>
  <c r="G1552" i="21"/>
  <c r="G1553" i="21"/>
  <c r="H1519" i="21"/>
  <c r="H1520" i="21"/>
  <c r="H1521" i="21"/>
  <c r="H1522" i="21"/>
  <c r="H1523" i="21"/>
  <c r="H1524" i="21"/>
  <c r="H1525" i="21"/>
  <c r="H1526" i="21"/>
  <c r="H1527" i="21"/>
  <c r="H1528" i="21"/>
  <c r="H1529" i="21"/>
  <c r="H1530" i="21"/>
  <c r="H1531" i="21"/>
  <c r="H1532" i="21"/>
  <c r="H1533" i="21"/>
  <c r="H1534" i="21"/>
  <c r="H1535" i="21"/>
  <c r="H1536" i="21"/>
  <c r="H1537" i="21"/>
  <c r="H1538" i="21"/>
  <c r="H1539" i="21"/>
  <c r="H1540" i="21"/>
  <c r="H1541" i="21"/>
  <c r="H1542" i="21"/>
  <c r="H1543" i="21"/>
  <c r="H1544" i="21"/>
  <c r="H1545" i="21"/>
  <c r="H1546" i="21"/>
  <c r="H1547" i="21"/>
  <c r="H1548" i="21"/>
  <c r="H1549" i="21"/>
  <c r="H1550" i="21"/>
  <c r="H1551" i="21"/>
  <c r="H1552" i="21"/>
  <c r="H1553" i="21"/>
  <c r="G1512" i="21"/>
  <c r="G1513" i="21"/>
  <c r="G1514" i="21"/>
  <c r="G1515" i="21"/>
  <c r="G1516" i="21"/>
  <c r="G1517" i="21"/>
  <c r="G1518" i="21"/>
  <c r="H1512" i="21"/>
  <c r="H1513" i="21"/>
  <c r="H1514" i="21"/>
  <c r="H1515" i="21"/>
  <c r="H1516" i="21"/>
  <c r="H1517" i="21"/>
  <c r="H1518" i="21"/>
  <c r="H1511" i="21"/>
  <c r="H1510" i="21"/>
  <c r="H1509" i="21"/>
  <c r="H1508" i="21"/>
  <c r="H1507" i="21"/>
  <c r="H1506" i="21"/>
  <c r="H1505" i="21"/>
  <c r="G1511" i="21"/>
  <c r="G1510" i="21"/>
  <c r="G1509" i="21"/>
  <c r="G1508" i="21"/>
  <c r="G1507" i="21"/>
  <c r="G1506" i="21"/>
  <c r="G1505" i="21"/>
  <c r="H1457" i="21"/>
  <c r="H2" i="21"/>
  <c r="H3" i="21"/>
  <c r="H4" i="21"/>
  <c r="H5" i="21"/>
  <c r="H6" i="21"/>
  <c r="H7" i="21"/>
  <c r="H8" i="21"/>
  <c r="H9" i="21"/>
  <c r="H10" i="21"/>
  <c r="H11" i="21"/>
  <c r="H12" i="21"/>
  <c r="H13" i="21"/>
  <c r="H14" i="21"/>
  <c r="H15" i="21"/>
  <c r="H16" i="21"/>
  <c r="H17" i="21"/>
  <c r="H18" i="21"/>
  <c r="H19" i="21"/>
  <c r="H20" i="21"/>
  <c r="H21" i="21"/>
  <c r="H22" i="21"/>
  <c r="H23" i="21"/>
  <c r="H24" i="21"/>
  <c r="H25" i="21"/>
  <c r="H26" i="21"/>
  <c r="H27" i="21"/>
  <c r="H28" i="21"/>
  <c r="H29" i="21"/>
  <c r="H30" i="21"/>
  <c r="H31" i="21"/>
  <c r="H32" i="21"/>
  <c r="H33" i="21"/>
  <c r="H34" i="21"/>
  <c r="H35" i="21"/>
  <c r="H36" i="21"/>
  <c r="H37" i="21"/>
  <c r="H38" i="21"/>
  <c r="H39" i="21"/>
  <c r="H40" i="21"/>
  <c r="H41" i="21"/>
  <c r="H42" i="21"/>
  <c r="H43" i="21"/>
  <c r="H44" i="21"/>
  <c r="H45" i="21"/>
  <c r="H46" i="21"/>
  <c r="H47" i="21"/>
  <c r="H48" i="21"/>
  <c r="H49" i="21"/>
  <c r="H50" i="21"/>
  <c r="H51" i="21"/>
  <c r="H52" i="21"/>
  <c r="H53" i="21"/>
  <c r="H54" i="21"/>
  <c r="H55" i="21"/>
  <c r="H56" i="21"/>
  <c r="H57" i="21"/>
  <c r="H58" i="21"/>
  <c r="H59" i="21"/>
  <c r="H60" i="21"/>
  <c r="H61" i="21"/>
  <c r="H62" i="21"/>
  <c r="H63" i="21"/>
  <c r="H64" i="21"/>
  <c r="H65" i="21"/>
  <c r="H66" i="21"/>
  <c r="H67" i="21"/>
  <c r="H68" i="21"/>
  <c r="H69" i="21"/>
  <c r="H70" i="21"/>
  <c r="H71" i="21"/>
  <c r="H72" i="21"/>
  <c r="H73" i="21"/>
  <c r="H74" i="21"/>
  <c r="H75" i="21"/>
  <c r="H76" i="21"/>
  <c r="H77" i="21"/>
  <c r="H78" i="21"/>
  <c r="H79" i="21"/>
  <c r="H80" i="21"/>
  <c r="H81" i="21"/>
  <c r="H82" i="21"/>
  <c r="H83" i="21"/>
  <c r="H84" i="21"/>
  <c r="H85" i="21"/>
  <c r="H86" i="21"/>
  <c r="H87" i="21"/>
  <c r="H88" i="21"/>
  <c r="H89" i="21"/>
  <c r="H90" i="21"/>
  <c r="H91" i="21"/>
  <c r="H92" i="21"/>
  <c r="H93" i="21"/>
  <c r="H94" i="21"/>
  <c r="H95" i="21"/>
  <c r="H96" i="21"/>
  <c r="H97" i="21"/>
  <c r="H98" i="21"/>
  <c r="H99" i="21"/>
  <c r="H100" i="21"/>
  <c r="H101" i="21"/>
  <c r="H102" i="21"/>
  <c r="H103" i="21"/>
  <c r="H104" i="21"/>
  <c r="H105" i="21"/>
  <c r="H106" i="21"/>
  <c r="H107" i="21"/>
  <c r="H108" i="21"/>
  <c r="H109" i="21"/>
  <c r="H110" i="21"/>
  <c r="H111" i="21"/>
  <c r="H112" i="21"/>
  <c r="H113" i="21"/>
  <c r="H114" i="21"/>
  <c r="H115" i="21"/>
  <c r="H116" i="21"/>
  <c r="H117" i="21"/>
  <c r="H118" i="21"/>
  <c r="H119" i="21"/>
  <c r="H120" i="21"/>
  <c r="H121" i="21"/>
  <c r="H122" i="21"/>
  <c r="H123" i="21"/>
  <c r="H124" i="21"/>
  <c r="H125" i="21"/>
  <c r="H126" i="21"/>
  <c r="H127" i="21"/>
  <c r="H128" i="21"/>
  <c r="H129" i="21"/>
  <c r="H130" i="21"/>
  <c r="H131" i="21"/>
  <c r="H132" i="21"/>
  <c r="H133" i="21"/>
  <c r="H134" i="21"/>
  <c r="H135" i="21"/>
  <c r="H136" i="21"/>
  <c r="H137" i="21"/>
  <c r="H138" i="21"/>
  <c r="H139" i="21"/>
  <c r="H140" i="21"/>
  <c r="H141" i="21"/>
  <c r="H142" i="21"/>
  <c r="H143" i="21"/>
  <c r="H144" i="21"/>
  <c r="H145" i="21"/>
  <c r="H146" i="21"/>
  <c r="H147" i="21"/>
  <c r="H148" i="21"/>
  <c r="H149" i="21"/>
  <c r="H150" i="21"/>
  <c r="H151" i="21"/>
  <c r="H152" i="21"/>
  <c r="H153" i="21"/>
  <c r="H154" i="21"/>
  <c r="H155" i="21"/>
  <c r="H156" i="21"/>
  <c r="H157" i="21"/>
  <c r="H158" i="21"/>
  <c r="H159" i="21"/>
  <c r="H160" i="21"/>
  <c r="H161" i="21"/>
  <c r="H162" i="21"/>
  <c r="H163" i="21"/>
  <c r="H164" i="21"/>
  <c r="H165" i="21"/>
  <c r="H166" i="21"/>
  <c r="H167" i="21"/>
  <c r="H168" i="21"/>
  <c r="H169" i="21"/>
  <c r="H170" i="21"/>
  <c r="H171" i="21"/>
  <c r="H172" i="21"/>
  <c r="H173" i="21"/>
  <c r="H174" i="21"/>
  <c r="H175" i="21"/>
  <c r="H176" i="21"/>
  <c r="H177" i="21"/>
  <c r="H178" i="21"/>
  <c r="H179" i="21"/>
  <c r="H180" i="21"/>
  <c r="H181" i="21"/>
  <c r="H182" i="21"/>
  <c r="H183" i="21"/>
  <c r="H184" i="21"/>
  <c r="H185" i="21"/>
  <c r="H186" i="21"/>
  <c r="H187" i="21"/>
  <c r="H188" i="21"/>
  <c r="H189" i="21"/>
  <c r="H190" i="21"/>
  <c r="H191" i="21"/>
  <c r="H192" i="21"/>
  <c r="H193" i="21"/>
  <c r="H194" i="21"/>
  <c r="H195" i="21"/>
  <c r="H196" i="21"/>
  <c r="H197" i="21"/>
  <c r="H198" i="21"/>
  <c r="H199" i="21"/>
  <c r="H200" i="21"/>
  <c r="H201" i="21"/>
  <c r="H202" i="21"/>
  <c r="H203" i="21"/>
  <c r="H204" i="21"/>
  <c r="H205" i="21"/>
  <c r="H206" i="21"/>
  <c r="H207" i="21"/>
  <c r="H208" i="21"/>
  <c r="H209" i="21"/>
  <c r="H210" i="21"/>
  <c r="H211" i="21"/>
  <c r="H212" i="21"/>
  <c r="H213" i="21"/>
  <c r="H214" i="21"/>
  <c r="H215" i="21"/>
  <c r="H216" i="21"/>
  <c r="H217" i="21"/>
  <c r="H218" i="21"/>
  <c r="H219" i="21"/>
  <c r="H220" i="21"/>
  <c r="H221" i="21"/>
  <c r="H222" i="21"/>
  <c r="H223" i="21"/>
  <c r="H224" i="21"/>
  <c r="H225" i="21"/>
  <c r="H226" i="21"/>
  <c r="H227" i="21"/>
  <c r="H228" i="21"/>
  <c r="H229" i="21"/>
  <c r="H230" i="21"/>
  <c r="H231" i="21"/>
  <c r="H232" i="21"/>
  <c r="H233" i="21"/>
  <c r="H234" i="21"/>
  <c r="H235" i="21"/>
  <c r="H236" i="21"/>
  <c r="H237" i="21"/>
  <c r="H238" i="21"/>
  <c r="H239" i="21"/>
  <c r="H240" i="21"/>
  <c r="H241" i="21"/>
  <c r="H242" i="21"/>
  <c r="H243" i="21"/>
  <c r="H244" i="21"/>
  <c r="H245" i="21"/>
  <c r="H246" i="21"/>
  <c r="H247" i="21"/>
  <c r="H248" i="21"/>
  <c r="H249" i="21"/>
  <c r="H250" i="21"/>
  <c r="H251" i="21"/>
  <c r="H252" i="21"/>
  <c r="H253" i="21"/>
  <c r="H254" i="21"/>
  <c r="H255" i="21"/>
  <c r="H256" i="21"/>
  <c r="H257" i="21"/>
  <c r="H258" i="21"/>
  <c r="H259" i="21"/>
  <c r="H260" i="21"/>
  <c r="H261" i="21"/>
  <c r="H262" i="21"/>
  <c r="H263" i="21"/>
  <c r="H264" i="21"/>
  <c r="H265" i="21"/>
  <c r="H266" i="21"/>
  <c r="H267" i="21"/>
  <c r="H268" i="21"/>
  <c r="H269" i="21"/>
  <c r="H270" i="21"/>
  <c r="H271" i="21"/>
  <c r="H272" i="21"/>
  <c r="H273" i="21"/>
  <c r="H274" i="21"/>
  <c r="H275" i="21"/>
  <c r="H276" i="21"/>
  <c r="H277" i="21"/>
  <c r="H278" i="21"/>
  <c r="H279" i="21"/>
  <c r="H280" i="21"/>
  <c r="H281" i="21"/>
  <c r="H282" i="21"/>
  <c r="H283" i="21"/>
  <c r="H284" i="21"/>
  <c r="H285" i="21"/>
  <c r="H286" i="21"/>
  <c r="H287" i="21"/>
  <c r="H288" i="21"/>
  <c r="H289" i="21"/>
  <c r="H290" i="21"/>
  <c r="H291" i="21"/>
  <c r="H292" i="21"/>
  <c r="H293" i="21"/>
  <c r="H294" i="21"/>
  <c r="H295" i="21"/>
  <c r="H296" i="21"/>
  <c r="H297" i="21"/>
  <c r="H298" i="21"/>
  <c r="H299" i="21"/>
  <c r="H300" i="21"/>
  <c r="H301" i="21"/>
  <c r="H302" i="21"/>
  <c r="H303" i="21"/>
  <c r="H304" i="21"/>
  <c r="H305" i="21"/>
  <c r="H306" i="21"/>
  <c r="H307" i="21"/>
  <c r="H308" i="21"/>
  <c r="H309" i="21"/>
  <c r="H310" i="21"/>
  <c r="H311" i="21"/>
  <c r="H312" i="21"/>
  <c r="H313" i="21"/>
  <c r="H314" i="21"/>
  <c r="H315" i="21"/>
  <c r="H316" i="21"/>
  <c r="H317" i="21"/>
  <c r="H318" i="21"/>
  <c r="H319" i="21"/>
  <c r="H320" i="21"/>
  <c r="H321" i="21"/>
  <c r="H322" i="21"/>
  <c r="H323" i="21"/>
  <c r="H324" i="21"/>
  <c r="H325" i="21"/>
  <c r="H326" i="21"/>
  <c r="H327" i="21"/>
  <c r="H328" i="21"/>
  <c r="H329" i="21"/>
  <c r="H330" i="21"/>
  <c r="H331" i="21"/>
  <c r="H332" i="21"/>
  <c r="H333" i="21"/>
  <c r="H334" i="21"/>
  <c r="H335" i="21"/>
  <c r="H336" i="21"/>
  <c r="H337" i="21"/>
  <c r="H338" i="21"/>
  <c r="H339" i="21"/>
  <c r="H340" i="21"/>
  <c r="H341" i="21"/>
  <c r="H342" i="21"/>
  <c r="H343" i="21"/>
  <c r="H344" i="21"/>
  <c r="H345" i="21"/>
  <c r="H346" i="21"/>
  <c r="H347" i="21"/>
  <c r="H348" i="21"/>
  <c r="H349" i="21"/>
  <c r="H350" i="21"/>
  <c r="H351" i="21"/>
  <c r="H352" i="21"/>
  <c r="H353" i="21"/>
  <c r="H354" i="21"/>
  <c r="H355" i="21"/>
  <c r="H356" i="21"/>
  <c r="H357" i="21"/>
  <c r="H358" i="21"/>
  <c r="H359" i="21"/>
  <c r="H360" i="21"/>
  <c r="H361" i="21"/>
  <c r="H362" i="21"/>
  <c r="H363" i="21"/>
  <c r="H364" i="21"/>
  <c r="H365" i="21"/>
  <c r="H366" i="21"/>
  <c r="H367" i="21"/>
  <c r="H368" i="21"/>
  <c r="H369" i="21"/>
  <c r="H370" i="21"/>
  <c r="H371" i="21"/>
  <c r="H372" i="21"/>
  <c r="H373" i="21"/>
  <c r="H374" i="21"/>
  <c r="H375" i="21"/>
  <c r="H376" i="21"/>
  <c r="H377" i="21"/>
  <c r="H378" i="21"/>
  <c r="H379" i="21"/>
  <c r="H380" i="21"/>
  <c r="H381" i="21"/>
  <c r="H382" i="21"/>
  <c r="H383" i="21"/>
  <c r="H384" i="21"/>
  <c r="H385" i="21"/>
  <c r="H386" i="21"/>
  <c r="H387" i="21"/>
  <c r="H388" i="21"/>
  <c r="H389" i="21"/>
  <c r="H390" i="21"/>
  <c r="H391" i="21"/>
  <c r="H392" i="21"/>
  <c r="H393" i="21"/>
  <c r="H394" i="21"/>
  <c r="H395" i="21"/>
  <c r="H396" i="21"/>
  <c r="H397" i="21"/>
  <c r="H398" i="21"/>
  <c r="H399" i="21"/>
  <c r="H400" i="21"/>
  <c r="H401" i="21"/>
  <c r="H402" i="21"/>
  <c r="H403" i="21"/>
  <c r="H404" i="21"/>
  <c r="H405" i="21"/>
  <c r="H406" i="21"/>
  <c r="H407" i="21"/>
  <c r="H408" i="21"/>
  <c r="H409" i="21"/>
  <c r="H410" i="21"/>
  <c r="H411" i="21"/>
  <c r="H412" i="21"/>
  <c r="H413" i="21"/>
  <c r="H414" i="21"/>
  <c r="H415" i="21"/>
  <c r="H416" i="21"/>
  <c r="H417" i="21"/>
  <c r="H418" i="21"/>
  <c r="H419" i="21"/>
  <c r="H420" i="21"/>
  <c r="H421" i="21"/>
  <c r="H422" i="21"/>
  <c r="H423" i="21"/>
  <c r="H424" i="21"/>
  <c r="H425" i="21"/>
  <c r="H426" i="21"/>
  <c r="H427" i="21"/>
  <c r="H428" i="21"/>
  <c r="H429" i="21"/>
  <c r="H430" i="21"/>
  <c r="H431" i="21"/>
  <c r="H432" i="21"/>
  <c r="H433" i="21"/>
  <c r="H434" i="21"/>
  <c r="H435" i="21"/>
  <c r="H436" i="21"/>
  <c r="H437" i="21"/>
  <c r="H438" i="21"/>
  <c r="H439" i="21"/>
  <c r="H440" i="21"/>
  <c r="H441" i="21"/>
  <c r="H442" i="21"/>
  <c r="H443" i="21"/>
  <c r="H444" i="21"/>
  <c r="H445" i="21"/>
  <c r="H446" i="21"/>
  <c r="H447" i="21"/>
  <c r="H448" i="21"/>
  <c r="H449" i="21"/>
  <c r="H450" i="21"/>
  <c r="H451" i="21"/>
  <c r="H452" i="21"/>
  <c r="H453" i="21"/>
  <c r="H454" i="21"/>
  <c r="H455" i="21"/>
  <c r="H456" i="21"/>
  <c r="H457" i="21"/>
  <c r="H458" i="21"/>
  <c r="H459" i="21"/>
  <c r="H460" i="21"/>
  <c r="H461" i="21"/>
  <c r="H462" i="21"/>
  <c r="H463" i="21"/>
  <c r="H464" i="21"/>
  <c r="H465" i="21"/>
  <c r="H466" i="21"/>
  <c r="H467" i="21"/>
  <c r="H468" i="21"/>
  <c r="H469" i="21"/>
  <c r="H470" i="21"/>
  <c r="H471" i="21"/>
  <c r="H472" i="21"/>
  <c r="H473" i="21"/>
  <c r="H474" i="21"/>
  <c r="H475" i="21"/>
  <c r="H476" i="21"/>
  <c r="H477" i="21"/>
  <c r="H478" i="21"/>
  <c r="H479" i="21"/>
  <c r="H480" i="21"/>
  <c r="H481" i="21"/>
  <c r="H482" i="21"/>
  <c r="H483" i="21"/>
  <c r="H484" i="21"/>
  <c r="H485" i="21"/>
  <c r="H486" i="21"/>
  <c r="H487" i="21"/>
  <c r="H488" i="21"/>
  <c r="H489" i="21"/>
  <c r="H490" i="21"/>
  <c r="H491" i="21"/>
  <c r="H492" i="21"/>
  <c r="H493" i="21"/>
  <c r="H494" i="21"/>
  <c r="H495" i="21"/>
  <c r="H496" i="21"/>
  <c r="H497" i="21"/>
  <c r="H498" i="21"/>
  <c r="H499" i="21"/>
  <c r="H500" i="21"/>
  <c r="H501" i="21"/>
  <c r="H502" i="21"/>
  <c r="H503" i="21"/>
  <c r="H504" i="21"/>
  <c r="H505" i="21"/>
  <c r="H506" i="21"/>
  <c r="H507" i="21"/>
  <c r="H508" i="21"/>
  <c r="H509" i="21"/>
  <c r="H510" i="21"/>
  <c r="H511" i="21"/>
  <c r="H512" i="21"/>
  <c r="H513" i="21"/>
  <c r="H514" i="21"/>
  <c r="H515" i="21"/>
  <c r="H516" i="21"/>
  <c r="H517" i="21"/>
  <c r="H518" i="21"/>
  <c r="H519" i="21"/>
  <c r="H520" i="21"/>
  <c r="H521" i="21"/>
  <c r="H522" i="21"/>
  <c r="H523" i="21"/>
  <c r="H524" i="21"/>
  <c r="H525" i="21"/>
  <c r="H526" i="21"/>
  <c r="H527" i="21"/>
  <c r="H528" i="21"/>
  <c r="H529" i="21"/>
  <c r="H530" i="21"/>
  <c r="H531" i="21"/>
  <c r="H532" i="21"/>
  <c r="H533" i="21"/>
  <c r="H534" i="21"/>
  <c r="H535" i="21"/>
  <c r="H536" i="21"/>
  <c r="H537" i="21"/>
  <c r="H538" i="21"/>
  <c r="H539" i="21"/>
  <c r="H540" i="21"/>
  <c r="H541" i="21"/>
  <c r="H542" i="21"/>
  <c r="H543" i="21"/>
  <c r="H544" i="21"/>
  <c r="H545" i="21"/>
  <c r="H546" i="21"/>
  <c r="H547" i="21"/>
  <c r="H548" i="21"/>
  <c r="H549" i="21"/>
  <c r="H550" i="21"/>
  <c r="H551" i="21"/>
  <c r="H552" i="21"/>
  <c r="H553" i="21"/>
  <c r="H554" i="21"/>
  <c r="H555" i="21"/>
  <c r="H556" i="21"/>
  <c r="H557" i="21"/>
  <c r="H558" i="21"/>
  <c r="H559" i="21"/>
  <c r="H560" i="21"/>
  <c r="H561" i="21"/>
  <c r="H562" i="21"/>
  <c r="H563" i="21"/>
  <c r="H564" i="21"/>
  <c r="H565" i="21"/>
  <c r="H566" i="21"/>
  <c r="H567" i="21"/>
  <c r="H568" i="21"/>
  <c r="H569" i="21"/>
  <c r="H570" i="21"/>
  <c r="H571" i="21"/>
  <c r="H572" i="21"/>
  <c r="H573" i="21"/>
  <c r="H574" i="21"/>
  <c r="H575" i="21"/>
  <c r="H576" i="21"/>
  <c r="H577" i="21"/>
  <c r="H578" i="21"/>
  <c r="H579" i="21"/>
  <c r="H580" i="21"/>
  <c r="H581" i="21"/>
  <c r="H582" i="21"/>
  <c r="H583" i="21"/>
  <c r="H584" i="21"/>
  <c r="H585" i="21"/>
  <c r="H586" i="21"/>
  <c r="H587" i="21"/>
  <c r="H588" i="21"/>
  <c r="H589" i="21"/>
  <c r="H590" i="21"/>
  <c r="H591" i="21"/>
  <c r="H592" i="21"/>
  <c r="H593" i="21"/>
  <c r="H594" i="21"/>
  <c r="H595" i="21"/>
  <c r="H596" i="21"/>
  <c r="H597" i="21"/>
  <c r="H598" i="21"/>
  <c r="H599" i="21"/>
  <c r="H600" i="21"/>
  <c r="H601" i="21"/>
  <c r="H602" i="21"/>
  <c r="H603" i="21"/>
  <c r="H604" i="21"/>
  <c r="H605" i="21"/>
  <c r="H606" i="21"/>
  <c r="H607" i="21"/>
  <c r="H608" i="21"/>
  <c r="H609" i="21"/>
  <c r="H610" i="21"/>
  <c r="H611" i="21"/>
  <c r="H612" i="21"/>
  <c r="H613" i="21"/>
  <c r="H614" i="21"/>
  <c r="H615" i="21"/>
  <c r="H616" i="21"/>
  <c r="H617" i="21"/>
  <c r="H618" i="21"/>
  <c r="H619" i="21"/>
  <c r="H620" i="21"/>
  <c r="H621" i="21"/>
  <c r="H622" i="21"/>
  <c r="H623" i="21"/>
  <c r="H624" i="21"/>
  <c r="H625" i="21"/>
  <c r="H626" i="21"/>
  <c r="H627" i="21"/>
  <c r="H628" i="21"/>
  <c r="H629" i="21"/>
  <c r="H630" i="21"/>
  <c r="H631" i="21"/>
  <c r="H632" i="21"/>
  <c r="H633" i="21"/>
  <c r="H634" i="21"/>
  <c r="H635" i="21"/>
  <c r="H636" i="21"/>
  <c r="H637" i="21"/>
  <c r="H638" i="21"/>
  <c r="H639" i="21"/>
  <c r="H640" i="21"/>
  <c r="H641" i="21"/>
  <c r="H642" i="21"/>
  <c r="H643" i="21"/>
  <c r="H644" i="21"/>
  <c r="H645" i="21"/>
  <c r="H646" i="21"/>
  <c r="H647" i="21"/>
  <c r="H648" i="21"/>
  <c r="H649" i="21"/>
  <c r="H650" i="21"/>
  <c r="H651" i="21"/>
  <c r="H652" i="21"/>
  <c r="H653" i="21"/>
  <c r="H654" i="21"/>
  <c r="H655" i="21"/>
  <c r="H656" i="21"/>
  <c r="H657" i="21"/>
  <c r="H658" i="21"/>
  <c r="H659" i="21"/>
  <c r="H660" i="21"/>
  <c r="H661" i="21"/>
  <c r="H662" i="21"/>
  <c r="H663" i="21"/>
  <c r="H664" i="21"/>
  <c r="H665" i="21"/>
  <c r="H666" i="21"/>
  <c r="H667" i="21"/>
  <c r="H668" i="21"/>
  <c r="H669" i="21"/>
  <c r="H670" i="21"/>
  <c r="H671" i="21"/>
  <c r="H672" i="21"/>
  <c r="H673" i="21"/>
  <c r="H674" i="21"/>
  <c r="H675" i="21"/>
  <c r="H676" i="21"/>
  <c r="H677" i="21"/>
  <c r="H678" i="21"/>
  <c r="H679" i="21"/>
  <c r="H680" i="21"/>
  <c r="H681" i="21"/>
  <c r="H682" i="21"/>
  <c r="H683" i="21"/>
  <c r="H684" i="21"/>
  <c r="H685" i="21"/>
  <c r="H686" i="21"/>
  <c r="H687" i="21"/>
  <c r="H688" i="21"/>
  <c r="H689" i="21"/>
  <c r="H690" i="21"/>
  <c r="H691" i="21"/>
  <c r="H692" i="21"/>
  <c r="H693" i="21"/>
  <c r="H694" i="21"/>
  <c r="H695" i="21"/>
  <c r="H696" i="21"/>
  <c r="H697" i="21"/>
  <c r="H698" i="21"/>
  <c r="H699" i="21"/>
  <c r="H700" i="21"/>
  <c r="H701" i="21"/>
  <c r="H702" i="21"/>
  <c r="H703" i="21"/>
  <c r="H704" i="21"/>
  <c r="H705" i="21"/>
  <c r="H706" i="21"/>
  <c r="H707" i="21"/>
  <c r="H708" i="21"/>
  <c r="H709" i="21"/>
  <c r="H710" i="21"/>
  <c r="H711" i="21"/>
  <c r="H712" i="21"/>
  <c r="H713" i="21"/>
  <c r="H714" i="21"/>
  <c r="H715" i="21"/>
  <c r="H716" i="21"/>
  <c r="H717" i="21"/>
  <c r="H718" i="21"/>
  <c r="H719" i="21"/>
  <c r="H720" i="21"/>
  <c r="H721" i="21"/>
  <c r="H722" i="21"/>
  <c r="H723" i="21"/>
  <c r="H724" i="21"/>
  <c r="H725" i="21"/>
  <c r="H726" i="21"/>
  <c r="H727" i="21"/>
  <c r="H728" i="21"/>
  <c r="H729" i="21"/>
  <c r="H730" i="21"/>
  <c r="H731" i="21"/>
  <c r="H732" i="21"/>
  <c r="H733" i="21"/>
  <c r="H734" i="21"/>
  <c r="H735" i="21"/>
  <c r="H736" i="21"/>
  <c r="H737" i="21"/>
  <c r="H738" i="21"/>
  <c r="H739" i="21"/>
  <c r="H740" i="21"/>
  <c r="H741" i="21"/>
  <c r="H742" i="21"/>
  <c r="H743" i="21"/>
  <c r="H744" i="21"/>
  <c r="H745" i="21"/>
  <c r="H746" i="21"/>
  <c r="H747" i="21"/>
  <c r="H748" i="21"/>
  <c r="H749" i="21"/>
  <c r="H750" i="21"/>
  <c r="H751" i="21"/>
  <c r="H752" i="21"/>
  <c r="H753" i="21"/>
  <c r="H754" i="21"/>
  <c r="H755" i="21"/>
  <c r="H756" i="21"/>
  <c r="H757" i="21"/>
  <c r="H758" i="21"/>
  <c r="H759" i="21"/>
  <c r="H760" i="21"/>
  <c r="H761" i="21"/>
  <c r="H762" i="21"/>
  <c r="H763" i="21"/>
  <c r="H764" i="21"/>
  <c r="H765" i="21"/>
  <c r="H766" i="21"/>
  <c r="H767" i="21"/>
  <c r="H768" i="21"/>
  <c r="H769" i="21"/>
  <c r="H770" i="21"/>
  <c r="H771" i="21"/>
  <c r="H772" i="21"/>
  <c r="H773" i="21"/>
  <c r="H774" i="21"/>
  <c r="H775" i="21"/>
  <c r="H776" i="21"/>
  <c r="H777" i="21"/>
  <c r="H778" i="21"/>
  <c r="H779" i="21"/>
  <c r="H780" i="21"/>
  <c r="H781" i="21"/>
  <c r="H782" i="21"/>
  <c r="H783" i="21"/>
  <c r="H784" i="21"/>
  <c r="H785" i="21"/>
  <c r="H786" i="21"/>
  <c r="H787" i="21"/>
  <c r="H788" i="21"/>
  <c r="H789" i="21"/>
  <c r="H790" i="21"/>
  <c r="H791" i="21"/>
  <c r="H792" i="21"/>
  <c r="H793" i="21"/>
  <c r="H794" i="21"/>
  <c r="H795" i="21"/>
  <c r="H796" i="21"/>
  <c r="H797" i="21"/>
  <c r="H798" i="21"/>
  <c r="H799" i="21"/>
  <c r="H800" i="21"/>
  <c r="H801" i="21"/>
  <c r="H802" i="21"/>
  <c r="H803" i="21"/>
  <c r="H804" i="21"/>
  <c r="H805" i="21"/>
  <c r="H806" i="21"/>
  <c r="H807" i="21"/>
  <c r="H808" i="21"/>
  <c r="H809" i="21"/>
  <c r="H810" i="21"/>
  <c r="H811" i="21"/>
  <c r="H812" i="21"/>
  <c r="H813" i="21"/>
  <c r="H814" i="21"/>
  <c r="H815" i="21"/>
  <c r="H816" i="21"/>
  <c r="H817" i="21"/>
  <c r="H818" i="21"/>
  <c r="H819" i="21"/>
  <c r="H820" i="21"/>
  <c r="H821" i="21"/>
  <c r="H822" i="21"/>
  <c r="H823" i="21"/>
  <c r="H824" i="21"/>
  <c r="H825" i="21"/>
  <c r="H826" i="21"/>
  <c r="H827" i="21"/>
  <c r="H828" i="21"/>
  <c r="H829" i="21"/>
  <c r="H830" i="21"/>
  <c r="H831" i="21"/>
  <c r="H832" i="21"/>
  <c r="H833" i="21"/>
  <c r="H834" i="21"/>
  <c r="H835" i="21"/>
  <c r="H836" i="21"/>
  <c r="H837" i="21"/>
  <c r="H838" i="21"/>
  <c r="H839" i="21"/>
  <c r="H840" i="21"/>
  <c r="H841" i="21"/>
  <c r="H842" i="21"/>
  <c r="H843" i="21"/>
  <c r="H844" i="21"/>
  <c r="H845" i="21"/>
  <c r="H846" i="21"/>
  <c r="H847" i="21"/>
  <c r="H848" i="21"/>
  <c r="H849" i="21"/>
  <c r="H850" i="21"/>
  <c r="H851" i="21"/>
  <c r="H852" i="21"/>
  <c r="H853" i="21"/>
  <c r="H854" i="21"/>
  <c r="H855" i="21"/>
  <c r="H856" i="21"/>
  <c r="H857" i="21"/>
  <c r="H858" i="21"/>
  <c r="H859" i="21"/>
  <c r="H860" i="21"/>
  <c r="H861" i="21"/>
  <c r="H862" i="21"/>
  <c r="H863" i="21"/>
  <c r="H864" i="21"/>
  <c r="H865" i="21"/>
  <c r="H866" i="21"/>
  <c r="H867" i="21"/>
  <c r="H868" i="21"/>
  <c r="H869" i="21"/>
  <c r="H870" i="21"/>
  <c r="H871" i="21"/>
  <c r="H872" i="21"/>
  <c r="H873" i="21"/>
  <c r="H874" i="21"/>
  <c r="H875" i="21"/>
  <c r="H876" i="21"/>
  <c r="H877" i="21"/>
  <c r="H878" i="21"/>
  <c r="H879" i="21"/>
  <c r="H880" i="21"/>
  <c r="H881" i="21"/>
  <c r="H882" i="21"/>
  <c r="H883" i="21"/>
  <c r="H884" i="21"/>
  <c r="H885" i="21"/>
  <c r="H886" i="21"/>
  <c r="H887" i="21"/>
  <c r="H888" i="21"/>
  <c r="H889" i="21"/>
  <c r="H890" i="21"/>
  <c r="H891" i="21"/>
  <c r="H892" i="21"/>
  <c r="H893" i="21"/>
  <c r="H894" i="21"/>
  <c r="H895" i="21"/>
  <c r="H896" i="21"/>
  <c r="H897" i="21"/>
  <c r="H898" i="21"/>
  <c r="H899" i="21"/>
  <c r="H900" i="21"/>
  <c r="H901" i="21"/>
  <c r="H902" i="21"/>
  <c r="H903" i="21"/>
  <c r="H904" i="21"/>
  <c r="H905" i="21"/>
  <c r="H906" i="21"/>
  <c r="H907" i="21"/>
  <c r="H908" i="21"/>
  <c r="H909" i="21"/>
  <c r="H910" i="21"/>
  <c r="H911" i="21"/>
  <c r="H912" i="21"/>
  <c r="H913" i="21"/>
  <c r="H914" i="21"/>
  <c r="H915" i="21"/>
  <c r="H916" i="21"/>
  <c r="H917" i="21"/>
  <c r="H918" i="21"/>
  <c r="H919" i="21"/>
  <c r="H920" i="21"/>
  <c r="H921" i="21"/>
  <c r="H922" i="21"/>
  <c r="H923" i="21"/>
  <c r="H924" i="21"/>
  <c r="H925" i="21"/>
  <c r="H926" i="21"/>
  <c r="H927" i="21"/>
  <c r="H928" i="21"/>
  <c r="H929" i="21"/>
  <c r="H930" i="21"/>
  <c r="H931" i="21"/>
  <c r="H932" i="21"/>
  <c r="H933" i="21"/>
  <c r="H934" i="21"/>
  <c r="H935" i="21"/>
  <c r="H936" i="21"/>
  <c r="H937" i="21"/>
  <c r="H938" i="21"/>
  <c r="H939" i="21"/>
  <c r="H940" i="21"/>
  <c r="H941" i="21"/>
  <c r="H942" i="21"/>
  <c r="H943" i="21"/>
  <c r="H944" i="21"/>
  <c r="H945" i="21"/>
  <c r="H946" i="21"/>
  <c r="H947" i="21"/>
  <c r="H948" i="21"/>
  <c r="H949" i="21"/>
  <c r="H950" i="21"/>
  <c r="H951" i="21"/>
  <c r="H952" i="21"/>
  <c r="H953" i="21"/>
  <c r="H954" i="21"/>
  <c r="H955" i="21"/>
  <c r="H956" i="21"/>
  <c r="H957" i="21"/>
  <c r="H958" i="21"/>
  <c r="H959" i="21"/>
  <c r="H960" i="21"/>
  <c r="H961" i="21"/>
  <c r="H962" i="21"/>
  <c r="H963" i="21"/>
  <c r="H964" i="21"/>
  <c r="H965" i="21"/>
  <c r="H966" i="21"/>
  <c r="H967" i="21"/>
  <c r="H968" i="21"/>
  <c r="H969" i="21"/>
  <c r="H970" i="21"/>
  <c r="H971" i="21"/>
  <c r="H972" i="21"/>
  <c r="H973" i="21"/>
  <c r="H974" i="21"/>
  <c r="H975" i="21"/>
  <c r="H976" i="21"/>
  <c r="H977" i="21"/>
  <c r="H978" i="21"/>
  <c r="H979" i="21"/>
  <c r="H980" i="21"/>
  <c r="H981" i="21"/>
  <c r="H982" i="21"/>
  <c r="H983" i="21"/>
  <c r="H984" i="21"/>
  <c r="H985" i="21"/>
  <c r="H986" i="21"/>
  <c r="H987" i="21"/>
  <c r="H988" i="21"/>
  <c r="H989" i="21"/>
  <c r="H990" i="21"/>
  <c r="H991" i="21"/>
  <c r="H992" i="21"/>
  <c r="H993" i="21"/>
  <c r="H994" i="21"/>
  <c r="H995" i="21"/>
  <c r="H996" i="21"/>
  <c r="H997" i="21"/>
  <c r="H998" i="21"/>
  <c r="H999" i="21"/>
  <c r="H1000" i="21"/>
  <c r="H1001" i="21"/>
  <c r="H1002" i="21"/>
  <c r="H1003" i="21"/>
  <c r="H1004" i="21"/>
  <c r="H1005" i="21"/>
  <c r="H1006" i="21"/>
  <c r="H1007" i="21"/>
  <c r="H1008" i="21"/>
  <c r="H1009" i="21"/>
  <c r="H1010" i="21"/>
  <c r="H1011" i="21"/>
  <c r="H1012" i="21"/>
  <c r="H1013" i="21"/>
  <c r="H1014" i="21"/>
  <c r="H1015" i="21"/>
  <c r="H1016" i="21"/>
  <c r="H1017" i="21"/>
  <c r="H1018" i="21"/>
  <c r="H1019" i="21"/>
  <c r="H1020" i="21"/>
  <c r="H1021" i="21"/>
  <c r="H1022" i="21"/>
  <c r="H1023" i="21"/>
  <c r="H1024" i="21"/>
  <c r="H1025" i="21"/>
  <c r="H1026" i="21"/>
  <c r="H1027" i="21"/>
  <c r="H1028" i="21"/>
  <c r="H1029" i="21"/>
  <c r="H1030" i="21"/>
  <c r="H1031" i="21"/>
  <c r="H1032" i="21"/>
  <c r="H1033" i="21"/>
  <c r="H1034" i="21"/>
  <c r="H1035" i="21"/>
  <c r="H1036" i="21"/>
  <c r="H1037" i="21"/>
  <c r="H1038" i="21"/>
  <c r="H1039" i="21"/>
  <c r="H1040" i="21"/>
  <c r="H1041" i="21"/>
  <c r="H1042" i="21"/>
  <c r="H1043" i="21"/>
  <c r="H1044" i="21"/>
  <c r="H1045" i="21"/>
  <c r="H1046" i="21"/>
  <c r="H1047" i="21"/>
  <c r="H1048" i="21"/>
  <c r="H1049" i="21"/>
  <c r="H1050" i="21"/>
  <c r="H1051" i="21"/>
  <c r="H1052" i="21"/>
  <c r="H1053" i="21"/>
  <c r="H1054" i="21"/>
  <c r="H1055" i="21"/>
  <c r="H1056" i="21"/>
  <c r="H1057" i="21"/>
  <c r="H1058" i="21"/>
  <c r="H1059" i="21"/>
  <c r="H1060" i="21"/>
  <c r="H1061" i="21"/>
  <c r="H1062" i="21"/>
  <c r="H1063" i="21"/>
  <c r="H1064" i="21"/>
  <c r="H1065" i="21"/>
  <c r="H1066" i="21"/>
  <c r="H1067" i="21"/>
  <c r="H1068" i="21"/>
  <c r="H1069" i="21"/>
  <c r="H1070" i="21"/>
  <c r="H1071" i="21"/>
  <c r="H1072" i="21"/>
  <c r="H1073" i="21"/>
  <c r="H1074" i="21"/>
  <c r="H1075" i="21"/>
  <c r="H1076" i="21"/>
  <c r="H1077" i="21"/>
  <c r="H1078" i="21"/>
  <c r="H1079" i="21"/>
  <c r="H1080" i="21"/>
  <c r="H1081" i="21"/>
  <c r="H1082" i="21"/>
  <c r="H1083" i="21"/>
  <c r="H1084" i="21"/>
  <c r="H1085" i="21"/>
  <c r="H1086" i="21"/>
  <c r="H1087" i="21"/>
  <c r="H1088" i="21"/>
  <c r="H1089" i="21"/>
  <c r="H1090" i="21"/>
  <c r="H1091" i="21"/>
  <c r="H1092" i="21"/>
  <c r="H1093" i="21"/>
  <c r="H1094" i="21"/>
  <c r="H1095" i="21"/>
  <c r="H1096" i="21"/>
  <c r="H1097" i="21"/>
  <c r="H1098" i="21"/>
  <c r="H1099" i="21"/>
  <c r="H1100" i="21"/>
  <c r="H1101" i="21"/>
  <c r="H1102" i="21"/>
  <c r="H1103" i="21"/>
  <c r="H1104" i="21"/>
  <c r="H1105" i="21"/>
  <c r="H1106" i="21"/>
  <c r="H1107" i="21"/>
  <c r="H1108" i="21"/>
  <c r="H1109" i="21"/>
  <c r="H1110" i="21"/>
  <c r="H1111" i="21"/>
  <c r="H1112" i="21"/>
  <c r="H1113" i="21"/>
  <c r="H1114" i="21"/>
  <c r="H1115" i="21"/>
  <c r="H1116" i="21"/>
  <c r="H1117" i="21"/>
  <c r="H1118" i="21"/>
  <c r="H1119" i="21"/>
  <c r="H1120" i="21"/>
  <c r="H1121" i="21"/>
  <c r="H1122" i="21"/>
  <c r="H1123" i="21"/>
  <c r="H1124" i="21"/>
  <c r="H1125" i="21"/>
  <c r="H1126" i="21"/>
  <c r="H1127" i="21"/>
  <c r="H1128" i="21"/>
  <c r="H1129" i="21"/>
  <c r="H1130" i="21"/>
  <c r="H1131" i="21"/>
  <c r="H1132" i="21"/>
  <c r="H1133" i="21"/>
  <c r="H1134" i="21"/>
  <c r="H1135" i="21"/>
  <c r="H1136" i="21"/>
  <c r="H1137" i="21"/>
  <c r="H1138" i="21"/>
  <c r="H1139" i="21"/>
  <c r="H1140" i="21"/>
  <c r="H1141" i="21"/>
  <c r="H1142" i="21"/>
  <c r="H1143" i="21"/>
  <c r="H1144" i="21"/>
  <c r="H1145" i="21"/>
  <c r="H1146" i="21"/>
  <c r="H1147" i="21"/>
  <c r="H1148" i="21"/>
  <c r="H1149" i="21"/>
  <c r="H1150" i="21"/>
  <c r="H1151" i="21"/>
  <c r="H1152" i="21"/>
  <c r="H1153" i="21"/>
  <c r="H1154" i="21"/>
  <c r="H1155" i="21"/>
  <c r="H1156" i="21"/>
  <c r="H1157" i="21"/>
  <c r="H1158" i="21"/>
  <c r="H1159" i="21"/>
  <c r="H1160" i="21"/>
  <c r="H1161" i="21"/>
  <c r="H1162" i="21"/>
  <c r="H1163" i="21"/>
  <c r="H1164" i="21"/>
  <c r="H1165" i="21"/>
  <c r="H1166" i="21"/>
  <c r="H1167" i="21"/>
  <c r="H1168" i="21"/>
  <c r="H1169" i="21"/>
  <c r="H1170" i="21"/>
  <c r="H1171" i="21"/>
  <c r="H1172" i="21"/>
  <c r="H1173" i="21"/>
  <c r="H1174" i="21"/>
  <c r="H1175" i="21"/>
  <c r="H1176" i="21"/>
  <c r="H1177" i="21"/>
  <c r="H1178" i="21"/>
  <c r="H1179" i="21"/>
  <c r="H1180" i="21"/>
  <c r="H1181" i="21"/>
  <c r="H1182" i="21"/>
  <c r="H1183" i="21"/>
  <c r="H1184" i="21"/>
  <c r="H1185" i="21"/>
  <c r="H1186" i="21"/>
  <c r="H1187" i="21"/>
  <c r="H1188" i="21"/>
  <c r="H1189" i="21"/>
  <c r="H1190" i="21"/>
  <c r="H1191" i="21"/>
  <c r="H1192" i="21"/>
  <c r="H1193" i="21"/>
  <c r="H1194" i="21"/>
  <c r="H1195" i="21"/>
  <c r="H1196" i="21"/>
  <c r="H1197" i="21"/>
  <c r="H1198" i="21"/>
  <c r="H1199" i="21"/>
  <c r="H1200" i="21"/>
  <c r="H1201" i="21"/>
  <c r="H1202" i="21"/>
  <c r="H1203" i="21"/>
  <c r="H1204" i="21"/>
  <c r="H1205" i="21"/>
  <c r="H1206" i="21"/>
  <c r="H1207" i="21"/>
  <c r="H1208" i="21"/>
  <c r="H1209" i="21"/>
  <c r="H1210" i="21"/>
  <c r="H1211" i="21"/>
  <c r="H1212" i="21"/>
  <c r="H1213" i="21"/>
  <c r="H1214" i="21"/>
  <c r="H1215" i="21"/>
  <c r="H1216" i="21"/>
  <c r="H1217" i="21"/>
  <c r="H1218" i="21"/>
  <c r="H1219" i="21"/>
  <c r="H1220" i="21"/>
  <c r="H1221" i="21"/>
  <c r="H1222" i="21"/>
  <c r="H1223" i="21"/>
  <c r="H1224" i="21"/>
  <c r="H1225" i="21"/>
  <c r="H1226" i="21"/>
  <c r="H1227" i="21"/>
  <c r="H1228" i="21"/>
  <c r="H1229" i="21"/>
  <c r="H1230" i="21"/>
  <c r="H1231" i="21"/>
  <c r="H1232" i="21"/>
  <c r="H1233" i="21"/>
  <c r="H1234" i="21"/>
  <c r="H1235" i="21"/>
  <c r="H1236" i="21"/>
  <c r="H1237" i="21"/>
  <c r="H1238" i="21"/>
  <c r="H1239" i="21"/>
  <c r="H1240" i="21"/>
  <c r="H1241" i="21"/>
  <c r="H1242" i="21"/>
  <c r="H1243" i="21"/>
  <c r="H1244" i="21"/>
  <c r="H1245" i="21"/>
  <c r="H1246" i="21"/>
  <c r="H1247" i="21"/>
  <c r="H1248" i="21"/>
  <c r="H1249" i="21"/>
  <c r="H1250" i="21"/>
  <c r="H1251" i="21"/>
  <c r="H1252" i="21"/>
  <c r="H1253" i="21"/>
  <c r="H1254" i="21"/>
  <c r="H1255" i="21"/>
  <c r="H1256" i="21"/>
  <c r="H1257" i="21"/>
  <c r="H1258" i="21"/>
  <c r="H1259" i="21"/>
  <c r="H1260" i="21"/>
  <c r="H1261" i="21"/>
  <c r="H1262" i="21"/>
  <c r="H1263" i="21"/>
  <c r="H1264" i="21"/>
  <c r="H1265" i="21"/>
  <c r="H1266" i="21"/>
  <c r="H1267" i="21"/>
  <c r="H1268" i="21"/>
  <c r="H1269" i="21"/>
  <c r="H1270" i="21"/>
  <c r="H1271" i="21"/>
  <c r="H1272" i="21"/>
  <c r="H1273" i="21"/>
  <c r="H1274" i="21"/>
  <c r="H1275" i="21"/>
  <c r="H1276" i="21"/>
  <c r="H1277" i="21"/>
  <c r="H1278" i="21"/>
  <c r="H1279" i="21"/>
  <c r="H1280" i="21"/>
  <c r="H1281" i="21"/>
  <c r="H1282" i="21"/>
  <c r="H1283" i="21"/>
  <c r="H1284" i="21"/>
  <c r="H1285" i="21"/>
  <c r="H1286" i="21"/>
  <c r="H1287" i="21"/>
  <c r="H1288" i="21"/>
  <c r="H1289" i="21"/>
  <c r="H1290" i="21"/>
  <c r="H1291" i="21"/>
  <c r="H1292" i="21"/>
  <c r="H1293" i="21"/>
  <c r="H1294" i="21"/>
  <c r="H1295" i="21"/>
  <c r="H1296" i="21"/>
  <c r="H1297" i="21"/>
  <c r="H1298" i="21"/>
  <c r="H1299" i="21"/>
  <c r="H1300" i="21"/>
  <c r="H1301" i="21"/>
  <c r="H1302" i="21"/>
  <c r="H1303" i="21"/>
  <c r="H1304" i="21"/>
  <c r="H1305" i="21"/>
  <c r="H1306" i="21"/>
  <c r="H1307" i="21"/>
  <c r="H1308" i="21"/>
  <c r="H1309" i="21"/>
  <c r="H1310" i="21"/>
  <c r="H1311" i="21"/>
  <c r="H1312" i="21"/>
  <c r="H1313" i="21"/>
  <c r="H1314" i="21"/>
  <c r="H1315" i="21"/>
  <c r="H1316" i="21"/>
  <c r="H1317" i="21"/>
  <c r="H1318" i="21"/>
  <c r="H1319" i="21"/>
  <c r="H1320" i="21"/>
  <c r="H1321" i="21"/>
  <c r="H1322" i="21"/>
  <c r="H1323" i="21"/>
  <c r="H1324" i="21"/>
  <c r="H1325" i="21"/>
  <c r="H1326" i="21"/>
  <c r="H1327" i="21"/>
  <c r="H1328" i="21"/>
  <c r="H1329" i="21"/>
  <c r="H1330" i="21"/>
  <c r="H1331" i="21"/>
  <c r="H1332" i="21"/>
  <c r="H1333" i="21"/>
  <c r="H1334" i="21"/>
  <c r="H1335" i="21"/>
  <c r="H1336" i="21"/>
  <c r="H1337" i="21"/>
  <c r="H1338" i="21"/>
  <c r="H1339" i="21"/>
  <c r="H1340" i="21"/>
  <c r="H1341" i="21"/>
  <c r="H1342" i="21"/>
  <c r="H1343" i="21"/>
  <c r="H1344" i="21"/>
  <c r="H1345" i="21"/>
  <c r="H1346" i="21"/>
  <c r="H1347" i="21"/>
  <c r="H1348" i="21"/>
  <c r="H1349" i="21"/>
  <c r="H1350" i="21"/>
  <c r="H1351" i="21"/>
  <c r="H1352" i="21"/>
  <c r="H1353" i="21"/>
  <c r="H1354" i="21"/>
  <c r="H1355" i="21"/>
  <c r="H1356" i="21"/>
  <c r="H1357" i="21"/>
  <c r="H1358" i="21"/>
  <c r="H1359" i="21"/>
  <c r="H1360" i="21"/>
  <c r="H1361" i="21"/>
  <c r="H1362" i="21"/>
  <c r="H1363" i="21"/>
  <c r="H1364" i="21"/>
  <c r="H1365" i="21"/>
  <c r="H1366" i="21"/>
  <c r="H1367" i="21"/>
  <c r="H1368" i="21"/>
  <c r="H1369" i="21"/>
  <c r="H1370" i="21"/>
  <c r="H1371" i="21"/>
  <c r="H1372" i="21"/>
  <c r="H1373" i="21"/>
  <c r="H1374" i="21"/>
  <c r="H1375" i="21"/>
  <c r="H1376" i="21"/>
  <c r="H1377" i="21"/>
  <c r="H1378" i="21"/>
  <c r="H1379" i="21"/>
  <c r="H1380" i="21"/>
  <c r="H1381" i="21"/>
  <c r="H1382" i="21"/>
  <c r="H1383" i="21"/>
  <c r="H1384" i="21"/>
  <c r="H1385" i="21"/>
  <c r="H1386" i="21"/>
  <c r="H1387" i="21"/>
  <c r="H1388" i="21"/>
  <c r="H1389" i="21"/>
  <c r="H1390" i="21"/>
  <c r="H1391" i="21"/>
  <c r="H1392" i="21"/>
  <c r="H1393" i="21"/>
  <c r="H1394" i="21"/>
  <c r="H1395" i="21"/>
  <c r="H1396" i="21"/>
  <c r="H1397" i="21"/>
  <c r="H1398" i="21"/>
  <c r="H1399" i="21"/>
  <c r="H1400" i="21"/>
  <c r="H1401" i="21"/>
  <c r="H1402" i="21"/>
  <c r="H1403" i="21"/>
  <c r="H1404" i="21"/>
  <c r="H1405" i="21"/>
  <c r="H1406" i="21"/>
  <c r="H1407" i="21"/>
  <c r="H1408" i="21"/>
  <c r="H1409" i="21"/>
  <c r="H1410" i="21"/>
  <c r="H1411" i="21"/>
  <c r="H1412" i="21"/>
  <c r="H1413" i="21"/>
  <c r="H1414" i="21"/>
  <c r="H1415" i="21"/>
  <c r="H1416" i="21"/>
  <c r="H1417" i="21"/>
  <c r="H1418" i="21"/>
  <c r="H1419" i="21"/>
  <c r="H1420" i="21"/>
  <c r="H1421" i="21"/>
  <c r="H1422" i="21"/>
  <c r="H1423" i="21"/>
  <c r="H1424" i="21"/>
  <c r="H1425" i="21"/>
  <c r="H1426" i="21"/>
  <c r="H1427" i="21"/>
  <c r="H1428" i="21"/>
  <c r="H1429" i="21"/>
  <c r="H1430" i="21"/>
  <c r="H1431" i="21"/>
  <c r="H1432" i="21"/>
  <c r="H1433" i="21"/>
  <c r="H1434" i="21"/>
  <c r="H1435" i="21"/>
  <c r="H1436" i="21"/>
  <c r="H1437" i="21"/>
  <c r="H1438" i="21"/>
  <c r="H1439" i="21"/>
  <c r="H1440" i="21"/>
  <c r="H1441" i="21"/>
  <c r="H1442" i="21"/>
  <c r="H1443" i="21"/>
  <c r="H1444" i="21"/>
  <c r="H1445" i="21"/>
  <c r="H1446" i="21"/>
  <c r="H1447" i="21"/>
  <c r="H1448" i="21"/>
  <c r="H1449" i="21"/>
  <c r="H1450" i="21"/>
  <c r="H1451" i="21"/>
  <c r="H1452" i="21"/>
  <c r="H1453" i="21"/>
  <c r="H1454" i="21"/>
  <c r="H1455" i="21"/>
  <c r="H1456" i="21"/>
  <c r="H1458" i="21"/>
  <c r="H1459" i="21"/>
  <c r="H1460" i="21"/>
  <c r="H1461" i="21"/>
  <c r="H1462" i="21"/>
  <c r="H1463" i="21"/>
  <c r="H1464" i="21"/>
  <c r="H1465" i="21"/>
  <c r="H1466" i="21"/>
  <c r="H1467" i="21"/>
  <c r="H1468" i="21"/>
  <c r="H1469" i="21"/>
  <c r="H1470" i="21"/>
  <c r="H1471" i="21"/>
  <c r="H1472" i="21"/>
  <c r="H1473" i="21"/>
  <c r="H1474" i="21"/>
  <c r="H1475" i="21"/>
  <c r="H1476" i="21"/>
  <c r="H1477" i="21"/>
  <c r="H1478" i="21"/>
  <c r="H1479" i="21"/>
  <c r="H1480" i="21"/>
  <c r="H1481" i="21"/>
  <c r="H1482" i="21"/>
  <c r="H1483" i="21"/>
  <c r="H1484" i="21"/>
  <c r="H1485" i="21"/>
  <c r="H1486" i="21"/>
  <c r="H1487" i="21"/>
  <c r="H1488" i="21"/>
  <c r="H1489" i="21"/>
  <c r="H1490" i="21"/>
  <c r="H1491" i="21"/>
  <c r="H1492" i="21"/>
  <c r="H1493" i="21"/>
  <c r="H1494" i="21"/>
  <c r="H1495" i="21"/>
  <c r="H1496" i="21"/>
  <c r="H1497" i="21"/>
  <c r="H1498" i="21"/>
  <c r="H1499" i="21"/>
  <c r="H1500" i="21"/>
  <c r="H1501" i="21"/>
  <c r="H1502" i="21"/>
  <c r="H1503" i="21"/>
  <c r="H1504" i="21"/>
  <c r="G2" i="21"/>
  <c r="G3" i="21"/>
  <c r="G4" i="21"/>
  <c r="G5" i="21"/>
  <c r="G6" i="21"/>
  <c r="G7" i="21"/>
  <c r="G8" i="21"/>
  <c r="G9" i="21"/>
  <c r="G10" i="21"/>
  <c r="G11" i="21"/>
  <c r="G12" i="21"/>
  <c r="G13" i="21"/>
  <c r="G14" i="21"/>
  <c r="G15" i="21"/>
  <c r="G16" i="21"/>
  <c r="G17" i="21"/>
  <c r="G18" i="21"/>
  <c r="G19" i="21"/>
  <c r="G20" i="21"/>
  <c r="G21" i="21"/>
  <c r="G22" i="21"/>
  <c r="G23" i="21"/>
  <c r="G24" i="21"/>
  <c r="G25" i="21"/>
  <c r="G26" i="21"/>
  <c r="G27" i="21"/>
  <c r="G28" i="21"/>
  <c r="G29" i="21"/>
  <c r="G30" i="21"/>
  <c r="G31" i="21"/>
  <c r="G32" i="21"/>
  <c r="G33" i="21"/>
  <c r="G34" i="21"/>
  <c r="G35" i="21"/>
  <c r="G36" i="21"/>
  <c r="G37" i="21"/>
  <c r="G38" i="21"/>
  <c r="G39" i="21"/>
  <c r="G40" i="21"/>
  <c r="G41" i="21"/>
  <c r="G42" i="21"/>
  <c r="G43" i="21"/>
  <c r="G44" i="21"/>
  <c r="G45" i="21"/>
  <c r="G46" i="21"/>
  <c r="G47" i="21"/>
  <c r="G48" i="21"/>
  <c r="G49" i="21"/>
  <c r="G50" i="21"/>
  <c r="G51" i="21"/>
  <c r="G52" i="21"/>
  <c r="G53" i="21"/>
  <c r="G54" i="21"/>
  <c r="G55" i="21"/>
  <c r="G56" i="21"/>
  <c r="G57" i="21"/>
  <c r="G58" i="21"/>
  <c r="G59" i="21"/>
  <c r="G60" i="21"/>
  <c r="G61" i="21"/>
  <c r="G62" i="21"/>
  <c r="G63" i="21"/>
  <c r="G64" i="21"/>
  <c r="G65" i="21"/>
  <c r="G66" i="21"/>
  <c r="G67" i="21"/>
  <c r="G68" i="21"/>
  <c r="G69" i="21"/>
  <c r="G70" i="21"/>
  <c r="G71" i="21"/>
  <c r="G72" i="21"/>
  <c r="G73" i="21"/>
  <c r="G74" i="21"/>
  <c r="G75" i="21"/>
  <c r="G76" i="21"/>
  <c r="G77" i="21"/>
  <c r="G78" i="21"/>
  <c r="G79" i="21"/>
  <c r="G80" i="21"/>
  <c r="G81" i="21"/>
  <c r="G82" i="21"/>
  <c r="G83" i="21"/>
  <c r="G84" i="21"/>
  <c r="G85" i="21"/>
  <c r="G86" i="21"/>
  <c r="G87" i="21"/>
  <c r="G88" i="21"/>
  <c r="G89" i="21"/>
  <c r="G90" i="21"/>
  <c r="G91" i="21"/>
  <c r="G92" i="21"/>
  <c r="G93" i="21"/>
  <c r="G94" i="21"/>
  <c r="G95" i="21"/>
  <c r="G96" i="21"/>
  <c r="G97" i="21"/>
  <c r="G98" i="21"/>
  <c r="G99" i="21"/>
  <c r="G100" i="21"/>
  <c r="G101" i="21"/>
  <c r="G102" i="21"/>
  <c r="G103" i="21"/>
  <c r="G104" i="21"/>
  <c r="G105" i="21"/>
  <c r="G106" i="21"/>
  <c r="G107" i="21"/>
  <c r="G108" i="21"/>
  <c r="G109" i="21"/>
  <c r="G110" i="21"/>
  <c r="G111" i="21"/>
  <c r="G112" i="21"/>
  <c r="G113" i="21"/>
  <c r="G114" i="21"/>
  <c r="G115" i="21"/>
  <c r="G116" i="21"/>
  <c r="G117" i="21"/>
  <c r="G118" i="21"/>
  <c r="G119" i="21"/>
  <c r="G120" i="21"/>
  <c r="G121" i="21"/>
  <c r="G122" i="21"/>
  <c r="G123" i="21"/>
  <c r="G124" i="21"/>
  <c r="G125" i="21"/>
  <c r="G126" i="21"/>
  <c r="G127" i="21"/>
  <c r="G128" i="21"/>
  <c r="G129" i="21"/>
  <c r="G130" i="21"/>
  <c r="G131" i="21"/>
  <c r="G132" i="21"/>
  <c r="G133" i="21"/>
  <c r="G134" i="21"/>
  <c r="G135" i="21"/>
  <c r="G136" i="21"/>
  <c r="G137" i="21"/>
  <c r="G138" i="21"/>
  <c r="G139" i="21"/>
  <c r="G140" i="21"/>
  <c r="G141" i="21"/>
  <c r="G142" i="21"/>
  <c r="G143" i="21"/>
  <c r="G144" i="21"/>
  <c r="G145" i="21"/>
  <c r="G146" i="21"/>
  <c r="G147" i="21"/>
  <c r="G148" i="21"/>
  <c r="G149" i="21"/>
  <c r="G150" i="21"/>
  <c r="G151" i="21"/>
  <c r="G152" i="21"/>
  <c r="G153" i="21"/>
  <c r="G154" i="21"/>
  <c r="G155" i="21"/>
  <c r="G156" i="21"/>
  <c r="G157" i="21"/>
  <c r="G158" i="21"/>
  <c r="G159" i="21"/>
  <c r="G160" i="21"/>
  <c r="G161" i="21"/>
  <c r="G162" i="21"/>
  <c r="G163" i="21"/>
  <c r="G164" i="21"/>
  <c r="G165" i="21"/>
  <c r="G166" i="21"/>
  <c r="G167" i="21"/>
  <c r="G168" i="21"/>
  <c r="G169" i="21"/>
  <c r="G170" i="21"/>
  <c r="G171" i="21"/>
  <c r="G172" i="21"/>
  <c r="G173" i="21"/>
  <c r="G174" i="21"/>
  <c r="G175" i="21"/>
  <c r="G176" i="21"/>
  <c r="G177" i="21"/>
  <c r="G178" i="21"/>
  <c r="G179" i="21"/>
  <c r="G180" i="21"/>
  <c r="G181" i="21"/>
  <c r="G182" i="21"/>
  <c r="G183" i="21"/>
  <c r="G184" i="21"/>
  <c r="G185" i="21"/>
  <c r="G186" i="21"/>
  <c r="G187" i="21"/>
  <c r="G188" i="21"/>
  <c r="G189" i="21"/>
  <c r="G190" i="21"/>
  <c r="G191" i="21"/>
  <c r="G192" i="21"/>
  <c r="G193" i="21"/>
  <c r="G194" i="21"/>
  <c r="G195" i="21"/>
  <c r="G196" i="21"/>
  <c r="G197" i="21"/>
  <c r="G198" i="21"/>
  <c r="G199" i="21"/>
  <c r="G200" i="21"/>
  <c r="G201" i="21"/>
  <c r="G202" i="21"/>
  <c r="G203" i="21"/>
  <c r="G204" i="21"/>
  <c r="G205" i="21"/>
  <c r="G206" i="21"/>
  <c r="G207" i="21"/>
  <c r="G208" i="21"/>
  <c r="G209" i="21"/>
  <c r="G210" i="21"/>
  <c r="G211" i="21"/>
  <c r="G212" i="21"/>
  <c r="G213" i="21"/>
  <c r="G214" i="21"/>
  <c r="G215" i="21"/>
  <c r="G216" i="21"/>
  <c r="G217" i="21"/>
  <c r="G218" i="21"/>
  <c r="G219" i="21"/>
  <c r="G220" i="21"/>
  <c r="G221" i="21"/>
  <c r="G222" i="21"/>
  <c r="G223" i="21"/>
  <c r="G224" i="21"/>
  <c r="G225" i="21"/>
  <c r="G226" i="21"/>
  <c r="G227" i="21"/>
  <c r="G228" i="21"/>
  <c r="G229" i="21"/>
  <c r="G230" i="21"/>
  <c r="G231" i="21"/>
  <c r="G232" i="21"/>
  <c r="G233" i="21"/>
  <c r="G234" i="21"/>
  <c r="G235" i="21"/>
  <c r="G236" i="21"/>
  <c r="G237" i="21"/>
  <c r="G238" i="21"/>
  <c r="G239" i="21"/>
  <c r="G240" i="21"/>
  <c r="G241" i="21"/>
  <c r="G242" i="21"/>
  <c r="G243" i="21"/>
  <c r="G244" i="21"/>
  <c r="G245" i="21"/>
  <c r="G246" i="21"/>
  <c r="G247" i="21"/>
  <c r="G248" i="21"/>
  <c r="G249" i="21"/>
  <c r="G250" i="21"/>
  <c r="G251" i="21"/>
  <c r="G252" i="21"/>
  <c r="G253" i="21"/>
  <c r="G254" i="21"/>
  <c r="G255" i="21"/>
  <c r="G256" i="21"/>
  <c r="G257" i="21"/>
  <c r="G258" i="21"/>
  <c r="G259" i="21"/>
  <c r="G260" i="21"/>
  <c r="G261" i="21"/>
  <c r="G262" i="21"/>
  <c r="G263" i="21"/>
  <c r="G264" i="21"/>
  <c r="G265" i="21"/>
  <c r="G266" i="21"/>
  <c r="G267" i="21"/>
  <c r="G268" i="21"/>
  <c r="G269" i="21"/>
  <c r="G270" i="21"/>
  <c r="G271" i="21"/>
  <c r="G272" i="21"/>
  <c r="G273" i="21"/>
  <c r="G274" i="21"/>
  <c r="G275" i="21"/>
  <c r="G276" i="21"/>
  <c r="G277" i="21"/>
  <c r="G278" i="21"/>
  <c r="G279" i="21"/>
  <c r="G280" i="21"/>
  <c r="G281" i="21"/>
  <c r="G282" i="21"/>
  <c r="G283" i="21"/>
  <c r="G284" i="21"/>
  <c r="G285" i="21"/>
  <c r="G286" i="21"/>
  <c r="G287" i="21"/>
  <c r="G288" i="21"/>
  <c r="G289" i="21"/>
  <c r="G290" i="21"/>
  <c r="G291" i="21"/>
  <c r="G292" i="21"/>
  <c r="G293" i="21"/>
  <c r="G294" i="21"/>
  <c r="G295" i="21"/>
  <c r="G296" i="21"/>
  <c r="G297" i="21"/>
  <c r="G298" i="21"/>
  <c r="G299" i="21"/>
  <c r="G300" i="21"/>
  <c r="G301" i="21"/>
  <c r="G302" i="21"/>
  <c r="G303" i="21"/>
  <c r="G304" i="21"/>
  <c r="G305" i="21"/>
  <c r="G306" i="21"/>
  <c r="G307" i="21"/>
  <c r="G308" i="21"/>
  <c r="G309" i="21"/>
  <c r="G310" i="21"/>
  <c r="G311" i="21"/>
  <c r="G312" i="21"/>
  <c r="G313" i="21"/>
  <c r="G314" i="21"/>
  <c r="G315" i="21"/>
  <c r="G316" i="21"/>
  <c r="G317" i="21"/>
  <c r="G318" i="21"/>
  <c r="G319" i="21"/>
  <c r="G320" i="21"/>
  <c r="G321" i="21"/>
  <c r="G322" i="21"/>
  <c r="G323" i="21"/>
  <c r="G324" i="21"/>
  <c r="G325" i="21"/>
  <c r="G326" i="21"/>
  <c r="G327" i="21"/>
  <c r="G328" i="21"/>
  <c r="G329" i="21"/>
  <c r="G330" i="21"/>
  <c r="G331" i="21"/>
  <c r="G332" i="21"/>
  <c r="G333" i="21"/>
  <c r="G334" i="21"/>
  <c r="G335" i="21"/>
  <c r="G336" i="21"/>
  <c r="G337" i="21"/>
  <c r="G338" i="21"/>
  <c r="G339" i="21"/>
  <c r="G340" i="21"/>
  <c r="G341" i="21"/>
  <c r="G342" i="21"/>
  <c r="G343" i="21"/>
  <c r="G344" i="21"/>
  <c r="G345" i="21"/>
  <c r="G346" i="21"/>
  <c r="G347" i="21"/>
  <c r="G348" i="21"/>
  <c r="G349" i="21"/>
  <c r="G350" i="21"/>
  <c r="G351" i="21"/>
  <c r="G352" i="21"/>
  <c r="G353" i="2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9" i="21"/>
  <c r="G370" i="21"/>
  <c r="G371" i="21"/>
  <c r="G372" i="21"/>
  <c r="G373" i="21"/>
  <c r="G374" i="21"/>
  <c r="G375" i="21"/>
  <c r="G376" i="21"/>
  <c r="G377" i="21"/>
  <c r="G378" i="21"/>
  <c r="G379" i="21"/>
  <c r="G380" i="21"/>
  <c r="G381" i="21"/>
  <c r="G382" i="21"/>
  <c r="G383" i="21"/>
  <c r="G384" i="21"/>
  <c r="G385" i="21"/>
  <c r="G386" i="21"/>
  <c r="G387" i="21"/>
  <c r="G388" i="21"/>
  <c r="G389" i="21"/>
  <c r="G390" i="21"/>
  <c r="G391" i="21"/>
  <c r="G392" i="21"/>
  <c r="G393" i="21"/>
  <c r="G394" i="21"/>
  <c r="G395" i="21"/>
  <c r="G396" i="21"/>
  <c r="G397" i="21"/>
  <c r="G398" i="21"/>
  <c r="G399" i="21"/>
  <c r="G400" i="21"/>
  <c r="G401" i="21"/>
  <c r="G402" i="21"/>
  <c r="G403" i="21"/>
  <c r="G404" i="21"/>
  <c r="G405" i="21"/>
  <c r="G406" i="21"/>
  <c r="G407" i="21"/>
  <c r="G408" i="21"/>
  <c r="G409" i="21"/>
  <c r="G410" i="21"/>
  <c r="G411" i="21"/>
  <c r="G412" i="21"/>
  <c r="G413" i="21"/>
  <c r="G414" i="21"/>
  <c r="G415" i="2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3" i="21"/>
  <c r="G434" i="21"/>
  <c r="G435" i="21"/>
  <c r="G436" i="21"/>
  <c r="G437" i="21"/>
  <c r="G438" i="21"/>
  <c r="G439" i="21"/>
  <c r="G440" i="21"/>
  <c r="G441" i="21"/>
  <c r="G442" i="21"/>
  <c r="G443" i="21"/>
  <c r="G444" i="21"/>
  <c r="G445" i="21"/>
  <c r="G446" i="21"/>
  <c r="G447" i="21"/>
  <c r="G448" i="21"/>
  <c r="G449" i="21"/>
  <c r="G450" i="2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2" i="21"/>
  <c r="G483" i="21"/>
  <c r="G484" i="21"/>
  <c r="G485" i="21"/>
  <c r="G486" i="21"/>
  <c r="G487" i="21"/>
  <c r="G488" i="21"/>
  <c r="G489" i="21"/>
  <c r="G490" i="21"/>
  <c r="G491" i="21"/>
  <c r="G492" i="21"/>
  <c r="G493" i="21"/>
  <c r="G494" i="21"/>
  <c r="G495" i="21"/>
  <c r="G496" i="21"/>
  <c r="G497" i="21"/>
  <c r="G498" i="2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3" i="21"/>
  <c r="G514" i="2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30" i="21"/>
  <c r="G531" i="21"/>
  <c r="G532" i="21"/>
  <c r="G533" i="21"/>
  <c r="G534" i="21"/>
  <c r="G535" i="21"/>
  <c r="G536" i="2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60" i="21"/>
  <c r="G561" i="21"/>
  <c r="G562" i="21"/>
  <c r="G563" i="21"/>
  <c r="G564" i="21"/>
  <c r="G565" i="21"/>
  <c r="G566" i="2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6" i="21"/>
  <c r="G627" i="21"/>
  <c r="G628" i="21"/>
  <c r="G629" i="21"/>
  <c r="G630" i="21"/>
  <c r="G631" i="21"/>
  <c r="G632" i="21"/>
  <c r="G633" i="2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4" i="21"/>
  <c r="G655" i="21"/>
  <c r="G656" i="21"/>
  <c r="G657" i="21"/>
  <c r="G658" i="21"/>
  <c r="G659" i="21"/>
  <c r="G660" i="21"/>
  <c r="G661" i="21"/>
  <c r="G662" i="21"/>
  <c r="G663" i="21"/>
  <c r="G664" i="21"/>
  <c r="G665" i="21"/>
  <c r="G666" i="21"/>
  <c r="G667" i="21"/>
  <c r="G668" i="21"/>
  <c r="G669" i="21"/>
  <c r="G670" i="2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90" i="21"/>
  <c r="G691" i="21"/>
  <c r="G692" i="21"/>
  <c r="G693" i="21"/>
  <c r="G694" i="21"/>
  <c r="G695" i="21"/>
  <c r="G696" i="21"/>
  <c r="G697" i="21"/>
  <c r="G698" i="21"/>
  <c r="G699" i="21"/>
  <c r="G700" i="21"/>
  <c r="G701" i="21"/>
  <c r="G702" i="21"/>
  <c r="G703" i="21"/>
  <c r="G704" i="21"/>
  <c r="G705" i="21"/>
  <c r="G706" i="21"/>
  <c r="G707" i="21"/>
  <c r="G708" i="21"/>
  <c r="G709" i="21"/>
  <c r="G710" i="21"/>
  <c r="G711" i="21"/>
  <c r="G712" i="21"/>
  <c r="G713" i="21"/>
  <c r="G714" i="21"/>
  <c r="G715" i="21"/>
  <c r="G716" i="21"/>
  <c r="G717" i="21"/>
  <c r="G718" i="21"/>
  <c r="G719" i="21"/>
  <c r="G720" i="21"/>
  <c r="G721" i="21"/>
  <c r="G722" i="21"/>
  <c r="G723" i="21"/>
  <c r="G724" i="21"/>
  <c r="G725" i="21"/>
  <c r="G726" i="21"/>
  <c r="G727" i="21"/>
  <c r="G728" i="21"/>
  <c r="G729" i="21"/>
  <c r="G730" i="21"/>
  <c r="G731" i="21"/>
  <c r="G732" i="21"/>
  <c r="G733" i="21"/>
  <c r="G734" i="21"/>
  <c r="G735" i="21"/>
  <c r="G736" i="21"/>
  <c r="G737" i="21"/>
  <c r="G738" i="21"/>
  <c r="G739" i="21"/>
  <c r="G740" i="21"/>
  <c r="G741" i="21"/>
  <c r="G742" i="21"/>
  <c r="G743" i="21"/>
  <c r="G744" i="21"/>
  <c r="G745" i="21"/>
  <c r="G746" i="21"/>
  <c r="G747" i="21"/>
  <c r="G748" i="21"/>
  <c r="G749" i="21"/>
  <c r="G750" i="21"/>
  <c r="G751" i="21"/>
  <c r="G752" i="21"/>
  <c r="G753" i="21"/>
  <c r="G754" i="21"/>
  <c r="G755" i="21"/>
  <c r="G756" i="21"/>
  <c r="G757" i="21"/>
  <c r="G758" i="21"/>
  <c r="G759" i="21"/>
  <c r="G760" i="21"/>
  <c r="G761" i="21"/>
  <c r="G762" i="21"/>
  <c r="G763" i="21"/>
  <c r="G764" i="21"/>
  <c r="G765" i="21"/>
  <c r="G766" i="21"/>
  <c r="G767" i="21"/>
  <c r="G768" i="21"/>
  <c r="G769" i="21"/>
  <c r="G770" i="21"/>
  <c r="G771" i="21"/>
  <c r="G772" i="21"/>
  <c r="G773" i="21"/>
  <c r="G774" i="21"/>
  <c r="G775" i="21"/>
  <c r="G776" i="21"/>
  <c r="G777" i="21"/>
  <c r="G778" i="21"/>
  <c r="G779" i="21"/>
  <c r="G780" i="21"/>
  <c r="G781" i="21"/>
  <c r="G782" i="21"/>
  <c r="G783" i="21"/>
  <c r="G784" i="21"/>
  <c r="G785" i="21"/>
  <c r="G786" i="21"/>
  <c r="G787" i="21"/>
  <c r="G788" i="21"/>
  <c r="G789" i="21"/>
  <c r="G790" i="21"/>
  <c r="G791" i="21"/>
  <c r="G792" i="21"/>
  <c r="G793" i="21"/>
  <c r="G794" i="21"/>
  <c r="G795" i="21"/>
  <c r="G796" i="21"/>
  <c r="G797" i="21"/>
  <c r="G798" i="21"/>
  <c r="G799" i="21"/>
  <c r="G800" i="21"/>
  <c r="G801" i="21"/>
  <c r="G802" i="21"/>
  <c r="G803" i="21"/>
  <c r="G804" i="21"/>
  <c r="G805" i="21"/>
  <c r="G806" i="21"/>
  <c r="G807" i="21"/>
  <c r="G808" i="21"/>
  <c r="G809" i="21"/>
  <c r="G810" i="21"/>
  <c r="G811" i="21"/>
  <c r="G812" i="21"/>
  <c r="G813" i="21"/>
  <c r="G814" i="21"/>
  <c r="G815" i="21"/>
  <c r="G816" i="21"/>
  <c r="G817" i="21"/>
  <c r="G818" i="21"/>
  <c r="G819" i="21"/>
  <c r="G820" i="21"/>
  <c r="G821" i="21"/>
  <c r="G822" i="21"/>
  <c r="G823" i="21"/>
  <c r="G824" i="21"/>
  <c r="G825" i="21"/>
  <c r="G826" i="21"/>
  <c r="G827" i="21"/>
  <c r="G828" i="21"/>
  <c r="G829" i="21"/>
  <c r="G830" i="21"/>
  <c r="G831" i="21"/>
  <c r="G832" i="21"/>
  <c r="G833" i="21"/>
  <c r="G834" i="21"/>
  <c r="G835" i="21"/>
  <c r="G836" i="21"/>
  <c r="G837" i="21"/>
  <c r="G838" i="21"/>
  <c r="G839" i="21"/>
  <c r="G840" i="21"/>
  <c r="G841" i="21"/>
  <c r="G842" i="21"/>
  <c r="G843" i="21"/>
  <c r="G844" i="21"/>
  <c r="G845" i="21"/>
  <c r="G846" i="21"/>
  <c r="G847" i="21"/>
  <c r="G848" i="21"/>
  <c r="G849" i="21"/>
  <c r="G850" i="21"/>
  <c r="G851" i="21"/>
  <c r="G852" i="21"/>
  <c r="G853" i="21"/>
  <c r="G854" i="21"/>
  <c r="G855" i="21"/>
  <c r="G856" i="21"/>
  <c r="G857" i="21"/>
  <c r="G858" i="21"/>
  <c r="G859" i="21"/>
  <c r="G860" i="21"/>
  <c r="G861" i="21"/>
  <c r="G862" i="21"/>
  <c r="G863" i="21"/>
  <c r="G864" i="21"/>
  <c r="G865" i="21"/>
  <c r="G866" i="21"/>
  <c r="G867" i="21"/>
  <c r="G868" i="21"/>
  <c r="G869" i="21"/>
  <c r="G870" i="21"/>
  <c r="G871" i="21"/>
  <c r="G872" i="21"/>
  <c r="G873" i="21"/>
  <c r="G874" i="21"/>
  <c r="G875" i="21"/>
  <c r="G876" i="21"/>
  <c r="G877" i="21"/>
  <c r="G878" i="21"/>
  <c r="G879" i="21"/>
  <c r="G880" i="21"/>
  <c r="G881" i="21"/>
  <c r="G882" i="21"/>
  <c r="G883" i="21"/>
  <c r="G884" i="21"/>
  <c r="G885" i="21"/>
  <c r="G886" i="21"/>
  <c r="G887" i="21"/>
  <c r="G888" i="21"/>
  <c r="G889" i="21"/>
  <c r="G890" i="21"/>
  <c r="G891" i="21"/>
  <c r="G892" i="21"/>
  <c r="G893" i="21"/>
  <c r="G894" i="21"/>
  <c r="G895" i="21"/>
  <c r="G896" i="21"/>
  <c r="G897" i="21"/>
  <c r="G898" i="21"/>
  <c r="G899" i="21"/>
  <c r="G900" i="21"/>
  <c r="G901" i="21"/>
  <c r="G902" i="21"/>
  <c r="G903" i="21"/>
  <c r="G904" i="21"/>
  <c r="G905" i="21"/>
  <c r="G906" i="21"/>
  <c r="G907" i="21"/>
  <c r="G908" i="21"/>
  <c r="G909" i="21"/>
  <c r="G910" i="21"/>
  <c r="G911" i="21"/>
  <c r="G912" i="21"/>
  <c r="G913" i="21"/>
  <c r="G914" i="21"/>
  <c r="G915" i="21"/>
  <c r="G916" i="21"/>
  <c r="G917" i="21"/>
  <c r="G918" i="21"/>
  <c r="G919" i="21"/>
  <c r="G920" i="21"/>
  <c r="G921" i="21"/>
  <c r="G922" i="21"/>
  <c r="G923" i="21"/>
  <c r="G924" i="21"/>
  <c r="G925" i="21"/>
  <c r="G926" i="21"/>
  <c r="G927" i="21"/>
  <c r="G928" i="21"/>
  <c r="G929" i="21"/>
  <c r="G930" i="21"/>
  <c r="G931" i="21"/>
  <c r="G932" i="21"/>
  <c r="G933" i="21"/>
  <c r="G934" i="21"/>
  <c r="G935" i="21"/>
  <c r="G936" i="21"/>
  <c r="G937" i="21"/>
  <c r="G938" i="21"/>
  <c r="G939" i="21"/>
  <c r="G940" i="21"/>
  <c r="G941" i="21"/>
  <c r="G942" i="21"/>
  <c r="G943" i="21"/>
  <c r="G944" i="21"/>
  <c r="G945" i="21"/>
  <c r="G946" i="21"/>
  <c r="G947" i="21"/>
  <c r="G948" i="21"/>
  <c r="G949" i="21"/>
  <c r="G950" i="21"/>
  <c r="G951" i="21"/>
  <c r="G952" i="21"/>
  <c r="G953" i="21"/>
  <c r="G954" i="21"/>
  <c r="G955" i="21"/>
  <c r="G956" i="21"/>
  <c r="G957" i="21"/>
  <c r="G958" i="21"/>
  <c r="G959" i="21"/>
  <c r="G960" i="21"/>
  <c r="G961" i="21"/>
  <c r="G962" i="21"/>
  <c r="G963" i="21"/>
  <c r="G964" i="21"/>
  <c r="G965" i="21"/>
  <c r="G966" i="21"/>
  <c r="G967" i="21"/>
  <c r="G968" i="21"/>
  <c r="G969" i="21"/>
  <c r="G970" i="21"/>
  <c r="G971" i="21"/>
  <c r="G972" i="21"/>
  <c r="G973" i="21"/>
  <c r="G974" i="21"/>
  <c r="G975" i="21"/>
  <c r="G976" i="21"/>
  <c r="G977" i="21"/>
  <c r="G978" i="21"/>
  <c r="G979" i="21"/>
  <c r="G980" i="21"/>
  <c r="G981" i="21"/>
  <c r="G982" i="21"/>
  <c r="G983" i="21"/>
  <c r="G984" i="21"/>
  <c r="G985" i="21"/>
  <c r="G986" i="21"/>
  <c r="G987" i="21"/>
  <c r="G988" i="21"/>
  <c r="G989" i="21"/>
  <c r="G990" i="21"/>
  <c r="G991" i="21"/>
  <c r="G992" i="21"/>
  <c r="G993" i="21"/>
  <c r="G994" i="21"/>
  <c r="G995" i="21"/>
  <c r="G996" i="21"/>
  <c r="G997" i="21"/>
  <c r="G998" i="21"/>
  <c r="G999" i="21"/>
  <c r="G1000" i="21"/>
  <c r="G1001" i="21"/>
  <c r="G1002" i="21"/>
  <c r="G1003" i="21"/>
  <c r="G1004" i="21"/>
  <c r="G1005" i="21"/>
  <c r="G1006" i="21"/>
  <c r="G1007" i="21"/>
  <c r="G1008" i="21"/>
  <c r="G1009" i="21"/>
  <c r="G1010" i="21"/>
  <c r="G1011" i="21"/>
  <c r="G1012" i="21"/>
  <c r="G1013" i="21"/>
  <c r="G1014" i="21"/>
  <c r="G1015" i="21"/>
  <c r="G1016" i="21"/>
  <c r="G1017" i="21"/>
  <c r="G1018" i="21"/>
  <c r="G1019" i="21"/>
  <c r="G1020" i="21"/>
  <c r="G1021" i="21"/>
  <c r="G1022" i="21"/>
  <c r="G1023" i="21"/>
  <c r="G1024" i="21"/>
  <c r="G1025" i="21"/>
  <c r="G1026" i="21"/>
  <c r="G1027" i="21"/>
  <c r="G1028" i="21"/>
  <c r="G1029" i="21"/>
  <c r="G1030" i="21"/>
  <c r="G1031" i="21"/>
  <c r="G1032" i="21"/>
  <c r="G1033" i="21"/>
  <c r="G1034" i="21"/>
  <c r="G1035" i="21"/>
  <c r="G1036" i="21"/>
  <c r="G1037" i="21"/>
  <c r="G1038" i="21"/>
  <c r="G1039" i="21"/>
  <c r="G1040" i="21"/>
  <c r="G1041" i="21"/>
  <c r="G1042" i="21"/>
  <c r="G1043" i="21"/>
  <c r="G1044" i="21"/>
  <c r="G1045" i="21"/>
  <c r="G1046" i="21"/>
  <c r="G1047" i="21"/>
  <c r="G1048" i="21"/>
  <c r="G1049" i="21"/>
  <c r="G1050" i="21"/>
  <c r="G1051" i="21"/>
  <c r="G1052" i="21"/>
  <c r="G1053" i="21"/>
  <c r="G1054" i="21"/>
  <c r="G1055" i="21"/>
  <c r="G1056" i="21"/>
  <c r="G1057" i="21"/>
  <c r="G1058" i="21"/>
  <c r="G1059" i="21"/>
  <c r="G1060" i="21"/>
  <c r="G1061" i="21"/>
  <c r="G1062" i="21"/>
  <c r="G1063" i="21"/>
  <c r="G1064" i="21"/>
  <c r="G1065" i="21"/>
  <c r="G1066" i="21"/>
  <c r="G1067" i="21"/>
  <c r="G1068" i="21"/>
  <c r="G1069" i="21"/>
  <c r="G1070" i="21"/>
  <c r="G1071" i="21"/>
  <c r="G1072" i="21"/>
  <c r="G1073" i="21"/>
  <c r="G1074" i="21"/>
  <c r="G1075" i="21"/>
  <c r="G1076" i="21"/>
  <c r="G1077" i="21"/>
  <c r="G1078" i="21"/>
  <c r="G1079" i="21"/>
  <c r="G1080" i="21"/>
  <c r="G1081" i="21"/>
  <c r="G1082" i="21"/>
  <c r="G1083" i="21"/>
  <c r="G1084" i="21"/>
  <c r="G1085" i="21"/>
  <c r="G1086" i="21"/>
  <c r="G1087" i="21"/>
  <c r="G1088" i="21"/>
  <c r="G1089" i="21"/>
  <c r="G1090" i="21"/>
  <c r="G1091" i="21"/>
  <c r="G1092" i="21"/>
  <c r="G1093" i="21"/>
  <c r="G1094" i="21"/>
  <c r="G1095" i="21"/>
  <c r="G1096" i="21"/>
  <c r="G1097" i="21"/>
  <c r="G1098" i="21"/>
  <c r="G1099" i="21"/>
  <c r="G1100" i="21"/>
  <c r="G1101" i="21"/>
  <c r="G1102" i="21"/>
  <c r="G1103" i="21"/>
  <c r="G1104" i="21"/>
  <c r="G1105" i="21"/>
  <c r="G1106" i="21"/>
  <c r="G1107" i="21"/>
  <c r="G1108" i="21"/>
  <c r="G1109" i="21"/>
  <c r="G1110" i="21"/>
  <c r="G1111" i="21"/>
  <c r="G1112" i="21"/>
  <c r="G1113" i="21"/>
  <c r="G1114" i="21"/>
  <c r="G1115" i="21"/>
  <c r="G1116" i="21"/>
  <c r="G1117" i="21"/>
  <c r="G1118" i="21"/>
  <c r="G1119" i="21"/>
  <c r="G1120" i="21"/>
  <c r="G1121" i="21"/>
  <c r="G1122" i="21"/>
  <c r="G1123" i="21"/>
  <c r="G1124" i="21"/>
  <c r="G1125" i="21"/>
  <c r="G1126" i="21"/>
  <c r="G1127" i="21"/>
  <c r="G1128" i="21"/>
  <c r="G1129" i="21"/>
  <c r="G1130" i="21"/>
  <c r="G1131" i="21"/>
  <c r="G1132" i="21"/>
  <c r="G1133" i="21"/>
  <c r="G1134" i="21"/>
  <c r="G1135" i="21"/>
  <c r="G1136" i="21"/>
  <c r="G1137" i="21"/>
  <c r="G1138" i="21"/>
  <c r="G1139" i="21"/>
  <c r="G1140" i="21"/>
  <c r="G1141" i="21"/>
  <c r="G1142" i="21"/>
  <c r="G1143" i="21"/>
  <c r="G1144" i="21"/>
  <c r="G1145" i="21"/>
  <c r="G1146" i="21"/>
  <c r="G1147" i="21"/>
  <c r="G1148" i="21"/>
  <c r="G1149" i="21"/>
  <c r="G1150" i="21"/>
  <c r="G1151" i="21"/>
  <c r="G1152" i="21"/>
  <c r="G1153" i="21"/>
  <c r="G1154" i="21"/>
  <c r="G1155" i="21"/>
  <c r="G1156" i="21"/>
  <c r="G1157" i="21"/>
  <c r="G1158" i="21"/>
  <c r="G1159" i="21"/>
  <c r="G1160" i="21"/>
  <c r="G1161" i="21"/>
  <c r="G1162" i="21"/>
  <c r="G1163" i="21"/>
  <c r="G1164" i="21"/>
  <c r="G1165" i="21"/>
  <c r="G1166" i="21"/>
  <c r="G1167" i="21"/>
  <c r="G1168" i="21"/>
  <c r="G1169" i="21"/>
  <c r="G1170" i="21"/>
  <c r="G1171" i="21"/>
  <c r="G1172" i="21"/>
  <c r="G1173" i="21"/>
  <c r="G1174" i="21"/>
  <c r="G1175" i="21"/>
  <c r="G1176" i="21"/>
  <c r="G1177" i="21"/>
  <c r="G1178" i="21"/>
  <c r="G1179" i="21"/>
  <c r="G1180" i="21"/>
  <c r="G1181" i="21"/>
  <c r="G1182" i="21"/>
  <c r="G1183" i="21"/>
  <c r="G1184" i="21"/>
  <c r="G1185" i="21"/>
  <c r="G1186" i="21"/>
  <c r="G1187" i="21"/>
  <c r="G1188" i="21"/>
  <c r="G1189" i="21"/>
  <c r="G1190" i="21"/>
  <c r="G1191" i="21"/>
  <c r="G1192" i="21"/>
  <c r="G1193" i="21"/>
  <c r="G1194" i="21"/>
  <c r="G1195" i="21"/>
  <c r="G1196" i="21"/>
  <c r="G1197" i="21"/>
  <c r="G1198" i="21"/>
  <c r="G1199" i="21"/>
  <c r="G1200" i="21"/>
  <c r="G1201" i="21"/>
  <c r="G1202" i="21"/>
  <c r="G1203" i="21"/>
  <c r="G1204" i="21"/>
  <c r="G1205" i="21"/>
  <c r="G1206" i="21"/>
  <c r="G1207" i="21"/>
  <c r="G1208" i="21"/>
  <c r="G1209" i="21"/>
  <c r="G1210" i="21"/>
  <c r="G1211" i="21"/>
  <c r="G1212" i="21"/>
  <c r="G1213" i="21"/>
  <c r="G1214" i="21"/>
  <c r="G1215" i="21"/>
  <c r="G1216" i="21"/>
  <c r="G1217" i="21"/>
  <c r="G1218" i="21"/>
  <c r="G1219" i="21"/>
  <c r="G1220" i="21"/>
  <c r="G1221" i="21"/>
  <c r="G1222" i="21"/>
  <c r="G1223" i="21"/>
  <c r="G1224" i="21"/>
  <c r="G1225" i="21"/>
  <c r="G1226" i="21"/>
  <c r="G1227" i="21"/>
  <c r="G1228" i="21"/>
  <c r="G1229" i="21"/>
  <c r="G1230" i="21"/>
  <c r="G1231" i="21"/>
  <c r="G1232" i="21"/>
  <c r="G1233" i="21"/>
  <c r="G1234" i="21"/>
  <c r="G1235" i="21"/>
  <c r="G1236" i="21"/>
  <c r="G1237" i="21"/>
  <c r="G1238" i="21"/>
  <c r="G1239" i="21"/>
  <c r="G1240" i="21"/>
  <c r="G1241" i="21"/>
  <c r="G1242" i="21"/>
  <c r="G1243" i="21"/>
  <c r="G1244" i="21"/>
  <c r="G1245" i="21"/>
  <c r="G1246" i="21"/>
  <c r="G1247" i="21"/>
  <c r="G1248" i="21"/>
  <c r="G1249" i="21"/>
  <c r="G1250" i="21"/>
  <c r="G1251" i="21"/>
  <c r="G1252" i="21"/>
  <c r="G1253" i="21"/>
  <c r="G1254" i="21"/>
  <c r="G1255" i="21"/>
  <c r="G1256" i="21"/>
  <c r="G1257" i="21"/>
  <c r="G1258" i="21"/>
  <c r="G1259" i="21"/>
  <c r="G1260" i="21"/>
  <c r="G1261" i="21"/>
  <c r="G1262" i="21"/>
  <c r="G1263" i="21"/>
  <c r="G1264" i="21"/>
  <c r="G1265" i="21"/>
  <c r="G1266" i="21"/>
  <c r="G1267" i="21"/>
  <c r="G1268" i="21"/>
  <c r="G1269" i="21"/>
  <c r="G1270" i="21"/>
  <c r="G1271" i="21"/>
  <c r="G1272" i="21"/>
  <c r="G1273" i="21"/>
  <c r="G1274" i="21"/>
  <c r="G1275" i="21"/>
  <c r="G1276" i="21"/>
  <c r="G1277" i="21"/>
  <c r="G1278" i="21"/>
  <c r="G1279" i="21"/>
  <c r="G1280" i="21"/>
  <c r="G1281" i="21"/>
  <c r="G1282" i="21"/>
  <c r="G1283" i="21"/>
  <c r="G1284" i="21"/>
  <c r="G1285" i="21"/>
  <c r="G1286" i="21"/>
  <c r="G1287" i="21"/>
  <c r="G1288" i="21"/>
  <c r="G1289" i="21"/>
  <c r="G1290" i="21"/>
  <c r="G1291" i="21"/>
  <c r="G1292" i="21"/>
  <c r="G1293" i="21"/>
  <c r="G1294" i="21"/>
  <c r="G1295" i="21"/>
  <c r="G1296" i="21"/>
  <c r="G1297" i="21"/>
  <c r="G1298" i="21"/>
  <c r="G1299" i="21"/>
  <c r="G1300" i="21"/>
  <c r="G1301" i="21"/>
  <c r="G1302" i="21"/>
  <c r="G1303" i="21"/>
  <c r="G1304" i="21"/>
  <c r="G1305" i="21"/>
  <c r="G1306" i="21"/>
  <c r="G1307" i="21"/>
  <c r="G1308" i="21"/>
  <c r="G1309" i="21"/>
  <c r="G1310" i="21"/>
  <c r="G1311" i="21"/>
  <c r="G1312" i="21"/>
  <c r="G1313" i="21"/>
  <c r="G1314" i="21"/>
  <c r="G1315" i="21"/>
  <c r="G1316" i="21"/>
  <c r="G1317" i="21"/>
  <c r="G1318" i="21"/>
  <c r="G1319" i="21"/>
  <c r="G1320" i="21"/>
  <c r="G1321" i="21"/>
  <c r="G1322" i="21"/>
  <c r="G1323" i="21"/>
  <c r="G1324" i="21"/>
  <c r="G1325" i="21"/>
  <c r="G1326" i="21"/>
  <c r="G1327" i="21"/>
  <c r="G1328" i="21"/>
  <c r="G1329" i="21"/>
  <c r="G1330" i="21"/>
  <c r="G1331" i="21"/>
  <c r="G1332" i="21"/>
  <c r="G1333" i="21"/>
  <c r="G1334" i="21"/>
  <c r="G1335" i="21"/>
  <c r="G1336" i="21"/>
  <c r="G1337" i="21"/>
  <c r="G1338" i="21"/>
  <c r="G1339" i="21"/>
  <c r="G1340" i="21"/>
  <c r="G1341" i="21"/>
  <c r="G1342" i="21"/>
  <c r="G1343" i="21"/>
  <c r="G1344" i="21"/>
  <c r="G1345" i="21"/>
  <c r="G1346" i="21"/>
  <c r="G1347" i="21"/>
  <c r="G1348" i="21"/>
  <c r="G1349" i="21"/>
  <c r="G1350" i="21"/>
  <c r="G1351" i="21"/>
  <c r="G1352" i="21"/>
  <c r="G1353" i="21"/>
  <c r="G1354" i="21"/>
  <c r="G1355" i="21"/>
  <c r="G1356" i="21"/>
  <c r="G1357" i="21"/>
  <c r="G1358" i="21"/>
  <c r="G1359" i="21"/>
  <c r="G1360" i="21"/>
  <c r="G1361" i="21"/>
  <c r="G1362" i="21"/>
  <c r="G1363" i="21"/>
  <c r="G1364" i="21"/>
  <c r="G1365" i="21"/>
  <c r="G1366" i="21"/>
  <c r="G1367" i="21"/>
  <c r="G1368" i="21"/>
  <c r="G1369" i="21"/>
  <c r="G1370" i="21"/>
  <c r="G1371" i="21"/>
  <c r="G1372" i="21"/>
  <c r="G1373" i="21"/>
  <c r="G1374" i="21"/>
  <c r="G1375" i="21"/>
  <c r="G1376" i="21"/>
  <c r="G1377" i="21"/>
  <c r="G1378" i="21"/>
  <c r="G1379" i="21"/>
  <c r="G1380" i="21"/>
  <c r="G1381" i="21"/>
  <c r="G1382" i="21"/>
  <c r="G1383" i="21"/>
  <c r="G1384" i="21"/>
  <c r="G1385" i="21"/>
  <c r="G1386" i="21"/>
  <c r="G1387" i="21"/>
  <c r="G1388" i="21"/>
  <c r="G1389" i="21"/>
  <c r="G1390" i="21"/>
  <c r="G1391" i="21"/>
  <c r="G1392" i="21"/>
  <c r="G1393" i="21"/>
  <c r="G1394" i="21"/>
  <c r="G1395" i="21"/>
  <c r="G1396" i="21"/>
  <c r="G1397" i="21"/>
  <c r="G1398" i="21"/>
  <c r="G1399" i="21"/>
  <c r="G1400" i="21"/>
  <c r="G1401" i="21"/>
  <c r="G1402" i="21"/>
  <c r="G1403" i="21"/>
  <c r="G1404" i="21"/>
  <c r="G1405" i="21"/>
  <c r="G1406" i="21"/>
  <c r="G1407" i="21"/>
  <c r="G1408" i="21"/>
  <c r="G1409" i="21"/>
  <c r="G1410" i="21"/>
  <c r="G1411" i="21"/>
  <c r="G1412" i="21"/>
  <c r="G1413" i="21"/>
  <c r="G1414" i="21"/>
  <c r="G1415" i="21"/>
  <c r="G1416" i="21"/>
  <c r="G1417" i="21"/>
  <c r="G1418" i="21"/>
  <c r="G1419" i="21"/>
  <c r="G1420" i="21"/>
  <c r="G1421" i="21"/>
  <c r="G1422" i="21"/>
  <c r="G1423" i="21"/>
  <c r="G1424" i="21"/>
  <c r="G1425" i="21"/>
  <c r="G1426" i="21"/>
  <c r="G1427" i="21"/>
  <c r="G1428" i="21"/>
  <c r="G1429" i="21"/>
  <c r="G1430" i="21"/>
  <c r="G1431" i="21"/>
  <c r="G1432" i="21"/>
  <c r="G1433" i="21"/>
  <c r="G1434" i="21"/>
  <c r="G1435" i="21"/>
  <c r="G1436" i="21"/>
  <c r="G1437" i="21"/>
  <c r="G1438" i="21"/>
  <c r="G1439" i="21"/>
  <c r="G1440" i="21"/>
  <c r="G1441" i="21"/>
  <c r="G1442" i="21"/>
  <c r="G1443" i="21"/>
  <c r="G1444" i="21"/>
  <c r="G1445" i="21"/>
  <c r="G1446" i="21"/>
  <c r="G1447" i="21"/>
  <c r="G1448" i="21"/>
  <c r="G1449" i="21"/>
  <c r="G1450" i="21"/>
  <c r="G1451" i="21"/>
  <c r="G1452" i="21"/>
  <c r="G1453" i="21"/>
  <c r="G1454" i="21"/>
  <c r="G1455" i="21"/>
  <c r="G1456" i="21"/>
  <c r="G1457" i="21"/>
  <c r="G1458" i="21"/>
  <c r="G1459" i="21"/>
  <c r="G1460" i="21"/>
  <c r="G1461" i="21"/>
  <c r="G1462" i="21"/>
  <c r="G1463" i="21"/>
  <c r="G1464" i="21"/>
  <c r="G1465" i="21"/>
  <c r="G1466" i="21"/>
  <c r="G1467" i="21"/>
  <c r="G1468" i="21"/>
  <c r="G1469" i="21"/>
  <c r="G1470" i="21"/>
  <c r="G1471" i="21"/>
  <c r="G1472" i="21"/>
  <c r="G1473" i="21"/>
  <c r="G1474" i="21"/>
  <c r="G1475" i="21"/>
  <c r="G1476" i="21"/>
  <c r="G1477" i="21"/>
  <c r="G1478" i="21"/>
  <c r="G1479" i="21"/>
  <c r="G1480" i="21"/>
  <c r="G1481" i="21"/>
  <c r="G1482" i="21"/>
  <c r="G1483" i="21"/>
  <c r="G1484" i="21"/>
  <c r="G1485" i="21"/>
  <c r="G1486" i="21"/>
  <c r="G1487" i="21"/>
  <c r="G1488" i="21"/>
  <c r="G1489" i="21"/>
  <c r="G1490" i="21"/>
  <c r="G1491" i="21"/>
  <c r="G1492" i="21"/>
  <c r="G1493" i="21"/>
  <c r="G1494" i="21"/>
  <c r="G1495" i="21"/>
  <c r="G1496" i="21"/>
  <c r="G1497" i="21"/>
  <c r="G1498" i="21"/>
  <c r="G1499" i="21"/>
  <c r="G1500" i="21"/>
  <c r="G1501" i="21"/>
  <c r="G1502" i="21"/>
  <c r="G1503" i="21"/>
  <c r="G1504" i="21"/>
  <c r="C68" i="20"/>
  <c r="D68" i="20"/>
  <c r="D67" i="20"/>
  <c r="C65" i="20"/>
  <c r="D65" i="20"/>
  <c r="D64" i="20"/>
  <c r="C64" i="20"/>
  <c r="C63" i="20"/>
  <c r="D63" i="20"/>
  <c r="A2" i="43" a="1"/>
  <c r="A2" i="43" s="1"/>
  <c r="C62" i="43" s="1"/>
  <c r="V2" i="43" a="1"/>
  <c r="V2" i="43" s="1"/>
  <c r="F62" i="43" s="1"/>
  <c r="B194" i="33" a="1"/>
  <c r="B194" i="33" s="1"/>
  <c r="B203" i="33" a="1"/>
  <c r="B203" i="33" s="1"/>
  <c r="B200" i="33" a="1"/>
  <c r="B200" i="33" s="1"/>
  <c r="B197" i="33" a="1"/>
  <c r="B197" i="33" s="1"/>
  <c r="B195" i="33" a="1"/>
  <c r="B195" i="33" s="1"/>
  <c r="B198" i="33" a="1"/>
  <c r="B198" i="33" s="1"/>
  <c r="B201" i="33" a="1"/>
  <c r="B201" i="33" s="1"/>
  <c r="B204" i="33" a="1"/>
  <c r="B204" i="33" s="1"/>
  <c r="B196" i="33" a="1"/>
  <c r="B196" i="33" s="1"/>
  <c r="B199" i="33" a="1"/>
  <c r="B199" i="33" s="1"/>
  <c r="B202" i="33" a="1"/>
  <c r="B202" i="33" s="1"/>
  <c r="B191" i="33" a="1"/>
  <c r="B191" i="33" s="1"/>
  <c r="B193" i="33" a="1"/>
  <c r="B193" i="33" s="1"/>
  <c r="D243" i="20"/>
  <c r="D213" i="20"/>
  <c r="D197" i="20"/>
  <c r="D171" i="20"/>
  <c r="D179" i="20"/>
  <c r="D222" i="20"/>
  <c r="D317" i="20"/>
  <c r="D328" i="20"/>
  <c r="D339" i="20"/>
  <c r="D340" i="20"/>
  <c r="D314" i="20"/>
  <c r="D236" i="20"/>
  <c r="D138" i="20"/>
  <c r="D139" i="20"/>
  <c r="D143" i="20"/>
  <c r="D130" i="20"/>
  <c r="D128" i="20"/>
  <c r="D120" i="20"/>
  <c r="D131" i="20"/>
  <c r="D99" i="20"/>
  <c r="D91" i="20"/>
  <c r="D87" i="20"/>
  <c r="D125" i="20"/>
  <c r="D157" i="20"/>
  <c r="D181" i="20"/>
  <c r="D336" i="20"/>
  <c r="D219" i="20"/>
  <c r="D237" i="20"/>
  <c r="D344" i="20"/>
  <c r="D227" i="20"/>
  <c r="D192" i="20"/>
  <c r="D187" i="20"/>
  <c r="D174" i="20"/>
  <c r="D173" i="20"/>
  <c r="D280" i="20"/>
  <c r="D182" i="20"/>
  <c r="D220" i="20"/>
  <c r="D230" i="20"/>
  <c r="D238" i="20"/>
  <c r="D228" i="20"/>
  <c r="D229" i="20"/>
  <c r="D177" i="20"/>
  <c r="D196" i="20"/>
  <c r="D188" i="20"/>
  <c r="D167" i="20"/>
  <c r="D161" i="20"/>
  <c r="D261" i="20"/>
  <c r="D140" i="20"/>
  <c r="D175" i="20"/>
  <c r="D136" i="20"/>
  <c r="D199" i="20"/>
  <c r="D165" i="20"/>
  <c r="D127" i="20"/>
  <c r="D5" i="20"/>
  <c r="D119" i="20"/>
  <c r="D319" i="20"/>
  <c r="D162" i="20"/>
  <c r="D94" i="20"/>
  <c r="D226" i="20"/>
  <c r="D95" i="20"/>
  <c r="D223" i="20"/>
  <c r="D265" i="20"/>
  <c r="D78" i="20"/>
  <c r="D121" i="20"/>
  <c r="D123" i="20"/>
  <c r="D334" i="20"/>
  <c r="D176" i="20"/>
  <c r="D183" i="20"/>
  <c r="D8" i="20"/>
  <c r="D284" i="20"/>
  <c r="D198" i="20"/>
  <c r="D9" i="20"/>
  <c r="D327" i="20"/>
  <c r="D242" i="20"/>
  <c r="D343" i="20"/>
  <c r="D341" i="20"/>
  <c r="D318" i="20"/>
  <c r="D337" i="20"/>
  <c r="D315" i="20"/>
  <c r="D316" i="20"/>
  <c r="D313" i="20"/>
  <c r="D332" i="20"/>
  <c r="D324" i="20"/>
  <c r="D335" i="20"/>
  <c r="D311" i="20"/>
  <c r="D241" i="20"/>
  <c r="D309" i="20"/>
  <c r="D166" i="20"/>
  <c r="D295" i="20"/>
  <c r="D294" i="20"/>
  <c r="D172" i="20"/>
  <c r="D245" i="20"/>
  <c r="D277" i="20"/>
  <c r="D281" i="20"/>
  <c r="D269" i="20"/>
  <c r="D333" i="20"/>
  <c r="D268" i="20"/>
  <c r="D274" i="20"/>
  <c r="D278" i="20"/>
  <c r="D320" i="20"/>
  <c r="D264" i="20"/>
  <c r="D263" i="20"/>
  <c r="D283" i="20"/>
  <c r="D270" i="20"/>
  <c r="D218" i="20"/>
  <c r="D124" i="20"/>
  <c r="D21" i="20"/>
  <c r="D258" i="20"/>
  <c r="D322" i="20"/>
  <c r="D275" i="20"/>
  <c r="D282" i="20"/>
  <c r="D330" i="20"/>
  <c r="D257" i="20"/>
  <c r="D256" i="20"/>
  <c r="D266" i="20"/>
  <c r="D231" i="20"/>
  <c r="D224" i="20"/>
  <c r="D292" i="20"/>
  <c r="D260" i="20"/>
  <c r="D185" i="20"/>
  <c r="D18" i="20"/>
  <c r="D251" i="20"/>
  <c r="D247" i="20"/>
  <c r="D259" i="20"/>
  <c r="D244" i="20"/>
  <c r="D246" i="20"/>
  <c r="D225" i="20"/>
  <c r="D248" i="20"/>
  <c r="D168" i="20"/>
  <c r="D195" i="20"/>
  <c r="D321" i="20"/>
  <c r="D153" i="20"/>
  <c r="D155" i="20"/>
  <c r="D249" i="20"/>
  <c r="D232" i="20"/>
  <c r="D234" i="20"/>
  <c r="D212" i="20"/>
  <c r="D184" i="20"/>
  <c r="D13" i="20"/>
  <c r="D304" i="20"/>
  <c r="D312" i="20"/>
  <c r="D290" i="20"/>
  <c r="D164" i="20"/>
  <c r="D287" i="20"/>
  <c r="D291" i="20"/>
  <c r="D305" i="20"/>
  <c r="D306" i="20"/>
  <c r="D288" i="20"/>
  <c r="D262" i="20"/>
  <c r="D235" i="20"/>
  <c r="D202" i="20"/>
  <c r="D210" i="20"/>
  <c r="D7" i="20"/>
  <c r="D233" i="20"/>
  <c r="D110" i="20"/>
  <c r="D112" i="20"/>
  <c r="D101" i="20"/>
  <c r="D102" i="20"/>
  <c r="D106" i="20"/>
  <c r="D96" i="20"/>
  <c r="D83" i="20"/>
  <c r="D4" i="20"/>
  <c r="D133" i="20"/>
  <c r="D134" i="20"/>
  <c r="D135" i="20"/>
  <c r="D250" i="20"/>
  <c r="D300" i="20"/>
  <c r="D84" i="20"/>
  <c r="D109" i="20"/>
  <c r="D3" i="20"/>
  <c r="D100" i="20"/>
  <c r="D97" i="20"/>
  <c r="D98" i="20"/>
  <c r="D286" i="20"/>
  <c r="D103" i="20"/>
  <c r="D104" i="20"/>
  <c r="D194" i="20"/>
  <c r="D214" i="20"/>
  <c r="D77" i="20"/>
  <c r="D207" i="20"/>
  <c r="D160" i="20"/>
  <c r="D186" i="20"/>
  <c r="D310" i="20"/>
  <c r="D255" i="20"/>
  <c r="D156" i="20"/>
  <c r="D254" i="20"/>
  <c r="D217" i="20"/>
  <c r="D203" i="20"/>
  <c r="D204" i="20"/>
  <c r="D145" i="20"/>
  <c r="D189" i="20"/>
  <c r="D146" i="20"/>
  <c r="D144" i="20"/>
  <c r="D147" i="20"/>
  <c r="D239" i="20"/>
  <c r="D240" i="20"/>
  <c r="D209" i="20"/>
  <c r="D126" i="20"/>
  <c r="D122" i="20"/>
  <c r="D118" i="20"/>
  <c r="D117" i="20"/>
  <c r="D296" i="20"/>
  <c r="D302" i="20"/>
  <c r="D308" i="20"/>
  <c r="D326" i="20"/>
  <c r="D331" i="20"/>
  <c r="D338" i="20"/>
  <c r="D114" i="20"/>
  <c r="D297" i="20"/>
  <c r="D92" i="20"/>
  <c r="D93" i="20"/>
  <c r="D90" i="20"/>
  <c r="D273" i="20"/>
  <c r="D307" i="20"/>
  <c r="D86" i="20"/>
  <c r="D113" i="20"/>
  <c r="D253" i="20"/>
  <c r="D81" i="20"/>
  <c r="D79" i="20"/>
  <c r="D323" i="20"/>
  <c r="D150" i="20"/>
  <c r="D148" i="20"/>
  <c r="D85" i="20"/>
  <c r="C243" i="20"/>
  <c r="C213" i="20"/>
  <c r="C197" i="20"/>
  <c r="C171" i="20"/>
  <c r="C179" i="20"/>
  <c r="C222" i="20"/>
  <c r="C317" i="20"/>
  <c r="C328" i="20"/>
  <c r="C339" i="20"/>
  <c r="C340" i="20"/>
  <c r="C314" i="20"/>
  <c r="C236" i="20"/>
  <c r="C138" i="20"/>
  <c r="C139" i="20"/>
  <c r="C143" i="20"/>
  <c r="C130" i="20"/>
  <c r="C128" i="20"/>
  <c r="C120" i="20"/>
  <c r="C131" i="20"/>
  <c r="C99" i="20"/>
  <c r="C91" i="20"/>
  <c r="C87" i="20"/>
  <c r="C125" i="20"/>
  <c r="C157" i="20"/>
  <c r="C181" i="20"/>
  <c r="C336" i="20"/>
  <c r="C219" i="20"/>
  <c r="C237" i="20"/>
  <c r="C344" i="20"/>
  <c r="C227" i="20"/>
  <c r="C192" i="20"/>
  <c r="C187" i="20"/>
  <c r="C174" i="20"/>
  <c r="C173" i="20"/>
  <c r="C280" i="20"/>
  <c r="C182" i="20"/>
  <c r="C220" i="20"/>
  <c r="C230" i="20"/>
  <c r="C238" i="20"/>
  <c r="C228" i="20"/>
  <c r="C229" i="20"/>
  <c r="C177" i="20"/>
  <c r="C196" i="20"/>
  <c r="C188" i="20"/>
  <c r="C167" i="20"/>
  <c r="C161" i="20"/>
  <c r="C261" i="20"/>
  <c r="C140" i="20"/>
  <c r="C175" i="20"/>
  <c r="C136" i="20"/>
  <c r="C199" i="20"/>
  <c r="C165" i="20"/>
  <c r="C127" i="20"/>
  <c r="C5" i="20"/>
  <c r="C119" i="20"/>
  <c r="C319" i="20"/>
  <c r="C162" i="20"/>
  <c r="C94" i="20"/>
  <c r="C226" i="20"/>
  <c r="C95" i="20"/>
  <c r="C223" i="20"/>
  <c r="C265" i="20"/>
  <c r="C78" i="20"/>
  <c r="C121" i="20"/>
  <c r="C123" i="20"/>
  <c r="C334" i="20"/>
  <c r="C176" i="20"/>
  <c r="C183" i="20"/>
  <c r="C8" i="20"/>
  <c r="C284" i="20"/>
  <c r="C198" i="20"/>
  <c r="C9" i="20"/>
  <c r="C327" i="20"/>
  <c r="C242" i="20"/>
  <c r="C343" i="20"/>
  <c r="C341" i="20"/>
  <c r="C318" i="20"/>
  <c r="C337" i="20"/>
  <c r="C315" i="20"/>
  <c r="C316" i="20"/>
  <c r="C313" i="20"/>
  <c r="C332" i="20"/>
  <c r="C324" i="20"/>
  <c r="C335" i="20"/>
  <c r="C311" i="20"/>
  <c r="C241" i="20"/>
  <c r="C309" i="20"/>
  <c r="C166" i="20"/>
  <c r="C295" i="20"/>
  <c r="C294" i="20"/>
  <c r="C172" i="20"/>
  <c r="C245" i="20"/>
  <c r="C277" i="20"/>
  <c r="C281" i="20"/>
  <c r="C269" i="20"/>
  <c r="C333" i="20"/>
  <c r="C268" i="20"/>
  <c r="C274" i="20"/>
  <c r="C278" i="20"/>
  <c r="C320" i="20"/>
  <c r="C264" i="20"/>
  <c r="C263" i="20"/>
  <c r="C283" i="20"/>
  <c r="C270" i="20"/>
  <c r="C218" i="20"/>
  <c r="C124" i="20"/>
  <c r="C21" i="20"/>
  <c r="C258" i="20"/>
  <c r="C322" i="20"/>
  <c r="C275" i="20"/>
  <c r="C282" i="20"/>
  <c r="C330" i="20"/>
  <c r="C257" i="20"/>
  <c r="C256" i="20"/>
  <c r="C266" i="20"/>
  <c r="C231" i="20"/>
  <c r="C224" i="20"/>
  <c r="C292" i="20"/>
  <c r="C260" i="20"/>
  <c r="C185" i="20"/>
  <c r="C18" i="20"/>
  <c r="C251" i="20"/>
  <c r="C247" i="20"/>
  <c r="C259" i="20"/>
  <c r="C244" i="20"/>
  <c r="C246" i="20"/>
  <c r="C225" i="20"/>
  <c r="C248" i="20"/>
  <c r="C168" i="20"/>
  <c r="C195" i="20"/>
  <c r="C321" i="20"/>
  <c r="C153" i="20"/>
  <c r="C155" i="20"/>
  <c r="C249" i="20"/>
  <c r="C232" i="20"/>
  <c r="C234" i="20"/>
  <c r="C212" i="20"/>
  <c r="C184" i="20"/>
  <c r="C13" i="20"/>
  <c r="C304" i="20"/>
  <c r="C312" i="20"/>
  <c r="C290" i="20"/>
  <c r="C164" i="20"/>
  <c r="C287" i="20"/>
  <c r="C291" i="20"/>
  <c r="C305" i="20"/>
  <c r="C306" i="20"/>
  <c r="C288" i="20"/>
  <c r="C262" i="20"/>
  <c r="C235" i="20"/>
  <c r="C202" i="20"/>
  <c r="C210" i="20"/>
  <c r="C7" i="20"/>
  <c r="C233" i="20"/>
  <c r="C110" i="20"/>
  <c r="C112" i="20"/>
  <c r="C101" i="20"/>
  <c r="C102" i="20"/>
  <c r="C106" i="20"/>
  <c r="C96" i="20"/>
  <c r="C83" i="20"/>
  <c r="C4" i="20"/>
  <c r="C133" i="20"/>
  <c r="C134" i="20"/>
  <c r="C135" i="20"/>
  <c r="C250" i="20"/>
  <c r="C300" i="20"/>
  <c r="C84" i="20"/>
  <c r="C109" i="20"/>
  <c r="C3" i="20"/>
  <c r="C100" i="20"/>
  <c r="C97" i="20"/>
  <c r="C98" i="20"/>
  <c r="C286" i="20"/>
  <c r="C103" i="20"/>
  <c r="C104" i="20"/>
  <c r="C194" i="20"/>
  <c r="C214" i="20"/>
  <c r="C77" i="20"/>
  <c r="C207" i="20"/>
  <c r="C160" i="20"/>
  <c r="C186" i="20"/>
  <c r="C310" i="20"/>
  <c r="C255" i="20"/>
  <c r="C156" i="20"/>
  <c r="C254" i="20"/>
  <c r="C217" i="20"/>
  <c r="C203" i="20"/>
  <c r="C204" i="20"/>
  <c r="C145" i="20"/>
  <c r="C189" i="20"/>
  <c r="C146" i="20"/>
  <c r="C144" i="20"/>
  <c r="C147" i="20"/>
  <c r="C239" i="20"/>
  <c r="C240" i="20"/>
  <c r="C209" i="20"/>
  <c r="C126" i="20"/>
  <c r="C122" i="20"/>
  <c r="C118" i="20"/>
  <c r="C117" i="20"/>
  <c r="C296" i="20"/>
  <c r="C302" i="20"/>
  <c r="C308" i="20"/>
  <c r="C326" i="20"/>
  <c r="C331" i="20"/>
  <c r="C338" i="20"/>
  <c r="C114" i="20"/>
  <c r="C297" i="20"/>
  <c r="C92" i="20"/>
  <c r="C93" i="20"/>
  <c r="C90" i="20"/>
  <c r="C273" i="20"/>
  <c r="C307" i="20"/>
  <c r="C86" i="20"/>
  <c r="C113" i="20"/>
  <c r="C253" i="20"/>
  <c r="C81" i="20"/>
  <c r="C79" i="20"/>
  <c r="C323" i="20"/>
  <c r="C150" i="20"/>
  <c r="C148" i="20"/>
  <c r="C85" i="20"/>
  <c r="M8" i="12"/>
  <c r="M9" i="12"/>
  <c r="M10" i="12"/>
  <c r="M11" i="12"/>
  <c r="M12" i="12"/>
  <c r="M13" i="12"/>
  <c r="M14" i="12"/>
  <c r="M15" i="12"/>
  <c r="M16" i="12"/>
  <c r="M17" i="12"/>
  <c r="M18" i="12"/>
  <c r="M19" i="12"/>
  <c r="M20" i="12"/>
  <c r="M21" i="12"/>
  <c r="M22" i="12"/>
  <c r="M23" i="12"/>
  <c r="M24" i="12"/>
  <c r="M25" i="12"/>
  <c r="M26" i="12"/>
  <c r="M27" i="12"/>
  <c r="M28" i="12"/>
  <c r="M29" i="12"/>
  <c r="M30" i="12"/>
  <c r="M31" i="12"/>
  <c r="M32" i="12"/>
  <c r="M33" i="12"/>
  <c r="M34" i="12"/>
  <c r="M35" i="12"/>
  <c r="M36" i="12"/>
  <c r="M37" i="12"/>
  <c r="M38" i="12"/>
  <c r="M39" i="12"/>
  <c r="M40" i="12"/>
  <c r="M41" i="12"/>
  <c r="M42" i="12"/>
  <c r="M43" i="12"/>
  <c r="M44" i="12"/>
  <c r="M45" i="12"/>
  <c r="M46" i="12"/>
  <c r="M47" i="12"/>
  <c r="M48" i="12"/>
  <c r="M49" i="12"/>
  <c r="M50" i="12"/>
  <c r="M51" i="12"/>
  <c r="M52" i="12"/>
  <c r="M53" i="12"/>
  <c r="M54" i="12"/>
  <c r="M55" i="12"/>
  <c r="M56" i="12"/>
  <c r="M57" i="12"/>
  <c r="M58" i="12"/>
  <c r="M59" i="12"/>
  <c r="M60" i="12"/>
  <c r="M61" i="12"/>
  <c r="M62" i="12"/>
  <c r="M63" i="12"/>
  <c r="M64" i="12"/>
  <c r="M65" i="12"/>
  <c r="M66" i="12"/>
  <c r="M67" i="12"/>
  <c r="M68" i="12"/>
  <c r="M69" i="12"/>
  <c r="M70" i="12"/>
  <c r="M71" i="12"/>
  <c r="M72" i="12"/>
  <c r="M73" i="12"/>
  <c r="M74" i="12"/>
  <c r="M75" i="12"/>
  <c r="M7" i="12"/>
  <c r="B192" i="33" a="1"/>
  <c r="B192" i="33" s="1"/>
  <c r="B160" i="33" a="1"/>
  <c r="B160" i="33" s="1"/>
  <c r="B188" i="33" a="1"/>
  <c r="B188" i="33" s="1"/>
  <c r="B190" i="33" a="1"/>
  <c r="B190" i="33" s="1"/>
  <c r="B189" i="33" a="1"/>
  <c r="B189" i="33" s="1"/>
  <c r="B186" i="33" a="1"/>
  <c r="B186" i="33" s="1"/>
  <c r="B187" i="33" a="1"/>
  <c r="B187" i="33" s="1"/>
  <c r="P58" i="29"/>
  <c r="O58" i="29"/>
  <c r="P57" i="29"/>
  <c r="O57" i="29"/>
  <c r="P56" i="29"/>
  <c r="O56" i="29"/>
  <c r="P55" i="29"/>
  <c r="O55" i="29"/>
  <c r="B174" i="33" a="1"/>
  <c r="B174" i="33" s="1"/>
  <c r="B177" i="33" a="1"/>
  <c r="B177" i="33" s="1"/>
  <c r="B180" i="33" a="1"/>
  <c r="B180" i="33" s="1"/>
  <c r="B183" i="33" a="1"/>
  <c r="B183" i="33" s="1"/>
  <c r="B175" i="33" a="1"/>
  <c r="B175" i="33" s="1"/>
  <c r="B178" i="33" a="1"/>
  <c r="B178" i="33" s="1"/>
  <c r="B181" i="33" a="1"/>
  <c r="B181" i="33" s="1"/>
  <c r="B184" i="33" a="1"/>
  <c r="B184" i="33" s="1"/>
  <c r="B176" i="33" a="1"/>
  <c r="B176" i="33" s="1"/>
  <c r="B179" i="33" a="1"/>
  <c r="B179" i="33" s="1"/>
  <c r="B182" i="33" a="1"/>
  <c r="B182" i="33" s="1"/>
  <c r="B185" i="33" a="1"/>
  <c r="B185" i="33" s="1"/>
  <c r="B171" i="33" a="1"/>
  <c r="B171" i="33" s="1"/>
  <c r="B172" i="33" a="1"/>
  <c r="B172" i="33" s="1"/>
  <c r="B173" i="33" a="1"/>
  <c r="B173" i="33" s="1"/>
  <c r="P52" i="29"/>
  <c r="P53" i="29"/>
  <c r="P54" i="29"/>
  <c r="P3" i="29"/>
  <c r="P4" i="29"/>
  <c r="P5" i="29"/>
  <c r="P6" i="29"/>
  <c r="P7" i="29"/>
  <c r="P9" i="29"/>
  <c r="P10" i="29"/>
  <c r="P11" i="29"/>
  <c r="P12" i="29"/>
  <c r="P13" i="29"/>
  <c r="P14" i="29"/>
  <c r="P15" i="29"/>
  <c r="P16" i="29"/>
  <c r="P17" i="29"/>
  <c r="P18" i="29"/>
  <c r="P20" i="29"/>
  <c r="P21" i="29"/>
  <c r="P22" i="29"/>
  <c r="P23" i="29"/>
  <c r="P24" i="29"/>
  <c r="P25" i="29"/>
  <c r="P26" i="29"/>
  <c r="P27" i="29"/>
  <c r="P28" i="29"/>
  <c r="P29" i="29"/>
  <c r="P30" i="29"/>
  <c r="P31" i="29"/>
  <c r="P33" i="29"/>
  <c r="P34" i="29"/>
  <c r="P36" i="29"/>
  <c r="P37" i="29"/>
  <c r="P38" i="29"/>
  <c r="P39" i="29"/>
  <c r="P40" i="29"/>
  <c r="P41" i="29"/>
  <c r="P43" i="29"/>
  <c r="P44" i="29"/>
  <c r="P45" i="29"/>
  <c r="P46" i="29"/>
  <c r="P47" i="29"/>
  <c r="P48" i="29"/>
  <c r="P49" i="29"/>
  <c r="P50" i="29"/>
  <c r="P51" i="29"/>
  <c r="O54" i="29"/>
  <c r="O53" i="29"/>
  <c r="O52" i="29"/>
  <c r="O51" i="29"/>
  <c r="O50" i="29"/>
  <c r="O49" i="29"/>
  <c r="O48" i="29"/>
  <c r="O47" i="29"/>
  <c r="O46" i="29"/>
  <c r="O45" i="29"/>
  <c r="O44" i="29"/>
  <c r="O43" i="29"/>
  <c r="O42" i="29"/>
  <c r="O41" i="29"/>
  <c r="O40" i="29"/>
  <c r="O39" i="29"/>
  <c r="O38" i="29"/>
  <c r="O37" i="29"/>
  <c r="O36" i="29"/>
  <c r="O35" i="29"/>
  <c r="O34" i="29"/>
  <c r="O33" i="29"/>
  <c r="O32" i="29"/>
  <c r="O31" i="29"/>
  <c r="O30" i="29"/>
  <c r="O29" i="29"/>
  <c r="O28" i="29"/>
  <c r="O27" i="29"/>
  <c r="O26" i="29"/>
  <c r="O25" i="29"/>
  <c r="O24" i="29"/>
  <c r="O23" i="29"/>
  <c r="O22" i="29"/>
  <c r="O21" i="29"/>
  <c r="O20" i="29"/>
  <c r="O19" i="29"/>
  <c r="O18" i="29"/>
  <c r="O17" i="29"/>
  <c r="O15" i="29"/>
  <c r="O14" i="29"/>
  <c r="O13" i="29"/>
  <c r="O12" i="29"/>
  <c r="O11" i="29"/>
  <c r="O10" i="29"/>
  <c r="O9" i="29"/>
  <c r="O8" i="29"/>
  <c r="O7" i="29"/>
  <c r="O6" i="29"/>
  <c r="O5" i="29"/>
  <c r="O4" i="29"/>
  <c r="O3" i="29"/>
  <c r="O16" i="29"/>
  <c r="B153" i="33" a="1"/>
  <c r="B153" i="33" s="1"/>
  <c r="B167" i="33" a="1"/>
  <c r="B167" i="33" s="1"/>
  <c r="B164" i="33" a="1"/>
  <c r="B164" i="33" s="1"/>
  <c r="B168" i="33" a="1"/>
  <c r="B168" i="33" s="1"/>
  <c r="B165" i="33" a="1"/>
  <c r="B165" i="33" s="1"/>
  <c r="B170" i="33" a="1"/>
  <c r="B170" i="33" s="1"/>
  <c r="B161" i="33" a="1"/>
  <c r="B161" i="33" s="1"/>
  <c r="B166" i="33" a="1"/>
  <c r="B166" i="33" s="1"/>
  <c r="B169" i="33" a="1"/>
  <c r="B169" i="33" s="1"/>
  <c r="B34" i="27"/>
  <c r="C34" i="27"/>
  <c r="B33" i="27"/>
  <c r="C33" i="27"/>
  <c r="B12" i="27"/>
  <c r="C12" i="27"/>
  <c r="B32" i="27"/>
  <c r="B20" i="27"/>
  <c r="B8" i="27"/>
  <c r="B26" i="27"/>
  <c r="C32" i="27"/>
  <c r="C20" i="27"/>
  <c r="C8" i="27"/>
  <c r="C26" i="27"/>
  <c r="B158" i="33" a="1"/>
  <c r="B158" i="33" s="1"/>
  <c r="B162" i="33" a="1"/>
  <c r="B162" i="33" s="1"/>
  <c r="B159" i="33" a="1"/>
  <c r="B159" i="33" s="1"/>
  <c r="B163" i="33" a="1"/>
  <c r="B163" i="33" s="1"/>
  <c r="B154" i="33" a="1"/>
  <c r="B154" i="33" s="1"/>
  <c r="B157" i="33" a="1"/>
  <c r="B157" i="33" s="1"/>
  <c r="B151" i="33" a="1"/>
  <c r="B151" i="33" s="1"/>
  <c r="B156" i="33" a="1"/>
  <c r="B156" i="33" s="1"/>
  <c r="B155" i="33" a="1"/>
  <c r="B155" i="33" s="1"/>
  <c r="B152" i="33" a="1"/>
  <c r="B152" i="33" s="1"/>
  <c r="B150" i="33" a="1"/>
  <c r="B150" i="33" s="1"/>
  <c r="B148" i="33" a="1"/>
  <c r="B148" i="33" s="1"/>
  <c r="B149" i="33" a="1"/>
  <c r="B149" i="33" s="1"/>
  <c r="B139" i="33" a="1"/>
  <c r="B139" i="33" s="1"/>
  <c r="B5" i="33" a="1"/>
  <c r="B5" i="33" s="1"/>
  <c r="B16" i="33" a="1"/>
  <c r="B16" i="33" s="1"/>
  <c r="B25" i="33" a="1"/>
  <c r="B25" i="33" s="1"/>
  <c r="B35" i="33" a="1"/>
  <c r="B35" i="33" s="1"/>
  <c r="B46" i="33" a="1"/>
  <c r="B46" i="33" s="1"/>
  <c r="B53" i="33" a="1"/>
  <c r="B53" i="33" s="1"/>
  <c r="B66" i="33" a="1"/>
  <c r="B66" i="33" s="1"/>
  <c r="B75" i="33" a="1"/>
  <c r="B75" i="33" s="1"/>
  <c r="B86" i="33" a="1"/>
  <c r="B86" i="33" s="1"/>
  <c r="B97" i="33" a="1"/>
  <c r="B97" i="33" s="1"/>
  <c r="B106" i="33" a="1"/>
  <c r="B106" i="33" s="1"/>
  <c r="B116" i="33" a="1"/>
  <c r="B116" i="33" s="1"/>
  <c r="B127" i="33" a="1"/>
  <c r="B127" i="33" s="1"/>
  <c r="B134" i="33" a="1"/>
  <c r="B134" i="33" s="1"/>
  <c r="B147" i="33" a="1"/>
  <c r="B147" i="33" s="1"/>
  <c r="B8" i="33" a="1"/>
  <c r="B8" i="33" s="1"/>
  <c r="B19" i="33" a="1"/>
  <c r="B19" i="33" s="1"/>
  <c r="B26" i="33" a="1"/>
  <c r="B26" i="33" s="1"/>
  <c r="B39" i="33" a="1"/>
  <c r="B39" i="33" s="1"/>
  <c r="B48" i="33" a="1"/>
  <c r="B48" i="33" s="1"/>
  <c r="B59" i="33" a="1"/>
  <c r="B59" i="33" s="1"/>
  <c r="B70" i="33" a="1"/>
  <c r="B70" i="33" s="1"/>
  <c r="B79" i="33" a="1"/>
  <c r="B79" i="33" s="1"/>
  <c r="B89" i="33" a="1"/>
  <c r="B89" i="33" s="1"/>
  <c r="B100" i="33" a="1"/>
  <c r="B100" i="33" s="1"/>
  <c r="B107" i="33" a="1"/>
  <c r="B107" i="33" s="1"/>
  <c r="B120" i="33" a="1"/>
  <c r="B120" i="33" s="1"/>
  <c r="B129" i="33" a="1"/>
  <c r="B129" i="33" s="1"/>
  <c r="B140" i="33" a="1"/>
  <c r="B140" i="33" s="1"/>
  <c r="B12" i="33" a="1"/>
  <c r="B12" i="33" s="1"/>
  <c r="B21" i="33" a="1"/>
  <c r="B21" i="33" s="1"/>
  <c r="B32" i="33" a="1"/>
  <c r="B32" i="33" s="1"/>
  <c r="B43" i="33" a="1"/>
  <c r="B43" i="33" s="1"/>
  <c r="B52" i="33" a="1"/>
  <c r="B52" i="33" s="1"/>
  <c r="B62" i="33" a="1"/>
  <c r="B62" i="33" s="1"/>
  <c r="B73" i="33" a="1"/>
  <c r="B73" i="33" s="1"/>
  <c r="B80" i="33" a="1"/>
  <c r="B80" i="33" s="1"/>
  <c r="B93" i="33" a="1"/>
  <c r="B93" i="33" s="1"/>
  <c r="B102" i="33" a="1"/>
  <c r="B102" i="33" s="1"/>
  <c r="B113" i="33" a="1"/>
  <c r="B113" i="33" s="1"/>
  <c r="B124" i="33" a="1"/>
  <c r="B124" i="33" s="1"/>
  <c r="B133" i="33" a="1"/>
  <c r="B133" i="33" s="1"/>
  <c r="B143" i="33" a="1"/>
  <c r="B143" i="33" s="1"/>
  <c r="B144" i="33" a="1"/>
  <c r="B144" i="33" s="1"/>
  <c r="B136" i="33" a="1"/>
  <c r="B136" i="33" s="1"/>
  <c r="B131" i="33" a="1"/>
  <c r="B131" i="33" s="1"/>
  <c r="B126" i="33" a="1"/>
  <c r="B126" i="33" s="1"/>
  <c r="B117" i="33" a="1"/>
  <c r="B117" i="33" s="1"/>
  <c r="B109" i="33" a="1"/>
  <c r="B109" i="33" s="1"/>
  <c r="B104" i="33" a="1"/>
  <c r="B104" i="33" s="1"/>
  <c r="B99" i="33" a="1"/>
  <c r="B99" i="33" s="1"/>
  <c r="B90" i="33" a="1"/>
  <c r="B90" i="33" s="1"/>
  <c r="B82" i="33" a="1"/>
  <c r="B82" i="33" s="1"/>
  <c r="B77" i="33" a="1"/>
  <c r="B77" i="33" s="1"/>
  <c r="B72" i="33" a="1"/>
  <c r="B72" i="33" s="1"/>
  <c r="B63" i="33" a="1"/>
  <c r="B63" i="33" s="1"/>
  <c r="B55" i="33" a="1"/>
  <c r="B55" i="33" s="1"/>
  <c r="B50" i="33" a="1"/>
  <c r="B50" i="33" s="1"/>
  <c r="B45" i="33" a="1"/>
  <c r="B45" i="33" s="1"/>
  <c r="B36" i="33" a="1"/>
  <c r="B36" i="33" s="1"/>
  <c r="B28" i="33" a="1"/>
  <c r="B28" i="33" s="1"/>
  <c r="B23" i="33" a="1"/>
  <c r="B23" i="33" s="1"/>
  <c r="B18" i="33" a="1"/>
  <c r="B18" i="33" s="1"/>
  <c r="B9" i="33" a="1"/>
  <c r="B9" i="33" s="1"/>
  <c r="B3" i="33" a="1"/>
  <c r="B3" i="33" s="1"/>
  <c r="B146" i="33" a="1"/>
  <c r="B146" i="33" s="1"/>
  <c r="B141" i="33" a="1"/>
  <c r="B141" i="33" s="1"/>
  <c r="B137" i="33" a="1"/>
  <c r="B137" i="33" s="1"/>
  <c r="B132" i="33" a="1"/>
  <c r="B132" i="33" s="1"/>
  <c r="B130" i="33" a="1"/>
  <c r="B130" i="33" s="1"/>
  <c r="B128" i="33" a="1"/>
  <c r="B128" i="33" s="1"/>
  <c r="B123" i="33" a="1"/>
  <c r="B123" i="33" s="1"/>
  <c r="B121" i="33" a="1"/>
  <c r="B121" i="33" s="1"/>
  <c r="B119" i="33" a="1"/>
  <c r="B119" i="33" s="1"/>
  <c r="B114" i="33" a="1"/>
  <c r="B114" i="33" s="1"/>
  <c r="B112" i="33" a="1"/>
  <c r="B112" i="33" s="1"/>
  <c r="B110" i="33" a="1"/>
  <c r="B110" i="33" s="1"/>
  <c r="B105" i="33" a="1"/>
  <c r="B105" i="33" s="1"/>
  <c r="B103" i="33" a="1"/>
  <c r="B103" i="33" s="1"/>
  <c r="B101" i="33" a="1"/>
  <c r="B101" i="33" s="1"/>
  <c r="B96" i="33" a="1"/>
  <c r="B96" i="33" s="1"/>
  <c r="B94" i="33" a="1"/>
  <c r="B94" i="33" s="1"/>
  <c r="B92" i="33" a="1"/>
  <c r="B92" i="33" s="1"/>
  <c r="B87" i="33" a="1"/>
  <c r="B87" i="33" s="1"/>
  <c r="B85" i="33" a="1"/>
  <c r="B85" i="33" s="1"/>
  <c r="B83" i="33" a="1"/>
  <c r="B83" i="33" s="1"/>
  <c r="B78" i="33" a="1"/>
  <c r="B78" i="33" s="1"/>
  <c r="B76" i="33" a="1"/>
  <c r="B76" i="33" s="1"/>
  <c r="B74" i="33" a="1"/>
  <c r="B74" i="33" s="1"/>
  <c r="B69" i="33" a="1"/>
  <c r="B69" i="33" s="1"/>
  <c r="B67" i="33" a="1"/>
  <c r="B67" i="33" s="1"/>
  <c r="B65" i="33" a="1"/>
  <c r="B65" i="33" s="1"/>
  <c r="B60" i="33" a="1"/>
  <c r="B60" i="33" s="1"/>
  <c r="B58" i="33" a="1"/>
  <c r="B58" i="33" s="1"/>
  <c r="B56" i="33" a="1"/>
  <c r="B56" i="33" s="1"/>
  <c r="B51" i="33" a="1"/>
  <c r="B51" i="33" s="1"/>
  <c r="B49" i="33" a="1"/>
  <c r="B49" i="33" s="1"/>
  <c r="B47" i="33" a="1"/>
  <c r="B47" i="33" s="1"/>
  <c r="B42" i="33" a="1"/>
  <c r="B42" i="33" s="1"/>
  <c r="B40" i="33" a="1"/>
  <c r="B40" i="33" s="1"/>
  <c r="B38" i="33" a="1"/>
  <c r="B38" i="33" s="1"/>
  <c r="B33" i="33" a="1"/>
  <c r="B33" i="33" s="1"/>
  <c r="B31" i="33" a="1"/>
  <c r="B31" i="33" s="1"/>
  <c r="B29" i="33" a="1"/>
  <c r="B29" i="33" s="1"/>
  <c r="B24" i="33" a="1"/>
  <c r="B24" i="33" s="1"/>
  <c r="B22" i="33" a="1"/>
  <c r="B22" i="33" s="1"/>
  <c r="B20" i="33" a="1"/>
  <c r="B20" i="33" s="1"/>
  <c r="B15" i="33" a="1"/>
  <c r="B15" i="33" s="1"/>
  <c r="B13" i="33" a="1"/>
  <c r="B13" i="33" s="1"/>
  <c r="B11" i="33" a="1"/>
  <c r="B11" i="33" s="1"/>
  <c r="B6" i="33" a="1"/>
  <c r="B6" i="33" s="1"/>
  <c r="B4" i="33" a="1"/>
  <c r="B4" i="33" s="1"/>
  <c r="B7" i="33" a="1"/>
  <c r="B7" i="33" s="1"/>
  <c r="B10" i="33" a="1"/>
  <c r="B10" i="33" s="1"/>
  <c r="B14" i="33" a="1"/>
  <c r="B14" i="33" s="1"/>
  <c r="B17" i="33" a="1"/>
  <c r="B17" i="33" s="1"/>
  <c r="B27" i="33" a="1"/>
  <c r="B27" i="33" s="1"/>
  <c r="B30" i="33" a="1"/>
  <c r="B30" i="33" s="1"/>
  <c r="B34" i="33" a="1"/>
  <c r="B34" i="33" s="1"/>
  <c r="B37" i="33" a="1"/>
  <c r="B37" i="33" s="1"/>
  <c r="B41" i="33" a="1"/>
  <c r="B41" i="33" s="1"/>
  <c r="B44" i="33" a="1"/>
  <c r="B44" i="33" s="1"/>
  <c r="B54" i="33" a="1"/>
  <c r="B54" i="33" s="1"/>
  <c r="B57" i="33" a="1"/>
  <c r="B57" i="33" s="1"/>
  <c r="B61" i="33" a="1"/>
  <c r="B61" i="33" s="1"/>
  <c r="B64" i="33" a="1"/>
  <c r="B64" i="33" s="1"/>
  <c r="B68" i="33" a="1"/>
  <c r="B68" i="33" s="1"/>
  <c r="B71" i="33" a="1"/>
  <c r="B71" i="33" s="1"/>
  <c r="B81" i="33" a="1"/>
  <c r="B81" i="33" s="1"/>
  <c r="B84" i="33" a="1"/>
  <c r="B84" i="33" s="1"/>
  <c r="B88" i="33" a="1"/>
  <c r="B88" i="33" s="1"/>
  <c r="B91" i="33" a="1"/>
  <c r="B91" i="33" s="1"/>
  <c r="B95" i="33" a="1"/>
  <c r="B95" i="33" s="1"/>
  <c r="B98" i="33" a="1"/>
  <c r="B98" i="33" s="1"/>
  <c r="B108" i="33" a="1"/>
  <c r="B108" i="33" s="1"/>
  <c r="B111" i="33" a="1"/>
  <c r="B111" i="33" s="1"/>
  <c r="B115" i="33" a="1"/>
  <c r="B115" i="33" s="1"/>
  <c r="B118" i="33" a="1"/>
  <c r="B118" i="33" s="1"/>
  <c r="B122" i="33" a="1"/>
  <c r="B122" i="33" s="1"/>
  <c r="B125" i="33" a="1"/>
  <c r="B125" i="33" s="1"/>
  <c r="B135" i="33" a="1"/>
  <c r="B135" i="33" s="1"/>
  <c r="B138" i="33" a="1"/>
  <c r="B138" i="33" s="1"/>
  <c r="B142" i="33" a="1"/>
  <c r="B142" i="33" s="1"/>
  <c r="B145" i="33" a="1"/>
  <c r="B145" i="33" s="1"/>
  <c r="A2" i="33"/>
  <c r="P18" i="12"/>
  <c r="Q18" i="12"/>
  <c r="P20" i="12"/>
  <c r="Q20" i="12"/>
  <c r="P21" i="12"/>
  <c r="P22" i="12"/>
  <c r="Q22" i="12"/>
  <c r="P23" i="12"/>
  <c r="Q23" i="12"/>
  <c r="P24" i="12"/>
  <c r="Q24" i="12"/>
  <c r="P25" i="12"/>
  <c r="Q25" i="12"/>
  <c r="P26" i="12"/>
  <c r="Q26" i="12"/>
  <c r="P27" i="12"/>
  <c r="Q27" i="12"/>
  <c r="P28" i="12"/>
  <c r="Q28" i="12"/>
  <c r="P29" i="12"/>
  <c r="Q29" i="12"/>
  <c r="P30" i="12"/>
  <c r="Q30" i="12"/>
  <c r="P31" i="12"/>
  <c r="Q31" i="12"/>
  <c r="P32" i="12"/>
  <c r="Q32" i="12"/>
  <c r="P33" i="12"/>
  <c r="Q33" i="12"/>
  <c r="P40" i="12"/>
  <c r="Q40" i="12"/>
  <c r="P45" i="12"/>
  <c r="Q45" i="12"/>
  <c r="P46" i="12"/>
  <c r="Q46" i="12"/>
  <c r="P47" i="12"/>
  <c r="Q47" i="12"/>
  <c r="P48" i="12"/>
  <c r="Q48" i="12"/>
  <c r="P49" i="12"/>
  <c r="Q49" i="12"/>
  <c r="P50" i="12"/>
  <c r="Q50" i="12"/>
  <c r="P52" i="12"/>
  <c r="Q52" i="12"/>
  <c r="P54" i="12"/>
  <c r="Q54" i="12"/>
  <c r="P68" i="12"/>
  <c r="Q68" i="12"/>
  <c r="P72" i="12"/>
  <c r="Q72" i="12"/>
  <c r="P81" i="12"/>
  <c r="Q81" i="12"/>
  <c r="P82" i="12"/>
  <c r="Q82" i="12"/>
  <c r="P83" i="12"/>
  <c r="Q83" i="12"/>
  <c r="P84" i="12"/>
  <c r="Q84" i="12"/>
  <c r="P85" i="12"/>
  <c r="Q85" i="12"/>
  <c r="P87" i="12"/>
  <c r="Q87" i="12"/>
  <c r="P88" i="12"/>
  <c r="Q88" i="12"/>
  <c r="P90" i="12"/>
  <c r="Q90" i="12"/>
  <c r="P92" i="12"/>
  <c r="Q92" i="12"/>
  <c r="P93" i="12"/>
  <c r="Q93" i="12"/>
  <c r="P94" i="12"/>
  <c r="Q94" i="12"/>
  <c r="P95" i="12"/>
  <c r="Q95" i="12"/>
  <c r="P97" i="12"/>
  <c r="Q97" i="12"/>
  <c r="P98" i="12"/>
  <c r="Q98" i="12"/>
  <c r="P99" i="12"/>
  <c r="Q99" i="12"/>
  <c r="P101" i="12"/>
  <c r="Q101" i="12"/>
  <c r="P102" i="12"/>
  <c r="Q102" i="12"/>
  <c r="P103" i="12"/>
  <c r="Q103" i="12"/>
  <c r="P104" i="12"/>
  <c r="Q104" i="12"/>
  <c r="P105" i="12"/>
  <c r="Q105" i="12"/>
  <c r="P106" i="12"/>
  <c r="Q106" i="12"/>
  <c r="P109" i="12"/>
  <c r="Q109" i="12"/>
  <c r="P110" i="12"/>
  <c r="Q110" i="12"/>
  <c r="P111" i="12"/>
  <c r="Q111" i="12"/>
  <c r="P112" i="12"/>
  <c r="Q112" i="12"/>
  <c r="P113" i="12"/>
  <c r="Q113" i="12"/>
  <c r="P114" i="12"/>
  <c r="Q114" i="12"/>
  <c r="P116" i="12"/>
  <c r="Q116" i="12"/>
  <c r="P117" i="12"/>
  <c r="Q117" i="12"/>
  <c r="P118" i="12"/>
  <c r="Q118" i="12"/>
  <c r="P120" i="12"/>
  <c r="Q120" i="12"/>
  <c r="P125" i="12"/>
  <c r="Q125" i="12"/>
  <c r="Q17" i="12"/>
  <c r="P17" i="12"/>
  <c r="C18" i="27"/>
  <c r="C11" i="27"/>
  <c r="C17" i="27"/>
  <c r="C21" i="27"/>
  <c r="C24" i="27"/>
  <c r="C22" i="27"/>
  <c r="C10" i="27"/>
  <c r="C2" i="27"/>
  <c r="C16" i="27"/>
  <c r="C19" i="27"/>
  <c r="C27" i="27"/>
  <c r="C29" i="27"/>
  <c r="C15" i="27"/>
  <c r="C3" i="27"/>
  <c r="C23" i="27"/>
  <c r="C9" i="27"/>
  <c r="C31" i="27"/>
  <c r="C13" i="27"/>
  <c r="C4" i="27"/>
  <c r="C30" i="27"/>
  <c r="C28" i="27"/>
  <c r="C5" i="27"/>
  <c r="C14" i="27"/>
  <c r="C6" i="27"/>
  <c r="C25" i="27"/>
  <c r="C7" i="27"/>
  <c r="B18" i="27"/>
  <c r="B11" i="27"/>
  <c r="B17" i="27"/>
  <c r="B21" i="27"/>
  <c r="B24" i="27"/>
  <c r="B22" i="27"/>
  <c r="B10" i="27"/>
  <c r="B2" i="27"/>
  <c r="B16" i="27"/>
  <c r="B19" i="27"/>
  <c r="B27" i="27"/>
  <c r="B29" i="27"/>
  <c r="B15" i="27"/>
  <c r="B3" i="27"/>
  <c r="B23" i="27"/>
  <c r="B9" i="27"/>
  <c r="B31" i="27"/>
  <c r="B13" i="27"/>
  <c r="B4" i="27"/>
  <c r="B30" i="27"/>
  <c r="B28" i="27"/>
  <c r="B5" i="27"/>
  <c r="B14" i="27"/>
  <c r="B6" i="27"/>
  <c r="B25" i="27"/>
  <c r="B7" i="27"/>
  <c r="F2" i="30"/>
  <c r="D2" i="30"/>
  <c r="L8" i="12"/>
  <c r="L9" i="12"/>
  <c r="L10" i="12"/>
  <c r="L11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L71" i="12"/>
  <c r="L72" i="12"/>
  <c r="L73" i="12"/>
  <c r="L74" i="12"/>
  <c r="L75" i="12"/>
  <c r="K2430" i="32" l="1"/>
  <c r="K2431" i="32"/>
  <c r="K2432" i="32"/>
  <c r="K2433" i="32"/>
  <c r="K2434" i="32"/>
  <c r="K2435" i="32"/>
  <c r="K2436" i="32"/>
  <c r="K2437" i="32"/>
  <c r="K2438" i="32"/>
  <c r="K2439" i="32"/>
  <c r="K2440" i="32"/>
  <c r="K2441" i="32"/>
  <c r="K2442" i="32"/>
  <c r="K2443" i="32"/>
  <c r="K2444" i="32"/>
  <c r="K2445" i="32"/>
  <c r="K2446" i="32"/>
  <c r="K2447" i="32"/>
  <c r="K2448" i="32"/>
  <c r="K2449" i="32"/>
  <c r="K2450" i="32"/>
  <c r="K2451" i="32"/>
  <c r="K2452" i="32"/>
  <c r="K2453" i="32"/>
  <c r="K2454" i="32"/>
  <c r="K2455" i="32"/>
  <c r="K2456" i="32"/>
  <c r="K2457" i="32"/>
  <c r="K2458" i="32"/>
  <c r="K2459" i="32"/>
  <c r="K2460" i="32"/>
  <c r="K2461" i="32"/>
  <c r="K2462" i="32"/>
  <c r="K2463" i="32"/>
  <c r="K2464" i="32"/>
  <c r="K2465" i="32"/>
  <c r="K2466" i="32"/>
  <c r="K2467" i="32"/>
  <c r="K2468" i="32"/>
  <c r="K2469" i="32"/>
  <c r="K2470" i="32"/>
  <c r="K2471" i="32"/>
  <c r="K2472" i="32"/>
  <c r="K2473" i="32"/>
  <c r="K2474" i="32"/>
  <c r="K2475" i="32"/>
  <c r="K2476" i="32"/>
  <c r="K2477" i="32"/>
  <c r="K2478" i="32"/>
  <c r="K2479" i="32"/>
  <c r="K2480" i="32"/>
  <c r="K2481" i="32"/>
  <c r="K2482" i="32"/>
  <c r="K2483" i="32"/>
  <c r="K2484" i="32"/>
  <c r="K2485" i="32"/>
  <c r="K2486" i="32"/>
  <c r="K2487" i="32"/>
  <c r="K2488" i="32"/>
  <c r="K2489" i="32"/>
  <c r="K2490" i="32"/>
  <c r="K2491" i="32"/>
  <c r="K2492" i="32"/>
  <c r="K2493" i="32"/>
  <c r="K2494" i="32"/>
  <c r="K2495" i="32"/>
  <c r="K2496" i="32"/>
  <c r="K2497" i="32"/>
  <c r="K2498" i="32"/>
  <c r="K2499" i="32"/>
  <c r="K2500" i="32"/>
  <c r="K2501" i="32"/>
  <c r="K2502" i="32"/>
  <c r="K2503" i="32"/>
  <c r="K2504" i="32"/>
  <c r="K2505" i="32"/>
  <c r="K2506" i="32"/>
  <c r="K2507" i="32"/>
  <c r="K2508" i="32"/>
  <c r="K2509" i="32"/>
  <c r="K2510" i="32"/>
  <c r="K2511" i="32"/>
  <c r="K2512" i="32"/>
  <c r="K2513" i="32"/>
  <c r="K2514" i="32"/>
  <c r="K2515" i="32"/>
  <c r="K2516" i="32"/>
  <c r="K2517" i="32"/>
  <c r="K2518" i="32"/>
  <c r="K2519" i="32"/>
  <c r="K2520" i="32"/>
  <c r="K2521" i="32"/>
  <c r="K2522" i="32"/>
  <c r="K2523" i="32"/>
  <c r="K2524" i="32"/>
  <c r="K2525" i="32"/>
  <c r="K2526" i="32"/>
  <c r="K2527" i="32"/>
  <c r="K2528" i="32"/>
  <c r="K2529" i="32"/>
  <c r="K2530" i="32"/>
  <c r="K2531" i="32"/>
  <c r="K2532" i="32"/>
  <c r="K2533" i="32"/>
  <c r="K2534" i="32"/>
  <c r="K2535" i="32"/>
  <c r="K2536" i="32"/>
  <c r="K2537" i="32"/>
  <c r="K2538" i="32"/>
  <c r="K2539" i="32"/>
  <c r="K2540" i="32"/>
  <c r="K2541" i="32"/>
  <c r="K2542" i="32"/>
  <c r="K2543" i="32"/>
  <c r="K2544" i="32"/>
  <c r="K2545" i="32"/>
  <c r="K2546" i="32"/>
  <c r="K2547" i="32"/>
  <c r="K2548" i="32"/>
  <c r="K2549" i="32"/>
  <c r="K2550" i="32"/>
  <c r="K2551" i="32"/>
  <c r="K2552" i="32"/>
  <c r="K2553" i="32"/>
  <c r="K2554" i="32"/>
  <c r="K2555" i="32"/>
  <c r="K2556" i="32"/>
  <c r="K2391" i="32"/>
  <c r="K2392" i="32"/>
  <c r="K2393" i="32"/>
  <c r="K2394" i="32"/>
  <c r="K2395" i="32"/>
  <c r="K2396" i="32"/>
  <c r="K2397" i="32"/>
  <c r="K2398" i="32"/>
  <c r="K2399" i="32"/>
  <c r="K2400" i="32"/>
  <c r="K2401" i="32"/>
  <c r="K2402" i="32"/>
  <c r="K2403" i="32"/>
  <c r="K2404" i="32"/>
  <c r="K2405" i="32"/>
  <c r="K2406" i="32"/>
  <c r="K2407" i="32"/>
  <c r="K2408" i="32"/>
  <c r="K2409" i="32"/>
  <c r="K2410" i="32"/>
  <c r="K2411" i="32"/>
  <c r="K2412" i="32"/>
  <c r="K2413" i="32"/>
  <c r="K2414" i="32"/>
  <c r="K2415" i="32"/>
  <c r="K2416" i="32"/>
  <c r="K2417" i="32"/>
  <c r="K2418" i="32"/>
  <c r="K2419" i="32"/>
  <c r="K2420" i="32"/>
  <c r="K2421" i="32"/>
  <c r="K2422" i="32"/>
  <c r="K2423" i="32"/>
  <c r="K2424" i="32"/>
  <c r="K2425" i="32"/>
  <c r="K2426" i="32"/>
  <c r="K2427" i="32"/>
  <c r="K2428" i="32"/>
  <c r="K2429" i="32"/>
  <c r="O2" i="29"/>
  <c r="C2" i="30" s="1"/>
  <c r="K2317" i="32"/>
  <c r="K2318" i="32"/>
  <c r="K2319" i="32"/>
  <c r="K2320" i="32"/>
  <c r="K2321" i="32"/>
  <c r="K2322" i="32"/>
  <c r="K2323" i="32"/>
  <c r="K2324" i="32"/>
  <c r="K2325" i="32"/>
  <c r="K2326" i="32"/>
  <c r="K2327" i="32"/>
  <c r="K2328" i="32"/>
  <c r="K2329" i="32"/>
  <c r="K2330" i="32"/>
  <c r="K2331" i="32"/>
  <c r="K2332" i="32"/>
  <c r="K2333" i="32"/>
  <c r="K2334" i="32"/>
  <c r="K2335" i="32"/>
  <c r="K2336" i="32"/>
  <c r="K2337" i="32"/>
  <c r="K2338" i="32"/>
  <c r="K2339" i="32"/>
  <c r="K2340" i="32"/>
  <c r="K2341" i="32"/>
  <c r="K2342" i="32"/>
  <c r="K2343" i="32"/>
  <c r="K2344" i="32"/>
  <c r="K2345" i="32"/>
  <c r="K2346" i="32"/>
  <c r="K2347" i="32"/>
  <c r="K2348" i="32"/>
  <c r="K2349" i="32"/>
  <c r="K2350" i="32"/>
  <c r="K2351" i="32"/>
  <c r="K2352" i="32"/>
  <c r="K2353" i="32"/>
  <c r="K2354" i="32"/>
  <c r="K2355" i="32"/>
  <c r="K2356" i="32"/>
  <c r="K2357" i="32"/>
  <c r="K2358" i="32"/>
  <c r="K2359" i="32"/>
  <c r="K2360" i="32"/>
  <c r="K2361" i="32"/>
  <c r="K2362" i="32"/>
  <c r="K2363" i="32"/>
  <c r="K2364" i="32"/>
  <c r="K2365" i="32"/>
  <c r="K2366" i="32"/>
  <c r="K2367" i="32"/>
  <c r="K2368" i="32"/>
  <c r="K2369" i="32"/>
  <c r="K2370" i="32"/>
  <c r="K2371" i="32"/>
  <c r="K2372" i="32"/>
  <c r="K2373" i="32"/>
  <c r="K2374" i="32"/>
  <c r="K2375" i="32"/>
  <c r="K2376" i="32"/>
  <c r="K2377" i="32"/>
  <c r="K2378" i="32"/>
  <c r="K2379" i="32"/>
  <c r="K2380" i="32"/>
  <c r="K2381" i="32"/>
  <c r="K2382" i="32"/>
  <c r="K2383" i="32"/>
  <c r="K2384" i="32"/>
  <c r="K2385" i="32"/>
  <c r="K2386" i="32"/>
  <c r="K2387" i="32"/>
  <c r="K2388" i="32"/>
  <c r="K2389" i="32"/>
  <c r="K2390" i="32"/>
  <c r="K2292" i="32"/>
  <c r="K2293" i="32"/>
  <c r="K2294" i="32"/>
  <c r="K2295" i="32"/>
  <c r="K2296" i="32"/>
  <c r="K2297" i="32"/>
  <c r="K2298" i="32"/>
  <c r="K2299" i="32"/>
  <c r="K2300" i="32"/>
  <c r="K2301" i="32"/>
  <c r="K2302" i="32"/>
  <c r="K2303" i="32"/>
  <c r="K2304" i="32"/>
  <c r="K2305" i="32"/>
  <c r="K2306" i="32"/>
  <c r="K2307" i="32"/>
  <c r="K2308" i="32"/>
  <c r="K2309" i="32"/>
  <c r="K2310" i="32"/>
  <c r="K2311" i="32"/>
  <c r="K2312" i="32"/>
  <c r="K2313" i="32"/>
  <c r="K2314" i="32"/>
  <c r="K2315" i="32"/>
  <c r="K2316" i="32"/>
  <c r="K2185" i="32"/>
  <c r="K2188" i="32"/>
  <c r="K2191" i="32"/>
  <c r="K2194" i="32"/>
  <c r="K2197" i="32"/>
  <c r="K2200" i="32"/>
  <c r="K2203" i="32"/>
  <c r="K2206" i="32"/>
  <c r="K2209" i="32"/>
  <c r="K2212" i="32"/>
  <c r="K2215" i="32"/>
  <c r="K2218" i="32"/>
  <c r="K2221" i="32"/>
  <c r="K2224" i="32"/>
  <c r="K2227" i="32"/>
  <c r="K2230" i="32"/>
  <c r="K2233" i="32"/>
  <c r="K2236" i="32"/>
  <c r="K2239" i="32"/>
  <c r="K2242" i="32"/>
  <c r="K2245" i="32"/>
  <c r="K2248" i="32"/>
  <c r="K2251" i="32"/>
  <c r="K2257" i="32"/>
  <c r="K2260" i="32"/>
  <c r="K2263" i="32"/>
  <c r="K2266" i="32"/>
  <c r="K2269" i="32"/>
  <c r="K2272" i="32"/>
  <c r="K2275" i="32"/>
  <c r="K2278" i="32"/>
  <c r="K2281" i="32"/>
  <c r="K2284" i="32"/>
  <c r="K2287" i="32"/>
  <c r="K2290" i="32"/>
  <c r="K2186" i="32"/>
  <c r="K2189" i="32"/>
  <c r="K2192" i="32"/>
  <c r="K2195" i="32"/>
  <c r="K2198" i="32"/>
  <c r="K2201" i="32"/>
  <c r="K2204" i="32"/>
  <c r="K2207" i="32"/>
  <c r="K2210" i="32"/>
  <c r="K2213" i="32"/>
  <c r="K2216" i="32"/>
  <c r="K2219" i="32"/>
  <c r="K2222" i="32"/>
  <c r="K2225" i="32"/>
  <c r="K2228" i="32"/>
  <c r="K2231" i="32"/>
  <c r="K2234" i="32"/>
  <c r="K2237" i="32"/>
  <c r="K2240" i="32"/>
  <c r="K2243" i="32"/>
  <c r="K2246" i="32"/>
  <c r="K2249" i="32"/>
  <c r="K2252" i="32"/>
  <c r="K2258" i="32"/>
  <c r="K2261" i="32"/>
  <c r="K2264" i="32"/>
  <c r="K2267" i="32"/>
  <c r="K2270" i="32"/>
  <c r="K2273" i="32"/>
  <c r="K2276" i="32"/>
  <c r="K2279" i="32"/>
  <c r="K2282" i="32"/>
  <c r="K2285" i="32"/>
  <c r="K2288" i="32"/>
  <c r="K2291" i="32"/>
  <c r="K2187" i="32"/>
  <c r="K2190" i="32"/>
  <c r="K2193" i="32"/>
  <c r="K2196" i="32"/>
  <c r="K2199" i="32"/>
  <c r="K2202" i="32"/>
  <c r="K2205" i="32"/>
  <c r="K2208" i="32"/>
  <c r="K2211" i="32"/>
  <c r="K2214" i="32"/>
  <c r="K2217" i="32"/>
  <c r="K2220" i="32"/>
  <c r="K2223" i="32"/>
  <c r="K2226" i="32"/>
  <c r="K2229" i="32"/>
  <c r="K2232" i="32"/>
  <c r="K2235" i="32"/>
  <c r="K2238" i="32"/>
  <c r="K2241" i="32"/>
  <c r="K2244" i="32"/>
  <c r="K2247" i="32"/>
  <c r="K2250" i="32"/>
  <c r="K2253" i="32"/>
  <c r="K2256" i="32"/>
  <c r="K2259" i="32"/>
  <c r="K2262" i="32"/>
  <c r="K2265" i="32"/>
  <c r="K2268" i="32"/>
  <c r="K2271" i="32"/>
  <c r="K2274" i="32"/>
  <c r="K2277" i="32"/>
  <c r="K2280" i="32"/>
  <c r="K2283" i="32"/>
  <c r="K2286" i="32"/>
  <c r="K2289" i="32"/>
  <c r="K2178" i="32"/>
  <c r="K2179" i="32"/>
  <c r="K2180" i="32"/>
  <c r="K2181" i="32"/>
  <c r="K2182" i="32"/>
  <c r="K2183" i="32"/>
  <c r="K2184" i="32"/>
  <c r="K2024" i="32"/>
  <c r="K2025" i="32"/>
  <c r="K2026" i="32"/>
  <c r="K2027" i="32"/>
  <c r="K2028" i="32"/>
  <c r="K2029" i="32"/>
  <c r="K2030" i="32"/>
  <c r="K2031" i="32"/>
  <c r="K2032" i="32"/>
  <c r="K2033" i="32"/>
  <c r="K2034" i="32"/>
  <c r="K2035" i="32"/>
  <c r="K2036" i="32"/>
  <c r="K2037" i="32"/>
  <c r="K2038" i="32"/>
  <c r="K2039" i="32"/>
  <c r="K2040" i="32"/>
  <c r="K2041" i="32"/>
  <c r="K2042" i="32"/>
  <c r="K2043" i="32"/>
  <c r="K2045" i="32"/>
  <c r="K2046" i="32"/>
  <c r="K2047" i="32"/>
  <c r="K2048" i="32"/>
  <c r="K2049" i="32"/>
  <c r="K2050" i="32"/>
  <c r="K2051" i="32"/>
  <c r="K2052" i="32"/>
  <c r="K2053" i="32"/>
  <c r="K2054" i="32"/>
  <c r="K2055" i="32"/>
  <c r="K2056" i="32"/>
  <c r="K2057" i="32"/>
  <c r="K2058" i="32"/>
  <c r="K2059" i="32"/>
  <c r="K2060" i="32"/>
  <c r="K2061" i="32"/>
  <c r="K2062" i="32"/>
  <c r="K2063" i="32"/>
  <c r="K2064" i="32"/>
  <c r="K2065" i="32"/>
  <c r="K2066" i="32"/>
  <c r="K2067" i="32"/>
  <c r="K2068" i="32"/>
  <c r="K2069" i="32"/>
  <c r="K2070" i="32"/>
  <c r="K2071" i="32"/>
  <c r="K2072" i="32"/>
  <c r="K2073" i="32"/>
  <c r="K2074" i="32"/>
  <c r="K2075" i="32"/>
  <c r="K2076" i="32"/>
  <c r="K2077" i="32"/>
  <c r="K2078" i="32"/>
  <c r="K2079" i="32"/>
  <c r="K2080" i="32"/>
  <c r="K2081" i="32"/>
  <c r="K2082" i="32"/>
  <c r="K2083" i="32"/>
  <c r="K2084" i="32"/>
  <c r="K2085" i="32"/>
  <c r="K2086" i="32"/>
  <c r="K2087" i="32"/>
  <c r="K2088" i="32"/>
  <c r="K2089" i="32"/>
  <c r="K2090" i="32"/>
  <c r="K2091" i="32"/>
  <c r="K2092" i="32"/>
  <c r="K2093" i="32"/>
  <c r="K2094" i="32"/>
  <c r="K2097" i="32"/>
  <c r="K2098" i="32"/>
  <c r="K2099" i="32"/>
  <c r="K2100" i="32"/>
  <c r="K2101" i="32"/>
  <c r="K2102" i="32"/>
  <c r="K2103" i="32"/>
  <c r="K2104" i="32"/>
  <c r="K2105" i="32"/>
  <c r="K2106" i="32"/>
  <c r="K2107" i="32"/>
  <c r="K2108" i="32"/>
  <c r="K2109" i="32"/>
  <c r="K2110" i="32"/>
  <c r="K2111" i="32"/>
  <c r="K2112" i="32"/>
  <c r="K2113" i="32"/>
  <c r="K2114" i="32"/>
  <c r="K2115" i="32"/>
  <c r="K2116" i="32"/>
  <c r="K2118" i="32"/>
  <c r="K2119" i="32"/>
  <c r="K2120" i="32"/>
  <c r="K2121" i="32"/>
  <c r="K2122" i="32"/>
  <c r="K2123" i="32"/>
  <c r="K2124" i="32"/>
  <c r="K2125" i="32"/>
  <c r="K2126" i="32"/>
  <c r="K2127" i="32"/>
  <c r="K2128" i="32"/>
  <c r="K2131" i="32"/>
  <c r="K2133" i="32"/>
  <c r="K2134" i="32"/>
  <c r="K2135" i="32"/>
  <c r="K2136" i="32"/>
  <c r="K2137" i="32"/>
  <c r="K2138" i="32"/>
  <c r="K2139" i="32"/>
  <c r="K2140" i="32"/>
  <c r="K2141" i="32"/>
  <c r="K2142" i="32"/>
  <c r="K2143" i="32"/>
  <c r="K2144" i="32"/>
  <c r="K2145" i="32"/>
  <c r="K2146" i="32"/>
  <c r="K2147" i="32"/>
  <c r="K2148" i="32"/>
  <c r="K2149" i="32"/>
  <c r="K2150" i="32"/>
  <c r="K2151" i="32"/>
  <c r="K2152" i="32"/>
  <c r="K2154" i="32"/>
  <c r="K2155" i="32"/>
  <c r="K2156" i="32"/>
  <c r="K2157" i="32"/>
  <c r="K2158" i="32"/>
  <c r="K2159" i="32"/>
  <c r="K2160" i="32"/>
  <c r="K2161" i="32"/>
  <c r="K2162" i="32"/>
  <c r="K2163" i="32"/>
  <c r="K2164" i="32"/>
  <c r="K2165" i="32"/>
  <c r="K2166" i="32"/>
  <c r="K2167" i="32"/>
  <c r="K2168" i="32"/>
  <c r="K2169" i="32"/>
  <c r="K2172" i="32"/>
  <c r="K2173" i="32"/>
  <c r="K2174" i="32"/>
  <c r="K2175" i="32"/>
  <c r="K2176" i="32"/>
  <c r="K2177" i="32"/>
  <c r="P35" i="29"/>
  <c r="P8" i="29"/>
  <c r="K2008" i="32"/>
  <c r="K2009" i="32"/>
  <c r="K2010" i="32"/>
  <c r="K2011" i="32"/>
  <c r="K2012" i="32"/>
  <c r="K2013" i="32"/>
  <c r="K2014" i="32"/>
  <c r="K2015" i="32"/>
  <c r="K2016" i="32"/>
  <c r="K2017" i="32"/>
  <c r="K2018" i="32"/>
  <c r="K2019" i="32"/>
  <c r="K2020" i="32"/>
  <c r="K2021" i="32"/>
  <c r="K2022" i="32"/>
  <c r="K2023" i="32"/>
  <c r="B62" i="43"/>
  <c r="K2007" i="32"/>
  <c r="K1993" i="32"/>
  <c r="K1994" i="32"/>
  <c r="K1995" i="32"/>
  <c r="K1996" i="32"/>
  <c r="K1997" i="32"/>
  <c r="K1998" i="32"/>
  <c r="K1999" i="32"/>
  <c r="K2000" i="32"/>
  <c r="K2001" i="32"/>
  <c r="K2002" i="32"/>
  <c r="K2003" i="32"/>
  <c r="K2004" i="32"/>
  <c r="K2005" i="32"/>
  <c r="K2006" i="32"/>
  <c r="B61" i="43"/>
  <c r="C61" i="43"/>
  <c r="C63" i="43" s="1"/>
  <c r="B65" i="43"/>
  <c r="C65" i="43"/>
  <c r="K1949" i="32"/>
  <c r="K1950" i="32"/>
  <c r="K1951" i="32"/>
  <c r="K1952" i="32"/>
  <c r="K1953" i="32"/>
  <c r="K1954" i="32"/>
  <c r="K1955" i="32"/>
  <c r="K1956" i="32"/>
  <c r="K1957" i="32"/>
  <c r="K1958" i="32"/>
  <c r="K1959" i="32"/>
  <c r="K1960" i="32"/>
  <c r="K1961" i="32"/>
  <c r="K1962" i="32"/>
  <c r="K1963" i="32"/>
  <c r="K1964" i="32"/>
  <c r="K1965" i="32"/>
  <c r="K1966" i="32"/>
  <c r="K1967" i="32"/>
  <c r="K1968" i="32"/>
  <c r="K1969" i="32"/>
  <c r="K1970" i="32"/>
  <c r="K1971" i="32"/>
  <c r="K1972" i="32"/>
  <c r="K1973" i="32"/>
  <c r="K1974" i="32"/>
  <c r="K1975" i="32"/>
  <c r="K1976" i="32"/>
  <c r="K1977" i="32"/>
  <c r="K1978" i="32"/>
  <c r="K1979" i="32"/>
  <c r="K1980" i="32"/>
  <c r="K1981" i="32"/>
  <c r="K1982" i="32"/>
  <c r="K1983" i="32"/>
  <c r="K1984" i="32"/>
  <c r="K1985" i="32"/>
  <c r="K1986" i="32"/>
  <c r="K1987" i="32"/>
  <c r="K1988" i="32"/>
  <c r="K1989" i="32"/>
  <c r="K1990" i="32"/>
  <c r="K1991" i="32"/>
  <c r="K1992" i="32"/>
  <c r="F65" i="43"/>
  <c r="G65" i="43"/>
  <c r="G62" i="43"/>
  <c r="G61" i="43"/>
  <c r="F61" i="43"/>
  <c r="F63" i="43" s="1"/>
  <c r="K1932" i="32"/>
  <c r="K1933" i="32"/>
  <c r="K1934" i="32"/>
  <c r="K1935" i="32"/>
  <c r="K1936" i="32"/>
  <c r="K1937" i="32"/>
  <c r="K1938" i="32"/>
  <c r="K1939" i="32"/>
  <c r="K1940" i="32"/>
  <c r="K1941" i="32"/>
  <c r="K1942" i="32"/>
  <c r="K1943" i="32"/>
  <c r="K1944" i="32"/>
  <c r="K1945" i="32"/>
  <c r="K1946" i="32"/>
  <c r="K1947" i="32"/>
  <c r="K1948" i="32"/>
  <c r="K1916" i="32"/>
  <c r="K1917" i="32"/>
  <c r="K1918" i="32"/>
  <c r="K1919" i="32"/>
  <c r="K1920" i="32"/>
  <c r="K1921" i="32"/>
  <c r="K1922" i="32"/>
  <c r="K1923" i="32"/>
  <c r="K1924" i="32"/>
  <c r="K1925" i="32"/>
  <c r="K1926" i="32"/>
  <c r="K1927" i="32"/>
  <c r="K1928" i="32"/>
  <c r="K1929" i="32"/>
  <c r="K1930" i="32"/>
  <c r="K1931" i="32"/>
  <c r="K1905" i="32"/>
  <c r="K1906" i="32"/>
  <c r="K1907" i="32"/>
  <c r="K1908" i="32"/>
  <c r="K1909" i="32"/>
  <c r="K1910" i="32"/>
  <c r="K1911" i="32"/>
  <c r="K1912" i="32"/>
  <c r="K1913" i="32"/>
  <c r="K1914" i="32"/>
  <c r="K1915" i="32"/>
  <c r="K1904" i="32"/>
  <c r="K1900" i="32"/>
  <c r="K1901" i="32"/>
  <c r="K1902" i="32"/>
  <c r="K1903" i="32"/>
  <c r="K1890" i="32"/>
  <c r="K1891" i="32"/>
  <c r="K1892" i="32"/>
  <c r="K1893" i="32"/>
  <c r="K1894" i="32"/>
  <c r="K1895" i="32"/>
  <c r="K1896" i="32"/>
  <c r="K1897" i="32"/>
  <c r="K1898" i="32"/>
  <c r="K1899" i="32"/>
  <c r="K1889" i="32"/>
  <c r="K1888" i="32"/>
  <c r="K1887" i="32"/>
  <c r="K1886" i="32"/>
  <c r="K1885" i="32"/>
  <c r="K1884" i="32"/>
  <c r="K1858" i="32"/>
  <c r="K1859" i="32"/>
  <c r="K1860" i="32"/>
  <c r="K1861" i="32"/>
  <c r="K1862" i="32"/>
  <c r="K1863" i="32"/>
  <c r="K1864" i="32"/>
  <c r="K1865" i="32"/>
  <c r="K1866" i="32"/>
  <c r="K1867" i="32"/>
  <c r="K1868" i="32"/>
  <c r="K1869" i="32"/>
  <c r="K1870" i="32"/>
  <c r="K1871" i="32"/>
  <c r="K1872" i="32"/>
  <c r="K1873" i="32"/>
  <c r="K1874" i="32"/>
  <c r="K1875" i="32"/>
  <c r="K1876" i="32"/>
  <c r="K1877" i="32"/>
  <c r="K1878" i="32"/>
  <c r="K1879" i="32"/>
  <c r="K1880" i="32"/>
  <c r="K1881" i="32"/>
  <c r="K1882" i="32"/>
  <c r="K1883" i="32"/>
  <c r="K1845" i="32"/>
  <c r="K1846" i="32"/>
  <c r="K1847" i="32"/>
  <c r="K1848" i="32"/>
  <c r="K1849" i="32"/>
  <c r="K1850" i="32"/>
  <c r="K1851" i="32"/>
  <c r="K1852" i="32"/>
  <c r="K1853" i="32"/>
  <c r="K1854" i="32"/>
  <c r="K1855" i="32"/>
  <c r="K1856" i="32"/>
  <c r="K1857" i="32"/>
  <c r="K1817" i="32"/>
  <c r="K1818" i="32"/>
  <c r="K1819" i="32"/>
  <c r="K1820" i="32"/>
  <c r="K1821" i="32"/>
  <c r="K1822" i="32"/>
  <c r="K1823" i="32"/>
  <c r="K1824" i="32"/>
  <c r="K1825" i="32"/>
  <c r="K1826" i="32"/>
  <c r="K1827" i="32"/>
  <c r="K1828" i="32"/>
  <c r="K1829" i="32"/>
  <c r="K1830" i="32"/>
  <c r="K1831" i="32"/>
  <c r="K1832" i="32"/>
  <c r="K1833" i="32"/>
  <c r="K1834" i="32"/>
  <c r="K1835" i="32"/>
  <c r="K1836" i="32"/>
  <c r="K1837" i="32"/>
  <c r="K1838" i="32"/>
  <c r="K1839" i="32"/>
  <c r="K1840" i="32"/>
  <c r="K1841" i="32"/>
  <c r="K1842" i="32"/>
  <c r="K1843" i="32"/>
  <c r="K1844" i="32"/>
  <c r="K1816" i="32"/>
  <c r="K1815" i="32"/>
  <c r="K1814" i="32"/>
  <c r="K1813" i="32"/>
  <c r="K1812" i="32"/>
  <c r="K1811" i="32"/>
  <c r="K1810" i="32"/>
  <c r="K1809" i="32"/>
  <c r="K1808" i="32"/>
  <c r="K1807" i="32"/>
  <c r="K1806" i="32"/>
  <c r="K1805" i="32"/>
  <c r="K1804" i="32"/>
  <c r="K1803" i="32"/>
  <c r="K1802" i="32"/>
  <c r="K1801" i="32"/>
  <c r="K1800" i="32"/>
  <c r="K1799" i="32"/>
  <c r="K1798" i="32"/>
  <c r="K1797" i="32"/>
  <c r="K1796" i="32"/>
  <c r="K1795" i="32"/>
  <c r="K1794" i="32"/>
  <c r="K1793" i="32"/>
  <c r="K1792" i="32"/>
  <c r="K1791" i="32"/>
  <c r="K1790" i="32"/>
  <c r="K1789" i="32"/>
  <c r="K1788" i="32"/>
  <c r="K1787" i="32"/>
  <c r="K1786" i="32"/>
  <c r="K1785" i="32"/>
  <c r="K1784" i="32"/>
  <c r="K1783" i="32"/>
  <c r="K1782" i="32"/>
  <c r="K1781" i="32"/>
  <c r="K1780" i="32"/>
  <c r="K1779" i="32"/>
  <c r="K1778" i="32"/>
  <c r="K1777" i="32"/>
  <c r="K1776" i="32"/>
  <c r="K1775" i="32"/>
  <c r="K1774" i="32"/>
  <c r="K1773" i="32"/>
  <c r="K1772" i="32"/>
  <c r="K1771" i="32"/>
  <c r="K1770" i="32"/>
  <c r="K1769" i="32"/>
  <c r="K1768" i="32"/>
  <c r="K1767" i="32"/>
  <c r="K1766" i="32"/>
  <c r="K1765" i="32"/>
  <c r="K1764" i="32"/>
  <c r="K1763" i="32"/>
  <c r="K1762" i="32"/>
  <c r="K1754" i="32"/>
  <c r="K1755" i="32"/>
  <c r="K1756" i="32"/>
  <c r="K1757" i="32"/>
  <c r="K1758" i="32"/>
  <c r="K1759" i="32"/>
  <c r="K1760" i="32"/>
  <c r="K1761" i="32"/>
  <c r="P19" i="29"/>
  <c r="P42" i="29"/>
  <c r="K1457" i="32"/>
  <c r="K1753" i="32"/>
  <c r="K1752" i="32"/>
  <c r="K1751" i="32"/>
  <c r="K1750" i="32"/>
  <c r="K1749" i="32"/>
  <c r="K1748" i="32"/>
  <c r="K1747" i="32"/>
  <c r="K1746" i="32"/>
  <c r="K1745" i="32"/>
  <c r="K1744" i="32"/>
  <c r="K1743" i="32"/>
  <c r="K1742" i="32"/>
  <c r="K1741" i="32"/>
  <c r="K1740" i="32"/>
  <c r="K1739" i="32"/>
  <c r="K1738" i="32"/>
  <c r="K1737" i="32"/>
  <c r="K1736" i="32"/>
  <c r="K1735" i="32"/>
  <c r="K1734" i="32"/>
  <c r="K1733" i="32"/>
  <c r="K1732" i="32"/>
  <c r="K1731" i="32"/>
  <c r="K1730" i="32"/>
  <c r="K1729" i="32"/>
  <c r="K895" i="32"/>
  <c r="K1656" i="32"/>
  <c r="K1715" i="32"/>
  <c r="K1716" i="32"/>
  <c r="K1717" i="32"/>
  <c r="K1718" i="32"/>
  <c r="K1719" i="32"/>
  <c r="K1720" i="32"/>
  <c r="K1721" i="32"/>
  <c r="K1722" i="32"/>
  <c r="K1723" i="32"/>
  <c r="K1724" i="32"/>
  <c r="K1725" i="32"/>
  <c r="K1726" i="32"/>
  <c r="K1727" i="32"/>
  <c r="K1728" i="32"/>
  <c r="G2" i="30"/>
  <c r="P32" i="29"/>
  <c r="U1" i="31" a="1"/>
  <c r="U1" i="31" s="1"/>
  <c r="K1" i="31" a="1"/>
  <c r="A1" i="31" a="1"/>
  <c r="K1649" i="32"/>
  <c r="K1650" i="32"/>
  <c r="K1651" i="32"/>
  <c r="K1652" i="32"/>
  <c r="K1653" i="32"/>
  <c r="K1654" i="32"/>
  <c r="K1655" i="32"/>
  <c r="K1657" i="32"/>
  <c r="K1658" i="32"/>
  <c r="K1659" i="32"/>
  <c r="K1660" i="32"/>
  <c r="K1661" i="32"/>
  <c r="K1662" i="32"/>
  <c r="K1663" i="32"/>
  <c r="K1664" i="32"/>
  <c r="K1665" i="32"/>
  <c r="K1666" i="32"/>
  <c r="K1667" i="32"/>
  <c r="K1668" i="32"/>
  <c r="K1669" i="32"/>
  <c r="K1670" i="32"/>
  <c r="K1671" i="32"/>
  <c r="K1672" i="32"/>
  <c r="K1673" i="32"/>
  <c r="K1674" i="32"/>
  <c r="K1675" i="32"/>
  <c r="K1676" i="32"/>
  <c r="K1677" i="32"/>
  <c r="K1678" i="32"/>
  <c r="K1679" i="32"/>
  <c r="K1680" i="32"/>
  <c r="K1681" i="32"/>
  <c r="K1682" i="32"/>
  <c r="K1683" i="32"/>
  <c r="K1684" i="32"/>
  <c r="K1685" i="32"/>
  <c r="K1686" i="32"/>
  <c r="K1687" i="32"/>
  <c r="K1688" i="32"/>
  <c r="K1689" i="32"/>
  <c r="K1690" i="32"/>
  <c r="K1691" i="32"/>
  <c r="K1692" i="32"/>
  <c r="K1693" i="32"/>
  <c r="K1694" i="32"/>
  <c r="K1695" i="32"/>
  <c r="K1696" i="32"/>
  <c r="K1697" i="32"/>
  <c r="K1698" i="32"/>
  <c r="K1699" i="32"/>
  <c r="K1700" i="32"/>
  <c r="K1701" i="32"/>
  <c r="K1702" i="32"/>
  <c r="K1703" i="32"/>
  <c r="K1704" i="32"/>
  <c r="K1705" i="32"/>
  <c r="K1706" i="32"/>
  <c r="K1707" i="32"/>
  <c r="K1708" i="32"/>
  <c r="K1709" i="32"/>
  <c r="K1710" i="32"/>
  <c r="K1711" i="32"/>
  <c r="K1712" i="32"/>
  <c r="K1713" i="32"/>
  <c r="K1714" i="32"/>
  <c r="K1639" i="32"/>
  <c r="K1640" i="32"/>
  <c r="K1641" i="32"/>
  <c r="K1642" i="32"/>
  <c r="K1643" i="32"/>
  <c r="K1644" i="32"/>
  <c r="K1645" i="32"/>
  <c r="K1646" i="32"/>
  <c r="K1647" i="32"/>
  <c r="K1648" i="32"/>
  <c r="K1605" i="32"/>
  <c r="K1606" i="32"/>
  <c r="K1607" i="32"/>
  <c r="K1608" i="32"/>
  <c r="K1609" i="32"/>
  <c r="K1610" i="32"/>
  <c r="K1611" i="32"/>
  <c r="K1612" i="32"/>
  <c r="K1613" i="32"/>
  <c r="K1614" i="32"/>
  <c r="K1615" i="32"/>
  <c r="K1616" i="32"/>
  <c r="K1617" i="32"/>
  <c r="K1618" i="32"/>
  <c r="K1619" i="32"/>
  <c r="K1620" i="32"/>
  <c r="K1621" i="32"/>
  <c r="K1622" i="32"/>
  <c r="K1623" i="32"/>
  <c r="K1624" i="32"/>
  <c r="K1625" i="32"/>
  <c r="K1626" i="32"/>
  <c r="K1627" i="32"/>
  <c r="K1628" i="32"/>
  <c r="K1629" i="32"/>
  <c r="K1630" i="32"/>
  <c r="K1631" i="32"/>
  <c r="K1632" i="32"/>
  <c r="K1633" i="32"/>
  <c r="K1634" i="32"/>
  <c r="K1635" i="32"/>
  <c r="K1636" i="32"/>
  <c r="K1637" i="32"/>
  <c r="K1638" i="32"/>
  <c r="K1589" i="32"/>
  <c r="K1590" i="32"/>
  <c r="K1591" i="32"/>
  <c r="K1592" i="32"/>
  <c r="K1593" i="32"/>
  <c r="K1594" i="32"/>
  <c r="K1595" i="32"/>
  <c r="K1597" i="32"/>
  <c r="K1598" i="32"/>
  <c r="K1599" i="32"/>
  <c r="K1600" i="32"/>
  <c r="K1601" i="32"/>
  <c r="K1602" i="32"/>
  <c r="K1603" i="32"/>
  <c r="K1604" i="32"/>
  <c r="K1564" i="32"/>
  <c r="K1568" i="32"/>
  <c r="K1569" i="32"/>
  <c r="K1570" i="32"/>
  <c r="K1571" i="32"/>
  <c r="K1572" i="32"/>
  <c r="K1573" i="32"/>
  <c r="K1574" i="32"/>
  <c r="K1575" i="32"/>
  <c r="K1576" i="32"/>
  <c r="K1577" i="32"/>
  <c r="K1578" i="32"/>
  <c r="K1579" i="32"/>
  <c r="K1580" i="32"/>
  <c r="K1581" i="32"/>
  <c r="K1582" i="32"/>
  <c r="K1583" i="32"/>
  <c r="K1584" i="32"/>
  <c r="K1585" i="32"/>
  <c r="K1586" i="32"/>
  <c r="K1587" i="32"/>
  <c r="K1588" i="32"/>
  <c r="K1556" i="32"/>
  <c r="K1557" i="32"/>
  <c r="K1558" i="32"/>
  <c r="K1559" i="32"/>
  <c r="K1560" i="32"/>
  <c r="K1561" i="32"/>
  <c r="K1562" i="32"/>
  <c r="K1563" i="32"/>
  <c r="K1565" i="32"/>
  <c r="K1566" i="32"/>
  <c r="K1567" i="32"/>
  <c r="K1544" i="32"/>
  <c r="K1545" i="32"/>
  <c r="K1546" i="32"/>
  <c r="K1547" i="32"/>
  <c r="K1548" i="32"/>
  <c r="K1549" i="32"/>
  <c r="K1550" i="32"/>
  <c r="K1551" i="32"/>
  <c r="K1552" i="32"/>
  <c r="K1553" i="32"/>
  <c r="K1554" i="32"/>
  <c r="K1555" i="32"/>
  <c r="Y53" i="31"/>
  <c r="Y54" i="31"/>
  <c r="Y51" i="31"/>
  <c r="Y52" i="31"/>
  <c r="Y49" i="31"/>
  <c r="Y50" i="31"/>
  <c r="Y47" i="31"/>
  <c r="Y48" i="31"/>
  <c r="K1518" i="32"/>
  <c r="K1519" i="32"/>
  <c r="K1520" i="32"/>
  <c r="K1521" i="32"/>
  <c r="K1522" i="32"/>
  <c r="K1523" i="32"/>
  <c r="K1524" i="32"/>
  <c r="K1525" i="32"/>
  <c r="K1526" i="32"/>
  <c r="K1527" i="32"/>
  <c r="K1528" i="32"/>
  <c r="K1529" i="32"/>
  <c r="K1530" i="32"/>
  <c r="K1531" i="32"/>
  <c r="K1532" i="32"/>
  <c r="K1533" i="32"/>
  <c r="K1534" i="32"/>
  <c r="K1535" i="32"/>
  <c r="K1536" i="32"/>
  <c r="K1537" i="32"/>
  <c r="K1538" i="32"/>
  <c r="K1539" i="32"/>
  <c r="K1540" i="32"/>
  <c r="K1541" i="32"/>
  <c r="K1542" i="32"/>
  <c r="K1543" i="32"/>
  <c r="B2" i="33" a="1"/>
  <c r="B2" i="33" s="1"/>
  <c r="D2" i="33" s="1" a="1"/>
  <c r="K1517" i="32"/>
  <c r="K1516" i="32"/>
  <c r="K1515" i="32"/>
  <c r="K1514" i="32"/>
  <c r="K1513" i="32"/>
  <c r="K1512" i="32"/>
  <c r="K1511" i="32"/>
  <c r="K1510" i="32"/>
  <c r="K1509" i="32"/>
  <c r="K1508" i="32"/>
  <c r="K1507" i="32"/>
  <c r="K1506" i="32"/>
  <c r="K1505" i="32"/>
  <c r="K1504" i="32"/>
  <c r="K1503" i="32"/>
  <c r="K1502" i="32"/>
  <c r="K1501" i="32"/>
  <c r="K1500" i="32"/>
  <c r="K1499" i="32"/>
  <c r="K1498" i="32"/>
  <c r="K1497" i="32"/>
  <c r="K1496" i="32"/>
  <c r="K1495" i="32"/>
  <c r="K1494" i="32"/>
  <c r="K1493" i="32"/>
  <c r="K1492" i="32"/>
  <c r="K1479" i="32"/>
  <c r="K1468" i="32"/>
  <c r="Y45" i="31"/>
  <c r="Y46" i="31"/>
  <c r="K1477" i="32"/>
  <c r="K65" i="32"/>
  <c r="K1489" i="32"/>
  <c r="K1474" i="32"/>
  <c r="K1486" i="32"/>
  <c r="K1483" i="32"/>
  <c r="K1482" i="32"/>
  <c r="K1481" i="32"/>
  <c r="K1478" i="32"/>
  <c r="K1476" i="32"/>
  <c r="K1470" i="32"/>
  <c r="K1491" i="32"/>
  <c r="K1488" i="32"/>
  <c r="K1480" i="32"/>
  <c r="K1472" i="32"/>
  <c r="K1471" i="32"/>
  <c r="K1487" i="32"/>
  <c r="K1475" i="32"/>
  <c r="K1469" i="32"/>
  <c r="K1467" i="32"/>
  <c r="K1485" i="32"/>
  <c r="K1484" i="32"/>
  <c r="K1490" i="32"/>
  <c r="K1473" i="32"/>
  <c r="Y43" i="31"/>
  <c r="Y44" i="31"/>
  <c r="K1466" i="32"/>
  <c r="K1465" i="32"/>
  <c r="K1464" i="32"/>
  <c r="K1463" i="32"/>
  <c r="K1462" i="32"/>
  <c r="K1460" i="32"/>
  <c r="K1459" i="32"/>
  <c r="K1458" i="32"/>
  <c r="K1456" i="32"/>
  <c r="K1455" i="32"/>
  <c r="K1454" i="32"/>
  <c r="K1453" i="32"/>
  <c r="K1452" i="32"/>
  <c r="K1451" i="32"/>
  <c r="K1450" i="32"/>
  <c r="K1449" i="32"/>
  <c r="K1445" i="32"/>
  <c r="K1444" i="32"/>
  <c r="K1442" i="32"/>
  <c r="K1441" i="32"/>
  <c r="K1440" i="32"/>
  <c r="K1439" i="32"/>
  <c r="K1438" i="32"/>
  <c r="K1437" i="32"/>
  <c r="K1436" i="32"/>
  <c r="K1435" i="32"/>
  <c r="K1434" i="32"/>
  <c r="K1433" i="32"/>
  <c r="K1432" i="32"/>
  <c r="K1431" i="32"/>
  <c r="K1430" i="32"/>
  <c r="K1429" i="32"/>
  <c r="K1428" i="32"/>
  <c r="K1427" i="32"/>
  <c r="K1426" i="32"/>
  <c r="K1425" i="32"/>
  <c r="K1424" i="32"/>
  <c r="K1423" i="32"/>
  <c r="K1422" i="32"/>
  <c r="K1421" i="32"/>
  <c r="K1420" i="32"/>
  <c r="K1419" i="32"/>
  <c r="K1418" i="32"/>
  <c r="K1417" i="32"/>
  <c r="K1416" i="32"/>
  <c r="K1415" i="32"/>
  <c r="K1414" i="32"/>
  <c r="K1413" i="32"/>
  <c r="K1412" i="32"/>
  <c r="K1411" i="32"/>
  <c r="K1410" i="32"/>
  <c r="K1409" i="32"/>
  <c r="K1408" i="32"/>
  <c r="K1407" i="32"/>
  <c r="K1406" i="32"/>
  <c r="K1405" i="32"/>
  <c r="K1404" i="32"/>
  <c r="K1403" i="32"/>
  <c r="K1402" i="32"/>
  <c r="K1401" i="32"/>
  <c r="K1400" i="32"/>
  <c r="K1399" i="32"/>
  <c r="K1398" i="32"/>
  <c r="K1397" i="32"/>
  <c r="K1396" i="32"/>
  <c r="K1395" i="32"/>
  <c r="K1394" i="32"/>
  <c r="K1393" i="32"/>
  <c r="K1392" i="32"/>
  <c r="K1391" i="32"/>
  <c r="K1390" i="32"/>
  <c r="K1389" i="32"/>
  <c r="K1388" i="32"/>
  <c r="K1387" i="32"/>
  <c r="K1386" i="32"/>
  <c r="K1385" i="32"/>
  <c r="K1384" i="32"/>
  <c r="K1383" i="32"/>
  <c r="K1382" i="32"/>
  <c r="K1381" i="32"/>
  <c r="K1380" i="32"/>
  <c r="K1379" i="32"/>
  <c r="K1377" i="32"/>
  <c r="K1376" i="32"/>
  <c r="K1375" i="32"/>
  <c r="K1374" i="32"/>
  <c r="K1373" i="32"/>
  <c r="K1372" i="32"/>
  <c r="K1371" i="32"/>
  <c r="K1370" i="32"/>
  <c r="K1369" i="32"/>
  <c r="K1368" i="32"/>
  <c r="K1367" i="32"/>
  <c r="K1366" i="32"/>
  <c r="K1365" i="32"/>
  <c r="K1364" i="32"/>
  <c r="K1363" i="32"/>
  <c r="K1362" i="32"/>
  <c r="K1361" i="32"/>
  <c r="K1360" i="32"/>
  <c r="K1359" i="32"/>
  <c r="K1358" i="32"/>
  <c r="K1357" i="32"/>
  <c r="K1356" i="32"/>
  <c r="K1355" i="32"/>
  <c r="K1354" i="32"/>
  <c r="K1353" i="32"/>
  <c r="K1352" i="32"/>
  <c r="K1351" i="32"/>
  <c r="K1350" i="32"/>
  <c r="K1349" i="32"/>
  <c r="K1348" i="32"/>
  <c r="K1347" i="32"/>
  <c r="K1346" i="32"/>
  <c r="K1345" i="32"/>
  <c r="K1344" i="32"/>
  <c r="K1342" i="32"/>
  <c r="K1340" i="32"/>
  <c r="K1339" i="32"/>
  <c r="K1338" i="32"/>
  <c r="K1337" i="32"/>
  <c r="K1336" i="32"/>
  <c r="K1335" i="32"/>
  <c r="K1334" i="32"/>
  <c r="K1333" i="32"/>
  <c r="K1332" i="32"/>
  <c r="K1331" i="32"/>
  <c r="K1330" i="32"/>
  <c r="K1329" i="32"/>
  <c r="K1328" i="32"/>
  <c r="K1327" i="32"/>
  <c r="K1326" i="32"/>
  <c r="K1325" i="32"/>
  <c r="K1324" i="32"/>
  <c r="K1323" i="32"/>
  <c r="K1322" i="32"/>
  <c r="K1321" i="32"/>
  <c r="K1320" i="32"/>
  <c r="K1319" i="32"/>
  <c r="K1316" i="32"/>
  <c r="K1315" i="32"/>
  <c r="K1313" i="32"/>
  <c r="K1312" i="32"/>
  <c r="K1311" i="32"/>
  <c r="K1310" i="32"/>
  <c r="K1308" i="32"/>
  <c r="K1307" i="32"/>
  <c r="K1306" i="32"/>
  <c r="K1305" i="32"/>
  <c r="K1304" i="32"/>
  <c r="K1303" i="32"/>
  <c r="K1301" i="32"/>
  <c r="K1300" i="32"/>
  <c r="K1299" i="32"/>
  <c r="K1298" i="32"/>
  <c r="K1297" i="32"/>
  <c r="K1296" i="32"/>
  <c r="K1295" i="32"/>
  <c r="K1294" i="32"/>
  <c r="K1293" i="32"/>
  <c r="K1292" i="32"/>
  <c r="K1291" i="32"/>
  <c r="K1290" i="32"/>
  <c r="K1289" i="32"/>
  <c r="K1288" i="32"/>
  <c r="K1287" i="32"/>
  <c r="K1286" i="32"/>
  <c r="K1285" i="32"/>
  <c r="K1284" i="32"/>
  <c r="K1283" i="32"/>
  <c r="K1282" i="32"/>
  <c r="K1281" i="32"/>
  <c r="K1280" i="32"/>
  <c r="K1279" i="32"/>
  <c r="K1278" i="32"/>
  <c r="K1277" i="32"/>
  <c r="K1276" i="32"/>
  <c r="K1275" i="32"/>
  <c r="K1273" i="32"/>
  <c r="K1269" i="32"/>
  <c r="K1268" i="32"/>
  <c r="K1267" i="32"/>
  <c r="K1266" i="32"/>
  <c r="K1265" i="32"/>
  <c r="K1262" i="32"/>
  <c r="K1261" i="32"/>
  <c r="K1260" i="32"/>
  <c r="K1259" i="32"/>
  <c r="K1258" i="32"/>
  <c r="K1257" i="32"/>
  <c r="K1256" i="32"/>
  <c r="K1255" i="32"/>
  <c r="K1254" i="32"/>
  <c r="K1252" i="32"/>
  <c r="K1251" i="32"/>
  <c r="K1250" i="32"/>
  <c r="K1249" i="32"/>
  <c r="K1248" i="32"/>
  <c r="K1247" i="32"/>
  <c r="K1246" i="32"/>
  <c r="K1245" i="32"/>
  <c r="K1244" i="32"/>
  <c r="K1243" i="32"/>
  <c r="K1242" i="32"/>
  <c r="K1241" i="32"/>
  <c r="K1240" i="32"/>
  <c r="K1239" i="32"/>
  <c r="K1237" i="32"/>
  <c r="K1236" i="32"/>
  <c r="K1235" i="32"/>
  <c r="K1234" i="32"/>
  <c r="K1233" i="32"/>
  <c r="K1232" i="32"/>
  <c r="K1230" i="32"/>
  <c r="K1228" i="32"/>
  <c r="K1227" i="32"/>
  <c r="K1226" i="32"/>
  <c r="K1225" i="32"/>
  <c r="K1224" i="32"/>
  <c r="K1223" i="32"/>
  <c r="K1221" i="32"/>
  <c r="K1220" i="32"/>
  <c r="K1219" i="32"/>
  <c r="K1218" i="32"/>
  <c r="K1217" i="32"/>
  <c r="K1216" i="32"/>
  <c r="K1215" i="32"/>
  <c r="K1214" i="32"/>
  <c r="K1213" i="32"/>
  <c r="K1212" i="32"/>
  <c r="K1211" i="32"/>
  <c r="K1208" i="32"/>
  <c r="K1207" i="32"/>
  <c r="K1205" i="32"/>
  <c r="K1204" i="32"/>
  <c r="K1203" i="32"/>
  <c r="K1201" i="32"/>
  <c r="K1200" i="32"/>
  <c r="K1199" i="32"/>
  <c r="K1198" i="32"/>
  <c r="K1197" i="32"/>
  <c r="K1196" i="32"/>
  <c r="K1195" i="32"/>
  <c r="K1194" i="32"/>
  <c r="K1192" i="32"/>
  <c r="K1191" i="32"/>
  <c r="K1190" i="32"/>
  <c r="K1188" i="32"/>
  <c r="K1187" i="32"/>
  <c r="K1186" i="32"/>
  <c r="K1185" i="32"/>
  <c r="K1184" i="32"/>
  <c r="K1182" i="32"/>
  <c r="K1181" i="32"/>
  <c r="K1180" i="32"/>
  <c r="K1179" i="32"/>
  <c r="K1178" i="32"/>
  <c r="K1177" i="32"/>
  <c r="K1176" i="32"/>
  <c r="K1175" i="32"/>
  <c r="K1174" i="32"/>
  <c r="K1173" i="32"/>
  <c r="K1172" i="32"/>
  <c r="K1171" i="32"/>
  <c r="K1170" i="32"/>
  <c r="K1169" i="32"/>
  <c r="K1168" i="32"/>
  <c r="K1166" i="32"/>
  <c r="K1164" i="32"/>
  <c r="K1163" i="32"/>
  <c r="K1162" i="32"/>
  <c r="K1161" i="32"/>
  <c r="K1160" i="32"/>
  <c r="K1159" i="32"/>
  <c r="K1158" i="32"/>
  <c r="K1157" i="32"/>
  <c r="K1156" i="32"/>
  <c r="K1155" i="32"/>
  <c r="K1153" i="32"/>
  <c r="K1152" i="32"/>
  <c r="K1151" i="32"/>
  <c r="K1150" i="32"/>
  <c r="K1149" i="32"/>
  <c r="K1148" i="32"/>
  <c r="K1147" i="32"/>
  <c r="K1146" i="32"/>
  <c r="K1145" i="32"/>
  <c r="K1143" i="32"/>
  <c r="K1142" i="32"/>
  <c r="K1141" i="32"/>
  <c r="K1140" i="32"/>
  <c r="K1139" i="32"/>
  <c r="K1138" i="32"/>
  <c r="K1137" i="32"/>
  <c r="K1136" i="32"/>
  <c r="K1135" i="32"/>
  <c r="K1134" i="32"/>
  <c r="K1133" i="32"/>
  <c r="K1132" i="32"/>
  <c r="K1131" i="32"/>
  <c r="K1130" i="32"/>
  <c r="K1129" i="32"/>
  <c r="K1128" i="32"/>
  <c r="K1127" i="32"/>
  <c r="K1126" i="32"/>
  <c r="K1125" i="32"/>
  <c r="K1124" i="32"/>
  <c r="K1123" i="32"/>
  <c r="K1122" i="32"/>
  <c r="K1121" i="32"/>
  <c r="K1120" i="32"/>
  <c r="K1119" i="32"/>
  <c r="K1118" i="32"/>
  <c r="K1117" i="32"/>
  <c r="K1116" i="32"/>
  <c r="K1115" i="32"/>
  <c r="K1114" i="32"/>
  <c r="K1112" i="32"/>
  <c r="K1111" i="32"/>
  <c r="K1110" i="32"/>
  <c r="K1109" i="32"/>
  <c r="K1108" i="32"/>
  <c r="K1107" i="32"/>
  <c r="K1106" i="32"/>
  <c r="K1102" i="32"/>
  <c r="K1101" i="32"/>
  <c r="K1100" i="32"/>
  <c r="K1099" i="32"/>
  <c r="K1098" i="32"/>
  <c r="K1097" i="32"/>
  <c r="K1095" i="32"/>
  <c r="K1094" i="32"/>
  <c r="K1092" i="32"/>
  <c r="K1091" i="32"/>
  <c r="K1090" i="32"/>
  <c r="K1089" i="32"/>
  <c r="K1088" i="32"/>
  <c r="K1087" i="32"/>
  <c r="K1086" i="32"/>
  <c r="K1085" i="32"/>
  <c r="K1084" i="32"/>
  <c r="K1083" i="32"/>
  <c r="K1082" i="32"/>
  <c r="K1081" i="32"/>
  <c r="K1079" i="32"/>
  <c r="K1078" i="32"/>
  <c r="K1077" i="32"/>
  <c r="K1076" i="32"/>
  <c r="K1075" i="32"/>
  <c r="K1074" i="32"/>
  <c r="K1072" i="32"/>
  <c r="K1070" i="32"/>
  <c r="K1069" i="32"/>
  <c r="K1068" i="32"/>
  <c r="K1067" i="32"/>
  <c r="K1066" i="32"/>
  <c r="K1065" i="32"/>
  <c r="K1064" i="32"/>
  <c r="K1063" i="32"/>
  <c r="K1062" i="32"/>
  <c r="K1061" i="32"/>
  <c r="K1060" i="32"/>
  <c r="K1059" i="32"/>
  <c r="K1058" i="32"/>
  <c r="K1057" i="32"/>
  <c r="K1056" i="32"/>
  <c r="K1054" i="32"/>
  <c r="K1053" i="32"/>
  <c r="K1052" i="32"/>
  <c r="K1051" i="32"/>
  <c r="K1050" i="32"/>
  <c r="K1049" i="32"/>
  <c r="K1048" i="32"/>
  <c r="K1047" i="32"/>
  <c r="K1046" i="32"/>
  <c r="K1045" i="32"/>
  <c r="K1044" i="32"/>
  <c r="K1043" i="32"/>
  <c r="K1042" i="32"/>
  <c r="K1041" i="32"/>
  <c r="K1040" i="32"/>
  <c r="K1039" i="32"/>
  <c r="K1038" i="32"/>
  <c r="K1037" i="32"/>
  <c r="K1036" i="32"/>
  <c r="K1033" i="32"/>
  <c r="K1032" i="32"/>
  <c r="K1031" i="32"/>
  <c r="K1030" i="32"/>
  <c r="K1029" i="32"/>
  <c r="K1028" i="32"/>
  <c r="K1027" i="32"/>
  <c r="K1026" i="32"/>
  <c r="K1025" i="32"/>
  <c r="K1024" i="32"/>
  <c r="K1023" i="32"/>
  <c r="K1022" i="32"/>
  <c r="K1020" i="32"/>
  <c r="K1019" i="32"/>
  <c r="K1018" i="32"/>
  <c r="K1017" i="32"/>
  <c r="K1014" i="32"/>
  <c r="K1013" i="32"/>
  <c r="K1012" i="32"/>
  <c r="K1010" i="32"/>
  <c r="K1009" i="32"/>
  <c r="K1008" i="32"/>
  <c r="K1007" i="32"/>
  <c r="K1006" i="32"/>
  <c r="K1004" i="32"/>
  <c r="K1003" i="32"/>
  <c r="K1002" i="32"/>
  <c r="K1001" i="32"/>
  <c r="K1000" i="32"/>
  <c r="K998" i="32"/>
  <c r="K997" i="32"/>
  <c r="K996" i="32"/>
  <c r="K995" i="32"/>
  <c r="K994" i="32"/>
  <c r="K993" i="32"/>
  <c r="K992" i="32"/>
  <c r="K991" i="32"/>
  <c r="K989" i="32"/>
  <c r="K988" i="32"/>
  <c r="K987" i="32"/>
  <c r="K986" i="32"/>
  <c r="K985" i="32"/>
  <c r="K984" i="32"/>
  <c r="K983" i="32"/>
  <c r="K981" i="32"/>
  <c r="K980" i="32"/>
  <c r="K979" i="32"/>
  <c r="K978" i="32"/>
  <c r="K977" i="32"/>
  <c r="K976" i="32"/>
  <c r="K974" i="32"/>
  <c r="K973" i="32"/>
  <c r="K972" i="32"/>
  <c r="K971" i="32"/>
  <c r="K970" i="32"/>
  <c r="K969" i="32"/>
  <c r="K968" i="32"/>
  <c r="K966" i="32"/>
  <c r="K965" i="32"/>
  <c r="K964" i="32"/>
  <c r="K963" i="32"/>
  <c r="K961" i="32"/>
  <c r="K960" i="32"/>
  <c r="K959" i="32"/>
  <c r="K958" i="32"/>
  <c r="K956" i="32"/>
  <c r="K957" i="32"/>
  <c r="K955" i="32"/>
  <c r="K954" i="32"/>
  <c r="K953" i="32"/>
  <c r="K952" i="32"/>
  <c r="K951" i="32"/>
  <c r="K950" i="32"/>
  <c r="K949" i="32"/>
  <c r="K948" i="32"/>
  <c r="K947" i="32"/>
  <c r="K946" i="32"/>
  <c r="K945" i="32"/>
  <c r="K944" i="32"/>
  <c r="K943" i="32"/>
  <c r="K942" i="32"/>
  <c r="K940" i="32"/>
  <c r="K939" i="32"/>
  <c r="K938" i="32"/>
  <c r="K937" i="32"/>
  <c r="K936" i="32"/>
  <c r="K935" i="32"/>
  <c r="K934" i="32"/>
  <c r="K933" i="32"/>
  <c r="K932" i="32"/>
  <c r="K931" i="32"/>
  <c r="K930" i="32"/>
  <c r="K929" i="32"/>
  <c r="K928" i="32"/>
  <c r="K927" i="32"/>
  <c r="K925" i="32"/>
  <c r="K924" i="32"/>
  <c r="K923" i="32"/>
  <c r="K922" i="32"/>
  <c r="K921" i="32"/>
  <c r="K919" i="32"/>
  <c r="K918" i="32"/>
  <c r="K917" i="32"/>
  <c r="K916" i="32"/>
  <c r="K914" i="32"/>
  <c r="K913" i="32"/>
  <c r="K912" i="32"/>
  <c r="K911" i="32"/>
  <c r="K910" i="32"/>
  <c r="K909" i="32"/>
  <c r="K908" i="32"/>
  <c r="K907" i="32"/>
  <c r="K906" i="32"/>
  <c r="K905" i="32"/>
  <c r="K904" i="32"/>
  <c r="K902" i="32"/>
  <c r="K901" i="32"/>
  <c r="K900" i="32"/>
  <c r="K899" i="32"/>
  <c r="K898" i="32"/>
  <c r="K897" i="32"/>
  <c r="K896" i="32"/>
  <c r="K894" i="32"/>
  <c r="K893" i="32"/>
  <c r="K892" i="32"/>
  <c r="K891" i="32"/>
  <c r="K890" i="32"/>
  <c r="K889" i="32"/>
  <c r="K888" i="32"/>
  <c r="K886" i="32"/>
  <c r="K885" i="32"/>
  <c r="K884" i="32"/>
  <c r="K883" i="32"/>
  <c r="K881" i="32"/>
  <c r="K880" i="32"/>
  <c r="K879" i="32"/>
  <c r="K878" i="32"/>
  <c r="K877" i="32"/>
  <c r="K876" i="32"/>
  <c r="K875" i="32"/>
  <c r="K873" i="32"/>
  <c r="K872" i="32"/>
  <c r="K871" i="32"/>
  <c r="K870" i="32"/>
  <c r="K869" i="32"/>
  <c r="K868" i="32"/>
  <c r="K867" i="32"/>
  <c r="K866" i="32"/>
  <c r="K863" i="32"/>
  <c r="K862" i="32"/>
  <c r="K861" i="32"/>
  <c r="K860" i="32"/>
  <c r="K859" i="32"/>
  <c r="K858" i="32"/>
  <c r="K857" i="32"/>
  <c r="K856" i="32"/>
  <c r="K855" i="32"/>
  <c r="K854" i="32"/>
  <c r="K853" i="32"/>
  <c r="K852" i="32"/>
  <c r="K851" i="32"/>
  <c r="K850" i="32"/>
  <c r="K849" i="32"/>
  <c r="K848" i="32"/>
  <c r="K847" i="32"/>
  <c r="K846" i="32"/>
  <c r="K845" i="32"/>
  <c r="K844" i="32"/>
  <c r="K843" i="32"/>
  <c r="K842" i="32"/>
  <c r="K841" i="32"/>
  <c r="K840" i="32"/>
  <c r="K839" i="32"/>
  <c r="K838" i="32"/>
  <c r="K837" i="32"/>
  <c r="K836" i="32"/>
  <c r="K835" i="32"/>
  <c r="K834" i="32"/>
  <c r="K833" i="32"/>
  <c r="K831" i="32"/>
  <c r="K830" i="32"/>
  <c r="K829" i="32"/>
  <c r="K828" i="32"/>
  <c r="K827" i="32"/>
  <c r="K826" i="32"/>
  <c r="K825" i="32"/>
  <c r="K824" i="32"/>
  <c r="K823" i="32"/>
  <c r="K822" i="32"/>
  <c r="K821" i="32"/>
  <c r="K820" i="32"/>
  <c r="K819" i="32"/>
  <c r="K818" i="32"/>
  <c r="K817" i="32"/>
  <c r="K815" i="32"/>
  <c r="K814" i="32"/>
  <c r="K813" i="32"/>
  <c r="K812" i="32"/>
  <c r="K811" i="32"/>
  <c r="K810" i="32"/>
  <c r="K809" i="32"/>
  <c r="K808" i="32"/>
  <c r="K807" i="32"/>
  <c r="K806" i="32"/>
  <c r="K805" i="32"/>
  <c r="K804" i="32"/>
  <c r="K803" i="32"/>
  <c r="K802" i="32"/>
  <c r="K801" i="32"/>
  <c r="K800" i="32"/>
  <c r="K799" i="32"/>
  <c r="K798" i="32"/>
  <c r="K797" i="32"/>
  <c r="K796" i="32"/>
  <c r="K795" i="32"/>
  <c r="K794" i="32"/>
  <c r="K793" i="32"/>
  <c r="K791" i="32"/>
  <c r="K790" i="32"/>
  <c r="K789" i="32"/>
  <c r="K787" i="32"/>
  <c r="K786" i="32"/>
  <c r="K785" i="32"/>
  <c r="K784" i="32"/>
  <c r="K783" i="32"/>
  <c r="K782" i="32"/>
  <c r="K781" i="32"/>
  <c r="K780" i="32"/>
  <c r="K779" i="32"/>
  <c r="K778" i="32"/>
  <c r="K777" i="32"/>
  <c r="K776" i="32"/>
  <c r="K775" i="32"/>
  <c r="K774" i="32"/>
  <c r="K773" i="32"/>
  <c r="K772" i="32"/>
  <c r="K771" i="32"/>
  <c r="K770" i="32"/>
  <c r="K769" i="32"/>
  <c r="K768" i="32"/>
  <c r="K767" i="32"/>
  <c r="K766" i="32"/>
  <c r="K765" i="32"/>
  <c r="K764" i="32"/>
  <c r="K762" i="32"/>
  <c r="K761" i="32"/>
  <c r="K760" i="32"/>
  <c r="K759" i="32"/>
  <c r="K758" i="32"/>
  <c r="K757" i="32"/>
  <c r="K756" i="32"/>
  <c r="K755" i="32"/>
  <c r="K754" i="32"/>
  <c r="K753" i="32"/>
  <c r="K751" i="32"/>
  <c r="K750" i="32"/>
  <c r="K749" i="32"/>
  <c r="K748" i="32"/>
  <c r="K747" i="32"/>
  <c r="K746" i="32"/>
  <c r="K745" i="32"/>
  <c r="K744" i="32"/>
  <c r="K743" i="32"/>
  <c r="K742" i="32"/>
  <c r="K741" i="32"/>
  <c r="K740" i="32"/>
  <c r="K739" i="32"/>
  <c r="K738" i="32"/>
  <c r="K737" i="32"/>
  <c r="K736" i="32"/>
  <c r="K735" i="32"/>
  <c r="K734" i="32"/>
  <c r="K733" i="32"/>
  <c r="K732" i="32"/>
  <c r="K731" i="32"/>
  <c r="K730" i="32"/>
  <c r="K729" i="32"/>
  <c r="K728" i="32"/>
  <c r="K727" i="32"/>
  <c r="K726" i="32"/>
  <c r="K724" i="32"/>
  <c r="K725" i="32"/>
  <c r="K722" i="32"/>
  <c r="K718" i="32"/>
  <c r="K717" i="32"/>
  <c r="K716" i="32"/>
  <c r="K715" i="32"/>
  <c r="K714" i="32"/>
  <c r="K713" i="32"/>
  <c r="K712" i="32"/>
  <c r="K711" i="32"/>
  <c r="K710" i="32"/>
  <c r="K709" i="32"/>
  <c r="K708" i="32"/>
  <c r="K706" i="32"/>
  <c r="K705" i="32"/>
  <c r="K704" i="32"/>
  <c r="K703" i="32"/>
  <c r="K702" i="32"/>
  <c r="K701" i="32"/>
  <c r="K700" i="32"/>
  <c r="K699" i="32"/>
  <c r="K698" i="32"/>
  <c r="K697" i="32"/>
  <c r="K696" i="32"/>
  <c r="K695" i="32"/>
  <c r="K694" i="32"/>
  <c r="K693" i="32"/>
  <c r="K691" i="32"/>
  <c r="K690" i="32"/>
  <c r="K689" i="32"/>
  <c r="K688" i="32"/>
  <c r="K687" i="32"/>
  <c r="K686" i="32"/>
  <c r="K685" i="32"/>
  <c r="K684" i="32"/>
  <c r="K683" i="32"/>
  <c r="K682" i="32"/>
  <c r="K681" i="32"/>
  <c r="K680" i="32"/>
  <c r="K678" i="32"/>
  <c r="K677" i="32"/>
  <c r="K676" i="32"/>
  <c r="K675" i="32"/>
  <c r="K674" i="32"/>
  <c r="K672" i="32"/>
  <c r="K671" i="32"/>
  <c r="K670" i="32"/>
  <c r="K667" i="32"/>
  <c r="K666" i="32"/>
  <c r="K665" i="32"/>
  <c r="K664" i="32"/>
  <c r="K663" i="32"/>
  <c r="K662" i="32"/>
  <c r="K661" i="32"/>
  <c r="K660" i="32"/>
  <c r="K659" i="32"/>
  <c r="K658" i="32"/>
  <c r="K657" i="32"/>
  <c r="K656" i="32"/>
  <c r="K655" i="32"/>
  <c r="K654" i="32"/>
  <c r="K653" i="32"/>
  <c r="K652" i="32"/>
  <c r="K651" i="32"/>
  <c r="K650" i="32"/>
  <c r="K649" i="32"/>
  <c r="K648" i="32"/>
  <c r="K647" i="32"/>
  <c r="K646" i="32"/>
  <c r="K645" i="32"/>
  <c r="K644" i="32"/>
  <c r="K643" i="32"/>
  <c r="K642" i="32"/>
  <c r="K641" i="32"/>
  <c r="K640" i="32"/>
  <c r="K639" i="32"/>
  <c r="K638" i="32"/>
  <c r="K637" i="32"/>
  <c r="K635" i="32"/>
  <c r="K634" i="32"/>
  <c r="K633" i="32"/>
  <c r="K632" i="32"/>
  <c r="K631" i="32"/>
  <c r="K628" i="32"/>
  <c r="K627" i="32"/>
  <c r="K626" i="32"/>
  <c r="K625" i="32"/>
  <c r="K624" i="32"/>
  <c r="K623" i="32"/>
  <c r="K622" i="32"/>
  <c r="K621" i="32"/>
  <c r="K620" i="32"/>
  <c r="K619" i="32"/>
  <c r="K618" i="32"/>
  <c r="K617" i="32"/>
  <c r="K616" i="32"/>
  <c r="K615" i="32"/>
  <c r="K614" i="32"/>
  <c r="K613" i="32"/>
  <c r="K612" i="32"/>
  <c r="K611" i="32"/>
  <c r="K610" i="32"/>
  <c r="K609" i="32"/>
  <c r="K608" i="32"/>
  <c r="K607" i="32"/>
  <c r="K606" i="32"/>
  <c r="K605" i="32"/>
  <c r="K603" i="32"/>
  <c r="K602" i="32"/>
  <c r="K601" i="32"/>
  <c r="K600" i="32"/>
  <c r="K599" i="32"/>
  <c r="K598" i="32"/>
  <c r="K596" i="32"/>
  <c r="K595" i="32"/>
  <c r="K594" i="32"/>
  <c r="K593" i="32"/>
  <c r="K592" i="32"/>
  <c r="K591" i="32"/>
  <c r="K590" i="32"/>
  <c r="K589" i="32"/>
  <c r="K587" i="32"/>
  <c r="K586" i="32"/>
  <c r="K585" i="32"/>
  <c r="K584" i="32"/>
  <c r="K583" i="32"/>
  <c r="K582" i="32"/>
  <c r="K581" i="32"/>
  <c r="K580" i="32"/>
  <c r="K579" i="32"/>
  <c r="K578" i="32"/>
  <c r="K577" i="32"/>
  <c r="K576" i="32"/>
  <c r="K575" i="32"/>
  <c r="K574" i="32"/>
  <c r="K573" i="32"/>
  <c r="K571" i="32"/>
  <c r="K570" i="32"/>
  <c r="K569" i="32"/>
  <c r="K568" i="32"/>
  <c r="K567" i="32"/>
  <c r="K566" i="32"/>
  <c r="K565" i="32"/>
  <c r="K564" i="32"/>
  <c r="K563" i="32"/>
  <c r="K562" i="32"/>
  <c r="K561" i="32"/>
  <c r="K559" i="32"/>
  <c r="K558" i="32"/>
  <c r="K557" i="32"/>
  <c r="K556" i="32"/>
  <c r="K555" i="32"/>
  <c r="K554" i="32"/>
  <c r="K553" i="32"/>
  <c r="K552" i="32"/>
  <c r="K551" i="32"/>
  <c r="K550" i="32"/>
  <c r="K549" i="32"/>
  <c r="K547" i="32"/>
  <c r="K546" i="32"/>
  <c r="K545" i="32"/>
  <c r="K544" i="32"/>
  <c r="K543" i="32"/>
  <c r="K542" i="32"/>
  <c r="K541" i="32"/>
  <c r="K540" i="32"/>
  <c r="K539" i="32"/>
  <c r="K538" i="32"/>
  <c r="K537" i="32"/>
  <c r="K536" i="32"/>
  <c r="K535" i="32"/>
  <c r="K534" i="32"/>
  <c r="K533" i="32"/>
  <c r="K532" i="32"/>
  <c r="K531" i="32"/>
  <c r="K530" i="32"/>
  <c r="K529" i="32"/>
  <c r="K528" i="32"/>
  <c r="K527" i="32"/>
  <c r="K526" i="32"/>
  <c r="K525" i="32"/>
  <c r="K524" i="32"/>
  <c r="K523" i="32"/>
  <c r="K522" i="32"/>
  <c r="K521" i="32"/>
  <c r="K520" i="32"/>
  <c r="K519" i="32"/>
  <c r="K517" i="32"/>
  <c r="K516" i="32"/>
  <c r="K515" i="32"/>
  <c r="K514" i="32"/>
  <c r="K513" i="32"/>
  <c r="K512" i="32"/>
  <c r="K511" i="32"/>
  <c r="K510" i="32"/>
  <c r="K509" i="32"/>
  <c r="K508" i="32"/>
  <c r="K507" i="32"/>
  <c r="K506" i="32"/>
  <c r="K505" i="32"/>
  <c r="K504" i="32"/>
  <c r="K503" i="32"/>
  <c r="K502" i="32"/>
  <c r="K501" i="32"/>
  <c r="K500" i="32"/>
  <c r="K499" i="32"/>
  <c r="K498" i="32"/>
  <c r="K497" i="32"/>
  <c r="K496" i="32"/>
  <c r="K495" i="32"/>
  <c r="K494" i="32"/>
  <c r="K493" i="32"/>
  <c r="K492" i="32"/>
  <c r="K491" i="32"/>
  <c r="K490" i="32"/>
  <c r="K489" i="32"/>
  <c r="K488" i="32"/>
  <c r="K487" i="32"/>
  <c r="K486" i="32"/>
  <c r="K485" i="32"/>
  <c r="K484" i="32"/>
  <c r="K483" i="32"/>
  <c r="K482" i="32"/>
  <c r="K481" i="32"/>
  <c r="K480" i="32"/>
  <c r="K479" i="32"/>
  <c r="K478" i="32"/>
  <c r="K477" i="32"/>
  <c r="K476" i="32"/>
  <c r="K475" i="32"/>
  <c r="K474" i="32"/>
  <c r="K473" i="32"/>
  <c r="K472" i="32"/>
  <c r="K471" i="32"/>
  <c r="K470" i="32"/>
  <c r="K469" i="32"/>
  <c r="K468" i="32"/>
  <c r="K467" i="32"/>
  <c r="K466" i="32"/>
  <c r="K465" i="32"/>
  <c r="K464" i="32"/>
  <c r="K463" i="32"/>
  <c r="K462" i="32"/>
  <c r="K461" i="32"/>
  <c r="K460" i="32"/>
  <c r="K459" i="32"/>
  <c r="K458" i="32"/>
  <c r="K457" i="32"/>
  <c r="K456" i="32"/>
  <c r="K455" i="32"/>
  <c r="K454" i="32"/>
  <c r="K453" i="32"/>
  <c r="K452" i="32"/>
  <c r="K451" i="32"/>
  <c r="K450" i="32"/>
  <c r="K449" i="32"/>
  <c r="K448" i="32"/>
  <c r="K447" i="32"/>
  <c r="K446" i="32"/>
  <c r="K445" i="32"/>
  <c r="K444" i="32"/>
  <c r="K443" i="32"/>
  <c r="K442" i="32"/>
  <c r="K441" i="32"/>
  <c r="K440" i="32"/>
  <c r="K438" i="32"/>
  <c r="K437" i="32"/>
  <c r="K436" i="32"/>
  <c r="K435" i="32"/>
  <c r="K434" i="32"/>
  <c r="K433" i="32"/>
  <c r="K432" i="32"/>
  <c r="K431" i="32"/>
  <c r="K430" i="32"/>
  <c r="K429" i="32"/>
  <c r="K428" i="32"/>
  <c r="K427" i="32"/>
  <c r="K426" i="32"/>
  <c r="K425" i="32"/>
  <c r="K424" i="32"/>
  <c r="K422" i="32"/>
  <c r="K421" i="32"/>
  <c r="K420" i="32"/>
  <c r="K419" i="32"/>
  <c r="K418" i="32"/>
  <c r="K417" i="32"/>
  <c r="K416" i="32"/>
  <c r="K415" i="32"/>
  <c r="K414" i="32"/>
  <c r="K413" i="32"/>
  <c r="K412" i="32"/>
  <c r="K411" i="32"/>
  <c r="K410" i="32"/>
  <c r="K409" i="32"/>
  <c r="K408" i="32"/>
  <c r="K407" i="32"/>
  <c r="K406" i="32"/>
  <c r="K405" i="32"/>
  <c r="K404" i="32"/>
  <c r="K403" i="32"/>
  <c r="K402" i="32"/>
  <c r="K401" i="32"/>
  <c r="K400" i="32"/>
  <c r="K399" i="32"/>
  <c r="K398" i="32"/>
  <c r="K397" i="32"/>
  <c r="K396" i="32"/>
  <c r="K395" i="32"/>
  <c r="K394" i="32"/>
  <c r="K393" i="32"/>
  <c r="K392" i="32"/>
  <c r="K391" i="32"/>
  <c r="K390" i="32"/>
  <c r="K388" i="32"/>
  <c r="K385" i="32"/>
  <c r="K384" i="32"/>
  <c r="K383" i="32"/>
  <c r="K382" i="32"/>
  <c r="K381" i="32"/>
  <c r="K380" i="32"/>
  <c r="K379" i="32"/>
  <c r="K378" i="32"/>
  <c r="K377" i="32"/>
  <c r="K376" i="32"/>
  <c r="K375" i="32"/>
  <c r="K374" i="32"/>
  <c r="K373" i="32"/>
  <c r="K372" i="32"/>
  <c r="K371" i="32"/>
  <c r="K369" i="32"/>
  <c r="K368" i="32"/>
  <c r="K367" i="32"/>
  <c r="K366" i="32"/>
  <c r="K364" i="32"/>
  <c r="K365" i="32"/>
  <c r="K363" i="32"/>
  <c r="K362" i="32"/>
  <c r="K361" i="32"/>
  <c r="K360" i="32"/>
  <c r="K359" i="32"/>
  <c r="K358" i="32"/>
  <c r="K357" i="32"/>
  <c r="K356" i="32"/>
  <c r="K355" i="32"/>
  <c r="K353" i="32"/>
  <c r="K352" i="32"/>
  <c r="K351" i="32"/>
  <c r="K350" i="32"/>
  <c r="K349" i="32"/>
  <c r="K348" i="32"/>
  <c r="K347" i="32"/>
  <c r="K346" i="32"/>
  <c r="K345" i="32"/>
  <c r="K344" i="32"/>
  <c r="K343" i="32"/>
  <c r="K342" i="32"/>
  <c r="K341" i="32"/>
  <c r="K340" i="32"/>
  <c r="K339" i="32"/>
  <c r="K337" i="32"/>
  <c r="K336" i="32"/>
  <c r="K335" i="32"/>
  <c r="K334" i="32"/>
  <c r="K333" i="32"/>
  <c r="K332" i="32"/>
  <c r="K331" i="32"/>
  <c r="K330" i="32"/>
  <c r="K329" i="32"/>
  <c r="K328" i="32"/>
  <c r="K327" i="32"/>
  <c r="K326" i="32"/>
  <c r="K325" i="32"/>
  <c r="K324" i="32"/>
  <c r="K323" i="32"/>
  <c r="K322" i="32"/>
  <c r="K321" i="32"/>
  <c r="K320" i="32"/>
  <c r="K319" i="32"/>
  <c r="K318" i="32"/>
  <c r="K317" i="32"/>
  <c r="K316" i="32"/>
  <c r="K315" i="32"/>
  <c r="K313" i="32"/>
  <c r="K312" i="32"/>
  <c r="K311" i="32"/>
  <c r="K309" i="32"/>
  <c r="K310" i="32"/>
  <c r="K308" i="32"/>
  <c r="K307" i="32"/>
  <c r="K306" i="32"/>
  <c r="K305" i="32"/>
  <c r="K303" i="32"/>
  <c r="K302" i="32"/>
  <c r="K300" i="32"/>
  <c r="K299" i="32"/>
  <c r="K298" i="32"/>
  <c r="K297" i="32"/>
  <c r="K296" i="32"/>
  <c r="K295" i="32"/>
  <c r="K294" i="32"/>
  <c r="K293" i="32"/>
  <c r="K292" i="32"/>
  <c r="K291" i="32"/>
  <c r="K290" i="32"/>
  <c r="K289" i="32"/>
  <c r="K288" i="32"/>
  <c r="K287" i="32"/>
  <c r="K286" i="32"/>
  <c r="K285" i="32"/>
  <c r="K284" i="32"/>
  <c r="K283" i="32"/>
  <c r="K282" i="32"/>
  <c r="K280" i="32"/>
  <c r="K279" i="32"/>
  <c r="K278" i="32"/>
  <c r="K277" i="32"/>
  <c r="K276" i="32"/>
  <c r="K275" i="32"/>
  <c r="K274" i="32"/>
  <c r="K273" i="32"/>
  <c r="K272" i="32"/>
  <c r="K271" i="32"/>
  <c r="K270" i="32"/>
  <c r="K269" i="32"/>
  <c r="K268" i="32"/>
  <c r="K267" i="32"/>
  <c r="K266" i="32"/>
  <c r="K265" i="32"/>
  <c r="K264" i="32"/>
  <c r="K263" i="32"/>
  <c r="K262" i="32"/>
  <c r="K261" i="32"/>
  <c r="K260" i="32"/>
  <c r="K259" i="32"/>
  <c r="K258" i="32"/>
  <c r="K257" i="32"/>
  <c r="K256" i="32"/>
  <c r="K255" i="32"/>
  <c r="K254" i="32"/>
  <c r="K253" i="32"/>
  <c r="K252" i="32"/>
  <c r="K251" i="32"/>
  <c r="K250" i="32"/>
  <c r="K249" i="32"/>
  <c r="K248" i="32"/>
  <c r="K247" i="32"/>
  <c r="K246" i="32"/>
  <c r="K245" i="32"/>
  <c r="K244" i="32"/>
  <c r="K243" i="32"/>
  <c r="K242" i="32"/>
  <c r="K241" i="32"/>
  <c r="K240" i="32"/>
  <c r="K239" i="32"/>
  <c r="K238" i="32"/>
  <c r="K237" i="32"/>
  <c r="K236" i="32"/>
  <c r="K235" i="32"/>
  <c r="K234" i="32"/>
  <c r="K233" i="32"/>
  <c r="K232" i="32"/>
  <c r="K231" i="32"/>
  <c r="K230" i="32"/>
  <c r="K229" i="32"/>
  <c r="K228" i="32"/>
  <c r="K227" i="32"/>
  <c r="K226" i="32"/>
  <c r="K225" i="32"/>
  <c r="K224" i="32"/>
  <c r="K223" i="32"/>
  <c r="K222" i="32"/>
  <c r="K221" i="32"/>
  <c r="K220" i="32"/>
  <c r="K219" i="32"/>
  <c r="K218" i="32"/>
  <c r="K217" i="32"/>
  <c r="K216" i="32"/>
  <c r="K215" i="32"/>
  <c r="K214" i="32"/>
  <c r="K213" i="32"/>
  <c r="K212" i="32"/>
  <c r="K211" i="32"/>
  <c r="K210" i="32"/>
  <c r="K209" i="32"/>
  <c r="K208" i="32"/>
  <c r="K207" i="32"/>
  <c r="K206" i="32"/>
  <c r="K205" i="32"/>
  <c r="K203" i="32"/>
  <c r="K202" i="32"/>
  <c r="K201" i="32"/>
  <c r="K200" i="32"/>
  <c r="K199" i="32"/>
  <c r="K197" i="32"/>
  <c r="K196" i="32"/>
  <c r="K195" i="32"/>
  <c r="K194" i="32"/>
  <c r="K193" i="32"/>
  <c r="K192" i="32"/>
  <c r="K191" i="32"/>
  <c r="K190" i="32"/>
  <c r="K189" i="32"/>
  <c r="K188" i="32"/>
  <c r="K187" i="32"/>
  <c r="K186" i="32"/>
  <c r="K185" i="32"/>
  <c r="K184" i="32"/>
  <c r="K183" i="32"/>
  <c r="K182" i="32"/>
  <c r="K180" i="32"/>
  <c r="K179" i="32"/>
  <c r="K178" i="32"/>
  <c r="K177" i="32"/>
  <c r="K176" i="32"/>
  <c r="K175" i="32"/>
  <c r="K174" i="32"/>
  <c r="K173" i="32"/>
  <c r="K172" i="32"/>
  <c r="K171" i="32"/>
  <c r="K170" i="32"/>
  <c r="K169" i="32"/>
  <c r="K168" i="32"/>
  <c r="K167" i="32"/>
  <c r="K166" i="32"/>
  <c r="K165" i="32"/>
  <c r="K164" i="32"/>
  <c r="K163" i="32"/>
  <c r="K162" i="32"/>
  <c r="K160" i="32"/>
  <c r="K158" i="32"/>
  <c r="K157" i="32"/>
  <c r="K156" i="32"/>
  <c r="K155" i="32"/>
  <c r="K154" i="32"/>
  <c r="K153" i="32"/>
  <c r="K152" i="32"/>
  <c r="K151" i="32"/>
  <c r="K150" i="32"/>
  <c r="K149" i="32"/>
  <c r="K147" i="32"/>
  <c r="K146" i="32"/>
  <c r="K145" i="32"/>
  <c r="K144" i="32"/>
  <c r="K143" i="32"/>
  <c r="K142" i="32"/>
  <c r="K141" i="32"/>
  <c r="K140" i="32"/>
  <c r="K139" i="32"/>
  <c r="K138" i="32"/>
  <c r="K136" i="32"/>
  <c r="K137" i="32"/>
  <c r="K135" i="32"/>
  <c r="K134" i="32"/>
  <c r="K133" i="32"/>
  <c r="K132" i="32"/>
  <c r="K131" i="32"/>
  <c r="K130" i="32"/>
  <c r="K128" i="32"/>
  <c r="K127" i="32"/>
  <c r="K126" i="32"/>
  <c r="K125" i="32"/>
  <c r="K124" i="32"/>
  <c r="K123" i="32"/>
  <c r="K122" i="32"/>
  <c r="K121" i="32"/>
  <c r="K120" i="32"/>
  <c r="K119" i="32"/>
  <c r="K118" i="32"/>
  <c r="K117" i="32"/>
  <c r="K116" i="32"/>
  <c r="K115" i="32"/>
  <c r="K114" i="32"/>
  <c r="K113" i="32"/>
  <c r="K112" i="32"/>
  <c r="K111" i="32"/>
  <c r="K107" i="32"/>
  <c r="K106" i="32"/>
  <c r="K105" i="32"/>
  <c r="K104" i="32"/>
  <c r="K103" i="32"/>
  <c r="K102" i="32"/>
  <c r="K101" i="32"/>
  <c r="K100" i="32"/>
  <c r="K99" i="32"/>
  <c r="K98" i="32"/>
  <c r="K97" i="32"/>
  <c r="K96" i="32"/>
  <c r="K95" i="32"/>
  <c r="K94" i="32"/>
  <c r="K93" i="32"/>
  <c r="K92" i="32"/>
  <c r="K91" i="32"/>
  <c r="K90" i="32"/>
  <c r="K89" i="32"/>
  <c r="K88" i="32"/>
  <c r="K85" i="32"/>
  <c r="K84" i="32"/>
  <c r="K83" i="32"/>
  <c r="K82" i="32"/>
  <c r="K81" i="32"/>
  <c r="K80" i="32"/>
  <c r="K79" i="32"/>
  <c r="K78" i="32"/>
  <c r="K77" i="32"/>
  <c r="K76" i="32"/>
  <c r="K75" i="32"/>
  <c r="K74" i="32"/>
  <c r="K73" i="32"/>
  <c r="K72" i="32"/>
  <c r="K71" i="32"/>
  <c r="K70" i="32"/>
  <c r="K69" i="32"/>
  <c r="K68" i="32"/>
  <c r="K67" i="32"/>
  <c r="K66" i="32"/>
  <c r="K63" i="32"/>
  <c r="K62" i="32"/>
  <c r="K61" i="32"/>
  <c r="K60" i="32"/>
  <c r="K59" i="32"/>
  <c r="K58" i="32"/>
  <c r="K57" i="32"/>
  <c r="K56" i="32"/>
  <c r="K55" i="32"/>
  <c r="K54" i="32"/>
  <c r="K52" i="32"/>
  <c r="K51" i="32"/>
  <c r="K50" i="32"/>
  <c r="K48" i="32"/>
  <c r="K47" i="32"/>
  <c r="K46" i="32"/>
  <c r="K44" i="32"/>
  <c r="K42" i="32"/>
  <c r="K41" i="32"/>
  <c r="K40" i="32"/>
  <c r="K39" i="32"/>
  <c r="K38" i="32"/>
  <c r="K36" i="32"/>
  <c r="K35" i="32"/>
  <c r="K34" i="32"/>
  <c r="K33" i="32"/>
  <c r="K32" i="32"/>
  <c r="K31" i="32"/>
  <c r="K28" i="32"/>
  <c r="K27" i="32"/>
  <c r="K26" i="32"/>
  <c r="K25" i="32"/>
  <c r="K24" i="32"/>
  <c r="K23" i="32"/>
  <c r="K22" i="32"/>
  <c r="K21" i="32"/>
  <c r="K20" i="32"/>
  <c r="K19" i="32"/>
  <c r="K18" i="32"/>
  <c r="K17" i="32"/>
  <c r="K14" i="32"/>
  <c r="K13" i="32"/>
  <c r="K12" i="32"/>
  <c r="K11" i="32"/>
  <c r="K10" i="32"/>
  <c r="K9" i="32"/>
  <c r="K8" i="32"/>
  <c r="K7" i="32"/>
  <c r="K6" i="32"/>
  <c r="K5" i="32"/>
  <c r="K4" i="32"/>
  <c r="K1253" i="32"/>
  <c r="K3" i="32"/>
  <c r="AB4" i="31"/>
  <c r="Y42" i="31"/>
  <c r="Y41" i="31"/>
  <c r="Y40" i="31"/>
  <c r="Y39" i="31"/>
  <c r="Y38" i="31"/>
  <c r="Y37" i="31"/>
  <c r="Y36" i="31"/>
  <c r="Y35" i="31"/>
  <c r="Y34" i="31"/>
  <c r="Y33" i="31"/>
  <c r="Y32" i="31"/>
  <c r="Y31" i="31"/>
  <c r="Y30" i="31"/>
  <c r="Y29" i="31"/>
  <c r="Y28" i="31"/>
  <c r="Y27" i="31"/>
  <c r="Y26" i="31"/>
  <c r="Y25" i="31"/>
  <c r="Y24" i="31"/>
  <c r="Y23" i="31"/>
  <c r="Y22" i="31"/>
  <c r="Y21" i="31"/>
  <c r="Y20" i="31"/>
  <c r="Y19" i="31"/>
  <c r="E2" i="30"/>
  <c r="K2255" i="32" l="1"/>
  <c r="K2254" i="32"/>
  <c r="K2129" i="32"/>
  <c r="K2170" i="32"/>
  <c r="K2095" i="32"/>
  <c r="K2044" i="32"/>
  <c r="K2130" i="32"/>
  <c r="K2171" i="32"/>
  <c r="K2153" i="32"/>
  <c r="K2132" i="32"/>
  <c r="K2117" i="32"/>
  <c r="K2096" i="32"/>
  <c r="G63" i="43"/>
  <c r="G66" i="43" s="1"/>
  <c r="C66" i="43"/>
  <c r="B63" i="43"/>
  <c r="E21" i="33"/>
  <c r="E22" i="33"/>
  <c r="E23" i="33"/>
  <c r="D2" i="33"/>
  <c r="E13" i="33"/>
  <c r="K1596" i="32"/>
  <c r="A1" i="31"/>
  <c r="A2" i="31" s="1" a="1"/>
  <c r="I2" i="31" a="1"/>
  <c r="I2" i="31" s="1"/>
  <c r="H2" i="31" a="1"/>
  <c r="G2" i="31" a="1"/>
  <c r="F2" i="31" a="1"/>
  <c r="E2" i="31" a="1"/>
  <c r="D2" i="31" a="1"/>
  <c r="C2" i="31" a="1"/>
  <c r="B2" i="31" a="1"/>
  <c r="K1" i="31"/>
  <c r="K2" i="31" s="1" a="1"/>
  <c r="K2" i="31" s="1"/>
  <c r="S2" i="31" a="1"/>
  <c r="S2" i="31" s="1"/>
  <c r="R2" i="31" a="1"/>
  <c r="R2" i="31" s="1"/>
  <c r="Q2" i="31" a="1"/>
  <c r="Q2" i="31" s="1"/>
  <c r="P2" i="31" a="1"/>
  <c r="P2" i="31" s="1"/>
  <c r="O2" i="31" a="1"/>
  <c r="O2" i="31" s="1"/>
  <c r="N2" i="31" a="1"/>
  <c r="N2" i="31" s="1"/>
  <c r="M2" i="31" a="1"/>
  <c r="M2" i="31" s="1"/>
  <c r="L2" i="31" a="1"/>
  <c r="L2" i="31" s="1"/>
  <c r="K110" i="32"/>
  <c r="K198" i="32"/>
  <c r="K204" i="32"/>
  <c r="K572" i="32"/>
  <c r="K723" i="32"/>
  <c r="K1080" i="32"/>
  <c r="K1229" i="32"/>
  <c r="K1270" i="32"/>
  <c r="K1274" i="32"/>
  <c r="K1448" i="32"/>
  <c r="K108" i="32"/>
  <c r="K181" i="32"/>
  <c r="K338" i="32"/>
  <c r="K588" i="32"/>
  <c r="K668" i="32"/>
  <c r="K719" i="32"/>
  <c r="K915" i="32"/>
  <c r="K1093" i="32"/>
  <c r="K1167" i="32"/>
  <c r="K1193" i="32"/>
  <c r="K1271" i="32"/>
  <c r="K1302" i="32"/>
  <c r="K1314" i="32"/>
  <c r="K1343" i="32"/>
  <c r="K1443" i="32"/>
  <c r="K1446" i="32"/>
  <c r="K1461" i="32"/>
  <c r="K2" i="32"/>
  <c r="K109" i="32"/>
  <c r="K673" i="32"/>
  <c r="K679" i="32"/>
  <c r="K752" i="32"/>
  <c r="K926" i="32"/>
  <c r="K941" i="32"/>
  <c r="K990" i="32"/>
  <c r="K999" i="32"/>
  <c r="K1005" i="32"/>
  <c r="K1011" i="32"/>
  <c r="K1222" i="32"/>
  <c r="K1309" i="32"/>
  <c r="K1341" i="32"/>
  <c r="K1447" i="32"/>
  <c r="K15" i="32"/>
  <c r="K30" i="32"/>
  <c r="K45" i="32"/>
  <c r="K87" i="32"/>
  <c r="K129" i="32"/>
  <c r="K159" i="32"/>
  <c r="K354" i="32"/>
  <c r="K387" i="32"/>
  <c r="K423" i="32"/>
  <c r="K597" i="32"/>
  <c r="K630" i="32"/>
  <c r="K636" i="32"/>
  <c r="K720" i="32"/>
  <c r="K792" i="32"/>
  <c r="K816" i="32"/>
  <c r="K864" i="32"/>
  <c r="K882" i="32"/>
  <c r="K903" i="32"/>
  <c r="K975" i="32"/>
  <c r="K1071" i="32"/>
  <c r="K1104" i="32"/>
  <c r="K1113" i="32"/>
  <c r="K1206" i="32"/>
  <c r="K1209" i="32"/>
  <c r="K1263" i="32"/>
  <c r="K1272" i="32"/>
  <c r="K16" i="32"/>
  <c r="K37" i="32"/>
  <c r="K43" i="32"/>
  <c r="K49" i="32"/>
  <c r="K64" i="32"/>
  <c r="K148" i="32"/>
  <c r="K301" i="32"/>
  <c r="K304" i="32"/>
  <c r="K370" i="32"/>
  <c r="K439" i="32"/>
  <c r="K604" i="32"/>
  <c r="K669" i="32"/>
  <c r="K721" i="32"/>
  <c r="K763" i="32"/>
  <c r="K832" i="32"/>
  <c r="K865" i="32"/>
  <c r="K874" i="32"/>
  <c r="K967" i="32"/>
  <c r="K982" i="32"/>
  <c r="K1015" i="32"/>
  <c r="K1021" i="32"/>
  <c r="K1096" i="32"/>
  <c r="K1105" i="32"/>
  <c r="K1144" i="32"/>
  <c r="K1165" i="32"/>
  <c r="K1183" i="32"/>
  <c r="K1189" i="32"/>
  <c r="K1210" i="32"/>
  <c r="K1231" i="32"/>
  <c r="K1264" i="32"/>
  <c r="K29" i="32"/>
  <c r="K53" i="32"/>
  <c r="K86" i="32"/>
  <c r="K161" i="32"/>
  <c r="K281" i="32"/>
  <c r="K314" i="32"/>
  <c r="K386" i="32"/>
  <c r="K389" i="32"/>
  <c r="K518" i="32"/>
  <c r="K548" i="32"/>
  <c r="K560" i="32"/>
  <c r="K629" i="32"/>
  <c r="K692" i="32"/>
  <c r="K707" i="32"/>
  <c r="K788" i="32"/>
  <c r="K887" i="32"/>
  <c r="K920" i="32"/>
  <c r="K962" i="32"/>
  <c r="K1016" i="32"/>
  <c r="K1034" i="32"/>
  <c r="K1055" i="32"/>
  <c r="K1073" i="32"/>
  <c r="K1103" i="32"/>
  <c r="K1154" i="32"/>
  <c r="K1202" i="32"/>
  <c r="K1238" i="32"/>
  <c r="Y18" i="31" l="1"/>
  <c r="Z18" i="31"/>
  <c r="AA18" i="31"/>
  <c r="AB18" i="31"/>
  <c r="Z17" i="31"/>
  <c r="AA17" i="31"/>
  <c r="AB17" i="31"/>
  <c r="Z16" i="31"/>
  <c r="Z15" i="31"/>
  <c r="AA16" i="31"/>
  <c r="AA15" i="31"/>
  <c r="AB16" i="31"/>
  <c r="AB15" i="31"/>
  <c r="Y17" i="31"/>
  <c r="Y16" i="31"/>
  <c r="Y15" i="31"/>
  <c r="V25" i="31"/>
  <c r="V24" i="31"/>
  <c r="V23" i="31"/>
  <c r="V22" i="31"/>
  <c r="V21" i="31"/>
  <c r="V20" i="31"/>
  <c r="V19" i="31"/>
  <c r="V18" i="31"/>
  <c r="V17" i="31"/>
  <c r="V16" i="31"/>
  <c r="V15" i="31"/>
  <c r="W56" i="31"/>
  <c r="W55" i="31"/>
  <c r="W54" i="31"/>
  <c r="W53" i="31"/>
  <c r="W52" i="31"/>
  <c r="W51" i="31"/>
  <c r="W50" i="31"/>
  <c r="W49" i="31"/>
  <c r="W48" i="31"/>
  <c r="W47" i="31"/>
  <c r="W46" i="31"/>
  <c r="W45" i="31"/>
  <c r="W44" i="31"/>
  <c r="W43" i="31"/>
  <c r="W42" i="31"/>
  <c r="W41" i="31"/>
  <c r="W40" i="31"/>
  <c r="W39" i="31"/>
  <c r="W38" i="31"/>
  <c r="W37" i="31"/>
  <c r="W36" i="31"/>
  <c r="W35" i="31"/>
  <c r="W34" i="31"/>
  <c r="W33" i="31"/>
  <c r="W32" i="31"/>
  <c r="W31" i="31"/>
  <c r="W30" i="31"/>
  <c r="W29" i="31"/>
  <c r="W28" i="31"/>
  <c r="W27" i="31"/>
  <c r="W26" i="31"/>
  <c r="W25" i="31"/>
  <c r="W24" i="31"/>
  <c r="W23" i="31"/>
  <c r="W22" i="31"/>
  <c r="W21" i="31"/>
  <c r="W20" i="31"/>
  <c r="W19" i="31"/>
  <c r="W18" i="31"/>
  <c r="W17" i="31"/>
  <c r="W16" i="31"/>
  <c r="W15" i="31"/>
  <c r="X27" i="31"/>
  <c r="X26" i="31"/>
  <c r="X25" i="31"/>
  <c r="X24" i="31"/>
  <c r="X23" i="31"/>
  <c r="V14" i="31"/>
  <c r="V13" i="31"/>
  <c r="V12" i="31"/>
  <c r="V11" i="31"/>
  <c r="V10" i="31"/>
  <c r="V9" i="31"/>
  <c r="V7" i="31"/>
  <c r="V6" i="31"/>
  <c r="V5" i="31"/>
  <c r="V4" i="31"/>
  <c r="W14" i="31"/>
  <c r="W13" i="31"/>
  <c r="W12" i="31"/>
  <c r="W11" i="31"/>
  <c r="W10" i="31"/>
  <c r="W9" i="31"/>
  <c r="W8" i="31"/>
  <c r="W7" i="31"/>
  <c r="W6" i="31"/>
  <c r="W5" i="31"/>
  <c r="Y14" i="31"/>
  <c r="Y13" i="31"/>
  <c r="Y12" i="31"/>
  <c r="Y11" i="31"/>
  <c r="Y10" i="31"/>
  <c r="F2" i="31"/>
  <c r="Z2" i="31" s="1"/>
  <c r="Z14" i="31"/>
  <c r="Z13" i="31"/>
  <c r="Z12" i="31"/>
  <c r="Z11" i="31"/>
  <c r="Z10" i="31"/>
  <c r="Z9" i="31"/>
  <c r="Z8" i="31"/>
  <c r="Z7" i="31"/>
  <c r="Z6" i="31"/>
  <c r="Z5" i="31"/>
  <c r="Z4" i="31"/>
  <c r="G2" i="31"/>
  <c r="AA2" i="31" s="1"/>
  <c r="AA14" i="31"/>
  <c r="AA13" i="31"/>
  <c r="AA12" i="31"/>
  <c r="AA11" i="31"/>
  <c r="AA10" i="31"/>
  <c r="AA9" i="31"/>
  <c r="AA8" i="31"/>
  <c r="AA7" i="31"/>
  <c r="AA6" i="31"/>
  <c r="AA5" i="31"/>
  <c r="AA4" i="31"/>
  <c r="H2" i="31"/>
  <c r="AB2" i="31" s="1"/>
  <c r="AB14" i="31"/>
  <c r="AB13" i="31"/>
  <c r="AB12" i="31"/>
  <c r="AB11" i="31"/>
  <c r="AB10" i="31"/>
  <c r="AB9" i="31"/>
  <c r="AB8" i="31"/>
  <c r="AB7" i="31"/>
  <c r="AB6" i="31"/>
  <c r="AB5" i="31"/>
  <c r="X22" i="31"/>
  <c r="X21" i="31"/>
  <c r="X20" i="31"/>
  <c r="X19" i="31"/>
  <c r="X18" i="31"/>
  <c r="X17" i="31"/>
  <c r="X16" i="31"/>
  <c r="X15" i="31"/>
  <c r="Y9" i="31"/>
  <c r="V8" i="31"/>
  <c r="B2" i="31"/>
  <c r="V2" i="31" s="1"/>
  <c r="C2" i="31"/>
  <c r="W2" i="31" s="1"/>
  <c r="W4" i="31"/>
  <c r="X14" i="31"/>
  <c r="D2" i="31"/>
  <c r="X2" i="31" s="1"/>
  <c r="X13" i="31"/>
  <c r="X12" i="31"/>
  <c r="X11" i="31"/>
  <c r="X10" i="31"/>
  <c r="X9" i="31"/>
  <c r="X8" i="31"/>
  <c r="X7" i="31"/>
  <c r="X6" i="31"/>
  <c r="X5" i="31"/>
  <c r="X4" i="31"/>
  <c r="E2" i="31"/>
  <c r="Y2" i="31" s="1"/>
  <c r="Y8" i="31"/>
  <c r="Y7" i="31"/>
  <c r="Y6" i="31"/>
  <c r="Y5" i="31"/>
  <c r="Y4" i="31"/>
  <c r="A2" i="31"/>
  <c r="U2" i="31" s="1"/>
  <c r="U4" i="31"/>
  <c r="E8" i="33" l="1"/>
  <c r="E2" i="33"/>
  <c r="E6" i="33"/>
  <c r="E7" i="33"/>
  <c r="E4" i="33"/>
  <c r="E9" i="33"/>
  <c r="E12" i="33"/>
  <c r="E18" i="33"/>
  <c r="E3" i="33"/>
  <c r="E19" i="33"/>
  <c r="E5" i="33"/>
  <c r="E10" i="33"/>
  <c r="E15" i="33"/>
  <c r="E17" i="33"/>
  <c r="E14" i="33"/>
  <c r="E11" i="33"/>
  <c r="E16" i="33"/>
  <c r="E20" i="33"/>
  <c r="F16" i="29"/>
  <c r="G16" i="29"/>
  <c r="O45" i="30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3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</futureMetadata>
  <cellMetadata count="1">
    <bk>
      <rc t="1" v="0"/>
    </bk>
  </cellMetadata>
  <valueMetadata count="13">
    <bk>
      <rc t="2" v="0"/>
    </bk>
    <bk>
      <rc t="2" v="1"/>
    </bk>
    <bk>
      <rc t="2" v="2"/>
    </bk>
    <bk>
      <rc t="2" v="3"/>
    </bk>
    <bk>
      <rc t="2" v="4"/>
    </bk>
    <bk>
      <rc t="2" v="5"/>
    </bk>
    <bk>
      <rc t="2" v="6"/>
    </bk>
    <bk>
      <rc t="2" v="7"/>
    </bk>
    <bk>
      <rc t="2" v="8"/>
    </bk>
    <bk>
      <rc t="2" v="9"/>
    </bk>
    <bk>
      <rc t="2" v="10"/>
    </bk>
    <bk>
      <rc t="2" v="11"/>
    </bk>
    <bk>
      <rc t="2" v="12"/>
    </bk>
  </valueMetadata>
</metadata>
</file>

<file path=xl/sharedStrings.xml><?xml version="1.0" encoding="utf-8"?>
<sst xmlns="http://schemas.openxmlformats.org/spreadsheetml/2006/main" count="117907" uniqueCount="23852">
  <si>
    <t>name</t>
  </si>
  <si>
    <t>last name</t>
  </si>
  <si>
    <t>phone number</t>
  </si>
  <si>
    <t>city</t>
  </si>
  <si>
    <t>street address</t>
  </si>
  <si>
    <t>postal code</t>
  </si>
  <si>
    <t>email</t>
  </si>
  <si>
    <t>cardnumber</t>
  </si>
  <si>
    <t>company name</t>
  </si>
  <si>
    <t>branche address</t>
  </si>
  <si>
    <t>job title</t>
  </si>
  <si>
    <t>ggtips status</t>
  </si>
  <si>
    <t>format</t>
  </si>
  <si>
    <t>ggTips status</t>
  </si>
  <si>
    <t>ggtips mail</t>
  </si>
  <si>
    <t>ggtips password</t>
  </si>
  <si>
    <t>Hripsime</t>
  </si>
  <si>
    <t>Araqelyan</t>
  </si>
  <si>
    <t>Vanadzor</t>
  </si>
  <si>
    <t>Aghayan 22a</t>
  </si>
  <si>
    <t>hripsimearaqelian@gmail.com</t>
  </si>
  <si>
    <t>gg</t>
  </si>
  <si>
    <t>Tigran Metci 39</t>
  </si>
  <si>
    <t>Users' support specialist</t>
  </si>
  <si>
    <t>Support (link)</t>
  </si>
  <si>
    <t>registered active</t>
  </si>
  <si>
    <t>Meri</t>
  </si>
  <si>
    <t>Hunanyan</t>
  </si>
  <si>
    <t>Erevan</t>
  </si>
  <si>
    <t>Svachyan 18</t>
  </si>
  <si>
    <t>mh6465367@gmail.com</t>
  </si>
  <si>
    <t>Mamikonyants 44\4</t>
  </si>
  <si>
    <t>Greta</t>
  </si>
  <si>
    <t>Mejlumyan</t>
  </si>
  <si>
    <t>Armen Tigranyan 38, 20/2</t>
  </si>
  <si>
    <t>greta.mejlumyan03@mail.ru</t>
  </si>
  <si>
    <t>Veronika</t>
  </si>
  <si>
    <t>Andryan</t>
  </si>
  <si>
    <t>Abovyan</t>
  </si>
  <si>
    <t>Hanrapetutyan poghota 17</t>
  </si>
  <si>
    <t>veronika.andryan@team.gg</t>
  </si>
  <si>
    <t>Arman</t>
  </si>
  <si>
    <t>Allahverdyan</t>
  </si>
  <si>
    <t>Sarkavagi 120</t>
  </si>
  <si>
    <t>arman.allahverdyan233876@gmail.com</t>
  </si>
  <si>
    <t>Monitoring tean</t>
  </si>
  <si>
    <t>Khachik</t>
  </si>
  <si>
    <t>Mkrtchyan</t>
  </si>
  <si>
    <t>Yerevan</t>
  </si>
  <si>
    <t>Gogol 99</t>
  </si>
  <si>
    <t>khachikmkrtchyann@gmail.com</t>
  </si>
  <si>
    <t>Llilit</t>
  </si>
  <si>
    <t>Enoqyan</t>
  </si>
  <si>
    <t>Avan-Arinj, 1-in mikroshrjan. 4/2 shenq. 69</t>
  </si>
  <si>
    <t>enokyanlilit9@gmail.com</t>
  </si>
  <si>
    <t>Hovsep</t>
  </si>
  <si>
    <t>Ghazaryan</t>
  </si>
  <si>
    <t>Quchaki 1a</t>
  </si>
  <si>
    <t>hos08@icloud.com</t>
  </si>
  <si>
    <t>Partner management teamlead</t>
  </si>
  <si>
    <t>Alik</t>
  </si>
  <si>
    <t>Mirzoyan</t>
  </si>
  <si>
    <t>Sari tagh 1. 43/1</t>
  </si>
  <si>
    <t>alik.mirzoyan.1997@gmail.com</t>
  </si>
  <si>
    <t>Malatia 86/1</t>
  </si>
  <si>
    <t>Partner manager</t>
  </si>
  <si>
    <t>Table stand</t>
  </si>
  <si>
    <t>Manukyan</t>
  </si>
  <si>
    <t>Gyumri</t>
  </si>
  <si>
    <t>Tbilistan xchughi 3/21</t>
  </si>
  <si>
    <t>alik.manukyan.29124@gmail.com</t>
  </si>
  <si>
    <t>Shirazi 5/2</t>
  </si>
  <si>
    <t>Hayk</t>
  </si>
  <si>
    <t>Petrosyan</t>
  </si>
  <si>
    <t>K. Demirchyan 11/29</t>
  </si>
  <si>
    <t>hayk.petrosyan@team.gg</t>
  </si>
  <si>
    <t>Martik</t>
  </si>
  <si>
    <t>Avetisyan</t>
  </si>
  <si>
    <t>Gyulbenkyan 21/47</t>
  </si>
  <si>
    <t>avetisyanmartik9@gmail.com</t>
  </si>
  <si>
    <t>Davit</t>
  </si>
  <si>
    <t>Hovsepyan</t>
  </si>
  <si>
    <t>Kapan</t>
  </si>
  <si>
    <t>Davit Beki 4/20</t>
  </si>
  <si>
    <t>dhovsepyan1@mail.ru</t>
  </si>
  <si>
    <t xml:space="preserve">gg </t>
  </si>
  <si>
    <t>Charenci 2</t>
  </si>
  <si>
    <t>arthurkilejian@gmail.com</t>
  </si>
  <si>
    <t>Kilejians14!</t>
  </si>
  <si>
    <t> </t>
  </si>
  <si>
    <t>champorditnak@gmail.com</t>
  </si>
  <si>
    <t>Champorditnak-1</t>
  </si>
  <si>
    <t>coolbobayerevan@gmail.com</t>
  </si>
  <si>
    <t>CoolBoba55!</t>
  </si>
  <si>
    <t>hayko.melqonyan@list.ru</t>
  </si>
  <si>
    <t>HaykVikings44!</t>
  </si>
  <si>
    <t>thecoffeearmenia@gmail.com</t>
  </si>
  <si>
    <t>23.5Coffe</t>
  </si>
  <si>
    <t>eva.zaqaryan20@mail.ru</t>
  </si>
  <si>
    <t>DolceBox1234!</t>
  </si>
  <si>
    <t>Nerseskn@gmail.com</t>
  </si>
  <si>
    <t>Eywa1234!</t>
  </si>
  <si>
    <t>tamazian.lusine@gmail.com</t>
  </si>
  <si>
    <t>ChocoDream123!</t>
  </si>
  <si>
    <t>info@venlo.am</t>
  </si>
  <si>
    <t>Armen</t>
  </si>
  <si>
    <t>Venlo123!</t>
  </si>
  <si>
    <t>employees1@venlo.com</t>
  </si>
  <si>
    <t>https://tip.ggtips.com/employee/545d0bbe-9eef-4fa8-88cc-5ff582c53381</t>
  </si>
  <si>
    <t xml:space="preserve">anikhachatriaan9@gmail.com
</t>
  </si>
  <si>
    <t>Ani</t>
  </si>
  <si>
    <t>Animilena1199!</t>
  </si>
  <si>
    <t>employees1@chocolove.com</t>
  </si>
  <si>
    <t>https://tip.ggtips.com/employee/dd904a96-3cf3-49ce-b733-5d8058646c6d</t>
  </si>
  <si>
    <t>Tumanyan</t>
  </si>
  <si>
    <t>Tumanyan's Art</t>
  </si>
  <si>
    <t>dimytry071@mail.ru</t>
  </si>
  <si>
    <t>employees1@tumanyan.com</t>
  </si>
  <si>
    <t>Tumanyan123!</t>
  </si>
  <si>
    <t>https://tip.ggtips.com/employee/2151a4e7-7aeb-4974-a7bd-ddbf46a53a08</t>
  </si>
  <si>
    <t>Rollbery</t>
  </si>
  <si>
    <t>3farmenia@gmail.com</t>
  </si>
  <si>
    <t>Rollberry123!</t>
  </si>
  <si>
    <t>Cinna Corn</t>
  </si>
  <si>
    <t>garikartt@gmail.com</t>
  </si>
  <si>
    <t>Cinna123!</t>
  </si>
  <si>
    <t>EasyPay</t>
  </si>
  <si>
    <t>EasyPay123!</t>
  </si>
  <si>
    <t>Mov</t>
  </si>
  <si>
    <t>Employee</t>
  </si>
  <si>
    <t>avetis.grigoryan.1991@gmail.com</t>
  </si>
  <si>
    <t>Mov1234!</t>
  </si>
  <si>
    <t>LumenCoffe</t>
  </si>
  <si>
    <t>inesa.astvacatryan@gmail.com</t>
  </si>
  <si>
    <t>Lumen123!</t>
  </si>
  <si>
    <t>ggTeam</t>
  </si>
  <si>
    <t>Coolboba</t>
  </si>
  <si>
    <t>DolceBox team</t>
  </si>
  <si>
    <t>Chocolove</t>
  </si>
  <si>
    <t>Venlo</t>
  </si>
  <si>
    <t>Rollberry</t>
  </si>
  <si>
    <t>ArtLunch</t>
  </si>
  <si>
    <t>F</t>
  </si>
  <si>
    <t>workingEmail</t>
  </si>
  <si>
    <t>?column?</t>
  </si>
  <si>
    <t>Գոռ Հայրապետյան  Gorrhayrapetyan009@gmail.com  +374 91 468478 </t>
  </si>
  <si>
    <t>first@ArtLunch.gg</t>
  </si>
  <si>
    <t>employees1@lumenCoffe.com</t>
  </si>
  <si>
    <t>hayk.hovhannisyan@team.gg</t>
  </si>
  <si>
    <t>https://tip.ggtips.com/employee/e91373e2-27c9-4774-9545-ffe74cc000f8</t>
  </si>
  <si>
    <t>Harutyunyan Hakob  harutyunyanhakob325@gmail.com   +374 93 078794</t>
  </si>
  <si>
    <t>employees1@dolcebox.com</t>
  </si>
  <si>
    <t>https://tip.ggtips.com/employee/57b6a6b6-bf06-4848-9000-d01e0eea94da</t>
  </si>
  <si>
    <t>https://tip.ggtips.com/employee/087c3f87-3f4a-480e-8fd7-fa3965bb5dd3</t>
  </si>
  <si>
    <t>https://tip.ggtips.com/employee/169b0636-eb57-4ff6-93c4-7e7377229cd6</t>
  </si>
  <si>
    <t>Khachatur</t>
  </si>
  <si>
    <t>khachatur@team.gg</t>
  </si>
  <si>
    <t>https://tip.ggtips.com/employee/2ec7d20a-82cd-4739-8a51-acdc5e4f1dd8</t>
  </si>
  <si>
    <t>Garik Abachyan  abachyanabach@gmail.com  37 477 836 586</t>
  </si>
  <si>
    <t>https://tip.ggtips.com/employee/8082d057-99d5-45bd-9717-55f10407516f</t>
  </si>
  <si>
    <t>Gor</t>
  </si>
  <si>
    <t>ghakobyan003@mail.ru</t>
  </si>
  <si>
    <t>https://tip.ggtips.com/employee/2bd05f00-e81e-449b-9a39-ddcfb53798a0</t>
  </si>
  <si>
    <t>Ավետիսյան Մոնիկա  mavetisyan681@gmail.com   37 455 392 929</t>
  </si>
  <si>
    <t>Hovhannes</t>
  </si>
  <si>
    <t>hovhannes.tarayants@team.gg</t>
  </si>
  <si>
    <t>https://tip.ggtips.com/employee/5bc54c6b-0855-4c4f-8e66-c6b327b97b53</t>
  </si>
  <si>
    <t>Մարինա Խաչատրյան  marinakhachatryan111@mail.ru   +37477 861687</t>
  </si>
  <si>
    <t>Անի</t>
  </si>
  <si>
    <t>Hakob Harutyunyan</t>
  </si>
  <si>
    <t>hakob.harutyunyan@team.gg</t>
  </si>
  <si>
    <t>https://tip.ggtips.com/employee/f257a424-0b7a-439f-aa55-3df272ea2284</t>
  </si>
  <si>
    <t>Նարե Բաղդասարյան  narebaxdasaryan0@gmail.com  37477887266</t>
  </si>
  <si>
    <t>https://tip.ggtips.com/employee/f8847685-11bd-4ca0-bb48-27dcfdf350a5</t>
  </si>
  <si>
    <t>Davit Hovsepyan</t>
  </si>
  <si>
    <t>davithovsepyan2001@gmail.com</t>
  </si>
  <si>
    <t>https://tip.ggtips.com/employee/d42fd3e5-a3c8-4403-9460-2ceb96fa6b3e</t>
  </si>
  <si>
    <t>web</t>
  </si>
  <si>
    <t>web@team.gg</t>
  </si>
  <si>
    <t>https://tip.ggtips.com/employee/19348715-e18a-4b5c-86bc-c7c4c6a28cc2</t>
  </si>
  <si>
    <t>https://tip.ggtips.com/employee/cd386b9a-71e5-4667-9a7e-280fc25bce88</t>
  </si>
  <si>
    <t>Mher</t>
  </si>
  <si>
    <t>levonsaruxanyan2017@gmail.com</t>
  </si>
  <si>
    <t>https://tip.ggtips.com/employee/2020c109-3692-4eff-bb4e-7cb78fa29b4a</t>
  </si>
  <si>
    <t>Anna</t>
  </si>
  <si>
    <t>anna.baghdasaryan@team.gg</t>
  </si>
  <si>
    <t>https://tip.ggtips.com/employee/777f2011-3419-4fd1-bfdf-791d00982bed</t>
  </si>
  <si>
    <t>mery.hunanyan@team.gg</t>
  </si>
  <si>
    <t>https://tip.ggtips.com/employee/1879ad99-7874-40db-bc83-e92fa4050a47</t>
  </si>
  <si>
    <t>Անահիտ</t>
  </si>
  <si>
    <t>arevazyan30@gmail.com</t>
  </si>
  <si>
    <t>https://tip.ggtips.com/employee/ef0f0426-d17d-427c-8e77-209029de24df</t>
  </si>
  <si>
    <t>Alik  Manukyan</t>
  </si>
  <si>
    <t>alik.manukyan@team.gg</t>
  </si>
  <si>
    <t>https://tip.ggtips.com/employee/19d44be7-ed69-4352-9752-3fef594fbd28</t>
  </si>
  <si>
    <t>Vasak</t>
  </si>
  <si>
    <t>vasak.simonyan@team.gg</t>
  </si>
  <si>
    <t>https://tip.ggtips.com/employee/6f4150f9-f620-4a4c-b9ad-6f43e19cfd6c</t>
  </si>
  <si>
    <t>Arus</t>
  </si>
  <si>
    <t>arus.abroyan@team.gg</t>
  </si>
  <si>
    <t>https://tip.ggtips.com/employee/d47ccb56-9af4-4fd5-8bb7-1201801f069e</t>
  </si>
  <si>
    <t>Gohar Galoyan</t>
  </si>
  <si>
    <t>gohar.galoyan@team.gg</t>
  </si>
  <si>
    <t>https://tip.ggtips.com/employee/ad3129d1-556d-422c-bf6a-1364f2fa3e14</t>
  </si>
  <si>
    <t>anushikavagyan71@gmail.com</t>
  </si>
  <si>
    <t>https://tip.ggtips.com/employee/dad4f31a-1031-4307-b734-098cf266ed50</t>
  </si>
  <si>
    <t>Armen Sanasaryan</t>
  </si>
  <si>
    <t>armen@team.gg</t>
  </si>
  <si>
    <t>https://tip.ggtips.com/employee/c6d3ed9a-611a-4c94-812e-e011bd5729e5</t>
  </si>
  <si>
    <t>Mery Abajyan</t>
  </si>
  <si>
    <t>meri.abajyan@team.gg</t>
  </si>
  <si>
    <t>https://tip.ggtips.com/employee/3830e4ed-c432-47d7-b162-c84d5232e1f4</t>
  </si>
  <si>
    <t>Vladimir Martirosyan</t>
  </si>
  <si>
    <t>vladimir.martirosyan@team.gg</t>
  </si>
  <si>
    <t>https://tip.ggtips.com/employee/45876ce6-2e14-40d9-a17e-0a14e240a2f9</t>
  </si>
  <si>
    <t>Hripsime Araqelyan</t>
  </si>
  <si>
    <t>hripsime.araqelyan@team.gg</t>
  </si>
  <si>
    <t>https://tip.ggtips.com/employee/f1ebbe93-8d98-43a2-b075-e119c4040503</t>
  </si>
  <si>
    <t>Sargis</t>
  </si>
  <si>
    <t>sargis@team.gg</t>
  </si>
  <si>
    <t>https://tip.ggtips.com/employee/3da2e0c4-53f9-4b2a-893a-7bcfa7f8688e</t>
  </si>
  <si>
    <t>Backend</t>
  </si>
  <si>
    <t>backend@team.gg</t>
  </si>
  <si>
    <t>https://tip.ggtips.com/employee/d2ce42f9-7754-412a-ac5b-e9e494dccc41</t>
  </si>
  <si>
    <t>alik.mirzoyan@team.gg</t>
  </si>
  <si>
    <t>https://tip.ggtips.com/employee/2c8ead5d-69c3-48f0-8aad-44a092dafb77</t>
  </si>
  <si>
    <t>Inna</t>
  </si>
  <si>
    <t>inna.barseghyan@team.gg</t>
  </si>
  <si>
    <t>https://tip.ggtips.com/employee/1cdccbbd-1876-4c19-ab58-67216a573e23</t>
  </si>
  <si>
    <t>anna.petrosyan@team.gg</t>
  </si>
  <si>
    <t>https://tip.ggtips.com/employee/83096629-4803-49f2-bdfb-1652d20cecb7</t>
  </si>
  <si>
    <t>Erik</t>
  </si>
  <si>
    <t>erik.manucharyan@team.gg</t>
  </si>
  <si>
    <t>https://tip.ggtips.com/employee/058fb50f-0e56-43c2-8ce7-9206e9464314</t>
  </si>
  <si>
    <t>Sergey</t>
  </si>
  <si>
    <t>sergey.zazyan@team.gg</t>
  </si>
  <si>
    <t>https://tip.ggtips.com/employee/a3197d24-d267-4014-a656-03c910bb329a</t>
  </si>
  <si>
    <t>Lilit</t>
  </si>
  <si>
    <t>lilit.enokyan@team.gg</t>
  </si>
  <si>
    <t>https://tip.ggtips.com/employee/e38ca18d-c650-4fd0-89e4-9deb88c7a5d7</t>
  </si>
  <si>
    <t>https://tip.ggtips.com/employee/b0a9a95c-1946-411c-9317-bd2a76d0994e</t>
  </si>
  <si>
    <t>Veronica</t>
  </si>
  <si>
    <t>https://tip.ggtips.com/employee/b7035056-29e1-4a22-bab1-664fc7b901ae</t>
  </si>
  <si>
    <t>Lina</t>
  </si>
  <si>
    <t>lina.khachatryan@team.gg</t>
  </si>
  <si>
    <t>https://tip.ggtips.com/employee/e10157ae-d77b-4a2b-ac56-52ecfb2bdc43</t>
  </si>
  <si>
    <t>Gayush</t>
  </si>
  <si>
    <t>gayanegrigoryan376@gmail.com</t>
  </si>
  <si>
    <t>https://tip.ggtips.com/employee/63a3e195-4c6f-4e2d-ab11-a1272f82f2ed</t>
  </si>
  <si>
    <t>Lilit Borisi</t>
  </si>
  <si>
    <t>lilit.petrosyan@team.gg</t>
  </si>
  <si>
    <t>https://tip.ggtips.com/employee/ca6fedc6-d4b2-49bd-8ff5-5bea03a42555</t>
  </si>
  <si>
    <t>Harutyun</t>
  </si>
  <si>
    <t>harutyun.pepanyan@team.gg</t>
  </si>
  <si>
    <t>https://tip.ggtips.com/employee/5c993107-8777-41d8-814f-2f1438b2c59e</t>
  </si>
  <si>
    <t>Zaruhi</t>
  </si>
  <si>
    <t>zaruhi.pokatsyan@team.gg</t>
  </si>
  <si>
    <t>https://tip.ggtips.com/employee/e5f7cc01-0356-47b4-9031-1c1c6e269d4a</t>
  </si>
  <si>
    <t>Anush Avagyan</t>
  </si>
  <si>
    <t>anushik.avagyan@team.gg</t>
  </si>
  <si>
    <t>https://tip.ggtips.com/employee/4fe31b57-7806-4f66-9532-37c67e4b1265</t>
  </si>
  <si>
    <t>Ellen</t>
  </si>
  <si>
    <t>elen.grigoryan@team.gg</t>
  </si>
  <si>
    <t>https://tip.ggtips.com/employee/ad29ac7b-165f-4cf7-90c6-926cffaa677d</t>
  </si>
  <si>
    <t>Գրետա</t>
  </si>
  <si>
    <t>greta.mejlumyan@team.gg</t>
  </si>
  <si>
    <t>https://tip.ggtips.com/employee/42446004-94b1-4cfa-807a-deeee3e9494e</t>
  </si>
  <si>
    <t>Shogher</t>
  </si>
  <si>
    <t>shogher.mkrtchyan@team.gg</t>
  </si>
  <si>
    <t>https://tip.ggtips.com/employee/440dfe79-4fc8-4e89-a4e4-124e9bcf26a3</t>
  </si>
  <si>
    <t xml:space="preserve">Levon Gevorgyan </t>
  </si>
  <si>
    <t>levon.gevorgyan@team.gg</t>
  </si>
  <si>
    <t>https://tip.ggtips.com/employee/52f38683-9400-49de-ad5a-0e61fc79e60b</t>
  </si>
  <si>
    <t>hovhannisyanhayk98@gmail.com</t>
  </si>
  <si>
    <t>https://tip.ggtips.com/employee/f0684a90-ae07-4a92-9dce-f37aaa9eb174</t>
  </si>
  <si>
    <t>Haykaz</t>
  </si>
  <si>
    <t>haykaz@team.gg</t>
  </si>
  <si>
    <t>https://tip.ggtips.com/employee/218c45bd-4e13-417e-84b8-c1ba081484dr</t>
  </si>
  <si>
    <t>Tigran</t>
  </si>
  <si>
    <t>btigran02@gmail.com</t>
  </si>
  <si>
    <t>https://tip.ggtips.com/employee/fec54a70-2d97-4a4e-ac3b-c42490c651ae</t>
  </si>
  <si>
    <t>Artak Gevorgyan</t>
  </si>
  <si>
    <t>artakgevorgyan3201@mail.ru</t>
  </si>
  <si>
    <t>https://tip.ggtips.com/employee/4d624c48-9b7f-4be2-95c8-652987d1c77b</t>
  </si>
  <si>
    <t>Syuzanna Baghryan</t>
  </si>
  <si>
    <t>syuzan.bagiryan04@mail.ru</t>
  </si>
  <si>
    <t>https://tip.ggtips.com/employee/d58b2e7b-b544-4294-a2da-9341f487d4ef</t>
  </si>
  <si>
    <t>gghovsep@gmail.com</t>
  </si>
  <si>
    <t>https://tip.ggtips.com/employee/edba5fe2-b0f2-4d18-a7fa-889a56ba2779</t>
  </si>
  <si>
    <t>Lilit Nersisyan</t>
  </si>
  <si>
    <t>lilit.nersisian2001@gmail.com</t>
  </si>
  <si>
    <t>https://tip.ggtips.com/employee/0fd0dcf0-8f97-40c2-9b74-522455a1e413</t>
  </si>
  <si>
    <t>Eteri</t>
  </si>
  <si>
    <t>ebag5866@gmail.com</t>
  </si>
  <si>
    <t>https://tip.ggtips.com/employee/ce738c6f-9f7f-4a05-a4c9-070743305095</t>
  </si>
  <si>
    <t>varossianarman.0796@gmail.com</t>
  </si>
  <si>
    <t>https://tip.ggtips.com/employee/25c307d7-875c-408a-9434-4cd2c8775ee4</t>
  </si>
  <si>
    <t>Yur</t>
  </si>
  <si>
    <t>yurahovhhanisyan@gmail.com</t>
  </si>
  <si>
    <t>https://tip.ggtips.com/employee/4134acc7-16c3-40f6-b4f7-0689c6c1f94b</t>
  </si>
  <si>
    <t>erikmovsesyan0@gmail.com</t>
  </si>
  <si>
    <t>https://tip.ggtips.com/employee/072904aa-3703-401a-8119-917b19b8f69d</t>
  </si>
  <si>
    <t xml:space="preserve">Harut Grigoryan </t>
  </si>
  <si>
    <t>gharut690@gmail.com</t>
  </si>
  <si>
    <t>https://tip.ggtips.com/employee/fc760857-6035-4740-ba08-7bd9c0343abd</t>
  </si>
  <si>
    <t>mher.abrahamyan@team.gg</t>
  </si>
  <si>
    <t>https://tip.ggtips.com/employee/82860d7d-0db5-4e82-bf9b-840a0c9936a0</t>
  </si>
  <si>
    <t>Edgar</t>
  </si>
  <si>
    <t>edhambardzumyan1997@gmail.com</t>
  </si>
  <si>
    <t>https://tip.ggtips.com/employee/7bf08f73-0b48-42bd-ae9d-e0f2a698a983</t>
  </si>
  <si>
    <t xml:space="preserve">Hayk Petrosyan </t>
  </si>
  <si>
    <t>haykpetrosyan0529@gmail.com</t>
  </si>
  <si>
    <t>https://tip.ggtips.com/employee/d61110e0-187a-4a9a-be58-afe4dd3b9d73</t>
  </si>
  <si>
    <t>Ani Avetyan</t>
  </si>
  <si>
    <t>ani.avetyan98@gmail.com</t>
  </si>
  <si>
    <t>https://tip.ggtips.com/employee/e6bf884b-fe15-4207-95fe-85ca382a4ee1</t>
  </si>
  <si>
    <t>Nelly</t>
  </si>
  <si>
    <t>abovyan_nelly@mail.ru</t>
  </si>
  <si>
    <t>https://tip.ggtips.com/employee/b8edc81b-792a-4664-9b9d-89725e25914f</t>
  </si>
  <si>
    <t>Tereza</t>
  </si>
  <si>
    <t>terezavanyan@googlemail.com</t>
  </si>
  <si>
    <t>https://tip.ggtips.com/employee/f1c0a7b8-bf5f-47b4-98e2-20c15eb7fb96</t>
  </si>
  <si>
    <t>Artur Zarbabyan</t>
  </si>
  <si>
    <t>artur.zarbabyan@team.gg</t>
  </si>
  <si>
    <t>https://tip.ggtips.com/employee/f968c45a-fd17-493d-bf61-28fcc960d6d3</t>
  </si>
  <si>
    <t>Alen</t>
  </si>
  <si>
    <t>alen.harutyunyan@team.gg</t>
  </si>
  <si>
    <t>https://tip.ggtips.com/employee/2d0025ea-6c1b-4810-9f68-22ea07e211a7</t>
  </si>
  <si>
    <t>Karen</t>
  </si>
  <si>
    <t>karensaroyan@yahoo.com</t>
  </si>
  <si>
    <t>https://tip.ggtips.com/employee/308685f2-0683-4d49-88ed-4ee080095e3e</t>
  </si>
  <si>
    <t>Mobile Developers</t>
  </si>
  <si>
    <t>mobile@team.gg</t>
  </si>
  <si>
    <t>https://tip.ggtips.com/employee/dfbe567c-d554-431e-89d7-c36a2ee3d815</t>
  </si>
  <si>
    <t>Grigor Keshishյան</t>
  </si>
  <si>
    <t>grigor.kheshishyan@team.gg</t>
  </si>
  <si>
    <t>https://tip.ggtips.com/employee/218c45bd-4e13-417e-84b8-c1ba081484da</t>
  </si>
  <si>
    <t>Design</t>
  </si>
  <si>
    <t>design@team.gg</t>
  </si>
  <si>
    <t>https://tip.ggtips.com/employee/0bf75859-4dce-4b8c-b427-b0d968b454f3</t>
  </si>
  <si>
    <t>Martik Avetisyan</t>
  </si>
  <si>
    <t>martik.avetisyan@team.gg</t>
  </si>
  <si>
    <t>https://tip.ggtips.com/employee/e017a4ac-4918-47a9-a0fd-3dd5066e9d55</t>
  </si>
  <si>
    <t>Վարուժան</t>
  </si>
  <si>
    <t>varuzhan.shahnazaryan@team.gg</t>
  </si>
  <si>
    <t>https://tip.ggtips.com/employee/72267159-c042-4853-a7d3-11d6e408a0ae</t>
  </si>
  <si>
    <t>ggKnarik</t>
  </si>
  <si>
    <t>knarik@team.gg</t>
  </si>
  <si>
    <t>https://tip.ggtips.com/employee/377110f5-bc7e-451d-b1b7-ae685f16c186</t>
  </si>
  <si>
    <t>khachik.mkrtchyan@team.gg</t>
  </si>
  <si>
    <t>https://tip.ggtips.com/employee/d43b51b3-3660-4afa-92cb-fb6242874ba0</t>
  </si>
  <si>
    <t>silva</t>
  </si>
  <si>
    <t>silva.melkonyan@team.gg</t>
  </si>
  <si>
    <t>https://tip.ggtips.com/employee/68abf472-5215-44f6-af43-82d05afe4448</t>
  </si>
  <si>
    <t>https://bit.ly/47Bpj1n</t>
  </si>
  <si>
    <t>Grigor</t>
  </si>
  <si>
    <t>grigor.pepanyan@team.gg</t>
  </si>
  <si>
    <t>https://tip.ggtips.com/employee/78564cd4-3dc7-4ffa-8e49-324034468926</t>
  </si>
  <si>
    <t>https://bit.ly/3TIwcub</t>
  </si>
  <si>
    <t>Company</t>
  </si>
  <si>
    <t>Name</t>
  </si>
  <si>
    <t>idram</t>
  </si>
  <si>
    <t>image</t>
  </si>
  <si>
    <t>message</t>
  </si>
  <si>
    <t>Պատճառ</t>
  </si>
  <si>
    <t>url</t>
  </si>
  <si>
    <t>Liza</t>
  </si>
  <si>
    <t>18 չկա</t>
  </si>
  <si>
    <t>https://tip.ggtips.com/employee/48920620-9ce2-448c-9462-bf96317bd5e9</t>
  </si>
  <si>
    <t>-</t>
  </si>
  <si>
    <t>https://tip.ggtips.com/employee/a0e77d4c-01c9-4f8f-ad01-edb1921b3f43</t>
  </si>
  <si>
    <t>Լաուրա</t>
  </si>
  <si>
    <t>https://tip.ggtips.com/employee/b681f491-0bab-4aa6-8db8-6bf7848b5754</t>
  </si>
  <si>
    <t>101Caffe</t>
  </si>
  <si>
    <t>https://tip.ggtips.com/employee/b36aae2d-ac7f-4171-8e41-2f880a434e6b</t>
  </si>
  <si>
    <t>Asador</t>
  </si>
  <si>
    <t>ASADOR</t>
  </si>
  <si>
    <t>դեռ գրանցված չէ</t>
  </si>
  <si>
    <t>https://tip.ggtips.com/employee/56e65c2a-ecf6-4b1b-b1a8-97554eb86e93</t>
  </si>
  <si>
    <t>Bardak</t>
  </si>
  <si>
    <t>https://tip.ggtips.com/employee/8efd6216-e24e-417f-9c72-3973265c7667</t>
  </si>
  <si>
    <t>Beer Academy</t>
  </si>
  <si>
    <t>Ethnoraph</t>
  </si>
  <si>
    <t>https://tip.ggtips.com/employee/a26643dc-9e24-4f44-9019-976d125f0772</t>
  </si>
  <si>
    <t>Epos</t>
  </si>
  <si>
    <t>https://tip.ggtips.com/employee/a6be8845-314c-4dd1-8f18-6ab9989edaff</t>
  </si>
  <si>
    <t>Beer academy moskovyan</t>
  </si>
  <si>
    <t>Lyuba</t>
  </si>
  <si>
    <t>https://tip.ggtips.com/employee/2df2b698-8816-4457-8f46-f8367a7f2fef</t>
  </si>
  <si>
    <t>+</t>
  </si>
  <si>
    <t>Champordi Tnak</t>
  </si>
  <si>
    <t>Lusine</t>
  </si>
  <si>
    <t>https://tip.ggtips.com/employee/c93c1737-b352-43da-8177-2422024f97d2</t>
  </si>
  <si>
    <t>Choco Dream</t>
  </si>
  <si>
    <t>https://tip.ggtips.com/employee/93f332fb-00d0-41b6-988d-ed4bfd2737a3</t>
  </si>
  <si>
    <t>chocolove</t>
  </si>
  <si>
    <t>չի գրանցվել</t>
  </si>
  <si>
    <t>Cinna Cone</t>
  </si>
  <si>
    <t>https://tip.ggtips.com/employee/32c8b06a-1797-4b22-a9ca-20f8d4cc80ff</t>
  </si>
  <si>
    <t>Common and ground</t>
  </si>
  <si>
    <t>Common Ground</t>
  </si>
  <si>
    <t>https://tip.ggtips.com/employee/b75c494e-f791-4b9d-b4d1-28034fb6b282</t>
  </si>
  <si>
    <t>Cool Boba</t>
  </si>
  <si>
    <t>https://tip.ggtips.com/employee/f3ad4c9d-8ef3-4ce8-a9ce-39eb1ea0c9f8</t>
  </si>
  <si>
    <t>Monika</t>
  </si>
  <si>
    <t>https://tip.ggtips.com/employee/304c72e4-459e-4170-b1c9-2589dfaa21aa</t>
  </si>
  <si>
    <t>Marina</t>
  </si>
  <si>
    <t>https://tip.ggtips.com/employee/45a3d4f3-077c-46a8-b3bc-dc8c0a10f8fc</t>
  </si>
  <si>
    <t>Garik</t>
  </si>
  <si>
    <t>https://tip.ggtips.com/employee/638af158-0dc1-4ed3-9b2f-3ad8732cd321</t>
  </si>
  <si>
    <t>Hakob</t>
  </si>
  <si>
    <t>https://tip.ggtips.com/employee/544de0a7-60c3-40bd-903a-39ca07c34188</t>
  </si>
  <si>
    <t>Dodopizza</t>
  </si>
  <si>
    <t>Юра</t>
  </si>
  <si>
    <t>Ռուս է</t>
  </si>
  <si>
    <t>https://tip.ggtips.com/employee/93e75d8d-71d5-4954-ab2d-ead8dd4b6e30</t>
  </si>
  <si>
    <t>Arshak</t>
  </si>
  <si>
    <t>https://tip.ggtips.com/employee/b830175b-c75c-41c7-b969-575d40664d64</t>
  </si>
  <si>
    <t>Гагик</t>
  </si>
  <si>
    <t>https://tip.ggtips.com/employee/acc90ad5-059b-4b05-b73f-800dfb25b1f3</t>
  </si>
  <si>
    <t>Karen Martirosyan</t>
  </si>
  <si>
    <t>https://tip.ggtips.com/employee/dd0cb904-1e89-4f6c-a178-3a92653cbca7</t>
  </si>
  <si>
    <t>Gev Meliqsetyan</t>
  </si>
  <si>
    <t>https://tip.ggtips.com/employee/e8ea21f8-5a3a-475a-a2d1-eb5598b89c36</t>
  </si>
  <si>
    <t>afrobeatkzn@gmail.com</t>
  </si>
  <si>
    <t>https://tip.ggtips.com/employee/ba76b91a-ed2b-4b26-8f4d-1e55485960a0</t>
  </si>
  <si>
    <t>Gor navasardyan</t>
  </si>
  <si>
    <t>https://tip.ggtips.com/employee/5f90007e-f6a2-427f-8590-82807fc52fdb</t>
  </si>
  <si>
    <t>Dolcebox</t>
  </si>
  <si>
    <t>Tatul</t>
  </si>
  <si>
    <t>թեսթ էր</t>
  </si>
  <si>
    <t>https://tip.ggtips.com/employee/3047b78c-35eb-4c6e-a7fc-cff7e8eb4187</t>
  </si>
  <si>
    <t>Eywa</t>
  </si>
  <si>
    <t>Eywa Team</t>
  </si>
  <si>
    <t>https://tip.ggtips.com/employee/db311e67-0bd5-4e96-ab57-39bfdd5a4187</t>
  </si>
  <si>
    <t>Kilejian's</t>
  </si>
  <si>
    <t>Anush</t>
  </si>
  <si>
    <t>https://tip.ggtips.com/employee/abf08af1-8915-45c2-a02c-d8c1309beb78</t>
  </si>
  <si>
    <t>Piruza</t>
  </si>
  <si>
    <t>https://tip.ggtips.com/employee/a2e88c5d-8cda-463f-a1b4-9f7770761372</t>
  </si>
  <si>
    <t>Bedrous</t>
  </si>
  <si>
    <t>https://tip.ggtips.com/employee/850ad441-6f11-470e-aac0-895aaad06205</t>
  </si>
  <si>
    <t>Hasmik</t>
  </si>
  <si>
    <t>https://tip.ggtips.com/employee/321a06c2-1051-4828-b172-764385d5961d</t>
  </si>
  <si>
    <t>Liana</t>
  </si>
  <si>
    <t>https://tip.ggtips.com/employee/07932358-cf65-4aa3-bbc2-dd8f1775dad8</t>
  </si>
  <si>
    <t>Anzhela</t>
  </si>
  <si>
    <t>https://tip.ggtips.com/employee/7477ba11-c1ee-421b-9121-f129032930a4</t>
  </si>
  <si>
    <t>Mkrtich</t>
  </si>
  <si>
    <t>https://tip.ggtips.com/employee/47a4582d-8d43-479c-94f7-fc713c767295</t>
  </si>
  <si>
    <t>Daron</t>
  </si>
  <si>
    <t>https://tip.ggtips.com/employee/de219b06-821b-456c-b5ab-77db3785c4e5</t>
  </si>
  <si>
    <t>Jenny</t>
  </si>
  <si>
    <t>https://tip.ggtips.com/employee/c4b5fcaa-8e5d-4bcd-bd46-e5ec2316a173</t>
  </si>
  <si>
    <t>George</t>
  </si>
  <si>
    <t>https://tip.ggtips.com/employee/e1ea5c5f-9e8f-4b34-a3a7-6a415a6f9569</t>
  </si>
  <si>
    <t>Zvart sulukjian</t>
  </si>
  <si>
    <t>https://tip.ggtips.com/employee/653cf074-193a-493a-a286-61ae41ddb0e5</t>
  </si>
  <si>
    <t>Kilikian</t>
  </si>
  <si>
    <t>Kilikia Beerhause</t>
  </si>
  <si>
    <t>https://tip.ggtips.com/employee/30ec14c5-bce7-4940-97d9-95e1ba02d4c0</t>
  </si>
  <si>
    <t>Lumen Coffee</t>
  </si>
  <si>
    <t>Elen</t>
  </si>
  <si>
    <t>https://tip.ggtips.com/employee/93ce0412-bc55-44e1-a4af-85ee9ba24ac9</t>
  </si>
  <si>
    <t>Ruben</t>
  </si>
  <si>
    <t>https://tip.ggtips.com/employee/e77cb846-2057-4323-a11c-fdc844643610</t>
  </si>
  <si>
    <t>Meghedi</t>
  </si>
  <si>
    <t>https://tip.ggtips.com/employee/bcd07314-eb1d-415e-a9a7-17cd5300d7fc</t>
  </si>
  <si>
    <t>https://tip.ggtips.com/employee/f3d55ec7-7cd1-47bf-bb3f-3cf96d66ecd8</t>
  </si>
  <si>
    <t>Mari</t>
  </si>
  <si>
    <t>https://tip.ggtips.com/employee/0a6420b4-afb9-45eb-9392-36f6fbf6c6bc</t>
  </si>
  <si>
    <t>Machar</t>
  </si>
  <si>
    <t>Սպասարկման թիմ</t>
  </si>
  <si>
    <t>https://tip.ggtips.com/employee/26261206-ca48-4220-bff4-1c3cd7a58ca5</t>
  </si>
  <si>
    <t>Խոհանոց / Food</t>
  </si>
  <si>
    <t>https://tip.ggtips.com/employee/d7d83b98-d0f4-4bf9-a251-16e0d1ae127f</t>
  </si>
  <si>
    <t>Malocco</t>
  </si>
  <si>
    <t>Margarit</t>
  </si>
  <si>
    <t>https://tip.ggtips.com/employee/e02bb035-70b4-4c57-9f96-a15e82eb6b0d</t>
  </si>
  <si>
    <t>Yulya</t>
  </si>
  <si>
    <t>https://tip.ggtips.com/employee/6799dc65-eae3-4326-960e-ea5748d412aa</t>
  </si>
  <si>
    <t>Lil Babayan</t>
  </si>
  <si>
    <t>https://tip.ggtips.com/employee/049bbfb2-db1e-41fb-ad81-148a94c797f5</t>
  </si>
  <si>
    <t>Arpine</t>
  </si>
  <si>
    <t>https://tip.ggtips.com/employee/8c53b6dd-7abe-4b04-85f6-b02a819854a9</t>
  </si>
  <si>
    <t>Arthur Petrosyan</t>
  </si>
  <si>
    <t>https://tip.ggtips.com/employee/f6f8d011-ff8d-46f9-9303-8e59a9d06702</t>
  </si>
  <si>
    <t>https://tip.ggtips.com/employee/a8a0d555-ec5a-4a88-877a-1b35f21745c1</t>
  </si>
  <si>
    <t>MamaJan</t>
  </si>
  <si>
    <t>Mama Jan</t>
  </si>
  <si>
    <t>դեռ չի գրանցվել</t>
  </si>
  <si>
    <t>https://tip.ggtips.com/employee/2a245a18-9457-4b61-ba86-8ac57f53faeb</t>
  </si>
  <si>
    <t>MelaniNailStudio</t>
  </si>
  <si>
    <t>Anifa</t>
  </si>
  <si>
    <t>https://tip.ggtips.com/employee/aa3d78e8-a8c7-4b07-906c-ac462be7a5b5</t>
  </si>
  <si>
    <t>Marta</t>
  </si>
  <si>
    <t>https://tip.ggtips.com/employee/d23a60f5-80cb-4195-9d8e-a3840012d331</t>
  </si>
  <si>
    <t>Ela Asatryan</t>
  </si>
  <si>
    <t>https://tip.ggtips.com/employee/04dd15a6-7807-4960-b5e6-3a152a739298</t>
  </si>
  <si>
    <t>https://tip.ggtips.com/employee/3ff16030-a872-4f60-9836-51df25a4fcf2</t>
  </si>
  <si>
    <t>Melani</t>
  </si>
  <si>
    <t>https://tip.ggtips.com/employee/e1dd645e-1aba-49e0-8253-0cd17b497e8c</t>
  </si>
  <si>
    <t>https://tip.ggtips.com/employee/47304e1e-7c9e-48cc-8d9d-8f9aca4b5288</t>
  </si>
  <si>
    <t>https://tip.ggtips.com/employee/89694f13-a908-4c33-8f9c-3eb6ef215fae</t>
  </si>
  <si>
    <t>MovsesEatnact</t>
  </si>
  <si>
    <t>Keghart</t>
  </si>
  <si>
    <t>https://tip.ggtips.com/employee/6612b684-677e-4829-88ec-fbe8e19b2e10</t>
  </si>
  <si>
    <t>Bedig</t>
  </si>
  <si>
    <t>https://tip.ggtips.com/employee/985e348c-fb8f-4c47-926a-461b6cd3e39c</t>
  </si>
  <si>
    <t>https://tip.ggtips.com/employee/cea83238-2b62-4504-bcae-0838ec331dbb</t>
  </si>
  <si>
    <t>Myler</t>
  </si>
  <si>
    <t>Sar tegh</t>
  </si>
  <si>
    <t>https://tip.ggtips.com/employee/df284990-959f-46b7-b49d-9fb810a156d5</t>
  </si>
  <si>
    <t>Taq tegh</t>
  </si>
  <si>
    <t>https://tip.ggtips.com/employee/c5555195-1323-4356-a0af-cbecc937cd40</t>
  </si>
  <si>
    <t>Paul</t>
  </si>
  <si>
    <t>Paul Armenia</t>
  </si>
  <si>
    <t>https://tip.ggtips.com/employee/77d09cca-cb28-46c0-b6ad-d189238e04b5</t>
  </si>
  <si>
    <t>Pizzanini</t>
  </si>
  <si>
    <t>https://tip.ggtips.com/employee/2f5ad711-c4f7-4afb-9bda-702e5aa47a97</t>
  </si>
  <si>
    <t>Roll Berry Sushi</t>
  </si>
  <si>
    <t>Segafredo</t>
  </si>
  <si>
    <t>Վահագն</t>
  </si>
  <si>
    <t>https://tip.ggtips.com/employee/b192d3ca-f6a5-4181-a0d8-5c02b76185d2</t>
  </si>
  <si>
    <t>David</t>
  </si>
  <si>
    <t>https://tip.ggtips.com/employee/b7d3d773-5b65-4fcf-9683-857826242a35</t>
  </si>
  <si>
    <t>Taron</t>
  </si>
  <si>
    <t>test</t>
  </si>
  <si>
    <t>https://tip.ggtips.com/employee/25f16546-8c2f-4dc7-a36d-369f9fe58ca1</t>
  </si>
  <si>
    <t>https://tip.ggtips.com/employee/cba3d4dc-46f0-43f1-b719-8b701ab03761</t>
  </si>
  <si>
    <t>Vikings</t>
  </si>
  <si>
    <t>Vazgen</t>
  </si>
  <si>
    <t>թիմում չէ</t>
  </si>
  <si>
    <t>https://tip.ggtips.com/employee/499a25ae-37a4-4681-a229-056dd892a91a</t>
  </si>
  <si>
    <t>Nana</t>
  </si>
  <si>
    <t>https://tip.ggtips.com/employee/603499a7-71fd-4b94-923e-db93acc7ef0d</t>
  </si>
  <si>
    <t>Mikayel</t>
  </si>
  <si>
    <t>https://tip.ggtips.com/employee/93a4405c-4a15-44d0-991e-e55d5ac80a56</t>
  </si>
  <si>
    <t>https://tip.ggtips.com/employee/0606efba-5f51-4cc9-a553-6f029cf2e1a3</t>
  </si>
  <si>
    <t>Rafayel</t>
  </si>
  <si>
    <t>https://tip.ggtips.com/employee/6b23cbdc-9838-4942-aed5-caa282f4e96a</t>
  </si>
  <si>
    <t>Clear tips amount</t>
  </si>
  <si>
    <t>Clear tips count</t>
  </si>
  <si>
    <t>Joined companies</t>
  </si>
  <si>
    <t>Joined branches</t>
  </si>
  <si>
    <t>Stopped companies</t>
  </si>
  <si>
    <t>Stoped branches</t>
  </si>
  <si>
    <t>Partners</t>
  </si>
  <si>
    <t>Company name</t>
  </si>
  <si>
    <t>Partner name</t>
  </si>
  <si>
    <t>Date</t>
  </si>
  <si>
    <t>Amount</t>
  </si>
  <si>
    <t>Currency</t>
  </si>
  <si>
    <t>Payment processor</t>
  </si>
  <si>
    <t>Status</t>
  </si>
  <si>
    <t>uuid</t>
  </si>
  <si>
    <t>Meta Data</t>
  </si>
  <si>
    <t>Review comment</t>
  </si>
  <si>
    <t>Median</t>
  </si>
  <si>
    <t>ggcjsc</t>
  </si>
  <si>
    <t>amd</t>
  </si>
  <si>
    <t>finished</t>
  </si>
  <si>
    <t>03245a58-cb4e-4314-8c64-77527cde9ad6</t>
  </si>
  <si>
    <t>{"transactionId":"24052000156496","transferringAmount":"98.00"}</t>
  </si>
  <si>
    <t>ggpay</t>
  </si>
  <si>
    <t>404e5014-df55-46ec-8022-56e42ddbaa7b</t>
  </si>
  <si>
    <t>{"sessionId":"272f14e1-b5d8-475f-9fdb-c17b08947a03","orderId":"404e5014-df55-46ec-8022-56e42ddbaa7b"}</t>
  </si>
  <si>
    <t>Bisquit</t>
  </si>
  <si>
    <t>Mane Koshkakaryan</t>
  </si>
  <si>
    <t>3c0ff133-40d3-4e54-90f8-19803ccf078a</t>
  </si>
  <si>
    <t>{"sessionId":"9771b9bb-94a8-4435-8431-ce5a4151669b","orderId":"3c0ff133-40d3-4e54-90f8-19803ccf078a"}</t>
  </si>
  <si>
    <t>Karo</t>
  </si>
  <si>
    <t>67678cc3-f1f4-487d-afa5-f2522d6d9acb</t>
  </si>
  <si>
    <t>{"sessionId":"6d4f9845-a6df-4533-9f8b-b2df95ef8a7b","orderId":"67678cc3-f1f4-487d-afa5-f2522d6d9acb"}</t>
  </si>
  <si>
    <t>922a2a36-23c5-45c7-9bf1-29f24a009d65</t>
  </si>
  <si>
    <t>{"sessionId":"5b87a6a3-79d3-4bcf-8550-fda38699c58c","orderId":"922a2a36-23c5-45c7-9bf1-29f24a009d65"}</t>
  </si>
  <si>
    <t>5aaae63c-9628-48da-97c6-28bcd676b5bf</t>
  </si>
  <si>
    <t>{"transactionId":"24051900277421","transferringAmount":"1960.00"}</t>
  </si>
  <si>
    <t>0e0c05da-13d9-4125-9dc1-59dd18aa37dc</t>
  </si>
  <si>
    <t>{"sessionId":"3102c21f-4afd-4e04-ad57-7f3555d1c764","orderId":"0e0c05da-13d9-4125-9dc1-59dd18aa37dc"}</t>
  </si>
  <si>
    <t>^___^</t>
  </si>
  <si>
    <t>Karas Tumanyan</t>
  </si>
  <si>
    <t>Zaven</t>
  </si>
  <si>
    <t>f5dd9503-68e5-4c9e-95c9-a7f4228bf8a7</t>
  </si>
  <si>
    <t>{"transactionId":"24051900159094","transferringAmount":"980.00"}</t>
  </si>
  <si>
    <t>Dodo Kitchen</t>
  </si>
  <si>
    <t>13f0b0a3-4073-413a-9ea1-97ae9df1ba87</t>
  </si>
  <si>
    <t>{"transactionId":"24051900137736","transferringAmount":"294.00"}</t>
  </si>
  <si>
    <t>9060164a-9207-46f8-8539-0eef0e687e1d</t>
  </si>
  <si>
    <t>{"transactionId":"24051900134631","transferringAmount":"294.00"}</t>
  </si>
  <si>
    <t>c50eb7d5-949b-489f-868b-a7703c129004</t>
  </si>
  <si>
    <t>{"sessionId":"a0e21714-088c-4338-b18a-0f267c6f65fb","orderId":"c50eb7d5-949b-489f-868b-a7703c129004"}</t>
  </si>
  <si>
    <t>70503843-91d5-488d-a046-e9661b4d6ec3</t>
  </si>
  <si>
    <t>{"sessionId":"e7e15596-559f-4ca9-90bd-ce709d1a1ece","orderId":"70503843-91d5-488d-a046-e9661b4d6ec3"}</t>
  </si>
  <si>
    <t>8f23cf20-af71-4c51-b079-e3598e2a2f8d</t>
  </si>
  <si>
    <t>{"sessionId":"7b2d3e0e-8161-4a76-8beb-ebe51955f727","orderId":"8f23cf20-af71-4c51-b079-e3598e2a2f8d"}</t>
  </si>
  <si>
    <t>Avetis Grigoryan</t>
  </si>
  <si>
    <t>41b57f32-cbd3-4a85-9213-3e4983c96be2</t>
  </si>
  <si>
    <t>{"sessionId":"c15e9006-5d6e-4e01-864c-9b74d068e02d","orderId":"41b57f32-cbd3-4a85-9213-3e4983c96be2"}</t>
  </si>
  <si>
    <t>21c442ce-003c-4267-8f9f-fec071728760</t>
  </si>
  <si>
    <t>{"sessionId":"c5276f71-13c0-46bb-85ce-5c30ef7ec6f8","orderId":"21c442ce-003c-4267-8f9f-fec071728760"}</t>
  </si>
  <si>
    <t>Common Ground Books &amp; Spirits</t>
  </si>
  <si>
    <t>Common Ground - Waiters</t>
  </si>
  <si>
    <t>6a3e09f7-e3cc-47d1-ba4d-b9471e07d2a0</t>
  </si>
  <si>
    <t>{"sessionId":"b1eab86d-b5ee-4840-bf14-ccbea782469c","orderId":"6a3e09f7-e3cc-47d1-ba4d-b9471e07d2a0"}</t>
  </si>
  <si>
    <t>627f398f-fee2-4584-8120-5d47fe1966b2</t>
  </si>
  <si>
    <t>{"sessionId":"682ce4e8-535c-4ae9-8a98-ac79df1613f4","orderId":"627f398f-fee2-4584-8120-5d47fe1966b2"}</t>
  </si>
  <si>
    <t>7f68a747-3af8-4a00-a80e-0f053144470a</t>
  </si>
  <si>
    <t>{"sessionId":"d5deeddb-bcf6-4098-8de8-4561c382a5f4","orderId":"7f68a747-3af8-4a00-a80e-0f053144470a"}</t>
  </si>
  <si>
    <t>cfc8d51c-f8b7-4074-8dea-38a9e03c4597</t>
  </si>
  <si>
    <t>{"transactionId":"24051800109034","transferringAmount":"980.00"}</t>
  </si>
  <si>
    <t>924d42d9-e5de-4746-8d30-76e63e4ca687</t>
  </si>
  <si>
    <t>{"sessionId":"fe7d1909-7e56-4c3c-b300-03b63db02057","orderId":"924d42d9-e5de-4746-8d30-76e63e4ca687"}</t>
  </si>
  <si>
    <t>Louis Charden</t>
  </si>
  <si>
    <t>Not finished</t>
  </si>
  <si>
    <t>1eef9c0a-d9bf-4588-a952-051e540ca0a6</t>
  </si>
  <si>
    <t>{"error":{"EDP_ERROR":"DEST_ACCOUNT"}}</t>
  </si>
  <si>
    <t>Թեսթ</t>
  </si>
  <si>
    <t>ab879cd2-d75b-4bf8-b52e-8e02929ff94e</t>
  </si>
  <si>
    <t>{"sessionId":"a1e646d8-94d5-4540-b21c-cfa2caa03bb6","orderId":"ab879cd2-d75b-4bf8-b52e-8e02929ff94e"}</t>
  </si>
  <si>
    <t>b1662d3b-15bb-4b3e-8f1c-031a3319fdf3</t>
  </si>
  <si>
    <t>{"sessionId":"e4e617d1-cc04-422d-8e53-bc821b7a70c7","orderId":"b1662d3b-15bb-4b3e-8f1c-031a3319fdf3"}</t>
  </si>
  <si>
    <t>Bagel</t>
  </si>
  <si>
    <t>Bagel Shop</t>
  </si>
  <si>
    <t>d41450f5-8ba9-402b-8822-d5b1629b140b</t>
  </si>
  <si>
    <t>{"sessionId":"b5e84825-4a54-4e54-ae5a-3a890d467c0b","orderId":"d41450f5-8ba9-402b-8822-d5b1629b140b"}</t>
  </si>
  <si>
    <t>Բեյգլի կարճ մազերով աղջիկներին :)</t>
  </si>
  <si>
    <t>e48c3886-200f-4c5e-a20c-bbeab8d6c414</t>
  </si>
  <si>
    <t>{"sessionId":"b408acd9-5c81-4d93-9932-983e3bdeca8c","orderId":"e48c3886-200f-4c5e-a20c-bbeab8d6c414"}</t>
  </si>
  <si>
    <t>f24a706e-945c-401a-85f4-fb8e6186b2bc</t>
  </si>
  <si>
    <t>{"sessionId":"cf697142-871a-44c6-94d7-4ed88e3cc9ef","orderId":"f24a706e-945c-401a-85f4-fb8e6186b2bc"}</t>
  </si>
  <si>
    <t>be58fe9d-9205-4e87-8350-c4ea43d68fe6</t>
  </si>
  <si>
    <t>{"transactionId":"24051700198521","transferringAmount":"98.00"}</t>
  </si>
  <si>
    <t>092e261e-b286-4f30-bd21-5866d5577f22</t>
  </si>
  <si>
    <t>{"sessionId":"6f707986-d648-4000-a6a8-578674773abc","orderId":"092e261e-b286-4f30-bd21-5866d5577f22"}</t>
  </si>
  <si>
    <t>9c828d77-f072-47fc-a88b-fe55360f7a90</t>
  </si>
  <si>
    <t>{"sessionId":"2e36c3ec-9001-4cb3-a53e-1e8aa4d49b9f","orderId":"9c828d77-f072-47fc-a88b-fe55360f7a90"}</t>
  </si>
  <si>
    <t>7712d393-6e92-4596-9883-61c3626ab59e</t>
  </si>
  <si>
    <t>{"sessionId":"e8af0faa-d35b-4c6f-9944-e9759bf6971f","orderId":"7712d393-6e92-4596-9883-61c3626ab59e"}</t>
  </si>
  <si>
    <t>c3f7e266-2bf2-4ecd-80dd-da673de205f2</t>
  </si>
  <si>
    <t>{"sessionId":"52b66ac1-d4ed-4a01-b8f5-136b1130009d","orderId":"c3f7e266-2bf2-4ecd-80dd-da673de205f2"}</t>
  </si>
  <si>
    <t>Byblos</t>
  </si>
  <si>
    <t>Byblos Restaurant</t>
  </si>
  <si>
    <t>7b3e48a0-473f-4d30-9f9a-69d228249071</t>
  </si>
  <si>
    <t>{"sessionId":"f94475d2-ae68-482e-94c4-05bd44ccabc3","orderId":"7b3e48a0-473f-4d30-9f9a-69d228249071"}</t>
  </si>
  <si>
    <t>13c666d5-9c76-42b6-a5c2-053538bdef33</t>
  </si>
  <si>
    <t>{"sessionId":"382134fe-09a9-4792-9d0d-714d0458aafd","orderId":"13c666d5-9c76-42b6-a5c2-053538bdef33"}</t>
  </si>
  <si>
    <t>802b208e-f1cb-4373-836e-38e284156548</t>
  </si>
  <si>
    <t>{"sessionId":"5b4fae17-87a8-4494-87ac-61cbdc1570f0","orderId":"802b208e-f1cb-4373-836e-38e284156548"}</t>
  </si>
  <si>
    <t>59c0a553-1394-4cc9-91a3-af24a7878baa</t>
  </si>
  <si>
    <t>{"sessionId":"8e5f357e-800c-48e7-899d-3c7adc0ac9d0","orderId":"59c0a553-1394-4cc9-91a3-af24a7878baa"}</t>
  </si>
  <si>
    <t>9a516aac-8462-46a2-bf6c-8f00d8207b34</t>
  </si>
  <si>
    <t>{"sessionId":"68fa1c36-6227-4bfe-b59d-05759eccf4b8","orderId":"9a516aac-8462-46a2-bf6c-8f00d8207b34"}</t>
  </si>
  <si>
    <t>f2ecea9e-ff6c-49f1-be7a-372a4d6fcd6c</t>
  </si>
  <si>
    <t>{"sessionId":"ca6c16f6-e52c-4053-a2ad-1bd7d2a98742","orderId":"f2ecea9e-ff6c-49f1-be7a-372a4d6fcd6c"}</t>
  </si>
  <si>
    <t>Diana</t>
  </si>
  <si>
    <t>09b51802-bd84-4103-8489-910e5874f63c</t>
  </si>
  <si>
    <t>{"sessionId":"50d9c140-93f7-4cd5-b6ca-0dcf06b3ba80","orderId":"09b51802-bd84-4103-8489-910e5874f63c"}</t>
  </si>
  <si>
    <t>8c5b61d7-a5b2-4253-a38e-4261d44ffd95</t>
  </si>
  <si>
    <t>{"sessionId":"deee0db8-dd1a-41df-8cc2-f6ec44772c5d","orderId":"8c5b61d7-a5b2-4253-a38e-4261d44ffd95"}</t>
  </si>
  <si>
    <t>b82b1cb0-fdc1-414a-bc81-49c8315813a3</t>
  </si>
  <si>
    <t>{"sessionId":"5cc932ca-642a-45a3-ae97-96b3ed8de908","orderId":"b82b1cb0-fdc1-414a-bc81-49c8315813a3"}</t>
  </si>
  <si>
    <t>02e62da2-4536-4403-8fd8-230884f813d3</t>
  </si>
  <si>
    <t>{"sessionId":"9cb48b9d-e4c6-4418-b853-91c616226c86","orderId":"02e62da2-4536-4403-8fd8-230884f813d3"}</t>
  </si>
  <si>
    <t>e5a71243-604f-45ea-9d12-a34a86cb3af6</t>
  </si>
  <si>
    <t>{"transactionId":"24051500388638","transferringAmount":"3920.00"}</t>
  </si>
  <si>
    <t>d2f8d740-9a0d-4a6e-b8a9-1f7f40ad868b</t>
  </si>
  <si>
    <t>{"sessionId":"ca022a77-ac57-4fbe-8e43-5dc6a9abcc1f","orderId":"d2f8d740-9a0d-4a6e-b8a9-1f7f40ad868b"}</t>
  </si>
  <si>
    <t>eb2ee962-a8e9-42bc-b22c-720557c32b97</t>
  </si>
  <si>
    <t>{"sessionId":"01d12ed9-4bde-4bcb-b447-320e3ade0963","orderId":"eb2ee962-a8e9-42bc-b22c-720557c32b97"}</t>
  </si>
  <si>
    <t>26cab7e5-7b85-43e1-a99d-c3b972737ea4</t>
  </si>
  <si>
    <t>{"sessionId":"3e10f28f-162b-4890-bb5d-22c45f7d6a69","orderId":"26cab7e5-7b85-43e1-a99d-c3b972737ea4"}</t>
  </si>
  <si>
    <t>530364fb-0e10-4f61-a695-1899a8577ce4</t>
  </si>
  <si>
    <t>{"sessionId":"d8f6df14-363e-4468-beea-8c77902d42c0","orderId":"530364fb-0e10-4f61-a695-1899a8577ce4"}</t>
  </si>
  <si>
    <t>c619c29c-128b-4642-bed6-e95e386299fe</t>
  </si>
  <si>
    <t>{"transactionId":"24051400365483","transferringAmount":"490.00"}</t>
  </si>
  <si>
    <t>6bd2c50d-6b16-4b11-be59-17398ed7a704</t>
  </si>
  <si>
    <t>{"transactionId":"24051400352635","transferringAmount":"2940.00"}</t>
  </si>
  <si>
    <t>64a3f6c1-1bfe-4d5f-bfa8-e6e43ba8cf47</t>
  </si>
  <si>
    <t>{"sessionId":"2514ce62-ed98-4433-98e9-f83f0044fd1a","orderId":"64a3f6c1-1bfe-4d5f-bfa8-e6e43ba8cf47"}</t>
  </si>
  <si>
    <t>76d4f2fa-b62d-4ba9-beb1-6b1e739ec67d</t>
  </si>
  <si>
    <t>{"sessionId":"175e2242-8e4a-489d-b26d-95de797afd4e","orderId":"76d4f2fa-b62d-4ba9-beb1-6b1e739ec67d"}</t>
  </si>
  <si>
    <t>Noraleppo</t>
  </si>
  <si>
    <t>Nor Aleppo</t>
  </si>
  <si>
    <t>a890b6c4-0dd0-4107-8144-9e00757c7528</t>
  </si>
  <si>
    <t>{"transactionId":"24051400063108","transferringAmount":"588.00"}</t>
  </si>
  <si>
    <t>73c1b13e-c196-4b3b-a022-b58d62e059ae</t>
  </si>
  <si>
    <t>{"sessionId":"640efe9d-640d-46bf-9803-59f9b07918ce","orderId":"73c1b13e-c196-4b3b-a022-b58d62e059ae"}</t>
  </si>
  <si>
    <t>42dc70fc-1235-4d8f-84c7-bf051a6068b9</t>
  </si>
  <si>
    <t>{"sessionId":"56173a88-fb6f-43e7-b4ac-9d6a9cb6145b","orderId":"42dc70fc-1235-4d8f-84c7-bf051a6068b9"}</t>
  </si>
  <si>
    <t>fb7990ac-5b02-4d98-83ee-4fc8413c0b1e</t>
  </si>
  <si>
    <t>{"sessionId":"04311d9b-5d66-43e2-b9d0-f934e4df83c5","orderId":"fb7990ac-5b02-4d98-83ee-4fc8413c0b1e"}</t>
  </si>
  <si>
    <t>d917c8c6-ed9c-4ae6-b5bb-1140b6c6bb79</t>
  </si>
  <si>
    <t>{"sessionId":"b62180f5-7ff8-4e50-a89d-7742c5ef904d","orderId":"d917c8c6-ed9c-4ae6-b5bb-1140b6c6bb79"}</t>
  </si>
  <si>
    <t>ef83f050-82b6-4b4b-b823-ec452bcf2ab6</t>
  </si>
  <si>
    <t>{"sessionId":"50b24ed1-9bd4-42ef-9f06-6bc4c5710987","orderId":"ef83f050-82b6-4b4b-b823-ec452bcf2ab6"}</t>
  </si>
  <si>
    <t>e3e35161-0e60-40b3-9009-f3cc3fa0cd1e</t>
  </si>
  <si>
    <t>{"sessionId":"cd1f63a5-a96b-4a32-b225-b6b84dbfad90","orderId":"e3e35161-0e60-40b3-9009-f3cc3fa0cd1e"}</t>
  </si>
  <si>
    <t>cfe8ebbb-31d1-4fda-bc43-f0a5b40a77dc</t>
  </si>
  <si>
    <t>{"sessionId":"f1e15793-c157-4b52-a5b9-0160847cc8cb","orderId":"cfe8ebbb-31d1-4fda-bc43-f0a5b40a77dc"}</t>
  </si>
  <si>
    <t>0fc46eb6-bdab-450a-a77b-1170bf987857</t>
  </si>
  <si>
    <t>{"sessionId":"4be349f3-b536-4c53-8805-621261946376","orderId":"0fc46eb6-bdab-450a-a77b-1170bf987857"}</t>
  </si>
  <si>
    <t>8d62844d-40a4-4713-87b7-d462dbe2bafd</t>
  </si>
  <si>
    <t>{"sessionId":"27dbe57f-99a5-445b-a1bd-95d369ee2fea","orderId":"8d62844d-40a4-4713-87b7-d462dbe2bafd"}</t>
  </si>
  <si>
    <t>9dfdf183-bce0-4266-a40f-90247799c5ef</t>
  </si>
  <si>
    <t>{"sessionId":"e213376e-cec3-4430-899a-465402c15e0d","orderId":"9dfdf183-bce0-4266-a40f-90247799c5ef"}</t>
  </si>
  <si>
    <t>d2475cd8-8c94-423f-abd2-233849342337</t>
  </si>
  <si>
    <t>{"sessionId":"b9ec8bd5-e9be-42f7-8bf7-b28feac395f4","orderId":"d2475cd8-8c94-423f-abd2-233849342337"}</t>
  </si>
  <si>
    <t>af912fdb-a90d-4075-9837-21c0060c3abc</t>
  </si>
  <si>
    <t>{"sessionId":"5015886f-3439-4797-ab2b-9e781ed17a89","orderId":"af912fdb-a90d-4075-9837-21c0060c3abc"}</t>
  </si>
  <si>
    <t>Smoking Chef</t>
  </si>
  <si>
    <t>189dab82-b831-4409-962a-f7be7e2893b2</t>
  </si>
  <si>
    <t>{"sessionId":"075cec40-0990-4e10-8a27-4dc52334a46c","orderId":"189dab82-b831-4409-962a-f7be7e2893b2"}</t>
  </si>
  <si>
    <t>aab1269d-11d3-483f-a161-a9105b64c562</t>
  </si>
  <si>
    <t>{"sessionId":"1a1a96be-ad4f-4c9f-9a93-21995ade9be9","orderId":"aab1269d-11d3-483f-a161-a9105b64c562"}</t>
  </si>
  <si>
    <t>2cc7d736-eb3b-4e19-ab92-d0dcf38bd7d7</t>
  </si>
  <si>
    <t>{"sessionId":"3ef5f210-b9a2-4741-ae6e-29da53580439","orderId":"2cc7d736-eb3b-4e19-ab92-d0dcf38bd7d7"}</t>
  </si>
  <si>
    <t>18e855cd-8d01-436c-996e-9b1c2cc0aa15</t>
  </si>
  <si>
    <t>{"sessionId":"0e6b721b-0be5-4ead-b6b9-2d91002e0f08","orderId":"18e855cd-8d01-436c-996e-9b1c2cc0aa15"}</t>
  </si>
  <si>
    <t>1aa745d9-2277-4383-91b0-1ae6bb687659</t>
  </si>
  <si>
    <t>{"sessionId":"56680475-0160-4aae-8f5c-5956be8357cc","orderId":"1aa745d9-2277-4383-91b0-1ae6bb687659"}</t>
  </si>
  <si>
    <t>78905a15-7698-402d-ae64-a185c234a741</t>
  </si>
  <si>
    <t>{"transactionId":"24051100356795","transferringAmount":"490.00"}</t>
  </si>
  <si>
    <t>Պէնդ կացիք ✊🏻</t>
  </si>
  <si>
    <t>87cc3544-0b3b-4cab-9535-a8c44373bdf8</t>
  </si>
  <si>
    <t>{"sessionId":"231f2fae-7909-44e9-996b-816310d44d2d","orderId":"87cc3544-0b3b-4cab-9535-a8c44373bdf8"}</t>
  </si>
  <si>
    <t>Greatest!!!</t>
  </si>
  <si>
    <t>Karas Tsaghkadzor</t>
  </si>
  <si>
    <t>Shahane</t>
  </si>
  <si>
    <t>0127bb17-9a91-45b2-8db0-4b6ff61daec8</t>
  </si>
  <si>
    <t>{"transactionId":"24051100261816","transferringAmount":"490.00"}</t>
  </si>
  <si>
    <t>99a69b4e-5afb-4923-902e-fed52025c12c</t>
  </si>
  <si>
    <t>{"sessionId":"2d7e4911-0689-497c-bbf3-67dc0b304640","orderId":"99a69b4e-5afb-4923-902e-fed52025c12c"}</t>
  </si>
  <si>
    <t>4deb3717-e68f-434a-bf2c-39a40e99473c</t>
  </si>
  <si>
    <t>{"sessionId":"96174681-2971-4fa6-a12d-ccb292d2ac12","orderId":"4deb3717-e68f-434a-bf2c-39a40e99473c"}</t>
  </si>
  <si>
    <t>1c46e317-5a60-4217-a319-b641ae16ecae</t>
  </si>
  <si>
    <t>{"sessionId":"7f799cef-91aa-4003-994c-20bb61b668d6","orderId":"1c46e317-5a60-4217-a319-b641ae16ecae"}</t>
  </si>
  <si>
    <t>00389eec-b163-4b63-85f2-d0d7da78575b</t>
  </si>
  <si>
    <t>{"sessionId":"91ea6230-c118-4e9f-b90b-a40661bdfe05","orderId":"00389eec-b163-4b63-85f2-d0d7da78575b"}</t>
  </si>
  <si>
    <t>63f58f40-3c64-4666-8446-0542a2fd2e4d</t>
  </si>
  <si>
    <t>{"sessionId":"0b7bf135-fcbd-4bfc-bf15-b57726f79fe0","orderId":"63f58f40-3c64-4666-8446-0542a2fd2e4d"}</t>
  </si>
  <si>
    <t>ce97b1a1-e42f-4567-be54-9cf91f9dbdef</t>
  </si>
  <si>
    <t>{"sessionId":"d3f7d28d-83c4-40ad-8213-6c74742b4ff6","orderId":"ce97b1a1-e42f-4567-be54-9cf91f9dbdef"}</t>
  </si>
  <si>
    <t>ad167c33-a39c-42c2-ade7-1ba07bf3bc6c</t>
  </si>
  <si>
    <t>{"sessionId":"1a81f5c7-054d-4161-879d-fce28608c712","orderId":"ad167c33-a39c-42c2-ade7-1ba07bf3bc6c"}</t>
  </si>
  <si>
    <t>31bb39a0-900e-4620-a0e5-1493610c9ec6</t>
  </si>
  <si>
    <t>{"sessionId":"b58d0ef5-4e12-4a8c-aa27-2f6277aaf2b2","orderId":"31bb39a0-900e-4620-a0e5-1493610c9ec6"}</t>
  </si>
  <si>
    <t>Common Ground - Bar</t>
  </si>
  <si>
    <t>864835f7-3436-4ab5-9c8c-6fac5d84482b</t>
  </si>
  <si>
    <t>{"transactionId":"24051100055195","transferringAmount":"196.00"}</t>
  </si>
  <si>
    <t>37f9435f-ef29-4d32-a209-3de26f9417a7</t>
  </si>
  <si>
    <t>{"sessionId":"e330ada3-19f8-41f9-b483-fe62371458ff","orderId":"37f9435f-ef29-4d32-a209-3de26f9417a7"}</t>
  </si>
  <si>
    <t>f471fdd1-645d-4d21-b81c-a9c37441031f</t>
  </si>
  <si>
    <t>{"sessionId":"41332c09-2199-4a8b-8e87-21c24058431a","orderId":"f471fdd1-645d-4d21-b81c-a9c37441031f"}</t>
  </si>
  <si>
    <t>74e13467-83ef-4759-a78a-d61e10ded933</t>
  </si>
  <si>
    <t>{"transactionId":"24051000339075","transferringAmount":"1470.00"}</t>
  </si>
  <si>
    <t>14de1de5-81b9-4b42-94cc-0710075ae571</t>
  </si>
  <si>
    <t>{"sessionId":"9b2c66ee-22c0-40de-9264-b2218d612151","orderId":"14de1de5-81b9-4b42-94cc-0710075ae571"}</t>
  </si>
  <si>
    <t>09ae2529-d970-4f70-a5bf-ca759fcf94ac</t>
  </si>
  <si>
    <t>{"sessionId":"ead4f3fa-bd73-435d-a48c-f642890dad91","orderId":"09ae2529-d970-4f70-a5bf-ca759fcf94ac"}</t>
  </si>
  <si>
    <t>4ef28120-a25b-4ad7-b230-501fcae0f8cd</t>
  </si>
  <si>
    <t>{"sessionId":"be0d6ed0-ed00-4ec2-a42e-e324dc8f534d","orderId":"4ef28120-a25b-4ad7-b230-501fcae0f8cd"}</t>
  </si>
  <si>
    <t>c6e5c14f-2ba5-4b02-9daf-7dd98cf1776d</t>
  </si>
  <si>
    <t>{"transactionId":"24051000225874","transferringAmount":"1470.00"}</t>
  </si>
  <si>
    <t>1d5f936e-257f-43fd-98d0-1ad4fdce1f9a</t>
  </si>
  <si>
    <t>{"sessionId":"ca4d74ba-c9bd-4c0d-aff2-338f9967de89","orderId":"1d5f936e-257f-43fd-98d0-1ad4fdce1f9a"}</t>
  </si>
  <si>
    <t>359d2b28-fe33-4601-aa10-cb634faa0a12</t>
  </si>
  <si>
    <t>{"transactionId":"24050900264668","transferringAmount":"3724.00"}</t>
  </si>
  <si>
    <t>ca6565fa-1518-4bf1-85c7-7bc444f23831</t>
  </si>
  <si>
    <t>{"transactionId":"24050900261475","transferringAmount":"2940.00"}</t>
  </si>
  <si>
    <t>3147603e-be0c-4c2b-a1fe-075df5aa8e91</t>
  </si>
  <si>
    <t>{"transactionId":"24050900239337","transferringAmount":"1470.00"}</t>
  </si>
  <si>
    <t>a731e6c1-8ef3-43c6-a85c-7f6ce1c77569</t>
  </si>
  <si>
    <t>{"transactionId":"24050900225655","transferringAmount":"294.00"}</t>
  </si>
  <si>
    <t>Бургерная была супер!</t>
  </si>
  <si>
    <t>35fa586b-8672-45eb-a550-273f166b3365</t>
  </si>
  <si>
    <t>{"sessionId":"3433485c-3825-45c2-8bd7-eba7f6ff57dd","orderId":"35fa586b-8672-45eb-a550-273f166b3365"}</t>
  </si>
  <si>
    <t>1f6eb0d7-ff98-43e7-a30f-215680ba9081</t>
  </si>
  <si>
    <t>{"transactionId":"24050900190723","transferringAmount":"980.00"}</t>
  </si>
  <si>
    <t>c4e9f9e8-2f71-4e94-a118-45482d51c4c0</t>
  </si>
  <si>
    <t>{"transactionId":"24050900099517","transferringAmount":"1960.00"}</t>
  </si>
  <si>
    <t>58630ad3-9d45-41b4-91b8-4eb3b19b306f</t>
  </si>
  <si>
    <t>{"transactionId":"24050900023558","transferringAmount":"98.00"}</t>
  </si>
  <si>
    <t>Phoenīx</t>
  </si>
  <si>
    <t>88f70b0f-89b7-498c-94b5-5f0f91dda3b6</t>
  </si>
  <si>
    <t>{"transactionId":"24050800361720","transferringAmount":"1960.00"}</t>
  </si>
  <si>
    <t>Thank you</t>
  </si>
  <si>
    <t>40a9ea71-4d78-46b1-8f97-38647089a20d</t>
  </si>
  <si>
    <t>{"sessionId":"ef2e2cde-2962-4d78-9f30-3f44e3c6de7f","orderId":"40a9ea71-4d78-46b1-8f97-38647089a20d"}</t>
  </si>
  <si>
    <t>da23e534-72d5-4c64-85d7-04b8695de239</t>
  </si>
  <si>
    <t>{"sessionId":"9356aaac-84f0-451d-a321-c04743381797","orderId":"da23e534-72d5-4c64-85d7-04b8695de239"}</t>
  </si>
  <si>
    <t>e53806e5-0f65-4245-b775-ea14d8613e66</t>
  </si>
  <si>
    <t>{"sessionId":"943c3a95-27b1-409f-a1d0-261ef36c49a2","orderId":"e53806e5-0f65-4245-b775-ea14d8613e66"}</t>
  </si>
  <si>
    <t>81faaaba-32d3-4950-a811-9ffa754720cf</t>
  </si>
  <si>
    <t>{"sessionId":"09984ac4-f90a-469a-82b5-b37ec84dd282","orderId":"81faaaba-32d3-4950-a811-9ffa754720cf"}</t>
  </si>
  <si>
    <t>bcd9fb9b-65b3-4b4c-82d9-f893d5aeb29e</t>
  </si>
  <si>
    <t>{"sessionId":"16c9fcce-41e8-4bfa-9b59-d9b9aa0190fc","orderId":"bcd9fb9b-65b3-4b4c-82d9-f893d5aeb29e"}</t>
  </si>
  <si>
    <t>d314ecbd-2c34-4e8a-9f0b-9ce10c31cb7a</t>
  </si>
  <si>
    <t>{"sessionId":"5a6251f9-56f6-47b8-893c-e68253243345","orderId":"d314ecbd-2c34-4e8a-9f0b-9ce10c31cb7a"}</t>
  </si>
  <si>
    <t>68101470-9cb1-45d5-b5f8-c534f53ec164</t>
  </si>
  <si>
    <t>{"sessionId":"c1c7e0d4-7c92-459b-bb2a-d8917d0c46fc","orderId":"68101470-9cb1-45d5-b5f8-c534f53ec164"}</t>
  </si>
  <si>
    <t>Prepa</t>
  </si>
  <si>
    <t>72d6b271-57c7-4d47-a53e-d823cb3ddcc9</t>
  </si>
  <si>
    <t>{"sessionId":"8ed8622f-67d7-4ccd-8688-7220a8fed505","orderId":"72d6b271-57c7-4d47-a53e-d823cb3ddcc9"}</t>
  </si>
  <si>
    <t>1ab24794-f62b-498f-8042-8a7eb5ca4a77</t>
  </si>
  <si>
    <t>{"transactionId":"24050800167681","transferringAmount":"490.00"}</t>
  </si>
  <si>
    <t>c6aea4b0-1c3e-4f8b-8a9d-c7f154956a84</t>
  </si>
  <si>
    <t>{"sessionId":"35ac4197-406b-410b-aff2-5ce08b258eb0","orderId":"c6aea4b0-1c3e-4f8b-8a9d-c7f154956a84"}</t>
  </si>
  <si>
    <t>9c7c6a14-6124-4c44-a9f3-5fd9d75ef4b2</t>
  </si>
  <si>
    <t>{"sessionId":"2cb38839-407f-4a23-a0a2-0fa400005e58","orderId":"9c7c6a14-6124-4c44-a9f3-5fd9d75ef4b2"}</t>
  </si>
  <si>
    <t>42337053-0c43-4e1e-b32b-e2f15518c108</t>
  </si>
  <si>
    <t>{"sessionId":"fa60d240-b64f-413d-b2e4-f1c003f6c1b2","orderId":"42337053-0c43-4e1e-b32b-e2f15518c108"}</t>
  </si>
  <si>
    <t>ba75459d-9071-4816-b4d5-5c17ac698b9e</t>
  </si>
  <si>
    <t>{"sessionId":"e2e3538b-7d00-4c93-985f-545e4c842bd1","orderId":"ba75459d-9071-4816-b4d5-5c17ac698b9e"}</t>
  </si>
  <si>
    <t>21b817c7-47e8-4723-8bc7-61c06e647837</t>
  </si>
  <si>
    <t>{"sessionId":"746669d7-6c43-4c85-8625-f04904b3385f","orderId":"21b817c7-47e8-4723-8bc7-61c06e647837"}</t>
  </si>
  <si>
    <t>d1fe4b47-85c0-4af7-a3af-d9d2575e4ced</t>
  </si>
  <si>
    <t>{"transactionId":"24050700364708","transferringAmount":"490.00"}</t>
  </si>
  <si>
    <t>484bcaa0-1b34-4ed5-a293-a0814c8344ab</t>
  </si>
  <si>
    <t>{"sessionId":"87008670-3785-4678-9838-aa6fd4ef1cfe","orderId":"484bcaa0-1b34-4ed5-a293-a0814c8344ab"}</t>
  </si>
  <si>
    <t>5b66c6e0-b986-49ec-93e5-77173a302b49</t>
  </si>
  <si>
    <t>{"sessionId":"a5ccb65f-053c-487d-820f-fa8c9045b737","orderId":"5b66c6e0-b986-49ec-93e5-77173a302b49"}</t>
  </si>
  <si>
    <t>Պէնդ կաց</t>
  </si>
  <si>
    <t>Food industry</t>
  </si>
  <si>
    <t>11cb8423-b915-4855-a4f4-5baebf0c3b8f</t>
  </si>
  <si>
    <t>{"sessionId":"4af33904-3fe2-4765-82a0-2c93494e4cab","orderId":"11cb8423-b915-4855-a4f4-5baebf0c3b8f"}</t>
  </si>
  <si>
    <t>Levon</t>
  </si>
  <si>
    <t>Narek test a</t>
  </si>
  <si>
    <t>325a3c49-9ec0-4a42-b40e-98111efe4f0b</t>
  </si>
  <si>
    <t>{"transactionId":"24050700178776","transferringAmount":"98.00"}</t>
  </si>
  <si>
    <t>18b7ec37-59fd-49ee-b684-1124cbe1a335</t>
  </si>
  <si>
    <t>{"transactionId":"24050700177702","transferringAmount":"98.00"}</t>
  </si>
  <si>
    <t>87c881ea-df0c-4f45-861e-33e846fa74e5</t>
  </si>
  <si>
    <t>{"transactionId":"24050700174775","transferringAmount":"98.00"}</t>
  </si>
  <si>
    <t>7c15d2f7-7eb0-4020-ada8-13192d33dd85</t>
  </si>
  <si>
    <t>{"sessionId":"6d0148d3-93a5-4c58-a663-c33c898d9235","orderId":"7c15d2f7-7eb0-4020-ada8-13192d33dd85"}</t>
  </si>
  <si>
    <t>Lilit Alexanyan</t>
  </si>
  <si>
    <t>ae51781d-3b04-46a5-9265-f50fa4412ac9</t>
  </si>
  <si>
    <t>{"sessionId":"81572fb2-d5da-48fa-8d7d-5efa06f46460","orderId":"ae51781d-3b04-46a5-9265-f50fa4412ac9"}</t>
  </si>
  <si>
    <t>9e9a364e-faee-44a6-97d0-fe10d29159da</t>
  </si>
  <si>
    <t>{"transactionId":"24050700115569","transferringAmount":"98.00"}</t>
  </si>
  <si>
    <t>79080d20-f1eb-4f9b-ada7-aae97b9e1e8e</t>
  </si>
  <si>
    <t>{"transactionId":"24050700079841","transferringAmount":"98.00"}</t>
  </si>
  <si>
    <t>8ca7a270-7a4d-4ba1-96a6-9725728f79c5</t>
  </si>
  <si>
    <t>{"sessionId":"32f66d47-6a2b-4cad-950b-dc264dd72a9e","orderId":"8ca7a270-7a4d-4ba1-96a6-9725728f79c5"}</t>
  </si>
  <si>
    <t>e2b52e13-6198-4616-8a06-68766876d9bc</t>
  </si>
  <si>
    <t>{"sessionId":"3a357d24-172f-4af6-bb97-e8f91ae82d1e","orderId":"e2b52e13-6198-4616-8a06-68766876d9bc"}</t>
  </si>
  <si>
    <t>Armen Sargsyan</t>
  </si>
  <si>
    <t>a13f2454-eccb-4602-bc08-6da967b2f9e3</t>
  </si>
  <si>
    <t>{"sessionId":"a9ec5910-3b2b-418d-8310-4cdc6dab329c","orderId":"a13f2454-eccb-4602-bc08-6da967b2f9e3"}</t>
  </si>
  <si>
    <t>be71d30d-4d31-49c1-ae0a-9b6c152dc719</t>
  </si>
  <si>
    <t>{"sessionId":"60bac8da-3f3f-47c6-bed6-eab6129d1089","orderId":"be71d30d-4d31-49c1-ae0a-9b6c152dc719"}</t>
  </si>
  <si>
    <t>Mariam</t>
  </si>
  <si>
    <t>28f9d43b-3f0c-434d-954b-c3f04e1225e9</t>
  </si>
  <si>
    <t>{"sessionId":"13a4829b-c4da-441c-870d-94bcf8140f05","orderId":"28f9d43b-3f0c-434d-954b-c3f04e1225e9"}</t>
  </si>
  <si>
    <t>98a3dcc7-7a0f-4039-9b3b-4f1f8022f330</t>
  </si>
  <si>
    <t>{"transactionId":"24050600328785","transferringAmount":"1960.00"}</t>
  </si>
  <si>
    <t>162a3451-459a-4c18-82cb-cc22a1a7108d</t>
  </si>
  <si>
    <t>{"sessionId":"80372c7c-edc7-4fce-a4b0-51a20fe37570","orderId":"162a3451-459a-4c18-82cb-cc22a1a7108d"}</t>
  </si>
  <si>
    <t>6a916453-693a-4c4a-a569-cc4aacd3ade0</t>
  </si>
  <si>
    <t>{"sessionId":"88ec0e7d-5083-4adc-b4ff-588961046c2e","orderId":"6a916453-693a-4c4a-a569-cc4aacd3ade0"}</t>
  </si>
  <si>
    <t>Karas mashtoc</t>
  </si>
  <si>
    <t>Ժիրայր</t>
  </si>
  <si>
    <t>9b1d755c-9df9-4172-b3c0-3efae6859596</t>
  </si>
  <si>
    <t>{"sessionId":"90810749-ae6f-49bd-b4c4-ac54a3f9bd24","orderId":"9b1d755c-9df9-4172-b3c0-3efae6859596"}</t>
  </si>
  <si>
    <t>0494fa37-d94f-4f67-9c5e-e63c166ac678</t>
  </si>
  <si>
    <t>{"sessionId":"1f85f561-6461-4a5e-aa34-53b5cc066f90","orderId":"0494fa37-d94f-4f67-9c5e-e63c166ac678"}</t>
  </si>
  <si>
    <t>3935734d-6511-4001-878c-620747716d1e</t>
  </si>
  <si>
    <t>{"transactionId":"24050600204607","transferringAmount":"980.00"}</t>
  </si>
  <si>
    <t>df380d73-8f47-4abb-bffd-8c862239d4a0</t>
  </si>
  <si>
    <t>{"sessionId":"6f79f3cc-9e4b-431e-87fd-6d2de97f799c","orderId":"df380d73-8f47-4abb-bffd-8c862239d4a0"}</t>
  </si>
  <si>
    <t>ea02bbeb-3bdc-4173-8721-6d127ffb7c13</t>
  </si>
  <si>
    <t>{"sessionId":"1f4bd03c-33fe-45b0-b9f3-12644b0a35f0","orderId":"ea02bbeb-3bdc-4173-8721-6d127ffb7c13"}</t>
  </si>
  <si>
    <t>3c9cdf53-3f95-462a-b95a-3afb20b13475</t>
  </si>
  <si>
    <t>{"sessionId":"2da405f5-80d5-4823-8793-be8ed601750b","orderId":"3c9cdf53-3f95-462a-b95a-3afb20b13475"}</t>
  </si>
  <si>
    <t>db788c9c-48fa-45eb-a461-2e5688a49e90</t>
  </si>
  <si>
    <t>{"transactionId":"24050600166993","transferringAmount":"490.00"}</t>
  </si>
  <si>
    <t>in</t>
  </si>
  <si>
    <t>34f764f2-449d-4d9f-83dc-445b8b5edd85</t>
  </si>
  <si>
    <t>{"sessionId":"8e284b61-0771-470e-abee-30c6f952861f","orderId":"34f764f2-449d-4d9f-83dc-445b8b5edd85"}</t>
  </si>
  <si>
    <t>22c59592-af04-42bf-90d8-84515fb3e60a</t>
  </si>
  <si>
    <t>{"sessionId":"fdb96673-db6e-4398-a6ea-36d3e6b7d6a6","orderId":"22c59592-af04-42bf-90d8-84515fb3e60a"}</t>
  </si>
  <si>
    <t>7c88d705-b556-46ed-9034-2db156aef26f</t>
  </si>
  <si>
    <t>{"sessionId":"143a82bd-52c9-4b61-90cd-796e208cbd73","orderId":"7c88d705-b556-46ed-9034-2db156aef26f"}</t>
  </si>
  <si>
    <t>Narek Gevorgyan</t>
  </si>
  <si>
    <t>bb9e8ad3-d815-49b2-9c9e-d99c4510d1d4</t>
  </si>
  <si>
    <t>{"transactionId":"24050600099297","transferringAmount":"98.00"}</t>
  </si>
  <si>
    <t>d180a282-d10b-4194-bded-49b50a2d8e01</t>
  </si>
  <si>
    <t>{"sessionId":"26900a6d-dccf-4b35-b567-520ca7aa8b6a","orderId":"d180a282-d10b-4194-bded-49b50a2d8e01"}</t>
  </si>
  <si>
    <t>809dc84a-1c1f-46e9-b729-232fd88cbaa5</t>
  </si>
  <si>
    <t>{"sessionId":"88dae17a-4a35-4a67-95bb-96774d582647","orderId":"809dc84a-1c1f-46e9-b729-232fd88cbaa5"}</t>
  </si>
  <si>
    <t>Test</t>
  </si>
  <si>
    <t>2c2a2c61-8733-42c2-bfa0-c1c18f358253</t>
  </si>
  <si>
    <t>{"sessionId":"803ccd71-5bbd-49a4-ad15-e7b96bd84621","orderId":"2c2a2c61-8733-42c2-bfa0-c1c18f358253"}</t>
  </si>
  <si>
    <t>Շնորհակալություն այսչափ ջերմ և ուշադիր սպասարկման համար</t>
  </si>
  <si>
    <t>720e50f4-1117-4be9-9fdc-188a3234b271</t>
  </si>
  <si>
    <t>{"sessionId":"9b664210-cc58-4a1a-aeb8-bd08d32b86cc","orderId":"720e50f4-1117-4be9-9fdc-188a3234b271"}</t>
  </si>
  <si>
    <t>84942495-f283-4805-8db8-808c011b51d6</t>
  </si>
  <si>
    <t>{"transactionId":"24050500201799","transferringAmount":"980.00"}</t>
  </si>
  <si>
    <t>e56181d8-8d7f-4514-81f2-473926ebff07</t>
  </si>
  <si>
    <t>{"sessionId":"848399b4-b8f1-4677-a653-69d09e465707","orderId":"e56181d8-8d7f-4514-81f2-473926ebff07"}</t>
  </si>
  <si>
    <t>Shat mersi</t>
  </si>
  <si>
    <t>81a1ee5f-dfb8-46df-afa4-278a2151f279</t>
  </si>
  <si>
    <t>{"sessionId":"3c61be63-1e6d-4bf9-84b8-c9423b3303eb","orderId":"81a1ee5f-dfb8-46df-afa4-278a2151f279"}</t>
  </si>
  <si>
    <t>c5b02e78-0b01-4167-b642-34ca34b068c9</t>
  </si>
  <si>
    <t>{"sessionId":"8e5918ee-e693-4f96-9088-2927fdbf9051","orderId":"c5b02e78-0b01-4167-b642-34ca34b068c9"}</t>
  </si>
  <si>
    <t>ecbb83cb-8c24-4f7c-9005-749d7552fb94</t>
  </si>
  <si>
    <t>{"sessionId":"ac0c1d8d-71da-46b8-be1e-5b4b518b5b2b","orderId":"ecbb83cb-8c24-4f7c-9005-749d7552fb94"}</t>
  </si>
  <si>
    <t>:)</t>
  </si>
  <si>
    <t>68ce1727-5f56-4701-a84e-732641ccb90c</t>
  </si>
  <si>
    <t>{"sessionId":"c77803a3-2730-4720-aa97-13d69f1ef069","orderId":"68ce1727-5f56-4701-a84e-732641ccb90c"}</t>
  </si>
  <si>
    <t>a94bcc56-44f5-447e-8a72-7a8841a83406</t>
  </si>
  <si>
    <t>{"sessionId":"aacbd2e0-3018-401b-9a86-47bf9ffb9597","orderId":"a94bcc56-44f5-447e-8a72-7a8841a83406"}</t>
  </si>
  <si>
    <t>0eaa9c3b-3c83-4443-ab9e-99d4e538d7df</t>
  </si>
  <si>
    <t>{"sessionId":"68f57044-0e30-47ee-9d17-2657252f8556","orderId":"0eaa9c3b-3c83-4443-ab9e-99d4e538d7df"}</t>
  </si>
  <si>
    <t>6eedb3a6-3ca9-418e-8ab2-d5b6f12844c5</t>
  </si>
  <si>
    <t>{"sessionId":"77dd6d2c-e093-4f45-be47-c525658174af","orderId":"6eedb3a6-3ca9-418e-8ab2-d5b6f12844c5"}</t>
  </si>
  <si>
    <t>5093b216-e2ca-46db-86c6-f9ee1bae309a</t>
  </si>
  <si>
    <t>{"sessionId":"100cd8ce-3a86-401d-9c66-0865b9f093a5","orderId":"5093b216-e2ca-46db-86c6-f9ee1bae309a"}</t>
  </si>
  <si>
    <t>dfe56c49-c645-4f85-876a-20dcea222522</t>
  </si>
  <si>
    <t>{"sessionId":"8bef52ca-3e34-48b4-9ca5-3e1716ce7605","orderId":"dfe56c49-c645-4f85-876a-20dcea222522"}</t>
  </si>
  <si>
    <t>fba64d91-2b45-4363-980a-6661c6456cb5</t>
  </si>
  <si>
    <t>{"transactionId":"24050300310472","transferringAmount":"3920.00"}</t>
  </si>
  <si>
    <t>94d7c5ab-8642-4b43-871b-88933af2e330</t>
  </si>
  <si>
    <t>{"sessionId":"3ccfc596-c9cc-4b5b-9727-c4343bd61d9c","orderId":"94d7c5ab-8642-4b43-871b-88933af2e330"}</t>
  </si>
  <si>
    <t>03697db5-ea9e-4c0d-822c-da2093a96424</t>
  </si>
  <si>
    <t>{"transactionId":"24050300286600","transferringAmount":"980.00"}</t>
  </si>
  <si>
    <t>9964f1e4-b49b-494f-a69d-8cd356a689f5</t>
  </si>
  <si>
    <t>{"sessionId":"705382f2-2a0b-4dc3-89e7-87bfd678c938","orderId":"9964f1e4-b49b-494f-a69d-8cd356a689f5"}</t>
  </si>
  <si>
    <t>8667e546-4724-4821-8579-8dac131e6fbe</t>
  </si>
  <si>
    <t>{"transactionId":"24050300273023","transferringAmount":"980.00"}</t>
  </si>
  <si>
    <t>21a97d4a-bb57-43ed-9a0c-803711349267</t>
  </si>
  <si>
    <t>{"transactionId":"24050300247719","transferringAmount":"980.00"}</t>
  </si>
  <si>
    <t>ggՁկնիկներ</t>
  </si>
  <si>
    <t>6cde73cf-6f83-43f2-85ad-8b669c11b85f</t>
  </si>
  <si>
    <t>{"sessionId":"9801483d-d0eb-4233-9aa4-79486ddd31dc","orderId":"6cde73cf-6f83-43f2-85ad-8b669c11b85f"}</t>
  </si>
  <si>
    <t>2910e729-71b3-4542-8d60-a702a52c7137</t>
  </si>
  <si>
    <t>{"sessionId":"01e5e27c-af48-4712-abe9-a1f3119ac3f7","orderId":"2910e729-71b3-4542-8d60-a702a52c7137"}</t>
  </si>
  <si>
    <t>a2eb189c-5ad6-4363-b992-c437f00cf4c8</t>
  </si>
  <si>
    <t>{"sessionId":"fcac0df6-565b-4f15-9381-6215a79bff29","orderId":"a2eb189c-5ad6-4363-b992-c437f00cf4c8"}</t>
  </si>
  <si>
    <t>29ee45d2-61c6-4de0-a614-7a9c9447eedb</t>
  </si>
  <si>
    <t>{"sessionId":"d008767b-838b-495f-ae77-d111ab978282","orderId":"29ee45d2-61c6-4de0-a614-7a9c9447eedb"}</t>
  </si>
  <si>
    <t>27ee62d0-37d3-4ac9-a4c4-22638af1ecc6</t>
  </si>
  <si>
    <t>{"sessionId":"7f725e7d-de6a-4dcf-8832-da53a4027752","orderId":"27ee62d0-37d3-4ac9-a4c4-22638af1ecc6"}</t>
  </si>
  <si>
    <t>a8974e1d-2141-4f84-be40-fb5a8802d19e</t>
  </si>
  <si>
    <t>{"sessionId":"256a422c-312b-4e56-9888-9fcb3da5e54e","orderId":"a8974e1d-2141-4f84-be40-fb5a8802d19e"}</t>
  </si>
  <si>
    <t>0f6b21f0-7b43-4a51-bf1f-e822a2798587</t>
  </si>
  <si>
    <t>{"sessionId":"98f00621-68a1-42f2-8024-288a74abc399","orderId":"0f6b21f0-7b43-4a51-bf1f-e822a2798587"}</t>
  </si>
  <si>
    <t>61d6fd34-7902-40a8-ae93-af9bfd488ffd</t>
  </si>
  <si>
    <t>{"transactionId":"24050300043675","transferringAmount":"490.00"}</t>
  </si>
  <si>
    <t>83786919-9438-4d19-b6ed-69b0486003c2</t>
  </si>
  <si>
    <t>{"transactionId":"24050200273219","transferringAmount":"490.00"}</t>
  </si>
  <si>
    <t>4ff94a09-3a8f-4912-bec6-8d6996258a60</t>
  </si>
  <si>
    <t>{"sessionId":"9f3f84c8-8313-4d45-8fea-34d6b895f6a5","orderId":"4ff94a09-3a8f-4912-bec6-8d6996258a60"}</t>
  </si>
  <si>
    <t>3e94cda6-6316-4a2d-89c1-d2445a51ed96</t>
  </si>
  <si>
    <t>{"sessionId":"bcbcc5c6-fdb0-470e-a9d8-2432aadc7602","orderId":"3e94cda6-6316-4a2d-89c1-d2445a51ed96"}</t>
  </si>
  <si>
    <t>45083dae-6c52-4c0f-83af-d973cc922082</t>
  </si>
  <si>
    <t>{"sessionId":"decd612b-be8c-4c92-9504-ba792739efb1","orderId":"45083dae-6c52-4c0f-83af-d973cc922082"}</t>
  </si>
  <si>
    <t>4e924d34-731c-4ad8-81a4-376e65799c4e</t>
  </si>
  <si>
    <t>{"sessionId":"5c606c6d-7a51-44da-b48a-ffa74fda4a2a","orderId":"4e924d34-731c-4ad8-81a4-376e65799c4e"}</t>
  </si>
  <si>
    <t>18e2908b-322d-47ac-baa7-56f4232a897f</t>
  </si>
  <si>
    <t>{"sessionId":"f963e2bc-d769-4184-ba05-8cddcd610c34","orderId":"18e2908b-322d-47ac-baa7-56f4232a897f"}</t>
  </si>
  <si>
    <t>6f02f937-0886-443c-8565-a8dfdccf07ae</t>
  </si>
  <si>
    <t>{"sessionId":"b1f6e430-44fc-4da7-9ef6-75cc48c8815b","orderId":"6f02f937-0886-443c-8565-a8dfdccf07ae"}</t>
  </si>
  <si>
    <t>d825199f-e311-4df9-8315-05d449996dab</t>
  </si>
  <si>
    <t>{"sessionId":"d9e0a62b-aa44-4afa-a816-ac03cb7695dd","orderId":"d825199f-e311-4df9-8315-05d449996dab"}</t>
  </si>
  <si>
    <t>ff09fd34-da04-444d-b03f-90e39cfa2bf9</t>
  </si>
  <si>
    <t>{"transactionId":"24050200056852","transferringAmount":"490.00"}</t>
  </si>
  <si>
    <t>8cdd338d-63f7-4091-9776-fcaa905e10fc</t>
  </si>
  <si>
    <t>{"sessionId":"95a5ab33-a430-46bd-9ffc-d1986944127c","orderId":"8cdd338d-63f7-4091-9776-fcaa905e10fc"}</t>
  </si>
  <si>
    <t>✊🥇</t>
  </si>
  <si>
    <t>576780e4-99a2-4ef8-b809-f8c86281d95e</t>
  </si>
  <si>
    <t>{"transactionId":"24050100323311","transferringAmount":"98.00"}</t>
  </si>
  <si>
    <t>bb864a4d-56c8-4d9a-a200-d8637800ba62</t>
  </si>
  <si>
    <t>{"transactionId":"24050100283940","transferringAmount":"3920.00"}</t>
  </si>
  <si>
    <t>c9513b3d-5b32-4d48-991a-da6b9c1cfc4c</t>
  </si>
  <si>
    <t>{"transactionId":"24050100241559","transferringAmount":"980.00"}</t>
  </si>
  <si>
    <t>19774d44-105a-42ef-9ef4-5da81eba9cf6</t>
  </si>
  <si>
    <t>{"sessionId":"3f5d4f17-4b3c-4f44-aa84-dbe8f711c7f7","orderId":"19774d44-105a-42ef-9ef4-5da81eba9cf6"}</t>
  </si>
  <si>
    <t>b87a50ed-b204-443e-b73a-26ccef8ae173</t>
  </si>
  <si>
    <t>{"transactionId":"24050100218828","transferringAmount":"980.00"}</t>
  </si>
  <si>
    <t>Thank you❤️❤️❤️best staff</t>
  </si>
  <si>
    <t>4b6c52aa-0040-4fac-a5ac-e03a6afbd8cd</t>
  </si>
  <si>
    <t>{"transactionId":"24050100152627","transferringAmount":"490.00"}</t>
  </si>
  <si>
    <t>Hayk Petrosyan</t>
  </si>
  <si>
    <t>39677208-698a-426e-a5d3-69c88be8d05e</t>
  </si>
  <si>
    <t>{"sessionId":"fa5e90bd-911f-46bd-9b03-5fe80262540a","orderId":"39677208-698a-426e-a5d3-69c88be8d05e"}</t>
  </si>
  <si>
    <t>9de349a0-6af9-4c47-a9b1-c0ad68d8cb02</t>
  </si>
  <si>
    <t>{"sessionId":"680f9ca8-fca3-4e5b-af5b-25aad32c196c","orderId":"9de349a0-6af9-4c47-a9b1-c0ad68d8cb02"}</t>
  </si>
  <si>
    <t>1393d8bf-c0d2-47ad-88aa-082152ac24c6</t>
  </si>
  <si>
    <t>{"sessionId":"ea3bb933-9555-453b-9f38-186940817dff","orderId":"1393d8bf-c0d2-47ad-88aa-082152ac24c6"}</t>
  </si>
  <si>
    <t>ce97583e-1322-47b3-a1f8-bd5226209b32</t>
  </si>
  <si>
    <t>{"sessionId":"4b965da0-aad5-4775-ab3c-3b0c0211c68e","orderId":"ce97583e-1322-47b3-a1f8-bd5226209b32"}</t>
  </si>
  <si>
    <t>981ad2c1-8044-44ad-8d53-31f3e1d009e9</t>
  </si>
  <si>
    <t>{"transactionId":"24050100108391","transferringAmount":"980.00"}</t>
  </si>
  <si>
    <t>2f11c3c9-1b61-4c3a-92ec-a5fafad43d91</t>
  </si>
  <si>
    <t>{"transactionId":"24050100076114","transferringAmount":"980.00"}</t>
  </si>
  <si>
    <t>76a7e6bf-c8ff-4885-adb2-dc5847094acc</t>
  </si>
  <si>
    <t>{"sessionId":"32b18182-2903-459a-a072-0d35e4bb7a93","orderId":"76a7e6bf-c8ff-4885-adb2-dc5847094acc"}</t>
  </si>
  <si>
    <t>785b3c7d-3a4b-4651-b59c-345723f317bd</t>
  </si>
  <si>
    <t>{"transactionId":"24043000329086","transferringAmount":"1960.00"}</t>
  </si>
  <si>
    <t>For the most delicious food and great service</t>
  </si>
  <si>
    <t>aeed988c-e553-4373-9fc9-13c82e0fbd19</t>
  </si>
  <si>
    <t>{"sessionId":"b17d0d3a-772e-4a8e-9d56-93783ecd1603","orderId":"aeed988c-e553-4373-9fc9-13c82e0fbd19"}</t>
  </si>
  <si>
    <t>3a9f5d00-8eb2-410a-9a4b-a5c719b428c7</t>
  </si>
  <si>
    <t>{"sessionId":"e23a9759-f422-4bf8-a4d7-d1a4d4eaf70c","orderId":"3a9f5d00-8eb2-410a-9a4b-a5c719b428c7"}</t>
  </si>
  <si>
    <t>b1c9de28-3748-414c-8ba4-8812c87c170d</t>
  </si>
  <si>
    <t>{"sessionId":"ae19070a-feb2-4262-bea2-774f33858965","orderId":"b1c9de28-3748-414c-8ba4-8812c87c170d"}</t>
  </si>
  <si>
    <t>Կներես չգիտեմ ինչպես ուշադրություն գրավել 😄 հարմար լինի մտնես լի թիզմի անձնական նամակներ, հարցեր են կուտակվել 🥲 (Ծիգո)</t>
  </si>
  <si>
    <t>85da969e-1ee1-4400-8d48-c13480692793</t>
  </si>
  <si>
    <t>{"sessionId":"9b611207-69cb-44fa-a303-b50fdf8b5b44","orderId":"85da969e-1ee1-4400-8d48-c13480692793"}</t>
  </si>
  <si>
    <t>Alik Manukyan</t>
  </si>
  <si>
    <t>82b2f20c-702f-4422-bdaa-50efb18a6176</t>
  </si>
  <si>
    <t>{"sessionId":"0b8c778a-26cd-42e8-a1c8-dfadd30eefaa","orderId":"82b2f20c-702f-4422-bdaa-50efb18a6176"}</t>
  </si>
  <si>
    <t>Charged</t>
  </si>
  <si>
    <t>defc46c6-f102-4eb9-9598-29c6bd4ff6c1</t>
  </si>
  <si>
    <t>{"sessionId":"77f080e9-628b-440c-90f7-33ea67b79c28","orderId":"defc46c6-f102-4eb9-9598-29c6bd4ff6c1"}</t>
  </si>
  <si>
    <t>fd550c0f-e8bf-4382-b401-8ec93c832d8c</t>
  </si>
  <si>
    <t>{"sessionId":"b1c63403-b18a-4fb2-b9b9-187353609b4d","orderId":"fd550c0f-e8bf-4382-b401-8ec93c832d8c"}</t>
  </si>
  <si>
    <t>167e9bb2-7bf4-495e-8edc-f747ed2a6c85</t>
  </si>
  <si>
    <t>{"sessionId":"7ce796b6-578b-464f-b552-2917954e0289","orderId":"167e9bb2-7bf4-495e-8edc-f747ed2a6c85"}</t>
  </si>
  <si>
    <t>1c9462d9-47a3-4f7f-8111-63f1ce670db1</t>
  </si>
  <si>
    <t>{"sessionId":"c4fce46e-4007-4ad0-8964-59afd350e496","orderId":"1c9462d9-47a3-4f7f-8111-63f1ce670db1"}</t>
  </si>
  <si>
    <t>5f480b7a-6e59-4c0a-a866-6b00faa75694</t>
  </si>
  <si>
    <t>{"transactionId":"24042900289802","transferringAmount":"490.00"}</t>
  </si>
  <si>
    <t>Ընտիր սթաֆ</t>
  </si>
  <si>
    <t>935ef361-a7b6-48f0-8dba-6d7f04ec34e5</t>
  </si>
  <si>
    <t>{"transactionId":"24042900185996","transferringAmount":"490.00"}</t>
  </si>
  <si>
    <t>96e78167-30b1-401e-9365-e05d0f0fdc8a</t>
  </si>
  <si>
    <t>{"sessionId":"621ba3cf-87de-448c-b05d-1c4f9428f58e","orderId":"96e78167-30b1-401e-9365-e05d0f0fdc8a"}</t>
  </si>
  <si>
    <t>339f4314-3167-404c-850a-b4607df1a9d2</t>
  </si>
  <si>
    <t>{"sessionId":"f34e6f82-8b33-41e2-9fac-691c48fa5ad7","orderId":"339f4314-3167-404c-850a-b4607df1a9d2"}</t>
  </si>
  <si>
    <t>8191cba4-e99c-450a-ae6e-5bbcce65c026</t>
  </si>
  <si>
    <t>{"sessionId":"5affdaef-7d94-4dc7-afe5-397c3e294e6e","orderId":"8191cba4-e99c-450a-ae6e-5bbcce65c026"}</t>
  </si>
  <si>
    <t>1d07cb31-a14f-408d-bdbe-e62765dd3d89</t>
  </si>
  <si>
    <t>{"sessionId":"9deb630b-8501-474a-85a5-f770636f69b9","orderId":"1d07cb31-a14f-408d-bdbe-e62765dd3d89"}</t>
  </si>
  <si>
    <t>45fec710-651e-4946-8b79-20734f097383</t>
  </si>
  <si>
    <t>{"transactionId":"24042900133721","transferringAmount":"490.00"}</t>
  </si>
  <si>
    <t>Thanks!</t>
  </si>
  <si>
    <t>451442bf-a5ef-4e3e-8a5c-5c2db3b32494</t>
  </si>
  <si>
    <t>{"sessionId":"eded09a2-f163-44e8-ac9c-e01eaa8b2890","orderId":"451442bf-a5ef-4e3e-8a5c-5c2db3b32494"}</t>
  </si>
  <si>
    <t>6641716b-714f-4e08-9302-7ab427a4cf10</t>
  </si>
  <si>
    <t>{"sessionId":"001249df-ec31-405c-98fb-a33fac2ce77e","orderId":"6641716b-714f-4e08-9302-7ab427a4cf10"}</t>
  </si>
  <si>
    <t>06844911-c12d-4295-9d5d-1e8eda1fb409</t>
  </si>
  <si>
    <t>{"sessionId":"48f35701-d625-4faf-b6e0-b388d4b7cf74","orderId":"06844911-c12d-4295-9d5d-1e8eda1fb409"}</t>
  </si>
  <si>
    <t>f82d2c37-0faf-4375-ad50-77e0577d1f9b</t>
  </si>
  <si>
    <t>{"sessionId":"1b2fc046-292d-4c0a-ad05-2ff53c10441f","orderId":"f82d2c37-0faf-4375-ad50-77e0577d1f9b"}</t>
  </si>
  <si>
    <t>4b46076f-1dc3-4a00-be00-7736a4cd0382</t>
  </si>
  <si>
    <t>{"transactionId":"24042800175271","transferringAmount":"490.00"}</t>
  </si>
  <si>
    <t>011a975a-5028-41ad-b68d-082ad9af6586</t>
  </si>
  <si>
    <t>{"sessionId":"c8113b02-cbfd-4761-85f7-fb1c04c6648d","orderId":"011a975a-5028-41ad-b68d-082ad9af6586"}</t>
  </si>
  <si>
    <t>6b948264-49a6-4016-8d2a-823492435931</t>
  </si>
  <si>
    <t>{"transactionId":"24042800160250","transferringAmount":"980.00"}</t>
  </si>
  <si>
    <t>51df8146-9903-4602-8770-c555aed2c8ed</t>
  </si>
  <si>
    <t>{"sessionId":"8db0ef0c-b84c-4848-a2bd-1b2bb2100e8d","orderId":"51df8146-9903-4602-8770-c555aed2c8ed"}</t>
  </si>
  <si>
    <t>c1b2605c-0677-4702-a3d6-808fbc1d2222</t>
  </si>
  <si>
    <t>{"sessionId":"3e3edc2a-25f6-4908-b897-b49dab457c8d","orderId":"c1b2605c-0677-4702-a3d6-808fbc1d2222"}</t>
  </si>
  <si>
    <t>396e183c-f3f5-4031-9d31-02202fbbcad1</t>
  </si>
  <si>
    <t>{"sessionId":"1b4ca724-6197-4b16-a7d0-1f9ce54b2203","orderId":"396e183c-f3f5-4031-9d31-02202fbbcad1"}</t>
  </si>
  <si>
    <t>c48b67b1-5480-4619-b71d-9996ecc9b476</t>
  </si>
  <si>
    <t>{"sessionId":"ec1fd99a-c391-47a5-80ad-fd89718476e9","orderId":"c48b67b1-5480-4619-b71d-9996ecc9b476"}</t>
  </si>
  <si>
    <t>805dd832-13ca-4528-8a7d-236b7da3227e</t>
  </si>
  <si>
    <t>{"sessionId":"9407b175-3e51-43ad-8291-f555d4e914be","orderId":"805dd832-13ca-4528-8a7d-236b7da3227e"}</t>
  </si>
  <si>
    <t>3968dbd5-d0f9-4a21-8502-040ef49cae93</t>
  </si>
  <si>
    <t>{"sessionId":"27b22068-d300-42a7-b1bc-b53e83869af0","orderId":"3968dbd5-d0f9-4a21-8502-040ef49cae93"}</t>
  </si>
  <si>
    <t>b0e34126-59b1-42ed-999c-dd1117f6bb49</t>
  </si>
  <si>
    <t>{"transactionId":"24042800039503","transferringAmount":"1960.00"}</t>
  </si>
  <si>
    <t>50c7d2a7-a7d1-421a-8d8a-8ec427c1f33d</t>
  </si>
  <si>
    <t>{"sessionId":"1056d3da-a10b-4074-8d39-15bcf4649d66","orderId":"50c7d2a7-a7d1-421a-8d8a-8ec427c1f33d"}</t>
  </si>
  <si>
    <t>f95562ba-2145-4383-8a06-c9a8d04cfb82</t>
  </si>
  <si>
    <t>{"sessionId":"c77dcdb7-b94e-44fc-b1d5-e8f9f99d62f1","orderId":"f95562ba-2145-4383-8a06-c9a8d04cfb82"}</t>
  </si>
  <si>
    <t>2c0c04d9-265a-4d73-a6f5-780538f3a782</t>
  </si>
  <si>
    <t>{"sessionId":"bbcd595b-e9df-4987-9147-519fd885c6cd","orderId":"2c0c04d9-265a-4d73-a6f5-780538f3a782"}</t>
  </si>
  <si>
    <t>f00c6535-e3c6-43b0-ab2c-0f7715727c4b</t>
  </si>
  <si>
    <t>{"transactionId":"24050600189518","transferringAmount":"1960.00"}</t>
  </si>
  <si>
    <t>4da224d0-5754-4a25-bf1e-073f68e89459</t>
  </si>
  <si>
    <t>{"sessionId":"c3f9fdec-eb73-45ba-a457-0a50e01123c2","orderId":"4da224d0-5754-4a25-bf1e-073f68e89459"}</t>
  </si>
  <si>
    <t>01524d2d-eefb-4b98-bd3e-06a48e30dec2</t>
  </si>
  <si>
    <t>{"sessionId":"91d25586-10d5-4ec3-9677-f7f01c34740a","orderId":"01524d2d-eefb-4b98-bd3e-06a48e30dec2"}</t>
  </si>
  <si>
    <t>3a257d7a-97dc-4eca-9c4a-9f239000d333</t>
  </si>
  <si>
    <t>{"transactionId":"24042700153851","transferringAmount":"490.00"}</t>
  </si>
  <si>
    <t>b02f5f68-2857-4064-a13d-9c461de1a7a0</t>
  </si>
  <si>
    <t>{"sessionId":"b5c6ae0e-b675-4042-bfe6-8f5e8097b4d0","orderId":"b02f5f68-2857-4064-a13d-9c461de1a7a0"}</t>
  </si>
  <si>
    <t>15ee5817-8d0b-4bf9-b89f-5d0167df7f01</t>
  </si>
  <si>
    <t>{"sessionId":"70701064-7ac3-4967-b7d4-7983b9bf8326","orderId":"15ee5817-8d0b-4bf9-b89f-5d0167df7f01"}</t>
  </si>
  <si>
    <t>bf7029d9-e24c-4f18-b438-15bfdb415ddd</t>
  </si>
  <si>
    <t>{"transactionId":"24050600189522","transferringAmount":"1960.00"}</t>
  </si>
  <si>
    <t>Delicious as always</t>
  </si>
  <si>
    <t>b761f6a8-d1b0-480a-b4a5-9648cda01cd2</t>
  </si>
  <si>
    <t>{"sessionId":"93a84a4a-c95f-4e55-9129-ad0d4a7a8f5e","orderId":"b761f6a8-d1b0-480a-b4a5-9648cda01cd2"}</t>
  </si>
  <si>
    <t>2c5e1e32-759e-4580-88ec-833d6925a58d</t>
  </si>
  <si>
    <t>{"sessionId":"6ece9383-5d71-4531-b95b-a7a2efcc148f","orderId":"2c5e1e32-759e-4580-88ec-833d6925a58d"}</t>
  </si>
  <si>
    <t>481766f3-3883-441d-9f3e-7732afe32201</t>
  </si>
  <si>
    <t>{"sessionId":"ea407c52-a63d-4f18-a064-63e106f21422","orderId":"481766f3-3883-441d-9f3e-7732afe32201"}</t>
  </si>
  <si>
    <t>Turqaget</t>
  </si>
  <si>
    <t>Varuzhan</t>
  </si>
  <si>
    <t>35f1b426-10db-4b63-8fb7-72563e498dc3</t>
  </si>
  <si>
    <t>{"sessionId":"0dc4b58d-4d4b-4e44-9d60-d2eaf97158fc","orderId":"35f1b426-10db-4b63-8fb7-72563e498dc3"}</t>
  </si>
  <si>
    <t>հաղթանակն ուշ թե շուտ մերն է լինելու</t>
  </si>
  <si>
    <t>dde8958b-323a-4783-b68b-f78e904f5197</t>
  </si>
  <si>
    <t>{"sessionId":"5977da19-4f7a-46f0-bdd4-e5eae3e27536","orderId":"dde8958b-323a-4783-b68b-f78e904f5197"}</t>
  </si>
  <si>
    <t>43cc2f0d-5beb-4772-a576-b09e0ccf47e1</t>
  </si>
  <si>
    <t>{"sessionId":"89684133-5b15-4a62-a115-797201a38766","orderId":"43cc2f0d-5beb-4772-a576-b09e0ccf47e1"}</t>
  </si>
  <si>
    <t>06abe0ad-da72-450f-87c1-083c35e76bc4</t>
  </si>
  <si>
    <t>{"sessionId":"3467e1b7-4384-4090-9d30-0b2451403d71","orderId":"06abe0ad-da72-450f-87c1-083c35e76bc4"}</t>
  </si>
  <si>
    <t>5550b4ba-4817-4eab-9955-dc4d9640e8c4</t>
  </si>
  <si>
    <t>{"transactionId":"24042600142005","transferringAmount":"588.00"}</t>
  </si>
  <si>
    <t>bb3ca59b-93c2-4422-8c84-302ef62baa58</t>
  </si>
  <si>
    <t>{"sessionId":"0e945b62-250f-4837-8c05-2110199534f0","orderId":"bb3ca59b-93c2-4422-8c84-302ef62baa58"}</t>
  </si>
  <si>
    <t>58da0e2b-2bf1-4e0e-ba8d-b7f3762d4670</t>
  </si>
  <si>
    <t>{"sessionId":"fc33a617-07fe-4a48-8465-f3726fd4faf1","orderId":"58da0e2b-2bf1-4e0e-ba8d-b7f3762d4670"}</t>
  </si>
  <si>
    <t>a6bf48f6-f39a-479e-9222-18d042e07efe</t>
  </si>
  <si>
    <t>{"sessionId":"ca9f0fe8-351e-4c4f-a256-f69e1801f5a6","orderId":"a6bf48f6-f39a-479e-9222-18d042e07efe"}</t>
  </si>
  <si>
    <t>5dc193a6-566f-43c7-90db-26766cb6bed8</t>
  </si>
  <si>
    <t>{"transactionId":"24042500310497","transferringAmount":"294.00"}</t>
  </si>
  <si>
    <t>հաճելի միջավայր , հրաշալի սպասարկում💫🫶</t>
  </si>
  <si>
    <t>a83990fb-c466-4067-9bd7-eadb9c49138a</t>
  </si>
  <si>
    <t>{"sessionId":"450ac33f-3cfe-46dd-b634-b4c206284ad5","orderId":"a83990fb-c466-4067-9bd7-eadb9c49138a"}</t>
  </si>
  <si>
    <t>Jazzve</t>
  </si>
  <si>
    <t>Hayarpi</t>
  </si>
  <si>
    <t>1558a08c-a6eb-487f-ab09-c4187770237a</t>
  </si>
  <si>
    <t>{"transactionId":"24042500257523","transferringAmount":"490.00"}</t>
  </si>
  <si>
    <t>Kyanqs</t>
  </si>
  <si>
    <t>f6f423b1-cce0-4d72-bbab-525c9bfddf0d</t>
  </si>
  <si>
    <t>{"sessionId":"523d2d83-e185-43c4-91c2-4534c723cf17","orderId":"f6f423b1-cce0-4d72-bbab-525c9bfddf0d"}</t>
  </si>
  <si>
    <t>cd25c8c7-ac15-4efe-8b10-9d8ecf3a52cb</t>
  </si>
  <si>
    <t>{"sessionId":"6bb4a785-ddbf-4a3c-aefc-65606b2040d4","orderId":"cd25c8c7-ac15-4efe-8b10-9d8ecf3a52cb"}</t>
  </si>
  <si>
    <t>Շնորհակալություն ❤️</t>
  </si>
  <si>
    <t>0263cb58-47bb-4c3f-ad39-ee131a4123b2</t>
  </si>
  <si>
    <t>{"sessionId":"ea4b9d3e-f133-4ca3-9550-c258c6b708d8","orderId":"0263cb58-47bb-4c3f-ad39-ee131a4123b2"}</t>
  </si>
  <si>
    <t>a4801da4-1174-4cb8-9145-f62580d32124</t>
  </si>
  <si>
    <t>{"sessionId":"eeb9598c-09e1-441a-8f34-32df4c2cb795","orderId":"a4801da4-1174-4cb8-9145-f62580d32124"}</t>
  </si>
  <si>
    <t>ed20eb9b-07d0-4a1b-9dd9-3e4523af11c7</t>
  </si>
  <si>
    <t>{"sessionId":"875a1349-42bf-41de-bc0b-ba2172c77165","orderId":"ed20eb9b-07d0-4a1b-9dd9-3e4523af11c7"}</t>
  </si>
  <si>
    <t>8f248282-f34d-4dd8-8b32-5fef40bb0528</t>
  </si>
  <si>
    <t>{"sessionId":"3e2f76f6-4a6a-41d3-9905-80e778b68115","orderId":"8f248282-f34d-4dd8-8b32-5fef40bb0528"}</t>
  </si>
  <si>
    <t>00bc9750-a241-4d4b-a836-2d2728902d43</t>
  </si>
  <si>
    <t>{"sessionId":"ea15c404-51bc-431b-85e3-85453dac964d","orderId":"00bc9750-a241-4d4b-a836-2d2728902d43"}</t>
  </si>
  <si>
    <t>5b6ad0ed-cba4-4a4b-beea-ce5020f83804</t>
  </si>
  <si>
    <t>{"sessionId":"401570bc-fd4a-4e3d-a6de-3c5afb60a033","orderId":"5b6ad0ed-cba4-4a4b-beea-ce5020f83804"}</t>
  </si>
  <si>
    <t>e872f0d7-3cfd-44e1-9baa-6721d39841c1</t>
  </si>
  <si>
    <t>{"sessionId":"8f79fdcb-cd9f-4d7f-b0bc-51304be725e6","orderId":"e872f0d7-3cfd-44e1-9baa-6721d39841c1"}</t>
  </si>
  <si>
    <t>744c6c54-0d35-48c4-8a09-72de3d59b8ce</t>
  </si>
  <si>
    <t>{"sessionId":"eee4d152-0647-438e-97e0-c500989ca85f","orderId":"744c6c54-0d35-48c4-8a09-72de3d59b8ce"}</t>
  </si>
  <si>
    <t>ac10c50d-ff47-46fb-8900-7a4d0ab1f547</t>
  </si>
  <si>
    <t>{"sessionId":"d234f33b-8027-4e6b-b5b1-cc4a37f55076","orderId":"ac10c50d-ff47-46fb-8900-7a4d0ab1f547"}</t>
  </si>
  <si>
    <t>Karas hayreniq</t>
  </si>
  <si>
    <t>Gayane</t>
  </si>
  <si>
    <t>7cc26e2b-8b7c-4006-9b36-cd6ecb2b6031</t>
  </si>
  <si>
    <t>{"transactionId":"24042400104953","transferringAmount":"490.00"}</t>
  </si>
  <si>
    <t>ea38af19-fc6d-4de7-9c06-f38a05f5e0a6</t>
  </si>
  <si>
    <t>{"transactionId":"24042400096230","transferringAmount":"1960.00"}</t>
  </si>
  <si>
    <t>Karas Khanjyan</t>
  </si>
  <si>
    <t>Emilia</t>
  </si>
  <si>
    <t>bba8c043-4053-4616-89f2-4941569df7ba</t>
  </si>
  <si>
    <t>{"transactionId":"24042400086980","transferringAmount":"490.00"}</t>
  </si>
  <si>
    <t>f216be8a-4750-49f6-a569-6c4c84b4947a</t>
  </si>
  <si>
    <t>{"sessionId":"bb863efa-7109-4e86-a540-5dd7072406fc","orderId":"f216be8a-4750-49f6-a569-6c4c84b4947a"}</t>
  </si>
  <si>
    <t>You are so cool!</t>
  </si>
  <si>
    <t>bcce71e1-db19-444b-ba6a-e235a04add26</t>
  </si>
  <si>
    <t>{"sessionId":"5bd7721a-91f3-4c7e-b306-1e1b3a61b334","orderId":"bcce71e1-db19-444b-ba6a-e235a04add26"}</t>
  </si>
  <si>
    <t>872b409c-ea63-4ed6-a561-13094488c151</t>
  </si>
  <si>
    <t>{"sessionId":"c1e001b9-c6e8-4a61-a7d7-9e9c5b2307cb","orderId":"872b409c-ea63-4ed6-a561-13094488c151"}</t>
  </si>
  <si>
    <t>9c68ad23-f159-4a4e-aef0-396f625562d5</t>
  </si>
  <si>
    <t>{"sessionId":"f4ae375b-807b-4216-a1c5-2ded8aefcd3a","orderId":"9c68ad23-f159-4a4e-aef0-396f625562d5"}</t>
  </si>
  <si>
    <t>ad472f87-8e6c-461d-a19c-6fce0264a185</t>
  </si>
  <si>
    <t>{"sessionId":"82363f31-d6ad-48fe-8425-e8f16c6e9e5f","orderId":"ad472f87-8e6c-461d-a19c-6fce0264a185"}</t>
  </si>
  <si>
    <t>18ce0f4f-eceb-4b05-8625-d2e55a70421e</t>
  </si>
  <si>
    <t>{"sessionId":"3a616409-d294-4019-9aa4-8dba76083b41","orderId":"18ce0f4f-eceb-4b05-8625-d2e55a70421e"}</t>
  </si>
  <si>
    <t>786f16b1-9a0d-4c8b-907e-c701a88fa9e1</t>
  </si>
  <si>
    <t>{"sessionId":"dc8d596f-dd56-41dd-83c5-32dd47e291b7","orderId":"786f16b1-9a0d-4c8b-907e-c701a88fa9e1"}</t>
  </si>
  <si>
    <t>b54e3b99-f222-46e5-82f5-873e8b7cca66</t>
  </si>
  <si>
    <t>{"sessionId":"ed52d6a8-5000-4396-ad8c-307a29c550d4","orderId":"b54e3b99-f222-46e5-82f5-873e8b7cca66"}</t>
  </si>
  <si>
    <t>Elena</t>
  </si>
  <si>
    <t>257ef6f0-f03c-4945-9769-9c8e26193655</t>
  </si>
  <si>
    <t>{"transactionId":"24042300123469","transferringAmount":"490.00"}</t>
  </si>
  <si>
    <t>33a16506-d0b0-4863-b5a8-1279c704c105</t>
  </si>
  <si>
    <t>{"transactionId":"24042300120315","transferringAmount":"98.00"}</t>
  </si>
  <si>
    <t>74aa1eda-12a8-4d45-9c87-105fc67fb7f7</t>
  </si>
  <si>
    <t>{"transactionId":"24042300118669","transferringAmount":"588.00"}</t>
  </si>
  <si>
    <t>0c5db96f-6e21-412f-811b-974cb17313a1</t>
  </si>
  <si>
    <t>{"sessionId":"bd2cd6f7-2928-4c14-a306-8198f2476710","orderId":"0c5db96f-6e21-412f-811b-974cb17313a1"}</t>
  </si>
  <si>
    <t>dc9cdf8b-0ee6-4356-a511-dd6a22abb6fd</t>
  </si>
  <si>
    <t>{"sessionId":"f4de9c2d-6d2c-4229-91bd-ea550da59d26","orderId":"dc9cdf8b-0ee6-4356-a511-dd6a22abb6fd"}</t>
  </si>
  <si>
    <t>8bad5cf3-b858-44f1-a503-c8b43eeda45f</t>
  </si>
  <si>
    <t>{"transactionId":"24042300115996","transferringAmount":"98.00"}</t>
  </si>
  <si>
    <t>a0f75cfa-1edb-4e6c-8f0b-dcf833bd5c96</t>
  </si>
  <si>
    <t>{"transactionId":"24042300109714","transferringAmount":"98.00"}</t>
  </si>
  <si>
    <t>This is v1.9.0 Production Regression Testing</t>
  </si>
  <si>
    <t>d43efe7e-df77-4c7d-9700-3e162f710d96</t>
  </si>
  <si>
    <t>{"sessionId":"be6f7760-f2c0-4122-b7f7-9aee4887e8a5","orderId":"d43efe7e-df77-4c7d-9700-3e162f710d96"}</t>
  </si>
  <si>
    <t>b437cd76-b149-45e8-a570-d757764ce1fd</t>
  </si>
  <si>
    <t>{"transactionId":"24042200350850","transferringAmount":"294.00"}</t>
  </si>
  <si>
    <t>d9b56b36-2cfd-4977-b21a-2d6b6ff7e5a7</t>
  </si>
  <si>
    <t>{"transactionId":"24042200344425","transferringAmount":"980.00"}</t>
  </si>
  <si>
    <t>a6a437a7-c977-4463-95f8-a242b4dc131d</t>
  </si>
  <si>
    <t>{"sessionId":"003dbeb9-ac0b-46bb-9e24-aed970c4e5b8","orderId":"a6a437a7-c977-4463-95f8-a242b4dc131d"}</t>
  </si>
  <si>
    <t>Спасибо за отличный сервис!</t>
  </si>
  <si>
    <t>33095da2-e246-48ea-ac2d-fff99f5ab6f1</t>
  </si>
  <si>
    <t>{"transactionId":"24042200247786","transferringAmount":"490.00"}</t>
  </si>
  <si>
    <t>f51c5aef-d59b-4285-a55b-fbbcbec0a3b4</t>
  </si>
  <si>
    <t>{"sessionId":"63a8a1fb-a037-4d0c-a80d-4c680d25f025","orderId":"f51c5aef-d59b-4285-a55b-fbbcbec0a3b4"}</t>
  </si>
  <si>
    <t>cd56ba23-27a3-442d-90f5-7f8ffc7b454f</t>
  </si>
  <si>
    <t>{"sessionId":"c03fe868-5530-425b-b7f1-f3d27f926d52","orderId":"cd56ba23-27a3-442d-90f5-7f8ffc7b454f"}</t>
  </si>
  <si>
    <t>fe1f0fd5-67ce-4379-baed-122d996b0211</t>
  </si>
  <si>
    <t>{"sessionId":"6f6818fc-ee96-45c1-9849-e5368789a246","orderId":"fe1f0fd5-67ce-4379-baed-122d996b0211"}</t>
  </si>
  <si>
    <t>525ddc73-c708-475c-8495-b53d65fb9dd1</t>
  </si>
  <si>
    <t>{"sessionId":"1f30ebe2-5831-4e68-9255-5d2340f8ef4e","orderId":"525ddc73-c708-475c-8495-b53d65fb9dd1"}</t>
  </si>
  <si>
    <t>f77387d3-c104-4a43-9e70-35198ea3610f</t>
  </si>
  <si>
    <t>{"sessionId":"619c009c-a840-4c3c-a9dd-0491eac2d2e9","orderId":"f77387d3-c104-4a43-9e70-35198ea3610f"}</t>
  </si>
  <si>
    <t>d3580cd9-e6be-4d86-b161-93cef639376f</t>
  </si>
  <si>
    <t>{"sessionId":"dcacef74-bb0d-4291-b35d-e7d95cfa20d8","orderId":"d3580cd9-e6be-4d86-b161-93cef639376f"}</t>
  </si>
  <si>
    <t>6c390555-8187-4abc-ad7a-b8e4c128b410</t>
  </si>
  <si>
    <t>{"sessionId":"b982cc0b-3ce0-4249-abfa-91f1c13efd00","orderId":"6c390555-8187-4abc-ad7a-b8e4c128b410"}</t>
  </si>
  <si>
    <t>70b14676-e6e9-4c23-99d7-4b0575504079</t>
  </si>
  <si>
    <t>{"sessionId":"886ec3e5-872a-41c5-9264-98a64c5faff3","orderId":"70b14676-e6e9-4c23-99d7-4b0575504079"}</t>
  </si>
  <si>
    <t>32a4dd32-f0f8-4e64-9391-e382011ddc4a</t>
  </si>
  <si>
    <t>{"sessionId":"4625774d-5464-4df9-8700-83af923d84e0","orderId":"32a4dd32-f0f8-4e64-9391-e382011ddc4a"}</t>
  </si>
  <si>
    <t>45acd6e2-2071-458a-b017-d708d8b8a056</t>
  </si>
  <si>
    <t>{"sessionId":"81c66437-182a-42cf-accb-8d99de38a28f","orderId":"45acd6e2-2071-458a-b017-d708d8b8a056"}</t>
  </si>
  <si>
    <t>1e553f71-39f1-4c33-97c2-fdac6c0480be</t>
  </si>
  <si>
    <t>{"sessionId":"1ea13113-0eec-47c2-b25b-66b7c6183276","orderId":"1e553f71-39f1-4c33-97c2-fdac6c0480be"}</t>
  </si>
  <si>
    <t>bce36b1d-b4f9-4f2b-9271-22335a2d1845</t>
  </si>
  <si>
    <t>{"sessionId":"6c1ebc61-6dcb-481c-b39e-37146cfebfda","orderId":"bce36b1d-b4f9-4f2b-9271-22335a2d1845"}</t>
  </si>
  <si>
    <t>62474e6e-4fc5-43db-882d-642197575073</t>
  </si>
  <si>
    <t>{"sessionId":"af8bffb3-c0b0-44e3-894a-4ba95bfc065e","orderId":"62474e6e-4fc5-43db-882d-642197575073"}</t>
  </si>
  <si>
    <t>6df884fe-837b-4fd7-b95e-598883c45c03</t>
  </si>
  <si>
    <t>{"transactionId":"24042100123198","transferringAmount":"980.00"}</t>
  </si>
  <si>
    <t>1bff386b-1da9-444c-9821-69ad7c639f8f</t>
  </si>
  <si>
    <t>{"transactionId":"24042100108961","transferringAmount":"980.00"}</t>
  </si>
  <si>
    <t>fa54d04a-5774-4f42-8ef6-8d0429b298e2</t>
  </si>
  <si>
    <t>{"transactionId":"24042100032585","transferringAmount":"4900.00"}</t>
  </si>
  <si>
    <t>4b4c210b-b009-4c17-a148-758e0dc11d78</t>
  </si>
  <si>
    <t>{"sessionId":"cff5b78a-5337-40ea-b784-77e3746c107f","orderId":"4b4c210b-b009-4c17-a148-758e0dc11d78"}</t>
  </si>
  <si>
    <t>36609219-e584-4dbe-89b9-1c9bceb11de5</t>
  </si>
  <si>
    <t>{"transactionId":"24042000309462","transferringAmount":"490.00"}</t>
  </si>
  <si>
    <t>b3e6bd67-81c8-452a-9319-ea568aab5ff6</t>
  </si>
  <si>
    <t>{"transactionId":"24042000297337","transferringAmount":"490.00"}</t>
  </si>
  <si>
    <t>95667c74-becd-433f-aea1-8184fa254ca4</t>
  </si>
  <si>
    <t>{"sessionId":"619170d2-7c01-4671-af83-4144825a811e","orderId":"95667c74-becd-433f-aea1-8184fa254ca4"}</t>
  </si>
  <si>
    <t>0afcfb17-22c3-4664-b84f-1c7109e33f13</t>
  </si>
  <si>
    <t>{"transactionId":"24042000277098","transferringAmount":"14700.00"}</t>
  </si>
  <si>
    <t>Ամեն ինչ հիանալի էր, ապրեք</t>
  </si>
  <si>
    <t>9a3d8c0f-a082-42f2-90e0-b0bdf86a1c09</t>
  </si>
  <si>
    <t>{"transactionId":"24042000272224","transferringAmount":"1960.00"}</t>
  </si>
  <si>
    <t>5d436ee5-c83e-4879-b7b1-f4be2cbf3ba4</t>
  </si>
  <si>
    <t>{"sessionId":"e11c7138-a712-49de-ab52-a53f2dd3f825","orderId":"5d436ee5-c83e-4879-b7b1-f4be2cbf3ba4"}</t>
  </si>
  <si>
    <t>b4b98411-fe0b-4419-9740-25f6e7af583c</t>
  </si>
  <si>
    <t>{"transactionId":"24042000258790","transferringAmount":"2450.00"}</t>
  </si>
  <si>
    <t>b3ae0005-e5c3-4459-8f3b-7d546cf709fe</t>
  </si>
  <si>
    <t>{"transactionId":"24042000258793","transferringAmount":"196.00"}</t>
  </si>
  <si>
    <t>d52c07a7-5f0d-48d5-b51f-f39d3e941fe9</t>
  </si>
  <si>
    <t>{"sessionId":"3ff0aa80-fcbd-4dd5-a5ca-df199c73bc44","orderId":"d52c07a7-5f0d-48d5-b51f-f39d3e941fe9"}</t>
  </si>
  <si>
    <t>623de4b4-44ad-4589-bd3c-288c3c4e7df4</t>
  </si>
  <si>
    <t>{"sessionId":"c7b3d029-4531-4ce7-a15b-ff2dd241b3f8","orderId":"623de4b4-44ad-4589-bd3c-288c3c4e7df4"}</t>
  </si>
  <si>
    <t>60ea9b15-421a-42cd-9c3c-b49843e5d9be</t>
  </si>
  <si>
    <t>{"sessionId":"e234e12e-d3c2-48b8-9920-ba51882443d8","orderId":"60ea9b15-421a-42cd-9c3c-b49843e5d9be"}</t>
  </si>
  <si>
    <t>Համոոով չայ</t>
  </si>
  <si>
    <t>a9dab9ad-8baa-4394-a9a6-0f7eef714d10</t>
  </si>
  <si>
    <t>{"transactionId":"24042000237851","transferringAmount":"980.00"}</t>
  </si>
  <si>
    <t>Շնորհակալ եմ (քարտ)</t>
  </si>
  <si>
    <t>Unicorn</t>
  </si>
  <si>
    <t>Unicorn &amp; Ikigai team</t>
  </si>
  <si>
    <t>0ab3dc50-a79c-4576-8c53-87204053afcf</t>
  </si>
  <si>
    <t>{"transactionId":"24042000132865","transferringAmount":"294.00"}</t>
  </si>
  <si>
    <t>Amazing coffee!!</t>
  </si>
  <si>
    <t>b88eb207-34f5-41ec-bf05-17582c5dd0f6</t>
  </si>
  <si>
    <t>{"sessionId":"cc5357c5-ab59-427a-85f7-1f44592dbb52","orderId":"b88eb207-34f5-41ec-bf05-17582c5dd0f6"}</t>
  </si>
  <si>
    <t>9dd13c1b-1acf-43c6-b61f-089fbce70ee0</t>
  </si>
  <si>
    <t>{"sessionId":"4fa9ea2f-ca28-4569-8ca7-17a9470bc40c","orderId":"9dd13c1b-1acf-43c6-b61f-089fbce70ee0"}</t>
  </si>
  <si>
    <t>df3fdce8-3ea7-4b5f-9e1e-ee18ab93feaf</t>
  </si>
  <si>
    <t>{"transactionId":"24041900305179","transferringAmount":"490.00"}</t>
  </si>
  <si>
    <t>c06535bd-a36f-410f-bde6-83713367f8a4</t>
  </si>
  <si>
    <t>{"sessionId":"420f91fa-bdb6-4d3b-be84-b34ca644126e","orderId":"c06535bd-a36f-410f-bde6-83713367f8a4"}</t>
  </si>
  <si>
    <t>72df50d1-e726-4df2-9604-e9a1149f1520</t>
  </si>
  <si>
    <t>{"sessionId":"dbffd509-5032-4102-aa89-ba1d2adddb85","orderId":"72df50d1-e726-4df2-9604-e9a1149f1520"}</t>
  </si>
  <si>
    <t>a971de7c-ec72-4281-bb9d-6d4715be63a4</t>
  </si>
  <si>
    <t>{"transactionId":"24041900258469","transferringAmount":"980.00"}</t>
  </si>
  <si>
    <t>28564003-9273-4a7c-a331-96bb18c2a157</t>
  </si>
  <si>
    <t>{"sessionId":"e2aaedcb-cd51-4e14-b0ed-8d088f440963","orderId":"28564003-9273-4a7c-a331-96bb18c2a157"}</t>
  </si>
  <si>
    <t>44516d7f-da06-4d79-ba95-498e96912cb0</t>
  </si>
  <si>
    <t>{"sessionId":"1ac19ad9-4416-4fb2-a02c-cdd549508b2c","orderId":"44516d7f-da06-4d79-ba95-498e96912cb0"}</t>
  </si>
  <si>
    <t>Arman Yeghiazaryan</t>
  </si>
  <si>
    <t>c8c5ad1c-a68b-49d2-92b3-1fd22bb51ab6</t>
  </si>
  <si>
    <t>{"sessionId":"1c64546f-074f-48c7-97b8-9abf00caa546","orderId":"c8c5ad1c-a68b-49d2-92b3-1fd22bb51ab6"}</t>
  </si>
  <si>
    <t>9c73b063-9c6b-42c7-b03f-5199937f80a6</t>
  </si>
  <si>
    <t>{"sessionId":"bd4b05fc-29d6-4e96-820f-167e37b7d85f","orderId":"9c73b063-9c6b-42c7-b03f-5199937f80a6"}</t>
  </si>
  <si>
    <t>5af914bb-2382-4912-bf9e-cbc7a7dfb0a8</t>
  </si>
  <si>
    <t>{"sessionId":"1f958025-2a55-4132-acbc-2b29480c53ea","orderId":"5af914bb-2382-4912-bf9e-cbc7a7dfb0a8"}</t>
  </si>
  <si>
    <t>Santafe</t>
  </si>
  <si>
    <t>73eca935-85e5-4ba0-870f-959590fd9d23</t>
  </si>
  <si>
    <t>{"sessionId":"8c6d5c13-2cbe-4629-bf4e-e25883d4a992","orderId":"73eca935-85e5-4ba0-870f-959590fd9d23"}</t>
  </si>
  <si>
    <t>fde274d0-7ef5-4961-b681-138e894f4d8d</t>
  </si>
  <si>
    <t>{"sessionId":"fddf7857-064b-4637-8cd6-72a322865ab3","orderId":"fde274d0-7ef5-4961-b681-138e894f4d8d"}</t>
  </si>
  <si>
    <t>63fad4bd-d61a-4ff2-8ed2-f509844d2384</t>
  </si>
  <si>
    <t>{"sessionId":"dc3cd16f-4c69-48ad-8205-838cf9c030b9","orderId":"63fad4bd-d61a-4ff2-8ed2-f509844d2384"}</t>
  </si>
  <si>
    <t>e9b26015-6e1d-440a-8c5d-ab2307c1ad17</t>
  </si>
  <si>
    <t>{"sessionId":"ca389986-f436-4b55-965b-caea05a7c0c4","orderId":"e9b26015-6e1d-440a-8c5d-ab2307c1ad17"}</t>
  </si>
  <si>
    <t>444b42a1-c8d8-4173-ba75-deb6ddac0398</t>
  </si>
  <si>
    <t>{"transactionId":"24041800303546","transferringAmount":"784.00"}</t>
  </si>
  <si>
    <t>84c8051b-2a8b-4ba5-a191-3992c0781aa4</t>
  </si>
  <si>
    <t>{"sessionId":"5d4e1542-1079-405d-bd2f-a0b643bfaf8d","orderId":"84c8051b-2a8b-4ba5-a191-3992c0781aa4"}</t>
  </si>
  <si>
    <t>13ab39c0-6b30-4247-9e42-a5e4e20c6429</t>
  </si>
  <si>
    <t>{"transactionId":"24041800249133","transferringAmount":"980.00"}</t>
  </si>
  <si>
    <t>5ae87fc5-e053-429e-a4ef-e6dc201befdc</t>
  </si>
  <si>
    <t>{"sessionId":"c00c1356-48ab-46f1-ba13-011c1b3e973c","orderId":"5ae87fc5-e053-429e-a4ef-e6dc201befdc"}</t>
  </si>
  <si>
    <t>549ed8a5-bb18-4de5-a95b-07738f5d1f98</t>
  </si>
  <si>
    <t>{"sessionId":"93424952-b4a6-435d-936d-0333d6b8be1a","orderId":"549ed8a5-bb18-4de5-a95b-07738f5d1f98"}</t>
  </si>
  <si>
    <t>f576a424-d0d1-4700-afd7-280f584877b8</t>
  </si>
  <si>
    <t>{"transactionId":"24041800185290","transferringAmount":"490.00"}</t>
  </si>
  <si>
    <t>588cd770-6662-46bb-80fa-d87e311b9e41</t>
  </si>
  <si>
    <t>{"sessionId":"ca754807-8dd4-4c68-8424-2f50dd02ab86","orderId":"588cd770-6662-46bb-80fa-d87e311b9e41"}</t>
  </si>
  <si>
    <t>80cf1e55-ea60-4f76-8ac7-36eb9e8f6784</t>
  </si>
  <si>
    <t>{"sessionId":"6017eb05-ad1a-4e84-bb8e-a81d68d8cbaa","orderId":"80cf1e55-ea60-4f76-8ac7-36eb9e8f6784"}</t>
  </si>
  <si>
    <t>f1926fb6-00d6-42dd-bbae-24e303d6d87b</t>
  </si>
  <si>
    <t>{"sessionId":"6b355cab-101b-405e-861f-cfd1fe34d6a2","orderId":"f1926fb6-00d6-42dd-bbae-24e303d6d87b"}</t>
  </si>
  <si>
    <t>64c9117d-9f65-45ee-94c1-7c2c2357fb31</t>
  </si>
  <si>
    <t>{"transactionId":"24041800066985","transferringAmount":"490.00"}</t>
  </si>
  <si>
    <t>01700272-75d7-4cf5-b1fb-0a3abfb008e7</t>
  </si>
  <si>
    <t>{"transactionId":"24041800053971","transferringAmount":"98.00"}</t>
  </si>
  <si>
    <t>44f8f227-6006-4b15-8493-74f3070effd5</t>
  </si>
  <si>
    <t>{"transactionId":"24041800053968","transferringAmount":"98.00"}</t>
  </si>
  <si>
    <t>74e4c8f2-380f-40a6-9ad5-52e55a8d6bcc</t>
  </si>
  <si>
    <t>{"sessionId":"d242a756-096a-43bb-84d4-68e37a2e191d","orderId":"74e4c8f2-380f-40a6-9ad5-52e55a8d6bcc"}</t>
  </si>
  <si>
    <t>🥰</t>
  </si>
  <si>
    <t>34a3a72c-89ba-4fe1-a64a-8eae1770835a</t>
  </si>
  <si>
    <t>{"sessionId":"5fc48f3c-c922-4424-bcab-689b90b42822","orderId":"34a3a72c-89ba-4fe1-a64a-8eae1770835a"}</t>
  </si>
  <si>
    <t>Artem Polkovnikov</t>
  </si>
  <si>
    <t>99d4dc64-a79e-49a9-a953-d3dde8e59997</t>
  </si>
  <si>
    <t>{"sessionId":"da0389c4-deb5-48d2-b405-9012ad140322","orderId":"99d4dc64-a79e-49a9-a953-d3dde8e59997"}</t>
  </si>
  <si>
    <t>💞💞</t>
  </si>
  <si>
    <t>ffe13538-e6a8-4a9a-8e6f-70bc66c94ae5</t>
  </si>
  <si>
    <t>{"sessionId":"8b92bc66-e3fd-4961-8960-46efa6c1fb28","orderId":"ffe13538-e6a8-4a9a-8e6f-70bc66c94ae5"}</t>
  </si>
  <si>
    <t>b8ee195d-df21-4896-8e02-2ccfee158d5a</t>
  </si>
  <si>
    <t>{"sessionId":"a51de24f-efab-4e4f-a314-554f24f79c7c","orderId":"b8ee195d-df21-4896-8e02-2ccfee158d5a"}</t>
  </si>
  <si>
    <t>Tumanyans art</t>
  </si>
  <si>
    <t>7f333c2c-446e-493c-ad89-9c71b370a1cb</t>
  </si>
  <si>
    <t>{"sessionId":"378a2122-4533-452f-b2f5-f91663ac499c","orderId":"7f333c2c-446e-493c-ad89-9c71b370a1cb"}</t>
  </si>
  <si>
    <t>b9c522a3-303f-402b-b021-fc61208000d2</t>
  </si>
  <si>
    <t>{"transactionId":"24050700210698","transferringAmount":"1960.00"}</t>
  </si>
  <si>
    <t>Food was just perfect!</t>
  </si>
  <si>
    <t>db1f1f74-c830-45a4-8737-10f55281d626</t>
  </si>
  <si>
    <t>{"sessionId":"ff9edde6-8eb9-4f39-b72c-5d0ab8deb529","orderId":"db1f1f74-c830-45a4-8737-10f55281d626"}</t>
  </si>
  <si>
    <t>Thanks you from Elen and Vahe</t>
  </si>
  <si>
    <t>5e45ba82-850c-4b76-871f-e0a39f591bf5</t>
  </si>
  <si>
    <t>{"sessionId":"de8d0e5c-f33a-4b39-a7de-1ba17a67238f","orderId":"5e45ba82-850c-4b76-871f-e0a39f591bf5"}</t>
  </si>
  <si>
    <t>706d6de1-9664-4fe3-a11e-1aeec9442f98</t>
  </si>
  <si>
    <t>{"sessionId":"7b9fdfb2-61de-4c87-8541-7e36f3d70ecd","orderId":"706d6de1-9664-4fe3-a11e-1aeec9442f98"}</t>
  </si>
  <si>
    <t>127d6545-c576-4de9-9417-0434c05a0cba</t>
  </si>
  <si>
    <t>{"sessionId":"6efd2ab5-2a73-4859-ade3-b27129575e20","orderId":"127d6545-c576-4de9-9417-0434c05a0cba"}</t>
  </si>
  <si>
    <t>45710779-b31d-4222-82e4-a59689995454</t>
  </si>
  <si>
    <t>{"sessionId":"8db24ab9-7e3d-4720-8c8d-92e4e984dabe","orderId":"45710779-b31d-4222-82e4-a59689995454"}</t>
  </si>
  <si>
    <t>da799aed-8fde-4497-9380-33caa79eb0fb</t>
  </si>
  <si>
    <t>{"transactionId":"24041700089699","transferringAmount":"490.00"}</t>
  </si>
  <si>
    <t>d0f55653-da13-4647-8265-5a6f0ef93344</t>
  </si>
  <si>
    <t>{"transactionId":"24041600358254","transferringAmount":"19600.00"}</t>
  </si>
  <si>
    <t>a9457454-ba14-4bf4-9c80-be55462d5b45</t>
  </si>
  <si>
    <t>{"transactionId":"24041600328360","transferringAmount":"490.00"}</t>
  </si>
  <si>
    <t>025d5cf6-7fa2-491a-94eb-971bcf723bfc</t>
  </si>
  <si>
    <t>{"sessionId":"69e5d1cf-287c-4b28-bc25-f3139181f0a4","orderId":"025d5cf6-7fa2-491a-94eb-971bcf723bfc"}</t>
  </si>
  <si>
    <t>da668b99-f8f5-4583-b90d-026aea7d0181</t>
  </si>
  <si>
    <t>{"sessionId":"40e6e429-d3fc-46ce-859c-2293688c9415","orderId":"da668b99-f8f5-4583-b90d-026aea7d0181"}</t>
  </si>
  <si>
    <t>0e8aae01-eb09-407c-98f1-3d61e6b06b33</t>
  </si>
  <si>
    <t>{"transactionId":"24041600237763","transferringAmount":"980.00"}</t>
  </si>
  <si>
    <t>Thank you for your service 👍🏽👍🏽👍🏽👍🏽</t>
  </si>
  <si>
    <t>5fba84a5-4e8b-48b9-abb9-aafb4bf541e8</t>
  </si>
  <si>
    <t>{"sessionId":"ebfb9be3-1c14-419f-9d87-9293c4477779","orderId":"5fba84a5-4e8b-48b9-abb9-aafb4bf541e8"}</t>
  </si>
  <si>
    <t>8d52b416-4cda-4dcb-9eea-cfe4f0594ee6</t>
  </si>
  <si>
    <t>{"sessionId":"26367667-adb9-4d2c-8e7d-7d227ec1fc07","orderId":"8d52b416-4cda-4dcb-9eea-cfe4f0594ee6"}</t>
  </si>
  <si>
    <t>ce61a81d-9cd5-4a37-bfcd-5206dc06e6ce</t>
  </si>
  <si>
    <t>{"sessionId":"c97451f2-7ffc-4d6c-94ef-ef56f1dbdf48","orderId":"ce61a81d-9cd5-4a37-bfcd-5206dc06e6ce"}</t>
  </si>
  <si>
    <t>69445c33-dfe7-4c99-a4d8-be1f4bc6fe00</t>
  </si>
  <si>
    <t>{"sessionId":"c45f5e7e-9a89-4c1a-920b-c351280399f6","orderId":"69445c33-dfe7-4c99-a4d8-be1f4bc6fe00"}</t>
  </si>
  <si>
    <t>41edc737-9d71-4216-9f06-8f4feea75213</t>
  </si>
  <si>
    <t>{"sessionId":"fd2363ac-2803-4a2e-b53f-9cd0b881038c","orderId":"41edc737-9d71-4216-9f06-8f4feea75213"}</t>
  </si>
  <si>
    <t>193f4512-a98f-4e43-87b9-c92b582db584</t>
  </si>
  <si>
    <t>{"sessionId":"13466dfb-9953-49bb-9c82-513a6bd8cd45","orderId":"193f4512-a98f-4e43-87b9-c92b582db584"}</t>
  </si>
  <si>
    <t>Պրոֆեսիոնալ սպասարկում ✊</t>
  </si>
  <si>
    <t>46da78b6-a528-4040-91a3-4073e31df3c8</t>
  </si>
  <si>
    <t>{"transactionId":"24042300026903","transferringAmount":"980.00"}</t>
  </si>
  <si>
    <t>b336b064-2108-492e-bfa2-7a68ef1bc1b1</t>
  </si>
  <si>
    <t>{"transactionId":"24041600084639","transferringAmount":"98.00"}</t>
  </si>
  <si>
    <t>Կարևորը գլավնինա</t>
  </si>
  <si>
    <t>7a64ab03-6d78-4b25-899b-e5ad14f317ce</t>
  </si>
  <si>
    <t>{"sessionId":"93ec8b08-b54e-4d13-b8db-59a106ab5e1f","orderId":"7a64ab03-6d78-4b25-899b-e5ad14f317ce"}</t>
  </si>
  <si>
    <t>0de79aa6-a4c5-44b5-a36e-19b9c1dfa982</t>
  </si>
  <si>
    <t>{"error":{"EDP_ERROR":"NON_VERIFIED_BY_BANK_RECEIVER"}}</t>
  </si>
  <si>
    <t>6c6a8368-94ed-4f96-9391-27888cf35c74</t>
  </si>
  <si>
    <t>{"sessionId":"703eb610-8a08-4121-b0c1-6e0f842cf7e3","orderId":"6c6a8368-94ed-4f96-9391-27888cf35c74"}</t>
  </si>
  <si>
    <t>a7797467-b242-4210-82be-98aef447dea3</t>
  </si>
  <si>
    <t>{"sessionId":"99782b9a-cfc0-401c-a6a6-39547e0211fd","orderId":"a7797467-b242-4210-82be-98aef447dea3"}</t>
  </si>
  <si>
    <t>d64702d5-15e4-4cec-b70d-c33421724386</t>
  </si>
  <si>
    <t>96e3cf8c-cadb-47cd-8048-181370c676b3</t>
  </si>
  <si>
    <t>{"sessionId":"451179a8-5981-4585-810b-45f6796785e7","orderId":"96e3cf8c-cadb-47cd-8048-181370c676b3"}</t>
  </si>
  <si>
    <t>Ապրիս շատ</t>
  </si>
  <si>
    <t>9ee30721-93f7-4b20-bfb6-977cfac1caab</t>
  </si>
  <si>
    <t>{"transactionId":"24041500300902","transferringAmount":"294.00"}</t>
  </si>
  <si>
    <t>3cff1382-3f99-4f77-aac6-90034dd283ab</t>
  </si>
  <si>
    <t>{"transactionId":"24041500274851","transferringAmount":"490.00"}</t>
  </si>
  <si>
    <t>d26d9ce4-f3c3-4346-abf4-7fa25f7903cf</t>
  </si>
  <si>
    <t>{"sessionId":"d8b3ef96-a7a0-4853-b87c-b297100a3015","orderId":"d26d9ce4-f3c3-4346-abf4-7fa25f7903cf"}</t>
  </si>
  <si>
    <t>2a3dfb4e-3bca-4258-9ad9-6cff9c9cefd0</t>
  </si>
  <si>
    <t>{"sessionId":"b107d52c-75f4-4377-803d-12e6ab86279f","orderId":"2a3dfb4e-3bca-4258-9ad9-6cff9c9cefd0"}</t>
  </si>
  <si>
    <t>Sima</t>
  </si>
  <si>
    <t>6ccae931-caa1-4efa-a653-e2b161600cc1</t>
  </si>
  <si>
    <t>{"sessionId":"a242bb44-2347-4314-96d2-b32b69025355","orderId":"6ccae931-caa1-4efa-a653-e2b161600cc1"}</t>
  </si>
  <si>
    <t>b0581b15-4492-44af-89a9-6d7d92fff865</t>
  </si>
  <si>
    <t>{"sessionId":"a9cb7162-2a54-4570-af65-8bee444398ac","orderId":"b0581b15-4492-44af-89a9-6d7d92fff865"}</t>
  </si>
  <si>
    <t>05a1fbbb-4dd7-4cbb-9bc5-59120cf28cb9</t>
  </si>
  <si>
    <t>{"sessionId":"186e1a93-9e6d-428d-b7fc-2ef254256fc4","orderId":"05a1fbbb-4dd7-4cbb-9bc5-59120cf28cb9"}</t>
  </si>
  <si>
    <t>60dbc663-e4a0-4e82-b9e0-594cb81ad648</t>
  </si>
  <si>
    <t>{"sessionId":"99b327ac-5b97-4fd1-a05c-e60d7e120ede","orderId":"60dbc663-e4a0-4e82-b9e0-594cb81ad648"}</t>
  </si>
  <si>
    <t>17b3b03f-1065-4620-b6fb-17ceae80b660</t>
  </si>
  <si>
    <t>{"sessionId":"5ca202ed-357a-4812-8992-c18e922e2417","orderId":"17b3b03f-1065-4620-b6fb-17ceae80b660"}</t>
  </si>
  <si>
    <t>ebcce1a1-1192-439d-8ee6-711735092dc1</t>
  </si>
  <si>
    <t>{"sessionId":"0c6a3645-d7c3-4c06-9fe5-67826203e261","orderId":"ebcce1a1-1192-439d-8ee6-711735092dc1"}</t>
  </si>
  <si>
    <t>58f13bd0-cb39-49b7-93aa-94620c1e23e1</t>
  </si>
  <si>
    <t>{"sessionId":"f1955d43-bbee-4e17-b934-293116f1101c","orderId":"58f13bd0-cb39-49b7-93aa-94620c1e23e1"}</t>
  </si>
  <si>
    <t>e774ef94-869c-4ce8-93e6-80a3d7c87280</t>
  </si>
  <si>
    <t>{"sessionId":"42cfdf06-6d6a-4d53-bd82-f99e53ce9729","orderId":"e774ef94-869c-4ce8-93e6-80a3d7c87280"}</t>
  </si>
  <si>
    <t>Շատ համեղ սուրճ</t>
  </si>
  <si>
    <t>5ae3c47b-1014-4bb3-b853-78ce48727d77</t>
  </si>
  <si>
    <t>{"transactionId":"24041400243450","transferringAmount":"980.00"}</t>
  </si>
  <si>
    <t>82f7d64b-3f3c-4822-8db1-ceaff7cdf6f6</t>
  </si>
  <si>
    <t>{"sessionId":"167f10d6-1be9-473d-a868-8c731e078ef1","orderId":"82f7d64b-3f3c-4822-8db1-ceaff7cdf6f6"}</t>
  </si>
  <si>
    <t>6f4de117-210e-4d5b-999f-da7115a98e11</t>
  </si>
  <si>
    <t>{"transactionId":"24041400235030","transferringAmount":"14700.00"}</t>
  </si>
  <si>
    <t>c9b0a218-4217-430c-89b8-9b5e44923f1c</t>
  </si>
  <si>
    <t>{"sessionId":"ac69f456-1bea-4fb9-a5d6-24e8598d11b3","orderId":"c9b0a218-4217-430c-89b8-9b5e44923f1c"}</t>
  </si>
  <si>
    <t>ccdd5582-2afa-445e-a9d9-770ec7e47cbb</t>
  </si>
  <si>
    <t>{"transactionId":"24041400127775","transferringAmount":"980.00"}</t>
  </si>
  <si>
    <t>c8518cfd-23d3-4381-a4e9-a9d3b8a71763</t>
  </si>
  <si>
    <t>{"sessionId":"1ef8fb1b-79ad-4edf-b313-fe54b7e4bee4","orderId":"c8518cfd-23d3-4381-a4e9-a9d3b8a71763"}</t>
  </si>
  <si>
    <t>9e782102-7e3c-4241-8e4f-58359f49e3c5</t>
  </si>
  <si>
    <t>{"sessionId":"c5b83578-3b69-48c2-87d4-2649c1d15d80","orderId":"9e782102-7e3c-4241-8e4f-58359f49e3c5"}</t>
  </si>
  <si>
    <t>f764a4ac-4838-4680-b995-26c987506daf</t>
  </si>
  <si>
    <t>{"sessionId":"58984c11-3aac-4a86-b8f0-89faf968336a","orderId":"f764a4ac-4838-4680-b995-26c987506daf"}</t>
  </si>
  <si>
    <t>5dc16b4a-bb94-41d6-b206-540574faf381</t>
  </si>
  <si>
    <t>{"transactionId":"24041300324785","transferringAmount":"1960.00"}</t>
  </si>
  <si>
    <t>Thank you👌🏻</t>
  </si>
  <si>
    <t>e7ecbe9f-98a0-4168-ac2d-b549964c3aa4</t>
  </si>
  <si>
    <t>{"sessionId":"a8de8d9f-39a3-4d13-b10f-1fa0d65b5bb7","orderId":"e7ecbe9f-98a0-4168-ac2d-b549964c3aa4"}</t>
  </si>
  <si>
    <t>67fb7012-670f-4889-b29b-70f8c0160665</t>
  </si>
  <si>
    <t>{"transactionId":"24041300238722","transferringAmount":"490.00"}</t>
  </si>
  <si>
    <t>654d8ea8-f19f-4f83-8c7d-2d28c93880a6</t>
  </si>
  <si>
    <t>{"sessionId":"6319efe9-0e6c-4f68-b8df-f50bd00feed7","orderId":"654d8ea8-f19f-4f83-8c7d-2d28c93880a6"}</t>
  </si>
  <si>
    <t>Մի տխրի🤞🏻</t>
  </si>
  <si>
    <t>2aa98856-e4bb-4f45-89eb-660516732952</t>
  </si>
  <si>
    <t>{"sessionId":"398b56eb-1918-4907-85b4-737d4a2adcc7","orderId":"2aa98856-e4bb-4f45-89eb-660516732952"}</t>
  </si>
  <si>
    <t>4786c4b9-809c-4aef-a893-9fc9ed7e0370</t>
  </si>
  <si>
    <t>{"sessionId":"8c266c00-fad4-4354-a78e-ccc2f2a3f369","orderId":"4786c4b9-809c-4aef-a893-9fc9ed7e0370"}</t>
  </si>
  <si>
    <t>5633c78d-1d2e-4ef0-b8dc-8faaf4950642</t>
  </si>
  <si>
    <t>{"sessionId":"42243723-b936-49fd-8ca7-fb3347eaf8fb","orderId":"5633c78d-1d2e-4ef0-b8dc-8faaf4950642"}</t>
  </si>
  <si>
    <t>Вкусно очень</t>
  </si>
  <si>
    <t>bfb8519c-9b9f-4f4b-95a5-cfe07759525f</t>
  </si>
  <si>
    <t>{"sessionId":"54d0cf43-0cf8-4936-a0bd-367ca4bdf88c","orderId":"bfb8519c-9b9f-4f4b-95a5-cfe07759525f"}</t>
  </si>
  <si>
    <t>a611b34e-504d-4a51-81d5-ef0d484869de</t>
  </si>
  <si>
    <t>{"sessionId":"5eeabf7b-09c7-4917-8404-0f114c10f442","orderId":"a611b34e-504d-4a51-81d5-ef0d484869de"}</t>
  </si>
  <si>
    <t>2d5ddb42-18c6-49dc-843c-7b573cc36f6e</t>
  </si>
  <si>
    <t>{"transactionId":"24041200314607","transferringAmount":"980.00"}</t>
  </si>
  <si>
    <t>33285023-4c43-4df7-9111-f096e45e2386</t>
  </si>
  <si>
    <t>{"sessionId":"81c11034-2a62-4ac8-ab42-037237fddaaa","orderId":"33285023-4c43-4df7-9111-f096e45e2386"}</t>
  </si>
  <si>
    <t>0ec24309-1601-4b07-b5ee-2c5922ce9295</t>
  </si>
  <si>
    <t>{"sessionId":"7be09630-da41-4993-8beb-eda7e0e330c9","orderId":"0ec24309-1601-4b07-b5ee-2c5922ce9295"}</t>
  </si>
  <si>
    <t>017ca65c-9785-4566-b794-4c40b90fec3e</t>
  </si>
  <si>
    <t>{"sessionId":"ff4d5186-1b03-447d-940e-178d923ae0c6","orderId":"017ca65c-9785-4566-b794-4c40b90fec3e"}</t>
  </si>
  <si>
    <t>Շնորհակալություն</t>
  </si>
  <si>
    <t>b81d7191-93b6-4722-97e9-2de52cfdcd9f</t>
  </si>
  <si>
    <t>{"sessionId":"2ab305c4-d515-45af-ab49-58d63797de6a","orderId":"b81d7191-93b6-4722-97e9-2de52cfdcd9f"}</t>
  </si>
  <si>
    <t>44593106-932d-4b7e-9961-701f4bc39421</t>
  </si>
  <si>
    <t>{"sessionId":"efbc40ed-bfb3-4fad-931a-0b4274ed760f","orderId":"44593106-932d-4b7e-9961-701f4bc39421"}</t>
  </si>
  <si>
    <t>d84813be-a836-422e-a4db-ca60133a45a8</t>
  </si>
  <si>
    <t>{"sessionId":"614b1b7b-4002-453d-9e71-7243315a877c","orderId":"d84813be-a836-422e-a4db-ca60133a45a8"}</t>
  </si>
  <si>
    <t>da3de874-ef81-4446-ad1a-94f74a5f1b52</t>
  </si>
  <si>
    <t>{"sessionId":"a09b251e-c527-4c90-baed-4bc8416b387e","orderId":"da3de874-ef81-4446-ad1a-94f74a5f1b52"}</t>
  </si>
  <si>
    <t>64348df9-e9fe-426b-9582-b6735649a74d</t>
  </si>
  <si>
    <t>{"transactionId":"24041200129419","transferringAmount":"98.00"}</t>
  </si>
  <si>
    <t>f5ae7379-c5d7-4474-bd3a-0f44b3aec9b2</t>
  </si>
  <si>
    <t>{"sessionId":"56e6ff7f-de7e-4610-9470-744500ab8892","orderId":"f5ae7379-c5d7-4474-bd3a-0f44b3aec9b2"}</t>
  </si>
  <si>
    <t>131db8cd-92b2-42dd-9a31-3b75991488c4</t>
  </si>
  <si>
    <t>{"sessionId":"420a528d-1580-4194-922b-0c007b188085","orderId":"131db8cd-92b2-42dd-9a31-3b75991488c4"}</t>
  </si>
  <si>
    <t>9dbe9a2a-f7a1-4d24-9f67-063420a64405</t>
  </si>
  <si>
    <t>{"sessionId":"403172fb-ec85-450d-aa59-ebc09e208570","orderId":"9dbe9a2a-f7a1-4d24-9f67-063420a64405"}</t>
  </si>
  <si>
    <t>Հոգատարություն, իմբիր և թիփ մեկ բաժակով))</t>
  </si>
  <si>
    <t>e4ea3638-787b-4fc4-9215-dde304dd8c48</t>
  </si>
  <si>
    <t>{"sessionId":"c14bb0f9-a7e5-40d1-8628-3e0025d81c3e","orderId":"e4ea3638-787b-4fc4-9215-dde304dd8c48"}</t>
  </si>
  <si>
    <t>31b2156f-0eaa-474c-9033-130f14682a1b</t>
  </si>
  <si>
    <t>{"transactionId":"24041100354739","transferringAmount":"2940.00"}</t>
  </si>
  <si>
    <t>На чай</t>
  </si>
  <si>
    <t>eeeffa19-4e74-4e66-89d9-ce3179ebe191</t>
  </si>
  <si>
    <t>{"sessionId":"5f84e1e1-b9b1-419d-988c-c106a4776fc9","orderId":"eeeffa19-4e74-4e66-89d9-ce3179ebe191"}</t>
  </si>
  <si>
    <t>1a6cb4e1-2d59-4f65-8c10-9f7a0076d136</t>
  </si>
  <si>
    <t>{"sessionId":"c34551d9-4db0-40f4-9984-34dfcd2c60c4","orderId":"1a6cb4e1-2d59-4f65-8c10-9f7a0076d136"}</t>
  </si>
  <si>
    <t>Laboratory specialty coffee</t>
  </si>
  <si>
    <t>Alina</t>
  </si>
  <si>
    <t>59ec4e43-262c-4c42-97f4-09b960ae282c</t>
  </si>
  <si>
    <t>{"sessionId":"d78965da-5228-4963-8b70-5e6a2c4b0324","orderId":"59ec4e43-262c-4c42-97f4-09b960ae282c"}</t>
  </si>
  <si>
    <t>ebbedea4-5cc5-4748-ba71-9f23f12d058e</t>
  </si>
  <si>
    <t>{"sessionId":"be3682b6-db7c-4555-aa00-a6a0597bd46e","orderId":"ebbedea4-5cc5-4748-ba71-9f23f12d058e"}</t>
  </si>
  <si>
    <t>b48e56c2-749e-4b3f-8723-f49ef00ceabd</t>
  </si>
  <si>
    <t>{"sessionId":"f324d6c3-46d9-47f2-9377-e01b6b23e5b9","orderId":"b48e56c2-749e-4b3f-8723-f49ef00ceabd"}</t>
  </si>
  <si>
    <t>maria</t>
  </si>
  <si>
    <t>e00919c3-4e47-464b-b00c-7d200d409e3e</t>
  </si>
  <si>
    <t>{"transactionId":"24042300026902","transferringAmount":"490.00"}</t>
  </si>
  <si>
    <t>Thaks</t>
  </si>
  <si>
    <t>3a8d5621-aa32-42bd-97e4-8981d0e60880</t>
  </si>
  <si>
    <t>{"sessionId":"8d426822-6217-4aa8-ad4a-e8766ffc0a2d","orderId":"3a8d5621-aa32-42bd-97e4-8981d0e60880"}</t>
  </si>
  <si>
    <t>🐈🐈🐈</t>
  </si>
  <si>
    <t>f620ff11-f905-4e51-bc37-0f9a2d15690c</t>
  </si>
  <si>
    <t>{"sessionId":"79ea7bc0-1de1-4676-98a0-d83ea772f8d9","orderId":"f620ff11-f905-4e51-bc37-0f9a2d15690c"}</t>
  </si>
  <si>
    <t>5a84e0e6-5c3a-4d09-8cdd-c458d1dd1d3e</t>
  </si>
  <si>
    <t>{"transactionId":"24041000312278","transferringAmount":"980.00"}</t>
  </si>
  <si>
    <t>18fbb1b1-c1d0-409c-bf42-ff8847e4a89c</t>
  </si>
  <si>
    <t>{"sessionId":"577c0952-3a5d-482f-8b42-c757246b6e18","orderId":"18fbb1b1-c1d0-409c-bf42-ff8847e4a89c"}</t>
  </si>
  <si>
    <t>1202e739-4213-45ff-8915-51a75fa08ef2</t>
  </si>
  <si>
    <t>{"sessionId":"07fc02cc-1e73-478c-b0c5-1294ece1dc05","orderId":"1202e739-4213-45ff-8915-51a75fa08ef2"}</t>
  </si>
  <si>
    <t>e784ddf2-17f3-46ca-bdc9-e8b07c4acc40</t>
  </si>
  <si>
    <t>{"sessionId":"180ab378-9263-466b-9d7e-5054cae19cdf","orderId":"e784ddf2-17f3-46ca-bdc9-e8b07c4acc40"}</t>
  </si>
  <si>
    <t>91984801-a8ea-4ac5-bb9c-ce465766bb89</t>
  </si>
  <si>
    <t>{"sessionId":"696d365f-22a0-4770-9be4-831ab5d17870","orderId":"91984801-a8ea-4ac5-bb9c-ce465766bb89"}</t>
  </si>
  <si>
    <t>458be77a-691a-4744-adb9-80fb70e7e38b</t>
  </si>
  <si>
    <t>{"sessionId":"eb149a80-a6b1-4870-acc3-c7e3a1ef3af9","orderId":"458be77a-691a-4744-adb9-80fb70e7e38b"}</t>
  </si>
  <si>
    <t>b3238d0c-84e7-41a6-b8b0-591aa39307e3</t>
  </si>
  <si>
    <t>{"transactionId":"24041000210420","transferringAmount":"98.00"}</t>
  </si>
  <si>
    <t>84dd6b24-d768-498b-a93d-6179c9120044</t>
  </si>
  <si>
    <t>{"transactionId":"24041000210416","transferringAmount":"98.00"}</t>
  </si>
  <si>
    <t>Arman Mesropyan</t>
  </si>
  <si>
    <t>a27376f6-51ee-4240-bc97-794b25c79343</t>
  </si>
  <si>
    <t>{"sessionId":"a2768cb1-4764-44f4-b0d4-6afba4291c1d","orderId":"a27376f6-51ee-4240-bc97-794b25c79343"}</t>
  </si>
  <si>
    <t>e9b6a4af-3097-4d58-a573-04c7c7963c1f</t>
  </si>
  <si>
    <t>{"sessionId":"43f5e21e-2726-4b9a-b8c4-5aaa20f4b391","orderId":"e9b6a4af-3097-4d58-a573-04c7c7963c1f"}</t>
  </si>
  <si>
    <t>e8c97bf3-fce7-4f41-94f0-095d79367be2</t>
  </si>
  <si>
    <t>{"transactionId":"24041000108188","transferringAmount":"98.00"}</t>
  </si>
  <si>
    <t>cbf2ebff-e652-49c2-8493-0ee38b09c686</t>
  </si>
  <si>
    <t>{"transactionId":"24041000108186","transferringAmount":"490.00"}</t>
  </si>
  <si>
    <t>e28b4d8d-5f3e-4d5c-8020-c20319790343</t>
  </si>
  <si>
    <t>{"transactionId":"24041000097460","transferringAmount":"98.00"}</t>
  </si>
  <si>
    <t>This is a message This is a message This is a message This is a message This is a message This is a message This is a message This is a message This is a message This is a message This is a message</t>
  </si>
  <si>
    <t>Isahak</t>
  </si>
  <si>
    <t>12e7196b-cae5-483b-8a7a-4a7c75ddf023</t>
  </si>
  <si>
    <t>{"sessionId":"7723332f-cd06-47f1-b65e-5040d5162909","orderId":"12e7196b-cae5-483b-8a7a-4a7c75ddf023"}</t>
  </si>
  <si>
    <t>e0f77d6a-a523-4d19-a6ed-df5c57efe5a6</t>
  </si>
  <si>
    <t>{"sessionId":"4b83db31-32b0-4dd6-8e07-c90b959d248f","orderId":"e0f77d6a-a523-4d19-a6ed-df5c57efe5a6"}</t>
  </si>
  <si>
    <t>0d60631c-c494-4f49-a471-f8b23f6c81e6</t>
  </si>
  <si>
    <t>{"transactionId":"24040900308880","transferringAmount":"9800.00"}</t>
  </si>
  <si>
    <t>695b192f-321d-47fa-9a56-ba88bba175f0</t>
  </si>
  <si>
    <t>{"sessionId":"37d29137-694b-41c4-97a4-805321af5bf7","orderId":"695b192f-321d-47fa-9a56-ba88bba175f0"}</t>
  </si>
  <si>
    <t>38e823d2-ecbd-4e35-93cb-293dc608bac8</t>
  </si>
  <si>
    <t>{"transactionId":"24040900183594","transferringAmount":"588.00"}</t>
  </si>
  <si>
    <t>0c0a9f11-bd4d-49a1-81f1-4607115c6ac9</t>
  </si>
  <si>
    <t>{"sessionId":"4996558f-db3f-4160-8ed7-3d268a12b43a","orderId":"0c0a9f11-bd4d-49a1-81f1-4607115c6ac9"}</t>
  </si>
  <si>
    <t>aef61037-6692-4d31-a36b-c9e1520fed26</t>
  </si>
  <si>
    <t>{"sessionId":"e4b624e5-53ee-4d3f-9684-ce9423701d06","orderId":"aef61037-6692-4d31-a36b-c9e1520fed26"}</t>
  </si>
  <si>
    <t>6e285fbc-1807-4b7b-a654-86278c4574a6</t>
  </si>
  <si>
    <t>{"transactionId":"24040900122644","transferringAmount":"490.00"}</t>
  </si>
  <si>
    <t>Շնորհակալություն ♥️💙🧡</t>
  </si>
  <si>
    <t>e7fc77fc-76c2-4f3b-a8d1-782fa4be4b1f</t>
  </si>
  <si>
    <t>{"transactionId":"24040900095127","transferringAmount":"980.00"}</t>
  </si>
  <si>
    <t>c0f343ed-14fc-4f82-8f64-f1ce1e32341f</t>
  </si>
  <si>
    <t>{"sessionId":"6a4779ef-7fe4-4c4b-bb5f-c69d294af447","orderId":"c0f343ed-14fc-4f82-8f64-f1ce1e32341f"}</t>
  </si>
  <si>
    <t>bda83f5f-948c-4d76-a9a9-4863bb802342</t>
  </si>
  <si>
    <t>{"sessionId":"09830fd7-ca0e-43f6-a3c6-7da013e36a19","orderId":"bda83f5f-948c-4d76-a9a9-4863bb802342"}</t>
  </si>
  <si>
    <t>03feb946-1c92-42e9-9c65-0b89788050fb</t>
  </si>
  <si>
    <t>{"transactionId":"24040800326131","transferringAmount":"1960.00"}</t>
  </si>
  <si>
    <t>Best service, tasty good</t>
  </si>
  <si>
    <t>1102daf2-9505-4250-8608-c7442297a567</t>
  </si>
  <si>
    <t>{"sessionId":"dc069203-1993-48ac-889c-e9fbc789ecda","orderId":"1102daf2-9505-4250-8608-c7442297a567"}</t>
  </si>
  <si>
    <t>2da62dc5-b555-4d53-83a8-bfa6864ca068</t>
  </si>
  <si>
    <t>{"sessionId":"ebe57bb4-79e2-43e3-ac94-b096d62485d8","orderId":"2da62dc5-b555-4d53-83a8-bfa6864ca068"}</t>
  </si>
  <si>
    <t>0c77dc16-e012-4ebe-8515-f64768514604</t>
  </si>
  <si>
    <t>{"sessionId":"15e5101c-4f14-47ab-ad5a-3593a677f47f","orderId":"0c77dc16-e012-4ebe-8515-f64768514604"}</t>
  </si>
  <si>
    <t>a45b22a3-4c0d-43c7-928d-62ea8f6564c7</t>
  </si>
  <si>
    <t>{"sessionId":"37a57c19-6992-4ad8-a751-5329e46f8463","orderId":"a45b22a3-4c0d-43c7-928d-62ea8f6564c7"}</t>
  </si>
  <si>
    <t>16259d77-141d-4868-b07d-a7104adf9c29</t>
  </si>
  <si>
    <t>{"sessionId":"91bd99b5-cde0-4c3c-ba2c-bd50d93ceb75","orderId":"16259d77-141d-4868-b07d-a7104adf9c29"}</t>
  </si>
  <si>
    <t>cf0272a3-688f-459c-a49d-846d39da0310</t>
  </si>
  <si>
    <t>{"sessionId":"a2c1cc94-147d-4f11-9b20-8903cf6ceb1b","orderId":"cf0272a3-688f-459c-a49d-846d39da0310"}</t>
  </si>
  <si>
    <t>3c17bf86-8f9d-4363-ac59-d4560849e95c</t>
  </si>
  <si>
    <t>{"transactionId":"24040700281509","transferringAmount":"980.00"}</t>
  </si>
  <si>
    <t>63f892f5-9e5b-4f87-a276-a20cffa828a5</t>
  </si>
  <si>
    <t>{"sessionId":"1f48fe7b-b219-4621-a57a-0b012ba14eee","orderId":"63f892f5-9e5b-4f87-a276-a20cffa828a5"}</t>
  </si>
  <si>
    <t>a11526fe-cdb9-439f-93dd-5279a17b4d61</t>
  </si>
  <si>
    <t>{"sessionId":"8a4abbb0-7053-41de-a14c-bff38952abc6","orderId":"a11526fe-cdb9-439f-93dd-5279a17b4d61"}</t>
  </si>
  <si>
    <t>Պէնդ կացիք 🤗</t>
  </si>
  <si>
    <t>f760b9fc-a601-4fb5-9028-90be7df4925d</t>
  </si>
  <si>
    <t>{"transactionId":"24040700231237","transferringAmount":"2940.00"}</t>
  </si>
  <si>
    <t>7152d2de-b5bc-4578-9a1b-cd4c635ada78</t>
  </si>
  <si>
    <t>{"transactionId":"24040700187666","transferringAmount":"784.00"}</t>
  </si>
  <si>
    <t>շատ մերսի ♥️</t>
  </si>
  <si>
    <t>59384ab6-0fc5-4877-9cf0-38a80a9d743a</t>
  </si>
  <si>
    <t>{"sessionId":"80d9d6cc-ae5e-4c09-bcb5-3732fa8edc17","orderId":"59384ab6-0fc5-4877-9cf0-38a80a9d743a"}</t>
  </si>
  <si>
    <t>3097fcd4-3e76-4bcc-8ffd-c5225a58a0b2</t>
  </si>
  <si>
    <t>{"transactionId":"24040700117559","transferringAmount":"980.00"}</t>
  </si>
  <si>
    <t>91bf705b-df76-43ad-8592-4571395d8819</t>
  </si>
  <si>
    <t>{"sessionId":"1a0fb6b6-edbf-4e89-9d14-2da51f3a9f85","orderId":"91bf705b-df76-43ad-8592-4571395d8819"}</t>
  </si>
  <si>
    <t>2a1eeef6-5128-4af1-b915-5db1e84f48e0</t>
  </si>
  <si>
    <t>{"transactionId":"24040700070489","transferringAmount":"490.00"}</t>
  </si>
  <si>
    <t>a6793d27-71b6-4b2a-aaea-979f37579d26</t>
  </si>
  <si>
    <t>{"sessionId":"8ebaae9e-9f39-4020-af31-f709871616d8","orderId":"a6793d27-71b6-4b2a-aaea-979f37579d26"}</t>
  </si>
  <si>
    <t>07965002-be18-4141-ae33-97b77f2e7b8a</t>
  </si>
  <si>
    <t>{"sessionId":"629c15f9-e122-4d9d-8016-9f7dfee92332","orderId":"07965002-be18-4141-ae33-97b77f2e7b8a"}</t>
  </si>
  <si>
    <t>b1df6e1d-bfd4-4247-99dc-d85c83683412</t>
  </si>
  <si>
    <t>{"transactionId":"24040700045895","transferringAmount":"294.00"}</t>
  </si>
  <si>
    <t>e5096953-d875-4b54-925c-5fb94e1f51d4</t>
  </si>
  <si>
    <t>{"transactionId":"24040600296533","transferringAmount":"98.00"}</t>
  </si>
  <si>
    <t>fe9c3840-8309-46ae-ba76-ef560cc2e6fe</t>
  </si>
  <si>
    <t>{"transactionId":"24040600213346","transferringAmount":"294.00"}</t>
  </si>
  <si>
    <t>0b709379-3d86-4a34-9953-2d1e7f7c981b</t>
  </si>
  <si>
    <t>Bonbon</t>
  </si>
  <si>
    <t>a858f042-1eca-4ddc-ba04-ea3402c402c0</t>
  </si>
  <si>
    <t>{"sessionId":"dc65a64f-18b9-4dea-b00a-cacbc127c068","orderId":"a858f042-1eca-4ddc-ba04-ea3402c402c0"}</t>
  </si>
  <si>
    <t>c6b245af-1e51-4615-ab51-ed04467ba6f1</t>
  </si>
  <si>
    <t>{"sessionId":"2ba0a0b0-4802-4863-a5b2-2988edf67eb7","orderId":"c6b245af-1e51-4615-ab51-ed04467ba6f1"}</t>
  </si>
  <si>
    <t>6425ec20-7d38-4f14-8fb8-9cd2073883ab</t>
  </si>
  <si>
    <t>{"sessionId":"95bb655f-2d60-4ada-a835-20c438b290e5","orderId":"6425ec20-7d38-4f14-8fb8-9cd2073883ab"}</t>
  </si>
  <si>
    <t>40b4f3f8-f562-4824-999a-d541242d0707</t>
  </si>
  <si>
    <t>{"transactionId":"24040600068591","transferringAmount":"490.00"}</t>
  </si>
  <si>
    <t>Perfect service</t>
  </si>
  <si>
    <t>ea4cf29f-3254-4bdc-8237-55d5437ba2d4</t>
  </si>
  <si>
    <t>{"sessionId":"00718114-fd74-4915-b0cb-afc8adc457be","orderId":"ea4cf29f-3254-4bdc-8237-55d5437ba2d4"}</t>
  </si>
  <si>
    <t>09286890-6d8f-442f-82eb-ef1283a43e76</t>
  </si>
  <si>
    <t>{"sessionId":"3f1f1de6-b29f-49bc-bce7-72ef45ba3c5c","orderId":"09286890-6d8f-442f-82eb-ef1283a43e76"}</t>
  </si>
  <si>
    <t>90217d7f-e16c-4f31-9ed4-66c090ac8138</t>
  </si>
  <si>
    <t>{"sessionId":"7dbe2791-6c1b-4a0d-a75e-e01b6c971549","orderId":"90217d7f-e16c-4f31-9ed4-66c090ac8138"}</t>
  </si>
  <si>
    <t>888d10e1-afa7-48c4-8519-98fa61c50634</t>
  </si>
  <si>
    <t>{"sessionId":"c857a40d-3cfe-4b13-b253-2aaffb88e4a5","orderId":"888d10e1-afa7-48c4-8519-98fa61c50634"}</t>
  </si>
  <si>
    <t>51277da7-323f-4b6c-a4be-9e8097dfd5a2</t>
  </si>
  <si>
    <t>{"sessionId":"7a53955d-43dc-4443-9912-5c3d663683af","orderId":"51277da7-323f-4b6c-a4be-9e8097dfd5a2"}</t>
  </si>
  <si>
    <t>87c75459-961b-4312-8369-5c843d01f085</t>
  </si>
  <si>
    <t>{"sessionId":"259e7ece-ddc6-4665-9260-075ff1297c1c","orderId":"87c75459-961b-4312-8369-5c843d01f085"}</t>
  </si>
  <si>
    <t>8977ed46-fa50-4cd1-b3a1-c0b55c3b91a9</t>
  </si>
  <si>
    <t>{"sessionId":"0a666eda-5388-4477-b477-15604479659d","orderId":"8977ed46-fa50-4cd1-b3a1-c0b55c3b91a9"}</t>
  </si>
  <si>
    <t>f639a8e9-5b10-4504-9521-36b0a4c45ef6</t>
  </si>
  <si>
    <t>{"sessionId":"85215760-e6a6-4d86-82a8-a99267bb716c","orderId":"f639a8e9-5b10-4504-9521-36b0a4c45ef6"}</t>
  </si>
  <si>
    <t>90f37f5e-e37e-4d2f-b2a8-77bee5b65469</t>
  </si>
  <si>
    <t>{"sessionId":"b7143f28-6ec7-408b-b365-8d2f2332908f","orderId":"90f37f5e-e37e-4d2f-b2a8-77bee5b65469"}</t>
  </si>
  <si>
    <t>1e71e871-1baf-4782-a7a7-dbb199920a65</t>
  </si>
  <si>
    <t>{"sessionId":"b79ba3eb-a5cf-4438-b1d9-85d7aa0b2953","orderId":"1e71e871-1baf-4782-a7a7-dbb199920a65"}</t>
  </si>
  <si>
    <t>185c75e8-e90c-4f51-963a-764c8f66baac</t>
  </si>
  <si>
    <t>{"sessionId":"b18972fa-812d-4e4a-8561-2737629e340e","orderId":"185c75e8-e90c-4f51-963a-764c8f66baac"}</t>
  </si>
  <si>
    <t>3429ca75-b591-4cc6-b50d-aa960dbb7b8a</t>
  </si>
  <si>
    <t>{"sessionId":"e421e398-58e5-4d25-bb22-2c4a67a474a9","orderId":"3429ca75-b591-4cc6-b50d-aa960dbb7b8a"}</t>
  </si>
  <si>
    <t>7e4afa87-53db-4185-8eb0-da7d633c95d2</t>
  </si>
  <si>
    <t>{"transactionId":"24040500098942","transferringAmount":"98.00"}</t>
  </si>
  <si>
    <t>c588734b-2329-4430-b4d5-1f2086dca026</t>
  </si>
  <si>
    <t>{"transactionId":"24040500093654","transferringAmount":"490.00"}</t>
  </si>
  <si>
    <t>5a417710-5f64-4f1b-bc21-fd4fceda7c4a</t>
  </si>
  <si>
    <t>{"transactionId":"24040500075043","transferringAmount":"98.00"}</t>
  </si>
  <si>
    <t>Levon Gevorgyan</t>
  </si>
  <si>
    <t>a5d13de4-3ca0-4629-a1f5-37d91fd39df9</t>
  </si>
  <si>
    <t>{"sessionId":"a6b641cb-0013-4a8e-bc61-beb7317a02ee","orderId":"a5d13de4-3ca0-4629-a1f5-37d91fd39df9"}</t>
  </si>
  <si>
    <t>2c116420-318b-4bea-9f50-95206f3dc9a0</t>
  </si>
  <si>
    <t>{"sessionId":"5bc5c4cc-87d0-43dc-b449-47c6e0065ec0","orderId":"2c116420-318b-4bea-9f50-95206f3dc9a0"}</t>
  </si>
  <si>
    <t>db8a4747-5f7c-4592-adba-1a6a60ab8914</t>
  </si>
  <si>
    <t>{"sessionId":"a56376de-2ce5-4121-bd6e-9bab840ebeb6","orderId":"db8a4747-5f7c-4592-adba-1a6a60ab8914"}</t>
  </si>
  <si>
    <t>4d1ee330-e853-4eff-b9de-39996940c54e</t>
  </si>
  <si>
    <t>{"sessionId":"2925e3cf-1ce5-4384-9f61-f150b19271d0","orderId":"4d1ee330-e853-4eff-b9de-39996940c54e"}</t>
  </si>
  <si>
    <t>fda1089c-263c-40ac-8a24-d0a1cf8ced11</t>
  </si>
  <si>
    <t>{"sessionId":"1cd6f935-19d9-4b91-974a-ff8b579f24c0","orderId":"fda1089c-263c-40ac-8a24-d0a1cf8ced11"}</t>
  </si>
  <si>
    <t>22caf3b3-6d4f-4aa8-a199-037d77454174</t>
  </si>
  <si>
    <t>{"sessionId":"760b03f2-b053-4d7e-a10b-b3aecae1c386","orderId":"22caf3b3-6d4f-4aa8-a199-037d77454174"}</t>
  </si>
  <si>
    <t>78ea20f6-56eb-4aed-8a2f-a41ab6604bd8</t>
  </si>
  <si>
    <t>{"transactionId":"24040400234260","transferringAmount":"294.00"}</t>
  </si>
  <si>
    <t>73e0cb77-46fd-4933-9a59-d97937ebfb63</t>
  </si>
  <si>
    <t>{"sessionId":"7362e772-c624-4445-8883-e4fbbd4bde90","orderId":"73e0cb77-46fd-4933-9a59-d97937ebfb63"}</t>
  </si>
  <si>
    <t>17b0dfed-a3e3-46a9-81cd-9d09e6480ab4</t>
  </si>
  <si>
    <t>{"sessionId":"bdd7df15-a66d-47ad-8818-fb8769c87d30","orderId":"17b0dfed-a3e3-46a9-81cd-9d09e6480ab4"}</t>
  </si>
  <si>
    <t>ebe1e23a-24ce-4e0a-93df-9abb775fac94</t>
  </si>
  <si>
    <t>{"sessionId":"be60398e-2562-4d28-932d-fbcf52744f6d","orderId":"ebe1e23a-24ce-4e0a-93df-9abb775fac94"}</t>
  </si>
  <si>
    <t>21bfe688-b56c-4db0-9438-f3bed725c112</t>
  </si>
  <si>
    <t>{"sessionId":"1749dffb-cce2-4201-8499-77071d147b72","orderId":"21bfe688-b56c-4db0-9438-f3bed725c112"}</t>
  </si>
  <si>
    <t>09e1540f-79c8-48bb-b98c-9963f38aa5fa</t>
  </si>
  <si>
    <t>{"sessionId":"647567e5-bbda-4acd-b589-837c68b3a04a","orderId":"09e1540f-79c8-48bb-b98c-9963f38aa5fa"}</t>
  </si>
  <si>
    <t>1f50bd4e-5621-4c72-a416-565b76bdf86d</t>
  </si>
  <si>
    <t>{"sessionId":"5c9337b6-1a76-479a-ad73-5820af2ba42c","orderId":"1f50bd4e-5621-4c72-a416-565b76bdf86d"}</t>
  </si>
  <si>
    <t>Thank you!</t>
  </si>
  <si>
    <t>fef08eef-2989-4d54-9372-a5c2d326b69b</t>
  </si>
  <si>
    <t>{"sessionId":"7d0643c9-a9e0-479f-862c-267c70c30686","orderId":"fef08eef-2989-4d54-9372-a5c2d326b69b"}</t>
  </si>
  <si>
    <t>9f839f06-711b-4301-bf1d-7fdd7f84a839</t>
  </si>
  <si>
    <t>{"sessionId":"a0719f5a-ff79-4ea6-a947-33407f7041ee","orderId":"9f839f06-711b-4301-bf1d-7fdd7f84a839"}</t>
  </si>
  <si>
    <t>24135dd5-2a38-4b4b-bb63-1f70065ea231</t>
  </si>
  <si>
    <t>{"sessionId":"1f679c9b-5dc7-4b09-8861-df064561502b","orderId":"24135dd5-2a38-4b4b-bb63-1f70065ea231"}</t>
  </si>
  <si>
    <t>Մերսի</t>
  </si>
  <si>
    <t>e28650aa-f05e-467c-9fee-cf36a5076fca</t>
  </si>
  <si>
    <t>{"transactionId":"24040300292866","transferringAmount":"1960.00"}</t>
  </si>
  <si>
    <t>72aab0f4-366d-48f7-98a7-be6e28e0e00e</t>
  </si>
  <si>
    <t>{"transactionId":"24040300245991","transferringAmount":"686.00"}</t>
  </si>
  <si>
    <t>baba74dd-ca27-411f-a794-76b2880b95a0</t>
  </si>
  <si>
    <t>{"sessionId":"18cc2ab1-1b08-4391-ba08-ebf261d79e90","orderId":"baba74dd-ca27-411f-a794-76b2880b95a0"}</t>
  </si>
  <si>
    <t>b9bf7efa-92d9-49bf-9888-3304c3125fbb</t>
  </si>
  <si>
    <t>{"sessionId":"ceb180a4-e66b-466f-a433-1036ce171fb2","orderId":"b9bf7efa-92d9-49bf-9888-3304c3125fbb"}</t>
  </si>
  <si>
    <t>54bce435-842c-4406-87b9-3c097acd1ab6</t>
  </si>
  <si>
    <t>{"transactionId":"24040300159432","transferringAmount":"490.00"}</t>
  </si>
  <si>
    <t>2472f4cb-97c8-48f1-982c-cdc6ddaadad5</t>
  </si>
  <si>
    <t>{"transactionId":"24040300106221","transferringAmount":"980.00"}</t>
  </si>
  <si>
    <t>480317c2-95ac-4f43-8568-47bdf16e1a1a</t>
  </si>
  <si>
    <t>{"sessionId":"7a49c15c-12cf-4398-95b8-5c4c35f385fb","orderId":"480317c2-95ac-4f43-8568-47bdf16e1a1a"}</t>
  </si>
  <si>
    <t>5feb4396-d131-4b29-aa2f-cf2d3e9b36cf</t>
  </si>
  <si>
    <t>{"sessionId":"8450d409-9e9b-4936-bec4-68df2fefb232","orderId":"5feb4396-d131-4b29-aa2f-cf2d3e9b36cf"}</t>
  </si>
  <si>
    <t>aa4f9011-6e84-4943-8877-29195e4aec9a</t>
  </si>
  <si>
    <t>{"sessionId":"72269814-dbca-4a89-b7ee-fbc4de34cda0","orderId":"aa4f9011-6e84-4943-8877-29195e4aec9a"}</t>
  </si>
  <si>
    <t>703f5ccc-7e2c-4abb-af5d-1692a90da31b</t>
  </si>
  <si>
    <t>{"sessionId":"2a575571-aaf2-4b1b-a824-b363ecb110d9","orderId":"703f5ccc-7e2c-4abb-af5d-1692a90da31b"}</t>
  </si>
  <si>
    <t>d8803b75-2e92-4121-8b65-40e7bb246ebe</t>
  </si>
  <si>
    <t>{"sessionId":"1b28f66b-300d-4c29-99cf-34e32611406d","orderId":"d8803b75-2e92-4121-8b65-40e7bb246ebe"}</t>
  </si>
  <si>
    <t>Grigor Pepanyan</t>
  </si>
  <si>
    <t>2f8c7005-e899-4fa6-88b8-e041bbc32399</t>
  </si>
  <si>
    <t>{"transactionId":"24040200339172","transferringAmount":"490.00"}</t>
  </si>
  <si>
    <t>c173f838-5467-4b6d-bdc8-7aa408565323</t>
  </si>
  <si>
    <t>{"sessionId":"84a4e52c-7dbe-4328-ad8c-6e09d01fa0f9","orderId":"c173f838-5467-4b6d-bdc8-7aa408565323"}</t>
  </si>
  <si>
    <t>e5b46d7f-4336-48cd-9c32-03cd37ff6e4c</t>
  </si>
  <si>
    <t>{"sessionId":"c611b85e-04f3-4ddc-a656-2566227aca7e","orderId":"e5b46d7f-4336-48cd-9c32-03cd37ff6e4c"}</t>
  </si>
  <si>
    <t>895bd73e-a1de-4943-8b82-cd3e913171f2</t>
  </si>
  <si>
    <t>{"sessionId":"f7ba9433-9214-4127-ad28-5b0a3015d2b6","orderId":"895bd73e-a1de-4943-8b82-cd3e913171f2"}</t>
  </si>
  <si>
    <t>8365dd7b-8812-428a-a1ab-de5358764b1d</t>
  </si>
  <si>
    <t>{"sessionId":"1551ad25-98b7-4f83-be81-0275fc75107d","orderId":"8365dd7b-8812-428a-a1ab-de5358764b1d"}</t>
  </si>
  <si>
    <t>75f0d246-5c0c-42e7-9f98-91b9ef49f986</t>
  </si>
  <si>
    <t>{"sessionId":"7dee1661-7e25-4f14-8700-c31ac2df93b6","orderId":"75f0d246-5c0c-42e7-9f98-91b9ef49f986"}</t>
  </si>
  <si>
    <t>Thank you for delicious cake 🍰</t>
  </si>
  <si>
    <t>990a8fbe-55eb-4a31-9572-2f6b9f2a43ac</t>
  </si>
  <si>
    <t>За отличный армянский 🤝</t>
  </si>
  <si>
    <t>5f26223a-9498-4f22-a210-fa6f0391a24f</t>
  </si>
  <si>
    <t>{"sessionId":"22a32871-c6f1-47a2-a439-be68bd7b5a90","orderId":"5f26223a-9498-4f22-a210-fa6f0391a24f"}</t>
  </si>
  <si>
    <t>c5d3b263-f5b6-47fb-a2aa-c5e90a6d6126</t>
  </si>
  <si>
    <t>{"sessionId":"5648c90a-58fa-4f3c-a137-c7c63a40310c","orderId":"c5d3b263-f5b6-47fb-a2aa-c5e90a6d6126"}</t>
  </si>
  <si>
    <t>Խտտում</t>
  </si>
  <si>
    <t>4a8cf8c5-8ab6-48d8-9e72-9648e3ca1269</t>
  </si>
  <si>
    <t>{"sessionId":"8a907215-756f-4334-87b8-8ae9c2c74fb1","orderId":"4a8cf8c5-8ab6-48d8-9e72-9648e3ca1269"}</t>
  </si>
  <si>
    <t>Cinnabon</t>
  </si>
  <si>
    <t>8542b3d9-6019-4e67-a9dd-f79bbecc9f47</t>
  </si>
  <si>
    <t>{"sessionId":"89e32442-fcdd-45f5-a9e9-4118ceb48ac2","orderId":"8542b3d9-6019-4e67-a9dd-f79bbecc9f47"}</t>
  </si>
  <si>
    <t>Norik</t>
  </si>
  <si>
    <t>bc7dda92-1d3b-413a-bd11-3ee438fed56c</t>
  </si>
  <si>
    <t>{"transactionId":"24040200124828","transferringAmount":"98.00"}</t>
  </si>
  <si>
    <t>641b5a72-23a1-4754-bf7c-3db8e8158968</t>
  </si>
  <si>
    <t>{"sessionId":"9b8f8a83-a010-4305-829c-e1391801a5b5","orderId":"641b5a72-23a1-4754-bf7c-3db8e8158968"}</t>
  </si>
  <si>
    <t>29be1ee6-a460-4a96-bf94-bbcd78e8621c</t>
  </si>
  <si>
    <t>{"sessionId":"c5a724d3-2762-4ae5-aa9e-c412a27d2cb8","orderId":"29be1ee6-a460-4a96-bf94-bbcd78e8621c"}</t>
  </si>
  <si>
    <t>Kilikian Beer House</t>
  </si>
  <si>
    <t>b59c087a-c6ad-443e-9021-856e58ac31dd</t>
  </si>
  <si>
    <t>{"sessionId":"540a1912-0134-480e-a848-8329ecca996d","orderId":"b59c087a-c6ad-443e-9021-856e58ac31dd"}</t>
  </si>
  <si>
    <t>7ea083f1-8c11-4959-a2c4-247d5a804374</t>
  </si>
  <si>
    <t>{"sessionId":"ff2dd9ec-3c48-47f5-9a88-e3aa69d36850","orderId":"7ea083f1-8c11-4959-a2c4-247d5a804374"}</t>
  </si>
  <si>
    <t>44f7c651-a849-4455-9c54-d244c9b9d585</t>
  </si>
  <si>
    <t>{"sessionId":"2c48beac-7999-4fe6-9bad-326e962b2128","orderId":"44f7c651-a849-4455-9c54-d244c9b9d585"}</t>
  </si>
  <si>
    <t>b6bb2d8a-303d-41e3-b64c-f678f65b60e6</t>
  </si>
  <si>
    <t>{"transactionId":"24040100191910","transferringAmount":"980.00"}</t>
  </si>
  <si>
    <t>4918fa4f-3e8b-426d-8309-3a20cf09004e</t>
  </si>
  <si>
    <t>{"sessionId":"901d145c-fd53-4d20-924a-0b1986b07505","orderId":"4918fa4f-3e8b-426d-8309-3a20cf09004e"}</t>
  </si>
  <si>
    <t>29b664d7-b79a-483b-8086-4d5a28aa2421</t>
  </si>
  <si>
    <t>{"sessionId":"b9b52d79-606f-42d0-8c64-e0f216a17a4a","orderId":"29b664d7-b79a-483b-8086-4d5a28aa2421"}</t>
  </si>
  <si>
    <t>Mersiner</t>
  </si>
  <si>
    <t>8888624f-552d-46f7-829d-30edc6340c5b</t>
  </si>
  <si>
    <t>{"sessionId":"8e240790-4499-4a33-ac49-36e74c526f08","orderId":"8888624f-552d-46f7-829d-30edc6340c5b"}</t>
  </si>
  <si>
    <t>f3ff8949-fc09-46c3-815a-78d181890867</t>
  </si>
  <si>
    <t>{"transactionId":"24040100087253","transferringAmount":"98.00"}</t>
  </si>
  <si>
    <t>95df07cd-9cc8-480d-9b3d-9b19f9fafa8b</t>
  </si>
  <si>
    <t>{"sessionId":"ff580087-cb3a-4aa8-a9fe-4f60c0361023","orderId":"95df07cd-9cc8-480d-9b3d-9b19f9fafa8b"}</t>
  </si>
  <si>
    <t>3a66859c-66fa-41d2-a593-4b962e9afd75</t>
  </si>
  <si>
    <t>{"transactionId":"24040100053112","transferringAmount":"980.00"}</t>
  </si>
  <si>
    <t>🤗🤗</t>
  </si>
  <si>
    <t>9809874c-8dfd-47eb-946c-ec3d54442ae4</t>
  </si>
  <si>
    <t>{"sessionId":"7655e57d-ddb2-4396-a9eb-5de206ac01c6","orderId":"9809874c-8dfd-47eb-946c-ec3d54442ae4"}</t>
  </si>
  <si>
    <t>c96b4960-82ee-49b9-861b-0a3e74541284</t>
  </si>
  <si>
    <t>{"sessionId":"f76a40df-6d79-443b-8685-47166a1876e3","orderId":"c96b4960-82ee-49b9-861b-0a3e74541284"}</t>
  </si>
  <si>
    <t>Շնորկալություն համով տորթիկի համար 🤤</t>
  </si>
  <si>
    <t>24119981-8850-4d70-86a9-a2f16a6cdbae</t>
  </si>
  <si>
    <t>{"sessionId":"85017324-15b5-495a-be45-b045a8e9f17b","orderId":"24119981-8850-4d70-86a9-a2f16a6cdbae"}</t>
  </si>
  <si>
    <t>90ce55f1-f4f8-4071-be73-c9427bddeebc</t>
  </si>
  <si>
    <t>{"sessionId":"9bafa671-fa87-48d0-b68f-259c5ff18ad3","orderId":"90ce55f1-f4f8-4071-be73-c9427bddeebc"}</t>
  </si>
  <si>
    <t>Թերեզ իզ 🐎զայնի թիմ, համով ա շաաատ</t>
  </si>
  <si>
    <t>0b4d7eed-c0ae-4a95-a1b4-c86601401ed8</t>
  </si>
  <si>
    <t>{"transactionId":"24033100181642","transferringAmount":"490.00"}</t>
  </si>
  <si>
    <t>b0292a14-a1c9-4ad8-8dac-b15f03eae365</t>
  </si>
  <si>
    <t>{"sessionId":"18937e91-5ff5-46e3-be22-60aea4591803","orderId":"b0292a14-a1c9-4ad8-8dac-b15f03eae365"}</t>
  </si>
  <si>
    <t>ea821145-3781-45e8-83ae-cb6a2f2cd03d</t>
  </si>
  <si>
    <t>{"transactionId":"24033100173997","transferringAmount":"980.00"}</t>
  </si>
  <si>
    <t>6f13fa1a-94fd-456a-ac08-535d127a778f</t>
  </si>
  <si>
    <t>{"sessionId":"702da52f-02b0-4381-b80f-1d94a870df77","orderId":"6f13fa1a-94fd-456a-ac08-535d127a778f"}</t>
  </si>
  <si>
    <t>5fa7396d-3468-4257-ad49-6e05054b5838</t>
  </si>
  <si>
    <t>{"sessionId":"475d8450-69c4-4802-b95b-f85cc38f558b","orderId":"5fa7396d-3468-4257-ad49-6e05054b5838"}</t>
  </si>
  <si>
    <t>3edf3965-b626-41cc-8cd2-c5d2517daf51</t>
  </si>
  <si>
    <t>{"transactionId":"24033000249524","transferringAmount":"1960.00"}</t>
  </si>
  <si>
    <t>cd8aaa41-69a5-4bae-972f-b13687726c97</t>
  </si>
  <si>
    <t>{"sessionId":"237a6d50-7c99-475b-a103-649707b8f925","orderId":"cd8aaa41-69a5-4bae-972f-b13687726c97"}</t>
  </si>
  <si>
    <t>3cdf3f57-f920-4eb1-bf71-796368a5cabe</t>
  </si>
  <si>
    <t>{"sessionId":"11bdc2f0-a986-4af2-a7af-ede9ae834fde","orderId":"3cdf3f57-f920-4eb1-bf71-796368a5cabe"}</t>
  </si>
  <si>
    <t>51e374e0-823f-43cb-9e34-f8493ecff387</t>
  </si>
  <si>
    <t>{"sessionId":"8267ffc7-1cf7-4d0a-97e0-af77e97d65c4","orderId":"51e374e0-823f-43cb-9e34-f8493ecff387"}</t>
  </si>
  <si>
    <t>325ae8d7-36a3-49f7-81ee-6481cd336e99</t>
  </si>
  <si>
    <t>{"sessionId":"95d076d9-4796-4c83-a004-ac56f49dc4f2","orderId":"325ae8d7-36a3-49f7-81ee-6481cd336e99"}</t>
  </si>
  <si>
    <t>89e32e8e-9cf1-4120-a592-9030b54ae6c0</t>
  </si>
  <si>
    <t>{"transactionId":"24033000139800","transferringAmount":"980.00"}</t>
  </si>
  <si>
    <t>392e2285-8030-4fcf-938e-f07c3d94d571</t>
  </si>
  <si>
    <t>{"transactionId":"24033000108480","transferringAmount":"980.00"}</t>
  </si>
  <si>
    <t>Թեյավճար</t>
  </si>
  <si>
    <t>95c0c4c2-6fac-4f6a-9852-2e6d39a7e0e7</t>
  </si>
  <si>
    <t>{"transactionId":"24033000095327","transferringAmount":"1470.00"}</t>
  </si>
  <si>
    <t>9a39cb85-220c-401e-a630-b8ea8bc23f47</t>
  </si>
  <si>
    <t>{"sessionId":"3774a3f2-9003-488d-a670-77f412474a33","orderId":"9a39cb85-220c-401e-a630-b8ea8bc23f47"}</t>
  </si>
  <si>
    <t>3e2baeb0-8d31-408e-b1c6-5c823c42c8b9</t>
  </si>
  <si>
    <t>{"sessionId":"123f297b-8fd6-46c8-bf5e-4c737e91653a","orderId":"3e2baeb0-8d31-408e-b1c6-5c823c42c8b9"}</t>
  </si>
  <si>
    <t>52975f6c-0ed6-4f15-944b-4a7a32ef4463</t>
  </si>
  <si>
    <t>{"sessionId":"e755e687-a9bb-402e-ace5-d5bfa075d5f3","orderId":"52975f6c-0ed6-4f15-944b-4a7a32ef4463"}</t>
  </si>
  <si>
    <t>d16d040f-fbf9-4eb2-9991-c0b5245adb72</t>
  </si>
  <si>
    <t>{"sessionId":"29f2cba7-5347-4fc2-8bc6-12421d9d09fe","orderId":"d16d040f-fbf9-4eb2-9991-c0b5245adb72"}</t>
  </si>
  <si>
    <t>thank youuu 🤍</t>
  </si>
  <si>
    <t>e9ab8aa7-5256-46ff-8b25-74678d87d7d7</t>
  </si>
  <si>
    <t>{"transactionId":"24032900284178","transferringAmount":"980.00"}</t>
  </si>
  <si>
    <t>7cca7486-d051-4293-8217-7170869aa344</t>
  </si>
  <si>
    <t>{"sessionId":"fc3d55d1-a2f4-4594-b95c-f4e9b039e927","orderId":"7cca7486-d051-4293-8217-7170869aa344"}</t>
  </si>
  <si>
    <t>12183d4b-cd4b-43b3-9ccc-37d9b8fe4781</t>
  </si>
  <si>
    <t>{"transactionId":"24032900217960","transferringAmount":"784.00"}</t>
  </si>
  <si>
    <t>7a34d65f-d57f-4d32-b2d8-f83a5e2f8dc9</t>
  </si>
  <si>
    <t>{"sessionId":"7e796633-83db-480f-9d20-9d0e127598ed","orderId":"7a34d65f-d57f-4d32-b2d8-f83a5e2f8dc9"}</t>
  </si>
  <si>
    <t>c4bf4f9c-6031-403d-84ad-aaad773aa5fc</t>
  </si>
  <si>
    <t>{"sessionId":"4c23fe71-3508-49ad-887d-1a65dcc1fa2a","orderId":"c4bf4f9c-6031-403d-84ad-aaad773aa5fc"}</t>
  </si>
  <si>
    <t>8b5b232c-848a-45d1-8225-98e69b92ba65</t>
  </si>
  <si>
    <t>{"sessionId":"dd827d67-1687-40e2-ad56-b0e8f12ac500","orderId":"8b5b232c-848a-45d1-8225-98e69b92ba65"}</t>
  </si>
  <si>
    <t>a0b7f79f-0ab4-4860-afe4-d2b70895a638</t>
  </si>
  <si>
    <t>{"sessionId":"86bd3081-19f3-4e5d-8d13-8b6ccdb519c1","orderId":"a0b7f79f-0ab4-4860-afe4-d2b70895a638"}</t>
  </si>
  <si>
    <t>aa14e752-1b4a-4b4e-9577-2837583ad27b</t>
  </si>
  <si>
    <t>{"sessionId":"9b1bdc45-65ec-4671-895a-f8c448a022e2","orderId":"aa14e752-1b4a-4b4e-9577-2837583ad27b"}</t>
  </si>
  <si>
    <t>82faa7d2-d063-4156-82db-58e1e3931831</t>
  </si>
  <si>
    <t>{"sessionId":"d10270dc-732b-4ee4-81c5-8c7befec8bb8","orderId":"82faa7d2-d063-4156-82db-58e1e3931831"}</t>
  </si>
  <si>
    <t>d84cfda9-8d94-4527-841d-89e90e674a38</t>
  </si>
  <si>
    <t>{"sessionId":"f2bd0cfa-e494-45c6-ba84-b59ad438a27a","orderId":"d84cfda9-8d94-4527-841d-89e90e674a38"}</t>
  </si>
  <si>
    <t>0aa1ae9b-c7bc-4fe8-835a-f57a119bf24f</t>
  </si>
  <si>
    <t>{"sessionId":"0cfb88b0-0c86-49f1-9c6c-f9a7b6e5a87a","orderId":"0aa1ae9b-c7bc-4fe8-835a-f57a119bf24f"}</t>
  </si>
  <si>
    <t>391e6f67-a3e2-4c07-8695-3e98ac9b596a</t>
  </si>
  <si>
    <t>{"sessionId":"e21b3762-2054-443e-ba6f-0e99a9e26808","orderId":"391e6f67-a3e2-4c07-8695-3e98ac9b596a"}</t>
  </si>
  <si>
    <t>ggPay աշխատումա )</t>
  </si>
  <si>
    <t>6493f582-3837-410c-9e94-14f28d943849</t>
  </si>
  <si>
    <t>{"sessionId":"180165ad-0cbc-4d84-a992-c0ab5dc735d6","orderId":"6493f582-3837-410c-9e94-14f28d943849"}</t>
  </si>
  <si>
    <t>Eliza</t>
  </si>
  <si>
    <t>e88f7c6f-7199-4f94-8249-2e6c7739ddc0</t>
  </si>
  <si>
    <t>{"transactionId":"24032900052248","transferringAmount":"490.00"}</t>
  </si>
  <si>
    <t>ab268e5a-01a6-4193-a848-5904630967ab</t>
  </si>
  <si>
    <t>{"sessionId":"02425e7e-162a-442a-a39c-1260dfcae441","orderId":"ab268e5a-01a6-4193-a848-5904630967ab"}</t>
  </si>
  <si>
    <t>8a74c1bf-728e-41b9-8f0b-5f2c33db2a05</t>
  </si>
  <si>
    <t>{"transactionId":"24032800319684","transferringAmount":"1470.00"}</t>
  </si>
  <si>
    <t>15dcd31b-6c58-4d02-9a46-c8fde6e4cc41</t>
  </si>
  <si>
    <t>{"sessionId":"5f9f1914-e36b-484a-9b2f-61907d542f6e","orderId":"15dcd31b-6c58-4d02-9a46-c8fde6e4cc41"}</t>
  </si>
  <si>
    <t>4bb6e4ac-b6f2-4255-bb7b-c58df89af8e5</t>
  </si>
  <si>
    <t>{"sessionId":"becfd736-e40b-4bad-996b-f4c57fa001fc","orderId":"4bb6e4ac-b6f2-4255-bb7b-c58df89af8e5"}</t>
  </si>
  <si>
    <t>Ընտիիիր սպասարկում</t>
  </si>
  <si>
    <t>90162b21-5392-40bc-8d5a-3917a71e9999</t>
  </si>
  <si>
    <t>{"sessionId":"a80eaef9-d903-421b-af7d-99cb8b01d09c","orderId":"90162b21-5392-40bc-8d5a-3917a71e9999"}</t>
  </si>
  <si>
    <t>24f4ab52-5658-435f-855e-bf625ff36ef2</t>
  </si>
  <si>
    <t>{"sessionId":"c9994997-f8b7-4783-bbc4-5a2b1dae618b","orderId":"24f4ab52-5658-435f-855e-bf625ff36ef2"}</t>
  </si>
  <si>
    <t>1038f93d-cf25-4953-8376-dfb7b6f3b69c</t>
  </si>
  <si>
    <t>{"sessionId":"d9496a53-3ec7-4238-8ea4-a33f0681f2c8","orderId":"1038f93d-cf25-4953-8376-dfb7b6f3b69c"}</t>
  </si>
  <si>
    <t>2029f0d5-294c-4a74-9dcd-80e203362be3</t>
  </si>
  <si>
    <t>{"sessionId":"0ee06d69-0b65-470c-aa58-882a45a92a85","orderId":"2029f0d5-294c-4a74-9dcd-80e203362be3"}</t>
  </si>
  <si>
    <t>0a2b394f-40c3-4ab1-9ac2-6e83b13bb135</t>
  </si>
  <si>
    <t>{"transactionId":"24032800174557","transferringAmount":"98.00"}</t>
  </si>
  <si>
    <t>c1f7ff81-7fc7-4bc4-9802-6fbb2ebc0a06</t>
  </si>
  <si>
    <t>{"transactionId":"24032800169139","transferringAmount":"98.00"}</t>
  </si>
  <si>
    <t>991b052d-b047-4887-9b82-bf836eec50c3</t>
  </si>
  <si>
    <t>{"transactionId":"24032800129230","transferringAmount":"1960.00"}</t>
  </si>
  <si>
    <t>55e68034-390a-4bcc-a941-109caa1ca20a</t>
  </si>
  <si>
    <t>{"sessionId":"8d5cf372-50aa-451a-ab61-e123efe607e9","orderId":"55e68034-390a-4bcc-a941-109caa1ca20a"}</t>
  </si>
  <si>
    <t>a1eebb01-0026-4e5c-be59-8204e25854f3</t>
  </si>
  <si>
    <t>{"sessionId":"13dda0c5-4d81-4e91-b22a-f1bdc59836e3","orderId":"a1eebb01-0026-4e5c-be59-8204e25854f3"}</t>
  </si>
  <si>
    <t>88130c19-54d9-4684-8ca4-6480edd385a6</t>
  </si>
  <si>
    <t>{"sessionId":"778f8281-accd-4663-9f52-eb956207a21a","orderId":"88130c19-54d9-4684-8ca4-6480edd385a6"}</t>
  </si>
  <si>
    <t>39aa939f-7535-43a4-bdc9-e495e4c41c1a</t>
  </si>
  <si>
    <t>{"sessionId":"ddbbd954-d098-4a1b-853b-7027b2bd29a1","orderId":"39aa939f-7535-43a4-bdc9-e495e4c41c1a"}</t>
  </si>
  <si>
    <t>309304d5-1f33-4dc1-8a06-d19d80e404f2</t>
  </si>
  <si>
    <t>{"sessionId":"2272002a-a4f3-44df-a157-68c329003a22","orderId":"309304d5-1f33-4dc1-8a06-d19d80e404f2"}</t>
  </si>
  <si>
    <t>a3817b94-eb4a-4b96-aff6-ae2a7b43ed75</t>
  </si>
  <si>
    <t>{"sessionId":"3d6d1dac-7e4a-476c-ba0f-0832b32cdd7c","orderId":"a3817b94-eb4a-4b96-aff6-ae2a7b43ed75"}</t>
  </si>
  <si>
    <t>b92c5ce6-1826-47f2-8ead-39d2a0ca48ec</t>
  </si>
  <si>
    <t>{"sessionId":"e5f78da0-bf21-4a9e-8498-ce22f3534c6f","orderId":"b92c5ce6-1826-47f2-8ead-39d2a0ca48ec"}</t>
  </si>
  <si>
    <t>Tbili</t>
  </si>
  <si>
    <t>Nairi</t>
  </si>
  <si>
    <t>de2938d6-28a0-4e85-a266-5f54a0b3eb8e</t>
  </si>
  <si>
    <t>{"transactionId":"24032700303656","transferringAmount":"4900.00"}</t>
  </si>
  <si>
    <t>49283939-6fd4-4d72-8cb7-0e7c64a726c3</t>
  </si>
  <si>
    <t>{"sessionId":"b3693aae-d59f-47f7-a943-0e2bf6ef8ddb","orderId":"49283939-6fd4-4d72-8cb7-0e7c64a726c3"}</t>
  </si>
  <si>
    <t>Agnesa Shahinyan</t>
  </si>
  <si>
    <t>9b920dd7-7b0f-4a7a-afe8-e295ab53542c</t>
  </si>
  <si>
    <t>{"sessionId":"568bcb8d-df8d-44cd-8ae0-75c6437717a3","orderId":"9b920dd7-7b0f-4a7a-afe8-e295ab53542c"}</t>
  </si>
  <si>
    <t>970d19ca-c603-4b6b-9db4-c171feeb3c09</t>
  </si>
  <si>
    <t>{"sessionId":"f88501a9-7ad2-4aea-b020-2eaf8a6f9e8c","orderId":"970d19ca-c603-4b6b-9db4-c171feeb3c09"}</t>
  </si>
  <si>
    <t>5e05038a-4043-4936-b518-67ef6e0dcb9d</t>
  </si>
  <si>
    <t>{"transactionId":"24032600295564","transferringAmount":"980.00"}</t>
  </si>
  <si>
    <t>Dave hotel</t>
  </si>
  <si>
    <t>Dave Hotel</t>
  </si>
  <si>
    <t>eea385a9-1a19-4cc6-8ebf-cda05844647a</t>
  </si>
  <si>
    <t>{"transactionId":"24032600196661","transferringAmount":"980.00"}</t>
  </si>
  <si>
    <t>Shat tpavorvac enq Dave hotelic ev hoteli amboxj andznakazmic.</t>
  </si>
  <si>
    <t>52fdbfb1-1180-40b6-aca0-0e840dec6b60</t>
  </si>
  <si>
    <t>{"sessionId":"380ddc03-399e-4b57-bb12-ccfad2b2ce26","orderId":"52fdbfb1-1180-40b6-aca0-0e840dec6b60"}</t>
  </si>
  <si>
    <t>da731209-7b8d-4dc8-a363-67f22858d919</t>
  </si>
  <si>
    <t>{"transactionId":"24032600161284","transferringAmount":"490.00"}</t>
  </si>
  <si>
    <t>541f11a5-3ce5-4f31-93e0-db86b0d8451c</t>
  </si>
  <si>
    <t>{"sessionId":"c7b66d21-768d-4d55-ae09-ccccff728018","orderId":"541f11a5-3ce5-4f31-93e0-db86b0d8451c"}</t>
  </si>
  <si>
    <t>fc850524-9af6-4812-9c71-2b420a325b95</t>
  </si>
  <si>
    <t>{"sessionId":"58b917e2-78b5-422d-978a-9077c6a108bb","orderId":"fc850524-9af6-4812-9c71-2b420a325b95"}</t>
  </si>
  <si>
    <t>f94c847a-4379-4ba4-865a-aea50fdf3875</t>
  </si>
  <si>
    <t>{"transactionId":"24032500329767","transferringAmount":"980.00"}</t>
  </si>
  <si>
    <t>479ec6b0-1ea5-4a71-8dba-1dc77ee38883</t>
  </si>
  <si>
    <t>{"transactionId":"24032500271702","transferringAmount":"980.00"}</t>
  </si>
  <si>
    <t>fc37f46b-2b73-4a2a-a87e-bdc84cd64eb8</t>
  </si>
  <si>
    <t>{"sessionId":"647fe3c9-9207-4494-927a-89232a1a12d9","orderId":"fc37f46b-2b73-4a2a-a87e-bdc84cd64eb8"}</t>
  </si>
  <si>
    <t>f501f32f-496b-4ced-82ed-c6e57a2e2bc3</t>
  </si>
  <si>
    <t>{"sessionId":"7ebc63ee-8b27-42c6-ac3f-7a8befa21d6a","orderId":"f501f32f-496b-4ced-82ed-c6e57a2e2bc3"}</t>
  </si>
  <si>
    <t>9d8a8f23-e2af-43d2-8b96-ca87538becaa</t>
  </si>
  <si>
    <t>{"sessionId":"ee655e3f-8d45-4b90-9522-ca84f9131ba5","orderId":"9d8a8f23-e2af-43d2-8b96-ca87538becaa"}</t>
  </si>
  <si>
    <t>e7797e51-0e31-441a-a6c7-b55019ce9913</t>
  </si>
  <si>
    <t>{"sessionId":"b32a4a0a-6e73-43c9-9c15-9b611251bf56","orderId":"e7797e51-0e31-441a-a6c7-b55019ce9913"}</t>
  </si>
  <si>
    <t>Lina the best support specialist, give her my warm thanks. She is a very patient and objective teammate. ❤️😍</t>
  </si>
  <si>
    <t>c277c604-c279-41a3-ab8a-f4030d8309b2</t>
  </si>
  <si>
    <t>{"transactionId":"24032400214118","transferringAmount":"294.00"}</t>
  </si>
  <si>
    <t>b41b3e28-8c1e-4728-aa7b-135bddcf9e1f</t>
  </si>
  <si>
    <t>{"transactionId":"24032400192772","transferringAmount":"980.00"}</t>
  </si>
  <si>
    <t>e271f046-7c08-4f62-a359-ff1c42106135</t>
  </si>
  <si>
    <t>{"transactionId":"24032400179502","transferringAmount":"1960.00"}</t>
  </si>
  <si>
    <t>Tip</t>
  </si>
  <si>
    <t>8f7967c2-b5d3-4ad7-b490-d4755a37041d</t>
  </si>
  <si>
    <t>{"sessionId":"c288a3eb-0b61-4da9-96d2-a68bc2cfb00e","orderId":"8f7967c2-b5d3-4ad7-b490-d4755a37041d"}</t>
  </si>
  <si>
    <t>059d25e1-16c3-4035-afcc-dd1f4f8cefc1</t>
  </si>
  <si>
    <t>{"sessionId":"cfcfb3d5-a7bb-42aa-b9d8-28fb3bd2b831","orderId":"059d25e1-16c3-4035-afcc-dd1f4f8cefc1"}</t>
  </si>
  <si>
    <t>05bccd92-e6e8-4740-9199-dab572e4f1ba</t>
  </si>
  <si>
    <t>{"sessionId":"28e22308-2efa-41a3-8d18-f2bc9d957bc5","orderId":"05bccd92-e6e8-4740-9199-dab572e4f1ba"}</t>
  </si>
  <si>
    <t>c56d6633-8594-414f-9960-a2ac229f464a</t>
  </si>
  <si>
    <t>{"transactionId":"24032400133793","transferringAmount":"490.00"}</t>
  </si>
  <si>
    <t>cb85d5c6-92ff-4048-8070-7d56ff398b1b</t>
  </si>
  <si>
    <t>{"sessionId":"d603be36-105b-44bc-921e-e1f8e592186f","orderId":"cb85d5c6-92ff-4048-8070-7d56ff398b1b"}</t>
  </si>
  <si>
    <t>913790f8-451a-4bf3-8c7a-00da4850f691</t>
  </si>
  <si>
    <t>{"sessionId":"e84f3ff9-24c9-48c9-9348-9b6e5093b27d","orderId":"913790f8-451a-4bf3-8c7a-00da4850f691"}</t>
  </si>
  <si>
    <t>cb9783a5-8568-415a-b855-e6802eb70bf3</t>
  </si>
  <si>
    <t>{"transactionId":"24032300251412","transferringAmount":"980.00"}</t>
  </si>
  <si>
    <t>2cfc37d1-9129-4a0f-a8fe-aaa3923592e1</t>
  </si>
  <si>
    <t>{"sessionId":"5d3739ca-ef36-4646-893d-e5b1bd390af1","orderId":"2cfc37d1-9129-4a0f-a8fe-aaa3923592e1"}</t>
  </si>
  <si>
    <t>Ամեն ինչ հիանալի էր, թեյավճարի նոր տարբերակը բավականին հարմար:</t>
  </si>
  <si>
    <t>7ad389f8-6429-4d15-be1d-d24057b1ff6e</t>
  </si>
  <si>
    <t>{"sessionId":"3e94a02d-1af8-4ec8-9edb-a6b78fdd7323","orderId":"7ad389f8-6429-4d15-be1d-d24057b1ff6e"}</t>
  </si>
  <si>
    <t>d3fcdecb-4930-4b34-b3b0-61a1439c06f6</t>
  </si>
  <si>
    <t>{"sessionId":"9966d299-3796-4390-8c6f-7602d61f7750","orderId":"d3fcdecb-4930-4b34-b3b0-61a1439c06f6"}</t>
  </si>
  <si>
    <t>668faaf1-b9a7-4f84-bde6-d853b094f8c4</t>
  </si>
  <si>
    <t>{"transactionId":"24032300146748","transferringAmount":"784.00"}</t>
  </si>
  <si>
    <t>6461f050-47c5-43d4-906a-99aa3ec89089</t>
  </si>
  <si>
    <t>{"transactionId":"24032300142513","transferringAmount":"294.00"}</t>
  </si>
  <si>
    <t>6a1a9e42-d6fc-4b28-8b83-183f499f04be</t>
  </si>
  <si>
    <t>{"transactionId":"24032300123633","transferringAmount":"980.00"}</t>
  </si>
  <si>
    <t>42375274-187b-4f78-911a-b9c5b6a1b06c</t>
  </si>
  <si>
    <t>{"sessionId":"002c8ed3-42c6-489c-b7e1-884b7c515008","orderId":"42375274-187b-4f78-911a-b9c5b6a1b06c"}</t>
  </si>
  <si>
    <t>2bf7a746-a4ce-4b34-8c0f-3391c7f2790a</t>
  </si>
  <si>
    <t>{"sessionId":"34aa1dff-f9a7-4c09-8c05-52cc02d3fc11","orderId":"2bf7a746-a4ce-4b34-8c0f-3391c7f2790a"}</t>
  </si>
  <si>
    <t>88356ef1-9b8d-468c-ad10-593e4799e189</t>
  </si>
  <si>
    <t>{"transactionId":"24032300101237","transferringAmount":"980.00"}</t>
  </si>
  <si>
    <t>c18adc60-fe1e-483b-9411-2d463717b9d7</t>
  </si>
  <si>
    <t>{"transactionId":"24032300091976","transferringAmount":"1470.00"}</t>
  </si>
  <si>
    <t>cad181f1-5feb-4c55-aeb7-6d685b53573c</t>
  </si>
  <si>
    <t>{"transactionId":"24032200336697","transferringAmount":"1960.00"}</t>
  </si>
  <si>
    <t>d940ecf9-fab9-4d40-8d91-7fac8e72cf93</t>
  </si>
  <si>
    <t>{"transactionId":"24032200329277","transferringAmount":"9800.00"}</t>
  </si>
  <si>
    <t>dd207dd4-de76-4c74-b23e-6c91a395f067</t>
  </si>
  <si>
    <t>{"transactionId":"24032200244488","transferringAmount":"784.00"}</t>
  </si>
  <si>
    <t>kond house</t>
  </si>
  <si>
    <t>Gevorg Paravyan</t>
  </si>
  <si>
    <t>7e3f87e4-c565-47dd-a244-3a01fffb961a</t>
  </si>
  <si>
    <t>{"sessionId":"75f74ff4-9720-4efa-9626-d31f3316c490","orderId":"7e3f87e4-c565-47dd-a244-3a01fffb961a"}</t>
  </si>
  <si>
    <t>Тест</t>
  </si>
  <si>
    <t>fb5357a3-e932-40b4-a062-e71b9510c192</t>
  </si>
  <si>
    <t>{"sessionId":"be66d528-f03c-4312-ba6a-b208ca6a4639","orderId":"fb5357a3-e932-40b4-a062-e71b9510c192"}</t>
  </si>
  <si>
    <t>0e6c6be0-0ea7-404b-b9e3-39573a70a897</t>
  </si>
  <si>
    <t>{"transactionId":"24032200094019","transferringAmount":"980.00"}</t>
  </si>
  <si>
    <t>e3d812cd-8885-4a4a-9c90-55f67f766083</t>
  </si>
  <si>
    <t>{"transactionId":"24032100372071","transferringAmount":"980.00"}</t>
  </si>
  <si>
    <t>ef85e1fa-7c61-42db-868e-a3468a0baab1</t>
  </si>
  <si>
    <t>{"transactionId":"24032100351665","transferringAmount":"9800.00"}</t>
  </si>
  <si>
    <t>7a5aeb83-b25c-4010-b6ff-6d415cc3e6a6</t>
  </si>
  <si>
    <t>{"sessionId":"364d2874-ebfc-4a2a-8693-400f4ff3c186","orderId":"7a5aeb83-b25c-4010-b6ff-6d415cc3e6a6"}</t>
  </si>
  <si>
    <t>ba799bed-32f8-4c84-b5ad-2b68f0758b09</t>
  </si>
  <si>
    <t>{"transactionId":"24032100333428","transferringAmount":"1960.00"}</t>
  </si>
  <si>
    <t>Thanks</t>
  </si>
  <si>
    <t>daf1cbe5-1f41-4c45-b55d-9ed70cfa3fd6</t>
  </si>
  <si>
    <t>{"transactionId":"24032100325518","transferringAmount":"980.00"}</t>
  </si>
  <si>
    <t>Arman jan</t>
  </si>
  <si>
    <t>a373061f-d073-4d8a-8a22-70d72cb309c9</t>
  </si>
  <si>
    <t>{"transactionId":"24032100315126","transferringAmount":"294.00"}</t>
  </si>
  <si>
    <t>4b0cac44-ed9d-4a4b-a1d5-709c9c9293cb</t>
  </si>
  <si>
    <t>{"transactionId":"24032100276851","transferringAmount":"294.00"}</t>
  </si>
  <si>
    <t>Կոֆե վերի թեսթի</t>
  </si>
  <si>
    <t>b13268f2-0817-4655-9617-cedd9d554285</t>
  </si>
  <si>
    <t>{"sessionId":"757ba96f-9206-416a-a990-20c07fc33a27","orderId":"b13268f2-0817-4655-9617-cedd9d554285"}</t>
  </si>
  <si>
    <t>Թենկս ֆոր նաստրաենիե</t>
  </si>
  <si>
    <t>6f1e7523-4951-4d6b-95ba-839a6237732f</t>
  </si>
  <si>
    <t>{"transactionId":"24032100137271","transferringAmount":"98.00"}</t>
  </si>
  <si>
    <t>5869a9d1-0000-40f9-8a8a-66a2b5e8ee53</t>
  </si>
  <si>
    <t>{"transactionId":"24032100122259","transferringAmount":"980.00"}</t>
  </si>
  <si>
    <t>316ff8be-3b9a-4e89-8412-a4ed4fa6a4cb</t>
  </si>
  <si>
    <t>{"sessionId":"1193b325-0b58-48ec-bfb6-abe3e411b314","orderId":"316ff8be-3b9a-4e89-8412-a4ed4fa6a4cb"}</t>
  </si>
  <si>
    <t>15182002-0fcf-4a41-b891-1b5248e06e2e</t>
  </si>
  <si>
    <t>{"sessionId":"e422de1e-5d28-4181-a819-9332c430c862","orderId":"15182002-0fcf-4a41-b891-1b5248e06e2e"}</t>
  </si>
  <si>
    <t>Արուս</t>
  </si>
  <si>
    <t>b63862af-1714-490a-b768-b7382b898fc3</t>
  </si>
  <si>
    <t>{"transactionId":"24032100054798","transferringAmount":"294.00"}</t>
  </si>
  <si>
    <t>100e3fff-34ab-4734-90dc-a3bce3043a11</t>
  </si>
  <si>
    <t>{"transactionId":"24032000357381","transferringAmount":"490.00"}</t>
  </si>
  <si>
    <t>fa9f400b-d8f0-4f39-b654-6d068c3261cf</t>
  </si>
  <si>
    <t>{"sessionId":"fe6fd157-4375-4426-8d64-23c995224b85","orderId":"fa9f400b-d8f0-4f39-b654-6d068c3261cf"}</t>
  </si>
  <si>
    <t>Спасибо за коффе</t>
  </si>
  <si>
    <t>07b79e1a-6a07-4959-b7a0-5267bd3d672e</t>
  </si>
  <si>
    <t>{"transactionId":"24032000200923","transferringAmount":"490.00"}</t>
  </si>
  <si>
    <t>Спасибо за дружелюбие💙</t>
  </si>
  <si>
    <t>6aa10dc6-03b0-4ecb-96f9-ffb5640167fc</t>
  </si>
  <si>
    <t>{"sessionId":"feacf928-c21b-4a85-b4fb-9115418e1c69","orderId":"6aa10dc6-03b0-4ecb-96f9-ffb5640167fc"}</t>
  </si>
  <si>
    <t>dc68a78f-f568-4f63-aff7-50a8c413fafb</t>
  </si>
  <si>
    <t>{"transactionId":"24032000101898","transferringAmount":"98.00"}</t>
  </si>
  <si>
    <t>67127340-2d60-4985-a7a0-a247419e5710</t>
  </si>
  <si>
    <t>{"sessionId":"d6144f1d-dc1f-4663-b5a5-b8cdf5521ba0","orderId":"67127340-2d60-4985-a7a0-a247419e5710"}</t>
  </si>
  <si>
    <t>4d186907-be62-4b8e-af75-8b355667c7d0</t>
  </si>
  <si>
    <t>{"sessionId":"46c9a99a-901f-4809-bec0-3791329b3dbb","orderId":"4d186907-be62-4b8e-af75-8b355667c7d0"}</t>
  </si>
  <si>
    <t>5e2c4271-0792-4019-8d9e-0656441ef517</t>
  </si>
  <si>
    <t>{"sessionId":"771d9925-6498-4cf1-a615-8877de45d40e","orderId":"5e2c4271-0792-4019-8d9e-0656441ef517"}</t>
  </si>
  <si>
    <t>Arsen</t>
  </si>
  <si>
    <t>b016d036-731f-4a75-a918-7fc96eea53f5</t>
  </si>
  <si>
    <t>{"sessionId":"9a70fdd1-b31f-4166-a5d7-46927bae1d9d","orderId":"b016d036-731f-4a75-a918-7fc96eea53f5"}</t>
  </si>
  <si>
    <t>1ccaddb4-b3ea-401d-a072-355212d13ad0</t>
  </si>
  <si>
    <t>{"sessionId":"3bf0bed1-eb87-4b57-9590-8ffdff5bdd2b","orderId":"1ccaddb4-b3ea-401d-a072-355212d13ad0"}</t>
  </si>
  <si>
    <t>b0fdf5f0-198e-4693-80d8-109d04f38c88</t>
  </si>
  <si>
    <t>{"transactionId":"24031900322728","transferringAmount":"980.00"}</t>
  </si>
  <si>
    <t>3396c4d0-1333-40b0-ba69-f69397d38d39</t>
  </si>
  <si>
    <t>{"sessionId":"41c59ea7-5c02-4a4a-a13d-34f187699ae6","orderId":"3396c4d0-1333-40b0-ba69-f69397d38d39"}</t>
  </si>
  <si>
    <t>67c05105-7e95-4dee-b7fe-8639f1cdb6e7</t>
  </si>
  <si>
    <t>{"sessionId":"47260ea0-2d74-4744-a563-97bf55a4e4a0","orderId":"67c05105-7e95-4dee-b7fe-8639f1cdb6e7"}</t>
  </si>
  <si>
    <t>c43ad558-8556-4def-9bac-d846d9f43bbd</t>
  </si>
  <si>
    <t>{"sessionId":"19728172-80cf-48b1-a91b-a52b2046b869","orderId":"c43ad558-8556-4def-9bac-d846d9f43bbd"}</t>
  </si>
  <si>
    <t>f7205bb2-274f-4c1b-b815-b41d08079422</t>
  </si>
  <si>
    <t>{"transactionId":"24031900149109","transferringAmount":"98.00"}</t>
  </si>
  <si>
    <t>6a924549-f117-4479-85d9-6ad6ad8ac381</t>
  </si>
  <si>
    <t>{"sessionId":"d39bb84a-b358-428f-82af-afb855b827e9","orderId":"6a924549-f117-4479-85d9-6ad6ad8ac381"}</t>
  </si>
  <si>
    <t>55fae262-90cd-491d-a0f6-8c7dba076b70</t>
  </si>
  <si>
    <t>{"sessionId":"79de2720-bc21-4ed7-bea0-6b166affabe9","orderId":"55fae262-90cd-491d-a0f6-8c7dba076b70"}</t>
  </si>
  <si>
    <t>b1eaea9e-784d-441b-a6b5-507365893221</t>
  </si>
  <si>
    <t>{"sessionId":"98526cf2-4cdb-49ae-9211-35d936fc5ed4","orderId":"b1eaea9e-784d-441b-a6b5-507365893221"}</t>
  </si>
  <si>
    <t>Dodo kashier</t>
  </si>
  <si>
    <t>9c8777dd-84ba-4520-92c2-ebd4e489559f</t>
  </si>
  <si>
    <t>{"sessionId":"bc989e50-1bb1-4ae3-8921-333a3cc82f0e","orderId":"9c8777dd-84ba-4520-92c2-ebd4e489559f"}</t>
  </si>
  <si>
    <t>d003493c-d130-4b8d-aaff-887bf3c38068</t>
  </si>
  <si>
    <t>{"sessionId":"946ebc3b-dff4-4c86-a0b3-c16434d94230","orderId":"d003493c-d130-4b8d-aaff-887bf3c38068"}</t>
  </si>
  <si>
    <t>117d5c7e-8684-42a4-985c-4b5a040784a0</t>
  </si>
  <si>
    <t>{"sessionId":"63acd236-122e-4118-93b2-2c017f9ce2b6","orderId":"117d5c7e-8684-42a4-985c-4b5a040784a0"}</t>
  </si>
  <si>
    <t>b9af7411-10f4-4791-9a8d-5f27a9964139</t>
  </si>
  <si>
    <t>{"sessionId":"c7508cef-8407-49ae-9147-febedba33b85","orderId":"b9af7411-10f4-4791-9a8d-5f27a9964139"}</t>
  </si>
  <si>
    <t>792d39c8-0f15-431d-b1d7-5e80cc9319e0</t>
  </si>
  <si>
    <t>{"sessionId":"88efad09-d810-4c72-b1a2-8e6599fb2c13","orderId":"792d39c8-0f15-431d-b1d7-5e80cc9319e0"}</t>
  </si>
  <si>
    <t>1b0e68ac-d146-4da7-a84f-8af4bb9fcd8d</t>
  </si>
  <si>
    <t>{"sessionId":"493298b4-0103-44f4-af52-cff798b5fe2e","orderId":"1b0e68ac-d146-4da7-a84f-8af4bb9fcd8d"}</t>
  </si>
  <si>
    <t>da4cd2d2-e29c-4899-aeb6-36890a42f147</t>
  </si>
  <si>
    <t>{"sessionId":"78d6ff28-f99d-4459-a04d-c0e9e41e9b58","orderId":"da4cd2d2-e29c-4899-aeb6-36890a42f147"}</t>
  </si>
  <si>
    <t>4a0927a5-afee-4d5c-8b45-27cadc8abb4d</t>
  </si>
  <si>
    <t>{"sessionId":"4c197bd0-2238-4b9a-a2af-5447e61b0e22","orderId":"4a0927a5-afee-4d5c-8b45-27cadc8abb4d"}</t>
  </si>
  <si>
    <t>e38cb461-d58f-49f6-868d-839d218593b2</t>
  </si>
  <si>
    <t>{"sessionId":"211060e8-1df8-453b-b06b-f14f06cd3543","orderId":"e38cb461-d58f-49f6-868d-839d218593b2"}</t>
  </si>
  <si>
    <t>27fefb6b-7837-473e-b0b2-d07557b110c3</t>
  </si>
  <si>
    <t>{"sessionId":"0fbdebc1-344f-4666-9a7e-1e3b8550ff63","orderId":"27fefb6b-7837-473e-b0b2-d07557b110c3"}</t>
  </si>
  <si>
    <t>991c10ae-d19d-4b2a-a6c2-6c4765801037</t>
  </si>
  <si>
    <t>{"sessionId":"83856bb3-83c6-4da5-8ee0-2aff87b26651","orderId":"991c10ae-d19d-4b2a-a6c2-6c4765801037"}</t>
  </si>
  <si>
    <t>573984db-641a-4087-b16c-88035ecfd6dc</t>
  </si>
  <si>
    <t>{"transactionId":"24031800091007","transferringAmount":"98.00"}</t>
  </si>
  <si>
    <t>Թեսթ իդրամ</t>
  </si>
  <si>
    <t>6bf7523b-d12a-473c-80b7-cb6826454a09</t>
  </si>
  <si>
    <t>{"sessionId":"3705010e-de4a-4077-b3ea-f4f3798c272b","orderId":"6bf7523b-d12a-473c-80b7-cb6826454a09"}</t>
  </si>
  <si>
    <t>44750419-4d9a-4922-8846-09766166c4a4</t>
  </si>
  <si>
    <t>{"transactionId":"24031800081163","transferringAmount":"490.00"}</t>
  </si>
  <si>
    <t>a71e5f83-38b9-48b0-8771-5a5d6da64bef</t>
  </si>
  <si>
    <t>{"sessionId":"2aea880b-8d79-4f25-9377-a95bb9279cef","orderId":"a71e5f83-38b9-48b0-8771-5a5d6da64bef"}</t>
  </si>
  <si>
    <t>151308c2-22a7-4435-8d7a-08ea4c08d823</t>
  </si>
  <si>
    <t>{"sessionId":"c1e1b761-00e2-4b41-8970-012d2b12a86d","orderId":"151308c2-22a7-4435-8d7a-08ea4c08d823"}</t>
  </si>
  <si>
    <t>9ddc57d8-09c0-4b13-a581-0bc966dbd7fd</t>
  </si>
  <si>
    <t>{"sessionId":"b245448b-d8c7-4039-a06d-5d04a2596541","orderId":"9ddc57d8-09c0-4b13-a581-0bc966dbd7fd"}</t>
  </si>
  <si>
    <t>Թեսթ 2</t>
  </si>
  <si>
    <t>386c7cf1-d6db-499c-b56e-65043c101896</t>
  </si>
  <si>
    <t>{"sessionId":"fdb42789-b6e1-44ab-8c8f-36d12a76a7e9","orderId":"386c7cf1-d6db-499c-b56e-65043c101896"}</t>
  </si>
  <si>
    <t>f495b619-56e1-4275-9d91-b54a5c6ceef4</t>
  </si>
  <si>
    <t>{"sessionId":"e778cc85-1a49-474d-ad04-d4e35f141d8a","orderId":"f495b619-56e1-4275-9d91-b54a5c6ceef4"}</t>
  </si>
  <si>
    <t>спасибо огромное за оперативность, problem solving skills на высоте! 12/10! благодаря вам моя мама не осталась на улице и проблемная ситуация решилась за 15 минут! спасибо ☀️</t>
  </si>
  <si>
    <t>db9e705d-771e-47be-abe9-2281393780e4</t>
  </si>
  <si>
    <t>{"sessionId":"2e575d3a-746f-4c60-9239-7ba78238ef7c","orderId":"db9e705d-771e-47be-abe9-2281393780e4"}</t>
  </si>
  <si>
    <t>adb6f1aa-03e5-43a6-a442-809f9f14a709</t>
  </si>
  <si>
    <t>{"transactionId":"24031700215057","transferringAmount":"980.00"}</t>
  </si>
  <si>
    <t>b4617e73-9f69-4df5-b083-5898ce7a3b7a</t>
  </si>
  <si>
    <t>{"transactionId":"24031700195761","transferringAmount":"1960.00"}</t>
  </si>
  <si>
    <t>38580262-404c-4b34-b264-549ecfba1203</t>
  </si>
  <si>
    <t>{"transactionId":"24031700174779","transferringAmount":"1960.00"}</t>
  </si>
  <si>
    <t>0c9a5b01-0aed-4503-a53d-b0683129c521</t>
  </si>
  <si>
    <t>{"transactionId":"24031700070416","transferringAmount":"980.00"}</t>
  </si>
  <si>
    <t>c545113e-efe8-47b4-a7de-f41f83b90e34</t>
  </si>
  <si>
    <t>{"transactionId":"24031600304460","transferringAmount":"490.00"}</t>
  </si>
  <si>
    <t>Ապրես Արուս ///Վիկա 🥹</t>
  </si>
  <si>
    <t>dfcb34b1-b585-4809-801d-bde1bcdf72f2</t>
  </si>
  <si>
    <t>464a51b7-d51e-444c-bdfc-0962d27419c0</t>
  </si>
  <si>
    <t>{"sessionId":"0fd753fe-1bc8-4173-bd45-992a27c450ec","orderId":"464a51b7-d51e-444c-bdfc-0962d27419c0"}</t>
  </si>
  <si>
    <t>81e8cfa7-163c-440a-8d5e-6dea30d8f4a2</t>
  </si>
  <si>
    <t>{"transactionId":"24031600254597","transferringAmount":"490.00"}</t>
  </si>
  <si>
    <t>f5e066a8-41a8-4de6-8136-9b37ccac9beb</t>
  </si>
  <si>
    <t>{"transactionId":"24031600242544","transferringAmount":"1960.00"}</t>
  </si>
  <si>
    <t>db75811d-5065-42b8-8b55-2e99cbd10b5a</t>
  </si>
  <si>
    <t>{"sessionId":"ddafede7-701b-4e13-b91a-f18a5c734a16","orderId":"db75811d-5065-42b8-8b55-2e99cbd10b5a"}</t>
  </si>
  <si>
    <t>По армянский говорил</t>
  </si>
  <si>
    <t>7935da22-3b23-4893-a9e4-1aac16f53ffa</t>
  </si>
  <si>
    <t>{"transactionId":"24031600194077","transferringAmount":"2940.00"}</t>
  </si>
  <si>
    <t>a3566334-0958-4981-b819-2049ca213c7f</t>
  </si>
  <si>
    <t>{"transactionId":"24031600180262","transferringAmount":"98.00"}</t>
  </si>
  <si>
    <t>62b1f2d2-6b02-4fab-9aa4-ca49283bf13a</t>
  </si>
  <si>
    <t>{"sessionId":"d6c1e47c-ce4b-47cd-bec8-81e21c0f4898","orderId":"62b1f2d2-6b02-4fab-9aa4-ca49283bf13a"}</t>
  </si>
  <si>
    <t>Թող ներեն , թող ներեն, որ այսօր քո ծնունդն է: Է.Ա.</t>
  </si>
  <si>
    <t>0404258d-205b-469f-80af-60e20e3cdd62</t>
  </si>
  <si>
    <t>{"sessionId":"1c131d31-9263-4498-a383-e9ce199e8a8d","orderId":"0404258d-205b-469f-80af-60e20e3cdd62"}</t>
  </si>
  <si>
    <t>Իսկ արջուկն ու նապաստակը</t>
  </si>
  <si>
    <t>ba931e8c-c921-4972-8921-a407395b9a90</t>
  </si>
  <si>
    <t>{"transactionId":"24031600136073","transferringAmount":"490.00"}</t>
  </si>
  <si>
    <t>8dd0efb7-6ff1-4224-bbbc-fe10e51564aa</t>
  </si>
  <si>
    <t>{"sessionId":"79931363-c409-4272-9e1e-966db7ac9963","orderId":"8dd0efb7-6ff1-4224-bbbc-fe10e51564aa"}</t>
  </si>
  <si>
    <t>Gor1</t>
  </si>
  <si>
    <t>ec59a0b8-02b2-4d52-92b0-b82f723161b1</t>
  </si>
  <si>
    <t>{"error":{"EDP_ERROR":"INVALID_PARAMETER"}}</t>
  </si>
  <si>
    <t>3a74326a-2024-4f89-9ef2-ba19600d9be5</t>
  </si>
  <si>
    <t>{"transactionId":"24050700210696","transferringAmount":"98.00"}</t>
  </si>
  <si>
    <t>f0dc982a-6315-4636-b93a-721e0a431c37</t>
  </si>
  <si>
    <t>{"transactionId":"24031600115702","transferringAmount":"490.00"}</t>
  </si>
  <si>
    <t>d7c62151-e131-425f-83e1-c0b0460dc448</t>
  </si>
  <si>
    <t>{"sessionId":"5906eef0-ef98-40a1-9db9-ba4f0d7590f2","orderId":"d7c62151-e131-425f-83e1-c0b0460dc448"}</t>
  </si>
  <si>
    <t>0e9769a1-3b41-4a44-9700-23bf8b90cb51</t>
  </si>
  <si>
    <t>{"sessionId":"d3cb24a7-ada4-463e-b56c-c53c00a47fa8","orderId":"0e9769a1-3b41-4a44-9700-23bf8b90cb51"}</t>
  </si>
  <si>
    <t>ab8f4fb2-2ad8-4732-b93a-4d3c1648494a</t>
  </si>
  <si>
    <t>{"sessionId":"cafd5907-a2d5-4454-a007-554525a7eb0c","orderId":"ab8f4fb2-2ad8-4732-b93a-4d3c1648494a"}</t>
  </si>
  <si>
    <t>4c0bd814-9918-43a6-a5a3-12d5aa5bbaa9</t>
  </si>
  <si>
    <t>{"transactionId":"24031500391937","transferringAmount":"980.00"}</t>
  </si>
  <si>
    <t>Պէնդ կացիք ✊🏻 2</t>
  </si>
  <si>
    <t>b57972b2-2510-4069-ada4-6bef81a7956d</t>
  </si>
  <si>
    <t>{"sessionId":"f8b9b703-331e-4661-b4c2-50e2fa41ee3f","orderId":"b57972b2-2510-4069-ada4-6bef81a7956d"}</t>
  </si>
  <si>
    <t>Thanks a lot!</t>
  </si>
  <si>
    <t>7bdc98ae-697c-47b7-8f08-3c0c90f56bcf</t>
  </si>
  <si>
    <t>{"transactionId":"24031500384298","transferringAmount":"490.00"}</t>
  </si>
  <si>
    <t>fff037f3-ce1c-43d7-a5b5-ae42adcdbf89</t>
  </si>
  <si>
    <t>{"transactionId":"24031500377211","transferringAmount":"294.00"}</t>
  </si>
  <si>
    <t>dba9399d-861c-4c3a-b510-37293ad83f88</t>
  </si>
  <si>
    <t>{"sessionId":"4744d783-7480-4787-86a8-b5ba24c22fb6","orderId":"dba9399d-861c-4c3a-b510-37293ad83f88"}</t>
  </si>
  <si>
    <t>325e7780-e81c-4e00-8902-a60823060097</t>
  </si>
  <si>
    <t>{"transactionId":"24031500174684","transferringAmount":"490.00"}</t>
  </si>
  <si>
    <t>d7b754b3-dd78-4a26-b1e2-88929ca8e94a</t>
  </si>
  <si>
    <t>{"sessionId":"0725d9e6-662f-4e02-86ce-56a0bcab9ace","orderId":"d7b754b3-dd78-4a26-b1e2-88929ca8e94a"}</t>
  </si>
  <si>
    <t>29104278-4eda-4c16-ab26-db0d71808ffc</t>
  </si>
  <si>
    <t>{"sessionId":"971f5a4d-eab1-4515-838f-dc47e7407f90","orderId":"29104278-4eda-4c16-ab26-db0d71808ffc"}</t>
  </si>
  <si>
    <t>2b550655-f21d-4cba-bf15-a2968d0ed318</t>
  </si>
  <si>
    <t>{"sessionId":"dd507786-72cf-4dc9-a3c8-8c44fb333a20","orderId":"2b550655-f21d-4cba-bf15-a2968d0ed318"}</t>
  </si>
  <si>
    <t>d9f96bc0-a7f5-4c68-b591-99138ecbe2e5</t>
  </si>
  <si>
    <t>{"sessionId":"e65ecbbf-a8d2-4ac7-831a-c367de075883","orderId":"d9f96bc0-a7f5-4c68-b591-99138ecbe2e5"}</t>
  </si>
  <si>
    <t>Շնորհավոր հրաշք ջան🥰🥰</t>
  </si>
  <si>
    <t>0840e3fb-b0e0-4aca-9be1-191f1a77978b</t>
  </si>
  <si>
    <t>{"sessionId":"5d29ccfe-b0fd-4f7a-b75a-9d2b8ceb093b","orderId":"0840e3fb-b0e0-4aca-9be1-191f1a77978b"}</t>
  </si>
  <si>
    <t>7ceb3e16-1e12-4e35-a389-cf9f3ef06fec</t>
  </si>
  <si>
    <t>{"sessionId":"c81fbfe3-e5a8-4324-9976-34cc4c76b2f6","orderId":"7ceb3e16-1e12-4e35-a389-cf9f3ef06fec"}</t>
  </si>
  <si>
    <t>a25f926a-a258-48f5-947b-d0f3523e1842</t>
  </si>
  <si>
    <t>{"sessionId":"29c5c151-429b-4220-9975-d2a4a0f1ac0e","orderId":"a25f926a-a258-48f5-947b-d0f3523e1842"}</t>
  </si>
  <si>
    <t>640d7be0-8e7c-4c4d-a423-702baec6e589</t>
  </si>
  <si>
    <t>{"transactionId":"24031400354678","transferringAmount":"980.00"}</t>
  </si>
  <si>
    <t>Ապրեք)</t>
  </si>
  <si>
    <t>d4f17bec-6286-4641-8800-06ecba8ffc24</t>
  </si>
  <si>
    <t>{"sessionId":"b4a8c3e5-f842-4611-bca8-783a71ca9f97","orderId":"d4f17bec-6286-4641-8800-06ecba8ffc24"}</t>
  </si>
  <si>
    <t>516cc6d8-695d-42e0-8143-1aed4beef50b</t>
  </si>
  <si>
    <t>{"sessionId":"5e47059c-d8c1-4ada-b8d0-aebbfc6438ff","orderId":"516cc6d8-695d-42e0-8143-1aed4beef50b"}</t>
  </si>
  <si>
    <t>0a66cdd3-191a-4082-a982-04753740beb2</t>
  </si>
  <si>
    <t>{"sessionId":"e2593e09-3af2-4f4f-83c9-79135ba79c7f","orderId":"0a66cdd3-191a-4082-a982-04753740beb2"}</t>
  </si>
  <si>
    <t>3744151e-54f1-4840-bd72-6494a184c9ee</t>
  </si>
  <si>
    <t>{"sessionId":"a1011c04-daa4-4fd4-a018-52fb70ff8690","orderId":"3744151e-54f1-4840-bd72-6494a184c9ee"}</t>
  </si>
  <si>
    <t>Maga</t>
  </si>
  <si>
    <t>3737823c-3293-4f53-8c3b-63905dc6f21d</t>
  </si>
  <si>
    <t>{"sessionId":"d5958b72-bdfa-40d9-94a6-2ce3df837e62","orderId":"3737823c-3293-4f53-8c3b-63905dc6f21d"}</t>
  </si>
  <si>
    <t>6b43198c-fe17-4b28-9c4b-37a0e2cb75e8</t>
  </si>
  <si>
    <t>{"sessionId":"b5d4746d-d04f-46a0-9cf8-75e04e448a86","orderId":"6b43198c-fe17-4b28-9c4b-37a0e2cb75e8"}</t>
  </si>
  <si>
    <t>fa8eb2a3-6010-432a-9180-7550d599b43b</t>
  </si>
  <si>
    <t>{"sessionId":"bbdd93d4-4a50-47eb-ad64-f03f4cacc9b7","orderId":"fa8eb2a3-6010-432a-9180-7550d599b43b"}</t>
  </si>
  <si>
    <t>af43bde4-a6c5-47d5-9783-b596d1146289</t>
  </si>
  <si>
    <t>{"sessionId":"a8a32a82-a01d-4645-b3f5-cf5f2482601e","orderId":"af43bde4-a6c5-47d5-9783-b596d1146289"}</t>
  </si>
  <si>
    <t>f012746a-e688-4ac2-ad06-09655ff23268</t>
  </si>
  <si>
    <t>{"transactionId":"24031400105607","transferringAmount":"980.00"}</t>
  </si>
  <si>
    <t>72694e72-9ee6-4eda-a754-700a43356bca</t>
  </si>
  <si>
    <t>{"sessionId":"fd48e4fb-32cb-40cc-9e69-594e97921a1a","orderId":"72694e72-9ee6-4eda-a754-700a43356bca"}</t>
  </si>
  <si>
    <t>e37cc49e-2f5e-41a7-bbc7-09e05ba089c7</t>
  </si>
  <si>
    <t>{"sessionId":"a8b09f28-f867-4501-9d7f-767d216bbdfc","orderId":"e37cc49e-2f5e-41a7-bbc7-09e05ba089c7"}</t>
  </si>
  <si>
    <t>67ec48fb-c2af-4afe-9d0d-3ad8e26c4097</t>
  </si>
  <si>
    <t>{"sessionId":"6fb1fa85-d69c-4533-ac39-3d499991579c","orderId":"67ec48fb-c2af-4afe-9d0d-3ad8e26c4097"}</t>
  </si>
  <si>
    <t>7be7c70e-89b3-4390-8988-05682af301a3</t>
  </si>
  <si>
    <t>{"sessionId":"c4ef18fd-69da-48a0-bd59-f8925534d37a","orderId":"7be7c70e-89b3-4390-8988-05682af301a3"}</t>
  </si>
  <si>
    <t>Спасибо</t>
  </si>
  <si>
    <t>152ababf-1908-4376-9ddf-8bcd84319159</t>
  </si>
  <si>
    <t>{"sessionId":"4d9ea9fb-d6bd-4c83-af5c-af1749fb8c62","orderId":"152ababf-1908-4376-9ddf-8bcd84319159"}</t>
  </si>
  <si>
    <t>a140be44-ca5b-49da-b02e-e945a1aeaf42</t>
  </si>
  <si>
    <t>{"sessionId":"ca8129e8-8903-4ab5-a8b3-211b87cc793e","orderId":"a140be44-ca5b-49da-b02e-e945a1aeaf42"}</t>
  </si>
  <si>
    <t>Հաղթական Հայաստան</t>
  </si>
  <si>
    <t>2af2883f-2810-4b86-b03e-98cbd741660e</t>
  </si>
  <si>
    <t>{"sessionId":"148d1108-da92-4ef5-833c-d61067255c9f","orderId":"2af2883f-2810-4b86-b03e-98cbd741660e"}</t>
  </si>
  <si>
    <t>1c545aed-137b-4518-89c1-10af792301a4</t>
  </si>
  <si>
    <t>{"sessionId":"abefb0b2-15f1-4729-a4db-29c7481fa4cc","orderId":"1c545aed-137b-4518-89c1-10af792301a4"}</t>
  </si>
  <si>
    <t>e368a058-8c26-4f8d-8801-5bc55a5fad21</t>
  </si>
  <si>
    <t>{"sessionId":"7e149f19-e7e7-42c5-ba80-3a76ae186e9e","orderId":"e368a058-8c26-4f8d-8801-5bc55a5fad21"}</t>
  </si>
  <si>
    <t>6638813c-ac69-45f4-b7d9-96229d394a09</t>
  </si>
  <si>
    <t>{"sessionId":"e3ed0ba2-04df-4f71-85b7-c3a6581d5d17","orderId":"6638813c-ac69-45f4-b7d9-96229d394a09"}</t>
  </si>
  <si>
    <t>2cd7f6f2-099a-491e-a7e9-f0fa080ec411</t>
  </si>
  <si>
    <t>{"transactionId":"24031300405608","transferringAmount":"490.00"}</t>
  </si>
  <si>
    <t>Վերջինը լավ, ծնունդտա կյամ մինա</t>
  </si>
  <si>
    <t>e075ba7b-bbbd-4f44-b37d-3086c7196b8e</t>
  </si>
  <si>
    <t>{"transactionId":"24031300404541","transferringAmount":"490.00"}</t>
  </si>
  <si>
    <t>"Միննել, վեր տեռնա էն շուշուտը🤭"</t>
  </si>
  <si>
    <t>6e7518a5-4a9b-4c17-a029-178e9a68e30a</t>
  </si>
  <si>
    <t>{"transactionId":"24031300404534","transferringAmount":"490.00"}</t>
  </si>
  <si>
    <t>"Մի կուճիր պադարկ"</t>
  </si>
  <si>
    <t>09b796d5-5f82-43eb-8c6c-7d3de974afc5</t>
  </si>
  <si>
    <t>{"sessionId":"547d1268-8f9f-4ae9-92ae-78773255be45","orderId":"09b796d5-5f82-43eb-8c6c-7d3de974afc5"}</t>
  </si>
  <si>
    <t>90560a02-7972-4b57-91e0-224548093bcb</t>
  </si>
  <si>
    <t>{"transactionId":"24031300318332","transferringAmount":"98.00"}</t>
  </si>
  <si>
    <t>35848b4f-a4a9-4399-9dee-51327f07d799</t>
  </si>
  <si>
    <t>{"transactionId":"24031300320823","transferringAmount":"980.00"}</t>
  </si>
  <si>
    <t>5857faad-9492-419c-ad6d-81e9737bfec3</t>
  </si>
  <si>
    <t>{"transactionId":"24031300277441","transferringAmount":"3920.00"}</t>
  </si>
  <si>
    <t>07e69d8a-e3a1-45bb-863d-3f268926a0e9</t>
  </si>
  <si>
    <t>{"sessionId":"69739acf-b8fd-4561-b25b-eeee8a5d9f2a","orderId":"07e69d8a-e3a1-45bb-863d-3f268926a0e9"}</t>
  </si>
  <si>
    <t>f7f5b0e7-83fa-486f-aed8-d573d9be47e7</t>
  </si>
  <si>
    <t>{"sessionId":"a84bc8ce-8e5c-49e1-b5c5-d40bd3682d12","orderId":"f7f5b0e7-83fa-486f-aed8-d573d9be47e7"}</t>
  </si>
  <si>
    <t>bec18e17-a1af-4b87-8840-a80c370ad71b</t>
  </si>
  <si>
    <t>{"sessionId":"2d1a7230-16cd-4a3b-a53a-89617dc6daf8","orderId":"bec18e17-a1af-4b87-8840-a80c370ad71b"}</t>
  </si>
  <si>
    <t>39abaf10-46f6-4f8c-b9f1-adf770833a5c</t>
  </si>
  <si>
    <t>{"transactionId":"24031300139568","transferringAmount":"490.00"}</t>
  </si>
  <si>
    <t>✊✊✊</t>
  </si>
  <si>
    <t>3d2feed3-7a22-43e5-a662-1b9b1e2bfdc9</t>
  </si>
  <si>
    <t>{"sessionId":"9a6d893d-3542-45ae-b2db-13bdb0a275b6","orderId":"3d2feed3-7a22-43e5-a662-1b9b1e2bfdc9"}</t>
  </si>
  <si>
    <t>Angelika</t>
  </si>
  <si>
    <t>4a00704c-03b4-45af-8b5a-d4a993ee54c9</t>
  </si>
  <si>
    <t>{"sessionId":"bb182a4c-fb18-4c2f-9f37-2e11038f3aaf","orderId":"4a00704c-03b4-45af-8b5a-d4a993ee54c9"}</t>
  </si>
  <si>
    <t>Common Ground - Bookstore</t>
  </si>
  <si>
    <t>f439395e-7bbd-4ec4-8037-3e4c6c7cd495</t>
  </si>
  <si>
    <t>{"sessionId":"02bb7276-a313-4f6f-801c-2ae47b74175a","orderId":"f439395e-7bbd-4ec4-8037-3e4c6c7cd495"}</t>
  </si>
  <si>
    <t>a552d5be-bb36-45fe-bba7-8f87f7c9a830</t>
  </si>
  <si>
    <t>{"sessionId":"49762248-4874-4213-9169-f8ab72f3cbb8","orderId":"a552d5be-bb36-45fe-bba7-8f87f7c9a830"}</t>
  </si>
  <si>
    <t>b360e85d-d4e3-4ce7-a5d4-9f660ae6a0f7</t>
  </si>
  <si>
    <t>{"sessionId":"2ab3125d-f187-40bf-b8de-b306d0a5a2cc","orderId":"b360e85d-d4e3-4ce7-a5d4-9f660ae6a0f7"}</t>
  </si>
  <si>
    <t>907bb5e5-a30e-4b3b-8af8-673cd97cd00f</t>
  </si>
  <si>
    <t>{"sessionId":"708362f8-a7ff-445f-aa2f-8f5d2955dc9f","orderId":"907bb5e5-a30e-4b3b-8af8-673cd97cd00f"}</t>
  </si>
  <si>
    <t>95d58a92-225c-420e-9c6a-9301bc22139b</t>
  </si>
  <si>
    <t>{"sessionId":"e75eecef-c09b-44cc-8318-9cbd88f89a6b","orderId":"95d58a92-225c-420e-9c6a-9301bc22139b"}</t>
  </si>
  <si>
    <t>For you support !!</t>
  </si>
  <si>
    <t>a3c26d62-e22a-4ba3-9e41-cbe3d559b74b</t>
  </si>
  <si>
    <t>{"transactionId":"24031200366136","transferringAmount":"1960.00"}</t>
  </si>
  <si>
    <t>bd9dda9b-671d-4a32-b4d0-fe5200dd8a57</t>
  </si>
  <si>
    <t>{"sessionId":"5525b50c-bdeb-420e-a1bb-85953b1ca136","orderId":"bd9dda9b-671d-4a32-b4d0-fe5200dd8a57"}</t>
  </si>
  <si>
    <t>Mersi shat</t>
  </si>
  <si>
    <t>1ef3a780-c6f9-4f74-9a2e-30561080e8c3</t>
  </si>
  <si>
    <t>{"transactionId":"24031200315410","transferringAmount":"980.00"}</t>
  </si>
  <si>
    <t>Karas hraparak</t>
  </si>
  <si>
    <t>179969e3-b27e-4048-a727-64bbe3371795</t>
  </si>
  <si>
    <t>{"sessionId":"2218d52c-d2b4-4b23-9100-f29545e8866c","orderId":"179969e3-b27e-4048-a727-64bbe3371795"}</t>
  </si>
  <si>
    <t>e42514e0-4c92-4e9f-bf85-597274926947</t>
  </si>
  <si>
    <t>{"transactionId":"24031200264238","transferringAmount":"980.00"}</t>
  </si>
  <si>
    <t>81c133b3-c30a-4155-b235-6aeff3bdff6a</t>
  </si>
  <si>
    <t>{"sessionId":"90e9deeb-a15c-40fd-b1b9-a711debf6433","orderId":"81c133b3-c30a-4155-b235-6aeff3bdff6a"}</t>
  </si>
  <si>
    <t>a14a7870-1d31-4974-ba25-5f9dc782b065</t>
  </si>
  <si>
    <t>{"sessionId":"95c83152-4e43-4c1e-a508-1a791022a172","orderId":"a14a7870-1d31-4974-ba25-5f9dc782b065"}</t>
  </si>
  <si>
    <t>98e21bad-8662-4c01-92ea-eba5ff280032</t>
  </si>
  <si>
    <t>{"sessionId":"bf7d804f-799f-4a58-9a50-096a7c8caee9","orderId":"98e21bad-8662-4c01-92ea-eba5ff280032"}</t>
  </si>
  <si>
    <t>591f3768-5d13-46ef-a917-b8f603c51e3b</t>
  </si>
  <si>
    <t>{"sessionId":"5cd63c54-36bf-4527-b95a-3336cd793858","orderId":"591f3768-5d13-46ef-a917-b8f603c51e3b"}</t>
  </si>
  <si>
    <t>92211095-9e96-468d-85bb-437984a1c5c8</t>
  </si>
  <si>
    <t>{"sessionId":"f819281d-49b3-4569-84a8-a8a229842b83","orderId":"92211095-9e96-468d-85bb-437984a1c5c8"}</t>
  </si>
  <si>
    <t>17afa980-6a58-4614-95aa-e75f7da02f42</t>
  </si>
  <si>
    <t>{"sessionId":"7997e7f4-7b67-40fb-84cb-ac7d12def1cd","orderId":"17afa980-6a58-4614-95aa-e75f7da02f42"}</t>
  </si>
  <si>
    <t>dae80614-2bd1-4c9f-abbb-c5d6c800e058</t>
  </si>
  <si>
    <t>{"sessionId":"8b1c756d-c4dc-4acc-9225-ec8e190ad43d","orderId":"dae80614-2bd1-4c9f-abbb-c5d6c800e058"}</t>
  </si>
  <si>
    <t>1fa2c85a-9d0a-4101-8ef8-ba16804cda41</t>
  </si>
  <si>
    <t>{"sessionId":"c0ece5c0-4b68-41c0-bf86-aaf8d5b6f008","orderId":"1fa2c85a-9d0a-4101-8ef8-ba16804cda41"}</t>
  </si>
  <si>
    <t>fc1b001d-89d0-4c9c-965d-407a58e5dc16</t>
  </si>
  <si>
    <t>{"sessionId":"f73c4f87-755b-4e58-9f19-6435ae6540ae","orderId":"fc1b001d-89d0-4c9c-965d-407a58e5dc16"}</t>
  </si>
  <si>
    <t>40404acd-fa59-4b1d-8b9d-1d3bd993b2f1</t>
  </si>
  <si>
    <t>{"sessionId":"81542563-5ae8-4045-b01e-3397aec37b48","orderId":"40404acd-fa59-4b1d-8b9d-1d3bd993b2f1"}</t>
  </si>
  <si>
    <t>bc0b8dad-3663-4371-b1fd-3b83333a2d13</t>
  </si>
  <si>
    <t>{"sessionId":"ce0bd6f9-135b-4047-a9be-ea7163081253","orderId":"bc0b8dad-3663-4371-b1fd-3b83333a2d13"}</t>
  </si>
  <si>
    <t>792c6538-9451-4bdb-9fa3-6ef9101860d8</t>
  </si>
  <si>
    <t>{"transactionId":"24031200109388","transferringAmount":"490.00"}</t>
  </si>
  <si>
    <t>fc734408-c4e1-4757-9d03-b4f45e65f2ff</t>
  </si>
  <si>
    <t>{"sessionId":"851cc9ae-594c-46d4-8a84-10851e9edda5","orderId":"fc734408-c4e1-4757-9d03-b4f45e65f2ff"}</t>
  </si>
  <si>
    <t>02925b31-c8a5-4e8b-aec1-225963c3afc5</t>
  </si>
  <si>
    <t>{"sessionId":"aa61ace3-3d60-4c76-b0a7-52dae8760a3a","orderId":"02925b31-c8a5-4e8b-aec1-225963c3afc5"}</t>
  </si>
  <si>
    <t>194e9c2b-2474-45fe-84e7-fcc704810f28</t>
  </si>
  <si>
    <t>{"sessionId":"d4a887de-264c-4b87-a9ef-b94fab92f2de","orderId":"194e9c2b-2474-45fe-84e7-fcc704810f28"}</t>
  </si>
  <si>
    <t>На богатую жизнь</t>
  </si>
  <si>
    <t>80b9d1a6-c0be-4d36-a410-b993b7739ebd</t>
  </si>
  <si>
    <t>{"sessionId":"90772364-9d1a-40b2-92fb-d8b9afe89396","orderId":"80b9d1a6-c0be-4d36-a410-b993b7739ebd"}</t>
  </si>
  <si>
    <t>ee44b5b7-deda-4e27-be87-ead288a34792</t>
  </si>
  <si>
    <t>{"sessionId":"cba8c1b0-0d84-4960-b431-33516df990fe","orderId":"ee44b5b7-deda-4e27-be87-ead288a34792"}</t>
  </si>
  <si>
    <t>17f2e470-5d32-422f-a30d-f1a5647fc0eb</t>
  </si>
  <si>
    <t>{"sessionId":"c416f020-e4f0-4b81-89b3-f7c6ba1cda7f","orderId":"17f2e470-5d32-422f-a30d-f1a5647fc0eb"}</t>
  </si>
  <si>
    <t>5196033e-8bce-4b75-8d3e-5b19109edb21</t>
  </si>
  <si>
    <t>{"sessionId":"d3344f9a-e0cc-4c15-ba1c-bfa9fbc88078","orderId":"5196033e-8bce-4b75-8d3e-5b19109edb21"}</t>
  </si>
  <si>
    <t>810b0a71-a544-4c07-84ec-8d9424a00aa2</t>
  </si>
  <si>
    <t>{"sessionId":"a77f1edb-dd84-405c-af87-6a305e9d9910","orderId":"810b0a71-a544-4c07-84ec-8d9424a00aa2"}</t>
  </si>
  <si>
    <t>74b083d1-7ad1-4869-ba62-94efdba849bf</t>
  </si>
  <si>
    <t>{"transactionId":"24031100194714","transferringAmount":"98.00"}</t>
  </si>
  <si>
    <t>65aaf141-ea42-4c9e-90c9-c5c57382b3c7</t>
  </si>
  <si>
    <t>{"transactionId":"24031100188310","transferringAmount":"294.00"}</t>
  </si>
  <si>
    <t>659b406e-f545-45c9-a0da-c58644bc49cf</t>
  </si>
  <si>
    <t>{"sessionId":"42ce6490-285a-4f21-a0e6-594db5a2f11d","orderId":"659b406e-f545-45c9-a0da-c58644bc49cf"}</t>
  </si>
  <si>
    <t>96301fa3-f968-4054-9661-948fd1d139aa</t>
  </si>
  <si>
    <t>{"sessionId":"78cbf8f3-8f1f-4b01-95c2-2e1a0975e810","orderId":"96301fa3-f968-4054-9661-948fd1d139aa"}</t>
  </si>
  <si>
    <t>apres!</t>
  </si>
  <si>
    <t>586f2085-0439-4ef9-bc32-4ffb58ba81e1</t>
  </si>
  <si>
    <t>{"transactionId":"24031000198752","transferringAmount":"980.00"}</t>
  </si>
  <si>
    <t>a922ab30-bf52-4833-9919-823ef9b2704a</t>
  </si>
  <si>
    <t>{"sessionId":"f7069b83-746a-438c-b6c2-ac1ca70bb8b2","orderId":"a922ab30-bf52-4833-9919-823ef9b2704a"}</t>
  </si>
  <si>
    <t>dc443ca6-fa99-4f20-bbe1-2ec572d75b53</t>
  </si>
  <si>
    <t>{"sessionId":"5e3d216a-2a6d-458c-bbe9-514df9045817","orderId":"dc443ca6-fa99-4f20-bbe1-2ec572d75b53"}</t>
  </si>
  <si>
    <t>Ափռ ցփռ չծախսեք</t>
  </si>
  <si>
    <t>d776ba8f-d48b-4722-9e46-d9d877088b12</t>
  </si>
  <si>
    <t>5dedcc05-f1a2-4e92-9c21-e3858d3cfd07</t>
  </si>
  <si>
    <t>{"transactionId":"24031000156917","transferringAmount":"14700.00"}</t>
  </si>
  <si>
    <t>38245dc3-322e-4807-b039-4660eb064c9b</t>
  </si>
  <si>
    <t>{"sessionId":"ad6b4f98-4171-4e39-9d26-6c7d76b61fd2","orderId":"38245dc3-322e-4807-b039-4660eb064c9b"}</t>
  </si>
  <si>
    <t>9f9b8b18-0b03-4471-996f-e119c675c079</t>
  </si>
  <si>
    <t>{"transactionId":"24031000138787","transferringAmount":"294.00"}</t>
  </si>
  <si>
    <t>c675f4e6-b2d6-4a3e-bf67-4c677601075e</t>
  </si>
  <si>
    <t>{"sessionId":"a2acca28-9a78-4e3b-adf5-11510c7b00c5","orderId":"c675f4e6-b2d6-4a3e-bf67-4c677601075e"}</t>
  </si>
  <si>
    <t>Thank you:) Alex</t>
  </si>
  <si>
    <t>bd01d4f8-b01e-403f-bedb-a530a2c6ea0f</t>
  </si>
  <si>
    <t>{"sessionId":"e350ac0d-2209-42a6-878b-68c00d32ed5d","orderId":"bd01d4f8-b01e-403f-bedb-a530a2c6ea0f"}</t>
  </si>
  <si>
    <t>3ad24a84-f9d6-4739-ad50-d3a9b6d98153</t>
  </si>
  <si>
    <t>{"sessionId":"4e026189-9713-49f4-8418-a718bc2f4e11","orderId":"3ad24a84-f9d6-4739-ad50-d3a9b6d98153"}</t>
  </si>
  <si>
    <t>5ca64c4e-ac4c-4396-a3c1-e19c2035b232</t>
  </si>
  <si>
    <t>{"sessionId":"2a947c9f-313b-40d2-8823-6abb03cf5c51","orderId":"5ca64c4e-ac4c-4396-a3c1-e19c2035b232"}</t>
  </si>
  <si>
    <t>8384153e-5377-481d-a0d0-23157469f891</t>
  </si>
  <si>
    <t>{"transactionId":"24031000096919","transferringAmount":"294.00"}</t>
  </si>
  <si>
    <t>Շնորհակալ եմ</t>
  </si>
  <si>
    <t>b703405c-4487-42b2-9d47-dba5a2ed6734</t>
  </si>
  <si>
    <t>{"transactionId":"24031000086316","transferringAmount":"980.00"}</t>
  </si>
  <si>
    <t>bcfd65a7-fd3f-4759-8113-befb16581eaa</t>
  </si>
  <si>
    <t>{"transactionId":"24031000079291","transferringAmount":"392.00"}</t>
  </si>
  <si>
    <t>e2c6b82f-bdaf-40ce-afca-e779644e7c0c</t>
  </si>
  <si>
    <t>{"sessionId":"5fcc300a-7864-46d3-ae7c-3e4b57940eeb","orderId":"e2c6b82f-bdaf-40ce-afca-e779644e7c0c"}</t>
  </si>
  <si>
    <t>12ec882c-1208-4942-8976-244570a3808b</t>
  </si>
  <si>
    <t>{"transactionId":"24031000044019","transferringAmount":"980.00"}</t>
  </si>
  <si>
    <t>c831393a-f09d-4cab-a515-ac02d1791f67</t>
  </si>
  <si>
    <t>{"sessionId":"d00f2ccc-a0e3-4b98-ac96-35a26328123b","orderId":"c831393a-f09d-4cab-a515-ac02d1791f67"}</t>
  </si>
  <si>
    <t>Ура!</t>
  </si>
  <si>
    <t>c2caf680-7310-4cc6-a4db-688deaa01d8a</t>
  </si>
  <si>
    <t>{"sessionId":"6163fd21-1c24-4e4b-abe1-b72e59871ca3","orderId":"c2caf680-7310-4cc6-a4db-688deaa01d8a"}</t>
  </si>
  <si>
    <t>a73ad88a-2ccd-4f14-9661-3e50755f9331</t>
  </si>
  <si>
    <t>{"transactionId":"24030900305284","transferringAmount":"3920.00"}</t>
  </si>
  <si>
    <t>40238139-04c1-41c7-aea5-883a1e9fde5d</t>
  </si>
  <si>
    <t>{"sessionId":"5896ffe2-15bc-440e-b635-d7d90e18f6c1","orderId":"40238139-04c1-41c7-aea5-883a1e9fde5d"}</t>
  </si>
  <si>
    <t>b96d4b21-6a9f-4c38-aab5-70938ebb8dca</t>
  </si>
  <si>
    <t>{"transactionId":"24030900200817","transferringAmount":"980.00"}</t>
  </si>
  <si>
    <t>94cc4b4a-70c3-4744-a00f-85511e64837e</t>
  </si>
  <si>
    <t>{"transactionId":"24030900180668","transferringAmount":"1470.00"}</t>
  </si>
  <si>
    <t>bce16374-69e9-4851-b8f3-929eb3752a5f</t>
  </si>
  <si>
    <t>{"transactionId":"24030900168018","transferringAmount":"4900.00"}</t>
  </si>
  <si>
    <t>b0a459de-cc2e-4463-99bd-14ae6864bb44</t>
  </si>
  <si>
    <t>{"transactionId":"24030900164188","transferringAmount":"98.00"}</t>
  </si>
  <si>
    <t>555f54f7-e376-44cc-a622-a164ecc4afdb</t>
  </si>
  <si>
    <t>{"sessionId":"4089a28b-29ee-4e3c-8300-4d9021697257","orderId":"555f54f7-e376-44cc-a622-a164ecc4afdb"}</t>
  </si>
  <si>
    <t>de13cdee-d9aa-42ca-b339-b9d2c58dbf49</t>
  </si>
  <si>
    <t>{"sessionId":"81bcd9c7-0de1-4c60-8bda-11558a223b75","orderId":"de13cdee-d9aa-42ca-b339-b9d2c58dbf49"}</t>
  </si>
  <si>
    <t>լյավ ինիք👌</t>
  </si>
  <si>
    <t>985f9674-b7de-4159-8da1-8fcdeb5fb5a9</t>
  </si>
  <si>
    <t>{"sessionId":"57226fba-2a08-4276-adb4-8b0fdf003ded","orderId":"985f9674-b7de-4159-8da1-8fcdeb5fb5a9"}</t>
  </si>
  <si>
    <t>ef720dcd-e272-4443-8996-3837dc393197</t>
  </si>
  <si>
    <t>{"transactionId":"24030900150234","transferringAmount":"980.00"}</t>
  </si>
  <si>
    <t>e0efd3f0-7031-4e09-8ecf-6f215835677b</t>
  </si>
  <si>
    <t>{"sessionId":"afe7e94e-9952-4420-bcd9-203e01b9d598","orderId":"e0efd3f0-7031-4e09-8ecf-6f215835677b"}</t>
  </si>
  <si>
    <t>632b252a-4eed-4ed1-b34b-510a4b4d2298</t>
  </si>
  <si>
    <t>{"sessionId":"02cac754-425f-4d5f-9446-c448b9db4494","orderId":"632b252a-4eed-4ed1-b34b-510a4b4d2298"}</t>
  </si>
  <si>
    <t>2adf4643-ff4e-41d1-9a69-06401fc80106</t>
  </si>
  <si>
    <t>{"transactionId":"24030900079657","transferringAmount":"1470.00"}</t>
  </si>
  <si>
    <t>8c555223-f4e3-4178-9410-1ed24b6812ba</t>
  </si>
  <si>
    <t>{"transactionId":"24030900078243","transferringAmount":"1470.00"}</t>
  </si>
  <si>
    <t>85d9a5f5-18e0-4648-af89-c87d97ddece0</t>
  </si>
  <si>
    <t>{"sessionId":"8d66fc2b-d4fe-43a0-b78e-bac1dae3c5f2","orderId":"85d9a5f5-18e0-4648-af89-c87d97ddece0"}</t>
  </si>
  <si>
    <t>👌</t>
  </si>
  <si>
    <t>e21b07d0-6106-47d6-bcb3-c93a32cdaf6a</t>
  </si>
  <si>
    <t>{"sessionId":"64354c26-8574-44e3-a999-1e4dc0358341","orderId":"e21b07d0-6106-47d6-bcb3-c93a32cdaf6a"}</t>
  </si>
  <si>
    <t>Պէնդ կաց ✊🏻</t>
  </si>
  <si>
    <t>975e177d-cb05-4bd0-a845-552e24319d9c</t>
  </si>
  <si>
    <t>{"sessionId":"2eb35147-1174-4f6e-ab67-95c12b51cd13","orderId":"975e177d-cb05-4bd0-a845-552e24319d9c"}</t>
  </si>
  <si>
    <t>8f58f89f-4343-4a78-a359-afed9ec935ec</t>
  </si>
  <si>
    <t>{"sessionId":"7e680e22-f80c-42e3-af4e-678e0e39b753","orderId":"8f58f89f-4343-4a78-a359-afed9ec935ec"}</t>
  </si>
  <si>
    <t>Հավերժ Հայաստանի համար</t>
  </si>
  <si>
    <t>7c5891d6-aede-498b-9105-3160c2f96200</t>
  </si>
  <si>
    <t>{"sessionId":"2fbc9e94-0e26-474e-8a36-f408c015c5a1","orderId":"7c5891d6-aede-498b-9105-3160c2f96200"}</t>
  </si>
  <si>
    <t>5e6cd17a-eda1-4a45-887c-3f2c531e11ae</t>
  </si>
  <si>
    <t>{"sessionId":"033b3002-e06b-441b-a924-170bef788c1e","orderId":"5e6cd17a-eda1-4a45-887c-3f2c531e11ae"}</t>
  </si>
  <si>
    <t>00f680e3-bf4c-4341-aa5f-d2d0e7409117</t>
  </si>
  <si>
    <t>{"sessionId":"a92895f6-8a40-4352-91fc-d4b67255bfb6","orderId":"00f680e3-bf4c-4341-aa5f-d2d0e7409117"}</t>
  </si>
  <si>
    <t>663c8b3e-1c26-418d-a028-2505410e2a75</t>
  </si>
  <si>
    <t>{"transactionId":"24030900034989","transferringAmount":"980.00"}</t>
  </si>
  <si>
    <t>a2d5cd18-38d8-48e7-9fbe-a06b723747f6</t>
  </si>
  <si>
    <t>{"transactionId":"24030900034987","transferringAmount":"2940.00"}</t>
  </si>
  <si>
    <t>e2ba876c-d189-4d49-8d32-07b4f8489615</t>
  </si>
  <si>
    <t>{"sessionId":"e8b1f4a5-7615-4ded-9770-224ff6914ce3","orderId":"e2ba876c-d189-4d49-8d32-07b4f8489615"}</t>
  </si>
  <si>
    <t>879c3f26-63ae-4739-87e4-b18af26b8565</t>
  </si>
  <si>
    <t>{"sessionId":"653bfd22-8baa-4432-8b6f-87b7f3cee3a9","orderId":"879c3f26-63ae-4739-87e4-b18af26b8565"}</t>
  </si>
  <si>
    <t>ad8892ac-da89-43d3-ad6a-1cbb15f8c0d3</t>
  </si>
  <si>
    <t>{"transactionId":"24030800344303","transferringAmount":"1960.00"}</t>
  </si>
  <si>
    <t>2bbfba0f-efba-446a-8780-41ccd3125286</t>
  </si>
  <si>
    <t>{"transactionId":"24030800319351","transferringAmount":"980.00"}</t>
  </si>
  <si>
    <t>eb3b792f-640d-4387-976f-31685a1a6ee4</t>
  </si>
  <si>
    <t>{"transactionId":"24030800319359","transferringAmount":"980.00"}</t>
  </si>
  <si>
    <t>33d1929f-16bb-4319-83fd-2b54df278cb2</t>
  </si>
  <si>
    <t>{"transactionId":"24030800317441","transferringAmount":"980.00"}</t>
  </si>
  <si>
    <t>6507e6e0-33c9-457d-83bd-f92c612bb643</t>
  </si>
  <si>
    <t>{"sessionId":"d94c4177-d7e6-4cc6-a38a-bbe4a992fcbc","orderId":"6507e6e0-33c9-457d-83bd-f92c612bb643"}</t>
  </si>
  <si>
    <t>9e7e96a1-5799-4b76-b4ed-5090e6536b7d</t>
  </si>
  <si>
    <t>{"sessionId":"e28490ef-c939-4ca7-9965-fefbfc50b010","orderId":"9e7e96a1-5799-4b76-b4ed-5090e6536b7d"}</t>
  </si>
  <si>
    <t>92ee60bd-7b7e-4f78-a958-1d699dac8280</t>
  </si>
  <si>
    <t>{"transactionId":"24030800244424","transferringAmount":"4900.00"}</t>
  </si>
  <si>
    <t>a37158f3-bfa2-423f-9a09-cbf4d2860f8c</t>
  </si>
  <si>
    <t>{"transactionId":"24030800229218","transferringAmount":"1470.00"}</t>
  </si>
  <si>
    <t>Cleaning Team</t>
  </si>
  <si>
    <t>dd3cec0d-fc2e-4353-bd20-a92b9b1c4a32</t>
  </si>
  <si>
    <t>{"transactionId":"24030800175516","transferringAmount":"98.00"}</t>
  </si>
  <si>
    <t>8d3acb72-92ab-4071-8867-5bd41f8e8f8a</t>
  </si>
  <si>
    <t>{"transactionId":"24030800165161","transferringAmount":"2940.00"}</t>
  </si>
  <si>
    <t>f4968195-5845-498b-80b4-9f33f92f8daf</t>
  </si>
  <si>
    <t>{"sessionId":"efc435d1-2874-43e5-ba92-a551fadf6eb6","orderId":"f4968195-5845-498b-80b4-9f33f92f8daf"}</t>
  </si>
  <si>
    <t>99d5c27f-a187-45ba-a58f-597f815eea94</t>
  </si>
  <si>
    <t>{"sessionId":"2bca3dc5-1b2f-40c6-9f43-942bf0eb4b89","orderId":"99d5c27f-a187-45ba-a58f-597f815eea94"}</t>
  </si>
  <si>
    <t>ae1a9bd1-346e-4d55-ab4d-d261afcb7ac7</t>
  </si>
  <si>
    <t>{"sessionId":"e2888341-70bc-448a-9f84-3976258aba1f","orderId":"ae1a9bd1-346e-4d55-ab4d-d261afcb7ac7"}</t>
  </si>
  <si>
    <t>7c86b8d4-afa8-4938-9076-e803837b748b</t>
  </si>
  <si>
    <t>{"transactionId":"24030800159276","transferringAmount":"980.00"}</t>
  </si>
  <si>
    <t>c1a044f3-5ab8-42e0-9ccc-0160591687b5</t>
  </si>
  <si>
    <t>{"sessionId":"1217dffd-92cc-4096-9c91-b320df7bcddc","orderId":"c1a044f3-5ab8-42e0-9ccc-0160591687b5"}</t>
  </si>
  <si>
    <t>Վերո՞ սենսեյդ քեզ շնորհավորումա</t>
  </si>
  <si>
    <t>ebdeac74-7e83-4da2-b7ed-81dae5d62438</t>
  </si>
  <si>
    <t>{"transactionId":"24030800141809","transferringAmount":"490.00"}</t>
  </si>
  <si>
    <t>d8d804fc-4971-4980-9f53-356c09efe8cd</t>
  </si>
  <si>
    <t>{"transactionId":"24030800121861","transferringAmount":"490.00"}</t>
  </si>
  <si>
    <t>ce3e6446-200f-463b-a727-37a8b0108de2</t>
  </si>
  <si>
    <t>{"transactionId":"24030800121850","transferringAmount":"980.00"}</t>
  </si>
  <si>
    <t>Happy march 8th</t>
  </si>
  <si>
    <t>23fcd941-5028-4b70-b224-8fc065ad907a</t>
  </si>
  <si>
    <t>{"sessionId":"cc6879a1-cc47-4abf-806b-a109a1158bce","orderId":"23fcd941-5028-4b70-b224-8fc065ad907a"}</t>
  </si>
  <si>
    <t>Спасибо, у вас прекрасно!</t>
  </si>
  <si>
    <t>c0415e76-e7d1-47f9-a4e7-cb8220becf6b</t>
  </si>
  <si>
    <t>{"transactionId":"24030800092889","transferringAmount":"980.00"}</t>
  </si>
  <si>
    <t>93d54a0c-44d7-4a79-a5e9-98c097a43341</t>
  </si>
  <si>
    <t>{"transactionId":"24030800082330","transferringAmount":"980.00"}</t>
  </si>
  <si>
    <t>08574a26-9943-466a-8a74-469aecdc6abd</t>
  </si>
  <si>
    <t>{"transactionId":"24030800078839","transferringAmount":"980.00"}</t>
  </si>
  <si>
    <t>a91e680b-12e7-45d2-9bdc-cacf52faf310</t>
  </si>
  <si>
    <t>{"sessionId":"bbd0c06b-e6d2-414c-b814-ccf4b5b8b270","orderId":"a91e680b-12e7-45d2-9bdc-cacf52faf310"}</t>
  </si>
  <si>
    <t>ee04c3ba-e000-49cb-8b39-47a4e11b1a8e</t>
  </si>
  <si>
    <t>{"transactionId":"24030700373678","transferringAmount":"980.00"}</t>
  </si>
  <si>
    <t>b926d44d-8d61-45f4-a9ce-81f372d59fc8</t>
  </si>
  <si>
    <t>{"sessionId":"4412cc1e-f311-4d5d-b4dd-bc8fda7db310","orderId":"b926d44d-8d61-45f4-a9ce-81f372d59fc8"}</t>
  </si>
  <si>
    <t>748562d5-5424-409b-b877-af2a2b3cbe9a</t>
  </si>
  <si>
    <t>{"transactionId":"24030700241574","transferringAmount":"294.00"}</t>
  </si>
  <si>
    <t>60abe53a-a0fd-413d-827b-f1270e6c356f</t>
  </si>
  <si>
    <t>{"sessionId":"42ebdcc9-0b1a-451b-8e73-157289fc9462","orderId":"60abe53a-a0fd-413d-827b-f1270e6c356f"}</t>
  </si>
  <si>
    <t>cb581251-760c-49f1-88a6-6116503f2385</t>
  </si>
  <si>
    <t>{"transactionId":"24030700205096","transferringAmount":"980.00"}</t>
  </si>
  <si>
    <t>85bae549-21a2-423b-ac78-0893c830961d</t>
  </si>
  <si>
    <t>{"sessionId":"7ba5c9f4-931b-4b47-b248-cc3b02faf408","orderId":"85bae549-21a2-423b-ac78-0893c830961d"}</t>
  </si>
  <si>
    <t>63c445c2-996d-4ced-b4b8-f8b9237d9194</t>
  </si>
  <si>
    <t>{"sessionId":"90e69947-1cc7-4e91-8ec4-465ac1d5e1ca","orderId":"63c445c2-996d-4ced-b4b8-f8b9237d9194"}</t>
  </si>
  <si>
    <t>5f9d460b-d3b5-428e-af87-9461f6da2b5a</t>
  </si>
  <si>
    <t>{"transactionId":"24030700081285","transferringAmount":"490.00"}</t>
  </si>
  <si>
    <t>0bd7c17f-6d4a-4ae6-a73b-5a7871ef783d</t>
  </si>
  <si>
    <t>{"sessionId":"a1de9f0e-6231-4b50-b65b-9fe852dee514","orderId":"0bd7c17f-6d4a-4ae6-a73b-5a7871ef783d"}</t>
  </si>
  <si>
    <t>d8a3631a-0c62-40b8-a148-2998c7c7588d</t>
  </si>
  <si>
    <t>{"sessionId":"19f089fd-09cd-4a70-bfd6-eb49d1f59c58","orderId":"d8a3631a-0c62-40b8-a148-2998c7c7588d"}</t>
  </si>
  <si>
    <t>c68f9867-36b7-4530-9bb9-1f2775c2f832</t>
  </si>
  <si>
    <t>{"sessionId":"bd45c72b-40fb-413b-9d2d-5aed79dbcbb6","orderId":"c68f9867-36b7-4530-9bb9-1f2775c2f832"}</t>
  </si>
  <si>
    <t>b9e052ed-526a-4256-bce6-eda08e71055f</t>
  </si>
  <si>
    <t>{"sessionId":"c2b9bcf1-f7cd-449e-879d-54a7356cca66","orderId":"b9e052ed-526a-4256-bce6-eda08e71055f"}</t>
  </si>
  <si>
    <t>38dc54f1-6c96-443c-846e-0d574bbbb701</t>
  </si>
  <si>
    <t>{"sessionId":"c37e33c7-1f63-4e52-aad1-bb0b1de10a48","orderId":"38dc54f1-6c96-443c-846e-0d574bbbb701"}</t>
  </si>
  <si>
    <t>3ef5b91d-92c3-46e9-a220-01c19adf8b13</t>
  </si>
  <si>
    <t>{"transactionId":"24030600171200","transferringAmount":"980.00"}</t>
  </si>
  <si>
    <t>4a78b8c6-af07-4f35-89e3-202c4f71189e</t>
  </si>
  <si>
    <t>{"transactionId":"24030600159923","transferringAmount":"490.00"}</t>
  </si>
  <si>
    <t>Anjela Asryan</t>
  </si>
  <si>
    <t>e11e2543-f758-49ee-a4de-acb6b906c12f</t>
  </si>
  <si>
    <t>{"transactionId":"24030600155539","transferringAmount":"98.00"}</t>
  </si>
  <si>
    <t>55da926d-ac29-419a-a837-c3e92cfd6ac2</t>
  </si>
  <si>
    <t>{"sessionId":"ae815ddd-769f-4537-8098-c9c3da6d758f","orderId":"55da926d-ac29-419a-a837-c3e92cfd6ac2"}</t>
  </si>
  <si>
    <t>faa958b1-b9e3-41b3-96d7-61c7a0398290</t>
  </si>
  <si>
    <t>{"sessionId":"ea9e6234-27de-470f-8899-fa18507c04d0","orderId":"faa958b1-b9e3-41b3-96d7-61c7a0398290"}</t>
  </si>
  <si>
    <t>69905261-b845-4cc8-ae25-2b0fad1db260</t>
  </si>
  <si>
    <t>{"sessionId":"ba6b0eeb-b0a8-45f2-94ce-6fadef2532fc","orderId":"69905261-b845-4cc8-ae25-2b0fad1db260"}</t>
  </si>
  <si>
    <t>Քարտով թեսթ</t>
  </si>
  <si>
    <t>1df3b42f-e8f1-45cc-96e1-c1f3bd01f164</t>
  </si>
  <si>
    <t>{"transactionId":"24030500357235","transferringAmount":"98.00"}</t>
  </si>
  <si>
    <t>cf7c3017-9dc7-400f-b508-8a9f82e17c11</t>
  </si>
  <si>
    <t>{"transactionId":"24030500331458","transferringAmount":"2940.00"}</t>
  </si>
  <si>
    <t>b83d436c-d326-4ddc-8410-30988fabfbc9</t>
  </si>
  <si>
    <t>{"sessionId":"b3132c44-b1c1-42fe-b71f-52b836f1af3d","orderId":"b83d436c-d326-4ddc-8410-30988fabfbc9"}</t>
  </si>
  <si>
    <t>e0c4b7dc-bcf0-4530-a8c1-222f02fc117c</t>
  </si>
  <si>
    <t>{"sessionId":"63260712-70a7-4282-95a3-5548390908f8","orderId":"e0c4b7dc-bcf0-4530-a8c1-222f02fc117c"}</t>
  </si>
  <si>
    <t>52a07ce8-c56b-46f5-aeff-14e3c4022afb</t>
  </si>
  <si>
    <t>{"transactionId":"24030500127623","transferringAmount":"980.00"}</t>
  </si>
  <si>
    <t>64c1e737-605a-42ba-a9a1-8b04120528ee</t>
  </si>
  <si>
    <t>{"sessionId":"917a7d40-33fd-4110-b696-7fab44ff24f0","orderId":"64c1e737-605a-42ba-a9a1-8b04120528ee"}</t>
  </si>
  <si>
    <t>dbd295b9-ccfb-403a-b9ab-6f2ebcfff433</t>
  </si>
  <si>
    <t>{"transactionId":"24030500063490","transferringAmount":"490.00"}</t>
  </si>
  <si>
    <t>3908b450-d7db-4c4f-90c9-ff741fd62b7d</t>
  </si>
  <si>
    <t>{"transactionId":"24030400335498","transferringAmount":"2940.00"}</t>
  </si>
  <si>
    <t>97a1de0c-8cc9-4d7b-bb51-1716ca22adec</t>
  </si>
  <si>
    <t>{"transactionId":"24030400275074","transferringAmount":"98.00"}</t>
  </si>
  <si>
    <t>394ac652-d491-4fcd-9efd-53f830e8e6bb</t>
  </si>
  <si>
    <t>{"transactionId":"24030400272602","transferringAmount":"1960.00"}</t>
  </si>
  <si>
    <t>2eef7b6b-cf8b-498d-b052-962274138954</t>
  </si>
  <si>
    <t>{"sessionId":"ebe64c4b-0e5d-4f5d-a8a7-3866db601dd0","orderId":"2eef7b6b-cf8b-498d-b052-962274138954"}</t>
  </si>
  <si>
    <t>2f993d24-43b3-4dd2-8ad4-13adac61f178</t>
  </si>
  <si>
    <t>{"transactionId":"24030400200961","transferringAmount":"98.00"}</t>
  </si>
  <si>
    <t>Doxli nkart poxi</t>
  </si>
  <si>
    <t>eaf56cca-cedb-4aa4-acbc-cb6882beb922</t>
  </si>
  <si>
    <t>{"sessionId":"3f2ab9a2-40cb-4ef1-a4e2-454e297520fd","orderId":"eaf56cca-cedb-4aa4-acbc-cb6882beb922"}</t>
  </si>
  <si>
    <t>5dba3db1-c714-4867-807f-f93eb688c56a</t>
  </si>
  <si>
    <t>{"transactionId":"24030400104709","transferringAmount":"490.00"}</t>
  </si>
  <si>
    <t>a5e1fed8-c4da-4a35-8f1e-7f596e7e1092</t>
  </si>
  <si>
    <t>{"transactionId":"24030300246508","transferringAmount":"3920.00"}</t>
  </si>
  <si>
    <t>a78798cb-9817-44ce-97ae-c30f9f0d1f25</t>
  </si>
  <si>
    <t>{"sessionId":"5be14383-f36b-4f51-b70c-6e69ee2ac491","orderId":"a78798cb-9817-44ce-97ae-c30f9f0d1f25"}</t>
  </si>
  <si>
    <t>09f0669a-4d3f-4f0e-a615-d8757382a1e3</t>
  </si>
  <si>
    <t>{"sessionId":"ffb5d705-7a99-4538-992c-18b4d4726822","orderId":"09f0669a-4d3f-4f0e-a615-d8757382a1e3"}</t>
  </si>
  <si>
    <t>39896124-a931-494c-b469-012ca480719f</t>
  </si>
  <si>
    <t>{"sessionId":"05314671-e190-4daa-a5a5-d05f12978ede","orderId":"39896124-a931-494c-b469-012ca480719f"}</t>
  </si>
  <si>
    <t>Տան մոտով անցնում էի, դռան վրա թիփ տեսա</t>
  </si>
  <si>
    <t>884d9a2e-7465-4273-87d3-67195a8add04</t>
  </si>
  <si>
    <t>{"sessionId":"a59b5226-900f-43d8-8b92-092205f01d50","orderId":"884d9a2e-7465-4273-87d3-67195a8add04"}</t>
  </si>
  <si>
    <t>91a5116f-1104-4580-b273-292986f7666d</t>
  </si>
  <si>
    <t>{"sessionId":"cd62553e-e4bf-4717-9f80-cface7d2aaf6","orderId":"91a5116f-1104-4580-b273-292986f7666d"}</t>
  </si>
  <si>
    <t>dba13984-5330-4870-83d7-06a7026b68b2</t>
  </si>
  <si>
    <t>{"sessionId":"69dbf8ca-d10b-4626-aa84-88a864c3892b","orderId":"dba13984-5330-4870-83d7-06a7026b68b2"}</t>
  </si>
  <si>
    <t>d480768f-4c2a-403c-91ca-71ad2508dd25</t>
  </si>
  <si>
    <t>{"sessionId":"c85ac8a7-11f8-4188-a3a2-7b0222d66a23","orderId":"d480768f-4c2a-403c-91ca-71ad2508dd25"}</t>
  </si>
  <si>
    <t>8f0b5348-8d3d-4159-913b-6cefbd41c9e4</t>
  </si>
  <si>
    <t>{"sessionId":"5fb1c130-526f-47d9-8242-760189f2437f","orderId":"8f0b5348-8d3d-4159-913b-6cefbd41c9e4"}</t>
  </si>
  <si>
    <t>08140336-ecd4-4431-8eff-5642350b5807</t>
  </si>
  <si>
    <t>{"sessionId":"3209d9c8-c4b5-4b68-80d8-f46b8a8f55a2","orderId":"08140336-ecd4-4431-8eff-5642350b5807"}</t>
  </si>
  <si>
    <t>da4240e7-e043-4540-a31a-f151a371f517</t>
  </si>
  <si>
    <t>{"sessionId":"4dcedb14-e1f7-4897-80e5-0159ca68cc3e","orderId":"da4240e7-e043-4540-a31a-f151a371f517"}</t>
  </si>
  <si>
    <t>1b9f79a4-fae3-42ae-b084-6d9311bdf833</t>
  </si>
  <si>
    <t>{"transactionId":"24030300045887","transferringAmount":"490.00"}</t>
  </si>
  <si>
    <t>a1812840-d830-4e33-9d16-6d453dd32c0a</t>
  </si>
  <si>
    <t>{"sessionId":"6bf6e6c2-59fb-4012-8522-6c7d9aeb2d95","orderId":"a1812840-d830-4e33-9d16-6d453dd32c0a"}</t>
  </si>
  <si>
    <t>bc249b5c-9384-47e7-86e6-9e2f1d71bd1e</t>
  </si>
  <si>
    <t>{"transactionId":"24030200233758","transferringAmount":"490.00"}</t>
  </si>
  <si>
    <t>e5ad72fa-3f7c-470b-af70-45b6f1be579b</t>
  </si>
  <si>
    <t>{"sessionId":"588c59c6-2b62-4ffe-abe4-2a4663076040","orderId":"e5ad72fa-3f7c-470b-af70-45b6f1be579b"}</t>
  </si>
  <si>
    <t>👍</t>
  </si>
  <si>
    <t>e413b656-8160-498b-b867-74b6ccaa1b77</t>
  </si>
  <si>
    <t>{"sessionId":"6c6a86df-528e-4b54-b0fd-c6af0705fad8","orderId":"e413b656-8160-498b-b867-74b6ccaa1b77"}</t>
  </si>
  <si>
    <t>6d6f4767-fc14-4341-be7f-21d9ee1f5e61</t>
  </si>
  <si>
    <t>{"transactionId":"24030200131819","transferringAmount":"1960.00"}</t>
  </si>
  <si>
    <t>21a3d313-9034-4130-ad7d-1e5b12dba630</t>
  </si>
  <si>
    <t>{"transactionId":"24030200127985","transferringAmount":"980.00"}</t>
  </si>
  <si>
    <t>d88b940a-6259-4939-9a29-60e5b99879dc</t>
  </si>
  <si>
    <t>{"sessionId":"f2d541b6-bb11-4a74-9189-4953ef196ec1","orderId":"d88b940a-6259-4939-9a29-60e5b99879dc"}</t>
  </si>
  <si>
    <t>e76219a4-40e5-4f76-9617-03d6f18682bb</t>
  </si>
  <si>
    <t>{"sessionId":"cb646b50-7f91-4b46-9bd8-a982870d0b7a","orderId":"e76219a4-40e5-4f76-9617-03d6f18682bb"}</t>
  </si>
  <si>
    <t>24a6c1c9-8d24-48de-b9da-c87729f2ece3</t>
  </si>
  <si>
    <t>{"sessionId":"598e276a-01e7-4ab8-9385-f0c69fddca33","orderId":"24a6c1c9-8d24-48de-b9da-c87729f2ece3"}</t>
  </si>
  <si>
    <t>8d056dbf-8e59-471e-8ca0-2d3348428b88</t>
  </si>
  <si>
    <t>{"transactionId":"24030100323659","transferringAmount":"1960.00"}</t>
  </si>
  <si>
    <t>40df2db6-4515-45c6-8c08-6bef9e78a59b</t>
  </si>
  <si>
    <t>{"sessionId":"ec30e07e-37a9-4d3a-92f1-04e6323136cf","orderId":"40df2db6-4515-45c6-8c08-6bef9e78a59b"}</t>
  </si>
  <si>
    <t>3d0a604f-c68c-4033-b096-fc93d4422eed</t>
  </si>
  <si>
    <t>{"sessionId":"bf1324d8-dbb7-4106-9fd1-a8ef8fa51f68","orderId":"3d0a604f-c68c-4033-b096-fc93d4422eed"}</t>
  </si>
  <si>
    <t>af6bde68-0d03-4e3c-9847-741b0d70278d</t>
  </si>
  <si>
    <t>{"transactionId":"24030100268630","transferringAmount":"490.00"}</t>
  </si>
  <si>
    <t>29effaa5-f17c-4984-9219-4af3da466d4d</t>
  </si>
  <si>
    <t>{"transactionId":"24030100240422","transferringAmount":"490.00"}</t>
  </si>
  <si>
    <t>245d9ddc-3ae8-42c7-9e6b-edf0a7d0bf90</t>
  </si>
  <si>
    <t>bb02ef6a-22b7-4188-a7c7-02747d86d46f</t>
  </si>
  <si>
    <t>😎</t>
  </si>
  <si>
    <t>a518834c-3401-438b-9664-a185c2399f44</t>
  </si>
  <si>
    <t>{"transactionId":"24030100161028","transferringAmount":"490.00"}</t>
  </si>
  <si>
    <t>12e5c5cc-9a13-48d3-a7b7-f4feb356fe7e</t>
  </si>
  <si>
    <t>{"transactionId":"24030100131331","transferringAmount":490}</t>
  </si>
  <si>
    <t>e20d1437-5ec0-4ef5-8547-1c5e744443ef</t>
  </si>
  <si>
    <t>{"sessionId":"92c74f98-5bf0-41ad-9039-8ee801049c60","orderId":"e20d1437-5ec0-4ef5-8547-1c5e744443ef"}</t>
  </si>
  <si>
    <t>7c65a585-1fd7-402d-9b85-10223973ebd6</t>
  </si>
  <si>
    <t>{"transactionId":"24030100099017","transferringAmount":490}</t>
  </si>
  <si>
    <t>🌸</t>
  </si>
  <si>
    <t>d6fad82b-ba54-4202-8aa0-ef8eb3ac6e58</t>
  </si>
  <si>
    <t>{"transactionId":"24022900361725","transferringAmount":98}</t>
  </si>
  <si>
    <t>c9029ee2-4539-4b06-a4bf-b7865e274f66</t>
  </si>
  <si>
    <t>{"sessionId":"7b6f7626-ae32-4413-9f65-5d503ddf11ca","orderId":"c9029ee2-4539-4b06-a4bf-b7865e274f66"}</t>
  </si>
  <si>
    <t>ae240d3a-dadf-4c93-a90f-aff0bd5b45cd</t>
  </si>
  <si>
    <t>{"transactionId":"24022900288896","transferringAmount":294}</t>
  </si>
  <si>
    <t>Merci</t>
  </si>
  <si>
    <t>626b57f7-5f38-4961-bc47-a008d9b543a1</t>
  </si>
  <si>
    <t>{"transactionId":"24022900146498","transferringAmount":490}</t>
  </si>
  <si>
    <t>cb147d27-c43c-40fa-aa6d-06fb7aa4dadb</t>
  </si>
  <si>
    <t>{"transactionId":"24022900113964","transferringAmount":980}</t>
  </si>
  <si>
    <t>a917e026-1104-4584-9119-6f0f1dd71905</t>
  </si>
  <si>
    <t>{"transactionId":"24022800321392","transferringAmount":980}</t>
  </si>
  <si>
    <t>a279113d-b460-432b-b827-d6f10ccb9aff</t>
  </si>
  <si>
    <t>{"transactionId":"24041400115808","transferringAmount":"98.00"}</t>
  </si>
  <si>
    <t>20e50d01-bbcf-4f13-abcf-8ff8e8985ad5</t>
  </si>
  <si>
    <t>{"transactionId":"24022800174642","transferringAmount":490}</t>
  </si>
  <si>
    <t>45d4e2ca-0ef9-4ec4-bee4-0c812405a4b8</t>
  </si>
  <si>
    <t>{"transactionId":"24041400115803","transferringAmount":"980.00"}</t>
  </si>
  <si>
    <t>Great Team</t>
  </si>
  <si>
    <t>94d9114f-256c-446d-879b-1fab0e804344</t>
  </si>
  <si>
    <t>{"transactionId":"24022800174630","transferringAmount":490}</t>
  </si>
  <si>
    <t>2f81d7ed-235d-45a3-9a3e-b25279d28c4e</t>
  </si>
  <si>
    <t>{"transactionId":"24022800174623","transferringAmount":294}</t>
  </si>
  <si>
    <t>88a78890-1a0f-43f2-88fc-048ae9c0e1b1</t>
  </si>
  <si>
    <t>{"transactionId":"24022800174621","transferringAmount":294}</t>
  </si>
  <si>
    <t>cb3c47ac-3109-4d2b-bd9e-5abedc523c39</t>
  </si>
  <si>
    <t>{"transactionId":"24022800174603","transferringAmount":294}</t>
  </si>
  <si>
    <t>e9478ddd-0502-43e8-8816-3af016ad580b</t>
  </si>
  <si>
    <t>{"sessionId":"8e7b69a3-5562-41f9-b4be-f11031c4f096","orderId":"e9478ddd-0502-43e8-8816-3af016ad580b"}</t>
  </si>
  <si>
    <t>078f34ba-c741-4abc-bbb3-7965bfa10297</t>
  </si>
  <si>
    <t>{"sessionId":"6de2ec5c-1bcb-4cd7-b96c-049141f80fdf","orderId":"078f34ba-c741-4abc-bbb3-7965bfa10297"}</t>
  </si>
  <si>
    <t>213e3c42-8b9d-4ae4-a402-a7decf8ed2cd</t>
  </si>
  <si>
    <t>{"sessionId":"d90502fc-36bf-4bc9-8474-cf5b56eb5be1","orderId":"213e3c42-8b9d-4ae4-a402-a7decf8ed2cd"}</t>
  </si>
  <si>
    <t>466c677a-1417-42d1-bd28-6da3ce93ba56</t>
  </si>
  <si>
    <t>{"transactionId":"24022700299982","transferringAmount":294}</t>
  </si>
  <si>
    <t>d94dc1f7-d384-4fc3-b0a4-4a1dcfc049ea</t>
  </si>
  <si>
    <t>{"transactionId":"24022700280230","transferringAmount":294}</t>
  </si>
  <si>
    <t>5c893f9a-5623-49bf-b911-85f5be8f4621</t>
  </si>
  <si>
    <t>{"sessionId":"45e5f932-a9dd-4253-9514-a0542d794c6c","orderId":"5c893f9a-5623-49bf-b911-85f5be8f4621"}</t>
  </si>
  <si>
    <t>շնորհակալ եմ լավ սպասարկման համար</t>
  </si>
  <si>
    <t>6d23affd-97e1-4cb3-82b8-b3604c25b282</t>
  </si>
  <si>
    <t>{"transactionId":"24022700278654","transferringAmount":490}</t>
  </si>
  <si>
    <t>a9a7f649-c102-454e-b086-4e1cda9a9ea2</t>
  </si>
  <si>
    <t>{"sessionId":"75812bae-1cad-4ccd-9a37-e4be90e8252e","orderId":"a9a7f649-c102-454e-b086-4e1cda9a9ea2"}</t>
  </si>
  <si>
    <t>ccba5eb9-be3b-4d21-8cf8-180c226c9f79</t>
  </si>
  <si>
    <t>{"sessionId":"a15b2c95-a246-460e-b5f1-1a9c77d4e252","orderId":"ccba5eb9-be3b-4d21-8cf8-180c226c9f79"}</t>
  </si>
  <si>
    <t>Rounds</t>
  </si>
  <si>
    <t>8788e8ee-681b-4f9c-91d1-307107eb16fd</t>
  </si>
  <si>
    <t>{"sessionId":"3f978fa7-f9a5-4ee7-8aa4-7383d9e12a58","orderId":"8788e8ee-681b-4f9c-91d1-307107eb16fd"}</t>
  </si>
  <si>
    <t>d6b7eff4-c29a-45ef-a2f7-ad8109526275</t>
  </si>
  <si>
    <t>{"transactionId":"24022700130674","transferringAmount":2940}</t>
  </si>
  <si>
    <t>3274b7d9-72e1-48fe-a23c-d1e9a1fbc97e</t>
  </si>
  <si>
    <t>{"sessionId":"d3986740-3d94-4f8d-801e-97baeefefb65","orderId":"3274b7d9-72e1-48fe-a23c-d1e9a1fbc97e"}</t>
  </si>
  <si>
    <t>77fd7ec2-5dc9-431c-9036-451e434ec41b</t>
  </si>
  <si>
    <t>{"transactionId":"24022700041028","transferringAmount":294}</t>
  </si>
  <si>
    <t>Շնորհակալ եմ Էդգար ջան։</t>
  </si>
  <si>
    <t>3971665c-1fb4-4176-a7c2-b37df9f78ffc</t>
  </si>
  <si>
    <t>{"sessionId":"1ab03e15-3d76-4bcf-aa36-2546a5b3e965","orderId":"3971665c-1fb4-4176-a7c2-b37df9f78ffc"}</t>
  </si>
  <si>
    <t>cc08a623-3c1e-4a96-8ca2-914fa6d02ff6</t>
  </si>
  <si>
    <t>{"sessionId":"2776ec43-73b5-412a-bbb1-0ba5ba920c04","orderId":"cc08a623-3c1e-4a96-8ca2-914fa6d02ff6"}</t>
  </si>
  <si>
    <t>c558b485-4832-4c57-8dd4-e73b3097ecac</t>
  </si>
  <si>
    <t>{"transactionId":"24022600268620","transferringAmount":98}</t>
  </si>
  <si>
    <t>8d14d5f2-464c-482f-9e7d-d564b3d4963f</t>
  </si>
  <si>
    <t>acf122e6-6d47-4b7a-aaec-73742ecbabeb</t>
  </si>
  <si>
    <t>{"transactionId":"24022600180757","transferringAmount":490}</t>
  </si>
  <si>
    <t>Կապուչինոն հրաշքար, ապրեեեեք 🤍🥰</t>
  </si>
  <si>
    <t>1a1d9d12-eef9-4c35-b2bb-a483560a13ea</t>
  </si>
  <si>
    <t>{"sessionId":"04397eff-4ac6-4d38-8c30-0f489d53ad0a","orderId":"1a1d9d12-eef9-4c35-b2bb-a483560a13ea"}</t>
  </si>
  <si>
    <t>Շնորհավոր 🎉🎉🎉, լավագույն մաղթանքներով / Արմեն</t>
  </si>
  <si>
    <t>3a29adc2-42b4-4030-8966-839e5eb8d4aa</t>
  </si>
  <si>
    <t>{"sessionId":"9b97409c-d188-44a5-b938-55ad07e59a21","orderId":"3a29adc2-42b4-4030-8966-839e5eb8d4aa"}</t>
  </si>
  <si>
    <t>d501fdde-36fa-4d8a-a630-2b838db0287e</t>
  </si>
  <si>
    <t>{"sessionId":"42d4a3e5-fa13-472f-8555-9aad8bf35a3d","orderId":"d501fdde-36fa-4d8a-a630-2b838db0287e"}</t>
  </si>
  <si>
    <t>0b2009fc-7b76-4d9a-99e5-fd7df245b162</t>
  </si>
  <si>
    <t>{"sessionId":"7720ccae-6091-4ad3-86fc-8454f6f8f101","orderId":"0b2009fc-7b76-4d9a-99e5-fd7df245b162"}</t>
  </si>
  <si>
    <t>42ffd8bd-3016-42e7-a16c-2a7200e3e740</t>
  </si>
  <si>
    <t>{"error":{"EDP_ERROR":"BALANCE"}}</t>
  </si>
  <si>
    <t>8a2f64e8-e9fa-4e90-a9bd-759566c6436c</t>
  </si>
  <si>
    <t>{"sessionId":"e58dac6b-985b-4c22-af27-a6f9e9c98520","orderId":"8a2f64e8-e9fa-4e90-a9bd-759566c6436c"}</t>
  </si>
  <si>
    <t>Լիքը ջերմություն եմ ուղարկում❤️🫂</t>
  </si>
  <si>
    <t>b69eba11-ab15-4798-ac86-609726d57b19</t>
  </si>
  <si>
    <t>{"sessionId":"6144220d-c182-41e2-b768-c9e88d00909f","orderId":"b69eba11-ab15-4798-ac86-609726d57b19"}</t>
  </si>
  <si>
    <t>f83150ae-3909-4001-a035-15e1edcc4951</t>
  </si>
  <si>
    <t>{"sessionId":"b2561bde-0f53-4f8e-a67a-a73fe4401500","orderId":"f83150ae-3909-4001-a035-15e1edcc4951"}</t>
  </si>
  <si>
    <t>f5848ee6-aea1-4ab5-aeab-fe4ba2d518b9</t>
  </si>
  <si>
    <t>{"sessionId":"b1972f8d-20fb-44f1-9397-5fe0feda10d6","orderId":"f5848ee6-aea1-4ab5-aeab-fe4ba2d518b9"}</t>
  </si>
  <si>
    <t>d0453e2c-5f92-4501-9363-49d460886c3b</t>
  </si>
  <si>
    <t>299b5fa5-200c-4644-a285-c481dcfe566b</t>
  </si>
  <si>
    <t>{"sessionId":"0fcb2181-b6ee-4aed-b3ac-bb80edcd9f59","orderId":"299b5fa5-200c-4644-a285-c481dcfe566b"}</t>
  </si>
  <si>
    <t>Շնորհավոոոոոոր🥳🥳🥳</t>
  </si>
  <si>
    <t>ca5725a4-4b66-4a8e-8058-dee5e08d8faa</t>
  </si>
  <si>
    <t>8ce279f1-e4ac-49bf-a433-7965448520a1</t>
  </si>
  <si>
    <t>{"sessionId":"be710cb6-250e-481e-ab84-10fc639ca70c","orderId":"8ce279f1-e4ac-49bf-a433-7965448520a1"}</t>
  </si>
  <si>
    <t>29548959-5b0d-4743-a347-e547917a247b</t>
  </si>
  <si>
    <t>{"sessionId":"0b712bda-a5dd-4e16-8fa1-c2554247051c","orderId":"29548959-5b0d-4743-a347-e547917a247b"}</t>
  </si>
  <si>
    <t>8e90fef0-0e07-4887-b224-5ffea8d49f7b</t>
  </si>
  <si>
    <t>{"sessionId":"8134b80c-04ad-4378-81f6-2b5d5d99c57c","orderId":"8e90fef0-0e07-4887-b224-5ffea8d49f7b"}</t>
  </si>
  <si>
    <t>Շատ թույն 😍</t>
  </si>
  <si>
    <t>f0c7b8fe-fe6d-4596-a5b1-ec04a93c7237</t>
  </si>
  <si>
    <t>ed88a539-2119-47c1-9ae5-5b70b2468a20</t>
  </si>
  <si>
    <t>{"transactionId":"24022400276100","transferringAmount":1470}</t>
  </si>
  <si>
    <t>59d6843a-515a-4ab9-831a-32a6c48dbc71</t>
  </si>
  <si>
    <t>d62c1750-e619-40ee-9f9c-b8a1fe85320e</t>
  </si>
  <si>
    <t>{"sessionId":"374e9e72-d784-4e55-92d2-28fa465d69e3","orderId":"d62c1750-e619-40ee-9f9c-b8a1fe85320e"}</t>
  </si>
  <si>
    <t>803ec948-dc66-4af8-aa25-f39e04b23abb</t>
  </si>
  <si>
    <t>{"transactionId":"24022400254651","transferringAmount":490}</t>
  </si>
  <si>
    <t>4955fe26-89c5-42d9-82ca-6a0d89847185</t>
  </si>
  <si>
    <t>{"transactionId":"24022400243971","transferringAmount":490}</t>
  </si>
  <si>
    <t>e0b1ee9c-b4fb-459b-8afb-daf0009d9573</t>
  </si>
  <si>
    <t>{"sessionId":"32044b82-f825-4cb8-883a-d12d32ccc35c","orderId":"e0b1ee9c-b4fb-459b-8afb-daf0009d9573"}</t>
  </si>
  <si>
    <t>Շնորհակալ ենք</t>
  </si>
  <si>
    <t>18ffcd59-f403-4f81-9f8f-1d40cab699c4</t>
  </si>
  <si>
    <t>{"sessionId":"89ab2508-c3e5-4878-8332-2d7c1783c82f","orderId":"18ffcd59-f403-4f81-9f8f-1d40cab699c4"}</t>
  </si>
  <si>
    <t>b04f1806-db57-44e0-84f3-e078d2744a40</t>
  </si>
  <si>
    <t>{"transactionId":"24022400234570","transferringAmount":980}</t>
  </si>
  <si>
    <t>78c5c21f-7880-4ca6-ab3f-23523695e1df</t>
  </si>
  <si>
    <t>{"sessionId":"2f9221ae-1efe-4ecd-be93-4ae21ed59ff9","orderId":"78c5c21f-7880-4ca6-ab3f-23523695e1df"}</t>
  </si>
  <si>
    <t>224a862a-24fd-476f-b468-2f1939ab29c6</t>
  </si>
  <si>
    <t>{"transactionId":"24022400226718","transferringAmount":980}</t>
  </si>
  <si>
    <t>7f20019d-a356-4520-8dfa-040a6d9220c9</t>
  </si>
  <si>
    <t>{"transactionId":"24022400206479","transferringAmount":98}</t>
  </si>
  <si>
    <t>cf362b55-7176-447e-a012-d6b3b47d6b11</t>
  </si>
  <si>
    <t>ed13dd62-1260-4351-b5db-4a1c0a0960d6</t>
  </si>
  <si>
    <t>{"sessionId":"c05ec3e9-91cd-4165-a034-2d72947d5a6f","orderId":"ed13dd62-1260-4351-b5db-4a1c0a0960d6"}</t>
  </si>
  <si>
    <t>a1f8f508-d1d1-4d79-9ac7-b2a7fdf6dd55</t>
  </si>
  <si>
    <t>{"transactionId":"24022400037775","transferringAmount":1960}</t>
  </si>
  <si>
    <t>84aa31bb-4e26-4a25-a8b9-3c3c35d0be6b</t>
  </si>
  <si>
    <t>{"transactionId":"24022400032920","transferringAmount":294}</t>
  </si>
  <si>
    <t>b283ef1a-dce6-490c-b83a-d6b1a6deef9e</t>
  </si>
  <si>
    <t>{"transactionId":"24022400023350","transferringAmount":980}</t>
  </si>
  <si>
    <t>3e88a370-bd20-40b9-b5d7-089ec7e6b628</t>
  </si>
  <si>
    <t>{"transactionId":"24022300308031","transferringAmount":980}</t>
  </si>
  <si>
    <t>27919e88-9e08-4822-a882-ea45f0a66dc9</t>
  </si>
  <si>
    <t>{"transactionId":"24022300306810","transferringAmount":490}</t>
  </si>
  <si>
    <t>348d61a2-1b78-4fe0-9e42-3c30f0918cd8</t>
  </si>
  <si>
    <t>{"sessionId":"af6a0874-dbd9-4d0a-84ac-0370329538af","orderId":"348d61a2-1b78-4fe0-9e42-3c30f0918cd8"}</t>
  </si>
  <si>
    <t>2dae803e-7592-4dda-8438-ad0f8bbe7865</t>
  </si>
  <si>
    <t>{"transactionId":"24022300178531","transferringAmount":980}</t>
  </si>
  <si>
    <t>e71dad5c-6475-4848-9fe9-3f935279383e</t>
  </si>
  <si>
    <t>{"transactionId":"24022300173350","transferringAmount":490}</t>
  </si>
  <si>
    <t>67ce7102-ab2d-4ad7-b71c-f9e351253aeb</t>
  </si>
  <si>
    <t>{"sessionId":"65831dec-596a-4b98-ab39-28bd9f2d8458","orderId":"67ce7102-ab2d-4ad7-b71c-f9e351253aeb"}</t>
  </si>
  <si>
    <t>9a3adee5-1a03-45dd-aa94-2b96f31843be</t>
  </si>
  <si>
    <t>{"transactionId":"24022600148281","transferringAmount":490}</t>
  </si>
  <si>
    <t>00479ba4-68c1-4da2-9af8-e5434a4ed34d</t>
  </si>
  <si>
    <t>{"sessionId":"60d50134-eb3f-461f-9bb5-5d035c5ae354","orderId":"00479ba4-68c1-4da2-9af8-e5434a4ed34d"}</t>
  </si>
  <si>
    <t>44a9cbb8-587a-425c-9984-9d57f341ee99</t>
  </si>
  <si>
    <t>{"transactionId":"24022300173354","transferringAmount":980}</t>
  </si>
  <si>
    <t>asdad</t>
  </si>
  <si>
    <t>c3b77b1b-e124-47a7-9e81-763bbf2b0a67</t>
  </si>
  <si>
    <t>{"sessionId":"376465f6-d7da-4909-8ee8-deebacba56d3","orderId":"c3b77b1b-e124-47a7-9e81-763bbf2b0a67"}</t>
  </si>
  <si>
    <t>Չափազանց համեղ թխվածքի համար</t>
  </si>
  <si>
    <t>b9b54d04-06ae-4226-8798-5e7ded04b549</t>
  </si>
  <si>
    <t>{"transactionId":"24022600148261","transferringAmount":490}</t>
  </si>
  <si>
    <t>f35d7983-c64c-4839-ab46-d24a31dc09ce</t>
  </si>
  <si>
    <t>{"sessionId":"fdaaca14-9710-4777-9410-6c8c00b3afc4","orderId":"f35d7983-c64c-4839-ab46-d24a31dc09ce"}</t>
  </si>
  <si>
    <t>97c60c3d-b867-4e7e-8fcb-5c404c14ee7a</t>
  </si>
  <si>
    <t>{"transactionId":"24022200327265","transferringAmount":490}</t>
  </si>
  <si>
    <t>267cb456-e09e-419c-b94d-8c35a0cd601d</t>
  </si>
  <si>
    <t>4cc34884-8923-4446-bbd6-086ef81eb4d5</t>
  </si>
  <si>
    <t>{"transactionId":"24022200285658","transferringAmount":980}</t>
  </si>
  <si>
    <t>a292d2a0-512c-4194-86d7-ffe4fd4ab4ff</t>
  </si>
  <si>
    <t>{"transactionId":"24022400192332","transferringAmount":980}</t>
  </si>
  <si>
    <t>03982d8a-88d0-4f44-9feb-16092af440c0</t>
  </si>
  <si>
    <t>{"sessionId":"e1d9b919-02be-4e9a-bbcf-7fd9a1f25737","orderId":"03982d8a-88d0-4f44-9feb-16092af440c0"}</t>
  </si>
  <si>
    <t>417d0159-1645-413e-a3f5-e214f5fd860d</t>
  </si>
  <si>
    <t>{"sessionId":"2a3d51fb-a1be-4b33-a67b-1b5c4af9ec58","orderId":"417d0159-1645-413e-a3f5-e214f5fd860d"}</t>
  </si>
  <si>
    <t>26070e36-cf77-4398-bb7f-49dfd98a4445</t>
  </si>
  <si>
    <t>{"sessionId":"fa68057f-f202-413c-be81-63c52d827a9f","orderId":"26070e36-cf77-4398-bb7f-49dfd98a4445"}</t>
  </si>
  <si>
    <t>Last test</t>
  </si>
  <si>
    <t>75e8fc25-48c4-44b0-807c-deb2ed08b9bb</t>
  </si>
  <si>
    <t>{"sessionId":"8e8b8575-1432-4fde-a38c-27267e2b3962","orderId":"75e8fc25-48c4-44b0-807c-deb2ed08b9bb"}</t>
  </si>
  <si>
    <t>09ad559a-626f-432b-a1e2-dc4ae477f457</t>
  </si>
  <si>
    <t>{"sessionId":"4022b310-1c82-4169-a67c-13a094c247c7","orderId":"09ad559a-626f-432b-a1e2-dc4ae477f457"}</t>
  </si>
  <si>
    <t>9573a6e5-3988-4e8b-a186-1e628f39d921</t>
  </si>
  <si>
    <t>{"sessionId":"94521a1c-4c5c-44d2-99ea-f8403750afbf","orderId":"9573a6e5-3988-4e8b-a186-1e628f39d921"}</t>
  </si>
  <si>
    <t>e6cfb3ab-7a16-4c9a-bb10-5634657b7948</t>
  </si>
  <si>
    <t>{"sessionId":"a441e5c6-85e0-4a7f-b6ec-e3706ebcef8c","orderId":"e6cfb3ab-7a16-4c9a-bb10-5634657b7948"}</t>
  </si>
  <si>
    <t>d8a58a30-0c3d-45e0-8aab-1cff3fb00a4a</t>
  </si>
  <si>
    <t>{"sessionId":"3f43e75f-e94d-4c49-a186-66180fbde55d","orderId":"d8a58a30-0c3d-45e0-8aab-1cff3fb00a4a"}</t>
  </si>
  <si>
    <t>d7f2b5c6-73b7-450a-ae0e-a26ed833a331</t>
  </si>
  <si>
    <t>{"transactionId":"24022200155614","transferringAmount":490}</t>
  </si>
  <si>
    <t>Ապրես Գայուշկա ջան</t>
  </si>
  <si>
    <t>81e9c5af-8d80-4796-95c8-e89515ccb0bd</t>
  </si>
  <si>
    <t>{"sessionId":"5fc7dd63-8e1a-41f4-8241-a680fcde5c96","orderId":"81e9c5af-8d80-4796-95c8-e89515ccb0bd"}</t>
  </si>
  <si>
    <t>3517080a-d783-40a4-ac79-d5a083f9b5ea</t>
  </si>
  <si>
    <t>{"sessionId":"43d07c4a-77c1-46a4-a308-e8cd36cef4d8","orderId":"3517080a-d783-40a4-ac79-d5a083f9b5ea"}</t>
  </si>
  <si>
    <t>2b43867a-a627-4906-9046-90de4d4471df</t>
  </si>
  <si>
    <t>{"sessionId":"bb07ba05-8c26-4937-b8bb-718230803db3","orderId":"2b43867a-a627-4906-9046-90de4d4471df"}</t>
  </si>
  <si>
    <t>d8a9101d-7086-4e07-be3c-62f8a2a87002</t>
  </si>
  <si>
    <t>{"sessionId":"13623b6a-f193-4ba7-a17d-d7c660970ca0","orderId":"d8a9101d-7086-4e07-be3c-62f8a2a87002"}</t>
  </si>
  <si>
    <t>fd6e3a36-7280-4730-af2a-41dd1ca89bd8</t>
  </si>
  <si>
    <t>{"transactionId":"24022200097499","transferringAmount":490}</t>
  </si>
  <si>
    <t>6fbcf043-a921-4cdd-acef-08c903c9a890</t>
  </si>
  <si>
    <t>{"transactionId":"24022200093997","transferringAmount":98}</t>
  </si>
  <si>
    <t>Տեքստ երկար քոմենտով, անդրոիդով երկար տեքստերը լրիվ չեն երևում, հիմա այստեղ եմ փորձում</t>
  </si>
  <si>
    <t>eee6fd52-3d81-4f19-b4c2-fced0ba7fe49</t>
  </si>
  <si>
    <t>{"sessionId":"d3745a99-8034-458b-9df8-9dcb35a825b8","orderId":"eee6fd52-3d81-4f19-b4c2-fced0ba7fe49"}</t>
  </si>
  <si>
    <t>Թեսթ երկար քոմենտով, որովհետև երկար տեքստերը ոնց-որ չեն երևում, նույնը էսա այֆոնով էլ փորձեմ</t>
  </si>
  <si>
    <t>59942638-cdd3-4224-adf2-80dd4e0fb95c</t>
  </si>
  <si>
    <t>{"sessionId":"e656595b-2fad-4dfc-a8cd-72bef6e0b9aa","orderId":"59942638-cdd3-4224-adf2-80dd4e0fb95c"}</t>
  </si>
  <si>
    <t>Ծնունդտ շնորհավոր ինի, լավ լավ պեներ</t>
  </si>
  <si>
    <t>971f9be5-478c-482e-a513-d7186f33fd95</t>
  </si>
  <si>
    <t>{"sessionId":"bb0c311a-8f52-4c6c-a08c-8d8093d2efcf","orderId":"971f9be5-478c-482e-a513-d7186f33fd95"}</t>
  </si>
  <si>
    <t>4a24bc60-fe3e-405f-b4f8-cb1d18e7826a</t>
  </si>
  <si>
    <t>{"sessionId":"dd8a7d90-e15f-4d53-b19e-562ec1126357","orderId":"4a24bc60-fe3e-405f-b4f8-cb1d18e7826a"}</t>
  </si>
  <si>
    <t>d6bb14c0-e68b-436a-b4af-a570a572dbbe</t>
  </si>
  <si>
    <t>{"sessionId":"7c7a9895-cee2-4e36-a113-bee41e0cdec2","orderId":"d6bb14c0-e68b-436a-b4af-a570a572dbbe"}</t>
  </si>
  <si>
    <t>6f8d4293-19bb-458d-87a4-b8a941dda9c7</t>
  </si>
  <si>
    <t>{"transactionId":"24022100301537","transferringAmount":3920}</t>
  </si>
  <si>
    <t>498fde67-132b-4703-aa18-0946b789ede2</t>
  </si>
  <si>
    <t>{"transactionId":"24022100279960","transferringAmount":980}</t>
  </si>
  <si>
    <t>fdd3399f-aa5c-4d8b-bed4-f35303483cc0</t>
  </si>
  <si>
    <t>{"sessionId":"29f70ee1-19ca-4cb7-a25b-384edfadf915","orderId":"fdd3399f-aa5c-4d8b-bed4-f35303483cc0"}</t>
  </si>
  <si>
    <t>9fe664ff-45c8-4003-9bd2-2b88ab71a1a7</t>
  </si>
  <si>
    <t>{"transactionId":"24022100260330","transferringAmount":1960}</t>
  </si>
  <si>
    <t>16188600-1348-46bb-91d4-91da141fd850</t>
  </si>
  <si>
    <t>{"transactionId":"24022100176806","transferringAmount":490}</t>
  </si>
  <si>
    <t>From L &amp; V ✨</t>
  </si>
  <si>
    <t>0477a85d-faa8-4048-814a-3bd2f20fef5d</t>
  </si>
  <si>
    <t>{"transactionId":"24022100176799","transferringAmount":98}</t>
  </si>
  <si>
    <t>4c754a5f-5486-445d-b57a-aab5989185aa</t>
  </si>
  <si>
    <t>{"sessionId":"cd82796c-a797-4626-aa2a-926cb7b118a6","orderId":"4c754a5f-5486-445d-b57a-aab5989185aa"}</t>
  </si>
  <si>
    <t>3e063560-fcc9-49e6-8ebd-e145cca9b9c0</t>
  </si>
  <si>
    <t>{"sessionId":"d5190ebc-8cf3-4d19-9667-97d413097c06","orderId":"3e063560-fcc9-49e6-8ebd-e145cca9b9c0"}</t>
  </si>
  <si>
    <t>15e67326-64dd-4553-9401-9299949e7add</t>
  </si>
  <si>
    <t>{"sessionId":"a2029b5c-db1a-45c4-8c20-104325ff682f","orderId":"15e67326-64dd-4553-9401-9299949e7add"}</t>
  </si>
  <si>
    <t>5d1fb397-6dc9-4f93-9103-1f8a93e8c472</t>
  </si>
  <si>
    <t>{"sessionId":"1a0ac17b-776c-451a-8503-52647dbfeb63","orderId":"5d1fb397-6dc9-4f93-9103-1f8a93e8c472"}</t>
  </si>
  <si>
    <t>161a202d-e4d9-4d7d-a8d0-8bef45fd3abb</t>
  </si>
  <si>
    <t>{"sessionId":"549379a1-0084-4458-ba7b-a5d0dff75e90","orderId":"161a202d-e4d9-4d7d-a8d0-8bef45fd3abb"}</t>
  </si>
  <si>
    <t>Շնորհակալություն!</t>
  </si>
  <si>
    <t>932b2888-8afb-4f2e-b832-d9db65ee2705</t>
  </si>
  <si>
    <t>{"sessionId":"343420ea-fd79-43af-acd5-636d1daff0af","orderId":"932b2888-8afb-4f2e-b832-d9db65ee2705"}</t>
  </si>
  <si>
    <t>cf9563c8-befd-4060-88bb-5bc5741bfca7</t>
  </si>
  <si>
    <t>{"transactionId":"24022100119792","transferringAmount":294}</t>
  </si>
  <si>
    <t>e07a2340-da26-4763-9a2c-634cd7459fd6</t>
  </si>
  <si>
    <t>{"transactionId":"24022100102463","transferringAmount":490}</t>
  </si>
  <si>
    <t>c0af4ae3-666b-464d-b30d-58ecdb924a9f</t>
  </si>
  <si>
    <t>{"transactionId":"24022100070564","transferringAmount":490}</t>
  </si>
  <si>
    <t>Спасибо, что поднялись на 5 этаж!</t>
  </si>
  <si>
    <t>e6dc516b-ef21-4c24-902d-58b470ac0d8b</t>
  </si>
  <si>
    <t>{"transactionId":"24022600148267","transferringAmount":490}</t>
  </si>
  <si>
    <t>8f1c5cd7-e3f3-4013-aeee-044cbbf3e2fb</t>
  </si>
  <si>
    <t>{"transactionId":"24022000333467","transferringAmount":1960}</t>
  </si>
  <si>
    <t>0670909e-3445-44a8-8e74-1b14c792f3bb</t>
  </si>
  <si>
    <t>{"sessionId":"1ba045c9-d2f9-4375-9ac8-4fca3fbcac83","orderId":"0670909e-3445-44a8-8e74-1b14c792f3bb"}</t>
  </si>
  <si>
    <t>df70edb4-d75a-4298-a45b-e9b5480a6be7</t>
  </si>
  <si>
    <t>{"sessionId":"5dba9512-1a8b-4074-8435-fc99fd0421a1","orderId":"df70edb4-d75a-4298-a45b-e9b5480a6be7"}</t>
  </si>
  <si>
    <t>067df28b-d8f7-49d3-a1f9-ba908d1b4c56</t>
  </si>
  <si>
    <t>{"sessionId":"73be1e9e-b1e0-4ee1-bc3e-fd8952410355","orderId":"067df28b-d8f7-49d3-a1f9-ba908d1b4c56"}</t>
  </si>
  <si>
    <t>7bbe3b9b-754f-4594-b5a4-9773f419f765</t>
  </si>
  <si>
    <t>{"sessionId":"55e314f4-7b06-405c-bbc2-76a4ce2a24bf","orderId":"7bbe3b9b-754f-4594-b5a4-9773f419f765"}</t>
  </si>
  <si>
    <t>77147adb-0909-4261-885d-68cd4edd09c1</t>
  </si>
  <si>
    <t>{"sessionId":"652c4973-1203-4ff3-b3ea-0af8fffd52e6","orderId":"77147adb-0909-4261-885d-68cd4edd09c1"}</t>
  </si>
  <si>
    <t>faf0079e-8d59-4e7d-a006-2530dc180589</t>
  </si>
  <si>
    <t>{"transactionId":"24022000201201","transferringAmount":98}</t>
  </si>
  <si>
    <t>cb76a2dc-bd72-44f1-8b43-cf3efb63553d</t>
  </si>
  <si>
    <t>{"transactionId":"24022000177275","transferringAmount":0.98}</t>
  </si>
  <si>
    <t>19be3f74-b3b4-495d-ac24-9d3e2fa76ed3</t>
  </si>
  <si>
    <t>{"sessionId":"abf80cc3-baab-4177-b0da-8edeec619237","orderId":"19be3f74-b3b4-495d-ac24-9d3e2fa76ed3"}</t>
  </si>
  <si>
    <t>06c47329-11f4-45cc-a4a0-e74786135429</t>
  </si>
  <si>
    <t>{"sessionId":"712475d0-8ad9-4ec7-b5e4-205d5842c1b1","orderId":"06c47329-11f4-45cc-a4a0-e74786135429"}</t>
  </si>
  <si>
    <t>4f63b2fe-5eba-45ff-8473-9dcfd5aa31a8</t>
  </si>
  <si>
    <t>{"transactionId":"24022600148286","transferringAmount":490}</t>
  </si>
  <si>
    <t>c3f63b47-c4e8-4d86-95f8-a682e01b90e9</t>
  </si>
  <si>
    <t>{"sessionId":"b5ee6481-bcce-493e-8f5d-bccce71c1a8b","orderId":"c3f63b47-c4e8-4d86-95f8-a682e01b90e9"}</t>
  </si>
  <si>
    <t>501b119c-bd14-4442-86f6-a44b423f76fc</t>
  </si>
  <si>
    <t>{"transactionId":"24022000026431","transferringAmount":490}</t>
  </si>
  <si>
    <t>902c8497-5b41-433d-ac01-af895742441c</t>
  </si>
  <si>
    <t>{"transactionId":"24022400192339","transferringAmount":98}</t>
  </si>
  <si>
    <t>Tigranin</t>
  </si>
  <si>
    <t>bfe5187f-0396-4ac2-a0a8-793de295587d</t>
  </si>
  <si>
    <t>{"transactionId":"24021900311504","transferringAmount":294}</t>
  </si>
  <si>
    <t>bfe214a7-acb4-427f-bdb2-bceec0e97b71</t>
  </si>
  <si>
    <t>{"sessionId":"75ffdf1d-0fe4-418e-9cb3-1849c59eeaaa","orderId":"bfe214a7-acb4-427f-bdb2-bceec0e97b71"}</t>
  </si>
  <si>
    <t>de9c2c3b-a5ff-4772-9e66-28743d082a43</t>
  </si>
  <si>
    <t>{"sessionId":"cbaec46a-84d3-4ed5-a155-e8d600bd1841","orderId":"de9c2c3b-a5ff-4772-9e66-28743d082a43"}</t>
  </si>
  <si>
    <t>d4680dbb-d630-4483-876a-c08d03cafd80</t>
  </si>
  <si>
    <t>{"sessionId":"4e238ae4-ceb1-41bf-a0ad-cf34bf6e423a","orderId":"d4680dbb-d630-4483-876a-c08d03cafd80"}</t>
  </si>
  <si>
    <t>99a607b4-eaad-45b3-9eb3-7f86f323c07f</t>
  </si>
  <si>
    <t>{"sessionId":"2c42e986-0b76-457a-a80f-1e926ce1be17","orderId":"99a607b4-eaad-45b3-9eb3-7f86f323c07f"}</t>
  </si>
  <si>
    <t>52309fbe-c7cd-48ba-b402-bf3720ff555b</t>
  </si>
  <si>
    <t>{"transactionId":"24021800241152","transferringAmount":1470}</t>
  </si>
  <si>
    <t>Tenk yu 🙂</t>
  </si>
  <si>
    <t>11fb992b-0c4c-48f8-8503-58a38735581a</t>
  </si>
  <si>
    <t>{"transactionId":"24021800225599","transferringAmount":98}</t>
  </si>
  <si>
    <t>Armen very good waiter</t>
  </si>
  <si>
    <t>587030cf-d061-4abd-a99e-e30391cbaaf4</t>
  </si>
  <si>
    <t>{"transactionId":"24021800222280","transferringAmount":1960}</t>
  </si>
  <si>
    <t>12bde308-796d-4555-9946-2eecacaff8c8</t>
  </si>
  <si>
    <t>{"transactionId":"24021800182121","transferringAmount":1470}</t>
  </si>
  <si>
    <t>4391c8d0-dcf1-41e2-a5ad-5fee0827b364</t>
  </si>
  <si>
    <t>{"transactionId":"24021800171508","transferringAmount":980}</t>
  </si>
  <si>
    <t>38745f4d-d067-420f-ae32-9770a3271cbc</t>
  </si>
  <si>
    <t>{"transactionId":"24022600148278","transferringAmount":490}</t>
  </si>
  <si>
    <t>f5bc6c59-4da7-4b6d-83a3-2e68763d7d4a</t>
  </si>
  <si>
    <t>{"transactionId":"24022600148269","transferringAmount":833}</t>
  </si>
  <si>
    <t>Շնորհակալություն Մարի ջան :)</t>
  </si>
  <si>
    <t>a950335d-de9c-434a-a4d2-4e6703fe2698</t>
  </si>
  <si>
    <t>{"transactionId":"24021800124195","transferringAmount":294}</t>
  </si>
  <si>
    <t>57caf548-999b-4a7d-b6dc-90a65a1a9921</t>
  </si>
  <si>
    <t>{"sessionId":"278471e8-2451-4c3e-a7ac-fb9b2a28e92f","orderId":"57caf548-999b-4a7d-b6dc-90a65a1a9921"}</t>
  </si>
  <si>
    <t>e4d57ced-33e5-4ffc-bcb3-1ef3ea81549c</t>
  </si>
  <si>
    <t>{"sessionId":"60607b19-24da-4c5c-9438-249e0f3a63af","orderId":"e4d57ced-33e5-4ffc-bcb3-1ef3ea81549c"}</t>
  </si>
  <si>
    <t>d947a8d1-8512-4d2d-bb8b-cc42f254cc5f</t>
  </si>
  <si>
    <t>{"transactionId":"24021700306414","transferringAmount":980}</t>
  </si>
  <si>
    <t>0a220476-217b-41b9-98a6-3ef04800e9e6</t>
  </si>
  <si>
    <t>{"transactionId":"24021700298336","transferringAmount":980}</t>
  </si>
  <si>
    <t>458590cd-a984-4d7c-ab31-b2d943100bf5</t>
  </si>
  <si>
    <t>{"transactionId":"24021700272418","transferringAmount":294}</t>
  </si>
  <si>
    <t>cce04eb8-abea-4f6a-bd4f-ad4134f6cfe4</t>
  </si>
  <si>
    <t>{"sessionId":"6ee195d8-b1f9-4269-a3ef-3d13903e0640","orderId":"cce04eb8-abea-4f6a-bd4f-ad4134f6cfe4"}</t>
  </si>
  <si>
    <t>e5cacf3d-d57e-494c-88fd-d550f0dcb2da</t>
  </si>
  <si>
    <t>{"sessionId":"56929b91-cb9e-4dd6-ad6d-7631c3e3c12d","orderId":"e5cacf3d-d57e-494c-88fd-d550f0dcb2da"}</t>
  </si>
  <si>
    <t>c16cdd49-c8e5-4667-aae2-0f19b9af5daf</t>
  </si>
  <si>
    <t>{"sessionId":"c054bc82-cd92-416c-9a09-478c1592fe65","orderId":"c16cdd49-c8e5-4667-aae2-0f19b9af5daf"}</t>
  </si>
  <si>
    <t>48a78a77-f389-4e59-9136-23932e35907a</t>
  </si>
  <si>
    <t>{"sessionId":"d6e4c6e7-3c11-4f3c-9a47-fdab37f37f92","orderId":"48a78a77-f389-4e59-9136-23932e35907a"}</t>
  </si>
  <si>
    <t>dc3b6554-56f1-41db-8e92-7bae4590c094</t>
  </si>
  <si>
    <t>{"sessionId":"b3b49184-1c64-4d9a-91c0-4268e75796d1","orderId":"dc3b6554-56f1-41db-8e92-7bae4590c094"}</t>
  </si>
  <si>
    <t>0c9d97ea-4a54-4088-a34f-ddcaf58e856d</t>
  </si>
  <si>
    <t>{"transactionId":"24021700227052","transferringAmount":490}</t>
  </si>
  <si>
    <t>4aa72b57-8530-4920-bcc4-74aa4434a61b</t>
  </si>
  <si>
    <t>{"transactionId":"24021700194931","transferringAmount":490}</t>
  </si>
  <si>
    <t>86a7fc1d-ee94-49ab-9d41-e677cc22661c</t>
  </si>
  <si>
    <t>{"sessionId":"e60ce406-1914-42e3-b2e0-db693e4d4d99","orderId":"86a7fc1d-ee94-49ab-9d41-e677cc22661c"}</t>
  </si>
  <si>
    <t>63e347a8-b786-4915-abd1-0be7c4e57a56</t>
  </si>
  <si>
    <t>{"transactionId":"24021700187394","transferringAmount":99.96}</t>
  </si>
  <si>
    <t>Gevor chunchur</t>
  </si>
  <si>
    <t>f8577429-ec9b-4227-b2f1-4e69c67cadf4</t>
  </si>
  <si>
    <t>{"transactionId":"24021700182247","transferringAmount":490}</t>
  </si>
  <si>
    <t>8dedf36d-1382-4117-88c8-522cc2d342e7</t>
  </si>
  <si>
    <t>{"sessionId":"995f7c49-3c62-4aa4-8c7c-3373d9025ba0","orderId":"8dedf36d-1382-4117-88c8-522cc2d342e7"}</t>
  </si>
  <si>
    <t>164fa533-5f21-4578-9e26-14f6c6dd1d56</t>
  </si>
  <si>
    <t>{"transactionId":"24021700163221","transferringAmount":980}</t>
  </si>
  <si>
    <t>Thank you sweet Elen</t>
  </si>
  <si>
    <t>72591a55-6643-4942-a970-09d2035a526b</t>
  </si>
  <si>
    <t>{"sessionId":"7ba2c102-98a0-4433-949f-82bcc9798d15","orderId":"72591a55-6643-4942-a970-09d2035a526b"}</t>
  </si>
  <si>
    <t>11645943-f03f-428b-9756-21e01a9780d2</t>
  </si>
  <si>
    <t>{"sessionId":"c19df3bf-84ab-49b4-94c7-f4b2b6a4b8c5","orderId":"11645943-f03f-428b-9756-21e01a9780d2"}</t>
  </si>
  <si>
    <t>6b58de8d-038f-4155-ad68-56e33c1e8cff</t>
  </si>
  <si>
    <t>{"sessionId":"7349c7c5-9705-48ca-ac5a-68bfd62853f7","orderId":"6b58de8d-038f-4155-ad68-56e33c1e8cff"}</t>
  </si>
  <si>
    <t>38e9dbdf-cbe2-466c-adcf-9dc7873bc9fc</t>
  </si>
  <si>
    <t>{"transactionId":"24021700124229","transferringAmount":294}</t>
  </si>
  <si>
    <t>3c49957c-eb02-4fd1-b9bd-93894a558980</t>
  </si>
  <si>
    <t>{"transactionId":"24021700092820","transferringAmount":490}</t>
  </si>
  <si>
    <t>0c561fd0-4190-42b7-b36b-24d960535ead</t>
  </si>
  <si>
    <t>{"transactionId":"24021700083202","transferringAmount":294}</t>
  </si>
  <si>
    <t>91e66017-aec5-43e5-8fb8-0e8c86f789c6</t>
  </si>
  <si>
    <t>{"sessionId":"012a0f5c-f580-4d89-9ef5-6e4ab3aa3220","orderId":"91e66017-aec5-43e5-8fb8-0e8c86f789c6"}</t>
  </si>
  <si>
    <t>86c53615-616c-48e4-8aca-e5386e5bf2d2</t>
  </si>
  <si>
    <t>{"transactionId":"24021700055873","transferringAmount":490}</t>
  </si>
  <si>
    <t>e847790c-5afe-4ab9-bf76-06f8a658eb89</t>
  </si>
  <si>
    <t>{"sessionId":"dabe88f0-e4bd-488d-af89-2fcaa102e0cd","orderId":"e847790c-5afe-4ab9-bf76-06f8a658eb89"}</t>
  </si>
  <si>
    <t>bd018ed3-f5d1-46bb-ad70-ac2b1e785f00</t>
  </si>
  <si>
    <t>{"transactionId":"24021600261573","transferringAmount":980}</t>
  </si>
  <si>
    <t>cea9d162-3113-4040-9861-d6f9528d2f6a</t>
  </si>
  <si>
    <t>{"transactionId":"24021600248603","transferringAmount":980}</t>
  </si>
  <si>
    <t>142295bd-41cd-4b0d-9f97-3ebae6e80638</t>
  </si>
  <si>
    <t>{"transactionId":"24021600073438","transferringAmount":98}</t>
  </si>
  <si>
    <t>6b13950b-7354-45c5-ac00-92f956f1f0df</t>
  </si>
  <si>
    <t>{"transactionId":"24021600063860","transferringAmount":9.8}</t>
  </si>
  <si>
    <t>d50389de-836b-4545-be8c-23619205c5e3</t>
  </si>
  <si>
    <t>{"sessionId":"6a671e0d-3449-46d3-bcbe-229bd67c4083","orderId":"d50389de-836b-4545-be8c-23619205c5e3"}</t>
  </si>
  <si>
    <t>Ապրի ամենհրաշք փերիներից մեկը</t>
  </si>
  <si>
    <t>d49ad625-3b02-4099-86b8-a69f6d3a19ef</t>
  </si>
  <si>
    <t>{"sessionId":"e831dc28-42b4-47e9-a5d8-cd744f896e1c","orderId":"d49ad625-3b02-4099-86b8-a69f6d3a19ef"}</t>
  </si>
  <si>
    <t>e78392ab-0379-4924-9226-00b63958e2ad</t>
  </si>
  <si>
    <t>{"sessionId":"50869ab7-68af-4983-aa1b-09052771a741","orderId":"e78392ab-0379-4924-9226-00b63958e2ad"}</t>
  </si>
  <si>
    <t>Մեսիջ</t>
  </si>
  <si>
    <t>fdc9b68e-78e0-481a-9505-20873f7e7528</t>
  </si>
  <si>
    <t>{"sessionId":"66eb7c55-90a4-48d3-9bbf-b0d6652a3296","orderId":"fdc9b68e-78e0-481a-9505-20873f7e7528"}</t>
  </si>
  <si>
    <t>99911746-5003-4f10-95f7-98f4d8a7e772</t>
  </si>
  <si>
    <t>{"transactionId":"24021500351012","transferringAmount":490}</t>
  </si>
  <si>
    <t>👍🏻</t>
  </si>
  <si>
    <t>63cad9ab-7284-4f12-9bed-d97f5ef55bbe</t>
  </si>
  <si>
    <t>{"sessionId":"c52b6092-171e-40db-a1f5-231e76a80720","orderId":"63cad9ab-7284-4f12-9bed-d97f5ef55bbe"}</t>
  </si>
  <si>
    <t>0e489e54-6bb6-4f8d-98a9-33c8c1822633</t>
  </si>
  <si>
    <t>{"sessionId":"e47f3aa6-297e-4320-a5cf-3077bc8f7114","orderId":"0e489e54-6bb6-4f8d-98a9-33c8c1822633"}</t>
  </si>
  <si>
    <t>fff6660f-7548-4f79-a239-a2c4bf4cf1e2</t>
  </si>
  <si>
    <t>{"transactionId":"24021500197646","transferringAmount":98}</t>
  </si>
  <si>
    <t>a436e1ac-3f86-463b-99be-e7a80d24ba35</t>
  </si>
  <si>
    <t>{"transactionId":"24021500176150","transferringAmount":98}</t>
  </si>
  <si>
    <t>74094ed6-80df-47a9-9d9f-12f6f79d8699</t>
  </si>
  <si>
    <t>{"transactionId":"24021500103115","transferringAmount":490}</t>
  </si>
  <si>
    <t>a1d7517c-51b5-48ec-8000-194bda6e3ea7</t>
  </si>
  <si>
    <t>{"transactionId":"24021500026550","transferringAmount":980}</t>
  </si>
  <si>
    <t>bf1be4c1-6d05-40c7-9b9d-16b5e85c6a8b</t>
  </si>
  <si>
    <t>{"transactionId":"24021400395677","transferringAmount":980}</t>
  </si>
  <si>
    <t>f8484c09-42ac-4b51-84f7-b925dcbd9be6</t>
  </si>
  <si>
    <t>{"sessionId":"b9f19ea8-cb71-4580-a854-f1603204cd98","orderId":"f8484c09-42ac-4b51-84f7-b925dcbd9be6"}</t>
  </si>
  <si>
    <t>4d2eceeb-76c4-4096-be36-f5acce13c35b</t>
  </si>
  <si>
    <t>{"transactionId":"24021400360786","transferringAmount":980}</t>
  </si>
  <si>
    <t>7c164af3-ac10-406b-9894-5fe78119b401</t>
  </si>
  <si>
    <t>{"transactionId":"24021400352789","transferringAmount":1960}</t>
  </si>
  <si>
    <t>cc935dde-b1f1-41e6-9745-b20995fb3d06</t>
  </si>
  <si>
    <t>{"sessionId":"63dbc05f-8fe1-44e7-bed8-095455eaa83e","orderId":"cc935dde-b1f1-41e6-9745-b20995fb3d06"}</t>
  </si>
  <si>
    <t>0df0f753-8097-4820-9245-f5801e251be8</t>
  </si>
  <si>
    <t>{"transactionId":"24021400349498","transferringAmount":490}</t>
  </si>
  <si>
    <t>961800c3-d19f-4ca2-af72-3e0050a40442</t>
  </si>
  <si>
    <t>{"transactionId":"24021400335894","transferringAmount":980}</t>
  </si>
  <si>
    <t>2b57d567-8fb3-4e81-b0e6-88986460865b</t>
  </si>
  <si>
    <t>{"transactionId":"24021400326479","transferringAmount":980}</t>
  </si>
  <si>
    <t>bf7966aa-0cfe-46af-bb08-eecbe2d69526</t>
  </si>
  <si>
    <t>{"sessionId":"7fc82fe8-c2a1-458c-9fcc-8673cbb44a93","orderId":"bf7966aa-0cfe-46af-bb08-eecbe2d69526"}</t>
  </si>
  <si>
    <t>3e45bb57-81fd-465a-ae6a-0ef91cb0a5b0</t>
  </si>
  <si>
    <t>{"sessionId":"99147b21-4c46-4570-982d-27c88ae3e07a","orderId":"3e45bb57-81fd-465a-ae6a-0ef91cb0a5b0"}</t>
  </si>
  <si>
    <t>Thanks to Yulya 🙌</t>
  </si>
  <si>
    <t>6a288bf9-b017-4a7f-ade9-709ad9dbcaec</t>
  </si>
  <si>
    <t>{"sessionId":"2428aa8c-922c-4899-b527-678f5dcda78e","orderId":"6a288bf9-b017-4a7f-ade9-709ad9dbcaec"}</t>
  </si>
  <si>
    <t>2f839239-4855-4d63-a25f-70d4133138f3</t>
  </si>
  <si>
    <t>{"transactionId":"24021400184764","transferringAmount":1960}</t>
  </si>
  <si>
    <t>790c0b17-7373-457d-a7c0-f7413356aab8</t>
  </si>
  <si>
    <t>{"transactionId":"24021400074129","transferringAmount":294}</t>
  </si>
  <si>
    <t>630d8bbd-7808-47ed-a132-866fcae3e373</t>
  </si>
  <si>
    <t>{"sessionId":"d9bbb6a9-b4a5-4d2f-b06a-67b0bc73c4e5","orderId":"630d8bbd-7808-47ed-a132-866fcae3e373"}</t>
  </si>
  <si>
    <t>42666ec3-be1b-425a-9d05-220376c77944</t>
  </si>
  <si>
    <t>{"sessionId":"1f575fdf-f185-4144-8c30-a8bc78452fb2","orderId":"42666ec3-be1b-425a-9d05-220376c77944"}</t>
  </si>
  <si>
    <t>Թեսթ 2րդ</t>
  </si>
  <si>
    <t>3a135f6d-23b1-475b-9ae5-0708ac74e9a6</t>
  </si>
  <si>
    <t>{"sessionId":"66e66724-0dc9-4520-9a41-ad32f3d52eac","orderId":"3a135f6d-23b1-475b-9ae5-0708ac74e9a6"}</t>
  </si>
  <si>
    <t>ac942be7-6a95-4c1a-b252-fb77bb6d55fc</t>
  </si>
  <si>
    <t>{"sessionId":"a1fd73c8-4d25-4edc-b703-d7f6a05b2613","orderId":"ac942be7-6a95-4c1a-b252-fb77bb6d55fc"}</t>
  </si>
  <si>
    <t>8958c7c9-a1df-4206-8b0f-6f0ed3052f98</t>
  </si>
  <si>
    <t>{"transactionId":"24021400021601","transferringAmount":0.98}</t>
  </si>
  <si>
    <t>af19e473-63a6-468a-ab26-e146027e3999</t>
  </si>
  <si>
    <t>{"sessionId":"981f4a3f-a006-46ba-b050-18ab43dbb7ab","orderId":"af19e473-63a6-468a-ab26-e146027e3999"}</t>
  </si>
  <si>
    <t>8ac0bc49-82d5-4365-9600-403e183e47f5</t>
  </si>
  <si>
    <t>{"sessionId":"cb4cf04d-4657-4b59-b744-66b42b1c34ef","orderId":"8ac0bc49-82d5-4365-9600-403e183e47f5"}</t>
  </si>
  <si>
    <t>cb1d6419-b672-45fb-8ce6-03b01d60ab7f</t>
  </si>
  <si>
    <t>{"sessionId":"25b32c16-4fe1-4014-853f-1a7b28e7e2b9","orderId":"cb1d6419-b672-45fb-8ce6-03b01d60ab7f"}</t>
  </si>
  <si>
    <t>4c0e5f0c-d5d1-4d9a-bdbb-eecbddb8e93a</t>
  </si>
  <si>
    <t>{"sessionId":"5b8ca694-d30a-47f1-ab37-eda3694a6ca6","orderId":"4c0e5f0c-d5d1-4d9a-bdbb-eecbddb8e93a"}</t>
  </si>
  <si>
    <t>b6805979-c82a-471f-8d26-e119aa434823</t>
  </si>
  <si>
    <t>{"sessionId":"dad7f3d1-fdde-426c-b845-e77f0a044d59","orderId":"b6805979-c82a-471f-8d26-e119aa434823"}</t>
  </si>
  <si>
    <t>e459744d-8b00-4f98-b6d8-3efd59ee7718</t>
  </si>
  <si>
    <t>{"sessionId":"30b8ea06-c7a8-4905-a274-d27f68003d51","orderId":"e459744d-8b00-4f98-b6d8-3efd59ee7718"}</t>
  </si>
  <si>
    <t>087f3827-6623-424f-beca-d715ab364625</t>
  </si>
  <si>
    <t>{"sessionId":"35fbd711-0c13-4c34-8d48-d43a1d65939f","orderId":"087f3827-6623-424f-beca-d715ab364625"}</t>
  </si>
  <si>
    <t>e2d0eb77-1b6e-462c-80d6-6905c5296097</t>
  </si>
  <si>
    <t>{"sessionId":"a3487934-6d5c-445a-af09-92a261c3faac","orderId":"e2d0eb77-1b6e-462c-80d6-6905c5296097"}</t>
  </si>
  <si>
    <t>7500e873-4207-4d70-8a73-4959431ad37b</t>
  </si>
  <si>
    <t>{"transactionId":"24021300055632","transferringAmount":294}</t>
  </si>
  <si>
    <t>Լավագույն առաքիչը😂♥️</t>
  </si>
  <si>
    <t>bd5da464-2659-40b6-996a-8b225ff83529</t>
  </si>
  <si>
    <t>{"sessionId":"4fa92810-3abe-4ce2-9ca4-9eeecba38649","orderId":"bd5da464-2659-40b6-996a-8b225ff83529"}</t>
  </si>
  <si>
    <t>b42afc40-9903-4ca0-a7b1-300750924468</t>
  </si>
  <si>
    <t>{"sessionId":"105f9de8-23a5-498d-8145-3d97370d19fe","orderId":"b42afc40-9903-4ca0-a7b1-300750924468"}</t>
  </si>
  <si>
    <t>6c2a44e8-03fc-4991-92dd-71347b0dab2a</t>
  </si>
  <si>
    <t>{"sessionId":"cfdfa5d5-a756-48c4-b19f-e1aca0a8de16","orderId":"6c2a44e8-03fc-4991-92dd-71347b0dab2a"}</t>
  </si>
  <si>
    <t>f0b22c8b-d3e1-4b06-a476-9e48f18d3e70</t>
  </si>
  <si>
    <t>{"sessionId":"31b2abb1-05b7-4e12-b554-0e950e570e7f","orderId":"f0b22c8b-d3e1-4b06-a476-9e48f18d3e70"}</t>
  </si>
  <si>
    <t>b1425794-5489-4370-bd5d-004f05bc0165</t>
  </si>
  <si>
    <t>{"transactionId":"24021200364401","transferringAmount":1470}</t>
  </si>
  <si>
    <t>8d7684cf-05b7-4966-9ba1-341558201ad2</t>
  </si>
  <si>
    <t>{"sessionId":"b75d82a2-bc3d-4ce1-ab4b-e5c8ffda2780","orderId":"8d7684cf-05b7-4966-9ba1-341558201ad2"}</t>
  </si>
  <si>
    <t>Հրաշքմը</t>
  </si>
  <si>
    <t>97934be4-a050-420e-ab9a-b47ad13ee9d9</t>
  </si>
  <si>
    <t>{"transactionId":"24021200297597","transferringAmount":98}</t>
  </si>
  <si>
    <t>1518f30f-1f8b-4a37-b981-4d015c93b94c</t>
  </si>
  <si>
    <t>{"transactionId":"24021300249533","transferringAmount":98}</t>
  </si>
  <si>
    <t>88123c92-28c4-4081-869a-dda46df2605d</t>
  </si>
  <si>
    <t>{"sessionId":"cd69acf9-453d-4c38-b84e-6474cee5d463","orderId":"88123c92-28c4-4081-869a-dda46df2605d"}</t>
  </si>
  <si>
    <t>87db3d86-5da1-4a66-b62c-935b79ab73e3</t>
  </si>
  <si>
    <t>{"sessionId":"d7b3ad90-f857-4478-a07d-a2d34e7ca574","orderId":"87db3d86-5da1-4a66-b62c-935b79ab73e3"}</t>
  </si>
  <si>
    <t>d7d86aeb-03b6-4efa-9f0e-06d35d38903d</t>
  </si>
  <si>
    <t>{"sessionId":"6e987038-c07c-4796-a57b-26e819ad2d7c","orderId":"d7d86aeb-03b6-4efa-9f0e-06d35d38903d"}</t>
  </si>
  <si>
    <t>f8323b5f-f511-4268-a849-c8eea93ef105</t>
  </si>
  <si>
    <t>{"sessionId":"7a2ccd36-04a1-4a6a-92df-bed39e5edaad","orderId":"f8323b5f-f511-4268-a849-c8eea93ef105"}</t>
  </si>
  <si>
    <t>Thank you!!</t>
  </si>
  <si>
    <t>0482ede4-7548-4e79-98a1-40927d6f90f0</t>
  </si>
  <si>
    <t>{"sessionId":"3f93ed01-0377-4033-a8bd-941f14964527","orderId":"0482ede4-7548-4e79-98a1-40927d6f90f0"}</t>
  </si>
  <si>
    <t>cbe27c8c-e420-475c-b6e5-b9a060f79cf7</t>
  </si>
  <si>
    <t>{"sessionId":"c77f85b2-17dc-4fcc-8534-20149b5b9ad0","orderId":"cbe27c8c-e420-475c-b6e5-b9a060f79cf7"}</t>
  </si>
  <si>
    <t>4baa8ff4-3ab0-4e81-a550-006c1d607335</t>
  </si>
  <si>
    <t>{"transactionId":"24021200051870","transferringAmount":98}</t>
  </si>
  <si>
    <t>a82f73e1-2ce1-4652-8218-17fec4b6827b</t>
  </si>
  <si>
    <t>{"sessionId":"787b0c34-2470-4ae1-ab7c-3fce14c08915","orderId":"a82f73e1-2ce1-4652-8218-17fec4b6827b"}</t>
  </si>
  <si>
    <t>f4c69faa-122b-4c99-954e-464f39ace485</t>
  </si>
  <si>
    <t>{"transactionId":"24021100202067","transferringAmount":490}</t>
  </si>
  <si>
    <t>383c8ad7-9b70-4d9c-bf10-6e9132ffbdfa</t>
  </si>
  <si>
    <t>{"sessionId":"00ed979e-5dc6-48fa-af07-4ddc6f2cf18c","orderId":"383c8ad7-9b70-4d9c-bf10-6e9132ffbdfa"}</t>
  </si>
  <si>
    <t>Հրաշալի սպասարկում 🍓</t>
  </si>
  <si>
    <t>834b2421-2129-4e35-ae07-19dbdf9c1bc3</t>
  </si>
  <si>
    <t>{"sessionId":"4f9aae8f-d0dc-4b36-a4ca-d2e0138b343c","orderId":"834b2421-2129-4e35-ae07-19dbdf9c1bc3"}</t>
  </si>
  <si>
    <t>dd0f1bf6-8e47-46a9-bccb-c485cb1219df</t>
  </si>
  <si>
    <t>{"sessionId":"5305294f-7b44-4178-b520-b4950a092641","orderId":"dd0f1bf6-8e47-46a9-bccb-c485cb1219df"}</t>
  </si>
  <si>
    <t>a76cd1dc-439c-46d5-8718-5f95eed715f1</t>
  </si>
  <si>
    <t>{"transactionId":"24021100075861","transferringAmount":1960}</t>
  </si>
  <si>
    <t>36185156-f419-451b-a0c9-b8afd30e7790</t>
  </si>
  <si>
    <t>{"transactionId":"24021100057157","transferringAmount":980}</t>
  </si>
  <si>
    <t>57236877-6dbe-4cef-bbb8-99df5699a279</t>
  </si>
  <si>
    <t>{"sessionId":"49aba0c0-fa86-483e-9fde-c0f53ddb1630","orderId":"57236877-6dbe-4cef-bbb8-99df5699a279"}</t>
  </si>
  <si>
    <t>Ասա էլի որ նոռմալ աշխատեց🤭</t>
  </si>
  <si>
    <t>8ac57d57-ce79-4771-8fab-a30f55a2eb7f</t>
  </si>
  <si>
    <t>{"sessionId":"ca1ffffc-62c9-4210-9343-a07248f74df8","orderId":"8ac57d57-ce79-4771-8fab-a30f55a2eb7f"}</t>
  </si>
  <si>
    <t>Thank you )</t>
  </si>
  <si>
    <t>93203427-d296-4f2b-9392-acc9c00f69b2</t>
  </si>
  <si>
    <t>{"transactionId":"24021000289546","transferringAmount":980}</t>
  </si>
  <si>
    <t>Спасибо за хороший и вежливый обслуживание</t>
  </si>
  <si>
    <t>283af86f-4696-4d82-9a5f-bd8cf8822603</t>
  </si>
  <si>
    <t>{"transactionId":"24021000255490","transferringAmount":4900}</t>
  </si>
  <si>
    <t>a94381c1-8b36-43fb-92f7-032aa9d7a348</t>
  </si>
  <si>
    <t>{"sessionId":"d510a9b8-4184-40b1-828a-194960559a7b","orderId":"a94381c1-8b36-43fb-92f7-032aa9d7a348"}</t>
  </si>
  <si>
    <t>8c8f964a-8d1a-4831-8ffe-add7ccaffd57</t>
  </si>
  <si>
    <t>{"sessionId":"247e5b97-d802-43c9-a4e4-a5fdd05fd268","orderId":"8c8f964a-8d1a-4831-8ffe-add7ccaffd57"}</t>
  </si>
  <si>
    <t>faddcc4f-187e-448c-b5c9-a773d5de48b7</t>
  </si>
  <si>
    <t>{"transactionId":"24021000102583","transferringAmount":980}</t>
  </si>
  <si>
    <t>6e35a160-7896-418d-958b-9eb7ba9c51d7</t>
  </si>
  <si>
    <t>{"transactionId":"24021000088805","transferringAmount":980}</t>
  </si>
  <si>
    <t>Thank you for mimosas!!!</t>
  </si>
  <si>
    <t>2ebc213c-9d67-400b-9ad6-4ab3768f527c</t>
  </si>
  <si>
    <t>{"sessionId":"68303cda-373c-48ab-a142-72d57e82f81a","orderId":"2ebc213c-9d67-400b-9ad6-4ab3768f527c"}</t>
  </si>
  <si>
    <t>You are so handsome!</t>
  </si>
  <si>
    <t>9f19dc0a-576a-4cbe-9ade-1154c70b2ecd</t>
  </si>
  <si>
    <t>{"sessionId":"3230e4a6-6972-44a4-82cd-fd69f9bdb05d","orderId":"9f19dc0a-576a-4cbe-9ade-1154c70b2ecd"}</t>
  </si>
  <si>
    <t>4bf8bc07-f24d-432a-a63c-1cde15d19d85</t>
  </si>
  <si>
    <t>{"sessionId":"fa87a37c-bf1d-4825-bbc4-f42ea8ae2116","orderId":"4bf8bc07-f24d-432a-a63c-1cde15d19d85"}</t>
  </si>
  <si>
    <t>134e7131-57a5-466b-8588-3ac916addd24</t>
  </si>
  <si>
    <t>{"sessionId":"9e95b94b-8495-43af-bb9e-5af932594753","orderId":"134e7131-57a5-466b-8588-3ac916addd24"}</t>
  </si>
  <si>
    <t>թույն</t>
  </si>
  <si>
    <t>3eb51660-d3ec-42f5-9379-de5dd8cde56d</t>
  </si>
  <si>
    <t>{"sessionId":"57dfd70f-6657-46b5-8d73-f351f0e59a8c","orderId":"3eb51660-d3ec-42f5-9379-de5dd8cde56d"}</t>
  </si>
  <si>
    <t>Պէնդ կացիք ✊</t>
  </si>
  <si>
    <t>c1e44894-d577-4e91-8e3c-393bbf48efb1</t>
  </si>
  <si>
    <t>{"transactionId":"24020900264019","transferringAmount":980}</t>
  </si>
  <si>
    <t>c1ddf601-b944-47c4-8cbf-dbc3cbfdca31</t>
  </si>
  <si>
    <t>{"transactionId":"24020900259685","transferringAmount":1960}</t>
  </si>
  <si>
    <t>a9752a89-8eb1-42c2-a5f4-7b0e3d25e24e</t>
  </si>
  <si>
    <t>{"sessionId":"801a1dc4-20e7-4b6a-8c26-0ce91fd37aad","orderId":"a9752a89-8eb1-42c2-a5f4-7b0e3d25e24e"}</t>
  </si>
  <si>
    <t>տաքուկ տեղ մըն է ☺️</t>
  </si>
  <si>
    <t>01c40abb-fd06-4cfd-8ae1-5a4bd7734bfa</t>
  </si>
  <si>
    <t>{"sessionId":"2dba8310-a0ca-4512-9f3c-0c2b21975efc","orderId":"01c40abb-fd06-4cfd-8ae1-5a4bd7734bfa"}</t>
  </si>
  <si>
    <t>9c12f26e-c471-45b2-b228-9f179b1836d1</t>
  </si>
  <si>
    <t>{"sessionId":"1a09ed68-d8ef-44af-90a1-cba24f2a1380","orderId":"9c12f26e-c471-45b2-b228-9f179b1836d1"}</t>
  </si>
  <si>
    <t>b5722c88-5ba2-441c-9499-bad32df50f34</t>
  </si>
  <si>
    <t>{"transactionId":"24020800340494","transferringAmount":1470}</t>
  </si>
  <si>
    <t>7c95ee83-366e-46be-abc4-facce239128f</t>
  </si>
  <si>
    <t>{"transactionId":"24020800331317","transferringAmount":3920}</t>
  </si>
  <si>
    <t>88f07b12-1374-4c55-8056-1629c650aeb3</t>
  </si>
  <si>
    <t>{"transactionId":"24020800327346","transferringAmount":1470}</t>
  </si>
  <si>
    <t>e7c8c0f4-3b2a-4936-b1a8-a2db9f20686f</t>
  </si>
  <si>
    <t>{"transactionId":"24021000043964","transferringAmount":490}</t>
  </si>
  <si>
    <t>Thanks❤️🫶🏻</t>
  </si>
  <si>
    <t>0fc6e210-3a10-4ed5-bb05-7201b1535e43</t>
  </si>
  <si>
    <t>{"transactionId":"24020800073736","transferringAmount":980}</t>
  </si>
  <si>
    <t>8dd63e1f-1bf2-4efa-8c8b-a85e786b23b6</t>
  </si>
  <si>
    <t>{"transactionId":"24020800062500","transferringAmount":294}</t>
  </si>
  <si>
    <t>f8431818-197a-40e7-94bb-d6b943bcdf87</t>
  </si>
  <si>
    <t>Հզոր թիմակից✊🏻</t>
  </si>
  <si>
    <t>72ec5e9f-af8d-4bb7-9527-da18c7405908</t>
  </si>
  <si>
    <t>{"transactionId":"24020700203554","transferringAmount":294}</t>
  </si>
  <si>
    <t>Ապրիք շատ</t>
  </si>
  <si>
    <t>699b2da9-831c-4b80-bc59-68b4ddd2c04f</t>
  </si>
  <si>
    <t>{"transactionId":"24020700170384","transferringAmount":98}</t>
  </si>
  <si>
    <t>Handsome man</t>
  </si>
  <si>
    <t>b594e10c-ee29-4c29-a895-b151f0a97f7a</t>
  </si>
  <si>
    <t>{"transactionId":"24020700170378","transferringAmount":98}</t>
  </si>
  <si>
    <t>You are so cute :)</t>
  </si>
  <si>
    <t>3910efaf-cbaf-4f74-b71e-73c4d9fb8330</t>
  </si>
  <si>
    <t>{"transactionId":"24020700170371","transferringAmount":98}</t>
  </si>
  <si>
    <t>08671a01-c126-4791-b23a-67184315d66f</t>
  </si>
  <si>
    <t>{"sessionId":"efc4b08a-3bde-425e-b3c1-79cb01911666","orderId":"08671a01-c126-4791-b23a-67184315d66f"}</t>
  </si>
  <si>
    <t>6c0c2ce8-30b3-44ed-9a8d-845c3d390f5a</t>
  </si>
  <si>
    <t>{"transactionId":"24020700071798","transferringAmount":1960}</t>
  </si>
  <si>
    <t>26bbcadb-0c1e-4ce7-928a-0d3d4500e469</t>
  </si>
  <si>
    <t>{"transactionId":"24020700042940","transferringAmount":490}</t>
  </si>
  <si>
    <t>f1fe42c9-f1af-4a0d-ba01-512434221f3c</t>
  </si>
  <si>
    <t>{"transactionId":"24020600295666","transferringAmount":5880}</t>
  </si>
  <si>
    <t>2f94761e-8a49-4ede-a2e5-361254b4a9e0</t>
  </si>
  <si>
    <t>{"sessionId":"8fdc37a4-4f65-476f-a03e-46b192aa5c8f","orderId":"2f94761e-8a49-4ede-a2e5-361254b4a9e0"}</t>
  </si>
  <si>
    <t>Վարուժ եղբայր,նոր եմ տեսնում, որ ծնունդդ եղել ու անցելա , խաբար էլ չեմ եղել շնորհավորեմ,շնորհավոր ախպեր ջաան, սրտանց ցանկանում եմ քո սրտի չափ քեզ հետ գա կյանքում, հրաշք մարդու տեսակ ես , բացառությամբ երբ միստր Բին ես անում ջուր լցնելուց և կաստիլս ուզում եմ գլխիդ իջնեմ, բայց դե սաղ կանցնի, էդ քաղցր պահերն էլ լավ կհիշենք...Շնորխավոր խրաշք, ափռ-ցփռ չծախսես😂😘</t>
  </si>
  <si>
    <t>65878fb8-d6e8-4205-8df3-66f1f5a2c5b4</t>
  </si>
  <si>
    <t>{"sessionId":"a02c81ea-8373-4636-bb1e-d0f2ed45f821","orderId":"65878fb8-d6e8-4205-8df3-66f1f5a2c5b4"}</t>
  </si>
  <si>
    <t>5fcc2b68-d1af-4256-8b31-98724965031b</t>
  </si>
  <si>
    <t>{"sessionId":"6d5a223a-e244-4f7b-b4a0-a23118ca9ac0","orderId":"5fcc2b68-d1af-4256-8b31-98724965031b"}</t>
  </si>
  <si>
    <t>f602f8fb-a41b-46b1-934d-aa839359f123</t>
  </si>
  <si>
    <t>{"transactionId":"24020600161856","transferringAmount":294}</t>
  </si>
  <si>
    <t>ab4d3223-eba5-4c12-9cd5-681be28e04cc</t>
  </si>
  <si>
    <t>{"transactionId":"24020600071797","transferringAmount":1470}</t>
  </si>
  <si>
    <t>45e82f9c-6358-4b3a-8ca7-09e680596e5d</t>
  </si>
  <si>
    <t>{"transactionId":"24020500296724","transferringAmount":1960}</t>
  </si>
  <si>
    <t>1a9f9cbd-4511-40ca-adc7-7a4f28820cab</t>
  </si>
  <si>
    <t>{"transactionId":"24020500288041","transferringAmount":1960}</t>
  </si>
  <si>
    <t>💛 best</t>
  </si>
  <si>
    <t>b0930c78-e50a-49a3-a1fd-d46dc5f0657f</t>
  </si>
  <si>
    <t>{"transactionId":"24020500188723","transferringAmount":490}</t>
  </si>
  <si>
    <t>d4530ce1-bc4c-46ef-8673-98573a14dd52</t>
  </si>
  <si>
    <t>{"sessionId":"1b756b12-ce43-4277-bd58-91984e361ba0","orderId":"d4530ce1-bc4c-46ef-8673-98573a14dd52"}</t>
  </si>
  <si>
    <t>8997afd1-37a9-42b4-8622-5e5abe8e96ce</t>
  </si>
  <si>
    <t>b8b02097-0d5b-4e64-82e8-12bd012a21f3</t>
  </si>
  <si>
    <t>b2682b23-3d6d-4297-82a3-bab673b1baa0</t>
  </si>
  <si>
    <t>a24cade2-0d23-4dfe-9cd3-9117d4127fe2</t>
  </si>
  <si>
    <t>{"transactionId":"24020400248888","transferringAmount":980}</t>
  </si>
  <si>
    <t>7c5bc987-7ec0-48af-a2b0-e62a38e24028</t>
  </si>
  <si>
    <t>{"transactionId":"24020400239543","transferringAmount":490}</t>
  </si>
  <si>
    <t>31c5accc-7878-4dc1-b58f-35d4ec115ff7</t>
  </si>
  <si>
    <t>{"transactionId":"24020400234374","transferringAmount":98}</t>
  </si>
  <si>
    <t>701d6873-8330-43d0-93b3-235b2b9a7dce</t>
  </si>
  <si>
    <t>{"transactionId":"24020400233247","transferringAmount":490}</t>
  </si>
  <si>
    <t>4bd1cfbe-96ce-48c8-a052-64cd8b46b8b4</t>
  </si>
  <si>
    <t>eb686176-ae08-4c5d-870a-67e82ca78466</t>
  </si>
  <si>
    <t>59d9a934-6a86-4e96-96b1-497472080a52</t>
  </si>
  <si>
    <t>a93837e9-ed80-4e90-83db-ddbf469a0049</t>
  </si>
  <si>
    <t>{"transactionId":"24020400090765","transferringAmount":1960}</t>
  </si>
  <si>
    <t>0b4e69e8-aa4a-4fa5-8cf7-89f6533d0902</t>
  </si>
  <si>
    <t>{"transactionId":"24020300290752","transferringAmount":686}</t>
  </si>
  <si>
    <t>Վարուժ ջան էլի եմ ասում, ցանկանում եմ սեր, երջանկություն, առողջություն, հաջողություն, ցտեսություն 😂💋</t>
  </si>
  <si>
    <t>bc701e95-f1d1-4c8d-a140-61699db609bc</t>
  </si>
  <si>
    <t>5b6b645f-a26d-4f17-a698-d7679a8c8592</t>
  </si>
  <si>
    <t>{"transactionId":"24020300256856","transferringAmount":4900}</t>
  </si>
  <si>
    <t>622d9856-6d18-4137-8178-aa53260f51cb</t>
  </si>
  <si>
    <t>8c009d59-5644-4dbd-9e45-4374fa211baa</t>
  </si>
  <si>
    <t>{"transactionId":"24020300047828","transferringAmount":980}</t>
  </si>
  <si>
    <t>d458055a-cade-4a35-a657-2b69463b681d</t>
  </si>
  <si>
    <t>477f030f-2a3d-4225-99c4-a58caa4a96fb</t>
  </si>
  <si>
    <t>a1424ce3-68e7-47c7-8b90-fec867f22f6a</t>
  </si>
  <si>
    <t>7b8aff2f-3096-4657-8e95-c95c2f59fe08</t>
  </si>
  <si>
    <t>Շնորհակալ եմ 🫶</t>
  </si>
  <si>
    <t>51831248-0d8d-48bd-ad08-5a99a3d6a2c1</t>
  </si>
  <si>
    <t>b5598af7-39c0-457d-87c3-2cb352bf18dd</t>
  </si>
  <si>
    <t>{"transactionId":"24020200303724","transferringAmount":1960}</t>
  </si>
  <si>
    <t>For best staff and brownie))</t>
  </si>
  <si>
    <t>e1a39b26-24f6-4531-b659-865c014e02c7</t>
  </si>
  <si>
    <t>54c05ae1-50cb-484e-a971-c0ffd718df0c</t>
  </si>
  <si>
    <t>{"transactionId":"24020200244307","transferringAmount":1960}</t>
  </si>
  <si>
    <t>Մե՜ծ սիրով❤️</t>
  </si>
  <si>
    <t>896288e2-0656-4a5c-a2ae-f8f0445dbf51</t>
  </si>
  <si>
    <t>{"transactionId":"24020200231575","transferringAmount":49}</t>
  </si>
  <si>
    <t>97a65f20-6329-4afb-86be-4e7defe77867</t>
  </si>
  <si>
    <t>defbf564-d22e-44be-aeba-d7442677d20a</t>
  </si>
  <si>
    <t>a14f1bf3-2154-47c4-818a-39c2ff9a70d1</t>
  </si>
  <si>
    <t>e5f59a7e-6d7c-4947-bfca-87dd805ea38a</t>
  </si>
  <si>
    <t>`</t>
  </si>
  <si>
    <t>19f3a9a0-902d-47f6-9d92-c5da9aa0e5f5</t>
  </si>
  <si>
    <t>{"sessionId":"271269b4-1b64-4a2c-8af8-ef0e4b0510e1","orderId":"19f3a9a0-902d-47f6-9d92-c5da9aa0e5f5"}</t>
  </si>
  <si>
    <t>d5085a21-91ba-438b-9ce6-efa2e02da828</t>
  </si>
  <si>
    <t>{"sessionId":"cdf50ef7-09ae-4c0e-b82e-4d0f682c068b","orderId":"d5085a21-91ba-438b-9ce6-efa2e02da828"}</t>
  </si>
  <si>
    <t>❤️</t>
  </si>
  <si>
    <t>03128e16-a13f-42b5-878d-851435d2ba47</t>
  </si>
  <si>
    <t>{"sessionId":"7be7574e-65f9-459e-9ef3-6b8167041468","orderId":"03128e16-a13f-42b5-878d-851435d2ba47"}</t>
  </si>
  <si>
    <t>93bf2b98-e7a1-438d-a07c-5617d63a06e7</t>
  </si>
  <si>
    <t>{"transactionId":"24020100233117","transferringAmount":98}</t>
  </si>
  <si>
    <t>Թույն</t>
  </si>
  <si>
    <t>04b0d8fd-caf7-41c5-83f6-900a9063aaaf</t>
  </si>
  <si>
    <t>{"sessionId":"a5250593-d49d-4ad2-90e6-80602a64036f","orderId":"04b0d8fd-caf7-41c5-83f6-900a9063aaaf"}</t>
  </si>
  <si>
    <t>4b978e4e-dfdf-455e-9ed9-be2c70a63ac5</t>
  </si>
  <si>
    <t>{"transactionId":"24020100143716","transferringAmount":1960}</t>
  </si>
  <si>
    <t>f2711b92-47bb-4953-aba1-6d763c1b4753</t>
  </si>
  <si>
    <t>{"sessionId":"1b27b6a6-e07c-45e1-bebd-20d57fd62f43","orderId":"f2711b92-47bb-4953-aba1-6d763c1b4753"}</t>
  </si>
  <si>
    <t>Ընտիր գործ ես անում!!</t>
  </si>
  <si>
    <t>dd38e189-b757-4201-9ab6-7454b90ac562</t>
  </si>
  <si>
    <t>{"sessionId":"58a23a89-3e54-48a1-a5f4-69110056221e","orderId":"dd38e189-b757-4201-9ab6-7454b90ac562"}</t>
  </si>
  <si>
    <t>d990eb24-4dea-403d-9c86-d9043439f225</t>
  </si>
  <si>
    <t>{"transactionId":"24020100038742","transferringAmount":294}</t>
  </si>
  <si>
    <t>c161c56d-52f0-479c-a50e-2ebe7a04fc38</t>
  </si>
  <si>
    <t>{"transactionId":"24013100257004","transferringAmount":980}</t>
  </si>
  <si>
    <t>cea72d1a-f9b4-4181-9a9a-e3ae6aae3faf</t>
  </si>
  <si>
    <t>65881074-b793-47a4-8042-c1a8e21bffd9</t>
  </si>
  <si>
    <t>{"sessionId":"2cc56180-aea9-42f1-adda-e0219d24202c","orderId":"65881074-b793-47a4-8042-c1a8e21bffd9"}</t>
  </si>
  <si>
    <t>1ac82ba7-eddb-4dee-ad56-0c4a5bf858dc</t>
  </si>
  <si>
    <t>{"transactionId":"24013100237610","transferringAmount":294}</t>
  </si>
  <si>
    <t>fc452e26-947b-4083-8ed4-536c0e11dc24</t>
  </si>
  <si>
    <t>{"sessionId":"1251e970-edc1-4a95-82eb-c14eabcb9883","orderId":"fc452e26-947b-4083-8ed4-536c0e11dc24"}</t>
  </si>
  <si>
    <t>dee27634-4cf5-4600-a1b6-5c4301415043</t>
  </si>
  <si>
    <t>{"sessionId":"3bad2aa6-29f6-4b97-9cbf-1fdbec5231a6","orderId":"dee27634-4cf5-4600-a1b6-5c4301415043"}</t>
  </si>
  <si>
    <t>293677bd-38fe-46da-a680-5c018fed7317</t>
  </si>
  <si>
    <t>{"sessionId":"e3420f77-2659-43d8-8bef-2fbe7876fe23","orderId":"293677bd-38fe-46da-a680-5c018fed7317"}</t>
  </si>
  <si>
    <t>2a851a0b-0034-4dee-b50f-3e39b4a487ea</t>
  </si>
  <si>
    <t>{"transactionId":"24013100165707","transferringAmount":3920}</t>
  </si>
  <si>
    <t>c1189835-7c81-4efa-a4ef-1182957034ef</t>
  </si>
  <si>
    <t>{"sessionId":"2384de37-56d1-4e86-9ee2-abf4f83c75c0","orderId":"c1189835-7c81-4efa-a4ef-1182957034ef"}</t>
  </si>
  <si>
    <t>c5465300-5e9a-423e-a3de-38efe9757ca4</t>
  </si>
  <si>
    <t>{"sessionId":"6fed920b-6dd9-48c9-a2fa-6e085624c54a","orderId":"c5465300-5e9a-423e-a3de-38efe9757ca4"}</t>
  </si>
  <si>
    <t>f852fa5e-49ab-42e5-b25b-6b3dfa5f0c76</t>
  </si>
  <si>
    <t>{"sessionId":"3d47b67f-5568-4736-885b-28d0bb132648","orderId":"f852fa5e-49ab-42e5-b25b-6b3dfa5f0c76"}</t>
  </si>
  <si>
    <t>9aded225-a0e9-4b5f-9e8e-736aaebd4f2a</t>
  </si>
  <si>
    <t>{"sessionId":"717deb66-9b84-4747-b569-9b28dbc97f20","orderId":"9aded225-a0e9-4b5f-9e8e-736aaebd4f2a"}</t>
  </si>
  <si>
    <t>Great 🤜🤛</t>
  </si>
  <si>
    <t>72cff9ca-f8ba-4389-abd2-186e51ba3c3a</t>
  </si>
  <si>
    <t>{"transactionId":"24013000264171","transferringAmount":490}</t>
  </si>
  <si>
    <t>Շնորհակալություն 🙂</t>
  </si>
  <si>
    <t>dc9bfa0d-d445-40ab-8c92-146a6ac58503</t>
  </si>
  <si>
    <t>{"transactionId":"24013000264158","transferringAmount":490}</t>
  </si>
  <si>
    <t>0995d97a-eff6-4444-ad88-e81ed91a8041</t>
  </si>
  <si>
    <t>{"transactionId":"24013000164335","transferringAmount":0.98}</t>
  </si>
  <si>
    <t>I love you</t>
  </si>
  <si>
    <t>3ee63b76-583b-4bdf-8ec4-0af5426d4428</t>
  </si>
  <si>
    <t>{"sessionId":"810f8753-a242-4bab-9eec-f7b92b457451","orderId":"3ee63b76-583b-4bdf-8ec4-0af5426d4428"}</t>
  </si>
  <si>
    <t>5c64a32b-55f0-43a6-8c3e-85adf87a9d4d</t>
  </si>
  <si>
    <t>{"sessionId":"b2a7366e-e8d4-4aef-84dd-b7c22f82535d","orderId":"5c64a32b-55f0-43a6-8c3e-85adf87a9d4d"}</t>
  </si>
  <si>
    <t>Մը չնաշխարհիկ դիցուհի</t>
  </si>
  <si>
    <t>11d80748-f54c-4358-923a-3effaff88b93</t>
  </si>
  <si>
    <t>{"sessionId":"8fb30ea5-c657-4c65-b4da-ef19d7faf48d","orderId":"11d80748-f54c-4358-923a-3effaff88b93"}</t>
  </si>
  <si>
    <t>7b13565b-c15f-4800-84c0-3e1c7aa7a67f</t>
  </si>
  <si>
    <t>{"sessionId":"9bcc63a8-10bb-4301-bde8-06322b22ca65","orderId":"7b13565b-c15f-4800-84c0-3e1c7aa7a67f"}</t>
  </si>
  <si>
    <t>411a97a6-cf9b-4b14-bb58-4110efdf4024</t>
  </si>
  <si>
    <t>{"sessionId":"08d205e7-54ab-4326-bbf3-a59938509f38","orderId":"411a97a6-cf9b-4b14-bb58-4110efdf4024"}</t>
  </si>
  <si>
    <t>3e62ac32-4924-4cdd-8648-743a7f506f0a</t>
  </si>
  <si>
    <t>{"sessionId":"c796094e-4b18-4de1-a1d6-da4fe6218cd4","orderId":"3e62ac32-4924-4cdd-8648-743a7f506f0a"}</t>
  </si>
  <si>
    <t>ad74d815-1f8f-4539-83f8-1194ad06f22f</t>
  </si>
  <si>
    <t>{"sessionId":"952d5263-ec46-4555-820c-455b4997c447","orderId":"ad74d815-1f8f-4539-83f8-1194ad06f22f"}</t>
  </si>
  <si>
    <t>bdd7e84a-78eb-4ce7-8025-30949aefd37a</t>
  </si>
  <si>
    <t>{"transactionId":"24012900200461","transferringAmount":980}</t>
  </si>
  <si>
    <t>8cdd46fb-8738-462f-a6b7-15f5e45766df</t>
  </si>
  <si>
    <t>{"sessionId":"e73c17cb-fc97-495e-ac19-5dd2667b6784","orderId":"8cdd46fb-8738-462f-a6b7-15f5e45766df"}</t>
  </si>
  <si>
    <t>Ծնուդդ շնորհավոր սիրելի թիմակից ջան✊🏻</t>
  </si>
  <si>
    <t>e95c25f6-85a1-40c6-b236-96e4d4ea5491</t>
  </si>
  <si>
    <t>{"sessionId":"804fff17-cb2b-4fbf-a06a-582f58f36ff8","orderId":"e95c25f6-85a1-40c6-b236-96e4d4ea5491"}</t>
  </si>
  <si>
    <t>3497eb75-6c25-453a-b41f-d377e21b16a8</t>
  </si>
  <si>
    <t>{"sessionId":"909e90fe-addf-465c-b7ff-84fe37787f8a","orderId":"3497eb75-6c25-453a-b41f-d377e21b16a8"}</t>
  </si>
  <si>
    <t>c00eae02-c0f6-4f4f-a1a3-216c311cbb44</t>
  </si>
  <si>
    <t>{"sessionId":"0b46298d-5941-4ced-87d5-bfe9e4fb162d","orderId":"c00eae02-c0f6-4f4f-a1a3-216c311cbb44"}</t>
  </si>
  <si>
    <t>Սօր մխելա գործ օնինք անելի ✊</t>
  </si>
  <si>
    <t>c338b2de-4072-46a5-ab2f-e620864ba202</t>
  </si>
  <si>
    <t>{"sessionId":"f0f7e935-37e7-4303-b19c-e17791cb5b64","orderId":"c338b2de-4072-46a5-ab2f-e620864ba202"}</t>
  </si>
  <si>
    <t>Միշտ ուժեղ լուրեր բերող Ծիգօ 🥳</t>
  </si>
  <si>
    <t>501777c7-dcfa-447c-be0d-45e8b10a1e1f</t>
  </si>
  <si>
    <t>{"sessionId":"475e1f32-2f37-45b6-9ecf-fe94050012e9","orderId":"501777c7-dcfa-447c-be0d-45e8b10a1e1f"}</t>
  </si>
  <si>
    <t>7aabb890-933d-4702-a4b0-979f3ba98b8c</t>
  </si>
  <si>
    <t>{"sessionId":"1efba301-6e41-458d-ad10-8fab6373b90c","orderId":"7aabb890-933d-4702-a4b0-979f3ba98b8c"}</t>
  </si>
  <si>
    <t>Մի ինծիլիգենտ անձնավորություն</t>
  </si>
  <si>
    <t>8993dcee-8f50-4bf2-8bd4-06da5f607fb0</t>
  </si>
  <si>
    <t>{"sessionId":"93789058-c0a3-476b-babd-fad3ed34ebac","orderId":"8993dcee-8f50-4bf2-8bd4-06da5f607fb0"}</t>
  </si>
  <si>
    <t>8c9784b8-76dd-410f-ad3a-28b254831be2</t>
  </si>
  <si>
    <t>{"sessionId":"3dfdfb20-a9fc-4b2a-8d54-be4168e90584","orderId":"8c9784b8-76dd-410f-ad3a-28b254831be2"}</t>
  </si>
  <si>
    <t>9fb03b3b-bffc-4b0a-ba26-3151f23a8a8b</t>
  </si>
  <si>
    <t>{"transactionId":"24012800124026","transferringAmount":1960}</t>
  </si>
  <si>
    <t>f0465c05-ac15-4f2f-8385-bc5788fd5619</t>
  </si>
  <si>
    <t>{"transactionId":"24012800094960","transferringAmount":490}</t>
  </si>
  <si>
    <t>33a2a397-08c9-4285-9e9a-e247f4752d4c</t>
  </si>
  <si>
    <t>{"sessionId":"c702e209-dd5b-4d5c-9eac-677e5798b4ec","orderId":"33a2a397-08c9-4285-9e9a-e247f4752d4c"}</t>
  </si>
  <si>
    <t>a70f015a-b503-4c85-9130-9272f222dd53</t>
  </si>
  <si>
    <t>{"sessionId":"97c70ffd-7405-47b8-8ac3-e81731683440","orderId":"a70f015a-b503-4c85-9130-9272f222dd53"}</t>
  </si>
  <si>
    <t>eb849cef-4b55-4e50-9b31-d714cf34f907</t>
  </si>
  <si>
    <t>{"sessionId":"96b2ed63-d5ea-4eb0-b0d4-65f74440e9c4","orderId":"eb849cef-4b55-4e50-9b31-d714cf34f907"}</t>
  </si>
  <si>
    <t>34385935-16d0-4df6-8ead-610aac22e120</t>
  </si>
  <si>
    <t>{"sessionId":"39bb3c7c-9e55-4fce-8c51-7073795de7be","orderId":"34385935-16d0-4df6-8ead-610aac22e120"}</t>
  </si>
  <si>
    <t>a7b54264-9599-483b-9cc9-6a80d95146b5</t>
  </si>
  <si>
    <t>{"sessionId":"9348973f-0480-4aca-b49a-59719ffa8024","orderId":"a7b54264-9599-483b-9cc9-6a80d95146b5"}</t>
  </si>
  <si>
    <t>c318b807-a95f-4f8d-b607-9f0ebb2eff82</t>
  </si>
  <si>
    <t>{"sessionId":"c19d0984-ba43-4b5c-88c6-7c23b715f140","orderId":"c318b807-a95f-4f8d-b607-9f0ebb2eff82"}</t>
  </si>
  <si>
    <t>Ding dong</t>
  </si>
  <si>
    <t>4abbec02-3e94-4d71-9b5d-3075a00877f0</t>
  </si>
  <si>
    <t>{"sessionId":"eaa537ae-12fd-4d62-81bb-77195b17256a","orderId":"4abbec02-3e94-4d71-9b5d-3075a00877f0"}</t>
  </si>
  <si>
    <t>afe9a525-2b62-4413-8348-fd7b3c0a6990</t>
  </si>
  <si>
    <t>{"transactionId":"24012700256746","transferringAmount":1960}</t>
  </si>
  <si>
    <t>e023ffbd-9a2f-4217-b7b7-6d2a478a2400</t>
  </si>
  <si>
    <t>{"transactionId":"24012700180606","transferringAmount":490}</t>
  </si>
  <si>
    <t>00f97836-37a4-43f5-948f-fe32e5f16ff4</t>
  </si>
  <si>
    <t>{"sessionId":"ae959821-9d73-4264-a218-8d897ebba439","orderId":"00f97836-37a4-43f5-948f-fe32e5f16ff4"}</t>
  </si>
  <si>
    <t>8204bd99-e908-4c98-b74e-390e2b50b25b</t>
  </si>
  <si>
    <t>{"transactionId":"24012600249721","transferringAmount":882}</t>
  </si>
  <si>
    <t>0d1202c9-4451-4acb-a926-f87f373d0800</t>
  </si>
  <si>
    <t>{"transactionId":"24012500198926","transferringAmount":98}</t>
  </si>
  <si>
    <t>72c0426c-7d6f-481e-8b5c-dd56bc021755</t>
  </si>
  <si>
    <t>{"transactionId":"24012400032107","transferringAmount":294}</t>
  </si>
  <si>
    <t>e9901086-5023-4284-beae-73b582e0cd2a</t>
  </si>
  <si>
    <t>{"transactionId":"24012300111030","transferringAmount":98}</t>
  </si>
  <si>
    <t>fdc5489b-1648-423e-b5d5-5c68df1ba204</t>
  </si>
  <si>
    <t>{"transactionId":"24012200240311","transferringAmount":490}</t>
  </si>
  <si>
    <t>e8b7d99b-8557-4b24-acfa-4989a963c295</t>
  </si>
  <si>
    <t>{"transactionId":"24012200240305","transferringAmount":490}</t>
  </si>
  <si>
    <t>8170a7dd-161f-4a7b-bfde-d4228f021a58</t>
  </si>
  <si>
    <t>Մեծ ապագայի հավատքով</t>
  </si>
  <si>
    <t>77c8d663-9433-4eca-98dc-9454b9eb63b8</t>
  </si>
  <si>
    <t>{"transactionId":"24012100122577","transferringAmount":490}</t>
  </si>
  <si>
    <t>Ամենասիրելի թիմակից, վաղը կապուչինո կսարքես տորթով խմենք🫶🏻</t>
  </si>
  <si>
    <t>00c028bf-af63-4c87-849c-3465ea80da74</t>
  </si>
  <si>
    <t>{"transactionId":"24012100118793","transferringAmount":392}</t>
  </si>
  <si>
    <t>Հրաշալի սպասրկում 🫶</t>
  </si>
  <si>
    <t>907e054b-8bba-4b66-84a6-51124df93dac</t>
  </si>
  <si>
    <t>{"transactionId":"24011900192289","transferringAmount":98}</t>
  </si>
  <si>
    <t>c162ad28-92d0-43e7-8b97-fc4780242301</t>
  </si>
  <si>
    <t>{"transactionId":"24011900165924","transferringAmount":490}</t>
  </si>
  <si>
    <t>4873056e-aed6-4dab-9029-620c21113609</t>
  </si>
  <si>
    <t>{"transactionId":"24011900152231","transferringAmount":490}</t>
  </si>
  <si>
    <t>a69fda7b-f0fe-4cea-836e-9b32c44b219b</t>
  </si>
  <si>
    <t>{"transactionId":"24011900123189","transferringAmount":98}</t>
  </si>
  <si>
    <t>Շնորհակալություն բարեհամբույր սպասարկման համար։</t>
  </si>
  <si>
    <t>86eb9893-59c3-4068-9749-3ddf9406b1ad</t>
  </si>
  <si>
    <t>{"transactionId":"24011800224425","transferringAmount":980}</t>
  </si>
  <si>
    <t>34dabd49-e4d6-4431-ae3e-4034aeba3fad</t>
  </si>
  <si>
    <t>{"transactionId":"24011800195865","transferringAmount":294}</t>
  </si>
  <si>
    <t>Շնորհակալություն հոգատար վերաբերմունքի և արագ արձագանքելու համար</t>
  </si>
  <si>
    <t>5058cefe-55e2-4d04-8623-43d1e55159dc</t>
  </si>
  <si>
    <t>{"transactionId":"24011700244994","transferringAmount":490}</t>
  </si>
  <si>
    <t>72d72d65-18b4-4987-9bd9-afdbc1c420f0</t>
  </si>
  <si>
    <t>{"transactionId":"24011700182994","transferringAmount":490}</t>
  </si>
  <si>
    <t>Շնորհակալ եմ բարեհամբույր սպասարկման համար</t>
  </si>
  <si>
    <t>a2ed32ba-d406-48d0-baa7-255aa4914b96</t>
  </si>
  <si>
    <t>04ca4323-9c02-4f1c-aa0c-bc8bfaa1a70a</t>
  </si>
  <si>
    <t>{"transactionId":"24011600275834","transferringAmount":490}</t>
  </si>
  <si>
    <t>0222575f-7162-48c5-acf8-4841b4634316</t>
  </si>
  <si>
    <t>{"transactionId":"24011600227259","transferringAmount":490}</t>
  </si>
  <si>
    <t>Գայանե ջան</t>
  </si>
  <si>
    <t>10522dfa-cc7c-4d47-9c5c-901706b2794d</t>
  </si>
  <si>
    <t>{"transactionId":"24011600140586","transferringAmount":19.6}</t>
  </si>
  <si>
    <t>ba2b48a7-3b73-42c5-9b0f-9346940a4cd9</t>
  </si>
  <si>
    <t>{"transactionId":"24011600029912","transferringAmount":294}</t>
  </si>
  <si>
    <t>Мюсли</t>
  </si>
  <si>
    <t>8c0f428c-c821-4f37-9522-7e2cbbc60577</t>
  </si>
  <si>
    <t>{"transactionId":"24011500211236","transferringAmount":490}</t>
  </si>
  <si>
    <t>Shnorhakalutyun</t>
  </si>
  <si>
    <t>0bc66659-8b93-4585-9cdb-5b85ae25aaed</t>
  </si>
  <si>
    <t>{"transactionId":"24011500122574","transferringAmount":490}</t>
  </si>
  <si>
    <t>87c3554b-8db1-4f87-9f27-074abb2e279a</t>
  </si>
  <si>
    <t>{"transactionId":"24011400223342","transferringAmount":980}</t>
  </si>
  <si>
    <t>b36265af-0b6e-445f-bbed-b6e89381723c</t>
  </si>
  <si>
    <t>{"transactionId":"24011300150403","transferringAmount":294}</t>
  </si>
  <si>
    <t>a3a3b23e-3286-4ed9-aced-127fea82966e</t>
  </si>
  <si>
    <t>{"transactionId":"24011300038563","transferringAmount":49}</t>
  </si>
  <si>
    <t>8166c827-e7c8-4b5a-ae07-a920469518a8</t>
  </si>
  <si>
    <t>{"transactionId":"24011200302182","transferringAmount":294}</t>
  </si>
  <si>
    <t>3c309701-5958-4263-8acb-a528a407fd2f</t>
  </si>
  <si>
    <t>{"transactionId":"24011200136804","transferringAmount":98}</t>
  </si>
  <si>
    <t>295cd43d-35f1-4728-9518-c1da64832a51</t>
  </si>
  <si>
    <t>{"transactionId":"24011200136814","transferringAmount":196}</t>
  </si>
  <si>
    <t>Վայ ապրես դու՜</t>
  </si>
  <si>
    <t>ce3d038a-202e-43a0-ba65-fc5639054f6b</t>
  </si>
  <si>
    <t>{"transactionId":"24011200066831","transferringAmount":49}</t>
  </si>
  <si>
    <t>Ապրիս🥰</t>
  </si>
  <si>
    <t>c1cde894-fb9c-4fa6-ac07-a5eeefa15891</t>
  </si>
  <si>
    <t>{"transactionId":"24011200046665","transferringAmount":49}</t>
  </si>
  <si>
    <t>90bbb12d-0bac-4afb-8fb4-55c5c37cf161</t>
  </si>
  <si>
    <t>{"transactionId":"24011100091642","transferringAmount":98}</t>
  </si>
  <si>
    <t>a9277d7c-a85c-454d-a863-f36ca14c1774</t>
  </si>
  <si>
    <t>{"transactionId":"24011000197938","transferringAmount":980}</t>
  </si>
  <si>
    <t>Շնորհակակություն )))</t>
  </si>
  <si>
    <t>349bdd45-8e1e-4fd7-a995-6e5c739cb176</t>
  </si>
  <si>
    <t>{"transactionId":"24011000077478","transferringAmount":294}</t>
  </si>
  <si>
    <t>d92b6455-51e1-4864-a41b-9d6a3bade1b8</t>
  </si>
  <si>
    <t>{"transactionId":"24011000061463","transferringAmount":490}</t>
  </si>
  <si>
    <t>1695fa03-e70a-466a-a91b-6b531bdce22e</t>
  </si>
  <si>
    <t>{"transactionId":"24010900341940","transferringAmount":98}</t>
  </si>
  <si>
    <t>9eecfc72-4fba-44f4-a711-c7accb5e04e4</t>
  </si>
  <si>
    <t>{"transactionId":"24012200203393","transferringAmount":490}</t>
  </si>
  <si>
    <t>9fbf0e4e-3503-4a28-a5d8-3f46a256b1ed</t>
  </si>
  <si>
    <t>{"transactionId":"24010700043442","transferringAmount":490}</t>
  </si>
  <si>
    <t>cbd0bf6e-6b3c-4926-90e5-ffbbd09f0423</t>
  </si>
  <si>
    <t>{"transactionId":"24010700040230","transferringAmount":490}</t>
  </si>
  <si>
    <t>c01f2130-47c9-495a-bcd0-e94e86f53ec4</t>
  </si>
  <si>
    <t>c8e7255f-6123-47d4-878d-8fcfb2ba5db1</t>
  </si>
  <si>
    <t>{"transactionId":"24010600139408","transferringAmount":294}</t>
  </si>
  <si>
    <t>Laura</t>
  </si>
  <si>
    <t>89633001-5941-4298-a4e5-6d252256b844</t>
  </si>
  <si>
    <t>{"transactionId":"24010600121431","transferringAmount":490}</t>
  </si>
  <si>
    <t>Ինստագրամով ՔՌ ը տեսա թիփ թողեցի Նելի ջան :)</t>
  </si>
  <si>
    <t>b8d3aa70-3063-4151-b7ea-f96d05110bd3</t>
  </si>
  <si>
    <t>{"transactionId":"24010600110395","transferringAmount":490}</t>
  </si>
  <si>
    <t>2c18660d-0a5c-4c6c-b261-66edcd44504c</t>
  </si>
  <si>
    <t>{"transactionId":"24010300164864","transferringAmount":294}</t>
  </si>
  <si>
    <t>c2739dfa-822f-4c7e-aac4-f2f390f19bbd</t>
  </si>
  <si>
    <t>79af64dc-5d55-4d85-b477-e43ba635f7b0</t>
  </si>
  <si>
    <t>{"transactionId":"24011900057712","transferringAmount":980}</t>
  </si>
  <si>
    <t>6ec2383f-2ebb-4350-be06-6f4721fa6033</t>
  </si>
  <si>
    <t>{"transactionId":"24011900057716","transferringAmount":490}</t>
  </si>
  <si>
    <t>a4cf9287-e65e-4753-b321-41d51a50b1d5</t>
  </si>
  <si>
    <t>{"transactionId":"23123000118309","transferringAmount":98}</t>
  </si>
  <si>
    <t>3d8cbb29-3bdd-429f-9734-a9938cf1f2ef</t>
  </si>
  <si>
    <t>{"transactionId":"23123000091978","transferringAmount":294}</t>
  </si>
  <si>
    <t>Շաթլները փակի ակտիվ կցեւմներ արա։ ՏՂԵՔ 4րոպե 58վարկյանանոց պատվերներ կան</t>
  </si>
  <si>
    <t>f404cb7c-4359-412f-9d51-27043a5df57a</t>
  </si>
  <si>
    <t>{"transactionId":"23123000065746","transferringAmount":294}</t>
  </si>
  <si>
    <t>Վառուժ զեյթունիկեսըիմ կողմից 🚀</t>
  </si>
  <si>
    <t>20d5a7fb-426a-4620-93f9-1a28973ceb73</t>
  </si>
  <si>
    <t>{"transactionId":"23123000062755","transferringAmount":490}</t>
  </si>
  <si>
    <t>AB</t>
  </si>
  <si>
    <t>d3bf1405-19f7-4785-9eac-b7c29859b9f2</t>
  </si>
  <si>
    <t>{"transactionId":"23123000026922","transferringAmount":98}</t>
  </si>
  <si>
    <t>Ֆեյք սանտայից</t>
  </si>
  <si>
    <t>acc9ed9d-a4e5-407b-a62f-dd27fd013814</t>
  </si>
  <si>
    <t>{"transactionId":"23123000023163","transferringAmount":490}</t>
  </si>
  <si>
    <t>Ասում էի, չէ, որ կփոխանցեմ</t>
  </si>
  <si>
    <t>5bfd50ce-da69-4dbd-834b-0eff68c4473a</t>
  </si>
  <si>
    <t>Հաճելի է շատ Ձեր հետ աշխատել</t>
  </si>
  <si>
    <t>fad36442-757a-49c6-ba9f-ba98b6840cc8</t>
  </si>
  <si>
    <t>{"transactionId":"23122700305177","transferringAmount":490}</t>
  </si>
  <si>
    <t>Մերի ջան,անչափ շնորհակալ եմ։Գոհարից(բանալի)։</t>
  </si>
  <si>
    <t>cf0f0e01-863d-445d-b61c-91d099b83adc</t>
  </si>
  <si>
    <t>{"transactionId":"24011900057722","transferringAmount":490}</t>
  </si>
  <si>
    <t>Սիրենք գը շատ լա ազիզ 😘😘</t>
  </si>
  <si>
    <t>9f5e5240-1b50-4227-8991-ef3274dbc9b1</t>
  </si>
  <si>
    <t>{"transactionId":"24011900057726","transferringAmount":490}</t>
  </si>
  <si>
    <t>0ca26c3f-c275-4ae5-9d7b-ef3658b5a80b</t>
  </si>
  <si>
    <t>{"transactionId":"23122600184026","transferringAmount":294}</t>
  </si>
  <si>
    <t>2729ab91-1f37-49ca-aec7-cd97ea3bca0b</t>
  </si>
  <si>
    <t>{"transactionId":"23122600184021","transferringAmount":294}</t>
  </si>
  <si>
    <t>3c4e3019-509e-4cac-845e-484fdedff406</t>
  </si>
  <si>
    <t>{"transactionId":"23122500108356","transferringAmount":294}</t>
  </si>
  <si>
    <t>6f4fcbc2-31f6-455a-b1b4-b00ef39f4205</t>
  </si>
  <si>
    <t>{"transactionId":"23122300187583","transferringAmount":980}</t>
  </si>
  <si>
    <t>Շատ շնորհակալություն!</t>
  </si>
  <si>
    <t>516f65ce-a87b-4375-8e4b-ef785d4f0105</t>
  </si>
  <si>
    <t>{"transactionId":"23122300085509","transferringAmount":1470}</t>
  </si>
  <si>
    <t>dab13bd8-3da4-4f3d-9bed-9f15cf4cebf6</t>
  </si>
  <si>
    <t>{"transactionId":"23122300072268","transferringAmount":19.6}</t>
  </si>
  <si>
    <t>Thank you!!!</t>
  </si>
  <si>
    <t>a815fd5a-88ab-4c0d-a261-aae2f51726f7</t>
  </si>
  <si>
    <t>{"transactionId":"23122300072274","transferringAmount":14.7}</t>
  </si>
  <si>
    <t>Good luck 😄</t>
  </si>
  <si>
    <t>25ebd64c-ecb0-4ee0-baca-f00e434e3c92</t>
  </si>
  <si>
    <t>{"transactionId":"23122300072266","transferringAmount":9.8}</t>
  </si>
  <si>
    <t>Թույն )</t>
  </si>
  <si>
    <t>e8936f13-03cd-4c0a-9ad1-d7df0639794c</t>
  </si>
  <si>
    <t>{"transactionId":"23122300072290","transferringAmount":490}</t>
  </si>
  <si>
    <t>1f608bad-c645-4eaa-ae38-9707f937122d</t>
  </si>
  <si>
    <t>0f551b95-17ba-4d33-9db5-d88a1f340dcb</t>
  </si>
  <si>
    <t>{"transactionId":"23122300072285","transferringAmount":294}</t>
  </si>
  <si>
    <t>9d18914e-9f40-4cb5-9055-315eb466dcb7</t>
  </si>
  <si>
    <t>b4e75495-afb7-4c8c-8ff1-7e1b94483afc</t>
  </si>
  <si>
    <t>{"transactionId":"23122100099376","transferringAmount":490}</t>
  </si>
  <si>
    <t>դիզայն թիմից՝ սիրով Ալիկին</t>
  </si>
  <si>
    <t>88cf973d-92ea-46a4-8e8e-2682b6c974e4</t>
  </si>
  <si>
    <t>{"transactionId":"23122000260350","transferringAmount":98}</t>
  </si>
  <si>
    <t>3fec103b-6918-4706-a09e-f6e1cf868c2b</t>
  </si>
  <si>
    <t>{"transactionId":"23122000195938","transferringAmount":294}</t>
  </si>
  <si>
    <t>ggArtsakh</t>
  </si>
  <si>
    <t>7b0402a1-36a8-4182-8658-e043bf0b9bdc</t>
  </si>
  <si>
    <t>{"transactionId":"24012200203389","transferringAmount":490}</t>
  </si>
  <si>
    <t>Arman Allahverdyan</t>
  </si>
  <si>
    <t>43c9f5c7-88fd-4da4-b73b-b006b568eaa5</t>
  </si>
  <si>
    <t>{"transactionId":"23122000075263","transferringAmount":98}</t>
  </si>
  <si>
    <t>Ֆեյք Սանտայից</t>
  </si>
  <si>
    <t>614f877d-d438-419b-8d16-5f59a185fb66</t>
  </si>
  <si>
    <t>{"transactionId":"23122000032146","transferringAmount":98}</t>
  </si>
  <si>
    <t>94b24b78-4b62-407a-a31b-38fd63e6c516</t>
  </si>
  <si>
    <t>{"transactionId":"23122000028095","transferringAmount":49}</t>
  </si>
  <si>
    <t>04eb55c7-ae41-4e3c-af0b-0515a65c007e</t>
  </si>
  <si>
    <t>{"transactionId":"23122000014619","transferringAmount":98}</t>
  </si>
  <si>
    <t>4bddc863-c369-46a4-8665-98292be22482</t>
  </si>
  <si>
    <t>{"transactionId":"23121500079720","transferringAmount":49}</t>
  </si>
  <si>
    <t>4e3a935f-50cc-4cd4-bf1b-c1cdb218a598</t>
  </si>
  <si>
    <t>{"transactionId":"23121400102418","transferringAmount":490}</t>
  </si>
  <si>
    <t>Շնորհակալ եմ դրական լիցքերի համար ☺️</t>
  </si>
  <si>
    <t>5acc894b-a0a7-4085-9cc8-2edadf54c4e3</t>
  </si>
  <si>
    <t>{"transactionId":"23121300153671","transferringAmount":490}</t>
  </si>
  <si>
    <t>💪💪💪</t>
  </si>
  <si>
    <t>2f1943f9-238f-47b5-bd3e-89e593b8416e</t>
  </si>
  <si>
    <t>{"transactionId":"24012200203370","transferringAmount":490}</t>
  </si>
  <si>
    <t>c5d3426c-1b45-4fe6-b243-c71da2873c67</t>
  </si>
  <si>
    <t>{"transactionId":"23121300040451","transferringAmount":98}</t>
  </si>
  <si>
    <t>a2f1d54c-f11f-477e-bb42-cb852ec2bb32</t>
  </si>
  <si>
    <t>{"transactionId":"23121300040440","transferringAmount":98}</t>
  </si>
  <si>
    <t>66ad4285-0acd-4429-a72d-505ac65b1ada</t>
  </si>
  <si>
    <t>{"transactionId":"24012200203339","transferringAmount":490}</t>
  </si>
  <si>
    <t>Շնորհակալություն լավ մթնոլորտի համար:</t>
  </si>
  <si>
    <t>bacb4054-a689-485c-a1f6-65ab4e328b77</t>
  </si>
  <si>
    <t>{"transactionId":"24012200203376","transferringAmount":490}</t>
  </si>
  <si>
    <t>Հիասքանչ թիմակից</t>
  </si>
  <si>
    <t>ffae20e2-fa0e-4d19-b636-8ed91632c5c6</t>
  </si>
  <si>
    <t>{"transactionId":"23121100125018","transferringAmount":490}</t>
  </si>
  <si>
    <t>Հիասքանչ մարդ</t>
  </si>
  <si>
    <t>44ff0a7f-6713-482a-ae57-593513dd7d12</t>
  </si>
  <si>
    <t>{"transactionId":"24012200203354","transferringAmount":294}</t>
  </si>
  <si>
    <t>Հրաշք տիկին Գայանե🫶🏻🫶🏻</t>
  </si>
  <si>
    <t>8395c3e6-67ee-4db3-991e-f7daef43a61b</t>
  </si>
  <si>
    <t>{"transactionId":"23120800260439","transferringAmount":98}</t>
  </si>
  <si>
    <t>Ամենափերի</t>
  </si>
  <si>
    <t>4c86c530-0cb4-473d-a0f7-03b04195a5d9</t>
  </si>
  <si>
    <t>{"transactionId":"24012200203362","transferringAmount":98}</t>
  </si>
  <si>
    <t>59442532-f709-4588-b929-6a0571fd0291</t>
  </si>
  <si>
    <t>{"transactionId":"23120800254039","transferringAmount":294}</t>
  </si>
  <si>
    <t>Ամենահրաշք տիկին Անահիտին😍</t>
  </si>
  <si>
    <t>6f99dc34-9440-436a-9efa-479d3ce2175d</t>
  </si>
  <si>
    <t>{"transactionId":"23120800199177","transferringAmount":490}</t>
  </si>
  <si>
    <t>20324ae8-94bc-4ed3-85a4-ba6f68fb4df9</t>
  </si>
  <si>
    <t>{"transactionId":"24012200203344","transferringAmount":98}</t>
  </si>
  <si>
    <t>Գայուկին շնորհակալություն</t>
  </si>
  <si>
    <t>c4d7273a-0688-46ef-9c3b-9014621c3d08</t>
  </si>
  <si>
    <t>{"transactionId":"24012200203303","transferringAmount":490}</t>
  </si>
  <si>
    <t>a76a8b33-050f-4ae6-ba36-73f55a311426</t>
  </si>
  <si>
    <t>{"transactionId":"24012200203323","transferringAmount":49}</t>
  </si>
  <si>
    <t>76f18318-7a93-47bf-8305-4f82a60f4306</t>
  </si>
  <si>
    <t>{"transactionId":"23120800013619","transferringAmount":49}</t>
  </si>
  <si>
    <t>a3e070eb-6119-4762-b2cd-991b315e740e</t>
  </si>
  <si>
    <t>{"transactionId":"24012200203330","transferringAmount":98}</t>
  </si>
  <si>
    <t>🤩</t>
  </si>
  <si>
    <t>f83dbb5a-17e2-421b-94c3-0099392339c8</t>
  </si>
  <si>
    <t>{"transactionId":"23120700255996","transferringAmount":98}</t>
  </si>
  <si>
    <t>dba664eb-bf10-4b50-8efd-40df5d66043e</t>
  </si>
  <si>
    <t>{"transactionId":"23120700208025","transferringAmount":98}</t>
  </si>
  <si>
    <t>a6c49d39-7738-472d-a2c4-c20e02ed051d</t>
  </si>
  <si>
    <t>{"transactionId":"23120700200916","transferringAmount":108.78}</t>
  </si>
  <si>
    <t>Զըկըռմածուն</t>
  </si>
  <si>
    <t>49976498-0082-4aa1-b809-592e2dd36881</t>
  </si>
  <si>
    <t>{"transactionId":"24011900057721","transferringAmount":490}</t>
  </si>
  <si>
    <t>e3c7ecec-48d4-4a8f-9994-a1961287f47e</t>
  </si>
  <si>
    <t>{"transactionId":"23120700190920","transferringAmount":294}</t>
  </si>
  <si>
    <t>Միշտ ժպտացեք🥰</t>
  </si>
  <si>
    <t>d6b3c2c3-d646-4052-8cca-879e47bd52eb</t>
  </si>
  <si>
    <t>{"transactionId":"23120600108975","transferringAmount":98}</t>
  </si>
  <si>
    <t>0a8cc274-63a7-4a78-a5e7-5e341ab3867b</t>
  </si>
  <si>
    <t>{"transactionId":"23120600091207","transferringAmount":490}</t>
  </si>
  <si>
    <t>da34765d-0d2f-4ff8-a773-9d69697a369e</t>
  </si>
  <si>
    <t>{"transactionId":"23120500098255","transferringAmount":543.9}</t>
  </si>
  <si>
    <t>Էրիկ, հի՞նչ ըս անում 😲</t>
  </si>
  <si>
    <t>0ee58d77-5757-4408-9e2c-f2ce8141f36a</t>
  </si>
  <si>
    <t>պլանշետիս կողմից</t>
  </si>
  <si>
    <t>ac885a00-712d-43a8-a850-8b1c34b69587</t>
  </si>
  <si>
    <t>{"transactionId":"23120400232027","transferringAmount":490}</t>
  </si>
  <si>
    <t>ba4e276f-27dc-402f-b4ad-296f152ccb9c</t>
  </si>
  <si>
    <t>{"transactionId":"23120200230723","transferringAmount":294}</t>
  </si>
  <si>
    <t>83c9b116-8268-43d4-ba75-2ef53179c4d8</t>
  </si>
  <si>
    <t>{"transactionId":"23120200131004","transferringAmount":98}</t>
  </si>
  <si>
    <t>e7f0a35d-8b9e-400b-b508-19f49cb2a82f</t>
  </si>
  <si>
    <t>{"transactionId":"23120100085622","transferringAmount":980}</t>
  </si>
  <si>
    <t>21fc2cd4-ff87-46a6-8c0e-fe71102d4ed3</t>
  </si>
  <si>
    <t>{"transactionId":"23120100055712","transferringAmount":98}</t>
  </si>
  <si>
    <t>16d913de-59a4-41ab-9192-22d8067ec535</t>
  </si>
  <si>
    <t>{"transactionId":"23120100027121","transferringAmount":98}</t>
  </si>
  <si>
    <t>Բա ասում ես չի լինում</t>
  </si>
  <si>
    <t>7733fdcd-2346-43db-9e2f-d366e1eb9803</t>
  </si>
  <si>
    <t>{"transactionId":"23113000279656","transferringAmount":294}</t>
  </si>
  <si>
    <t>լյավ կաց մատաղղղղղղ🗽</t>
  </si>
  <si>
    <t>0ebe55c3-d915-43e7-afc8-5973302dc01d</t>
  </si>
  <si>
    <t>{"transactionId":"23113000265514","transferringAmount":294}</t>
  </si>
  <si>
    <t>Թոբա ըրա մատտաղ, քեզ սազում չի</t>
  </si>
  <si>
    <t>39f6dc9e-7bfc-455d-941d-e1b4f752caa5</t>
  </si>
  <si>
    <t>{"transactionId":"23113000256706","transferringAmount":98}</t>
  </si>
  <si>
    <t>Վերջապես սպասիբա ասելի տարբերակ🥺</t>
  </si>
  <si>
    <t>50818820-0086-4273-87ca-013f666aca8e</t>
  </si>
  <si>
    <t>{"transactionId":"23113000254785","transferringAmount":490}</t>
  </si>
  <si>
    <t>Սպասիբո 😇</t>
  </si>
  <si>
    <t>914f0fe0-9bf2-43d6-9efc-96e588c5bce5</t>
  </si>
  <si>
    <t>{"transactionId":"23113000242210","transferringAmount":98}</t>
  </si>
  <si>
    <t>պնդ կաց , լյավա ինան</t>
  </si>
  <si>
    <t>5b773066-0eaa-4e99-9989-ec7ef0e18fd8</t>
  </si>
  <si>
    <t>{"transactionId":"23113000236301","transferringAmount":196}</t>
  </si>
  <si>
    <t>f36ae390-b064-4061-aa8a-afd01ae99f13</t>
  </si>
  <si>
    <t>{"transactionId":"23113000226528","transferringAmount":215.6}</t>
  </si>
  <si>
    <t>ca80d4e7-91e5-46f4-9de5-5954210d9aa4</t>
  </si>
  <si>
    <t>{"transactionId":"23113000046972","transferringAmount":98}</t>
  </si>
  <si>
    <t>51b88404-56a5-43c5-81df-cdf02ccdcb42</t>
  </si>
  <si>
    <t>{"transactionId":"23112900174206","transferringAmount":490}</t>
  </si>
  <si>
    <t>Մերիկոոոո🌞</t>
  </si>
  <si>
    <t>e8a357d1-c048-42e6-88b6-9376e1cede03</t>
  </si>
  <si>
    <t>{"transactionId":"23112900168820","transferringAmount":98}</t>
  </si>
  <si>
    <t>Շնորհակալ եմ🙂</t>
  </si>
  <si>
    <t>2f27c9ed-8d00-4f2a-960d-f6a8a2ab5056</t>
  </si>
  <si>
    <t>{"transactionId":"23112900165656","transferringAmount":294}</t>
  </si>
  <si>
    <t>Սիրումում</t>
  </si>
  <si>
    <t>856b16f2-1d6d-452d-a421-66b543113a31</t>
  </si>
  <si>
    <t>{"transactionId":"23112900163981","transferringAmount":98}</t>
  </si>
  <si>
    <t>751ae0a5-7b72-4ca5-a5ab-fde2790bf1fa</t>
  </si>
  <si>
    <t>{"transactionId":"23112900163979","transferringAmount":98}</t>
  </si>
  <si>
    <t>8f0239d3-5d93-411a-b5dc-8ffd16c8526d</t>
  </si>
  <si>
    <t>{"transactionId":"23112700156618","transferringAmount":19.6}</t>
  </si>
  <si>
    <t>❤️❤️</t>
  </si>
  <si>
    <t>80b9e858-d5f4-4ca0-9680-e50759726228</t>
  </si>
  <si>
    <t>{"transactionId":"23112700144453","transferringAmount":49}</t>
  </si>
  <si>
    <t>5f32e54b-d386-46a1-bf8e-3741d600b84d</t>
  </si>
  <si>
    <t>{"transactionId":"23112500075841","transferringAmount":490}</t>
  </si>
  <si>
    <t>Grigor Keshishyan</t>
  </si>
  <si>
    <t>36a1cdfb-641c-44ef-ac7d-0fe61e04245d</t>
  </si>
  <si>
    <t>Ասս</t>
  </si>
  <si>
    <t>6f2902ad-5cd7-40e5-a635-54ca59cf4ec3</t>
  </si>
  <si>
    <t>9a16267d-575c-40ec-8ecd-8abb4ee33de8</t>
  </si>
  <si>
    <t>{"transactionId":"23111600172454","transferringAmount":980}</t>
  </si>
  <si>
    <t>Վըշի փախլավայա 😁</t>
  </si>
  <si>
    <t>5d792f9a-9d86-4b36-8af5-f15c4e14482d</t>
  </si>
  <si>
    <t>{"transactionId":"23111600105181","transferringAmount":98}</t>
  </si>
  <si>
    <t>bbc3cdb6-9617-460c-9db1-f7e2a3c52a16</t>
  </si>
  <si>
    <t>34182e42-d69f-4dfe-8510-224ac85fc33b</t>
  </si>
  <si>
    <t>aa8d111b-bfbd-46a4-8fa5-74b37e1d4f71</t>
  </si>
  <si>
    <t>{"transactionId":"23110700050404","transferringAmount":98}</t>
  </si>
  <si>
    <t>15eead58-0f95-4f34-b178-3d5f562f03d7</t>
  </si>
  <si>
    <t>{"transactionId":"23110700048800","transferringAmount":294}</t>
  </si>
  <si>
    <t>b054b9ca-ed3e-4950-bd01-d47a1122b291</t>
  </si>
  <si>
    <t>{"transactionId":"23113000053097","transferringAmount":98}</t>
  </si>
  <si>
    <t>☯️</t>
  </si>
  <si>
    <t>72534d41-0af8-4808-acaf-86350cdd04e2</t>
  </si>
  <si>
    <t>{"transactionId":"23110400172047","transferringAmount":196}</t>
  </si>
  <si>
    <t>շատ համեղ տորթ էր, շնորհակալություն.. 😍 դուք ինձ պարտք եք իմ 2 մատները</t>
  </si>
  <si>
    <t>5d54386f-5c35-42d7-91df-050bbd111b0f</t>
  </si>
  <si>
    <t>{"transactionId":"23110100176868","transferringAmount":490}</t>
  </si>
  <si>
    <t>Հաջորդ տորթը վաղը չէ մյուս օրը</t>
  </si>
  <si>
    <t>11d6ce56-b560-41b7-a3d8-b7c34951cba5</t>
  </si>
  <si>
    <t>{"transactionId":"23110100176865","transferringAmount":490}</t>
  </si>
  <si>
    <t>2094eb6b-8a76-4a17-a69f-0ed036bbb7f5</t>
  </si>
  <si>
    <t>{"transactionId":"23103100031646","transferringAmount":490}</t>
  </si>
  <si>
    <t>4f658294-b316-4cf4-9ae0-693ca530b4b9</t>
  </si>
  <si>
    <t>{"transactionId":"23103000086456","transferringAmount":98}</t>
  </si>
  <si>
    <t>Շնորակալ ըմ</t>
  </si>
  <si>
    <t>6be6e534-eb13-459e-b894-df88210df751</t>
  </si>
  <si>
    <t>{"transactionId":"23103000014340","transferringAmount":490}</t>
  </si>
  <si>
    <t>Հաջորդ արշավը քինանք Տաթև կամ Պարզ լիճ😂</t>
  </si>
  <si>
    <t>38fa95de-0e77-470f-94da-f7cc028f8dca</t>
  </si>
  <si>
    <t>{"transactionId":"23102700062938","transferringAmount":15.68}</t>
  </si>
  <si>
    <t>Նկարը կփոխես Սարգիս ջան 😊</t>
  </si>
  <si>
    <t>379a4e5c-1303-4851-840a-dacd53fdc0ea</t>
  </si>
  <si>
    <t>{"transactionId":"23102600166661","transferringAmount":490}</t>
  </si>
  <si>
    <t>3ac3f0f6-fd38-451a-845c-a82dd425bb06</t>
  </si>
  <si>
    <t>{"transactionId":"23102600163534","transferringAmount":98}</t>
  </si>
  <si>
    <t>cebc2282-a3b7-4ef3-af3b-974a8c6dd863</t>
  </si>
  <si>
    <t>{"transactionId":"23102500087569","transferringAmount":294}</t>
  </si>
  <si>
    <t>590c71c4-40ec-4791-82fd-ab25910df4e8</t>
  </si>
  <si>
    <t>17a86e66-f46b-41f1-9d4f-d4041acb9a7f</t>
  </si>
  <si>
    <t>{"transactionId":"23102500076956","transferringAmount":490}</t>
  </si>
  <si>
    <t>752a8b6e-7052-47db-b0ac-af96bc84ceb4</t>
  </si>
  <si>
    <t>a542ab31-db1c-4ce0-8929-c2b96c2ae5fa</t>
  </si>
  <si>
    <t>Ապրես Տարոն ջան: Հովսեփ</t>
  </si>
  <si>
    <t>775c5b17-f20d-4c03-a30c-6726823d8574</t>
  </si>
  <si>
    <t>{"transactionId":"23102500066783","transferringAmount":294}</t>
  </si>
  <si>
    <t>ff0c9a3d-4d64-48d4-87fd-937de193f435</t>
  </si>
  <si>
    <t>{"transactionId":"23102500056543","transferringAmount":98}</t>
  </si>
  <si>
    <t>գառաժս կտակում եմ Արմենակիս</t>
  </si>
  <si>
    <t>be3f8575-4510-45fe-92dc-311c7052af6b</t>
  </si>
  <si>
    <t>{"transactionId":"23102400070063","transferringAmount":98}</t>
  </si>
  <si>
    <t>6d84fcd5-3554-47ba-8a44-0c01c0736a37</t>
  </si>
  <si>
    <t>{"transactionId":"23102400068611","transferringAmount":98}</t>
  </si>
  <si>
    <t>Apres</t>
  </si>
  <si>
    <t>39c797b2-257e-4e27-83e9-1326a534bab9</t>
  </si>
  <si>
    <t>{"transactionId":"23102400067288","transferringAmount":98}</t>
  </si>
  <si>
    <t>bd901bae-da3b-445e-b597-788f3da43cb4</t>
  </si>
  <si>
    <t>{"transactionId":"23102400056904","transferringAmount":294}</t>
  </si>
  <si>
    <t>Թագուհիներ գեղեցկուհիներ</t>
  </si>
  <si>
    <t>22d45285-885e-4515-8d5e-4d8d00dd2b34</t>
  </si>
  <si>
    <t>{"transactionId":"23102400056895","transferringAmount":294}</t>
  </si>
  <si>
    <t>Իմ սրտի թիմակիցներ</t>
  </si>
  <si>
    <t>dac936fc-7a05-49c5-a3f6-0eecfb0a2b38</t>
  </si>
  <si>
    <t>{"transactionId":"23091900061894","transferringAmount":490}</t>
  </si>
  <si>
    <t>For being awesome !!!</t>
  </si>
  <si>
    <t>d21bd8f5-d810-451a-97d3-e1e442f21088</t>
  </si>
  <si>
    <t>{"transactionId":"23091200067996","transferringAmount":98}</t>
  </si>
  <si>
    <t>bb8f7285-30f2-4013-8c44-86c3ba426b00</t>
  </si>
  <si>
    <t>{"transactionId":"23083100172230","transferringAmount":98}</t>
  </si>
  <si>
    <t>Արեգակ</t>
  </si>
  <si>
    <t>76d673c9-d5da-4588-afac-c961a919c324</t>
  </si>
  <si>
    <t>{"transactionId":"23083100156278","transferringAmount":98}</t>
  </si>
  <si>
    <t>fb1ca963-b65b-4762-9463-52614b49c0be</t>
  </si>
  <si>
    <t>{"transactionId":"23083100126927","transferringAmount":98}</t>
  </si>
  <si>
    <t>բռավո, կեցցես</t>
  </si>
  <si>
    <t>8df48703-7252-400b-8101-8848275d0aac</t>
  </si>
  <si>
    <t>{"transactionId":"23083000050934","transferringAmount":98}</t>
  </si>
  <si>
    <t>ԹույնԴեմք 2</t>
  </si>
  <si>
    <t>8b63e497-7d65-41f1-bcd3-edb961320855</t>
  </si>
  <si>
    <t>{"transactionId":"23083000049471","transferringAmount":98}</t>
  </si>
  <si>
    <t>5bedf2a6-24dd-4515-af33-fe79f6588056</t>
  </si>
  <si>
    <t>{"transactionId":"23082800164367","transferringAmount":98}</t>
  </si>
  <si>
    <t>dbd1e070-7ce3-49d7-9944-afcb514ef8f9</t>
  </si>
  <si>
    <t>{"transactionId":"23082800099131","transferringAmount":98}</t>
  </si>
  <si>
    <t>Շնորհակալություն :)</t>
  </si>
  <si>
    <t>ea386c94-85bd-4cec-85b4-22e07407776b</t>
  </si>
  <si>
    <t>Ar</t>
  </si>
  <si>
    <t>8560d041-1cc0-4b86-85b4-cd8d37e7d656</t>
  </si>
  <si>
    <t>Thanks bro</t>
  </si>
  <si>
    <t>a6bb3485-14d8-48f6-a5f2-331103981d96</t>
  </si>
  <si>
    <t>{"transactionId":"23082200125505","transferringAmount":98}</t>
  </si>
  <si>
    <t>Հացի փող</t>
  </si>
  <si>
    <t>c2da6716-4d14-4bb7-8c05-ab9f6482e0ed</t>
  </si>
  <si>
    <t>{"transactionId":"23082200125497","transferringAmount":294}</t>
  </si>
  <si>
    <t>От Լինա, անուշ ինի😂</t>
  </si>
  <si>
    <t>f9597b3b-8f96-400d-8308-0605e30de000</t>
  </si>
  <si>
    <t>{"transactionId":"23082200056022","transferringAmount":98}</t>
  </si>
  <si>
    <t>Բարևներ ջերմային 🤗</t>
  </si>
  <si>
    <t>541c88be-35d2-47c5-a545-ba99a6ce0e95</t>
  </si>
  <si>
    <t>{"transactionId":"23082200056018","transferringAmount":98}</t>
  </si>
  <si>
    <t>927d732d-43c4-499b-8ec1-3750db777b98</t>
  </si>
  <si>
    <t>{"transactionId":"23082200054508","transferringAmount":294}</t>
  </si>
  <si>
    <t>usd</t>
  </si>
  <si>
    <t>stripe</t>
  </si>
  <si>
    <t>c6087e90-0c9c-4d54-9b79-bb8e4cd84916</t>
  </si>
  <si>
    <t>{"id":"cs_live_a1uP26Bm9hNHLxAvIrhrnOjdYlrBzc9Q34FkUfN43Lcey6yMe2B74xXQWv","object":"checkout.session","after_expiration":null,"allow_promotion_codes":null,"amount_subtotal":100,"amount_total":100,"automatic_tax":{"enabled":false,"status":null},"billing_address_collection":null,"cancel_url":"https://tip.ggtips.com/employee/undefined/218c45bd-4e13-417e-84b8-c1ba081484dr","client_reference_id":null,"consent":null,"consent_collection":null,"created":1690298288,"currency":"usd","currency_conversion":null,"custom_fields":[],"custom_text":{"shipping_address":null,"submit":null},"customer":null,"customer_creation":"if_required","customer_details":{"address":{"city":null,"country":"AM","line1":null,"line2":null,"postal_code":null,"state":null},"email":"arman.allahverdyan233876@gmail.ru","name":"ARMAN ALLAHVERDYAN","phone":null,"tax_exempt":"none","tax_ids":[]},"customer_email":null,"expires_at":1690384687,"invoice":null,"invoice_creation":{"enabled":false,"invoice_data":{"account_tax_ids":null,"custom_fields":null,"description":null,"footer":null,"metadata":{},"rendering_options":null}},"livemode":true,"locale":null,"metadata":{},"mode":"payment","payment_intent":"pi_3NXn4PHuDmhJRckk0TGL9Jmt","payment_link":null,"payment_method_collection":"always","payment_method_options":{},"payment_method_types":["card"],"payment_status":"paid","phone_number_collection":{"enabled":false},"recovered_from":null,"setup_intent":null,"shipping_address_collection":null,"shipping_cost":null,"shipping_details":null,"shipping_options":[],"status":"complete","submit_type":null,"subscription":null,"success_url":"https://tip.ggtips.com/payment-complete/success?transaction=c6087e90-0c9c-4d54-9b79-bb8e4cd84916","total_details":{"amount_discount":0,"amount_shipping":0,"amount_tax":0},"url":null}</t>
  </si>
  <si>
    <t>տսնանք հունցա գործ անում🚀</t>
  </si>
  <si>
    <t>037c70df-cd2b-4920-990f-4d9e1d89656c</t>
  </si>
  <si>
    <t>{"id":"cs_live_a1zuKi9gUedDTYNiZRxeoEl0YEwmp9UZSQXtcPmSNLibTXhxHMDHFQ5FXk","object":"checkout.session","after_expiration":null,"allow_promotion_codes":null,"amount_subtotal":500,"amount_total":500,"automatic_tax":{"enabled":false,"status":null},"billing_address_collection":null,"cancel_url":"https://tip.ggtips.com/employee/undefined/218c45bd-4e13-417e-84b8-c1ba081484dr","client_reference_id":null,"consent":null,"consent_collection":null,"created":1690276272,"currency":"usd","currency_conversion":null,"custom_fields":[],"custom_text":{"shipping_address":null,"submit":null},"customer":null,"customer_creation":"if_required","customer_details":{"address":{"city":"","country":"AM","line1":"Trdat Architector street","line2":"","postal_code":"","state":"Armenia"},"email":"zaruhipokatsyan@icloud.com","name":"Zaruhi Pokatsyan","phone":null,"tax_exempt":"none","tax_ids":[]},"customer_email":null,"expires_at":1690362672,"invoice":null,"invoice_creation":{"enabled":false,"invoice_data":{"account_tax_ids":null,"custom_fields":null,"description":null,"footer":null,"metadata":{},"rendering_options":null}},"livemode":true,"locale":null,"metadata":{},"mode":"payment","payment_intent":"pi_3NXhH9HuDmhJRckk0f4ZCdnE","payment_link":null,"payment_method_collection":"always","payment_method_options":{},"payment_method_types":["card"],"payment_status":"paid","phone_number_collection":{"enabled":false},"recovered_from":null,"setup_intent":null,"shipping_address_collection":null,"shipping_cost":null,"shipping_details":null,"shipping_options":[],"status":"complete","submit_type":null,"subscription":null,"success_url":"https://tip.ggtips.com/payment-complete/success?transaction=037c70df-cd2b-4920-990f-4d9e1d89656c","total_details":{"amount_discount":0,"amount_shipping":0,"amount_tax":0},"url":null}</t>
  </si>
  <si>
    <t>😍</t>
  </si>
  <si>
    <t>4e47a648-5f36-4397-b89b-16a1c2e7320c</t>
  </si>
  <si>
    <t>{"id":"cs_live_a1lyyTa618ve5Hr24Xmbzxsd3M3CLvQXBr2OVhFFr3ayzha2jny5kXw8vt","object":"checkout.session","after_expiration":null,"allow_promotion_codes":null,"amount_subtotal":200,"amount_total":200,"automatic_tax":{"enabled":false,"status":null},"billing_address_collection":null,"cancel_url":"https://tip.ggtips.com/employee/undefined/4fe31b57-7806-4f66-9532-37c67e4b1265","client_reference_id":null,"consent":null,"consent_collection":null,"created":1688969777,"currency":"usd","currency_conversion":null,"custom_fields":[],"custom_text":{"shipping_address":null,"submit":null},"customer":null,"customer_creation":"if_required","customer_details":{"address":{"city":null,"country":"AM","line1":null,"line2":null,"postal_code":null,"state":null},"email":"karensaroyan@yahoo.com","name":"Karen Saroyan","phone":null,"tax_exempt":"none","tax_ids":[]},"customer_email":null,"expires_at":1689056177,"invoice":null,"invoice_creation":{"enabled":false,"invoice_data":{"account_tax_ids":null,"custom_fields":null,"description":null,"footer":null,"metadata":{},"rendering_options":null}},"livemode":true,"locale":null,"metadata":{},"mode":"payment","payment_intent":"pi_3NSDQEHuDmhJRckk0LCfyA5I","payment_link":null,"payment_method_collection":"always","payment_method_options":{},"payment_method_types":["card"],"payment_status":"paid","phone_number_collection":{"enabled":false},"recovered_from":null,"setup_intent":null,"shipping_address_collection":null,"shipping_cost":null,"shipping_details":null,"shipping_options":[],"status":"complete","submit_type":null,"subscription":null,"success_url":"https://tip.ggtips.com/payment-complete/success?transaction=4e47a648-5f36-4397-b89b-16a1c2e7320c","total_details":{"amount_discount":0,"amount_shipping":0,"amount_tax":0},"url":null}</t>
  </si>
  <si>
    <t>🔥</t>
  </si>
  <si>
    <t>84c9e64a-60b6-4e59-8f10-f0fe7f5c7cc0</t>
  </si>
  <si>
    <t>{"id":"cs_live_a1ikQf38a7l378mNijijlvXo7ea6N1yhYt9q2iT2TinFmCSlYRHGkjaatI","object":"checkout.session","after_expiration":null,"allow_promotion_codes":null,"amount_subtotal":100,"amount_total":100,"automatic_tax":{"enabled":false,"status":null},"billing_address_collection":null,"cancel_url":"https://tip.ggtips.com/employee/undefined/fec54a70-2d97-4a4e-ac3b-c42490c651ae","client_reference_id":null,"consent":null,"consent_collection":null,"created":1685907403,"currency":"usd","currency_conversion":null,"custom_fields":[],"custom_text":{"shipping_address":null,"submit":null},"customer":null,"customer_creation":"if_required","customer_details":{"address":{"city":"Gambyrg","country":"DE","line1":"Gookuy 35.8","line2":"6","postal_code":"31205","state":null},"email":"hellissatanmrx@gmail.com","name":"Pavlo Cheipesh","phone":null,"tax_exempt":"none","tax_ids":[]},"customer_email":null,"expires_at":1685993802,"invoice":null,"invoice_creation":{"enabled":false,"invoice_data":{"account_tax_ids":null,"custom_fields":null,"description":null,"footer":null,"metadata":{},"rendering_options":null}},"livemode":true,"locale":null,"metadata":{},"mode":"payment","payment_intent":"pi_3NFMjjHuDmhJRckk00MgmeRR","payment_link":null,"payment_method_collection":"always","payment_method_options":{},"payment_method_types":["card"],"payment_status":"paid","phone_number_collection":{"enabled":false},"recovered_from":null,"setup_intent":null,"shipping_address_collection":null,"shipping_cost":null,"shipping_details":null,"shipping_options":[],"status":"complete","submit_type":null,"subscription":null,"success_url":"https://tip.ggtips.com/payment-complete/success?transaction=84c9e64a-60b6-4e59-8f10-f0fe7f5c7cc0","total_details":{"amount_discount":0,"amount_shipping":0,"amount_tax":0},"url":null}</t>
  </si>
  <si>
    <t>Классные ножки</t>
  </si>
  <si>
    <t>db394d68-40c6-49b8-843c-f58932951434</t>
  </si>
  <si>
    <t>{"id":"cs_live_a1MfIzdLLqnvJzZxCZuLJk2oKLgQ0uVNMkFwfneVlmZHkF02hp2f7BbM17","object":"checkout.session","after_expiration":null,"allow_promotion_codes":null,"amount_subtotal":100,"amount_total":100,"automatic_tax":{"enabled":false,"status":null},"billing_address_collection":null,"cancel_url":"https://tip.ggtips.com/employee/undefined/fec54a70-2d97-4a4e-ac3b-c42490c651ae","client_reference_id":null,"consent":null,"consent_collection":null,"created":1685382382,"currency":"usd","currency_conversion":null,"custom_fields":[],"custom_text":{"shipping_address":null,"submit":null},"customer":null,"customer_creation":"if_required","customer_details":{"address":{"city":null,"country":"AM","line1":null,"line2":null,"postal_code":null,"state":null},"email":"btigran02@gmail.com","name":"Բադալյան Տիգրան","phone":null,"tax_exempt":"none","tax_ids":[]},"customer_email":null,"expires_at":1685468781,"invoice":null,"invoice_creation":{"enabled":false,"invoice_data":{"account_tax_ids":null,"custom_fields":null,"description":null,"footer":null,"metadata":{},"rendering_options":null}},"livemode":true,"locale":null,"metadata":{},"mode":"payment","payment_intent":"pi_3NDA9rHuDmhJRckk1IZwB022","payment_link":null,"payment_method_collection":"always","payment_method_options":{},"payment_method_types":["card"],"payment_status":"paid","phone_number_collection":{"enabled":false},"recovered_from":null,"setup_intent":null,"shipping_address_collection":null,"shipping_cost":null,"shipping_details":null,"shipping_options":[],"status":"complete","submit_type":null,"subscription":null,"success_url":"https://tip.ggtips.com/payment-complete/success?transaction=db394d68-40c6-49b8-843c-f58932951434","total_details":{"amount_discount":0,"amount_shipping":0,"amount_tax":0},"url":null}</t>
  </si>
  <si>
    <t>32486bfd-1db9-407e-84cd-63986f2ad598</t>
  </si>
  <si>
    <t>{"id":"cs_live_a1joQa623MgcOEHWYLnP1XPy1w0Q8RS4QglhyRwcugRvT0SvV0QbojLou9","object":"checkout.session","after_expiration":null,"allow_promotion_codes":null,"amount_subtotal":100,"amount_total":100,"automatic_tax":{"enabled":false,"status":null},"billing_address_collection":null,"cancel_url":"https://tip.ggtips.com/employee/undefined/4fe31b57-7806-4f66-9532-37c67e4b1265","client_reference_id":null,"consent":null,"consent_collection":null,"created":1684851741,"currency":"usd","currency_conversion":null,"custom_fields":[],"custom_text":{"shipping_address":null,"submit":null},"customer":null,"customer_creation":"if_required","customer_details":{"address":{"city":"Stepanakert","country":"AM","line1":"Paruyr Sevak 51","line2":"Maghavuz","postal_code":"37500","state":""},"email":"artakgevorgyan3201@mail.ru","name":"Artak Gevorgyan","phone":null,"tax_exempt":"none","tax_ids":[]},"customer_email":null,"expires_at":1684938140,"invoice":null,"invoice_creation":{"enabled":false,"invoice_data":{"account_tax_ids":null,"custom_fields":null,"description":null,"footer":null,"metadata":{},"rendering_options":null}},"livemode":true,"locale":null,"metadata":{},"mode":"payment","payment_intent":"pi_3NAwDaHuDmhJRckk0YuOaTxC","payment_link":null,"payment_method_collection":"always","payment_method_options":{},"payment_method_types":["card"],"payment_status":"paid","phone_number_collection":{"enabled":false},"recovered_from":null,"setup_intent":null,"shipping_address_collection":null,"shipping_cost":null,"shipping_details":null,"shipping_options":[],"status":"complete","submit_type":null,"subscription":null,"success_url":"https://tip.ggtips.com/payment-complete/success?transaction=32486bfd-1db9-407e-84cd-63986f2ad598","total_details":{"amount_discount":0,"amount_shipping":0,"amount_tax":0},"url":null}</t>
  </si>
  <si>
    <t>😊</t>
  </si>
  <si>
    <t>073ea518-09b9-44c5-8d61-6f4d9eb67e46</t>
  </si>
  <si>
    <t>{"id":"cs_live_a1aYHRFrbAnb8Lmi0BHRH2YYeShJrWI99w8UjIIfCX4QHwubgSTQFaizqE","object":"checkout.session","after_expiration":null,"allow_promotion_codes":null,"amount_subtotal":200,"amount_total":200,"automatic_tax":{"enabled":false,"status":null},"billing_address_collection":null,"cancel_url":"https://tip.ggtips.com/employee/undefined/4fe31b57-7806-4f66-9532-37c67e4b1265","client_reference_id":null,"consent":null,"consent_collection":null,"created":1684077315,"currency":"usd","currency_conversion":null,"custom_fields":[],"custom_text":{"shipping_address":null,"submit":null},"customer":null,"customer_creation":"if_required","customer_details":{"address":{"city":null,"country":"GB","line1":null,"line2":null,"postal_code":"N13 6HG","state":null},"email":"jipdjian@gmail.com","name":"Hagop Ipdjian","phone":null,"tax_exempt":"none","tax_ids":[]},"customer_email":null,"expires_at":1684163715,"invoice":null,"invoice_creation":{"enabled":false,"invoice_data":{"account_tax_ids":null,"custom_fields":null,"description":null,"footer":null,"metadata":{},"rendering_options":null}},"livemode":true,"locale":null,"metadata":{},"mode":"payment","payment_intent":"pi_3N7geNHuDmhJRckk0cx2rv6t","payment_link":null,"payment_method_collection":"always","payment_method_options":{},"payment_method_types":["card"],"payment_status":"paid","phone_number_collection":{"enabled":false},"recovered_from":null,"setup_intent":null,"shipping_address_collection":null,"shipping_cost":null,"shipping_details":null,"shipping_options":[],"status":"complete","submit_type":null,"subscription":null,"success_url":"https://tip.ggtips.com/payment-complete/success?transaction=073ea518-09b9-44c5-8d61-6f4d9eb67e46","total_details":{"amount_discount":0,"amount_shipping":0,"amount_tax":0},"url":null}</t>
  </si>
  <si>
    <t>28263b9f-01a6-4ffa-b844-939f1288fbf0</t>
  </si>
  <si>
    <t>{"id":"cs_live_a1dC7GA0Xgizl9I1YuUjtBtmeH0pEt7Rf7KWBPJr6iWmzIzNp7OLzWcQle","object":"checkout.session","after_expiration":null,"allow_promotion_codes":null,"amount_subtotal":500,"amount_total":500,"automatic_tax":{"enabled":false,"status":null},"billing_address_collection":null,"cancel_url":"https://tip.ggtips.com/employee/undefined/4fe31b57-7806-4f66-9532-37c67e4b1265","client_reference_id":null,"consent":null,"consent_collection":null,"created":1683638696,"currency":"usd","currency_conversion":null,"custom_fields":[],"custom_text":{"shipping_address":null,"submit":null},"customer":null,"customer_creation":"if_required","customer_details":{"address":{"city":"Agarak","country":"AM","line1":"27 Charents str","line2":"11","postal_code":"3403","state":"Սյունիք"},"email":"mg.petrosyan@gmail.com","name":"Mher Petrosyan","phone":null,"tax_exempt":"none","tax_ids":[]},"customer_email":null,"expires_at":1683725096,"invoice":null,"invoice_creation":{"enabled":false,"invoice_data":{"account_tax_ids":null,"custom_fields":null,"description":null,"footer":null,"metadata":{},"rendering_options":null}},"livemode":true,"locale":null,"metadata":{},"mode":"payment","payment_intent":"pi_3N5qXWHuDmhJRckk1OVyP5Hz","payment_link":null,"payment_method_collection":"always","payment_method_options":{},"payment_method_types":["card"],"payment_status":"paid","phone_number_collection":{"enabled":false},"recovered_from":null,"setup_intent":null,"shipping_address_collection":null,"shipping_cost":null,"shipping_details":null,"shipping_options":[],"status":"complete","submit_type":null,"subscription":null,"success_url":"https://tip.ggtips.com/payment-complete/success?transaction=28263b9f-01a6-4ffa-b844-939f1288fbf0","total_details":{"amount_discount":0,"amount_shipping":0,"amount_tax":0},"url":null}</t>
  </si>
  <si>
    <t>1a39e89b-df39-4281-b561-b3d55e571bd0</t>
  </si>
  <si>
    <t>{"id":"cs_live_a1mJpVDv4adE1wvyq5acu7oIeK0Jzyv8KbpF2FRgt3r9cKXqufjDkVyB0z","object":"checkout.session","after_expiration":null,"allow_promotion_codes":null,"amount_subtotal":100,"amount_total":100,"automatic_tax":{"enabled":false,"status":null},"billing_address_collection":null,"cancel_url":"https://tip.ggtips.com/employee/undefined/d2f82d6c-148e-4249-bc6f-c6669860163e","client_reference_id":null,"consent":null,"consent_collection":null,"created":1682924611,"currency":"usd","currency_conversion":null,"custom_fields":[],"custom_text":{"shipping_address":null,"submit":null},"customer":null,"customer_creation":"if_required","customer_details":{"address":{"city":"Gyumri","country":"AM","line1":"Werfel","line2":"22","postal_code":"3125","state":"Շիրակ"},"email":"ester.grigoryan.2000@gmail.com","name":"YESTER GRIGORYAN","phone":null,"tax_exempt":"none","tax_ids":[]},"customer_email":null,"expires_at":1683011010,"invoice":null,"invoice_creation":{"enabled":false,"invoice_data":{"account_tax_ids":null,"custom_fields":null,"description":null,"footer":null,"metadata":{},"rendering_options":null}},"livemode":true,"locale":null,"metadata":{},"mode":"payment","payment_intent":"pi_3N2qm0HuDmhJRckk0E9PyQUJ","payment_link":null,"payment_method_collection":"always","payment_method_options":{},"payment_method_types":["card"],"payment_status":"paid","phone_number_collection":{"enabled":false},"recovered_from":null,"setup_intent":null,"shipping_address_collection":null,"shipping_cost":null,"shipping_details":null,"shipping_options":[],"status":"complete","submit_type":null,"subscription":null,"success_url":"https://tip.ggtips.com/payment-complete/success?transaction=1a39e89b-df39-4281-b561-b3d55e571bd0","total_details":{"amount_discount":0,"amount_shipping":0,"amount_tax":0},"url":null}</t>
  </si>
  <si>
    <t>😊 good</t>
  </si>
  <si>
    <t>eb983c50-8eb4-47ab-b22d-78ab13532398</t>
  </si>
  <si>
    <t>{"id":"cs_live_a1xxhDxP6R71DE3a1jkg002KqTqs7TxS2jOq5qFmFM8eJFHGhS2UqhQPkm","object":"checkout.session","after_expiration":null,"allow_promotion_codes":null,"amount_subtotal":100,"amount_total":100,"automatic_tax":{"enabled":false,"status":null},"billing_address_collection":null,"cancel_url":"https://tip.ggtips.com/employee/undefined/4fe31b57-7806-4f66-9532-37c67e4b1265","client_reference_id":null,"consent":null,"consent_collection":null,"created":1682851906,"currency":"usd","currency_conversion":null,"custom_fields":[],"custom_text":{"shipping_address":null,"submit":null},"customer":null,"customer_creation":"if_required","customer_details":{"address":{"city":"yerevan","country":"AM","line1":"Yerevan, Ervand-Kochar 23","line2":"32","postal_code":"0010","state":"Երևան"},"email":"armenuhy.hovakimyan@gmail.com","name":"Armenuhi Hovakimyan","phone":null,"tax_exempt":"none","tax_ids":[]},"customer_email":null,"expires_at":1682938305,"invoice":null,"invoice_creation":{"enabled":false,"invoice_data":{"account_tax_ids":null,"custom_fields":null,"description":null,"footer":null,"metadata":{},"rendering_options":null}},"livemode":true,"locale":null,"metadata":{},"mode":"payment","payment_intent":"pi_3N2XrOHuDmhJRckk1C5PXEQ4","payment_link":null,"payment_method_collection":"always","payment_method_options":{},"payment_method_types":["card"],"payment_status":"paid","phone_number_collection":{"enabled":false},"recovered_from":null,"setup_intent":null,"shipping_address_collection":null,"shipping_cost":null,"shipping_details":null,"shipping_options":[],"status":"complete","submit_type":null,"subscription":null,"success_url":"https://tip.ggtips.com/payment-complete/success?transaction=eb983c50-8eb4-47ab-b22d-78ab13532398","total_details":{"amount_discount":0,"amount_shipping":0,"amount_tax":0},"url":null}</t>
  </si>
  <si>
    <t>Բարև Անուշիկ</t>
  </si>
  <si>
    <t>dc2e54b4-5e50-4424-80cb-fcdd63d0e320</t>
  </si>
  <si>
    <t>{"id":"cs_live_a1biLfWcP1y4qFdxugsVvbTY1ifAYDphfxsrMWeUkzS4RZxxMcOByP6VUq","object":"checkout.session","after_expiration":null,"allow_promotion_codes":null,"amount_subtotal":100,"amount_total":100,"automatic_tax":{"enabled":false,"status":null},"billing_address_collection":null,"cancel_url":"https://tip.ggtips.com/employee/undefined/cd051112-fe34-4e71-8d8c-18b4a7ef2211","client_reference_id":null,"consent":null,"consent_collection":null,"created":1682599054,"currency":"usd","currency_conversion":null,"custom_fields":[],"custom_text":{"shipping_address":null,"submit":null},"customer":null,"customer_creation":"if_required","customer_details":{"address":{"city":"Wilmington ","country":"US","line1":"1622 E Ayre Street","line2":"ARM368726","postal_code":"19804-2542","state":"DE"},"email":"arm.sanasaryan@gmail.com","name":"Armen Sanasaryan","phone":null,"tax_exempt":"none","tax_ids":[]},"customer_email":null,"expires_at":1682685454,"invoice":null,"invoice_creation":{"enabled":false,"invoice_data":{"account_tax_ids":null,"custom_fields":null,"description":null,"footer":null,"metadata":{},"rendering_options":null}},"livemode":true,"locale":null,"metadata":{},"mode":"payment","payment_intent":"pi_3N1U4yHuDmhJRckk0BRhGqF4","payment_link":null,"payment_method_collection":"always","payment_method_options":{},"payment_method_types":["card"],"payment_status":"paid","phone_number_collection":{"enabled":false},"recovered_from":null,"setup_intent":null,"shipping_address_collection":null,"shipping_cost":null,"shipping_details":null,"shipping_options":[],"status":"complete","submit_type":null,"subscription":null,"success_url":"https://tip.ggtips.com/payment-complete/success?transaction=dc2e54b4-5e50-4424-80cb-fcdd63d0e320","total_details":{"amount_discount":0,"amount_shipping":0,"amount_tax":0},"url":null}</t>
  </si>
  <si>
    <t>650c9335-1f8c-4ad2-95d2-b68c553f177c</t>
  </si>
  <si>
    <t>{"id":"cs_live_a1iuPYkM06Ue2tcvwUYhPbmrsSSdAt1mm4q7c4R722OL256lZZ5nVGrjtY","object":"checkout.session","after_expiration":null,"allow_promotion_codes":null,"amount_subtotal":100,"amount_total":100,"automatic_tax":{"enabled":false,"status":null},"billing_address_collection":null,"cancel_url":"https://tip.ggtips.com/employee/undefined/cd051112-fe34-4e71-8d8c-18b4a7ef2211","client_reference_id":null,"consent":null,"consent_collection":null,"created":1682580934,"currency":"usd","currency_conversion":null,"custom_fields":[],"custom_text":{"shipping_address":null,"submit":null},"customer":null,"customer_creation":"if_required","customer_details":{"address":{"city":"Stepanakert","country":"AM","line1":"4 Garegin Nzhdeh str","line2":null,"postal_code":null,"state":"Սյունիք"},"email":"mher.ab1991@gmail.com","name":"ABRAHAMYAN MHER Vladimir","phone":null,"tax_exempt":"none","tax_ids":[]},"customer_email":null,"expires_at":1682667333,"invoice":null,"invoice_creation":{"enabled":false,"invoice_data":{"account_tax_ids":null,"custom_fields":null,"description":null,"footer":null,"metadata":{},"rendering_options":null}},"livemode":true,"locale":null,"metadata":{},"mode":"payment","payment_intent":"pi_3N1PNTHuDmhJRckk1Jf3Zcnt","payment_link":null,"payment_method_collection":"always","payment_method_options":{},"payment_method_types":["card"],"payment_status":"paid","phone_number_collection":{"enabled":false},"recovered_from":null,"setup_intent":null,"shipping_address_collection":null,"shipping_cost":null,"shipping_details":null,"shipping_options":[],"status":"complete","submit_type":null,"subscription":null,"success_url":"https://tip.ggtips.com/payment-complete/success?transaction=650c9335-1f8c-4ad2-95d2-b68c553f177c","total_details":{"amount_discount":0,"amount_shipping":0,"amount_tax":0},"url":null}</t>
  </si>
  <si>
    <t>48c58b41-2001-4815-916a-942e2a144a1b</t>
  </si>
  <si>
    <t>{"id":"cs_live_a1m4iQe4IQBlqxTcFrX3o9HZWp6AaoOGdFTvW9lS40IEfJ0LdZ0RsRuiSy","object":"checkout.session","after_expiration":null,"allow_promotion_codes":null,"amount_subtotal":100,"amount_total":100,"automatic_tax":{"enabled":false,"status":null},"billing_address_collection":null,"cancel_url":"https://tip.ggtips.com/employee/undefined/c6d3ed9a-611a-4c94-812e-e011bd5729e5","client_reference_id":null,"consent":null,"consent_collection":null,"created":1679396148,"currency":"usd","custom_fields":[],"custom_text":{"shipping_address":null,"submit":null},"customer":null,"customer_creation":"if_required","customer_details":{"address":{"city":null,"country":"AM","line1":null,"line2":null,"postal_code":null,"state":null},"email":"mher.ab1991@gmail.com","name":"MHER ARBAHAMYAN","phone":null,"tax_exempt":"none","tax_ids":[]},"customer_email":null,"expires_at":1679482548,"invoice":null,"invoice_creation":{"enabled":false,"invoice_data":{"account_tax_ids":null,"custom_fields":null,"description":null,"footer":null,"metadata":{},"rendering_options":null}},"livemode":true,"locale":null,"metadata":{},"mode":"payment","payment_intent":"pi_3Mo2spHuDmhJRckk1jHyty78","payment_link":null,"payment_method_collection":"always","payment_method_options":{},"payment_method_types":["card"],"payment_status":"paid","phone_number_collection":{"enabled":false},"recovered_from":null,"setup_intent":null,"shipping_address_collection":null,"shipping_cost":null,"shipping_details":null,"shipping_options":[],"status":"complete","submit_type":null,"subscription":null,"success_url":"https://tip.ggtips.com/payment-complete/success?transaction=48c58b41-2001-4815-916a-942e2a144a1b","total_details":{"amount_discount":0,"amount_shipping":0,"amount_tax":0},"url":null}</t>
  </si>
  <si>
    <t>Առաջին թիփսը Ծրագրամիստին✊</t>
  </si>
  <si>
    <t>1ac8e315-5d98-4b18-a8b3-c3f7b842204a</t>
  </si>
  <si>
    <t>{"id":"cs_test_a1ZG7I86dVLphYMJ9YluqNfPiasBkI9vEwSLtvhs7qLB28F6zvkiwR7dEg","object":"checkout.session","after_expiration":null,"allow_promotion_codes":null,"amount_subtotal":500,"amount_total":500,"automatic_tax":{"enabled":false,"status":null},"billing_address_collection":null,"cancel_url":"https://tip.ggtips.com/employee/undefined/52f38683-9400-49de-ad5a-0e61fc79e60b","client_reference_id":null,"consent":null,"consent_collection":null,"created":1674288841,"currency":"usd","custom_text":{"shipping_address":null,"submit":null},"customer":null,"customer_creation":"if_required","customer_details":{"address":{"city":null,"country":"AM","line1":null,"line2":null,"postal_code":null,"state":null},"email":"levongevdav@gmail.com","name":"Rehsns","phone":null,"tax_exempt":"none","tax_ids":[]},"customer_email":null,"expires_at":1674375241,"invoice":null,"invoice_creation":{"enabled":false,"invoice_data":{"account_tax_ids":null,"custom_fields":null,"description":null,"footer":null,"metadata":{},"rendering_options":null}},"livemode":false,"locale":null,"metadata":{},"mode":"payment","payment_intent":"pi_3MScDmHuDmhJRckk0JINaFSu","payment_link":null,"payment_method_collection":"always","payment_method_options":{},"payment_method_types":["card"],"payment_status":"paid","phone_number_collection":{"enabled":false},"recovered_from":null,"setup_intent":null,"shipping_address_collection":null,"shipping_cost":null,"shipping_details":null,"shipping_options":[],"status":"complete","submit_type":null,"subscription":null,"success_url":"https://tip.ggtips.com/payment-complete/success?transaction=1ac8e315-5d98-4b18-a8b3-c3f7b842204a","total_details":{"amount_discount":0,"amount_shipping":0,"amount_tax":0},"url":null}</t>
  </si>
  <si>
    <t>9259fd57-f46b-4353-bafa-35580b920c79</t>
  </si>
  <si>
    <t>{"id":"cs_test_a1Uv3HYFHTddwmxCe4ZCP6UoSMdsOLlsQI7sJ8ACvokqWtsSYP7xcW4VYW","object":"checkout.session","after_expiration":null,"allow_promotion_codes":null,"amount_subtotal":1500,"amount_total":1500,"automatic_tax":{"enabled":false,"status":null},"billing_address_collection":null,"cancel_url":"https://tip.ggtips.com/employee/undefined/52f38683-9400-49de-ad5a-0e61fc79e60b","client_reference_id":null,"consent":null,"consent_collection":null,"created":1672233032,"currency":"usd","custom_text":{"shipping_address":null,"submit":null},"customer":null,"customer_creation":"if_required","customer_details":{"address":{"city":"Vanadzor","country":"AM","line1":"Narekatsi","line2":"2-9","postal_code":"2014","state":""},"email":"haykaz1993@gmail.com","name":"Haykaz Aghayan","phone":null,"tax_exempt":"none","tax_ids":[]},"customer_email":null,"expires_at":1672319431,"invoice":null,"invoice_creation":{"enabled":false,"invoice_data":{"account_tax_ids":null,"custom_fields":null,"description":null,"footer":null,"metadata":{},"rendering_options":null}},"livemode":false,"locale":null,"metadata":{},"mode":"payment","payment_intent":"pi_3MJzQ0HuDmhJRckk18W2Vzvm","payment_link":null,"payment_method_collection":"always","payment_method_options":{},"payment_method_types":["card"],"payment_status":"paid","phone_number_collection":{"enabled":false},"recovered_from":null,"setup_intent":null,"shipping_address_collection":null,"shipping_cost":null,"shipping_details":null,"shipping_options":[],"status":"complete","submit_type":null,"subscription":null,"success_url":"https://tip.ggtips.com/payment-complete/success?transaction=9259fd57-f46b-4353-bafa-35580b920c79","total_details":{"amount_discount":0,"amount_shipping":0,"amount_tax":0},"url":null}</t>
  </si>
  <si>
    <t>Aper tuyn</t>
  </si>
  <si>
    <t>f128949a-201f-45bd-b614-9a5129cdf458</t>
  </si>
  <si>
    <t>{"id":"cs_test_a1yEfhv06naC7jjsvzsubmcB4sAd8LFgHpYiJJqgU58Cy0PZvpzBQKEAta","object":"checkout.session","after_expiration":null,"allow_promotion_codes":null,"amount_subtotal":500,"amount_total":500,"automatic_tax":{"enabled":false,"status":null},"billing_address_collection":null,"cancel_url":"https://tip.ggtips.com/employee/undefined/52f38683-9400-49de-ad5a-0e61fc79e60b","client_reference_id":null,"consent":null,"consent_collection":null,"created":1670520352,"currency":"usd","custom_text":{"shipping_address":null,"submit":null},"customer":null,"customer_creation":"if_required","customer_details":{"address":{"city":"Wilmington ","country":"US","line1":"1622 E Ayre Street","line2":"ARM368726","postal_code":"19804-2542","state":"DE"},"email":"arm.sanasaryan@gmail.com","name":"Armen Sanasaryan","phone":null,"tax_exempt":"none","tax_ids":[]},"customer_email":null,"expires_at":1670606752,"invoice":null,"invoice_creation":{"enabled":false,"invoice_data":{"account_tax_ids":null,"custom_fields":null,"description":null,"footer":null,"metadata":{},"rendering_options":null}},"livemode":false,"locale":null,"metadata":{},"mode":"payment","payment_intent":"pi_3MCnrHHuDmhJRckk1t0SOB7C","payment_link":null,"payment_method_collection":"always","payment_method_options":{},"payment_method_types":["card"],"payment_status":"paid","phone_number_collection":{"enabled":false},"recovered_from":null,"setup_intent":null,"shipping_address_collection":null,"shipping_cost":null,"shipping_details":null,"shipping_options":[],"status":"complete","submit_type":null,"subscription":null,"success_url":"https://tip.ggtips.com/payment-complete/success?transaction=f128949a-201f-45bd-b614-9a5129cdf458","total_details":{"amount_discount":0,"amount_shipping":0,"amount_tax":0},"url":null}</t>
  </si>
  <si>
    <t>Thank you Levon</t>
  </si>
  <si>
    <t>557d7cca-deb1-4086-b9c3-4adce0b7a860</t>
  </si>
  <si>
    <t>{"id":"cs_test_a1CPbXYQbjLzNs0KxfOLxZsnzlKgmmcNLBwInNlHK098fk0qKaIcQPSBeW","object":"checkout.session","after_expiration":null,"allow_promotion_codes":null,"amount_subtotal":100,"amount_total":100,"automatic_tax":{"enabled":false,"status":null},"billing_address_collection":null,"cancel_url":"https://tip.ggtips.com/employee/undefined/28f21e23-11ed-4161-9b6d-c711f754168e","client_reference_id":null,"consent":null,"consent_collection":null,"created":1669987940,"currency":"usd","custom_text":{"shipping_address":null,"submit":null},"customer":null,"customer_creation":"if_required","customer_details":{"address":{"city":"Wilmington ","country":"US","line1":"1622 E Ayre Street","line2":"ARM368726","postal_code":"19804-2542","state":"DE"},"email":"arm.sanasaryan@gmail.com","name":"Armen Sanasaryan","phone":null,"tax_exempt":"none","tax_ids":[]},"customer_email":null,"expires_at":1670074340,"livemode":false,"locale":null,"metadata":{},"mode":"payment","payment_intent":"pi_3MAZLzHuDmhJRckk1NVkokG7","payment_link":null,"payment_method_collection":"always","payment_method_options":{},"payment_method_types":["card"],"payment_status":"paid","phone_number_collection":{"enabled":false},"recovered_from":null,"setup_intent":null,"shipping_address_collection":null,"shipping_cost":null,"shipping_details":null,"shipping_options":[],"status":"complete","submit_type":null,"subscription":null,"success_url":"https://tip.ggtips.com/payment-complete/success?transaction=557d7cca-deb1-4086-b9c3-4adce0b7a860","total_details":{"amount_discount":0,"amount_shipping":0,"amount_tax":0},"url":null}</t>
  </si>
  <si>
    <t>2fecc7a8-84e0-45cd-be10-5b47c270c282</t>
  </si>
  <si>
    <t>{"id":"cs_live_a1T4iepWpdoAYiIT8NdHpceWdVqVLA5wTRvIgllnmHYxfIzGevl60PD7KA","object":"checkout.session","after_expiration":null,"allow_promotion_codes":null,"amount_subtotal":100,"amount_total":100,"automatic_tax":{"enabled":false,"status":null},"billing_address_collection":null,"cancel_url":"https://tip.ggtips.com/employee/undefined/25f16546-8c2f-4dc7-a36d-369f9fe58ca1","client_reference_id":null,"consent":null,"consent_collection":null,"created":1668750111,"currency":"usd","custom_text":{"shipping_address":null,"submit":null},"customer":null,"customer_creation":"if_required","customer_details":{"address":{"city":"Wilmington ","country":"US","line1":"1622 E Ayre Street","line2":"ARM368726","postal_code":"19804-2542","state":"DE"},"email":"arm.sanasaryan@gmail.com","name":"Armen Sanasaryan","phone":null,"tax_exempt":"none","tax_ids":[]},"customer_email":null,"expires_at":1668836511,"livemode":true,"locale":null,"metadata":{},"mode":"payment","payment_intent":"pi_3M5NL0HuDmhJRckk1kVpO0PA","payment_link":null,"payment_method_collection":"always","payment_method_options":{},"payment_method_types":["card"],"payment_status":"paid","phone_number_collection":{"enabled":false},"recovered_from":null,"setup_intent":null,"shipping_address_collection":null,"shipping_cost":null,"shipping_details":null,"shipping_options":[],"status":"complete","submit_type":null,"subscription":null,"success_url":"https://tip.ggtips.com/payment-complete/success?transaction=2fecc7a8-84e0-45cd-be10-5b47c270c282","total_details":{"amount_discount":0,"amount_shipping":0,"amount_tax":0},"url":null}</t>
  </si>
  <si>
    <t>Thank you Taron!</t>
  </si>
  <si>
    <t>b0064b90-d5b8-4f14-9561-f22919acfadb</t>
  </si>
  <si>
    <t>{"sessionId":"54f909f5-095f-4a94-904e-e0be10808a0b","orderId":"b0064b90-d5b8-4f14-9561-f22919acfadb"}</t>
  </si>
  <si>
    <t>ab9b83af-5b2a-4aa5-8de4-056e8fe6ca1b</t>
  </si>
  <si>
    <t>{"sessionId":"368bdc18-0b13-43f0-9974-247da71935d0","orderId":"ab9b83af-5b2a-4aa5-8de4-056e8fe6ca1b"}</t>
  </si>
  <si>
    <t>0408e21f-d60e-4661-b74a-02e4831e28ce</t>
  </si>
  <si>
    <t>{"sessionId":"1a1c0a74-74c6-4e6e-8142-32a1da261f20","orderId":"0408e21f-d60e-4661-b74a-02e4831e28ce"}</t>
  </si>
  <si>
    <t>596276d0-9dc3-40c6-bf23-c8daf5fe56d9</t>
  </si>
  <si>
    <t>{"sessionId":"7679f476-417c-41ca-baca-07c2159ca19d","orderId":"596276d0-9dc3-40c6-bf23-c8daf5fe56d9"}</t>
  </si>
  <si>
    <t>324f42f9-a4e6-421a-a9a3-1726dc969c06</t>
  </si>
  <si>
    <t>{"transactionId":"24052200242026","transferringAmount":"490.00"}</t>
  </si>
  <si>
    <t>c5d3d212-8215-4789-bc7a-0c280986dcdd</t>
  </si>
  <si>
    <t>{"sessionId":"260af0e4-a878-4b04-a378-38823cbb96d4","orderId":"c5d3d212-8215-4789-bc7a-0c280986dcdd"}</t>
  </si>
  <si>
    <t>9618438c-4ba0-4011-9595-947cf2d56846</t>
  </si>
  <si>
    <t>{"sessionId":"a20d270b-6f62-4e78-9177-8bd5eeeec2f0","orderId":"9618438c-4ba0-4011-9595-947cf2d56846"}</t>
  </si>
  <si>
    <t>4daa3ca5-52dd-49a9-813b-d8bc45782de5</t>
  </si>
  <si>
    <t>{"sessionId":"f36f9870-1998-47eb-82ea-ba76347328f3","orderId":"4daa3ca5-52dd-49a9-813b-d8bc45782de5"}</t>
  </si>
  <si>
    <t>0778d81f-54d0-4efe-8809-b81247cec805</t>
  </si>
  <si>
    <t>{"sessionId":"e3148b44-9bfc-4073-9a1c-caac531e15bf","orderId":"0778d81f-54d0-4efe-8809-b81247cec805"}</t>
  </si>
  <si>
    <t>c502baea-22a1-42ef-9f27-809a4bc50728</t>
  </si>
  <si>
    <t>{"sessionId":"e59c0175-9c4b-4b4f-b10c-e9efd67859cd","orderId":"c502baea-22a1-42ef-9f27-809a4bc50728"}</t>
  </si>
  <si>
    <t>Թեսթ 3</t>
  </si>
  <si>
    <t>7299265e-e07e-409c-9a9e-11034317415b</t>
  </si>
  <si>
    <t>{"transactionId":"24052100299470","transferringAmount":"2940.00"}</t>
  </si>
  <si>
    <t>Buzand cafe</t>
  </si>
  <si>
    <t>Buzand Cafe</t>
  </si>
  <si>
    <t>656a09f8-0ad9-49c3-8a8a-b8581219b866</t>
  </si>
  <si>
    <t>{"sessionId":"1aca4782-1cab-496d-ba7a-5990e12e26cd","orderId":"656a09f8-0ad9-49c3-8a8a-b8581219b866"}</t>
  </si>
  <si>
    <t>4d463d53-d8ad-4524-93bf-081d91472af3</t>
  </si>
  <si>
    <t>{"sessionId":"85aaa2bd-5378-48f1-81cc-f11c6075b456","orderId":"4d463d53-d8ad-4524-93bf-081d91472af3"}</t>
  </si>
  <si>
    <t>f99936a4-ffab-4d71-bceb-dbaa8373e2a0</t>
  </si>
  <si>
    <t>{"sessionId":"61b3893e-35e5-4528-be11-cf88ff0e7f46","orderId":"f99936a4-ffab-4d71-bceb-dbaa8373e2a0"}</t>
  </si>
  <si>
    <t>52fd5109-483a-4867-ac34-774816a45555</t>
  </si>
  <si>
    <t>{"sessionId":"022cda50-694a-43eb-b921-427042a7b559","orderId":"52fd5109-483a-4867-ac34-774816a45555"}</t>
  </si>
  <si>
    <t>ceac5351-d6f0-409f-bcc4-44a13a8017bc</t>
  </si>
  <si>
    <t>{"sessionId":"32f0825d-ebba-4ffd-a371-7f6a91e70da6","orderId":"ceac5351-d6f0-409f-bcc4-44a13a8017bc"}</t>
  </si>
  <si>
    <t>18eaba38-d31e-4879-9084-0fba2b2403e6</t>
  </si>
  <si>
    <t>{"sessionId":"d26e4177-223b-4eae-b52e-3a6582818290","orderId":"18eaba38-d31e-4879-9084-0fba2b2403e6"}</t>
  </si>
  <si>
    <t>8539b329-57b1-42fa-bc89-bde571596bbb</t>
  </si>
  <si>
    <t>{"sessionId":"30ebfa95-dbf0-456b-8e40-ea186aa5fb18","orderId":"8539b329-57b1-42fa-bc89-bde571596bbb"}</t>
  </si>
  <si>
    <t>663a30b6-11f5-40c5-accd-82f35355f593</t>
  </si>
  <si>
    <t>{"sessionId":"4cf4ead5-1071-434e-a5d9-8678d4b53864","orderId":"663a30b6-11f5-40c5-accd-82f35355f593"}</t>
  </si>
  <si>
    <t>Napoletana</t>
  </si>
  <si>
    <t>d408d7ad-f5d4-4e6a-86a5-daef5f99246c</t>
  </si>
  <si>
    <t>{"transactionId":"24052100186882","transferringAmount":"98.00"}</t>
  </si>
  <si>
    <t>3fcabd9b-a8ff-4436-84fe-a7f93cd5ab07</t>
  </si>
  <si>
    <t>{"sessionId":"8a8f7875-e1cd-4427-ab27-d6bc06cd580a","orderId":"3fcabd9b-a8ff-4436-84fe-a7f93cd5ab07"}</t>
  </si>
  <si>
    <t>b2ff5b02-6f4c-4cd8-888a-b14e2f8da4d5</t>
  </si>
  <si>
    <t>{"sessionId":"ecc9f7b6-df1d-4169-bb61-f95e66a3e79e","orderId":"b2ff5b02-6f4c-4cd8-888a-b14e2f8da4d5"}</t>
  </si>
  <si>
    <t>67170ed3-8afb-4846-b72a-d9ff65f82a67</t>
  </si>
  <si>
    <t>{"sessionId":"ad9a1957-5225-4a08-b1dd-834a3be9675a","orderId":"67170ed3-8afb-4846-b72a-d9ff65f82a67"}</t>
  </si>
  <si>
    <t>c2dc2822-efa6-479c-93f3-9c58916895e2</t>
  </si>
  <si>
    <t>{"sessionId":"768bf708-aa80-4d16-8852-da30ddcc450e","orderId":"c2dc2822-efa6-479c-93f3-9c58916895e2"}</t>
  </si>
  <si>
    <t>19bed52d-6b1b-4053-93f6-0347ad6ff479</t>
  </si>
  <si>
    <t>{"sessionId":"d54df21f-20e1-46f6-a780-dc7b08d1f352","orderId":"19bed52d-6b1b-4053-93f6-0347ad6ff479"}</t>
  </si>
  <si>
    <t>0c2ea94e-af31-4863-bc1a-04b036656ff2</t>
  </si>
  <si>
    <t>{"sessionId":"cffddfb8-446a-4bf4-9359-ae2762f903a8","orderId":"0c2ea94e-af31-4863-bc1a-04b036656ff2"}</t>
  </si>
  <si>
    <t>7d7dcbac-2168-4c24-afb5-d4fea3975b3d</t>
  </si>
  <si>
    <t>{"sessionId":"c0d5fd97-96ac-4f4c-8850-3cc6a822bb7d","orderId":"7d7dcbac-2168-4c24-afb5-d4fea3975b3d"}</t>
  </si>
  <si>
    <t>51674309-3366-41c4-9f51-464e31f73a31</t>
  </si>
  <si>
    <t>{"sessionId":"fc2de1e2-d0c9-4d60-9afe-42f8075d7963","orderId":"51674309-3366-41c4-9f51-464e31f73a31"}</t>
  </si>
  <si>
    <t>4b7c84aa-05c7-4524-bd7e-9c7caeadc267</t>
  </si>
  <si>
    <t>{"transactionId":"24052400312841","transferringAmount":"980.00"}</t>
  </si>
  <si>
    <t>3612abec-f1c3-4d07-87c8-eddbc9014404</t>
  </si>
  <si>
    <t>{"transactionId":"24052400297105","transferringAmount":"9800.00"}</t>
  </si>
  <si>
    <t>81ef1a19-b454-4227-8946-e9c716daf6e4</t>
  </si>
  <si>
    <t>{"sessionId":"4e2f2d59-1fac-459e-8b0c-25dd9483bf91","orderId":"81ef1a19-b454-4227-8946-e9c716daf6e4"}</t>
  </si>
  <si>
    <t>56faa3a8-4fed-4495-a922-0e3ee9391fb2</t>
  </si>
  <si>
    <t>{"sessionId":"937f3584-896c-42c8-807e-fcdfb77e3b8f","orderId":"56faa3a8-4fed-4495-a922-0e3ee9391fb2"}</t>
  </si>
  <si>
    <t>Պէնդ կացիք</t>
  </si>
  <si>
    <t>d5502184-c0c8-4cc0-a5fd-4d5133698d7a</t>
  </si>
  <si>
    <t>{"transactionId":"24052400281996","transferringAmount":"2940.00"}</t>
  </si>
  <si>
    <t>Alla</t>
  </si>
  <si>
    <t>2f6f899a-c96b-4f79-bddf-5a835e9da067</t>
  </si>
  <si>
    <t>{"sessionId":"6639db9f-d8d3-4569-ac87-a48f1e4c75c3","orderId":"2f6f899a-c96b-4f79-bddf-5a835e9da067"}</t>
  </si>
  <si>
    <t>Dulcet cafe</t>
  </si>
  <si>
    <t>1dfc7f79-81ff-4c5c-bf05-35a60858d1a1</t>
  </si>
  <si>
    <t>{"transactionId":"24052400242891","transferringAmount":"490.00"}</t>
  </si>
  <si>
    <t>cb25390e-cba6-4f5a-9407-6dd88e0bd0a4</t>
  </si>
  <si>
    <t>{"sessionId":"d94b11d1-3c53-4d8f-ab9d-765c83a5d812","orderId":"cb25390e-cba6-4f5a-9407-6dd88e0bd0a4"}</t>
  </si>
  <si>
    <t>d1094c44-1a02-46ed-a7d5-8102179c57eb</t>
  </si>
  <si>
    <t>{"sessionId":"be69efbb-49b1-4f9d-8526-73331ac745ec","orderId":"d1094c44-1a02-46ed-a7d5-8102179c57eb"}</t>
  </si>
  <si>
    <t>c9aae054-7529-4f11-aed0-39d1c026e72c</t>
  </si>
  <si>
    <t>{"sessionId":"db81983d-7d69-419f-b600-171227bdd8fc","orderId":"c9aae054-7529-4f11-aed0-39d1c026e72c"}</t>
  </si>
  <si>
    <t>cbb5eb64-8c7b-458c-b8a2-3a93542d5ac9</t>
  </si>
  <si>
    <t>{"sessionId":"74c26e2e-698f-4d0b-8f44-5630a2d27153","orderId":"cbb5eb64-8c7b-458c-b8a2-3a93542d5ac9"}</t>
  </si>
  <si>
    <t>9de1742f-55b4-42a9-a873-3108a2b2b086</t>
  </si>
  <si>
    <t>{"sessionId":"eea19aa3-7c31-4edd-babe-3e26deb270c8","orderId":"9de1742f-55b4-42a9-a873-3108a2b2b086"}</t>
  </si>
  <si>
    <t>959a57da-f4d6-42ff-9ff7-4615910682c4</t>
  </si>
  <si>
    <t>{"sessionId":"c7f40a43-8aef-48e7-93ef-76ee1a246dcc","orderId":"959a57da-f4d6-42ff-9ff7-4615910682c4"}</t>
  </si>
  <si>
    <t>93ab5aa3-e8fb-4c77-887c-c368440c486f</t>
  </si>
  <si>
    <t>{"sessionId":"2c6220ed-7362-42ff-b846-40d349da1ab8","orderId":"93ab5aa3-e8fb-4c77-887c-c368440c486f"}</t>
  </si>
  <si>
    <t>4441c566-5364-499e-b0a0-4dfa4dfd2d97</t>
  </si>
  <si>
    <t>{"transactionId":"24052300279487","transferringAmount":"980.00"}</t>
  </si>
  <si>
    <t>e9a4b463-cbcd-49a5-9f27-79e5dc4e83ce</t>
  </si>
  <si>
    <t>{"sessionId":"0f9522d4-afed-4766-8a36-53dc34b479de","orderId":"e9a4b463-cbcd-49a5-9f27-79e5dc4e83ce"}</t>
  </si>
  <si>
    <t>0ac14656-14cf-48b5-8b1f-364aa9d65a54</t>
  </si>
  <si>
    <t>{"sessionId":"60812e15-cc71-4de6-a12b-819bc10dfc7b","orderId":"0ac14656-14cf-48b5-8b1f-364aa9d65a54"}</t>
  </si>
  <si>
    <t>00782c95-29fe-4a86-81dd-441c934cc7ed</t>
  </si>
  <si>
    <t>{"sessionId":"815b7c41-0c7d-4533-a895-522d6473b571","orderId":"00782c95-29fe-4a86-81dd-441c934cc7ed"}</t>
  </si>
  <si>
    <t>c1dd2a1f-97f0-4c63-be67-9e9abde35d65</t>
  </si>
  <si>
    <t>{"sessionId":"d1f4db66-fd48-4f34-b8a1-d8ffa101e067","orderId":"c1dd2a1f-97f0-4c63-be67-9e9abde35d65"}</t>
  </si>
  <si>
    <t>abe64fae-86f2-408d-aac5-e9a2253ab89a</t>
  </si>
  <si>
    <t>{"sessionId":"67fec13e-d489-4f5d-a3d0-054ee69db15d","orderId":"abe64fae-86f2-408d-aac5-e9a2253ab89a"}</t>
  </si>
  <si>
    <t>0201877c-832d-46e2-ad02-176be22be22b</t>
  </si>
  <si>
    <t>{"sessionId":"25957e47-78bd-4597-87b1-b1b3e296869c","orderId":"0201877c-832d-46e2-ad02-176be22be22b"}</t>
  </si>
  <si>
    <t>f62ef844-5b97-42a0-bd75-1ebc9f0a8b8f</t>
  </si>
  <si>
    <t>{"sessionId":"ced15965-9baf-4392-bb19-d7edb780b4a3","orderId":"f62ef844-5b97-42a0-bd75-1ebc9f0a8b8f"}</t>
  </si>
  <si>
    <t>ed0dbd6b-dc7c-4fb1-b9f1-8e05f00d0f36</t>
  </si>
  <si>
    <t>{"sessionId":"8044d5bf-e037-429f-a625-10d7680ff845","orderId":"ed0dbd6b-dc7c-4fb1-b9f1-8e05f00d0f36"}</t>
  </si>
  <si>
    <t>Qarahunge</t>
  </si>
  <si>
    <t>8b633a22-331c-4bbe-9d79-e9d5e0416693</t>
  </si>
  <si>
    <t>{"sessionId":"31c73fa8-3da0-42f8-aeed-4db4b366d0d5","orderId":"8b633a22-331c-4bbe-9d79-e9d5e0416693"}</t>
  </si>
  <si>
    <t>settings</t>
  </si>
  <si>
    <t>5d41a0b2-5592-460d-8285-fb2727dbdca3</t>
  </si>
  <si>
    <t>{"transactionId":"24052900107524","transferringAmount":"980.00"}</t>
  </si>
  <si>
    <t>3796bab2-a5e0-43e9-a517-6f320d763d8b</t>
  </si>
  <si>
    <t>{"sessionId":"56d18dda-c477-4e81-bfbf-0a9f3ed4ed0d","orderId":"3796bab2-a5e0-43e9-a517-6f320d763d8b"}</t>
  </si>
  <si>
    <t>3a4688fe-a0b4-46a7-a589-c8884186dd72</t>
  </si>
  <si>
    <t>{"sessionId":"4fc1ff3c-cc7b-44a2-9943-3f20bc5c32da","orderId":"3a4688fe-a0b4-46a7-a589-c8884186dd72"}</t>
  </si>
  <si>
    <t>4d591cc2-70fc-4fa6-b4f8-d0dda3ff0985</t>
  </si>
  <si>
    <t>{"sessionId":"5e926ccb-a656-4046-8fa7-02880c09d72f","orderId":"4d591cc2-70fc-4fa6-b4f8-d0dda3ff0985"}</t>
  </si>
  <si>
    <t>1b2d3239-98fc-43a4-b173-6111fdcd5d67</t>
  </si>
  <si>
    <t>{"sessionId":"9e4b4cd8-84a4-4b59-a8da-8ee0e34f5c0a","orderId":"1b2d3239-98fc-43a4-b173-6111fdcd5d67"}</t>
  </si>
  <si>
    <t>3b124985-1305-4b33-af4d-0a59e5ebb6c8</t>
  </si>
  <si>
    <t>{"transactionId":"24052800213282","transferringAmount":"490.00"}</t>
  </si>
  <si>
    <t>400e3031-7af3-4a48-990d-b9dd83d5b2e8</t>
  </si>
  <si>
    <t>{"transactionId":"24052800201424","transferringAmount":"980.00"}</t>
  </si>
  <si>
    <t>ccf13cd9-6b52-47c7-8da0-1def87d0fce0</t>
  </si>
  <si>
    <t>{"sessionId":"f4ae0e38-1636-41a2-8ed1-30af3a1dcfa5","orderId":"ccf13cd9-6b52-47c7-8da0-1def87d0fce0"}</t>
  </si>
  <si>
    <t>c95f705d-9b1e-407e-a8be-e11c3df2f64a</t>
  </si>
  <si>
    <t>{"transactionId":"24052800187281","transferringAmount":"294.00"}</t>
  </si>
  <si>
    <t>1007aa2e-e989-4c29-9954-736c37004a3b</t>
  </si>
  <si>
    <t>{"sessionId":"c27e64cc-21d5-421c-bfbe-1c5eca802c3d","orderId":"1007aa2e-e989-4c29-9954-736c37004a3b"}</t>
  </si>
  <si>
    <t>fe392fc4-d5e1-4105-abef-e9fc908173af</t>
  </si>
  <si>
    <t>{"sessionId":"ac495223-34c5-4006-9e1a-446e299d7aa6","orderId":"fe392fc4-d5e1-4105-abef-e9fc908173af"}</t>
  </si>
  <si>
    <t>8a29d98e-66f8-4ca3-9f1b-96e5d3e829e9</t>
  </si>
  <si>
    <t>4157c4f3-667f-4a91-90f7-b5a28a3d29ea</t>
  </si>
  <si>
    <t>{"transactionId":"24052700283636","transferringAmount":"490.00"}</t>
  </si>
  <si>
    <t>687bb931-dab6-4f2f-aa1a-74c19d6c8f74</t>
  </si>
  <si>
    <t>{"sessionId":"408a0364-bfe4-437b-a11d-dd3b5f52ad54","orderId":"687bb931-dab6-4f2f-aa1a-74c19d6c8f74"}</t>
  </si>
  <si>
    <t>5fbe214c-107b-4c61-892b-8664587ab4e0</t>
  </si>
  <si>
    <t>{"transactionId":"24052700251187","transferringAmount":"980.00"}</t>
  </si>
  <si>
    <t>e530da4c-1301-48f8-aa65-79ee7ff5c29c</t>
  </si>
  <si>
    <t>{"sessionId":"5966862a-af46-4394-bb3e-1192852fb1c5","orderId":"e530da4c-1301-48f8-aa65-79ee7ff5c29c"}</t>
  </si>
  <si>
    <t>iOS 🤝 Android</t>
  </si>
  <si>
    <t>92400737-fd98-4c4e-9735-ee66ab3ca0b2</t>
  </si>
  <si>
    <t>{"sessionId":"412e6b73-0671-4ebb-b104-687de2f715a8","orderId":"92400737-fd98-4c4e-9735-ee66ab3ca0b2"}</t>
  </si>
  <si>
    <t>bbb0d4b7-fb91-4c7b-8fa1-910025e19eef</t>
  </si>
  <si>
    <t>{"sessionId":"fdd151e8-63f9-4f78-8cbb-5545488c2fba","orderId":"bbb0d4b7-fb91-4c7b-8fa1-910025e19eef"}</t>
  </si>
  <si>
    <t>9cc37ec9-d671-4360-babb-ca3938e33a81</t>
  </si>
  <si>
    <t>{"sessionId":"6cf67ebf-d5e5-4fc7-b8e6-a0b61caa2ce0","orderId":"9cc37ec9-d671-4360-babb-ca3938e33a81"}</t>
  </si>
  <si>
    <t>97647a02-3190-4f7a-81cc-ecd77eb59fc0</t>
  </si>
  <si>
    <t>{"sessionId":"f6afe880-b92b-4a77-b5d2-c01cb05d8401","orderId":"97647a02-3190-4f7a-81cc-ecd77eb59fc0"}</t>
  </si>
  <si>
    <t>0413c913-637d-4a1b-881b-31413ff28d8c</t>
  </si>
  <si>
    <t>{"transactionId":"24052500250146","transferringAmount":"294.00"}</t>
  </si>
  <si>
    <t>04ca4e82-e500-4812-836d-943ce76d148b</t>
  </si>
  <si>
    <t>{"transactionId":"24052500232307","transferringAmount":"490.00"}</t>
  </si>
  <si>
    <t>e69895b8-4eb2-4932-98e3-b6598391102c</t>
  </si>
  <si>
    <t>{"sessionId":"44b22cc2-b096-474e-97d2-187ca36fb243","orderId":"e69895b8-4eb2-4932-98e3-b6598391102c"}</t>
  </si>
  <si>
    <t>d130234e-30a9-4476-b347-ff7ec64763fe</t>
  </si>
  <si>
    <t>{"sessionId":"fd63b6d4-27fb-4e3e-ac26-747ab9355405","orderId":"d130234e-30a9-4476-b347-ff7ec64763fe"}</t>
  </si>
  <si>
    <t>9afff1e3-fa7b-4491-931e-df216da29d88</t>
  </si>
  <si>
    <t>{"sessionId":"075f6a7c-3f04-4430-9109-0f4916f80bdd","orderId":"9afff1e3-fa7b-4491-931e-df216da29d88"}</t>
  </si>
  <si>
    <t>76571dc4-3a9a-4270-aa42-aff4a62ed600</t>
  </si>
  <si>
    <t>{"sessionId":"e97bd555-1262-4695-b7de-a149af0fc012","orderId":"76571dc4-3a9a-4270-aa42-aff4a62ed600"}</t>
  </si>
  <si>
    <t>2bdcffaa-f26c-4997-aef3-90d88c99aee6</t>
  </si>
  <si>
    <t>{"sessionId":"d8554730-fb12-497e-aff9-92dd76446d59","orderId":"2bdcffaa-f26c-4997-aef3-90d88c99aee6"}</t>
  </si>
  <si>
    <t>705008ee-2e62-43e1-a21a-18d710d48099</t>
  </si>
  <si>
    <t>{"sessionId":"208f160a-0542-4e54-bcfa-577151b7fae0","orderId":"705008ee-2e62-43e1-a21a-18d710d48099"}</t>
  </si>
  <si>
    <t>a38351cb-6944-4158-a52e-933856a9f08d</t>
  </si>
  <si>
    <t>{"sessionId":"c1faec4c-b7b9-49ec-975e-7bd7af4dc116","orderId":"a38351cb-6944-4158-a52e-933856a9f08d"}</t>
  </si>
  <si>
    <t>5e535731-3283-4971-af60-bf87ac52cc35</t>
  </si>
  <si>
    <t>{"sessionId":"a530ef52-f284-48ef-a469-f85205357831","orderId":"5e535731-3283-4971-af60-bf87ac52cc35"}</t>
  </si>
  <si>
    <t>751c8ae9-ff0e-43ef-8058-90d835419e3a</t>
  </si>
  <si>
    <t>{"transactionId":"24053000192917","transferringAmount":"490.00"}</t>
  </si>
  <si>
    <t>b9560929-4618-4736-a59e-1d0b44f0e060</t>
  </si>
  <si>
    <t>{"sessionId":"163d8d46-5523-4098-9e7c-74a171f1be3f","orderId":"b9560929-4618-4736-a59e-1d0b44f0e060"}</t>
  </si>
  <si>
    <t>c3fdcf3b-d618-4e06-9792-e54270795857</t>
  </si>
  <si>
    <t>{"transactionId":"24053000107467","transferringAmount":"980.00"}</t>
  </si>
  <si>
    <t>8b4f5873-a324-4cf4-bbe3-9b983d58ad40</t>
  </si>
  <si>
    <t>{"sessionId":"6a2ed51d-740f-453e-b102-0a68f4d9d4e9","orderId":"8b4f5873-a324-4cf4-bbe3-9b983d58ad40"}</t>
  </si>
  <si>
    <t>Wonderful, thank you!</t>
  </si>
  <si>
    <t>7b3255d2-85f9-44dd-b755-3882331ee5c2</t>
  </si>
  <si>
    <t>{"sessionId":"9415d2c2-d93c-4d62-b8b1-61f86f43f959","orderId":"7b3255d2-85f9-44dd-b755-3882331ee5c2"}</t>
  </si>
  <si>
    <t>Անչափ շնորհակալ եմ բարձրակարգ սպասարկման համար</t>
  </si>
  <si>
    <t>139e77b7-a17a-44c5-9df8-3aab37997e49</t>
  </si>
  <si>
    <t>{"transactionId":"24052900203861","transferringAmount":"490.00"}</t>
  </si>
  <si>
    <t>97b5d55b-2ddd-4acf-b9cb-4b7e7ebdb6ee</t>
  </si>
  <si>
    <t>{"sessionId":"7872351f-a43a-405b-984f-16c30363d80a","orderId":"97b5d55b-2ddd-4acf-b9cb-4b7e7ebdb6ee"}</t>
  </si>
  <si>
    <t>258554a4-530f-46a5-96d1-08039e6701b4</t>
  </si>
  <si>
    <t>{"sessionId":"06aebf7e-093b-412d-b5c5-5904fa2e4f3e","orderId":"258554a4-530f-46a5-96d1-08039e6701b4"}</t>
  </si>
  <si>
    <t>e308693a-ae0d-493d-bb83-3db1889bc4e3</t>
  </si>
  <si>
    <t>{"transactionId":"24053100343185","transferringAmount":"882.00"}</t>
  </si>
  <si>
    <t>129cbdec-8538-4524-9ecb-40b75843448a</t>
  </si>
  <si>
    <t>{"sessionId":"082b8e23-dbaf-4512-a149-53551fbc3775","orderId":"129cbdec-8538-4524-9ecb-40b75843448a"}</t>
  </si>
  <si>
    <t>146ae14e-6d92-42d8-b498-078616624da5</t>
  </si>
  <si>
    <t>{"sessionId":"f898d52b-a019-4b1a-b3b0-96f4fd7edf1e","orderId":"146ae14e-6d92-42d8-b498-078616624da5"}</t>
  </si>
  <si>
    <t>049a12c9-162e-42ed-9aab-2fea70e39db7</t>
  </si>
  <si>
    <t>{"transactionId":"24053100334721","transferringAmount":"4900.00"}</t>
  </si>
  <si>
    <t>efd67b2c-77b8-4329-818c-1002dee669b1</t>
  </si>
  <si>
    <t>{"sessionId":"55e2619a-3762-466c-b27e-ae781a567144","orderId":"efd67b2c-77b8-4329-818c-1002dee669b1"}</t>
  </si>
  <si>
    <t>8cb8a3ba-2f3c-42e3-ac28-53b946dc61c5</t>
  </si>
  <si>
    <t>{"sessionId":"17a8fbae-368c-452a-bcce-105d881013ab","orderId":"8cb8a3ba-2f3c-42e3-ac28-53b946dc61c5"}</t>
  </si>
  <si>
    <t>77337436-602f-4fbb-ac60-c44fa230d177</t>
  </si>
  <si>
    <t>{"transactionId":"24053100250728","transferringAmount":"490.00"}</t>
  </si>
  <si>
    <t>4aff18fa-6a2b-4338-95d9-6fdc40d25006</t>
  </si>
  <si>
    <t>{"sessionId":"9c96e5ae-bc67-4438-bd91-e69f66142c56","orderId":"4aff18fa-6a2b-4338-95d9-6fdc40d25006"}</t>
  </si>
  <si>
    <t>64cd7e77-0846-4b46-a5b1-3a15032305d2</t>
  </si>
  <si>
    <t>{"sessionId":"901b0a06-6819-4154-bef7-c7ad5e9de2e5","orderId":"64cd7e77-0846-4b46-a5b1-3a15032305d2"}</t>
  </si>
  <si>
    <t>0660a86a-656b-4263-a751-bf481d42a2f2</t>
  </si>
  <si>
    <t>{"sessionId":"944f079f-07e0-46ba-b717-2eda23bca7f7","orderId":"0660a86a-656b-4263-a751-bf481d42a2f2"}</t>
  </si>
  <si>
    <t>ada726dd-9a8d-49b4-b303-4525c867767d</t>
  </si>
  <si>
    <t>{"sessionId":"c066cfec-d728-45b5-a96f-ddb97f8a61b5","orderId":"ada726dd-9a8d-49b4-b303-4525c867767d"}</t>
  </si>
  <si>
    <t>80e252ff-abae-48a4-8e86-25797fd0e3f5</t>
  </si>
  <si>
    <t>{"sessionId":"d8ca45c0-d9ab-4b7b-8164-651f2fd83ea0","orderId":"80e252ff-abae-48a4-8e86-25797fd0e3f5"}</t>
  </si>
  <si>
    <t>21a5d35b-70c7-40d9-8a3b-55ba32acc21e</t>
  </si>
  <si>
    <t>{"transactionId":"24060200195326","transferringAmount":"980.00"}</t>
  </si>
  <si>
    <t>9dade828-044e-4c5c-821a-879a9fc8debf</t>
  </si>
  <si>
    <t>{"sessionId":"8c0956ae-c510-46d7-a1dc-11fcdbc2f11b","orderId":"9dade828-044e-4c5c-821a-879a9fc8debf"}</t>
  </si>
  <si>
    <t>69af762c-03d6-4d97-ae87-a9f6397edd44</t>
  </si>
  <si>
    <t>{"sessionId":"a4bb1d58-8502-40b0-8ba1-00f77fce4277","orderId":"69af762c-03d6-4d97-ae87-a9f6397edd44"}</t>
  </si>
  <si>
    <t>4da26cba-b791-447f-ab73-baefcc5b95ad</t>
  </si>
  <si>
    <t>{"sessionId":"237e784d-183c-4568-9535-9191873eef3a","orderId":"4da26cba-b791-447f-ab73-baefcc5b95ad"}</t>
  </si>
  <si>
    <t>12c0d17c-e506-4903-a7b1-42eef64b35a0</t>
  </si>
  <si>
    <t>{"transactionId":"24060200117773","transferringAmount":"980.00"}</t>
  </si>
  <si>
    <t>2fa5d4ad-41e1-4362-891d-24baf2075da3</t>
  </si>
  <si>
    <t>{"sessionId":"1f472b75-5ff6-4ec7-93a6-21c74759fc73","orderId":"2fa5d4ad-41e1-4362-891d-24baf2075da3"}</t>
  </si>
  <si>
    <t>5e5147ae-ad6a-4d57-a1c5-e4195a32dc19</t>
  </si>
  <si>
    <t>{"sessionId":"31874332-888a-4dc9-8c53-9da60b632810","orderId":"5e5147ae-ad6a-4d57-a1c5-e4195a32dc19"}</t>
  </si>
  <si>
    <t>21795a22-d6a1-4f9f-8658-99a91cf6c446</t>
  </si>
  <si>
    <t>{"sessionId":"eff9f88e-f8ff-4d1b-bb41-221e9f3c7b9e","orderId":"21795a22-d6a1-4f9f-8658-99a91cf6c446"}</t>
  </si>
  <si>
    <t>c389472f-c2dd-4277-b115-f0a13163a71c</t>
  </si>
  <si>
    <t>{"sessionId":"c09f9dfb-7dd6-4a29-9ea3-c6f4bc39895c","orderId":"c389472f-c2dd-4277-b115-f0a13163a71c"}</t>
  </si>
  <si>
    <t>1ef10701-479c-42c7-86a4-25eb2e27d57d</t>
  </si>
  <si>
    <t>{"sessionId":"d53d892c-9363-49e6-8f57-85384cf37b72","orderId":"1ef10701-479c-42c7-86a4-25eb2e27d57d"}</t>
  </si>
  <si>
    <t>dfc5a596-e22c-4d58-a270-2f2d54183ee8</t>
  </si>
  <si>
    <t>{"transactionId":"24060100257645","transferringAmount":"1960.00"}</t>
  </si>
  <si>
    <t>8a84b69a-86f0-4c5c-821d-e11ad423bf56</t>
  </si>
  <si>
    <t>{"transactionId":"24060100227984","transferringAmount":"980.00"}</t>
  </si>
  <si>
    <t>20757b95-05f3-43e9-bb4c-6300ca57b33b</t>
  </si>
  <si>
    <t>{"transactionId":"24060100135777","transferringAmount":"980.00"}</t>
  </si>
  <si>
    <t>e1e4a4a3-353e-4382-be35-cf1bf00537b9</t>
  </si>
  <si>
    <t>{"transactionId":"24060100134780","transferringAmount":"1960.00"}</t>
  </si>
  <si>
    <t>8b46bfa8-aeb4-4546-91b4-dbe89614c11e</t>
  </si>
  <si>
    <t>{"sessionId":"9f556b01-ca54-4366-93b4-1d41c5461337","orderId":"8b46bfa8-aeb4-4546-91b4-dbe89614c11e"}</t>
  </si>
  <si>
    <t>61b00aca-db82-4a71-b26b-179b51a79425</t>
  </si>
  <si>
    <t>{"sessionId":"a4719b77-9de5-4359-9d97-4fd6a975864d","orderId":"61b00aca-db82-4a71-b26b-179b51a79425"}</t>
  </si>
  <si>
    <t>Tashir Teryan</t>
  </si>
  <si>
    <t>ec0baa10-5493-42ab-a2ad-09cdee2bf441</t>
  </si>
  <si>
    <t>{"sessionId":"45957fa4-6bb2-420a-a931-7c384ff55530","orderId":"ec0baa10-5493-42ab-a2ad-09cdee2bf441"}</t>
  </si>
  <si>
    <t>Tashir Isahakyan</t>
  </si>
  <si>
    <t>77e7b873-d731-48d6-b769-03591f3031ea</t>
  </si>
  <si>
    <t>{"sessionId":"74162e76-4d6c-4cd0-a8bf-cffa7df5ff47","orderId":"77e7b873-d731-48d6-b769-03591f3031ea"}</t>
  </si>
  <si>
    <t>062627b8-95a7-493a-aef8-9f4bce8ad691</t>
  </si>
  <si>
    <t>{"sessionId":"0d964ff8-8f35-4d5f-8ecf-0ffb7beaf1e5","orderId":"062627b8-95a7-493a-aef8-9f4bce8ad691"}</t>
  </si>
  <si>
    <t>0434fb3e-8e38-4356-962b-713940ef824d</t>
  </si>
  <si>
    <t>{"transactionId":"24060100031564","transferringAmount":"980.00"}</t>
  </si>
  <si>
    <t>84960678-e335-41c6-aecc-a06153adc86e</t>
  </si>
  <si>
    <t>{"transactionId":"24060500018528","transferringAmount":"98.00"}</t>
  </si>
  <si>
    <t>19942213-9f6f-4544-943f-355f1800ad3d</t>
  </si>
  <si>
    <t>{"sessionId":"29dce85f-e341-46df-ad9f-572f5c0c8e5f","orderId":"19942213-9f6f-4544-943f-355f1800ad3d"}</t>
  </si>
  <si>
    <t>f2dfd895-eadd-4ef7-ad05-144d3de961e7</t>
  </si>
  <si>
    <t>{"sessionId":"3c9d2aa6-9f19-4c82-8f08-6fd76a44f8a8","orderId":"f2dfd895-eadd-4ef7-ad05-144d3de961e7"}</t>
  </si>
  <si>
    <t>86cced0a-b347-4d81-8ce6-695df497aebb</t>
  </si>
  <si>
    <t>{"sessionId":"deac40e6-8751-4adf-b2de-5c82c58f917c","orderId":"86cced0a-b347-4d81-8ce6-695df497aebb"}</t>
  </si>
  <si>
    <t>thanks xujuj</t>
  </si>
  <si>
    <t>Tashir Petrosyan</t>
  </si>
  <si>
    <t>Tashir Pizza</t>
  </si>
  <si>
    <t>83d22b8b-33d7-4d6e-aae5-789ef1c08416</t>
  </si>
  <si>
    <t>{"sessionId":"c5f79f4c-adf0-43b3-a721-91adf2b3cf5f","orderId":"83d22b8b-33d7-4d6e-aae5-789ef1c08416"}</t>
  </si>
  <si>
    <t>4d2c4fb3-a37e-4313-aebd-fee328576b7b</t>
  </si>
  <si>
    <t>{"sessionId":"ef4f3c50-1e31-46fa-8fbc-3973b36c9ff5","orderId":"4d2c4fb3-a37e-4313-aebd-fee328576b7b"}</t>
  </si>
  <si>
    <t>af7bf197-9852-4c5b-bd2a-b9d931c265b2</t>
  </si>
  <si>
    <t>{"sessionId":"6f91a45a-1cf3-4054-becd-07ca35d69d7d","orderId":"af7bf197-9852-4c5b-bd2a-b9d931c265b2"}</t>
  </si>
  <si>
    <t>afc15855-2f30-4ed4-a75d-262e101de0d8</t>
  </si>
  <si>
    <t>{"sessionId":"60c68190-b31b-4f7c-abf5-a9103bfa69ae","orderId":"afc15855-2f30-4ed4-a75d-262e101de0d8"}</t>
  </si>
  <si>
    <t>e0131662-312c-472a-87cc-729b1ca37ef6</t>
  </si>
  <si>
    <t>{"sessionId":"bea290ed-8b8d-4d47-9ed2-a59554b6b2e7","orderId":"e0131662-312c-472a-87cc-729b1ca37ef6"}</t>
  </si>
  <si>
    <t>7ed008c7-c54c-4975-9f24-75d5e1798657</t>
  </si>
  <si>
    <t>{"sessionId":"4b8fa2f6-3edd-43fc-bd4a-e64b10b28660","orderId":"7ed008c7-c54c-4975-9f24-75d5e1798657"}</t>
  </si>
  <si>
    <t>f7239957-f543-4c84-a890-37164e6f6945</t>
  </si>
  <si>
    <t>{"sessionId":"0ab0a6af-30c1-4a65-8e7d-5deed73648d1","orderId":"f7239957-f543-4c84-a890-37164e6f6945"}</t>
  </si>
  <si>
    <t>Թեսթ ` շատ երկար քոմմենթով, որպեսզի տեդնենք , տեքստը արդյոք կերևա ամբողջությամբ հավելվածում թե չէ, հասկանանաք</t>
  </si>
  <si>
    <t>a431a2e3-8590-48aa-87fe-14430471f3f8</t>
  </si>
  <si>
    <t>{"sessionId":"c727557f-c979-45dd-b632-cf2fb4d1b6a8","orderId":"a431a2e3-8590-48aa-87fe-14430471f3f8"}</t>
  </si>
  <si>
    <t>b9410c9d-8646-4c01-94bd-2e4fec1e73eb</t>
  </si>
  <si>
    <t>{"transactionId":"24060300119203","transferringAmount":"490.00"}</t>
  </si>
  <si>
    <t>8d57bbe5-cbe4-4c45-ba93-0ffec871d203</t>
  </si>
  <si>
    <t>{"sessionId":"c14f0e9b-ef00-498c-b280-9ba257080c94","orderId":"8d57bbe5-cbe4-4c45-ba93-0ffec871d203"}</t>
  </si>
  <si>
    <t>Tashir Khanjyan</t>
  </si>
  <si>
    <t>d30086bf-4af7-4345-82d8-701ecdb96406</t>
  </si>
  <si>
    <t>{"sessionId":"79f9ff23-ebf7-4ca1-8441-8f302c681165","orderId":"d30086bf-4af7-4345-82d8-701ecdb96406"}</t>
  </si>
  <si>
    <t>Qarahunge Stepanavan</t>
  </si>
  <si>
    <t>267124d6-4d95-4e78-b6e5-bc05bf023c4a</t>
  </si>
  <si>
    <t>{"sessionId":"856afcdd-add1-45a2-badc-1966fc8345e8","orderId":"267124d6-4d95-4e78-b6e5-bc05bf023c4a"}</t>
  </si>
  <si>
    <t>8bb40462-c0a6-4665-9379-c75a4b8efd55</t>
  </si>
  <si>
    <t>{"sessionId":"afde349e-e064-4fbd-9dce-a07c060b73f4","orderId":"8bb40462-c0a6-4665-9379-c75a4b8efd55"}</t>
  </si>
  <si>
    <t>1bd95f46-a689-445e-bfe6-f9385e927a33</t>
  </si>
  <si>
    <t>{"sessionId":"e49f8d93-9ed8-4927-bd8a-27f19eff19cd","orderId":"1bd95f46-a689-445e-bfe6-f9385e927a33"}</t>
  </si>
  <si>
    <t>7ea2ca67-d859-4c7c-b345-53e67ee61757</t>
  </si>
  <si>
    <t>{"sessionId":"b2218f81-d6c3-4a0b-b84d-02e1bc4cc293","orderId":"7ea2ca67-d859-4c7c-b345-53e67ee61757"}</t>
  </si>
  <si>
    <t>85c613b8-31b4-4154-81ff-c93a08fce390</t>
  </si>
  <si>
    <t>{"sessionId":"26981a2e-0cb1-4de7-8187-e08db5319411","orderId":"85c613b8-31b4-4154-81ff-c93a08fce390"}</t>
  </si>
  <si>
    <t>4b9a1e30-41d3-42cc-b6e0-4d1e13868bbf</t>
  </si>
  <si>
    <t>{"transactionId":"24060900157921","transferringAmount":"980.00"}</t>
  </si>
  <si>
    <t>d3967805-1aaf-4bdf-947f-19396bb1456b</t>
  </si>
  <si>
    <t>{"sessionId":"6e84736e-0dec-4fa7-a7b3-dd40ba6c53d6","orderId":"d3967805-1aaf-4bdf-947f-19396bb1456b"}</t>
  </si>
  <si>
    <t>38869637-5dc6-43f5-b37a-b84eec5f5d1c</t>
  </si>
  <si>
    <t>{"sessionId":"a24f996c-7b20-4261-ae88-e6fea2821f84","orderId":"38869637-5dc6-43f5-b37a-b84eec5f5d1c"}</t>
  </si>
  <si>
    <t>3d10954c-7021-4d41-b6e3-b7d28d8c6250</t>
  </si>
  <si>
    <t>{"sessionId":"d14a7f94-cc00-4a32-beb3-023dfcd4b545","orderId":"3d10954c-7021-4d41-b6e3-b7d28d8c6250"}</t>
  </si>
  <si>
    <t>ab0ee1ae-d6f4-4e45-aacb-e43fa3f5f604</t>
  </si>
  <si>
    <t>{"transactionId":"24060800316673","transferringAmount":"980.00"}</t>
  </si>
  <si>
    <t>c057f8d9-61a7-4991-b517-5b4ea4f514ce</t>
  </si>
  <si>
    <t>{"transactionId":"24060800316477","transferringAmount":"490.00"}</t>
  </si>
  <si>
    <t>a1520dbd-32fd-4a97-9cde-abff4f9cb8c7</t>
  </si>
  <si>
    <t>{"transactionId":"24060800314544","transferringAmount":"1960.00"}</t>
  </si>
  <si>
    <t>Շնորհակալ ենք անձնակազմին հարգալից և սիրալից սպասարկման համար: Սիրով՝ By the Way</t>
  </si>
  <si>
    <t>La Cucina</t>
  </si>
  <si>
    <t>fcefef8d-6569-494c-aa51-ca6bca649859</t>
  </si>
  <si>
    <t>{"transactionId":"24060800264834","transferringAmount":"980.00"}</t>
  </si>
  <si>
    <t>6f825350-2664-4385-9c4d-c27506743c86</t>
  </si>
  <si>
    <t>{"sessionId":"c8cd3443-34d3-44c4-8a76-c76a98796675","orderId":"6f825350-2664-4385-9c4d-c27506743c86"}</t>
  </si>
  <si>
    <t>d1f55ea2-9732-45ac-8ed1-9f49d13a81c5</t>
  </si>
  <si>
    <t>{"sessionId":"88fe3739-cbc0-4fdb-9890-ce838625df55","orderId":"d1f55ea2-9732-45ac-8ed1-9f49d13a81c5"}</t>
  </si>
  <si>
    <t>The barman is marvel</t>
  </si>
  <si>
    <t>b0a6c1d7-c202-440e-a0fd-644a8a5d4a48</t>
  </si>
  <si>
    <t>{"sessionId":"ee40fbfe-b9a1-4ca5-a453-c9b5394236cd","orderId":"b0a6c1d7-c202-440e-a0fd-644a8a5d4a48"}</t>
  </si>
  <si>
    <t>c2d4cb66-94e6-4f05-b0cf-59123305ac64</t>
  </si>
  <si>
    <t>{"sessionId":"81745f98-82b2-4833-b23e-63f9d0cc8ce1","orderId":"c2d4cb66-94e6-4f05-b0cf-59123305ac64"}</t>
  </si>
  <si>
    <t>dda6433e-8652-4d1f-8cda-178c1a9c2b14</t>
  </si>
  <si>
    <t>{"sessionId":"eb0096d0-7ea0-4f6d-98f0-9a7547b514c2","orderId":"dda6433e-8652-4d1f-8cda-178c1a9c2b14"}</t>
  </si>
  <si>
    <t>b4aa0e55-d0d0-4b10-9c4a-918f9a22ee74</t>
  </si>
  <si>
    <t>{"sessionId":"b43d628f-9f70-4c05-bb4f-7ef5b45823be","orderId":"b4aa0e55-d0d0-4b10-9c4a-918f9a22ee74"}</t>
  </si>
  <si>
    <t>3ab563e3-8f61-485e-9bc7-53b85062e8be</t>
  </si>
  <si>
    <t>{"sessionId":"1a1bdca7-37f4-44f6-82d0-e3c994814076","orderId":"3ab563e3-8f61-485e-9bc7-53b85062e8be"}</t>
  </si>
  <si>
    <t>76dba8c1-7553-4995-b3ae-e9e5aa108fb7</t>
  </si>
  <si>
    <t>{"sessionId":"6dff4991-4ce5-4464-a5c0-1bc30f057549","orderId":"76dba8c1-7553-4995-b3ae-e9e5aa108fb7"}</t>
  </si>
  <si>
    <t>b666c104-7756-446e-8658-479b8a1d4898</t>
  </si>
  <si>
    <t>{"sessionId":"4d286b4d-9d6d-4f2c-a2ad-d99298194bda","orderId":"b666c104-7756-446e-8658-479b8a1d4898"}</t>
  </si>
  <si>
    <t>a15b4e7f-2796-41e7-8733-801232ee6ddd</t>
  </si>
  <si>
    <t>{"sessionId":"853a5b6c-946f-4b3c-ad0e-7f644c2afe8f","orderId":"a15b4e7f-2796-41e7-8733-801232ee6ddd"}</t>
  </si>
  <si>
    <t>07a4fc14-49e0-4710-94a5-27147f467390</t>
  </si>
  <si>
    <t>{"sessionId":"53a8233b-4408-46dd-a152-7329d8e19402","orderId":"07a4fc14-49e0-4710-94a5-27147f467390"}</t>
  </si>
  <si>
    <t>e255b64d-bc92-415a-bcf5-57c97e4b0db4</t>
  </si>
  <si>
    <t>{"transactionId":"24060700342872","transferringAmount":"1960.00"}</t>
  </si>
  <si>
    <t>84d15817-535b-473f-8f9e-2c2e44ee6d11</t>
  </si>
  <si>
    <t>{"sessionId":"83833827-e1bc-41b1-83f3-7de834607d22","orderId":"84d15817-535b-473f-8f9e-2c2e44ee6d11"}</t>
  </si>
  <si>
    <t>18324ae1-9a97-4577-9d46-52425bcb56c8</t>
  </si>
  <si>
    <t>{"sessionId":"7250e53b-15c1-4504-9d40-71ea1e470c26","orderId":"18324ae1-9a97-4577-9d46-52425bcb56c8"}</t>
  </si>
  <si>
    <t>268b2256-844d-4709-9050-1f545983aadd</t>
  </si>
  <si>
    <t>{"transactionId":"24060700295931","transferringAmount":"686.00"}</t>
  </si>
  <si>
    <t>df494787-2755-4233-b5e0-a2ee88fcfdd7</t>
  </si>
  <si>
    <t>ead102d7-559c-45c6-9d6d-ca866a365e5e</t>
  </si>
  <si>
    <t>{"sessionId":"61e8bfdf-9ea8-4def-9f94-a5fd0196124d","orderId":"ead102d7-559c-45c6-9d6d-ca866a365e5e"}</t>
  </si>
  <si>
    <t>0bbff44e-ddfe-4d7b-b0ec-30cf5c4e188f</t>
  </si>
  <si>
    <t>{"sessionId":"3e47d220-3376-4564-a003-f23c88052c41","orderId":"0bbff44e-ddfe-4d7b-b0ec-30cf5c4e188f"}</t>
  </si>
  <si>
    <t>Tashir Hanrapetutyun</t>
  </si>
  <si>
    <t>Mariam Balyan</t>
  </si>
  <si>
    <t>e69e21df-901a-4b7a-b796-e275d70c0736</t>
  </si>
  <si>
    <t>3dccb375-83db-4626-b9b8-571d7c8aa663</t>
  </si>
  <si>
    <t>{"sessionId":"4ea5adb4-6d9b-4334-93db-dbad09891135","orderId":"3dccb375-83db-4626-b9b8-571d7c8aa663"}</t>
  </si>
  <si>
    <t>9f4ff80b-70e7-4282-a3ce-3afa50dec874</t>
  </si>
  <si>
    <t>{"sessionId":"342cedbd-fc72-486b-b4de-e64f186713c6","orderId":"9f4ff80b-70e7-4282-a3ce-3afa50dec874"}</t>
  </si>
  <si>
    <t>d24c865a-b369-462b-aef9-2eff22c376d8</t>
  </si>
  <si>
    <t>{"transactionId":"24060700156684","transferringAmount":"980.00"}</t>
  </si>
  <si>
    <t>thank you</t>
  </si>
  <si>
    <t>cee2aa16-b34e-463e-ac25-311b4bdf9c4a</t>
  </si>
  <si>
    <t>{"sessionId":"0ce4ffe3-b4ec-44b0-86a6-06df0329809f","orderId":"cee2aa16-b34e-463e-ac25-311b4bdf9c4a"}</t>
  </si>
  <si>
    <t>1e9e175d-44ea-4e3d-8d19-7e1df7d3cee1</t>
  </si>
  <si>
    <t>thank you :)</t>
  </si>
  <si>
    <t>Sebeos</t>
  </si>
  <si>
    <t>162a9bea-0ae7-4b7f-88ed-9f0e402c2fbe</t>
  </si>
  <si>
    <t>{"sessionId":"af0d6d32-b983-4c95-9b8c-be4be5cdbc4c","orderId":"162a9bea-0ae7-4b7f-88ed-9f0e402c2fbe"}</t>
  </si>
  <si>
    <t>c6b126bf-29d8-41c6-a2dc-81462ab081e5</t>
  </si>
  <si>
    <t>{"sessionId":"17085b76-d3c5-48af-8587-f9827838330e","orderId":"c6b126bf-29d8-41c6-a2dc-81462ab081e5"}</t>
  </si>
  <si>
    <t>5f1213c4-bece-40ad-981a-e429855629be</t>
  </si>
  <si>
    <t>{"sessionId":"95dd6856-554b-4bac-aa0b-a93771bcd125","orderId":"5f1213c4-bece-40ad-981a-e429855629be"}</t>
  </si>
  <si>
    <t>266583a0-2f07-4132-8364-9fb4320f6160</t>
  </si>
  <si>
    <t>{"sessionId":"f4a939ad-5dfc-48f0-816f-2c30e7f94bd8","orderId":"266583a0-2f07-4132-8364-9fb4320f6160"}</t>
  </si>
  <si>
    <t>f290ccee-2906-477b-b610-cb9b44a5739c</t>
  </si>
  <si>
    <t>{"sessionId":"74c0748a-5534-46fc-bfb7-afed070f5423","orderId":"f290ccee-2906-477b-b610-cb9b44a5739c"}</t>
  </si>
  <si>
    <t>76fda9ab-e273-4e65-8452-af1b2f97423c</t>
  </si>
  <si>
    <t>{"sessionId":"0c010087-0ef7-47c9-8305-23c8ff1392c1","orderId":"76fda9ab-e273-4e65-8452-af1b2f97423c"}</t>
  </si>
  <si>
    <t>76b5e802-fa72-42c7-b2cf-60ce3bce1e2c</t>
  </si>
  <si>
    <t>{"sessionId":"f6cb049d-1821-4de0-b52d-473a0683fa93","orderId":"76b5e802-fa72-42c7-b2cf-60ce3bce1e2c"}</t>
  </si>
  <si>
    <t>9ff8b4ee-3d68-4baf-9f65-c8b1be7680e2</t>
  </si>
  <si>
    <t>{"sessionId":"54f6b740-5e73-46cb-8f44-140ddebda3fb","orderId":"9ff8b4ee-3d68-4baf-9f65-c8b1be7680e2"}</t>
  </si>
  <si>
    <t>a3f5f0e9-5149-400d-b47b-70e167fc3d79</t>
  </si>
  <si>
    <t>{"transactionId":"24061200131268","transferringAmount":"980.00"}</t>
  </si>
  <si>
    <t>891aa33a-2c10-480f-9a30-82d24f0c1b43</t>
  </si>
  <si>
    <t>478b7bc5-b732-4d98-b20b-0e019bc56acd</t>
  </si>
  <si>
    <t>{"sessionId":"59bfc73d-677c-473d-8821-d6d389d13652","orderId":"478b7bc5-b732-4d98-b20b-0e019bc56acd"}</t>
  </si>
  <si>
    <t>308b6f1d-638a-4eb9-af0b-d5ec75d43a55</t>
  </si>
  <si>
    <t>{"sessionId":"cf27a918-8c9e-463f-8e82-b798db09d158","orderId":"308b6f1d-638a-4eb9-af0b-d5ec75d43a55"}</t>
  </si>
  <si>
    <t>Gohar</t>
  </si>
  <si>
    <t>cd904073-3775-4fd7-932c-d71110bd34d6</t>
  </si>
  <si>
    <t>{"sessionId":"32f0197e-fd9c-41be-a4f6-a9127a956cbf","orderId":"cd904073-3775-4fd7-932c-d71110bd34d6"}</t>
  </si>
  <si>
    <t>d16f3eef-d662-46fd-8edd-1bdd8a3c5a5d</t>
  </si>
  <si>
    <t>{"sessionId":"5af539ed-01d0-42e8-932d-b45d937249c5","orderId":"d16f3eef-d662-46fd-8edd-1bdd8a3c5a5d"}</t>
  </si>
  <si>
    <t>622fc9ce-8505-4f32-8056-16e74321f03e</t>
  </si>
  <si>
    <t>{"sessionId":"b8514746-efaf-469a-a031-daa8c5b4c8f4","orderId":"622fc9ce-8505-4f32-8056-16e74321f03e"}</t>
  </si>
  <si>
    <t>Ջիջի դիզայներներից</t>
  </si>
  <si>
    <t>c2529be2-da03-4886-8273-9dacac097932</t>
  </si>
  <si>
    <t>{"transactionId":"24061100344781","transferringAmount":"4900.00"}</t>
  </si>
  <si>
    <t>տհալով ու գառան տոլման դժողքային կայֆ էր</t>
  </si>
  <si>
    <t>2e81cc8a-021a-4121-9f07-3a0e72500811</t>
  </si>
  <si>
    <t>{"sessionId":"14569c6b-eb54-4252-afba-605aa054b91d","orderId":"2e81cc8a-021a-4121-9f07-3a0e72500811"}</t>
  </si>
  <si>
    <t>7732b9e4-62fc-43e1-88fb-2d554f1ab28f</t>
  </si>
  <si>
    <t>{"sessionId":"b55b8aee-3fb8-46b1-8187-38bda4aae3ce","orderId":"7732b9e4-62fc-43e1-88fb-2d554f1ab28f"}</t>
  </si>
  <si>
    <t>3033b1ef-7e3b-45cd-898e-ef387a04bc63</t>
  </si>
  <si>
    <t>{"sessionId":"7830e9ec-1e59-47c2-8bdd-2962b77b0e77","orderId":"3033b1ef-7e3b-45cd-898e-ef387a04bc63"}</t>
  </si>
  <si>
    <t>b9eabb23-f435-435b-9904-10b321960478</t>
  </si>
  <si>
    <t>{"sessionId":"e4214b6b-4edf-451f-8f3e-2d6218c46468","orderId":"b9eabb23-f435-435b-9904-10b321960478"}</t>
  </si>
  <si>
    <t>9d8c3ceb-8abd-485d-a31b-ef22e89bce69</t>
  </si>
  <si>
    <t>{"sessionId":"6847d310-7975-4567-959f-db8cf62605a3","orderId":"9d8c3ceb-8abd-485d-a31b-ef22e89bce69"}</t>
  </si>
  <si>
    <t>Coffee music</t>
  </si>
  <si>
    <t>Leah</t>
  </si>
  <si>
    <t>40264f7e-f22b-4a77-b0be-f638521228c0</t>
  </si>
  <si>
    <t>{"sessionId":"5afcc897-c1f6-45a6-aadc-129bea9f0d6f","orderId":"40264f7e-f22b-4a77-b0be-f638521228c0"}</t>
  </si>
  <si>
    <t>0ced3db9-bea0-48a8-ad7f-de3162fe550e</t>
  </si>
  <si>
    <t>{"sessionId":"fdd9c6f2-fc8b-4045-9a27-2a302829c9b7","orderId":"0ced3db9-bea0-48a8-ad7f-de3162fe550e"}</t>
  </si>
  <si>
    <t>Vika</t>
  </si>
  <si>
    <t>63e664d6-e2f9-4b2e-8a0b-5d713acee268</t>
  </si>
  <si>
    <t>{"sessionId":"a2f08228-bf86-45f1-81a0-6a4e973b470c","orderId":"63e664d6-e2f9-4b2e-8a0b-5d713acee268"}</t>
  </si>
  <si>
    <t>Viktoria</t>
  </si>
  <si>
    <t>e0f579d8-7ad9-41ce-b432-2a27d3d52f38</t>
  </si>
  <si>
    <t>{"sessionId":"413ca544-6995-4c41-98fc-eeb7be74787d","orderId":"e0f579d8-7ad9-41ce-b432-2a27d3d52f38"}</t>
  </si>
  <si>
    <t>9986716f-1c95-4b6c-89b3-72d8c2143036</t>
  </si>
  <si>
    <t>{"sessionId":"6e6c7fbc-8df4-47a3-9c44-536a0435490d","orderId":"9986716f-1c95-4b6c-89b3-72d8c2143036"}</t>
  </si>
  <si>
    <t>2e769924-1edf-4c76-88c8-4ebaa0b4aefa</t>
  </si>
  <si>
    <t>{"sessionId":"7e12e1f8-188e-4679-aa03-e424efdc262c","orderId":"2e769924-1edf-4c76-88c8-4ebaa0b4aefa"}</t>
  </si>
  <si>
    <t>da32816c-4ef1-4a01-837b-14b3427f07c2</t>
  </si>
  <si>
    <t>{"sessionId":"d4e393a6-d5a9-4ea1-b0df-ee2a8969d9e8","orderId":"da32816c-4ef1-4a01-837b-14b3427f07c2"}</t>
  </si>
  <si>
    <t>b128a7db-63e2-41eb-97cd-d24c26bf8450</t>
  </si>
  <si>
    <t>{"sessionId":"f7be7f</t>
  </si>
  <si>
    <t>032f573e-5d52-47a6-a708-bb500c984f93</t>
  </si>
  <si>
    <t>{"sessionId":"066b69e0-f474-49e4-a540-225512bd4722","orderId":"032f573e-5d52-47a6-a708-bb500c984f93"}</t>
  </si>
  <si>
    <t>b8726f2f-3fbb-4c47-9f18-cb6eeb00545e</t>
  </si>
  <si>
    <t>{"sessionId":"f59f3b44-5809-4c58-9b30-60d2f95cfcca","orderId":"b8726f2f-3fbb-4c47-9f18-cb6eeb00545e"}</t>
  </si>
  <si>
    <t>830daa4c-7452-40bf-87f9-5ef87d5dfcb3</t>
  </si>
  <si>
    <t>0250e18f-00ec-48d4-9cdf-8386954df2d9</t>
  </si>
  <si>
    <t>{"transactionId":"24061600240048","transferringAmount":"980.00"}</t>
  </si>
  <si>
    <t>5bf28d0b-92d7-4c7d-babd-851b5c1381cd</t>
  </si>
  <si>
    <t>{"transactionId":"24061600221420","transferringAmount":"980.00"}</t>
  </si>
  <si>
    <t>c3602fad-cf90-45ac-9fe9-ba8d5f9da323</t>
  </si>
  <si>
    <t>{"transactionId":"24061600128286","transferringAmount":"2940.00"}</t>
  </si>
  <si>
    <t>Շնորհակալություն լանչի համար</t>
  </si>
  <si>
    <t>5356afe0-c7a5-4229-96d4-b3afaa58cfa2</t>
  </si>
  <si>
    <t>{"sessionId":"d58e36bc-31e5-493a-9b13-960191d16038","orderId":"5356afe0-c7a5-4229-96d4-b3afaa58cfa2"}</t>
  </si>
  <si>
    <t>4430c0d4-6b96-4b53-8dfa-6b0ff521339e</t>
  </si>
  <si>
    <t>{"sessionId":"ce642900-9a43-4339-a8c5-affb2e025049","orderId":"4430c0d4-6b96-4b53-8dfa-6b0ff521339e"}</t>
  </si>
  <si>
    <t>d76cdce9-edc6-420e-959a-5ad49476e876</t>
  </si>
  <si>
    <t>{"sessionId":"d7f3e6cb-3ad6-4441-8968-42850a5722b5","orderId":"d76cdce9-edc6-420e-959a-5ad49476e876"}</t>
  </si>
  <si>
    <t>8ed7a91a-e7d5-454e-9253-f029b7faa5f3</t>
  </si>
  <si>
    <t>{"sessionId":"a68233cd-b158-4089-a21c-1780861688a8","orderId":"8ed7a91a-e7d5-454e-9253-f029b7faa5f3"}</t>
  </si>
  <si>
    <t>b8d69435-c004-4c92-a355-39018a6bbd39</t>
  </si>
  <si>
    <t>{"sessionId":"392a5690-c893-41df-aafc-2d49b83b0621","orderId":"b8d69435-c004-4c92-a355-39018a6bbd39"}</t>
  </si>
  <si>
    <t>ab8661b9-d21e-4fab-9275-1c990dd295e6</t>
  </si>
  <si>
    <t>{"transactionId":"24061500257134","transferringAmount":"490.00"}</t>
  </si>
  <si>
    <t>2f913672-0cca-4ac3-bc46-df37ad792be0</t>
  </si>
  <si>
    <t>{"sessionId":"39556a79-4c16-4771-823c-c50e85be19c9","orderId":"2f913672-0cca-4ac3-bc46-df37ad792be0"}</t>
  </si>
  <si>
    <t>fab037f4-8893-4beb-9bdf-e9b2ccf78237</t>
  </si>
  <si>
    <t>{"sessionId":"8cfa67d1-8909-4ea9-b979-b18354855626","orderId":"fab037f4-8893-4beb-9bdf-e9b2ccf78237"}</t>
  </si>
  <si>
    <t>Have a beautiful day</t>
  </si>
  <si>
    <t>8846422f-03a3-4fc7-84b7-3194a3ef984c</t>
  </si>
  <si>
    <t>{"sessionId":"54803e9f-f304-4f7c-aed6-68534b407c42","orderId":"8846422f-03a3-4fc7-84b7-3194a3ef984c"}</t>
  </si>
  <si>
    <t>ea08f713-686e-412f-87ff-e916c45586da</t>
  </si>
  <si>
    <t>{"sessionId":"c01aaf66-3863-42d4-be74-3159dd5a6c1e","orderId":"ea08f713-686e-412f-87ff-e916c45586da"}</t>
  </si>
  <si>
    <t>4d7aec2a-fbc4-43d0-b596-ad6df2a2c2ad</t>
  </si>
  <si>
    <t>{"sessionId":"6333281b-a053-4838-824d-5d0fb102e8db","orderId":"4d7aec2a-fbc4-43d0-b596-ad6df2a2c2ad"}</t>
  </si>
  <si>
    <t>3a471cb6-994a-4a81-be22-45d4509e8e66</t>
  </si>
  <si>
    <t>{"sessionId":"e177e204-2706-49e3-974f-56bb6b158669","orderId":"3a471cb6-994a-4a81-be22-45d4509e8e66"}</t>
  </si>
  <si>
    <t>Tashir Komitas</t>
  </si>
  <si>
    <t>Naira</t>
  </si>
  <si>
    <t>41641e29-cd6d-4c08-b8d5-452c8cd4bd2f</t>
  </si>
  <si>
    <t>{"sessionId":"f5c75681-bca1-4d43-a4a5-5f6da452331d","orderId":"41641e29-cd6d-4c08-b8d5-452c8cd4bd2f"}</t>
  </si>
  <si>
    <t>06c0d92e-34ea-4dd3-b24e-a4fe6bf0f6e1</t>
  </si>
  <si>
    <t>{"sessionId":"7dec5e7f-9b06-4f9b-915a-e08db438ac17","orderId":"06c0d92e-34ea-4dd3-b24e-a4fe6bf0f6e1"}</t>
  </si>
  <si>
    <t>eaf50cf5-5177-446b-a60a-b8e098ad381f</t>
  </si>
  <si>
    <t>{"transactionId":"24061400369247","transferringAmount":"2940.00"}</t>
  </si>
  <si>
    <t>29ef54cf-7fcf-4251-8fea-765318905393</t>
  </si>
  <si>
    <t>{"sessionId":"351f8048-414e-433e-a36e-b45f09b8186f","orderId":"29ef54cf-7fcf-4251-8fea-765318905393"}</t>
  </si>
  <si>
    <t>Tashir Papazyan</t>
  </si>
  <si>
    <t>1b930af4-967f-4034-9484-9cd2584f6f85</t>
  </si>
  <si>
    <t>{"sessionId":"c34f974d-ad27-417a-a762-dbe90c196cf8","orderId":"1b930af4-967f-4034-9484-9cd2584f6f85"}</t>
  </si>
  <si>
    <t>abe278f4-8834-4522-be0e-239dcbc0d1c1</t>
  </si>
  <si>
    <t>{"sessionId":"b7692bb2-9272-4b56-8258-9b15d1464997","orderId":"abe278f4-8834-4522-be0e-239dcbc0d1c1"}</t>
  </si>
  <si>
    <t>Armine</t>
  </si>
  <si>
    <t>14d7f7c7-3dd5-4e0a-b0e5-048920186902</t>
  </si>
  <si>
    <t>{"sessionId":"6520c65a-f81a-4941-b21e-265f98bb850f","orderId":"14d7f7c7-3dd5-4e0a-b0e5-048920186902"}</t>
  </si>
  <si>
    <t>Արմեն</t>
  </si>
  <si>
    <t>c6d941e1-c720-490d-87d3-621202627e99</t>
  </si>
  <si>
    <t>{"sessionId":"e47ec6b2-191e-4081-80fe-74cb30ddfea2","orderId":"c6d941e1-c720-490d-87d3-621202627e99"}</t>
  </si>
  <si>
    <t>Jorj</t>
  </si>
  <si>
    <t>426a174c-35a4-4c0e-b198-47fa13831705</t>
  </si>
  <si>
    <t>{"sessionId":"41442ecc-1d21-4ba8-84f1-238bbbd2c429","orderId":"426a174c-35a4-4c0e-b198-47fa13831705"}</t>
  </si>
  <si>
    <t>Poloz Mukuch</t>
  </si>
  <si>
    <t>3661a6d7-fb7d-440e-9609-1526dc4e08e4</t>
  </si>
  <si>
    <t>{"sessionId":"92899ab6-de47-4738-9927-5083a5b25c81","orderId":"3661a6d7-fb7d-440e-9609-1526dc4e08e4"}</t>
  </si>
  <si>
    <t>Zhirayr</t>
  </si>
  <si>
    <t>0963c825-e668-4bc4-9856-656dbf30ad98</t>
  </si>
  <si>
    <t>{"sessionId":"3504af52-5997-4505-9c82-ce8f1778b930","orderId":"0963c825-e668-4bc4-9856-656dbf30ad98"}</t>
  </si>
  <si>
    <t>97212edf-e4f1-47ae-9ad2-5a85f1ec1a39</t>
  </si>
  <si>
    <t>{"transactionId":"24061400193625","transferringAmount":"490.00"}</t>
  </si>
  <si>
    <t>6d32c31b-0070-43ac-b43b-f76bc434c2a8</t>
  </si>
  <si>
    <t>{"sessionId":"d0f77725-244e-417b-b7de-49066f2a911d","orderId":"6d32c31b-0070-43ac-b43b-f76bc434c2a8"}</t>
  </si>
  <si>
    <t>afd86857-0085-43ba-a885-0bb0551b2999</t>
  </si>
  <si>
    <t>{"sessionId":"879e3e66-0890-4493-8f9f-90f08a899863","orderId":"afd86857-0085-43ba-a885-0bb0551b2999"}</t>
  </si>
  <si>
    <t>For Margarita</t>
  </si>
  <si>
    <t>8bc149ca-0007-4217-a1d1-09a9b8dafc00</t>
  </si>
  <si>
    <t>{"transactionId":"24061400141902","transferringAmount":"980.00"}</t>
  </si>
  <si>
    <t>82b0e8b4-f8db-465c-beb9-11ad63d0d8e7</t>
  </si>
  <si>
    <t>{"sessionId":"41c1888d-1cd8-44ac-bb2a-a2db05d79da0","orderId":"82b0e8b4-f8db-465c-beb9-11ad63d0d8e7"}</t>
  </si>
  <si>
    <t>ee9f7925-3eba-4c74-9a1e-eeebabd87a57</t>
  </si>
  <si>
    <t>{"sessionId":"7ea9da42-b952-44b0-bab9-86459c53e144","orderId":"ee9f7925-3eba-4c74-9a1e-eeebabd87a57"}</t>
  </si>
  <si>
    <t>4f7a186c-b3f1-460e-b6bb-d53219dff0d1</t>
  </si>
  <si>
    <t>{"transactionId":"24061300356367","transferringAmount":"980.00"}</t>
  </si>
  <si>
    <t>de1391dd-fe05-4cfb-965b-6ade102e8633</t>
  </si>
  <si>
    <t>{"transactionId":"24061300319488","transferringAmount":"490.00"}</t>
  </si>
  <si>
    <t>a0c194d8-9564-412d-a227-cb2bf7d4dd81</t>
  </si>
  <si>
    <t>{"sessionId":"672ff853-56ca-46ef-9c72-b30125f72b2d","orderId":"a0c194d8-9564-412d-a227-cb2bf7d4dd81"}</t>
  </si>
  <si>
    <t>09c1c745-e897-4890-b294-0e713b00c01e</t>
  </si>
  <si>
    <t>{"sessionId":"4096a10c-4f8e-4991-ac84-3710bf3ef427","orderId":"09c1c745-e897-4890-b294-0e713b00c01e"}</t>
  </si>
  <si>
    <t>b9eece7c-1f75-4270-87f1-e0b1a8ee2b13</t>
  </si>
  <si>
    <t>{"sessionId":"61447b60-bdf5-4ab5-a955-2d726ce0d658","orderId":"b9eece7c-1f75-4270-87f1-e0b1a8ee2b13"}</t>
  </si>
  <si>
    <t>6f4fafba-37ed-48ae-8019-58a0512e4ec5</t>
  </si>
  <si>
    <t>{"sessionId":"7e8f2a81-e497-4e6c-ba68-e2c453da5b8f","orderId":"6f4fafba-37ed-48ae-8019-58a0512e4ec5"}</t>
  </si>
  <si>
    <t>Merci, շնորհակալություն։</t>
  </si>
  <si>
    <t>737dcd66-e987-48c7-a18e-8a49c2b199b8</t>
  </si>
  <si>
    <t>{"sessionId":"13f9efd6-4218-43ad-8968-05490b4fd69b","orderId":"737dcd66-e987-48c7-a18e-8a49c2b199b8"}</t>
  </si>
  <si>
    <t>65980b4c-54a0-46e4-aba5-80353654c2c1</t>
  </si>
  <si>
    <t>{"sessionId":"0ebeb737-6a14-461d-824b-86ccc44b4ca6","orderId":"65980b4c-54a0-46e4-aba5-80353654c2c1"}</t>
  </si>
  <si>
    <t>8b97a8a1-6d79-4151-8c54-6c81e6f75be9</t>
  </si>
  <si>
    <t>{"sessionId":"b6252725-993d-4d02-908f-e1006c5314df","orderId":"8b97a8a1-6d79-4151-8c54-6c81e6f75be9"}</t>
  </si>
  <si>
    <t>d6e3e90b-01a5-4546-b318-326184c2b7b7</t>
  </si>
  <si>
    <t>{"sessionId":"edca7f4f-a7e0-425e-b77f-fb014c01d6c3","orderId":"d6e3e90b-01a5-4546-b318-326184c2b7b7"}</t>
  </si>
  <si>
    <t>06378769-5196-4e76-8b03-c1af890e72cf</t>
  </si>
  <si>
    <t>{"transactionId":"24061800354426","transferringAmount":"980.00"}</t>
  </si>
  <si>
    <t>f504244b-7d5c-4654-9175-e6a9d02562f6</t>
  </si>
  <si>
    <t>{"transactionId":"24061800269260","transferringAmount":"980.00"}</t>
  </si>
  <si>
    <t>a73cc0e7-1d5d-41f7-a3bb-a6e82794c6d6</t>
  </si>
  <si>
    <t>{"sessionId":"481e6686-6f52-4050-968e-b6b20b29cc52","orderId":"a73cc0e7-1d5d-41f7-a3bb-a6e82794c6d6"}</t>
  </si>
  <si>
    <t>Vahan</t>
  </si>
  <si>
    <t>e5a229dd-463f-47dc-b64b-b0de2b528a64</t>
  </si>
  <si>
    <t>{"sessionId":"10e9fde7-620d-439f-92e3-70fcd387f356","orderId":"e5a229dd-463f-47dc-b64b-b0de2b528a64"}</t>
  </si>
  <si>
    <t>Ոչ միայն համովիկների, այլև անհերքելի կրեատիվիզմի համար 😂 ❤️</t>
  </si>
  <si>
    <t>5b5ca4ac-bee7-4e5e-a2c0-c3533f27bdb3</t>
  </si>
  <si>
    <t>{"sessionId":"0af59d6d-cbd3-4893-bd70-f5937d5376ee","orderId":"5b5ca4ac-bee7-4e5e-a2c0-c3533f27bdb3"}</t>
  </si>
  <si>
    <t>🔥🔥🔥</t>
  </si>
  <si>
    <t>99228cb3-806d-49ca-8d1b-fff0ac322fde</t>
  </si>
  <si>
    <t>{"sessionId":"b2e21b91-f925-4ba2-a99e-f8114325456e","orderId":"99228cb3-806d-49ca-8d1b-fff0ac322fde"}</t>
  </si>
  <si>
    <t>Պազդրավլյայու🥳🥳🥳</t>
  </si>
  <si>
    <t>d0cf197d-bc60-4185-aaf6-dbd13e40c137</t>
  </si>
  <si>
    <t>{"transactionId":"24061800230290","transferringAmount":"980.00"}</t>
  </si>
  <si>
    <t>fa2870cc-9a24-4420-b485-7f46f653bb19</t>
  </si>
  <si>
    <t>{"transactionId":"24061800228819","transferringAmount":"490.00"}</t>
  </si>
  <si>
    <t>Thx</t>
  </si>
  <si>
    <t>cb5fc8a1-f93f-465c-85cd-fe6e610b1881</t>
  </si>
  <si>
    <t>{"sessionId":"08909da6-385c-4c66-95ae-b79ffe4db516","orderId":"cb5fc8a1-f93f-465c-85cd-fe6e610b1881"}</t>
  </si>
  <si>
    <t>6022efa8-4b9b-4094-82ba-6544c1d11e11</t>
  </si>
  <si>
    <t>{"sessionId":"994da24b-a889-4293-99ba-037de9795129","orderId":"6022efa8-4b9b-4094-82ba-6544c1d11e11"}</t>
  </si>
  <si>
    <t>bb2de04d-c842-4d78-a3c5-07cc2a349567</t>
  </si>
  <si>
    <t>{"sessionId":"a4cfeb8c-4474-49dc-bc15-08528dc4902a","orderId":"bb2de04d-c842-4d78-a3c5-07cc2a349567"}</t>
  </si>
  <si>
    <t>0f46a8b1-21e4-4011-9bc0-5a4e5f13cfcc</t>
  </si>
  <si>
    <t>{"transactionId":"24061800124716","transferringAmount":"490.00"}</t>
  </si>
  <si>
    <t>6175f753-22ca-4efa-a91c-4f0e75b765f7</t>
  </si>
  <si>
    <t>{"sessionId":"7667ee35-4694-42fa-a276-c247c74321d0","orderId":"6175f753-22ca-4efa-a91c-4f0e75b765f7"}</t>
  </si>
  <si>
    <t>44927c7e-2970-48d8-91e6-84f5b9703da1</t>
  </si>
  <si>
    <t>{"sessionId":"b7399e3b-1cb9-4fb3-9cd1-e16bd6439e6c","orderId":"44927c7e-2970-48d8-91e6-84f5b9703da1"}</t>
  </si>
  <si>
    <t>0fa9b0d5-3e3e-45a3-9dfd-7246ff835f6e</t>
  </si>
  <si>
    <t>{"sessionId":"04d5c64f-bc0b-4531-b911-7261061ba5ca","orderId":"0fa9b0d5-3e3e-45a3-9dfd-7246ff835f6e"}</t>
  </si>
  <si>
    <t>144fda2b-1380-48da-bc58-3a62e7d9f6a9</t>
  </si>
  <si>
    <t>{"sessionId":"d6873f4d-f480-47d3-b5be-d81e18fef493","orderId":"144fda2b-1380-48da-bc58-3a62e7d9f6a9"}</t>
  </si>
  <si>
    <t>44ccf9e4-f9eb-430d-ae5d-bed533756249</t>
  </si>
  <si>
    <t>{"sessionId":"53451d30-5c9c-4ce4-9b55-58c1791d88b9","orderId":"44ccf9e4-f9eb-430d-ae5d-bed533756249"}</t>
  </si>
  <si>
    <t>f1ee29c0-5600-453d-be01-d304e84a672d</t>
  </si>
  <si>
    <t>{"sessionId":"7a1d99fc-90e8-49d5-a96f-63f40bb766a4","orderId":"f1ee29c0-5600-453d-be01-d304e84a672d"}</t>
  </si>
  <si>
    <t>99c4f557-4fa5-4c1c-a170-be55e23892ac</t>
  </si>
  <si>
    <t>{"sessionId":"6d2558b6-b044-4b24-bb53-4272e8f678ea","orderId":"99c4f557-4fa5-4c1c-a170-be55e23892ac"}</t>
  </si>
  <si>
    <t>1e71f27a-2022-4a25-ae6f-baf8a8fff76f</t>
  </si>
  <si>
    <t>{"transactionId":"24061900248509","transferringAmount":"980.00"}</t>
  </si>
  <si>
    <t>edc6ebf7-6ff3-4382-81aa-eee3e76fb65b</t>
  </si>
  <si>
    <t>{"transactionId":"24061900235916","transferringAmount":"98.00"}</t>
  </si>
  <si>
    <t>Roza</t>
  </si>
  <si>
    <t>20f18d38-7efe-4fdd-b967-2a7c874029df</t>
  </si>
  <si>
    <t>{"sessionId":"427c5a1e-34ab-4448-b024-f6871805deb1","orderId":"20f18d38-7efe-4fdd-b967-2a7c874029df"}</t>
  </si>
  <si>
    <t>043ebc75-442d-4ef9-992d-67ff7e92c751</t>
  </si>
  <si>
    <t>{"sessionId":"c2885108-affc-49c4-a850-67afb0477f9e","orderId":"043ebc75-442d-4ef9-992d-67ff7e92c751"}</t>
  </si>
  <si>
    <t>404a2857-2aa1-4554-8b7a-698885c5caf3</t>
  </si>
  <si>
    <t>{"sessionId":"7e86ca04-cf9b-4398-a2fe-975ce7b4e5b8","orderId":"404a2857-2aa1-4554-8b7a-698885c5caf3"}</t>
  </si>
  <si>
    <t>anna</t>
  </si>
  <si>
    <t>990d6fab-1703-48f4-b7ea-055881adc731</t>
  </si>
  <si>
    <t>{"sessionId":"0342557d-0974-4496-ab0e-62cad9a6cb36","orderId":"990d6fab-1703-48f4-b7ea-055881adc731"}</t>
  </si>
  <si>
    <t>3bc81097-1048-42d6-9f10-edc3ab21ac31</t>
  </si>
  <si>
    <t>{"sessionId":"8f01ce8b-3665-4067-a3d5-b70a8799377b","orderId":"3bc81097-1048-42d6-9f10-edc3ab21ac31"}</t>
  </si>
  <si>
    <t>a8cc99e9-cb30-4c4b-9cfd-792bb1f1cf88</t>
  </si>
  <si>
    <t>{"sessionId":"d7e5bfdc-c8fc-401f-916a-720c59aec0e8","orderId":"a8cc99e9-cb30-4c4b-9cfd-792bb1f1cf88"}</t>
  </si>
  <si>
    <t>Karina</t>
  </si>
  <si>
    <t>c0a9ad12-4402-4928-bef1-ab2cc4fbaf43</t>
  </si>
  <si>
    <t>{"sessionId":"fa5f068e-6a3e-49f8-9d0b-85fba51dafcf","orderId":"c0a9ad12-4402-4928-bef1-ab2cc4fbaf43"}</t>
  </si>
  <si>
    <t>dbed1a7f-feea-41f1-9a43-a1e433149c07</t>
  </si>
  <si>
    <t>{"sessionId":"7a438ce8-37da-40cc-89e6-960a7b7cdfa1","orderId":"dbed1a7f-feea-41f1-9a43-a1e433149c07"}</t>
  </si>
  <si>
    <t>380aed39-1c9c-4e81-b048-570f60044e48</t>
  </si>
  <si>
    <t>{"sessionId":"5cdf7e74-675f-4d85-88a1-f42faaaff05d","orderId":"380aed39-1c9c-4e81-b048-570f60044e48"}</t>
  </si>
  <si>
    <t>Ապրես համով բաներ բերելու համար Վահան ջան 😊</t>
  </si>
  <si>
    <t>2f755330-aab4-4532-bf96-1c0a905575af</t>
  </si>
  <si>
    <t>{"sessionId":"19c1d97d-1246-4ca1-91ea-a049d16d27fd","orderId":"2f755330-aab4-4532-bf96-1c0a905575af"}</t>
  </si>
  <si>
    <t>Վահանի illustration - ի համար</t>
  </si>
  <si>
    <t>2fbbde63-a61f-45f2-9274-79067ef4a25b</t>
  </si>
  <si>
    <t>{"sessionId":"02c73736-8167-42ed-9de8-fc23ada7c315","orderId":"2fbbde63-a61f-45f2-9274-79067ef4a25b"}</t>
  </si>
  <si>
    <t>Milen Mkrtchyan</t>
  </si>
  <si>
    <t>a8681439-041a-4696-abf2-e818ea50a113</t>
  </si>
  <si>
    <t>{"sessionId":"d188249e-fb5d-4f83-a353-b7053cf2d1b1","orderId":"a8681439-041a-4696-abf2-e818ea50a113"}</t>
  </si>
  <si>
    <t>c271ebb2-465a-4aa5-ae19-b29763d46254</t>
  </si>
  <si>
    <t>{"sessionId":"42c52c33-bd90-418b-9611-c77dfe2dee2a","orderId":"c271ebb2-465a-4aa5-ae19-b29763d46254"}</t>
  </si>
  <si>
    <t>Stellina</t>
  </si>
  <si>
    <t>6d6ad6db-f8b6-4646-917d-2b47b733e3e5</t>
  </si>
  <si>
    <t>{"sessionId":"b37080bb-6d57-4eb0-9685-90d0ec8fd7a6","orderId":"6d6ad6db-f8b6-4646-917d-2b47b733e3e5"}</t>
  </si>
  <si>
    <t>Luiza</t>
  </si>
  <si>
    <t>75d67ac4-9adf-4e10-b03c-72b54a689aa8</t>
  </si>
  <si>
    <t>{"sessionId":"0ee3ba40-4ca7-42da-aed7-e893d89ed72c","orderId":"75d67ac4-9adf-4e10-b03c-72b54a689aa8"}</t>
  </si>
  <si>
    <t>Mane</t>
  </si>
  <si>
    <t>95783e01-c2b7-43f7-b4f3-dc05d45a5e80</t>
  </si>
  <si>
    <t>{"sessionId":"d0a687c5-a6f8-4d36-ab99-c300fcd74d06","orderId":"95783e01-c2b7-43f7-b4f3-dc05d45a5e80"}</t>
  </si>
  <si>
    <t>Ruzanna</t>
  </si>
  <si>
    <t>3c8ee8d9-269b-43d7-a5ce-da727bf9d558</t>
  </si>
  <si>
    <t>{"sessionId":"7e54b529-b510-4c0b-b977-0e8f03752eec","orderId":"3c8ee8d9-269b-43d7-a5ce-da727bf9d558"}</t>
  </si>
  <si>
    <t>cf9a37c9-e4a9-42cd-a318-6fe6bcc75b96</t>
  </si>
  <si>
    <t>{"sessionId":"cda0ccd8-acae-40cb-a105-c9ae9b4136fa","orderId":"cf9a37c9-e4a9-42cd-a318-6fe6bcc75b96"}</t>
  </si>
  <si>
    <t>fff01404-3693-407e-b158-b8c208d1240a</t>
  </si>
  <si>
    <t>{"transactionId":"24062000342278","transferringAmount":"1960.00"}</t>
  </si>
  <si>
    <t>Thank you for the delicious food and the best service!</t>
  </si>
  <si>
    <t>d8af8572-561a-487f-8c17-41fde182a7ef</t>
  </si>
  <si>
    <t>{"sessionId":"84e57399-26ee-44a0-b98a-26419a08de87","orderId":"d8af8572-561a-487f-8c17-41fde182a7ef"}</t>
  </si>
  <si>
    <t>eb4d8373-08d3-442c-b909-76094e757f01</t>
  </si>
  <si>
    <t>{"sessionId":"e19c1a05-fbea-4d23-a88b-30028ddf0acd","orderId":"eb4d8373-08d3-442c-b909-76094e757f01"}</t>
  </si>
  <si>
    <t>c90c1572-3922-4210-b987-5c33aa8cbeee</t>
  </si>
  <si>
    <t>{"sessionId":"d45f40e9-cd78-49af-b559-ca65d2791dbe","orderId":"c90c1572-3922-4210-b987-5c33aa8cbeee"}</t>
  </si>
  <si>
    <t>644a9651-4479-43d1-9a32-f3e41381ca25</t>
  </si>
  <si>
    <t>{"transactionId":"24062000183844","transferringAmount":"980.00"}</t>
  </si>
  <si>
    <t>018d373c-6a1d-4e98-bd37-d3d0a854029e</t>
  </si>
  <si>
    <t>{"sessionId":"69108b69-c659-4f38-860f-b28213c96436","orderId":"018d373c-6a1d-4e98-bd37-d3d0a854029e"}</t>
  </si>
  <si>
    <t>5ac00c04-5461-4c37-8454-a11f7f357c1e</t>
  </si>
  <si>
    <t>{"sessionId":"d7792799-5f3f-49d4-ba31-742fbeb9f4a9","orderId":"5ac00c04-5461-4c37-8454-a11f7f357c1e"}</t>
  </si>
  <si>
    <t>b33028f0-e5c9-4dfe-9e2c-80658726dd6b</t>
  </si>
  <si>
    <t>{"sessionId":"7497d439-66e5-4351-8bd5-2c7cda4fc8d9","orderId":"b33028f0-e5c9-4dfe-9e2c-80658726dd6b"}</t>
  </si>
  <si>
    <t>5027a4d0-9a52-499c-b3b7-19ca7a1d80c0</t>
  </si>
  <si>
    <t>{"sessionId":"cab2d6ef-c284-4e1b-9e12-1d78a9bb0e6a","orderId":"5027a4d0-9a52-499c-b3b7-19ca7a1d80c0"}</t>
  </si>
  <si>
    <t>19553efa-0145-4b05-b65d-1725ede05746</t>
  </si>
  <si>
    <t>{"sessionId":"726ee194-a3d7-484c-88d6-b268c9eb3cf3","orderId":"19553efa-0145-4b05-b65d-1725ede05746"}</t>
  </si>
  <si>
    <t>288f178f-c028-429b-9250-bf893cdd1c7b</t>
  </si>
  <si>
    <t>{"sessionId":"afe4d0bf-7cc2-4080-82b5-adc436acccb2","orderId":"288f178f-c028-429b-9250-bf893cdd1c7b"}</t>
  </si>
  <si>
    <t>53785138-13dd-4251-bb4f-90eeed5ad563</t>
  </si>
  <si>
    <t>{"transactionId":"24062300267599","transferringAmount":"2940.00"}</t>
  </si>
  <si>
    <t>f5609d54-85e5-4d44-a232-8932167b7c09</t>
  </si>
  <si>
    <t>{"transactionId":"24062300257487","transferringAmount":"98.00"}</t>
  </si>
  <si>
    <t>db80c9a2-9df6-44fe-81ae-aa7eebfdd5e7</t>
  </si>
  <si>
    <t>{"sessionId":"d21cbb26-d93d-4ff3-bfb2-ba2c03d2d465","orderId":"db80c9a2-9df6-44fe-81ae-aa7eebfdd5e7"}</t>
  </si>
  <si>
    <t>a8bb42a8-5ea6-4851-8de6-a128180a032a</t>
  </si>
  <si>
    <t>{"sessionId":"25577638-77b6-4e66-89c5-2adab86873ef","orderId":"a8bb42a8-5ea6-4851-8de6-a128180a032a"}</t>
  </si>
  <si>
    <t>5f7d7333-1aa7-457b-9921-e15ae89b968d</t>
  </si>
  <si>
    <t>{"sessionId":"b0868a87-b62a-4477-9bcb-8d8118c91ab9","orderId":"5f7d7333-1aa7-457b-9921-e15ae89b968d"}</t>
  </si>
  <si>
    <t>cafaaf95-8c8b-46a9-8b49-244d946320d3</t>
  </si>
  <si>
    <t>{"sessionId":"333a1052-1ba1-417b-bb15-7608191f8537","orderId":"cafaaf95-8c8b-46a9-8b49-244d946320d3"}</t>
  </si>
  <si>
    <t>2509190f-3c49-4acb-a342-cf6c9db91207</t>
  </si>
  <si>
    <t>{"transactionId":"24062300147894","transferringAmount":"294.00"}</t>
  </si>
  <si>
    <t>6307f008-6040-4912-b794-dd6384c00238</t>
  </si>
  <si>
    <t>{"transactionId":"24062300142111","transferringAmount":"490.00"}</t>
  </si>
  <si>
    <t>շնորհակալություն</t>
  </si>
  <si>
    <t>48016665-81a3-45f9-9366-8e74412553a9</t>
  </si>
  <si>
    <t>{"transactionId":"24062300096248","transferringAmount":"98.00"}</t>
  </si>
  <si>
    <t>6d319eba-ec00-4660-a1ce-a0b0e1f7b103</t>
  </si>
  <si>
    <t>{"sessionId":"a6c05ec8-bae7-4e8f-9d0e-edb3f906b809","orderId":"6d319eba-ec00-4660-a1ce-a0b0e1f7b103"}</t>
  </si>
  <si>
    <t>a9a8e7d8-878a-4ea4-a5ad-296301a2db68</t>
  </si>
  <si>
    <t>{"transactionId":"24062200259340","transferringAmount":"980.00"}</t>
  </si>
  <si>
    <t>bc24c243-2447-48d6-bd0c-a78965f70cbb</t>
  </si>
  <si>
    <t>{"sessionId":"01e3de3e-8d02-49cd-95a1-4468f2e8e16d","orderId":"bc24c243-2447-48d6-bd0c-a78965f70cbb"}</t>
  </si>
  <si>
    <t>037a4bb8-14d7-43c9-b97c-a92086ccb7f1</t>
  </si>
  <si>
    <t>{"sessionId":"664e9ebd-0d13-49a8-80eb-658007289afa","orderId":"037a4bb8-14d7-43c9-b97c-a92086ccb7f1"}</t>
  </si>
  <si>
    <t>Oksi</t>
  </si>
  <si>
    <t>e6dc229d-d210-42d4-b383-c32fc9895655</t>
  </si>
  <si>
    <t>{"sessionId":"7814db7a-ab9b-4f0e-8448-5feca73e5a94","orderId":"e6dc229d-d210-42d4-b383-c32fc9895655"}</t>
  </si>
  <si>
    <t>11ace878-5221-41e0-95fe-294b9e42a55d</t>
  </si>
  <si>
    <t>{"sessionId":"66e87151-1b28-4552-9464-810649aec69d","orderId":"11ace878-5221-41e0-95fe-294b9e42a55d"}</t>
  </si>
  <si>
    <t>d290fc28-2973-4a58-9e6f-862feb2de71b</t>
  </si>
  <si>
    <t>{"transactionId":"24062200084113","transferringAmount":"294.00"}</t>
  </si>
  <si>
    <t>b1b75018-c553-4cbe-8787-2201771e4781</t>
  </si>
  <si>
    <t>{"sessionId":"55f00543-25c4-417c-b283-92f5d0669c12","orderId":"b1b75018-c553-4cbe-8787-2201771e4781"}</t>
  </si>
  <si>
    <t>91638ba6-8bb1-4125-a1ee-5d2f9435f271</t>
  </si>
  <si>
    <t>{"transactionId":"24062200070313","transferringAmount":"490.00"}</t>
  </si>
  <si>
    <t>402d59a4-63e2-40d2-bd09-d99220cd33c2</t>
  </si>
  <si>
    <t>{"transactionId":"24062200067910","transferringAmount":"980.00"}</t>
  </si>
  <si>
    <t>8511d035-e3a1-47af-b7b6-9afd5d5314a1</t>
  </si>
  <si>
    <t>{"sessionId":"c0ddf546-8d63-4bad-a41c-184340a759b7","orderId":"8511d035-e3a1-47af-b7b6-9afd5d5314a1"}</t>
  </si>
  <si>
    <t>021b294c-fa14-4f2d-bcc9-f6f189872baf</t>
  </si>
  <si>
    <t>{"sessionId":"6b7285ec-57d0-4752-86d6-c5ecf085acf8","orderId":"021b294c-fa14-4f2d-bcc9-f6f189872baf"}</t>
  </si>
  <si>
    <t>875d52e1-cc3f-44c8-8fed-3033e3c33f9a</t>
  </si>
  <si>
    <t>{"sessionId":"368a9b84-80c1-497d-8d57-6dbfcc63d112","orderId":"875d52e1-cc3f-44c8-8fed-3033e3c33f9a"}</t>
  </si>
  <si>
    <t>7c966f3a-ac0d-49b8-b95f-53ce79738934</t>
  </si>
  <si>
    <t>{"sessionId":"14f28d2d-0c49-49ef-ac0f-b2d0d77c5a06","orderId":"7c966f3a-ac0d-49b8-b95f-53ce79738934"}</t>
  </si>
  <si>
    <t>a6c7d434-0ffa-42d5-90d6-817826a93d36</t>
  </si>
  <si>
    <t>{"sessionId":"0b27d4ed-319f-4800-a301-71045a3a3d48","orderId":"a6c7d434-0ffa-42d5-90d6-817826a93d36"}</t>
  </si>
  <si>
    <t>Thank You</t>
  </si>
  <si>
    <t>58e0f5f3-3f1e-44c4-95a9-b068818cbf12</t>
  </si>
  <si>
    <t>{"sessionId":"d1cb5312-2f55-41f1-b3fc-ce4d42253ae3","orderId":"58e0f5f3-3f1e-44c4-95a9-b068818cbf12"}</t>
  </si>
  <si>
    <t>Ֆրանսիա 0:0 Հոլանդիա</t>
  </si>
  <si>
    <t>431acd9e-aef5-4b59-966a-e66c3b8f72b9</t>
  </si>
  <si>
    <t>{"sessionId":"3023d3cd-2e58-44ce-9174-7c72e45fe3e5","orderId":"431acd9e-aef5-4b59-966a-e66c3b8f72b9"}</t>
  </si>
  <si>
    <t>1e4560da-aeda-4c55-bd0c-53a58374e60f</t>
  </si>
  <si>
    <t>{"sessionId":"7c4a2ca4-a988-452c-aecd-25ff86cbe025","orderId":"1e4560da-aeda-4c55-bd0c-53a58374e60f"}</t>
  </si>
  <si>
    <t>ca019de8-d4b5-4129-a967-6d0b6d7cfb31</t>
  </si>
  <si>
    <t>{"sessionId":"2c069e9c-1aaf-41c9-ad6f-95b3a3d7afcc","orderId":"ca019de8-d4b5-4129-a967-6d0b6d7cfb31"}</t>
  </si>
  <si>
    <t>abde1138-9154-4418-96a1-95de6fa169fb</t>
  </si>
  <si>
    <t>{"transactionId":"24062100330721","transferringAmount":"98.00"}</t>
  </si>
  <si>
    <t>🌻👌😀</t>
  </si>
  <si>
    <t>5b9106bc-6799-46b3-961a-b512c3afbabe</t>
  </si>
  <si>
    <t>{"sessionId":"d3acce5f-519d-4d5a-8447-81cd66758782","orderId":"5b9106bc-6799-46b3-961a-b512c3afbabe"}</t>
  </si>
  <si>
    <t>ef121c18-c830-4590-b15e-da544a045f53</t>
  </si>
  <si>
    <t>{"transactionId":"24062100302625","transferringAmount":"1960.00"}</t>
  </si>
  <si>
    <t>Tsitron</t>
  </si>
  <si>
    <t>Sako</t>
  </si>
  <si>
    <t>7303c22f-ba7c-48df-89be-194f3cf788bf</t>
  </si>
  <si>
    <t>{"sessionId":"95755d09-2b38-45b6-9a6f-81b096b58be8","orderId":"7303c22f-ba7c-48df-89be-194f3cf788bf"}</t>
  </si>
  <si>
    <t>1d6031b3-1d88-4270-a95b-1ada92d57d27</t>
  </si>
  <si>
    <t>{"sessionId":"963603e2-fca0-4e75-afbc-1c691da8765f","orderId":"1d6031b3-1d88-4270-a95b-1ada92d57d27"}</t>
  </si>
  <si>
    <t>7e39f2f7-33f2-44d6-b566-a9e89c87aba4</t>
  </si>
  <si>
    <t>{"sessionId":"e37d3196-c550-4c4e-aca6-7a548863f2e6","orderId":"7e39f2f7-33f2-44d6-b566-a9e89c87aba4"}</t>
  </si>
  <si>
    <t>eaff14d1-d8b5-41b5-a781-d87e7de2cc71</t>
  </si>
  <si>
    <t>{"sessionId":"9998c964-3070-4892-93e4-8c4322d67692","orderId":"eaff14d1-d8b5-41b5-a781-d87e7de2cc71"}</t>
  </si>
  <si>
    <t>57456f5a-1d5b-4135-ad73-26320b13aa2a</t>
  </si>
  <si>
    <t>{"transactionId":"24062100075181","transferringAmount":"294.00"}</t>
  </si>
  <si>
    <t>Կտրոն 3432</t>
  </si>
  <si>
    <t>99ef24c4-74c9-4ecc-931b-d52cdc9a4837</t>
  </si>
  <si>
    <t>{"sessionId":"de993e54</t>
  </si>
  <si>
    <t>8a44f5b1-cb46-4655-8800-5a9ca82ab7da</t>
  </si>
  <si>
    <t>{"sessionId":"771d2df1-3e4a-410a-9fc9-7eeff1666497","orderId":"8a44f5b1-cb46-4655-8800-5a9ca82ab7da"}</t>
  </si>
  <si>
    <t>a0a19896-027f-4f44-91f2-18b2410b19d7</t>
  </si>
  <si>
    <t>{"sessionId":"76fe4218-7e9a-4af4-93b9-e16c7df653ed","orderId":"a0a19896-027f-4f44-91f2-18b2410b19d7"}</t>
  </si>
  <si>
    <t>4e324245-8382-472a-a179-7b0b7fcab22b</t>
  </si>
  <si>
    <t>{"transactionId":"24062400311310","transferringAmount":"294.00"}</t>
  </si>
  <si>
    <t>ac86841d-a478-438d-bed6-eb1e8fc40e9b</t>
  </si>
  <si>
    <t>{"sessionId":"2d667ccb-8f94-4ddd-be38-38c64746b2ef","orderId":"ac86841d-a478-438d-bed6-eb1e8fc40e9b"}</t>
  </si>
  <si>
    <t>6e630dba-5cb0-46c5-8e39-ab230f36d7ba</t>
  </si>
  <si>
    <t>{"sessionId":"a92e6b2e-901c-48c6-ba23-3cdb1ab70aff","orderId":"6e630dba-5cb0-46c5-8e39-ab230f36d7ba"}</t>
  </si>
  <si>
    <t>e58fb160-e22c-41b4-9634-ce48c0cb6163</t>
  </si>
  <si>
    <t>{"transactionId":"24062400267644","transferringAmount":"490.00"}</t>
  </si>
  <si>
    <t>c9efe2c6-aaa9-4ffa-9962-f3db7f631596</t>
  </si>
  <si>
    <t>{"sessionId":"362e36dd-a975-405d-a606-af7ca9c38d6c","orderId":"c9efe2c6-aaa9-4ffa-9962-f3db7f631596"}</t>
  </si>
  <si>
    <t>190ec5fb-79fa-41eb-89ed-2d2f62ecf771</t>
  </si>
  <si>
    <t>{"sessionId":"4910bb93-556f-4770-b146-d11785970cd9","orderId":"190ec5fb-79fa-41eb-89ed-2d2f62ecf771"}</t>
  </si>
  <si>
    <t>deb820ea-1c75-4d7e-b872-1deb34a6578e</t>
  </si>
  <si>
    <t>{"sessionId":"47ea3566-28a5-4c48-b4f0-003e32c1caab","orderId":"deb820ea-1c75-4d7e-b872-1deb34a6578e"}</t>
  </si>
  <si>
    <t>34f90a25-a57b-469c-9954-2a5c7e902761</t>
  </si>
  <si>
    <t>{"sessionId":"6231d865-d8d4-4d11-954f-ce84dc93f445","orderId":"34f90a25-a57b-469c-9954-2a5c7e902761"}</t>
  </si>
  <si>
    <t>0bace802-0c5a-4c98-b69e-7eb58ed611a0</t>
  </si>
  <si>
    <t>{"transactionId":"24062400172664","transferringAmount":"686.00"}</t>
  </si>
  <si>
    <t>4b229ed4-6c1e-49c9-801f-1e9dcc04a1a0</t>
  </si>
  <si>
    <t>{"transactionId":"24062400133083","transferringAmount":"588.00"}</t>
  </si>
  <si>
    <t>85496be0-37c8-436d-bf15-8922275c4e80</t>
  </si>
  <si>
    <t>{"sessionId":"acac2748-603f-45f0-8cf1-ecf35fa497b9","orderId":"85496be0-37c8-436d-bf15-8922275c4e80"}</t>
  </si>
  <si>
    <t>0a1daab1-6e92-48f4-9dd9-2bbf8222e892</t>
  </si>
  <si>
    <t>{"sessionId":"9ebe90b0-0910-4905-be04-e51f4284a6b7","orderId":"0a1daab1-6e92-48f4-9dd9-2bbf8222e892"}</t>
  </si>
  <si>
    <t>4a953d2e-b5c2-493f-8e5b-1460a4484ab3</t>
  </si>
  <si>
    <t>{"sessionId":"c87a0d1e-71ba-42d9-9506-aa1da884f099","orderId":"4a953d2e-b5c2-493f-8e5b-1460a4484ab3"}</t>
  </si>
  <si>
    <t>6be083e4-2dff-4666-8ed1-41970237fd2d</t>
  </si>
  <si>
    <t>{"sessionId":"05d06470-dbfc-40eb-8aeb-b874dd59174a","orderId":"6be083e4-2dff-4666-8ed1-41970237fd2d"}</t>
  </si>
  <si>
    <t>430a687f-5a4d-4246-b36d-bfcc4f114076</t>
  </si>
  <si>
    <t>{"sessionId":"2cae26e1-8b91-4f03-b180-c709d08c2792","orderId":"430a687f-5a4d-4246-b36d-bfcc4f114076"}</t>
  </si>
  <si>
    <t>9ac979a3-61cc-4964-a722-e70bf46eb643</t>
  </si>
  <si>
    <t>{"sessionId":"808a036e-0d0f-4d91-a0f0-fd80893a3816","orderId":"9ac979a3-61cc-4964-a722-e70bf46eb643"}</t>
  </si>
  <si>
    <t>7be8ea79-ceeb-4eef-8ea8-ecc0ea0ece8f</t>
  </si>
  <si>
    <t>{"sessionId":"492c7195-73b1-4b1f-8ff4-980b2ad07b7f","orderId":"7be8ea79-ceeb-4eef-8ea8-ecc0ea0ece8f"}</t>
  </si>
  <si>
    <t>Tashir Mazmanyan</t>
  </si>
  <si>
    <t>Tashir pizza</t>
  </si>
  <si>
    <t>ac229a68-ace3-4ecb-826a-ffc9824030f6</t>
  </si>
  <si>
    <t>{"sessionId":"399c8375-7892-4d50-9dc9-ca1b3cc1b633","orderId":"ac229a68-ace3-4ecb-826a-ffc9824030f6"}</t>
  </si>
  <si>
    <t>Tashir Masiv</t>
  </si>
  <si>
    <t>06a1ae2f-022a-41c1-aabb-7a7a87ad0691</t>
  </si>
  <si>
    <t>{"sessionId":"681d4889-4e01-448e-81de-369b532b86ae","orderId":"06a1ae2f-022a-41c1-aabb-7a7a87ad0691"}</t>
  </si>
  <si>
    <t>0d88e8a8-62a9-476a-bdbe-a9ce3ce5fad8</t>
  </si>
  <si>
    <t>{"transactionId":"24062600159577","transferringAmount":"980.00"}</t>
  </si>
  <si>
    <t>03738833-e401-43ff-8aac-abdc15148ca8</t>
  </si>
  <si>
    <t>{"sessionId":"c0f63db8-b598-4af3-a338-d0e94f51a05d","orderId":"03738833-e401-43ff-8aac-abdc15148ca8"}</t>
  </si>
  <si>
    <t>d1529106-126c-486f-ab3a-8ddf812d6d73</t>
  </si>
  <si>
    <t>{"sessionId":"56110bfe-de72-4e99-9149-52c2ace577d3","orderId":"d1529106-126c-486f-ab3a-8ddf812d6d73"}</t>
  </si>
  <si>
    <t>8ef231a0-3749-49de-bd9f-5b32245758c9</t>
  </si>
  <si>
    <t>{"sessionId":"49da67b0-0795-4db6-afbd-d0265b33f63a","orderId":"8ef231a0-3749-49de-bd9f-5b32245758c9"}</t>
  </si>
  <si>
    <t>Թեսթ ինեկո-իդբանկ</t>
  </si>
  <si>
    <t>2fdf7668-6297-4b4a-9ced-623f0a3ba0ce</t>
  </si>
  <si>
    <t>{"sessionId":"c8682cb5-9469-416d-b8a2-5f6040e5164e","orderId":"2fdf7668-6297-4b4a-9ced-623f0a3ba0ce"}</t>
  </si>
  <si>
    <t>a860ec51-f20b-4259-b00f-a0ef9fb8974e</t>
  </si>
  <si>
    <t>{"sessionId":"0560263f-8fd2-49de-bfe2-0bda7b046c76","orderId":"a860ec51-f20b-4259-b00f-a0ef9fb8974e"}</t>
  </si>
  <si>
    <t>f89ed848-1db5-42ed-b243-71e4e9a4410d</t>
  </si>
  <si>
    <t>{"sessionId":"ca7d3e24-b48a-4a47-8da8-a0b7a9528094","orderId":"f89ed848-1db5-42ed-b243-71e4e9a4410d"}</t>
  </si>
  <si>
    <t>fd5d3ac7-5509-43bd-8676-0804a86352d0</t>
  </si>
  <si>
    <t>{"sessionId":"8c23c154-a89c-4bd0-9505-5f9027e81c84","orderId":"fd5d3ac7-5509-43bd-8676-0804a86352d0"}</t>
  </si>
  <si>
    <t>c07afbab-9531-46b1-ab26-7a93c599febc</t>
  </si>
  <si>
    <t>{"sessionId":"50068137-1325-49a4-8f10-1ebefe78efdb","orderId":"c07afbab-9531-46b1-ab26-7a93c599febc"}</t>
  </si>
  <si>
    <t>Arman Makaryan</t>
  </si>
  <si>
    <t>0c787406-221e-42f2-b917-0f5d826e216e</t>
  </si>
  <si>
    <t>{"sessionId":"d4a4b5e6-4da8-4115-ba2e-764731adcae3","orderId":"0c787406-221e-42f2-b917-0f5d826e216e"}</t>
  </si>
  <si>
    <t>6ff09622-08fe-4d1c-ae32-09ce4578555c</t>
  </si>
  <si>
    <t>{"sessionId":"e3ac975b-2e85-49ec-a8d1-2ed154e74af2","orderId":"6ff09622-08fe-4d1c-ae32-09ce4578555c"}</t>
  </si>
  <si>
    <t>17ca1bbe-325b-433b-be24-6d3c2a0aeed1</t>
  </si>
  <si>
    <t>{"sessionId":"8170df36-013f-42c7-b014-b1be3b9f8607","orderId":"17ca1bbe-325b-433b-be24-6d3c2a0aeed1"}</t>
  </si>
  <si>
    <t>Աշխատանքային տրավմաների ռիսկի համար</t>
  </si>
  <si>
    <t>0eddc7d7-91c4-47a5-9531-95c9339dcecc</t>
  </si>
  <si>
    <t>{"transactionId":"24062500188868","transferringAmount":"1960.00"}</t>
  </si>
  <si>
    <t>52d8e84e-067d-47a4-825e-29fd4f54f0a5</t>
  </si>
  <si>
    <t>{"sessionId":"d1cd62cf-9266-402e-ba97-c08dd32f5c43","orderId":"52d8e84e-067d-47a4-825e-29fd4f54f0a5"}</t>
  </si>
  <si>
    <t>9018e6b0-40e7-4c6a-99d8-0ea033caa483</t>
  </si>
  <si>
    <t>{"sessionId":"75e1f285-255b-4229-8785-b3c8a5afb0eb","orderId":"9018e6b0-40e7-4c6a-99d8-0ea033caa483"}</t>
  </si>
  <si>
    <t>96a6266d-7af6-4487-80f6-4a7bfd203f38</t>
  </si>
  <si>
    <t>{"sessionId":"bdc5af7c-c665-408f-9bd8-6aa699f607a6","orderId":"96a6266d-7af6-4487-80f6-4a7bfd203f38"}</t>
  </si>
  <si>
    <t>c5eae5e8-d7c2-4e43-b5a6-62b903c460ba</t>
  </si>
  <si>
    <t>{"sessionId":"5b5d6a3e-61d0-47de-99b4-07334dbe6295","orderId":"c5eae5e8-d7c2-4e43-b5a6-62b903c460ba"}</t>
  </si>
  <si>
    <t>Թթսթ</t>
  </si>
  <si>
    <t>24eca322-151d-4bd9-89f7-b0b62c08677c</t>
  </si>
  <si>
    <t>{"sessionId":"56a9e5e0-e4eb-4d6f-9553-95704caf54df","orderId":"24eca322-151d-4bd9-89f7-b0b62c08677c"}</t>
  </si>
  <si>
    <t>796708e5-ea79-4bdc-99ef-47cee3333638</t>
  </si>
  <si>
    <t>{"sessionId":"e36942f3-bb0b-42a8-b8c7-bd107af4b40f","orderId":"796708e5-ea79-4bdc-99ef-47cee3333638"}</t>
  </si>
  <si>
    <t>df46848a-d796-40a7-8505-6124f3232c3e</t>
  </si>
  <si>
    <t>{"sessionId":"a8ed4bf6-3889-41c3-a0c1-4fe5f95a4b26","orderId":"df46848a-d796-40a7-8505-6124f3232c3e"}</t>
  </si>
  <si>
    <t>4ce39bb1-3375-4193-adfe-da578c0b3018</t>
  </si>
  <si>
    <t>{"transactionId":"24062500098992","transferringAmount":"294.00"}</t>
  </si>
  <si>
    <t>fc09032b-bf2d-48e5-8633-f6e7985e9dd1</t>
  </si>
  <si>
    <t>{"sessionId":"5913c0c8-921c-40bc-b398-7d3ddf32d642","orderId":"fc09032b-bf2d-48e5-8633-f6e7985e9dd1"}</t>
  </si>
  <si>
    <t>e1f41256-cb8c-4f3d-ab05-4c9a053e63ca</t>
  </si>
  <si>
    <t>{"sessionId":"4fed78cf-1d00-42e2-9e6f-edcea154691a","orderId":"e1f41256-cb8c-4f3d-ab05-4c9a053e63ca"}</t>
  </si>
  <si>
    <t>eb19eaa6-da70-4e64-89c4-b7684e3ca0f8</t>
  </si>
  <si>
    <t>{"sessionId":"7a5ddf6e-564f-4a4d-8e64-ff41510e3ec9","orderId":"eb19eaa6-da70-4e64-89c4-b7684e3ca0f8"}</t>
  </si>
  <si>
    <t>5a8cdc9c-494e-495c-a1de-f9bf2f4a9f82</t>
  </si>
  <si>
    <t>{"transactionId":"24062700271036","transferringAmount":"490.00"}</t>
  </si>
  <si>
    <t>704ca33f-22cc-44e8-9cd6-4f2789a83219</t>
  </si>
  <si>
    <t>{"transactionId":"24062700268576","transferringAmount":"294.00"}</t>
  </si>
  <si>
    <t>894b256b-405e-418f-9166-b067b1a635f7</t>
  </si>
  <si>
    <t>{"sessionId":"84ae0f73-6196-4016-abf4-a4e08148864b","orderId":"894b256b-405e-418f-9166-b067b1a635f7"}</t>
  </si>
  <si>
    <t>56ac1efc-8e29-49ed-9dc3-2bb998f5ff05</t>
  </si>
  <si>
    <t>{"sessionId":"ea0c42a5-f819-4786-b712-848a909d19dc","orderId":"56ac1efc-8e29-49ed-9dc3-2bb998f5ff05"}</t>
  </si>
  <si>
    <t>d7b9650b-1745-4721-82a8-765319540ef4</t>
  </si>
  <si>
    <t>{"sessionId":"e04a9b47-c9ec-4ce0-9cf6-ade5476ed77a","orderId":"d7b9650b-1745-4721-82a8-765319540ef4"}</t>
  </si>
  <si>
    <t>Zhan</t>
  </si>
  <si>
    <t>fe0f95ab-63ae-4820-a42b-a987db1d46f7</t>
  </si>
  <si>
    <t>{"transactionId":"24062700193780","transferringAmount":"980.00"}</t>
  </si>
  <si>
    <t>b489f48e-5fb0-4b27-b0e5-1d366880f3c6</t>
  </si>
  <si>
    <t>{"transactionId":"24062700189363","transferringAmount":"98.00"}</t>
  </si>
  <si>
    <t>403de0d7-4abe-4f31-8431-40c112c1718e</t>
  </si>
  <si>
    <t>{"transactionId":"24062700188407","transferringAmount":"98.00"}</t>
  </si>
  <si>
    <t>f9a81fbc-2bf5-4615-a392-a59eae587885</t>
  </si>
  <si>
    <t>{"sessionId":"f41bad2b-68e7-47d3-83f3-01cd152a9800","orderId":"f9a81fbc-2bf5-4615-a392-a59eae587885"}</t>
  </si>
  <si>
    <t>771b1522-a1b0-4b0c-a2dd-4328b92e0f9f</t>
  </si>
  <si>
    <t>{"transactionId":"24062700169518","transferringAmount":"294.00"}</t>
  </si>
  <si>
    <t>768522f3-fa51-4f6f-84e0-3677d110b38e</t>
  </si>
  <si>
    <t>{"transactionId":"24062700154573","transferringAmount":"980.00"}</t>
  </si>
  <si>
    <t>8107c585-222e-4a72-8c93-1589b357ecef</t>
  </si>
  <si>
    <t>{"sessionId":"579a213d-f648-4fea-acf6-ec478c86fdd8","orderId":"8107c585-222e-4a72-8c93-1589b357ecef"}</t>
  </si>
  <si>
    <t>5d59b273-d11d-4b62-8eb7-ee8fb236b622</t>
  </si>
  <si>
    <t>{"sessionId":"a12a78e6-203b-409f-b788-3e63b0a7d3d2","orderId":"5d59b273-d11d-4b62-8eb7-ee8fb236b622"}</t>
  </si>
  <si>
    <t>2cde6260-13a9-4971-9f7d-7d0f8a1a309c</t>
  </si>
  <si>
    <t>{"sessionId":"e13efb00-84f7-47cc-aff8-66cda2ca9783","orderId":"2cde6260-13a9-4971-9f7d-7d0f8a1a309c"}</t>
  </si>
  <si>
    <t>Aksel</t>
  </si>
  <si>
    <t>fd796db6-4301-4dc5-a5bf-763b6ee1af1f</t>
  </si>
  <si>
    <t>{"sessionId":"1648a9d6-9c74-4cfa-8261-4923dfdb8cad","orderId":"fd796db6-4301-4dc5-a5bf-763b6ee1af1f"}</t>
  </si>
  <si>
    <t>2a6ed314-3cf6-4445-a82f-3bba01cf8a59</t>
  </si>
  <si>
    <t>{"sessionId":"2860a896-ea90-4ace-8527-b608604890eb","orderId":"2a6ed314-3cf6-4445-a82f-3bba01cf8a59"}</t>
  </si>
  <si>
    <t>abfca62c-c417-4e54-9fbe-ee204c36f46f</t>
  </si>
  <si>
    <t>{"sessionId":"a8d7ea84-0949-421d-9e34-acb279fb4605","orderId":"abfca62c-c417-4e54-9fbe-ee204c36f46f"}</t>
  </si>
  <si>
    <t>7e53fcf0-9373-479a-8a11-f8fa59efdb7b</t>
  </si>
  <si>
    <t>{"sessionId":"d3592626-debb-4df4-aeac-d2edc4d45d78","orderId":"7e53fcf0-9373-479a-8a11-f8fa59efdb7b"}</t>
  </si>
  <si>
    <t>54bbcd19-16fe-4dd9-99de-0fd9bf6b0ef9</t>
  </si>
  <si>
    <t>{"sessionId":"713369b9-4d54-4491-93a4-eb21b89d8bd3","orderId":"54bbcd19-16fe-4dd9-99de-0fd9bf6b0ef9"}</t>
  </si>
  <si>
    <t>4c2a6ee4-48bc-4081-a4b9-8011c890394f</t>
  </si>
  <si>
    <t>{"sessionId":"308cb9b7-32e4-4eba-b8c0-b607ed9b78cf","orderId":"4c2a6ee4-48bc-4081-a4b9-8011c890394f"}</t>
  </si>
  <si>
    <t>67be324f-07aa-4d88-986a-9b6713814dc5</t>
  </si>
  <si>
    <t>{"sessionId":"5c5d2ece-1e2e-487f-a3fa-eff1c80ffd86","orderId":"67be324f-07aa-4d88-986a-9b6713814dc5"}</t>
  </si>
  <si>
    <t>8915d3e2-7d2d-4af4-a184-d0af5bc3cfe7</t>
  </si>
  <si>
    <t>{"sessionId":"7faade46-5a5c-4f4d-bf12-35cd0d74b243","orderId":"8915d3e2-7d2d-4af4-a184-d0af5bc3cfe7"}</t>
  </si>
  <si>
    <t>e8b28d36-9d8b-464a-b11a-9a46a1921686</t>
  </si>
  <si>
    <t>{"sessionId":"2a2b228e-988c-4ffd-93c0-d4b6d662ba30","orderId":"e8b28d36-9d8b-464a-b11a-9a46a1921686"}</t>
  </si>
  <si>
    <t>339b8e1b-f6eb-4d22-80a0-5f704b7f88d3</t>
  </si>
  <si>
    <t>{"sessionId":"e609a957-7463-45b2-abd1-ba559d07e2fa","orderId":"339b8e1b-f6eb-4d22-80a0-5f704b7f88d3"}</t>
  </si>
  <si>
    <t>e4e5211b-3dd7-433e-839a-040a5b87a854</t>
  </si>
  <si>
    <t>{"sessionId":"7f18b72f-1944-45fa-8c34-56440637b690","orderId":"e4e5211b-3dd7-433e-839a-040a5b87a854"}</t>
  </si>
  <si>
    <t>9c222fa2-78fa-4b90-9d5a-aebb35226f1d</t>
  </si>
  <si>
    <t>{"sessionId":"81fe6279-730f-4045-8d09-e37f2f75a265","orderId":"9c222fa2-78fa-4b90-9d5a-aebb35226f1d"}</t>
  </si>
  <si>
    <t>be16eb0f-7b01-406f-8432-12dbdd7ece37</t>
  </si>
  <si>
    <t>{"sessionId":"d42fff91-299e-403f-8935-bbad215c0d5a","orderId":"be16eb0f-7b01-406f-8432-12dbdd7ece37"}</t>
  </si>
  <si>
    <t>19075653-7bb4-4055-9af5-7f6b28d1266a</t>
  </si>
  <si>
    <t>{"transactionId":"24062800278270","transferringAmount":"980.00"}</t>
  </si>
  <si>
    <t>Так держать!</t>
  </si>
  <si>
    <t>c3f82a59-5d6a-4b38-99fa-cff81b921f68</t>
  </si>
  <si>
    <t>{"sessionId":"cefb059c-d8ea-4041-8b3b-11d872bd08ad","orderId":"c3f82a59-5d6a-4b38-99fa-cff81b921f68"}</t>
  </si>
  <si>
    <t>cacafc55-bb52-40a0-82c3-9ba59beecda3</t>
  </si>
  <si>
    <t>{"sessionId":"ca6d694e-5b00-4eab-a815-69edabee4e98","orderId":"cacafc55-bb52-40a0-82c3-9ba59beecda3"}</t>
  </si>
  <si>
    <t>3e751ab3-ca9c-435a-946a-d8ceabe008ac</t>
  </si>
  <si>
    <t>{"sessionId":"c4c674df-d58b-42a7-97a0-b70d6f76e344","orderId":"3e751ab3-ca9c-435a-946a-d8ceabe008ac"}</t>
  </si>
  <si>
    <t>61d7c4c0-f565-4ea6-b644-e4ccd3c53d68</t>
  </si>
  <si>
    <t>{"sessionId":"b753ac54-d864-40f5-a831-f170dd6d595f","orderId":"61d7c4c0-f565-4ea6-b644-e4ccd3c53d68"}</t>
  </si>
  <si>
    <t>Liberty Pub</t>
  </si>
  <si>
    <t>0f989be5-015c-4742-9aa3-62d904827d53</t>
  </si>
  <si>
    <t>{"sessionId":"a927c776-3886-479b-a73d-d7c6dcd42636","orderId":"0f989be5-015c-4742-9aa3-62d904827d53"}</t>
  </si>
  <si>
    <t>7439450e-f1ac-4fa0-99f3-e6a2032fbe4d</t>
  </si>
  <si>
    <t>{"sessionId":"3f4b27a9-f107-4b77-9eff-e4e84f9b1244","orderId":"7439450e-f1ac-4fa0-99f3-e6a2032fbe4d"}</t>
  </si>
  <si>
    <t>f51c4dda-e554-448f-ba4e-4a9bfac39a28</t>
  </si>
  <si>
    <t>{"sessionId":"d7f9e2fe-f699-45be-a724-ac13e4974db9","orderId":"f51c4dda-e554-448f-ba4e-4a9bfac39a28"}</t>
  </si>
  <si>
    <t>a9695d63-a1d9-4269-a56d-dd3dff399ddf</t>
  </si>
  <si>
    <t>{"sessionId":"319eeaef-8ba1-49dd-81e1-4bb92a784d32","orderId":"a9695d63-a1d9-4269-a56d-dd3dff399ddf"}</t>
  </si>
  <si>
    <t>dc9b2d6a-5f8d-43fa-aef3-ca3a727f86e6</t>
  </si>
  <si>
    <t>{"transactionId":"24062800094175","transferringAmount":"490.00"}</t>
  </si>
  <si>
    <t>32ffc50c-9a66-416f-9872-454bb5fefc33</t>
  </si>
  <si>
    <t>{"sessionId":"8b46b510-ad19-47bc-b32e-d551e6b84d63","orderId":"32ffc50c-9a66-416f-9872-454bb5fefc33"}</t>
  </si>
  <si>
    <t>c8fd4136-e41c-4901-9b13-adca6c9c68a8</t>
  </si>
  <si>
    <t>{"sessionId":"5b0afd84-5e05-487d-86e1-741ea213b60f","orderId":"c8fd4136-e41c-4901-9b13-adca6c9c68a8"}</t>
  </si>
  <si>
    <t>9eb7c4b9-8527-4cbf-900f-fff076637e81</t>
  </si>
  <si>
    <t>{"sessionId":"52b81aec-5c4c-41c4-91b6-473069096979","orderId":"9eb7c4b9-8527-4cbf-900f-fff076637e81"}</t>
  </si>
  <si>
    <t>f2a3c940-a6da-4cce-a394-4a4600010385</t>
  </si>
  <si>
    <t>{"transactionId":"24070100153889","transferringAmount":"490.00"}</t>
  </si>
  <si>
    <t>52b7175f-e223-4406-9c15-d2fb6ffa761e</t>
  </si>
  <si>
    <t>{"sessionId":"106602eb-60b5-4a5d-9737-123448ddc8e1","orderId":"52b7175f-e223-4406-9c15-d2fb6ffa761e"}</t>
  </si>
  <si>
    <t>8e97971d-a011-4572-8ecb-2c0ef58e6cad</t>
  </si>
  <si>
    <t>{"sessionId":"fb349845-e1e6-4fd1-bc55-e25b36ce72bb","orderId":"8e97971d-a011-4572-8ecb-2c0ef58e6cad"}</t>
  </si>
  <si>
    <t>f1bcb0fc-b742-4aa8-8f4f-54e292ace0db</t>
  </si>
  <si>
    <t>{"sessionId":"498006c7-7ab6-4a6a-9667-ba7aa37239a9","orderId":"f1bcb0fc-b742-4aa8-8f4f-54e292ace0db"}</t>
  </si>
  <si>
    <t>e23b3e83-8ad3-4c12-8c9c-d6751682c4f6</t>
  </si>
  <si>
    <t>{"sessionId":"93238915-9a97-475a-9584-78aaeadcfa88","orderId":"e23b3e83-8ad3-4c12-8c9c-d6751682c4f6"}</t>
  </si>
  <si>
    <t>e90d2b9d-93df-492a-b888-13ab0e0e3241</t>
  </si>
  <si>
    <t>{"transactionId":"24070200314229","transferringAmount":"980.00"}</t>
  </si>
  <si>
    <t>Great food and service.</t>
  </si>
  <si>
    <t>3534ddd1-383b-41be-adcb-6bbf15045e53</t>
  </si>
  <si>
    <t>{"sessionId":"83253cfd-8b31-43bd-ab8e-104109842e07","orderId":"3534ddd1-383b-41be-adcb-6bbf15045e53"}</t>
  </si>
  <si>
    <t>6fb46147-e3d9-4647-8b7a-cf9e02434283</t>
  </si>
  <si>
    <t>{"transactionId":"24070200283806","transferringAmount":"411.60"}</t>
  </si>
  <si>
    <t>291b5507-1177-46b1-907d-02311bf13c72</t>
  </si>
  <si>
    <t>{"sessionId":"408f0ef0-17be-4dbc-bb8a-01dd463651cf","orderId":"291b5507-1177-46b1-907d-02311bf13c72"}</t>
  </si>
  <si>
    <t>77737335-e376-4666-bb74-5ef280f877ba</t>
  </si>
  <si>
    <t>{"sessionId":"080f5bf7-fdf9-4540-8e3a-b37c637c5c8a","orderId":"77737335-e376-4666-bb74-5ef280f877ba"}</t>
  </si>
  <si>
    <t>fd9070b9-8791-46fa-9e64-8b46f14aa0c4</t>
  </si>
  <si>
    <t>{"transactionId":"24070200167149","transferringAmount":"980.00"}</t>
  </si>
  <si>
    <t>30649538-8ced-49db-90a8-6c9ad4e12316</t>
  </si>
  <si>
    <t>{"transactionId":"24070200153204","transferringAmount":"98.00"}</t>
  </si>
  <si>
    <t>8c9ca923-886e-4b7b-a5e2-639e9ed0aafe</t>
  </si>
  <si>
    <t>{"sessionId":"8cc90ad1-4604-4556-97d9-20f51b0cce2d","orderId":"8c9ca923-886e-4b7b-a5e2-639e9ed0aafe"}</t>
  </si>
  <si>
    <t>teyavchar</t>
  </si>
  <si>
    <t>89660eaa-448b-43c0-aa44-e5296bd28144</t>
  </si>
  <si>
    <t>{"transactionId":"24070300346666","transferringAmount":"1960.00"}</t>
  </si>
  <si>
    <t>90ef672d-602a-4928-a5ec-2fe0c34c8b87</t>
  </si>
  <si>
    <t>{"sessionId":"d01a1f1d-e8ed-485f-87e4-84b8b695ea93","orderId":"90ef672d-602a-4928-a5ec-2fe0c34c8b87"}</t>
  </si>
  <si>
    <t>9c61aa32-3d12-43be-9fd3-71b07a514b36</t>
  </si>
  <si>
    <t>{"transactionId":"24070300165725","transferringAmount":"980.00"}</t>
  </si>
  <si>
    <t>0f086c22-b72a-4130-ac09-bf63c8c8628f</t>
  </si>
  <si>
    <t>{"sessionId":"466a7cc3-d5b5-45a0-9986-31bc1f2e9208","orderId":"0f086c22-b72a-4130-ac09-bf63c8c8628f"}</t>
  </si>
  <si>
    <t>19b80a58-4d15-44a0-aee5-62f357431a47</t>
  </si>
  <si>
    <t>{"transactionId":"24070300074387","transferringAmount":"980.00"}</t>
  </si>
  <si>
    <t>77207b3d-cf09-4103-9c27-384281346b5b</t>
  </si>
  <si>
    <t>{"transactionId":"24070400329790","transferringAmount":"1960.00"}</t>
  </si>
  <si>
    <t>f1510bdd-605e-475c-b788-4b4927904c0b</t>
  </si>
  <si>
    <t>{"transactionId":"24070400324836","transferringAmount":"2940.00"}</t>
  </si>
  <si>
    <t>8f6b4066-40f2-4dbd-be2d-25029ca5cc7c</t>
  </si>
  <si>
    <t>{"sessionId":"78a6c6c8-a894-4d05-b61d-e19dc58d7e7e","orderId":"8f6b4066-40f2-4dbd-be2d-25029ca5cc7c"}</t>
  </si>
  <si>
    <t>49ae9ff4-5be8-4bb7-8ceb-fa281fed61ef</t>
  </si>
  <si>
    <t>{"sessionId":"511a7c3d-876f-48d1-b7b8-00bb4bb58e0f","orderId":"49ae9ff4-5be8-4bb7-8ceb-fa281fed61ef"}</t>
  </si>
  <si>
    <t>c3189c15-91fb-4284-92c9-94695c5be292</t>
  </si>
  <si>
    <t>{"sessionId":"193bf5ed-bbe3-48c7-9e4a-cae40ba43e8e","orderId":"c3189c15-91fb-4284-92c9-94695c5be292"}</t>
  </si>
  <si>
    <t>5a08b777-2f92-4140-8a27-50494db43a80</t>
  </si>
  <si>
    <t>{"transactionId":"24070400273339","transferringAmount":"980.00"}</t>
  </si>
  <si>
    <t>27f2660e-1a3a-44f5-9e54-51b14faf4df6</t>
  </si>
  <si>
    <t>{"sessionId":"412f72b4-0cf7-4e53-8067-e89946861ef9","orderId":"27f2660e-1a3a-44f5-9e54-51b14faf4df6"}</t>
  </si>
  <si>
    <t>bdece07a-f94f-4b33-a416-44c8e64e04bf</t>
  </si>
  <si>
    <t>{"transactionId":"24070400213663","transferringAmount":"294.00"}</t>
  </si>
  <si>
    <t>c7c007c0-939e-46de-bf4a-34abffb05a0c</t>
  </si>
  <si>
    <t>{"transactionId":"24070400191014","transferringAmount":"980.00"}</t>
  </si>
  <si>
    <t>301bff12-c42b-4ba3-b412-2cb020598855</t>
  </si>
  <si>
    <t>{"transactionId":"24070400161811","transferringAmount":"490.00"}</t>
  </si>
  <si>
    <t>f39527c4-e4c6-4f10-bcf7-5b65d00c5720</t>
  </si>
  <si>
    <t>{"transactionId":"24070400092489","transferringAmount":"980.00"}</t>
  </si>
  <si>
    <t>82ca6ffb-eb3d-4d83-89b6-2a6a5f633822</t>
  </si>
  <si>
    <t>{"sessionId":"2c3f397b-948c-4476-947c-501af57c2faa","orderId":"82ca6ffb-eb3d-4d83-89b6-2a6a5f633822"}</t>
  </si>
  <si>
    <t>8184641d-0005-48e3-9dd2-7484ee4a1c40</t>
  </si>
  <si>
    <t>{"sessionId":"9b95bb57-f606-4510-aa85-5b9f0d1256f3","orderId":"8184641d-0005-48e3-9dd2-7484ee4a1c40"}</t>
  </si>
  <si>
    <t>02f5f7d0-5180-4e39-a18e-afa5a624d728</t>
  </si>
  <si>
    <t>{"sessionId":"eb5f6fd8-e6e1-4cf2-a177-846b9300cea4","orderId":"02f5f7d0-5180-4e39-a18e-afa5a624d728"}</t>
  </si>
  <si>
    <t>66f7fdbc-5b12-402e-af6a-d7fa22271a86</t>
  </si>
  <si>
    <t>{"transactionId":"24070700135000","transferringAmount":"490.00"}</t>
  </si>
  <si>
    <t>7a400b2e-80e7-4c70-9256-088d86a5ce0f</t>
  </si>
  <si>
    <t>{"sessionId":"086c5660-16ab-469c-b623-d6e24c1c067e","orderId":"7a400b2e-80e7-4c70-9256-088d86a5ce0f"}</t>
  </si>
  <si>
    <t>Shat shrhakalucun</t>
  </si>
  <si>
    <t>3921537f-1929-4a82-812c-becc29f18ebb</t>
  </si>
  <si>
    <t>{"sessionId":"6b46ebee-50a3-4bc9-b50f-ee3964d33dd3","orderId":"3921537f-1929-4a82-812c-becc29f18ebb"}</t>
  </si>
  <si>
    <t>2c69e668-b602-4735-b269-85e0758005ed</t>
  </si>
  <si>
    <t>{"sessionId":"acea7a22-216e-4068-8cca-c9b17d009575","orderId":"2c69e668-b602-4735-b269-85e0758005ed"}</t>
  </si>
  <si>
    <t>8a6fad6f-ee0a-4f20-bf9f-bb2e88f94af3</t>
  </si>
  <si>
    <t>{"transactionId":"24070600263506","transferringAmount":"284.20"}</t>
  </si>
  <si>
    <t>4238a994-d988-4e0f-887d-4a92763ba246</t>
  </si>
  <si>
    <t>{"sessionId":"b4530a83-9bce-4dbd-8353-764970be7b6c","orderId":"4238a994-d988-4e0f-887d-4a92763ba246"}</t>
  </si>
  <si>
    <t>75951184-81d5-4f2b-b1ff-f3f7ce6d3fd0</t>
  </si>
  <si>
    <t>{"sessionId":"2944509b-0187-41c3-b4e3-a9e549cbc453","orderId":"75951184-81d5-4f2b-b1ff-f3f7ce6d3fd0"}</t>
  </si>
  <si>
    <t>08ae869f-7964-4415-93c0-c18a50cc1471</t>
  </si>
  <si>
    <t>{"sessionId":"eb3e7fc3-8077-425e-a330-6ffc48af77b4","orderId":"08ae869f-7964-4415-93c0-c18a50cc1471"}</t>
  </si>
  <si>
    <t>d99cd215-dcbf-49c4-9e81-488c51edc898</t>
  </si>
  <si>
    <t>{"sessionId":"7af2284b-0e0c-4341-a195-6df01b0aa3f5","orderId":"d99cd215-dcbf-49c4-9e81-488c51edc898"}</t>
  </si>
  <si>
    <t>52e68e50-5b38-499d-82b2-2c2db6caf794</t>
  </si>
  <si>
    <t>{"sessionId":"50147e5e-c08a-427e-bf4b-b8a3900f193c","orderId":"52e68e50-5b38-499d-82b2-2c2db6caf794"}</t>
  </si>
  <si>
    <t>Thank you🤠</t>
  </si>
  <si>
    <t>ed065443-b4b3-4803-8e40-552e893aa6ea</t>
  </si>
  <si>
    <t>{"sessionId":"68ac71d5-1a52-41f7-b7bc-5cedc9f35bb8","orderId":"ed065443-b4b3-4803-8e40-552e893aa6ea"}</t>
  </si>
  <si>
    <t>7cdfb9d5-57f0-4d71-852f-44f1793ecc72</t>
  </si>
  <si>
    <t>{"sessionId":"49dc69a0-4557-4d3d-bd71-1f6a3f9d93b6","orderId":"7cdfb9d5-57f0-4d71-852f-44f1793ecc72"}</t>
  </si>
  <si>
    <t>49580a3d-f601-423a-85de-06083877db6f</t>
  </si>
  <si>
    <t>{"sessionId":"991dba1c-7117-4e84-854c-600abe19408a","orderId":"49580a3d-f601-423a-85de-06083877db6f"}</t>
  </si>
  <si>
    <t>b9d0b31f-b043-4d61-b3fb-6e3bb32193fa</t>
  </si>
  <si>
    <t>{"sessionId":"7832d516-b720-4527-ab07-9c1d944c30b4","orderId":"b9d0b31f-b043-4d61-b3fb-6e3bb32193fa"}</t>
  </si>
  <si>
    <t>24057747-ee91-409d-8d49-b714331bfa70</t>
  </si>
  <si>
    <t>{"sessionId":"8296d353-0ca8-41a8-b344-a12fcfa7e21c","orderId":"24057747-ee91-409d-8d49-b714331bfa70"}</t>
  </si>
  <si>
    <t>071ca051-9a77-4ba4-882a-8d9e036178ed</t>
  </si>
  <si>
    <t>{"sessionId":"e62ac5a5-cd2a-4c52-b09c-cad326470d7c","orderId":"071ca051-9a77-4ba4-882a-8d9e036178ed"}</t>
  </si>
  <si>
    <t>9dece3e0-85c2-4788-bd23-0f743ac7199e</t>
  </si>
  <si>
    <t>{"sessionId":"e7f7c5f7-0f9b-4eb7-b752-4e5bdd7d9468","orderId":"9dece3e0-85c2-4788-bd23-0f743ac7199e"}</t>
  </si>
  <si>
    <t>865518e3-4bf0-4652-a874-92089328635a</t>
  </si>
  <si>
    <t>{"sessionId":"c0c6040e-ea18-40b6-839e-d319fd04348a","orderId":"865518e3-4bf0-4652-a874-92089328635a"}</t>
  </si>
  <si>
    <t>301d6c4a-11a0-4000-92bf-ac44c1937c6c</t>
  </si>
  <si>
    <t>{"transactionId":"24070500239399","transferringAmount":"980.00"}</t>
  </si>
  <si>
    <t>70cc2246-a344-43cc-983e-c55e6d1591f0</t>
  </si>
  <si>
    <t>{"sessionId":"c91a6eb7-d594-4670-a1a8-6b5aa34949ea","orderId":"70cc2246-a344-43cc-983e-c55e6d1591f0"}</t>
  </si>
  <si>
    <t>4f076a95-bf2a-4784-bcdd-453019616779</t>
  </si>
  <si>
    <t>{"sessionId":"82aa1394-7158-4eff-836f-cbda2e95f84e","orderId":"4f076a95-bf2a-4784-bcdd-453019616779"}</t>
  </si>
  <si>
    <t>023facb6-85f2-4dec-859b-d8be635b0268</t>
  </si>
  <si>
    <t>{"sessionId":"1b6539ba-0455-4377-8a17-44b467031a58","orderId":"023facb6-85f2-4dec-859b-d8be635b0268"}</t>
  </si>
  <si>
    <t>8583d7fe-0104-4225-84fc-bd8f55d93241</t>
  </si>
  <si>
    <t>{"sessionId":"2c1d69e5-e0b9-4687-9e75-cdb48dd23b61","orderId":"8583d7fe-0104-4225-84fc-bd8f55d93241"}</t>
  </si>
  <si>
    <t>d65398e6-d475-4721-b4bf-dda0cfbe7f64</t>
  </si>
  <si>
    <t>{"sessionId":"917d178f-6ede-4099-8a7f-60cdd9a210e8","orderId":"d65398e6-d475-4721-b4bf-dda0cfbe7f64"}</t>
  </si>
  <si>
    <t>791eafa3-8a0e-4590-a7bb-1d3c3e8e7eb2</t>
  </si>
  <si>
    <t>{"sessionId":"f1712d34-842b-4720-a5d3-9c302423c9b7","orderId":"791eafa3-8a0e-4590-a7bb-1d3c3e8e7eb2"}</t>
  </si>
  <si>
    <t>f22f7b4e-374f-41a7-bf60-b0f4c7d27421</t>
  </si>
  <si>
    <t>{"sessionId":"34197593-dc88-4a35-ae95-88163e8fa324","orderId":"f22f7b4e-374f-41a7-bf60-b0f4c7d27421"}</t>
  </si>
  <si>
    <t>a694aec7-0cb7-4c06-aa54-5c33e0aa8e03</t>
  </si>
  <si>
    <t>{"sessionId":"78775bf3-8883-4348-815c-c203b8178748","orderId":"a694aec7-0cb7-4c06-aa54-5c33e0aa8e03"}</t>
  </si>
  <si>
    <t>b7ea4462-c9f7-46a8-8056-c10c70a7ad83</t>
  </si>
  <si>
    <t>{"sessionId":"43efa160-a09b-447f-a999-03f2dc726174","orderId":"b7ea4462-c9f7-46a8-8056-c10c70a7ad83"}</t>
  </si>
  <si>
    <t>26c356a3-5c58-48f9-b93a-1e5f672f6c3d</t>
  </si>
  <si>
    <t>{"sessionId":"5a773c4c-5aa8-421b-be67-67939591dba9","orderId":"26c356a3-5c58-48f9-b93a-1e5f672f6c3d"}</t>
  </si>
  <si>
    <t>6cd2d0c5-c2d1-4a36-8e31-e0f30680474e</t>
  </si>
  <si>
    <t>{"sessionId":"c576492e-5859-478f-84d0-2d5ea72d3bd8","orderId":"6cd2d0c5-c2d1-4a36-8e31-e0f30680474e"}</t>
  </si>
  <si>
    <t>eb84d5d9-9a51-452e-bef6-bd1c3db8ef16</t>
  </si>
  <si>
    <t>{"transactionId":"24071000000299","transferringAmount":"490.00"}</t>
  </si>
  <si>
    <t>7d52681c-be39-46d9-90fe-78396c2ed6ab</t>
  </si>
  <si>
    <t>{"sessionId":"7a1fb635-57de-4f6a-8806-2aeb5099d4c4","orderId":"7d52681c-be39-46d9-90fe-78396c2ed6ab"}</t>
  </si>
  <si>
    <t>63f431be-f02a-45a5-a697-dd343b34f054</t>
  </si>
  <si>
    <t>{"sessionId":"2b2e0f04-f919-4a82-a1bb-8292d0101a36","orderId":"63f431be-f02a-45a5-a697-dd343b34f054"}</t>
  </si>
  <si>
    <t>bc7e8793-6cb2-4ae6-98ff-7ec242162017</t>
  </si>
  <si>
    <t>{"transactionId":"24070900292440","transferringAmount":"980.00"}</t>
  </si>
  <si>
    <t>327e9e32-03c6-44c6-8a90-1e4340add905</t>
  </si>
  <si>
    <t>{"sessionId":"e76ff657-071f-4556-91b2-e06ccc77f0ca","orderId":"327e9e32-03c6-44c6-8a90-1e4340add905"}</t>
  </si>
  <si>
    <t>b48b6b68-a393-4b45-8279-71c28aefff05</t>
  </si>
  <si>
    <t>{"sessionId":"ceed22ea-4de5-4959-baf3-7334e9442a7c","orderId":"b48b6b68-a393-4b45-8279-71c28aefff05"}</t>
  </si>
  <si>
    <t>6c1e0b5c-6b07-4768-a0f4-09f62d93759b</t>
  </si>
  <si>
    <t>{"sessionId":"c1bdee15-ce77-4994-a079-0f545cba9eb3","orderId":"6c1e0b5c-6b07-4768-a0f4-09f62d93759b"}</t>
  </si>
  <si>
    <t>e6e5e739-15b7-4c61-b274-95112103e1e1</t>
  </si>
  <si>
    <t>{"sessionId":"75f7ac5b-c622-4b0a-8c75-9fd63d008730","orderId":"e6e5e739-15b7-4c61-b274-95112103e1e1"}</t>
  </si>
  <si>
    <t>af2ba15f-949d-4740-9c58-125b111b0106</t>
  </si>
  <si>
    <t>{"sessionId":"82950308-4bb7-4c04-998c-2e77116c9989","orderId":"af2ba15f-949d-4740-9c58-125b111b0106"}</t>
  </si>
  <si>
    <t>bc40da3a-db34-4c90-b34e-03f465a9426a</t>
  </si>
  <si>
    <t>{"sessionId":"0d36a10f-ff0b-4074-91eb-bd254d724fae","orderId":"bc40da3a-db34-4c90-b34e-03f465a9426a"}</t>
  </si>
  <si>
    <t>d315e395-35ee-45c5-a83b-e3f7c8459cc7</t>
  </si>
  <si>
    <t>{"sessionId":"f6e2f02b-56bd-439a-bff5-03ddc995ed7b","orderId":"d315e395-35ee-45c5-a83b-e3f7c8459cc7"}</t>
  </si>
  <si>
    <t>712934a4-b99f-4987-a681-7ce32b02e1e6</t>
  </si>
  <si>
    <t>{"sessionId":"c687dd9c-c374-4728-be3e-d75984174a16","orderId":"712934a4-b99f-4987-a681-7ce32b02e1e6"}</t>
  </si>
  <si>
    <t>6107f0cf-ccbb-40d4-979f-7b26eb326a97</t>
  </si>
  <si>
    <t>{"transactionId":"24070900109640","transferringAmount":"490.00"}</t>
  </si>
  <si>
    <t>2b7448f6-41e0-4673-8668-8c0c150c54ea</t>
  </si>
  <si>
    <t>{"sessionId":"45561bef-ba5b-47b4-a9d0-e9e9d6098759","orderId":"2b7448f6-41e0-4673-8668-8c0c150c54ea"}</t>
  </si>
  <si>
    <t>145e6e2a-0893-464e-999a-effe3f578c0f</t>
  </si>
  <si>
    <t>{"sessionId":"8917caa3-2ac4-49fd-a3b6-886f0e585919","orderId":"145e6e2a-0893-464e-999a-effe3f578c0f"}</t>
  </si>
  <si>
    <t>8a1a68d6-9401-4067-9640-65af8a722f2e</t>
  </si>
  <si>
    <t>{"sessionId":"03054d43-0f04-459a-9640-51287793f457","orderId":"8a1a68d6-9401-4067-9640-65af8a722f2e"}</t>
  </si>
  <si>
    <t>2a9b48c4-bdd4-4fe1-9d39-5e09550394bc</t>
  </si>
  <si>
    <t>{"sessionId":"163ceac2-0693-4e34-9478-40b75cd34559","orderId":"2a9b48c4-bdd4-4fe1-9d39-5e09550394bc"}</t>
  </si>
  <si>
    <t>77a435b4-8d1a-438a-ace7-0cf036cb48a7</t>
  </si>
  <si>
    <t>{"sessionId":"a52d5706-e560-4cd7-81a0-ea7fd9ad87be","orderId":"77a435b4-8d1a-438a-ace7-0cf036cb48a7"}</t>
  </si>
  <si>
    <t>408d1bc2-090c-43aa-886c-aec08cdcf19d</t>
  </si>
  <si>
    <t>{"sessionId":"14484ce7-73c0-4f37-bf4c-f84dc335b47a","orderId":"408d1bc2-090c-43aa-886c-aec08cdcf19d"}</t>
  </si>
  <si>
    <t>ad588086-1f73-450d-b756-11739ebb976a</t>
  </si>
  <si>
    <t>{"sessionId":"02f265a6-87ac-4cde-a81e-cd0bd8ab0feb","orderId":"ad588086-1f73-450d-b756-11739ebb976a"}</t>
  </si>
  <si>
    <t>a1d06c17-e9b1-49e1-bed4-e4a2c883c464</t>
  </si>
  <si>
    <t>{"sessionId":"99d04329-0910-4386-bc2c-fdf37c9359f4","orderId":"a1d06c17-e9b1-49e1-bed4-e4a2c883c464"}</t>
  </si>
  <si>
    <t>065eec13-196a-4418-a461-96be8b13fcb0</t>
  </si>
  <si>
    <t>{"sessionId":"c27fde4e-169a-41a6-9c7f-1c0026999b77","orderId":"065eec13-196a-4418-a461-96be8b13fcb0"}</t>
  </si>
  <si>
    <t>25ac42d4-0a1e-4e5d-8679-f75623f411fa</t>
  </si>
  <si>
    <t>{"sessionId":"c866f5bb-d79e-4552-b11e-21f41c6c0880","orderId":"25ac42d4-0a1e-4e5d-8679-f75623f411fa"}</t>
  </si>
  <si>
    <t>56a93b86-3983-49ab-985f-a62fc1ef62c9</t>
  </si>
  <si>
    <t>{"sessionId":"f40653d4-da5a-4839-ac1b-7af3dc7206e6","orderId":"56a93b86-3983-49ab-985f-a62fc1ef62c9"}</t>
  </si>
  <si>
    <t>Թեսթերի համար</t>
  </si>
  <si>
    <t>98e154dd-124e-4d60-98c2-459f09a271aa</t>
  </si>
  <si>
    <t>{"sessionId":"f198a6da-8081-4b11-8d41-7fbd27154319","orderId":"98e154dd-124e-4d60-98c2-459f09a271aa"}</t>
  </si>
  <si>
    <t>3cb8f6a3-e55c-4e76-b5bf-859adad15590</t>
  </si>
  <si>
    <t>{"sessionId":"21d110a3-d13f-4793-8806-81f937f79301","orderId":"3cb8f6a3-e55c-4e76-b5bf-859adad15590"}</t>
  </si>
  <si>
    <t>d7f593ea-860f-497d-891e-8e535c341095</t>
  </si>
  <si>
    <t>{"sessionId":"920241d2-bde8-4dd6-bdb4-4070469795d1","orderId":"d7f593ea-860f-497d-891e-8e535c341095"}</t>
  </si>
  <si>
    <t>c7f59dcc-ebe9-461b-b516-96286bbec634</t>
  </si>
  <si>
    <t>{"sessionId":"385b29f9-a38f-4c9d-8ce0-23b9dc8a83dc","orderId":"c7f59dcc-ebe9-461b-b516-96286bbec634"}</t>
  </si>
  <si>
    <t>c5aab0c0-2ee8-4d10-b5ae-3990276b1f1f</t>
  </si>
  <si>
    <t>{"sessionId":"b729260d-9d63-48cc-80cc-72fd1a72b4f9","orderId":"c5aab0c0-2ee8-4d10-b5ae-3990276b1f1f"}</t>
  </si>
  <si>
    <t>884b0333-c8ae-4df4-9927-202e68b0a249</t>
  </si>
  <si>
    <t>{"sessionId":"40b560b7-dd11-4566-a36e-941ebe9bb130","orderId":"884b0333-c8ae-4df4-9927-202e68b0a249"}</t>
  </si>
  <si>
    <t>0ef5166b-b5ec-484b-a5ce-d7ef6710d81b</t>
  </si>
  <si>
    <t>{"sessionId":"a5d0259b-455d-4dea-92bf-78978fc1cba2","orderId":"0ef5166b-b5ec-484b-a5ce-d7ef6710d81b"}</t>
  </si>
  <si>
    <t>05134a0e-3304-418d-aa18-a35c4d58584f</t>
  </si>
  <si>
    <t>{"sessionId":"4ec6b841-114c-4a48-a4f8-de77e869bf5d","orderId":"05134a0e-3304-418d-aa18-a35c4d58584f"}</t>
  </si>
  <si>
    <t>ef785b71-77ee-44c6-80f6-822c49f00a6f</t>
  </si>
  <si>
    <t>{"sessionId":"fe61d6e8-e499-4421-a373-3de7481aaa5c","orderId":"ef785b71-77ee-44c6-80f6-822c49f00a6f"}</t>
  </si>
  <si>
    <t>f396f95a-677b-4035-9127-b94511377120</t>
  </si>
  <si>
    <t>{"sessionId":"f9ea07eb-f580-4d26-b2f8-e591fbe737db","orderId":"f396f95a-677b-4035-9127-b94511377120"}</t>
  </si>
  <si>
    <t>46aa9839-b9e9-42c0-a891-c4ced8ea33b7</t>
  </si>
  <si>
    <t>{"sessionId":"f6a4a7c1-b8fd-45b7-aec7-5f14569880aa","orderId":"46aa9839-b9e9-42c0-a891-c4ced8ea33b7"}</t>
  </si>
  <si>
    <t>ac8d0e7b-c765-428a-ace7-38573778cd24</t>
  </si>
  <si>
    <t>{"transactionId":"24070800326255","transferringAmount":"1960.00"}</t>
  </si>
  <si>
    <t>af631729-39c7-443f-91cb-f0140ce0354e</t>
  </si>
  <si>
    <t>{"sessionId":"db9157ab-c3e9-4764-a3a9-7ce4732dfc4b","orderId":"af631729-39c7-443f-91cb-f0140ce0354e"}</t>
  </si>
  <si>
    <t>3b22a8fa-37e6-43dd-89ec-453e094a997e</t>
  </si>
  <si>
    <t>{"sessionId":"3674bf3b-3af2-4cf7-885f-a0f0df9c9e66","orderId":"3b22a8fa-37e6-43dd-89ec-453e094a997e"}</t>
  </si>
  <si>
    <t>8a6056af-6e72-4a98-bf1b-7e3fc0233287</t>
  </si>
  <si>
    <t>{"sessionId":"6225939a-f114-4b45-92af-51f50e23dfd3","orderId":"8a6056af-6e72-4a98-bf1b-7e3fc0233287"}</t>
  </si>
  <si>
    <t>411d993c-80d9-4fa4-b7d4-e83fca54a5af</t>
  </si>
  <si>
    <t>{"sessionId":"f0b4c69f-6bae-4878-bf77-c0e94cc460aa","orderId":"411d993c-80d9-4fa4-b7d4-e83fca54a5af"}</t>
  </si>
  <si>
    <t>ff627e8b-d909-435a-9d87-a21d06df3ba0</t>
  </si>
  <si>
    <t>{"sessionId":"e1fd343f-af52-4672-bf5b-1fd6a60f51e8","orderId":"ff627e8b-d909-435a-9d87-a21d06df3ba0"}</t>
  </si>
  <si>
    <t>2538e8fa-4260-4cfb-88be-a2ae724778a2</t>
  </si>
  <si>
    <t>{"sessionId":"1efbb9b1-d36a-4d6f-8d51-867acd94aca2","orderId":"2538e8fa-4260-4cfb-88be-a2ae724778a2"}</t>
  </si>
  <si>
    <t>1ccdd60f-9499-4457-af07-07eadecaa701</t>
  </si>
  <si>
    <t>{"sessionId":"11b17d52-990e-4faf-bae2-514634ac2c04","orderId":"1ccdd60f-9499-4457-af07-07eadecaa701"}</t>
  </si>
  <si>
    <t>7e7cddcb-5a02-4cc1-90ca-b8428f501e9c</t>
  </si>
  <si>
    <t>{"sessionId":"ae675fb5-3552-4b47-a18b-42c2b305ba32","orderId":"7e7cddcb-5a02-4cc1-90ca-b8428f501e9c"}</t>
  </si>
  <si>
    <t>ad5c6c5a-cee8-467a-8480-0e28cd66c25e</t>
  </si>
  <si>
    <t>{"sessionId":"d8885d10-1bed-47cf-afdc-5e9b4b84d8b2","orderId":"ad5c6c5a-cee8-467a-8480-0e28cd66c25e"}</t>
  </si>
  <si>
    <t>Պարտաճանանչ վճարողի կողմից</t>
  </si>
  <si>
    <t>ee428b54-febd-4264-bc2d-56935caea503</t>
  </si>
  <si>
    <t>{"sessionId":"0592390b-af15-400b-a838-42488bea301d","orderId":"ee428b54-febd-4264-bc2d-56935caea503"}</t>
  </si>
  <si>
    <t>3aac7118-743f-470b-b102-496bbe8d44b8</t>
  </si>
  <si>
    <t>{"sessionId":"0a3cb5ad-a833-49ab-88bb-cf548026d7d6","orderId":"3aac7118-743f-470b-b102-496bbe8d44b8"}</t>
  </si>
  <si>
    <t>90940607-72b5-4e4c-8b78-bb08435ea0f5</t>
  </si>
  <si>
    <t>{"transactionId":"24071000379548","transferringAmount":"980.00"}</t>
  </si>
  <si>
    <t>a5b9eec5-146c-4c7a-a88b-983ab8f40e21</t>
  </si>
  <si>
    <t>{"transactionId":"24071000365008","transferringAmount":"980.00"}</t>
  </si>
  <si>
    <t>ebe53b6e-dba3-4e82-897a-ced01d773ffe</t>
  </si>
  <si>
    <t>{"sessionId":"81e43f59-7e81-4085-aad4-c9eccea93ed5","orderId":"ebe53b6e-dba3-4e82-897a-ced01d773ffe"}</t>
  </si>
  <si>
    <t>aa21239d-f4bf-48d5-a7bb-4c949fac9b1f</t>
  </si>
  <si>
    <t>{"transactionId":"24071000336560","transferringAmount":"3920.00"}</t>
  </si>
  <si>
    <t>15b6d4eb-67ff-454a-a1c8-a791c7195203</t>
  </si>
  <si>
    <t>{"transactionId":"24071000302721","transferringAmount":"1960.00"}</t>
  </si>
  <si>
    <t>bed8b353-e060-458f-9aff-cb963c950310</t>
  </si>
  <si>
    <t>{"sessionId":"fbb4322b-80a8-47fd-8e50-0ac0e41001fc","orderId":"bed8b353-e060-458f-9aff-cb963c950310"}</t>
  </si>
  <si>
    <t>7e648896-58e8-4215-b61c-f1a6b235a10f</t>
  </si>
  <si>
    <t>{"transactionId":"24071000257476","transferringAmount":"980.00"}</t>
  </si>
  <si>
    <t>Տոմային սիրով💝</t>
  </si>
  <si>
    <t>594d3ff4-ab01-4f52-a248-3a6a1cca99dc</t>
  </si>
  <si>
    <t>{"sessionId":"d6539151-3c2c-468e-a779-95d8a91987c5","orderId":"594d3ff4-ab01-4f52-a248-3a6a1cca99dc"}</t>
  </si>
  <si>
    <t>32c5b4e7-c37a-4a9a-ac4a-ab9157b009d4</t>
  </si>
  <si>
    <t>{"transactionId":"24071000130666","transferringAmount":"980.00"}</t>
  </si>
  <si>
    <t>3f82df86-15f9-41af-b1a4-d33d29c74b36</t>
  </si>
  <si>
    <t>{"transactionId":"24071000111540","transferringAmount":"294.00"}</t>
  </si>
  <si>
    <t>35928a54-8f18-4bdc-8ec1-602e1f78d4cf</t>
  </si>
  <si>
    <t>{"sessionId":"60c03980-e5e0-4136-8c25-463be6873fd6","orderId":"35928a54-8f18-4bdc-8ec1-602e1f78d4cf"}</t>
  </si>
  <si>
    <t>f7e68dce-2ef6-4556-8398-c24c5c9af1ad</t>
  </si>
  <si>
    <t>{"sessionId":"b3b7ee0c-0ae3-480b-a1c3-d8104f05076a","orderId":"f7e68dce-2ef6-4556-8398-c24c5c9af1ad"}</t>
  </si>
  <si>
    <t>dca13b1a-7ce7-486a-9053-b0cee42f2906</t>
  </si>
  <si>
    <t>{"sessionId":"a2c45ff7-eb26-49e5-b93e-5cfe3db9b44e","orderId":"dca13b1a-7ce7-486a-9053-b0cee42f2906"}</t>
  </si>
  <si>
    <t>bf7f5ce1-6d5f-4470-86bf-a1a04875a6a0</t>
  </si>
  <si>
    <t>{"sessionId":"bd6820dc-f0c9-4813-b64b-4c57de9d8da0","orderId":"bf7f5ce1-6d5f-4470-86bf-a1a04875a6a0"}</t>
  </si>
  <si>
    <t>d8e4e4bf-1b8c-44ae-989c-5092d5288561</t>
  </si>
  <si>
    <t>{"transactionId":"24071100393071","transferringAmount":"294.00"}</t>
  </si>
  <si>
    <t>a0bd8031-45d3-44e5-a2c5-1c17f1883936</t>
  </si>
  <si>
    <t>{"sessionId":"e17a83a6-797e-42fa-92ae-c6abd25945ee","orderId":"a0bd8031-45d3-44e5-a2c5-1c17f1883936"}</t>
  </si>
  <si>
    <t>309920c7-946d-434b-af04-6fcaa559e0b2</t>
  </si>
  <si>
    <t>{"sessionId":"b87ba839-941e-4493-8ce6-640cd4f2441e","orderId":"309920c7-946d-434b-af04-6fcaa559e0b2"}</t>
  </si>
  <si>
    <t>d74bc713-a9e0-4a2d-ab89-ded46df51d51</t>
  </si>
  <si>
    <t>{"transactionId":"24071100375259","transferringAmount":"1960.00"}</t>
  </si>
  <si>
    <t>Մերսի)</t>
  </si>
  <si>
    <t>8093598a-5f4a-4307-9684-32f499da6712</t>
  </si>
  <si>
    <t>{"sessionId":"5421e934-e2ba-4825-9b3e-306ec4583c5b","orderId":"8093598a-5f4a-4307-9684-32f499da6712"}</t>
  </si>
  <si>
    <t>ba515d91-d552-4429-9757-dd8bab3196ce</t>
  </si>
  <si>
    <t>{"sessionId":"437ca8c4-97f2-4007-b02d-ba3682d1f281","orderId":"ba515d91-d552-4429-9757-dd8bab3196ce"}</t>
  </si>
  <si>
    <t>94037750-8ac4-452a-a99b-538594a9d635</t>
  </si>
  <si>
    <t>{"sessionId":"23cf2420-6262-44de-bcf1-2a6bb236b3f3","orderId":"94037750-8ac4-452a-a99b-538594a9d635"}</t>
  </si>
  <si>
    <t>e2df57cd-da68-4901-b514-03718e594625</t>
  </si>
  <si>
    <t>{"sessionId":"a7c53d90-2c0c-44e6-9b20-3ee39b3a5f3a","orderId":"e2df57cd-da68-4901-b514-03718e594625"}</t>
  </si>
  <si>
    <t>729faff4-a15f-4c6e-9bc0-12e9cdffffb0</t>
  </si>
  <si>
    <t>{"transactionId":"24071100281818","transferringAmount":"490.00"}</t>
  </si>
  <si>
    <t>eee2c8ce-db6f-405a-8581-208765dced4f</t>
  </si>
  <si>
    <t>{"sessionId":"d9161ea4-0b2f-4f3d-b598-235c6866f30d","orderId":"eee2c8ce-db6f-405a-8581-208765dced4f"}</t>
  </si>
  <si>
    <t>91270d24-a361-49fc-9a7e-e5fb5e18f3b1</t>
  </si>
  <si>
    <t>{"sessionId":"af3a758e-d813-40ed-b274-39af9bf5be0e","orderId":"91270d24-a361-49fc-9a7e-e5fb5e18f3b1"}</t>
  </si>
  <si>
    <t>854d27df-bd28-416a-ba80-e7ddd2654798</t>
  </si>
  <si>
    <t>{"sessionId":"0024ee15-300f-4c30-8ba6-a8129106943c","orderId":"854d27df-bd28-416a-ba80-e7ddd2654798"}</t>
  </si>
  <si>
    <t>edc54f8d-a323-4211-a92b-be829f37aa75</t>
  </si>
  <si>
    <t>{"sessionId":"a9e8b9ca-c9b5-489e-bde5-af06fe896c8f","orderId":"edc54f8d-a323-4211-a92b-be829f37aa75"}</t>
  </si>
  <si>
    <t>e8389fad-ce99-4833-b889-36381f6418d4</t>
  </si>
  <si>
    <t>{"sessionId":"70278e07-f07e-469e-8069-7e27143aaf3b","orderId":"e8389fad-ce99-4833-b889-36381f6418d4"}</t>
  </si>
  <si>
    <t>45b09c31-1213-4a24-b6c3-ab97af63be10</t>
  </si>
  <si>
    <t>50221648-306d-4ed5-8761-6128915b0066</t>
  </si>
  <si>
    <t>{"sessionId":"effd2441-b12b-488f-b7b8-7f1014279b95","orderId":"50221648-306d-4ed5-8761-6128915b0066"}</t>
  </si>
  <si>
    <t>80765aa5-8bea-452f-8df3-9bd62e32567b</t>
  </si>
  <si>
    <t>3a55989d-25ca-466c-baaa-c88d03f4c914</t>
  </si>
  <si>
    <t>{"sessionId":"5ee96f22-1955-45aa-8457-7d432595beac","orderId":"3a55989d-25ca-466c-baaa-c88d03f4c914"}</t>
  </si>
  <si>
    <t>40aa24c6-87a4-41ef-8279-4410365dadd2</t>
  </si>
  <si>
    <t>{"sessionId":"d42e6559-dad5-452f-b8dd-031cd8ed33f5","orderId":"40aa24c6-87a4-41ef-8279-4410365dadd2"}</t>
  </si>
  <si>
    <t>5109c5ed-3f22-4837-9c0a-f94cf98fa4a2</t>
  </si>
  <si>
    <t>{"sessionId":"c38f3234-8afe-4138-a18d-387bf872b172","orderId":"5109c5ed-3f22-4837-9c0a-f94cf98fa4a2"}</t>
  </si>
  <si>
    <t>Sunrise noyland</t>
  </si>
  <si>
    <t>SUNRISE NOYLAND</t>
  </si>
  <si>
    <t>991cd870-eede-4b5d-8a40-b105357b9e0a</t>
  </si>
  <si>
    <t>{"sessionId":"56c0fc96-3137-4e49-b48d-518293cf188a","orderId":"991cd870-eede-4b5d-8a40-b105357b9e0a"}</t>
  </si>
  <si>
    <t>bd1e5b1d-fce9-4276-9b83-906f22eb03a5</t>
  </si>
  <si>
    <t>{"sessionId":"020fb38e-9acb-47b7-ae62-f21001bc83ea","orderId":"bd1e5b1d-fce9-4276-9b83-906f22eb03a5"}</t>
  </si>
  <si>
    <t>Tashir Mashtoc</t>
  </si>
  <si>
    <t>Tashit Mashtoc</t>
  </si>
  <si>
    <t>e459f4ba-ffc4-43f9-a563-e262010a150e</t>
  </si>
  <si>
    <t>077a9f61-6c8d-4d83-8833-0183ca36088f</t>
  </si>
  <si>
    <t>fd9a0fa7-4f1e-4c95-9ae0-4ecd3a76c570</t>
  </si>
  <si>
    <t>{"sessionId":"f82d995b-dee9-469a-9246-fdb478fa76d8","orderId":"fd9a0fa7-4f1e-4c95-9ae0-4ecd3a76c570"}</t>
  </si>
  <si>
    <t>f36f3f7a-d79b-4745-8b6e-f8f56fe30354</t>
  </si>
  <si>
    <t>{"sessionId":"28ebd43f-03f5-47c7-aa77-d854cce808f7","orderId":"f36f3f7a-d79b-4745-8b6e-f8f56fe30354"}</t>
  </si>
  <si>
    <t>2154fec4-b0a9-4792-854b-67c7152ff71e</t>
  </si>
  <si>
    <t>{"sessionId":"acd342a2-9fd2-49c7-8451-570e8ac936bd","orderId":"2154fec4-b0a9-4792-854b-67c7152ff71e"}</t>
  </si>
  <si>
    <t>573edccf-ab22-4525-9c19-06283b757207</t>
  </si>
  <si>
    <t>{"sessionId":"f6adc622-2b6a-43b5-8b92-f9d1731557ba","orderId":"573edccf-ab22-4525-9c19-06283b757207"}</t>
  </si>
  <si>
    <t>f9195202-b41b-4942-ae29-b289514270df</t>
  </si>
  <si>
    <t>{"sessionId":"c175c4fa-c033-4980-902e-818e0f2458ea","orderId":"f9195202-b41b-4942-ae29-b289514270df"}</t>
  </si>
  <si>
    <t>032c7234-de11-4181-a663-71a30c7c009e</t>
  </si>
  <si>
    <t>{"sessionId":"8cd7ffb4-a731-437d-bfa8-37d67919d6d2","orderId":"032c7234-de11-4181-a663-71a30c7c009e"}</t>
  </si>
  <si>
    <t>faeac789-30a5-4706-a83a-f82f375cd10e</t>
  </si>
  <si>
    <t>{"sessionId":"e1d0e126-1434-4077-a339-fda98aec1bbf","orderId":"faeac789-30a5-4706-a83a-f82f375cd10e"}</t>
  </si>
  <si>
    <t>dfe1ae49-2a3a-40c8-98d0-0431919de3b2</t>
  </si>
  <si>
    <t>{"sessionId":"86391d14-6b3c-47e6-b5d3-22083b611634","orderId":"dfe1ae49-2a3a-40c8-98d0-0431919de3b2"}</t>
  </si>
  <si>
    <t>5aa21789-e882-4438-b8da-8eba6aa18a2f</t>
  </si>
  <si>
    <t>{"sessionId":"d5b1bbcc-36af-4a19-a4c8-d7e85a58920b","orderId":"5aa21789-e882-4438-b8da-8eba6aa18a2f"}</t>
  </si>
  <si>
    <t>01ce6ca3-db47-4625-9a2b-cb5afe717fa4</t>
  </si>
  <si>
    <t>{"sessionId":"0b579b9b-5e7b-4ff9-b70b-fcb18e3cbb66","orderId":"01ce6ca3-db47-4625-9a2b-cb5afe717fa4"}</t>
  </si>
  <si>
    <t>e483a5a1-8f73-4ceb-8567-281cc543c42d</t>
  </si>
  <si>
    <t>{"sessionId":"18bc8f63-ece1-4a03-ae1d-9ce9ef8f70ff","orderId":"e483a5a1-8f73-4ceb-8567-281cc543c42d"}</t>
  </si>
  <si>
    <t>77015cac-2b3a-4993-aa42-b87ff438009f</t>
  </si>
  <si>
    <t>{"sessionId":"9be7b888-46c9-4c79-b11a-307f6d622762","orderId":"77015cac-2b3a-4993-aa42-b87ff438009f"}</t>
  </si>
  <si>
    <t>d2156a4c-7849-4c67-8a81-fdb4c0e77320</t>
  </si>
  <si>
    <t>b0ea55a0-2364-41be-9a64-00c752823327</t>
  </si>
  <si>
    <t>{"sessionId":"b661770f-7a7d-464b-aca1-a9e899312e78","orderId":"b0ea55a0-2364-41be-9a64-00c752823327"}</t>
  </si>
  <si>
    <t>cfc09d6c-ef94-452f-96c5-1baee69086e6</t>
  </si>
  <si>
    <t>{"sessionId":"cf09e3b2-24ce-4e06-9abd-062d9a45a86c","orderId":"cfc09d6c-ef94-452f-96c5-1baee69086e6"}</t>
  </si>
  <si>
    <t>c8c6d480-cb60-497e-aa4b-283daf044eb1</t>
  </si>
  <si>
    <t>d8c32465-3c12-4ec2-a215-a161891af3d3</t>
  </si>
  <si>
    <t>{"sessionId":"f3280297-fc33-4004-9aac-0c1659629c58","orderId":"d8c32465-3c12-4ec2-a215-a161891af3d3"}</t>
  </si>
  <si>
    <t>cf954029-3f90-4d78-b102-7c5829fe1d88</t>
  </si>
  <si>
    <t>{"sessionId":"30d3c20c-4877-4976-ae8e-1958a5e9d544","orderId":"cf954029-3f90-4d78-b102-7c5829fe1d88"}</t>
  </si>
  <si>
    <t>Tashir Kievyan</t>
  </si>
  <si>
    <t>7e638954-66d7-4a9a-a1eb-a82a2d1f5b81</t>
  </si>
  <si>
    <t>mersi shat</t>
  </si>
  <si>
    <t>101602ac-8c3c-442f-8a44-57600b755aac</t>
  </si>
  <si>
    <t>{"sessionId":"e2737da0-e84b-4b7f-a4d4-3b557c53cd0f","orderId":"101602ac-8c3c-442f-8a44-57600b755aac"}</t>
  </si>
  <si>
    <t>eea01259-7d81-4963-9a31-44b2e2c93f60</t>
  </si>
  <si>
    <t>{"sessionId":"b5571d68-cd77-428e-86c6-af8a0c6a741d","orderId":"eea01259-7d81-4963-9a31-44b2e2c93f60"}</t>
  </si>
  <si>
    <t>2d3a08b0-932d-48b7-80b0-a333b1a1a35b</t>
  </si>
  <si>
    <t>{"sessionId":"b23b87d2-fecf-4320-8083-76095824ae7d","orderId":"2d3a08b0-932d-48b7-80b0-a333b1a1a35b"}</t>
  </si>
  <si>
    <t>ea5a4f8e-b03c-418e-b81c-28649bf7131d</t>
  </si>
  <si>
    <t>{"sessionId":"e5b5587a-c1b6-4d66-8951-de9799c2a4f0","orderId":"ea5a4f8e-b03c-418e-b81c-28649bf7131d"}</t>
  </si>
  <si>
    <t>efb0dc0a-0d91-4377-80d1-d33da4860207</t>
  </si>
  <si>
    <t>{"sessionId":"4a509c89-1fb3-411e-b484-cd42e50229b3","orderId":"efb0dc0a-0d91-4377-80d1-d33da4860207"}</t>
  </si>
  <si>
    <t>6a4b64e1-dac5-4d5a-80b6-ee642240f681</t>
  </si>
  <si>
    <t>fb16731c-abd6-4fe2-b704-3a8f66014b24</t>
  </si>
  <si>
    <t>4b3cd46b-f8da-46e6-985c-1e3228a38f4c</t>
  </si>
  <si>
    <t>6b639db8-a085-45b1-b694-9a75873ed2a7</t>
  </si>
  <si>
    <t>{"sessionId":"cd93673c-53b6-49df-a5f3-96101e008e1e","orderId":"6b639db8-a085-45b1-b694-9a75873ed2a7"}</t>
  </si>
  <si>
    <t>2191f2e6-7dca-41c2-aba6-8e70f34b0c68</t>
  </si>
  <si>
    <t>{"sessionId":"153d9bfd-86d5-4199-a31c-e26b322e19a2","orderId":"2191f2e6-7dca-41c2-aba6-8e70f34b0c68"}</t>
  </si>
  <si>
    <t>ff876560-1388-4b37-8ced-837754fd9d4c</t>
  </si>
  <si>
    <t>5d92e09c-d8e3-4c5c-9a02-b03f14255734</t>
  </si>
  <si>
    <t>{"sessionId":"787405a6-d7d8-4ef0-a7de-f5acee974284","orderId":"5d92e09c-d8e3-4c5c-9a02-b03f14255734"}</t>
  </si>
  <si>
    <t>80169153-d041-4d15-8031-d22f68b7cf5d</t>
  </si>
  <si>
    <t>8fca3a65-51da-4527-8ceb-9aff3272ce08</t>
  </si>
  <si>
    <t>{"sessionId":"4b289f14-cfe5-4829-af7d-91734792d482","orderId":"8fca3a65-51da-4527-8ceb-9aff3272ce08"}</t>
  </si>
  <si>
    <t>Volodya</t>
  </si>
  <si>
    <t>c924da69-707e-417a-aa48-e0e346b93898</t>
  </si>
  <si>
    <t>4887fe28-7cc1-43db-9418-8d83862e52d8</t>
  </si>
  <si>
    <t>{"sessionId":"99abbed8-4b49-42b4-905e-98efc56d3223","orderId":"4887fe28-7cc1-43db-9418-8d83862e52d8"}</t>
  </si>
  <si>
    <t>a5785694-5714-4f43-be69-667999e147ce</t>
  </si>
  <si>
    <t>{"sessionId":"9d224be2-9d9d-4168-b4d8-9596f1b39902","orderId":"a5785694-5714-4f43-be69-667999e147ce"}</t>
  </si>
  <si>
    <t>488f66d4-ce9f-4a00-9be2-4d2e561abe29</t>
  </si>
  <si>
    <t>{"sessionId":"9353a65a-1b16-46cf-a768-7df869c8a461","orderId":"488f66d4-ce9f-4a00-9be2-4d2e561abe29"}</t>
  </si>
  <si>
    <t>cd45fc2d-7ac8-44d5-a121-318953ff955e</t>
  </si>
  <si>
    <t>07385da6-0bcc-4c42-adda-75fcc56ecab0</t>
  </si>
  <si>
    <t>b5f57874-d27d-4946-aec8-f554a01ff2f2</t>
  </si>
  <si>
    <t>Tashir Mashtoc (Pak Shuka)</t>
  </si>
  <si>
    <t>Haykanush Grigoryan</t>
  </si>
  <si>
    <t>ed2cec05-fed1-4bb6-a886-6b65d58253a8</t>
  </si>
  <si>
    <t>5b8d3e3a-9428-435e-a96b-8deba44204a9</t>
  </si>
  <si>
    <t>be87c7ff-cdfa-47c0-8854-197e49aefb34</t>
  </si>
  <si>
    <t>{"sessionId":"ad608636-4839-4e50-86eb-550bcb043ad8","orderId":"be87c7ff-cdfa-47c0-8854-197e49aefb34"}</t>
  </si>
  <si>
    <t>9b42edca-0352-4f0f-9a66-c201fb77facc</t>
  </si>
  <si>
    <t>{"sessionId":"ecf97b9c-19aa-4e26-87d0-e542e3aee6bf","orderId":"9b42edca-0352-4f0f-9a66-c201fb77facc"}</t>
  </si>
  <si>
    <t>ffaf1a3d-a36e-4917-898a-97710d6f8bd0</t>
  </si>
  <si>
    <t>Ուրախությամբ</t>
  </si>
  <si>
    <t>06c7dcba-ab67-4f70-9e03-7b984b211bf5</t>
  </si>
  <si>
    <t>{"sessionId":"d9c309be-e880-4ba9-81f8-f1245d48d11d","orderId":"06c7dcba-ab67-4f70-9e03-7b984b211bf5"}</t>
  </si>
  <si>
    <t>Հրաշալի սպասարկում</t>
  </si>
  <si>
    <t>31df33bf-9612-4c14-bee6-a8d47b382c52</t>
  </si>
  <si>
    <t>59146777-1a78-4bac-a179-3adfbaed9b45</t>
  </si>
  <si>
    <t>a1994cff-578a-4dc0-8381-ac8e19e9f591</t>
  </si>
  <si>
    <t>7e6727cf-274b-435b-910d-7978949773c1</t>
  </si>
  <si>
    <t>hi</t>
  </si>
  <si>
    <t>169403d9-5837-4090-88af-a64a8d2ff128</t>
  </si>
  <si>
    <t>Rozi jan merci, Lian merci</t>
  </si>
  <si>
    <t>bb29b719-e0dc-4ec3-a7f0-07a1a8cd22cc</t>
  </si>
  <si>
    <t>{"sessionId":"e60ee59b-b973-4c08-a423-64140a272996","orderId":"bb29b719-e0dc-4ec3-a7f0-07a1a8cd22cc"}</t>
  </si>
  <si>
    <t>b12e0355-e4c1-4ea6-9671-9d03bcbfb562</t>
  </si>
  <si>
    <t>{"sessionId":"2e1abbb3-8617-4c59-9f18-4c85fb736ae7","orderId":"b12e0355-e4c1-4ea6-9671-9d03bcbfb562"}</t>
  </si>
  <si>
    <t>d855af4a-89e1-4816-bece-7cbb9baa2736</t>
  </si>
  <si>
    <t>997e9bc3-6ff3-411a-98d2-ed54d588a1a2</t>
  </si>
  <si>
    <t>57949d51-49fa-40e4-889c-e2907d167440</t>
  </si>
  <si>
    <t>{"sessionId":"a14517ee-2853-4e6e-83a1-6db2ae14db11","orderId":"57949d51-49fa-40e4-889c-e2907d167440"}</t>
  </si>
  <si>
    <t>d7022b5e-bb1d-4f8c-8700-44c5409dd42c</t>
  </si>
  <si>
    <t>{"sessionId":"14cdd9b0-0a81-4458-a083-a706b2b02a67","orderId":"d7022b5e-bb1d-4f8c-8700-44c5409dd42c"}</t>
  </si>
  <si>
    <t>c2225839-0b9f-4f65-93ba-d9d7a0e6f78a</t>
  </si>
  <si>
    <t>{"sessionId":"c7e44307-c598-4587-bf99-5f3e55ccea5e","orderId":"c2225839-0b9f-4f65-93ba-d9d7a0e6f78a"}</t>
  </si>
  <si>
    <t>d132c0a8-c4c5-4dc4-8d65-4d96a55d7827</t>
  </si>
  <si>
    <t>{"sessionId":"48d9065c-00a8-4775-bc15-a4b33261d6a7","orderId":"d132c0a8-c4c5-4dc4-8d65-4d96a55d7827"}</t>
  </si>
  <si>
    <t>c56ba95c-afa9-41cf-9a8d-773609f3b75c</t>
  </si>
  <si>
    <t>{"sessionId":"cff9aeb1-2476-4ec5-861a-636224c6d768","orderId":"c56ba95c-afa9-41cf-9a8d-773609f3b75c"}</t>
  </si>
  <si>
    <t>699b591e-4314-44f6-b79c-c3abeca014b4</t>
  </si>
  <si>
    <t>{"sessionId":"55f7f328-80ae-4284-8f97-03c31512a236","orderId":"699b591e-4314-44f6-b79c-c3abeca014b4"}</t>
  </si>
  <si>
    <t>ab9bba4b-0551-4f55-a0a0-7d51398fd941</t>
  </si>
  <si>
    <t>{"sessionId":"c5d8f5ad-099e-4b01-92ad-b138b18880b5","orderId":"ab9bba4b-0551-4f55-a0a0-7d51398fd941"}</t>
  </si>
  <si>
    <t>aad5813b-0433-4154-a126-36e7fd6ac893</t>
  </si>
  <si>
    <t>{"sessionId":"78f68ea8-377a-4948-b922-782c0718b285","orderId":"aad5813b-0433-4154-a126-36e7fd6ac893"}</t>
  </si>
  <si>
    <t>f9a2f845-c10c-470a-90f2-b8ed82f7b0ef</t>
  </si>
  <si>
    <t>{"sessionId":"f8d88679-d7bf-4776-82a4-ab38b52325e7","orderId":"f9a2f845-c10c-470a-90f2-b8ed82f7b0ef"}</t>
  </si>
  <si>
    <t>d308c791-a0d0-43fa-8c82-44f0f0e8597d</t>
  </si>
  <si>
    <t>{"sessionId":"ecdc8ad3-7965-4f0a-8d45-7a642a1e798e","orderId":"d308c791-a0d0-43fa-8c82-44f0f0e8597d"}</t>
  </si>
  <si>
    <t>3381f9b6-4bb2-4331-9919-3865468bc22d</t>
  </si>
  <si>
    <t>ee3a7a15-ac2b-4629-aecd-d6bd725cd202</t>
  </si>
  <si>
    <t>{"sessionId":"cd06c97b-b21a-428e-8cb1-c6cca9b28eab","orderId":"ee3a7a15-ac2b-4629-aecd-d6bd725cd202"}</t>
  </si>
  <si>
    <t>6f808867-9f2f-4486-9af4-2b6c12366de9</t>
  </si>
  <si>
    <t>{"sessionId":"9557c502-4164-454b-984a-a9cf48b88c1b","orderId":"6f808867-9f2f-4486-9af4-2b6c12366de9"}</t>
  </si>
  <si>
    <t>06111425-db8d-41d8-b619-6cbbf84d1d52</t>
  </si>
  <si>
    <t>{"sessionId":"b3b2eb3a-a39d-459a-a7b4-b34a1206f20b","orderId":"06111425-db8d-41d8-b619-6cbbf84d1d52"}</t>
  </si>
  <si>
    <t>4429da4c-1fa9-41da-ab8a-68828ecd1046</t>
  </si>
  <si>
    <t>9627a79b-3278-42fe-9cb8-2f7d7ecb8bfd</t>
  </si>
  <si>
    <t>14b51222-1793-4191-a582-49546684e4de</t>
  </si>
  <si>
    <t>{"sessionId":"db27f695-6708-4bc8-8f4e-e72e40735370","orderId":"14b51222-1793-4191-a582-49546684e4de"}</t>
  </si>
  <si>
    <t>182c3bfa-c32e-4663-b286-3bb8fe7d73a8</t>
  </si>
  <si>
    <t>{"sessionId":"a3f8e7d2-3744-4a46-902b-5dc8a5fd698a","orderId":"182c3bfa-c32e-4663-b286-3bb8fe7d73a8"}</t>
  </si>
  <si>
    <t>8545c985-e99b-4bd7-9c8c-1a541e792b8d</t>
  </si>
  <si>
    <t>{"sessionId":"93981248-1eaa-47e7-a297-3d3851bf0221","orderId":"8545c985-e99b-4bd7-9c8c-1a541e792b8d"}</t>
  </si>
  <si>
    <t>8347411a-2cbe-4bd4-8391-9fbe241c97b6</t>
  </si>
  <si>
    <t>a824b6ce-062b-4ab2-a25f-2046bac835f4</t>
  </si>
  <si>
    <t>{"sessionId":"d872f661-03dd-4f5a-a090-c080afd88b52","orderId":"a824b6ce-062b-4ab2-a25f-2046bac835f4"}</t>
  </si>
  <si>
    <t>311a2ea3-5050-4172-a0a9-36f0fecca2c2</t>
  </si>
  <si>
    <t>{"sessionId":"c6839014-ab4a-4f6c-b5b8-d8376592fe80","orderId":"311a2ea3-5050-4172-a0a9-36f0fecca2c2"}</t>
  </si>
  <si>
    <t>bc14b861-f04c-4ed3-a371-f5ea0b1b4868</t>
  </si>
  <si>
    <t>{"sessionId":"f7537231-d48f-482e-ab79-f83ceda21568","orderId":"bc14b861-f04c-4ed3-a371-f5ea0b1b4868"}</t>
  </si>
  <si>
    <t>bc6cb501-6e28-4510-85c7-6b44ef636243</t>
  </si>
  <si>
    <t>{"sessionId":"2d065e6b-d629-41f6-8b88-b6a7f205f180","orderId":"bc6cb501-6e28-4510-85c7-6b44ef636243"}</t>
  </si>
  <si>
    <t>0f43ee80-e597-4ca5-9771-f2448f8b99e7</t>
  </si>
  <si>
    <t>e344f414-fb7f-41d9-a79e-ef6833cc9a85</t>
  </si>
  <si>
    <t>88357c79-347c-42a3-8346-ce5a72c89b70</t>
  </si>
  <si>
    <t>c246e3f4-31a0-40af-ba48-627e0ca9a623</t>
  </si>
  <si>
    <t>{"sessionId":"fb9cb9a4-6e67-40fd-977b-cad1f98e432d","orderId":"c246e3f4-31a0-40af-ba48-627e0ca9a623"}</t>
  </si>
  <si>
    <t>26eb6e95-b1fb-440d-a1b0-95d72a70684b</t>
  </si>
  <si>
    <t>{"sessionId":"644a1d39-8552-4b35-89f4-0b948a6c68f4","orderId":"26eb6e95-b1fb-440d-a1b0-95d72a70684b"}</t>
  </si>
  <si>
    <t>✅</t>
  </si>
  <si>
    <t>8d4f4db0-b410-470a-a8ee-c9e5b74c8358</t>
  </si>
  <si>
    <t>{"sessionId":"daca4ed1-d117-483e-83f9-cc553fdb99e2","orderId":"8d4f4db0-b410-470a-a8ee-c9e5b74c8358"}</t>
  </si>
  <si>
    <t>84252737-7839-481a-810e-7546be68df40</t>
  </si>
  <si>
    <t>{"sessionId":"377ca445-3ce1-4340-9a43-5ba47764059c","orderId":"84252737-7839-481a-810e-7546be68df40"}</t>
  </si>
  <si>
    <t>a024c766-2647-449a-aa62-162415faa84b</t>
  </si>
  <si>
    <t>0ba4c631-718c-4d03-aec8-1be86be0f0d1</t>
  </si>
  <si>
    <t>{"sessionId":"c783dd4e-14ca-49cb-9c84-fe55ad12f4a1","orderId":"0ba4c631-718c-4d03-aec8-1be86be0f0d1"}</t>
  </si>
  <si>
    <t>Just test</t>
  </si>
  <si>
    <t>e93b5597-bee2-4489-beae-69ed1ca91a16</t>
  </si>
  <si>
    <t>{"sessionId":"c22a34b1-c39b-4a67-9e42-4b4caf2418b3","orderId":"e93b5597-bee2-4489-beae-69ed1ca91a16"}</t>
  </si>
  <si>
    <t>9c04bd97-fd82-4d73-b1d2-71aa578ecb23</t>
  </si>
  <si>
    <t>{"sessionId":"bc828ab1-4c6b-46a2-9b98-9523a2f4230a","orderId":"9c04bd97-fd82-4d73-b1d2-71aa578ecb23"}</t>
  </si>
  <si>
    <t>e4d0a065-75ac-439e-a3f0-b61d38e21553</t>
  </si>
  <si>
    <t>{"sessionId":"b85758aa-a008-48ef-b86a-22683da432f6","orderId":"e4d0a065-75ac-439e-a3f0-b61d38e21553"}</t>
  </si>
  <si>
    <t>49c0a298-e4bb-4c4b-b5ac-3ea928ea9c21</t>
  </si>
  <si>
    <t>{"sessionId":"f3911159-0164-4022-9d2f-16492b6e703f","orderId":"49c0a298-e4bb-4c4b-b5ac-3ea928ea9c21"}</t>
  </si>
  <si>
    <t>5bca234c-3c29-4070-9d4a-068496d7f04e</t>
  </si>
  <si>
    <t>{"sessionId":"ba2fcdd4-c0d0-4dc4-9133-23e4fc9a7775","orderId":"5bca234c-3c29-4070-9d4a-068496d7f04e"}</t>
  </si>
  <si>
    <t>a4e1727c-2b32-4774-8e2c-6c6821cdda6f</t>
  </si>
  <si>
    <t>{"sessionId":"059b0a1c-096e-4a2a-8f73-44d6ce2b63d3","orderId":"a4e1727c-2b32-4774-8e2c-6c6821cdda6f"}</t>
  </si>
  <si>
    <t>0cedfafe-a1e6-4439-833b-5d008298e51a</t>
  </si>
  <si>
    <t>{"sessionId":"e001d1cd-3aac-4b47-af36-e61fe5c0f33b","orderId":"0cedfafe-a1e6-4439-833b-5d008298e51a"}</t>
  </si>
  <si>
    <t>3e62844d-89a7-4113-910f-874b660b1091</t>
  </si>
  <si>
    <t>{"sessionId":"b05ad82d-b740-4fc9-8aae-13e3f3552415","orderId":"3e62844d-89a7-4113-910f-874b660b1091"}</t>
  </si>
  <si>
    <t>Bbb</t>
  </si>
  <si>
    <t>c53f2ee6-3ed8-4219-a8a5-a714bfeebb34</t>
  </si>
  <si>
    <t>d004a41b-55dc-4114-bab2-67a9b412d32b</t>
  </si>
  <si>
    <t>8f6a7226-ec51-4742-8cc0-a59921056968</t>
  </si>
  <si>
    <t>91dbb54b-02af-4bc9-94ca-6e7f08cac9a5</t>
  </si>
  <si>
    <t>{"sessionId":"0367ce76-0ab1-4df8-9499-c01664ac64e9","orderId":"91dbb54b-02af-4bc9-94ca-6e7f08cac9a5"}</t>
  </si>
  <si>
    <t>71b9a106-d8e0-42e1-a803-1927e4b30720</t>
  </si>
  <si>
    <t>{"sessionId":"e1d503da-57fa-4065-91af-3f7da6e0e1dc","orderId":"71b9a106-d8e0-42e1-a803-1927e4b30720"}</t>
  </si>
  <si>
    <t>e715c60a-feaf-4424-8e45-79a390a4fe21</t>
  </si>
  <si>
    <t>{"sessionId":"059272f3-16ed-4185-bd4c-8a7103b4fe80","orderId":"e715c60a-feaf-4424-8e45-79a390a4fe21"}</t>
  </si>
  <si>
    <t>e412b7c8-1513-4fcc-88ae-e2ddacbd6470</t>
  </si>
  <si>
    <t>{"transactionId":"24071300100401","transferringAmount":"1960.00"}</t>
  </si>
  <si>
    <t>Mersi</t>
  </si>
  <si>
    <t>af346394-2967-4d75-8911-c1b9155f2d4f</t>
  </si>
  <si>
    <t>{"sessionId":"19c96c36-8009-4442-b65d-173e3d6ae6e3","orderId":"af346394-2967-4d75-8911-c1b9155f2d4f"}</t>
  </si>
  <si>
    <t>02c1b351-dbad-43a5-b94b-e726a8bb160b</t>
  </si>
  <si>
    <t>{"sessionId":"3a126132-8767-4a86-8eda-a1db39f08ceb","orderId":"02c1b351-dbad-43a5-b94b-e726a8bb160b"}</t>
  </si>
  <si>
    <t>🥴🫰</t>
  </si>
  <si>
    <t>0d38a7b4-48c6-48b9-902d-be7805226854</t>
  </si>
  <si>
    <t>{"sessionId":"cade14db-6a41-4137-be9d-3be561a733e1","orderId":"0d38a7b4-48c6-48b9-902d-be7805226854"}</t>
  </si>
  <si>
    <t>79148217-c9e6-476d-bc08-6079e099a63c</t>
  </si>
  <si>
    <t>{"sessionId":"43d87aa6-8b30-459b-be59-8979c9d06a52","orderId":"79148217-c9e6-476d-bc08-6079e099a63c"}</t>
  </si>
  <si>
    <t>aaed57e0-feb9-4d4f-a22f-11c511cce64e</t>
  </si>
  <si>
    <t>{"sessionId":"d66e80cf-f463-449a-a429-5c2d88975934","orderId":"aaed57e0-feb9-4d4f-a22f-11c511cce64e"}</t>
  </si>
  <si>
    <t>2047e1c9-5318-4cc5-9c6a-6a0adc758256</t>
  </si>
  <si>
    <t>{"sessionId":"a7e547aa-c355-4e59-a4b1-4fb482d40e48","orderId":"2047e1c9-5318-4cc5-9c6a-6a0adc758256"}</t>
  </si>
  <si>
    <t>4efd8588-6724-48a0-8ae0-89e5727a29ec</t>
  </si>
  <si>
    <t>{"sessionId":"754d58b7-5a0f-4852-a564-03016172073c","orderId":"4efd8588-6724-48a0-8ae0-89e5727a29ec"}</t>
  </si>
  <si>
    <t>1d966e6d-3034-4fb6-aab8-8cce457cecfc</t>
  </si>
  <si>
    <t>{"sessionId":"c7c9f5e5-b1e4-4261-bdc1-297b70bf5401","orderId":"1d966e6d-3034-4fb6-aab8-8cce457cecfc"}</t>
  </si>
  <si>
    <t>2b0a5e84-196c-44d1-baf2-60fb4b91042c</t>
  </si>
  <si>
    <t>{"sessionId":"5910d67f-3127-4ee5-bfc2-a32072741c83","orderId":"2b0a5e84-196c-44d1-baf2-60fb4b91042c"}</t>
  </si>
  <si>
    <t>9dce2e0c-5584-4395-94a8-ddebd0bf225c</t>
  </si>
  <si>
    <t>{"transactionId":"24071200191555","transferringAmount":"980.00"}</t>
  </si>
  <si>
    <t>859a6b82-25ed-46ce-8cf0-7cd5796465c6</t>
  </si>
  <si>
    <t>{"transactionId":"24071200145923","transferringAmount":"980.00"}</t>
  </si>
  <si>
    <t>91cec1ed-7011-4488-a167-250af2c0b89e</t>
  </si>
  <si>
    <t>0885fd2d-3054-4118-8963-1694bbc7d179</t>
  </si>
  <si>
    <t>{"sessionId":"c4045cf6-a8eb-43e8-bffb-1cd76075a0e7","orderId":"0885fd2d-3054-4118-8963-1694bbc7d179"}</t>
  </si>
  <si>
    <t>4631c10d-678a-4c4e-8948-5dbab4c6e7aa</t>
  </si>
  <si>
    <t>Ameriabank test</t>
  </si>
  <si>
    <t>1ffdcda9-dc62-4e41-98a8-19f8797e2dee</t>
  </si>
  <si>
    <t>{"sessionId":"e90ea1c0-ccdf-4aa8-a025-38d76bac4db7","orderId":"1ffdcda9-dc62-4e41-98a8-19f8797e2dee"}</t>
  </si>
  <si>
    <t>c7f32c85-c2b8-4b3d-a0d9-e5ba69f4c82e</t>
  </si>
  <si>
    <t>{"sessionId":"40f3a48d-b9ac-40e9-8aff-0519537de8b0","orderId":"c7f32c85-c2b8-4b3d-a0d9-e5ba69f4c82e"}</t>
  </si>
  <si>
    <t>ade08b6f-2415-443f-bc9f-9361f61fee3a</t>
  </si>
  <si>
    <t>a2f8f973-3cf9-4724-917e-af54ff47dc23</t>
  </si>
  <si>
    <t>ad101205-882e-4a26-8600-ebeac8c2a73b</t>
  </si>
  <si>
    <t>76335f64-139a-41b4-9d46-08d9f35e1e7d</t>
  </si>
  <si>
    <t>{"sessionId":"96aa4700-c6c2-4ab2-8648-a69dc942fe40","orderId":"76335f64-139a-41b4-9d46-08d9f35e1e7d"}</t>
  </si>
  <si>
    <t>f7eef0f9-d6db-4ada-922b-aabbc3b494e7</t>
  </si>
  <si>
    <t>b3c15a4f-a3c7-4ca2-b898-16628b12bf06</t>
  </si>
  <si>
    <t>98bf1476-0332-441a-b4a7-a83a95512fa3</t>
  </si>
  <si>
    <t>b59aafef-5c2e-4ba0-b6f6-e489b146aded</t>
  </si>
  <si>
    <t>f8511a25-336a-4b92-8cb2-793250d4bfa1</t>
  </si>
  <si>
    <t>8b91eab3-35c5-4c6f-8c6b-84dcc599d9d3</t>
  </si>
  <si>
    <t>f0bdea4c-6d77-4bb2-922d-49ca21ea2a0a</t>
  </si>
  <si>
    <t>611e2900-c45a-4eae-b9bc-6ec26ec0dbe0</t>
  </si>
  <si>
    <t>b0244dbf-2872-419e-ba7d-e3a455326cd4</t>
  </si>
  <si>
    <t>b5c7bd4b-be9d-47a3-8950-b07da9ef8e59</t>
  </si>
  <si>
    <t>5ca69c6b-aa3d-4b19-a09d-467421e2dac9</t>
  </si>
  <si>
    <t>{"sessionId":"5574018d-37aa-443f-a752-af9bb6a51b84","orderId":"5ca69c6b-aa3d-4b19-a09d-467421e2dac9"}</t>
  </si>
  <si>
    <t>70362d6f-104b-4bca-bc01-b7c5ffa5da94</t>
  </si>
  <si>
    <t>{"sessionId":"e6603874-3057-4f0d-a6d6-e8e2ff1f4f7d","orderId":"70362d6f-104b-4bca-bc01-b7c5ffa5da94"}</t>
  </si>
  <si>
    <t>874f66c7-7a25-497b-a643-0867af843563</t>
  </si>
  <si>
    <t>{"sessionId":"718c3ebd-5111-459c-a2dd-bf126ca2dcd9","orderId":"874f66c7-7a25-497b-a643-0867af843563"}</t>
  </si>
  <si>
    <t>Էս ճժերի ացեյկն էլ որ բյեզշումնի լիներ վապշե վիշի կլներ😅🫰</t>
  </si>
  <si>
    <t>8d9e0476-9294-48e2-b3bd-3020c4d389ae</t>
  </si>
  <si>
    <t>b7871523-7774-4cd3-ac36-6f489a0fea63</t>
  </si>
  <si>
    <t>a1eb7320-8450-48d2-8615-d8bc3fca3e01</t>
  </si>
  <si>
    <t>87440b98-c179-4f55-9e7a-ce7c4aa80d4b</t>
  </si>
  <si>
    <t>{"sessionId":"a37fa09d-5d05-40fe-87d1-2cd3505f41c9","orderId":"87440b98-c179-4f55-9e7a-ce7c4aa80d4b"}</t>
  </si>
  <si>
    <t>Thank you for amazing service</t>
  </si>
  <si>
    <t>32a69f97-678a-4b5b-b6be-df2114619721</t>
  </si>
  <si>
    <t>{"sessionId":"02dbff26-9064-40bc-bf2c-f469565ca846","orderId":"32a69f97-678a-4b5b-b6be-df2114619721"}</t>
  </si>
  <si>
    <t>Davit Harutyunyan</t>
  </si>
  <si>
    <t>817c795f-a278-466f-9e8f-5d85002c8d3a</t>
  </si>
  <si>
    <t>{"sessionId":"2f78d68b-01b3-4327-a2e6-c646b0334c2d","orderId":"817c795f-a278-466f-9e8f-5d85002c8d3a"}</t>
  </si>
  <si>
    <t>Շնորհակալություն լավ սպասարկման համար</t>
  </si>
  <si>
    <t>364d810b-c9b0-4ceb-94d5-8d4351b751e6</t>
  </si>
  <si>
    <t>{"sessionId":"e1bcfbe7-4b7e-409e-859c-92301e2e587c","orderId":"364d810b-c9b0-4ceb-94d5-8d4351b751e6"}</t>
  </si>
  <si>
    <t>adc29d59-535f-4dfd-b98c-f14624151429</t>
  </si>
  <si>
    <t>{"sessionId":"3ea45664-3be8-459e-990d-a6b8202ec032","orderId":"adc29d59-535f-4dfd-b98c-f14624151429"}</t>
  </si>
  <si>
    <t>65b60107-7468-4505-80f0-bc7f87864099</t>
  </si>
  <si>
    <t>9a09eb46-fed8-4444-b655-b1fc30d23d3c</t>
  </si>
  <si>
    <t>5132388e-a758-4cf1-b5ef-808643692714</t>
  </si>
  <si>
    <t>722d5988-c679-44a0-b59d-019e0f507d66</t>
  </si>
  <si>
    <t>b56ad61e-b56d-40a3-aed3-4a035e6dad77</t>
  </si>
  <si>
    <t>Hamex er</t>
  </si>
  <si>
    <t>2317309e-f231-459a-9bb5-3b0eef58c47b</t>
  </si>
  <si>
    <t>{"sessionId":"c8e2161d-0592-4946-a7b0-a626920ab4c9","orderId":"2317309e-f231-459a-9bb5-3b0eef58c47b"}</t>
  </si>
  <si>
    <t>5e82c9c8-9b37-4263-993b-6a9f1e32e335</t>
  </si>
  <si>
    <t>{"sessionId":"923febdf-9b04-4e00-8e0e-fd7b993a96b4","orderId":"5e82c9c8-9b37-4263-993b-6a9f1e32e335"}</t>
  </si>
  <si>
    <t>a561e8f6-5d55-488b-aa30-316ad63433d5</t>
  </si>
  <si>
    <t>{"sessionId":"472bd6c3-f4b3-4bc2-9040-10e9f56de6d9","orderId":"a561e8f6-5d55-488b-aa30-316ad63433d5"}</t>
  </si>
  <si>
    <t>5b2d2e52-43fa-40dd-8201-ffd4297d903b</t>
  </si>
  <si>
    <t>838210f7-16b3-44a1-8f81-1c0e8aca9cad</t>
  </si>
  <si>
    <t>73770593-acd5-4c90-9157-899ae1bb7cc1</t>
  </si>
  <si>
    <t>{"sessionId":"e9a5c994-2ceb-4ab2-a74d-f7ea05191ff0","orderId":"73770593-acd5-4c90-9157-899ae1bb7cc1"}</t>
  </si>
  <si>
    <t>5f387b24-fb33-44fb-8dff-e64d3d506a9e</t>
  </si>
  <si>
    <t>cd32a368-5039-4b8e-b034-b0784e018a50</t>
  </si>
  <si>
    <t>{"sessionId":"e451b342-67cf-43a5-b5ef-f6241af2b899","orderId":"cd32a368-5039-4b8e-b034-b0784e018a50"}</t>
  </si>
  <si>
    <t>ae656a4f-ed4a-43f0-a7ee-44d9aa475632</t>
  </si>
  <si>
    <t>Tashir Erebuni</t>
  </si>
  <si>
    <t>Artyom Benediktov</t>
  </si>
  <si>
    <t>fca5766d-7962-467a-868b-ef54ccf9f143</t>
  </si>
  <si>
    <t>1dd30ec4-3f30-433a-ad95-d79e89f4df64</t>
  </si>
  <si>
    <t>70035867-3fb0-4cd6-9445-b7d7de1cbdd0</t>
  </si>
  <si>
    <t>9b64a2b4-82de-49c3-8f88-89d171abb50b</t>
  </si>
  <si>
    <t>{"sessionId":"8def6daf-23a0-4f47-a80c-ed9f70bb2428","orderId":"9b64a2b4-82de-49c3-8f88-89d171abb50b"}</t>
  </si>
  <si>
    <t>5e9cbfd9-2dde-417c-8314-cb7a103f9009</t>
  </si>
  <si>
    <t>{"sessionId":"f87af1f1-b6d5-41ff-b3b0-d37e74cf6278","orderId":"5e9cbfd9-2dde-417c-8314-cb7a103f9009"}</t>
  </si>
  <si>
    <t>Apreq lav spasarkman hamar</t>
  </si>
  <si>
    <t>0e7dd7e8-1e79-4df1-9ca0-0dadcafb7077</t>
  </si>
  <si>
    <t>9f57aded-4e94-4fba-b873-09204fd2ac7c</t>
  </si>
  <si>
    <t>62d128e1-e724-4125-8d35-cc429222976b</t>
  </si>
  <si>
    <t>{"sessionId":"7f457807-7343-4f94-8500-70318475d146","orderId":"62d128e1-e724-4125-8d35-cc429222976b"}</t>
  </si>
  <si>
    <t>Матвей</t>
  </si>
  <si>
    <t>452673b9-9aa0-414c-9461-f98d9fc2c726</t>
  </si>
  <si>
    <t>{"sessionId":"78592f88-6281-4890-841f-d7f2fc56e83a","orderId":"452673b9-9aa0-414c-9461-f98d9fc2c726"}</t>
  </si>
  <si>
    <t>76ec37c0-28ab-45ee-91b9-c132cc713ed1</t>
  </si>
  <si>
    <t>Ապրեք։ Գրկում եմ պինդ էս օրը սենց լավը սարքելու համար։ Շատ լավն եք։ Էլի կգամ 😍</t>
  </si>
  <si>
    <t>5339b8a4-7859-4317-be07-9ce252a4f60d</t>
  </si>
  <si>
    <t>55ab0c05-a71b-4d33-846c-cf9030fdb061</t>
  </si>
  <si>
    <t>1d965470-b487-4de7-ab3e-8205c50a020b</t>
  </si>
  <si>
    <t>34f57e21-1d8e-4b30-b88a-cf729de266a5</t>
  </si>
  <si>
    <t>{"sessionId":"7d1f3122-0198-4566-b092-917757f38e4f","orderId":"34f57e21-1d8e-4b30-b88a-cf729de266a5"}</t>
  </si>
  <si>
    <t>Շնորհակալ եմ լավ միջավայրի ու համեղ ուտեստների համար</t>
  </si>
  <si>
    <t>8b1c6845-c847-4bd8-82b8-8e550ca9192b</t>
  </si>
  <si>
    <t>9cad25a8-8b19-4691-81e0-d1ca2f5ccb95</t>
  </si>
  <si>
    <t>{"sessionId":"17e9288b-e9d2-4a2f-b842-9e98727e683e","orderId":"9cad25a8-8b19-4691-81e0-d1ca2f5ccb95"}</t>
  </si>
  <si>
    <t>b1073420-c290-4a29-92dd-8c8e11f6d41c</t>
  </si>
  <si>
    <t>36f47bde-8a04-4344-a98c-8df4c1664cdf</t>
  </si>
  <si>
    <t>Спасибо, хорошеоо дня!</t>
  </si>
  <si>
    <t>208cd75d-b512-49af-85fa-e1e0e0cb5b90</t>
  </si>
  <si>
    <t>{"sessionId":"bb1b6a10-573e-47ed-84ad-fa0e4945cc0d","orderId":"208cd75d-b512-49af-85fa-e1e0e0cb5b90"}</t>
  </si>
  <si>
    <t>Շնորհակալություն արագ արձագանքի և աջակցության համար։</t>
  </si>
  <si>
    <t>8185678b-1f9f-4bdd-abee-0882ad7319b4</t>
  </si>
  <si>
    <t>Paul Teryan</t>
  </si>
  <si>
    <t>6a6782dd-933b-4980-9ec3-94294f2382eb</t>
  </si>
  <si>
    <t>{"sessionId":"6b9db681-86a5-4fe6-937e-4f7492ee6633","orderId":"6a6782dd-933b-4980-9ec3-94294f2382eb"}</t>
  </si>
  <si>
    <t>e2e993b0-9f67-4d12-ba20-024f7080a4b9</t>
  </si>
  <si>
    <t>{"sessionId":"0f79a636-9dcd-454f-bc2e-d4f9a722f01e","orderId":"e2e993b0-9f67-4d12-ba20-024f7080a4b9"}</t>
  </si>
  <si>
    <t>f4be2861-4e81-470a-a2c0-535b51901636</t>
  </si>
  <si>
    <t>{"sessionId":"413ca574-1efb-4608-a706-96f6a09bfcd3","orderId":"f4be2861-4e81-470a-a2c0-535b51901636"}</t>
  </si>
  <si>
    <t>411fc38d-026f-4c56-8bd9-f34bd15f0015</t>
  </si>
  <si>
    <t>688f04eb-057e-4333-826e-89de3264df80</t>
  </si>
  <si>
    <t>476997b5-0706-4ae4-ad3a-2f7f4215d22c</t>
  </si>
  <si>
    <t>{"sessionId":"deda15df-ded2-4755-b74c-f464df1606f6","orderId":"476997b5-0706-4ae4-ad3a-2f7f4215d22c"}</t>
  </si>
  <si>
    <t>Tashir Hyusisayin</t>
  </si>
  <si>
    <t>Anush Martirosyan</t>
  </si>
  <si>
    <t>4d051aca-921b-4e5b-b3a0-b920c4a2dfae</t>
  </si>
  <si>
    <t>{"sessionId":"9e5785d4-863a-4f11-ad70-09ae58c6c08f","orderId":"4d051aca-921b-4e5b-b3a0-b920c4a2dfae"}</t>
  </si>
  <si>
    <t>4ed25191-0228-42ef-95bc-ef59e90eb3b2</t>
  </si>
  <si>
    <t>{"sessionId":"ee0721b2-1e0f-406e-8ed2-1d2fbc300caf","orderId":"4ed25191-0228-42ef-95bc-ef59e90eb3b2"}</t>
  </si>
  <si>
    <t>850afc9b-c380-41f1-9953-aab0cbcc4332</t>
  </si>
  <si>
    <t>{"sessionId":"9c963a15-9894-4ac2-a682-07dad1e9bdcb","orderId":"850afc9b-c380-41f1-9953-aab0cbcc4332"}</t>
  </si>
  <si>
    <t>0030ca73-b60d-4944-a73c-9165ccb8fe26</t>
  </si>
  <si>
    <t>{"sessionId":"bb87b01d-16c8-456d-987d-ab47009f0b96","orderId":"0030ca73-b60d-4944-a73c-9165ccb8fe26"}</t>
  </si>
  <si>
    <t>70b0ef79-1c26-41cf-be19-767e78dcabcf</t>
  </si>
  <si>
    <t>72264f77-47cc-4818-bb2e-c6abb2242716</t>
  </si>
  <si>
    <t>{"sessionId":"ab9b0db2-d41d-44be-8a02-d6af93786dfb","orderId":"72264f77-47cc-4818-bb2e-c6abb2242716"}</t>
  </si>
  <si>
    <t>d1ca40d9-9bd4-4bce-80ff-79f882bc2b4e</t>
  </si>
  <si>
    <t>{"sessionId":"54966d1f-27c4-41fd-b51b-97af105913b1","orderId":"d1ca40d9-9bd4-4bce-80ff-79f882bc2b4e"}</t>
  </si>
  <si>
    <t>0da8c1d4-2aeb-4d53-a7f2-abf27e415631</t>
  </si>
  <si>
    <t>{"sessionId":"8cfe8104-2c01-4383-8fdb-65fb30a91c13","orderId":"0da8c1d4-2aeb-4d53-a7f2-abf27e415631"}</t>
  </si>
  <si>
    <t>0c778070-c94d-48f7-8466-5f25b913c806</t>
  </si>
  <si>
    <t>{"sessionId":"47e4427a-24e6-4c3b-a8e0-51d1bc8227bb","orderId":"0c778070-c94d-48f7-8466-5f25b913c806"}</t>
  </si>
  <si>
    <t>Excellent!!!</t>
  </si>
  <si>
    <t>78926193-c2b1-42f8-98fd-1bca2e032cce</t>
  </si>
  <si>
    <t>{"sessionId":"6b35fa3a-5568-459b-912b-347ad85690b6","orderId":"78926193-c2b1-42f8-98fd-1bca2e032cce"}</t>
  </si>
  <si>
    <t>769ecb23-7e2b-46c6-b294-c35b1afe7227</t>
  </si>
  <si>
    <t>{"sessionId":"491bc622-7bda-4f5e-90b2-0f7f2aee15d4","orderId":"769ecb23-7e2b-46c6-b294-c35b1afe7227"}</t>
  </si>
  <si>
    <t>86d675cc-6b3d-4997-bf0c-4a1d2d2bb9ee</t>
  </si>
  <si>
    <t>{"sessionId":"11ac602e-acb5-404a-8273-006efa4799b1","orderId":"86d675cc-6b3d-4997-bf0c-4a1d2d2bb9ee"}</t>
  </si>
  <si>
    <t>09171841-222b-41e1-ac5b-e0a3d3dde7e9</t>
  </si>
  <si>
    <t>51756d9d-6a32-4250-85ad-a4bbac5ddc14</t>
  </si>
  <si>
    <t>adba0cc5-5d93-41af-aab0-d159e190e91b</t>
  </si>
  <si>
    <t>{"sessionId":"3631033f-625d-4abe-b7f4-683b0274dfdf","orderId":"adba0cc5-5d93-41af-aab0-d159e190e91b"}</t>
  </si>
  <si>
    <t>17b21aff-7290-4b42-b7db-3d2a603a55a3</t>
  </si>
  <si>
    <t>4a0e1a27-d203-477d-a6bc-ee70eeb90882</t>
  </si>
  <si>
    <t>fb51c065-ca81-4d6b-a298-e3a5e4e6cef4</t>
  </si>
  <si>
    <t>{"sessionId":"b3101bfd-bc75-4c92-b932-2a2bfac48385","orderId":"fb51c065-ca81-4d6b-a298-e3a5e4e6cef4"}</t>
  </si>
  <si>
    <t>0a509c2f-e177-401a-8a7e-413a92fd9075</t>
  </si>
  <si>
    <t>7aa6cd47-a5bd-4112-a806-f3ba7a348a17</t>
  </si>
  <si>
    <t>{"sessionId":"1cfc9c48-18ca-49a9-8702-a8d41ea06785","orderId":"7aa6cd47-a5bd-4112-a806-f3ba7a348a17"}</t>
  </si>
  <si>
    <t>445a09e4-de40-4530-837c-fc4c9fb26889</t>
  </si>
  <si>
    <t>6535b15a-e331-49b8-b28a-0195eead8a85</t>
  </si>
  <si>
    <t>e63e4cd5-4075-4d7b-8374-9c902f92dfd3</t>
  </si>
  <si>
    <t>1bbd4abb-d77d-4c19-987b-9530147201db</t>
  </si>
  <si>
    <t>3f24bebb-9616-4c75-9141-cb7f26624ca5</t>
  </si>
  <si>
    <t>a965e38e-5ca4-4393-b80e-871ba7627c12</t>
  </si>
  <si>
    <t>a09523a4-d957-43e1-8ad0-cce2029e31d6</t>
  </si>
  <si>
    <t>5187d53d-49cf-4bd0-b6a3-4b9d461a1245</t>
  </si>
  <si>
    <t>{"sessionId":"e88cadc1-9c13-43b9-b52f-22a5ab316ec3","orderId":"5187d53d-49cf-4bd0-b6a3-4b9d461a1245"}</t>
  </si>
  <si>
    <t>Благодарю, было очень приятно 💫</t>
  </si>
  <si>
    <t>5381d6b3-7cc2-4124-9517-b03d8045517b</t>
  </si>
  <si>
    <t>{"sessionId":"b312913b-284c-49ae-8e01-025afef3f598","orderId":"5381d6b3-7cc2-4124-9517-b03d8045517b"}</t>
  </si>
  <si>
    <t>eabc2f52-8fb9-46a5-9a88-acf610a9e703</t>
  </si>
  <si>
    <t>{"sessionId":"10275a86-6b0e-478c-8d37-93935ad709f3","orderId":"eabc2f52-8fb9-46a5-9a88-acf610a9e703"}</t>
  </si>
  <si>
    <t>Մերսի շատ Լինա ջան</t>
  </si>
  <si>
    <t>17f33f33-7223-4db3-86c3-1fe7bf7103d0</t>
  </si>
  <si>
    <t>{"sessionId":"506332eb-d703-4ef1-b092-4710f4fe2025","orderId":"17f33f33-7223-4db3-86c3-1fe7bf7103d0"}</t>
  </si>
  <si>
    <t>Հաստատ էլի եմ գալու, հրաշք եք ուղղակի</t>
  </si>
  <si>
    <t>c23b01a8-01c3-4646-9ed9-c7b5b00980c7</t>
  </si>
  <si>
    <t>{"sessionId":"dbf4776f-a3be-420e-af36-515fae73639a","orderId":"c23b01a8-01c3-4646-9ed9-c7b5b00980c7"}</t>
  </si>
  <si>
    <t>Հիանալ մթնոլորտ էր ու հիանալի սպասրկում։ Ապրեք շատ</t>
  </si>
  <si>
    <t>32c9702e-1ff1-4eca-8967-207749a3d65c</t>
  </si>
  <si>
    <t>{"sessionId":"1104ef03-dc04-4b07-986b-b6b93b0b0a81","orderId":"32c9702e-1ff1-4eca-8967-207749a3d65c"}</t>
  </si>
  <si>
    <t>Շատ հաճելի էր Ձեր սրճարանում ժամանակ անցկացնել 🤗</t>
  </si>
  <si>
    <t>5e889595-3f34-45e1-a654-c7bbc71599ed</t>
  </si>
  <si>
    <t>{"sessionId":"93a680f3-61f8-4486-8889-3fb4447a267c","orderId":"5e889595-3f34-45e1-a654-c7bbc71599ed"}</t>
  </si>
  <si>
    <t>Շնորհակալ եմ ջերմ սպասարկման համար։</t>
  </si>
  <si>
    <t>908ba767-5005-41a8-837b-f77a18beecf7</t>
  </si>
  <si>
    <t>{"sessionId":"c62e0a10-d5c1-4cc5-bdd7-cc2c07e9d176","orderId":"908ba767-5005-41a8-837b-f77a18beecf7"}</t>
  </si>
  <si>
    <t>Ուղղակի հիանալի սպասարկում էր 🥰 շատ շնորահակալություն</t>
  </si>
  <si>
    <t>2a6303ee-bf8c-49f3-a42b-58f18d766ede</t>
  </si>
  <si>
    <t>{"sessionId":"b2fedd80-88d2-463f-8d62-7ccd57cb9834","orderId":"2a6303ee-bf8c-49f3-a42b-58f18d766ede"}</t>
  </si>
  <si>
    <t>9fa8deff-88b3-42e6-8728-90e20ae8b48b</t>
  </si>
  <si>
    <t>1a028952-484b-48d2-ada4-df1deca7e048</t>
  </si>
  <si>
    <t>f768148e-07de-48d6-af3e-0749123dd66a</t>
  </si>
  <si>
    <t>b7441c66-f33a-47d1-a2de-2c5c9a339b0c</t>
  </si>
  <si>
    <t>7724d8b1-d204-42e2-893b-4b8ce1e50a85</t>
  </si>
  <si>
    <t>{"sessionId":"af7ec9ce-64ce-4d8a-9020-41aabf55e54e","orderId":"7724d8b1-d204-42e2-893b-4b8ce1e50a85"}</t>
  </si>
  <si>
    <t>a9d854c4-2f05-469e-8f25-75eed4d1d414</t>
  </si>
  <si>
    <t>{"sessionId":"068b3287-4947-4728-980d-4155a77b8b2b","orderId":"a9d854c4-2f05-469e-8f25-75eed4d1d414"}</t>
  </si>
  <si>
    <t>Thanks Grigor</t>
  </si>
  <si>
    <t>5cf36cab-71d3-4d6e-b2e3-588f983355c9</t>
  </si>
  <si>
    <t>{"sessionId":"96da34d8-2372-4dd3-b665-f843fec58bd3","orderId":"5cf36cab-71d3-4d6e-b2e3-588f983355c9"}</t>
  </si>
  <si>
    <t>dfe56346-4d45-413e-97c2-5f4442f8c131</t>
  </si>
  <si>
    <t>0eeb2e1f-695f-461c-9bb1-5e6210640625</t>
  </si>
  <si>
    <t>0bc6e07f-a081-44d0-a54a-1b310355e8ed</t>
  </si>
  <si>
    <t>c12adccb-77b4-4720-9ea7-77e9de2d755f</t>
  </si>
  <si>
    <t>ff2c6b2b-15ff-4594-ba34-fc8164356247</t>
  </si>
  <si>
    <t>{"sessionId":"79121129-acc4-4863-91ad-25112b415027","orderId":"ff2c6b2b-15ff-4594-ba34-fc8164356247"}</t>
  </si>
  <si>
    <t>0224a359-309b-41d2-9d75-0174072e7dd8</t>
  </si>
  <si>
    <t>7cab11e0-bd2d-4b3a-bd30-65afc6ce5cf6</t>
  </si>
  <si>
    <t>f9951276-2273-4bed-b5be-766c30d51f3f</t>
  </si>
  <si>
    <t>39f917a4-7b28-4661-b3e1-d4a34955a0e2</t>
  </si>
  <si>
    <t>12bfb052-cea2-4f49-9c2e-4fca77ddb37b</t>
  </si>
  <si>
    <t>e56b4546-717b-491a-9c00-dfdf600efae9</t>
  </si>
  <si>
    <t>b59e3ded-caa1-4c11-beb0-67152fddf6e3</t>
  </si>
  <si>
    <t>c55067bf-3c7b-4033-a43d-f9ba0ea6614c</t>
  </si>
  <si>
    <t>ce531052-50df-4498-af07-5137208848fe</t>
  </si>
  <si>
    <t>Jenya Ordyan</t>
  </si>
  <si>
    <t>05b1e980-1da5-4a52-bb8b-51582cba6f1d</t>
  </si>
  <si>
    <t>335b53cb-e9f8-44b6-bf56-8cf6fb916cd4</t>
  </si>
  <si>
    <t>9bd75479-3c39-4f7a-bfba-0ab6ac244c5c</t>
  </si>
  <si>
    <t>d71c4a91-bf59-4c88-a4cc-c845204eabad</t>
  </si>
  <si>
    <t>6c864aba-0a55-40dd-9746-5e58a3c091f9</t>
  </si>
  <si>
    <t>5accf5ee-b9a1-448c-ba77-f2cbaa0d6ed8</t>
  </si>
  <si>
    <t>7be65dbc-21dd-4870-8aaf-16bb66849c2c</t>
  </si>
  <si>
    <t>e6a170f4-557b-4c82-a8de-dda02c3e30d0</t>
  </si>
  <si>
    <t>0765460e-3737-4527-84a9-16ffa8c9f197</t>
  </si>
  <si>
    <t>a245f008-6fa8-48b6-b9eb-611413a743b5</t>
  </si>
  <si>
    <t>718016e7-7af5-4ace-97c6-d9d1ae0e61c4</t>
  </si>
  <si>
    <t>a29052f6-bc2c-487d-81fd-3f2429ec91e3</t>
  </si>
  <si>
    <t>69c71107-16e0-4164-af42-64537c30dec2</t>
  </si>
  <si>
    <t>ff259fa5-e646-4911-a7f7-d30875b92680</t>
  </si>
  <si>
    <t>30c0e3d2-eeb5-4770-a50a-5fad076dbcf5</t>
  </si>
  <si>
    <t>3c63c55d-2a0f-4169-aaba-cfb80c11abce</t>
  </si>
  <si>
    <t>872a5211-f99a-4b11-a623-998528420f09</t>
  </si>
  <si>
    <t>b88d82e0-c5ea-49b7-b732-26ea7b1e6d94</t>
  </si>
  <si>
    <t>՝</t>
  </si>
  <si>
    <t>40ad2a39-54af-4880-a886-f1fd59829050</t>
  </si>
  <si>
    <t>c0ba4add-9309-48ac-ae74-c6931153f03d</t>
  </si>
  <si>
    <t>f9921e96-cf3a-4ec0-88bc-1f1999057e3e</t>
  </si>
  <si>
    <t>7e4ae773-e6bd-44bb-a525-3b48adf4448a</t>
  </si>
  <si>
    <t>fade32e5-bcd4-44ac-b569-6ded9d513b2f</t>
  </si>
  <si>
    <t>7f41e176-fd60-4aeb-ac43-aa7fd941d3a3</t>
  </si>
  <si>
    <t>2536f90e-5ef3-4db6-a0ed-f1d957e6b927</t>
  </si>
  <si>
    <t>c653c73e-7721-4d11-90cd-78f6141518ea</t>
  </si>
  <si>
    <t>4efcce9a-6f6d-4383-aad8-5c13ed014922</t>
  </si>
  <si>
    <t>896de52e-8893-4b68-a8c4-4b0ddde0a19b</t>
  </si>
  <si>
    <t>0509f6a5-8377-42fa-b200-e2ba2fb0cadd</t>
  </si>
  <si>
    <t>219b4cec-92da-4f5f-b481-8909a357a30c</t>
  </si>
  <si>
    <t>4715735a-d18f-451b-b165-f743245399c2</t>
  </si>
  <si>
    <t>1e866f8b-40c9-423b-aef4-2d9802ee02d4</t>
  </si>
  <si>
    <t>0cf26a04-729d-4c66-b79a-8f7af2a95a3d</t>
  </si>
  <si>
    <t>5f729df5-cb24-4e7b-bed7-d32dc9e127f4</t>
  </si>
  <si>
    <t>{"sessionId":"7ed1185d-e19f-4754-a7af-9916fe54f0a9","orderId":"5f729df5-cb24-4e7b-bed7-d32dc9e127f4"}</t>
  </si>
  <si>
    <t>425d14c2-ebfd-4837-b73e-3222e07d0e4c</t>
  </si>
  <si>
    <t>5e6b3243-c210-45ad-878e-2713ede6b29e</t>
  </si>
  <si>
    <t>dfc4d992-38af-4bac-872f-708ad69132e2</t>
  </si>
  <si>
    <t>{"sessionId":"04cd0f51-c3af-45d0-b33d-348cbe9f0ab9","orderId":"dfc4d992-38af-4bac-872f-708ad69132e2"}</t>
  </si>
  <si>
    <t>5300b31b-da63-4144-a7fb-ebcc00b2d545</t>
  </si>
  <si>
    <t>{"sessionId":"3586891d-c5ab-4a3c-a63d-72e28733c13e","orderId":"5300b31b-da63-4144-a7fb-ebcc00b2d545"}</t>
  </si>
  <si>
    <t>6976268b-0197-4869-96ec-6fd172fe0591</t>
  </si>
  <si>
    <t>71177f00-dfd2-460f-a5e3-57e518f2e8b0</t>
  </si>
  <si>
    <t>{"sessionId":"ea245f53-ad43-48a1-9f2b-d2ec48399965","orderId":"71177f00-dfd2-460f-a5e3-57e518f2e8b0"}</t>
  </si>
  <si>
    <t>{"sessionId":"f4631835-de16-41fc-bfdb-2fab69573190","orderId":"40ad2a39-54af-4880-a886-f1fd59829050"}</t>
  </si>
  <si>
    <t>287e85d4-b050-418e-a232-f8bf140fb305</t>
  </si>
  <si>
    <t>{"sessionId":"9ca5d3cd-4994-4360-81ee-595c8b59ff26","orderId":"287e85d4-b050-418e-a232-f8bf140fb305"}</t>
  </si>
  <si>
    <t>259fb411-2aa7-47d7-b56c-cd64adb449dd</t>
  </si>
  <si>
    <t>3143e036-c1be-4461-8a1e-a4a688a375d5</t>
  </si>
  <si>
    <t>{"sessionId":"048c72dd-5f47-452c-b399-ac87616b1723","orderId":"3143e036-c1be-4461-8a1e-a4a688a375d5"}</t>
  </si>
  <si>
    <t>e6f037c4-e773-4c70-90d0-3ff4edee36ad</t>
  </si>
  <si>
    <t>ae73850c-f315-411a-8294-1b14f8971f47</t>
  </si>
  <si>
    <t>0b87127e-9956-4ce2-b9f3-1ddaac61a65d</t>
  </si>
  <si>
    <t>{"sessionId":"96399d6e-8a5b-4390-baca-88d29e68d917","orderId":"0b87127e-9956-4ce2-b9f3-1ddaac61a65d"}</t>
  </si>
  <si>
    <t>691e33bf-e0c8-4afb-af3b-b4ad11667644</t>
  </si>
  <si>
    <t>4d992a77-3a84-4f5c-9b62-dd83b0fed4f6</t>
  </si>
  <si>
    <t>8cc07ed0-e41f-434d-9722-705385a0da7a</t>
  </si>
  <si>
    <t>{"sessionId":"7e4d4ebe-953e-4ec4-8d8b-f8957dce5d2c","orderId":"8cc07ed0-e41f-434d-9722-705385a0da7a"}</t>
  </si>
  <si>
    <t>ee3dd1eb-bf56-46db-9de8-23b345c3835f</t>
  </si>
  <si>
    <t>{"sessionId":"ea1a01d2-7c15-45da-aa02-74cf038277ce","orderId":"ee3dd1eb-bf56-46db-9de8-23b345c3835f"}</t>
  </si>
  <si>
    <t>Eraz park</t>
  </si>
  <si>
    <t>Eraz Park</t>
  </si>
  <si>
    <t>ada10b02-e726-4ade-a6dd-ec865a52a26a</t>
  </si>
  <si>
    <t>87f85641-1b70-4a6d-ac27-de708db12f5c</t>
  </si>
  <si>
    <t>Merci Toma jan ❤️</t>
  </si>
  <si>
    <t>b6f40963-7e9f-4dee-9973-0d3d0e194796</t>
  </si>
  <si>
    <t>{"sessionId":"e6d7cacf-ec59-4c19-9405-9d7bc21f7f0e","orderId":"b6f40963-7e9f-4dee-9973-0d3d0e194796"}</t>
  </si>
  <si>
    <t>4733ceab-ade5-45e9-9e08-50fa7e82e275</t>
  </si>
  <si>
    <t>2a0d54b7-ca69-4e5e-917c-402009240857</t>
  </si>
  <si>
    <t>{"sessionId":"a159d9ee-e0e6-4edf-b9d6-9b697227e337","orderId":"2a0d54b7-ca69-4e5e-917c-402009240857"}</t>
  </si>
  <si>
    <t>49848b3a-3272-4846-aa7b-cd6ee764e80a</t>
  </si>
  <si>
    <t>0e8b4a46-27be-4270-9656-b2eb3fbbd9bc</t>
  </si>
  <si>
    <t>{"sessionId":"d98e16fe-e99f-4947-bbe8-79c4220c9ce0","orderId":"0e8b4a46-27be-4270-9656-b2eb3fbbd9bc"}</t>
  </si>
  <si>
    <t>😍😍😍</t>
  </si>
  <si>
    <t>a0b1dccf-2733-46f9-809b-8f6f94853d0d</t>
  </si>
  <si>
    <t>{"sessionId":"af601960-6c47-4b80-a87b-0d49e7a5a680","orderId":"a0b1dccf-2733-46f9-809b-8f6f94853d0d"}</t>
  </si>
  <si>
    <t>Molodchina umnica 🥰</t>
  </si>
  <si>
    <t>1cd0148d-9467-4e33-9466-d1da5f8fe76c</t>
  </si>
  <si>
    <t>2f8f699c-9c0a-420e-a676-cdb35101878a</t>
  </si>
  <si>
    <t>{"sessionId":"513cec70-efe9-4e07-955c-f65b1af953a8","orderId":"2f8f699c-9c0a-420e-a676-cdb35101878a"}</t>
  </si>
  <si>
    <t>fac48dd4-bf09-4110-bff5-c0916e1dfe70</t>
  </si>
  <si>
    <t>{"sessionId":"5b0ab37c-a27c-49a9-a854-2f7bd5d1f005","orderId":"fac48dd4-bf09-4110-bff5-c0916e1dfe70"}</t>
  </si>
  <si>
    <t>7b40c0c6-2a7b-47f4-b339-3acca10be993</t>
  </si>
  <si>
    <t>abbf8dbb-4191-4b51-8173-8323e1a1d5f8</t>
  </si>
  <si>
    <t>{"sessionId":"3c1a133b-955c-4ba6-8acf-cb5c0465238f","orderId":"abbf8dbb-4191-4b51-8173-8323e1a1d5f8"}</t>
  </si>
  <si>
    <t>31033722-fe8f-4728-a426-5023b36adb5d</t>
  </si>
  <si>
    <t>48fe7fe8-fdbe-4110-b72a-a271f54ec71f</t>
  </si>
  <si>
    <t>mashais(nalbandyanchik)💗💗💗💗💗💗</t>
  </si>
  <si>
    <t>118be049-beaa-49bf-87d1-46f7e6168263</t>
  </si>
  <si>
    <t>{"sessionId":"b29de749-3b91-44d1-885e-846b913e0350","orderId":"118be049-beaa-49bf-87d1-46f7e6168263"}</t>
  </si>
  <si>
    <t>91b35f9f-7337-4b3a-a31c-28d3d9f8a224</t>
  </si>
  <si>
    <t>9bc741a8-cb05-4991-8b4c-584847cbc85f</t>
  </si>
  <si>
    <t>{"sessionId":"a6876505-aa76-49e3-a313-12629f52a2ee","orderId":"9bc741a8-cb05-4991-8b4c-584847cbc85f"}</t>
  </si>
  <si>
    <t>65c3df0f-8e83-48e1-8b1b-872537853074</t>
  </si>
  <si>
    <t>{"sessionId":"edaf0c9f-6855-4bcb-bfbc-60e8e7ed3b6b","orderId":"65c3df0f-8e83-48e1-8b1b-872537853074"}</t>
  </si>
  <si>
    <t>730aaac5-cd9d-4471-8ddd-d8f222772ef2</t>
  </si>
  <si>
    <t>{"sessionId":"9538a2d2-d212-4d13-8dfc-cb2a9ac94b8b","orderId":"730aaac5-cd9d-4471-8ddd-d8f222772ef2"}</t>
  </si>
  <si>
    <t>6039a166-cf58-41c5-829d-d225183d1a21</t>
  </si>
  <si>
    <t>{"sessionId":"98132dcf-e318-40ce-990b-bca3e542cb3c","orderId":"6039a166-cf58-41c5-829d-d225183d1a21"}</t>
  </si>
  <si>
    <t>6ff8af56-c4fa-4c6d-a54e-97dc63e55588</t>
  </si>
  <si>
    <t>{"sessionId":"e86a47d6-5f84-48a2-9630-83c45163414d","orderId":"6ff8af56-c4fa-4c6d-a54e-97dc63e55588"}</t>
  </si>
  <si>
    <t>a6ec5219-c32f-4d5d-89c8-9ecdfed53f5f</t>
  </si>
  <si>
    <t>3382a825-c332-4b9c-abc3-51cce2a1b52b</t>
  </si>
  <si>
    <t>dd5e8eec-38f5-4df6-930c-415a772fbada</t>
  </si>
  <si>
    <t>{"sessionId":"887d71dc-59e8-44d1-8239-3ff0946b0352","orderId":"dd5e8eec-38f5-4df6-930c-415a772fbada"}</t>
  </si>
  <si>
    <t>ce22cd7c-2bb8-4dd4-a407-a0c108b1b659</t>
  </si>
  <si>
    <t>{"sessionId":"2e6f447a-eb07-4a31-8ddf-ded95010ff2f","orderId":"ce22cd7c-2bb8-4dd4-a407-a0c108b1b659"}</t>
  </si>
  <si>
    <t>f025e08c-625f-4fcd-bd9b-7bc4ecbee800</t>
  </si>
  <si>
    <t>6570b7d3-9198-4ac2-bd95-7054487f7cd7</t>
  </si>
  <si>
    <t>af69d89c-1638-48f2-9c07-82692ffafd72</t>
  </si>
  <si>
    <t>We</t>
  </si>
  <si>
    <t>9931a662-732b-4184-96fb-dc27d3410297</t>
  </si>
  <si>
    <t>7c2924cc-3b3e-428a-aa03-60542a0a7d33</t>
  </si>
  <si>
    <t>{"sessionId":"5a443f59-2cb8-45b3-ab80-2f1aea0c309b","orderId":"7c2924cc-3b3e-428a-aa03-60542a0a7d33"}</t>
  </si>
  <si>
    <t>99911514-5adc-4250-ad21-5f4450879116</t>
  </si>
  <si>
    <t>{"sessionId":"39cd049e-3e4a-41a3-9ce0-1459986f206e","orderId":"99911514-5adc-4250-ad21-5f4450879116"}</t>
  </si>
  <si>
    <t>13f62c3e-9358-4ced-bfcc-46df5fab7aff</t>
  </si>
  <si>
    <t>498d223a-1cfb-4851-9ef4-08c98cfcedef</t>
  </si>
  <si>
    <t>f2a17f26-cd44-48f5-a84d-9909c615f0eb</t>
  </si>
  <si>
    <t>be1d7e12-6182-4f10-8a09-7903ec5c1517</t>
  </si>
  <si>
    <t>ba46921b-a324-4485-82ea-b61db124038c</t>
  </si>
  <si>
    <t>{"sessionId":"8f32bc27-4df6-4858-9e88-5caa206d2e32","orderId":"ba46921b-a324-4485-82ea-b61db124038c"}</t>
  </si>
  <si>
    <t>cacf01bc-67a8-49b3-ab70-e31f847e5625</t>
  </si>
  <si>
    <t>065f72d0-d5cc-4374-a621-bd970be469e3</t>
  </si>
  <si>
    <t>6ddbe55d-6e7f-42e1-8f42-597fa9ac7a14</t>
  </si>
  <si>
    <t>{"sessionId":"17df5a9d-b47c-496d-9ae9-8dd325097348","orderId":"6ddbe55d-6e7f-42e1-8f42-597fa9ac7a14"}</t>
  </si>
  <si>
    <t>Ամեն ինչ հրաշալի էր, շատ լավ քեֆ էր</t>
  </si>
  <si>
    <t>5f087acc-7ebe-4116-8a05-37479a0c594e</t>
  </si>
  <si>
    <t>{"sessionId":"1d350530-fcde-4698-be5e-e3c75e5335f5","orderId":"5f087acc-7ebe-4116-8a05-37479a0c594e"}</t>
  </si>
  <si>
    <t>07709819-9a2d-4dd7-be2e-c4555452d6df</t>
  </si>
  <si>
    <t>{"sessionId":"14838c18-6cc9-465d-8bc9-1dc89001221f","orderId":"07709819-9a2d-4dd7-be2e-c4555452d6df"}</t>
  </si>
  <si>
    <t>f48643ff-6cc2-4bdb-aa41-9f355cb6e416</t>
  </si>
  <si>
    <t>{"sessionId":"6c2a98c7-0bb1-4938-bfac-6f614c6dce0f","orderId":"f48643ff-6cc2-4bdb-aa41-9f355cb6e416"}</t>
  </si>
  <si>
    <t>c1d52ff2-35f0-4604-9dfa-2b0119ae0acc</t>
  </si>
  <si>
    <t>a52e50b1-07b2-4ca2-882a-cc5b1810eb8c</t>
  </si>
  <si>
    <t>678fc8a5-187f-4e07-ae03-d16d114be076</t>
  </si>
  <si>
    <t>deba40f4-fd5e-43af-88c9-ee262ed5ba83</t>
  </si>
  <si>
    <t>{"sessionId":"9ac34f97-2605-422d-96db-67cdabfd2737","orderId":"deba40f4-fd5e-43af-88c9-ee262ed5ba83"}</t>
  </si>
  <si>
    <t>8a84e30b-dcdb-46e7-b769-91a5c6261e9e</t>
  </si>
  <si>
    <t>8ebb03ac-38ff-4c1e-936d-4ac6091d4f89</t>
  </si>
  <si>
    <t>{"sessionId":"8e289a81-3d1f-4b5e-97f4-3f88692c6435","orderId":"8ebb03ac-38ff-4c1e-936d-4ac6091d4f89"}</t>
  </si>
  <si>
    <t>90b13817-3f23-4658-9fac-0cc9143c38de</t>
  </si>
  <si>
    <t>{"sessionId":"a8a00f3e-1937-4882-86d1-19411268b6f8","orderId":"90b13817-3f23-4658-9fac-0cc9143c38de"}</t>
  </si>
  <si>
    <t>Tashir Nzhdeh</t>
  </si>
  <si>
    <t>11eb154a-54b6-4cfa-a342-748a78212193</t>
  </si>
  <si>
    <t>c6d775e0-dda0-4689-b3f2-1fffc641cf68</t>
  </si>
  <si>
    <t>aa1abb89-b1b9-4da8-a3de-fef1d465a709</t>
  </si>
  <si>
    <t>ad244279-d661-4461-83cf-66db11547bcd</t>
  </si>
  <si>
    <t>{"sessionId":"bb32207b-4f95-4e5d-a703-92c15eb78964","orderId":"ad244279-d661-4461-83cf-66db11547bcd"}</t>
  </si>
  <si>
    <t>16a545ae-4682-4cfc-91ed-f29b726b25e5</t>
  </si>
  <si>
    <t>fc2e7eaf-a453-43b9-90d4-bbf61b0dd20b</t>
  </si>
  <si>
    <t>{"sessionId":"951d61b0-e63e-4af6-b9f8-2a03c7532075","orderId":"fc2e7eaf-a453-43b9-90d4-bbf61b0dd20b"}</t>
  </si>
  <si>
    <t>dc410e42-dc34-409d-b51c-db198b733ef8</t>
  </si>
  <si>
    <t>{"sessionId":"096418dc-345a-4ec1-bd30-37df0271f1d7","orderId":"dc410e42-dc34-409d-b51c-db198b733ef8"}</t>
  </si>
  <si>
    <t>1ff822ec-5ae5-4d96-9435-fd4ddb1cf994</t>
  </si>
  <si>
    <t>{"sessionId":"d975bddd-d32c-4528-81a2-7c5602db7538","orderId":"1ff822ec-5ae5-4d96-9435-fd4ddb1cf994"}</t>
  </si>
  <si>
    <t>2ce0b546-0e8b-4e0d-92f2-638338558b85</t>
  </si>
  <si>
    <t>cb3ae5ba-b87d-40e1-b177-dddce706202a</t>
  </si>
  <si>
    <t>{"sessionId":"a45d755c-0ad8-4161-ac90-a205c70f7d6e","orderId":"cb3ae5ba-b87d-40e1-b177-dddce706202a"}</t>
  </si>
  <si>
    <t>40b46a62-a4dd-4638-a00f-8660d2f58fb9</t>
  </si>
  <si>
    <t>{"sessionId":"b82128aa-bd8e-4bf1-84c7-cab06dffafc7","orderId":"40b46a62-a4dd-4638-a00f-8660d2f58fb9"}</t>
  </si>
  <si>
    <t>3328f3f6-2230-49f9-8e9f-719284cbb1a2</t>
  </si>
  <si>
    <t>{"sessionId":"8eb0a16c-fa1b-4414-9ace-d2ba8aa84022","orderId":"3328f3f6-2230-49f9-8e9f-719284cbb1a2"}</t>
  </si>
  <si>
    <t>c4293552-6f1f-4552-b7b0-f6be7f2727d7</t>
  </si>
  <si>
    <t>{"sessionId":"b66d73b1-3841-4cfa-b1ed-658d5804e7fc","orderId":"c4293552-6f1f-4552-b7b0-f6be7f2727d7"}</t>
  </si>
  <si>
    <t>Շնորհակալություն 🤗</t>
  </si>
  <si>
    <t>90f5997b-c8d3-44be-a25b-4c4428929cbc</t>
  </si>
  <si>
    <t>{"sessionId":"63999b06-007b-4f29-8a7b-17aae65fbfc0","orderId":"90f5997b-c8d3-44be-a25b-4c4428929cbc"}</t>
  </si>
  <si>
    <t>8b1b5995-476d-47f7-8ced-3183970cb178</t>
  </si>
  <si>
    <t>{"sessionId":"632c9002-3594-4983-91db-ae1dd8990a94","orderId":"8b1b5995-476d-47f7-8ced-3183970cb178"}</t>
  </si>
  <si>
    <t>fail</t>
  </si>
  <si>
    <t>d16261c3-5e91-475e-9420-f27cbfe7f8e0</t>
  </si>
  <si>
    <t>{"sessionId":"9bef60d2-066a-4cfd-bf36-57e60de9c92d","orderId":"d16261c3-5e91-475e-9420-f27cbfe7f8e0"}</t>
  </si>
  <si>
    <t>100d914a-9842-4388-a1d9-7e76f0035f1a</t>
  </si>
  <si>
    <t>3ae1bbbf-8b47-4f8e-a268-87173185efd3</t>
  </si>
  <si>
    <t>0676c12e-1d5f-45c3-b0f2-04bf0097478a</t>
  </si>
  <si>
    <t>79136f0a-5553-461e-b59c-c1cfa037d7d1</t>
  </si>
  <si>
    <t>6dbe0013-3ece-4756-900f-a179340480d8</t>
  </si>
  <si>
    <t>Mov | Phoenix</t>
  </si>
  <si>
    <t>c5ae17ca-c697-4c70-8931-c8feb3c59f80</t>
  </si>
  <si>
    <t>4bbb9db6-a27e-4178-acd5-673f2a5f4832</t>
  </si>
  <si>
    <t>{"sessionId":"2f0e0029-3100-4a18-a002-7cb73a83afe0","orderId":"4bbb9db6-a27e-4178-acd5-673f2a5f4832"}</t>
  </si>
  <si>
    <t>be25f666-bcc8-4cd6-a5e4-61ec6c43c87b</t>
  </si>
  <si>
    <t>{"sessionId":"fa3b2914-da31-4e22-9a7d-12926c8a0d39","orderId":"be25f666-bcc8-4cd6-a5e4-61ec6c43c87b"}</t>
  </si>
  <si>
    <t>0600e13a-8dfb-416d-a3f9-ae461800f7c9</t>
  </si>
  <si>
    <t>{"sessionId":"beaafa4f-e103-4e13-a3d5-c8f77db756b1","orderId":"0600e13a-8dfb-416d-a3f9-ae461800f7c9"}</t>
  </si>
  <si>
    <t>6cdc78a3-6daa-4366-8b6a-24ccbb70ac39</t>
  </si>
  <si>
    <t>b3243f58-c289-4c6f-bb06-0fcb3f11bcd3</t>
  </si>
  <si>
    <t>{"sessionId":"1a1a295a-a5c9-41bf-a43b-a0fdba35b0fa","orderId":"b3243f58-c289-4c6f-bb06-0fcb3f11bcd3"}</t>
  </si>
  <si>
    <t>5d439611-f278-41b5-b742-e02a3e03babd</t>
  </si>
  <si>
    <t>{"sessionId":"fc1fdd5b-baa7-425c-83a3-a306332656a4","orderId":"5d439611-f278-41b5-b742-e02a3e03babd"}</t>
  </si>
  <si>
    <t>Andranik Margaryan</t>
  </si>
  <si>
    <t>c2e56ec2-9fd3-48f2-8dd5-f91e8f41d98e</t>
  </si>
  <si>
    <t>4c0ea8e0-426f-4af3-818f-ac269409efe3</t>
  </si>
  <si>
    <t>{"sessionId":"0dd4506b-1d61-4395-ba7e-e71b51544cd5","orderId":"4c0ea8e0-426f-4af3-818f-ac269409efe3"}</t>
  </si>
  <si>
    <t>1773d0bc-755d-4b3e-80fa-d48506c38495</t>
  </si>
  <si>
    <t>072524cb-43d5-47c4-99e8-c010e572f8b6</t>
  </si>
  <si>
    <t>{"sessionId":"b561c16b-d3ab-47a4-92ee-fc2d04e4fd07","orderId":"072524cb-43d5-47c4-99e8-c010e572f8b6"}</t>
  </si>
  <si>
    <t>a0aa48b7-7ad5-48e2-975b-e1c98797b8fb</t>
  </si>
  <si>
    <t>{"sessionId":"7a5e671c-0d22-4a65-8d38-fae54df872cb","orderId":"a0aa48b7-7ad5-48e2-975b-e1c98797b8fb"}</t>
  </si>
  <si>
    <t>d0168e1a-7877-47f9-8823-b05820ba0562</t>
  </si>
  <si>
    <t>f993c50b-0498-402a-8c2b-3860b2505b9c</t>
  </si>
  <si>
    <t>{"sessionId":"2440cae4-a731-4be6-bd3b-ae0b91e5aeac","orderId":"f993c50b-0498-402a-8c2b-3860b2505b9c"}</t>
  </si>
  <si>
    <t>d46b66b9-ca3a-43d8-ab97-cf7d1631eca2</t>
  </si>
  <si>
    <t>f485ee26-eebc-4690-a2fb-27e6280fdad5</t>
  </si>
  <si>
    <t>{"sessionId":"96b25199-41a8-4005-8ad3-65805f2be792","orderId":"f485ee26-eebc-4690-a2fb-27e6280fdad5"}</t>
  </si>
  <si>
    <t>e130bed9-6ec7-4395-8bbf-c413eef47287</t>
  </si>
  <si>
    <t>7eb44ee1-cc40-4539-b965-8d67e31a67c9</t>
  </si>
  <si>
    <t>{"sessionId":"36c73deb-ea21-43be-8feb-e26f597c2cc3","orderId":"7eb44ee1-cc40-4539-b965-8d67e31a67c9"}</t>
  </si>
  <si>
    <t>6c841af0-6be4-4109-aef1-54e8532e42b5</t>
  </si>
  <si>
    <t>{"sessionId":"40625750-aaf2-4623-9f28-502ededd742e","orderId":"6c841af0-6be4-4109-aef1-54e8532e42b5"}</t>
  </si>
  <si>
    <t>1b034e6f-87c7-4996-8c1d-c98f639bfc5a</t>
  </si>
  <si>
    <t>{"sessionId":"7f75d3dd-4f1f-4f50-a2c3-ebc583707f14","orderId":"1b034e6f-87c7-4996-8c1d-c98f639bfc5a"}</t>
  </si>
  <si>
    <t>e1401c33-33d8-4561-b47a-daa841277ce5</t>
  </si>
  <si>
    <t>{"sessionId":"d3abfa8b-a226-440f-b2b3-2745c9a61413","orderId":"e1401c33-33d8-4561-b47a-daa841277ce5"}</t>
  </si>
  <si>
    <t>3e88fe79-a58c-48a6-b018-2a2352df0cbc</t>
  </si>
  <si>
    <t>{"sessionId":"82e1a331-2710-470f-9c9f-3390bde78a94","orderId":"3e88fe79-a58c-48a6-b018-2a2352df0cbc"}</t>
  </si>
  <si>
    <t>Tashir Andraniki</t>
  </si>
  <si>
    <t>Radik</t>
  </si>
  <si>
    <t>a1ee11bb-dceb-40f1-a7f0-9e22bf8461b9</t>
  </si>
  <si>
    <t>{"sessionId":"595786ac-7f25-47f9-a0f0-d842a0b9dd1a","orderId":"a1ee11bb-dceb-40f1-a7f0-9e22bf8461b9"}</t>
  </si>
  <si>
    <t>fef713b4-ea3e-4b2f-a2ec-bafa45ea69ed</t>
  </si>
  <si>
    <t>cdd536e0-fb59-43b9-9952-85ea6d5a1b4b</t>
  </si>
  <si>
    <t>581335f4-e966-4d3f-bf12-1be624bedbb5</t>
  </si>
  <si>
    <t>31dc3f38-4fb4-479b-8de2-9e81679335fd</t>
  </si>
  <si>
    <t>fbc3b7ff-f351-42bd-bc0a-c4d876010d80</t>
  </si>
  <si>
    <t>af22e09d-d7f4-4461-8afd-b60e14d55aa2</t>
  </si>
  <si>
    <t>8e15f6fd-e5dc-46df-98c0-3f18c6a2d3c3</t>
  </si>
  <si>
    <t>e282446c-aa6f-4412-9389-5edc8454ad98</t>
  </si>
  <si>
    <t>{"sessionId":"70dfce1f-d34d-4a55-9cd0-af2e673e60dc","orderId":"e282446c-aa6f-4412-9389-5edc8454ad98"}</t>
  </si>
  <si>
    <t>39a96d68-a8c2-49e8-8e56-49ed2a7a694a</t>
  </si>
  <si>
    <t>{"sessionId":"f9cdfd43-584d-4715-a5d1-6a6e223ec48b","orderId":"39a96d68-a8c2-49e8-8e56-49ed2a7a694a"}</t>
  </si>
  <si>
    <t>a1b87fbe-1669-45a2-99fa-2f66fb4ccb6e</t>
  </si>
  <si>
    <t>{"sessionId":"0e4460fb-3e95-42b3-8509-266f8962d261","orderId":"a1b87fbe-1669-45a2-99fa-2f66fb4ccb6e"}</t>
  </si>
  <si>
    <t>Shat mersi kicktaili rekomendaciai hamar</t>
  </si>
  <si>
    <t>ec5694f9-b383-476e-a7e0-22a7150e70b8</t>
  </si>
  <si>
    <t>465b2664-52ec-4925-b541-692842f4f8d1</t>
  </si>
  <si>
    <t>{"sessionId":"7ab97d46-1985-4136-bb8d-e7d0fccaa528","orderId":"465b2664-52ec-4925-b541-692842f4f8d1"}</t>
  </si>
  <si>
    <t>4bd650e0-7860-4730-9249-c22eb3493486</t>
  </si>
  <si>
    <t>814b8ec9-bacb-4445-ab43-9617092dd9e9</t>
  </si>
  <si>
    <t>{"sessionId":"f5b74978-3e4e-42d5-8737-efc0e3bb89df","orderId":"814b8ec9-bacb-4445-ab43-9617092dd9e9"}</t>
  </si>
  <si>
    <t>b0370fde-3857-4d8d-8d66-8f9981a12d68</t>
  </si>
  <si>
    <t>9c1cf0ea-820c-49de-85bc-70c5090d87fc</t>
  </si>
  <si>
    <t>{"sessionId":"349c6b0e-878a-4fea-9070-abc5306c8644","orderId":"9c1cf0ea-820c-49de-85bc-70c5090d87fc"}</t>
  </si>
  <si>
    <t>6f002fc8-3777-4a22-99bd-4e454d7e5696</t>
  </si>
  <si>
    <t>4e7d5162-f6e6-4c71-a436-b2ae6e8848aa</t>
  </si>
  <si>
    <t>fa785202-9b43-4e7e-bd3f-ef138402c5e6</t>
  </si>
  <si>
    <t>ef4605e7-3529-4c02-a780-64480914298c</t>
  </si>
  <si>
    <t>{"sessionId":"dc5f7cba-7839-4e6a-8176-0eefc4e0987c","orderId":"ef4605e7-3529-4c02-a780-64480914298c"}</t>
  </si>
  <si>
    <t>2ba048fc-c96f-4415-b2f6-5d91fa6e257b</t>
  </si>
  <si>
    <t>{"sessionId":"99f49683-b5d2-4799-9f7b-5408643c5231","orderId":"2ba048fc-c96f-4415-b2f6-5d91fa6e257b"}</t>
  </si>
  <si>
    <t>3697a827-14be-4315-bcd5-d4b4a16ec8de</t>
  </si>
  <si>
    <t>{"sessionId":"0a5f446c-3064-475e-af8f-b8bd47a6fb2c","orderId":"3697a827-14be-4315-bcd5-d4b4a16ec8de"}</t>
  </si>
  <si>
    <t>3818cb28-d49c-440a-85de-869da4d22cc4</t>
  </si>
  <si>
    <t>e44d3886-411f-45cc-b639-e19c45582e33</t>
  </si>
  <si>
    <t>bb0d8413-e531-4a9b-9639-86b39fa30b29</t>
  </si>
  <si>
    <t>a10ad9c3-c0fc-40d5-a799-65c84d3bf79c</t>
  </si>
  <si>
    <t>{"sessionId":"cc518213-1f4c-4d3b-9f0c-18d6938b1d80","orderId":"a10ad9c3-c0fc-40d5-a799-65c84d3bf79c"}</t>
  </si>
  <si>
    <t>41685e72-d6f9-4dc0-ad05-e1ca5d307354</t>
  </si>
  <si>
    <t>Tashir Vanadzor</t>
  </si>
  <si>
    <t>Volodya Abovyan</t>
  </si>
  <si>
    <t>ee7e5d09-585c-4875-9c68-e7fd98f5b678</t>
  </si>
  <si>
    <t>{"sessionId":"d1cb5bd1-e624-44e0-84a5-4c0664243781","orderId":"ee7e5d09-585c-4875-9c68-e7fd98f5b678"}</t>
  </si>
  <si>
    <t>b569832d-af9d-4d2c-90e8-ad82ef8f6fd7</t>
  </si>
  <si>
    <t>b25bf2ae-79ac-44b5-9f3d-cd48e44cc5d5</t>
  </si>
  <si>
    <t>{"sessionId":"48d3e700-f2aa-474f-8352-1501e5fc5f62","orderId":"b25bf2ae-79ac-44b5-9f3d-cd48e44cc5d5"}</t>
  </si>
  <si>
    <t>998fc6a5-e1c2-40f9-9896-3461a0312c35</t>
  </si>
  <si>
    <t>{"sessionId":"ccea185e-92d5-40e2-b2a9-6b232d60f839","orderId":"998fc6a5-e1c2-40f9-9896-3461a0312c35"}</t>
  </si>
  <si>
    <t>66aca271-c6d9-4622-9670-2e9d867ebba9</t>
  </si>
  <si>
    <t>22e53dbe-48b7-489e-a41e-9e7023668df3</t>
  </si>
  <si>
    <t>9a670b95-05b3-4714-8db8-79a3d0dfd0ce</t>
  </si>
  <si>
    <t>{"sessionId":"3d6b81cd-7a2f-497c-882d-92276ff65728","orderId":"9a670b95-05b3-4714-8db8-79a3d0dfd0ce"}</t>
  </si>
  <si>
    <t>86f887a8-d16a-4260-85ce-17c45b9a535e</t>
  </si>
  <si>
    <t>{"sessionId":"dbd47076-daff-4b68-8a82-7c1e181753bb","orderId":"86f887a8-d16a-4260-85ce-17c45b9a535e"}</t>
  </si>
  <si>
    <t>b47e5150-9983-4e3b-9a98-b1966bf3a645</t>
  </si>
  <si>
    <t>{"sessionId":"0329d2c3-e002-4d1f-92e3-27c018c289e9","orderId":"b47e5150-9983-4e3b-9a98-b1966bf3a645"}</t>
  </si>
  <si>
    <t>3065c42c-a480-447e-bad4-6f46252bfcf5</t>
  </si>
  <si>
    <t>{"sessionId":"2f028a5c-7737-4db2-a19c-56b82b20a239","orderId":"3065c42c-a480-447e-bad4-6f46252bfcf5"}</t>
  </si>
  <si>
    <t>8b6c1199-0c8a-42de-bb7f-688a09db716d</t>
  </si>
  <si>
    <t>{"sessionId":"27b3006f-afde-40cc-84fd-bcf20cf61561","orderId":"8b6c1199-0c8a-42de-bb7f-688a09db716d"}</t>
  </si>
  <si>
    <t>ab0b3499-e039-4593-8263-4cc6baa6354c</t>
  </si>
  <si>
    <t>{"sessionId":"ebaa35b3-5417-4ade-b565-50cfd8958a94","orderId":"ab0b3499-e039-4593-8263-4cc6baa6354c"}</t>
  </si>
  <si>
    <t>192c723d-0dd6-4a86-8288-7cb6870729e1</t>
  </si>
  <si>
    <t>d107661e-961e-483f-ac3f-4e611470fb8c</t>
  </si>
  <si>
    <t>c49875ed-f9ee-4b20-a1be-b9e9f5e628ad</t>
  </si>
  <si>
    <t>0e088264-d70c-4929-b342-dfd630d98409</t>
  </si>
  <si>
    <t>{"sessionId":"cbeba9f7-92e8-4f89-b2f4-48b4eeef0c29","orderId":"0e088264-d70c-4929-b342-dfd630d98409"}</t>
  </si>
  <si>
    <t>4363680f-38b6-4812-80dc-33b79ac940c9</t>
  </si>
  <si>
    <t>{"sessionId":"f1562a15-510e-4723-afd3-68bb9f93d6b1","orderId":"4363680f-38b6-4812-80dc-33b79ac940c9"}</t>
  </si>
  <si>
    <t>c3ff8122-0c1c-4074-aeca-2067d6d3eba8</t>
  </si>
  <si>
    <t>78e087fa-24e4-49bb-999d-56cdf0438fb9</t>
  </si>
  <si>
    <t>488fe630-c840-499f-967d-a8fa75446c6f</t>
  </si>
  <si>
    <t>{"sessionId":"fc6405fc-8ba2-418f-8e32-b8957659f1a5","orderId":"488fe630-c840-499f-967d-a8fa75446c6f"}</t>
  </si>
  <si>
    <t>6ed5ad52-79b7-4495-984c-16798ea119b7</t>
  </si>
  <si>
    <t>{"sessionId":"18dd553d-1ce1-4913-8cf7-311fd6c1b864","orderId":"6ed5ad52-79b7-4495-984c-16798ea119b7"}</t>
  </si>
  <si>
    <t>ca5667c9-31f6-40a9-8017-7021061b8181</t>
  </si>
  <si>
    <t>{"sessionId":"e02edfcb-a055-4d43-b91d-6d1392cf6f34","orderId":"ca5667c9-31f6-40a9-8017-7021061b8181"}</t>
  </si>
  <si>
    <t>453fe08a-8ccd-4155-9d7f-064d9bd067d2</t>
  </si>
  <si>
    <t>{"sessionId":"1a5d1b08-59a8-4641-845a-5d105357fd47","orderId":"453fe08a-8ccd-4155-9d7f-064d9bd067d2"}</t>
  </si>
  <si>
    <t>b05b465f-a9f1-44a9-bc21-5ef722f26a2f</t>
  </si>
  <si>
    <t>{"sessionId":"b91819c7-42e4-48b1-a446-0ab50d0668e9","orderId":"b05b465f-a9f1-44a9-bc21-5ef722f26a2f"}</t>
  </si>
  <si>
    <t>9ab151c2-a7c1-472e-b490-12cc486afbad</t>
  </si>
  <si>
    <t>950052b4-febe-4c58-a6d3-6dad32f1f7e3</t>
  </si>
  <si>
    <t>{"sessionId":"7f237f28-a9d3-4e66-87a3-447ec0364d2f","orderId":"950052b4-febe-4c58-a6d3-6dad32f1f7e3"}</t>
  </si>
  <si>
    <t>a49e6f8d-18bf-40b0-b847-2b1c9e317d6e</t>
  </si>
  <si>
    <t>2dd6be4f-710d-42ec-abde-b734f8bf2fd6</t>
  </si>
  <si>
    <t>{"sessionId":"da6a8afc-8420-4bdc-a49e-47ffe82cba9d","orderId":"2dd6be4f-710d-42ec-abde-b734f8bf2fd6"}</t>
  </si>
  <si>
    <t>Շուշանին , լավ սպասարկամ համար</t>
  </si>
  <si>
    <t>b6e0d5e9-2ec7-49a4-93f5-6f6a5d1fde51</t>
  </si>
  <si>
    <t>{"sessionId":"cb82cbb6-b814-489f-ae61-bbe23d547ede","orderId":"b6e0d5e9-2ec7-49a4-93f5-6f6a5d1fde51"}</t>
  </si>
  <si>
    <t>789219db-9e4a-45eb-883a-86f78a1279e9</t>
  </si>
  <si>
    <t>030e710f-150c-4199-a55a-241df148d283</t>
  </si>
  <si>
    <t>2cf91b9e-404a-4cec-814c-76f0c87f8a0b</t>
  </si>
  <si>
    <t>{"sessionId":"12e13bd0-74d2-4672-9295-378d95f1972e","orderId":"2cf91b9e-404a-4cec-814c-76f0c87f8a0b"}</t>
  </si>
  <si>
    <t>2638a5a6-d778-4b90-b5bc-23c47eab3cb7</t>
  </si>
  <si>
    <t>{"sessionId":"9a764a3d-6044-4a8b-bdae-ae3a363dcf4a","orderId":"2638a5a6-d778-4b90-b5bc-23c47eab3cb7"}</t>
  </si>
  <si>
    <t>aca3c320-3fcb-43d7-a291-14feda7f23b0</t>
  </si>
  <si>
    <t>{"sessionId":"bb8695a2-7b0c-4171-a1b6-75b764ec9acc","orderId":"aca3c320-3fcb-43d7-a291-14feda7f23b0"}</t>
  </si>
  <si>
    <t>66025f5c-3fad-4105-9324-7cba9eb66c14</t>
  </si>
  <si>
    <t>6f615cf7-18cd-4dbd-b4e3-99bf6ddaace5</t>
  </si>
  <si>
    <t>e691e253-dc6b-4c96-a7ff-222631a033da</t>
  </si>
  <si>
    <t>{"sessionId":"76f38891-1dbd-40e7-aa1f-e113792f1e98","orderId":"e691e253-dc6b-4c96-a7ff-222631a033da"}</t>
  </si>
  <si>
    <t>f81d2810-9667-4c55-b4d9-b4208baaedd0</t>
  </si>
  <si>
    <t>{"sessionId":"5eedf44a-07ec-4d89-aa3f-ad3b16713ef1","orderId":"f81d2810-9667-4c55-b4d9-b4208baaedd0"}</t>
  </si>
  <si>
    <t>alvina</t>
  </si>
  <si>
    <t>106e67b6-dd1c-4e06-89ea-39e71166056e</t>
  </si>
  <si>
    <t>17f24769-ea83-4f1c-99f7-eb466e384efe</t>
  </si>
  <si>
    <t>{"sessionId":"f1f8d7d6-3d54-4c75-89f3-029b56905515","orderId":"17f24769-ea83-4f1c-99f7-eb466e384efe"}</t>
  </si>
  <si>
    <t>b0564347-9d8b-41fd-83e0-4fe151d60b0f</t>
  </si>
  <si>
    <t>ec526c77-e0df-4d26-a28b-c448e2b5661f</t>
  </si>
  <si>
    <t>104d695e-90a0-4828-a1ba-7a555a52d53d</t>
  </si>
  <si>
    <t>0b64480f-cf03-4a0b-80b5-c696396b5f23</t>
  </si>
  <si>
    <t>{"sessionId":"87d8143d-64de-4a98-b625-30a0b9fb3743","orderId":"0b64480f-cf03-4a0b-80b5-c696396b5f23"}</t>
  </si>
  <si>
    <t>cddc7017-3fbb-480a-ba56-7b4aa6b60b55</t>
  </si>
  <si>
    <t>{"sessionId":"114f07cf-ab3d-4a62-b180-7d3accdb9bad","orderId":"cddc7017-3fbb-480a-ba56-7b4aa6b60b55"}</t>
  </si>
  <si>
    <t>9e7f8c8a-3c63-49f3-af08-156610c37cd5</t>
  </si>
  <si>
    <t>22bded5d-3e19-4405-bd50-e5e8de5bd70f</t>
  </si>
  <si>
    <t>{"sessionId":"b7d7336b-eee3-4912-88ae-f45053a01b54","orderId":"22bded5d-3e19-4405-bd50-e5e8de5bd70f"}</t>
  </si>
  <si>
    <t>56329522-ed4b-47c4-80f8-f644d93e7fca</t>
  </si>
  <si>
    <t>f9c016c6-0d2b-4ebd-9309-c5c1edb0a50e</t>
  </si>
  <si>
    <t>92a19b1f-f51d-44e9-89b9-b3d72e567319</t>
  </si>
  <si>
    <t>33a4350d-7d5f-4dbd-b5f6-420ad52da40c</t>
  </si>
  <si>
    <t>{"sessionId":"1c2ba72d-e6cc-4e8f-9423-08b2cbcd4bdf","orderId":"33a4350d-7d5f-4dbd-b5f6-420ad52da40c"}</t>
  </si>
  <si>
    <t>1c285c2a-518c-4fd1-b881-d18eb4cf1289</t>
  </si>
  <si>
    <t>{"sessionId":"16c634bf-3ed7-43e9-9581-5201f5156ad2","orderId":"1c285c2a-518c-4fd1-b881-d18eb4cf1289"}</t>
  </si>
  <si>
    <t>00ccb008-185e-4748-87f0-6056928f35a8</t>
  </si>
  <si>
    <t>{"sessionId":"056a2001-7b5d-4312-b3b5-7a0e70b70b0c","orderId":"00ccb008-185e-4748-87f0-6056928f35a8"}</t>
  </si>
  <si>
    <t>60f0e91b-3f3a-4437-928c-5fb607134076</t>
  </si>
  <si>
    <t>90082a66-f69b-44cf-baf4-e68e917a738d</t>
  </si>
  <si>
    <t>{"sessionId":"4bc64418-a156-4857-946a-b05738b19b0d","orderId":"90082a66-f69b-44cf-baf4-e68e917a738d"}</t>
  </si>
  <si>
    <t>970afe25-6d0d-4301-a3a7-2db5642d6a27</t>
  </si>
  <si>
    <t>9be3d606-0fbb-4e81-9fcd-9d294a791052</t>
  </si>
  <si>
    <t>{"sessionId":"f7a1f770-2ba4-430f-af8c-5c092cd1aff0","orderId":"9be3d606-0fbb-4e81-9fcd-9d294a791052"}</t>
  </si>
  <si>
    <t>c4d7aad8-f79e-4064-8836-c7d912d3f3c7</t>
  </si>
  <si>
    <t>{"sessionId":"97f9a2d7-34d5-41a1-9925-6355377ecd3e","orderId":"c4d7aad8-f79e-4064-8836-c7d912d3f3c7"}</t>
  </si>
  <si>
    <t>e5b66519-a92c-4a39-a816-d701525f1d08</t>
  </si>
  <si>
    <t>b807c386-9bfc-4ab5-85ce-a95c67a2e4c0</t>
  </si>
  <si>
    <t>{"sessionId":"c067d6f0-18bc-4d7a-bfaa-b7890bb8d23f","orderId":"b807c386-9bfc-4ab5-85ce-a95c67a2e4c0"}</t>
  </si>
  <si>
    <t>a44b0b08-af60-4bba-ac71-ee7ac4e51818</t>
  </si>
  <si>
    <t>d75d2a95-3fca-4ccc-87dd-6942f1064671</t>
  </si>
  <si>
    <t>{"sessionId":"0013a34b-584e-426c-a66d-5873e0f3dbd4","orderId":"d75d2a95-3fca-4ccc-87dd-6942f1064671"}</t>
  </si>
  <si>
    <t>e7fe76c0-b326-42a3-82fe-9d7bf5e7e818</t>
  </si>
  <si>
    <t>{"sessionId":"fb5ced04-dd5e-4fdc-87c1-7a2434a71108","orderId":"e7fe76c0-b326-42a3-82fe-9d7bf5e7e818"}</t>
  </si>
  <si>
    <t>Շնորհակալություն &lt;3</t>
  </si>
  <si>
    <t>1c4be356-0d79-4601-8e90-cbe8aa82cb14</t>
  </si>
  <si>
    <t>100b6f8f-810f-4e94-92a8-2bbd56f88d06</t>
  </si>
  <si>
    <t>{"sessionId":"974d70bd-f352-4ecd-82c9-33f66ca7982e","orderId":"100b6f8f-810f-4e94-92a8-2bbd56f88d06"}</t>
  </si>
  <si>
    <t>18f259eb-7512-40b3-932d-7c3691e212f5</t>
  </si>
  <si>
    <t>cc1d475e-8425-4a94-8e8e-3a73fce4a979</t>
  </si>
  <si>
    <t>{"sessionId":"13599920-3086-4670-89dc-b34adfa3571c","orderId":"cc1d475e-8425-4a94-8e8e-3a73fce4a979"}</t>
  </si>
  <si>
    <t>b4d2a47f-3cb5-4592-bdfb-f07ff2968c9c</t>
  </si>
  <si>
    <t>{"sessionId":"22b4e6d5-0d7d-4bce-b3b2-85059059c45c","orderId":"b4d2a47f-3cb5-4592-bdfb-f07ff2968c9c"}</t>
  </si>
  <si>
    <t>8d990d70-31f0-4b3f-93d3-4a3dee988f61</t>
  </si>
  <si>
    <t>c90489b8-7c40-464f-8205-71d87912730d</t>
  </si>
  <si>
    <t>73247879-a4d3-42e4-84a2-90ca6ab04acf</t>
  </si>
  <si>
    <t>4a9080b8-28ef-4894-995e-7ace43008fcd</t>
  </si>
  <si>
    <t>{"sessionId":"83b35fd5-835c-40dc-8686-9f36622cec2a","orderId":"4a9080b8-28ef-4894-995e-7ace43008fcd"}</t>
  </si>
  <si>
    <t>b65faa00-b8e8-4480-91ed-ef4f8541dc5d</t>
  </si>
  <si>
    <t>2c22f1de-5115-4fd2-9c9a-c70570cb8047</t>
  </si>
  <si>
    <t>862f14a2-b2b5-4147-80de-8d7ebab8e711</t>
  </si>
  <si>
    <t>d8a1f2a1-23a3-4430-9fd7-a619a6d9f20d</t>
  </si>
  <si>
    <t>bdf4d824-46e3-4451-b747-f382c2733a3a</t>
  </si>
  <si>
    <t>{"sessionId":"1d8eb2c0-9048-4113-8967-a90230913ce8","orderId":"bdf4d824-46e3-4451-b747-f382c2733a3a"}</t>
  </si>
  <si>
    <t>2f33530c-f857-4fdf-866c-cb90396d0ff4</t>
  </si>
  <si>
    <t>{"sessionId":"51566d95-dcf0-4269-a718-196ae3977cf7","orderId":"2f33530c-f857-4fdf-866c-cb90396d0ff4"}</t>
  </si>
  <si>
    <t>490c0133-b098-48e0-9b41-bc557003e87e</t>
  </si>
  <si>
    <t>79828476-9b2d-413d-855a-ecc0cab09538</t>
  </si>
  <si>
    <t>{"sessionId":"fc1d9963-f6b2-4219-a5a5-5669c195ccd9","orderId":"79828476-9b2d-413d-855a-ecc0cab09538"}</t>
  </si>
  <si>
    <t>ad4df0b3-b7d5-46b5-bbc2-f6122d6647dd</t>
  </si>
  <si>
    <t>{"sessionId":"8f4eba35-ebfa-4180-b5b7-2f0a2d4a8984","orderId":"ad4df0b3-b7d5-46b5-bbc2-f6122d6647dd"}</t>
  </si>
  <si>
    <t>3f83f340-f63d-43c6-9f93-267f938596c3</t>
  </si>
  <si>
    <t>locco</t>
  </si>
  <si>
    <t>a2df4858-eced-4346-9749-429b34604050</t>
  </si>
  <si>
    <t>{"sessionId":"debb6538-2062-4e17-aca4-d9b0a40ceb2c","orderId":"a2df4858-eced-4346-9749-429b34604050"}</t>
  </si>
  <si>
    <t>a07f9d13-f71d-4b7e-97ef-65f526222ffd</t>
  </si>
  <si>
    <t>b6e62ced-e4aa-4653-8c7b-6096e51b0e45</t>
  </si>
  <si>
    <t>Decant</t>
  </si>
  <si>
    <t>c096ec20-98d3-4893-b0cf-df75cce78e12</t>
  </si>
  <si>
    <t>bee5f20c-17f9-4e5b-a9e6-1c06565867ba</t>
  </si>
  <si>
    <t>c9a961d7-5f6a-4a79-948d-ed55c00572e0</t>
  </si>
  <si>
    <t>ce484131-f475-465f-a8e4-ed23637a9a27</t>
  </si>
  <si>
    <t>{"sessionId":"d52c5860-f36d-40fa-9141-698e574d17be","orderId":"ce484131-f475-465f-a8e4-ed23637a9a27"}</t>
  </si>
  <si>
    <t>55f3bc1a-7330-4c7e-abd1-61d8ee1d6bc5</t>
  </si>
  <si>
    <t>4125bccc-70b2-41a1-b491-5e78df194909</t>
  </si>
  <si>
    <t>{"sessionId":"ca6defa9-49bf-4b3e-a12a-1f180809bd2d","orderId":"4125bccc-70b2-41a1-b491-5e78df194909"}</t>
  </si>
  <si>
    <t>Merci!</t>
  </si>
  <si>
    <t>c20fa55e-afeb-49b8-82a6-180f3476308d</t>
  </si>
  <si>
    <t>{"sessionId":"e687e47f-6a4a-489e-b10b-547dd947942d","orderId":"c20fa55e-afeb-49b8-82a6-180f3476308d"}</t>
  </si>
  <si>
    <t>f58b1de0-7828-445e-9bb5-87166263a830</t>
  </si>
  <si>
    <t>{"sessionId":"d4e8ed3b-f74a-4493-97d8-75f8bc63eb0b","orderId":"f58b1de0-7828-445e-9bb5-87166263a830"}</t>
  </si>
  <si>
    <t>6d47e87d-17e9-43df-be0c-c142f53a29fb</t>
  </si>
  <si>
    <t>c597fc4c-ddfc-461a-84de-410c81022f0b</t>
  </si>
  <si>
    <t>{"sessionId":"5743f243-0624-44aa-bbd5-3ad6a322c96d","orderId":"c597fc4c-ddfc-461a-84de-410c81022f0b"}</t>
  </si>
  <si>
    <t>Thank you for a great meal.</t>
  </si>
  <si>
    <t>2fe0b43e-61be-4179-99f0-29a5322ac4e5</t>
  </si>
  <si>
    <t>983a4bdd-ca79-4f96-b750-15410fa7b976</t>
  </si>
  <si>
    <t>{"sessionId":"fb92ff6d-48ad-42d8-b718-9761778962e6","orderId":"983a4bdd-ca79-4f96-b750-15410fa7b976"}</t>
  </si>
  <si>
    <t>2eec9705-d9b5-4b8a-b9ca-56d46339fde7</t>
  </si>
  <si>
    <t>{"sessionId":"1ed69ef6-df08-4d9f-9a99-77e29745eea9","orderId":"2eec9705-d9b5-4b8a-b9ca-56d46339fde7"}</t>
  </si>
  <si>
    <t>3a4c61e8-9658-4c3e-8818-75bc64e12f3a</t>
  </si>
  <si>
    <t>222dde4a-9840-4bdc-b645-43ff60eeaa42</t>
  </si>
  <si>
    <t>{"sessionId":"7d495504-a29d-4b70-b064-5b6c22b37d32","orderId":"222dde4a-9840-4bdc-b645-43ff60eeaa42"}</t>
  </si>
  <si>
    <t>3978100e-940d-4751-809e-810d83f66556</t>
  </si>
  <si>
    <t>{"sessionId":"04d6b310-c18f-40de-81cd-8c7d19085725","orderId":"3978100e-940d-4751-809e-810d83f66556"}</t>
  </si>
  <si>
    <t>95a51170-6961-4e1a-b05d-81ba22f0cf33</t>
  </si>
  <si>
    <t>21485355-ec88-4b0e-a42e-542de8ce8014</t>
  </si>
  <si>
    <t>14415602-e059-482c-9caf-a9ca6dddd576</t>
  </si>
  <si>
    <t>b4be70b4-148a-4084-9592-d4aff4ec459d</t>
  </si>
  <si>
    <t>{"sessionId":"8efd68a5-6a5e-4f11-9036-c30c3be51cbc","orderId":"b4be70b4-148a-4084-9592-d4aff4ec459d"}</t>
  </si>
  <si>
    <t>42369961-5080-4cd1-8819-51c9f3261cf1</t>
  </si>
  <si>
    <t>fffb7689-194a-4468-a483-3d3c6df8d361</t>
  </si>
  <si>
    <t>{"sessionId":"b616bb41-d994-4252-b2c4-e679f7e3c1ea","orderId":"fffb7689-194a-4468-a483-3d3c6df8d361"}</t>
  </si>
  <si>
    <t>0523285f-ef9d-4fc2-bc82-15871ff51a76</t>
  </si>
  <si>
    <t>a8003247-f2d4-4874-bf82-348fd96cc25e</t>
  </si>
  <si>
    <t>1d9568a7-b7ab-4293-a0b1-4bc7c5760c84</t>
  </si>
  <si>
    <t>62afe2d9-ab6a-4fca-aeb3-293cbd719168</t>
  </si>
  <si>
    <t>{"sessionId":"b5e2207c-fb8e-453a-8d39-a204c6a25e04","orderId":"62afe2d9-ab6a-4fca-aeb3-293cbd719168"}</t>
  </si>
  <si>
    <t>fc2460be-9791-43c9-ac70-835548562b92</t>
  </si>
  <si>
    <t>{"sessionId":"cad86a4e-68fa-4a48-9804-3841b78eb6cc","orderId":"fc2460be-9791-43c9-ac70-835548562b92"}</t>
  </si>
  <si>
    <t>c9bb7d4e-9db2-42d1-a4bb-b31a342360a1</t>
  </si>
  <si>
    <t>{"sessionId":"064d3e80-661e-466c-aa44-a44f91bb1fbd","orderId":"c9bb7d4e-9db2-42d1-a4bb-b31a342360a1"}</t>
  </si>
  <si>
    <t>e1217974-1970-4156-89b8-da9ce1de4317</t>
  </si>
  <si>
    <t>16f0e285-2602-40dc-bd56-a4cb1702d43b</t>
  </si>
  <si>
    <t>aaa5e68d-d082-4159-8061-3f05f36549e1</t>
  </si>
  <si>
    <t>{"sessionId":"b10e5845-6200-45cc-ac96-46285e4491a1","orderId":"aaa5e68d-d082-4159-8061-3f05f36549e1"}</t>
  </si>
  <si>
    <t>9e97d6d7-9135-42e4-988e-d37e896cc210</t>
  </si>
  <si>
    <t>{"sessionId":"308bf7a4-67d8-443a-b449-41570f23a855","orderId":"9e97d6d7-9135-42e4-988e-d37e896cc210"}</t>
  </si>
  <si>
    <t>6979850b-4712-4639-aa52-a1e05ab5241b</t>
  </si>
  <si>
    <t>{"sessionId":"c6cd83f0-e6a9-4680-95bc-dae6c8237b24","orderId":"6979850b-4712-4639-aa52-a1e05ab5241b"}</t>
  </si>
  <si>
    <t>Tashir Khorenatsi</t>
  </si>
  <si>
    <t>60a2ca73-f836-48ad-9f44-7b0b116156d1</t>
  </si>
  <si>
    <t>4179b488-e9e0-45e6-8d8f-afc10bcad7e1</t>
  </si>
  <si>
    <t>{"sessionId":"acc46d8f-2685-49ee-a64a-227c7c309c52","orderId":"4179b488-e9e0-45e6-8d8f-afc10bcad7e1"}</t>
  </si>
  <si>
    <t>8ff1dc34-66f0-47db-9d4b-39bbcbc35329</t>
  </si>
  <si>
    <t>{"sessionId":"7a9169fe-6e5d-4b9d-9ab0-36709ecbf190","orderId":"8ff1dc34-66f0-47db-9d4b-39bbcbc35329"}</t>
  </si>
  <si>
    <t>ab6dfd74-8745-4737-be81-4129df3e5aa0</t>
  </si>
  <si>
    <t>{"sessionId":"ab5c7e23-c591-442f-a15c-345758bbcb78","orderId":"ab6dfd74-8745-4737-be81-4129df3e5aa0"}</t>
  </si>
  <si>
    <t>d67d7842-b376-413f-be18-3aa720f069b4</t>
  </si>
  <si>
    <t>9b08652c-8e56-4fbc-9b60-6b864d324f83</t>
  </si>
  <si>
    <t>e7281d23-bf54-4d70-9303-a400285224af</t>
  </si>
  <si>
    <t>9b7e48c5-3c9f-42c2-9097-799836739bb5</t>
  </si>
  <si>
    <t>a592f5fa-7f91-4b8e-a91c-40f448538a12</t>
  </si>
  <si>
    <t>a0264257-ad55-4fe0-8663-4c76d75b28ce</t>
  </si>
  <si>
    <t>{"sessionId":"3d1fb617-1c9e-41af-bfcf-a820453ea17b","orderId":"a0264257-ad55-4fe0-8663-4c76d75b28ce"}</t>
  </si>
  <si>
    <t>76ba8a88-b3a9-4278-806a-c076a26b4139</t>
  </si>
  <si>
    <t>{"sessionId":"12bea74b-f786-4441-917f-f60d3fbdc1d1","orderId":"76ba8a88-b3a9-4278-806a-c076a26b4139"}</t>
  </si>
  <si>
    <t>f740bd14-7665-4f64-81e2-65d7fd50ea36</t>
  </si>
  <si>
    <t>f5c3ea50-abc8-45e6-b664-ae7f4cfb7963</t>
  </si>
  <si>
    <t>ce8a8489-4cc7-42d4-867b-8a0da58c1b11</t>
  </si>
  <si>
    <t>452d0e40-34d0-442c-998d-0eeffead2d95</t>
  </si>
  <si>
    <t>{"sessionId":"de22abaf-8fa0-4169-ab80-2bfc493c3eaf","orderId":"452d0e40-34d0-442c-998d-0eeffead2d95"}</t>
  </si>
  <si>
    <t>1a641b02-8df1-4470-a8d9-5c083bfae4dd</t>
  </si>
  <si>
    <t>created_at</t>
  </si>
  <si>
    <t>payer</t>
  </si>
  <si>
    <t>amount</t>
  </si>
  <si>
    <t>paymentStateId</t>
  </si>
  <si>
    <t>error_desc</t>
  </si>
  <si>
    <t>remote_order_id</t>
  </si>
  <si>
    <t>Teammate</t>
  </si>
  <si>
    <t>Repeate?</t>
  </si>
  <si>
    <t>Promo</t>
  </si>
  <si>
    <t>Call note</t>
  </si>
  <si>
    <t>8a17c3f9-d1fb-4e58-867d-8d8b848da4c8</t>
  </si>
  <si>
    <t>օկ</t>
  </si>
  <si>
    <t>759b5c07-a2d2-49ff-a586-314b8d73ab67</t>
  </si>
  <si>
    <t>առանց համար</t>
  </si>
  <si>
    <t>7ad333d8-a3e0-4f1d-9206-85d6d4893de7</t>
  </si>
  <si>
    <t>ac61769c-e34d-44e8-858f-3d87398f8f2c</t>
  </si>
  <si>
    <t/>
  </si>
  <si>
    <t>9fdbdcb7-bcbc-4708-8e38-09dc88c976bb</t>
  </si>
  <si>
    <t>c1016076-17aa-4864-ad54-89250a1523eb</t>
  </si>
  <si>
    <t>48960ce9-4313-4410-b9f7-3780998c0c61</t>
  </si>
  <si>
    <t>10084c31-7c41-47ff-b3a7-bfe6d9cbc979</t>
  </si>
  <si>
    <t>b0e28f2d-8254-4203-8ca5-e0654dc25a32</t>
  </si>
  <si>
    <t>35043081-0492-4f13-9dce-69fdf141a57e</t>
  </si>
  <si>
    <t>1b1ea145-c9a2-4e2a-9e01-67f894d56ddd</t>
  </si>
  <si>
    <t>ce14d048-d9f8-41a1-b392-e0def55ed5da</t>
  </si>
  <si>
    <t>5eb1b636-6dc8-4cc0-a2a5-f7f845207569</t>
  </si>
  <si>
    <t>No binding found</t>
  </si>
  <si>
    <t>b130afbf-6056-41ea-98c6-1f29d223cb27</t>
  </si>
  <si>
    <t>e0600de1-a38c-402f-b603-c78c72cb245c</t>
  </si>
  <si>
    <t>Հարմար չէր</t>
  </si>
  <si>
    <t>ef08b026-eb0b-4397-8c8f-1561c87549d2</t>
  </si>
  <si>
    <t>Decline. Decline. Not enough money - Նախնական ավտորիզացումը մերժված է:</t>
  </si>
  <si>
    <t>fce1dbdd-61ce-4486-9839-df18e0b0d143</t>
  </si>
  <si>
    <t>հեռ․ի խնդիր</t>
  </si>
  <si>
    <t>հարմար չէր</t>
  </si>
  <si>
    <t>722f1388-aa9d-4114-98b3-79c67e4a17ee</t>
  </si>
  <si>
    <t>Խաչատուր</t>
  </si>
  <si>
    <t>efc4f100-53be-40bf-9738-6195df55c344</t>
  </si>
  <si>
    <t>Հարմար չէր 12։43</t>
  </si>
  <si>
    <t>41902b93-10f5-4d9f-b238-07b7dd7cdd48</t>
  </si>
  <si>
    <t>համար չկա</t>
  </si>
  <si>
    <t>b39fa147-2275-4dd4-a9bd-512e3f3cc832</t>
  </si>
  <si>
    <t>շատ գոհ էր</t>
  </si>
  <si>
    <t>62a7a118-da23-4eee-9700-8e677fae8aea</t>
  </si>
  <si>
    <t>ամեն առավոտ թողում է լումենում</t>
  </si>
  <si>
    <t>65c25fff-439c-41da-83b0-7d36ecb5f4cf</t>
  </si>
  <si>
    <t>03381867-6e79-48eb-bd1e-6b2064b92d39</t>
  </si>
  <si>
    <t>bd5762fe-abda-4165-9bc4-2ba192f4be9e</t>
  </si>
  <si>
    <t>6732b5b1-0867-4343-aa5d-3649aa5d31c5</t>
  </si>
  <si>
    <t>95d948fb-018b-4609-98a9-948bc42eb1ea</t>
  </si>
  <si>
    <t>b5e820fd-b716-4bed-8b6c-2f155607f107</t>
  </si>
  <si>
    <t>1472f33b-09c2-47ab-b221-1fbbd03f2cf3</t>
  </si>
  <si>
    <t>79049fd4-aa1b-460d-9fa7-19bffb2c5a5d</t>
  </si>
  <si>
    <t>7326c09a-7cf1-421f-a4a5-c3113df8f55c</t>
  </si>
  <si>
    <t>3dd28a44-a230-4438-abd9-11d95fc4957a</t>
  </si>
  <si>
    <t>993fe627-9524-483c-99f7-e0ec6693eb49</t>
  </si>
  <si>
    <t>1e433412-4ff6-4ecb-a203-83d6aeda83ad</t>
  </si>
  <si>
    <t>3ad9f488-1f6d-4975-bb7e-0aba64ceb5b9</t>
  </si>
  <si>
    <t>1476246f-37e9-47fd-a7ad-9f81d17d7f12</t>
  </si>
  <si>
    <t>96e0467b-d8fb-48a2-b79e-7d8657d0aea2</t>
  </si>
  <si>
    <t>ee5d5412-b247-4f99-b468-4030275925ba</t>
  </si>
  <si>
    <t>279fe6a2-9f47-4b6d-aded-a69bf7ed8140</t>
  </si>
  <si>
    <t>36b25228-f8b4-4212-8037-916a8581b5bd</t>
  </si>
  <si>
    <t>6864b4f2-84ac-4832-b5a1-9ae6adbb68e7</t>
  </si>
  <si>
    <t>b5f0891c-1343-4a08-bffa-6e55d0085f01</t>
  </si>
  <si>
    <t>5d3f387d-f101-4c09-99df-085430369d52</t>
  </si>
  <si>
    <t>976447e4-ff2e-4c5d-9c21-506667ac236f</t>
  </si>
  <si>
    <t>36c54358-b967-4acd-b17e-7f905d125ce2</t>
  </si>
  <si>
    <t>Decline. Unable to process - Նախնական ավտորիզացումը մերժված է:</t>
  </si>
  <si>
    <t>009883da-ef4e-4bf4-9549-c07e57b6bc6d</t>
  </si>
  <si>
    <t>d24fd2ab-5396-45e2-b93e-2db913d6838b</t>
  </si>
  <si>
    <t>85d27ac3-ba30-4b56-b4ed-3c9533666015</t>
  </si>
  <si>
    <t>89190b09-2027-4b61-9525-56eb19f2888f</t>
  </si>
  <si>
    <t>d1081da4-4eeb-45a8-bc13-07893f67166b</t>
  </si>
  <si>
    <t>9c818a4d-00ed-4970-ace7-ace0a270d4c5</t>
  </si>
  <si>
    <t>Declined. Honor with id - Նախնական ավտորիզացումը մերժված է:</t>
  </si>
  <si>
    <t>83cd8deb-4020-47a2-803a-64f49ba8a478</t>
  </si>
  <si>
    <t>670e7829-ef9b-4fd2-9829-a2b731071b4d</t>
  </si>
  <si>
    <t>9300e34a-809d-4bde-90be-ea58ae814f51</t>
  </si>
  <si>
    <t>9497fa97-5d31-44af-8d0e-cfc37b988baf</t>
  </si>
  <si>
    <t>1bf7d3a1-34de-4edf-a890-4b53f2944c31</t>
  </si>
  <si>
    <t>5d900229-5cf2-4a2d-ae2e-7b2dfc355bd0</t>
  </si>
  <si>
    <t>ca231710-60c5-49de-96ea-892899348e56</t>
  </si>
  <si>
    <t>915d4f20-1eb2-4ce7-92d2-60bcd62b1382</t>
  </si>
  <si>
    <t>16735ac6-b12d-4cc6-a23d-789740c51e83</t>
  </si>
  <si>
    <t>95bc11b4-a0a6-444a-8b06-90623dbf4e11</t>
  </si>
  <si>
    <t>68f0e340-92f0-4b25-b359-82a648e13e42</t>
  </si>
  <si>
    <t>df76e5d2-d1a3-460d-8102-c1e6af6f09ca</t>
  </si>
  <si>
    <t>689ec576-e099-4729-9b33-0d825fcb24b1</t>
  </si>
  <si>
    <t>dbb86521-bdbd-466a-abef-0d46cf4daf66</t>
  </si>
  <si>
    <t>ab23b0d0-666a-4ad9-badb-d5264b471ef7</t>
  </si>
  <si>
    <t>0c3fe9e4-40c0-45ca-83a4-61b5d299b0e4</t>
  </si>
  <si>
    <t>ef4504b6-236b-4b6a-82a1-b37313b1f278</t>
  </si>
  <si>
    <t>ebb787b3-bdbd-4d15-9c86-5760acac2642</t>
  </si>
  <si>
    <t>b85e7f18-7d7f-4c00-8651-0b68c39ffc40</t>
  </si>
  <si>
    <t>a5d38c3a-4394-43c4-bef9-e5b0b473eec9</t>
  </si>
  <si>
    <t>Decline. No card record на Decline. Wrong PAN - Նախնական ավտորիզացումը մերժված է:</t>
  </si>
  <si>
    <t>e24f3d9e-9112-43fa-ab03-c4ab77049909</t>
  </si>
  <si>
    <t>2b6bfcd2-a35a-4858-b470-798d8c71de6b</t>
  </si>
  <si>
    <t>0c5775ab-bbb4-46c6-b251-ea591c2e0617</t>
  </si>
  <si>
    <t>af8bde1e-7a68-40ee-b15c-8349864f67a4</t>
  </si>
  <si>
    <t>afb71516-54c0-458a-a5fa-7217ddcfa50f</t>
  </si>
  <si>
    <t>6832251d-c851-42d6-8719-21a3c74f1031</t>
  </si>
  <si>
    <t>2b6261c0-fd4f-4935-9d1a-772b89484ced</t>
  </si>
  <si>
    <t>b355a855-a8e2-47ac-a6e8-940fa63d88c6</t>
  </si>
  <si>
    <t>65327369-264c-4367-9541-3f24293463c8</t>
  </si>
  <si>
    <t>dc350c92-db86-46e2-9363-76d8cc473fa6</t>
  </si>
  <si>
    <t>9a44eb77-0576-4413-82e6-de3d203cbe23</t>
  </si>
  <si>
    <t>9fcb1ca3-e2ee-4509-ada0-fc7bbafe2b0c</t>
  </si>
  <si>
    <t>58ab095a-0b54-4100-9480-b1899a529d7a</t>
  </si>
  <si>
    <t>191fb98a-2e79-4f99-a6c7-21522054d396</t>
  </si>
  <si>
    <t>c298d5fd-0d00-4216-943a-d548a6ae8a7e</t>
  </si>
  <si>
    <t>8dd0e796-e6ac-4f57-b63d-b5270ce0d7d6</t>
  </si>
  <si>
    <t>9e66b1be-bdb2-4627-b6a2-a39b25937e1f</t>
  </si>
  <si>
    <t>c69ae673-0c4b-4b60-8509-c9d1fd8b4f9d</t>
  </si>
  <si>
    <t>fe1615f1-c6af-4367-ae9f-0ddaa1169c4d</t>
  </si>
  <si>
    <t>a9d73b80-d8bf-4e21-8735-33a132566f24</t>
  </si>
  <si>
    <t>807627c0-875e-4e44-9a0d-9a2a77059faa</t>
  </si>
  <si>
    <t>92d1c908-49b5-48ce-8429-cc04786e0bcb</t>
  </si>
  <si>
    <t>4227f542-caa2-4226-b9b0-c89e1af7b934</t>
  </si>
  <si>
    <t>b287e3ed-1a33-4368-ac81-7ac308e9e0f4</t>
  </si>
  <si>
    <t>9df7fd59-7224-4cd6-a952-190ee5f8757e</t>
  </si>
  <si>
    <t>98e2edaf-8292-4f1c-884f-6dd0d74f6558</t>
  </si>
  <si>
    <t>00ca6f5e-c496-4109-b998-89a5ba657289</t>
  </si>
  <si>
    <t>a0285c41-00a7-46ea-835a-587eb01618ae</t>
  </si>
  <si>
    <t>a664fd61-a9c3-49e8-ba7f-cf90a8cf8902</t>
  </si>
  <si>
    <t>6a8d5488-6ef5-4683-9f77-8a68daa957bb</t>
  </si>
  <si>
    <t>e4664d76-ab22-43dd-a400-9033953eacd0</t>
  </si>
  <si>
    <t>3f33341d-2e23-4ba5-a7d3-847b04c04a03</t>
  </si>
  <si>
    <t>280ba12d-9350-4bb7-a28d-646d6223cdf7</t>
  </si>
  <si>
    <t>da94fcae-2a13-489c-8d8d-24265f1f251c</t>
  </si>
  <si>
    <t>bcc7dcf4-0645-49fc-bdcb-46041a0b113e</t>
  </si>
  <si>
    <t>2b0a3058-0d2e-4418-addc-40a7922bd5f1</t>
  </si>
  <si>
    <t>35c7d3f7-2491-4204-88cb-ca2e2e335b63</t>
  </si>
  <si>
    <t>d8b244ec-c10c-48c4-a0ae-8a1f885b3963</t>
  </si>
  <si>
    <t>30b92788-9283-421f-811b-9a8b017bd567</t>
  </si>
  <si>
    <t>9d39aea6-136b-404d-a07f-8c9c3b3e846e</t>
  </si>
  <si>
    <t>4c8aee8c-1b0a-4db1-8187-78271cd752c2</t>
  </si>
  <si>
    <t>cf79331b-57a1-4b65-8492-79a6870d4a8f</t>
  </si>
  <si>
    <t>7f4df35b-c316-47bd-bf2f-1d788b753025</t>
  </si>
  <si>
    <t>f3245a3a-52ac-48f7-9196-f9e5b834a073</t>
  </si>
  <si>
    <t>ec9ecf5b-5895-442d-a864-e0a6471c9ea7</t>
  </si>
  <si>
    <t>fac2ed79-7688-400b-9e08-9529bab43453</t>
  </si>
  <si>
    <t>3e4b7be4-7f5f-4517-81a2-8c2d9f7f62b8</t>
  </si>
  <si>
    <t>f25dfb65-1086-4401-95f3-9372aac95ff2</t>
  </si>
  <si>
    <t>cedadaa0-ba94-4be0-9603-938858f745be</t>
  </si>
  <si>
    <t>Decline. Host not avail. - Նախնական ավտորիզացումը մերժված է:</t>
  </si>
  <si>
    <t>6f84fb36-cf66-4a43-a844-16918c536e42</t>
  </si>
  <si>
    <t>494d23e6-4b01-423b-8128-987420354eea</t>
  </si>
  <si>
    <t>processing.error.4 - Նախնական ավտորիզացումը մերժված է:</t>
  </si>
  <si>
    <t>1327aeda-bade-4bff-aa92-d3bd2d13a21f</t>
  </si>
  <si>
    <t>b03ac10b-9227-43d4-a1eb-4c195553bb5a</t>
  </si>
  <si>
    <t>78f8485f-f299-4a7a-8b8f-8bb2f3f1a3d3</t>
  </si>
  <si>
    <t>b1f45ccd-90da-4618-95be-bc05972f1dea</t>
  </si>
  <si>
    <t>01e21aa6-6f8d-4281-a421-d98cb290d197</t>
  </si>
  <si>
    <t>32079267-3993-4322-ad41-8d3038cca09b</t>
  </si>
  <si>
    <t>38a1a086-6f9c-44f1-9935-e112ee27531c</t>
  </si>
  <si>
    <t>78922efe-7d66-4eba-bd5e-529b9ff94e7b</t>
  </si>
  <si>
    <t>a2b7dd09-9c8a-4304-9632-2fa8b2608241</t>
  </si>
  <si>
    <t>d3988906-93e2-436f-82f3-5a6c66ee89e4</t>
  </si>
  <si>
    <t>7e7e5885-42c0-4853-8415-21679fbc9616</t>
  </si>
  <si>
    <t>2c5dff5d-e5c2-4683-8165-419d49b76a58</t>
  </si>
  <si>
    <t>27005c72-bff0-4d8c-b676-2fefb54b05db</t>
  </si>
  <si>
    <t>6ebdf956-7ba6-41ab-9025-afb825ec57f5</t>
  </si>
  <si>
    <t>929165a0-3011-4503-a59e-268071868f0b</t>
  </si>
  <si>
    <t>369e985f-dd58-4662-b0a1-0d2cbab51eef</t>
  </si>
  <si>
    <t>7a989162-1ce8-4841-8f05-bcd6a08f34d1</t>
  </si>
  <si>
    <t>4ed16b73-dc36-4a1f-99e8-0cb5ae3ac1c2</t>
  </si>
  <si>
    <t>c5205dd3-b4a4-45fa-a3d3-5ac65ab382b3</t>
  </si>
  <si>
    <t>7bab7b51-0f85-4f6c-b2c3-f415c458d516</t>
  </si>
  <si>
    <t>b41c0bd8-8680-44de-a137-9bcc5cd69ae9</t>
  </si>
  <si>
    <t>Decline. Re-enter trans. - Նախնական ավտորիզացումը մերժված է:</t>
  </si>
  <si>
    <t>c78b0d25-ce38-40cf-90fb-f7ae1042ec62</t>
  </si>
  <si>
    <t>d8bef47c-5bc8-4453-940c-8847b6ada4ef</t>
  </si>
  <si>
    <t>ee3907db-33d5-46f3-97e1-3f5d9ca124b1</t>
  </si>
  <si>
    <t>60a57b9d-2189-4f2d-8e57-f7543e7b97c2</t>
  </si>
  <si>
    <t>df5411b7-d4eb-4544-8e47-620e816e84c8</t>
  </si>
  <si>
    <t>c402cb7e-7989-41c6-b5f9-3f862b59dcb9</t>
  </si>
  <si>
    <t>497ad766-26b2-489c-8e4a-ea37e9af288b</t>
  </si>
  <si>
    <t>90195a92-da38-497c-b71c-4b55b61708b1</t>
  </si>
  <si>
    <t>743d893c-9062-481f-8d89-bc723279f964</t>
  </si>
  <si>
    <t>72f1a3fe-4866-4b3c-a063-ba9672a717ef</t>
  </si>
  <si>
    <t>256a7169-acd8-4213-94f5-56a195157418</t>
  </si>
  <si>
    <t>ad7cadff-5c27-4515-a6f0-bf3df35c5c51</t>
  </si>
  <si>
    <t>5d93ce06-953a-4a3e-81f2-f0892ce845f0</t>
  </si>
  <si>
    <t>5b0d3092-3470-4e9f-85ec-8d08847c2a08</t>
  </si>
  <si>
    <t>76dd958d-cb77-412b-b7d7-d43511d6a519</t>
  </si>
  <si>
    <t>55f5e21b-bfea-4cec-bb92-b720a950d135</t>
  </si>
  <si>
    <t>169cf75a-e3bd-424b-a615-333af923b68b</t>
  </si>
  <si>
    <t>c07dff7e-2870-421e-b97b-3515d3f89449</t>
  </si>
  <si>
    <t>7ff2c1f3-4414-45f2-a93d-984d4b84c8d3</t>
  </si>
  <si>
    <t>2f041682-101b-472a-8a89-008794337987</t>
  </si>
  <si>
    <t>88d00663-46dd-4663-8934-08d6e8f9965c</t>
  </si>
  <si>
    <t>2fa83931-9163-4046-b7a7-7eb930c398a6</t>
  </si>
  <si>
    <t>8af4a2d2-72ff-49a1-ae37-a888a105c606</t>
  </si>
  <si>
    <t>57e9bda6-4593-403c-83e6-537fdbe4be0b</t>
  </si>
  <si>
    <t>584fed33-bbed-4c1a-b575-6257e9d0cd8f</t>
  </si>
  <si>
    <t>c0e7da22-d7d8-458d-80b7-056db3879c19</t>
  </si>
  <si>
    <t>4d12bd34-c7dc-44c9-8cca-864f241eed61</t>
  </si>
  <si>
    <t>fa757623-91ac-404c-9de7-aea9ada671bf</t>
  </si>
  <si>
    <t>40216894-9b4f-47b3-9aab-cfed5b6891be</t>
  </si>
  <si>
    <t>24679dd2-6f56-4d40-bbd7-db1b90c20ced</t>
  </si>
  <si>
    <t>2ce418f5-cc6e-4c7e-9035-3ffcb015e434</t>
  </si>
  <si>
    <t>1c1e23bc-0f79-47ff-aad5-5e6bcec5e36a</t>
  </si>
  <si>
    <t>e15b7075-7677-41a9-84bf-613cea61639d</t>
  </si>
  <si>
    <t>76b53d38-c74c-4e5b-91cf-a3e469d47ba8</t>
  </si>
  <si>
    <t>c6552a05-c383-48dc-b2f5-f0138e8e7ac3</t>
  </si>
  <si>
    <t>06485578-3c67-4040-bc21-360b8490dea1</t>
  </si>
  <si>
    <t>62e5520c-aecd-4ffc-bce5-61048ff3aa47</t>
  </si>
  <si>
    <t>7c693906-2822-4e66-8c38-44aa8507991b</t>
  </si>
  <si>
    <t>5b7f6694-cde5-4b02-887a-55306dd07edb</t>
  </si>
  <si>
    <t>a56f458f-de01-4c87-a6fd-296f333e91c6</t>
  </si>
  <si>
    <t>d36a90a8-d534-4104-9e82-af0211204742</t>
  </si>
  <si>
    <t>2ef1b5b9-2321-4919-9ae6-33a799018b70</t>
  </si>
  <si>
    <t>a1564ae0-43b5-4c64-9cbb-402185a197d8</t>
  </si>
  <si>
    <t>205b0689-8856-4974-b625-a0552f3dfc88</t>
  </si>
  <si>
    <t>cfde33ea-f14f-4e8c-af38-1d10c48253ca</t>
  </si>
  <si>
    <t>0f19ebc0-0ba0-4627-96dd-abddc238e625</t>
  </si>
  <si>
    <t>9953e20a-df74-41d6-8bfb-f9f2890fa64c</t>
  </si>
  <si>
    <t>Decline. Not allowed - Նախնական ավտորիզացումը մերժված է:</t>
  </si>
  <si>
    <t>db087e9e-d970-421f-b93f-c6c04551e2f9</t>
  </si>
  <si>
    <t>cb70cb19-f43b-4653-bfab-fd468032d52a</t>
  </si>
  <si>
    <t>One or more errors occurred.</t>
  </si>
  <si>
    <t>ebf7e237-acd4-4dd4-978a-313b25f89626</t>
  </si>
  <si>
    <t>607293fd-e672-408d-87c1-0cfbdd730b7e</t>
  </si>
  <si>
    <t>7c621cfb-5352-4ef7-9283-89fa53132de6</t>
  </si>
  <si>
    <t>19b706d2-4863-4abd-8e4e-747986f62440</t>
  </si>
  <si>
    <t>b3740935-78ca-4823-a3eb-77279dcb8e66</t>
  </si>
  <si>
    <t>8327a870-8cb3-4285-a815-76a3d50815e7</t>
  </si>
  <si>
    <t>f243ebe3-bb65-456d-9757-c1b85a75b5c0</t>
  </si>
  <si>
    <t>f807db8e-c14d-4dc6-91eb-ed03439e6978</t>
  </si>
  <si>
    <t>a8f2874e-761a-4fa5-af38-87370db2b5e0</t>
  </si>
  <si>
    <t>588b1183-8a6f-45a5-a5b4-cc0b3c11c255</t>
  </si>
  <si>
    <t>System Error</t>
  </si>
  <si>
    <t>85752508-9924-4538-96de-d14e7f0cc5a7</t>
  </si>
  <si>
    <t>618bdf50-e2ea-4a58-8253-f476169771a2</t>
  </si>
  <si>
    <t>235b5f33-a682-473c-a32b-610235f2cebd</t>
  </si>
  <si>
    <t>7ec8966c-ab39-4f90-8a5e-3b3a8cb1c3f4</t>
  </si>
  <si>
    <t>5f5daca2-fd68-496c-a7d0-d60ab7bccc1e</t>
  </si>
  <si>
    <t>38b4b8f3-a5de-460b-afc1-3963bb77b133</t>
  </si>
  <si>
    <t>fa690a78-1e8d-4741-8742-cf3e16b105bd</t>
  </si>
  <si>
    <t>ca92d455-dcc9-4d0b-ba42-c69ee9dc8c38</t>
  </si>
  <si>
    <t>c2d9aa6d-e580-44b6-b390-4f7c708cff67</t>
  </si>
  <si>
    <t>9d4a5ff3-fe98-497e-8cad-50663ceac811</t>
  </si>
  <si>
    <t>490c3561-ecf6-45ec-8746-03d217e17e7a</t>
  </si>
  <si>
    <t>9cacdc97-db16-469a-8180-0216d24c894a</t>
  </si>
  <si>
    <t>Decline. Card is lost - Նախնական ավտորիզացումը մերժված է:</t>
  </si>
  <si>
    <t>66e78533-ab78-4729-b024-dc9a142b5323</t>
  </si>
  <si>
    <t>307968e7-5d80-4f96-9e0d-65ccc0d59de9</t>
  </si>
  <si>
    <t>2a871199-d3b5-402d-93dd-71c1a541788b</t>
  </si>
  <si>
    <t>b2541b0e-6c63-4b14-97f8-257e613caef5</t>
  </si>
  <si>
    <t>1252db40-d1ad-4e90-9afe-9b4839172c22</t>
  </si>
  <si>
    <t>13a2ee09-cd79-4c3c-b5e9-2173a9031f14</t>
  </si>
  <si>
    <t>498f263e-ce69-4f4f-8d39-e00e92ff91db</t>
  </si>
  <si>
    <t>85c52c6a-6e59-4da9-aa0f-41e83f76d342</t>
  </si>
  <si>
    <t>129a1b3f-83f6-41a6-ba22-da62a7385481</t>
  </si>
  <si>
    <t>583c2cd1-d128-463b-84d4-cd1255318aeb</t>
  </si>
  <si>
    <t>16e541be-9da7-44d9-b8ed-47723a942f7a</t>
  </si>
  <si>
    <t>8d37e891-0d5b-4527-b3c5-19c65ebceb40</t>
  </si>
  <si>
    <t>0d9e5c99-ff74-4a94-9545-7282fa6d5f35</t>
  </si>
  <si>
    <t>d3b281e9-f76d-4895-8a5c-2e28637ee548</t>
  </si>
  <si>
    <t>ab3e4184-f554-4d36-af9e-bf5940f173b4</t>
  </si>
  <si>
    <t>44f78663-a9ac-4e36-996a-2c6ac2b09906</t>
  </si>
  <si>
    <t>d4c9e6bb-0cfc-4ad9-ae7a-63c712ad4392</t>
  </si>
  <si>
    <t>a23ba965-ab67-4f62-911e-b72762a49806</t>
  </si>
  <si>
    <t>62d8ebec-5a35-4afc-ae64-fc5c57a32924</t>
  </si>
  <si>
    <t>cd3f910b-3ebb-4455-aa6a-0ba414dc1131</t>
  </si>
  <si>
    <t>333d2418-67bd-4312-a950-bb6c401983e9</t>
  </si>
  <si>
    <t>d0255fe3-94e8-4551-a69b-6cff046a6bca</t>
  </si>
  <si>
    <t>7f0b9d90-5d1f-453b-8481-4ccc5855e167</t>
  </si>
  <si>
    <t>ba471a45-043f-4032-b667-b037e5809f9f</t>
  </si>
  <si>
    <t>c201c68c-9c0c-495d-9786-1a4ae5942f53</t>
  </si>
  <si>
    <t>c3f74383-8b9e-4f15-8b4e-d95048f862b1</t>
  </si>
  <si>
    <t>e2907751-b468-4280-9902-860d927b4e87</t>
  </si>
  <si>
    <t>1fecc36a-83c4-46b5-87fe-1529b28ea986</t>
  </si>
  <si>
    <t>f304a5e7-8148-4b46-9b87-ff952af1dfe2</t>
  </si>
  <si>
    <t>00702529-f2e4-46b0-8026-167046661890</t>
  </si>
  <si>
    <t>73ca38bf-b750-437c-b2ad-2cbdb3cd8473</t>
  </si>
  <si>
    <t>dd36bdc3-e224-4d93-bba5-50ca76c87ad3</t>
  </si>
  <si>
    <t>f9548ef7-4660-499c-917f-0b460891406e</t>
  </si>
  <si>
    <t>dfa4a990-3c3e-49d3-b95a-6ed936778500</t>
  </si>
  <si>
    <t>043e6ae2-a365-461d-8e3f-4493a7d692ff</t>
  </si>
  <si>
    <t>3b9dd135-7b83-4268-95d6-006a497c2c46</t>
  </si>
  <si>
    <t>8198debd-85a7-4d2a-a6e4-09e9f1b453f5</t>
  </si>
  <si>
    <t>9c14c562-a676-43ec-8df6-714d1a0c9665</t>
  </si>
  <si>
    <t>8a05d0b6-675d-4985-b9be-1fff7a9e8c4a</t>
  </si>
  <si>
    <t>6ba89305-8460-4dcd-b172-e2c272188133</t>
  </si>
  <si>
    <t>5b1879f1-f8b0-42ef-a08e-55063e74e968</t>
  </si>
  <si>
    <t>8593b690-d9d6-4daa-bf81-2832a8297ab4</t>
  </si>
  <si>
    <t>18664a09-40e2-4f32-98b6-70577f9761fd</t>
  </si>
  <si>
    <t>3e7d64af-1c13-4d74-9701-807f25a99a59</t>
  </si>
  <si>
    <t>8163f39b-667b-4f06-9187-f4189236f69c</t>
  </si>
  <si>
    <t>86531da5-ed8f-454b-95ca-f4e423547b00</t>
  </si>
  <si>
    <t>beab82f6-bd21-40c7-a7d0-d2f14b30c07d</t>
  </si>
  <si>
    <t>239f78c6-4449-479b-9ac6-b6fa05cb758a</t>
  </si>
  <si>
    <t>9dededfa-07c7-461f-898d-f1a342432feb</t>
  </si>
  <si>
    <t>32d66f13-f998-4721-a8e5-e7ccccc2e9b4</t>
  </si>
  <si>
    <t>9d7be39d-967a-43f0-bc28-03b702f523b8</t>
  </si>
  <si>
    <t>ccd1f9ed-8f3f-4d39-918a-16a25546e604</t>
  </si>
  <si>
    <t>9c7e0b4c-82cc-424a-a191-06c9da8d040f</t>
  </si>
  <si>
    <t>fd806f83-60e5-43c3-9107-4866b79a6fbc</t>
  </si>
  <si>
    <t>0bf2d0db-2756-48dc-a9fc-db21fc17011a</t>
  </si>
  <si>
    <t>156015aa-9a3c-460a-a9e1-0a6d366e3a34</t>
  </si>
  <si>
    <t>5511faa2-edcb-4f0c-95f7-49911fb47875</t>
  </si>
  <si>
    <t>հեշտ է օգտագործելը, գոհ էր</t>
  </si>
  <si>
    <t>ասեց շնորհակալություն, կօգտվի</t>
  </si>
  <si>
    <t>շնորհակալ էր շատ, մոտը գումար չի եղել, սակայն ուզեցել է թեյավճար թողնել, gg tips-ից է օգտվել</t>
  </si>
  <si>
    <t>հարմար չէր խոսելը</t>
  </si>
  <si>
    <t>շնորհակալ էր, տեղեկացրի պրոմո կոդերի մասին</t>
  </si>
  <si>
    <t>ok</t>
  </si>
  <si>
    <t>b8a51e16-17ec-4cb9-a8b4-8d66fb245969</t>
  </si>
  <si>
    <t>չպտ</t>
  </si>
  <si>
    <t>շատ հարմար է պտ-ի համար, տեղեկացրի պրոմո կոդերի մասին</t>
  </si>
  <si>
    <t>9916ecd1-acb7-4403-8b18-0eb6b4aee74c</t>
  </si>
  <si>
    <t>գծ</t>
  </si>
  <si>
    <t>չպտ, պասիվ պտ</t>
  </si>
  <si>
    <t>գոհ էր, տեղեկացրի պրոմո կոդի մասին, կշարունակի օգտվել</t>
  </si>
  <si>
    <t>գոհ էր, տեղեկացրի պրոմո կոդի մասին</t>
  </si>
  <si>
    <t>d451f46b-31dc-464f-b824-3e82654971e3</t>
  </si>
  <si>
    <t>d5e43d89-8092-48fc-b701-ea608ab15015</t>
  </si>
  <si>
    <t>fabcc3d1-f159-47e4-960f-29dd4bedcca1</t>
  </si>
  <si>
    <t>4020bb56-6fde-4baf-b899-8f7047173bb2</t>
  </si>
  <si>
    <t>ca7aee03-e71e-4a5c-b61b-dc3f9fb22a95</t>
  </si>
  <si>
    <t>a38f25be-21ca-424c-9024-edadb3d4a7f1</t>
  </si>
  <si>
    <t>fdf8974d-ec66-445f-b7a7-28389fc2b049</t>
  </si>
  <si>
    <t>c9d5d20e-9006-419c-90ac-15eea14a9282</t>
  </si>
  <si>
    <t>5fbbd2af-065c-4eed-99e9-5e081ae2a3ca</t>
  </si>
  <si>
    <t>af0fae1c-4e51-4c22-afd2-3f243e689f88</t>
  </si>
  <si>
    <t>5d2bca2f-b682-403e-bed6-8e080e721883</t>
  </si>
  <si>
    <t>ff14ad6d-5fb2-46f6-a755-7f538c38b75c</t>
  </si>
  <si>
    <t>54c8cf54-6684-450e-acb3-b3b60165cd93</t>
  </si>
  <si>
    <t>41fa3297-0bd3-43bb-a78d-41ae93e0b510</t>
  </si>
  <si>
    <t>05974127-8ae0-4318-89f3-e45002c57888</t>
  </si>
  <si>
    <t>d04129c9-bc33-4a00-b58f-65f1b939dcc4</t>
  </si>
  <si>
    <t>ea9cbb26-e92b-4d37-b1bd-82b391532f49</t>
  </si>
  <si>
    <t>0f938b1f-44ab-46c9-bca5-60ca1dd40c1a</t>
  </si>
  <si>
    <t>4ae0003a-1951-4693-87a3-d73deb4bc888</t>
  </si>
  <si>
    <t>6286aa3a-5b11-437d-aea3-89a0c69fd02d</t>
  </si>
  <si>
    <t>44e205cb-f0d9-4904-9f27-a70fc2a41036</t>
  </si>
  <si>
    <t>c9334c4a-f003-460d-b049-f491b289416e</t>
  </si>
  <si>
    <t>c64685c3-838e-4159-b369-2729b5aed7bc</t>
  </si>
  <si>
    <t>906e1ced-d17b-4682-bde6-e04f6255208c</t>
  </si>
  <si>
    <t>446c4f93-7d8e-4e4f-b7fa-05f7fc591024</t>
  </si>
  <si>
    <t>76e3d56f-08d4-480d-b341-fd177cad5f36</t>
  </si>
  <si>
    <t>1c2cb8db-a5e6-46a9-9e24-94b42ef5f853</t>
  </si>
  <si>
    <t>2d7f0393-92d1-4768-a011-7d1ed4dd2a64</t>
  </si>
  <si>
    <t>aff07cac-848a-41b3-b152-3af436064163</t>
  </si>
  <si>
    <t>59617649-254b-4419-a0a1-8b6a05f15664</t>
  </si>
  <si>
    <t>c8b2a588-d42f-475d-891f-d5d2ff4347d8</t>
  </si>
  <si>
    <t>35c76196-dfa1-4e53-a13c-26d6669b45ff</t>
  </si>
  <si>
    <t>c3fef133-4fed-4f15-a435-0652d65dfb05</t>
  </si>
  <si>
    <t>14082e7f-2b94-40fc-86a9-c20a2a0e1e30</t>
  </si>
  <si>
    <t>148d9311-9ee5-495f-a9ec-0f3224db436b</t>
  </si>
  <si>
    <t>e05543b8-9663-4f50-945a-a24bf5cafc89</t>
  </si>
  <si>
    <t>պարբերաբար լումեն կաֆե թողում է</t>
  </si>
  <si>
    <t>db9222b9-c09b-45bf-8e7b-429ebfc0ac52</t>
  </si>
  <si>
    <t>c757e1f9-62f5-4cab-ba39-66418cef67f1</t>
  </si>
  <si>
    <t>զբաղված էր</t>
  </si>
  <si>
    <t>de813a23-83bc-463c-830b-fa173cf38c81</t>
  </si>
  <si>
    <t>անջատեց</t>
  </si>
  <si>
    <t>e8032141-6e8c-4680-b8e6-b70c1c910ac0</t>
  </si>
  <si>
    <t>3b14f46d-e81c-4a0b-861e-a68edb1cece1</t>
  </si>
  <si>
    <t>0914ade8-13e5-4bf1-8f80-b75019db04e9</t>
  </si>
  <si>
    <t>e06c9329-f7a5-4834-bd52-5bef4e2d0e57</t>
  </si>
  <si>
    <t>4456bcd5-a619-4fb7-9411-c384912bc429</t>
  </si>
  <si>
    <t>8dc0d90c-a20b-40be-b9ef-1c4fee968343</t>
  </si>
  <si>
    <t>1e8f2c75-e75a-4c84-b251-6a2930debda6</t>
  </si>
  <si>
    <t>800ad1b4-e7e0-41eb-8fa2-64b98b3cead4</t>
  </si>
  <si>
    <t>40d211aa-1496-4dbd-b6f1-da921cddeea8</t>
  </si>
  <si>
    <t>ea62586d-69b9-4886-934f-3f899a40c535</t>
  </si>
  <si>
    <t>02dce468-da11-4d45-80cf-ba7bfdf9ad90</t>
  </si>
  <si>
    <t>fce60b03-dae0-4816-9a2d-4fb255a4b354</t>
  </si>
  <si>
    <t>a044f05d-b277-4e88-91dd-6c80544aeee3</t>
  </si>
  <si>
    <t>6e08b9c4-c85d-4e87-9c10-75e525f4e02b</t>
  </si>
  <si>
    <t>6a4048d8-4cea-4d00-9c69-bff432cc0e58</t>
  </si>
  <si>
    <t>2aeed655-b663-4a39-b829-20f0c60cba14</t>
  </si>
  <si>
    <t>7801d375-20fd-4037-9a29-7be9b9cf5ae3</t>
  </si>
  <si>
    <t>398614f3-e50f-49cc-908a-aaf3156c8f77</t>
  </si>
  <si>
    <t>98cb94e5-8ed0-4b1f-a611-564b44ce947d</t>
  </si>
  <si>
    <t>1934fb4b-ff32-4d37-9e66-989d68a9c294</t>
  </si>
  <si>
    <t>5c4d7f3a-b2ee-4d00-9658-ac3ef1951f3b</t>
  </si>
  <si>
    <t>2d063c6f-f098-4321-abd9-529ff71a5601</t>
  </si>
  <si>
    <t>Unexpected character encountered while parsing value: &lt;. Path '', line 0, position 0.</t>
  </si>
  <si>
    <t>b2e6df6d-12a3-4f9a-9136-8c2f01ffc1e9</t>
  </si>
  <si>
    <t>6ec7f950-026d-4a5d-9d90-a804fe2e54e1</t>
  </si>
  <si>
    <t>f97dc3f3-c959-4a00-8d53-136ae16e4fee</t>
  </si>
  <si>
    <t>554d17e2-81da-4a6f-9446-fac40a84db3b</t>
  </si>
  <si>
    <t>b457bb80-8ee4-4873-a5c2-4396872f48ee</t>
  </si>
  <si>
    <t>c438f8c6-7dce-4a10-a8bc-043ec41b5d2b</t>
  </si>
  <si>
    <t>6172e0a8-7ff1-43c9-853c-aacc61dcb647</t>
  </si>
  <si>
    <t>6983ca5e-8af5-418c-a5dc-38ed3179acfb</t>
  </si>
  <si>
    <t>8c229f17-ecc9-4178-9f36-0a4c74b1f718</t>
  </si>
  <si>
    <t>319aa352-ade9-47f1-a092-0743f69c861f</t>
  </si>
  <si>
    <t>35e4b520-8432-4e36-9ed5-03da8f80e6e3</t>
  </si>
  <si>
    <t>67af07a7-35d8-4a73-8ff4-e67e014064b3</t>
  </si>
  <si>
    <t>36732f44-da78-4015-bcf0-7da62bf850c7</t>
  </si>
  <si>
    <t>c5d37856-7db2-4e4e-aec4-e347fd17a7f1</t>
  </si>
  <si>
    <t>5a42da7b-c80c-47d3-b80d-09940f141c97</t>
  </si>
  <si>
    <t>1469f95f-3b50-4fa6-bb0d-460e2df25a5c</t>
  </si>
  <si>
    <t>cfbcd4f6-49fd-4738-9be0-e1dc28df850c</t>
  </si>
  <si>
    <t>fbc941fc-f972-474c-8c01-93cafba58305</t>
  </si>
  <si>
    <t>4044632e-5bfc-47d8-b606-264b4c998799</t>
  </si>
  <si>
    <t>87780b99-f4ec-4258-838b-e60501ef0032</t>
  </si>
  <si>
    <t>02fd2370-595e-4fe3-a2c0-6450cc6883fa</t>
  </si>
  <si>
    <t>f57c96e7-a2ff-4ce9-b5e3-2abb9a9c67e9</t>
  </si>
  <si>
    <t>f1c5c36a-cf22-4d8e-9ce4-5efd31ff6d01</t>
  </si>
  <si>
    <t>306f3062-6c6c-4c19-b610-e9c93347c6c7</t>
  </si>
  <si>
    <t>1a7f13e0-efae-4845-81b2-5f71e5a479b8</t>
  </si>
  <si>
    <t>9411fa91-49fb-4371-b3c2-9a133341e770</t>
  </si>
  <si>
    <t>97c13f36-4f25-483d-aa2b-b7dbd061adb4</t>
  </si>
  <si>
    <t>fac3cdf9-fc8b-4733-a549-766356b88ba7</t>
  </si>
  <si>
    <t>eadaf895-5bc9-4d44-8b06-b86db01d3dd1</t>
  </si>
  <si>
    <t>f199a091-2bb3-4290-b130-07f98cd5676c</t>
  </si>
  <si>
    <t>385dea85-4811-4f02-b09a-f00a0a1014ea</t>
  </si>
  <si>
    <t>ab4c0091-a903-4402-8baa-339704f78fa1</t>
  </si>
  <si>
    <t>a02e8272-09ab-4f5d-854d-d4c3a15dc512</t>
  </si>
  <si>
    <t>db0dd4dc-2d2b-4b62-bd4c-2e2ca9e50ca9</t>
  </si>
  <si>
    <t>90204720-616b-4345-a057-b459f4ad92be</t>
  </si>
  <si>
    <t>f6c3a545-5e8f-43ca-9e89-ab1377bc8b78</t>
  </si>
  <si>
    <t>89bda4bd-0c68-4825-ab94-fcd49077c59a</t>
  </si>
  <si>
    <t>d695f1c3-0430-4471-8b2b-e3269c95e7cb</t>
  </si>
  <si>
    <t>033f6327-a4f6-41fd-ae61-aa5bd3fdab3a</t>
  </si>
  <si>
    <t>47bd6f05-48c2-485a-8329-fbcfd80d99f5</t>
  </si>
  <si>
    <t>78f1514a-b63e-4c8f-a0c9-b4bca0b02ff4</t>
  </si>
  <si>
    <t>3c8b0bb1-7fd8-4692-8449-6aabacad87b1</t>
  </si>
  <si>
    <t>f2438084-48ee-47f3-b823-988779cc53c3</t>
  </si>
  <si>
    <t>0c922213-8e0f-47cb-a313-b8f5b3722082</t>
  </si>
  <si>
    <t>35db9c7c-ed8e-42f5-91aa-1d7f3da7a7c4</t>
  </si>
  <si>
    <t>5262a4fc-2aeb-43a8-abed-e67e7bc878b4</t>
  </si>
  <si>
    <t>e21c2af8-7ca3-43f4-ba4e-652dd0181d20</t>
  </si>
  <si>
    <t>e44f4fd0-a51e-456c-afe6-ff8bf9f3a881</t>
  </si>
  <si>
    <t>f721b402-122e-4f9c-9b6d-08ad432660cd</t>
  </si>
  <si>
    <t>a4676c62-8f7d-4d51-aeb8-ddc846f4326f</t>
  </si>
  <si>
    <t>a64f03fa-1e06-4ab5-a9f3-233d50b8ccd0</t>
  </si>
  <si>
    <t>12fc953d-3062-4464-ada1-78dd08376c01</t>
  </si>
  <si>
    <t>4fc17349-81df-4307-bf40-ea2a29ae8f76</t>
  </si>
  <si>
    <t>95475f4b-9a6a-4611-b3b8-83ddf02c56d6</t>
  </si>
  <si>
    <t>bf5c0f4e-44ec-4723-a212-4c94e2a0dd50</t>
  </si>
  <si>
    <t>3d2ee592-b4df-4eae-b6cd-d20691f256a5</t>
  </si>
  <si>
    <t>eeaba7a3-4203-4363-a336-bd3fc4a316ed</t>
  </si>
  <si>
    <t>47b52945-313f-4a71-be42-6ab34c3ed3e9</t>
  </si>
  <si>
    <t>815d9d0c-16a7-4219-8be6-64b6876b8245</t>
  </si>
  <si>
    <t>33018d4e-c67c-454f-8c09-acfb8b14680d</t>
  </si>
  <si>
    <t>f6243c69-0410-48f6-be4a-1e63c31ba8d1</t>
  </si>
  <si>
    <t>cb628618-0913-4eaf-b214-190ae008145f</t>
  </si>
  <si>
    <t>6f40ed28-24c4-4908-85c9-03cda647f9df</t>
  </si>
  <si>
    <t>1e374c79-628c-49d4-8d16-69aa0b45a965</t>
  </si>
  <si>
    <t>122addd4-ce21-4827-aae5-17cb485863b6</t>
  </si>
  <si>
    <t>Decline. Excds wdrwl limt - Նախնական ավտորիզացումը մերժված է:</t>
  </si>
  <si>
    <t>9038944a-1659-4a3c-82e4-b0cf5250d8ff</t>
  </si>
  <si>
    <t>a9ecb588-806f-464d-b740-02dc7a59e9f1</t>
  </si>
  <si>
    <t>18de89b3-9b49-4c35-9f7d-7edd44d5ee7e</t>
  </si>
  <si>
    <t>d184d451-eebf-474d-bf51-5a2fb51b7e6e</t>
  </si>
  <si>
    <t>4a682b6f-4f60-439f-9dbd-f3edc347179e</t>
  </si>
  <si>
    <t>b3b90c80-44a9-4318-a22d-3187276ef2a9</t>
  </si>
  <si>
    <t>6536d48f-8501-4c2b-ac22-c8c8728841fb</t>
  </si>
  <si>
    <t>72620a65-dc32-47fd-a45b-e332d1dd9742</t>
  </si>
  <si>
    <t>0cecc75c-dfc7-457c-ac4e-17024407c5e1</t>
  </si>
  <si>
    <t>813b3018-2796-440f-9a23-dcc5264eeb8e</t>
  </si>
  <si>
    <t>604634d8-681a-433d-9775-b4beb577afea</t>
  </si>
  <si>
    <t>5bb8c544-1b8d-4a32-9205-e0c3dd0da76a</t>
  </si>
  <si>
    <t>e270adc8-a472-416f-bf9b-e995da2044e9</t>
  </si>
  <si>
    <t>8c16efc2-89ae-42b0-a3d2-8cfe5e0752c9</t>
  </si>
  <si>
    <t>b5b06ae5-7143-4f25-8791-37e1d5d5aadb</t>
  </si>
  <si>
    <t>47448531-722d-456f-a20f-8915f1c8ea38</t>
  </si>
  <si>
    <t>b9e5b4f3-ff6f-40db-8318-2bd51d296730</t>
  </si>
  <si>
    <t>61b7a38c-6518-4a62-bd61-6af56c8a5914</t>
  </si>
  <si>
    <t>58461867-b66e-4b59-9243-b228dd7ba8c3</t>
  </si>
  <si>
    <t>65420da7-1463-4611-97d1-24802852f9ec</t>
  </si>
  <si>
    <t>f7449920-1ea8-46c3-ab38-6f2b0bf7d993</t>
  </si>
  <si>
    <t>24fbd7e1-b62f-43b9-b517-f884f261e6a2</t>
  </si>
  <si>
    <t>f30b95bc-4d56-4d9f-abff-d4a787b36946</t>
  </si>
  <si>
    <t>e42e6f40-4be2-47c5-b699-bfcd0044f66c</t>
  </si>
  <si>
    <t>Մասնաճյուղ</t>
  </si>
  <si>
    <t>լոգին</t>
  </si>
  <si>
    <t>փասվորդ</t>
  </si>
  <si>
    <t>ֆորմատ</t>
  </si>
  <si>
    <t>հանրապետություն</t>
  </si>
  <si>
    <t>aslanyanhamo@gmail.com</t>
  </si>
  <si>
    <t>TashirHanrapetutyun123!</t>
  </si>
  <si>
    <t>խանջյան</t>
  </si>
  <si>
    <t>rozi_9_5@mail.ru</t>
  </si>
  <si>
    <t>TashirKhanjyan123!</t>
  </si>
  <si>
    <t>իսահակյան</t>
  </si>
  <si>
    <t>karlen.petrosyan.1990@mail.ru</t>
  </si>
  <si>
    <t>TashirIsahakyan123!</t>
  </si>
  <si>
    <t>տերյան</t>
  </si>
  <si>
    <t>benik.baghdasaryan@inbox.ru</t>
  </si>
  <si>
    <t>TashirTeryan123!</t>
  </si>
  <si>
    <t>պետրոսյան</t>
  </si>
  <si>
    <t>tamaraharutyunyan905@gmail.com</t>
  </si>
  <si>
    <t>TashirPetrosyan123!</t>
  </si>
  <si>
    <t>փափազյան</t>
  </si>
  <si>
    <t>lmirumyan@bk.ru</t>
  </si>
  <si>
    <t>TashirPapazyan123!</t>
  </si>
  <si>
    <t>կոմիտաս</t>
  </si>
  <si>
    <t>qristinearakelyan9@gmail.com</t>
  </si>
  <si>
    <t>TashirKomitas123!</t>
  </si>
  <si>
    <t>մասիվ</t>
  </si>
  <si>
    <t>alvina.margaryan@gmail.com</t>
  </si>
  <si>
    <t>TashirMasiv123!</t>
  </si>
  <si>
    <t>մազմալյան (աջափնյակ)</t>
  </si>
  <si>
    <t>lyovbadalyan0@gmail.com</t>
  </si>
  <si>
    <t>TashirMazmanyan123!</t>
  </si>
  <si>
    <t>տաշիր նժդեհ</t>
  </si>
  <si>
    <t>hermine.torosyan90@mail.ru</t>
  </si>
  <si>
    <t>TashirNzhdeh123!</t>
  </si>
  <si>
    <t>Հերմինե +37441838987</t>
  </si>
  <si>
    <t>մաշտոց 5</t>
  </si>
  <si>
    <t>pakshukabranch@gmail.com</t>
  </si>
  <si>
    <t>TashirMashtoc5123!</t>
  </si>
  <si>
    <t>Մարիամ +37493006168</t>
  </si>
  <si>
    <t>էրեբունի 14</t>
  </si>
  <si>
    <t>tashirpizza.erebuni@gmail.com</t>
  </si>
  <si>
    <t>TashirErebuni123!</t>
  </si>
  <si>
    <t>Խորենացի</t>
  </si>
  <si>
    <t>Azoyan78@mail.ru</t>
  </si>
  <si>
    <t>TashirKhorenatsi123!</t>
  </si>
  <si>
    <t xml:space="preserve">Նարինե 077405313 </t>
  </si>
  <si>
    <t>Կիեվյան</t>
  </si>
  <si>
    <t>kievyan2024@gmail.com</t>
  </si>
  <si>
    <t>TashirKievyan123!</t>
  </si>
  <si>
    <t xml:space="preserve">Տաթև 093363914 </t>
  </si>
  <si>
    <t>մաշտոց</t>
  </si>
  <si>
    <t>Goraleyan@mail.ru</t>
  </si>
  <si>
    <t>TashirMashtoc123!</t>
  </si>
  <si>
    <t>Գոռ 094838783</t>
  </si>
  <si>
    <t>խորենացի 33</t>
  </si>
  <si>
    <t>lenka0808962@gmail.com</t>
  </si>
  <si>
    <t>TashirKhorenaci123!</t>
  </si>
  <si>
    <t>Լենա </t>
  </si>
  <si>
    <t>Հյուսիսային</t>
  </si>
  <si>
    <t>armarm76@mail.ru</t>
  </si>
  <si>
    <t>TashirHyusisayin123!</t>
  </si>
  <si>
    <t>Արման 098844145</t>
  </si>
  <si>
    <t>Տիգրան Մեծ</t>
  </si>
  <si>
    <t>lili-design05@mail.ru</t>
  </si>
  <si>
    <t>TashirTigranMets123!</t>
  </si>
  <si>
    <t>Անդրանիկի</t>
  </si>
  <si>
    <t>peto20nn777@gmail.com</t>
  </si>
  <si>
    <t>TashirAndranik123!</t>
  </si>
  <si>
    <t>Էջմիածին</t>
  </si>
  <si>
    <t>G.k.ghevondyan@gmail.com</t>
  </si>
  <si>
    <t>TashirEjmiatsin123!</t>
  </si>
  <si>
    <t>ընդհանուր</t>
  </si>
  <si>
    <t>Գյումրի</t>
  </si>
  <si>
    <t>gymritashir@yandex.ru</t>
  </si>
  <si>
    <t>TashirGyumri123!</t>
  </si>
  <si>
    <t>անհատական</t>
  </si>
  <si>
    <t>Աբովյան</t>
  </si>
  <si>
    <t>suzi.khachaturova@mail.ru</t>
  </si>
  <si>
    <t>TashirAbovyan123!</t>
  </si>
  <si>
    <t>Վանաձոր</t>
  </si>
  <si>
    <t>team@ggTips.com</t>
  </si>
  <si>
    <t>TashirVanadzor123!</t>
  </si>
  <si>
    <t>Կուղարկի</t>
  </si>
  <si>
    <t>Կապան</t>
  </si>
  <si>
    <t>david08361@mail.ru</t>
  </si>
  <si>
    <t>TashirKapan123!</t>
  </si>
  <si>
    <t>ID</t>
  </si>
  <si>
    <t>user id</t>
  </si>
  <si>
    <t>Real?</t>
  </si>
  <si>
    <t>Password</t>
  </si>
  <si>
    <t>Format</t>
  </si>
  <si>
    <t>link</t>
  </si>
  <si>
    <t>phoneNumber</t>
  </si>
  <si>
    <t>companyName</t>
  </si>
  <si>
    <t>avatar</t>
  </si>
  <si>
    <t>partnerMessage</t>
  </si>
  <si>
    <t>createdAt</t>
  </si>
  <si>
    <t>json_agg</t>
  </si>
  <si>
    <t>Bill</t>
  </si>
  <si>
    <t>TashirTeryan@ggTips.com</t>
  </si>
  <si>
    <t>https://tip.ggtips.com/employee/000bcd38-4172-4dca-8163-680c28996014</t>
  </si>
  <si>
    <t>[{"account" : "624565628", "type" : "idram"}]</t>
  </si>
  <si>
    <t>meryabajyan.19@gmail.com</t>
  </si>
  <si>
    <t>gg cjsc</t>
  </si>
  <si>
    <t>hi dude</t>
  </si>
  <si>
    <t>[{"account" : null, "type" : null}]</t>
  </si>
  <si>
    <t xml:space="preserve">Armen Sargsyan </t>
  </si>
  <si>
    <t>20armen05@gmail.com</t>
  </si>
  <si>
    <t>Foodindustrywaiter4@ggTips.com</t>
  </si>
  <si>
    <t>https://tip.ggtips.com/employee/10efbda0-630d-47f3-a937-0a144d315c7f</t>
  </si>
  <si>
    <t>melmargaryan12@mail.ru</t>
  </si>
  <si>
    <t>PrepaAmiryan@ggTips.com</t>
  </si>
  <si>
    <t>https://tip.ggtips.com/employee/14c6fdb0-a8ea-4243-8691-3087bd12d84f</t>
  </si>
  <si>
    <t>Amiryan</t>
  </si>
  <si>
    <t>lilmkrtchyan98@mail.ru</t>
  </si>
  <si>
    <t>Bisquitsarges1@ggTips.com</t>
  </si>
  <si>
    <t>https://tip.ggtips.com/employee/60f1e857-930d-4672-bbd0-165486e42994</t>
  </si>
  <si>
    <t>[{"account" : "132778603", "type" : "idram"}]</t>
  </si>
  <si>
    <t>bedrossarafian@gmail.com</t>
  </si>
  <si>
    <t>eatnact1@team.gg</t>
  </si>
  <si>
    <t>https://tip.ggtips.com/employee/05627098-e4e7-423d-bd29-a1355c59eca3</t>
  </si>
  <si>
    <t>Eatnact</t>
  </si>
  <si>
    <t>[{"account" : "973396770", "type" : "idram"}]</t>
  </si>
  <si>
    <t>Syuzi</t>
  </si>
  <si>
    <t>syuzidarbinyan18@gmail.com</t>
  </si>
  <si>
    <t>syuzi.darbinyan@arctic-fox.tech</t>
  </si>
  <si>
    <t>https://tip.ggtips.com/employee/536b33a3-9cc6-4f4a-a75e-0f7a21401678</t>
  </si>
  <si>
    <t>Arctic Fox</t>
  </si>
  <si>
    <t>sargisgyozalyan92@gmail.com</t>
  </si>
  <si>
    <t xml:space="preserve"> Շնորհակալություն</t>
  </si>
  <si>
    <t>[{"account" : "984303509", "type" : "idram"}]</t>
  </si>
  <si>
    <t>lumenCoffe1@ggTips.com</t>
  </si>
  <si>
    <t>[{"account" : "094837772", "type" : "idram"}]</t>
  </si>
  <si>
    <t xml:space="preserve">Rafayel </t>
  </si>
  <si>
    <t>karapetyan.rafoka@mail.ru</t>
  </si>
  <si>
    <t>Vikings@tips.gg</t>
  </si>
  <si>
    <t>[{"account" : "983218300", "type" : "idram"}]</t>
  </si>
  <si>
    <t>vasak1987@gmail.com</t>
  </si>
  <si>
    <t>[{"account" : "713741623", "type" : "idram"}]</t>
  </si>
  <si>
    <t>mkrtichyan.mari@mail.ru</t>
  </si>
  <si>
    <t>lumenCoffe3@ggTips.com</t>
  </si>
  <si>
    <t>Thanks for your tips, I'm saving up for a camera✨</t>
  </si>
  <si>
    <t>[{"account" : "583658982", "type" : "idram"}]</t>
  </si>
  <si>
    <t>Albert</t>
  </si>
  <si>
    <t>abulgrigoryan003@gmail.com</t>
  </si>
  <si>
    <t>kondHouse3@ggTips.com</t>
  </si>
  <si>
    <t>https://tip.ggtips.com/employee/58f2479b-fe34-436d-ae40-bf9c2e5343e0</t>
  </si>
  <si>
    <t>Kond house</t>
  </si>
  <si>
    <t>[{"account" : "590791267", "type" : "idram"}]</t>
  </si>
  <si>
    <t>[{"account" : "108329751", "type" : "idram"}]</t>
  </si>
  <si>
    <t>Miqayel Karapetyan</t>
  </si>
  <si>
    <t>karapetyan.miqo9090@gmail.com</t>
  </si>
  <si>
    <t>hraparakTashir5@ggTips.com</t>
  </si>
  <si>
    <t>https://tip.ggtips.com/employee/5c657290-1ffe-45bd-b10b-1300a44f0026</t>
  </si>
  <si>
    <t>armen339095@gmail.com</t>
  </si>
  <si>
    <t>cinnabon1@ggTips.com</t>
  </si>
  <si>
    <t>https://tip.ggtips.com/employee/10fafe9e-3421-40f8-94ac-2966a0d57411</t>
  </si>
  <si>
    <t>[{"account" : "486551313", "type" : "idram"}]</t>
  </si>
  <si>
    <t xml:space="preserve">Dolce Box </t>
  </si>
  <si>
    <t>DolceBox</t>
  </si>
  <si>
    <t>[{"account" : "222569955", "type" : "idram"}]</t>
  </si>
  <si>
    <t>[{"account" : "534445408", "type" : "idram"}]</t>
  </si>
  <si>
    <t>[{"account" : "981517640", "type" : "idram"}]</t>
  </si>
  <si>
    <t>hakobharutyunyann3@gmail.com</t>
  </si>
  <si>
    <t>[{"account" : "409696149", "type" : "idram"}]</t>
  </si>
  <si>
    <t>sahradyanvazgen@gmail.com</t>
  </si>
  <si>
    <t>Kilikia@ggTips.com</t>
  </si>
  <si>
    <t>[{"account" : "704515219", "type" : "idram"}]</t>
  </si>
  <si>
    <t>avagyandiana@gmail.com</t>
  </si>
  <si>
    <t>https://tip.ggtips.com/employee/5ef9e2c8-412e-40b4-aaf2-7ef3899b3191</t>
  </si>
  <si>
    <t>24mar@gmail.com</t>
  </si>
  <si>
    <t>andranik.24mar@gmail.com</t>
  </si>
  <si>
    <t>https://tip.ggtips.com/employee/d1232bcf-fa48-4bfd-90cd-6c65910c16bf</t>
  </si>
  <si>
    <t>barphnx@gmail.com</t>
  </si>
  <si>
    <t>phenix@ggTips.com</t>
  </si>
  <si>
    <t>https://tip.ggtips.com/employee/087f8581-9a26-45cc-9d7f-2e4581619649</t>
  </si>
  <si>
    <t>[{"account" : "786268597", "type" : "idram"}]</t>
  </si>
  <si>
    <t>tigran.avanesyan.2024@mail.ru</t>
  </si>
  <si>
    <t>jazzve11@ggTips.com</t>
  </si>
  <si>
    <t>https://tip.ggtips.com/employee/6a3ff80e-cfd5-4dbd-9df9-de48d8640cb2</t>
  </si>
  <si>
    <t>Jazve</t>
  </si>
  <si>
    <t>[{"account" : "141128173", "type" : "idram"}]</t>
  </si>
  <si>
    <t>Roza 🩶</t>
  </si>
  <si>
    <t>rozashirinyan52@gmail.com</t>
  </si>
  <si>
    <t>CoffeeMusic8@ggTips.com</t>
  </si>
  <si>
    <t>https://tip.ggtips.com/employee/38136de7-9bd7-4c22-819b-50476663f1a4</t>
  </si>
  <si>
    <t xml:space="preserve">Tumanyan's Art </t>
  </si>
  <si>
    <t>tumanyansArt@ggTips.com</t>
  </si>
  <si>
    <t>[{"account" : "341455403", "type" : "idram"}]</t>
  </si>
  <si>
    <t>g.khachatur@gmail.com</t>
  </si>
  <si>
    <t>[{"account" : "112643657", "type" : "idram"}]</t>
  </si>
  <si>
    <t>mane121koshkakaryan@gmail.com</t>
  </si>
  <si>
    <t>Bisquitsarges4@ggTips.com</t>
  </si>
  <si>
    <t>https://tip.ggtips.com/employee/717f1ea1-0932-477a-9fc5-dc82b0cad81a</t>
  </si>
  <si>
    <t>gg tip</t>
  </si>
  <si>
    <t>[{"account" : "612477219", "type" : "idram"}]</t>
  </si>
  <si>
    <t>Samvel</t>
  </si>
  <si>
    <t>samvel.hayrapetyan.93@inbox.ru</t>
  </si>
  <si>
    <t>jazzve8@ggTips.com</t>
  </si>
  <si>
    <t>https://tip.ggtips.com/employee/8912dd08-245f-43e9-806c-c142af3f36e1</t>
  </si>
  <si>
    <t>[{"account" : "171303506", "type" : "idram"}]</t>
  </si>
  <si>
    <t>mikeanesti@mail.ru</t>
  </si>
  <si>
    <t>Vikings3@tips.gg</t>
  </si>
  <si>
    <t>[{"account" : "712337403", "type" : "idram"}]</t>
  </si>
  <si>
    <t>Hamlet</t>
  </si>
  <si>
    <t>ando.chobanyan.12@gmail.com</t>
  </si>
  <si>
    <t>ando.chobanyan12@gmail.com</t>
  </si>
  <si>
    <t>https://tip.ggtips.com/employee/3ce70e5b-c551-4336-a17a-4fadd3405bc3</t>
  </si>
  <si>
    <t>Miqayel</t>
  </si>
  <si>
    <t>miqo.id@mail.ru</t>
  </si>
  <si>
    <t>jazzve7@ggTips.com</t>
  </si>
  <si>
    <t>https://tip.ggtips.com/employee/ec129595-49da-4d21-b7ee-0b2987cccd84</t>
  </si>
  <si>
    <t>[{"account" : "335086628", "type" : "idram"}]</t>
  </si>
  <si>
    <t>nerseskn@gmail.com</t>
  </si>
  <si>
    <t>[{"account" : "530769808", "type" : "idram"}]</t>
  </si>
  <si>
    <t>I am happy to assist☺️</t>
  </si>
  <si>
    <t>[{"account" : "713757226", "type" : "idram"}]</t>
  </si>
  <si>
    <t>[{"account" : "608033110", "type" : "idram"}]</t>
  </si>
  <si>
    <t>edgar.hambardzumyan@team.gg</t>
  </si>
  <si>
    <t>[{"account" : "894496023", "type" : "idram"}]</t>
  </si>
  <si>
    <t>[{"account" : "441940821", "type" : "idram"}]</t>
  </si>
  <si>
    <t>TashirKhanjyan@ggTips.com</t>
  </si>
  <si>
    <t>https://tip.ggtips.com/employee/3c0c05d8-f10e-4c45-b67a-433b4f5e72bf</t>
  </si>
  <si>
    <t>[{"account" : "984199045", "type" : "idram"}, {"account" : "670814856", "type" : "idram"}]</t>
  </si>
  <si>
    <t>manukyan9261@gmail.com</t>
  </si>
  <si>
    <t>petrosyanlyuba2014@gmail.com</t>
  </si>
  <si>
    <t>beeracademy1@ggTips.com</t>
  </si>
  <si>
    <t>Beer academy</t>
  </si>
  <si>
    <t>gor.saakian@inbox.ru</t>
  </si>
  <si>
    <t>Vikings4@tips.gg</t>
  </si>
  <si>
    <t>[{"account" : "190043083", "type" : "idram"}]</t>
  </si>
  <si>
    <t>We are the architects of the future, shaping the world in the palm of your hands. Your tip warms our hearts.</t>
  </si>
  <si>
    <t>[{"account" : "897872461", "type" : "idram"}, {"account" : "93652532", "type" : "idram"}]</t>
  </si>
  <si>
    <t>Coding path we walk, debug, we must!</t>
  </si>
  <si>
    <t>[{"account" : "473606619", "type" : "idram"}]</t>
  </si>
  <si>
    <t>[{"account" : "651758002", "type" : "idram"}]</t>
  </si>
  <si>
    <t>Georgi Karapetyan</t>
  </si>
  <si>
    <t>georgikarapetyan11@mail.ru</t>
  </si>
  <si>
    <t>tbili@ggtips.com</t>
  </si>
  <si>
    <t>https://tip.ggtips.com/employee/1efc21dc-4c7d-40f5-863d-c78688ecb749</t>
  </si>
  <si>
    <t>[{"account" : "279169058", "type" : "idram"}]</t>
  </si>
  <si>
    <t>kamiqonus@gmail.com</t>
  </si>
  <si>
    <t>dodopizza2@ggTips.com</t>
  </si>
  <si>
    <t>093879064</t>
  </si>
  <si>
    <t>[{"account" : "885923546", "type" : "idram"}]</t>
  </si>
  <si>
    <t>grigorkeshishyan0@gmail.com</t>
  </si>
  <si>
    <t>pstikmatik1996@mail.ru</t>
  </si>
  <si>
    <t>pstikmatik1996@gmail.com</t>
  </si>
  <si>
    <t>https://tip.ggtips.com/employee/09d6fc80-d0e8-43ac-9719-2fc082c1fc14</t>
  </si>
  <si>
    <t>[{"account" : "455721284", "type" : "idram"}]</t>
  </si>
  <si>
    <t>stellinadavtyan00@gmail.com</t>
  </si>
  <si>
    <t>CoffeeMusic9@ggTips.com</t>
  </si>
  <si>
    <t>https://tip.ggtips.com/employee/d6a45b01-6f35-48f6-aac1-2a9255650148</t>
  </si>
  <si>
    <t>[{"account" : "186255405", "type" : "idram"}]</t>
  </si>
  <si>
    <t>narekgevdav+6@gmail.com</t>
  </si>
  <si>
    <t>test@regression.com</t>
  </si>
  <si>
    <t>https://tip.ggtips.com/employee/585a5b97-bcde-490e-a983-7867f154ad68</t>
  </si>
  <si>
    <t>[{"account" : "975786157", "type" : "idram"}]</t>
  </si>
  <si>
    <t>pepanyangrigor@gmail.com</t>
  </si>
  <si>
    <t>- Բ ա՜ ր և, -
Քե՛զ 
Ու 
Ձե՛զ, 
Ծանո՜թ-անծանո՜թ իմ սիրելիներ:
Թո՛ղ անկարելին դառնա կարելի 
Աշխարհո՛ւմ համայն, 
Ամենքի՛ս համար, 
Դառնա կարելի վաղն ու հենց հիմա, 
Դառնա կարելի մե՛կ բառով՝ 
- Բ ա՜ ր և...         (Պ. Սևակ)</t>
  </si>
  <si>
    <t>[{"account" : "891286986", "type" : "idram"}]</t>
  </si>
  <si>
    <t>abachyanabach@gmail.com</t>
  </si>
  <si>
    <t>CoolBoba1@tips.gg</t>
  </si>
  <si>
    <t>[{"account" : "725456284", "type" : "idram"}]</t>
  </si>
  <si>
    <t>[{"account" : "828168687", "type" : "idram"}]</t>
  </si>
  <si>
    <t>Gegham Khachatryan</t>
  </si>
  <si>
    <t>geghamkhachatryan2206@gmail.com</t>
  </si>
  <si>
    <t>https://tip.ggtips.com/employee/240a96b5-7b57-4360-aacd-6b27ca48fa4c</t>
  </si>
  <si>
    <t>Շնորհակալություն😊</t>
  </si>
  <si>
    <t>avaanushik@gmail.com</t>
  </si>
  <si>
    <t>Hey! I am happy to help😊</t>
  </si>
  <si>
    <t>[{"account" : "164495906", "type" : "idram"}]</t>
  </si>
  <si>
    <t>galstyansima64@gmail.com</t>
  </si>
  <si>
    <t>mashtocKaras1@gmail.com</t>
  </si>
  <si>
    <t>https://tip.ggtips.com/employee/e30fcc0a-0ce8-48e7-a70f-a71c5828cf3a</t>
  </si>
  <si>
    <t>[{"account" : "234438709", "type" : "idram"}]</t>
  </si>
  <si>
    <t>mr.manukyan92@mail.ru</t>
  </si>
  <si>
    <t>Art Lunch</t>
  </si>
  <si>
    <t>[{"account" : "921200388", "type" : "idram"}]</t>
  </si>
  <si>
    <t>vladmartirosyan15@gmail.com</t>
  </si>
  <si>
    <t>https://tip.ggtips.com/employee/a90ebb75-ce15-411e-9131-7cf0abe18634</t>
  </si>
  <si>
    <t>[{"account" : "332732599", "type" : "idram"}]</t>
  </si>
  <si>
    <t>ealvachyan@gmail.com</t>
  </si>
  <si>
    <t>Foodindustrywaiter5@ggTips.com</t>
  </si>
  <si>
    <t>https://tip.ggtips.com/employee/446dd569-6eaa-459d-823a-15b7d6806c63</t>
  </si>
  <si>
    <t>[{"account" : "623880288", "type" : "idram"}]</t>
  </si>
  <si>
    <t>Terez Avetisyan</t>
  </si>
  <si>
    <t>terezaavetisyan76@gmail.com</t>
  </si>
  <si>
    <t>cinnabon6@ggTips.com</t>
  </si>
  <si>
    <t>https://tip.ggtips.com/employee/4223ac40-2d53-4bf9-8f8f-72506b4a6bdd</t>
  </si>
  <si>
    <t>[{"account" : "903404238", "type" : "idram"}]</t>
  </si>
  <si>
    <t>marinakhachatryan111@mail.ru</t>
  </si>
  <si>
    <t>CoolBoba4@tips.gg</t>
  </si>
  <si>
    <t>[{"account" : "248562257", "type" : "idram"}]</t>
  </si>
  <si>
    <t>Milen</t>
  </si>
  <si>
    <t>nahapetyan.milen@mail.ru</t>
  </si>
  <si>
    <t>https://tip.ggtips.com/employee/2b283f1e-cdab-4c0b-a25b-722a70766ef6</t>
  </si>
  <si>
    <t>nairaasryan08@gmail.com</t>
  </si>
  <si>
    <t>TashirKomitas3@ggTips.com</t>
  </si>
  <si>
    <t>https://tip.ggtips.com/employee/d392e141-fa6a-491e-862f-e2ca681900f0</t>
  </si>
  <si>
    <t>[{"account" : "403150126", "type" : "idram"}]</t>
  </si>
  <si>
    <t>argam.abgaryan@list.ru</t>
  </si>
  <si>
    <t>SunriseNoyland@ggTips.com</t>
  </si>
  <si>
    <t>https://tip.ggtips.com/employee/887857d4-fe50-48f0-be0a-bf013c8e03ee</t>
  </si>
  <si>
    <t>[{"account" : "375327325", "type" : "idram"}, {"account" : "823357548", "type" : "idram"}, {"account" : "375327325", "type" : "idram"}, {"account" : "2600", "type" : "idram"}, {"account" : "375327325", "type" : "idram"}, {"account" : "077566057", "type" : "idram"}, {"account" : "077566057", "type" : "idram"}, {"account" : "375327325", "type" : "idram"}]</t>
  </si>
  <si>
    <t>anjela_asryan@mail.ru</t>
  </si>
  <si>
    <t>anjela.asryan@arctic-fox.tech</t>
  </si>
  <si>
    <t>https://tip.ggtips.com/employee/96593d7d-4337-4a73-a6eb-2a54ec144caf</t>
  </si>
  <si>
    <t>[{"account" : "676904642", "type" : "idram"}]</t>
  </si>
  <si>
    <t>zohrabyandiana@gmail.com</t>
  </si>
  <si>
    <t>Bisquitsarges2@ggTips.com</t>
  </si>
  <si>
    <t>https://tip.ggtips.com/employee/6e8ed60a-643b-4b67-9eab-e0e023f5637a</t>
  </si>
  <si>
    <t>🫶</t>
  </si>
  <si>
    <t>[{"account" : "694408058", "type" : "idram"}]</t>
  </si>
  <si>
    <t>gevmeliqaetyan1994@gmail.com</t>
  </si>
  <si>
    <t>dodopizza7@ggTips.com</t>
  </si>
  <si>
    <t>delivery Dodo Pizza</t>
  </si>
  <si>
    <t>[{"account" : "950625175", "type" : "idram"}]</t>
  </si>
  <si>
    <t>anush.hovhannisyan2000@mail.ru</t>
  </si>
  <si>
    <t>Kilejians3@tips.gg</t>
  </si>
  <si>
    <t>katrjiank@gmail.com</t>
  </si>
  <si>
    <t>eatnact6@team.gg</t>
  </si>
  <si>
    <t>[{"account" : "315364823", "type" : "idram"}]</t>
  </si>
  <si>
    <t>info@erazpark.am</t>
  </si>
  <si>
    <t>ErazProjectCaffe@ggTips.com</t>
  </si>
  <si>
    <t>https://tip.ggtips.com/employee/4623a7da-bac5-4bda-a82b-82d780048553</t>
  </si>
  <si>
    <t>vahagn87@mail.ru</t>
  </si>
  <si>
    <t>beeracademy2@team.gg</t>
  </si>
  <si>
    <t>[{"account" : "762147100", "type" : "idram"}]</t>
  </si>
  <si>
    <t>anjelamanucharyan1975@mail.ru</t>
  </si>
  <si>
    <t>Kilejians6@tips.gg</t>
  </si>
  <si>
    <t>Don' t be shy to share</t>
  </si>
  <si>
    <t>[{"account" : "114252051", "type" : "idram"}]</t>
  </si>
  <si>
    <t>yerevan1manager@gmail.com</t>
  </si>
  <si>
    <t>dodopizzaRestaurant1@ggTips.com</t>
  </si>
  <si>
    <t>https://tip.ggtips.com/employee/b18497f5-2ec3-4d75-86a2-23289136bfeb</t>
  </si>
  <si>
    <t>[{"account" : "793578571", "type" : "idram"}]</t>
  </si>
  <si>
    <t>lialiok2004@gmail.com</t>
  </si>
  <si>
    <t>CoffeeMusic3@ggTips.com</t>
  </si>
  <si>
    <t>https://tip.ggtips.com/employee/feca50a1-6605-43a6-9d85-b426c3c823d2</t>
  </si>
  <si>
    <t>thank you 💜💜</t>
  </si>
  <si>
    <t>[{"account" : "347283892", "type" : "idram"}]</t>
  </si>
  <si>
    <t>goraleyan@mail.ru</t>
  </si>
  <si>
    <t>TashirMashtoc@ggTips.com</t>
  </si>
  <si>
    <t>https://tip.ggtips.com/employee/ec20610d-93e8-4f09-a402-b443b2da9bd9</t>
  </si>
  <si>
    <t>[{"account" : "044820710", "type" : "idram"}, {"account" : "077660783", "type" : "idram"}, {"account" : "608821481", "type" : "idram"}]</t>
  </si>
  <si>
    <t xml:space="preserve">Byblos Restaurant </t>
  </si>
  <si>
    <t>josephkabrian@gmail.com</t>
  </si>
  <si>
    <t>Byblos@ggTips.com</t>
  </si>
  <si>
    <t>https://tip.ggtips.com/employee/e2120d3c-066d-4f13-b27a-8c0ed1f440e9</t>
  </si>
  <si>
    <t>[{"account" : "338172871", "type" : "idram"}]</t>
  </si>
  <si>
    <t>Kei</t>
  </si>
  <si>
    <t>keimoger@gmail.com</t>
  </si>
  <si>
    <t>laboratorySpecialCoffee1@gmail.com</t>
  </si>
  <si>
    <t>https://tip.ggtips.com/employee/ddb6b7be-83ce-4704-aefc-f0d5bc376f75</t>
  </si>
  <si>
    <t>aghayanhaykaz@gmail.com</t>
  </si>
  <si>
    <t>Happy to serve you 🤩</t>
  </si>
  <si>
    <t>[{"account" : "527424526", "type" : "idram"}]</t>
  </si>
  <si>
    <t>momimarmymeow@gmail.com</t>
  </si>
  <si>
    <t>TbiliWaiter2@ggTips.com</t>
  </si>
  <si>
    <t>https://tip.ggtips.com/employee/f28d2bb0-299c-444d-aff8-6894a0742bfc</t>
  </si>
  <si>
    <t>[{"account" : "926911572", "type" : "idram"}]</t>
  </si>
  <si>
    <t>[{"account" : "452750554", "type" : "idram"}]</t>
  </si>
  <si>
    <t xml:space="preserve">Sebeos </t>
  </si>
  <si>
    <t>sebeosbar@gmail.com</t>
  </si>
  <si>
    <t>sebeosbar@ggTips.com</t>
  </si>
  <si>
    <t>https://tip.ggtips.com/employee/764fcc29-9a8f-44f6-a207-a917756ae26c</t>
  </si>
  <si>
    <t>Evrika</t>
  </si>
  <si>
    <t>evrikasupermarketsmarketing@gmail.com</t>
  </si>
  <si>
    <t>Evrika1@ggTips.com</t>
  </si>
  <si>
    <t>https://tip.ggtips.com/employee/4e6ccafb-2308-445a-8aca-5c839fd62249</t>
  </si>
  <si>
    <t>Evrika Supermarkets</t>
  </si>
  <si>
    <t>anikhachatriaan9@gmail.com</t>
  </si>
  <si>
    <t>noraleppoyerevan@gmail.com</t>
  </si>
  <si>
    <t>noraleppo@ggTips.com</t>
  </si>
  <si>
    <t>https://tip.ggtips.com/employee/25ac5a19-cf8b-4555-8572-0ded7c5f087c</t>
  </si>
  <si>
    <t>[{"account" : "122664249", "type" : "idram"}]</t>
  </si>
  <si>
    <t>Zhanna</t>
  </si>
  <si>
    <t>zhannazaqaryan18@icloud.com</t>
  </si>
  <si>
    <t>CoffeeMusic10@ggTips.com</t>
  </si>
  <si>
    <t>https://tip.ggtips.com/employee/eefdad72-f9fe-456b-9d83-362c057eed77</t>
  </si>
  <si>
    <t>davidavagyan@gmail.com</t>
  </si>
  <si>
    <t>machar1@ggTips.com</t>
  </si>
  <si>
    <t>[{"account" : "110042192", "type" : "idram"}]</t>
  </si>
  <si>
    <t>xanaryanarmen1996@mail.ru</t>
  </si>
  <si>
    <t>Tashir5@ggTips.com</t>
  </si>
  <si>
    <t>https://tip.ggtips.com/employee/a9f217c1-5388-4ddc-b06f-6d2d4a35b9fb</t>
  </si>
  <si>
    <t>[{"account" : "121451032", "type" : "idram"}]</t>
  </si>
  <si>
    <t>bedobenz2@gmail.com</t>
  </si>
  <si>
    <t>Kilejians5@tips.gg</t>
  </si>
  <si>
    <t>[{"account" : "697506215", "type" : "idram"}]</t>
  </si>
  <si>
    <t>Silva Melkonyan</t>
  </si>
  <si>
    <t>[{"account" : "907665066", "type" : "idram"}]</t>
  </si>
  <si>
    <t>aglamazyandinaaa@gmail.com</t>
  </si>
  <si>
    <t>CoffeeMusic13@ggTips.com</t>
  </si>
  <si>
    <t>https://tip.ggtips.com/employee/6a4a1917-da6b-4207-8223-39fe905f140b</t>
  </si>
  <si>
    <t>milena.mkrtchyan.2024@inbox.ru</t>
  </si>
  <si>
    <t>CoffeeMusic1@ggTips.com</t>
  </si>
  <si>
    <t>https://tip.ggtips.com/employee/45c4792b-1d42-414f-999c-a642ce28252f</t>
  </si>
  <si>
    <t>henrietta.way@mail.ru</t>
  </si>
  <si>
    <t>Unicorn2@gmail.com</t>
  </si>
  <si>
    <t>https://tip.ggtips.com/employee/64637064-100d-4759-8f83-bbaa975a2e41</t>
  </si>
  <si>
    <t>[{"account" : "328373541", "type" : "idram"}]</t>
  </si>
  <si>
    <t>adamyanpiruza5@gmail.com</t>
  </si>
  <si>
    <t>Kilejians2@tips.gg</t>
  </si>
  <si>
    <t>Myler1@ggTips.com</t>
  </si>
  <si>
    <t>mukuch.k@mail.ru</t>
  </si>
  <si>
    <t>Kilejians8@tips.gg</t>
  </si>
  <si>
    <t>[{"account" : "413341276", "type" : "idram"}]</t>
  </si>
  <si>
    <t>lacucina@list.ru</t>
  </si>
  <si>
    <t>LaCucina@ggTips.com</t>
  </si>
  <si>
    <t>https://tip.ggtips.com/employee/ccbcee9c-3522-4b53-9941-92cfc86f4382</t>
  </si>
  <si>
    <t>[{"account" : "182328181", "type" : "idram"}]</t>
  </si>
  <si>
    <t>ponch-75@mail.ru</t>
  </si>
  <si>
    <t>machar2@ggTips.com</t>
  </si>
  <si>
    <t>[{"account" : "578909713", "type" : "idram"}]</t>
  </si>
  <si>
    <t>Armen Grigoryan</t>
  </si>
  <si>
    <t>armengrigoryan.creeam09@gmail.com</t>
  </si>
  <si>
    <t>hraparakTashir1@ggTips.com</t>
  </si>
  <si>
    <t>https://tip.ggtips.com/employee/d2261722-886a-409c-96b1-0a9b6cdf2bf7</t>
  </si>
  <si>
    <t xml:space="preserve">շնորհակալություն </t>
  </si>
  <si>
    <t>[{"account" : "5501030000446120", "type" : "idram"}]</t>
  </si>
  <si>
    <t>Jemma</t>
  </si>
  <si>
    <t>jemmasargsyan828@gmail.com</t>
  </si>
  <si>
    <t>cinnabon3@ggTips.com</t>
  </si>
  <si>
    <t>https://tip.ggtips.com/employee/a744f4d2-e7de-4f87-ad3c-90924f398950</t>
  </si>
  <si>
    <t>Tashir Khorenatsi 33</t>
  </si>
  <si>
    <t>https://tip.ggtips.com/employee/a61c1b91-ca6b-4109-b9a2-d4c89921b75d</t>
  </si>
  <si>
    <t>Aregnaz Vatyan</t>
  </si>
  <si>
    <t>aregnazvatyan@gmail.com</t>
  </si>
  <si>
    <t>https://tip.ggtips.com/employee/37594dc2-7821-4a72-a321-cd0bbb542c3c</t>
  </si>
  <si>
    <t>avetisyanluiza2003@gmail.com</t>
  </si>
  <si>
    <t>CoffeeMusic19@ggTips.com</t>
  </si>
  <si>
    <t>https://tip.ggtips.com/employee/b3612671-3b53-40d2-8fbf-3e0b27296ccc</t>
  </si>
  <si>
    <t>[{"account" : "600801565", "type" : "idram"}]</t>
  </si>
  <si>
    <t>varuzhan.geghamyan@gmail.com</t>
  </si>
  <si>
    <t>varujeans@ggTips.com</t>
  </si>
  <si>
    <t>https://tip.ggtips.com/employee/620b70de-b86d-4420-983c-f0c5e0b28400</t>
  </si>
  <si>
    <t>Շնորհակալություն աջակցության համար: Հաղթական Հայաստան լինելու է:</t>
  </si>
  <si>
    <t>[{"account" : "976303884", "type" : "idram"}]</t>
  </si>
  <si>
    <t>parsyan.liana@mail.ru</t>
  </si>
  <si>
    <t>Kilejians4@tips.gg</t>
  </si>
  <si>
    <t>buzandrc@gmail.com</t>
  </si>
  <si>
    <t>buzand@ggTips.com</t>
  </si>
  <si>
    <t>https://tip.ggtips.com/employee/50a1328f-791e-48c4-8f72-8764637f2782</t>
  </si>
  <si>
    <t>[{"account" : "530498771", "type" : "idram"}]</t>
  </si>
  <si>
    <t>daronkasbar1999@gmail.com</t>
  </si>
  <si>
    <t>Kilejians1@tips.gg</t>
  </si>
  <si>
    <t>[{"account" : "899000011", "type" : "idram"}]</t>
  </si>
  <si>
    <t>vahagn8760@gmail.com</t>
  </si>
  <si>
    <t>beeracademy1@team.gg</t>
  </si>
  <si>
    <t>gm@rivieracapital.am</t>
  </si>
  <si>
    <t>Tsitron@ggTips.com</t>
  </si>
  <si>
    <t>https://tip.ggtips.com/employee/18a78d84-c05b-4c0d-a91b-fa5756e6bac6</t>
  </si>
  <si>
    <t>annabagdasaryan47@gmail.com</t>
  </si>
  <si>
    <t>Tashir3@ggTips.com</t>
  </si>
  <si>
    <t>https://tip.ggtips.com/employee/5877f183-a20c-4e34-81fe-775659338dba</t>
  </si>
  <si>
    <t>[{"account" : "509112836", "type" : "idram"}]</t>
  </si>
  <si>
    <t>yulyasanoyan@gmail.com</t>
  </si>
  <si>
    <t>malocco4@ggtips.com</t>
  </si>
  <si>
    <t>AlikMirzoyan@ggTips.com</t>
  </si>
  <si>
    <t>[{"account" : "439924123", "type" : "idram"}]</t>
  </si>
  <si>
    <t>Vigen Baghdasaryan</t>
  </si>
  <si>
    <t>vigenbaghdasaryan@gmail.com</t>
  </si>
  <si>
    <t>kondHouse6@ggTips.com</t>
  </si>
  <si>
    <t>https://tip.ggtips.com/employee/8aa96933-1b5a-4b74-8c72-6edaff650156</t>
  </si>
  <si>
    <t>zhirayr.ziroyan@bk.ru</t>
  </si>
  <si>
    <t>mashtocKaras2@gmail.com</t>
  </si>
  <si>
    <t>https://tip.ggtips.com/employee/dede1d47-8917-4c12-9d6e-d9cd95df9e33</t>
  </si>
  <si>
    <t>044313138</t>
  </si>
  <si>
    <t>[{"account" : "127301281", "type" : "idram"}]</t>
  </si>
  <si>
    <t>[{"account" : "723878972", "type" : "idram"}]</t>
  </si>
  <si>
    <t>nanik_93@mail.ru</t>
  </si>
  <si>
    <t>Vikings2@tips.gg</t>
  </si>
  <si>
    <t>[{"account" : "491654936", "type" : "idram"}]</t>
  </si>
  <si>
    <t>gornavasardyan98@gmail.com</t>
  </si>
  <si>
    <t>gor.navasardyan@dodopizza.am</t>
  </si>
  <si>
    <t>033332191</t>
  </si>
  <si>
    <t>[{"account" : "197713819", "type" : "idram"}]</t>
  </si>
  <si>
    <t>employees1@cinna.com</t>
  </si>
  <si>
    <t>[{"account" : "701120861", "type" : "idram"}]</t>
  </si>
  <si>
    <t>mkrtchyanshoghik007@gmail.com</t>
  </si>
  <si>
    <t>annullka18@gmail.com</t>
  </si>
  <si>
    <t>CoffeeMusic15@ggTips.com</t>
  </si>
  <si>
    <t>https://tip.ggtips.com/employee/eb1ab31f-0a85-4ed9-9756-62c23eddf473</t>
  </si>
  <si>
    <t>[{"account" : "32619931", "type" : "idram"}]</t>
  </si>
  <si>
    <t>mariaghazarian20@gmail.com</t>
  </si>
  <si>
    <t>eatnact2@team.gg</t>
  </si>
  <si>
    <t>https://tip.ggtips.com/employee/055a7a6c-e26f-4aad-93b8-84fa25f9ef3e</t>
  </si>
  <si>
    <t>[{"account" : "288470462", "type" : "idram"}]</t>
  </si>
  <si>
    <t>oksimk05@gmail.com</t>
  </si>
  <si>
    <t>CoffeeMusic20@ggTips.com</t>
  </si>
  <si>
    <t>https://tip.ggtips.com/employee/84833202-4c5d-474a-82f8-0853ace6035e</t>
  </si>
  <si>
    <t>haykushgrigoryan393@gmail.com</t>
  </si>
  <si>
    <t>https://tip.ggtips.com/employee/5cf0a87d-d95d-4b0b-ba90-cbd696c76ead</t>
  </si>
  <si>
    <t>Thank You :)</t>
  </si>
  <si>
    <t>Ուրախ ենք սպասարկել Ձեզ 😊</t>
  </si>
  <si>
    <t>[{"account" : "823357548", "type" : "idram"}]</t>
  </si>
  <si>
    <t>annavanesan197@gmail.com</t>
  </si>
  <si>
    <t>TashirKomitas2@ggTips.com</t>
  </si>
  <si>
    <t>https://tip.ggtips.com/employee/83a31d8a-93c8-43eb-aec2-6032835fa27a</t>
  </si>
  <si>
    <t>azoyan78@mail.ru</t>
  </si>
  <si>
    <t>tashirKhorenatsi@ggTips.com</t>
  </si>
  <si>
    <t>https://tip.ggtips.com/employee/dcf3db9e-6bb7-41e8-b311-05be0d30302a</t>
  </si>
  <si>
    <t>Smbat</t>
  </si>
  <si>
    <t>hayruntss@gmai.com</t>
  </si>
  <si>
    <t>jazzve2@ggTips.com</t>
  </si>
  <si>
    <t>https://tip.ggtips.com/employee/d3d9bcc3-9dd5-4030-810d-78f8447b47d8</t>
  </si>
  <si>
    <t>taron311@gmail.com</t>
  </si>
  <si>
    <t>101caffe@tips.gg</t>
  </si>
  <si>
    <t>101CAFFE</t>
  </si>
  <si>
    <t>[{"account" : "268646268", "type" : "idram"}]</t>
  </si>
  <si>
    <t>karinaharutunyan846@gmail.com</t>
  </si>
  <si>
    <t>CoffeeMusic16@ggTips.com</t>
  </si>
  <si>
    <t>https://tip.ggtips.com/employee/d31b82f5-eb03-4cca-a7e2-6d6b6ed1d64c</t>
  </si>
  <si>
    <t>Ձեր գոհունակությունը մեր առաջնահերթությունն է։</t>
  </si>
  <si>
    <t>[{"account" : "300734964", "type" : "idram"}]</t>
  </si>
  <si>
    <t>kh.yelena87@gmail.com</t>
  </si>
  <si>
    <t>Bisquitsarges6@ggTips.com</t>
  </si>
  <si>
    <t>https://tip.ggtips.com/employee/f16aadd4-9576-4904-b820-a15f52722a4a</t>
  </si>
  <si>
    <t>[{"account" : "664174650", "type" : "idram"}]</t>
  </si>
  <si>
    <t>mkrtchyan2608@gmail.com</t>
  </si>
  <si>
    <t>Foodindustrywaiter1@ggTips.com</t>
  </si>
  <si>
    <t>https://tip.ggtips.com/employee/783bf42f-02cd-43e1-957f-a9ff1210662b</t>
  </si>
  <si>
    <t>tatul.matevosyan.1995@gmail.com</t>
  </si>
  <si>
    <t>employees1@easpypay.com</t>
  </si>
  <si>
    <t>zaven-sargsyan-92@mail.ru</t>
  </si>
  <si>
    <t>karas1@ggTips.com</t>
  </si>
  <si>
    <t>https://tip.ggtips.com/employee/d0a7f009-80ba-4a49-8e7f-f165165f15ff</t>
  </si>
  <si>
    <t xml:space="preserve"> ֏</t>
  </si>
  <si>
    <t>[{"account" : "520384491", "type" : "idram"}]</t>
  </si>
  <si>
    <t>Андрей</t>
  </si>
  <si>
    <t>masteruram15@gmail.com</t>
  </si>
  <si>
    <t>laboratorySpecialCoffee2@gmail.com</t>
  </si>
  <si>
    <t>https://tip.ggtips.com/employee/a5c69045-4848-4428-b201-d89d37e59e54</t>
  </si>
  <si>
    <t>artidlak.09@gmail.com</t>
  </si>
  <si>
    <t>https://tip.ggtips.com/employee/10002a8c-f5d3-4889-92d9-55ff0443a672</t>
  </si>
  <si>
    <t>Շնորհակալություն 😊</t>
  </si>
  <si>
    <t>[{"account" : "337050755", "type" : "idram"}]</t>
  </si>
  <si>
    <t>grsuk2004@gmail.com</t>
  </si>
  <si>
    <t>CoffeeMusic2@ggTips.com</t>
  </si>
  <si>
    <t>https://tip.ggtips.com/employee/d8534d16-2587-4f13-87ab-ca7cf068199e</t>
  </si>
  <si>
    <t>[{"account" : "759202863", "type" : "idram"}]</t>
  </si>
  <si>
    <t>Coc Microbar</t>
  </si>
  <si>
    <t>miqo1996miqo@mail.ru</t>
  </si>
  <si>
    <t>cocMicrobar@ggTips.com</t>
  </si>
  <si>
    <t>https://tip.ggtips.com/employee/778dc472-1f48-40ba-92e9-4512fcf387cd</t>
  </si>
  <si>
    <t>CocMicrobar</t>
  </si>
  <si>
    <t>Artur Tedtov</t>
  </si>
  <si>
    <t>tortunaru@gmail.com</t>
  </si>
  <si>
    <t>laboratorySpecialCoffee4@gmail.com</t>
  </si>
  <si>
    <t>https://tip.ggtips.com/employee/cdda6f89-5420-4c07-a868-a827fe08792e</t>
  </si>
  <si>
    <t>arman.allahverdyan@team.gg</t>
  </si>
  <si>
    <t>🇦🇲ghjjj</t>
  </si>
  <si>
    <t>[{"account" : "106930382", "type" : "idram"}]</t>
  </si>
  <si>
    <t xml:space="preserve">Armine </t>
  </si>
  <si>
    <t>armine.shahbazyan.1975@gmail.com</t>
  </si>
  <si>
    <t>Tashir4@ggTips.com</t>
  </si>
  <si>
    <t>https://tip.ggtips.com/employee/97a8677e-0039-4bc0-81d6-bd0f559294f3</t>
  </si>
  <si>
    <t>[{"account" : "398109966", "type" : "idram"}]</t>
  </si>
  <si>
    <t>d.halaby11@gmail.com</t>
  </si>
  <si>
    <t>PrepaTumaynan@ggTips.com</t>
  </si>
  <si>
    <t>https://tip.ggtips.com/employee/c6bbbdc8-22a0-4533-b66d-1bdff32ec090</t>
  </si>
  <si>
    <t>Թումանյան</t>
  </si>
  <si>
    <t>I'm always ready to help you.😊</t>
  </si>
  <si>
    <t>[{"account" : "768153164", "type" : "idram"}]</t>
  </si>
  <si>
    <t>Jaya Zoroghlyan</t>
  </si>
  <si>
    <t>zoroghlyanjaya@gmail.com</t>
  </si>
  <si>
    <t>CoffeeMusic6@ggTips.com</t>
  </si>
  <si>
    <t>https://tip.ggtips.com/employee/d4ed930b-b2be-4096-bf15-195af33e2caa</t>
  </si>
  <si>
    <t>[{"account" : "172616202", "type" : "idram"}]</t>
  </si>
  <si>
    <t>david-gevorgyan-2019@mail.ru</t>
  </si>
  <si>
    <t>3segafredo@tips.gg</t>
  </si>
  <si>
    <t>Figaro Group</t>
  </si>
  <si>
    <t>[{"account" : "501186149", "type" : "idram"}]</t>
  </si>
  <si>
    <t>Arman Tadevosyan</t>
  </si>
  <si>
    <t>arman.tadevosyan@arctic-fox.tech</t>
  </si>
  <si>
    <t>https://tip.ggtips.com/employee/8b934198-f812-4bec-a17e-5c8d3782290f</t>
  </si>
  <si>
    <t>[{"account" : "171295295", "type" : "idram"}]</t>
  </si>
  <si>
    <t>angelika.angelika.19@mail.ru</t>
  </si>
  <si>
    <t>karas4@ggTips.com</t>
  </si>
  <si>
    <t>https://tip.ggtips.com/employee/1db7405b-3698-469e-82fc-04248629c131</t>
  </si>
  <si>
    <t xml:space="preserve">Taron </t>
  </si>
  <si>
    <t>lizagub@gmail.com</t>
  </si>
  <si>
    <t>taron@knoxlabs.com</t>
  </si>
  <si>
    <t>Knoxlabs</t>
  </si>
  <si>
    <t xml:space="preserve">Thank you so much for your generosity! Maximum amounts of hugs! </t>
  </si>
  <si>
    <t>Anahit</t>
  </si>
  <si>
    <t>petrosyananahitt@gmail.com</t>
  </si>
  <si>
    <t>CoffeeMusic12@ggTips.com</t>
  </si>
  <si>
    <t>https://tip.ggtips.com/employee/2b5a08c7-a2c0-4d8c-8c9f-8a754b3856f9</t>
  </si>
  <si>
    <t>[{"account" : "352964494", "type" : "idram"}]</t>
  </si>
  <si>
    <t>Nice to meet you in the most colorful team!</t>
  </si>
  <si>
    <t>[{"account" : "376271374", "type" : "idram"}]</t>
  </si>
  <si>
    <t>Happy to assist you 🙌</t>
  </si>
  <si>
    <t>[{"account" : "468246073", "type" : "idram"}]</t>
  </si>
  <si>
    <t xml:space="preserve">Mkrtich Avikyan </t>
  </si>
  <si>
    <t>avikyanmkrtich@gmail.com</t>
  </si>
  <si>
    <t>cinnabon7@ggTips.com</t>
  </si>
  <si>
    <t>https://tip.ggtips.com/employee/cd544f0b-81bc-4934-ba16-6debee16d2fb</t>
  </si>
  <si>
    <t>goroopoghosyan@gmail.com</t>
  </si>
  <si>
    <t>gor1@ggTips.com</t>
  </si>
  <si>
    <t>https://tip.ggtips.com/employee/b7d12eb9-791e-4ac2-92d4-1013b28e003b</t>
  </si>
  <si>
    <t>arm.sanasaryan@gmail.com</t>
  </si>
  <si>
    <t>Hey Friend, thanks for visiting my page ;)</t>
  </si>
  <si>
    <t>[{"account" : "360577043", "type" : "idram"}, {"account" : "360577043", "type" : "idram"}]</t>
  </si>
  <si>
    <t>almastparuyryan@gmail.com</t>
  </si>
  <si>
    <t>asador1@ggTips.com</t>
  </si>
  <si>
    <t>Александр</t>
  </si>
  <si>
    <t>bystrov_sashulyan01@list.ru</t>
  </si>
  <si>
    <t>alexsandr.bystrov@dodopizza.am</t>
  </si>
  <si>
    <t>https://tip.ggtips.com/employee/80f7bf3f-95dd-4d40-92c8-d6219e09e8ae</t>
  </si>
  <si>
    <t>[{"account" : "901524229", "type" : "idram"}]</t>
  </si>
  <si>
    <t>aloanerik@gmail.com</t>
  </si>
  <si>
    <t>erik.aloyan@team.gg</t>
  </si>
  <si>
    <t>masha.agadjanyan@gmail.com</t>
  </si>
  <si>
    <t>Mamajan1@ggtips.com</t>
  </si>
  <si>
    <t>arma23nyeghiazaryan@gmail.com</t>
  </si>
  <si>
    <t>tsaghkadzor1.karas@ggtips.com</t>
  </si>
  <si>
    <t>https://tip.ggtips.com/employee/33892089-d60b-4435-bb96-a0326b399fe2</t>
  </si>
  <si>
    <t>[{"account" : "356071496", "type" : "idram"}]</t>
  </si>
  <si>
    <t xml:space="preserve">Արման </t>
  </si>
  <si>
    <t>team3@ggTips.com</t>
  </si>
  <si>
    <t>https://tip.ggtips.com/employee/6035335e-d170-4b91-a750-fb5b6c8d9595</t>
  </si>
  <si>
    <t>torosyantorosyan73@gmail.com</t>
  </si>
  <si>
    <t>Tashir6@ggTips.com</t>
  </si>
  <si>
    <t>https://tip.ggtips.com/employee/af87f0c7-83b9-4768-8337-e00ce11c24c2</t>
  </si>
  <si>
    <t>[{"account" : "372562995", "type" : "idram"}]</t>
  </si>
  <si>
    <t>Qristine Araqelyan</t>
  </si>
  <si>
    <t>qristinearakelyan88@gmail.com</t>
  </si>
  <si>
    <t>hraparakTashir3@ggTips.com</t>
  </si>
  <si>
    <t>https://tip.ggtips.com/employee/0f6e9370-0852-452d-ac98-a6c88b973deb</t>
  </si>
  <si>
    <t xml:space="preserve">Շնորհակալություն </t>
  </si>
  <si>
    <t>louischarden@mbgroup.am</t>
  </si>
  <si>
    <t>https://tip.ggtips.com/employee/5cd78218-2911-4013-a865-bc9704e0ab94</t>
  </si>
  <si>
    <t>Louis charden</t>
  </si>
  <si>
    <t>[{"account" : "879548267", "type" : "idram"}]</t>
  </si>
  <si>
    <t>maloccocascade@gmail.com</t>
  </si>
  <si>
    <t>malocco1@ggtips.com</t>
  </si>
  <si>
    <t>[{"account" : "752281100", "type" : "idram"}]</t>
  </si>
  <si>
    <t>[{"account" : "602294669", "type" : "idram"}]</t>
  </si>
  <si>
    <t xml:space="preserve">Shahane </t>
  </si>
  <si>
    <t>shahanedallaqyan@gmail.com</t>
  </si>
  <si>
    <t>tsaghkadzor2.karas@ggtips.com</t>
  </si>
  <si>
    <t>https://tip.ggtips.com/employee/ddf167ff-7af0-48ad-beb3-35e86eaee042</t>
  </si>
  <si>
    <t>[{"account" : "921118897", "type" : "idram"}]</t>
  </si>
  <si>
    <t>emohayko5@gmail.com</t>
  </si>
  <si>
    <t>karasKhanjyan2@ggTips.com</t>
  </si>
  <si>
    <t>https://tip.ggtips.com/employee/0af7b204-14d5-414a-8ab0-43ac2522f67a</t>
  </si>
  <si>
    <t>[{"account" : "856182883", "type" : "idram"}]</t>
  </si>
  <si>
    <t>commonground.bs@gmail.com</t>
  </si>
  <si>
    <t>Bar-CG@ggTips.com</t>
  </si>
  <si>
    <t>https://tip.ggtips.com/employee/016390f8-50ad-4973-ae34-4a8f835d7dc8</t>
  </si>
  <si>
    <t xml:space="preserve">Have Fun </t>
  </si>
  <si>
    <t>[{"account" : "924158084", "type" : "idram"}]</t>
  </si>
  <si>
    <t xml:space="preserve">Veronica </t>
  </si>
  <si>
    <t>[{"account" : "861813761", "type" : "idram"}]</t>
  </si>
  <si>
    <t>georgekbejyan@gmail.com</t>
  </si>
  <si>
    <t>Kilejians11@tips.gg</t>
  </si>
  <si>
    <t>[{"account" : "649245938", "type" : "idram"}]</t>
  </si>
  <si>
    <t>annakarapetyan.92@gmail.com</t>
  </si>
  <si>
    <t>karasAnna@ggTips.com</t>
  </si>
  <si>
    <t>https://tip.ggtips.com/employee/db8fe4e7-dedb-4aeb-90a9-5dc25219b2ef</t>
  </si>
  <si>
    <t>[{"account" : "0", "type" : "idram"}, {"account" : "823357548", "type" : "idram"}]</t>
  </si>
  <si>
    <t>ela.asatrian@gmail.com</t>
  </si>
  <si>
    <t>melaniNailStudio4@team.gg</t>
  </si>
  <si>
    <t>Melani Nail studio</t>
  </si>
  <si>
    <t>erik</t>
  </si>
  <si>
    <t>hakobjanyanerik640@gmail.com</t>
  </si>
  <si>
    <t>erik@ggTips.com</t>
  </si>
  <si>
    <t>https://tip.ggtips.com/employee/3a650551-4f72-49e7-ab21-c385d3918348</t>
  </si>
  <si>
    <t>meryharutyunyan23@gmail.com</t>
  </si>
  <si>
    <t>melaniNailStudio1@team.gg</t>
  </si>
  <si>
    <t>tigran@team.gg</t>
  </si>
  <si>
    <t>https://tip.ggtips.com/employee/4dc3fada-e114-4c73-980a-03d53eb3fc9f</t>
  </si>
  <si>
    <t>[{"account" : "823357548", "type" : "idram"}, {"account" : "0", "type" : "idram"}, {"account" : "823357548", "type" : "idram"}]</t>
  </si>
  <si>
    <t>annpetrosyan7103@gmail.com</t>
  </si>
  <si>
    <t>🕊️✨</t>
  </si>
  <si>
    <t>[{"account" : "145610625", "type" : "idram"}]</t>
  </si>
  <si>
    <t>tamaryan10@mail.ru</t>
  </si>
  <si>
    <t>KarasHraparak3@ggTips.com</t>
  </si>
  <si>
    <t>https://tip.ggtips.com/employee/fc2fbda1-bab1-4d69-b19e-ae082b8affd4</t>
  </si>
  <si>
    <t xml:space="preserve">Спасибо за чаевые </t>
  </si>
  <si>
    <t>[{"account" : "998215070", "type" : "idram"}]</t>
  </si>
  <si>
    <t>tereza.vanyan@team.gg</t>
  </si>
  <si>
    <t>mesropyanarman88@gmail.com</t>
  </si>
  <si>
    <t>armanMesropyan@ggTips.com</t>
  </si>
  <si>
    <t>https://tip.ggtips.com/employee/b328e05a-70f4-499e-ba6e-a0f25aac68b0</t>
  </si>
  <si>
    <t>[{"account" : "919793742", "type" : "idram"}]</t>
  </si>
  <si>
    <t>Lui</t>
  </si>
  <si>
    <t>luigevorgyanmma@gmail.com</t>
  </si>
  <si>
    <t>kondHouse2@ggTips.com</t>
  </si>
  <si>
    <t>https://tip.ggtips.com/employee/fc4ede17-b2a6-49b9-8c44-d7751383503c</t>
  </si>
  <si>
    <t xml:space="preserve">Hello my friend </t>
  </si>
  <si>
    <t>[{"account" : "098884012", "type" : "idram"}]</t>
  </si>
  <si>
    <t>jirojiro96@mail.ru</t>
  </si>
  <si>
    <t>PolozMukuch@ggTips.com</t>
  </si>
  <si>
    <t>https://tip.ggtips.com/employee/c22e5061-5d29-4e4a-8a55-24015b2787f6</t>
  </si>
  <si>
    <t>[{"account" : "859109221", "type" : "idram"}]</t>
  </si>
  <si>
    <t>Հայկ</t>
  </si>
  <si>
    <t>petrosyanhayk34@gmail.com</t>
  </si>
  <si>
    <t>hyusisayinWaiter10@ggTips.com</t>
  </si>
  <si>
    <t>https://tip.ggtips.com/employee/c929ca7b-c39d-46fd-b841-424ba9d817a5</t>
  </si>
  <si>
    <t xml:space="preserve">Շնորհակալ եմ </t>
  </si>
  <si>
    <t>employees1@chocoDream.com</t>
  </si>
  <si>
    <t>[{"account" : "385804256", "type" : "idram"}]</t>
  </si>
  <si>
    <t>Zvart Karapetyan</t>
  </si>
  <si>
    <t>zvart.karapetyan89@gmail.com</t>
  </si>
  <si>
    <t>https://tip.ggtips.com/employee/d07142b8-2f64-4240-96e9-64d6f838f208</t>
  </si>
  <si>
    <t>Shnorhakalutyun!</t>
  </si>
  <si>
    <t>[{"account" : "641220274", "type" : "idram"}]</t>
  </si>
  <si>
    <t>zvartsulukjian9@gmail.com</t>
  </si>
  <si>
    <t>Kilejians9@tips.gg</t>
  </si>
  <si>
    <t>[{"account" : "163673357", "type" : "idram"}]</t>
  </si>
  <si>
    <t>manukyanarmen371@gmail.com</t>
  </si>
  <si>
    <t>[{"account" : "392446616", "type" : "idram"}]</t>
  </si>
  <si>
    <t>agnesashahinyan78@gmail.com</t>
  </si>
  <si>
    <t>hayreniq.karas2@gmail.com</t>
  </si>
  <si>
    <t>https://tip.ggtips.com/employee/b418561e-d0bb-4300-9981-35d699b10847</t>
  </si>
  <si>
    <t>[{"account" : "730653531", "type" : "idram"}]</t>
  </si>
  <si>
    <t>tovmasyann965@gmail.com</t>
  </si>
  <si>
    <t>karas2@ggTips.com</t>
  </si>
  <si>
    <t>https://tip.ggtips.com/employee/fc3ebb43-6c13-4ade-a216-831f7c70041f</t>
  </si>
  <si>
    <t>[{"account" : "177696247", "type" : "idram"}]</t>
  </si>
  <si>
    <t>ruzannachilingaryan7@gmail.com</t>
  </si>
  <si>
    <t>CoffeeMusic11@ggTips.com</t>
  </si>
  <si>
    <t>https://tip.ggtips.com/employee/2ee9e331-9733-4917-a60b-1e0ef1ff34a9</t>
  </si>
  <si>
    <t>[{"account" : "515408002", "type" : "idram"}]</t>
  </si>
  <si>
    <t>blevon83@gmail.com</t>
  </si>
  <si>
    <t>PolozMukuch2@ggTips.com</t>
  </si>
  <si>
    <t>https://tip.ggtips.com/employee/c44792ee-5408-4ce8-8a36-ec92a9c467c4</t>
  </si>
  <si>
    <t>[{"account" : "483565827", "type" : "idram"}]</t>
  </si>
  <si>
    <t xml:space="preserve">Lilit Alexanyan </t>
  </si>
  <si>
    <t>alexsanyanlilit@gmail.com</t>
  </si>
  <si>
    <t>lilit.alexanyan@arctic-fox.tech</t>
  </si>
  <si>
    <t>https://tip.ggtips.com/employee/0df7d218-9ec6-4f96-b2ff-768f6c240eef</t>
  </si>
  <si>
    <t>Ջերմացրու եւ ոգեշնչիր Lilit Alexanyan-ին ու նվիրիր կատուներ, լի՜՜՜՜քը կատուներ</t>
  </si>
  <si>
    <t>[{"account" : "825899214", "type" : "idram"}]</t>
  </si>
  <si>
    <t>Food Industry</t>
  </si>
  <si>
    <t>hovsepyanashot@gmail.com</t>
  </si>
  <si>
    <t>FoodIndustry@ggTips.com</t>
  </si>
  <si>
    <t>https://tip.ggtips.com/employee/6c743f03-a950-427e-ab9d-d848c09aa8c3</t>
  </si>
  <si>
    <t>zhenya.ordyan.2022@sportedu.am</t>
  </si>
  <si>
    <t>ordyan.2022@sportedu.am</t>
  </si>
  <si>
    <t>https://tip.ggtips.com/employee/b7120cb5-aee1-4f24-a3bb-6182cdcd8613</t>
  </si>
  <si>
    <t>Շնորհակալություն ☺️</t>
  </si>
  <si>
    <t>[{"account" : "055227920", "type" : "idram"}]</t>
  </si>
  <si>
    <t>ggfish406@gmail.com</t>
  </si>
  <si>
    <t>Fishes@ggTips.com</t>
  </si>
  <si>
    <t>https://tip.ggtips.com/employee/9410c7df-7315-44b2-b292-a5047f9f3269</t>
  </si>
  <si>
    <t>Սուզվեք հրաշքների աշխարհ, որտեղ յուրաքանչյուր ggՁկնիկ ունի իր պատմությունը</t>
  </si>
  <si>
    <t>[{"account" : "519299493", "type" : "idram"}]</t>
  </si>
  <si>
    <t>shahinyan-davit@mail.ru</t>
  </si>
  <si>
    <t>PrepaCascade@ggTips.com</t>
  </si>
  <si>
    <t>https://tip.ggtips.com/employee/08ea4336-3b5f-41e2-9e2a-cb0f7312c82c</t>
  </si>
  <si>
    <t>Cascade</t>
  </si>
  <si>
    <t>[{"account" : "975812426", "type" : "idram"}]</t>
  </si>
  <si>
    <t>Zaruhi Elchyan</t>
  </si>
  <si>
    <t>baranov.vadim6@gmail.com</t>
  </si>
  <si>
    <t>https://tip.ggtips.com/employee/e8c92ef5-015d-46dc-ac5a-72d8ad158909</t>
  </si>
  <si>
    <t>Naz Ghandilyan</t>
  </si>
  <si>
    <t>nazikkandilan@gmail.com</t>
  </si>
  <si>
    <t>hraparakTashir4@ggTips.com</t>
  </si>
  <si>
    <t>https://tip.ggtips.com/employee/b66d67e9-d509-4cd6-82f7-6631cffd0de3</t>
  </si>
  <si>
    <t>Շնորհակալություն շաատ</t>
  </si>
  <si>
    <t>hayk487303@gmail.com</t>
  </si>
  <si>
    <t>Libertypub@ggTips.com</t>
  </si>
  <si>
    <t>https://tip.ggtips.com/employee/5613675d-cd33-4e4e-a389-8f6ade218a11</t>
  </si>
  <si>
    <t>[{"account" : "373417714", "type" : "idram"}]</t>
  </si>
  <si>
    <t>Ani Aghajanyan</t>
  </si>
  <si>
    <t>aznivnazaryan167@gmail.com</t>
  </si>
  <si>
    <t>https://tip.ggtips.com/employee/f0ab9236-1d1c-4a22-865e-9567ab447527</t>
  </si>
  <si>
    <t>libraryCaffe@ggTips.com</t>
  </si>
  <si>
    <t>https://tip.ggtips.com/employee/b6ad41f4-8e85-484a-9c4e-a9042e00a2a7</t>
  </si>
  <si>
    <t>tatoyanvazgen-2094@mail.ru</t>
  </si>
  <si>
    <t>Vikings5@tips.gg</t>
  </si>
  <si>
    <t>mariamghukasyan.0912@gmail.com</t>
  </si>
  <si>
    <t>lumenCoffe8@ggTips.com</t>
  </si>
  <si>
    <t>https://tip.ggtips.com/employee/cfd73c51-5291-40ee-90d7-f8fa451d4216</t>
  </si>
  <si>
    <t>hovsepyanedgar02@gmail.com</t>
  </si>
  <si>
    <t>https://tip.ggtips.com/employee/0fdefb4d-fa14-415b-bf6a-896feb7279ab</t>
  </si>
  <si>
    <t>Marat Sahakyan</t>
  </si>
  <si>
    <t>marat.747.sahakyan@gmail.com</t>
  </si>
  <si>
    <t>marat.sahakyan@arctic-fox.com</t>
  </si>
  <si>
    <t>https://tip.ggtips.com/employee/7797b7dc-e4e9-45f3-a83f-d7fa768768d9</t>
  </si>
  <si>
    <t>hayarpi.paronyan.2022@gmail.com</t>
  </si>
  <si>
    <t>jazzve6@ggTips.com</t>
  </si>
  <si>
    <t>https://tip.ggtips.com/employee/d1c5a9de-1e59-4dff-98b6-985e25a10436</t>
  </si>
  <si>
    <t>[{"account" : "674426402", "type" : "idram"}]</t>
  </si>
  <si>
    <t>[{"account" : "227417281", "type" : "idram"}]</t>
  </si>
  <si>
    <t>Waiters-CG@ggTips.com</t>
  </si>
  <si>
    <t>https://tip.ggtips.com/employee/d34cc114-5352-441f-9ea9-5c1d82429b5a</t>
  </si>
  <si>
    <t>aren_sahakyan@mail.ru</t>
  </si>
  <si>
    <t>QarahungeStepanavan@ggTips.com</t>
  </si>
  <si>
    <t>https://tip.ggtips.com/employee/39ba46a7-87bd-4b8e-9b3e-def2845401ea</t>
  </si>
  <si>
    <t>[{"account" : "299458285", "type" : "idram"}]</t>
  </si>
  <si>
    <t xml:space="preserve">Paul Teryan </t>
  </si>
  <si>
    <t>paulteryan@gmail.com</t>
  </si>
  <si>
    <t>paulTeryan@ggTips.com</t>
  </si>
  <si>
    <t>https://tip.ggtips.com/employee/48529226-37ad-41d0-8f99-3feafcd6e846</t>
  </si>
  <si>
    <t>mia.hakobyan.2018@mail.ru</t>
  </si>
  <si>
    <t>Kilejians7@tips.gg</t>
  </si>
  <si>
    <t>anithekhurshudyan@gmail.com</t>
  </si>
  <si>
    <t>eatnact5@team.gg</t>
  </si>
  <si>
    <t>[{"account" : "236883563", "type" : "idram"}]</t>
  </si>
  <si>
    <t>gorrhayrapetyan009@gmail.com</t>
  </si>
  <si>
    <t>CoolBoba3@tips.gg</t>
  </si>
  <si>
    <t>Garniks</t>
  </si>
  <si>
    <t>wovafag341@hisotyr.com</t>
  </si>
  <si>
    <t>https://tip.ggtips.com/employee/4bd4b5c2-73cd-48b9-88ad-b3ed9c525889</t>
  </si>
  <si>
    <t>Syuzi's company</t>
  </si>
  <si>
    <t>safaryan_arus@mail.ru</t>
  </si>
  <si>
    <t>karas3@ggTips.com</t>
  </si>
  <si>
    <t>https://tip.ggtips.com/employee/b28acf95-99c9-4a79-b41c-9c076d94e781</t>
  </si>
  <si>
    <t>[{"account" : "499069685", "type" : "idram"}]</t>
  </si>
  <si>
    <t>narek.gevorgyan@arctic-fox.tech</t>
  </si>
  <si>
    <t>https://tip.ggtips.com/employee/0dbddf6f-4e48-4c2f-95dc-ba954ee9a72e</t>
  </si>
  <si>
    <t>[{"account" : "360577043", "type" : "idram"}, {"account" : "825899214", "type" : "idram"}]</t>
  </si>
  <si>
    <t>mkrtumyanisahak@gmail.com</t>
  </si>
  <si>
    <t>laboratorySpecialCoffee6@gmail.com</t>
  </si>
  <si>
    <t>https://tip.ggtips.com/employee/2986ee2a-7524-4c94-a7df-d18e91176702</t>
  </si>
  <si>
    <t>zaruhipokatsyan@gmail.com</t>
  </si>
  <si>
    <t>yerevan1@dodopizza.am</t>
  </si>
  <si>
    <t>dodopizzaRestaurant2@ggTips.com</t>
  </si>
  <si>
    <t>https://tip.ggtips.com/employee/8f14b86c-8a7e-4cfd-a0b0-1baede4d3a9c</t>
  </si>
  <si>
    <t>Merci! Շնորհակալություն!</t>
  </si>
  <si>
    <t>hegada5733@huleos.com</t>
  </si>
  <si>
    <t>https://tip.ggtips.com/employee/86fff836-5686-465f-b86f-0f44a58ac51c</t>
  </si>
  <si>
    <t>nevaco2258@lucvu.com</t>
  </si>
  <si>
    <t>[{"account" : "251093222", "type" : "idram"}]</t>
  </si>
  <si>
    <t>tigran@ggTips.com</t>
  </si>
  <si>
    <t>https://tip.ggtips.com/employee/105023e5-44c2-4983-ae67-7f4f8356ca0e</t>
  </si>
  <si>
    <t xml:space="preserve">Arthur Petrosyan </t>
  </si>
  <si>
    <t>arthurpetrosyan66@gmail.com</t>
  </si>
  <si>
    <t>malocco7@ggtips.com</t>
  </si>
  <si>
    <t>Yuzu yerevan</t>
  </si>
  <si>
    <t>yuzuyerevan@gmail.com</t>
  </si>
  <si>
    <t>Yuzuyerevan@ggTips.com</t>
  </si>
  <si>
    <t>https://tip.ggtips.com/employee/1eb1b903-9c01-43d7-b6fa-ac441e191056</t>
  </si>
  <si>
    <t>Yuzu Yerevan</t>
  </si>
  <si>
    <t>[{"account" : "709334887", "type" : "idram"}]</t>
  </si>
  <si>
    <t>[{"account" : "459556118", "type" : "idram"}]</t>
  </si>
  <si>
    <t>akselpoghosyan0@gmail.com</t>
  </si>
  <si>
    <t>karasKhanjyan1@ggTips.com</t>
  </si>
  <si>
    <t>https://tip.ggtips.com/employee/f79b0c51-81d1-4ba6-a2fa-97a0ff0b77ad</t>
  </si>
  <si>
    <t>[{"account" : "814275405", "type" : "idram"}]</t>
  </si>
  <si>
    <t>ellen.hovsepian3@gmail.com</t>
  </si>
  <si>
    <t>lumenCoffe6@ggTips.com</t>
  </si>
  <si>
    <t>[{"account" : "155531019", "type" : "idram"}]</t>
  </si>
  <si>
    <t>vahankulyan@mail.ru</t>
  </si>
  <si>
    <t>ggFridger@ggTips.com</t>
  </si>
  <si>
    <t>https://tip.ggtips.com/employee/66c6a825-61e1-43d7-b5fa-e5e2d5f5786f</t>
  </si>
  <si>
    <t>Ապրեեես 😊</t>
  </si>
  <si>
    <t>[{"account" : "357709313", "type" : "idram"}]</t>
  </si>
  <si>
    <t>aren.antonyan@yeremyanprojects.com</t>
  </si>
  <si>
    <t>smokingChef1@gmail.com</t>
  </si>
  <si>
    <t>https://tip.ggtips.com/employee/5e2a7c72-5b00-423c-a9b7-f61d92ed8dfe</t>
  </si>
  <si>
    <t>[{"account" : "670896589", "type" : "idram"}, {"account" : "670896589", "type" : "idram"}]</t>
  </si>
  <si>
    <t>Bookstore-CG@ggTips.com</t>
  </si>
  <si>
    <t>https://tip.ggtips.com/employee/403785a8-cab1-4380-9787-e082ac74b878</t>
  </si>
  <si>
    <t>seyran.ghazaryan.03@inbox.ru</t>
  </si>
  <si>
    <t>tashirMasiv@ggTips.com</t>
  </si>
  <si>
    <t>https://tip.ggtips.com/employee/9924d3bf-1c12-410c-9910-c0ec1981c4b3</t>
  </si>
  <si>
    <t>[{"account" : "528747939", "type" : "idram"}]</t>
  </si>
  <si>
    <t>[{"account" : "460929453", "type" : "idram"}]</t>
  </si>
  <si>
    <t>vika.eloyan99@mail.ru</t>
  </si>
  <si>
    <t>CoffeeMusic4@ggTips.com</t>
  </si>
  <si>
    <t>https://tip.ggtips.com/employee/7cdba763-1180-4339-8925-2d470fbc7eaf</t>
  </si>
  <si>
    <t>🐍</t>
  </si>
  <si>
    <t>nairi0709@gmail.com</t>
  </si>
  <si>
    <t>TbiliWaiter1@ggTips.com</t>
  </si>
  <si>
    <t>https://tip.ggtips.com/employee/f4342d81-8d02-4179-acf6-45edeb2db598</t>
  </si>
  <si>
    <t>lilit.nersisiann2001@gmail.com</t>
  </si>
  <si>
    <t>gg1@ggtips.com</t>
  </si>
  <si>
    <t>https://tip.ggtips.com/employee/48c47c33-0940-4a26-b6bd-f95ed1ea94e9</t>
  </si>
  <si>
    <t>Vladimir</t>
  </si>
  <si>
    <t>vlad.hovhannisyan.94@mail.ru</t>
  </si>
  <si>
    <t>jazzve5@ggTips.com</t>
  </si>
  <si>
    <t>https://tip.ggtips.com/employee/5f851e2e-e0d1-49e3-84e3-753381d0185d</t>
  </si>
  <si>
    <t>[{"account" : "498197924", "type" : "idram"}]</t>
  </si>
  <si>
    <t>galoyanarsen12@gmail.com</t>
  </si>
  <si>
    <t>GaloyanArsen@ggTips.com</t>
  </si>
  <si>
    <t>levongevdav@gmail.com</t>
  </si>
  <si>
    <t>levon.gevorgyan@arctic-fox.tech</t>
  </si>
  <si>
    <t>https://tip.ggtips.com/employee/a2773ee4-19a8-4628-93de-baa12c9a4296</t>
  </si>
  <si>
    <t>Thank you for using my services!</t>
  </si>
  <si>
    <t>[{"account" : "123456789", "type" : "idram"}]</t>
  </si>
  <si>
    <t>ani.mkhitaryan1.y@gmail.com</t>
  </si>
  <si>
    <t>laboratorySpecialCoffee7@gmail.com</t>
  </si>
  <si>
    <t>https://tip.ggtips.com/employee/9e26077e-3ea2-4fe0-b613-5c2cbc864197</t>
  </si>
  <si>
    <t>Heya</t>
  </si>
  <si>
    <t>heyagalstyan@gmail.com</t>
  </si>
  <si>
    <t>lumenCoffe7@ggTips.com</t>
  </si>
  <si>
    <t>https://tip.ggtips.com/employee/de0f7f34-788b-426d-b369-5ed0381747bc</t>
  </si>
  <si>
    <t>Rafik Gasparyan</t>
  </si>
  <si>
    <t>rafogasparyan@gmail.com</t>
  </si>
  <si>
    <t>team2@ggTips.com</t>
  </si>
  <si>
    <t>https://tip.ggtips.com/employee/58ef2c4e-6963-40a2-80b6-9d7758a40121</t>
  </si>
  <si>
    <t>[{"account" : "479398425", "type" : "idram"}]</t>
  </si>
  <si>
    <t>[{"account" : "823357548", "type" : "idram"}, {"account" : "0", "type" : "idram"}, {"account" : "28282", "type" : "idram"}, {"account" : "0", "type" : "idram"}, {"account" : "472186176", "type" : "idram"}]</t>
  </si>
  <si>
    <t>margaritkatvalyan@gmail.com</t>
  </si>
  <si>
    <t>TashirPetrosyan@ggTips.com</t>
  </si>
  <si>
    <t>https://tip.ggtips.com/employee/b50a3b1f-b175-4387-8dac-6eaa9b5b28c1</t>
  </si>
  <si>
    <t>aleqsadranna@mail.ru</t>
  </si>
  <si>
    <t>TashirHanrapetutyun@ggTips.com</t>
  </si>
  <si>
    <t>https://tip.ggtips.com/employee/fa3823ba-c2b0-4ac5-95a0-a20c0e6cd98b</t>
  </si>
  <si>
    <t>11808021489301</t>
  </si>
  <si>
    <t>[{"account" : "678086713", "type" : "idram"}]</t>
  </si>
  <si>
    <t>yaghljiansako@gmail.com</t>
  </si>
  <si>
    <t>Tsitron2@ggTips.com</t>
  </si>
  <si>
    <t>https://tip.ggtips.com/employee/6c74f344-b24a-4dbf-94e6-20542f87e017</t>
  </si>
  <si>
    <t>[{"account" : "898365599", "type" : "idram"}]</t>
  </si>
  <si>
    <t>dr.makichyan@mail.ru</t>
  </si>
  <si>
    <t>CoffeeMusic18@ggTips.com</t>
  </si>
  <si>
    <t>https://tip.ggtips.com/employee/a54bf7ea-7e67-4de1-8fed-17a92d70f28c</t>
  </si>
  <si>
    <t>galstyan1997.len@mail.ru</t>
  </si>
  <si>
    <t>paulAbovyan@ggTips.com</t>
  </si>
  <si>
    <t>[{"account" : "676356407", "type" : "idram"}]</t>
  </si>
  <si>
    <t>volodya.nush@gmail.com</t>
  </si>
  <si>
    <t>hraparakTashir2@ggTips.com</t>
  </si>
  <si>
    <t>https://tip.ggtips.com/employee/bf524318-6a7d-45a7-9c0b-462710b68e7d</t>
  </si>
  <si>
    <t>[{"account" : "649271066", "type" : "idram"}]</t>
  </si>
  <si>
    <t>popujpeg@yandex.ru</t>
  </si>
  <si>
    <t>laboratorySpecialCoffee5@gmail.com</t>
  </si>
  <si>
    <t>https://tip.ggtips.com/employee/50fcb2b0-ae46-49f5-a335-12b70b8c6de2</t>
  </si>
  <si>
    <t>bardakpubmub@gmail.com</t>
  </si>
  <si>
    <t>bardak@ggTips.com</t>
  </si>
  <si>
    <t>[{"account" : "319137393", "type" : "idram"}]</t>
  </si>
  <si>
    <t>maggagrigorian@gmail.com</t>
  </si>
  <si>
    <t>malocco3@ggtips.com</t>
  </si>
  <si>
    <t>manegurjian65@gmail.com</t>
  </si>
  <si>
    <t>CoffeeMusic14@ggTips.com</t>
  </si>
  <si>
    <t>https://tip.ggtips.com/employee/e987fc5e-e07a-4aa3-98dc-23cb0437a4fe</t>
  </si>
  <si>
    <t>harutyunyanhakob325@gmail.com</t>
  </si>
  <si>
    <t>CoolBoba@tips.gg</t>
  </si>
  <si>
    <t>77777</t>
  </si>
  <si>
    <t>[{"account" : "408619296", "type" : "idram"}]</t>
  </si>
  <si>
    <t>lilit.gharibyan79@icloud.com</t>
  </si>
  <si>
    <t>Tashir1@ggTips.com</t>
  </si>
  <si>
    <t>https://tip.ggtips.com/employee/bcc91eb7-9c82-4680-b674-4da44c41ef80</t>
  </si>
  <si>
    <t>[{"account" : "241738112", "type" : "idram"}]</t>
  </si>
  <si>
    <t>[{"account" : "221202447", "type" : "idram"}]</t>
  </si>
  <si>
    <t>lamaramiqayelyan@mail.ru</t>
  </si>
  <si>
    <t>CoffeeMusic5@ggTips.com</t>
  </si>
  <si>
    <t>https://tip.ggtips.com/employee/e1e52ea6-8f75-457a-b7df-932ca68c0dd3</t>
  </si>
  <si>
    <t>armakaryan124@gmail.com</t>
  </si>
  <si>
    <t>ArmanMakaryan@ggTips.com</t>
  </si>
  <si>
    <t>https://tip.ggtips.com/employee/c4343187-a0f2-426b-ae2f-d12234642e58</t>
  </si>
  <si>
    <t>lusine.balasanyan.03@gmail.com</t>
  </si>
  <si>
    <t>ChampordiTnak1@team.gg</t>
  </si>
  <si>
    <t>[{"account" : "200761608", "type" : "idram"}]</t>
  </si>
  <si>
    <t>napoletanaarmenia101@gmail.com</t>
  </si>
  <si>
    <t>napoletana@ggTips.com</t>
  </si>
  <si>
    <t>https://tip.ggtips.com/employee/cf5a5bfa-efbe-4120-aad1-4c15ef7b8d82</t>
  </si>
  <si>
    <t>[{"account" : "278079592", "type" : "idram"}]</t>
  </si>
  <si>
    <t>diandani.yan@gmail.com</t>
  </si>
  <si>
    <t>TashirIsahakyan@ggTips.com</t>
  </si>
  <si>
    <t>https://tip.ggtips.com/employee/bfe8c580-209e-4c61-95c0-4073611fe30a</t>
  </si>
  <si>
    <t>hovsep.shahbazyan@icloud.com</t>
  </si>
  <si>
    <t>TashirMazmanyan@ggTips.com</t>
  </si>
  <si>
    <t>https://tip.ggtips.com/employee/d0c905ac-7db4-40bc-a28d-62b0432de6eb</t>
  </si>
  <si>
    <t>[{"account" : "232560459", "type" : "idram"}, {"account" : "232560459", "type" : "idram"}]</t>
  </si>
  <si>
    <t>arsennikoan3@gmail.com</t>
  </si>
  <si>
    <t>https://tip.ggtips.com/employee/5dff4b11-c409-4dbd-9b6b-d334f2ced295</t>
  </si>
  <si>
    <t>[{"account" : "435766446", "type" : "idram"}]</t>
  </si>
  <si>
    <t>pizzaniniarmenia@gmail.com</t>
  </si>
  <si>
    <t>pizzanini2@ggTips.com</t>
  </si>
  <si>
    <t>[{"account" : "999201135", "type" : "idram"}]</t>
  </si>
  <si>
    <t>alen.harutyunyan.2000@gmail.com</t>
  </si>
  <si>
    <t xml:space="preserve">Arpine </t>
  </si>
  <si>
    <t>hayrapetyan.arpine@internet.ru</t>
  </si>
  <si>
    <t>melaniNailStudio3@team.gg</t>
  </si>
  <si>
    <t>[{"account" : "615857788", "type" : "idram"}]</t>
  </si>
  <si>
    <t>mickterent@gmail.com</t>
  </si>
  <si>
    <t>matvei.leontev@dodopizza.am</t>
  </si>
  <si>
    <t>https://tip.ggtips.com/employee/4a43d270-149a-423c-aa5e-677b690d8f44</t>
  </si>
  <si>
    <t>[{"account" : "421565213", "type" : "idram"}]</t>
  </si>
  <si>
    <t>mosinyangayane6@mail.com</t>
  </si>
  <si>
    <t>hayreniq.karas1@gmail.com</t>
  </si>
  <si>
    <t>https://tip.ggtips.com/employee/2f3d652d-7f36-4ba4-b68c-f702f2b0bd03</t>
  </si>
  <si>
    <t>[{"account" : "625431745", "type" : "idram"}]</t>
  </si>
  <si>
    <t>isoyan.araksya@gmail.com</t>
  </si>
  <si>
    <t>Dulcet@ggTips.com</t>
  </si>
  <si>
    <t>https://tip.ggtips.com/employee/0c9005e7-3257-4e16-94a3-9865a4ceeb86</t>
  </si>
  <si>
    <t>[{"account" : "186419750", "type" : "idram"}]</t>
  </si>
  <si>
    <t>Roman Shaqaryan</t>
  </si>
  <si>
    <t>roman.shaqaryan@tumo.org</t>
  </si>
  <si>
    <t>cinnabon2@ggTips.com</t>
  </si>
  <si>
    <t>https://tip.ggtips.com/employee/2f5c8016-0caf-4b89-b663-61fc05041ae1</t>
  </si>
  <si>
    <t xml:space="preserve">Thank you so much have a great day
</t>
  </si>
  <si>
    <t>[{"account" : "698638", "type" : "idram"}]</t>
  </si>
  <si>
    <t>martaharutyunyan80@gmail.com</t>
  </si>
  <si>
    <t>melaniNailStudio5@team.gg</t>
  </si>
  <si>
    <t>qeqitc</t>
  </si>
  <si>
    <t>appemployee@personal.com</t>
  </si>
  <si>
    <t>appemployee@app.com</t>
  </si>
  <si>
    <t>https://tip.ggtips.com/employee/7a95db67-036c-471c-a3a7-13bc3e04ecb4</t>
  </si>
  <si>
    <t>App Review</t>
  </si>
  <si>
    <t>sjaswp</t>
  </si>
  <si>
    <t>[{"account" : "52223", "type" : "idram"}, {"account" : "52223", "type" : "idram"}]</t>
  </si>
  <si>
    <t>anikhurshudyan999@gmail.com</t>
  </si>
  <si>
    <t>eatnact4@team.gg</t>
  </si>
  <si>
    <t>liliababayan17@icloud.com</t>
  </si>
  <si>
    <t>malocco5@ggtips.com</t>
  </si>
  <si>
    <t>Sargis Alaverdyan</t>
  </si>
  <si>
    <t>dsargis@inbox.ru</t>
  </si>
  <si>
    <t>https://tip.ggtips.com/employee/92e83cbe-3672-4a7e-85d2-7883d19e53e0</t>
  </si>
  <si>
    <t>dwyn.ds2@mail.ru</t>
  </si>
  <si>
    <t>date@ggTips.com</t>
  </si>
  <si>
    <t>https://tip.ggtips.com/employee/ed94cec8-608e-4640-9b74-9ad18b06509b</t>
  </si>
  <si>
    <t>[{"account" : "140731771", "type" : "idram"}]</t>
  </si>
  <si>
    <t>nush.xachatryan.97@mail.ru</t>
  </si>
  <si>
    <t>melaniNailStudio6@team.gg</t>
  </si>
  <si>
    <t>[{"account" : "318350170", "type" : "idram"}]</t>
  </si>
  <si>
    <t>melanidavetian@gmail.com</t>
  </si>
  <si>
    <t>melaniNailStudio2@team.gg</t>
  </si>
  <si>
    <t>[{"account" : "419332898", "type" : "idram"}]</t>
  </si>
  <si>
    <t>evinyanvahagn99@gmail.com</t>
  </si>
  <si>
    <t>1segafredo@tips.gg</t>
  </si>
  <si>
    <t>[{"account" : "50186149", "type" : "idram"}]</t>
  </si>
  <si>
    <t>lyovginosyan70@gmail.com</t>
  </si>
  <si>
    <t>levon.ginosyan@team.gg</t>
  </si>
  <si>
    <t>[{"account" : "314034251", "type" : "idram"}]</t>
  </si>
  <si>
    <t>Araksya</t>
  </si>
  <si>
    <t>nahapetyanaraqs40@gmail.com</t>
  </si>
  <si>
    <t>hyusisayinWaiter11@ggTips.com</t>
  </si>
  <si>
    <t>https://tip.ggtips.com/employee/dbfa82fd-9ec9-43b8-baea-758cb49f0caf</t>
  </si>
  <si>
    <t>[{"account" : "948530735", "type" : "idram"}]</t>
  </si>
  <si>
    <t>benediktovartyom@gmail.com</t>
  </si>
  <si>
    <t>benediktovartyom@gmal.com</t>
  </si>
  <si>
    <t>https://tip.ggtips.com/employee/1d94edd4-3917-4ad4-8038-e7370123080d</t>
  </si>
  <si>
    <t>[{"account" : "201161395", "type" : "idram"}, {"account" : "098818734", "type" : "idram"}, {"account" : "201161395", "type" : "idram"}, {"account" : "201161395", "type" : "idram"}, {"account" : "201161395", "type" : "idram"}, {"account" : "201161395", "type" : "idram"}, {"account" : "201161395", "type" : "idram"}, {"account" : "201161395", "type" : "idram"}, {"account" : "201161395", "type" : "idram"}, {"account" : "201161395", "type" : "idram"}, {"account" : "231805773", "type" : "idram"}, {"account" : "231805773", "type" : "idram"}]</t>
  </si>
  <si>
    <t>zhankarapetyan@mail.ru</t>
  </si>
  <si>
    <t>https://tip.ggtips.com/employee/656397d0-cedb-4777-a65c-3d91cc05738a</t>
  </si>
  <si>
    <t>Lion Projects</t>
  </si>
  <si>
    <t>Thanks :)</t>
  </si>
  <si>
    <t>[{"account" : "505581926", "type" : "idram"}]</t>
  </si>
  <si>
    <t>narek_vardanyan_1992@list.ru</t>
  </si>
  <si>
    <t>myler2@ggTips.com</t>
  </si>
  <si>
    <t>[{"account" : "166704057", "type" : "idram"}]</t>
  </si>
  <si>
    <t>bagdasarmin@gmail.com</t>
  </si>
  <si>
    <t>TashirKomitas1@ggTips.com</t>
  </si>
  <si>
    <t>https://tip.ggtips.com/employee/066b6164-7bd3-466c-9db2-78d780d3f13b</t>
  </si>
  <si>
    <t>[{"account" : "485499984", "type" : "idram"}]</t>
  </si>
  <si>
    <t>davitvardanyan1771@gmail.com</t>
  </si>
  <si>
    <t>davit.vardanyan@team.gg</t>
  </si>
  <si>
    <t>https://tip.ggtips.com/employee/4b1f9b84-79c7-45a1-9993-66a032f5a40f</t>
  </si>
  <si>
    <t>[{"account" : "433839599", "type" : "idram"}, {"account" : "433839599", "type" : "idram"}]</t>
  </si>
  <si>
    <t>zazyansergey21@gmail.com</t>
  </si>
  <si>
    <t xml:space="preserve">Quality improvement manager </t>
  </si>
  <si>
    <t>[{"account" : "565852009", "type" : "idram"}]</t>
  </si>
  <si>
    <t>vardanyankaro2001@gmail.com</t>
  </si>
  <si>
    <t>venlo1@ggTips.com</t>
  </si>
  <si>
    <t>https://tip.ggtips.com/employee/b6d87ccf-48f3-4655-96d6-4d3d48dcd32e</t>
  </si>
  <si>
    <t>[{"account" : "479709719", "type" : "idram"}]</t>
  </si>
  <si>
    <t xml:space="preserve">Artavazd </t>
  </si>
  <si>
    <t>096662282@mail.ru</t>
  </si>
  <si>
    <t>jazzve1@ggTips.com</t>
  </si>
  <si>
    <t>https://tip.ggtips.com/employee/0f09b624-a57c-489d-87eb-8e9f5dcb683b</t>
  </si>
  <si>
    <t>Meline</t>
  </si>
  <si>
    <t>meline.poghosyan.01@mail.ru</t>
  </si>
  <si>
    <t>CoffeeMusic17@ggTips.com</t>
  </si>
  <si>
    <t>https://tip.ggtips.com/employee/c5961e72-c2e8-4796-b7ac-81c3caab95a9</t>
  </si>
  <si>
    <t>[{"account" : "233220053", "type" : "idram"}]</t>
  </si>
  <si>
    <t xml:space="preserve">Unicorn &amp; Ikigai team </t>
  </si>
  <si>
    <t>pambukhchyan12@gmail.com</t>
  </si>
  <si>
    <t>Unicorn1@gmail.com</t>
  </si>
  <si>
    <t>https://tip.ggtips.com/employee/b01784ca-f659-4d99-aa9c-5403ba82026b</t>
  </si>
  <si>
    <t xml:space="preserve">My favourite guest </t>
  </si>
  <si>
    <t>anave6789@gmail.com</t>
  </si>
  <si>
    <t>employees2@dolcebox.com</t>
  </si>
  <si>
    <t>mehrabyangayane6@gmail.com</t>
  </si>
  <si>
    <t>karas5@ggTips.com</t>
  </si>
  <si>
    <t>https://tip.ggtips.com/employee/2a1809e3-04ec-46a9-899e-3e0400167cad</t>
  </si>
  <si>
    <t>gohargaloyan2000@gmail.com</t>
  </si>
  <si>
    <t>hi !</t>
  </si>
  <si>
    <t>Anahit Nahapetyan</t>
  </si>
  <si>
    <t>azganunaraqs@gmail.com</t>
  </si>
  <si>
    <t>anahitnahapetyan1234@mail.ru</t>
  </si>
  <si>
    <t>https://tip.ggtips.com/employee/43aa7fb5-e51d-4fe4-ae74-903799c3e8ba</t>
  </si>
  <si>
    <t>lustorosyan@mail.ru</t>
  </si>
  <si>
    <t>https://tip.ggtips.com/employee/1106cdc1-e5dd-4ec1-8f57-f36a0741084b</t>
  </si>
  <si>
    <t>mov@ggTips.com</t>
  </si>
  <si>
    <t>Sona Vardanyan</t>
  </si>
  <si>
    <t>sona16vardanyan@gmail.com</t>
  </si>
  <si>
    <t>cinnabon5@ggTips.com</t>
  </si>
  <si>
    <t>https://tip.ggtips.com/employee/7d2be5ef-277b-4861-92e1-e3241d452241</t>
  </si>
  <si>
    <t>gohar783816@gmail.com</t>
  </si>
  <si>
    <t>KarasHraparak1@ggTips.com</t>
  </si>
  <si>
    <t>https://tip.ggtips.com/employee/7768aa39-4aff-41cd-87ab-53c7e25429f7</t>
  </si>
  <si>
    <t>197832</t>
  </si>
  <si>
    <t>arman.allahverdyan@mail.ru</t>
  </si>
  <si>
    <t>[{"account" : "528612698", "type" : "idram"}]</t>
  </si>
  <si>
    <t>liankhachatryan1998@gmail.com</t>
  </si>
  <si>
    <t>Foodindustrywaiter3@ggTips.com</t>
  </si>
  <si>
    <t>https://tip.ggtips.com/employee/4aeadf00-6c86-4d65-b253-be728a6625b7</t>
  </si>
  <si>
    <t xml:space="preserve">Lilit Karapetyan </t>
  </si>
  <si>
    <t>li.ka333@mail.ru</t>
  </si>
  <si>
    <t>CoffeeMusic7@ggTips.com</t>
  </si>
  <si>
    <t>https://tip.ggtips.com/employee/4d77c99e-47fd-40c1-bbf6-eda37c04322d</t>
  </si>
  <si>
    <t>[{"account" : "418360218", "type" : "idram"}]</t>
  </si>
  <si>
    <t>inna.davtyan.07@mail.ru</t>
  </si>
  <si>
    <t>Bisquitsarges3@ggTips.com</t>
  </si>
  <si>
    <t>https://tip.ggtips.com/employee/5e2622b5-a52a-4d1f-9657-eb6d88d2ba9a</t>
  </si>
  <si>
    <t>cin1@figaro.am</t>
  </si>
  <si>
    <t>cinnabon@ggTips.com</t>
  </si>
  <si>
    <t>https://tip.ggtips.com/employee/f9cdedf2-bf27-4366-92fd-66964a19c6c2</t>
  </si>
  <si>
    <t>[{"account" : "351537774", "type" : "idram"}]</t>
  </si>
  <si>
    <t xml:space="preserve">Gevorg Paravyan </t>
  </si>
  <si>
    <t>gevorgparavyan20@gmail.com</t>
  </si>
  <si>
    <t>kondHouse1@ggTips.com</t>
  </si>
  <si>
    <t>https://tip.ggtips.com/employee/4b8a0662-1679-400a-8889-f5cbaca2d6e3</t>
  </si>
  <si>
    <t>[{"account" : "43043633", "type" : "idram"}]</t>
  </si>
  <si>
    <t>GoodCates1@ggTips.com</t>
  </si>
  <si>
    <t>ggTips__test</t>
  </si>
  <si>
    <t>abul1129@mail.ru</t>
  </si>
  <si>
    <t>Santafe@ggTips.com</t>
  </si>
  <si>
    <t>https://tip.ggtips.com/employee/7051e760-a3f5-4417-b67c-e637a75862f0</t>
  </si>
  <si>
    <t>[{"account" : "331927416", "type" : "idram"}]</t>
  </si>
  <si>
    <t>Max Adamyan</t>
  </si>
  <si>
    <t>max-adams@live.com</t>
  </si>
  <si>
    <t>https://tip.ggtips.com/employee/0f72a673-1087-46bf-bbe9-61b7e256a3c2</t>
  </si>
  <si>
    <t>Mark’s Toy Emporium</t>
  </si>
  <si>
    <t>All kids love Emporium’s Toys</t>
  </si>
  <si>
    <t>arpine.2002@list.ru</t>
  </si>
  <si>
    <t>malocco6@ggtips.com</t>
  </si>
  <si>
    <t>Partner Manager</t>
  </si>
  <si>
    <t>[{"account" : "805471085", "type" : "idram"}]</t>
  </si>
  <si>
    <t>whxrrm@gmail.com</t>
  </si>
  <si>
    <t>3coffe23.5@ggTips.com</t>
  </si>
  <si>
    <t>23.5</t>
  </si>
  <si>
    <t>[{"account" : "564126934", "type" : "idram"}]</t>
  </si>
  <si>
    <t xml:space="preserve">Լաուրա </t>
  </si>
  <si>
    <t>larchka.sargsyan@bk.ru</t>
  </si>
  <si>
    <t>coffe23.5@tips.gg</t>
  </si>
  <si>
    <t>[{"account" : "821217457", "type" : "idram"}]</t>
  </si>
  <si>
    <t>manukyananahit719@gmail.com</t>
  </si>
  <si>
    <t>jazzve3@ggTips.com</t>
  </si>
  <si>
    <t>https://tip.ggtips.com/employee/48235601-37f5-48a4-9cf5-9fb065432496</t>
  </si>
  <si>
    <t>[{"account" : "90511902", "type" : "idram"}]</t>
  </si>
  <si>
    <t>viktorya.kamalyan@gmail.com</t>
  </si>
  <si>
    <t>laboratorySpecialCoffee3@gmail.com</t>
  </si>
  <si>
    <t>https://tip.ggtips.com/employee/f7b4ac91-9ae3-4e57-a48b-70a7c827b8cb</t>
  </si>
  <si>
    <t>[{"account" : "956624112", "type" : "idram"}]</t>
  </si>
  <si>
    <t>mavetisyan681@gmail.com</t>
  </si>
  <si>
    <t>CoolBoba2@tips.gg</t>
  </si>
  <si>
    <t>[{"account" : "771412248", "type" : "idram"}]</t>
  </si>
  <si>
    <t>VARDAN MAMIKONYAN</t>
  </si>
  <si>
    <t>varwdan89@gmail.com</t>
  </si>
  <si>
    <t>kondHouse4@ggTips.com</t>
  </si>
  <si>
    <t>https://tip.ggtips.com/employee/7242d251-d96b-4bf9-b1f7-5875a83e8648</t>
  </si>
  <si>
    <t>[{"account" : "657992557", "type" : "idram"}]</t>
  </si>
  <si>
    <t>jennykaplanian@gmail.com</t>
  </si>
  <si>
    <t>Kilejians10@tips.gg</t>
  </si>
  <si>
    <t>[{"account" : "630732691", "type" : "idram"}]</t>
  </si>
  <si>
    <t>Ruslan</t>
  </si>
  <si>
    <t>ruslanhakobyan4@gmail.com</t>
  </si>
  <si>
    <t>https://tip.ggtips.com/employee/2e94ffec-2fb3-4f39-b520-0d8d2cfd48c6</t>
  </si>
  <si>
    <t>General-CG@ggTips.com</t>
  </si>
  <si>
    <t>elen.kukurchiyan.13@gmail.com</t>
  </si>
  <si>
    <t>TashirKomitas4@ggTips.com</t>
  </si>
  <si>
    <t>https://tip.ggtips.com/employee/2be78c4e-852f-4789-a398-c3ef86ff0e10</t>
  </si>
  <si>
    <t>[{"account" : "818327970", "type" : "idram"}, {"account" : "818327970", "type" : "idram"}, {"account" : "818327970", "type" : "idram"}]</t>
  </si>
  <si>
    <t>mnazarian299@gmail.com</t>
  </si>
  <si>
    <t>lumenCoffe4@ggTips.com</t>
  </si>
  <si>
    <t>Help me to repay my loans :)SoOo tip me baby one more time 😂❤️</t>
  </si>
  <si>
    <t>[{"account" : "786384162", "type" : "idram"}]</t>
  </si>
  <si>
    <t>rubomanukyan05@gmail.com</t>
  </si>
  <si>
    <t>https://tip.ggtips.com/employee/c6899691-58da-4043-a642-ff04d802e572</t>
  </si>
  <si>
    <t>[{"account" : "961613972", "type" : "idram"}, {"account" : "961613972", "type" : "idram"}, {"account" : "58", "type" : "idram"}, {"account" : "961613972", "type" : "idram"}, {"account" : "2UW9HN", "type" : "idram"}]</t>
  </si>
  <si>
    <t>[{"account" : "656872464", "type" : "idram"}]</t>
  </si>
  <si>
    <t>limoncello@ggTips.com</t>
  </si>
  <si>
    <t>https://tip.ggtips.com/employee/06824867-60cc-4a00-9153-b723b386376b</t>
  </si>
  <si>
    <t>naira@bagelshop.am</t>
  </si>
  <si>
    <t>bagel@ggTips.com</t>
  </si>
  <si>
    <t>https://tip.ggtips.com/employee/17f8eca5-e2c4-4ef1-a4e9-eb62d89ea03f</t>
  </si>
  <si>
    <t>[{"account" : "940802192", "type" : "idram"}]</t>
  </si>
  <si>
    <t>annaavanesyan238@gmail.com</t>
  </si>
  <si>
    <t>QarahungeDilijan@ggTips.com</t>
  </si>
  <si>
    <t>https://tip.ggtips.com/employee/c5e47e52-8a03-45ee-922d-ace414cc1fb5</t>
  </si>
  <si>
    <t>[{"account" : "430791129", "type" : "idram"}]</t>
  </si>
  <si>
    <t>garnik@davehotels.com</t>
  </si>
  <si>
    <t>Davehotel@ggTips.com</t>
  </si>
  <si>
    <t>https://tip.ggtips.com/employee/10825316-5bb8-476b-8c43-3c7f4f70a9c3</t>
  </si>
  <si>
    <t>Thank you for beeing a part of us</t>
  </si>
  <si>
    <t>[{"account" : "280739948", "type" : "idram"}]</t>
  </si>
  <si>
    <t>sahakyaneliza3@gmail.com</t>
  </si>
  <si>
    <t>Bisquitsarges5@ggTips.com</t>
  </si>
  <si>
    <t>https://tip.ggtips.com/employee/71e1a027-aa0f-4f57-af99-c07889f720bb</t>
  </si>
  <si>
    <t>[{"account" : "854758724", "type" : "idram"}]</t>
  </si>
  <si>
    <t>BIll</t>
  </si>
  <si>
    <t>Stand</t>
  </si>
  <si>
    <t>Glued</t>
  </si>
  <si>
    <t>URL</t>
  </si>
  <si>
    <t>12345678Aa! </t>
  </si>
  <si>
    <t>Qarahunge123!</t>
  </si>
  <si>
    <t>16MelinaMusic123!</t>
  </si>
  <si>
    <t>Evrika123!</t>
  </si>
  <si>
    <t>ashjamkochyan101@gmail.com</t>
  </si>
  <si>
    <t>demirjhys@gmail.com</t>
  </si>
  <si>
    <t>anitatigranyan19@gmail.com</t>
  </si>
  <si>
    <t>Santafe123!</t>
  </si>
  <si>
    <t>FoodElen123!Industry</t>
  </si>
  <si>
    <t>Dulcet123!</t>
  </si>
  <si>
    <t>Napoletana123!</t>
  </si>
  <si>
    <t xml:space="preserve"> 077324202Gyunashyan@</t>
  </si>
  <si>
    <t>Cinnabon123!</t>
  </si>
  <si>
    <t>Sebeos123!</t>
  </si>
  <si>
    <t>Edgar123!</t>
  </si>
  <si>
    <t>Check</t>
  </si>
  <si>
    <t>Delivery</t>
  </si>
  <si>
    <t>ArgamMyler123!</t>
  </si>
  <si>
    <t>Bardak123!</t>
  </si>
  <si>
    <t>cyanidekansi@gmail.com</t>
  </si>
  <si>
    <t>hayrumyanashxen@gmail.com</t>
  </si>
  <si>
    <t>gagik-pivazyan@mail.ru</t>
  </si>
  <si>
    <t>4AnnaMusic123!</t>
  </si>
  <si>
    <t>2CoffeeMusic123!</t>
  </si>
  <si>
    <t>5StellinaMusic123!</t>
  </si>
  <si>
    <t>6RuzannaMusic123!</t>
  </si>
  <si>
    <t>20LuizaMusic123!</t>
  </si>
  <si>
    <t>Prepa123!</t>
  </si>
  <si>
    <t>22OksiMusic123!</t>
  </si>
  <si>
    <t>19LilitMusic123!</t>
  </si>
  <si>
    <t>11ManeMusic123!</t>
  </si>
  <si>
    <t>10DianaMusic123!</t>
  </si>
  <si>
    <t>Agnesita-1978</t>
  </si>
  <si>
    <t>Phenix123!</t>
  </si>
  <si>
    <t>Hayarpi123!</t>
  </si>
  <si>
    <t>Tigran123!</t>
  </si>
  <si>
    <t>Anahit123!</t>
  </si>
  <si>
    <t>Mikayel123!</t>
  </si>
  <si>
    <t>NairaTashir123!</t>
  </si>
  <si>
    <t>GayaneKaras123!</t>
  </si>
  <si>
    <t>FoodIndustry123!</t>
  </si>
  <si>
    <t>bystrov_sashulya01@list.ru</t>
  </si>
  <si>
    <t>dodoAlexandr123!</t>
  </si>
  <si>
    <t>dodoMatvei123!</t>
  </si>
  <si>
    <t>Annakaras123!</t>
  </si>
  <si>
    <t>DianaTashir123!</t>
  </si>
  <si>
    <t>MilenTashir123!</t>
  </si>
  <si>
    <t>HamletTashir234!</t>
  </si>
  <si>
    <t>EdgarTashir345!</t>
  </si>
  <si>
    <t>LusineTashir456!</t>
  </si>
  <si>
    <t>Anush1996!</t>
  </si>
  <si>
    <t>Zhenya2024!</t>
  </si>
  <si>
    <t>Zaruhi2024!</t>
  </si>
  <si>
    <t>Artyom2024!</t>
  </si>
  <si>
    <t>Andranik2024!</t>
  </si>
  <si>
    <t>RuslanTashir789!</t>
  </si>
  <si>
    <t>CocMicrobar123!</t>
  </si>
  <si>
    <t>Araksya123!</t>
  </si>
  <si>
    <t>ErazPark123!</t>
  </si>
  <si>
    <t>amarasarshakyan@gmail.com</t>
  </si>
  <si>
    <t>Decant123!</t>
  </si>
  <si>
    <t>Radikkarapetyan@gmail.com</t>
  </si>
  <si>
    <t>TashirRadik123!</t>
  </si>
  <si>
    <t>karapetyanonik5@gmail.com</t>
  </si>
  <si>
    <t>TashirOnik123!</t>
  </si>
  <si>
    <t>Khachigkasabian9@gmail.com</t>
  </si>
  <si>
    <t>Khachig123!</t>
  </si>
  <si>
    <t>levonkasabian10@gmail.com</t>
  </si>
  <si>
    <t>Levon123!</t>
  </si>
  <si>
    <t>g.k.ghevondyan@gmail.com</t>
  </si>
  <si>
    <t>lil-design05@mail.ru</t>
  </si>
  <si>
    <t>ninatitanyan97@gmail.com</t>
  </si>
  <si>
    <t>Nina123!</t>
  </si>
  <si>
    <t>melina.sargsyan.g@tumo.org</t>
  </si>
  <si>
    <t>Melina123!</t>
  </si>
  <si>
    <t>aapetwalkerbmw@gmail.com</t>
  </si>
  <si>
    <t>Aspet123!</t>
  </si>
  <si>
    <t>magdolena1988@inbox.ru</t>
  </si>
  <si>
    <t>Armine123!</t>
  </si>
  <si>
    <t>barseghyana08@gmail.com</t>
  </si>
  <si>
    <t>Ashot123!</t>
  </si>
  <si>
    <t>HELPERcompanyName</t>
  </si>
  <si>
    <t>Adress</t>
  </si>
  <si>
    <t>Start</t>
  </si>
  <si>
    <t>End</t>
  </si>
  <si>
    <t>Days</t>
  </si>
  <si>
    <t>Past days</t>
  </si>
  <si>
    <t>Previous time</t>
  </si>
  <si>
    <t>Working status</t>
  </si>
  <si>
    <t>Coordinate</t>
  </si>
  <si>
    <t>Region</t>
  </si>
  <si>
    <t>Json</t>
  </si>
  <si>
    <t>Unique Company</t>
  </si>
  <si>
    <t>Teammates count</t>
  </si>
  <si>
    <t>44Hookah Lounge Bar</t>
  </si>
  <si>
    <t>2/5 Աբովյան</t>
  </si>
  <si>
    <t>40.179997, 44.514681</t>
  </si>
  <si>
    <t>Կենտրոն</t>
  </si>
  <si>
    <t>38 Մոսկովյան</t>
  </si>
  <si>
    <t>40.187843, 44.510087</t>
  </si>
  <si>
    <t>1/7 Թբիլիսյան</t>
  </si>
  <si>
    <t>40.211023, 44.529678</t>
  </si>
  <si>
    <t>Արաբկիր</t>
  </si>
  <si>
    <t>Library caffee</t>
  </si>
  <si>
    <t>40.210871, 44.530433</t>
  </si>
  <si>
    <t>Limoncello</t>
  </si>
  <si>
    <t>40.211481, 44.530358</t>
  </si>
  <si>
    <t>Cock Microbar</t>
  </si>
  <si>
    <t>1/1 Տերյան</t>
  </si>
  <si>
    <t>40.181369, 44.512158</t>
  </si>
  <si>
    <t>18 Հյուսիսային</t>
  </si>
  <si>
    <t>40.181009118636766, 44.514358574825984</t>
  </si>
  <si>
    <t>5 Մաշտոց</t>
  </si>
  <si>
    <t>40.178775, 44.503759</t>
  </si>
  <si>
    <t>14 Էրեբունի</t>
  </si>
  <si>
    <t>40.141970711410444, 44.5191315519186</t>
  </si>
  <si>
    <t>Մասիվ</t>
  </si>
  <si>
    <t>27/4 Գարեգին Նժդեհ</t>
  </si>
  <si>
    <t>40.152238, 44.495398</t>
  </si>
  <si>
    <t>1/9 Կիեվյան</t>
  </si>
  <si>
    <t>40.192895, 44.483490</t>
  </si>
  <si>
    <t>33 Խորենացի</t>
  </si>
  <si>
    <t>40.16943093183958, 44.51452585886933</t>
  </si>
  <si>
    <t>20/4 Մաշտոց</t>
  </si>
  <si>
    <t>40.18135554667189, 44.508450463477196</t>
  </si>
  <si>
    <t>17/1 Խորենացի</t>
  </si>
  <si>
    <t>40.175290458662516, 44.510487590135064</t>
  </si>
  <si>
    <t>Sunrise Noyland</t>
  </si>
  <si>
    <t>Սևան</t>
  </si>
  <si>
    <t>Liberty pub</t>
  </si>
  <si>
    <t>36 Մաշտոց</t>
  </si>
  <si>
    <t>40.183513, 44.511082</t>
  </si>
  <si>
    <t>16/ 45 Գայի պողոտա</t>
  </si>
  <si>
    <t>40.19618557861597, 44.56843926901795</t>
  </si>
  <si>
    <t>1 Մազմանյան</t>
  </si>
  <si>
    <t>40.20962602174478, 44.46423547271221</t>
  </si>
  <si>
    <t>Աջափնյակ</t>
  </si>
  <si>
    <t>Louis Chargen</t>
  </si>
  <si>
    <t>13 Ամիրյան</t>
  </si>
  <si>
    <t>40.179923, 44.508918</t>
  </si>
  <si>
    <t>63 Կոմիտաս</t>
  </si>
  <si>
    <t>40.206371, 44.524658</t>
  </si>
  <si>
    <t>Միլիոն</t>
  </si>
  <si>
    <t>41.008092475685565, 44.38240881141568</t>
  </si>
  <si>
    <t>Ստեփանավան</t>
  </si>
  <si>
    <t>3 Տիգրան Մեծ</t>
  </si>
  <si>
    <t>40.175370, 44.514067</t>
  </si>
  <si>
    <t>Coffee Music</t>
  </si>
  <si>
    <t>38 Թումանյան</t>
  </si>
  <si>
    <t>40.186179654255724, 44.512738900009936</t>
  </si>
  <si>
    <t>23 Թամանյան</t>
  </si>
  <si>
    <t>40.184065, 44.514015</t>
  </si>
  <si>
    <t>31/5 Մաշտոցի</t>
  </si>
  <si>
    <t>40.182912, 44.510405</t>
  </si>
  <si>
    <t>4/1 Սայաթ Նովա</t>
  </si>
  <si>
    <t>40.184169, 44.517915</t>
  </si>
  <si>
    <t>18 Սարյան</t>
  </si>
  <si>
    <t>40.185452, 44.506830</t>
  </si>
  <si>
    <t>50 Խանջյան</t>
  </si>
  <si>
    <t>40.180216, 44.524123</t>
  </si>
  <si>
    <t>1 Զաքյան</t>
  </si>
  <si>
    <t>40.18091845114834, 44.51024297844254</t>
  </si>
  <si>
    <t>11/2 Մանուկյան</t>
  </si>
  <si>
    <t>40.175671, 44.523659</t>
  </si>
  <si>
    <t>5/3 Բագրատունյանց</t>
  </si>
  <si>
    <t>40.154995, 44.478917</t>
  </si>
  <si>
    <t>Մալաթիա-Սեբաստիա</t>
  </si>
  <si>
    <t>75 Ջիվանի</t>
  </si>
  <si>
    <t>40.788021, 43.838352</t>
  </si>
  <si>
    <t>13/1 Խանջյան</t>
  </si>
  <si>
    <t>40.174891, 44.518582</t>
  </si>
  <si>
    <t>8 Փափազյան</t>
  </si>
  <si>
    <t>40.200978, 44.505432</t>
  </si>
  <si>
    <t>9/5 Տիգրան Պետրոսյան</t>
  </si>
  <si>
    <t>40.22975492100483, 44.48997675371086</t>
  </si>
  <si>
    <t>22/10 Իսահակյան</t>
  </si>
  <si>
    <t>40.186328, 44.521965</t>
  </si>
  <si>
    <t>69 Տերյան</t>
  </si>
  <si>
    <t>40.186286, 44.518427</t>
  </si>
  <si>
    <t>52 Տերյան</t>
  </si>
  <si>
    <t>40.185369, 44.517772</t>
  </si>
  <si>
    <t>40.179985, 44.514252</t>
  </si>
  <si>
    <t>37 Հանրապետոություն</t>
  </si>
  <si>
    <t>40.176149, 44.514132</t>
  </si>
  <si>
    <t>37 Պուշկին</t>
  </si>
  <si>
    <t>40.183995, 44.510596</t>
  </si>
  <si>
    <t>25 Կալինին</t>
  </si>
  <si>
    <t>40.739735, 44.861104</t>
  </si>
  <si>
    <t>Դիլիջան</t>
  </si>
  <si>
    <t>2/1 Աբովյան</t>
  </si>
  <si>
    <t>40.179286, 44.513850</t>
  </si>
  <si>
    <t>2 Բայրոն</t>
  </si>
  <si>
    <t>40.186266, 44.516677</t>
  </si>
  <si>
    <t>8 Մոսկովյան</t>
  </si>
  <si>
    <t>Feb-march</t>
  </si>
  <si>
    <t>40.188212, 44.51782</t>
  </si>
  <si>
    <t>Karas</t>
  </si>
  <si>
    <t>8 Օրբելի</t>
  </si>
  <si>
    <t>40.532092, 44.720592</t>
  </si>
  <si>
    <t>Ծաղկաձոր</t>
  </si>
  <si>
    <t>2 Թամանյան</t>
  </si>
  <si>
    <t>40.189183, 44.515758</t>
  </si>
  <si>
    <t>1 Թամանյան</t>
  </si>
  <si>
    <t>40.189187, 44.515027</t>
  </si>
  <si>
    <t>21 Թումանյան</t>
  </si>
  <si>
    <t>40.182941, 44.516458</t>
  </si>
  <si>
    <t>4/6 Ամիրյան</t>
  </si>
  <si>
    <t>40.17994884441963, 44.510571772972646</t>
  </si>
  <si>
    <t>40.787772, 43.838810</t>
  </si>
  <si>
    <t>15/6 Վարդանանց</t>
  </si>
  <si>
    <t>40.174726, 44.521130</t>
  </si>
  <si>
    <t>46 Լեո</t>
  </si>
  <si>
    <t>40.180507, 44.502981</t>
  </si>
  <si>
    <t>27 Մոսկովյան</t>
  </si>
  <si>
    <t>40.187686, 44.518332</t>
  </si>
  <si>
    <t>8 Աբովյան</t>
  </si>
  <si>
    <t>February</t>
  </si>
  <si>
    <t>40.180573, 44.515547</t>
  </si>
  <si>
    <t>40.188014, 44.515289</t>
  </si>
  <si>
    <t>Karas Hayreniq</t>
  </si>
  <si>
    <t>34 Գարգեին Նժդեհ</t>
  </si>
  <si>
    <t>Karas Mashtoc</t>
  </si>
  <si>
    <t>20  Մաշտոց</t>
  </si>
  <si>
    <t>40.18143612553705, 44.508402044176094</t>
  </si>
  <si>
    <t>29 Մաշտոց</t>
  </si>
  <si>
    <t>40.184500, 44.511607</t>
  </si>
  <si>
    <t>44/4 Մամիկոնյանց</t>
  </si>
  <si>
    <t>Junvar</t>
  </si>
  <si>
    <t>40.209439, 44.518088</t>
  </si>
  <si>
    <t>6/1 Ադոնց</t>
  </si>
  <si>
    <t>40.212801, 44.522443</t>
  </si>
  <si>
    <t>46/3 Իսահակյան</t>
  </si>
  <si>
    <t>40.189569, 44.513777</t>
  </si>
  <si>
    <t>4 Պռոշյան</t>
  </si>
  <si>
    <t>40.190781, 44.503925</t>
  </si>
  <si>
    <t>64 Արամ</t>
  </si>
  <si>
    <t>40.183476, 44.508832</t>
  </si>
  <si>
    <t>11 Վարդանանց</t>
  </si>
  <si>
    <t>40.177874, 44.518591</t>
  </si>
  <si>
    <t>6 Բաղրամյան</t>
  </si>
  <si>
    <t>40.189734, 44.513481</t>
  </si>
  <si>
    <t>1/1 Բաղրամյան</t>
  </si>
  <si>
    <t>40.188852, 44.513481</t>
  </si>
  <si>
    <t>Karas Hraparak</t>
  </si>
  <si>
    <t>1/1 Աբովյան</t>
  </si>
  <si>
    <t>40.179261, 44.513238</t>
  </si>
  <si>
    <t>19 Թումանյան</t>
  </si>
  <si>
    <t>40.182850, 44.516578</t>
  </si>
  <si>
    <t>40.185623, 44.507495</t>
  </si>
  <si>
    <t>Internet</t>
  </si>
  <si>
    <t>83 Եզնիկ Կողբացի</t>
  </si>
  <si>
    <t>40.184183, 44.513786</t>
  </si>
  <si>
    <t>Phoenix</t>
  </si>
  <si>
    <t>10 Աբովյան</t>
  </si>
  <si>
    <t>40.180716, 44.515620</t>
  </si>
  <si>
    <t>15/1 Լես Կամսար</t>
  </si>
  <si>
    <t>40.193006, 44.503994</t>
  </si>
  <si>
    <t>19 Սարյան</t>
  </si>
  <si>
    <t>40.185894, 44.507809</t>
  </si>
  <si>
    <t>5 Սպենդարյան</t>
  </si>
  <si>
    <t>40.186661, 44.512487</t>
  </si>
  <si>
    <t>40.180861, 44.515723</t>
  </si>
  <si>
    <t>40.180832, 44.515735</t>
  </si>
  <si>
    <t>8/1 Խանջյան</t>
  </si>
  <si>
    <t>40.177667, 44.523653</t>
  </si>
  <si>
    <t>Ապարան</t>
  </si>
  <si>
    <t>40.507900,44.459335</t>
  </si>
  <si>
    <t>3Ա Տերյան</t>
  </si>
  <si>
    <t>40.181817, 44.51224</t>
  </si>
  <si>
    <t>19/1 Բաղրամյան</t>
  </si>
  <si>
    <t>40.191875, 44.505579</t>
  </si>
  <si>
    <t>40.180369, 44.515121</t>
  </si>
  <si>
    <t>40.18906, 44.515005</t>
  </si>
  <si>
    <t>40.180713, 44.515752</t>
  </si>
  <si>
    <t>26 Աբովյան</t>
  </si>
  <si>
    <t>40.184147, 44.519832</t>
  </si>
  <si>
    <t>45 Մաշտոց</t>
  </si>
  <si>
    <t>40.190223, 44.518372</t>
  </si>
  <si>
    <t>Melani Nail Studio</t>
  </si>
  <si>
    <t>22 Վաղարշյան</t>
  </si>
  <si>
    <t>40.202393, 44.499168</t>
  </si>
  <si>
    <t>31 Մաշտոց</t>
  </si>
  <si>
    <t>40.184663, 44.511821</t>
  </si>
  <si>
    <t>Երևան Մոլ</t>
  </si>
  <si>
    <t>40.155531, 44.499337</t>
  </si>
  <si>
    <t>Շենգավիթ</t>
  </si>
  <si>
    <t>December</t>
  </si>
  <si>
    <t>40.811890, 44.485202</t>
  </si>
  <si>
    <t>Tumanyans Art</t>
  </si>
  <si>
    <t>6/7 Մոսկովյան</t>
  </si>
  <si>
    <t>40.187091, 44.520679</t>
  </si>
  <si>
    <t>Մեգամոլ</t>
  </si>
  <si>
    <t>40.197155, 44.567433</t>
  </si>
  <si>
    <t>Նոր նորք</t>
  </si>
  <si>
    <t>40.174748, 44.454569</t>
  </si>
  <si>
    <t>eywa</t>
  </si>
  <si>
    <t>Դալմամոլ</t>
  </si>
  <si>
    <t>40.17966, 44.488106</t>
  </si>
  <si>
    <t>39.207379, 46.405773</t>
  </si>
  <si>
    <t>40.187136, 44.509674</t>
  </si>
  <si>
    <t>40.179005, 44.515529</t>
  </si>
  <si>
    <t>40.183286, 44.512036</t>
  </si>
  <si>
    <t>Cool boba</t>
  </si>
  <si>
    <t>40.206735, 44.519859</t>
  </si>
  <si>
    <t>40.18425, 44.514586</t>
  </si>
  <si>
    <t>40.14245, 44.520833</t>
  </si>
  <si>
    <t>25 Սարյան</t>
  </si>
  <si>
    <t>40.184842, 44.506609</t>
  </si>
  <si>
    <t>Ճամփորդի տնակ</t>
  </si>
  <si>
    <t>46 Մակսիմ Գորկի</t>
  </si>
  <si>
    <t>40.738939, 44.864978</t>
  </si>
  <si>
    <t>40.20934525720628, 44.51793158314837</t>
  </si>
  <si>
    <t>34/3 Արշակունյանց</t>
  </si>
  <si>
    <t>40.156468, 44.499147</t>
  </si>
  <si>
    <t>69/2 Զորավար Անդրանիկ</t>
  </si>
  <si>
    <t>40.176208, 44.446010</t>
  </si>
  <si>
    <t>31ա Տիգրան Մեծ</t>
  </si>
  <si>
    <t>40.17445374218515, 44.51285433076618</t>
  </si>
  <si>
    <t>22/12 Հանրապետություն</t>
  </si>
  <si>
    <t>40.271023096680175, 44.627050248310226</t>
  </si>
  <si>
    <t>ք․ Աբովյան</t>
  </si>
  <si>
    <t>110/61 Մեսրոպ Մաշտոց</t>
  </si>
  <si>
    <t>40.164746027360486, 44.29553648290981</t>
  </si>
  <si>
    <t>ք․ Էջմիածին</t>
  </si>
  <si>
    <t>2 Սաթայ Նովա</t>
  </si>
  <si>
    <t>40.792030, 43.846076</t>
  </si>
  <si>
    <t>ք․ Գյումրի</t>
  </si>
  <si>
    <t>44/1 Տիգրան Մեծ</t>
  </si>
  <si>
    <t>40.808038, 44.494232</t>
  </si>
  <si>
    <t>ք․ Վանաձոր</t>
  </si>
  <si>
    <t>թեսթ</t>
  </si>
  <si>
    <t>Մալաթիա -Սեբաստիա</t>
  </si>
  <si>
    <t>A</t>
  </si>
  <si>
    <r>
      <rPr>
        <b/>
        <sz val="11"/>
        <color rgb="FF000000"/>
        <rFont val="Calibri"/>
        <scheme val="minor"/>
      </rPr>
      <t>101CAFFE</t>
    </r>
    <r>
      <rPr>
        <sz val="11"/>
        <color rgb="FF000000"/>
        <rFont val="Calibri"/>
        <scheme val="minor"/>
      </rPr>
      <t>: 25 Սարյան</t>
    </r>
  </si>
  <si>
    <r>
      <rPr>
        <b/>
        <sz val="11"/>
        <color rgb="FF000000"/>
        <rFont val="Calibri"/>
        <scheme val="minor"/>
      </rPr>
      <t>Venlo</t>
    </r>
    <r>
      <rPr>
        <sz val="11"/>
        <color rgb="FF000000"/>
        <rFont val="Calibri"/>
        <scheme val="minor"/>
      </rPr>
      <t>: 44/4 Մամիկոնյանց</t>
    </r>
  </si>
  <si>
    <r>
      <rPr>
        <b/>
        <sz val="11"/>
        <color rgb="FF000000"/>
        <rFont val="Calibri"/>
        <scheme val="minor"/>
      </rPr>
      <t>eywa</t>
    </r>
    <r>
      <rPr>
        <sz val="11"/>
        <color rgb="FF000000"/>
        <rFont val="Calibri"/>
        <scheme val="minor"/>
      </rPr>
      <t>: Դալմամոլ</t>
    </r>
  </si>
  <si>
    <r>
      <rPr>
        <b/>
        <sz val="11"/>
        <color rgb="FF000000"/>
        <rFont val="Calibri"/>
        <scheme val="minor"/>
      </rPr>
      <t>Dolcebox</t>
    </r>
    <r>
      <rPr>
        <sz val="11"/>
        <color rgb="FF000000"/>
        <rFont val="Calibri"/>
        <scheme val="minor"/>
      </rPr>
      <t>: Մեգամոլ</t>
    </r>
  </si>
  <si>
    <r>
      <rPr>
        <b/>
        <sz val="11"/>
        <color rgb="FF000000"/>
        <rFont val="Calibri"/>
        <scheme val="minor"/>
      </rPr>
      <t>Prepa</t>
    </r>
    <r>
      <rPr>
        <sz val="11"/>
        <color rgb="FF000000"/>
        <rFont val="Calibri"/>
        <scheme val="minor"/>
      </rPr>
      <t>: 34/3 Արշակունյանց</t>
    </r>
  </si>
  <si>
    <r>
      <rPr>
        <sz val="11"/>
        <color rgb="FF000000"/>
        <rFont val="Calibri"/>
        <scheme val="minor"/>
      </rPr>
      <t xml:space="preserve">Դիլիջան։ </t>
    </r>
    <r>
      <rPr>
        <b/>
        <sz val="11"/>
        <color rgb="FF000000"/>
        <rFont val="Calibri"/>
        <scheme val="minor"/>
      </rPr>
      <t>Ճամփորդի տնակ</t>
    </r>
  </si>
  <si>
    <r>
      <rPr>
        <b/>
        <sz val="11"/>
        <color rgb="FF000000"/>
        <rFont val="Calibri"/>
        <scheme val="minor"/>
      </rPr>
      <t>23.5</t>
    </r>
    <r>
      <rPr>
        <sz val="11"/>
        <color rgb="FF000000"/>
        <rFont val="Calibri"/>
        <scheme val="minor"/>
      </rPr>
      <t>: 19/1 Բաղրամյան</t>
    </r>
  </si>
  <si>
    <r>
      <rPr>
        <b/>
        <sz val="11"/>
        <color rgb="FF000000"/>
        <rFont val="Calibri"/>
        <scheme val="minor"/>
      </rPr>
      <t>Eatnact</t>
    </r>
    <r>
      <rPr>
        <sz val="11"/>
        <color rgb="FF000000"/>
        <rFont val="Calibri"/>
        <scheme val="minor"/>
      </rPr>
      <t>: 15/1 Լես Կամսար</t>
    </r>
  </si>
  <si>
    <r>
      <rPr>
        <b/>
        <sz val="11"/>
        <color rgb="FF000000"/>
        <rFont val="Calibri"/>
        <scheme val="minor"/>
      </rPr>
      <t>eywa</t>
    </r>
    <r>
      <rPr>
        <sz val="11"/>
        <color rgb="FF000000"/>
        <rFont val="Calibri"/>
        <scheme val="minor"/>
      </rPr>
      <t>: Երևան Մոլ</t>
    </r>
  </si>
  <si>
    <r>
      <rPr>
        <sz val="11"/>
        <color rgb="FF000000"/>
        <rFont val="Calibri"/>
        <scheme val="minor"/>
      </rPr>
      <t xml:space="preserve">Ծաղկաձոր։ </t>
    </r>
    <r>
      <rPr>
        <b/>
        <sz val="11"/>
        <color rgb="FF000000"/>
        <rFont val="Calibri"/>
        <scheme val="minor"/>
      </rPr>
      <t>Կարաս</t>
    </r>
  </si>
  <si>
    <r>
      <rPr>
        <b/>
        <sz val="11"/>
        <color rgb="FF000000"/>
        <rFont val="Calibri"/>
        <scheme val="minor"/>
      </rPr>
      <t>Bagel</t>
    </r>
    <r>
      <rPr>
        <sz val="11"/>
        <color rgb="FF000000"/>
        <rFont val="Calibri"/>
        <scheme val="minor"/>
      </rPr>
      <t>: 27 Մոսկովյան</t>
    </r>
  </si>
  <si>
    <r>
      <rPr>
        <b/>
        <sz val="11"/>
        <color rgb="FF000000"/>
        <rFont val="Calibri"/>
        <scheme val="minor"/>
      </rPr>
      <t>Pizzanini</t>
    </r>
    <r>
      <rPr>
        <sz val="11"/>
        <color rgb="FF000000"/>
        <rFont val="Calibri"/>
        <scheme val="minor"/>
      </rPr>
      <t>: 46 Կոմիտաս</t>
    </r>
  </si>
  <si>
    <t xml:space="preserve">: </t>
  </si>
  <si>
    <r>
      <rPr>
        <sz val="11"/>
        <color rgb="FF000000"/>
        <rFont val="Calibri"/>
        <scheme val="minor"/>
      </rPr>
      <t xml:space="preserve">Ապարան։ </t>
    </r>
    <r>
      <rPr>
        <b/>
        <sz val="11"/>
        <color rgb="FF000000"/>
        <rFont val="Calibri"/>
        <scheme val="minor"/>
      </rPr>
      <t>Myler</t>
    </r>
  </si>
  <si>
    <r>
      <rPr>
        <b/>
        <sz val="11"/>
        <color rgb="FF000000"/>
        <rFont val="Calibri"/>
        <scheme val="minor"/>
      </rPr>
      <t>Bardak</t>
    </r>
    <r>
      <rPr>
        <sz val="11"/>
        <color rgb="FF000000"/>
        <rFont val="Calibri"/>
        <scheme val="minor"/>
      </rPr>
      <t>: 8/1 Խանջյան</t>
    </r>
  </si>
  <si>
    <r>
      <rPr>
        <b/>
        <sz val="11"/>
        <color rgb="FF000000"/>
        <rFont val="Calibri"/>
      </rPr>
      <t>Melani Nail Studio</t>
    </r>
    <r>
      <rPr>
        <sz val="11"/>
        <color rgb="FF000000"/>
        <rFont val="Calibri"/>
      </rPr>
      <t>: 22 Վաղարշյան</t>
    </r>
  </si>
  <si>
    <r>
      <rPr>
        <b/>
        <sz val="11"/>
        <color rgb="FF000000"/>
        <rFont val="Calibri"/>
        <scheme val="minor"/>
      </rPr>
      <t>Beer Academy:</t>
    </r>
    <r>
      <rPr>
        <sz val="11"/>
        <color rgb="FF000000"/>
        <rFont val="Calibri"/>
        <scheme val="minor"/>
      </rPr>
      <t xml:space="preserve"> 8 Աբովյան</t>
    </r>
  </si>
  <si>
    <r>
      <rPr>
        <b/>
        <sz val="11"/>
        <color rgb="FF000000"/>
        <rFont val="Calibri"/>
        <scheme val="minor"/>
      </rPr>
      <t>Byblos</t>
    </r>
    <r>
      <rPr>
        <sz val="11"/>
        <color rgb="FF000000"/>
        <rFont val="Calibri"/>
        <scheme val="minor"/>
      </rPr>
      <t>: 64 Արամ</t>
    </r>
  </si>
  <si>
    <r>
      <rPr>
        <b/>
        <sz val="11"/>
        <color rgb="FF000000"/>
        <rFont val="Calibri"/>
        <scheme val="minor"/>
      </rPr>
      <t>Cinna Cone:</t>
    </r>
    <r>
      <rPr>
        <sz val="11"/>
        <color rgb="FF000000"/>
        <rFont val="Calibri"/>
        <scheme val="minor"/>
      </rPr>
      <t xml:space="preserve"> 26 Աբովյան</t>
    </r>
  </si>
  <si>
    <r>
      <rPr>
        <b/>
        <sz val="11"/>
        <color rgb="FF000000"/>
        <rFont val="Calibri"/>
        <scheme val="minor"/>
      </rPr>
      <t>Cinnabon</t>
    </r>
    <r>
      <rPr>
        <sz val="11"/>
        <color rgb="FF000000"/>
        <rFont val="Calibri"/>
        <scheme val="minor"/>
      </rPr>
      <t>: 1/3 Աբովյան</t>
    </r>
  </si>
  <si>
    <r>
      <rPr>
        <b/>
        <sz val="11"/>
        <color rgb="FF000000"/>
        <rFont val="Calibri"/>
        <scheme val="minor"/>
      </rPr>
      <t>Common and ground</t>
    </r>
    <r>
      <rPr>
        <sz val="11"/>
        <color rgb="FF000000"/>
        <rFont val="Calibri"/>
        <scheme val="minor"/>
      </rPr>
      <t>: 6 Բաղրամյան</t>
    </r>
  </si>
  <si>
    <r>
      <rPr>
        <b/>
        <sz val="11"/>
        <color rgb="FF000000"/>
        <rFont val="Calibri"/>
        <scheme val="minor"/>
      </rPr>
      <t>Date</t>
    </r>
    <r>
      <rPr>
        <sz val="11"/>
        <color rgb="FF000000"/>
        <rFont val="Calibri"/>
        <scheme val="minor"/>
      </rPr>
      <t>: 37 Պուշկին</t>
    </r>
  </si>
  <si>
    <r>
      <rPr>
        <b/>
        <sz val="11"/>
        <color rgb="FF000000"/>
        <rFont val="Calibri"/>
        <scheme val="minor"/>
      </rPr>
      <t>Dave hotel</t>
    </r>
    <r>
      <rPr>
        <sz val="11"/>
        <color rgb="FF000000"/>
        <rFont val="Calibri"/>
        <scheme val="minor"/>
      </rPr>
      <t>: 4 Պռոշյան</t>
    </r>
  </si>
  <si>
    <r>
      <rPr>
        <b/>
        <sz val="11"/>
        <color rgb="FF000000"/>
        <rFont val="Calibri"/>
        <scheme val="minor"/>
      </rPr>
      <t>Dodopizza</t>
    </r>
    <r>
      <rPr>
        <sz val="11"/>
        <color rgb="FF000000"/>
        <rFont val="Calibri"/>
        <scheme val="minor"/>
      </rPr>
      <t>: 11 Վարդանանց</t>
    </r>
  </si>
  <si>
    <r>
      <rPr>
        <b/>
        <sz val="11"/>
        <color rgb="FF000000"/>
        <rFont val="Calibri"/>
        <scheme val="minor"/>
      </rPr>
      <t>Eatnact</t>
    </r>
    <r>
      <rPr>
        <sz val="11"/>
        <color rgb="FF000000"/>
        <rFont val="Calibri"/>
        <scheme val="minor"/>
      </rPr>
      <t>: 46/3 Իսահակյան</t>
    </r>
  </si>
  <si>
    <r>
      <rPr>
        <b/>
        <sz val="11"/>
        <color rgb="FF000000"/>
        <rFont val="Calibri"/>
        <scheme val="minor"/>
      </rPr>
      <t>Food industry</t>
    </r>
    <r>
      <rPr>
        <sz val="11"/>
        <color rgb="FF000000"/>
        <rFont val="Calibri"/>
        <scheme val="minor"/>
      </rPr>
      <t>: 2 Թամանյան</t>
    </r>
  </si>
  <si>
    <r>
      <rPr>
        <b/>
        <sz val="11"/>
        <color rgb="FF000000"/>
        <rFont val="Calibri"/>
        <scheme val="minor"/>
      </rPr>
      <t>Jazve</t>
    </r>
    <r>
      <rPr>
        <sz val="11"/>
        <color rgb="FF000000"/>
        <rFont val="Calibri"/>
        <scheme val="minor"/>
      </rPr>
      <t>: 2/1 Աբովյան</t>
    </r>
  </si>
  <si>
    <r>
      <rPr>
        <b/>
        <sz val="11"/>
        <color rgb="FF000000"/>
        <rFont val="Calibri"/>
        <scheme val="minor"/>
      </rPr>
      <t>Karas</t>
    </r>
    <r>
      <rPr>
        <sz val="11"/>
        <color rgb="FF000000"/>
        <rFont val="Calibri"/>
        <scheme val="minor"/>
      </rPr>
      <t>: 1/1 Աբովյան</t>
    </r>
  </si>
  <si>
    <r>
      <rPr>
        <b/>
        <sz val="11"/>
        <color rgb="FF000000"/>
        <rFont val="Calibri"/>
        <scheme val="minor"/>
      </rPr>
      <t>Karas</t>
    </r>
    <r>
      <rPr>
        <sz val="11"/>
        <color rgb="FF000000"/>
        <rFont val="Calibri"/>
        <scheme val="minor"/>
      </rPr>
      <t>: 15/6 Վարդանանց</t>
    </r>
  </si>
  <si>
    <r>
      <rPr>
        <b/>
        <sz val="11"/>
        <color rgb="FF000000"/>
        <rFont val="Calibri"/>
        <scheme val="minor"/>
      </rPr>
      <t>Karas</t>
    </r>
    <r>
      <rPr>
        <sz val="11"/>
        <color rgb="FF000000"/>
        <rFont val="Calibri"/>
        <scheme val="minor"/>
      </rPr>
      <t>: 19 Թումանյան</t>
    </r>
  </si>
  <si>
    <r>
      <rPr>
        <b/>
        <sz val="11"/>
        <color rgb="FF000000"/>
        <rFont val="Calibri"/>
        <scheme val="minor"/>
      </rPr>
      <t>Karas</t>
    </r>
    <r>
      <rPr>
        <sz val="11"/>
        <color rgb="FF000000"/>
        <rFont val="Calibri"/>
        <scheme val="minor"/>
      </rPr>
      <t>: 29/4 Մոսկովյան</t>
    </r>
  </si>
  <si>
    <r>
      <rPr>
        <b/>
        <sz val="11"/>
        <color rgb="FF000000"/>
        <rFont val="Calibri"/>
        <scheme val="minor"/>
      </rPr>
      <t>Kilikia Beerhause</t>
    </r>
    <r>
      <rPr>
        <sz val="11"/>
        <color rgb="FF000000"/>
        <rFont val="Calibri"/>
        <scheme val="minor"/>
      </rPr>
      <t>: 8 Աբովյան</t>
    </r>
  </si>
  <si>
    <r>
      <rPr>
        <b/>
        <sz val="11"/>
        <color rgb="FF000000"/>
        <rFont val="Calibri"/>
        <scheme val="minor"/>
      </rPr>
      <t>Kond house</t>
    </r>
    <r>
      <rPr>
        <sz val="11"/>
        <color rgb="FF000000"/>
        <rFont val="Calibri"/>
        <scheme val="minor"/>
      </rPr>
      <t>: 46 Լեո</t>
    </r>
  </si>
  <si>
    <r>
      <rPr>
        <b/>
        <sz val="11"/>
        <color rgb="FF000000"/>
        <rFont val="Calibri"/>
        <scheme val="minor"/>
      </rPr>
      <t>Laboratory specialty coffee</t>
    </r>
    <r>
      <rPr>
        <sz val="11"/>
        <color rgb="FF000000"/>
        <rFont val="Calibri"/>
        <scheme val="minor"/>
      </rPr>
      <t>: 29 Մաշտոց</t>
    </r>
  </si>
  <si>
    <r>
      <rPr>
        <b/>
        <sz val="11"/>
        <color rgb="FF000000"/>
        <rFont val="Calibri"/>
        <scheme val="minor"/>
      </rPr>
      <t>Lumen Coffee</t>
    </r>
    <r>
      <rPr>
        <sz val="11"/>
        <color rgb="FF000000"/>
        <rFont val="Calibri"/>
        <scheme val="minor"/>
      </rPr>
      <t>: 3Ա Տերյան</t>
    </r>
  </si>
  <si>
    <r>
      <rPr>
        <b/>
        <sz val="11"/>
        <color rgb="FF000000"/>
        <rFont val="Calibri"/>
        <scheme val="minor"/>
      </rPr>
      <t>Lumen Coffee</t>
    </r>
    <r>
      <rPr>
        <sz val="11"/>
        <color rgb="FF000000"/>
        <rFont val="Calibri"/>
        <scheme val="minor"/>
      </rPr>
      <t>: 45 Մաշտոց</t>
    </r>
  </si>
  <si>
    <r>
      <rPr>
        <b/>
        <sz val="11"/>
        <color rgb="FF000000"/>
        <rFont val="Calibri"/>
        <scheme val="minor"/>
      </rPr>
      <t>Machar</t>
    </r>
    <r>
      <rPr>
        <sz val="11"/>
        <color rgb="FF000000"/>
        <rFont val="Calibri"/>
        <scheme val="minor"/>
      </rPr>
      <t>: 5 Սպենդարյան</t>
    </r>
  </si>
  <si>
    <r>
      <rPr>
        <b/>
        <sz val="11"/>
        <color rgb="FF000000"/>
        <rFont val="Calibri"/>
        <scheme val="minor"/>
      </rPr>
      <t>Malocco</t>
    </r>
    <r>
      <rPr>
        <sz val="11"/>
        <color rgb="FF000000"/>
        <rFont val="Calibri"/>
        <scheme val="minor"/>
      </rPr>
      <t>: 1 Թամանյան</t>
    </r>
  </si>
  <si>
    <r>
      <rPr>
        <b/>
        <sz val="11"/>
        <color rgb="FF000000"/>
        <rFont val="Calibri"/>
        <scheme val="minor"/>
      </rPr>
      <t>Mov</t>
    </r>
    <r>
      <rPr>
        <sz val="11"/>
        <color rgb="FF000000"/>
        <rFont val="Calibri"/>
        <scheme val="minor"/>
      </rPr>
      <t>: 8 Աբովյան</t>
    </r>
  </si>
  <si>
    <r>
      <rPr>
        <b/>
        <sz val="11"/>
        <color rgb="FF000000"/>
        <rFont val="Calibri"/>
        <scheme val="minor"/>
      </rPr>
      <t>Noraleppo</t>
    </r>
    <r>
      <rPr>
        <sz val="11"/>
        <color rgb="FF000000"/>
        <rFont val="Calibri"/>
        <scheme val="minor"/>
      </rPr>
      <t>: 6 Բաղրամյան</t>
    </r>
  </si>
  <si>
    <r>
      <rPr>
        <b/>
        <sz val="11"/>
        <color rgb="FF000000"/>
        <rFont val="Calibri"/>
        <scheme val="minor"/>
      </rPr>
      <t>Paul</t>
    </r>
    <r>
      <rPr>
        <sz val="11"/>
        <color rgb="FF000000"/>
        <rFont val="Calibri"/>
        <scheme val="minor"/>
      </rPr>
      <t>: 8 Աբովյան</t>
    </r>
  </si>
  <si>
    <r>
      <rPr>
        <b/>
        <sz val="11"/>
        <color rgb="FF000000"/>
        <rFont val="Calibri"/>
        <scheme val="minor"/>
      </rPr>
      <t>Phoenīx</t>
    </r>
    <r>
      <rPr>
        <sz val="11"/>
        <color rgb="FF000000"/>
        <rFont val="Calibri"/>
        <scheme val="minor"/>
      </rPr>
      <t>: 10 Աբովյան</t>
    </r>
  </si>
  <si>
    <r>
      <rPr>
        <b/>
        <sz val="11"/>
        <color rgb="FF000000"/>
        <rFont val="Calibri"/>
        <scheme val="minor"/>
      </rPr>
      <t>Prepa</t>
    </r>
    <r>
      <rPr>
        <sz val="11"/>
        <color rgb="FF000000"/>
        <rFont val="Calibri"/>
        <scheme val="minor"/>
      </rPr>
      <t>: 1 Թամանյան</t>
    </r>
  </si>
  <si>
    <r>
      <rPr>
        <b/>
        <sz val="11"/>
        <color rgb="FF000000"/>
        <rFont val="Calibri"/>
        <scheme val="minor"/>
      </rPr>
      <t>Prepa</t>
    </r>
    <r>
      <rPr>
        <sz val="11"/>
        <color rgb="FF000000"/>
        <rFont val="Calibri"/>
        <scheme val="minor"/>
      </rPr>
      <t>: 21 Թումանյան</t>
    </r>
  </si>
  <si>
    <r>
      <rPr>
        <b/>
        <sz val="11"/>
        <color rgb="FF000000"/>
        <rFont val="Calibri"/>
        <scheme val="minor"/>
      </rPr>
      <t>Prepa</t>
    </r>
    <r>
      <rPr>
        <sz val="11"/>
        <color rgb="FF000000"/>
        <rFont val="Calibri"/>
        <scheme val="minor"/>
      </rPr>
      <t>: 4/6 Ամիրյան</t>
    </r>
  </si>
  <si>
    <r>
      <rPr>
        <b/>
        <sz val="11"/>
        <color rgb="FF000000"/>
        <rFont val="Calibri"/>
        <scheme val="minor"/>
      </rPr>
      <t>Santafe</t>
    </r>
    <r>
      <rPr>
        <sz val="11"/>
        <color rgb="FF000000"/>
        <rFont val="Calibri"/>
        <scheme val="minor"/>
      </rPr>
      <t>: 8 Աբովյան</t>
    </r>
  </si>
  <si>
    <r>
      <rPr>
        <b/>
        <sz val="11"/>
        <color rgb="FF000000"/>
        <rFont val="Calibri"/>
        <scheme val="minor"/>
      </rPr>
      <t>Smoking Chef</t>
    </r>
    <r>
      <rPr>
        <sz val="11"/>
        <color rgb="FF000000"/>
        <rFont val="Calibri"/>
        <scheme val="minor"/>
      </rPr>
      <t>: 19 Սարյան</t>
    </r>
  </si>
  <si>
    <r>
      <rPr>
        <b/>
        <sz val="11"/>
        <color rgb="FF000000"/>
        <rFont val="Calibri"/>
        <scheme val="minor"/>
      </rPr>
      <t>Tbili</t>
    </r>
    <r>
      <rPr>
        <sz val="11"/>
        <color rgb="FF000000"/>
        <rFont val="Calibri"/>
        <scheme val="minor"/>
      </rPr>
      <t>: 1/1 Բաղրամյան</t>
    </r>
  </si>
  <si>
    <r>
      <rPr>
        <b/>
        <sz val="11"/>
        <color rgb="FF000000"/>
        <rFont val="Calibri"/>
        <scheme val="minor"/>
      </rPr>
      <t>Tumanyan's Art</t>
    </r>
    <r>
      <rPr>
        <sz val="11"/>
        <color rgb="FF000000"/>
        <rFont val="Calibri"/>
        <scheme val="minor"/>
      </rPr>
      <t>: 6/7 Մոսկովյան</t>
    </r>
  </si>
  <si>
    <r>
      <rPr>
        <b/>
        <sz val="11"/>
        <color rgb="FF000000"/>
        <rFont val="Calibri"/>
        <scheme val="minor"/>
      </rPr>
      <t>Unicorn</t>
    </r>
    <r>
      <rPr>
        <sz val="11"/>
        <color rgb="FF000000"/>
        <rFont val="Calibri"/>
        <scheme val="minor"/>
      </rPr>
      <t>: 83 Եզնիկ Կողբացի</t>
    </r>
  </si>
  <si>
    <t>status</t>
  </si>
  <si>
    <t>sessionId</t>
  </si>
  <si>
    <t>ggPayer</t>
  </si>
  <si>
    <t>PaymentProcessor</t>
  </si>
  <si>
    <t>b3d8f7a3-ee02-49cb-a4eb-46dd34052d89</t>
  </si>
  <si>
    <t>processing</t>
  </si>
  <si>
    <t>35079eda-1f2e-450f-8a43-0eb80c2bb1d5</t>
  </si>
  <si>
    <t>c110ada0-a2ef-4a98-bd80-d6f2b806e2d9</t>
  </si>
  <si>
    <t>d7160380-d10f-4c86-8e9d-21b6988b19b0</t>
  </si>
  <si>
    <t>ba5cc07e-05c7-40a5-8ae6-c998f6d97bcc</t>
  </si>
  <si>
    <t>0ad66067-c4f5-4482-b907-5b9c4168a249</t>
  </si>
  <si>
    <t>e726131b-a284-4858-98fa-def6477c8cca</t>
  </si>
  <si>
    <t>e167699c-a621-4bff-b1dd-9ace226bf23b</t>
  </si>
  <si>
    <t>6970d45b-67dc-4719-afed-6f92ef04047f</t>
  </si>
  <si>
    <t>47519a7d-a989-48d3-8818-ee3e4f573e17</t>
  </si>
  <si>
    <t>b68e24f3-6d12-46c4-9ce1-42f5ad8cd042</t>
  </si>
  <si>
    <t>draft</t>
  </si>
  <si>
    <t>bd50e4f2-750b-4c96-b373-e64c858cc77f</t>
  </si>
  <si>
    <t>6c364b4a-2b9b-4e3d-b27e-74ee34c2b8ff</t>
  </si>
  <si>
    <t>c5906eff-98be-47ad-8c4b-530bd612aa2b</t>
  </si>
  <si>
    <t>97c72c29-d7dc-4318-a6fc-8c1dfe0524b1</t>
  </si>
  <si>
    <t>523bb148-656c-422c-b392-6f55deb5c251</t>
  </si>
  <si>
    <t>f38a1819-02f7-475e-9096-dfd3563d38f2</t>
  </si>
  <si>
    <t>610e7aaa-f5f7-4faf-af33-a2c0d5b7e777</t>
  </si>
  <si>
    <t>00477095-c740-48f2-b120-0f39c73ebbd2</t>
  </si>
  <si>
    <t>5514f30c-6c68-4297-a24c-ddd25a466d56</t>
  </si>
  <si>
    <t>b715911f-d84c-4a5a-bd1c-1e041dddbdc9</t>
  </si>
  <si>
    <t>e051f801-b7ff-41a6-86bd-c68e67890e38</t>
  </si>
  <si>
    <t>506b3e3a-d402-44b9-a2e6-19100fc6344e</t>
  </si>
  <si>
    <t>d70088ab-61a6-420a-a085-96661fcb6d94</t>
  </si>
  <si>
    <t>9a0614cc-54d7-469c-955e-af2de16002b1</t>
  </si>
  <si>
    <t>dbd1d518-7109-4509-929b-c68cc8502d85</t>
  </si>
  <si>
    <t>ab1c5ea1-d72d-4935-92af-0c41b14f517d</t>
  </si>
  <si>
    <t>transfer-failed</t>
  </si>
  <si>
    <t>ae959821-9d73-4264-a218-8d897ebba439</t>
  </si>
  <si>
    <t>ff4de1f9-ed47-4aa3-a423-550d805a8028</t>
  </si>
  <si>
    <t>833305bc-3e5e-408d-b326-97fc2c62e230</t>
  </si>
  <si>
    <t>7e6be562-73d8-4b5f-87aa-165328532030</t>
  </si>
  <si>
    <t>bd47db84-be6b-41b2-862e-28ba3ab4f445</t>
  </si>
  <si>
    <t>81f0d0d4-e3a3-4e60-be85-8ee008a0ef6e</t>
  </si>
  <si>
    <t>400082cf-54e5-49ec-ba76-8ad3f16f66a3</t>
  </si>
  <si>
    <t>21dc1517-3ab2-40f8-a971-d4a824c8e2d7</t>
  </si>
  <si>
    <t>2278e0a2-8bc7-4ac5-a539-b4eb1fff8d93</t>
  </si>
  <si>
    <t>688c99cc-1d1b-46be-b149-50c726c3a4c1</t>
  </si>
  <si>
    <t>f6cb049d-1821-4de0-b52d-473a0683fa93</t>
  </si>
  <si>
    <t>c06c3235-0d30-4baa-9551-76fbc65c5bf3</t>
  </si>
  <si>
    <t>f021e7fd-f275-4cf7-a937-abe3d809d32c</t>
  </si>
  <si>
    <t>ec172904-75b1-4ea1-8bd7-7947dc99c2c3</t>
  </si>
  <si>
    <t>a2c89e70-e314-4232-962d-882d4ae09294</t>
  </si>
  <si>
    <t>1697159e-d839-4acd-ae5a-825798adb763</t>
  </si>
  <si>
    <t>339e1520-ec0e-450a-9aed-21898a899f84</t>
  </si>
  <si>
    <t>0c010087-0ef7-47c9-8305-23c8ff1392c1</t>
  </si>
  <si>
    <t>c19d0984-ba43-4b5c-88c6-7c23b715f140</t>
  </si>
  <si>
    <t>bb68961b-3ef5-4287-aa0a-f1e59a463dcc</t>
  </si>
  <si>
    <t>3f053047-45c5-4197-b0a4-9df08436811a</t>
  </si>
  <si>
    <t>92b3e2a3-abe0-4c6c-aea8-8d64bd74aa50</t>
  </si>
  <si>
    <t>9bc6c579-64a6-4ad2-a9d5-fb34d63b9a41</t>
  </si>
  <si>
    <t>03303ace-c797-41bf-b3bb-691b748ea655</t>
  </si>
  <si>
    <t>cac68a7e-14b5-46f3-bd04-93d37f1c0d55</t>
  </si>
  <si>
    <t>52ca0c5a-c236-49d9-af32-60b05d10e2c1</t>
  </si>
  <si>
    <t>910102d5-0d31-4423-8f9f-378eb72ecf71</t>
  </si>
  <si>
    <t>a5c570c4-1967-4eb5-b32a-3cb351c90012</t>
  </si>
  <si>
    <t>1bec094c-10b5-49b4-ba37-c83506a330b7</t>
  </si>
  <si>
    <t>fd930d46-d84f-4801-839e-58eed59cbd1b</t>
  </si>
  <si>
    <t>dab61bdc-b28c-403b-bc78-9cc0a0961587</t>
  </si>
  <si>
    <t>661d31d9-175a-4e72-b383-c5ef6afb9ccc</t>
  </si>
  <si>
    <t>c5895515-47f2-4e12-9ce7-c4980d02339f</t>
  </si>
  <si>
    <t>df678654-5b21-4849-ae87-06e3244ccc66</t>
  </si>
  <si>
    <t>3c6e6f40-9990-47e7-bb69-32bd04e53e6e</t>
  </si>
  <si>
    <t>65cf0d10-431f-4378-9a77-e66428d8c81a</t>
  </si>
  <si>
    <t>40338805-5ce0-4f9b-91e4-fbb3d0a0af0d</t>
  </si>
  <si>
    <t>c2c86be9-a930-4a64-be05-4688ee34d12b</t>
  </si>
  <si>
    <t>b546ea9a-de18-4cfa-8d92-b68be1a1a0d3</t>
  </si>
  <si>
    <t>31b4f10e-072a-4453-923b-c363fa5fe09f</t>
  </si>
  <si>
    <t>dde03622-f8c3-4539-9936-507980fb0c11</t>
  </si>
  <si>
    <t>a00defa6-a322-4c0f-b629-14fbe994d9f7</t>
  </si>
  <si>
    <t>243971da-fe27-495c-9ac3-1d4b44bd7bf9</t>
  </si>
  <si>
    <t>f4684dd0-86f5-4a95-8818-190835a4fec0</t>
  </si>
  <si>
    <t>f7967b1f-f1ce-491d-9492-0e04e35ef04d</t>
  </si>
  <si>
    <t>d37d3cd6-78db-4151-98f1-d23793ba17ee</t>
  </si>
  <si>
    <t>314d6c08-c928-427a-a4d2-8ba26288f5b3</t>
  </si>
  <si>
    <t>f0ac2b4d-ea2f-402c-b7d1-da5bf188eebb</t>
  </si>
  <si>
    <t>d904d0a4-98d0-4cb3-b674-dba4d80bbbb4</t>
  </si>
  <si>
    <t>c02ad55d-b51a-48b5-bae1-582f07f1d93e</t>
  </si>
  <si>
    <t>8ce37a5a-2ff7-4310-9d9f-0d1737b0e053</t>
  </si>
  <si>
    <t>a5f3f7b4-8f5d-426e-ac66-e226537211de</t>
  </si>
  <si>
    <t>a7f5bd6e-0a0f-4efd-b466-e5be77ab543c</t>
  </si>
  <si>
    <t>c825775a-87a6-4cd9-8b89-e38e62d299bc</t>
  </si>
  <si>
    <t>9c62f4c7-a13c-44ae-a7ca-7ee1c0462f7a</t>
  </si>
  <si>
    <t>b3b7584e-6f9e-4769-ba34-0dd18d57d7d3</t>
  </si>
  <si>
    <t>9224e896-71d5-4549-8ef9-b0f63f065d84</t>
  </si>
  <si>
    <t>1196f434-c9b3-4748-9bda-4d07b08fd87f</t>
  </si>
  <si>
    <t>b01ce6a5-c59c-4f3f-8562-e30baf52932d</t>
  </si>
  <si>
    <t>ce48db87-7a45-45c0-9cbd-2f1d01630665</t>
  </si>
  <si>
    <t>dc6219a9-9ece-4249-8fe2-c746171b3a2b</t>
  </si>
  <si>
    <t>7cce9ba3-0d4a-4fd1-98d9-82afce98c694</t>
  </si>
  <si>
    <t>b5de7680-a496-4d84-aba1-0806484542ed</t>
  </si>
  <si>
    <t>0d1f7206-e502-47cf-b6bb-93fc2d8caab5</t>
  </si>
  <si>
    <t>c76a1a6e-c0dc-4f8a-a66a-363b084a1f6b</t>
  </si>
  <si>
    <t>23f4f57e-4584-48c2-8db8-ecfda213a471</t>
  </si>
  <si>
    <t>9b217986-80f3-437d-8ac8-975e47c0d3a0</t>
  </si>
  <si>
    <t>b1600fde-ad13-4155-a4c2-bfda54220433</t>
  </si>
  <si>
    <t>93e01186-947f-44c6-9545-549b3df414ac</t>
  </si>
  <si>
    <t>38d0b004-43ec-4f09-a609-06fe9e707c0f</t>
  </si>
  <si>
    <t>e20cba56-20c5-408a-a7bb-436e0a04579e</t>
  </si>
  <si>
    <t>6dae0c5c-38de-4a80-8dfe-b287c3e90603</t>
  </si>
  <si>
    <t>5abbaa04-de26-4caa-8852-a320064e9c44</t>
  </si>
  <si>
    <t>6d3cb8dc-7f8d-481c-bfdf-f42aca943789</t>
  </si>
  <si>
    <t>7ae2a845-40d9-4f78-bcec-dacc1a1b4962</t>
  </si>
  <si>
    <t>03515e64-28e1-48c0-bb9a-b084c0751efb</t>
  </si>
  <si>
    <t>db043614-f2fb-4d92-96b6-da390d1120ee</t>
  </si>
  <si>
    <t>d11c812d-08b9-48a8-88bc-7b33daeb1a11</t>
  </si>
  <si>
    <t>66a9594f-ad4c-4e8e-b0aa-276d844f765a</t>
  </si>
  <si>
    <t>ded60a95-faf2-4c74-8e28-7bd0d94a262c</t>
  </si>
  <si>
    <t>b8dc989c-9338-46b1-b1a4-4ee6d77fce82</t>
  </si>
  <si>
    <t>113e83b9-f7df-4ab1-85b7-5bd81397abda</t>
  </si>
  <si>
    <t>6ad77eb4-4187-4554-8cf6-452277284abc</t>
  </si>
  <si>
    <t>84213673-ec07-46c0-b4a7-60f9cde62900</t>
  </si>
  <si>
    <t>3e07ef6c-9296-486b-a87f-de2ae0ed9dd8</t>
  </si>
  <si>
    <t>74c0748a-5534-46fc-bfb7-afed070f5423</t>
  </si>
  <si>
    <t>477cc0dd-8837-43d7-8ddc-69c69dae2d48</t>
  </si>
  <si>
    <t>df782c65-c9d9-4b89-a695-908b31cb4f69</t>
  </si>
  <si>
    <t>f9376f5f-bf15-4c05-8d0f-47acbeb2d137</t>
  </si>
  <si>
    <t>935a3117-404e-4019-9a74-651f54356b64</t>
  </si>
  <si>
    <t>1bb3b13d-c3e4-46df-9f5c-db0d8c234e7c</t>
  </si>
  <si>
    <t>15b25f2c-a3c6-4033-a3df-6deb03e95971</t>
  </si>
  <si>
    <t>486ffa54-6d67-4ee4-bd7a-2033f6365f1d</t>
  </si>
  <si>
    <t>26e4c412-f2c6-4d59-8e88-8b68f6dd7a88</t>
  </si>
  <si>
    <t>62099b98-8f0a-49b9-a999-d416e951b0ee</t>
  </si>
  <si>
    <t>57d6dcbc-534d-46d9-bdff-7f9e86086b52</t>
  </si>
  <si>
    <t>590213ce-e874-4846-91b4-0682f7f4117d</t>
  </si>
  <si>
    <t>11bf2b60-3243-406d-a2e1-169691826c1d</t>
  </si>
  <si>
    <t>7255b661-1a1a-46cc-a704-a31ad7736e72</t>
  </si>
  <si>
    <t>9871a923-ad87-42fc-9405-929e9b5ca4bc</t>
  </si>
  <si>
    <t>f4a939ad-5dfc-48f0-816f-2c30e7f94bd8</t>
  </si>
  <si>
    <t>83680e04-b47a-45fa-870f-037007aab2dd</t>
  </si>
  <si>
    <t>987b7ef1-324d-4ae4-a2b5-15bef0264260</t>
  </si>
  <si>
    <t>8aeb3a49-b018-44e9-9225-3994172367e3</t>
  </si>
  <si>
    <t>65bf9f9d-96f5-44a1-9ecf-cf1dc676a5ee</t>
  </si>
  <si>
    <t>08afe343-46a1-4a19-a41b-3916bd9fc31a</t>
  </si>
  <si>
    <t>8442ee27-dd97-42d4-b6a8-0049f90537ac</t>
  </si>
  <si>
    <t>db65e128-0df2-461b-8c6b-128a5ee7bb30</t>
  </si>
  <si>
    <t>b80c3665-ed51-48e5-9560-afc1fbaf457c</t>
  </si>
  <si>
    <t>b379e409-6ab0-4ac2-9434-6b394b9d6740</t>
  </si>
  <si>
    <t>e0369325-7298-49dc-af4c-7d8aaea086ad</t>
  </si>
  <si>
    <t>0c8e27bd-fd81-4c39-89e8-dafc7829069d</t>
  </si>
  <si>
    <t>6a685e48-ec91-454d-86be-a57fa39ab603</t>
  </si>
  <si>
    <t>1f45c5f1-1cad-48e7-bb21-2ede4bbae7ed</t>
  </si>
  <si>
    <t>392e4f89-9239-4e26-ba75-1a7b7386a648</t>
  </si>
  <si>
    <t>4dc222d2-bac6-4700-9ef7-fd95bd72ba7e</t>
  </si>
  <si>
    <t>2d2a8e60-8d4f-4a4b-ad12-dc5f041a7c85</t>
  </si>
  <si>
    <t>94030dd2-0ac6-4d12-a392-cef3ba1d0627</t>
  </si>
  <si>
    <t>75323d21-a140-44a0-b186-d65e41bee36d</t>
  </si>
  <si>
    <t>2e14728d-b2c0-456d-ac6b-b5b3b37241d9</t>
  </si>
  <si>
    <t>c7d72db9-a3bb-477e-a697-cc2824b0e4b3</t>
  </si>
  <si>
    <t>3663b4fc-71d7-4e07-8f96-0f663b29dc84</t>
  </si>
  <si>
    <t>c7453726-fcf9-4d9a-bfdd-568568d50397</t>
  </si>
  <si>
    <t>a55bfbaa-5170-4db4-b4f6-905ad1093a01</t>
  </si>
  <si>
    <t>5f31e533-33a0-42e6-8276-dbb8dfa8a33c</t>
  </si>
  <si>
    <t>aefe8a39-42c6-440e-be17-dcb3c3c38553</t>
  </si>
  <si>
    <t>6924975e-2977-4cb7-b6a8-8ca8e454ba85</t>
  </si>
  <si>
    <t>79d0f05f-b8fc-45ef-a92c-76576cfaf32b</t>
  </si>
  <si>
    <t>7f7eca44-c0e3-4291-87d1-f4d358e127e7</t>
  </si>
  <si>
    <t>e5d309e5-f9ba-42cf-87b8-5da01ebfed83</t>
  </si>
  <si>
    <t>8605d286-ee04-46ad-b5a1-5615bf4a2ddc</t>
  </si>
  <si>
    <t>9a0ce8da-2ed2-4f85-a7ce-8453d32eb8fb</t>
  </si>
  <si>
    <t>50fc14be-a466-4bdb-a44f-44f2425573d2</t>
  </si>
  <si>
    <t>ebde241b-c505-4095-9a23-4f0eb12a341a</t>
  </si>
  <si>
    <t>37ce8b23-7447-4354-8c89-6721159a8b7e</t>
  </si>
  <si>
    <t>bfda5656-4aba-471d-aaf3-74e6541e019f</t>
  </si>
  <si>
    <t>86e9324c-129c-4682-9780-b23f335380f1</t>
  </si>
  <si>
    <t>04a248b8-c7a3-4bd5-9572-c8ded63a0733</t>
  </si>
  <si>
    <t>785143fd-3f48-4905-9a4d-64b4fd3815a2</t>
  </si>
  <si>
    <t>c28bb2b9-6cbd-4496-8787-f5a8e9348000</t>
  </si>
  <si>
    <t>10ff655f-8eb8-4f2a-bc5a-810a9b9f8b76</t>
  </si>
  <si>
    <t>db33bc77-e4f1-4c37-92a2-01c9ca9544b8</t>
  </si>
  <si>
    <t>eaa537ae-12fd-4d62-81bb-77195b17256a</t>
  </si>
  <si>
    <t>a365e81c-ccae-48aa-b67f-606fe8b9892d</t>
  </si>
  <si>
    <t>96a10ba6-6975-4ea9-80fb-ec76c7bcd162</t>
  </si>
  <si>
    <t>47861779-fb4d-499a-a95d-111c12b5ff5b</t>
  </si>
  <si>
    <t>5a848bd8-4dda-47b8-9524-743a8d4b861b</t>
  </si>
  <si>
    <t>41c1888d-1cd8-44ac-bb2a-a2db05d79da0</t>
  </si>
  <si>
    <t>4314937c-4ac6-4509-9c82-94b9ea17f40f</t>
  </si>
  <si>
    <t>2767b9a1-8b17-4007-bc65-451f68e26e9a</t>
  </si>
  <si>
    <t>c62a90c3-23fd-4aea-aa30-ce5c395432b6</t>
  </si>
  <si>
    <t>f9766909-1fb4-40cb-ba61-df70082b94ee</t>
  </si>
  <si>
    <t>4aa02370-bacc-4267-9745-c79782d74ca1</t>
  </si>
  <si>
    <t>88f9a996-70d4-4113-b765-0ca0c5de693c</t>
  </si>
  <si>
    <t>a68233cd-b158-4089-a21c-1780861688a8</t>
  </si>
  <si>
    <t>4bd3070d-4486-4dc5-b05b-8e4f21e751b3</t>
  </si>
  <si>
    <t>d7f3e6cb-3ad6-4441-8968-42850a5722b5</t>
  </si>
  <si>
    <t>ce642900-9a43-4339-a8c5-affb2e025049</t>
  </si>
  <si>
    <t>dcd7ce4a-55ac-4ba3-9f4b-04440203ade9</t>
  </si>
  <si>
    <t>a0bfaf00-8ac9-489c-897c-cf89ced17350</t>
  </si>
  <si>
    <t>35445459-34a6-40da-80be-a6b9ffa33770</t>
  </si>
  <si>
    <t>6e2b5dd1-8bb3-4fc7-88f3-1d367c2d37a3</t>
  </si>
  <si>
    <t>c03b2ffc-52b0-4890-8711-852970a0a932</t>
  </si>
  <si>
    <t>ddb41f00-590e-4f18-8a44-e8994068e500</t>
  </si>
  <si>
    <t>68e88027-47cb-4f0f-bf03-178152451c44</t>
  </si>
  <si>
    <t>57ca5b77-e24a-4eb4-932e-c9c100c9e602</t>
  </si>
  <si>
    <t>3af1b838-c6d1-4ae8-9b09-fa2f2d6fbabd</t>
  </si>
  <si>
    <t>08b65880-d7af-470e-befe-44b25f2f5535</t>
  </si>
  <si>
    <t>d3207d8a-0927-494b-b4c4-53b93c905c27</t>
  </si>
  <si>
    <t>cf9fde67-6375-4fd4-b90a-28902b1baad8</t>
  </si>
  <si>
    <t>8c9efb0a-d242-4385-982b-4dc888bba33d</t>
  </si>
  <si>
    <t>22e26483-65f8-4485-8836-ac0ec821b083</t>
  </si>
  <si>
    <t>c22a1926-4dbb-44d7-a0f2-658685093ae3</t>
  </si>
  <si>
    <t>e7f171b1-5a82-40e1-b360-cedf3ef099c0</t>
  </si>
  <si>
    <t>99b89fbb-99f7-4763-a43d-bcbf94d8818c</t>
  </si>
  <si>
    <t>e541adcd-c003-4593-a95c-d85a6fd04c41</t>
  </si>
  <si>
    <t>6aa82138-3e53-4dcd-89f7-f9345dc7afca</t>
  </si>
  <si>
    <t>810588e8-d684-4424-952e-1cd921301666</t>
  </si>
  <si>
    <t>80456950-e22a-42b2-951d-c487d1bbe105</t>
  </si>
  <si>
    <t>4f57ea0d-2e3a-4481-9bf9-42d8d8b293cb</t>
  </si>
  <si>
    <t>1651c0d3-ed0b-4025-9776-576b71c4556b</t>
  </si>
  <si>
    <t>e3190963-1aab-4aba-b065-4b054bb7ae76</t>
  </si>
  <si>
    <t>3dff32c3-1094-4c7b-a447-1b52ae775ec3</t>
  </si>
  <si>
    <t>669e86b6-ea0a-4ec8-81ec-2edbc9a2ea47</t>
  </si>
  <si>
    <t>15f24dea-3120-4eaf-88f4-197be534d249</t>
  </si>
  <si>
    <t>3ae5d7a7-ac5a-4f7c-8d09-6133fa04254e</t>
  </si>
  <si>
    <t>9dc39d9c-e383-4c93-b636-998ca5d693f2</t>
  </si>
  <si>
    <t>482706a6-2745-457b-8e7e-d5894ac95209</t>
  </si>
  <si>
    <t>ef618412-beb3-4d24-8d1b-f08bd0cfe1b8</t>
  </si>
  <si>
    <t>6430e3b5-bf39-415b-b874-0d9c3a46bf1a</t>
  </si>
  <si>
    <t>c46371c3-6c8f-4461-9d03-9659bc0cd3fd</t>
  </si>
  <si>
    <t>918e63f0-f57a-4da8-a851-9110b8381419</t>
  </si>
  <si>
    <t>aaf048e5-fd03-4b12-ac17-9f8e706ac300</t>
  </si>
  <si>
    <t>75fe68c6-90ed-4b5e-9ec0-f2adcf33c9d0</t>
  </si>
  <si>
    <t>b6252725-993d-4d02-908f-e1006c5314df</t>
  </si>
  <si>
    <t>80f829fd-4b2f-4690-9762-47ace5d10dfb</t>
  </si>
  <si>
    <t>804fff17-cb2b-4fbf-a06a-582f58f36ff8</t>
  </si>
  <si>
    <t>9db8b277-1fbe-4551-bf84-4eb8c4219bcb</t>
  </si>
  <si>
    <t>a1b20e30-a705-49ec-89a2-bfb68680231f</t>
  </si>
  <si>
    <t>ad2b66ca-1c37-41f9-8861-b8f1e96e1088</t>
  </si>
  <si>
    <t>8dd80aa7-5039-4312-b686-b325c5f4f7fd</t>
  </si>
  <si>
    <t>aecd3ff9-7e0b-4026-b3aa-d3c774247709</t>
  </si>
  <si>
    <t>8522eedb-244c-4f5e-b867-272bcfe92d81</t>
  </si>
  <si>
    <t>479295f9-9c3f-4862-a03f-f6498796ff13</t>
  </si>
  <si>
    <t>02537dcd-0f3b-4b65-94be-168104c4c017</t>
  </si>
  <si>
    <t>ad4b7005-8c69-46d0-ba9e-85b12e55f946</t>
  </si>
  <si>
    <t>2114f910-c104-43c8-a7e2-c9fab4cca012</t>
  </si>
  <si>
    <t>2245a8de-ea90-41da-90fd-f0e9f4efc600</t>
  </si>
  <si>
    <t>2b9160a2-2192-4446-8365-0fc824472b61</t>
  </si>
  <si>
    <t>e73c17cb-fc97-495e-ac19-5dd2667b6784</t>
  </si>
  <si>
    <t>a3600ba9-1d19-4949-b681-9cb14914a317</t>
  </si>
  <si>
    <t>76aab293-c803-4d99-b63a-cf1d6b39efd7</t>
  </si>
  <si>
    <t>879e3e66-0890-4493-8f9f-90f08a899863</t>
  </si>
  <si>
    <t>181dc458-1eef-4b12-9167-7e4bbdc2f864</t>
  </si>
  <si>
    <t>c486b55b-6b62-4c34-aa94-5078d13dd1ac</t>
  </si>
  <si>
    <t>f9eff0ee-0c12-4dc9-84d4-84d020485083</t>
  </si>
  <si>
    <t>2982697b-748f-465f-9e83-84fc85d8dd93</t>
  </si>
  <si>
    <t>fc9de7db-30de-4c27-b28e-0ee2d2b6d3e5</t>
  </si>
  <si>
    <t>3be0cf92-4460-49e5-bc69-24ffbd802683</t>
  </si>
  <si>
    <t>faca3775-2631-47c8-b5ce-5250d3615f79</t>
  </si>
  <si>
    <t>f703682f-c49d-453c-b072-0c0a74586a26</t>
  </si>
  <si>
    <t>952d5263-ec46-4555-820c-455b4997c447</t>
  </si>
  <si>
    <t>34427cc1-1961-42f5-9df4-c242265eb0b7</t>
  </si>
  <si>
    <t>1b361ea4-ca0b-488e-98d6-942aa776d5dc</t>
  </si>
  <si>
    <t>cfab1d27-d083-46b8-aa64-f94d0b524a10</t>
  </si>
  <si>
    <t>1c716269-6739-44fb-85c2-593d69c2023c</t>
  </si>
  <si>
    <t>2c5b31fd-5c20-4823-a833-9d5b5691b462</t>
  </si>
  <si>
    <t>d8a8bfb8-4bc5-418e-987b-fb5bf141f245</t>
  </si>
  <si>
    <t>38ed5198-bf2d-4a1a-ba80-68234d03214e</t>
  </si>
  <si>
    <t>2968b6d7-fc87-43e9-94d3-c668eeea7941</t>
  </si>
  <si>
    <t>f35343fc-cfd4-4ae5-916b-daed93639e9d</t>
  </si>
  <si>
    <t>9347da0b-33f9-4b8f-853b-e85e8664a887</t>
  </si>
  <si>
    <t>b6162450-ae9e-4513-a5ed-8243467ff59a</t>
  </si>
  <si>
    <t>fde01c24-8bc5-4922-adb9-b76d86b0a2fc</t>
  </si>
  <si>
    <t>98946a90-432f-4604-aa47-2d1ee82aec44</t>
  </si>
  <si>
    <t>8ff5c1c5-a4b9-4bff-a7de-fa93332d17dc</t>
  </si>
  <si>
    <t>5eb0f6b8-8dfe-4d2b-b801-9f1901d6ec6c</t>
  </si>
  <si>
    <t>efd8ab59-c499-4e8a-8375-ac6adc447a3f</t>
  </si>
  <si>
    <t>b5e101b8-887a-443d-9aed-25b8a3a9fdc1</t>
  </si>
  <si>
    <t>a4a803cc-4f21-40ce-a695-cba3e6a8c669</t>
  </si>
  <si>
    <t>a016746d-bbf5-4d08-8309-ea542042cb93</t>
  </si>
  <si>
    <t>9d2b1df9-c4e7-4b93-afe7-e1996d7a0e92</t>
  </si>
  <si>
    <t>b7f6959f-11ef-4d60-b390-1d9bbe754b80</t>
  </si>
  <si>
    <t>154f27b6-cfc0-40f2-9e8b-a7f438e1ba05</t>
  </si>
  <si>
    <t>74ecbf25-6010-49a0-812e-756ad07c9ff5</t>
  </si>
  <si>
    <t>4accf5cb-863f-418b-8cdb-ba1235a17d7b</t>
  </si>
  <si>
    <t>c796094e-4b18-4de1-a1d6-da4fe6218cd4</t>
  </si>
  <si>
    <t>08d205e7-54ab-4326-bbf3-a59938509f38</t>
  </si>
  <si>
    <t>9bcc63a8-10bb-4301-bde8-06322b22ca65</t>
  </si>
  <si>
    <t>097fec71-cd0f-4f1a-b95e-21c187df7a56</t>
  </si>
  <si>
    <t>0a2230b2-d9c3-4608-a318-9cc23c8187ff</t>
  </si>
  <si>
    <t>44e69063-81fd-42d3-a961-e5b8e3d84c2d</t>
  </si>
  <si>
    <t>79e3c2e2-e277-4045-abec-53ade72ff8af</t>
  </si>
  <si>
    <t>8414ee1f-f77c-4c40-91cf-0d7abc18bf50</t>
  </si>
  <si>
    <t>0a1e61a2-7a36-4740-a448-07de835028f3</t>
  </si>
  <si>
    <t>a5bbe550-12db-44a0-9791-a4cb9af438a0</t>
  </si>
  <si>
    <t>8fb30ea5-c657-4c65-b4da-ef19d7faf48d</t>
  </si>
  <si>
    <t>b2a7366e-e8d4-4aef-84dd-b7c22f82535d</t>
  </si>
  <si>
    <t>810f8753-a242-4bab-9eec-f7b92b457451</t>
  </si>
  <si>
    <t>83d8794f-7e9c-4695-b85b-e95c6e3f082f</t>
  </si>
  <si>
    <t>189fcc59-f895-4566-afd1-fecf1e7c056d</t>
  </si>
  <si>
    <t>02a4e76b-f324-4d73-ab0c-5333784c875c</t>
  </si>
  <si>
    <t>baab75a8-617a-45f6-9893-fc9b183dd3d4</t>
  </si>
  <si>
    <t>0b1c49d7-3e2a-4e54-9482-1863d2f698b0</t>
  </si>
  <si>
    <t>6e95fd56-e564-49eb-b4af-5f95f069aed2</t>
  </si>
  <si>
    <t>d06575a9-edaa-4939-91f0-2aa8531c72e2</t>
  </si>
  <si>
    <t>717deb66-9b84-4747-b569-9b28dbc97f20</t>
  </si>
  <si>
    <t>725b663b-3576-414c-8ffa-c1cc8e568712</t>
  </si>
  <si>
    <t>9f4288a8-72ae-4f53-a690-b0d4cff67972</t>
  </si>
  <si>
    <t>3d47b67f-5568-4736-885b-28d0bb132648</t>
  </si>
  <si>
    <t>45e805a7-df90-485c-906d-7c43332dbafd</t>
  </si>
  <si>
    <t>490e1310-201a-4216-86ef-6285ab51e049</t>
  </si>
  <si>
    <t>fe35bd20-7c59-4091-b04d-04df0ceff07d</t>
  </si>
  <si>
    <t>5aad8482-5748-46c7-a79e-6b56f82c537c</t>
  </si>
  <si>
    <t>f376e00c-78e9-4ba2-8666-f91dd723a2fb</t>
  </si>
  <si>
    <t>69c28abb-1d48-4c02-a278-c4fe34ab9379</t>
  </si>
  <si>
    <t>39e5a379-68d8-4d87-802c-2e98a706d7b9</t>
  </si>
  <si>
    <t>6fed920b-6dd9-48c9-a2fa-6e085624c54a</t>
  </si>
  <si>
    <t>2384de37-56d1-4e86-9ee2-abf4f83c75c0</t>
  </si>
  <si>
    <t>78af7d4d-244e-466b-81f2-9b36e1237479</t>
  </si>
  <si>
    <t>e3420f77-2659-43d8-8bef-2fbe7876fe23</t>
  </si>
  <si>
    <t>3bad2aa6-29f6-4b97-9cbf-1fdbec5231a6</t>
  </si>
  <si>
    <t>1251e970-edc1-4a95-82eb-c14eabcb9883</t>
  </si>
  <si>
    <t>49d37b4d-5706-428a-baf7-488470040137</t>
  </si>
  <si>
    <t>3338143f-e826-4b9c-8b43-f97eabac14cf</t>
  </si>
  <si>
    <t>ebe4e4c0-d85a-4b86-abf5-cb8ab9811c70</t>
  </si>
  <si>
    <t>27006d6f-f366-4f76-8658-0186c119ef05</t>
  </si>
  <si>
    <t>2cc56180-aea9-42f1-adda-e0219d24202c</t>
  </si>
  <si>
    <t>d20b5587-8a97-4a18-96aa-5bf442e17891</t>
  </si>
  <si>
    <t>49af85a8-0a55-41e2-9331-8e6c7648df9f</t>
  </si>
  <si>
    <t>6e265b6f-93bc-4a35-89ff-0ed6c5cf681f</t>
  </si>
  <si>
    <t>3bc1e9af-91f5-4c83-a495-dacf229c41c7</t>
  </si>
  <si>
    <t>c2fce0d4-2eb4-4992-a777-0d5f4b0597c7</t>
  </si>
  <si>
    <t>58a23a89-3e54-48a1-a5f4-69110056221e</t>
  </si>
  <si>
    <t>1db0c9e8-ea0f-4ece-af3d-8ba650c1071c</t>
  </si>
  <si>
    <t>d0f77725-244e-417b-b7de-49066f2a911d</t>
  </si>
  <si>
    <t>5af8faa1-d1b5-480d-94aa-16c8d4dc4fd6</t>
  </si>
  <si>
    <t>f5d878c5-f2e2-4c2b-8f0a-2bf41a777691</t>
  </si>
  <si>
    <t>4ba55277-fa07-428d-8abd-2728af62f257</t>
  </si>
  <si>
    <t>b122254f-85f0-4746-b254-15f902ad18f5</t>
  </si>
  <si>
    <t>4bf7860b-b59f-48c2-b819-6247d3ac510d</t>
  </si>
  <si>
    <t>ecf15547-7ea7-4848-b49f-500cc1c55abb</t>
  </si>
  <si>
    <t>265368f3-0cb1-49aa-99a1-5df0dcd67b8d</t>
  </si>
  <si>
    <t>f913159d-d9e4-4133-b5be-e29684eea13c</t>
  </si>
  <si>
    <t>3d9b6c0b-a718-48ed-bc0c-e21eacf7d93c</t>
  </si>
  <si>
    <t>12597fed-9aee-45f6-9c50-64741ad62356</t>
  </si>
  <si>
    <t>f88953b3-4bc1-4fc5-b9f1-307d5e7a3ae7</t>
  </si>
  <si>
    <t>b0fdb85a-ec49-407b-899c-33b7c7bcebe8</t>
  </si>
  <si>
    <t>3df34396-3f2e-4bb5-998e-312c27360bdf</t>
  </si>
  <si>
    <t>b3222c00-b66f-47b9-8ac5-74959163a302</t>
  </si>
  <si>
    <t>37a62670-dfb2-49dc-88ae-abfb730743b1</t>
  </si>
  <si>
    <t>b870e24d-f84a-4a5d-b33d-620544cc318c</t>
  </si>
  <si>
    <t>8344b5b6-0b22-4d0f-a59a-b51cb1cead89</t>
  </si>
  <si>
    <t>5b73594d-c8ed-4249-b200-0a0830742389</t>
  </si>
  <si>
    <t>d429e48c-0f17-4c6e-9b89-255931f4f779</t>
  </si>
  <si>
    <t>7be7574e-65f9-459e-9ef3-6b8167041468</t>
  </si>
  <si>
    <t>cdf50ef7-09ae-4c0e-b82e-4d0f682c068b</t>
  </si>
  <si>
    <t>271269b4-1b64-4a2c-8af8-ef0e4b0510e1</t>
  </si>
  <si>
    <t>280ac120-53cb-4fef-8360-b0bad8abe185</t>
  </si>
  <si>
    <t>50db6a1d-125a-4ed8-90ce-931665a1cd86</t>
  </si>
  <si>
    <t>25c9c053-b38a-4b59-9316-6e2c395ac40e</t>
  </si>
  <si>
    <t>1f7a9354-7f4b-4b29-81c7-92bedf472242</t>
  </si>
  <si>
    <t>dc6e17b8-3650-4372-8a3f-f587bef3d68b</t>
  </si>
  <si>
    <t>e8d48a6d-f4a3-4401-a64e-42e588edfeb1</t>
  </si>
  <si>
    <t>f4a9a18b-a65e-40ed-9628-b5e598ab7973</t>
  </si>
  <si>
    <t>7e31bd60-59fc-4473-ad96-56cf90e8abb8</t>
  </si>
  <si>
    <t>0f3164d2-9aeb-42cf-becd-b7203f27f95a</t>
  </si>
  <si>
    <t>47334165-fbe2-4b25-a2b4-2a1c318ee55d</t>
  </si>
  <si>
    <t>c7f6bafa-70b4-4d1b-b32a-066b74cf3439</t>
  </si>
  <si>
    <t>e4f1f8d9-2684-443c-a737-1808735920ab</t>
  </si>
  <si>
    <t>5539d581-48b7-4396-9342-32ec770c3564</t>
  </si>
  <si>
    <t>1ee84413-4bb9-4213-8d77-9c4a9bf0f9ee</t>
  </si>
  <si>
    <t>8895a4ab-b840-43ff-8fd4-aa6b9d3eb3e5</t>
  </si>
  <si>
    <t>f6fce20f-54aa-4bf8-80c0-dcf5375bb3f9</t>
  </si>
  <si>
    <t>fe1e3d94-ea20-4a7a-bce8-3b795161943e</t>
  </si>
  <si>
    <t>e3708364-441c-4af4-9676-bfcda5baf4ec</t>
  </si>
  <si>
    <t>0b752186-4371-4f91-a12e-986a6b111c51</t>
  </si>
  <si>
    <t>7d0a498c-d2f9-4f17-909e-48c8ee169515</t>
  </si>
  <si>
    <t>ee0c371b-f8fa-4c75-b0ac-862ab5d80dde</t>
  </si>
  <si>
    <t>63b9f668-115f-401f-82d3-7df4c521edc7</t>
  </si>
  <si>
    <t>78d450b6-e1ac-4b11-bb24-0c45654c34be</t>
  </si>
  <si>
    <t>4b14f0cc-d6f8-48e8-bde4-f2c82c90709b</t>
  </si>
  <si>
    <t>5a5fa8da-8ea4-4221-86ff-65d26872b01c</t>
  </si>
  <si>
    <t>226fcec8-6748-4eb6-891e-06457eacaabc</t>
  </si>
  <si>
    <t>4599744e-aab1-41b3-ba2e-1cf87473c6dc</t>
  </si>
  <si>
    <t>c1ec1493-cccc-4537-b84a-aa62413077e3</t>
  </si>
  <si>
    <t>16b2d234-984a-4020-a83b-ed86729ae62a</t>
  </si>
  <si>
    <t>e116fdda-cb64-44a7-aaba-97a3c599c716</t>
  </si>
  <si>
    <t>df8311c8-b508-4aed-b21b-24b466f76e3a</t>
  </si>
  <si>
    <t>ed0602e5-b38d-4d30-98e2-d3aebec602c2</t>
  </si>
  <si>
    <t>0adf2cc3-4335-4117-916b-afc2369724e3</t>
  </si>
  <si>
    <t>fbb3338d-f13c-435d-9e78-1281954e028e</t>
  </si>
  <si>
    <t>c7d5deb4-970e-4f44-9182-242fd62fc7df</t>
  </si>
  <si>
    <t>aa445698-db37-4f12-a7ae-27bba4a3f732</t>
  </si>
  <si>
    <t>ad328399-1893-4cf1-9784-1376a53a0e83</t>
  </si>
  <si>
    <t>c105a59c-29ef-4d2a-b20b-83205cd3c6e1</t>
  </si>
  <si>
    <t>95dd6856-554b-4bac-aa0b-a93771bcd125</t>
  </si>
  <si>
    <t>d201c02f-ce58-46ec-b8ca-a1cb5f64a65c</t>
  </si>
  <si>
    <t>17085b76-d3c5-48af-8587-f9827838330e</t>
  </si>
  <si>
    <t>75c3ccf3-2afd-402a-a598-4c536dff44c9</t>
  </si>
  <si>
    <t>0f15ac27-50bf-4846-90ca-3e5eb58b3386</t>
  </si>
  <si>
    <t>ba43ef5f-ee0e-4ec8-bcf6-95bb3241dbdd</t>
  </si>
  <si>
    <t>8fc4a1ac-d8cd-4396-8e3a-074e61237706</t>
  </si>
  <si>
    <t>5df94cdb-9d96-4607-87dd-ed2aa8d2ec7a</t>
  </si>
  <si>
    <t>af33252d-34dd-40a9-8a2b-44abf9fcaae2</t>
  </si>
  <si>
    <t>53b6bd06-6daf-4713-b892-03a4f9f26bd8</t>
  </si>
  <si>
    <t>ab2a136d-7fe9-4120-8455-9173a2d67fd3</t>
  </si>
  <si>
    <t>2a9c9d17-4bf8-4e8c-ae7e-f388b8caf1f3</t>
  </si>
  <si>
    <t>833052b3-b52b-40da-911f-645c6855b2fc</t>
  </si>
  <si>
    <t>a41c6f2d-0316-4778-b116-da19b9cf54e7</t>
  </si>
  <si>
    <t>13c5f0c1-9fd4-426c-aacf-ba3738ece1d1</t>
  </si>
  <si>
    <t>cf3a4588-5d1f-44a7-b1e7-d152b731f57d</t>
  </si>
  <si>
    <t>c578feb9-4084-431d-a188-7ad629c47838</t>
  </si>
  <si>
    <t>47bc0493-7ede-4b4e-aacc-e5c5c516de8b</t>
  </si>
  <si>
    <t>fa29540e-b638-4106-9220-68165a62e84e</t>
  </si>
  <si>
    <t>0ebeb737-6a14-461d-824b-86ccc44b4ca6</t>
  </si>
  <si>
    <t>04f96f61-1a53-4bfb-958c-ad39d18f2f65</t>
  </si>
  <si>
    <t>3a4dd0fa-14e3-4197-bdb4-7f0a3160dbcd</t>
  </si>
  <si>
    <t>18490ce3-c924-4cd6-aab4-83d45c086032</t>
  </si>
  <si>
    <t>67312669-af7d-4ec0-b053-8d3710db8473</t>
  </si>
  <si>
    <t>4fc6c31c-357d-42f9-aa09-14f572224369</t>
  </si>
  <si>
    <t>ecaf2198-a3e2-4fa7-a56d-dd7a76f5f5b5</t>
  </si>
  <si>
    <t>c6a80713-cc6d-4659-9b6e-df1d2fd63292</t>
  </si>
  <si>
    <t>539740e3-ee82-4c94-accf-e9db09de54ae</t>
  </si>
  <si>
    <t>e26fee5a-744f-4504-a920-e04b9d27af60</t>
  </si>
  <si>
    <t>741e8315-cae4-4571-99bd-1993665d1372</t>
  </si>
  <si>
    <t>e6d584f3-22f7-4e77-b0e2-ecbce9340ca2</t>
  </si>
  <si>
    <t>de30e955-76d5-46d3-a402-e73753f8b14e</t>
  </si>
  <si>
    <t>957774ee-5e04-4768-aee4-7483c7abfb54</t>
  </si>
  <si>
    <t>aa078b80-0d4f-40ff-8725-f7ecaefcfa9c</t>
  </si>
  <si>
    <t>612c6eda-8dfe-4a26-a1a5-fcf3b24e3bce</t>
  </si>
  <si>
    <t>428a96f4-f119-4743-bc6c-2c2080506d96</t>
  </si>
  <si>
    <t>a2420332-736c-4f20-b320-f15571838c27</t>
  </si>
  <si>
    <t>312b10fb-71dc-4537-860b-7767362e6353</t>
  </si>
  <si>
    <t>567d4916-8f40-4dc6-8e6e-9d6c8fe0f3b9</t>
  </si>
  <si>
    <t>fe1a31d6-49e5-40a3-871e-398210c9beed</t>
  </si>
  <si>
    <t>ee4072d3-fc2a-4f45-aee1-787e5836d968</t>
  </si>
  <si>
    <t>ecdc01f3-f566-4e3f-927d-596c015ccd3f</t>
  </si>
  <si>
    <t>42f4b095-b0de-48b3-b663-31376adc7c38</t>
  </si>
  <si>
    <t>8da4001d-b54e-4cae-bd4c-6218a6d04f9f</t>
  </si>
  <si>
    <t>3b54173f-e103-4fc5-a0e0-b0a32eab99b1</t>
  </si>
  <si>
    <t>a76b2305-1e95-4155-8914-c3f5bf9daae3</t>
  </si>
  <si>
    <t>95c3ec9b-0572-44f5-94d3-918f35fb39fe</t>
  </si>
  <si>
    <t>23468a52-159b-4d79-99ee-754d435ec46a</t>
  </si>
  <si>
    <t>7c576b1f-7cbb-4e4a-a273-2ebb19a30c8b</t>
  </si>
  <si>
    <t>39b293e5-1d92-48e0-b68a-e6ba63980700</t>
  </si>
  <si>
    <t>86cbd825-a418-44c1-8611-b48575a79bde</t>
  </si>
  <si>
    <t>d36c90fa-5a55-45a7-b7dd-17e4aa008f19</t>
  </si>
  <si>
    <t>ab690221-7a2c-41ad-b534-a1d168487d75</t>
  </si>
  <si>
    <t>9d43f2bd-c63c-4937-ab49-e6b91ee374ff</t>
  </si>
  <si>
    <t>fb7d4e22-a783-4a75-a473-40dcae0d1a95</t>
  </si>
  <si>
    <t>2c6c8299-faa1-4202-b52a-802f004c19aa</t>
  </si>
  <si>
    <t>c68f9326-d050-4b4a-952e-1b7f2034168d</t>
  </si>
  <si>
    <t>9cbc6810-239b-4e32-91e3-ff658414693c</t>
  </si>
  <si>
    <t>13bdbbf6-399a-49c8-bd81-812e9e87c074</t>
  </si>
  <si>
    <t>72b7c2f9-1884-4d7f-a6e2-86cba9514245</t>
  </si>
  <si>
    <t>3504af52-5997-4505-9c82-ce8f1778b930</t>
  </si>
  <si>
    <t>6685b40e-8f3f-4858-a151-909c476298e2</t>
  </si>
  <si>
    <t>bdd34ff2-ab52-461c-8e51-a899e0185fb2</t>
  </si>
  <si>
    <t>3f135cf2-5c89-4df9-bc19-3c5050102862</t>
  </si>
  <si>
    <t>a3b4b72d-fa12-476c-9f33-52e077adc762</t>
  </si>
  <si>
    <t>d17747b3-471d-447b-bbf7-fc869de3a64a</t>
  </si>
  <si>
    <t>b37b885e-8056-4c92-a020-a69422a11f76</t>
  </si>
  <si>
    <t>56bb967c-b85b-43ab-9899-3c839edc7439</t>
  </si>
  <si>
    <t>1b5fcf51-3a85-4047-8779-ff507309bde1</t>
  </si>
  <si>
    <t>332b9465-e708-4920-9427-54e76d97c8f3</t>
  </si>
  <si>
    <t>6831287e-7363-4e03-8785-7d42538653ed</t>
  </si>
  <si>
    <t>41529ae7-1d3f-47d6-8369-03102ba09398</t>
  </si>
  <si>
    <t>10020012-08f8-4629-86e5-34234c5b9790</t>
  </si>
  <si>
    <t>4161d394-32d1-4514-aedc-32a05958df86</t>
  </si>
  <si>
    <t>8e24967f-ab60-459d-a277-d225af32ab2d</t>
  </si>
  <si>
    <t>ceed5a95-6403-4bc2-9aec-97a692fda73b</t>
  </si>
  <si>
    <t>4da8bcbe-9299-48b8-918f-07f6cfe3bc93</t>
  </si>
  <si>
    <t>cc08ddc4-39ee-42ae-8349-8def1577e037</t>
  </si>
  <si>
    <t>46c7f6c1-6b46-43a5-90f3-88c0aaf2f74a</t>
  </si>
  <si>
    <t>f7dfad8e-1ae0-4214-8cd6-79ec040e8924</t>
  </si>
  <si>
    <t>155a1d09-9369-4632-9481-0b32f8d7cfa9</t>
  </si>
  <si>
    <t>ea807e65-d314-46c1-967e-ad804d2ff0ca</t>
  </si>
  <si>
    <t>4f4874f5-7884-437e-b49f-e15474ab7f8e</t>
  </si>
  <si>
    <t>c33a3a09-a584-4ebf-93c0-124ed5bc6650</t>
  </si>
  <si>
    <t>cb6babe2-6273-48fc-aa62-3c7a9cfcec49</t>
  </si>
  <si>
    <t>130378fc-0812-4638-b40d-7b35bfd3eebc</t>
  </si>
  <si>
    <t>failed</t>
  </si>
  <si>
    <t>c7d126e1-1a8b-4928-86b3-3888a8396bdf</t>
  </si>
  <si>
    <t>d2f832c2-dd08-4d0f-ae3d-c9d33ffa91ce</t>
  </si>
  <si>
    <t>dbb0f9b6-0604-4ee8-99ef-c3a5e5d10cfb</t>
  </si>
  <si>
    <t>9ca89ceb-1687-4d8e-ae00-33927497e4c5</t>
  </si>
  <si>
    <t>a1cf7109-0dcc-411c-9183-c6698e195a1d</t>
  </si>
  <si>
    <t>0bab1199-207d-4218-aa4f-98937ed65ea2</t>
  </si>
  <si>
    <t>cecdbf55-f69f-41a8-a512-8ae41a5f4abe</t>
  </si>
  <si>
    <t>89f32f2d-6af8-4f67-941f-6f77dad5d1d7</t>
  </si>
  <si>
    <t>237e589d-97dd-4e64-892c-ca5266770e80</t>
  </si>
  <si>
    <t>255d9b49-2136-4f74-8ba4-f93fe949377b</t>
  </si>
  <si>
    <t>f2902328-8b45-43db-a6c0-8c9c23867a39</t>
  </si>
  <si>
    <t>3a97bc41-7a2b-4985-a35e-0898ab6fc4a9</t>
  </si>
  <si>
    <t>72778cc8-05a8-4263-bbbc-dbfdab4a9d3e</t>
  </si>
  <si>
    <t>92899ab6-de47-4738-9927-5083a5b25c81</t>
  </si>
  <si>
    <t>1c0088b8-671f-4aa3-aaf5-a0235612d751</t>
  </si>
  <si>
    <t>e0a037cb-3998-4a9f-b4b3-d0fa63213003</t>
  </si>
  <si>
    <t>c54e9b27-58d1-41af-af38-174cf6265a1f</t>
  </si>
  <si>
    <t>1b756b12-ce43-4277-bd58-91984e361ba0</t>
  </si>
  <si>
    <t>b6d4dcbc-4980-40e6-b1c4-0c13ec42d2e5</t>
  </si>
  <si>
    <t>5ca00875-19b4-4e1a-9c7f-b51fd2aa9571</t>
  </si>
  <si>
    <t>ed8bdd5e-4cef-470c-bced-85a72e8a7bf2</t>
  </si>
  <si>
    <t>75e1bb95-c7a6-4e00-b060-9ab655dad082</t>
  </si>
  <si>
    <t>fb6817dc-a533-4f19-be7f-8815d1df18ba</t>
  </si>
  <si>
    <t>2aada190-4864-4e93-a64f-4963850f6109</t>
  </si>
  <si>
    <t>1529e7b0-7317-47d8-8d43-e9e60397b456</t>
  </si>
  <si>
    <t>8cf7f14a-bf44-4abe-a174-f67a3ab9a7c3</t>
  </si>
  <si>
    <t>08f0a97b-107c-4219-8ceb-5906b0cf504d</t>
  </si>
  <si>
    <t>43d5a441-54d4-4f8a-9c95-3d1f6c5968bf</t>
  </si>
  <si>
    <t>ab3e3bc5-f848-4ba1-b2ed-c5f35a0be0d7</t>
  </si>
  <si>
    <t>61220b8b-4fb2-41f1-a379-2b81582c9af3</t>
  </si>
  <si>
    <t>d58e36bc-31e5-493a-9b13-960191d16038</t>
  </si>
  <si>
    <t>6d5a223a-e244-4f7b-b4a0-a23118ca9ac0</t>
  </si>
  <si>
    <t>a02c81ea-8373-4636-bb1e-d0f2ed45f821</t>
  </si>
  <si>
    <t>1010f220-547b-4794-85a3-e87287a9665f</t>
  </si>
  <si>
    <t>fa8df7c9-d804-4ad8-979e-fef1dd2eb34a</t>
  </si>
  <si>
    <t>64eb97bb-2d9d-4cd2-b4a0-8ecc7ccefcba</t>
  </si>
  <si>
    <t>6822711d-d2ec-4315-a70d-c3e9737c7770</t>
  </si>
  <si>
    <t>ff99ddd2-93bb-4107-91b9-ff39995d4c0d</t>
  </si>
  <si>
    <t>8fdc37a4-4f65-476f-a03e-46b192aa5c8f</t>
  </si>
  <si>
    <t>8416d0b0-7b2c-4cbb-9f3e-434ebd500aa2</t>
  </si>
  <si>
    <t>f986d9fe-4f23-4fd5-9b27-27efe0d26306</t>
  </si>
  <si>
    <t>b1e9b558-5a51-4710-a79a-4617b89e79c5</t>
  </si>
  <si>
    <t>96176a57-584a-442f-8a35-4c1cc3dcb727</t>
  </si>
  <si>
    <t>170e5058-025f-4af4-a53b-77f7c4eda599</t>
  </si>
  <si>
    <t>ee495d9b-e832-45df-b73e-bcfe6c4c3c34</t>
  </si>
  <si>
    <t>8b5bb2ed-6f45-4ac6-a58b-17a7fb9d0ae8</t>
  </si>
  <si>
    <t>69ac46c8-10ce-4a31-a195-4551f1694cec</t>
  </si>
  <si>
    <t>98b36572-5404-4469-a940-19f9fdc3e96e</t>
  </si>
  <si>
    <t>058f0ecd-25f4-4f73-9c76-e940fb71315f</t>
  </si>
  <si>
    <t>b5c36810-1f8a-4230-953a-46c43d64dfac</t>
  </si>
  <si>
    <t>65c0cadc-4f20-41af-bb40-c15ff52421e6</t>
  </si>
  <si>
    <t>a42718b6-a8ad-41f1-8c9f-28379c0434bc</t>
  </si>
  <si>
    <t>d2d5f2cc-5429-47c4-a4d3-8eac0a5bb558</t>
  </si>
  <si>
    <t>efc4b08a-3bde-425e-b3c1-79cb01911666</t>
  </si>
  <si>
    <t>a5e544c0-938d-488f-bcdb-c1b02b8d7acf</t>
  </si>
  <si>
    <t>04a73071-85e0-4029-96b1-75019d4d6b81</t>
  </si>
  <si>
    <t>bd320b9d-1eed-41da-ad32-67b11aa9f5e1</t>
  </si>
  <si>
    <t>45ce903c-7ae2-436f-b47d-f536a011fa60</t>
  </si>
  <si>
    <t>23c642f6-8cff-4022-810c-e7bb1e190fc9</t>
  </si>
  <si>
    <t>af0d6d32-b983-4c95-9b8c-be4be5cdbc4c</t>
  </si>
  <si>
    <t>b99c9fcd-04d2-49a4-ae62-c990e1654697</t>
  </si>
  <si>
    <t>58dbc7d1-7bb7-4b9f-841d-53045264b108</t>
  </si>
  <si>
    <t>668b367f-8c89-49ed-8ac7-55a96ed402e6</t>
  </si>
  <si>
    <t>d9c1b34c-e08b-49c1-974b-e8800751716c</t>
  </si>
  <si>
    <t>1bf172bd-7fe7-4835-83ac-aa56f33059ef</t>
  </si>
  <si>
    <t>75ac3cb8-c6d8-48dd-a57d-bd1a1092495e</t>
  </si>
  <si>
    <t>16170c6c-28f9-47b6-877d-48ae6c12284a</t>
  </si>
  <si>
    <t>5f03bb3a-62c2-4812-a66a-6d59fbfd3578</t>
  </si>
  <si>
    <t>117f999e-3625-409a-b407-b571c300869f</t>
  </si>
  <si>
    <t>cac620db-741f-480c-9afc-7d12d8390959</t>
  </si>
  <si>
    <t>61a6c170-ca2b-4acd-8ff4-0812089decd1</t>
  </si>
  <si>
    <t>7b63b0e3-8831-4ae2-a211-8ea882fd665c</t>
  </si>
  <si>
    <t>98db85a2-28d8-4832-9aa3-97d7bd7e1770</t>
  </si>
  <si>
    <t>8658f132-5430-4dc6-9518-48ed82b43e04</t>
  </si>
  <si>
    <t>f5a1379f-9cd5-4554-9069-97c00d46b068</t>
  </si>
  <si>
    <t>4d8bcd7a-e393-40f1-a55c-9d46d67c75a0</t>
  </si>
  <si>
    <t>1f29fed1-c26a-4c36-872a-c3d05b52cc2d</t>
  </si>
  <si>
    <t>cdfa2c76-a414-48a6-80d5-58e159f7a568</t>
  </si>
  <si>
    <t>b1e4ad9f-0bad-407b-8d0e-c0b5a960939d</t>
  </si>
  <si>
    <t>e21a2b9c-93dc-44ad-9ce5-c3e80058a336</t>
  </si>
  <si>
    <t>9f18dbca-30c1-4e30-b83e-54b46534651f</t>
  </si>
  <si>
    <t>c9ab9bc9-3bae-4489-8f77-177ebabc2137</t>
  </si>
  <si>
    <t>ea059c0f-79ee-46ed-998c-ba8c19241836</t>
  </si>
  <si>
    <t>b028b48f-280c-447a-9674-9c79b292a4df</t>
  </si>
  <si>
    <t>6290b13c-437e-4963-8436-bbe784a6b418</t>
  </si>
  <si>
    <t>8e102341-9fea-4f97-936f-5d06f783c80e</t>
  </si>
  <si>
    <t>5c736bf1-4927-4471-aecf-fa54607458b7</t>
  </si>
  <si>
    <t>301092c1-6995-4ed6-b39a-5f6537c69c1a</t>
  </si>
  <si>
    <t>e40e3621-c814-455b-aac3-46fa66a6fed9</t>
  </si>
  <si>
    <t>c7a0372c-eeb8-4423-a61c-4ead480804bd</t>
  </si>
  <si>
    <t>3cbfecf5-81e5-4c86-8f09-3cb5617f7bef</t>
  </si>
  <si>
    <t>01e1342e-aebc-4e58-bd97-bca356a3c361</t>
  </si>
  <si>
    <t>08503029-8f86-4b0c-b635-5b4bff89d63f</t>
  </si>
  <si>
    <t>5ac99f55-597c-4a27-bef4-1a7f6081a810</t>
  </si>
  <si>
    <t>febae53f-9ace-4da6-b574-b86c9e6d3e77</t>
  </si>
  <si>
    <t>fbc105ff-f55a-4131-88f6-e25e14bea65e</t>
  </si>
  <si>
    <t>6ffad9be-2504-47cd-9001-bc480ed55c97</t>
  </si>
  <si>
    <t>495cd89f-25b3-4ec7-932d-216ecfbb4889</t>
  </si>
  <si>
    <t>174b5838-953d-4674-a976-c4a677648458</t>
  </si>
  <si>
    <t>bf13791e-29a7-4677-8d39-8de39aa9f2b9</t>
  </si>
  <si>
    <t>b6a31791-4ea4-4895-833b-ac853fbe80a5</t>
  </si>
  <si>
    <t>9fb2ac0e-24d6-4d42-a4f8-05f33abfd03a</t>
  </si>
  <si>
    <t>4dff5b58-eda7-4007-a452-da46df91d5f3</t>
  </si>
  <si>
    <t>0cfba7e1-f62c-4b3f-9eec-f5073d203430</t>
  </si>
  <si>
    <t>d570049f-46fe-43a8-a0c7-ea971cec3cc9</t>
  </si>
  <si>
    <t>41442ecc-1d21-4ba8-84f1-238bbbd2c429</t>
  </si>
  <si>
    <t>465c8eae-df99-4f6f-9409-0666931a69f6</t>
  </si>
  <si>
    <t>5ba5120b-6915-438b-acf4-8f149b1b1424</t>
  </si>
  <si>
    <t>e063492a-0dea-44f1-90a7-f88a4346a2d4</t>
  </si>
  <si>
    <t>179a420d-6459-494a-8c35-8a25a6b6e5cc</t>
  </si>
  <si>
    <t>a1369b99-6a96-4133-851a-426beeb15b06</t>
  </si>
  <si>
    <t>1286a30b-c09f-4f4b-bd76-fc2fb59c9425</t>
  </si>
  <si>
    <t>31d087fb-cafc-4db1-8bd3-700ab439b1c5</t>
  </si>
  <si>
    <t>e864b7db-5f6b-409b-b4ed-0cb979a80eea</t>
  </si>
  <si>
    <t>aaf4f1e6-b953-4d96-8ec5-f9bf80c51520</t>
  </si>
  <si>
    <t>18ec9a3a-63a9-4e43-94d8-558b40982555</t>
  </si>
  <si>
    <t>f0f83b56-df84-4836-bbfa-64538cf0d261</t>
  </si>
  <si>
    <t>23ac4b35-a54f-4ae0-aecf-2ac8dd8798d1</t>
  </si>
  <si>
    <t>c193631b-f4ae-450b-826d-e1c16b86d518</t>
  </si>
  <si>
    <t>b779cbf8-4761-4376-a0b3-37ce0f46e721</t>
  </si>
  <si>
    <t>8a3a9110-79f7-4036-bde5-53889f8b9538</t>
  </si>
  <si>
    <t>8bba09d2-af46-48b7-b8a2-dab589106994</t>
  </si>
  <si>
    <t>2768fc06-b59c-4f3e-813f-7b8a20c264e9</t>
  </si>
  <si>
    <t>41875bd9-5b30-436b-8a82-81bcb649412e</t>
  </si>
  <si>
    <t>f239a4d7-8410-4233-ab28-294c1650b551</t>
  </si>
  <si>
    <t>e0ecd539-69f8-430c-84e7-4c6e26968d35</t>
  </si>
  <si>
    <t>b7b6b75c-c9e3-4500-916d-654d9c486818</t>
  </si>
  <si>
    <t>8b511893-7a21-4803-ac90-fb46daea7307</t>
  </si>
  <si>
    <t>2dba8310-a0ca-4512-9f3c-0c2b21975efc</t>
  </si>
  <si>
    <t>e47ec6b2-191e-4081-80fe-74cb30ddfea2</t>
  </si>
  <si>
    <t>dff9a12c-5fc0-4306-856a-36bcc8ff28ed</t>
  </si>
  <si>
    <t>e985777f-32c6-4b0e-96d0-021243f1e4bd</t>
  </si>
  <si>
    <t>bd429d52-dda4-4c73-b819-94319538892f</t>
  </si>
  <si>
    <t>7335a668-1b24-43de-8619-61c96bf4d297</t>
  </si>
  <si>
    <t>c8838de3-a9e5-4ef2-870a-00616b7456e5</t>
  </si>
  <si>
    <t>7974c34e-1de7-48ba-95e2-de17739e2a7a</t>
  </si>
  <si>
    <t>50a7907e-b096-4b02-bb07-748c00da3549</t>
  </si>
  <si>
    <t>edf046ac-675d-4e0e-b624-b9860bfc1ecc</t>
  </si>
  <si>
    <t>14b71722-4ddd-482d-8d3f-17d7d1b4303b</t>
  </si>
  <si>
    <t>9cc7e628-ee09-4efa-a8e2-704cb7dfc6d2</t>
  </si>
  <si>
    <t>80009183-a96b-496f-97a0-a3bda9b72729</t>
  </si>
  <si>
    <t>63b76926-e2b5-494c-a3d7-68f429735564</t>
  </si>
  <si>
    <t>33f31306-73fb-4b79-85e7-d608d42a98e7</t>
  </si>
  <si>
    <t>8d0b6f9c-9e3c-406c-a531-5fa9fb601542</t>
  </si>
  <si>
    <t>f04bf8ee-d0f3-4f8e-808f-327e177bc8dd</t>
  </si>
  <si>
    <t>b04eade2-5bac-4868-b82d-d9cf2f6b2670</t>
  </si>
  <si>
    <t>2f78e2d3-2cf9-4391-9a9e-eb413f53d3b0</t>
  </si>
  <si>
    <t>b7cddf93-9365-4b59-808d-a4299b4b7071</t>
  </si>
  <si>
    <t>badc35e9-628a-4a06-8ea3-40fc4eabf825</t>
  </si>
  <si>
    <t>505553e3-1e11-4543-b573-ad58ed3dbad6</t>
  </si>
  <si>
    <t>95b03b42-f342-4bbf-b9a1-b6c60d7fdb4e</t>
  </si>
  <si>
    <t>c190845a-9ab8-409c-a1ae-1b17e95b2b61</t>
  </si>
  <si>
    <t>cdd09d85-89f0-4a5d-90a9-3523a649afb2</t>
  </si>
  <si>
    <t>512f54ac-eb17-46d4-b4b3-5aea612d01ca</t>
  </si>
  <si>
    <t>cc60e431-1e60-430d-8947-3457a65ab4db</t>
  </si>
  <si>
    <t>2ed15e03-3208-4f59-a97a-c786b9ab3bef</t>
  </si>
  <si>
    <t>9d681336-ba19-4210-b093-3055dd5b9f94</t>
  </si>
  <si>
    <t>801a1dc4-20e7-4b6a-8c26-0ce91fd37aad</t>
  </si>
  <si>
    <t>3528b907-1619-44da-a8d7-dfb76b0f35b3</t>
  </si>
  <si>
    <t>cc84cd3f-a0a7-46e6-a20c-68b244d800de</t>
  </si>
  <si>
    <t>b0d962d6-f0bd-4f27-bd85-4775eef1650c</t>
  </si>
  <si>
    <t>caf30761-2baf-45e8-aa37-d037fb4bacc0</t>
  </si>
  <si>
    <t>314cf9ed-412e-4be9-8d45-8800ddb22641</t>
  </si>
  <si>
    <t>75731c1c-415f-4229-85d2-90b12d5760da</t>
  </si>
  <si>
    <t>3cc8b8f8-3ed6-484f-8d8a-bcf4dd5c83a0</t>
  </si>
  <si>
    <t>0111ff1f-009d-4374-a3a8-a3297b276959</t>
  </si>
  <si>
    <t>0f7f038e-8b97-4627-8859-cc7966d3da39</t>
  </si>
  <si>
    <t>b79b0707-a6bd-447e-9cd9-debadc7dcf23</t>
  </si>
  <si>
    <t>94ae4dab-11d7-454e-a148-cb74f1505dc5</t>
  </si>
  <si>
    <t>a48eae4e-2ff1-4c44-94e3-2ca6c6f582dc</t>
  </si>
  <si>
    <t>21abf9bc-8c4c-463c-b5bd-552192458e30</t>
  </si>
  <si>
    <t>9674ba1f-b0e9-4cd4-a2f8-6429f57431cd</t>
  </si>
  <si>
    <t>9aa498e7-24c9-4fcf-a1a8-db4efdbc592a</t>
  </si>
  <si>
    <t>69a88f4f-2270-486c-8572-e0d1608ce59b</t>
  </si>
  <si>
    <t>30dbda66-75e5-4cfc-94c8-41300533898e</t>
  </si>
  <si>
    <t>57dfd70f-6657-46b5-8d73-f351f0e59a8c</t>
  </si>
  <si>
    <t>9e95b94b-8495-43af-bb9e-5af932594753</t>
  </si>
  <si>
    <t>e5232401-8c6d-40cc-94f7-4d89a77664e1</t>
  </si>
  <si>
    <t>d9d06622-8583-47d3-b7ed-725b5ceb83f4</t>
  </si>
  <si>
    <t>fa87a37c-bf1d-4825-bbc4-f42ea8ae2116</t>
  </si>
  <si>
    <t>3230e4a6-6972-44a4-82cd-fd69f9bdb05d</t>
  </si>
  <si>
    <t>843a6dae-4daf-468d-b565-4e95406e50d0</t>
  </si>
  <si>
    <t>3142c2f5-053e-44d9-85cf-b182559f86af</t>
  </si>
  <si>
    <t>68303cda-373c-48ab-a142-72d57e82f81a</t>
  </si>
  <si>
    <t>000a5e6c-ea66-4cc0-8843-eff2f01edc26</t>
  </si>
  <si>
    <t>41f810ca-dd56-428b-8c82-679ef7c28ff4</t>
  </si>
  <si>
    <t>c1c83366-6321-475e-a768-2abdc1315995</t>
  </si>
  <si>
    <t>cd8c649f-ffa5-46b5-ae92-19b97a60035d</t>
  </si>
  <si>
    <t>13f9efd6-4218-43ad-8968-05490b4fd69b</t>
  </si>
  <si>
    <t>401d9c3c-58ad-4328-8fa7-224d753865c0</t>
  </si>
  <si>
    <t>6520c65a-f81a-4941-b21e-265f98bb850f</t>
  </si>
  <si>
    <t>57c1e88e-0ee5-45c5-bd35-70176af89b32</t>
  </si>
  <si>
    <t>d510a9b8-4184-40b1-828a-194960559a7b</t>
  </si>
  <si>
    <t>b7692bb2-9272-4b56-8258-9b15d1464997</t>
  </si>
  <si>
    <t>3fbbba2b-d21b-4145-b13d-2e3b8b17d239</t>
  </si>
  <si>
    <t>60d88c82-fd55-4208-8c84-7cbd91c44c01</t>
  </si>
  <si>
    <t>ad347fe0-5288-47ad-b09c-468fa0074eb4</t>
  </si>
  <si>
    <t>5f911670-c5ae-4e89-8247-4030229146b5</t>
  </si>
  <si>
    <t>83ef2624-3603-4e73-b1be-9e03a345e0e8</t>
  </si>
  <si>
    <t>b0b3d184-03ab-468e-bdc2-400d5a1f3484</t>
  </si>
  <si>
    <t>15b2e4cc-5039-4380-9c8d-cfd69338c8c3</t>
  </si>
  <si>
    <t>558c9528-23bb-4d21-82f9-e30405ddb5ae</t>
  </si>
  <si>
    <t>e34e2c3c-8760-4e5e-a633-33ac0295e20d</t>
  </si>
  <si>
    <t>ca1ffffc-62c9-4210-9343-a07248f74df8</t>
  </si>
  <si>
    <t>4e70a726-6d0e-41bb-a2f1-c71e544ee474</t>
  </si>
  <si>
    <t>2660383f-2747-49d4-840d-d4e8e23944bb</t>
  </si>
  <si>
    <t>8d534652-72c1-47f2-ad94-85c87eaa3203</t>
  </si>
  <si>
    <t>18693016-ff17-4ac4-bc54-9ee3c455fb17</t>
  </si>
  <si>
    <t>ea5d09b6-bf04-45e8-a08d-447406bc8f04</t>
  </si>
  <si>
    <t>89facca7-76b9-47c1-a907-cad11d46133b</t>
  </si>
  <si>
    <t>49aba0c0-fa86-483e-9fde-c0f53ddb1630</t>
  </si>
  <si>
    <t>e99e6aae-7f50-4568-a4e0-69c6ec64d009</t>
  </si>
  <si>
    <t>5305294f-7b44-4178-b520-b4950a092641</t>
  </si>
  <si>
    <t>98c06ae6-07ef-4584-9cce-7199191001ab</t>
  </si>
  <si>
    <t>8250c876-9b0b-4a3c-a987-9a904d1d37c5</t>
  </si>
  <si>
    <t>0a0ac5a0-f110-4e21-9ee7-8e5f654d3a92</t>
  </si>
  <si>
    <t>4f9aae8f-d0dc-4b36-a4ca-d2e0138b343c</t>
  </si>
  <si>
    <t>fa330048-ebf6-462c-afe1-3212524dba22</t>
  </si>
  <si>
    <t>392a740d-887e-4d18-a8e1-5e7a8df2cb83</t>
  </si>
  <si>
    <t>65da6ed9-fa74-47b2-a33e-3a7deb53a9f0</t>
  </si>
  <si>
    <t>00ed979e-5dc6-48fa-af07-4ddc6f2cf18c</t>
  </si>
  <si>
    <t>8ef05fb6-b51a-4343-8f2c-9a93e4d84774</t>
  </si>
  <si>
    <t>e75cd8f1-9894-4e1b-92fd-8c4197c6c710</t>
  </si>
  <si>
    <t>abc78c16-c413-4891-8eef-bc9a64e5d624</t>
  </si>
  <si>
    <t>fe967696-43fc-413b-8b78-c70f32e48abb</t>
  </si>
  <si>
    <t>c0133f45-f0c0-4795-b0c7-a626564c6abb</t>
  </si>
  <si>
    <t>787b0c34-2470-4ae1-ab7c-3fce14c08915</t>
  </si>
  <si>
    <t>8c568296-500c-4a13-84f3-ea7b9594b57b</t>
  </si>
  <si>
    <t>9add0ed4-4b1d-493c-985a-3166f6e0fb59</t>
  </si>
  <si>
    <t>4c94ad90-cc77-42eb-9f8d-5d5aaaaf3580</t>
  </si>
  <si>
    <t>f6b5e307-492f-4150-8851-d22d3552ae2c</t>
  </si>
  <si>
    <t>a1e4f98e-db28-4542-8f46-f43c5727a173</t>
  </si>
  <si>
    <t>d62f1875-616b-4181-9d57-4f963e33360f</t>
  </si>
  <si>
    <t>f3c76a83-a6f1-40d4-b270-88a47de12170</t>
  </si>
  <si>
    <t>046d7f85-5eeb-4821-aeba-0bc55a7eb8d8</t>
  </si>
  <si>
    <t>7ccd27f7-5070-433c-909a-f72fa2460888</t>
  </si>
  <si>
    <t>77909fa0-b854-4438-b107-dacbc1c7ae53</t>
  </si>
  <si>
    <t>13a3351a-a756-4e87-bf58-1227703c3000</t>
  </si>
  <si>
    <t>d4b28df0-b91c-46e3-94af-4232d983a6e1</t>
  </si>
  <si>
    <t>c77f85b2-17dc-4fcc-8534-20149b5b9ad0</t>
  </si>
  <si>
    <t>8e942a11-2ec1-43fa-8977-6f3dcbd4a229</t>
  </si>
  <si>
    <t>304b103e-c1e1-477c-9059-f24dc06ddd75</t>
  </si>
  <si>
    <t>e107887f-8e0c-4434-8ba8-1b6e3e21e58f</t>
  </si>
  <si>
    <t>b6e40c60-5c86-4eeb-825a-cd49ef70772b</t>
  </si>
  <si>
    <t>422d7ff1-c1fc-422f-9e2c-701d9bab750c</t>
  </si>
  <si>
    <t>37a93341-55d1-47d6-ab2d-fdf98d507c7a</t>
  </si>
  <si>
    <t>d437fd51-f101-4cdc-9b77-b52ea3699ae8</t>
  </si>
  <si>
    <t>3f93ed01-0377-4033-a8bd-941f14964527</t>
  </si>
  <si>
    <t>7a2ccd36-04a1-4a6a-92df-bed39e5edaad</t>
  </si>
  <si>
    <t>6e987038-c07c-4796-a57b-26e819ad2d7c</t>
  </si>
  <si>
    <t>96e2b496-ccd3-4ded-9605-4323bd51bb74</t>
  </si>
  <si>
    <t>9dfff988-b7b4-45bf-b991-aaa12142d625</t>
  </si>
  <si>
    <t>d7b3ad90-f857-4478-a07d-a2d34e7ca574</t>
  </si>
  <si>
    <t>cd69acf9-453d-4c38-b84e-6474cee5d463</t>
  </si>
  <si>
    <t>8e4e2551-4444-4b90-af54-607295898534</t>
  </si>
  <si>
    <t>05478b95-1ec8-4e7a-8fe7-6e011d07d3fa</t>
  </si>
  <si>
    <t>1d3ec872-3b42-4825-98ab-f0e2851dbe46</t>
  </si>
  <si>
    <t>bbb61832-4037-4117-99b6-73ff1fc9fe29</t>
  </si>
  <si>
    <t>1284f0b5-6502-4345-b2c7-8746bfbd458d</t>
  </si>
  <si>
    <t>b75d82a2-bc3d-4ce1-ab4b-e5c8ffda2780</t>
  </si>
  <si>
    <t>c34f974d-ad27-417a-a762-dbe90c196cf8</t>
  </si>
  <si>
    <t>c4fdf743-bd05-4392-b324-a9cb3dec19c8</t>
  </si>
  <si>
    <t>a034af53-0fdc-4338-ac49-20fd1026e4d8</t>
  </si>
  <si>
    <t>31b2abb1-05b7-4e12-b554-0e950e570e7f</t>
  </si>
  <si>
    <t>304e0e99-9501-4993-92d0-28d67c00177f</t>
  </si>
  <si>
    <t>b1c4dbee-6cbd-4d67-a0f0-c980991e398b</t>
  </si>
  <si>
    <t>781426a1-3c5a-4036-b8bc-3aff1f22c2a7</t>
  </si>
  <si>
    <t>11c3b4b5-2f17-4651-9c46-d0fd8d6f6114</t>
  </si>
  <si>
    <t>9bd420bc-ba7a-4749-92bc-c5c46995a43f</t>
  </si>
  <si>
    <t>00d9492d-0bc4-48df-9ce6-c9df54f1f677</t>
  </si>
  <si>
    <t>ebe39baa-1707-4dec-9c2f-e89e0c14a807</t>
  </si>
  <si>
    <t>e8ed4368-c2d6-4ef3-9dce-44b5b0886a52</t>
  </si>
  <si>
    <t>d5a3720c-ec0a-4035-86f4-006bb311ac5f</t>
  </si>
  <si>
    <t>e96b3ede-ba25-4f39-a947-6fa73fbabf98</t>
  </si>
  <si>
    <t>63573810-cab4-4f02-b5ac-456583034dca</t>
  </si>
  <si>
    <t>67193637-36fc-4697-9028-f23566e724e5</t>
  </si>
  <si>
    <t>fda5b677-039b-4673-98e5-e5067fb92ff6</t>
  </si>
  <si>
    <t>ba862b0a-0a97-4dd6-b8b4-95fc71990baf</t>
  </si>
  <si>
    <t>cfdfa5d5-a756-48c4-b19f-e1aca0a8de16</t>
  </si>
  <si>
    <t>3f62218d-d7f9-4388-ae23-7200a2bb50d6</t>
  </si>
  <si>
    <t>67d49841-a730-4dac-be12-12d636adcfe5</t>
  </si>
  <si>
    <t>beb60163-103d-499f-ae9e-f188bc3adf2f</t>
  </si>
  <si>
    <t>d12ce2e5-99bb-48e9-8efe-f9572750ce22</t>
  </si>
  <si>
    <t>df8d2619-cfd3-4622-ab26-5fbe90a45006</t>
  </si>
  <si>
    <t>291eaf9d-76d2-43da-aa11-e160257b3060</t>
  </si>
  <si>
    <t>dd5411f9-f45a-47da-b9ee-11625a12557e</t>
  </si>
  <si>
    <t>2b7fc806-7859-43f9-8cfe-8e3e500058d8</t>
  </si>
  <si>
    <t>ef91f83d-3b94-4724-8e03-8342437c4aa4</t>
  </si>
  <si>
    <t>44ce09dc-4364-4cbd-b6a1-0618cd26a2ec</t>
  </si>
  <si>
    <t>fcb6b43c-064c-4b02-afef-05ad791f5773</t>
  </si>
  <si>
    <t>144b95eb-3f69-4c4c-b43e-d3ba49d400e0</t>
  </si>
  <si>
    <t>d4187042-89e5-490d-b7f2-7d1b429750ab</t>
  </si>
  <si>
    <t>cce3a83c-0a7b-40d4-bc96-a1fc23a449c5</t>
  </si>
  <si>
    <t>488734d7-c91c-4e9e-ba05-e0ecba6f4212</t>
  </si>
  <si>
    <t>3cf68284-6a16-48b3-a36d-68de23b518e0</t>
  </si>
  <si>
    <t>6a08334a-c681-407b-89bd-1e126bf39b0b</t>
  </si>
  <si>
    <t>4a3dc2d0-9eb9-407d-9767-7f40bf14d844</t>
  </si>
  <si>
    <t>3120d243-e1f6-4cad-94c2-2be19ac3a814</t>
  </si>
  <si>
    <t>0d2ff8a9-55af-444f-a83f-a33a9c3584d1</t>
  </si>
  <si>
    <t>713ea31a-6818-47fa-be56-a30a42f6a6e5</t>
  </si>
  <si>
    <t>e1f21860-6dd6-40be-b727-e36464ff512a</t>
  </si>
  <si>
    <t>b78cb469-d6c2-4307-b942-8e706a256d74</t>
  </si>
  <si>
    <t>ac5ab16d-0827-405f-9908-ab05e206d9c1</t>
  </si>
  <si>
    <t>105f9de8-23a5-498d-8145-3d97370d19fe</t>
  </si>
  <si>
    <t>4fa92810-3abe-4ce2-9ca4-9eeecba38649</t>
  </si>
  <si>
    <t>c19b88a3-a52b-4ea9-b09a-9b787e205964</t>
  </si>
  <si>
    <t>2cfccd1e-9b86-44d8-9300-6ac10f5dff69</t>
  </si>
  <si>
    <t>9f0bf26a-6de0-44be-b004-e54d59b4f757</t>
  </si>
  <si>
    <t>85444f07-25a7-4b86-a2ea-2fe2b412d64c</t>
  </si>
  <si>
    <t>7447108d-419d-45bd-a126-4c57ce3d3cbd</t>
  </si>
  <si>
    <t>34158698-864a-459c-9d6d-2c52400ba97e</t>
  </si>
  <si>
    <t>9dcd3de1-df62-4bd8-84a7-4796614dc251</t>
  </si>
  <si>
    <t>f9d4e8b6-5550-4d97-b14d-b95b5383c406</t>
  </si>
  <si>
    <t>86b845b1-44f4-4be5-9d3d-b1f5527ee398</t>
  </si>
  <si>
    <t>a3487934-6d5c-445a-af09-92a261c3faac</t>
  </si>
  <si>
    <t>35fbd711-0c13-4c34-8d48-d43a1d65939f</t>
  </si>
  <si>
    <t>bf48f650-c92d-4717-813f-6180c5d7b55a</t>
  </si>
  <si>
    <t>009770a2-bcdc-4fe3-9e29-52b4dac96aa9</t>
  </si>
  <si>
    <t>c5917426-0a37-4692-9730-df4ad21ae97b</t>
  </si>
  <si>
    <t>248b8e9d-9e68-43d8-815a-90106adeb779</t>
  </si>
  <si>
    <t>03382851-d990-4853-9ea8-29773fa97a25</t>
  </si>
  <si>
    <t>fb0e1be0-a604-46f6-80f7-29a88e1399eb</t>
  </si>
  <si>
    <t>fe3a99bb-f840-43c8-912c-3be933e0fd9f</t>
  </si>
  <si>
    <t>96f83708-4914-4cf4-8877-8ce22155e014</t>
  </si>
  <si>
    <t>30b8ea06-c7a8-4905-a274-d27f68003d51</t>
  </si>
  <si>
    <t>850d7a6b-b0b4-4804-b7ed-9e8ee869615a</t>
  </si>
  <si>
    <t>a3622964-feba-4ca2-a5a8-0a8741215b1a</t>
  </si>
  <si>
    <t>ad1c07c3-d187-4158-8a79-07bea4bee08b</t>
  </si>
  <si>
    <t>70d3e228-98ae-41ce-9b20-ef81ac1ae845</t>
  </si>
  <si>
    <t>158af1a3-7ecc-4d5c-a71d-1ca6d18e8ebc</t>
  </si>
  <si>
    <t>11164eee-2ed6-4b60-8517-98bc8d0cad14</t>
  </si>
  <si>
    <t>fcef22a4-e36c-4c00-973f-5c6ecad98489</t>
  </si>
  <si>
    <t>bffb1ade-2141-4f9c-ad10-1d079bb853e2</t>
  </si>
  <si>
    <t>dad7f3d1-fdde-426c-b845-e77f0a044d59</t>
  </si>
  <si>
    <t>5b8ca694-d30a-47f1-ab37-eda3694a6ca6</t>
  </si>
  <si>
    <t>b981b3c2-c125-443f-811f-2de4a8bb0d3e</t>
  </si>
  <si>
    <t>a8c798ae-a41f-4443-9b8a-8da92f05f336</t>
  </si>
  <si>
    <t>1ce5408f-a907-436c-84be-2763d3dc986e</t>
  </si>
  <si>
    <t>25b32c16-4fe1-4014-853f-1a7b28e7e2b9</t>
  </si>
  <si>
    <t>7a70c041-7a1c-4eb0-918d-e268cbf72d70</t>
  </si>
  <si>
    <t>38c7658e-047f-43a7-a546-c96a1a7f7ef5</t>
  </si>
  <si>
    <t>cb4cf04d-4657-4b59-b744-66b42b1c34ef</t>
  </si>
  <si>
    <t>a15440da-4d55-445c-8fae-75d8cfebffed</t>
  </si>
  <si>
    <t>ed3e24c7-f584-4d03-839a-563e1455a895</t>
  </si>
  <si>
    <t>1c837077-babd-4d56-95aa-66c411626955</t>
  </si>
  <si>
    <t>d62cf490-b819-4ed3-8a63-32ffa597f425</t>
  </si>
  <si>
    <t>3e4fafa0-b7ff-4eb4-9675-aa02c2c10e7b</t>
  </si>
  <si>
    <t>76e25a53-87c8-4cb4-8659-9280ce781eb5</t>
  </si>
  <si>
    <t>981f4a3f-a006-46ba-b050-18ab43dbb7ab</t>
  </si>
  <si>
    <t>c2ffd2e6-5de2-4afe-a75b-91bd78d39b44</t>
  </si>
  <si>
    <t>586c2a05-2dd1-4a8e-af05-2d4c179ea4e2</t>
  </si>
  <si>
    <t>0f414fb4-06b8-4fd6-80ae-a9966c2ccac5</t>
  </si>
  <si>
    <t>ca5d7c35-1bb3-4ab2-8a06-89fbfc50a1ed</t>
  </si>
  <si>
    <t>d2ba450e-2e73-4be0-b611-f3293c9854ee</t>
  </si>
  <si>
    <t>6ea56de8-3389-4969-af9f-8841adf4ca2b</t>
  </si>
  <si>
    <t>ccfd9242-3cf2-4356-9e1e-279983374129</t>
  </si>
  <si>
    <t>717ba4ca-e4db-4194-80f8-8f3ae7f31ba2</t>
  </si>
  <si>
    <t>6e13dec2-46e8-41ef-9d8f-3be682579814</t>
  </si>
  <si>
    <t>d67aa4ec-55f9-4770-9acd-bf0f70c048a5</t>
  </si>
  <si>
    <t>b8566893-7b0e-4383-9edc-c96a0b305d0c</t>
  </si>
  <si>
    <t>f8947a8b-9f17-4efc-aa1d-04f18d1b5084</t>
  </si>
  <si>
    <t>d953978b-9ca3-4b23-b047-b787f00698f1</t>
  </si>
  <si>
    <t>d0021a02-c6f8-423d-8d2f-dd5712c39387</t>
  </si>
  <si>
    <t>e36b178b-06b9-4363-864f-22f2e52b55cd</t>
  </si>
  <si>
    <t>7404c168-f068-40e6-9e84-c35da889cbad</t>
  </si>
  <si>
    <t>b69e5763-a501-419e-ad5b-943546d9d6ae</t>
  </si>
  <si>
    <t>c5440f38-a3eb-4509-b51c-ad4b6cd46538</t>
  </si>
  <si>
    <t>0d4cdf81-94c5-42eb-9516-dd1d33fac026</t>
  </si>
  <si>
    <t>22f009f5-58ac-40b9-98e6-e4beb7efbcd1</t>
  </si>
  <si>
    <t>c515740a-a5eb-4f27-b12b-c33c0f59f238</t>
  </si>
  <si>
    <t>3885e9be-1453-4c77-b4a8-82fed78984cb</t>
  </si>
  <si>
    <t>ed09b9a9-4ad9-412a-8168-304881384f55</t>
  </si>
  <si>
    <t>c0441675-6fd3-42d1-93fe-0b798ecab935</t>
  </si>
  <si>
    <t>08f00da1-40f8-40a7-aca3-6eedac5e399e</t>
  </si>
  <si>
    <t>52ed5187-2fdc-4cb6-9fdf-e9963ad44e1c</t>
  </si>
  <si>
    <t>a3c8cc96-54c9-48a7-9fd1-92b3d3291df3</t>
  </si>
  <si>
    <t>5426ffa4-ac34-432c-9639-9e5881f26a9d</t>
  </si>
  <si>
    <t>5a1e3d9e-89b5-487c-9123-bb6fdb893798</t>
  </si>
  <si>
    <t>f715a097-0778-4c0d-ba73-4fd28cb4995d</t>
  </si>
  <si>
    <t>5043db76-aba5-4366-8bcb-6ca04cbd951b</t>
  </si>
  <si>
    <t>5ad31bac-0e82-477a-9792-a67087aa1ffb</t>
  </si>
  <si>
    <t>a1fd73c8-4d25-4edc-b703-d7f6a05b2613</t>
  </si>
  <si>
    <t>d6749834-c0f1-4d94-85c2-5b287b304953</t>
  </si>
  <si>
    <t>a4f7dd92-68bb-4e19-80e6-36ab404b652a</t>
  </si>
  <si>
    <t>67b89edb-f86f-4d9e-a4b6-a62304943134</t>
  </si>
  <si>
    <t>66eb2b1a-da12-4c36-b160-abea4656d7d5</t>
  </si>
  <si>
    <t>66e66724-0dc9-4520-9a41-ad32f3d52eac</t>
  </si>
  <si>
    <t>1f575fdf-f185-4144-8c30-a8bc78452fb2</t>
  </si>
  <si>
    <t>0ce4ffe3-b4ec-44b0-86a6-06df0329809f</t>
  </si>
  <si>
    <t>e5d7e4b9-a562-4b0c-9935-accb13a4210c</t>
  </si>
  <si>
    <t>626ac60b-7fb6-4e1f-aa97-0c7d6f1df47b</t>
  </si>
  <si>
    <t>02f742d9-8dc3-47f0-aaa1-97ef928802e8</t>
  </si>
  <si>
    <t>23fb4cfb-d79b-41ff-b0c1-686014f48fb9</t>
  </si>
  <si>
    <t>e9600484-a88b-4d11-95b9-f1e043bc9d10</t>
  </si>
  <si>
    <t>4080c7c4-72bb-43eb-98f9-8996239da542</t>
  </si>
  <si>
    <t>a79d2eda-9082-46d8-83a3-b137a5fccac0</t>
  </si>
  <si>
    <t>fbc283ff-c23a-4e22-ba5b-cd6b107d3f75</t>
  </si>
  <si>
    <t>438a1263-67bd-444b-9167-e3fe6c0dc665</t>
  </si>
  <si>
    <t>1ed1d3a8-e6c5-41b3-af3e-129cb3b74dd7</t>
  </si>
  <si>
    <t>043340d9-b94f-49d3-a4c2-fb98ebb6b23a</t>
  </si>
  <si>
    <t>2decc007-221d-477e-bd41-026cd2091d53</t>
  </si>
  <si>
    <t>7a31d007-0a76-45ba-8258-61c08663bbc2</t>
  </si>
  <si>
    <t>154eca2d-783c-4b71-8c88-4cf4bf79cb89</t>
  </si>
  <si>
    <t>9da09ec1-7f8b-48c5-912e-b9ae0064ac11</t>
  </si>
  <si>
    <t>208ad4f3-b3de-4af5-8df9-63e45a59f94c</t>
  </si>
  <si>
    <t>9f231d49-111c-4df5-a474-099bdb320bd8</t>
  </si>
  <si>
    <t>1c020a46-64e7-40c8-b9d8-7c3b36a8fa75</t>
  </si>
  <si>
    <t>df49099e-2b60-42ed-9f03-de978e1769e3</t>
  </si>
  <si>
    <t>610c92b5-c638-4227-8b75-b388aee099f7</t>
  </si>
  <si>
    <t>dc39e1cb-7e47-49e2-b3bf-4e2ff8daed72</t>
  </si>
  <si>
    <t>9af79bca-d3bb-4d89-9fe5-e1687a3ac2bf</t>
  </si>
  <si>
    <t>64f7bec3-0ba4-4440-8009-b2c80635190d</t>
  </si>
  <si>
    <t>dafdd48b-a799-4c6c-b5d5-13c81e99628c</t>
  </si>
  <si>
    <t>adcf658d-3cb9-4b68-ae73-fff9a7d71fa5</t>
  </si>
  <si>
    <t>025ccad9-0ea1-4491-b8ad-6a4e1c531e9f</t>
  </si>
  <si>
    <t>bb1392ab-ac0c-423f-bc5e-f8291e32a494</t>
  </si>
  <si>
    <t>20f16e19-e79f-4864-adc0-85e3157ab4b3</t>
  </si>
  <si>
    <t>99147b21-4c46-4570-982d-27c88ae3e07a</t>
  </si>
  <si>
    <t>7fc82fe8-c2a1-458c-9fcc-8673cbb44a93</t>
  </si>
  <si>
    <t>a574962d-340b-442e-87af-7ba206bc6141</t>
  </si>
  <si>
    <t>b18687ff-c9be-4446-a72a-b557ebfcf068</t>
  </si>
  <si>
    <t>63dbc05f-8fe1-44e7-bed8-095455eaa83e</t>
  </si>
  <si>
    <t>93c31442-762f-4e58-8194-e7419adc88b2</t>
  </si>
  <si>
    <t>76419bd6-5a93-426c-bbac-cb2a56d75316</t>
  </si>
  <si>
    <t>2c214af0-2d09-4b38-8742-876982bf71d7</t>
  </si>
  <si>
    <t>3224b04f-3fda-4de5-bc50-75e510e907a3</t>
  </si>
  <si>
    <t>29b5092f-0cb6-4cd1-9f12-627640b74c9b</t>
  </si>
  <si>
    <t>b9f19ea8-cb71-4580-a854-f1603204cd98</t>
  </si>
  <si>
    <t>ee45443e-59da-4f74-b791-d38e7a989f78</t>
  </si>
  <si>
    <t>fb38d917-f0a6-420a-b486-e41024d546f9</t>
  </si>
  <si>
    <t>f92cc35e-5980-46c4-bdd8-417f28ecfac9</t>
  </si>
  <si>
    <t>9ae75cff-7e74-492a-95c0-dad68b83986e</t>
  </si>
  <si>
    <t>262769b8-1a12-4579-a09e-04ca2dc4a63f</t>
  </si>
  <si>
    <t>23e5dae8-276a-4cad-a869-fb702a1e05bd</t>
  </si>
  <si>
    <t>be553612-bc50-4933-8d24-6db8456f1270</t>
  </si>
  <si>
    <t>02db8053-9e70-49b6-aa05-b573c342d21e</t>
  </si>
  <si>
    <t>8b316265-3809-4485-a9b1-02c4a993a074</t>
  </si>
  <si>
    <t>7cc15688-8622-41ca-ba1d-3c0f6f69937b</t>
  </si>
  <si>
    <t>2549ed29-439b-4260-adf0-8d416212183b</t>
  </si>
  <si>
    <t>c93a385b-712a-4c9b-9754-e2b052a7de93</t>
  </si>
  <si>
    <t>26106108-9cf4-4ff5-87de-bf7894cb65e6</t>
  </si>
  <si>
    <t>3b6ffc59-8f48-42b1-b106-32abf9311117</t>
  </si>
  <si>
    <t>a648c712-f235-40f5-a0ae-bf3d51714fcb</t>
  </si>
  <si>
    <t>fdc3b47e-afc6-451d-aea2-e7d09a3a701d</t>
  </si>
  <si>
    <t>8f282381-c7bd-4b1c-b09d-ccbeab3447b5</t>
  </si>
  <si>
    <t>40cb01bf-38d2-46a6-8005-ce47492110d1</t>
  </si>
  <si>
    <t>e47f3aa6-297e-4320-a5cf-3077bc8f7114</t>
  </si>
  <si>
    <t>c52b6092-171e-40db-a1f5-231e76a80720</t>
  </si>
  <si>
    <t>3a9bd9e5-0035-4061-bbd3-7fc4002f2e35</t>
  </si>
  <si>
    <t>ce50054f-78ff-4f0d-ba81-b46b41860c8a</t>
  </si>
  <si>
    <t>b92286e8-b85b-4c9d-8b95-a649ebbab356</t>
  </si>
  <si>
    <t>21cebf41-3866-4592-ac18-34753939b7d9</t>
  </si>
  <si>
    <t>e9701202-4a90-4236-873f-699f33990f24</t>
  </si>
  <si>
    <t>d7bb1b41-4c78-4243-a325-305801fb85ca</t>
  </si>
  <si>
    <t>ecd6befc-ee52-4d41-a97a-f0183e625185</t>
  </si>
  <si>
    <t>d17a5a81-29f8-46bb-bfb9-a91e6313abf6</t>
  </si>
  <si>
    <t>ce4c87b7-96e4-4cae-b939-f06cc43e5e7d</t>
  </si>
  <si>
    <t>34420f33-1e0b-4638-b061-27a6a926fe60</t>
  </si>
  <si>
    <t>c3b9b828-d187-4e16-973d-a2ef5117f409</t>
  </si>
  <si>
    <t>704f4db0-1d78-47f3-9679-459cd535e0d9</t>
  </si>
  <si>
    <t>66eb7c55-90a4-48d3-9bbf-b0d6652a3296</t>
  </si>
  <si>
    <t>2c076d65-bb5d-4366-8704-0fbed6183298</t>
  </si>
  <si>
    <t>ed45596a-a146-4803-8f0b-b46c6ba41ab6</t>
  </si>
  <si>
    <t>c1f6249c-bd95-44cb-871d-2f653f434374</t>
  </si>
  <si>
    <t>8494d4d2-90f2-47f2-a11a-39aa9e7bb3a1</t>
  </si>
  <si>
    <t>aac752d8-3acd-455c-a78e-599bc5916490</t>
  </si>
  <si>
    <t>50869ab7-68af-4983-aa1b-09052771a741</t>
  </si>
  <si>
    <t>e831dc28-42b4-47e9-a5d8-cd744f896e1c</t>
  </si>
  <si>
    <t>6a671e0d-3449-46d3-bcbe-229bd67c4083</t>
  </si>
  <si>
    <t>2e74735f-251c-49eb-8f26-790d80c9532f</t>
  </si>
  <si>
    <t>d6feb243-b8cc-4b90-a4b3-6d3d112262d9</t>
  </si>
  <si>
    <t>01924a01-de57-46a7-af16-833dc66f7166</t>
  </si>
  <si>
    <t>6bd9573d-f94c-4191-a147-69ef002d17b0</t>
  </si>
  <si>
    <t>916b2e1f-0291-41b4-a93c-54b9a838e087</t>
  </si>
  <si>
    <t>79e6cbe9-a992-477a-97fc-722e198d2d6f</t>
  </si>
  <si>
    <t>fe3a7756-6b9d-4513-af8f-759361bf3e4e</t>
  </si>
  <si>
    <t>6ad1c006-48c8-433b-9b0b-7099af741383</t>
  </si>
  <si>
    <t>15f415b8-1d20-4210-beb2-34d3f6fe8ebc</t>
  </si>
  <si>
    <t>6c7af398-1b19-4b0c-bd9c-8388d6dd97c1</t>
  </si>
  <si>
    <t>ad353a24-ef6c-4fe1-a780-3cd16431eec4</t>
  </si>
  <si>
    <t>006ac537-54ca-4f7b-b227-30e25ca9c346</t>
  </si>
  <si>
    <t>954b0470-477a-4afb-9d6e-015d451bd591</t>
  </si>
  <si>
    <t>e43aa463-593c-48af-8d1d-7e01ff3a8e68</t>
  </si>
  <si>
    <t>305b5632-c80d-48d2-a1a8-52be0111891d</t>
  </si>
  <si>
    <t>810caa87-8abf-4c98-a028-99cea331c516</t>
  </si>
  <si>
    <t>cfba835a-3e5f-4cde-a741-5e6dc4196ae3</t>
  </si>
  <si>
    <t>0456af57-b3a2-4a0d-abd7-1e1373a21106</t>
  </si>
  <si>
    <t>4f735b3a-23ea-4cf4-9105-847b81c1c904</t>
  </si>
  <si>
    <t>ebeeef4b-ff65-4b0a-b824-750c98c80a63</t>
  </si>
  <si>
    <t>43243b3f-af69-4f70-a017-1f79b32df83e</t>
  </si>
  <si>
    <t>90230f3d-ffa2-4e21-a4a6-54266abd3e4e</t>
  </si>
  <si>
    <t>029e398b-5957-4cb0-b457-172b73591a27</t>
  </si>
  <si>
    <t>1057b959-0073-4dee-9be0-0ae876420dab</t>
  </si>
  <si>
    <t>7b4b46b0-b8c9-4d8b-be3a-36e1a099196e</t>
  </si>
  <si>
    <t>b294bf8d-2307-42e3-abe7-53f3e8143789</t>
  </si>
  <si>
    <t>7bb52030-3807-42cd-add5-5e4a8eb0b4f3</t>
  </si>
  <si>
    <t>90460d73-2409-4b97-ac4c-32bf23b657e8</t>
  </si>
  <si>
    <t>03a44a57-0c1f-4184-bd3f-81ad65247073</t>
  </si>
  <si>
    <t>0dde85c3-bbf9-42eb-8ed5-495c95db5a95</t>
  </si>
  <si>
    <t>91ca07c7-b88c-4ad8-9781-0aa7c647cc5a</t>
  </si>
  <si>
    <t>646f1c9d-4095-4d94-8d9d-4e6354e861e4</t>
  </si>
  <si>
    <t>6e286401-6c9d-4ac1-bd8b-687095f635ed</t>
  </si>
  <si>
    <t>516b74ef-b9b0-4d2f-a699-89bc46322941</t>
  </si>
  <si>
    <t>88d1b2f0-55c6-40f9-83a0-d7d71c453767</t>
  </si>
  <si>
    <t>cddc2316-5050-49ac-985b-cad066a44547</t>
  </si>
  <si>
    <t>de9f2c58-0099-475b-999c-86794391d66b</t>
  </si>
  <si>
    <t>7c934186-96b6-4140-8ad6-316798648f5f</t>
  </si>
  <si>
    <t>36772de4-b0f3-4a42-9959-e1fa5e9005e8</t>
  </si>
  <si>
    <t>007cd18c-0fbd-4a74-b9a7-6df8eb34f7f5</t>
  </si>
  <si>
    <t>bd44d236-e218-42c6-9cb5-0cd0ff883591</t>
  </si>
  <si>
    <t>failure</t>
  </si>
  <si>
    <t>b7afddd1-2b23-46c6-8e00-c6e86bb13e7a</t>
  </si>
  <si>
    <t>9ec0bb83-f090-4b87-9da6-7b17a3c9b98b</t>
  </si>
  <si>
    <t>bf8bc229-4fb8-42d6-82f2-52bdee603243</t>
  </si>
  <si>
    <t>eb8a2723-8d28-4ba6-8cfa-983fa63ffe40</t>
  </si>
  <si>
    <t>9aa192b8-5076-44f1-a258-ce2bd572c58b</t>
  </si>
  <si>
    <t>f27ca486-9d39-41ad-9ffc-2540e1a11573</t>
  </si>
  <si>
    <t>08cd2956-6af5-46bd-b500-62090526fc52</t>
  </si>
  <si>
    <t>9bee8e93-ae19-4d0b-a505-3a2b7a771735</t>
  </si>
  <si>
    <t>351f8048-414e-433e-a36e-b45f09b8186f</t>
  </si>
  <si>
    <t>012a0f5c-f580-4d89-9ef5-6e4ab3aa3220</t>
  </si>
  <si>
    <t>45305c94-d4d7-408f-8fce-8425b423d175</t>
  </si>
  <si>
    <t>7247ae55-b230-497e-810d-eb70dcde1cd9</t>
  </si>
  <si>
    <t>f18d9330-8177-43f8-9a37-c7c34e9de1d1</t>
  </si>
  <si>
    <t>99e50303-fbd9-47bd-82d9-20728e04714b</t>
  </si>
  <si>
    <t>7349c7c5-9705-48ca-ac5a-68bfd62853f7</t>
  </si>
  <si>
    <t>c19df3bf-84ab-49b4-94c7-f4b2b6a4b8c5</t>
  </si>
  <si>
    <t>efa06fe2-7c48-44ff-800c-4353789750de</t>
  </si>
  <si>
    <t>99465110-9652-4d14-9069-f0424e3a6485</t>
  </si>
  <si>
    <t>7ba2c102-98a0-4433-949f-82bcc9798d15</t>
  </si>
  <si>
    <t>995f7c49-3c62-4aa4-8c7c-3373d9025ba0</t>
  </si>
  <si>
    <t>d6f0e9a6-21e1-43e1-b48d-f765c560f693</t>
  </si>
  <si>
    <t>e60ce406-1914-42e3-b2e0-db693e4d4d99</t>
  </si>
  <si>
    <t>5dc12686-a03a-44b4-8804-9e256d83b542</t>
  </si>
  <si>
    <t>47cb38e4-a264-4307-8581-e4d4f5fb88bd</t>
  </si>
  <si>
    <t>b3b49184-1c64-4d9a-91c0-4268e75796d1</t>
  </si>
  <si>
    <t>6921ffa1-ed64-4e65-a0a7-c80da58cd2ae</t>
  </si>
  <si>
    <t>d6e4c6e7-3c11-4f3c-9a47-fdab37f37f92</t>
  </si>
  <si>
    <t>cb451f41-0426-4589-a133-0ec1962eae84</t>
  </si>
  <si>
    <t>c054bc82-cd92-416c-9a09-478c1592fe65</t>
  </si>
  <si>
    <t>56929b91-cb9e-4dd6-ad6d-7631c3e3c12d</t>
  </si>
  <si>
    <t>6ee195d8-b1f9-4269-a3ef-3d13903e0640</t>
  </si>
  <si>
    <t>1dc6397f-0769-46f8-b3c4-497cac49414d</t>
  </si>
  <si>
    <t>be926fe6-13e8-4c8a-bf3c-0d8205ef1a8b</t>
  </si>
  <si>
    <t>74c7754c-3f14-4bf5-91bc-f5486003cb03</t>
  </si>
  <si>
    <t>3d298bbb-261f-4bd1-81b3-2fa41b502f12</t>
  </si>
  <si>
    <t>00530af2-1aec-493b-8130-9d6a81b37581</t>
  </si>
  <si>
    <t>c9bf0f0e-f601-43bc-a1cf-8fa418c877df</t>
  </si>
  <si>
    <t>bc71ca50-d2a7-442f-ad31-fe6ad82d3447</t>
  </si>
  <si>
    <t>178d2692-0378-47f1-8abe-c5cb7d0552ea</t>
  </si>
  <si>
    <t>14714f67-9619-4edf-98c6-7b92f9efd89c</t>
  </si>
  <si>
    <t>5e1f079a-05e1-4739-af37-7c2115377b04</t>
  </si>
  <si>
    <t>2f855133-51c6-4e14-83fe-319dc2b2d6fb</t>
  </si>
  <si>
    <t>e474527d-4bf8-4e27-899b-09498d800faf</t>
  </si>
  <si>
    <t>f7be7fb8-6e69-45a4-a322-8e3a996d89ec</t>
  </si>
  <si>
    <t>d4e393a6-d5a9-4ea1-b0df-ee2a8969d9e8</t>
  </si>
  <si>
    <t>c9f54b7d-5a41-4272-97a5-37bf7a135700</t>
  </si>
  <si>
    <t>f7d27cc9-5568-4164-acc0-ece73e015b01</t>
  </si>
  <si>
    <t>278471e8-2451-4c3e-a7ac-fb9b2a28e92f</t>
  </si>
  <si>
    <t>81fc7dcd-0e7f-4e5b-b32b-56dd7e2b7ddc</t>
  </si>
  <si>
    <t>7fb52a35-244f-45eb-ae5f-4a169bdc5df8</t>
  </si>
  <si>
    <t>9b29503f-ddbf-41f7-ac10-0c9c0dd295b7</t>
  </si>
  <si>
    <t>99c02cc8-7abc-436b-9a27-a9f9c29198b3</t>
  </si>
  <si>
    <t>d32bb462-909c-4722-8f49-2db9485ba459</t>
  </si>
  <si>
    <t>09827321-ea3a-4837-b0f7-ec7d7d751f7c</t>
  </si>
  <si>
    <t>03132421-e216-4f2e-be18-ea0f71c50ff2</t>
  </si>
  <si>
    <t>2c42e986-0b76-457a-a80f-1e926ce1be17</t>
  </si>
  <si>
    <t>28ced07e-6827-46e7-8906-d386682942e5</t>
  </si>
  <si>
    <t>85294e68-a890-465b-ad3d-253930206165</t>
  </si>
  <si>
    <t>213a5599-6487-4437-969b-4e8b87705edd</t>
  </si>
  <si>
    <t>fad98ce3-31b0-401f-8573-ecd287e98b0a</t>
  </si>
  <si>
    <t>20ac308e-a47a-4740-9ef7-2d4bdf9510ad</t>
  </si>
  <si>
    <t>0d0c936e-363a-4025-9ee3-25f07a4ea97d</t>
  </si>
  <si>
    <t>ed41a91f-8b71-45de-81fc-6443e060ae5f</t>
  </si>
  <si>
    <t>4e238ae4-ceb1-41bf-a0ad-cf34bf6e423a</t>
  </si>
  <si>
    <t>a310eb33-c0c3-4473-a9ee-b547bc3c2707</t>
  </si>
  <si>
    <t>b7a8b51c-36f9-4562-bb8c-048f86d45479</t>
  </si>
  <si>
    <t>3bb65848-8df9-4227-916d-8499ab8371fc</t>
  </si>
  <si>
    <t>05d20b41-37c8-465a-9c58-0cf68e95a65a</t>
  </si>
  <si>
    <t>050237f5-044b-42f3-a8b4-5e8355bf26e3</t>
  </si>
  <si>
    <t>6eb34455-859d-4f31-9e54-af85b69b4ce3</t>
  </si>
  <si>
    <t>65ba7d66-8b9c-4738-8614-5d16e31e9b6d</t>
  </si>
  <si>
    <t>ff668cd4-f27c-43b1-afc1-8eb927ca6857</t>
  </si>
  <si>
    <t>1d0e9366-95fd-4619-a03a-293ce41dce81</t>
  </si>
  <si>
    <t>285cb044-d43d-4b6b-8b5d-4dccdfc9d4c4</t>
  </si>
  <si>
    <t>75ffdf1d-0fe4-418e-9cb3-1849c59eeaaa</t>
  </si>
  <si>
    <t>6cfd20a3-6283-4ffb-a9f3-12ec49953edb</t>
  </si>
  <si>
    <t>4caaf075-40a6-46f1-8f96-399cb8af71ef</t>
  </si>
  <si>
    <t>29421d62-b7d7-4399-93c5-838550d17441</t>
  </si>
  <si>
    <t>2e2b89a9-66ee-428d-be99-e24cee1cb1a0</t>
  </si>
  <si>
    <t>6881618c-2c37-4248-beab-c9330ffb3c7a</t>
  </si>
  <si>
    <t>d41599b3-f758-4eb8-b668-f347e9fffee9</t>
  </si>
  <si>
    <t>62a40454-3887-426e-824e-48db029ed3c4</t>
  </si>
  <si>
    <t>f5f561b6-e9a4-47c0-8176-2a6ea84ca875</t>
  </si>
  <si>
    <t>47e4133a-a5cd-4245-a3df-447728731830</t>
  </si>
  <si>
    <t>e781553d-9e08-4bcd-a81b-06dcad076e74</t>
  </si>
  <si>
    <t>0cafce10-23b1-45d9-abd7-2cb328c302d0</t>
  </si>
  <si>
    <t>8bd997f6-4686-4100-b1d1-05a938346ec5</t>
  </si>
  <si>
    <t>4d13fd72-d86a-48b8-b7b7-ad887acea984</t>
  </si>
  <si>
    <t>165d7e98-b57a-48f5-9749-4c625cf0101c</t>
  </si>
  <si>
    <t>2ab61d4c-1760-4588-9528-74b017f1a263</t>
  </si>
  <si>
    <t>d2abcaa9-e2c1-4320-a9cc-9d86eada4526</t>
  </si>
  <si>
    <t>70898055-56e5-4efd-b371-71eea2468960</t>
  </si>
  <si>
    <t>80ff69e9-ff5d-4804-aa2b-157dc3f92da8</t>
  </si>
  <si>
    <t>a57695e5-edf9-4da4-98c1-6ef606208f2f</t>
  </si>
  <si>
    <t>67038f03-d03e-4962-b395-3d0a19a8bc71</t>
  </si>
  <si>
    <t>bd570203-52a9-46af-abca-4d97cffd012c</t>
  </si>
  <si>
    <t>89afcfaa-c280-45b7-a7a9-da3a98dce6e5</t>
  </si>
  <si>
    <t>44fdd28b-ed2c-4a74-afbe-521ae81e2c6a</t>
  </si>
  <si>
    <t>e701a0dd-334b-458f-af22-d25111a52918</t>
  </si>
  <si>
    <t>b3c4eff6-fff0-490a-974d-b616aac27714</t>
  </si>
  <si>
    <t>b5ee6481-bcce-493e-8f5d-bccce71c1a8b</t>
  </si>
  <si>
    <t>bf916e76-9c60-457f-ad03-b61577616239</t>
  </si>
  <si>
    <t>bd125207-65e4-4c63-a107-e937d0838fd3</t>
  </si>
  <si>
    <t>0e99ca6e-dfba-4de0-9828-3f0618f92759</t>
  </si>
  <si>
    <t>fed5ee50-8741-4566-84af-d1ab8ee1df5a</t>
  </si>
  <si>
    <t>4e4a7b0e-8942-410d-9fcb-7575377cc72d</t>
  </si>
  <si>
    <t>712475d0-8ad9-4ec7-b5e4-205d5842c1b1</t>
  </si>
  <si>
    <t>aa60d131-4e43-4818-a81c-3685f198df25</t>
  </si>
  <si>
    <t>ccb0b5e6-f905-46b5-9f11-e88da20c2ee6</t>
  </si>
  <si>
    <t>fcbe4dc5-2557-4b2a-ace1-a8ea2306ec8a</t>
  </si>
  <si>
    <t>d71ef32b-1756-4a12-a44f-e8da5b372e07</t>
  </si>
  <si>
    <t>ae8021f6-9757-480d-a2c8-3e9557ad53cc</t>
  </si>
  <si>
    <t>9120608d-7f29-4609-a5df-af3288a563fd</t>
  </si>
  <si>
    <t>a0b09398-edb4-4589-988d-fe256284b6e1</t>
  </si>
  <si>
    <t>86bd3a46-77ac-471b-b2f1-3ab42dd184d5</t>
  </si>
  <si>
    <t>1c0895de-2d0d-4328-948f-52cf599a4f20</t>
  </si>
  <si>
    <t>cae025c3-892b-4c5c-b9eb-4fb2255103fb</t>
  </si>
  <si>
    <t>312a413b-95e9-4c2e-ab98-675ae934f13f</t>
  </si>
  <si>
    <t>ef7681f5-6478-4e30-bcc2-ec0ec354e891</t>
  </si>
  <si>
    <t>299f871c-8a49-4fc3-875f-a37136ed7995</t>
  </si>
  <si>
    <t>2a5a6f20-84a5-4c8c-aa6d-44c8436d80d1</t>
  </si>
  <si>
    <t>a2835a43-cdf1-495f-9c0f-e3e609692e75</t>
  </si>
  <si>
    <t>01d29e0a-b618-42c5-a51b-279c4362d77e</t>
  </si>
  <si>
    <t>e9995372-1261-4106-b6df-8159abae6be3</t>
  </si>
  <si>
    <t>240d8214-a2b1-4690-aa28-6e0be7ea8b7e</t>
  </si>
  <si>
    <t>75b1958f-ca40-4554-8385-f4c65ad5a9c5</t>
  </si>
  <si>
    <t>303b0749-552e-4628-bbf7-18e8c557afda</t>
  </si>
  <si>
    <t>ba9ed829-85ec-470d-81c6-fba3571cbc4c</t>
  </si>
  <si>
    <t>fc2e8d08-2e26-45f3-a486-94020384bf82</t>
  </si>
  <si>
    <t>6adef90e-9dd0-43c7-89cb-b4854186bf6c</t>
  </si>
  <si>
    <t>652c4973-1203-4ff3-b3ea-0af8fffd52e6</t>
  </si>
  <si>
    <t>56f485a0-07ce-4e3e-9fde-8d424cfd7a9f</t>
  </si>
  <si>
    <t>07aeb816-3031-4c7a-9465-3e7da2607e8a</t>
  </si>
  <si>
    <t>f2e3ec64-0a5a-4b5e-b353-6d0423765430</t>
  </si>
  <si>
    <t>3f1e657e-117f-45c6-b23b-13c815a9d741</t>
  </si>
  <si>
    <t>a3f57ade-5593-410e-a847-76ebd778c86c</t>
  </si>
  <si>
    <t>55e314f4-7b06-405c-bbc2-76a4ce2a24bf</t>
  </si>
  <si>
    <t>8ef4a361-3c7f-4b7f-a015-a1ccc21c0cd7</t>
  </si>
  <si>
    <t>477d4363-cec6-444e-b628-fdb3adc03d4e</t>
  </si>
  <si>
    <t>530207fc-8c37-41b5-bb84-23052dae2a77</t>
  </si>
  <si>
    <t>6b420cdf-2b14-44f3-8be2-a1a3afbd846f</t>
  </si>
  <si>
    <t>6ef2625f-f04f-498c-81e7-53c36cc6e5c9</t>
  </si>
  <si>
    <t>7daf57a4-e31e-4469-815c-f51f00818f57</t>
  </si>
  <si>
    <t>bf4975c2-8731-4138-aa4a-6ed26f23ba2a</t>
  </si>
  <si>
    <t>58e0689e-eb71-4efa-9a06-feea451ec4cb</t>
  </si>
  <si>
    <t>62d6a1c8-a0ca-4158-88de-bff9328697da</t>
  </si>
  <si>
    <t>8497d95b-644d-4f3d-9950-4349d5293382</t>
  </si>
  <si>
    <t>7d2d572d-8ac2-41fd-a6a7-9ca825393e7e</t>
  </si>
  <si>
    <t>d500b75a-000a-4b59-a25f-718a8fdbd648</t>
  </si>
  <si>
    <t>f3d36e57-77fa-4c2c-bee8-6d9dcba796d5</t>
  </si>
  <si>
    <t>8e8243f8-286a-4067-906e-c2fab4c30281</t>
  </si>
  <si>
    <t>6e2c317a-c0f6-4ae6-ae67-2c66af505964</t>
  </si>
  <si>
    <t>7278555f-f7e2-48bb-8b9d-abd423748e60</t>
  </si>
  <si>
    <t>d2de3918-572b-4e04-aa85-45396add36e5</t>
  </si>
  <si>
    <t>f7967560-9a44-46a7-8cf8-d69aacdb6f6f</t>
  </si>
  <si>
    <t>dd57e954-3f34-40d9-b0f3-e4fd5fd9dc58</t>
  </si>
  <si>
    <t>37cf7a3d-d253-47b4-9391-3464b9b1f569</t>
  </si>
  <si>
    <t>34f356eb-2c66-4c44-bf96-860804c6305e</t>
  </si>
  <si>
    <t>da137089-9313-41f0-b1f4-5ac27f79fca1</t>
  </si>
  <si>
    <t>8e455aa4-de2c-4cb6-9b72-506d70a5e573</t>
  </si>
  <si>
    <t>6395cf98-e892-47a3-a1de-afa6e7532fd8</t>
  </si>
  <si>
    <t>bbe7038f-b165-4038-bfe6-40eeeed0e9a2</t>
  </si>
  <si>
    <t>8bc942dc-b5e3-4458-9fe4-6f028cdb9a66</t>
  </si>
  <si>
    <t>91fbb8ca-ed8f-44a1-82b2-5b6ebaa124de</t>
  </si>
  <si>
    <t>ad815f35-3490-4500-b150-921a7d79b8bb</t>
  </si>
  <si>
    <t>da20f767-cb30-4090-ad32-261dab7f574b</t>
  </si>
  <si>
    <t>237ab520-28f2-4448-8fc0-b3040b8acc8b</t>
  </si>
  <si>
    <t>d5a55677-9463-498a-aad7-58473d78a7c1</t>
  </si>
  <si>
    <t>7014d9ac-2239-49c6-9d39-fa5c08561250</t>
  </si>
  <si>
    <t>2c94bc8b-f6b2-4b98-ba33-db289541b21d</t>
  </si>
  <si>
    <t>8b40e7a3-e830-4c25-b8e8-1a13119b5dc1</t>
  </si>
  <si>
    <t>34e283ec-5bb2-4e63-93fe-6ba7dfd4ff3a</t>
  </si>
  <si>
    <t>2a2581a4-68d5-4722-9f84-91d42bb07e94</t>
  </si>
  <si>
    <t>320b22af-0287-475a-af08-ce6216d91d32</t>
  </si>
  <si>
    <t>a3724150-55b9-4fb6-8226-d3c2e5fe89b4</t>
  </si>
  <si>
    <t>a199210d-e2b3-40c0-996e-7df8b666314c</t>
  </si>
  <si>
    <t>0bc32eb6-06a5-4f1a-bb65-f08c678cc873</t>
  </si>
  <si>
    <t>fa04765f-3f44-4af1-a933-6601fc3a7b36</t>
  </si>
  <si>
    <t>caabe8ea-77cd-406a-9abf-7f2df5c2d3aa</t>
  </si>
  <si>
    <t>afd559a2-8a01-472a-8ef2-5452b7407695</t>
  </si>
  <si>
    <t>eabd2e49-cfa7-469f-a363-9b08569c178e</t>
  </si>
  <si>
    <t>4605f31d-a977-48f5-b523-338d826bfd10</t>
  </si>
  <si>
    <t>9e92b4ad-3683-4667-9d7f-63b49190b89f</t>
  </si>
  <si>
    <t>6cf519b8-912f-49fd-8dfc-79d39597fd29</t>
  </si>
  <si>
    <t>620b6aa9-e16b-42d7-869b-09e01f70bafc</t>
  </si>
  <si>
    <t>ecff2e10-11c1-4971-80b5-81c21fcf1cba</t>
  </si>
  <si>
    <t>7cc729c4-56ad-4f76-89e6-8c6782f06bf5</t>
  </si>
  <si>
    <t>9f9ec82b-c0a7-4214-9ec5-6067401c272f</t>
  </si>
  <si>
    <t>61f582ed-b7c9-42ec-849b-9226d6cc491e</t>
  </si>
  <si>
    <t>7f19a90a-dfe5-4427-a33a-6dd6708541f0</t>
  </si>
  <si>
    <t>9c17fcba-f795-49d0-a8a0-5ed0df591dd4</t>
  </si>
  <si>
    <t>62cc6f3b-b439-429f-b522-dced97d03f9e</t>
  </si>
  <si>
    <t>40016990-d6eb-4143-8ae2-b5fc23e98151</t>
  </si>
  <si>
    <t>a681894c-ceb9-4b75-b4d1-00a3d9e5128c</t>
  </si>
  <si>
    <t>2fb39d3c-d260-41eb-8d61-da5f80889f91</t>
  </si>
  <si>
    <t>8971f0a9-5b23-4471-ba57-f40379ab363c</t>
  </si>
  <si>
    <t>3b8065f7-ec0e-4f71-a40c-646db62729b8</t>
  </si>
  <si>
    <t>b2b767b4-8b6b-4b51-9cf2-bd902defc5e1</t>
  </si>
  <si>
    <t>71ee247e-b4af-4571-86c9-a61858e5f373</t>
  </si>
  <si>
    <t>1ecaf078-4dd1-4498-acb2-4ce0d442a7a5</t>
  </si>
  <si>
    <t>f935c3a7-d827-42cb-a660-d0f902bb9977</t>
  </si>
  <si>
    <t>e48dff18-426f-47ed-a8cc-7290da552b37</t>
  </si>
  <si>
    <t>d12f331c-1d93-4664-9d76-7fc2f6b110d0</t>
  </si>
  <si>
    <t>ea36eaa2-98fb-43f8-accd-71b8a896058e</t>
  </si>
  <si>
    <t>b229dead-153f-4349-b979-7821e429f1b1</t>
  </si>
  <si>
    <t>4d403361-5767-4852-b2e2-b21605a01e69</t>
  </si>
  <si>
    <t>5004def6-d8e1-4d71-a923-1633045fc343</t>
  </si>
  <si>
    <t>9837752e-d878-4b07-9b9d-18da5b58db48</t>
  </si>
  <si>
    <t>ce1fa00a-462b-4fc7-b37f-64630399ae69</t>
  </si>
  <si>
    <t>74e586d8-9b56-4408-8de5-1c208a91d586</t>
  </si>
  <si>
    <t>1ea86b5f-7e93-41d7-bc17-6e84b64b54fe</t>
  </si>
  <si>
    <t>0e54a37c-f9a0-4b8d-9438-a1c5136b2107</t>
  </si>
  <si>
    <t>a49f43f5-2826-4edd-b36e-2e78be08c408</t>
  </si>
  <si>
    <t>9fa8040b-e64f-4260-aeec-bc9852f5be40</t>
  </si>
  <si>
    <t>5bc3f1be-73a9-4b52-b628-51f1a80c2b4b</t>
  </si>
  <si>
    <t>9d899e65-3287-48af-a855-4e8d9fefe3f3</t>
  </si>
  <si>
    <t>2fb26c1b-8ddc-4caa-868c-414f3156673e</t>
  </si>
  <si>
    <t>1a02e711-b367-4a83-8c9f-8c3d983d615c</t>
  </si>
  <si>
    <t>ee87c2e6-acc8-41b8-80a5-63005ab482db</t>
  </si>
  <si>
    <t>2520981c-dfe2-4085-b670-e5f44dc301c6</t>
  </si>
  <si>
    <t>f2778c64-b7c2-4aa2-b86d-a1973adb320b</t>
  </si>
  <si>
    <t>b97e8bb3-8f1e-47b1-a90a-523c16c47800</t>
  </si>
  <si>
    <t>e102aefc-e139-4cf9-a388-3a834b86872b</t>
  </si>
  <si>
    <t>defd01a9-ad57-429d-954c-2a43ba74c3f1</t>
  </si>
  <si>
    <t>4693b55d-a100-4904-9bf7-32d8d2343538</t>
  </si>
  <si>
    <t>9d68a3f9-673d-4a71-b390-b935402816b3</t>
  </si>
  <si>
    <t>4ad1e451-8702-4954-b953-6afe06980e99</t>
  </si>
  <si>
    <t>5b1eb16d-7723-430b-9444-92bfb63624de</t>
  </si>
  <si>
    <t>9bcf1a59-227e-4fc6-ad45-e8b4b43cff4f</t>
  </si>
  <si>
    <t>3ca5ad39-2119-49e4-b056-4c4b428c7d63</t>
  </si>
  <si>
    <t>e8a42411-a5cc-457a-b2b6-57845e2fe73c</t>
  </si>
  <si>
    <t>aa2b2d59-eb25-4434-9867-07c32e3622b9</t>
  </si>
  <si>
    <t>f40e91bc-154e-44dc-8146-79674c88cbdf</t>
  </si>
  <si>
    <t>56965d08-965a-4ebe-be3d-48604c5a0e28</t>
  </si>
  <si>
    <t>a98480e4-0aef-4bd0-adec-94b4acf15055</t>
  </si>
  <si>
    <t>8855cc4e-b2b3-48fa-92e1-bc208f468c41</t>
  </si>
  <si>
    <t>2b8a1187-997c-4fac-a342-312336bed062</t>
  </si>
  <si>
    <t>fbff301f-a6d4-43a1-896b-7e5815f8fe9c</t>
  </si>
  <si>
    <t>602092f8-654c-4316-8e68-03f4b6a9dd88</t>
  </si>
  <si>
    <t>cc31fe8f-d2fb-4c8d-853a-6777ea87908c</t>
  </si>
  <si>
    <t>a11358f1-bb23-4588-ad53-314dc93cedcf</t>
  </si>
  <si>
    <t>e9192703-1b41-4913-a5ed-dc9b55e7d29a</t>
  </si>
  <si>
    <t>b2f1f4f8-f524-44f6-b7b1-ebb18f6f0b37</t>
  </si>
  <si>
    <t>0921c9a2-db91-4967-9f3d-68968c01698a</t>
  </si>
  <si>
    <t>54f77a73-c7f4-4993-a820-b5d21e1eea2a</t>
  </si>
  <si>
    <t>0245f179-cae4-4eb2-b1b9-e0f15d2bfb98</t>
  </si>
  <si>
    <t>c7e5688f-fb20-491c-b5e9-a869f8c3dab9</t>
  </si>
  <si>
    <t>0c5611ec-fd21-4cf1-bc58-d25c45797075</t>
  </si>
  <si>
    <t>08ca27ae-d015-47a2-93f8-8bd2e9eb28f9</t>
  </si>
  <si>
    <t>19364935-1104-489f-8f9a-a4f8744334f4</t>
  </si>
  <si>
    <t>83208fa2-133c-44e7-ad66-8f5989da9920</t>
  </si>
  <si>
    <t>e9d7408c-5db8-48cd-9c51-80a32840655a</t>
  </si>
  <si>
    <t>73ad414c-1fb2-4330-99e9-4448d2cf6d64</t>
  </si>
  <si>
    <t>c1ecde49-806a-41b4-b8bf-0ca5f1a20545</t>
  </si>
  <si>
    <t>0a4de844-c8ea-4941-bfe0-468a54bcc289</t>
  </si>
  <si>
    <t>f7ba935c-2cc1-4075-8345-6486af5a02d4</t>
  </si>
  <si>
    <t>fa05032c-06ab-4b95-afaf-850494ec8280</t>
  </si>
  <si>
    <t>d9ce6519-ecbd-46d6-af64-5a0786f5d392</t>
  </si>
  <si>
    <t>730ada19-8680-425d-ab1c-bee6fbd1f843</t>
  </si>
  <si>
    <t>30cd6cdc-4067-43df-8f2c-6377fb88522b</t>
  </si>
  <si>
    <t>c8fa3813-09b2-4c92-baf9-8c06d4e49dd7</t>
  </si>
  <si>
    <t>73be1e9e-b1e0-4ee1-bc3e-fd8952410355</t>
  </si>
  <si>
    <t>da98ad33-c382-4448-be9a-ba375c8197c8</t>
  </si>
  <si>
    <t>5dba9512-1a8b-4074-8435-fc99fd0421a1</t>
  </si>
  <si>
    <t>3cecc4b1-f278-4449-85b5-e29532938a86</t>
  </si>
  <si>
    <t>db471fa8-cca5-4e9e-8205-d27224f32b0e</t>
  </si>
  <si>
    <t>8623452e-7bb0-456c-b346-157a75649077</t>
  </si>
  <si>
    <t>eb50d566-f04b-4d3f-bfbe-2bc084e74d40</t>
  </si>
  <si>
    <t>1ba045c9-d2f9-4375-9ac8-4fca3fbcac83</t>
  </si>
  <si>
    <t>1fa0af49-963d-40fc-8102-6d720080214b</t>
  </si>
  <si>
    <t>615553da-ae6f-4b89-8fa3-cf2e87af5a0b</t>
  </si>
  <si>
    <t>ae8ebef7-984b-42e6-b1aa-c04bca991cc6</t>
  </si>
  <si>
    <t>bc06df23-23c9-49dd-8aa4-ad368cb3f65a</t>
  </si>
  <si>
    <t>9e9dc1f3-f4bf-475c-9b40-8963b1d05d51</t>
  </si>
  <si>
    <t>599926d6-94b2-477a-a1c4-f2469e827243</t>
  </si>
  <si>
    <t>c2e47579-632d-4f71-a317-ec143c682f59</t>
  </si>
  <si>
    <t>000e7409-b095-42c1-971f-b909f5fdfb15</t>
  </si>
  <si>
    <t>a4c26965-5f16-4adc-b959-6dde5915954b</t>
  </si>
  <si>
    <t>1fbcc724-8135-4859-93d8-89ec10ce67a5</t>
  </si>
  <si>
    <t>4ca57178-a090-4612-8e8d-2b5f64a81e61</t>
  </si>
  <si>
    <t>83ff6067-db45-4a57-9870-1cd460a71a4a</t>
  </si>
  <si>
    <t>35c80226-2ee2-456d-9ec4-393c981d2bc1</t>
  </si>
  <si>
    <t>12403c57-5309-4bc2-9f3a-7fe377042a5a</t>
  </si>
  <si>
    <t>5cc44279-c0c4-40bb-aca3-615579dc799b</t>
  </si>
  <si>
    <t>64aa1dda-48fa-4cda-ab26-697e4d15a0a9</t>
  </si>
  <si>
    <t>ae2f260b-65b3-4275-8741-8e7d5ad752f4</t>
  </si>
  <si>
    <t>7dc4a006-f24f-4562-8fd2-944c327e5993</t>
  </si>
  <si>
    <t>99e8f653-d6f7-4093-bf25-d07dab43cc3b</t>
  </si>
  <si>
    <t>da5f11f2-7fb9-4c41-be35-9758a32a9ffa</t>
  </si>
  <si>
    <t>4a14b9f4-33f8-4e2c-861f-42acfea41d98</t>
  </si>
  <si>
    <t>3b96d4d4-3712-48a7-8bed-5b50c1677257</t>
  </si>
  <si>
    <t>3df221fb-129c-4163-91f0-9694d95d2c8a</t>
  </si>
  <si>
    <t>6860501d-8b4b-4f02-9c66-41fe9058e760</t>
  </si>
  <si>
    <t>e76f983a-1352-4f6f-b1ae-6ec5566e8c2e</t>
  </si>
  <si>
    <t>1086396f-b93b-457e-b6cc-dabdf3359fa4</t>
  </si>
  <si>
    <t>076c6843-8237-4ebf-8eb3-5be993bfa7c8</t>
  </si>
  <si>
    <t>f64c79a8-3af8-43bd-a832-8a1c8ff77c6e</t>
  </si>
  <si>
    <t>e8041f68-df48-4d08-b4f0-540d258642c7</t>
  </si>
  <si>
    <t>f517a463-528b-4545-b065-838df2edbed9</t>
  </si>
  <si>
    <t>0a145c21-c2b2-40bb-8c67-458553ac57e5</t>
  </si>
  <si>
    <t>6108cd08-cdda-4a61-946b-07e3c49dc2ec</t>
  </si>
  <si>
    <t>7958a639-3f6f-4eaf-b303-ccf453fa726c</t>
  </si>
  <si>
    <t>0fefd357-873e-4204-9144-c65eb16b007e</t>
  </si>
  <si>
    <t>c38ac96e-90df-41ad-8995-3a4240a0a600</t>
  </si>
  <si>
    <t>e422bb52-c45b-4e03-9293-83f9f8eb475c</t>
  </si>
  <si>
    <t>cece9ca8-f7af-4121-a1c3-fb13ad2f8bc6</t>
  </si>
  <si>
    <t>9a2ad2f0-9ef1-4236-9633-ae51655a8934</t>
  </si>
  <si>
    <t>eda87133-807e-4cd2-8a54-6cd21a823153</t>
  </si>
  <si>
    <t>6cedfc46-29bf-41d1-9265-b34b7a3ad5b4</t>
  </si>
  <si>
    <t>2036ff2a-95db-41f2-aabc-4de4369d0dce</t>
  </si>
  <si>
    <t>ab5cc3bb-223d-4ef5-a68b-1b2a3541a3bd</t>
  </si>
  <si>
    <t>cde9fe6a-fd6e-4782-be25-70bb10c77e78</t>
  </si>
  <si>
    <t>f10c5243-b699-4253-b25a-c6de06d32385</t>
  </si>
  <si>
    <t>c21c4c74-0190-42a8-ac50-42b1684180ce</t>
  </si>
  <si>
    <t>a7da3c85-66ea-4a7b-ae72-a2f40c776b41</t>
  </si>
  <si>
    <t>ebf8e2db-5b36-4126-b701-9db51c72b67a</t>
  </si>
  <si>
    <t>f3e13325-bb6c-43c2-9dbd-883c6ce45f70</t>
  </si>
  <si>
    <t>c506258a-f16e-42bb-b375-8f15da208c61</t>
  </si>
  <si>
    <t>9449d627-e1d4-41f5-b37e-f5e79e85a139</t>
  </si>
  <si>
    <t>e76a2191-0f30-4fa9-8765-5ebac715d26f</t>
  </si>
  <si>
    <t>eb07384b-93c7-46a5-9e97-384f46af4254</t>
  </si>
  <si>
    <t>cd6f93a1-a442-4537-a7f5-3b812096e7d1</t>
  </si>
  <si>
    <t>d18ec039-1cb3-4f3f-83aa-0549317b9991</t>
  </si>
  <si>
    <t>ff8cd983-d4cc-4562-a014-05ce60e75cb6</t>
  </si>
  <si>
    <t>37f931ad-62df-420d-a9ed-93ca0b7b4709</t>
  </si>
  <si>
    <t>c78fd517-095a-4762-b927-e4894cf90c63</t>
  </si>
  <si>
    <t>8b42bb67-e825-4291-b30e-a2013f969520</t>
  </si>
  <si>
    <t>4dc45c24-8e46-4d88-954a-ff4b9d39cbcc</t>
  </si>
  <si>
    <t>c611da1f-1cf4-40fe-8672-6c71a52e0e5a</t>
  </si>
  <si>
    <t>64d50469-d914-4b94-adde-24175cdf2ec2</t>
  </si>
  <si>
    <t>879b2a93-893b-439a-996c-89d60a2e62ea</t>
  </si>
  <si>
    <t>dde8425e-cf08-4374-a8f8-e6a77e04ebb5</t>
  </si>
  <si>
    <t>fd55ef0f-23e2-4b31-a681-bc3fd73514e9</t>
  </si>
  <si>
    <t>63bdef5e-445d-4979-97b5-df166ee95cf4</t>
  </si>
  <si>
    <t>a119de0f-a205-416a-914d-56d74eac5683</t>
  </si>
  <si>
    <t>053942e2-e8c1-4036-a2ab-41127df15744</t>
  </si>
  <si>
    <t>f6a3d001-390b-4ab2-b335-ac72c873aa3a</t>
  </si>
  <si>
    <t>0122fd47-66c0-40c8-ae7d-2979b03e29b5</t>
  </si>
  <si>
    <t>bc139fb6-5068-4a69-b0c9-d6ecd31cc85a</t>
  </si>
  <si>
    <t>266c889d-cdab-41df-b440-5152fa000a16</t>
  </si>
  <si>
    <t>9d054da1-d83b-4885-b0e1-0dabff988a6a</t>
  </si>
  <si>
    <t>dce981f3-79a6-40b4-aa9d-be01a975b27d</t>
  </si>
  <si>
    <t>ea6b3a7f-26c7-4d31-b5df-e979bb888966</t>
  </si>
  <si>
    <t>23c8230b-e766-4ffa-8529-aa029636c916</t>
  </si>
  <si>
    <t>c68deb4d-6d8c-4a8e-8e20-f16d2f5f1fc8</t>
  </si>
  <si>
    <t>a679c172-3170-4f27-a972-33f83808ddf7</t>
  </si>
  <si>
    <t>343420ea-fd79-43af-acd5-636d1daff0af</t>
  </si>
  <si>
    <t>caea6873-7038-4d8a-afbe-db060b468f67</t>
  </si>
  <si>
    <t>bc10f878-c3a2-4f28-aac1-8ab01b18ce30</t>
  </si>
  <si>
    <t>f1f34d22-7df3-4d78-89df-701a38fcaf57</t>
  </si>
  <si>
    <t>13d1003b-210e-4419-8dc4-7556c93a0305</t>
  </si>
  <si>
    <t>c9ae6171-84a7-408f-9392-4e0efde9aecc</t>
  </si>
  <si>
    <t>f38bd218-3392-4062-b9f8-259be0418576</t>
  </si>
  <si>
    <t>35173e8d-43da-4703-b827-675e3915094e</t>
  </si>
  <si>
    <t>64ab21b8-4fcf-4bf2-ac15-f5954551fb79</t>
  </si>
  <si>
    <t>deb8477b-761e-4e83-8c09-d420dcecd333</t>
  </si>
  <si>
    <t>4571796b-24cb-465b-85ec-0f4c94908f4a</t>
  </si>
  <si>
    <t>9392fc32-c509-4e18-b983-bf801780d265</t>
  </si>
  <si>
    <t>673139ff-6c9b-4e20-991d-6d221f7ac86a</t>
  </si>
  <si>
    <t>87880f2a-8ff1-44b7-a70e-3981dbaef04f</t>
  </si>
  <si>
    <t>41e7286c-c685-4f9d-bbfa-286df16f6cdb</t>
  </si>
  <si>
    <t>8f210ab5-86d9-4c01-b4e1-b13069bd8109</t>
  </si>
  <si>
    <t>36cbbc4a-8d5d-46fe-b5f8-c1c8eb428dcc</t>
  </si>
  <si>
    <t>8c6c4db8-6ea3-4cfc-b4a8-d55ec3160b32</t>
  </si>
  <si>
    <t>bf199ad2-d476-4125-9972-e1cd04bf9d0f</t>
  </si>
  <si>
    <t>0c77036c-e34d-4428-9517-b53a8bc67a73</t>
  </si>
  <si>
    <t>dde32bfd-6efd-4b81-9352-24b2d4b61aaa</t>
  </si>
  <si>
    <t>668cf768-d390-439e-8e72-d4e741959785</t>
  </si>
  <si>
    <t>839c6486-f6f8-4002-b688-3f80fc19d9fa</t>
  </si>
  <si>
    <t>ef00eea2-4c6f-45da-80bb-8a079a00bb2b</t>
  </si>
  <si>
    <t>2ffa4342-3a57-4f2f-bf88-87924412a4ef</t>
  </si>
  <si>
    <t>f71bc9f9-d663-45eb-bab0-77b0f9dbd2a3</t>
  </si>
  <si>
    <t>c20b909a-f041-474a-9bec-a50cdef73e2f</t>
  </si>
  <si>
    <t>b376bdb8-29c3-4fea-b6d4-2234b5a0523f</t>
  </si>
  <si>
    <t>2f8df4b7-d470-4133-b8bb-797457996e4f</t>
  </si>
  <si>
    <t>b4b65f9c-6e49-4c0a-9348-a5c9eb2dc9ae</t>
  </si>
  <si>
    <t>efc606ff-74b4-4858-9859-2922e7ef450e</t>
  </si>
  <si>
    <t>c4271a0e-3467-4b3a-8c58-f77456af2191</t>
  </si>
  <si>
    <t>1dbdf795-be9e-4078-bb59-e0c671e182b0</t>
  </si>
  <si>
    <t>a153b9b9-ebf0-4a02-af39-3e53c0016e76</t>
  </si>
  <si>
    <t>4aebb2a2-0e1b-4620-af1d-899c76aaa32f</t>
  </si>
  <si>
    <t>7e399901-ebb9-49bb-9985-2031c4ae0089</t>
  </si>
  <si>
    <t>cf7f66fd-07c2-4f61-8e13-5a0e26892608</t>
  </si>
  <si>
    <t>45c10062-736e-440a-adde-cd84ef8c356a</t>
  </si>
  <si>
    <t>1f911540-7c5e-4633-97bc-856fd87b066a</t>
  </si>
  <si>
    <t>549379a1-0084-4458-ba7b-a5d0dff75e90</t>
  </si>
  <si>
    <t>e4b752d0-bda6-4677-b57d-5fc03db6a8f3</t>
  </si>
  <si>
    <t>2da9817e-237b-4713-bc8f-f0b895ba5e2d</t>
  </si>
  <si>
    <t>1a0ac17b-776c-451a-8503-52647dbfeb63</t>
  </si>
  <si>
    <t>3f234fc0-742c-4b07-b6ae-c14b2861db02</t>
  </si>
  <si>
    <t>8c7cf9c2-9ef8-423d-89b9-e0f19a1d4dd0</t>
  </si>
  <si>
    <t>46e36865-9ab9-4605-82a7-8d4625ac7006</t>
  </si>
  <si>
    <t>a242219b-a176-4655-9b7f-6bdcf9cb2e90</t>
  </si>
  <si>
    <t>176b8e90-5c59-4d03-b880-069e02d7f900</t>
  </si>
  <si>
    <t>674c0765-f8da-4fde-9f3e-d08b74d7b70e</t>
  </si>
  <si>
    <t>372e4554-6eda-4cc9-a80b-5fc61939fe29</t>
  </si>
  <si>
    <t>d76605d4-598e-416b-a59e-96395f65183c</t>
  </si>
  <si>
    <t>a2029b5c-db1a-45c4-8c20-104325ff682f</t>
  </si>
  <si>
    <t>c1426465-74db-40a3-b1aa-9b655b39475e</t>
  </si>
  <si>
    <t>1d5361f0-1119-47c5-820f-e0a47cc6da05</t>
  </si>
  <si>
    <t>711c5392-ab15-4242-a56c-ee4b8145d8b2</t>
  </si>
  <si>
    <t>6c2544b1-e0eb-4220-822a-0b1bf94158c2</t>
  </si>
  <si>
    <t>d5190ebc-8cf3-4d19-9667-97d413097c06</t>
  </si>
  <si>
    <t>cd82796c-a797-4626-aa2a-926cb7b118a6</t>
  </si>
  <si>
    <t>c62e93e2-2b39-4b2f-8c56-4c70b1142c0a</t>
  </si>
  <si>
    <t>3b2b1751-63d3-41eb-9992-044ead4efa54</t>
  </si>
  <si>
    <t>250c4daa-821b-4a20-b660-b0694b1332b5</t>
  </si>
  <si>
    <t>a7b3dcf5-cd89-40d1-976c-fbacdc20f922</t>
  </si>
  <si>
    <t>2b8fbc90-c451-46d6-957e-f0eb933a18e2</t>
  </si>
  <si>
    <t>217c1eae-c2a9-453b-b417-baa7dea5fa27</t>
  </si>
  <si>
    <t>29f70ee1-19ca-4cb7-a25b-384edfadf915</t>
  </si>
  <si>
    <t>de46b962-e112-41b9-91e9-78a9151c8a55</t>
  </si>
  <si>
    <t>86b50fc0-780e-427c-ae4c-279773e22ff0</t>
  </si>
  <si>
    <t>f34df82f-accd-4b00-bc3d-fbef29c2701e</t>
  </si>
  <si>
    <t>838ca0dd-b96f-4f2d-8e2d-d01293f5e318</t>
  </si>
  <si>
    <t>7c7a9895-cee2-4e36-a113-bee41e0cdec2</t>
  </si>
  <si>
    <t>dcc84a69-b3bb-4562-8329-317e9d9b9914</t>
  </si>
  <si>
    <t>3c9e016c-195e-4724-bcc4-4f4d4fd73fe6</t>
  </si>
  <si>
    <t>fcff54c7-d285-48ca-99ce-554c027acd5d</t>
  </si>
  <si>
    <t>8bb5b861-9160-4b40-b289-6a144ba75a99</t>
  </si>
  <si>
    <t>1ae96a08-acf9-4fdd-b7c9-71585fe465af</t>
  </si>
  <si>
    <t>8b32e21d-8419-4e81-a9d4-bfeb7aa47538</t>
  </si>
  <si>
    <t>37b6df53-1ffe-4b4e-bf38-73de73e7ecaf</t>
  </si>
  <si>
    <t>be14543c-5df0-4d56-b02c-ab5554da06b7</t>
  </si>
  <si>
    <t>ed5ff8a2-af20-4b8d-beff-f38a2ecdc678</t>
  </si>
  <si>
    <t>179f12de-2556-4e00-a2d5-14d7ed42e1a6</t>
  </si>
  <si>
    <t>6fafe448-625d-459e-918d-504edc77efb7</t>
  </si>
  <si>
    <t>dcc470a2-af74-4b56-bf00-4fee2faeafc7</t>
  </si>
  <si>
    <t>dd8a7d90-e15f-4d53-b19e-562ec1126357</t>
  </si>
  <si>
    <t>91e614a0-5da4-4259-8c4b-da4c8652b12f</t>
  </si>
  <si>
    <t>47b90562-ba20-46a2-9a45-20ac0d617deb</t>
  </si>
  <si>
    <t>bb0c311a-8f52-4c6c-a08c-8d8093d2efcf</t>
  </si>
  <si>
    <t>488da29f-f901-4b03-9d04-7c609e6430f6</t>
  </si>
  <si>
    <t>465d14d5-b4a7-4596-9be1-bfb8492fdebd</t>
  </si>
  <si>
    <t>7f26bccb-d536-4607-9bf2-389860531210</t>
  </si>
  <si>
    <t>d39f4d93-61c3-43df-9bb8-ff53210e863a</t>
  </si>
  <si>
    <t>e656595b-2fad-4dfc-a8cd-72bef6e0b9aa</t>
  </si>
  <si>
    <t>ed1658f0-4e1b-45c1-a621-3d9947475a0f</t>
  </si>
  <si>
    <t>dab38196-f4dd-4a4b-b332-823573abfd95</t>
  </si>
  <si>
    <t>9062f983-98aa-43ef-adab-4fc46f2f4333</t>
  </si>
  <si>
    <t>c089399b-28cb-4a82-a407-cb85a47a4ac8</t>
  </si>
  <si>
    <t>d8d9327f-ab34-4ffd-a67f-b453a1486366</t>
  </si>
  <si>
    <t>d5750b9e-ad8e-4283-b477-1a9a36ca38db</t>
  </si>
  <si>
    <t>35a87519-c94a-4d00-a435-b465ac96d6a9</t>
  </si>
  <si>
    <t>a5cd26e2-3552-443c-96b5-28027a6b11c4</t>
  </si>
  <si>
    <t>444d8fb6-91c6-4c3d-82f8-5cc2eb75f397</t>
  </si>
  <si>
    <t>5ea662ea-6acc-446d-9497-346fed66423e</t>
  </si>
  <si>
    <t>201a184a-f01c-47bf-b300-c69308ae675c</t>
  </si>
  <si>
    <t>fdad1fd3-f08b-481d-b2a1-c1a096df6eaa</t>
  </si>
  <si>
    <t>adc7b3b6-640d-484c-8e8f-819723d89378</t>
  </si>
  <si>
    <t>adc9ee9c-32c5-4adc-9ebd-697e118c3883</t>
  </si>
  <si>
    <t>75c069c4-26ad-47d2-99b3-97f8d5d8d0e7</t>
  </si>
  <si>
    <t>1c0ef8f3-f9c0-44de-8c6b-07a717eebe70</t>
  </si>
  <si>
    <t>1ea1703a-d9f1-4281-a2fe-bff94991b463</t>
  </si>
  <si>
    <t>0257ee89-ffeb-4b1e-bde0-6549816fd290</t>
  </si>
  <si>
    <t>84833e75-60d7-497c-9437-7599c532448d</t>
  </si>
  <si>
    <t>3c71f281-9cf0-4af3-af30-c1680534bc1b</t>
  </si>
  <si>
    <t>f7fca1fa-a2bb-4660-bbb3-e537be1d4340</t>
  </si>
  <si>
    <t>4b3e6b0d-9ef1-423e-9055-0c09054da047</t>
  </si>
  <si>
    <t>5d1a1ccb-a3e7-4b52-8a5b-2da0ec4acac7</t>
  </si>
  <si>
    <t>fdbf3d70-399f-4be6-8c55-e3a1b0f8fe59</t>
  </si>
  <si>
    <t>13623b6a-f193-4ba7-a17d-d7c660970ca0</t>
  </si>
  <si>
    <t>1b640f7e-bd05-4c8c-987b-d3afe725fc4a</t>
  </si>
  <si>
    <t>2ef4485f-a280-4732-8c65-3783acb69b60</t>
  </si>
  <si>
    <t>082b8f4e-6b63-4427-8420-e9f11b29051a</t>
  </si>
  <si>
    <t>df95e291-0bec-431c-9006-9838a5a95808</t>
  </si>
  <si>
    <t>26c61d5b-4836-40fe-8c0f-d910b4d6ac56</t>
  </si>
  <si>
    <t>32a7023e-7556-4073-bf7e-0475aaab2e49</t>
  </si>
  <si>
    <t>3b5d0520-8db2-4095-a2a5-f36c0de98178</t>
  </si>
  <si>
    <t>70b79a01-02a7-4949-8923-750eb1f770f7</t>
  </si>
  <si>
    <t>c24fdd60-6365-42c5-bdd1-fdc8e4aed2bb</t>
  </si>
  <si>
    <t>7664c81d-977a-4fb4-8fba-4d7783ecea06</t>
  </si>
  <si>
    <t>716d9ae3-a137-4aaa-ad43-6be381782992</t>
  </si>
  <si>
    <t>50592b1f-d0f4-4a7a-ba42-790f58b807b2</t>
  </si>
  <si>
    <t>a3d65661-5a03-4f68-9e47-38c06e7a08b3</t>
  </si>
  <si>
    <t>2328f49a-0380-44de-ae69-c12df32a69c1</t>
  </si>
  <si>
    <t>bda80885-5340-476c-aaf3-d2f768ae3b69</t>
  </si>
  <si>
    <t>c8084d31-58e9-4f9c-af2b-e82b6aa8909e</t>
  </si>
  <si>
    <t>77bc3833-5517-4715-8ca3-a063fda9e2ae</t>
  </si>
  <si>
    <t>d464db0a-2c20-45c9-89a8-9f2f86dd8415</t>
  </si>
  <si>
    <t>469cefee-8a72-4a2d-a51f-6072dc2d261e</t>
  </si>
  <si>
    <t>c4f0ed33-e02e-48d9-9e53-3aea7375fc21</t>
  </si>
  <si>
    <t>32f062a4-c31d-46ca-a5f1-5094e559dd7c</t>
  </si>
  <si>
    <t>d39a875c-be55-4f1f-b8fb-532b7c56a0e0</t>
  </si>
  <si>
    <t>80202708-8d91-4b60-a7cf-8c7e255c8018</t>
  </si>
  <si>
    <t>88936063-38b2-4405-9e6c-a7ef005dc26d</t>
  </si>
  <si>
    <t>4a7b5b8b-b6ee-41aa-84a6-0c72143e087e</t>
  </si>
  <si>
    <t>7bebeb7e-70a9-49d1-a1e9-be4752a22526</t>
  </si>
  <si>
    <t>9d046a7f-c027-48e7-b9f3-8f4b879345b0</t>
  </si>
  <si>
    <t>3e935ad6-cc02-4b1e-83fb-c893e139fc30</t>
  </si>
  <si>
    <t>8791d1b6-ac33-40a7-ac11-4c6505a25623</t>
  </si>
  <si>
    <t>409803b8-f3ed-4055-96f5-a932128f08a2</t>
  </si>
  <si>
    <t>5b93d816-2f15-4499-a093-f79b5970bea5</t>
  </si>
  <si>
    <t>c79c525a-e2d6-4ee9-9fbb-6d4bf1fb67e3</t>
  </si>
  <si>
    <t>cb64b790-e248-4da7-bf3f-6dbd71a33aa3</t>
  </si>
  <si>
    <t>fdc9ad9a-793e-482d-98e6-bc7397ef574c</t>
  </si>
  <si>
    <t>164e4630-4bc3-4fef-aa44-b2def5568789</t>
  </si>
  <si>
    <t>ca2476ca-c4d2-422f-be7a-35fc26f6ff10</t>
  </si>
  <si>
    <t>c57801cb-7cde-4f9e-bcb6-dd3e1fcd160f</t>
  </si>
  <si>
    <t>d3ccce55-963f-4859-9f14-1368bca1a2b4</t>
  </si>
  <si>
    <t>d285f47d-0d0a-42cf-b02d-50e09f2345fd</t>
  </si>
  <si>
    <t>c6b90c98-68ab-4764-b395-5e45688e8d49</t>
  </si>
  <si>
    <t>6592706c-6a95-44ea-acf0-7d185661cfa7</t>
  </si>
  <si>
    <t>df94b3ef-f5d7-4c64-adbf-5096051141e9</t>
  </si>
  <si>
    <t>1b0dd4f5-d125-4b29-a5bc-75464b30adde</t>
  </si>
  <si>
    <t>bb07ba05-8c26-4937-b8bb-718230803db3</t>
  </si>
  <si>
    <t>43d07c4a-77c1-46a4-a308-e8cd36cef4d8</t>
  </si>
  <si>
    <t>5fc7dd63-8e1a-41f4-8241-a680fcde5c96</t>
  </si>
  <si>
    <t>ea4cb78a-a23a-47d0-8b38-9c026ba56aeb</t>
  </si>
  <si>
    <t>0752510d-485a-4f67-ad5b-edac38f9b24a</t>
  </si>
  <si>
    <t>88791996-32f4-4e17-9606-f684479a0f8b</t>
  </si>
  <si>
    <t>3f43e75f-e94d-4c49-a186-66180fbde55d</t>
  </si>
  <si>
    <t>a441e5c6-85e0-4a7f-b6ec-e3706ebcef8c</t>
  </si>
  <si>
    <t>dd6a985c-f531-4c20-a040-3ea863c6a7d0</t>
  </si>
  <si>
    <t>54f3e9f6-9258-4b37-80f3-2f853f3f81bb</t>
  </si>
  <si>
    <t>02f87188-ca82-4053-abae-4b13a4eec080</t>
  </si>
  <si>
    <t>02ad2353-5ee9-499d-8932-89401431e852</t>
  </si>
  <si>
    <t>46974c76-d32b-49a1-9e94-14bf2686f9d5</t>
  </si>
  <si>
    <t>0fcd4c4c-d7ef-46e7-9edf-41434dddf32b</t>
  </si>
  <si>
    <t>342e1bd6-8b7c-49ca-843d-381a61c3ab16</t>
  </si>
  <si>
    <t>83c2242a-cb5e-42bd-a376-3c4a541a5fb6</t>
  </si>
  <si>
    <t>5f2e7aa7-2983-4efc-83c7-ab23706bbdaf</t>
  </si>
  <si>
    <t>dfeb87ea-cd89-4004-bbd1-e549ee6602c9</t>
  </si>
  <si>
    <t>ae6d7117-67c5-4f87-a213-9b38658a749f</t>
  </si>
  <si>
    <t>005aba00-b484-457f-9aaa-027585178374</t>
  </si>
  <si>
    <t>f2a1ca45-09ec-4eb4-92d5-a2b68dfb45c4</t>
  </si>
  <si>
    <t>94e889a1-dfdb-40e2-8adb-46a4925910a3</t>
  </si>
  <si>
    <t>1b292b17-5496-451c-b892-86b90380fb40</t>
  </si>
  <si>
    <t>54d8a025-11b8-418b-bd98-930bac2ed8b7</t>
  </si>
  <si>
    <t>55fc50f9-784d-4959-ac20-aa3ff079a9ed</t>
  </si>
  <si>
    <t>5e8e9284-8c30-495c-868c-197086ed898d</t>
  </si>
  <si>
    <t>d4c944b1-f142-4503-b143-e1a2b52a496a</t>
  </si>
  <si>
    <t>94521a1c-4c5c-44d2-99ea-f8403750afbf</t>
  </si>
  <si>
    <t>e7546d62-3923-4eb2-9e79-bc4f69b9ef77</t>
  </si>
  <si>
    <t>9727ac49-1156-4318-9515-807dd0ed6526</t>
  </si>
  <si>
    <t>e6139643-1158-42ce-9ff2-ed9c44b6471e</t>
  </si>
  <si>
    <t>882e2c2e-b4d2-418f-9b31-461709cb690b</t>
  </si>
  <si>
    <t>670d67fa-0f12-4312-95f1-90a0c2e22d93</t>
  </si>
  <si>
    <t>9aa2d0e8-28b9-4599-b2cd-3926383e55fb</t>
  </si>
  <si>
    <t>40bc94a1-23be-41b8-9dca-6575244063b1</t>
  </si>
  <si>
    <t>1c1bda25-090e-4838-8749-4a97eb6894c8</t>
  </si>
  <si>
    <t>aefe7b50-ddbf-40a3-b479-4dfebef10f88</t>
  </si>
  <si>
    <t>5f8c22e5-1091-4440-9b13-0682dcfc5786</t>
  </si>
  <si>
    <t>4022b310-1c82-4169-a67c-13a094c247c7</t>
  </si>
  <si>
    <t>5dfdd33a-5a49-4420-abf6-b8719aabc075</t>
  </si>
  <si>
    <t>648274bc-20cf-47b5-9291-6faa61a24856</t>
  </si>
  <si>
    <t>8e8b8575-1432-4fde-a38c-27267e2b3962</t>
  </si>
  <si>
    <t>181ff2ca-3af3-4d5a-ba9a-7a86495e4833</t>
  </si>
  <si>
    <t>66c73538-beff-44fe-a8a6-33e15e5369c6</t>
  </si>
  <si>
    <t>fa68057f-f202-413c-be81-63c52d827a9f</t>
  </si>
  <si>
    <t>3215e254-063c-4f6b-8850-46bcfd5fa38c</t>
  </si>
  <si>
    <t>e3091d1e-a90a-45fe-9f86-93941130a56d</t>
  </si>
  <si>
    <t>4141d412-818b-4ebe-afba-ef7348a759ac</t>
  </si>
  <si>
    <t>bb95235d-25ed-4cd4-8af0-417629cf9741</t>
  </si>
  <si>
    <t>2a3d51fb-a1be-4b33-a67b-1b5c4af9ec58</t>
  </si>
  <si>
    <t>e1d9b919-02be-4e9a-bbcf-7fd9a1f25737</t>
  </si>
  <si>
    <t>b21cec22-52ea-4ae8-8f6d-bd8abd87131c</t>
  </si>
  <si>
    <t>22c32d11-9680-48be-8249-8b9cc15c7798</t>
  </si>
  <si>
    <t>0f580bcf-905d-4954-ae2c-1de87ddf25c7</t>
  </si>
  <si>
    <t>d5cde6b2-caba-42c2-9228-cd5a5fd1c64f</t>
  </si>
  <si>
    <t>f98051e1-5553-4734-9be2-0d0472dcacb2</t>
  </si>
  <si>
    <t>83add1bd-61cd-40e2-9f12-18752dc47d08</t>
  </si>
  <si>
    <t>b527441a-8947-4de5-82d0-0c2cec3bbbd3</t>
  </si>
  <si>
    <t>f13c7fb9-1814-4299-936a-4b2aaa5fac80</t>
  </si>
  <si>
    <t>7782ef64-1b6e-4d6c-8c11-7b9b80d01acb</t>
  </si>
  <si>
    <t>abdb63af-4c35-4c79-8d3c-a92931fecbb1</t>
  </si>
  <si>
    <t>5f1e4ce5-522d-4b1d-9c87-d25880a048e0</t>
  </si>
  <si>
    <t>ae5d5735-8f9a-46e0-b78f-f9dd3cabdaae</t>
  </si>
  <si>
    <t>91cf764e-36d9-41a5-a4b2-0697328de358</t>
  </si>
  <si>
    <t>715a79f4-167c-4a25-9887-909a1186fd85</t>
  </si>
  <si>
    <t>6c27193b-0510-446b-9dbe-d90031fc8e5e</t>
  </si>
  <si>
    <t>98e89a1a-1d3c-4417-b6dd-e5c5f276e07b</t>
  </si>
  <si>
    <t>f45f88f2-5c0a-49ba-90d5-3f910c56fa60</t>
  </si>
  <si>
    <t>4f68f238-d146-430b-baf1-d791df669a12</t>
  </si>
  <si>
    <t>de992854-5ed4-4af2-8d65-198e2dfe94b9</t>
  </si>
  <si>
    <t>92b9d06b-b2ba-45b1-99e1-26209c89cb7a</t>
  </si>
  <si>
    <t>9afb031b-6ebe-418f-81e2-97f194eba3bc</t>
  </si>
  <si>
    <t>3a316595-88bf-439d-8caf-749375745020</t>
  </si>
  <si>
    <t>fca53f15-5d01-42fd-9220-e7ae912b50af</t>
  </si>
  <si>
    <t>cb9dd411-bcf5-4036-8777-71f9ec0acd2b</t>
  </si>
  <si>
    <t>9e8bd2b7-1ee9-4201-974f-cdc76012ba9e</t>
  </si>
  <si>
    <t>1f5a18d5-e082-44ce-aa55-629e3bc4da6e</t>
  </si>
  <si>
    <t>957652e6-73d8-4387-937e-2ef8970f359a</t>
  </si>
  <si>
    <t>bf0a8047-8c2e-41dc-8000-6d9b5a651349</t>
  </si>
  <si>
    <t>79bb5fb6-f8ef-45ce-99e5-13b2ca844fff</t>
  </si>
  <si>
    <t>becc7ffa-a83b-4a81-afd9-a6a1d90c3750</t>
  </si>
  <si>
    <t>0c246019-e8d5-4749-afbf-b3084f50c51e</t>
  </si>
  <si>
    <t>fbfa0a33-dcb4-4986-9601-210a1cd4b720</t>
  </si>
  <si>
    <t>24337de5-9fbc-469d-9455-0b8c42983792</t>
  </si>
  <si>
    <t>952dbb5a-407e-459c-8234-715c2b0d91f2</t>
  </si>
  <si>
    <t>531dc56d-f4fa-4631-8aec-4baabae27637</t>
  </si>
  <si>
    <t>449b012d-c527-44b3-bbe5-884968fe6862</t>
  </si>
  <si>
    <t>eca2eb5e-9ad5-4b97-8b6d-4f947e5ecb80</t>
  </si>
  <si>
    <t>698b5c33-f9ac-43f0-b6fd-8c572c9d707a</t>
  </si>
  <si>
    <t>b61de205-9b69-4ff9-bd7c-692ff4515a82</t>
  </si>
  <si>
    <t>a20cae4e-8b1b-44f6-9e10-4d4d31378600</t>
  </si>
  <si>
    <t>063f447d-a7aa-4153-a9a6-6942276554ad</t>
  </si>
  <si>
    <t>43e324a7-2f00-4f50-bba0-76e8d2776312</t>
  </si>
  <si>
    <t>dc71e95c-760b-4bad-a130-cca9b9c134a8</t>
  </si>
  <si>
    <t>a5ed46bb-0976-4842-b19f-0eb14bc00a75</t>
  </si>
  <si>
    <t>c8a0be3a-f762-4447-9151-5e6e5f90de16</t>
  </si>
  <si>
    <t>dfa969d5-bfa5-4de8-9c27-39b1ae700538</t>
  </si>
  <si>
    <t>9caf16a3-2f16-46e9-95c6-716ac30cec33</t>
  </si>
  <si>
    <t>61588c13-cca7-4eea-b51a-06733fdc615a</t>
  </si>
  <si>
    <t>3f45cb00-c61f-4bd0-88ee-76bb48b6a362</t>
  </si>
  <si>
    <t>dc34ab89-15a8-43c4-997b-98573029b547</t>
  </si>
  <si>
    <t>a32a20b0-058e-4811-9a21-7c8df5cc107a</t>
  </si>
  <si>
    <t>f0fc4d0f-612a-462f-95cd-5cb3d050f1d5</t>
  </si>
  <si>
    <t>955ec874-3a5a-4e73-9f84-a8f3f7fe88b1</t>
  </si>
  <si>
    <t>7a9598fa-38ec-45d0-bfea-cd735cc5ef36</t>
  </si>
  <si>
    <t>241d3c7e-6c70-40a8-8365-5d3170e3e051</t>
  </si>
  <si>
    <t>cf59a5b8-bca2-4b9a-b19a-8e0f439238b7</t>
  </si>
  <si>
    <t>585af2ed-633f-427c-897b-d00dc5f9bbdb</t>
  </si>
  <si>
    <t>b6c68bf7-8002-4ed8-b827-79bdbe1126f1</t>
  </si>
  <si>
    <t>47243bd4-b77a-4184-9e21-8edb903a01d4</t>
  </si>
  <si>
    <t>a349dae8-a586-4b42-89ba-7d8e6c62f6c7</t>
  </si>
  <si>
    <t>16e39366-7b3a-4aab-98a3-7736549397a9</t>
  </si>
  <si>
    <t>92f34d2f-a506-44b8-ad3a-e7c5b1dd1de5</t>
  </si>
  <si>
    <t>f342358b-78a2-4d04-b3ce-465e0c401475</t>
  </si>
  <si>
    <t>1a054427-32c0-46c8-b6a9-460c16168143</t>
  </si>
  <si>
    <t>46e5de04-3f5a-49cd-bbba-6d4bc5bbca83</t>
  </si>
  <si>
    <t>12e7433f-f957-429d-966b-71af04e683ab</t>
  </si>
  <si>
    <t>2b956cff-85e7-40e1-a9f0-7e77b865cfea</t>
  </si>
  <si>
    <t>7e12e1f8-188e-4679-aa03-e424efdc262c</t>
  </si>
  <si>
    <t>0ba74ca2-6cce-4e54-9b0f-104b754eb655</t>
  </si>
  <si>
    <t>06b43347-599d-4c55-a5eb-a5a6842b0f1e</t>
  </si>
  <si>
    <t>477a2eeb-bff6-4a35-a40f-d88b54c6952c</t>
  </si>
  <si>
    <t>93dae96a-3807-4fcb-b264-e55088cd9219</t>
  </si>
  <si>
    <t>39760e08-aa28-4613-b7e1-6fc1c890963d</t>
  </si>
  <si>
    <t>fdaaca14-9710-4777-9410-6c8c00b3afc4</t>
  </si>
  <si>
    <t>f4ed4eb0-9c2d-481f-a3b7-02939487b00a</t>
  </si>
  <si>
    <t>4f2e6de2-fd39-4601-a50a-2562b4e31bb0</t>
  </si>
  <si>
    <t>9eeb6cbd-cbcb-4f8f-81a1-446de2ff2b8e</t>
  </si>
  <si>
    <t>d7a26c63-6fd6-463d-85ca-8724f21b1b1f</t>
  </si>
  <si>
    <t>671902aa-0710-445e-a4ed-a136810c570e</t>
  </si>
  <si>
    <t>91465034-0f5d-4952-9db9-5809c069320e</t>
  </si>
  <si>
    <t>2db2e7d7-0480-48c2-a975-3801df993d9e</t>
  </si>
  <si>
    <t>17f0789c-cfa1-4223-92bc-5528e0b0beb7</t>
  </si>
  <si>
    <t>f1ed1d33-9cf9-4f6a-93d9-9bc62ec24362</t>
  </si>
  <si>
    <t>af6b8eae-bf74-4a01-9c1e-81e60221ffc3</t>
  </si>
  <si>
    <t>ac21f1bc-7e2c-4786-a221-66e1db61d7ba</t>
  </si>
  <si>
    <t>376465f6-d7da-4909-8ee8-deebacba56d3</t>
  </si>
  <si>
    <t>49471663-6b17-4cb0-9611-197c0dbc1746</t>
  </si>
  <si>
    <t>f5f96833-10bf-4d12-ae53-f6485982919a</t>
  </si>
  <si>
    <t>9b880aff-4edc-4360-a8e4-0309c45b4334</t>
  </si>
  <si>
    <t>7bef357d-cf92-4a93-a8d6-c6b67440dfdf</t>
  </si>
  <si>
    <t>e29977c2-e16a-4d7c-8423-f68dbdc6d48b</t>
  </si>
  <si>
    <t>f57f35e8-df04-422f-ad2c-f7b1cdb7c893</t>
  </si>
  <si>
    <t>6c78a50e-8979-4548-924a-80f2b2779300</t>
  </si>
  <si>
    <t>0105bcbf-9b31-4dda-8cfb-94dfdf6782c1</t>
  </si>
  <si>
    <t>a9595ab9-fb41-4b5c-b768-b8444094eb31</t>
  </si>
  <si>
    <t>65f5d5ec-1b7a-48ae-9a59-1acbf5cf599e</t>
  </si>
  <si>
    <t>153e16c3-3937-42d0-9e48-2fabe6093ca5</t>
  </si>
  <si>
    <t>ff7a1745-3cf3-4115-9d03-b88915216ce3</t>
  </si>
  <si>
    <t>db05013b-842a-4847-a8a5-1f025ff78ece</t>
  </si>
  <si>
    <t>3fc94e94-e5b2-44ae-a77f-27d2c5564d9c</t>
  </si>
  <si>
    <t>a27eeba5-686c-4592-aa03-49aa1b1e9074</t>
  </si>
  <si>
    <t>09cdbea3-9504-40a0-98ef-58cf155e916f</t>
  </si>
  <si>
    <t>d17594dd-ab17-4f37-bc58-90e6526c5a95</t>
  </si>
  <si>
    <t>84cfd9dc-eea4-4877-aaa3-bd304d6082b4</t>
  </si>
  <si>
    <t>6b05e4b0-8102-455c-b013-fe5d729dc538</t>
  </si>
  <si>
    <t>60d50134-eb3f-461f-9bb5-5d035c5ae354</t>
  </si>
  <si>
    <t>56661d2e-3fa4-4c45-a6d6-7131ffdd2c80</t>
  </si>
  <si>
    <t>54e41e92-ca15-41d2-99da-24a64b9c3ab4</t>
  </si>
  <si>
    <t>4bb7363c-5a2f-4250-b0b1-3533c1910a83</t>
  </si>
  <si>
    <t>b6a71d4a-69a0-4608-90c6-7cb6cf344ea2</t>
  </si>
  <si>
    <t>4458d7f4-0277-462e-b6ad-8898ea0877e4</t>
  </si>
  <si>
    <t>410e2eff-2f13-4016-8759-86fdff342099</t>
  </si>
  <si>
    <t>b0e88380-9aa2-4c94-973c-495f1e2a96bf</t>
  </si>
  <si>
    <t>c37d7e8d-8663-4565-b2e3-243cc996d6f8</t>
  </si>
  <si>
    <t>200d6e98-5737-4546-9289-182f91b40d63</t>
  </si>
  <si>
    <t>d4197964-46e9-4316-bdb2-6b19ac29254d</t>
  </si>
  <si>
    <t>b9328a97-4be7-45c6-a3ff-fb0083bf487f</t>
  </si>
  <si>
    <t>0bc4780c-2604-4901-8957-7ff4ddf19301</t>
  </si>
  <si>
    <t>1967f900-7703-49a2-b004-17335d058c28</t>
  </si>
  <si>
    <t>5094890c-36fe-4065-aade-e418d35081c2</t>
  </si>
  <si>
    <t>ff4afdd3-fcd1-4ffc-bf79-c2cffa17ed90</t>
  </si>
  <si>
    <t>0ada0dca-dfa5-45fe-a716-28e94434e5b9</t>
  </si>
  <si>
    <t>8ce2541a-301b-4102-893d-40bc63e85082</t>
  </si>
  <si>
    <t>5272eaa3-4019-421a-aa9a-b716477eff81</t>
  </si>
  <si>
    <t>2ef983b1-55e0-488f-9826-bf3331619c72</t>
  </si>
  <si>
    <t>1fccc0b3-e0ac-463d-aa7d-6795e35bc67d</t>
  </si>
  <si>
    <t>fd8cc2b9-2701-4622-bd4e-67b0114f0cd6</t>
  </si>
  <si>
    <t>25673d27-f514-4413-a0ff-a71b882f22ad</t>
  </si>
  <si>
    <t>415e5fd8-4f98-4769-956d-1551b84b5764</t>
  </si>
  <si>
    <t>041afa21-7107-4a6e-9dcf-20227c6bf7f4</t>
  </si>
  <si>
    <t>14eac098-18f8-4439-82e6-fa645d842b3b</t>
  </si>
  <si>
    <t>7c2e5ae6-3414-4051-95dc-bb7b70134a79</t>
  </si>
  <si>
    <t>dbb269a3-e746-4387-9e43-c1b19ac1fa14</t>
  </si>
  <si>
    <t>8c847333-9132-456f-a54f-09a421e97bcb</t>
  </si>
  <si>
    <t>af6a0874-dbd9-4d0a-84ac-0370329538af</t>
  </si>
  <si>
    <t>82651173-8ddf-4a0b-a862-df0c5a2db628</t>
  </si>
  <si>
    <t>0e085df5-118b-446d-941f-2f0a36213691</t>
  </si>
  <si>
    <t>268f2724-6e17-49f0-b24c-95c5658ef3e5</t>
  </si>
  <si>
    <t>56bbabec-edd3-457c-b94f-461b5d3d2e99</t>
  </si>
  <si>
    <t>fc411126-1fb5-4c22-8c4f-32bd4a62f38c</t>
  </si>
  <si>
    <t>f462f544-beae-41d5-aa5f-980a560c1a21</t>
  </si>
  <si>
    <t>40c772dd-89b0-4073-8c16-b0ba9b55fbf5</t>
  </si>
  <si>
    <t>fb2a5c29-2d5f-4de9-9263-ecf8a3364df0</t>
  </si>
  <si>
    <t>23dbacff-45ae-4241-a85c-9ee95f766a3d</t>
  </si>
  <si>
    <t>0cff9f3f-e74b-47d0-bd85-9f9879cb0ac8</t>
  </si>
  <si>
    <t>c4e15436-ac8b-4efb-a588-3b18a247636c</t>
  </si>
  <si>
    <t>c1fd95fa-e6e0-4b7b-85a1-43bcfdfe23ca</t>
  </si>
  <si>
    <t>9f368be1-9ee3-4115-bea6-065badf45a94</t>
  </si>
  <si>
    <t>f4d9ea29-3824-4fa5-b86c-6c9dc0c0d081</t>
  </si>
  <si>
    <t>1729400b-24f9-42b9-8ec3-0cb74c44e099</t>
  </si>
  <si>
    <t>77210e32-d159-4f68-ac1f-fd9d7b91df3f</t>
  </si>
  <si>
    <t>f2d915e1-7f66-429f-8009-da8252b94ab5</t>
  </si>
  <si>
    <t>a211ce40-a248-4289-b347-4f725e2ea498</t>
  </si>
  <si>
    <t>1e21a5b4-f5e8-4853-8753-ef756c2571bf</t>
  </si>
  <si>
    <t>b39f7495-9d9a-433e-8989-094b6c9c619e</t>
  </si>
  <si>
    <t>e6fcf4c1-8842-44e1-89b2-9966b9051b7b</t>
  </si>
  <si>
    <t>c05ec3e9-91cd-4165-a034-2d72947d5a6f</t>
  </si>
  <si>
    <t>18846332-fc2a-48c7-a71b-bc2f6fe297f8</t>
  </si>
  <si>
    <t>55fbe7ea-f85f-4cfc-b4f8-6be5a43deca7</t>
  </si>
  <si>
    <t>b3781f50-6867-4380-8c4d-bd271b58e9fb</t>
  </si>
  <si>
    <t>1265eef0-0aaf-4a99-bb8c-9b781f009d6a</t>
  </si>
  <si>
    <t>8aea8d83-0a47-4732-aa90-f007455cd2ba</t>
  </si>
  <si>
    <t>31bc9091-f325-4906-9a59-a9e242ab6a0a</t>
  </si>
  <si>
    <t>fa5a4ac2-e54a-4064-a87f-ef8d34c9fafb</t>
  </si>
  <si>
    <t>4159d9ee-3c90-4274-b955-4bbe6c6eddcf</t>
  </si>
  <si>
    <t>953a662e-6591-44c8-8d24-b0d19aa4c590</t>
  </si>
  <si>
    <t>5802b2f4-50a4-4d8c-bb56-d129a2118c50</t>
  </si>
  <si>
    <t>1ca918ae-b4b1-47a8-8822-b366867711cd</t>
  </si>
  <si>
    <t>463d1a41-6a13-4253-872a-4f5f682699f6</t>
  </si>
  <si>
    <t>128b4dd3-2f40-47a2-b665-54fa9e79cf3e</t>
  </si>
  <si>
    <t>2569e437-081f-4755-a335-8ad05af8942d</t>
  </si>
  <si>
    <t>743d12a7-1766-43dd-99c0-150ce8508f80</t>
  </si>
  <si>
    <t>4b2cdf3e-c01b-4bcf-aae5-df909e6432c1</t>
  </si>
  <si>
    <t>4164b56b-f6dc-4e15-a7c1-ea0ef831879a</t>
  </si>
  <si>
    <t>8535fffb-cd7d-4b4a-98c5-82f9216203c7</t>
  </si>
  <si>
    <t>52d707dd-122c-4678-886b-26d9cf96bb21</t>
  </si>
  <si>
    <t>af938fde-e175-479b-9454-8a68e2138398</t>
  </si>
  <si>
    <t>9fa2b416-fc5c-45db-bee6-0c0b809a0161</t>
  </si>
  <si>
    <t>b403acb9-f372-4379-afd4-6e4c6e7eaaa3</t>
  </si>
  <si>
    <t>d223141e-9a06-4a05-b21a-c82e33bc0825</t>
  </si>
  <si>
    <t>311c8f89-d641-460d-a60f-e3c6320d2b06</t>
  </si>
  <si>
    <t>7bba643e-ee85-4e91-93be-d89477c76a43</t>
  </si>
  <si>
    <t>fe8c5c98-5012-4cc9-8c95-296ab68a5de7</t>
  </si>
  <si>
    <t>96891690-82d8-4f28-b62b-bcecf7cdb55c</t>
  </si>
  <si>
    <t>091de6f0-0537-43bd-9966-48b0b3ae6d19</t>
  </si>
  <si>
    <t>f69049bd-49cc-4737-a51e-77d34a516159</t>
  </si>
  <si>
    <t>e8d1e22c-520f-4faa-8a0a-1e7c0132b2cd</t>
  </si>
  <si>
    <t>fc79460f-820f-405e-b3c2-6a2c590af0c4</t>
  </si>
  <si>
    <t>660df2f4-2611-40c2-897d-fb8c81accffc</t>
  </si>
  <si>
    <t>6e6c7fbc-8df4-47a3-9c44-536a0435490d</t>
  </si>
  <si>
    <t>7e8f2a81-e497-4e6c-ba68-e2c453da5b8f</t>
  </si>
  <si>
    <t>92d27b21-6322-444e-b010-98fc0448a4e4</t>
  </si>
  <si>
    <t>7ce7a456-a36f-40af-a68b-ab9bccb3a5a5</t>
  </si>
  <si>
    <t>8409b578-d427-4e4f-8a12-f8d2f4669bb9</t>
  </si>
  <si>
    <t>f18bb731-ba47-4745-a10a-b8ba069f9107</t>
  </si>
  <si>
    <t>e3d681e8-7c07-4453-864e-fac73342ee10</t>
  </si>
  <si>
    <t>e6796bde-0cf3-40a6-9ce6-58c5885d889e</t>
  </si>
  <si>
    <t>9ea045ed-4ec2-4b90-98b9-253a0c4e7464</t>
  </si>
  <si>
    <t>29a2cf8a-7b11-4e6a-84db-095c4d2979fc</t>
  </si>
  <si>
    <t>1d470421-b6de-48c1-ba1d-fba7689426be</t>
  </si>
  <si>
    <t>14dca0bd-0ae7-4910-8f86-cbaa15e250e0</t>
  </si>
  <si>
    <t>2f9221ae-1efe-4ecd-be93-4ae21ed59ff9</t>
  </si>
  <si>
    <t>64293770-44cd-4a06-9ad4-2a5e3c55972f</t>
  </si>
  <si>
    <t>1c132693-0396-41f5-9183-b3b5756d6b65</t>
  </si>
  <si>
    <t>89ab2508-c3e5-4878-8332-2d7c1783c82f</t>
  </si>
  <si>
    <t>d2631d80-2819-48d2-b797-53d3fd4ef1a3</t>
  </si>
  <si>
    <t>2d7ccc19-6511-403e-8313-27f9f15b04dd</t>
  </si>
  <si>
    <t>32044b82-f825-4cb8-883a-d12d32ccc35c</t>
  </si>
  <si>
    <t>374e9e72-d784-4e55-92d2-28fa465d69e3</t>
  </si>
  <si>
    <t>18823b3a-cca9-4f56-8c34-5d8d852b2803</t>
  </si>
  <si>
    <t>28a07129-be10-4c0c-836f-a06933a9797b</t>
  </si>
  <si>
    <t>26ede827-2058-4cb6-8f31-a1543e8fcb27</t>
  </si>
  <si>
    <t>ae592b70-efcd-44c3-88bf-0ed23df71ec6</t>
  </si>
  <si>
    <t>06a3283b-8d30-4b74-9c31-f0eb5adb798f</t>
  </si>
  <si>
    <t>e3e86d2f-f0dc-44fa-8c3c-427726f5df33</t>
  </si>
  <si>
    <t>19031b41-f636-4003-ba74-0b202d760cb7</t>
  </si>
  <si>
    <t>610c0827-4544-46d8-8a3a-ef29653542d8</t>
  </si>
  <si>
    <t>e3e64a0a-99b9-4d8e-9414-d32a8fe10953</t>
  </si>
  <si>
    <t>51dbb7b6-ffde-4feb-b5f7-96689648a388</t>
  </si>
  <si>
    <t>5ffab5cb-c31d-4ac3-b7b9-ed277e3fa113</t>
  </si>
  <si>
    <t>5236fbd6-3d98-47a4-b6d7-2c8704125880</t>
  </si>
  <si>
    <t>6b0db7f3-4582-48f5-a5ec-b37b7353a5ca</t>
  </si>
  <si>
    <t>8aae0341-a06a-4edb-8863-b1af66f07726</t>
  </si>
  <si>
    <t>d6dc5ef5-55de-4e3e-8783-f567486d1dd4</t>
  </si>
  <si>
    <t>8134b80c-04ad-4378-81f6-2b5d5d99c57c</t>
  </si>
  <si>
    <t>3350c1a6-f53f-4c95-99e8-2c3039b07ef4</t>
  </si>
  <si>
    <t>0b712bda-a5dd-4e16-8fa1-c2554247051c</t>
  </si>
  <si>
    <t>52025986-025c-4574-a80c-8949b6b8d192</t>
  </si>
  <si>
    <t>3af4180d-6672-4a6b-8fea-95dace082d9b</t>
  </si>
  <si>
    <t>8f2edd1d-6faa-47f6-a71c-8b37946f40af</t>
  </si>
  <si>
    <t>1b39dfe0-61a5-4fde-8e63-aa7301efcd43</t>
  </si>
  <si>
    <t>250f8c29-5251-441f-8981-e4047545f413</t>
  </si>
  <si>
    <t>be710cb6-250e-481e-ab84-10fc639ca70c</t>
  </si>
  <si>
    <t>413ca544-6995-4c41-98fc-eeb7be74787d</t>
  </si>
  <si>
    <t>c98b1338-b196-4633-915a-5c5775bcca1a</t>
  </si>
  <si>
    <t>3fb37db2-0dc3-462a-a987-978d82e949d9</t>
  </si>
  <si>
    <t>0fcb2181-b6ee-4aed-b3ac-bb80edcd9f59</t>
  </si>
  <si>
    <t>eefda6c1-b012-4f31-81d5-10497a736ec2</t>
  </si>
  <si>
    <t>df557d8b-e4cb-4570-b600-3ff990a759a0</t>
  </si>
  <si>
    <t>b1972f8d-20fb-44f1-9397-5fe0feda10d6</t>
  </si>
  <si>
    <t>38f8ae58-6056-4a4f-bfee-b24c68b75029</t>
  </si>
  <si>
    <t>e7a50fcf-48f7-475d-af6e-d72d9d542275</t>
  </si>
  <si>
    <t>0fa10ffd-68cc-4cff-8d12-049a8f4f841c</t>
  </si>
  <si>
    <t>1c6bd492-ed8f-4c58-ad1c-be33ba282738</t>
  </si>
  <si>
    <t>c7d5e2a6-746a-4a5b-91a7-caa3ba8b9dee</t>
  </si>
  <si>
    <t>6144220d-c182-41e2-b768-c9e88d00909f</t>
  </si>
  <si>
    <t>b3aae801-da8c-4faa-901b-c1c3ea0199e5</t>
  </si>
  <si>
    <t>42359ad4-ff2d-4fa8-b79a-81bbd5865f86</t>
  </si>
  <si>
    <t>507e5361-6116-4ee3-b988-6db58355a6e1</t>
  </si>
  <si>
    <t>e58dac6b-985b-4c22-af27-a6f9e9c98520</t>
  </si>
  <si>
    <t>c48e384e-958f-4664-bc74-0f2b7222076d</t>
  </si>
  <si>
    <t>8b82c2f1-36a8-4a98-a1f3-c769e4a51a33</t>
  </si>
  <si>
    <t>478bda2b-45c9-4522-9884-42419c6c0c65</t>
  </si>
  <si>
    <t>c887534c-3eba-459f-b54a-c9d3d8111004</t>
  </si>
  <si>
    <t>3ed89afd-a243-4487-9475-2466fd83cc9a</t>
  </si>
  <si>
    <t>253d7d89-7672-4510-9097-6fa39334f673</t>
  </si>
  <si>
    <t>8ff69455-4b0b-4162-b713-6fd186d45e76</t>
  </si>
  <si>
    <t>30916ece-7915-4be7-ad70-631a21764be2</t>
  </si>
  <si>
    <t>17be2350-380a-4623-ac9a-16daa34a8047</t>
  </si>
  <si>
    <t>7720ccae-6091-4ad3-86fc-8454f6f8f101</t>
  </si>
  <si>
    <t>42d4a3e5-fa13-472f-8555-9aad8bf35a3d</t>
  </si>
  <si>
    <t>176c0ca9-cc0d-402c-b58c-0d201900cb9e</t>
  </si>
  <si>
    <t>0ddef4c4-c8c0-4f35-8550-0fe47c2c77be</t>
  </si>
  <si>
    <t>5c6bc426-1d5d-42d5-9590-627fb9ab6f53</t>
  </si>
  <si>
    <t>9b97409c-d188-44a5-b938-55ad07e59a21</t>
  </si>
  <si>
    <t>77f1a6dc-d897-411e-891e-ce9fea2844ed</t>
  </si>
  <si>
    <t>eed46c8b-40ee-491b-972b-0edff7e91d00</t>
  </si>
  <si>
    <t>04397eff-4ac6-4d38-8c30-0f489d53ad0a</t>
  </si>
  <si>
    <t>7a4cdb9f-f7ad-4932-b139-36b3613eb8c4</t>
  </si>
  <si>
    <t>0be56db5-7d8e-4594-94e1-909622998331</t>
  </si>
  <si>
    <t>16582873-a2e6-4a4c-854c-6d93bcd271aa</t>
  </si>
  <si>
    <t>019735dc-1461-45ec-9d25-f7970e85f690</t>
  </si>
  <si>
    <t>ec49aa29-362d-4fed-be83-fcd6bbe3e50a</t>
  </si>
  <si>
    <t>e14edf88-d4ff-449e-9207-9409cbe2b979</t>
  </si>
  <si>
    <t>7d7945ba-22c2-40cd-ab18-df6c9c1df04a</t>
  </si>
  <si>
    <t>5a8b4009-017f-4f10-9332-a23788c4d4bc</t>
  </si>
  <si>
    <t>491406a4-b868-40cb-94b3-c3c0f67d01b6</t>
  </si>
  <si>
    <t>a712a7d4-a693-44b8-bca2-b20710b5cfd3</t>
  </si>
  <si>
    <t>16006578-c70e-4223-bdfe-104ccde587f3</t>
  </si>
  <si>
    <t>788e2f25-5f5a-465b-9be5-ed77560df750</t>
  </si>
  <si>
    <t>1fbb2b4d-f9f9-453b-adac-63bb42481124</t>
  </si>
  <si>
    <t>36e0f903-662c-4f2b-b474-117b6593c0a2</t>
  </si>
  <si>
    <t>3dfaee54-21b6-4102-83e1-2e77344778d1</t>
  </si>
  <si>
    <t>c912a76a-7a9d-4a8a-b84f-1735dbfb698f</t>
  </si>
  <si>
    <t>1ce4a7b0-d673-4c93-a109-b6fa18a0dd9f</t>
  </si>
  <si>
    <t>b22c810e-8b4f-4e3d-87a6-047382505d02</t>
  </si>
  <si>
    <t>cddca262-09ff-498a-9bcb-adb0c28b904d</t>
  </si>
  <si>
    <t>f5acc6c3-05e6-4a12-963d-a235c17d5950</t>
  </si>
  <si>
    <t>81ce3e39-b8f0-42bc-86c4-1305ccca6671</t>
  </si>
  <si>
    <t>7ded1eee-0a61-4e93-bd3a-b4d59ac4bb7a</t>
  </si>
  <si>
    <t>9d44e4fa-feb0-4257-9fbd-dbcd97e118de</t>
  </si>
  <si>
    <t>cf616e6d-7565-4943-b459-508219c90a0f</t>
  </si>
  <si>
    <t>9c1a45ca-71c0-403e-a9b8-45667b1a3d55</t>
  </si>
  <si>
    <t>7d57bf3d-8533-4ca3-b602-076a12076c02</t>
  </si>
  <si>
    <t>5b7e1775-b4bf-410f-bfb4-d390728dd1aa</t>
  </si>
  <si>
    <t>02eb7d40-050b-41c6-b164-7f4478037ac2</t>
  </si>
  <si>
    <t>dfdd9535-8919-4a99-9e29-741692a9d12e</t>
  </si>
  <si>
    <t>649b4fc2-bad9-4916-95f7-7a315e5a8a50</t>
  </si>
  <si>
    <t>2776ec43-73b5-412a-bbb1-0ba5ba920c04</t>
  </si>
  <si>
    <t>1ab03e15-3d76-4bcf-aa36-2546a5b3e965</t>
  </si>
  <si>
    <t>234e2004-c5fa-4d09-8bdd-32d8a80aee10</t>
  </si>
  <si>
    <t>4dd8fa9f-8ed7-4115-92d0-b601d7850a12</t>
  </si>
  <si>
    <t>f118c634-acfe-42b2-8037-3da3f9a69da3</t>
  </si>
  <si>
    <t>0c86278c-8f9c-4dcd-a771-cd56818e3d8b</t>
  </si>
  <si>
    <t>0809b744-9eee-4537-a5ce-1618850b8f1e</t>
  </si>
  <si>
    <t>503e7b80-dfcb-4798-a847-e4eb20e6ac1a</t>
  </si>
  <si>
    <t>d3986740-3d94-4f8d-801e-97baeefefb65</t>
  </si>
  <si>
    <t>3c2f7818-0bd7-4da9-8e38-e51badbabb0c</t>
  </si>
  <si>
    <t>0c63ccda-9138-467f-ad1e-c9575eb647fe</t>
  </si>
  <si>
    <t>7735b99f-88ad-4061-baf1-76aa9fe578b6</t>
  </si>
  <si>
    <t>4447dab7-b108-4981-94c5-ce0f4f5a61a2</t>
  </si>
  <si>
    <t>c36531bc-b214-4349-b693-541d49216ece</t>
  </si>
  <si>
    <t>9230fc49-f3e8-4559-9ad0-a20a34f5ca84</t>
  </si>
  <si>
    <t>e5a99f7b-00c7-4ff7-8a1f-c72ae9a941e1</t>
  </si>
  <si>
    <t>d620c857-365a-4e62-90a6-36959d535bd6</t>
  </si>
  <si>
    <t>2295ca40-c2f3-45fc-ae44-bd51b0868d6f</t>
  </si>
  <si>
    <t>cff00537-853b-44b6-8785-890627dcafa9</t>
  </si>
  <si>
    <t>3f978fa7-f9a5-4ee7-8aa4-7383d9e12a58</t>
  </si>
  <si>
    <t>a15b2c95-a246-460e-b5f1-1a9c77d4e252</t>
  </si>
  <si>
    <t>75812bae-1cad-4ccd-9a37-e4be90e8252e</t>
  </si>
  <si>
    <t>45e5f932-a9dd-4253-9514-a0542d794c6c</t>
  </si>
  <si>
    <t>25e5bd16-e638-4421-aca9-b2c8236453d3</t>
  </si>
  <si>
    <t>53e08c03-1fb7-45fd-87ff-496448491721</t>
  </si>
  <si>
    <t>9af99051-db37-4157-8a07-ad6e90236e38</t>
  </si>
  <si>
    <t>1596f14b-8d1e-429b-8675-533901773357</t>
  </si>
  <si>
    <t>a659686e-1f2f-41dc-bcb2-ce496d56aa38</t>
  </si>
  <si>
    <t>1e6fc693-50f3-453f-8c42-d46d302ff49f</t>
  </si>
  <si>
    <t>4f400046-7522-4bbd-a5f3-be855840bfb6</t>
  </si>
  <si>
    <t>b3b59b40-c8a1-4409-b398-59a0a246fd78</t>
  </si>
  <si>
    <t>6baec31f-5d36-41fb-9d18-b57d66690755</t>
  </si>
  <si>
    <t>d90502fc-36bf-4bc9-8474-cf5b56eb5be1</t>
  </si>
  <si>
    <t>9896971d-1cdd-4c9d-8eca-b52cffecf2f5</t>
  </si>
  <si>
    <t>f4b5ee95-ac62-43b3-89e9-72496e084880</t>
  </si>
  <si>
    <t>baaee1bc-e17b-41aa-a6fc-4093821307eb</t>
  </si>
  <si>
    <t>b6fd0fbd-c472-4858-9d3e-5fba1cdf1bcc</t>
  </si>
  <si>
    <t>6b54a046-94dd-4fca-8767-46fb1ab96dd1</t>
  </si>
  <si>
    <t>5a7a6b6d-4878-4418-bbc0-ce232f16b6b7</t>
  </si>
  <si>
    <t>e945bd7a-9403-49da-a55d-bef6f125173f</t>
  </si>
  <si>
    <t>01d962b6-1df5-4d86-ac34-7f7dba484b39</t>
  </si>
  <si>
    <t>116269a1-f0c1-424f-b212-fdb9d1d4f35e</t>
  </si>
  <si>
    <t>6736b164-d063-4e47-8fc9-c3d829c45d60</t>
  </si>
  <si>
    <t>50b08de1-850c-4347-98e8-462d039af79f</t>
  </si>
  <si>
    <t>63b10c23-b7b7-42e7-9b38-11af3cab919c</t>
  </si>
  <si>
    <t>939ab1a7-ddd9-4c4e-b084-ffeb3f2a4318</t>
  </si>
  <si>
    <t>407bf639-9262-4a59-be60-444a9f55c3e1</t>
  </si>
  <si>
    <t>09334b68-7999-4f8f-9e5e-e384d7d74d4e</t>
  </si>
  <si>
    <t>a5d62163-6277-4c54-bf77-b62d7fec350f</t>
  </si>
  <si>
    <t>f4500d16-e62a-4f4e-a586-197456784a79</t>
  </si>
  <si>
    <t>41f17a17-a20a-4aaa-8435-d70dac6c7004</t>
  </si>
  <si>
    <t>99fe71c0-0124-4b18-84bd-cf35fb0b0c83</t>
  </si>
  <si>
    <t>fbf704db-22f7-4b8e-9aa5-76c9b0ce6b8f</t>
  </si>
  <si>
    <t>9364f062-2c01-421e-a087-97d04f4056a9</t>
  </si>
  <si>
    <t>256c7bfb-04a1-4d18-8ab2-02443611dd3c</t>
  </si>
  <si>
    <t>f5a6e5e2-99eb-4ccb-b529-1778d265b7e1</t>
  </si>
  <si>
    <t>0a83c333-fa30-496f-980a-53370923065c</t>
  </si>
  <si>
    <t>e478cd04-42e2-42f9-8cdc-6172ead8ef63</t>
  </si>
  <si>
    <t>23381208-aa71-4058-a095-2b8cd7926051</t>
  </si>
  <si>
    <t>af271cf1-9ec7-4b10-8fee-f72178871929</t>
  </si>
  <si>
    <t>3ba306e2-0385-4504-82c1-33c0806040e3</t>
  </si>
  <si>
    <t>38758ba3-eef8-4c8d-875c-120af134ef82</t>
  </si>
  <si>
    <t>537211cd-2185-441d-bb5b-d27b746032a1</t>
  </si>
  <si>
    <t>359f12a0-14d8-4ff3-9610-c741089b54fd</t>
  </si>
  <si>
    <t>07d31e93-31af-4427-838d-1193a2f37a96</t>
  </si>
  <si>
    <t>2d9741d1-3d3d-427b-9125-905ec8a7a10f</t>
  </si>
  <si>
    <t>b6031a77-c089-45d9-8238-908510e5ea7b</t>
  </si>
  <si>
    <t>e6ad24a4-427b-416d-9447-444920a0901f</t>
  </si>
  <si>
    <t>e49a3bc9-cb90-4e35-883d-2921dc4a751e</t>
  </si>
  <si>
    <t>570ac721-8583-4ae5-845a-9903456351ad</t>
  </si>
  <si>
    <t>b06bf4dd-2ae9-4a3d-bca1-141a89e7330d</t>
  </si>
  <si>
    <t>a2f08228-bf86-45f1-81a0-6a4e973b470c</t>
  </si>
  <si>
    <t>5e2b6f92-750a-43df-aa3b-264d058522c6</t>
  </si>
  <si>
    <t>4e6e55d2-97a6-43f2-9471-aad5b09bee46</t>
  </si>
  <si>
    <t>e22c8940-ab19-44f5-9639-01d083637c17</t>
  </si>
  <si>
    <t>753c332a-0507-4ba7-b1fa-81433ab4563e</t>
  </si>
  <si>
    <t>918e6bb5-2b12-4be5-b686-ca453e8e899a</t>
  </si>
  <si>
    <t>9c7a9617-b525-4a5a-8fce-70c603b2806a</t>
  </si>
  <si>
    <t>3b471ce1-99a7-4c75-af3d-3ac0ac87bb22</t>
  </si>
  <si>
    <t>f8c6f5e4-f1aa-4401-b019-3ad46b8dbf94</t>
  </si>
  <si>
    <t>028ef337-f7ed-4f57-82af-a6dec3d939df</t>
  </si>
  <si>
    <t>456ec008-e272-4b0c-8125-8075ee1c4087</t>
  </si>
  <si>
    <t>141ad451-4e5c-4b18-a282-5f47e573256a</t>
  </si>
  <si>
    <t>c56f18ca-e5b3-4a64-bf2f-79a11f714fa9</t>
  </si>
  <si>
    <t>716e9fba-768b-4bc5-89f1-6f2a58ac16b9</t>
  </si>
  <si>
    <t>220112be-d902-4149-80db-1a22064dc28c</t>
  </si>
  <si>
    <t>e4e72197-9954-4953-956a-63b643ddc235</t>
  </si>
  <si>
    <t>07618d3c-37c5-4a8c-bfe7-1a3f9fc260a2</t>
  </si>
  <si>
    <t>72482967-c3e1-4c6e-bb2a-e2332ff706af</t>
  </si>
  <si>
    <t>62693383-30fd-4a4e-ae25-2a640103f5d4</t>
  </si>
  <si>
    <t>21cb7e66-f676-4df8-8cf6-4efe3cf01d01</t>
  </si>
  <si>
    <t>7dec5e7f-9b06-4f9b-915a-e08db438ac17</t>
  </si>
  <si>
    <t>a7bb6280-287f-495a-99fa-35e483654602</t>
  </si>
  <si>
    <t>0e100136-b52e-40af-ad49-f3db7323e4a6</t>
  </si>
  <si>
    <t>e7af1fc2-eead-49e8-90d3-16cac09087c2</t>
  </si>
  <si>
    <t>c35a0626-0892-41d0-806e-377e8e080577</t>
  </si>
  <si>
    <t>29c16b7c-a8df-419e-b07d-0b8f972c2938</t>
  </si>
  <si>
    <t>97521356-dbd4-4f14-b7a8-7d834838eda2</t>
  </si>
  <si>
    <t>1493ef22-99be-4639-8778-981f7ad0e858</t>
  </si>
  <si>
    <t>053ff7e7-58c4-4ffe-b3e7-3dd5e485ad3c</t>
  </si>
  <si>
    <t>f4ad3bf2-abc9-4c73-8a61-3f9178061eb2</t>
  </si>
  <si>
    <t>c01c8c22-057c-42c3-b24d-2eb21a8342df</t>
  </si>
  <si>
    <t>be0caa31-3c8a-41e0-8ce9-ba05945f48f1</t>
  </si>
  <si>
    <t>c8634f38-220f-4bf3-8130-63904b31fabc</t>
  </si>
  <si>
    <t>e07315fa-7652-4c41-af26-3285aae5dec6</t>
  </si>
  <si>
    <t>e1b25714-6f8a-4e8d-a658-c8b6ba0b650d</t>
  </si>
  <si>
    <t>10e21731-9da0-4ac6-a457-54cd459c8e7a</t>
  </si>
  <si>
    <t>a58ad57f-8ea5-4e95-a32e-1e252b8b9d30</t>
  </si>
  <si>
    <t>0a2aac76-9634-430c-bd19-fd4851d6d92e</t>
  </si>
  <si>
    <t>b9789be2-8114-4068-99bd-f87dd08f1f69</t>
  </si>
  <si>
    <t>886447ee-3965-4ee4-9c1c-769375571e61</t>
  </si>
  <si>
    <t>c8da86fb-3c7c-485f-a24e-5f17cea9049c</t>
  </si>
  <si>
    <t>2292108b-d310-4642-8555-0663dce9d56c</t>
  </si>
  <si>
    <t>51789a1c-f3ca-49c3-8b56-c15bed2029db</t>
  </si>
  <si>
    <t>8ff9dba0-aa1e-4e17-aebe-b340cc419f60</t>
  </si>
  <si>
    <t>6db2d8bd-2ea6-46ac-bd76-e40eea1f1d37</t>
  </si>
  <si>
    <t>abe2948a-81de-4090-b1ec-bb500f2f218b</t>
  </si>
  <si>
    <t>8c965923-f7f6-4bbe-9bbf-6d4f6fd3e4b4</t>
  </si>
  <si>
    <t>2cf85b42-0779-422b-abc4-ce61198318ba</t>
  </si>
  <si>
    <t>a08bb67f-35ef-498c-82af-7a13fc3b1e3c</t>
  </si>
  <si>
    <t>08477f90-bf73-46f8-bfb8-8ab07d31bebb</t>
  </si>
  <si>
    <t>6ce4d613-5ad3-4708-ab27-8d232cf678f9</t>
  </si>
  <si>
    <t>10458f2b-1f65-476c-8060-2d7b93532c03</t>
  </si>
  <si>
    <t>2bae0fdd-2523-4703-88ef-1deb197fc565</t>
  </si>
  <si>
    <t>27168bf0-81fa-4afd-a789-f3075b6601bc</t>
  </si>
  <si>
    <t>19baacea-40fe-4fee-a5cc-6bfd8ec90a83</t>
  </si>
  <si>
    <t>fccdc60a-e53d-4b2e-9d96-dd746ba2acb0</t>
  </si>
  <si>
    <t>3388de4e-7579-4ef4-99b8-6c235a382a69</t>
  </si>
  <si>
    <t>1964f87d-a954-462d-8cea-d752f2ce61e8</t>
  </si>
  <si>
    <t>cc3b9602-1a0a-4afb-9950-620f33c2aecf</t>
  </si>
  <si>
    <t>93ecb404-9bd7-4e07-b625-9cb0d259b0da</t>
  </si>
  <si>
    <t>aa1b34f0-3d8d-4aa3-991e-dd5d34086acf</t>
  </si>
  <si>
    <t>a99738fa-282d-4d08-87d5-9eecf7783c34</t>
  </si>
  <si>
    <t>7e1b9623-124e-4d31-a2f9-a0e4335252ab</t>
  </si>
  <si>
    <t>e4c3764f-3956-45d5-9afb-0ec30e6df1b8</t>
  </si>
  <si>
    <t>c596b96c-7c36-4028-87b8-2356741a18f5</t>
  </si>
  <si>
    <t>9f2af9fd-c5c2-4eb7-b17a-7dd5cbdbc5a8</t>
  </si>
  <si>
    <t>9a4e3d1a-d046-443a-9d2d-a26aa8c4864b</t>
  </si>
  <si>
    <t>bb10199d-0cae-4da2-9a0e-e163bbe7014a</t>
  </si>
  <si>
    <t>ab7f9979-06e4-4309-9a12-250569ab8354</t>
  </si>
  <si>
    <t>5fbd0587-5d2f-410d-a817-be0535a6337a</t>
  </si>
  <si>
    <t>c48f3bd6-95c0-42e5-977e-00deeec5385c</t>
  </si>
  <si>
    <t>e312244d-145c-40f2-8750-df4de74d54e8</t>
  </si>
  <si>
    <t>ee7b687f-cef4-45e4-a58a-3900b5321456</t>
  </si>
  <si>
    <t>2ff935a7-3d9e-482f-a04d-9196a3e2bf35</t>
  </si>
  <si>
    <t>146a58da-b264-44ef-a911-882873cc67af</t>
  </si>
  <si>
    <t>0eed0395-833f-4c8d-9786-92e05c196128</t>
  </si>
  <si>
    <t>2677c0dd-a1a8-471f-9d0e-87b7ff14e376</t>
  </si>
  <si>
    <t>e4c05d5a-43bd-44b3-8f56-8de93f1138bf</t>
  </si>
  <si>
    <t>a4112d52-8dc6-4956-8407-6a71a8d2bc4c</t>
  </si>
  <si>
    <t>602e991f-46cd-408f-bc67-95ff03aa9669</t>
  </si>
  <si>
    <t>cbbe5f42-a6ff-4306-a0a2-54e2e0d434a8</t>
  </si>
  <si>
    <t>12811369-6c4f-4c40-b7ea-f0a2314409a7</t>
  </si>
  <si>
    <t>62ba9d03-5712-4bda-a5e6-58b9c9821b7e</t>
  </si>
  <si>
    <t>01e049a2-beb2-4ef7-ad5a-554deee702e6</t>
  </si>
  <si>
    <t>3029f3e0-0dbc-47a6-a0ab-ac42b3c4e4c3</t>
  </si>
  <si>
    <t>c9360e5d-c264-4103-b9b6-a07faec15448</t>
  </si>
  <si>
    <t>4a432a33-3f54-4e35-817f-56194b9cb247</t>
  </si>
  <si>
    <t>a1b127f4-2856-489e-8fd4-393a281a7692</t>
  </si>
  <si>
    <t>e4002c10-6d34-47c9-8208-bb865d00563a</t>
  </si>
  <si>
    <t>1ddc15ac-f676-4493-9488-f7aff448600b</t>
  </si>
  <si>
    <t>c69b522b-cf03-4d87-b183-73f17af3c678</t>
  </si>
  <si>
    <t>6af24fa3-c8be-4446-a2c2-1f4515ded2e4</t>
  </si>
  <si>
    <t>4367e65e-2055-495e-9912-cba7bb79c14c</t>
  </si>
  <si>
    <t>480738ee-983b-40a7-8da9-e1313b86fa80</t>
  </si>
  <si>
    <t>a27012a5-fd79-4bfa-b925-31d41a015e2e</t>
  </si>
  <si>
    <t>028c4028-c7ba-4b23-b29c-fc39ca9a30a4</t>
  </si>
  <si>
    <t>11bf4e45-5103-4f6e-89dc-622233430c03</t>
  </si>
  <si>
    <t>c3a00f29-dc88-4c14-bf29-d20d9e7b0ed9</t>
  </si>
  <si>
    <t>ebc9a8cc-fa4d-4916-856e-302a6e34bc70</t>
  </si>
  <si>
    <t>d4244f0f-556e-4914-8e46-01e139c4a5bd</t>
  </si>
  <si>
    <t>88fa718c-39ed-4a98-b018-f370b3820ddf</t>
  </si>
  <si>
    <t>1dafc18e-0307-486c-bf28-9fb5e10b6768</t>
  </si>
  <si>
    <t>d174b1f0-8ffc-4767-8796-e7468061aeb2</t>
  </si>
  <si>
    <t>0656f5d4-27e9-4005-90b3-9c5a53d9b793</t>
  </si>
  <si>
    <t>036a5cdc-4235-4233-a240-d4a201458ecc</t>
  </si>
  <si>
    <t>5018a804-a1ad-4ce2-aa54-a92654d5167b</t>
  </si>
  <si>
    <t>b20011b8-342a-4aa4-b40d-70d472a603e4</t>
  </si>
  <si>
    <t>dd0cd8d5-06bc-4709-8adf-06b4acb8ba7a</t>
  </si>
  <si>
    <t>6bc8d101-c283-4bef-9ef1-a4d965d95bc1</t>
  </si>
  <si>
    <t>40ad3edc-4e0a-4088-b8d5-dbe375c9b27d</t>
  </si>
  <si>
    <t>cdcec85d-8818-4689-b644-219195c3a434</t>
  </si>
  <si>
    <t>9c2f3a5e-570c-4688-8367-6857851d7a71</t>
  </si>
  <si>
    <t>bddc6a0e-b21a-43b5-8c43-96a3858eac80</t>
  </si>
  <si>
    <t>8e3541cd-f098-46ca-946d-c264e5438b92</t>
  </si>
  <si>
    <t>27eee51c-64c4-4ccc-9413-013af939e73e</t>
  </si>
  <si>
    <t>4849a3a7-a600-4b18-a519-07a3349bdddf</t>
  </si>
  <si>
    <t>0b870b5b-7453-4dee-9c03-40583e7c0137</t>
  </si>
  <si>
    <t>5506b773-0923-420d-a4eb-5b522b17537c</t>
  </si>
  <si>
    <t>246ce3bd-e921-4668-ae3b-1c514c6c6d7c</t>
  </si>
  <si>
    <t>e577cdb2-c1b7-4218-9076-82ef0e3e01c9</t>
  </si>
  <si>
    <t>5bbea68b-f12e-414a-997b-420db31cc097</t>
  </si>
  <si>
    <t>6e73f999-b6d6-4f63-8f8b-8f01595b21d7</t>
  </si>
  <si>
    <t>6104a26d-bff2-44fe-ae04-2360b4d6b100</t>
  </si>
  <si>
    <t>4e917575-1e56-4c72-818a-3fa4f12a752e</t>
  </si>
  <si>
    <t>ace50d1f-941f-43fd-bc73-8235f4eeb854</t>
  </si>
  <si>
    <t>d0d142e9-bdf7-4915-8a57-30c8debbbcb0</t>
  </si>
  <si>
    <t>46be85df-5538-4ab5-ab3a-c456fe9b8877</t>
  </si>
  <si>
    <t>f62071a0-de01-4b16-9fca-349606cb10b1</t>
  </si>
  <si>
    <t>48a75697-0eff-4d09-9abc-698f28bbaea1</t>
  </si>
  <si>
    <t>96d94faa-e682-4f7d-9230-30df5312a511</t>
  </si>
  <si>
    <t>da68a378-ff9e-4a1a-9223-970a840c57fa</t>
  </si>
  <si>
    <t>10e24adc-ac0c-4ed4-9824-b640f512f645</t>
  </si>
  <si>
    <t>484d30a3-cbcd-40ab-97fd-f5397e84cf23</t>
  </si>
  <si>
    <t>6871a538-6e79-43a9-96ad-bfe4df445730</t>
  </si>
  <si>
    <t>e41c899c-feb4-409f-b289-2d68722a46d6</t>
  </si>
  <si>
    <t>455c2a6e-b734-452a-b838-afde4e204720</t>
  </si>
  <si>
    <t>1dd8c213-e6f3-4b52-b1bf-c0d6c594625e</t>
  </si>
  <si>
    <t>1284623d-2969-44ec-b757-3559e424cff5</t>
  </si>
  <si>
    <t>7967dd87-48c0-4915-a0da-afabb586d752</t>
  </si>
  <si>
    <t>79031e39-8946-4814-8dfc-10f3e8e71d00</t>
  </si>
  <si>
    <t>66b0d250-9715-45e2-8a0b-0441e024f1b5</t>
  </si>
  <si>
    <t>f7e25a51-806b-449b-9d56-54c901ed40b5</t>
  </si>
  <si>
    <t>7b6f7626-ae32-4413-9f65-5d503ddf11ca</t>
  </si>
  <si>
    <t>9140299f-4fcf-43f4-bdb3-f658d2781928</t>
  </si>
  <si>
    <t>6a59bb0d-bd96-41dd-8c46-41bc0445d114</t>
  </si>
  <si>
    <t>6571afd1-fe2d-4292-8e4d-63d5d1cb3334</t>
  </si>
  <si>
    <t>a35f9624-f2f7-4e86-8781-2ccfabb1d570</t>
  </si>
  <si>
    <t>89525db0-b64c-45c1-a2cc-f6f524760f41</t>
  </si>
  <si>
    <t>984b2d76-553b-4bb5-8da1-c11be5d166a2</t>
  </si>
  <si>
    <t>4a2f2c5d-6b7d-4e35-9387-70bef9488a91</t>
  </si>
  <si>
    <t>408df125-f98c-4539-90e3-2861734b0bf1</t>
  </si>
  <si>
    <t>1e12bb8f-74eb-483d-b054-09b90fcc74e0</t>
  </si>
  <si>
    <t>95c1d639-7e76-46b0-98d4-048858794727</t>
  </si>
  <si>
    <t>7552255f-3532-4f9d-9aa3-dc65f3658fa8</t>
  </si>
  <si>
    <t>393178e3-5d2d-4dbb-af5f-7a0cd5a35946</t>
  </si>
  <si>
    <t>ba9a83cf-c59a-435f-8461-629f2297c54d</t>
  </si>
  <si>
    <t>e2c70989-5ef4-455f-90a6-c8593db48bc9</t>
  </si>
  <si>
    <t>a3f52689-82be-4c48-ac1b-125cd5479d9d</t>
  </si>
  <si>
    <t>935355ae-56a3-49cd-870a-d39d7873eeee</t>
  </si>
  <si>
    <t>a6ab37fb-d2e1-4f00-842f-eee85a2bff82</t>
  </si>
  <si>
    <t>08e4e8f5-5950-4077-bcff-c47a625ef682</t>
  </si>
  <si>
    <t>cc71fc59-1942-4f74-b0a2-86d9354d6b37</t>
  </si>
  <si>
    <t>c2638c91-7047-4e32-9831-e0526a80c372</t>
  </si>
  <si>
    <t>3d6462bb-3087-47a8-8caf-2624441b2f6e</t>
  </si>
  <si>
    <t>0b09aef1-8ce1-4df5-84df-612ffac9b19f</t>
  </si>
  <si>
    <t>0a94cadd-96e5-4c38-938c-0d682ebfc6dd</t>
  </si>
  <si>
    <t>93ad4e25-80fd-47d1-9452-5ea82491d255</t>
  </si>
  <si>
    <t>7adfbf0f-3677-472f-b6ef-255aaeb4a6ca</t>
  </si>
  <si>
    <t>0d3888dc-0bc1-4fdf-87d2-a1b648325ce7</t>
  </si>
  <si>
    <t>c9dadd7e-ded1-453a-89cf-27839bc25dfb</t>
  </si>
  <si>
    <t>570dcef4-c244-48f9-8a33-2afe3ad42054</t>
  </si>
  <si>
    <t>ef20f469-29bb-470a-92b2-ee93df7def71</t>
  </si>
  <si>
    <t>ff657a7f-ae7e-4b00-b956-9346500eefe0</t>
  </si>
  <si>
    <t>3769a7c5-69cc-4cb7-8d48-44e6bdfee985</t>
  </si>
  <si>
    <t>161c5afb-5ba3-4c2e-b15f-8642547484d4</t>
  </si>
  <si>
    <t>7e2ab650-026b-456d-bdb8-52b551c3998d</t>
  </si>
  <si>
    <t>fe2c405b-a8ca-46ea-9fee-260e5ff7db2e</t>
  </si>
  <si>
    <t>f7ea0ae8-8340-4693-8fd5-ad5b273f9db4</t>
  </si>
  <si>
    <t>92c74f98-5bf0-41ad-9039-8ee801049c60</t>
  </si>
  <si>
    <t>267813c3-b9e9-482f-9f5d-150feba4cc42</t>
  </si>
  <si>
    <t>265aabfb-71a1-4778-b220-a5461ae4ada4</t>
  </si>
  <si>
    <t>a56aae95-e5dd-47c9-803e-05bc99c6023f</t>
  </si>
  <si>
    <t>95f3a1a2-0e71-49e6-87d8-039437a7731d</t>
  </si>
  <si>
    <t>b3133a46-0a01-4fae-ba4a-21bb42e16876</t>
  </si>
  <si>
    <t>42938e8a-e3f7-4f47-9af8-722e4e039bac</t>
  </si>
  <si>
    <t>4d4becfb-343b-44dc-b03f-80aa7fd969c0</t>
  </si>
  <si>
    <t>6333bd2e-84cd-4115-93a3-4fe5e5c4dced</t>
  </si>
  <si>
    <t>7e932c9d-a4cc-49b3-8ed5-49effe94f019</t>
  </si>
  <si>
    <t>e17a57e6-d8d5-4b5d-970e-4c8bc3eea0b3</t>
  </si>
  <si>
    <t>ec30e07e-37a9-4d3a-92f1-04e6323136cf</t>
  </si>
  <si>
    <t>5e453604-859a-4954-887e-e0d98a842ced</t>
  </si>
  <si>
    <t>32260daa-d681-4a51-9495-1c44801c768f</t>
  </si>
  <si>
    <t>598e276a-01e7-4ab8-9385-f0c69fddca33</t>
  </si>
  <si>
    <t>d3c9fff2-323c-4db0-b4b0-3b39d55ac392</t>
  </si>
  <si>
    <t>10a841d8-9cc4-4c84-86de-b4885ee0e0c8</t>
  </si>
  <si>
    <t>667626b0-15ae-444b-99e5-5052556d16d1</t>
  </si>
  <si>
    <t>59118044-50e9-4a30-ac66-8d14b5b7f52c</t>
  </si>
  <si>
    <t>da965751-527d-4a20-890b-3f2de99a9540</t>
  </si>
  <si>
    <t>1e06178a-b920-4088-93a0-88902efe6598</t>
  </si>
  <si>
    <t>b491fd41-abc9-401a-85b7-09d012ea119f</t>
  </si>
  <si>
    <t>65171045-e822-448a-a664-5e29061eee85</t>
  </si>
  <si>
    <t>89251b94-fe1a-4d2d-b3b2-24d7c9dbe6cd</t>
  </si>
  <si>
    <t>478bd697-b9f9-430c-869c-fd53e63d2bc0</t>
  </si>
  <si>
    <t>51d24895-97d8-4ca3-b1f4-29f1d89feda3</t>
  </si>
  <si>
    <t>f32c7ce4-b959-4d7d-bd23-df1cfc0e28d3</t>
  </si>
  <si>
    <t>618d5aa0-101d-49f0-acba-7c37babf5e83</t>
  </si>
  <si>
    <t>6b5a02b7-7f04-4c90-a3ae-0e16e5b5b492</t>
  </si>
  <si>
    <t>1eb7ef00-2ee8-4777-a4fa-af69a3218f8e</t>
  </si>
  <si>
    <t>dd6c997d-76a0-4142-bfad-d7c21846849b</t>
  </si>
  <si>
    <t>1a4ce709-e5bf-45ef-bbc9-7e68abb34a5d</t>
  </si>
  <si>
    <t>3112e7f8-fca0-4a35-a85f-7420060d299e</t>
  </si>
  <si>
    <t>9de05b46-797d-4289-9c7c-d818d664325f</t>
  </si>
  <si>
    <t>ae9e95a8-3273-4a7e-9097-f1aa8526c774</t>
  </si>
  <si>
    <t>cd5146d3-c0e2-4034-92f3-28361d1d1f97</t>
  </si>
  <si>
    <t>0821359e-5b40-4aae-ab79-7815697d046e</t>
  </si>
  <si>
    <t>d615e59e-2166-428d-9744-5bfb5c9cd0a2</t>
  </si>
  <si>
    <t>3aafdf52-96c8-4c15-88f1-914ecb861fd1</t>
  </si>
  <si>
    <t>fdd9c6f2-fc8b-4045-9a27-2a302829c9b7</t>
  </si>
  <si>
    <t>cd033ecb-52e3-401d-ae3e-637bf5592d84</t>
  </si>
  <si>
    <t>90d4af74-b229-4126-9e55-c78ed2875444</t>
  </si>
  <si>
    <t>8d68a0c8-8276-4e02-8665-a57b279cdaca</t>
  </si>
  <si>
    <t>b5460ea0-2cb2-4262-aadc-6c917b57c42b</t>
  </si>
  <si>
    <t>d6ed1930-1f86-4ac0-8cb2-7b1bfeed90ea</t>
  </si>
  <si>
    <t>deeda5cb-f31b-43d5-980b-72dd5d53a408</t>
  </si>
  <si>
    <t>606745a4-a1c9-4403-9422-72457a704f2e</t>
  </si>
  <si>
    <t>cf8358c9-df60-41d9-853e-1fea6da7e1c6</t>
  </si>
  <si>
    <t>f2d541b6-bb11-4a74-9189-4953ef196ec1</t>
  </si>
  <si>
    <t>7903db92-2779-4b8e-ab9e-87c70cb0ee36</t>
  </si>
  <si>
    <t>94cbee17-95d8-4a37-b090-a556ce43aa83</t>
  </si>
  <si>
    <t>224f11cc-060f-4277-88aa-88849a5fc755</t>
  </si>
  <si>
    <t>6c4fbffe-5379-412f-aa5f-3f292a3e3ecc</t>
  </si>
  <si>
    <t>6d9f28d5-cbf7-4690-bb6a-559df179166b</t>
  </si>
  <si>
    <t>c118a930-3ed4-4a8d-9e6c-3ba1b833759c</t>
  </si>
  <si>
    <t>ef59bb64-dd6b-46e0-983f-25fe02e10eaa</t>
  </si>
  <si>
    <t>47bf3c08-026c-4953-b659-b401c8b9f04d</t>
  </si>
  <si>
    <t>231586df-e931-46ba-a96b-2dc8d38ef261</t>
  </si>
  <si>
    <t>9e0163f3-f451-4320-a85f-c9fcf0e52ce0</t>
  </si>
  <si>
    <t>6c6a86df-528e-4b54-b0fd-c6af0705fad8</t>
  </si>
  <si>
    <t>b2f4d3fb-20d7-4eac-adb5-99a9ca154bba</t>
  </si>
  <si>
    <t>c6a6647e-1d11-42be-b377-2b811932c242</t>
  </si>
  <si>
    <t>39b71149-f7a2-44af-81d5-dcde51720945</t>
  </si>
  <si>
    <t>648f9231-7915-4355-987f-a23c371db39e</t>
  </si>
  <si>
    <t>ac63bbec-a563-4102-9d22-a24639ca7df2</t>
  </si>
  <si>
    <t>f003f96d-ad1e-4a09-9249-bbacd042111c</t>
  </si>
  <si>
    <t>4a3d4e1b-07bf-4d3d-818f-265b7763ee09</t>
  </si>
  <si>
    <t>30328b50-75ca-47df-b757-71fc939ac9a0</t>
  </si>
  <si>
    <t>593e8e8e-646e-437b-80b0-94e5b3325bf8</t>
  </si>
  <si>
    <t>588c59c6-2b62-4ffe-abe4-2a4663076040</t>
  </si>
  <si>
    <t>0617413b-3029-445a-9d75-db32d03840e1</t>
  </si>
  <si>
    <t>50e1d430-909a-4f7a-8807-82e8bcd04a4e</t>
  </si>
  <si>
    <t>fe7f6963-11a5-4ff7-bf3f-61001e73dd4d</t>
  </si>
  <si>
    <t>adeae1ec-b46d-4c20-b9bc-27df54a5cbaf</t>
  </si>
  <si>
    <t>460bda5a-d6ed-44fd-980b-41b642790ef3</t>
  </si>
  <si>
    <t>1e201212-57f5-4842-b195-fb991bbe2533</t>
  </si>
  <si>
    <t>98f27d45-0c95-472c-a3df-74934eeb1864</t>
  </si>
  <si>
    <t>c2e5eaa1-7614-4929-aa81-3f58e5aaaf09</t>
  </si>
  <si>
    <t>1c87da1f-25c6-4217-ad50-1673fd81d53e</t>
  </si>
  <si>
    <t>40b98c24-e0ff-4a4f-ab7f-fc6789f01991</t>
  </si>
  <si>
    <t>5d7ace6d-4d21-4daa-a92a-0527154a3ba9</t>
  </si>
  <si>
    <t>f38b6af2-1202-46eb-8590-3aed8b2e43a1</t>
  </si>
  <si>
    <t>b89e6b17-a95a-4835-a7ca-4ff332a5ce63</t>
  </si>
  <si>
    <t>36398639-f069-4c0d-b54e-76afb6785072</t>
  </si>
  <si>
    <t>63fc3022-0055-4f9c-b4bd-f028db37bbdb</t>
  </si>
  <si>
    <t>eede8557-e696-46ec-acbb-8529e66a422c</t>
  </si>
  <si>
    <t>806d7ade-671b-4ec5-88c4-65908daac8f1</t>
  </si>
  <si>
    <t>8e9ca55d-6959-46e5-9543-a22d0e01736c</t>
  </si>
  <si>
    <t>0c0f6b9e-abb8-49dc-9f6d-df2c1a0eb2ca</t>
  </si>
  <si>
    <t>eda600ed-f4f9-4142-8ef6-5e79df4360a3</t>
  </si>
  <si>
    <t>2b39caa9-6738-40ae-99cd-e55216c50e26</t>
  </si>
  <si>
    <t>e7de7103-3079-4c73-9253-e9f68e10951b</t>
  </si>
  <si>
    <t>e53eba1f-5c38-46f6-a9d6-f2b2a0d40fd6</t>
  </si>
  <si>
    <t>af665964-9438-44c8-a2dc-116d3b60ab2f</t>
  </si>
  <si>
    <t>d1a64a91-c163-48db-8f6b-856ad0bb6120</t>
  </si>
  <si>
    <t>439bcac1-7562-42f9-a4a2-22005e8fe0bd</t>
  </si>
  <si>
    <t>a7813a9f-04d2-42ae-b485-6d060a77551a</t>
  </si>
  <si>
    <t>7a206a70-bb24-47df-a112-fdfd4e698809</t>
  </si>
  <si>
    <t>595fd7d6-5b51-4cb1-adbb-451d8a138ac5</t>
  </si>
  <si>
    <t>b23d0542-6f13-47fd-923c-363338b02248</t>
  </si>
  <si>
    <t>1bd9a1c4-8bb6-41b2-8073-c798facc3247</t>
  </si>
  <si>
    <t>78ab6268-b4a7-4a0f-bb90-69c74df64546</t>
  </si>
  <si>
    <t>299bf4a7-3110-4358-a8f1-e4ab4185a6fe</t>
  </si>
  <si>
    <t>888e4489-2b55-4452-a5fa-01dfa22438f3</t>
  </si>
  <si>
    <t>d8e70f16-0282-47b9-9da9-4a57444ac1e1</t>
  </si>
  <si>
    <t>957d8b08-88d3-4216-b7eb-e78a1a22ca32</t>
  </si>
  <si>
    <t>519d7da3-7d30-4f25-8b26-e6f6859ecff2</t>
  </si>
  <si>
    <t>b76279c1-1e91-4ed6-998e-c3463febbe32</t>
  </si>
  <si>
    <t>6f6af588-4dc7-40ad-93e1-0580ebfa1dbc</t>
  </si>
  <si>
    <t>fb14e487-8192-4660-a970-844bc6cb609a</t>
  </si>
  <si>
    <t>c98b5816-d2a2-46de-bc25-76ab4a6e3734</t>
  </si>
  <si>
    <t>f5165532-991b-47e3-bfc6-b8c344d0ba64</t>
  </si>
  <si>
    <t>4c13d3a5-9d95-4198-8f89-778ea6060adf</t>
  </si>
  <si>
    <t>92e12b96-9118-4307-b86c-4f15ed961dba</t>
  </si>
  <si>
    <t>f1224e87-828b-48ae-bde3-477e5d2e264d</t>
  </si>
  <si>
    <t>7dfe66ef-11a9-4468-80e1-d59b5c971a8a</t>
  </si>
  <si>
    <t>9d61878e-82af-4f48-a3c1-35e4c47a94cf</t>
  </si>
  <si>
    <t>9335aebb-3d28-471d-ae16-cd16fdc092fb</t>
  </si>
  <si>
    <t>64ad30a4-9927-4887-a114-ba5030d5f0a3</t>
  </si>
  <si>
    <t>d7479e57-670a-46ca-9687-8f44c98a3856</t>
  </si>
  <si>
    <t>6a04b608-4051-43fa-b9ee-38d65c99947a</t>
  </si>
  <si>
    <t>f6ebf12b-fc24-40fa-8c1e-cd6c18d044b4</t>
  </si>
  <si>
    <t>e62af0ed-e2ac-4d1f-8390-3840e2bf55e9</t>
  </si>
  <si>
    <t>d358a515-b679-4dfa-bd8b-5bff6587d824</t>
  </si>
  <si>
    <t>b8c3c51d-22ce-4af1-a286-2a280a5f073e</t>
  </si>
  <si>
    <t>c5c98b6b-52c4-4f4b-a396-f084b2eff265</t>
  </si>
  <si>
    <t>3028e6b5-b8cf-4e63-bac0-ef6d6b959070</t>
  </si>
  <si>
    <t>8d4e27be-58d7-4d4c-a377-fec8e4b98c3f</t>
  </si>
  <si>
    <t>afa5e1ca-f5f6-4a94-8b46-52450ea1300a</t>
  </si>
  <si>
    <t>94930751-b248-4c89-835e-04105027ebfa</t>
  </si>
  <si>
    <t>5be0c6fc-ad44-4fc1-80ea-e7d938f098c3</t>
  </si>
  <si>
    <t>e009de6d-b17b-48d6-98ea-619e9b64925d</t>
  </si>
  <si>
    <t>de19a736-6efa-4e89-a4b5-dab767414578</t>
  </si>
  <si>
    <t>6452592c-9ea7-4d11-8542-fad71d29f479</t>
  </si>
  <si>
    <t>93029d63-c8d4-4b21-a1be-83f45e2ede2c</t>
  </si>
  <si>
    <t>e279e79e-8b5e-4e97-818b-d175b7d75d36</t>
  </si>
  <si>
    <t>39f1d26f-0445-465b-86af-53d29b01f153</t>
  </si>
  <si>
    <t>13fc0259-99ca-43db-ab8e-154e2889b6ef</t>
  </si>
  <si>
    <t>e3c7466f-838c-4e5a-ba26-95c8fb5e5441</t>
  </si>
  <si>
    <t>3379a09f-cfaf-493d-89d2-35d49fbc78c2</t>
  </si>
  <si>
    <t>c1cdeb1b-8977-444b-9ea0-3f0f62a3784c</t>
  </si>
  <si>
    <t>b0a5bc78-193d-4fe0-8e6a-5371c441e117</t>
  </si>
  <si>
    <t>99c47c1e-90ac-4bc5-bda5-d09fb6bac667</t>
  </si>
  <si>
    <t>2bcb590d-18c7-4a46-a509-f865019dff00</t>
  </si>
  <si>
    <t>cd71a3f8-1e42-4a6c-abf6-70ac16bb022a</t>
  </si>
  <si>
    <t>00abadde-635f-4cd5-bd65-b0243627f2cd</t>
  </si>
  <si>
    <t>28cb1b4b-e141-4b2e-8400-5d7548495471</t>
  </si>
  <si>
    <t>03f0d351-ab6e-4e5d-9ab0-45e93280b6a2</t>
  </si>
  <si>
    <t>15c2057e-4bdc-451d-98b8-c00ff2e08c35</t>
  </si>
  <si>
    <t>b421a1e0-84f4-467a-9d15-fecd6418ba0c</t>
  </si>
  <si>
    <t>76db4e8f-cfe9-402f-8e7e-6ea956ab8bf2</t>
  </si>
  <si>
    <t>32862a3c-21b8-40c9-881c-15b5f005e9e4</t>
  </si>
  <si>
    <t>b27b234a-2adf-4ce6-ab02-efb7d59b07ca</t>
  </si>
  <si>
    <t>31344ff1-4bdb-41aa-a5e2-9ea6df5a94bb</t>
  </si>
  <si>
    <t>f72dce85-60a1-4807-a749-10c2b5529a1d</t>
  </si>
  <si>
    <t>98624461-b68c-4379-bf7f-8c7197cf0fe9</t>
  </si>
  <si>
    <t>419ee2be-8bf7-4cd2-9c3d-9950108d9755</t>
  </si>
  <si>
    <t>7d9d9fef-7bf5-4406-a96d-6c7866df13dc</t>
  </si>
  <si>
    <t>4dcedb14-e1f7-4897-80e5-0159ca68cc3e</t>
  </si>
  <si>
    <t>5fb1c130-526f-47d9-8242-760189f2437f</t>
  </si>
  <si>
    <t>c85ac8a7-11f8-4188-a3a2-7b0222d66a23</t>
  </si>
  <si>
    <t>69dbf8ca-d10b-4626-aa84-88a864c3892b</t>
  </si>
  <si>
    <t>cd62553e-e4bf-4717-9f80-cface7d2aaf6</t>
  </si>
  <si>
    <t>002d19e1-10b2-4be3-8cc6-a5290859deec</t>
  </si>
  <si>
    <t>ef6ad6c9-e996-4128-b4ef-ca9b7d461965</t>
  </si>
  <si>
    <t>82ea3658-733e-4c1d-a34d-7f16e305bf84</t>
  </si>
  <si>
    <t>edc4c5fd-bc23-4d15-a74e-d253651c686e</t>
  </si>
  <si>
    <t>a4ef9206-e249-434e-9ce0-c336262c9048</t>
  </si>
  <si>
    <t>27658db3-3351-4c01-88c0-b44f91c8733b</t>
  </si>
  <si>
    <t>89646280-fe7d-4d6c-aa75-07916c8aa53f</t>
  </si>
  <si>
    <t>049fc8d9-d372-4d39-a3f4-a52ec3546d14</t>
  </si>
  <si>
    <t>9b7eb150-c3a4-45ae-837f-7bce262d6918</t>
  </si>
  <si>
    <t>41d6503a-a092-4772-9e01-2abd20ebe211</t>
  </si>
  <si>
    <t>d5fc0abc-2947-4c68-adb4-5ca66357c8eb</t>
  </si>
  <si>
    <t>df6d43ee-b78f-4cb0-ab6d-cd1fca09592d</t>
  </si>
  <si>
    <t>e6849966-13fe-4ae2-b126-352d950701d9</t>
  </si>
  <si>
    <t>53eec52b-9a39-48da-a884-a67c6fcc212d</t>
  </si>
  <si>
    <t>a59b5226-900f-43d8-8b92-092205f01d50</t>
  </si>
  <si>
    <t>8c671d7e-e267-4e6c-a2c4-ad65d00b817b</t>
  </si>
  <si>
    <t>4373a30a-03a3-426e-bb4b-7db62a7914c2</t>
  </si>
  <si>
    <t>96c25769-eef9-4a59-aeee-cfd46bf90e93</t>
  </si>
  <si>
    <t>ca9339f2-478b-4405-8529-b593160f8a22</t>
  </si>
  <si>
    <t>1f1ee5fd-335d-4669-a762-17031de8c863</t>
  </si>
  <si>
    <t>609e36f2-aa99-451b-8ef0-b41a2db6874d</t>
  </si>
  <si>
    <t>fae0acb5-d56a-4358-996a-7918ed6c6384</t>
  </si>
  <si>
    <t>90fae8b9-ea8e-4510-986d-f48254cd6d3d</t>
  </si>
  <si>
    <t>09fd880e-3f13-4431-a15b-9cd2e2a4d549</t>
  </si>
  <si>
    <t>58293e22-ba39-43a3-8b0f-78531f0c2026</t>
  </si>
  <si>
    <t>940822ca-e249-4cfc-871a-f8bf68ffa592</t>
  </si>
  <si>
    <t>71f3e29e-b3b3-496a-8b18-084935077bf6</t>
  </si>
  <si>
    <t>05314671-e190-4daa-a5a5-d05f12978ede</t>
  </si>
  <si>
    <t>60e82432-1a8b-4120-8d90-267c99c1a9e2</t>
  </si>
  <si>
    <t>df5c9b58-6d3c-419a-8d8b-12e3945bdbb2</t>
  </si>
  <si>
    <t>ffb5d705-7a99-4538-992c-18b4d4726822</t>
  </si>
  <si>
    <t>84ca6d44-8f93-4d5f-9f04-637dc438b906</t>
  </si>
  <si>
    <t>109b8bcb-1b6c-4bbd-a894-59e012136e4c</t>
  </si>
  <si>
    <t>980ccc8b-81fd-4d78-8a00-e089097b263f</t>
  </si>
  <si>
    <t>fd04cf9c-78df-4b7e-9e67-3475f20a3893</t>
  </si>
  <si>
    <t>b7e3bd9c-f26c-4434-8670-f4783689a92c</t>
  </si>
  <si>
    <t>6ed63110-098c-4081-baaf-a79bc6a6da4c</t>
  </si>
  <si>
    <t>697d6331-081f-4cf1-9543-bde8e6315d87</t>
  </si>
  <si>
    <t>8805de77-74e6-45b5-b1fe-20dcb0dedac0</t>
  </si>
  <si>
    <t>d560bbb9-fd4c-4bba-8c48-e6c19335228a</t>
  </si>
  <si>
    <t>29e83bfc-82a9-48b0-b14a-803c82575bcc</t>
  </si>
  <si>
    <t>5be14383-f36b-4f51-b70c-6e69ee2ac491</t>
  </si>
  <si>
    <t>b07085ca-dd1b-42fb-ae34-11c0b9446f54</t>
  </si>
  <si>
    <t>8b655f5b-e74a-41cf-b8da-dbbd0928ac71</t>
  </si>
  <si>
    <t>d4a2e4ac-a54f-4cac-80e8-2df4bf107248</t>
  </si>
  <si>
    <t>ab154857-ca0e-49bb-bd1c-7e56fc1c3e0b</t>
  </si>
  <si>
    <t>6b916888-e249-4d12-b2cb-cc721c460620</t>
  </si>
  <si>
    <t>c3a6e086-668d-4436-beb0-0d8f76cec07e</t>
  </si>
  <si>
    <t>a17872b7-157f-4705-b5fb-8b40434d3836</t>
  </si>
  <si>
    <t>1d128103-6fc6-456a-b9c3-6ce8265edb53</t>
  </si>
  <si>
    <t>17df1527-bd26-45ee-8c17-ce6552ccfc67</t>
  </si>
  <si>
    <t>2dd1c0de-a86c-4d22-af8f-28c394d52028</t>
  </si>
  <si>
    <t>2e61f418-d8d4-4b8e-9932-74f7966d8129</t>
  </si>
  <si>
    <t>7f937991-c95e-4ecf-a1c8-2e6a3fb0b0d6</t>
  </si>
  <si>
    <t>475d5cfe-5491-4679-9155-d2e45d5740d8</t>
  </si>
  <si>
    <t>3aa333d8-53a5-45a6-879a-5fe4be1c65f6</t>
  </si>
  <si>
    <t>9b0f4c70-4dc4-4245-8986-a0c250248ce1</t>
  </si>
  <si>
    <t>5afcc897-c1f6-45a6-aadc-129bea9f0d6f</t>
  </si>
  <si>
    <t>5c8c276f-72a6-40ff-92a8-d5849b00c804</t>
  </si>
  <si>
    <t>a1cf0cc1-ce74-42be-b4b7-860134528b8f</t>
  </si>
  <si>
    <t>ffe565c2-2d18-4627-985f-b50cbd516002</t>
  </si>
  <si>
    <t>a7db87e8-180e-4c3b-9584-03b7aa11361a</t>
  </si>
  <si>
    <t>638aa597-a054-41dd-b41e-a41dc639a125</t>
  </si>
  <si>
    <t>cf3b88bf-26cc-4337-b33a-b0a9cf94615a</t>
  </si>
  <si>
    <t>46f3d519-4b1c-4e89-aeb8-644a1fe8d175</t>
  </si>
  <si>
    <t>10a5bb8c-55c7-4301-85a0-a0c4e82c4a1a</t>
  </si>
  <si>
    <t>78a5fe61-9885-404d-81ed-d7d14320bd28</t>
  </si>
  <si>
    <t>139e12a1-df4c-4b73-8daf-654759ae1792</t>
  </si>
  <si>
    <t>c63cf5cc-44ff-489f-b142-d732dde73df6</t>
  </si>
  <si>
    <t>ad5026ed-44c6-4c43-816e-5db68d469089</t>
  </si>
  <si>
    <t>1d8efbd2-56f6-415b-b901-efabe0af56a6</t>
  </si>
  <si>
    <t>ff32d8ea-18eb-44af-94c7-bf5845f55c0a</t>
  </si>
  <si>
    <t>e64e8783-d00d-4dcb-be0c-4575c6dcf742</t>
  </si>
  <si>
    <t>c4060515-3935-413b-9c9e-11a73efbc665</t>
  </si>
  <si>
    <t>f49256ab-41ad-4a6a-838c-1ad92dde0ab7</t>
  </si>
  <si>
    <t>8e894b72-ea8e-4353-b93a-8633edb9ae67</t>
  </si>
  <si>
    <t>55b11d2f-1a77-4b62-8434-1f6da7e61704</t>
  </si>
  <si>
    <t>7d18ebd4-8b07-44aa-8acb-1ea9042d2776</t>
  </si>
  <si>
    <t>280d1443-a646-4fef-9967-68527388ba4f</t>
  </si>
  <si>
    <t>6ac2e7f6-c6a4-4290-8548-9d1c94948b76</t>
  </si>
  <si>
    <t>67425cdf-72c6-40e2-9775-d72ccb1bdb09</t>
  </si>
  <si>
    <t>a4f1dbc7-b0e8-41b2-a844-2d29776a249e</t>
  </si>
  <si>
    <t>96ee9d80-f210-4fcb-b987-3e8e424489f9</t>
  </si>
  <si>
    <t>8fb9aa64-bb5a-42bb-89fd-a945d3bcd343</t>
  </si>
  <si>
    <t>44344518-9505-453a-9562-257a163c0bde</t>
  </si>
  <si>
    <t>a6486bfd-360d-4091-be06-127ba21c7836</t>
  </si>
  <si>
    <t>802ff0d5-c338-4b56-81bc-169300fb8295</t>
  </si>
  <si>
    <t>899ff644-69c1-486e-94db-f415a112d26a</t>
  </si>
  <si>
    <t>fbb0ea65-1332-4813-b05f-4f458c7bea36</t>
  </si>
  <si>
    <t>a6d4b1fa-f226-43b2-9880-1b91f0e4cd5c</t>
  </si>
  <si>
    <t>ad15f183-c62e-4ea9-881e-ddb9272ee772</t>
  </si>
  <si>
    <t>15b780e6-2e4b-48fd-8936-7a8e0986453e</t>
  </si>
  <si>
    <t>917a7d40-33fd-4110-b696-7fab44ff24f0</t>
  </si>
  <si>
    <t>63260712-70a7-4282-95a3-5548390908f8</t>
  </si>
  <si>
    <t>6847d310-7975-4567-959f-db8cf62605a3</t>
  </si>
  <si>
    <t>40250f07-21b0-41d4-8190-ea324033a4b0</t>
  </si>
  <si>
    <t>a40a09a7-fa55-4447-9749-b010df5c007e</t>
  </si>
  <si>
    <t>2c94e819-f977-44f6-977a-85f4be57718c</t>
  </si>
  <si>
    <t>30cbea7e-7a1f-46a8-8744-4ff5e9bb66e4</t>
  </si>
  <si>
    <t>cfe3e804-6172-43ca-b2a6-2ddda4436e33</t>
  </si>
  <si>
    <t>135df383-299f-4d48-bdd6-69960de21dee</t>
  </si>
  <si>
    <t>dab34de9-ae6f-415c-b58f-787ac76bb944</t>
  </si>
  <si>
    <t>614385b2-92f2-41ac-bb74-b2c71f9ef308</t>
  </si>
  <si>
    <t>c3b0acc3-5740-4336-a12b-e03347f7b7b3</t>
  </si>
  <si>
    <t>acfe6c4f-d34a-4b6f-a3c9-68bc98d650c9</t>
  </si>
  <si>
    <t>0669ed2d-7a0c-4689-8b26-5b019456d740</t>
  </si>
  <si>
    <t>f92e679d-4703-4319-8ecb-f8472b3dc9bd</t>
  </si>
  <si>
    <t>ff1453ff-e3ed-4834-b920-d4e308208b08</t>
  </si>
  <si>
    <t>da13108f-bbf4-49e7-8850-e35517cfab07</t>
  </si>
  <si>
    <t>bffbce32-848d-474c-a91b-e82dfd3facce</t>
  </si>
  <si>
    <t>496a1891-d1e2-4bfc-9fee-f274c37cbcfb</t>
  </si>
  <si>
    <t>4f1adb6e-d5fe-489c-b951-64fa24a43613</t>
  </si>
  <si>
    <t>44216939-fcff-40a1-828d-7bec1316d046</t>
  </si>
  <si>
    <t>3f2ad541-8c3e-47b7-b740-61d195cb442e</t>
  </si>
  <si>
    <t>0e9ed4e4-0749-4851-be67-294005c0c006</t>
  </si>
  <si>
    <t>b3dc2486-f4cd-4565-928d-22e78d3d6ded</t>
  </si>
  <si>
    <t>e116b31d-d678-487f-acc7-b6997e12e5ed</t>
  </si>
  <si>
    <t>5817b9ff-10ff-42f5-90c8-90dffaefeb8f</t>
  </si>
  <si>
    <t>b07b31ba-535f-4a33-a1f2-c6a0d2e574be</t>
  </si>
  <si>
    <t>70790619-295f-40e4-b476-53c90e548e66</t>
  </si>
  <si>
    <t>966230e5-9db0-4d83-8cc3-e659a64b77a5</t>
  </si>
  <si>
    <t>482cff8a-9530-4f8f-98c3-d858fb43e70f</t>
  </si>
  <si>
    <t>ee8ba9f4-f047-4448-8f73-f65571573703</t>
  </si>
  <si>
    <t>c8ccd012-e6f2-45b2-b586-c8488ae3debc</t>
  </si>
  <si>
    <t>879eb512-3373-4604-b462-9c189a3e07dd</t>
  </si>
  <si>
    <t>d068b31d-f759-4cd3-8e04-2a692cae05bb</t>
  </si>
  <si>
    <t>489fd872-a518-4288-907f-995064f9b8f1</t>
  </si>
  <si>
    <t>5595b146-3bac-4f4d-8e68-28242f2009d7</t>
  </si>
  <si>
    <t>f9ef1858-1125-4411-a2b5-265ffa29cb44</t>
  </si>
  <si>
    <t>cb179231-6dc3-435b-96f4-6fa950364b45</t>
  </si>
  <si>
    <t>66ea4b50-048b-4fac-be1d-887fb52d0869</t>
  </si>
  <si>
    <t>5f153d98-8e30-4344-b205-e4164fd441e0</t>
  </si>
  <si>
    <t>63ca9f4a-10bf-4ba2-a085-716bf3928c94</t>
  </si>
  <si>
    <t>4bd0dcf7-4dc3-441b-8b7a-f1f32b3b2e7c</t>
  </si>
  <si>
    <t>b56c3957-f0f0-4354-b85d-5acdb07bcb9b</t>
  </si>
  <si>
    <t>b3380222-d163-4c48-b5e1-4709ef1ae1eb</t>
  </si>
  <si>
    <t>21284a25-b467-4ce1-97a4-3ef03747b295</t>
  </si>
  <si>
    <t>160e1fd9-599a-40ff-a7bf-2fd0c04282ce</t>
  </si>
  <si>
    <t>9555b79b-35bf-452a-ad56-fc6fd41cbc7a</t>
  </si>
  <si>
    <t>88b62486-5a07-4f94-8f1d-2eb09157f508</t>
  </si>
  <si>
    <t>33c10664-accc-4cb6-9bf0-9c696d3a7599</t>
  </si>
  <si>
    <t>4369169d-0017-4781-801b-b4d7227d679f</t>
  </si>
  <si>
    <t>850bf5e2-2e77-474f-9394-83bd12c8cc4b</t>
  </si>
  <si>
    <t>41ebc706-5132-4293-8519-1fc041c2f519</t>
  </si>
  <si>
    <t>d102f603-019a-41a7-abc4-fa99c965777e</t>
  </si>
  <si>
    <t>b42c9f62-cd62-4481-8fc5-30b791f48bf9</t>
  </si>
  <si>
    <t>cb941822-5128-4074-9b92-e0d3f86250e3</t>
  </si>
  <si>
    <t>3b722671-ec74-4dd1-884a-8b4c8c7010cb</t>
  </si>
  <si>
    <t>4e4a5e84-a798-4515-b76d-5dadd136fd4f</t>
  </si>
  <si>
    <t>ae94d8a2-0db5-4094-880d-6a99d5bf285c</t>
  </si>
  <si>
    <t>c08e0651-49b4-4ce2-b602-fd992c36b896</t>
  </si>
  <si>
    <t>8f15eed2-9a8e-439e-bfdc-5079e672ae9b</t>
  </si>
  <si>
    <t>81954129-21a2-47ca-bca9-783aa85b51c8</t>
  </si>
  <si>
    <t>ba6b0eeb-b0a8-45f2-94ce-6fadef2532fc</t>
  </si>
  <si>
    <t>ea9e6234-27de-470f-8899-fa18507c04d0</t>
  </si>
  <si>
    <t>ae815ddd-769f-4537-8098-c9c3da6d758f</t>
  </si>
  <si>
    <t>9b50daa0-3dcb-4319-9b37-10d957323078</t>
  </si>
  <si>
    <t>33c9c326-8101-4060-b60d-ebbf34b5789b</t>
  </si>
  <si>
    <t>6ba5f30a-a4dc-463f-bd55-6678352836d7</t>
  </si>
  <si>
    <t>7c1b5586-473b-495c-8d3e-d2450bba011e</t>
  </si>
  <si>
    <t>5b07d59e-a223-4cb6-aa39-0ca7bb1a2eae</t>
  </si>
  <si>
    <t>75dd0d1c-ebb5-429a-bbb6-6604a9c16648</t>
  </si>
  <si>
    <t>2346efac-0884-4d93-9e80-04e1d4df2a52</t>
  </si>
  <si>
    <t>ff7e50ba-196d-443b-8b35-a88906125db6</t>
  </si>
  <si>
    <t>dc9fa3dd-ffee-477c-a64b-09c10b74ff19</t>
  </si>
  <si>
    <t>84053fc2-adce-4993-aff8-7d06d0cb2c34</t>
  </si>
  <si>
    <t>e0564cd0-4e85-4c4c-896c-106de58f86be</t>
  </si>
  <si>
    <t>7faad61d-76c2-4634-a254-8471a9595abd</t>
  </si>
  <si>
    <t>0e45764b-ce99-4b41-b4ff-48ff73842160</t>
  </si>
  <si>
    <t>ccb1714f-42a2-4d87-b628-20b16691327b</t>
  </si>
  <si>
    <t>7c6bbe9a-6481-456e-a8e6-92f8a5fc6973</t>
  </si>
  <si>
    <t>83332688-c691-4780-9efc-e8da8e4fd21b</t>
  </si>
  <si>
    <t>8c9e2877-5637-44ba-89b6-261236a4617d</t>
  </si>
  <si>
    <t>9ccb2b11-f076-4fe3-ab50-550f838d965c</t>
  </si>
  <si>
    <t>a6754d1b-837c-43e1-b173-ee9a9fbaa330</t>
  </si>
  <si>
    <t>cfc336f3-608b-43ff-aea2-80bf8dc66327</t>
  </si>
  <si>
    <t>3f0376b9-61be-48a6-af4c-1004fa780de7</t>
  </si>
  <si>
    <t>11228e5a-ffe6-49aa-be22-a339cb6e591b</t>
  </si>
  <si>
    <t>d1ccf838-aa8c-40c9-809a-5db3292c2cda</t>
  </si>
  <si>
    <t>cbc13809-171d-4f40-a2e2-9e54c344063b</t>
  </si>
  <si>
    <t>58c6ac34-5c18-4702-939d-6de9070f7a25</t>
  </si>
  <si>
    <t>d9f11f66-68a6-49b3-a54e-1526af649842</t>
  </si>
  <si>
    <t>38330282-e98e-4ff9-bc9c-44b9047ffdf4</t>
  </si>
  <si>
    <t>e345a2a1-d643-4678-9266-a82c30614ced</t>
  </si>
  <si>
    <t>2b99e808-8539-4128-a406-400cf0cf0bc3</t>
  </si>
  <si>
    <t>67eacce1-a207-4fd8-973e-e44e42e0870f</t>
  </si>
  <si>
    <t>835e9c74-e6d0-48b4-b9a5-02914daf180d</t>
  </si>
  <si>
    <t>f8ea01ed-ae67-4154-aa79-dded10d1160a</t>
  </si>
  <si>
    <t>3dcb3885-baa7-4bb1-8a1a-152c0f9288dd</t>
  </si>
  <si>
    <t>0d656c2e-866a-4e00-b7c8-85c7fe2b60b7</t>
  </si>
  <si>
    <t>3815aa44-37ba-4797-90bb-b34b27c132f0</t>
  </si>
  <si>
    <t>754106fd-98e0-41c7-826f-6b46d1197c0a</t>
  </si>
  <si>
    <t>d11e2ece-7938-4d10-a7d7-bdad3ec7841e</t>
  </si>
  <si>
    <t>e62915f4-834a-4110-a789-2d8f8303e611</t>
  </si>
  <si>
    <t>2ae225c3-ea6f-493f-9d8f-4711ba3d7293</t>
  </si>
  <si>
    <t>c37e33c7-1f63-4e52-aad1-bb0b1de10a48</t>
  </si>
  <si>
    <t>c729e8eb-b60b-4190-b397-173744fba436</t>
  </si>
  <si>
    <t>0baab17d-bd94-48d0-beb0-89c61ce51d57</t>
  </si>
  <si>
    <t>c2b9bcf1-f7cd-449e-879d-54a7356cca66</t>
  </si>
  <si>
    <t>bd45c72b-40fb-413b-9d2d-5aed79dbcbb6</t>
  </si>
  <si>
    <t>e4214b6b-4edf-451f-8f3e-2d6218c46468</t>
  </si>
  <si>
    <t>7830e9ec-1e59-47c2-8bdd-2962b77b0e77</t>
  </si>
  <si>
    <t>116dfac2-bf2b-4f2c-adfc-7c1b416be493</t>
  </si>
  <si>
    <t>fc5e78ef-bb37-406d-aed9-705d30100ccd</t>
  </si>
  <si>
    <t>2a5664b4-a162-45f1-9d08-bd3e32a864c3</t>
  </si>
  <si>
    <t>0b2cae30-3b83-4a66-8ab3-a0bd6d399e9f</t>
  </si>
  <si>
    <t>577e2c58-732d-4a94-b481-d91ad626f72f</t>
  </si>
  <si>
    <t>773d1eb6-9812-4cf2-a165-9dcba8a35a2e</t>
  </si>
  <si>
    <t>c59a9f68-dd90-4f13-a46d-c7015617a3d2</t>
  </si>
  <si>
    <t>a1de9f0e-6231-4b50-b65b-9fe852dee514</t>
  </si>
  <si>
    <t>b80f2812-045c-4da8-970c-cf9c7f39784e</t>
  </si>
  <si>
    <t>b55b8aee-3fb8-46b1-8187-38bda4aae3ce</t>
  </si>
  <si>
    <t>810aaf7e-eea8-4582-865f-2179de45d80e</t>
  </si>
  <si>
    <t>a2047c6a-e5a3-4052-87ec-23c4e44d278d</t>
  </si>
  <si>
    <t>71fce30f-befb-4cc5-a5f8-ca7feb4f5dc1</t>
  </si>
  <si>
    <t>6b42e68d-9373-4662-b928-568518af6513</t>
  </si>
  <si>
    <t>42ebdcc9-0b1a-451b-8e73-157289fc9462</t>
  </si>
  <si>
    <t>b525ed67-5d54-4b0d-9abd-d0f7f2e309e2</t>
  </si>
  <si>
    <t>cf19e3c7-3348-42c1-960d-e880d9881775</t>
  </si>
  <si>
    <t>7d436201-2d93-4d11-855b-88851c721b77</t>
  </si>
  <si>
    <t>f02efec6-6f45-49ab-aaa7-d09f08385fae</t>
  </si>
  <si>
    <t>9359fea9-3956-42c7-83c6-95116dbafd9f</t>
  </si>
  <si>
    <t>914851a5-7055-4053-ac07-21f3de017d80</t>
  </si>
  <si>
    <t>81078472-8c4e-4ff9-adfd-9b993a6800b6</t>
  </si>
  <si>
    <t>4d602c49-bfb5-41ba-acf7-962f9eea29c6</t>
  </si>
  <si>
    <t>3e29766c-642b-4c28-8118-6092a4eca532</t>
  </si>
  <si>
    <t>2522070d-85ba-4402-9789-f595b3a5ede3</t>
  </si>
  <si>
    <t>b2db7920-4a3f-4d5a-9ffd-5ece6915e3b5</t>
  </si>
  <si>
    <t>79f01189-5971-4031-afc3-63d2731522f0</t>
  </si>
  <si>
    <t>74f043df-9e01-4260-bfad-e8fa65d2f00d</t>
  </si>
  <si>
    <t>4412cc1e-f311-4d5d-b4dd-bc8fda7db310</t>
  </si>
  <si>
    <t>644b2b03-0b06-48be-a3b6-5b1acb74b348</t>
  </si>
  <si>
    <t>7b584c96-0150-43ae-9a47-b29495cd4a19</t>
  </si>
  <si>
    <t>28d1d4e2-7160-4869-93e8-bbb1691c8555</t>
  </si>
  <si>
    <t>6dd1cdad-676b-49de-a345-9a5417ca8751</t>
  </si>
  <si>
    <t>69f5eed8-db1f-4743-9961-d8ffc6501d85</t>
  </si>
  <si>
    <t>752f8cc1-70d8-4745-8d1e-3f8d4dc93a66</t>
  </si>
  <si>
    <t>41a429dd-ae14-48d7-9d1b-9d5f96c2d1ea</t>
  </si>
  <si>
    <t>6044f837-3f63-41f7-aaef-acd5e8082e50</t>
  </si>
  <si>
    <t>8132d290-16ba-4025-8de0-c7f37a90b07c</t>
  </si>
  <si>
    <t>2c57bb85-dcb5-4805-9398-a9e222485989</t>
  </si>
  <si>
    <t>0da4066d-1d58-48b9-8ac1-9136c1b253b0</t>
  </si>
  <si>
    <t>2255b030-6c7e-41d0-9367-e7c5085f51f4</t>
  </si>
  <si>
    <t>bbd0c06b-e6d2-414c-b814-ccf4b5b8b270</t>
  </si>
  <si>
    <t>6f117d1f-1072-449a-995c-69fb57e9ba42</t>
  </si>
  <si>
    <t>0e499d86-9f94-412a-987d-bc34f31e1d8a</t>
  </si>
  <si>
    <t>0e7eb004-6290-4d32-bfa1-0570a0d76e81</t>
  </si>
  <si>
    <t>3dfe0e21-e06c-40c1-b785-f34b675780fe</t>
  </si>
  <si>
    <t>cc6879a1-cc47-4abf-806b-a109a1158bce</t>
  </si>
  <si>
    <t>36c65a2d-2456-4142-af99-3fbb469372ab</t>
  </si>
  <si>
    <t>f2a99b14-eb85-417d-98c8-415286e99c3a</t>
  </si>
  <si>
    <t>57771450-22b0-4a89-9fa3-865435ed9039</t>
  </si>
  <si>
    <t>de1bf6dd-514a-41fe-b6b9-b04e5a233008</t>
  </si>
  <si>
    <t>d31722ac-10b7-46df-9048-fcf8dca3fa31</t>
  </si>
  <si>
    <t>f6a2bcf5-caf0-4b0c-a9f8-88b17515b8d3</t>
  </si>
  <si>
    <t>4f419b90-bf21-4b85-9067-04f2ae5a04b5</t>
  </si>
  <si>
    <t>afc52a8f-0c60-4588-9a0e-7e237d13ecb7</t>
  </si>
  <si>
    <t>19caf9d2-d1cd-46fa-a5de-34ae5036a201</t>
  </si>
  <si>
    <t>1217dffd-92cc-4096-9c91-b320df7bcddc</t>
  </si>
  <si>
    <t>c0cf94c6-1d66-4dab-8875-3da9f3396424</t>
  </si>
  <si>
    <t>a2ecc0c6-ab89-406a-a254-049240b388b5</t>
  </si>
  <si>
    <t>dd5277fd-d7c7-477a-8eb3-b2d399141bd1</t>
  </si>
  <si>
    <t>273754f7-f65b-49ab-91bf-4df7e34338cc</t>
  </si>
  <si>
    <t>e2888341-70bc-448a-9f84-3976258aba1f</t>
  </si>
  <si>
    <t>2bca3dc5-1b2f-40c6-9f43-942bf0eb4b89</t>
  </si>
  <si>
    <t>efc435d1-2874-43e5-ba92-a551fadf6eb6</t>
  </si>
  <si>
    <t>da562a89-ba99-41da-8184-ae5fa8fa9f99</t>
  </si>
  <si>
    <t>e8b6c48c-addd-47d6-a3bd-91c4798f2012</t>
  </si>
  <si>
    <t>b8c2a05c-abeb-4e88-9d38-c8094d9c420d</t>
  </si>
  <si>
    <t>5cbd304a-6934-43fb-9b12-03e83bc0607a</t>
  </si>
  <si>
    <t>0f186bfd-652b-4010-b6c7-dd62b311b06f</t>
  </si>
  <si>
    <t>d433d9b5-e340-4d2c-9878-1bd536ed12ad</t>
  </si>
  <si>
    <t>395e6feb-b917-4791-8103-61955c83051c</t>
  </si>
  <si>
    <t>89665d4b-d00a-4b80-9bac-05008ec74f8a</t>
  </si>
  <si>
    <t>1487e3fb-72cf-45e5-82b7-05ecee20282d</t>
  </si>
  <si>
    <t>6cd55e93-dd76-4956-a8dc-1f848617423f</t>
  </si>
  <si>
    <t>6b86efce-a876-4a59-bb11-9a3f1c6db8a1</t>
  </si>
  <si>
    <t>f16c89a3-f0bf-4905-b197-93cf73a6ab2e</t>
  </si>
  <si>
    <t>219b3cc3-048c-4b63-880e-6c74786b081c</t>
  </si>
  <si>
    <t>ce4d6ef9-0bf6-4507-b3b4-51f604e12f00</t>
  </si>
  <si>
    <t>ed16d089-9d47-4094-a051-48758028fd0b</t>
  </si>
  <si>
    <t>4d8cffe6-6cf9-44e3-acaf-197a90af6ccd</t>
  </si>
  <si>
    <t>799f36f1-6c46-4d80-8df0-127255097f5f</t>
  </si>
  <si>
    <t>c6f7582d-63ce-4c1e-8306-b64ab4eab794</t>
  </si>
  <si>
    <t>ff66f3f8-bea4-4af8-a148-778ac1e4278a</t>
  </si>
  <si>
    <t>88d02b5e-9c21-4cb9-83ba-6580d59f475f</t>
  </si>
  <si>
    <t>fd654d11-5737-4290-8988-c5edaa2f180f</t>
  </si>
  <si>
    <t>e3207684-0b54-4293-ac5b-156dd6bc9ade</t>
  </si>
  <si>
    <t>868ddd0f-0e8c-4e9c-a868-5e3d471b8a66</t>
  </si>
  <si>
    <t>0058698e-98a3-4c48-aa33-f50d4bbdccae</t>
  </si>
  <si>
    <t>d34f195a-dd27-4627-8330-8ef3b7d83e0a</t>
  </si>
  <si>
    <t>89d76998-1123-4658-af0b-090da7774f6d</t>
  </si>
  <si>
    <t>159ff70b-250f-4179-b60a-354ffef66e91</t>
  </si>
  <si>
    <t>66c20f6d-616c-47cf-903f-addc5af5ba60</t>
  </si>
  <si>
    <t>ad464a97-28f1-4068-b26c-9bc70c5e1382</t>
  </si>
  <si>
    <t>4e7beeaf-aac3-4fd9-a3ef-6aa4fe044e4b</t>
  </si>
  <si>
    <t>fa936a69-8c9d-42f0-841d-8eff3026d9ed</t>
  </si>
  <si>
    <t>f09e4c8f-c0b8-4454-bfcb-0bb8cfa99733</t>
  </si>
  <si>
    <t>3ad6ce9b-6b21-4d92-bce6-f73e38cff00f</t>
  </si>
  <si>
    <t>59c26ab1-662e-47a7-819c-417eb482b481</t>
  </si>
  <si>
    <t>6f6a567a-d393-44a1-b5e2-3118f4d5b2b8</t>
  </si>
  <si>
    <t>59bf5686-09ac-4c00-afb7-76481e1461bb</t>
  </si>
  <si>
    <t>56f81066-6a1d-4ac8-9c7f-8fbe0e4fc0e0</t>
  </si>
  <si>
    <t>2b1f05e7-8b8f-4b19-9cbd-ae7458f7d254</t>
  </si>
  <si>
    <t>8fc998e5-e475-4604-9866-ab3c8c3ffb9c</t>
  </si>
  <si>
    <t>b6de0ac1-dfde-4fc4-9d44-d72e220227aa</t>
  </si>
  <si>
    <t>6d01a32a-7119-4810-8497-c5fa56a85e87</t>
  </si>
  <si>
    <t>965ae243-8a9f-4249-8f8c-d48043c113b3</t>
  </si>
  <si>
    <t>4e99d5af-3416-41f9-8efe-7d858dd14940</t>
  </si>
  <si>
    <t>38ea2e71-2762-4043-b571-7c7822031ab3</t>
  </si>
  <si>
    <t>c64bd2d6-2b19-491a-b634-2cffe1a6780d</t>
  </si>
  <si>
    <t>ec1840e1-cc6e-4df5-9b14-94b787dead51</t>
  </si>
  <si>
    <t>41fa1daf-2c57-4fab-9409-b65cec01350d</t>
  </si>
  <si>
    <t>0eccb95f-54c1-49cf-97d7-d3360faf8a37</t>
  </si>
  <si>
    <t>1ebecee3-0d55-411d-9da8-511212a6a4ce</t>
  </si>
  <si>
    <t>5dff10b8-c052-4273-9155-d17e50803a36</t>
  </si>
  <si>
    <t>cec172cd-f779-4343-958b-ca7e07b8a650</t>
  </si>
  <si>
    <t>443718b0-4eeb-447d-abc0-b71ec7201c71</t>
  </si>
  <si>
    <t>0e9954d9-b1ba-4cd9-9708-d81be635fd4b</t>
  </si>
  <si>
    <t>b4a1c91b-a003-46e7-875a-55c325aef332</t>
  </si>
  <si>
    <t>d5f7f36f-c54d-4cec-8979-b64dd8f00738</t>
  </si>
  <si>
    <t>28ed76ea-41fe-4ac5-b117-bb7d0aec1d97</t>
  </si>
  <si>
    <t>6cd3071f-b4eb-4a4a-9ca7-9f95e59efd01</t>
  </si>
  <si>
    <t>6f81ea86-b79b-4a89-863a-441ebd231812</t>
  </si>
  <si>
    <t>217d2631-bf9c-4747-bfc9-b652611662b1</t>
  </si>
  <si>
    <t>9e63d0ff-0771-490a-9dc4-e9b0ef012088</t>
  </si>
  <si>
    <t>76467c0f-30df-4329-860e-de1b2e235299</t>
  </si>
  <si>
    <t>94036d44-3aff-437f-a96b-272c2bc3e6af</t>
  </si>
  <si>
    <t>52518585-f34a-49b7-b505-ab34024bc980</t>
  </si>
  <si>
    <t>5ccfaa9f-36eb-445e-8ce1-72246d8ad0c6</t>
  </si>
  <si>
    <t>aa671766-f6c2-40fb-8a0a-ab72dbae6c5f</t>
  </si>
  <si>
    <t>fb87f096-d3e8-40ac-b36b-8b9c429f640d</t>
  </si>
  <si>
    <t>9a04d3f5-45ec-4eac-b029-969743ed25bb</t>
  </si>
  <si>
    <t>fa145b43-071b-41a2-9613-498feb1deee8</t>
  </si>
  <si>
    <t>cebf22cb-688a-4d69-9fb1-ba576100cca4</t>
  </si>
  <si>
    <t>6187f495-93ed-42b6-ba9c-513ce3423699</t>
  </si>
  <si>
    <t>70b199c4-2ca4-4204-83d2-b521864dc849</t>
  </si>
  <si>
    <t>83bf7e24-36d3-45f4-9ae6-2a66331e2975</t>
  </si>
  <si>
    <t>459aabd1-41e7-45b4-a11f-22c5f5903c96</t>
  </si>
  <si>
    <t>72741ab9-6c1a-4543-ac73-5bc396625b60</t>
  </si>
  <si>
    <t>2e2cdde4-1b50-4498-9f0b-81ae00ffbd2a</t>
  </si>
  <si>
    <t>947a0740-2987-4da2-b9ad-b28043e73711</t>
  </si>
  <si>
    <t>defa014f-d534-4e27-81d7-04f3599762f9</t>
  </si>
  <si>
    <t>0aa252ee-a3e4-4c64-bcdd-e412886803a3</t>
  </si>
  <si>
    <t>3cb755c6-31d2-497a-8431-e4042de8eb29</t>
  </si>
  <si>
    <t>e1491f3a-9feb-48db-864d-5a2b48594dd0</t>
  </si>
  <si>
    <t>0a895191-ce43-49a9-909e-b2e0400f509d</t>
  </si>
  <si>
    <t>82d4db3b-c7f0-49ec-8d4b-ec52a2d83d9e</t>
  </si>
  <si>
    <t>e28490ef-c939-4ca7-9965-fefbfc50b010</t>
  </si>
  <si>
    <t>d94c4177-d7e6-4cc6-a38a-bbe4a992fcbc</t>
  </si>
  <si>
    <t>bc2cbc0b-9630-4404-b461-6f0c20b1baa0</t>
  </si>
  <si>
    <t>0284c9ba-07f3-4c3c-bc51-18771490fd8f</t>
  </si>
  <si>
    <t>864f955a-a489-4d81-9075-e02c212fa140</t>
  </si>
  <si>
    <t>994d464a-9798-4666-93b5-bac21e0f47cf</t>
  </si>
  <si>
    <t>a9879e77-1331-465c-8f89-cf7715c51ba4</t>
  </si>
  <si>
    <t>04880494-64b7-4a31-8f7e-7be50c384896</t>
  </si>
  <si>
    <t>2fedf156-2ddc-42f2-9cb0-daca5bd203de</t>
  </si>
  <si>
    <t>2dce8886-c5de-47a6-a9a7-dcfc7ff4b539</t>
  </si>
  <si>
    <t>b25a2e84-b168-475a-a858-843cf1be9c5d</t>
  </si>
  <si>
    <t>eecfeb5d-3267-4b1b-a0e9-44a0a54e709e</t>
  </si>
  <si>
    <t>93cf34fa-3176-4f7b-aac7-069f6ff7aede</t>
  </si>
  <si>
    <t>0706747a-506e-421c-8459-f4251ac6cdaf</t>
  </si>
  <si>
    <t>374d5dfb-a9c8-436d-a627-079330ab26b8</t>
  </si>
  <si>
    <t>af4a5cf8-d48a-4b0d-91cc-f43aeee6ea8c</t>
  </si>
  <si>
    <t>653bfd22-8baa-4432-8b6f-87b7f3cee3a9</t>
  </si>
  <si>
    <t>2b9a5678-6763-4bb9-8f53-bdb937b681a1</t>
  </si>
  <si>
    <t>0517a86f-f023-4a9e-9243-955b1c771292</t>
  </si>
  <si>
    <t>e8b1f4a5-7615-4ded-9770-224ff6914ce3</t>
  </si>
  <si>
    <t>a92895f6-8a40-4352-91fc-d4b67255bfb6</t>
  </si>
  <si>
    <t>a96a7ab4-dbf0-46ae-b46e-0f08a2900020</t>
  </si>
  <si>
    <t>d9c773b1-ee43-494c-b0b7-00e09562649c</t>
  </si>
  <si>
    <t>3fa7ef8a-1afa-4809-a5d6-0a4d4b5b1d35</t>
  </si>
  <si>
    <t>4cb068fe-7286-42d1-a9cf-7c380512de20</t>
  </si>
  <si>
    <t>2049a41e-ad12-47b8-be7e-2e10480e05c9</t>
  </si>
  <si>
    <t>5d37d9fd-c24d-4dcf-b07a-220f253c9e7e</t>
  </si>
  <si>
    <t>818ab76c-196e-4a6d-ba42-a9f516c544b1</t>
  </si>
  <si>
    <t>bf8a4b08-0403-49f2-b6d7-cacc31fbad6f</t>
  </si>
  <si>
    <t>2fbc9e94-0e26-474e-8a36-f408c015c5a1</t>
  </si>
  <si>
    <t>7e680e22-f80c-42e3-af4e-678e0e39b753</t>
  </si>
  <si>
    <t>2d412f43-c5ed-42d9-a0da-524b79bbb439</t>
  </si>
  <si>
    <t>6f4fa28c-63c3-4d20-864f-ea968ec1c4c0</t>
  </si>
  <si>
    <t>dffbdfe2-f99e-43bf-a879-bbe623807b02</t>
  </si>
  <si>
    <t>3b980abf-3711-49d6-a4ba-29d9bb96cbac</t>
  </si>
  <si>
    <t>ebd07403-1521-4b5d-af1e-c245c96fe847</t>
  </si>
  <si>
    <t>2eb35147-1174-4f6e-ab67-95c12b51cd13</t>
  </si>
  <si>
    <t>c26fd9c2-7fa1-4bfe-8ce1-85309d09caf0</t>
  </si>
  <si>
    <t>64354c26-8574-44e3-a999-1e4dc0358341</t>
  </si>
  <si>
    <t>8d66fc2b-d4fe-43a0-b78e-bac1dae3c5f2</t>
  </si>
  <si>
    <t>12de8f30-86db-41a2-91e2-040a20dff47e</t>
  </si>
  <si>
    <t>dfbfc6fb-ede0-4d8f-995c-9ad0ab261b6e</t>
  </si>
  <si>
    <t>c0c28b40-fb1b-4f18-8a1c-163788c6490e</t>
  </si>
  <si>
    <t>3f47d0a2-2df7-4837-80f0-4b8bcaf22f21</t>
  </si>
  <si>
    <t>63bebbd6-6279-4c0a-8d00-a0dc8f4f1002</t>
  </si>
  <si>
    <t>8ff78a2c-9a63-4d1c-9ce1-87f939004e4b</t>
  </si>
  <si>
    <t>54a1b266-ad81-415b-858f-5793323860d6</t>
  </si>
  <si>
    <t>68e28ef3-a284-480e-8b25-132091c6cffc</t>
  </si>
  <si>
    <t>3cfb6454-ff1e-4fae-9671-97130990a36a</t>
  </si>
  <si>
    <t>3955dc24-3bac-41eb-b591-9e27752827d9</t>
  </si>
  <si>
    <t>f9f9a6ce-dcfd-4320-8479-d6b7fc5549d6</t>
  </si>
  <si>
    <t>72258a99-e932-45e7-8761-00002bc31ed4</t>
  </si>
  <si>
    <t>8b4d1245-fbc8-4f17-8c91-05af3f70d19f</t>
  </si>
  <si>
    <t>02cac754-425f-4d5f-9446-c448b9db4494</t>
  </si>
  <si>
    <t>14569c6b-eb54-4252-afba-605aa054b91d</t>
  </si>
  <si>
    <t>afe7e94e-9952-4420-bcd9-203e01b9d598</t>
  </si>
  <si>
    <t>94ad3c17-d30d-4624-8c23-0ec9851d0283</t>
  </si>
  <si>
    <t>57226fba-2a08-4276-adb4-8b0fdf003ded</t>
  </si>
  <si>
    <t>75210a83-8d1d-4897-85df-38a71c80e6b0</t>
  </si>
  <si>
    <t>98b7b01e-70b4-48a2-9fc0-7acd53517ecf</t>
  </si>
  <si>
    <t>3881bcc5-db3a-475b-8822-20541f75036c</t>
  </si>
  <si>
    <t>706354e0-01c5-416d-a553-d276c2674ab6</t>
  </si>
  <si>
    <t>41bf9b75-1cf4-4d63-ad77-b4515cda6594</t>
  </si>
  <si>
    <t>caf52b9f-6539-499a-a1b6-0f5b44b56613</t>
  </si>
  <si>
    <t>74d5652c-d9c7-4976-9400-04dce568463f</t>
  </si>
  <si>
    <t>5086f410-d0f3-439a-848c-e67ee48f61fe</t>
  </si>
  <si>
    <t>a0919d8c-c33e-40c8-a83a-a5f3a043a9ff</t>
  </si>
  <si>
    <t>5fabbf24-5a01-4bd0-a5ff-6a394a857cea</t>
  </si>
  <si>
    <t>8ea796e3-2650-4372-8083-3c063cce7606</t>
  </si>
  <si>
    <t>c46beddf-46d0-405f-b4dd-d531bc04b46f</t>
  </si>
  <si>
    <t>547f25bf-4155-4550-aa2b-242ec98944e4</t>
  </si>
  <si>
    <t>181e5ad0-c012-4181-9dae-ae3c75fc586a</t>
  </si>
  <si>
    <t>81bcd9c7-0de1-4c60-8bda-11558a223b75</t>
  </si>
  <si>
    <t>4089a28b-29ee-4e3c-8300-4d9021697257</t>
  </si>
  <si>
    <t>b77a2664-9dd5-454d-8427-b41d058bf05b</t>
  </si>
  <si>
    <t>4fc24e52-2108-4bb5-ab67-cba75aac390d</t>
  </si>
  <si>
    <t>d07ec14c-8805-46c9-992b-50eba7f42425</t>
  </si>
  <si>
    <t>8b2a9ead-f1f9-466b-9fe0-ffb3dc5e4c1c</t>
  </si>
  <si>
    <t>43f17a46-d7aa-488e-bdf0-64cfe8f6d568</t>
  </si>
  <si>
    <t>93068277-6035-4b6a-90f9-8f6f063d373c</t>
  </si>
  <si>
    <t>ba6eeee2-1936-4c03-a1eb-6b0c961c38ad</t>
  </si>
  <si>
    <t>4e88e24e-02e2-47e3-beb4-7c35f13df78e</t>
  </si>
  <si>
    <t>8374c6c8-355d-4277-9d2e-88f0dc3e45d9</t>
  </si>
  <si>
    <t>4d3a8a5e-fd77-461a-b53d-e81ecf61b9bd</t>
  </si>
  <si>
    <t>f441a6dc-c726-4348-8256-7f7b21d4c44f</t>
  </si>
  <si>
    <t>5896ffe2-15bc-440e-b635-d7d90e18f6c1</t>
  </si>
  <si>
    <t>52602b66-5d94-4853-8ac0-bf6bcc8aa728</t>
  </si>
  <si>
    <t>e3a9d72b-95e9-4008-a655-268d4fd3dbde</t>
  </si>
  <si>
    <t>87fbf950-3351-4a81-ba91-169444ed1f93</t>
  </si>
  <si>
    <t>5d6e345d-31f2-4cab-b1f1-8d83605ec7ff</t>
  </si>
  <si>
    <t>6163fd21-1c24-4e4b-abe1-b72e59871ca3</t>
  </si>
  <si>
    <t>8aa9a0c3-ce76-4c35-b8ea-cf14e3983a35</t>
  </si>
  <si>
    <t>693056c3-c672-4675-9bea-550380137457</t>
  </si>
  <si>
    <t>f35454d7-5dfe-4077-ba2f-c7c52dfebce7</t>
  </si>
  <si>
    <t>1986a004-5dc9-46ce-bfc6-cdcdc5a829e4</t>
  </si>
  <si>
    <t>d6a362a4-87d8-4d92-a094-cd602efa09ae</t>
  </si>
  <si>
    <t>3181b999-0823-4a21-b8a3-dd9d4ef99bcc</t>
  </si>
  <si>
    <t>d00f2ccc-a0e3-4b98-ac96-35a26328123b</t>
  </si>
  <si>
    <t>1d780708-5a73-4f74-a876-ba8caa335c9f</t>
  </si>
  <si>
    <t>b9148e5b-6db2-4674-a8d8-e696205c2b26</t>
  </si>
  <si>
    <t>58c006b3-c930-4a3e-82e5-d03924d2a939</t>
  </si>
  <si>
    <t>78556d7f-16c7-473f-9219-891e9dc89fc7</t>
  </si>
  <si>
    <t>0b226b37-7544-405e-8505-ff0c7d737f30</t>
  </si>
  <si>
    <t>074d642a-e5c4-46be-b6c8-1758cfc2cf99</t>
  </si>
  <si>
    <t>957aee3c-fb34-4100-8793-36f6831e22bf</t>
  </si>
  <si>
    <t>305fb37d-7e71-4848-8244-875eb60ce2ea</t>
  </si>
  <si>
    <t>97f511ac-1f86-4e64-9888-7798d6eabe8d</t>
  </si>
  <si>
    <t>65ebdb1c-f487-4cfd-a3b8-978179416088</t>
  </si>
  <si>
    <t>b1ec32da-6521-47cb-bb7a-4b96d27b40bb</t>
  </si>
  <si>
    <t>ff1a5629-bb7e-4db4-885a-ad85a06cc95c</t>
  </si>
  <si>
    <t>647f656a-5121-4b2b-af44-a2e7fa6ebe73</t>
  </si>
  <si>
    <t>5baa3975-badc-4ae7-b4b5-a63e8ee5837b</t>
  </si>
  <si>
    <t>9dc6367c-b545-4737-bac5-33a11a65e08f</t>
  </si>
  <si>
    <t>b66a0180-3a4a-43b4-b2f5-cbb14a9c5257</t>
  </si>
  <si>
    <t>3cb3d770-9fbe-494a-ab7e-71ca58ff4013</t>
  </si>
  <si>
    <t>1bdfd707-b824-4a6a-a5b6-49ec2ee32775</t>
  </si>
  <si>
    <t>128f8e5c-4d53-4336-a7c5-a51186d9ade7</t>
  </si>
  <si>
    <t>bcc98c53-28dc-4948-9c90-9605dcbe76c8</t>
  </si>
  <si>
    <t>701fadc0-95da-48bb-9ee1-992185c0ace7</t>
  </si>
  <si>
    <t>af2ba606-e577-46ba-9682-2f8dc4acbad3</t>
  </si>
  <si>
    <t>0e91b185-b339-47af-bb6a-0463dd6db852</t>
  </si>
  <si>
    <t>5cb3fa4e-3515-490b-961b-26eb708a5696</t>
  </si>
  <si>
    <t>f60b5bd0-90c9-4770-beec-5a488c609e9c</t>
  </si>
  <si>
    <t>31615e92-85c6-4f1d-b6f4-bb380ccbe49c</t>
  </si>
  <si>
    <t>9b85f861-b8cb-4560-940f-e16ff22ef49f</t>
  </si>
  <si>
    <t>edbc2b3a-db5e-48c9-9211-d33f34b7f30d</t>
  </si>
  <si>
    <t>ce6d2356-1105-44dc-9b67-0f271a7089af</t>
  </si>
  <si>
    <t>f98c6efa-a2bf-49b3-9d73-5a1a4f9bd3d3</t>
  </si>
  <si>
    <t>848d58f7-093c-45c4-990d-1f22d7dbda06</t>
  </si>
  <si>
    <t>5fcc300a-7864-46d3-ae7c-3e4b57940eeb</t>
  </si>
  <si>
    <t>81421506-6c4a-4a92-9db3-ab5f1dc7cc58</t>
  </si>
  <si>
    <t>5aa1ef9e-a7d9-49f9-832b-52735ea1520f</t>
  </si>
  <si>
    <t>a40697ad-292b-41e5-9aaf-dfae2e9467f0</t>
  </si>
  <si>
    <t>1623b132-e481-47f7-8a15-714241020ae4</t>
  </si>
  <si>
    <t>5bd1e098-7832-4976-aaa2-3d4bf8d25a07</t>
  </si>
  <si>
    <t>d18f3b65-0ad7-4f76-8db6-f4b6868fd5e6</t>
  </si>
  <si>
    <t>2291278d-4d4b-4f26-aede-a4de9c11c724</t>
  </si>
  <si>
    <t>c7a6fb70-a4d4-4a39-b2ef-5b3288d9c372</t>
  </si>
  <si>
    <t>af4ddf8b-5958-4254-aa43-8f4b6b83c2c3</t>
  </si>
  <si>
    <t>d952cd1a-1c79-4fc0-b52d-34829fa4d235</t>
  </si>
  <si>
    <t>f463ee8d-4505-4124-94fc-7dcc6108c43b</t>
  </si>
  <si>
    <t>fd18e211-9cab-4e82-8804-1f9d9b412ee6</t>
  </si>
  <si>
    <t>492de4f6-5e82-4313-8f2e-433a645ecb6c</t>
  </si>
  <si>
    <t>ca68f01f-9257-4703-aaf6-dbd4f516375f</t>
  </si>
  <si>
    <t>bc4b767a-64dc-4e7b-9d07-b9c521e55417</t>
  </si>
  <si>
    <t>6213631c-1d70-4a01-8de4-8e93af467dd9</t>
  </si>
  <si>
    <t>9e7377d0-409f-4724-b220-2b5944934be0</t>
  </si>
  <si>
    <t>cc25dc61-6f57-4aa0-b92d-58e59d88b0ca</t>
  </si>
  <si>
    <t>ba6c25b8-1386-4229-b438-86da39a61bc0</t>
  </si>
  <si>
    <t>2a4217e9-9b89-477f-b23f-5311bf503d2c</t>
  </si>
  <si>
    <t>43eef2c0-1e43-4ff5-a055-c8b89ad27b54</t>
  </si>
  <si>
    <t>406890d5-b4a6-497d-9476-53ca22894270</t>
  </si>
  <si>
    <t>751318f7-011f-4637-83f5-c36511528854</t>
  </si>
  <si>
    <t>be15f8db-ef48-4c09-9566-df4642bc30c9</t>
  </si>
  <si>
    <t>9d6b55d2-10d4-4c62-87f2-c83456ada8d2</t>
  </si>
  <si>
    <t>2300b9d7-c5d9-4339-b122-961269d4684c</t>
  </si>
  <si>
    <t>bc0ae23e-6708-4493-ba91-48dfcda96e89</t>
  </si>
  <si>
    <t>192360c0-3158-48b0-984c-26cfcff77b97</t>
  </si>
  <si>
    <t>affe6120-bc2f-447b-9831-e7759a078578</t>
  </si>
  <si>
    <t>84bef82c-0c37-4e9e-8d2d-59e8b785852c</t>
  </si>
  <si>
    <t>d687be19-2ed5-4528-8067-cc8ef9309e69</t>
  </si>
  <si>
    <t>7a7d6f94-b577-4c8a-b6db-1486bb131846</t>
  </si>
  <si>
    <t>0193d464-df7c-43ac-9a9e-8b3a67aba3db</t>
  </si>
  <si>
    <t>df383d11-035b-4f86-b9c5-01ff83adc2b0</t>
  </si>
  <si>
    <t>c338852e-ed48-4f40-aa2d-44e0f1e35fb9</t>
  </si>
  <si>
    <t>0479bdae-72a2-4527-9718-46bd146e2b7b</t>
  </si>
  <si>
    <t>fffdfe71-fa88-4073-a1b0-d891863cfba2</t>
  </si>
  <si>
    <t>20f8f8d6-eb0a-4a06-a87d-18d845ded855</t>
  </si>
  <si>
    <t>a0f88c60-4781-4bc7-9932-90fc5630e9bc</t>
  </si>
  <si>
    <t>e180b74b-d092-4247-beb9-95cfdc1d2b79</t>
  </si>
  <si>
    <t>a5fee7ff-cc92-42c0-9440-cd07b542eb10</t>
  </si>
  <si>
    <t>efd5944b-a096-4059-a399-ed3848cd8158</t>
  </si>
  <si>
    <t>5f64b531-5fec-4983-9713-5c3641de5429</t>
  </si>
  <si>
    <t>cb5eb23e-b068-40fb-a57c-82a3b6aba8df</t>
  </si>
  <si>
    <t>02728b84-ba5d-40e7-aedd-b25e5a7d3bf8</t>
  </si>
  <si>
    <t>2503304a-122b-44d6-8f25-3c2e75adb614</t>
  </si>
  <si>
    <t>3ec2402e-4a85-4cd6-a35b-40ad8d8a86e8</t>
  </si>
  <si>
    <t>df2dbe51-c186-4b21-a074-bf5daec75b25</t>
  </si>
  <si>
    <t>495a11e5-72e8-4b28-9d6f-4fdc7dc43374</t>
  </si>
  <si>
    <t>adb017e8-dfad-49a1-866b-71dfc00ff534</t>
  </si>
  <si>
    <t>a0523126-2317-4ff8-a6fc-3a7b7f5ef799</t>
  </si>
  <si>
    <t>b683c1dd-b496-48ec-a87c-93c7d6a019d7</t>
  </si>
  <si>
    <t>57433ea5-8dc8-455b-b0d0-a2f3af88a01e</t>
  </si>
  <si>
    <t>3812826c-6330-4aa6-bc1a-dad695148817</t>
  </si>
  <si>
    <t>cca33489-1ffe-4659-a49b-f0d17ea57337</t>
  </si>
  <si>
    <t>db752103-b60d-4a92-87f7-94f94ab8d47d</t>
  </si>
  <si>
    <t>9873a0e2-8fe5-4b4c-9839-1553a3ad772b</t>
  </si>
  <si>
    <t>2a947c9f-313b-40d2-8823-6abb03cf5c51</t>
  </si>
  <si>
    <t>6703e4b3-d3e6-4cb9-84a4-9776f87417f7</t>
  </si>
  <si>
    <t>c93f72cc-9502-44a3-b271-4f6b6441d281</t>
  </si>
  <si>
    <t>788825dd-40f3-4c8e-b1cc-c8820f8e64b9</t>
  </si>
  <si>
    <t>c46e946e-b899-4de5-93dd-7c9d2621dc5c</t>
  </si>
  <si>
    <t>4e026189-9713-49f4-8418-a718bc2f4e11</t>
  </si>
  <si>
    <t>e350ac0d-2209-42a6-878b-68c00d32ed5d</t>
  </si>
  <si>
    <t>a2acca28-9a78-4e3b-adf5-11510c7b00c5</t>
  </si>
  <si>
    <t>7c44acc5-5adf-4866-8cfc-915355241a53</t>
  </si>
  <si>
    <t>a0c2f002-a364-4a86-9205-0f3f66887255</t>
  </si>
  <si>
    <t>e6004303-b42f-41dc-aa17-6c771451cf13</t>
  </si>
  <si>
    <t>07a0c0ce-538a-435d-978f-ff1209ef1947</t>
  </si>
  <si>
    <t>ad6b4f98-4171-4e39-9d26-6c7d76b61fd2</t>
  </si>
  <si>
    <t>5e3d216a-2a6d-458c-bbe9-514df9045817</t>
  </si>
  <si>
    <t>f7069b83-746a-438c-b6c2-ac1ca70bb8b2</t>
  </si>
  <si>
    <t>f5719e1a-b117-46ce-a31b-a1c5081faa48</t>
  </si>
  <si>
    <t>f75d34ac-08ee-43e7-b6df-cf411329c817</t>
  </si>
  <si>
    <t>3876fd7c-8049-47a0-8264-10037bd403da</t>
  </si>
  <si>
    <t>658b547b-8c2c-4b0f-98c1-329ba3a3d6fe</t>
  </si>
  <si>
    <t>91ca428d-dbdd-48df-a709-e9e404883418</t>
  </si>
  <si>
    <t>38e5e355-2e43-4509-a26f-5098be8555c8</t>
  </si>
  <si>
    <t>f35ddcc7-ab74-47eb-b508-c6a0caf914c7</t>
  </si>
  <si>
    <t>7849491d-cf5b-424b-bb81-728d314ed73b</t>
  </si>
  <si>
    <t>a1c309da-84fc-4c9e-97a8-24bc075476b7</t>
  </si>
  <si>
    <t>1cbe85ac-d2f6-4ebb-9737-5f6bd88041f6</t>
  </si>
  <si>
    <t>6489d348-6e84-4b0a-8008-d3bbc323e353</t>
  </si>
  <si>
    <t>2143daf1-a4f1-41d0-b738-f99bdbc2ee62</t>
  </si>
  <si>
    <t>39aabadf-77b9-4275-a666-f22d85d1b659</t>
  </si>
  <si>
    <t>78cbf8f3-8f1f-4b01-95c2-2e1a0975e810</t>
  </si>
  <si>
    <t>26c7e42b-aa27-42f8-af04-ce6234b5ae44</t>
  </si>
  <si>
    <t>4af67842-cfb8-44cc-9f54-a5305b1e73f5</t>
  </si>
  <si>
    <t>fd9510e6-f2bb-46a7-a37e-b199bc757324</t>
  </si>
  <si>
    <t>de5fb14c-68eb-4f48-ab2c-11b69fd72608</t>
  </si>
  <si>
    <t>eefcb194-2cdd-4281-8e2a-4c79a3a3c713</t>
  </si>
  <si>
    <t>f059c95f-7cb3-4ee4-bd5b-f1f5e60ea3e4</t>
  </si>
  <si>
    <t>03a10061-8c4d-4839-876e-82bedb39c80e</t>
  </si>
  <si>
    <t>501c74c0-49f2-49ae-a076-60b1b5bc7381</t>
  </si>
  <si>
    <t>dd0248d2-09ee-4e2a-bcc5-29391fbbddee</t>
  </si>
  <si>
    <t>42ce6490-285a-4f21-a0e6-594db5a2f11d</t>
  </si>
  <si>
    <t>09587451-b2c7-4558-becb-8b874ec512a4</t>
  </si>
  <si>
    <t>f44d8012-e666-4b17-bb69-6311ef651431</t>
  </si>
  <si>
    <t>a23f2e9d-3092-4bd3-9831-faede69e74f3</t>
  </si>
  <si>
    <t>ce9d0c40-d28e-48a6-90f3-d2e6c939c366</t>
  </si>
  <si>
    <t>647a9003-fd21-45ce-820f-0afd7fb66075</t>
  </si>
  <si>
    <t>ca0dfb4a-3d7b-4ec6-bb74-01e038b17dd6</t>
  </si>
  <si>
    <t>7642edee-8efd-4622-92c9-5058182f6462</t>
  </si>
  <si>
    <t>44f25c3b-f5ca-4d64-b962-175609fa3a74</t>
  </si>
  <si>
    <t>18ced186-f060-4d0b-8711-a0b47f77c795</t>
  </si>
  <si>
    <t>d0cb3abc-a4e2-47aa-8c7c-24a23665e473</t>
  </si>
  <si>
    <t>4c7a6396-cac4-4734-b1f4-c64deb64e52f</t>
  </si>
  <si>
    <t>62bae126-3230-4182-b6b8-91edda7ecc3e</t>
  </si>
  <si>
    <t>29d0199a-3e7d-430b-b5b0-fca0fb44093c</t>
  </si>
  <si>
    <t>bcb4d972-d5ed-47ac-a826-2b63a7ce5296</t>
  </si>
  <si>
    <t>b06e8ea8-8bda-4428-bda4-58699bd51715</t>
  </si>
  <si>
    <t>0f93d6f2-402b-440c-aa26-c9b9e856a31f</t>
  </si>
  <si>
    <t>a32789e8-83f0-4174-80cf-f72942c41137</t>
  </si>
  <si>
    <t>13ae0640-8c04-44c3-a0cf-85c573155eb6</t>
  </si>
  <si>
    <t>c85914a7-25b0-4027-a0e4-2c790c4e029a</t>
  </si>
  <si>
    <t>d536b3e1-06a9-4f38-aa63-ae1ebf66bccb</t>
  </si>
  <si>
    <t>44e0fbd4-a8a8-4e04-9db4-a31f18de5f0e</t>
  </si>
  <si>
    <t>60ba0ee0-2f89-4b86-b319-ae73f89a470d</t>
  </si>
  <si>
    <t>e187cc1c-33bc-4802-bfe7-c1a506c9c155</t>
  </si>
  <si>
    <t>934ad1f6-f86d-46a3-a9d5-7e233f5e5c6e</t>
  </si>
  <si>
    <t>14944657-a8fc-482c-a7bc-07e79e0701aa</t>
  </si>
  <si>
    <t>d202d909-76a2-4e0f-a40e-4d6feb251dd1</t>
  </si>
  <si>
    <t>cbf20010-b97d-43d5-9cf3-e21847201507</t>
  </si>
  <si>
    <t>54c9902e-47e9-45aa-917e-17266d5df4e3</t>
  </si>
  <si>
    <t>77e608d7-a54c-4144-87fe-e102dea3297d</t>
  </si>
  <si>
    <t>b5fcce16-50db-492d-a4d0-2b03371bd22d</t>
  </si>
  <si>
    <t>43738ac0-c973-400b-9dca-1c9aa9fe6bde</t>
  </si>
  <si>
    <t>7d9950c3-7c27-4371-bf9a-babf10bf5422</t>
  </si>
  <si>
    <t>7224a409-2b55-4971-b7c6-8ce5c68649db</t>
  </si>
  <si>
    <t>6ed7adfc-aaa7-4525-b1b6-33d025e4b122</t>
  </si>
  <si>
    <t>32bc3381-c75c-4589-9bbf-b5890aac7a02</t>
  </si>
  <si>
    <t>fc1b121c-602c-4099-9b91-f07d637d44d9</t>
  </si>
  <si>
    <t>09d32f3d-b79f-4a60-8f51-20f18eed2bbe</t>
  </si>
  <si>
    <t>297898da-6eaa-4afa-b5f8-b2498b7839cc</t>
  </si>
  <si>
    <t>b9c96454-6b2a-4faa-a7a2-ba93dd42c50e</t>
  </si>
  <si>
    <t>6937d8fe-c34c-447a-9595-ac24317a323e</t>
  </si>
  <si>
    <t>c5cdbaff-1eca-447d-babe-082b012922ac</t>
  </si>
  <si>
    <t>87a3bf5c-f065-4454-b542-2d11d87972aa</t>
  </si>
  <si>
    <t>ae463cf0-d7bb-4567-8934-64f5bdd8d318</t>
  </si>
  <si>
    <t>63fbeb6e-2c45-43e2-8c0a-169e7de2abad</t>
  </si>
  <si>
    <t>8e9ac205-0fbc-41c2-b1aa-b48ba66e836e</t>
  </si>
  <si>
    <t>0f622237-8431-42c3-8ca5-e2b940c6346b</t>
  </si>
  <si>
    <t>e3fbdfa6-5051-453c-9508-8df2bab61932</t>
  </si>
  <si>
    <t>d6193feb-8d4c-441b-9b9f-bf122fac7c10</t>
  </si>
  <si>
    <t>9e91a9e9-fb79-4131-85cd-e065cbbd165c</t>
  </si>
  <si>
    <t>14e8339f-49da-4fe1-b89b-cfac3dcd9bfb</t>
  </si>
  <si>
    <t>b2895c92-4515-4e93-94a0-64297f38d51a</t>
  </si>
  <si>
    <t>888ae9d2-297c-40f3-8ebb-bc2e57e1c6af</t>
  </si>
  <si>
    <t>ba7ef391-e94d-45a3-93ca-b94d0f8c613e</t>
  </si>
  <si>
    <t>31a9c2f5-ddad-48a2-ace4-42cc0f74d2c7</t>
  </si>
  <si>
    <t>9a473119-039e-45f8-9590-e5e5f0249160</t>
  </si>
  <si>
    <t>1425e957-3ba2-4d52-904d-35b22dd388ab</t>
  </si>
  <si>
    <t>1969c56a-c21b-4d9c-b184-69c3dd7c9a49</t>
  </si>
  <si>
    <t>292ca93a-93f8-4d02-b02d-97264e97ff73</t>
  </si>
  <si>
    <t>a020751c-1f28-4981-a2fa-304ef7dcd62d</t>
  </si>
  <si>
    <t>d4194d89-1cb2-4e03-b047-88d7ee9c0a05</t>
  </si>
  <si>
    <t>b677504c-688c-480f-b9d0-77e8b928547c</t>
  </si>
  <si>
    <t>b51b0488-e1bd-4875-b27b-c757e655674a</t>
  </si>
  <si>
    <t>26bf39a5-3f75-44d4-8397-7c5b1961cf3c</t>
  </si>
  <si>
    <t>750fe92e-0fdb-4597-b879-ab1a3f74f78b</t>
  </si>
  <si>
    <t>730128ec-68f0-41a5-bc4c-fbc809b41a36</t>
  </si>
  <si>
    <t>77c10cd6-40f0-4be6-b315-b74372cf28e9</t>
  </si>
  <si>
    <t>012e8467-4b7d-4d08-b6ba-35ace6e8125e</t>
  </si>
  <si>
    <t>3dc8105b-2f7e-4de2-8ef9-6d9d487aa4b1</t>
  </si>
  <si>
    <t>cbc87d2a-da06-4785-86a8-7b5d18b52a92</t>
  </si>
  <si>
    <t>8fe53364-7698-4ed7-8078-21ee685d99fa</t>
  </si>
  <si>
    <t>911be8b4-1222-485d-93a5-d49bb7edff58</t>
  </si>
  <si>
    <t>2c252edb-803a-4274-8e0d-bfa2ab715cca</t>
  </si>
  <si>
    <t>e0d95809-d95a-47d4-8d3b-aa8ed16e70e9</t>
  </si>
  <si>
    <t>21edc400-5276-49d4-948f-b30faa18a17b</t>
  </si>
  <si>
    <t>bd722c3b-2bbf-48ec-b9cf-39d8fa550c6b</t>
  </si>
  <si>
    <t>0fd59742-8f21-44ac-b86e-07938ad18368</t>
  </si>
  <si>
    <t>9d3bb606-693a-483d-8393-76553fdc6ecb</t>
  </si>
  <si>
    <t>dd1b6053-668f-4113-af42-14c5506475d5</t>
  </si>
  <si>
    <t>7b95bdf5-e395-4325-b14e-3dedfea24e91</t>
  </si>
  <si>
    <t>d4b98668-69ba-4860-bf4e-c738489d60ae</t>
  </si>
  <si>
    <t>d58b6077-35e0-4740-96aa-b7c9f20e668c</t>
  </si>
  <si>
    <t>a213c19b-d787-4315-a5c3-9705b8b5478b</t>
  </si>
  <si>
    <t>e816d7bd-2e4e-43d8-9ac0-7596110aed0d</t>
  </si>
  <si>
    <t>e55a21c3-3540-4fc8-aee0-7f288ea0ae1f</t>
  </si>
  <si>
    <t>ae09ac3d-efb2-42c6-82b3-c1a8e1733520</t>
  </si>
  <si>
    <t>bea51e26-49d6-46e3-9b92-f61dbef4dda0</t>
  </si>
  <si>
    <t>a77f1edb-dd84-405c-af87-6a305e9d9910</t>
  </si>
  <si>
    <t>cd9587b3-afa7-451e-a92c-df8d4c2aa9e6</t>
  </si>
  <si>
    <t>d3344f9a-e0cc-4c15-ba1c-bfa9fbc88078</t>
  </si>
  <si>
    <t>26a53c29-3f4a-4c04-b337-599f6b63929c</t>
  </si>
  <si>
    <t>bad74829-20a9-422a-bc68-95ee59e3c1e6</t>
  </si>
  <si>
    <t>1e36f7a3-eb26-485a-b10b-0eb05138f388</t>
  </si>
  <si>
    <t>bb87d6f7-1951-4ac1-ae17-115cd22ddcec</t>
  </si>
  <si>
    <t>4a89e679-cd44-45e8-98ca-96d262285849</t>
  </si>
  <si>
    <t>c416f020-e4f0-4b81-89b3-f7c6ba1cda7f</t>
  </si>
  <si>
    <t>2e07dcef-412c-407d-8033-59bcc265c3e8</t>
  </si>
  <si>
    <t>c7fca73f-7773-48fe-93e2-8af458a60e0d</t>
  </si>
  <si>
    <t>3f9bc6a3-ffe4-4284-a273-b1620bfa453a</t>
  </si>
  <si>
    <t>6bc7f115-a207-4170-9961-39b9aa92b69c</t>
  </si>
  <si>
    <t>45004aff-38c0-4cc3-a622-beecbf188749</t>
  </si>
  <si>
    <t>fa6110ef-0d8e-4042-ac11-c792ac6e08ec</t>
  </si>
  <si>
    <t>d92213e1-374b-459d-8310-71ed9de53f2d</t>
  </si>
  <si>
    <t>d33e1df6-be0f-4eed-9c28-3711d6339095</t>
  </si>
  <si>
    <t>1b4801f0-668c-430b-a91e-f1ea79f6060d</t>
  </si>
  <si>
    <t>80bf1efb-e819-4e29-8657-ef4eb6755b86</t>
  </si>
  <si>
    <t>8ef494cd-34fd-40ff-8169-124abd9ad203</t>
  </si>
  <si>
    <t>3c558555-3112-4e4e-838b-af96f4055dad</t>
  </si>
  <si>
    <t>15ddb659-8361-428f-8931-949a883582d3</t>
  </si>
  <si>
    <t>aa805aaa-0798-4321-9797-40016c251a77</t>
  </si>
  <si>
    <t>16215782-87ad-4d9c-a221-f47551ad184e</t>
  </si>
  <si>
    <t>06f4289e-1903-46bc-b2e6-f07bbf7e0d71</t>
  </si>
  <si>
    <t>e39e528e-0b14-4e01-a77a-e4537cefb832</t>
  </si>
  <si>
    <t>f64ed4c7-9176-4895-8ee8-523ffc5e0da3</t>
  </si>
  <si>
    <t>cba8c1b0-0d84-4960-b431-33516df990fe</t>
  </si>
  <si>
    <t>90772364-9d1a-40b2-92fb-d8b9afe89396</t>
  </si>
  <si>
    <t>d4a887de-264c-4b87-a9ef-b94fab92f2de</t>
  </si>
  <si>
    <t>aa61ace3-3d60-4c76-b0a7-52dae8760a3a</t>
  </si>
  <si>
    <t>f9349b3e-a685-485d-94df-a7d14a443074</t>
  </si>
  <si>
    <t>54a75feb-64ee-462d-9bf9-24b2ac863021</t>
  </si>
  <si>
    <t>6ce60e9a-f65a-4852-84c5-530649debbb4</t>
  </si>
  <si>
    <t>828e969e-6089-4e05-bf26-1fd4d23c0b19</t>
  </si>
  <si>
    <t>d13e266d-75f9-43e8-98e6-cbfc85bc7b3e</t>
  </si>
  <si>
    <t>6de1b4e1-67f2-488a-90af-2c92e4758572</t>
  </si>
  <si>
    <t>851cc9ae-594c-46d4-8a84-10851e9edda5</t>
  </si>
  <si>
    <t>40ad6ea1-2fd9-487f-b1c0-e36a5475fbd1</t>
  </si>
  <si>
    <t>240a0990-6185-423f-bf3c-553986242042</t>
  </si>
  <si>
    <t>d50db10b-a18b-43ce-8e77-25cf160278aa</t>
  </si>
  <si>
    <t>e4ce0b84-3331-415c-99fc-2c0ae56012b6</t>
  </si>
  <si>
    <t>0e48d763-db77-478c-99ce-2f854857799c</t>
  </si>
  <si>
    <t>a3cb8ca4-5306-496b-9682-62eb8905c854</t>
  </si>
  <si>
    <t>8b468d6b-1489-4f4d-94e8-a8de3ca2bfbd</t>
  </si>
  <si>
    <t>8d6a5a65-1104-45a5-8784-a3bf2347b010</t>
  </si>
  <si>
    <t>c6d90a1a-ff68-42e9-adab-30720991b2bd</t>
  </si>
  <si>
    <t>87ddb2a1-3630-4483-a425-b65bb2b93d55</t>
  </si>
  <si>
    <t>cce93836-e402-4784-b5fd-6834931c25a5</t>
  </si>
  <si>
    <t>8a669374-4abe-4a98-9025-7d11734ad5da</t>
  </si>
  <si>
    <t>ce0bd6f9-135b-4047-a9be-ea7163081253</t>
  </si>
  <si>
    <t>81542563-5ae8-4045-b01e-3397aec37b48</t>
  </si>
  <si>
    <t>cdd02c24-1b83-4b31-9592-075ecb7af7b1</t>
  </si>
  <si>
    <t>2d791313-95cf-4f96-8d67-c4b6dbee579d</t>
  </si>
  <si>
    <t>7741b71d-84b0-43a9-8892-11859a67ff52</t>
  </si>
  <si>
    <t>834f1424-52cf-4a6e-84bb-a4ca95ceac85</t>
  </si>
  <si>
    <t>7b82bcb2-41c2-42e0-aee1-3cd092635327</t>
  </si>
  <si>
    <t>4d989914-1942-43cc-8317-0fcf0dbd8e33</t>
  </si>
  <si>
    <t>07e15b50-3f01-475a-8ef4-557ec8c9bde0</t>
  </si>
  <si>
    <t>f73c4f87-755b-4e58-9f19-6435ae6540ae</t>
  </si>
  <si>
    <t>c0ece5c0-4b68-41c0-bf86-aaf8d5b6f008</t>
  </si>
  <si>
    <t>8b1c756d-c4dc-4acc-9225-ec8e190ad43d</t>
  </si>
  <si>
    <t>7997e7f4-7b67-40fb-84cb-ac7d12def1cd</t>
  </si>
  <si>
    <t>f819281d-49b3-4569-84a8-a8a229842b83</t>
  </si>
  <si>
    <t>5cd63c54-36bf-4527-b95a-3336cd793858</t>
  </si>
  <si>
    <t>84cc159c-a902-40ae-84e3-827868207883</t>
  </si>
  <si>
    <t>651894a5-ceb6-4910-8c94-e4a476da6aed</t>
  </si>
  <si>
    <t>72dfcc2d-f6d7-4af7-a8d1-4e24d8d7b45a</t>
  </si>
  <si>
    <t>ce0c3f3b-9330-431e-a6e7-35f0483103b4</t>
  </si>
  <si>
    <t>f983d13b-b52d-4763-9c01-e9e4ecbf4ccf</t>
  </si>
  <si>
    <t>9e10e32b-ee7c-4680-a064-4b9a96b0cf7b</t>
  </si>
  <si>
    <t>2c6ef0b2-bce9-420e-9c2b-d5d5a313d75d</t>
  </si>
  <si>
    <t>951b5290-81c4-4b83-b975-e5f5a3a51dc6</t>
  </si>
  <si>
    <t>bf7d804f-799f-4a58-9a50-096a7c8caee9</t>
  </si>
  <si>
    <t>03fc01cf-1558-4606-9b74-c44ee02a3167</t>
  </si>
  <si>
    <t>a1f0d7bd-3c41-44aa-b3de-a9b9c411073f</t>
  </si>
  <si>
    <t>aecc87bb-b01e-4ec6-8813-6f8dc8262cb7</t>
  </si>
  <si>
    <t>ac9c4ae6-1999-4dc1-8dd1-ee03726d40a2</t>
  </si>
  <si>
    <t>d6d35678-e6f1-4958-a283-0d078b8bb382</t>
  </si>
  <si>
    <t>85dc8e10-862e-43bb-8b73-87966e0b4071</t>
  </si>
  <si>
    <t>b3b2ed7c-a1fe-416b-999e-e442dc6bed6c</t>
  </si>
  <si>
    <t>f5c75681-bca1-4d43-a4a5-5f6da452331d</t>
  </si>
  <si>
    <t>fbf3eaff-6896-4e1b-8806-26651bc62cce</t>
  </si>
  <si>
    <t>8dbad230-0535-45a8-9305-b24a40f95470</t>
  </si>
  <si>
    <t>95c83152-4e43-4c1e-a508-1a791022a172</t>
  </si>
  <si>
    <t>90e9deeb-a15c-40fd-b1b9-a711debf6433</t>
  </si>
  <si>
    <t>9f7f5b66-505e-4226-9464-b7421b391df6</t>
  </si>
  <si>
    <t>2218d52c-d2b4-4b23-9100-f29545e8866c</t>
  </si>
  <si>
    <t>e50804d5-fbed-49b0-bd55-cf38306a21e3</t>
  </si>
  <si>
    <t>341bf5b8-dd81-4ba1-b90a-d1648002db89</t>
  </si>
  <si>
    <t>fbff6b2c-f09e-41ce-a00b-c00a37964b36</t>
  </si>
  <si>
    <t>a1abbc3b-f75f-4cde-b73b-259642a91977</t>
  </si>
  <si>
    <t>b262d199-aa14-4993-aaec-63c4630a9917</t>
  </si>
  <si>
    <t>9f147f1b-f9e7-4891-b658-7f4c1ea5a08b</t>
  </si>
  <si>
    <t>f0f41f13-0a59-41cd-8c17-bd9d875c0645</t>
  </si>
  <si>
    <t>5525b50c-bdeb-420e-a1bb-85953b1ca136</t>
  </si>
  <si>
    <t>7536b262-cf8e-4adf-82ef-ce9871ed8789</t>
  </si>
  <si>
    <t>f0ed63ef-48f7-45d3-aba2-d185bf6c72a9</t>
  </si>
  <si>
    <t>2171b338-56bb-42bb-82eb-24335d8fc91e</t>
  </si>
  <si>
    <t>e0509342-738f-4ff2-accd-cc8eac65eb72</t>
  </si>
  <si>
    <t>9b4a9192-f151-4941-869e-39a73ffb2a33</t>
  </si>
  <si>
    <t>34b03c4e-1b9c-471c-b41a-420a7e3055a8</t>
  </si>
  <si>
    <t>8fc9171b-338a-491b-b4ec-c7e88e2838d8</t>
  </si>
  <si>
    <t>719c61aa-33a3-4f17-a9b8-5e84f2a486f2</t>
  </si>
  <si>
    <t>e75eecef-c09b-44cc-8318-9cbd88f89a6b</t>
  </si>
  <si>
    <t>708362f8-a7ff-445f-aa2f-8f5d2955dc9f</t>
  </si>
  <si>
    <t>b9f9aa25-abce-4d14-8725-1f591429b230</t>
  </si>
  <si>
    <t>8b4e0666-4be9-4e36-9c91-5a66e8bbf4b1</t>
  </si>
  <si>
    <t>282a7c5e-eb46-4d78-80cb-3ddb7e425df4</t>
  </si>
  <si>
    <t>c3bf27bd-948d-4113-be7f-f122bb96e601</t>
  </si>
  <si>
    <t>fbfadec3-ddd9-44b8-b39a-b637ae2295f7</t>
  </si>
  <si>
    <t>11946c94-7466-4d34-83b8-9cad64ffe184</t>
  </si>
  <si>
    <t>6f199cbf-5f65-41b2-888f-00889a645065</t>
  </si>
  <si>
    <t>7a56a3e5-0aa0-4ce3-a645-82b5b17a26c4</t>
  </si>
  <si>
    <t>2ab3125d-f187-40bf-b8de-b306d0a5a2cc</t>
  </si>
  <si>
    <t>49762248-4874-4213-9169-f8ab72f3cbb8</t>
  </si>
  <si>
    <t>02bb7276-a313-4f6f-801c-2ae47b74175a</t>
  </si>
  <si>
    <t>a9c956a3-35e3-48d4-991e-03435d729c78</t>
  </si>
  <si>
    <t>9a9bb7b6-2aa2-4934-b362-f147c25c3ba4</t>
  </si>
  <si>
    <t>bb182a4c-fb18-4c2f-9f37-2e11038f3aaf</t>
  </si>
  <si>
    <t>d40c8d2e-f22c-4447-af41-83b624044012</t>
  </si>
  <si>
    <t>91e871c7-16a9-41f7-987e-4651fa548893</t>
  </si>
  <si>
    <t>de33cf2c-7dcd-4a47-bcba-33eaf1b8eb51</t>
  </si>
  <si>
    <t>7242e7b6-0d5f-4006-b2d8-737fe2499d63</t>
  </si>
  <si>
    <t>161980f2-9070-4387-b1fb-4f73aa829cd3</t>
  </si>
  <si>
    <t>90e0dcda-6c87-401a-afb4-ae237aeef41f</t>
  </si>
  <si>
    <t>e8b74822-6614-4d12-bd13-db0a75f2727c</t>
  </si>
  <si>
    <t>133db12f-2a68-4450-b46f-74520db8dd67</t>
  </si>
  <si>
    <t>3c1a34cb-18cf-44f9-a4c9-27137b3a4e9e</t>
  </si>
  <si>
    <t>3809b7be-6956-4175-979e-0c18475fb3b3</t>
  </si>
  <si>
    <t>e85baadd-416d-406a-9a1b-754c28b5d46c</t>
  </si>
  <si>
    <t>fe375bea-4b99-4962-9d16-3823eaf4c2b0</t>
  </si>
  <si>
    <t>146a0f43-6590-438e-a3f2-7ef6125166d4</t>
  </si>
  <si>
    <t>cc68c0d4-53ec-4cc0-94df-883f65bc11d9</t>
  </si>
  <si>
    <t>994f3c1d-af28-42e9-a054-3093a84e9cd9</t>
  </si>
  <si>
    <t>e91ed533-2428-4cfb-b675-e6961997d506</t>
  </si>
  <si>
    <t>33e9eeee-26de-4f66-bdd7-6f0a882fce0b</t>
  </si>
  <si>
    <t>db18b195-832a-4c97-a5b8-73b35c9f6357</t>
  </si>
  <si>
    <t>d0b6b954-ff18-4685-95cf-248e2a82e587</t>
  </si>
  <si>
    <t>9946f6bb-05c4-4887-a743-02933d59b715</t>
  </si>
  <si>
    <t>8ebf3ab7-34cb-4329-9226-00a709798411</t>
  </si>
  <si>
    <t>7be1e8d7-bb8a-49db-9555-97280e367cb7</t>
  </si>
  <si>
    <t>a5e78cf8-555e-4d7c-b6a9-613cd0e6b8aa</t>
  </si>
  <si>
    <t>a508d5f6-f84f-493b-9425-3a242ae77fd3</t>
  </si>
  <si>
    <t>c171d9fa-b93b-4082-a116-7f2465a5e45a</t>
  </si>
  <si>
    <t>4f4501cf-61f1-4fe5-9933-f58c4594bca7</t>
  </si>
  <si>
    <t>4d0bcf4d-6493-44d2-a948-9b0e541455d8</t>
  </si>
  <si>
    <t>96db249f-ea35-4fa3-a85d-4012348b5883</t>
  </si>
  <si>
    <t>3c87dc56-1cab-4854-a8c5-6f43ce44e6c6</t>
  </si>
  <si>
    <t>67f459aa-620b-4fa0-b643-fd4933a6fa9e</t>
  </si>
  <si>
    <t>749e602b-8839-4557-93b3-9889ed883808</t>
  </si>
  <si>
    <t>fc09ef75-9a62-474c-9426-7de44f18a5af</t>
  </si>
  <si>
    <t>9276a81c-ae90-4ae9-bc1e-9a62ce7dde7d</t>
  </si>
  <si>
    <t>eee47f73-8c7b-41c7-a5ee-94178c1e02c7</t>
  </si>
  <si>
    <t>fa466ba1-4664-45c5-8c22-95fac3c5804e</t>
  </si>
  <si>
    <t>1ccfc6ee-8a83-4dc2-81c0-d61aafb64def</t>
  </si>
  <si>
    <t>e96a01a4-533c-4855-995c-7321db1cf88c</t>
  </si>
  <si>
    <t>abab66a0-81e3-4936-a999-363b6dc36434</t>
  </si>
  <si>
    <t>aa2e65da-a5d2-4918-910c-e89e60f5969d</t>
  </si>
  <si>
    <t>61af7d7f-1362-4084-aebf-479207d52546</t>
  </si>
  <si>
    <t>9a6d893d-3542-45ae-b2db-13bdb0a275b6</t>
  </si>
  <si>
    <t>e014a685-fbd7-4648-aecf-ae76e08603ee</t>
  </si>
  <si>
    <t>c273a097-962e-47de-9393-e3ecc4892f2d</t>
  </si>
  <si>
    <t>a80d8441-548d-4ee6-9a6c-3ae1323eb54c</t>
  </si>
  <si>
    <t>d9ad0ea3-da54-4e00-bab5-99d138a6a1c9</t>
  </si>
  <si>
    <t>e1eacdd2-57aa-4fa8-94d1-b53c7f0e12cf</t>
  </si>
  <si>
    <t>f878884d-c5a7-4e76-9a41-a83eba307dfa</t>
  </si>
  <si>
    <t>5f13656b-b371-478a-8d80-cb9ddc3b89f4</t>
  </si>
  <si>
    <t>506d3e4d-e8fd-417a-8edd-9abb04c20dc5</t>
  </si>
  <si>
    <t>5ba77f91-52a7-4d73-8794-1f6c1eabc328</t>
  </si>
  <si>
    <t>a40431c4-9e84-42bf-86f0-dbb981b31024</t>
  </si>
  <si>
    <t>956f0dde-4da6-4345-8eca-92b12b461949</t>
  </si>
  <si>
    <t>499f1c27-afab-487f-81ae-a1371aad6d6b</t>
  </si>
  <si>
    <t>bea59544-c3f7-4e0e-96ef-2fcdefc742b1</t>
  </si>
  <si>
    <t>7a448953-06a5-45f8-af8f-b901779c6fe0</t>
  </si>
  <si>
    <t>87dd40bf-80f8-43cb-9b24-e4186c51759d</t>
  </si>
  <si>
    <t>114f361f-2502-4919-9d25-1f2ccc1c3494</t>
  </si>
  <si>
    <t>088e41c5-31e4-4ba2-9def-19091f3412cf</t>
  </si>
  <si>
    <t>b51104da-dd92-43a2-914d-76cf810e9c67</t>
  </si>
  <si>
    <t>c333d70f-f773-4553-b9a6-925124e1f8b4</t>
  </si>
  <si>
    <t>8d506ada-99fd-4bb5-9783-0f2f332c2661</t>
  </si>
  <si>
    <t>82d9bffb-1e61-4562-a08b-5d6f829e9c74</t>
  </si>
  <si>
    <t>75a91563-e460-4a29-a235-2f790485b15b</t>
  </si>
  <si>
    <t>165afd7a-0319-46ca-b146-c8410978a076</t>
  </si>
  <si>
    <t>b0c175dc-acf7-4844-8f77-9ff450498537</t>
  </si>
  <si>
    <t>a6feb97e-eba6-45b6-944b-b7cc91fd49f4</t>
  </si>
  <si>
    <t>791a214a-7322-4ec9-a5fb-a6bd8d480288</t>
  </si>
  <si>
    <t>d052eb60-59ff-4748-b6fe-061b4679d7dd</t>
  </si>
  <si>
    <t>9399ecb4-5ba2-4dc3-ad7c-1775818e63d8</t>
  </si>
  <si>
    <t>f6ddc9eb-8607-480e-87cf-42a97e1ec6ec</t>
  </si>
  <si>
    <t>233af6d5-ebfb-402b-bd50-73142cb0fe40</t>
  </si>
  <si>
    <t>0d3712f1-5b83-4b20-b2fa-b48f73d5079f</t>
  </si>
  <si>
    <t>c78b973a-1cab-4f54-b3de-6f97d46c7ef5</t>
  </si>
  <si>
    <t>aefcbf32-22cb-4e21-a4e6-1e7fed3025b3</t>
  </si>
  <si>
    <t>0f2c9b8c-4cd4-4890-861b-3249072bfa14</t>
  </si>
  <si>
    <t>e538e080-8a5a-4bac-a604-0ae6055f2ed9</t>
  </si>
  <si>
    <t>1a429302-4906-4f7c-92f1-a925e02ed53f</t>
  </si>
  <si>
    <t>287aa3a4-bec0-4c9e-8afd-25ed938a6777</t>
  </si>
  <si>
    <t>3bf2dc8f-23be-42af-8623-a2858473b123</t>
  </si>
  <si>
    <t>f4ee6fbb-09da-45cd-be8e-60ff92926da2</t>
  </si>
  <si>
    <t>127a4165-ef8a-408f-b7d5-c77feb9a8669</t>
  </si>
  <si>
    <t>1adf4244-219e-4bf0-a966-1340990ecfa8</t>
  </si>
  <si>
    <t>757e0aa6-d84e-429b-b41b-5ded0a400fd9</t>
  </si>
  <si>
    <t>c2fe5c2b-d151-4629-a866-4aa9fbc14911</t>
  </si>
  <si>
    <t>4a634ef1-0b1d-4a50-92e4-c65e0e3980d7</t>
  </si>
  <si>
    <t>9a8160b3-e083-48f6-a3c0-df03f7486513</t>
  </si>
  <si>
    <t>2eff7ce1-43fb-44a2-9329-947d2a5b6aad</t>
  </si>
  <si>
    <t>7035dd70-9b26-4c61-af9c-ddc51535596b</t>
  </si>
  <si>
    <t>54223ebe-c5f3-4570-bc67-fe3a7edfc645</t>
  </si>
  <si>
    <t>c55d4cee-d1fc-45b6-96c9-298be1d55f6c</t>
  </si>
  <si>
    <t>28aeb1ea-2d7a-4ebf-9463-c84835148998</t>
  </si>
  <si>
    <t>2d1a7230-16cd-4a3b-a53a-89617dc6daf8</t>
  </si>
  <si>
    <t>6da361ad-f95d-4285-9d55-e251ebda3f4b</t>
  </si>
  <si>
    <t>b0be6b6a-a4d4-4f60-870f-aff855b3223e</t>
  </si>
  <si>
    <t>a84bc8ce-8e5c-49e1-b5c5-d40bd3682d12</t>
  </si>
  <si>
    <t>f096abc6-ec6e-4685-a2f0-de867e689bc8</t>
  </si>
  <si>
    <t>9f06a54d-e29e-4480-9bda-8c5e4938e0b6</t>
  </si>
  <si>
    <t>17989cf5-7b38-41d4-9104-8f6239511858</t>
  </si>
  <si>
    <t>64283585-6f61-4c39-9c37-e6e1b3d8f0d6</t>
  </si>
  <si>
    <t>0594b123-2bc4-4cd9-8c93-bb589ff9cfba</t>
  </si>
  <si>
    <t>999e72a5-0286-460e-9d5b-6c7681b09457</t>
  </si>
  <si>
    <t>2a293ac4-2d3c-4982-af15-52a18779acb4</t>
  </si>
  <si>
    <t>c73a2305-3ac3-4869-a950-0fc92be69784</t>
  </si>
  <si>
    <t>0694c228-2709-4994-9d56-48fe359487c6</t>
  </si>
  <si>
    <t>d7d6e052-f4ce-4cf2-91a4-92ce031af291</t>
  </si>
  <si>
    <t>5666bbf6-33b3-4c0c-a6f3-6531295d58c5</t>
  </si>
  <si>
    <t>67718231-e721-41ab-bc00-a1ec72aeb0bc</t>
  </si>
  <si>
    <t>ff2ebae9-82c6-423e-bb24-942ca830da5e</t>
  </si>
  <si>
    <t>7f793910-d1ec-4a7d-8b4b-582b3e321b86</t>
  </si>
  <si>
    <t>9fdb7f1e-5ab7-4ae5-98c8-ab4756e7838b</t>
  </si>
  <si>
    <t>69739acf-b8fd-4561-b25b-eeee8a5d9f2a</t>
  </si>
  <si>
    <t>08c07ca1-7054-4e84-b9dd-62ab22ae553a</t>
  </si>
  <si>
    <t>fd867a1b-4964-4990-9192-96ec0b837285</t>
  </si>
  <si>
    <t>e16c8508-8085-4feb-8c47-7d4b4e8eda05</t>
  </si>
  <si>
    <t>c37452e9-d290-4411-a8e6-aa951c865216</t>
  </si>
  <si>
    <t>2e17e39f-b84e-4e5b-8a61-9b5f3d0e3f20</t>
  </si>
  <si>
    <t>b64aaa80-3754-410f-a5b3-2d8b73eca9b8</t>
  </si>
  <si>
    <t>8410a123-83ff-4e08-981e-ee9cae448e95</t>
  </si>
  <si>
    <t>0f725069-e823-49b5-83f4-d7a2ec51deec</t>
  </si>
  <si>
    <t>a8fa5a1a-6aa1-48e0-bd3a-2521d1fc48fa</t>
  </si>
  <si>
    <t>b6b130ac-650e-48d8-b3d2-8334410b14e1</t>
  </si>
  <si>
    <t>db0af462-bb59-4be3-86a9-5a331a6c2a71</t>
  </si>
  <si>
    <t>39179736-d8db-4ea1-8a77-90e95df4b948</t>
  </si>
  <si>
    <t>547d1268-8f9f-4ae9-92ae-78773255be45</t>
  </si>
  <si>
    <t>788feab8-3165-43d6-b1b0-5a2893feaebf</t>
  </si>
  <si>
    <t>7314dc50-6439-4cae-ae60-aeb3de08d68c</t>
  </si>
  <si>
    <t>0b42aba6-e88b-45a6-9ca7-ee89d19c0bca</t>
  </si>
  <si>
    <t>4434f327-74b9-4e4c-b796-b80a8394c4c0</t>
  </si>
  <si>
    <t>20b7062c-e795-4058-b88c-dded65f3d359</t>
  </si>
  <si>
    <t>7c4113ae-5ee5-4f7b-bdc1-11121ff75cc5</t>
  </si>
  <si>
    <t>273779d7-7751-4957-bd39-d8e88c74eea9</t>
  </si>
  <si>
    <t>5e13b374-ad89-401e-a7a8-76364ecd9086</t>
  </si>
  <si>
    <t>da382d04-13e8-4a05-8f06-0b4a61431068</t>
  </si>
  <si>
    <t>7cb3803f-201e-49f3-93fd-0453f3818707</t>
  </si>
  <si>
    <t>f813bd21-9416-431f-8904-93e687014cde</t>
  </si>
  <si>
    <t>8bd0bd86-b91c-4824-9bd0-5a2a7f77bcff</t>
  </si>
  <si>
    <t>74ba6071-708a-48e6-a123-a5da05c50597</t>
  </si>
  <si>
    <t>68636a1e-4158-4820-a4c2-63ef35b13356</t>
  </si>
  <si>
    <t>9abeb27a-0f69-4117-9fab-0f7737e6a1f4</t>
  </si>
  <si>
    <t>0ed9f884-08dc-44ed-b546-1473e07fa4de</t>
  </si>
  <si>
    <t>e3ed0ba2-04df-4f71-85b7-c3a6581d5d17</t>
  </si>
  <si>
    <t>5177f610-67d6-4322-aa6e-7992afdc1e6d</t>
  </si>
  <si>
    <t>7866f41c-ab05-4639-8fa7-7c5eb050ade8</t>
  </si>
  <si>
    <t>640517b0-ac60-4aff-b95f-c6d8772e7358</t>
  </si>
  <si>
    <t>3e484d2d-f1ba-43e4-b2d2-967ea2e88ad1</t>
  </si>
  <si>
    <t>7e149f19-e7e7-42c5-ba80-3a76ae186e9e</t>
  </si>
  <si>
    <t>9eb1faae-a756-47a7-8534-40bef8c355f1</t>
  </si>
  <si>
    <t>abefb0b2-15f1-4729-a4db-29c7481fa4cc</t>
  </si>
  <si>
    <t>df96aee1-7040-4f9c-aa5b-60fa015dd3af</t>
  </si>
  <si>
    <t>fc6110bc-f36e-46e7-93b5-de5da108c82d</t>
  </si>
  <si>
    <t>2402792f-6b7d-4eb9-83a7-d2778d4efa39</t>
  </si>
  <si>
    <t>6da952f8-4fd0-4027-8bd0-4ec6c156030a</t>
  </si>
  <si>
    <t>dfdc01ae-253c-47fc-918a-9a8307e8bc9a</t>
  </si>
  <si>
    <t>46750b45-2a71-4f2b-8499-2fb8eb312ecd</t>
  </si>
  <si>
    <t>ee6a172b-db07-42c2-9e8b-b68141569864</t>
  </si>
  <si>
    <t>c4b5652d-af2f-4af5-89b0-99d48832de81</t>
  </si>
  <si>
    <t>7be94366-fc84-4348-880c-31d5c5454ac4</t>
  </si>
  <si>
    <t>7371a51a-9bdb-4b72-9650-3cb0ca745da0</t>
  </si>
  <si>
    <t>ca8129e8-8903-4ab5-a8b3-211b87cc793e</t>
  </si>
  <si>
    <t>1c44fb49-4bc5-43f7-85fc-f9857dc6745a</t>
  </si>
  <si>
    <t>249b3273-c624-4332-8bd4-32e21c451eb0</t>
  </si>
  <si>
    <t>88fc6ce1-2fdf-4384-ba5f-d8d7c3894247</t>
  </si>
  <si>
    <t>f7ea3541-aa0c-4ec8-ad7b-36f3554d6696</t>
  </si>
  <si>
    <t>102268f6-fce6-4c14-b898-11557b031aa2</t>
  </si>
  <si>
    <t>154ff131-643f-4d33-98a9-b79dd95e969d</t>
  </si>
  <si>
    <t>003a7e83-f6c5-4ea5-a8e5-f741a129e16d</t>
  </si>
  <si>
    <t>ae8520d4-529a-42a9-a4cb-a6ca0b7a5c8b</t>
  </si>
  <si>
    <t>8e42a383-bc24-46b1-a988-8580d9615d84</t>
  </si>
  <si>
    <t>84a79686-f4e7-456b-b094-b8ea4259104f</t>
  </si>
  <si>
    <t>420e63af-a7c5-4d68-9cae-ae677a3168e5</t>
  </si>
  <si>
    <t>78c4dc30-f621-4914-ba20-d78f122800f5</t>
  </si>
  <si>
    <t>11e07172-27f3-4c24-ab2f-1aeb4414ea9c</t>
  </si>
  <si>
    <t>597e918c-7de4-4826-a03a-9567ae896dad</t>
  </si>
  <si>
    <t>8486170a-6799-4c50-a032-8b124ccf245d</t>
  </si>
  <si>
    <t>c3f36830-5a90-4edf-80b8-e3e3a6a1d5cf</t>
  </si>
  <si>
    <t>c9c9c1f0-37aa-432c-beb2-03a10979b665</t>
  </si>
  <si>
    <t>a3869342-02fd-4d45-bdbf-c876f784052c</t>
  </si>
  <si>
    <t>65a5784d-0040-4341-992d-3643660ebfe7</t>
  </si>
  <si>
    <t>783ef299-c89e-4df7-89c9-4efd173b6064</t>
  </si>
  <si>
    <t>4d9ea9fb-d6bd-4c83-af5c-af1749fb8c62</t>
  </si>
  <si>
    <t>1aaf7bfc-f883-46ed-919e-d5e312f7bd7c</t>
  </si>
  <si>
    <t>94bdb9d0-a2c7-42a3-8d09-27587a3a9f9d</t>
  </si>
  <si>
    <t>f621b055-8039-45c1-ad7f-b31131bcdf94</t>
  </si>
  <si>
    <t>fa10c790-6455-4269-897f-06619932718f</t>
  </si>
  <si>
    <t>254b9f0e-7c74-40f4-abfa-9d2b96526053</t>
  </si>
  <si>
    <t>85bab67a-e016-46fa-a5d7-62889f5f4874</t>
  </si>
  <si>
    <t>c4ef18fd-69da-48a0-bd59-f8925534d37a</t>
  </si>
  <si>
    <t>996d9b82-9426-4f78-9730-e08029ddc8f0</t>
  </si>
  <si>
    <t>8d48e39b-8224-4976-9c8f-fe0a46751a14</t>
  </si>
  <si>
    <t>00b2edaa-83e2-44ff-8d08-d39a7da8d2fd</t>
  </si>
  <si>
    <t>01b0f110-5535-49ce-9fa8-f2f16dd5f00b</t>
  </si>
  <si>
    <t>4354c22e-3b93-4c10-a69f-e612fd74e9d0</t>
  </si>
  <si>
    <t>7b5da6df-d57a-464f-bf7a-72a0841cd523</t>
  </si>
  <si>
    <t>7bd9fad1-09c1-4700-a97f-05a5ed210325</t>
  </si>
  <si>
    <t>ef5a350f-397a-4436-b9c4-b9649a372b1a</t>
  </si>
  <si>
    <t>6fb1fa85-d69c-4533-ac39-3d499991579c</t>
  </si>
  <si>
    <t>8495ea59-6778-405a-b767-8a3bb0068add</t>
  </si>
  <si>
    <t>a3beb573-3835-4f41-aaef-4974a608a139</t>
  </si>
  <si>
    <t>a8b09f28-f867-4501-9d7f-767d216bbdfc</t>
  </si>
  <si>
    <t>b64de290-9749-4b5c-bc9f-150e101db540</t>
  </si>
  <si>
    <t>4fe78a2d-5a51-4af6-900d-374870e7b7c4</t>
  </si>
  <si>
    <t>fd48e4fb-32cb-40cc-9e69-594e97921a1a</t>
  </si>
  <si>
    <t>af7a7b53-ebe5-48a0-81ff-499e881676df</t>
  </si>
  <si>
    <t>c3078750-9d73-4359-afa3-74318dfe3d7c</t>
  </si>
  <si>
    <t>0d9434d5-de24-48af-969a-5f83ddda2fed</t>
  </si>
  <si>
    <t>c6f8d914-31d8-4970-ba2b-53d546291a25</t>
  </si>
  <si>
    <t>f7999152-bd25-4546-9b4a-806bb05902fe</t>
  </si>
  <si>
    <t>ffb5b873-1146-4089-936b-5ea3f2bcbd99</t>
  </si>
  <si>
    <t>7d842135-fad0-4af4-bd79-43a892a9dabf</t>
  </si>
  <si>
    <t>f784ac8f-2db8-4dfd-a407-7335fb71e1af</t>
  </si>
  <si>
    <t>8fb4688d-1385-4974-8aa1-297ae086ac17</t>
  </si>
  <si>
    <t>aa1d9b3e-e0ea-4e33-b9c9-e3a079d60172</t>
  </si>
  <si>
    <t>f9bfb346-d910-4803-bcd4-dc392ce502c9</t>
  </si>
  <si>
    <t>da82c047-66ba-4d90-b9e3-3a6be8a24833</t>
  </si>
  <si>
    <t>6f00a236-f815-4827-a458-fa57da6c7d04</t>
  </si>
  <si>
    <t>7997f4a9-5223-4db5-abeb-3196af09c7fc</t>
  </si>
  <si>
    <t>5f9a7c1d-d51d-4bc2-b1b9-b67981425fe8</t>
  </si>
  <si>
    <t>c1d316fd-5495-434a-89e6-898ab899371f</t>
  </si>
  <si>
    <t>4566f888-f959-4413-805a-5bf7f4bba718</t>
  </si>
  <si>
    <t>e274855b-8615-45df-8ce4-57d56cbea803</t>
  </si>
  <si>
    <t>d25eb670-ac15-4422-892c-cd4d4839acb2</t>
  </si>
  <si>
    <t>6733e590-b15f-4721-a600-f84c6b0532e7</t>
  </si>
  <si>
    <t>a4bef31a-2d2d-4e4e-a5b0-990c30f191ed</t>
  </si>
  <si>
    <t>aa0dae6e-07b6-47a0-b067-2995ce0d5625</t>
  </si>
  <si>
    <t>e17e653c-796d-4e5f-8a74-d4991b50c395</t>
  </si>
  <si>
    <t>a8a32a82-a01d-4645-b3f5-cf5f2482601e</t>
  </si>
  <si>
    <t>bbdd93d4-4a50-47eb-ad64-f03f4cacc9b7</t>
  </si>
  <si>
    <t>dfe6e729-a903-4d3e-bbc9-e490c2e5ca3b</t>
  </si>
  <si>
    <t>bd8ad44e-9582-404a-bf26-da97395576de</t>
  </si>
  <si>
    <t>a0547f64-fb45-428d-b3fe-3b3ff29cfb52</t>
  </si>
  <si>
    <t>8c1c4e27-6999-489d-98bc-ed883c0da0ba</t>
  </si>
  <si>
    <t>d5958b72-bdfa-40d9-94a6-2ce3df837e62</t>
  </si>
  <si>
    <t>5427e990-26da-4bc0-8e0e-5c153e91b41d</t>
  </si>
  <si>
    <t>e2593e09-3af2-4f4f-83c9-79135ba79c7f</t>
  </si>
  <si>
    <t>a1011c04-daa4-4fd4-a018-52fb70ff8690</t>
  </si>
  <si>
    <t>b16a6373-cdfe-4696-815f-6aa83284c159</t>
  </si>
  <si>
    <t>0a3a0c1c-2ad3-43ae-8e3b-d3c36d4608a9</t>
  </si>
  <si>
    <t>cca70501-349f-4f2b-b6be-092a2e7560c9</t>
  </si>
  <si>
    <t>3f2b68a1-c7b7-4194-acf8-83bf28aa4780</t>
  </si>
  <si>
    <t>5e47059c-d8c1-4ada-b8d0-aebbfc6438ff</t>
  </si>
  <si>
    <t>77befd11-b4a1-42b0-9da8-5f945a46d643</t>
  </si>
  <si>
    <t>d274eabe-0239-4f72-afb3-41c63a4f9412</t>
  </si>
  <si>
    <t>b4a8c3e5-f842-4611-bca8-783a71ca9f97</t>
  </si>
  <si>
    <t>5d4cf990-ad26-449e-9e15-49aa664f2177</t>
  </si>
  <si>
    <t>bebb7c1c-38cd-4f17-bc33-ded5a90e9a92</t>
  </si>
  <si>
    <t>29c5c151-429b-4220-9975-d2a4a0f1ac0e</t>
  </si>
  <si>
    <t>b784ae0a-cd3d-4a42-9813-8ecbd2e178a9</t>
  </si>
  <si>
    <t>a5321915-36d6-4958-b104-894352c4713d</t>
  </si>
  <si>
    <t>8076e802-c305-4222-b323-d212577257f3</t>
  </si>
  <si>
    <t>308aa41a-be6d-433a-9ce3-c5f876d1b4b1</t>
  </si>
  <si>
    <t>c81fbfe3-e5a8-4324-9976-34cc4c76b2f6</t>
  </si>
  <si>
    <t>5d29ccfe-b0fd-4f7a-b75a-9d2b8ceb093b</t>
  </si>
  <si>
    <t>e65ecbbf-a8d2-4ac7-831a-c367de075883</t>
  </si>
  <si>
    <t>3133fe72-7b69-4001-9c9d-46979ff5afa3</t>
  </si>
  <si>
    <t>0ac43568-8c88-40af-ab02-7a5aa74f1511</t>
  </si>
  <si>
    <t>6521bcd5-8f9b-4d73-96b1-617708ed44f1</t>
  </si>
  <si>
    <t>dd507786-72cf-4dc9-a3c8-8c44fb333a20</t>
  </si>
  <si>
    <t>971f5a4d-eab1-4515-838f-dc47e7407f90</t>
  </si>
  <si>
    <t>0725d9e6-662f-4e02-86ce-56a0bcab9ace</t>
  </si>
  <si>
    <t>475bfe76-e8bf-47fb-a6b1-c1df9d6a9292</t>
  </si>
  <si>
    <t>e6274f5e-6fcb-402a-b728-e5dcfeed0098</t>
  </si>
  <si>
    <t>b05a2f4b-234e-4b46-915f-f1704e139722</t>
  </si>
  <si>
    <t>822b63e1-e12d-489b-a998-35a35d66d6cc</t>
  </si>
  <si>
    <t>b4410889-eba4-44c3-94d7-4f7c06d8612e</t>
  </si>
  <si>
    <t>fd344b5c-8771-475c-95e0-d3ddd50add38</t>
  </si>
  <si>
    <t>25f3e71f-4887-46e0-ba6b-fa78ff47afd6</t>
  </si>
  <si>
    <t>4bf4f85b-ac67-47ed-bdc8-2a4db90ff94b</t>
  </si>
  <si>
    <t>4744d783-7480-4787-86a8-b5ba24c22fb6</t>
  </si>
  <si>
    <t>94645488-f4bc-470d-8e9c-d6a3b7442f6c</t>
  </si>
  <si>
    <t>48496b1d-a1b3-42dc-8e6d-ed3657bc9708</t>
  </si>
  <si>
    <t>763e667f-8b79-4072-8e9b-a21200953461</t>
  </si>
  <si>
    <t>e51917ca-1cb7-49de-a1d7-0cfa7017b84d</t>
  </si>
  <si>
    <t>970020c1-ff27-4ca0-ad01-36daac3056f9</t>
  </si>
  <si>
    <t>6718eb05-81ac-4e78-803c-0ec2eb67ed7d</t>
  </si>
  <si>
    <t>aa674387-7d62-495b-9cfe-7a8517f04de5</t>
  </si>
  <si>
    <t>3fb2c6b9-9d74-425c-a238-3a87bdee998a</t>
  </si>
  <si>
    <t>2ad2cafc-1694-4258-b00e-3ecdf29459d6</t>
  </si>
  <si>
    <t>5a0573b7-c65a-4688-be15-61ae1e49369c</t>
  </si>
  <si>
    <t>923a3f3f-e47f-4fe8-88c4-0380ddaa2ca4</t>
  </si>
  <si>
    <t>32756b11-ff19-4006-af0a-d9d0e00d75d0</t>
  </si>
  <si>
    <t>237c0ca9-6a94-48f3-b35a-356d43f9cec7</t>
  </si>
  <si>
    <t>f95a19e1-a61f-455a-89d3-07d0f86d53c3</t>
  </si>
  <si>
    <t>e49bb2d6-faeb-4f59-8b2c-b7d87b0ebfe2</t>
  </si>
  <si>
    <t>9845e572-cd37-4e4d-9b43-ec658053ead0</t>
  </si>
  <si>
    <t>9fbde8e0-5087-4643-abc6-95192521d77d</t>
  </si>
  <si>
    <t>33fadb00-24d8-4b27-b988-4d94a48ca55c</t>
  </si>
  <si>
    <t>3d7fbf34-a81c-4f2b-b68d-d43cd42267ad</t>
  </si>
  <si>
    <t>3121d6e5-8cb4-43c9-9552-cf80cd4a6137</t>
  </si>
  <si>
    <t>0a5effb5-314c-4939-85b1-84af670438d8</t>
  </si>
  <si>
    <t>f8b9b703-331e-4661-b4c2-50e2fa41ee3f</t>
  </si>
  <si>
    <t>6fa81382-3ef9-444a-bb93-1095224a82c9</t>
  </si>
  <si>
    <t>480809aa-5019-4507-947e-d65c21d3dd86</t>
  </si>
  <si>
    <t>88061410-bb55-4064-b8b2-8c7189ad1838</t>
  </si>
  <si>
    <t>5b6b47f1-763f-4299-8c05-32d76f99b179</t>
  </si>
  <si>
    <t>cf7079a0-2b7b-4576-b951-561a1b37f922</t>
  </si>
  <si>
    <t>98fa52e6-b2b3-4f43-aff9-3aecf3fcd6d8</t>
  </si>
  <si>
    <t>e72224dc-7ab6-440a-854e-2a06b6eaf26f</t>
  </si>
  <si>
    <t>24223b2f-5e32-4727-84e1-b2f9df527322</t>
  </si>
  <si>
    <t>204fb2c2-784b-4688-8a06-4cca917b1dfb</t>
  </si>
  <si>
    <t>cafd5907-a2d5-4454-a007-554525a7eb0c</t>
  </si>
  <si>
    <t>d3cb24a7-ada4-463e-b56c-c53c00a47fa8</t>
  </si>
  <si>
    <t>23be5964-f2b6-4d7b-a14f-f4167d4697f0</t>
  </si>
  <si>
    <t>be3bedfe-7351-42f5-8697-8f7854962955</t>
  </si>
  <si>
    <t>7c7d2ada-30a7-4a3a-8b71-205af5da0517</t>
  </si>
  <si>
    <t>98fed09d-daf1-4617-b130-72d35918089e</t>
  </si>
  <si>
    <t>9cd02fa8-fa00-4e9e-8688-7679a5f83499</t>
  </si>
  <si>
    <t>aad38b44-bf5c-475e-9586-99525050e774</t>
  </si>
  <si>
    <t>142c2dba-4e35-45a0-90c2-7647b2619e1e</t>
  </si>
  <si>
    <t>be9729fd-f7a5-4948-a246-4e0ecbc68889</t>
  </si>
  <si>
    <t>759d5342-b95f-4bd8-8bb9-71a363ca3571</t>
  </si>
  <si>
    <t>7211fc2e-8f09-48dd-b21d-5bc883a7f237</t>
  </si>
  <si>
    <t>79931363-c409-4272-9e1e-966db7ac9963</t>
  </si>
  <si>
    <t>aea6d07a-510c-41b8-ab35-1eb00ef631ad</t>
  </si>
  <si>
    <t>13f9997b-818d-45dc-85d9-9e1a68bc51cf</t>
  </si>
  <si>
    <t>25e4d045-fc60-4672-88f7-ddd9d971b9dd</t>
  </si>
  <si>
    <t>06861184-8f6a-4c25-b859-0c2d7ba6785e</t>
  </si>
  <si>
    <t>e161b002-a469-4eb7-bbb4-f16f0d74549a</t>
  </si>
  <si>
    <t>19c98fb5-4b53-4c3e-b301-d73086a51365</t>
  </si>
  <si>
    <t>c4e50d52-a9ed-4e11-9daa-e44a172df9d4</t>
  </si>
  <si>
    <t>05d919cc-03be-4e64-bf37-c350afcdee02</t>
  </si>
  <si>
    <t>1c131d31-9263-4498-a383-e9ce199e8a8d</t>
  </si>
  <si>
    <t>d6c1e47c-ce4b-47cd-bec8-81e21c0f4898</t>
  </si>
  <si>
    <t>4e164d7b-ed1f-4bfc-bd21-1efa3c52d054</t>
  </si>
  <si>
    <t>21a20925-5e15-4da6-897a-937306e31d69</t>
  </si>
  <si>
    <t>49b5a182-8030-4589-8dc5-6186cce8d204</t>
  </si>
  <si>
    <t>743130e6-c9ca-4b79-9475-f28eb8575940</t>
  </si>
  <si>
    <t>b3c346a7-4ffb-41ea-b3cd-4dc4f6c6937e</t>
  </si>
  <si>
    <t>9f0c5ac4-8bfa-46d8-814f-d8657abc35ec</t>
  </si>
  <si>
    <t>1806f063-5c52-4cb1-b845-f2c4a1ec4ead</t>
  </si>
  <si>
    <t>9a924fcd-3db4-4dce-b9c1-9feab45b694f</t>
  </si>
  <si>
    <t>b50ab81c-0361-4b8f-835c-56f1b9e24819</t>
  </si>
  <si>
    <t>2eb3c144-6ce1-4415-bead-a3b10497d42e</t>
  </si>
  <si>
    <t>0fd753fe-1bc8-4173-bd45-992a27c450ec</t>
  </si>
  <si>
    <t>6dc242cc-e790-45d0-8f82-6be7a19c6323</t>
  </si>
  <si>
    <t>0f0ec4dd-0bcf-489f-8549-51662ff16aeb</t>
  </si>
  <si>
    <t>9a291697-8589-48f4-9090-1734ad7dddbc</t>
  </si>
  <si>
    <t>7a739b37-3870-4c7b-8077-ccf3aa64caf2</t>
  </si>
  <si>
    <t>3354692c-51d6-4488-8b71-0c81ccc5b1d1</t>
  </si>
  <si>
    <t>c127bce8-beee-4a18-a14a-84cb8481c706</t>
  </si>
  <si>
    <t>941d1621-0833-407f-b7aa-712eb377c80c</t>
  </si>
  <si>
    <t>41310d98-fa80-45a5-818a-514afae4a46d</t>
  </si>
  <si>
    <t>853f7594-7ebd-4c09-81b3-9d620b416bad</t>
  </si>
  <si>
    <t>5956bec9-c25e-41f2-824e-20bb8a0ed4c8</t>
  </si>
  <si>
    <t>79a5e825-69e6-4d3d-b860-7cc0f3450a4b</t>
  </si>
  <si>
    <t>6d7f2712-e254-48d5-aa05-78744cd8eafc</t>
  </si>
  <si>
    <t>aad0c00a-0877-4341-853e-b874fabe4d00</t>
  </si>
  <si>
    <t>4548abd5-5298-4e53-915d-bfcb94a759af</t>
  </si>
  <si>
    <t>59180950-e5a4-43a3-97d6-512b998a8f7c</t>
  </si>
  <si>
    <t>22f4fcee-03b7-4351-81b1-787b08b43dd3</t>
  </si>
  <si>
    <t>9f45ad3e-7cc3-4341-9d73-800991bd48ae</t>
  </si>
  <si>
    <t>319ed30f-5473-40cd-b639-7c512ef09696</t>
  </si>
  <si>
    <t>d4f97192-71bf-41ab-86c4-5582efa0818c</t>
  </si>
  <si>
    <t>b795df64-2142-47d4-8c9b-539ac8e6f9c4</t>
  </si>
  <si>
    <t>9694a06c-e9f6-4a47-be3e-c6426f1043e1</t>
  </si>
  <si>
    <t>940b7ab0-549d-4eaf-903d-56b8f214a676</t>
  </si>
  <si>
    <t>3d14683b-7f64-40e6-9088-f51e28bbd994</t>
  </si>
  <si>
    <t>6d06dac6-2d52-4877-be9d-f0f57ee35c6d</t>
  </si>
  <si>
    <t>f0f8e53e-3a4d-4880-952a-84666443c80b</t>
  </si>
  <si>
    <t>0beee248-d043-4fa6-a4a2-66cd569edae2</t>
  </si>
  <si>
    <t>e93bad5e-c614-4db6-b87c-d5940554071f</t>
  </si>
  <si>
    <t>92536fa2-11c7-4852-8647-1ed38c727627</t>
  </si>
  <si>
    <t>99867985-049e-44d8-9a1c-359b2ff93d93</t>
  </si>
  <si>
    <t>c7ec1abe-df68-4170-ae3a-1ff586395a3a</t>
  </si>
  <si>
    <t>52976837-1e5a-4d47-9b00-9afd8f07e060</t>
  </si>
  <si>
    <t>2e575d3a-746f-4c60-9239-7ba78238ef7c</t>
  </si>
  <si>
    <t>0f66aa5a-83eb-4443-bc7e-50ad8cb8e147</t>
  </si>
  <si>
    <t>ea9184f4-044f-4ecb-9de1-fd972a3cc9d2</t>
  </si>
  <si>
    <t>ffabe841-cf91-40d2-9d74-0545f1247c85</t>
  </si>
  <si>
    <t>6325dd27-052e-4ff3-8571-d51ccae3bc59</t>
  </si>
  <si>
    <t>439e9583-d287-4001-892e-7a1ae749754d</t>
  </si>
  <si>
    <t>144e9cde-b08e-4de5-91da-92bb782987aa</t>
  </si>
  <si>
    <t>910b90e8-70ab-4ff6-bab4-a83d2f042880</t>
  </si>
  <si>
    <t>d6353388-8638-47a9-baee-a357d89b1541</t>
  </si>
  <si>
    <t>7a4034cd-a054-4d41-b6ed-a4702b46da5c</t>
  </si>
  <si>
    <t>143a8b60-fbad-44d1-923a-51871b2cb893</t>
  </si>
  <si>
    <t>8eaec902-787c-4bba-b90e-f8e1efa96024</t>
  </si>
  <si>
    <t>6a345c82-831e-49a4-8631-04c0b6f06a22</t>
  </si>
  <si>
    <t>c6b6b3e3-1b4e-49bd-92a5-2e6e779370db</t>
  </si>
  <si>
    <t>1553936b-8daf-4ee0-b8e0-22bbdab49be6</t>
  </si>
  <si>
    <t>fee956f1-00a2-4097-8ca6-ff2172530947</t>
  </si>
  <si>
    <t>991a5a6f-4437-40ea-861f-1c0f8987fa69</t>
  </si>
  <si>
    <t>171ae870-8970-459a-a951-ad5c98108d50</t>
  </si>
  <si>
    <t>2c712117-fe81-4ad8-93df-7bef01bcdb6c</t>
  </si>
  <si>
    <t>a49b8579-b0c2-44e0-aa22-d583e22ca3bd</t>
  </si>
  <si>
    <t>4b27e2f5-9337-4e52-8f2a-56d459a843ee</t>
  </si>
  <si>
    <t>de8263ca-212c-4d96-9a3e-71a154a3641f</t>
  </si>
  <si>
    <t>69155c70-a8ba-4565-8b14-ba4f6b92e0d4</t>
  </si>
  <si>
    <t>c57fc7d9-6511-494c-a1e3-fef03aef547b</t>
  </si>
  <si>
    <t>44111270-39fd-4c91-b834-4e8d56750d90</t>
  </si>
  <si>
    <t>667b155f-1443-4ad4-ab3d-0744a67a1868</t>
  </si>
  <si>
    <t>e778cc85-1a49-474d-ad04-d4e35f141d8a</t>
  </si>
  <si>
    <t>14a2824c-3c23-48d2-8541-6951120fcbce</t>
  </si>
  <si>
    <t>bb4d585b-776b-47fd-be77-1f91dd21fd99</t>
  </si>
  <si>
    <t>450e4446-04fe-4fb3-a845-917303a7e205</t>
  </si>
  <si>
    <t>185908b5-de6d-48fd-88dc-cd4dcc96faae</t>
  </si>
  <si>
    <t>db1aee25-2a01-4620-a924-3a9d625af50f</t>
  </si>
  <si>
    <t>34aa2c5a-349a-48ac-b9d2-82e77044956f</t>
  </si>
  <si>
    <t>f91c4671-f990-4339-8c1c-64a80e86c3f7</t>
  </si>
  <si>
    <t>fdc5eb85-0199-4f6d-861c-082c5ee0294d</t>
  </si>
  <si>
    <t>1549ddd6-d0f4-4827-a1c1-40c7a2013f33</t>
  </si>
  <si>
    <t>fddb19f0-9551-4137-b220-a8d934a55cb2</t>
  </si>
  <si>
    <t>fdb42789-b6e1-44ab-8c8f-36d12a76a7e9</t>
  </si>
  <si>
    <t>b245448b-d8c7-4039-a06d-5d04a2596541</t>
  </si>
  <si>
    <t>1482db4a-d0b2-406d-863c-e184e3961a53</t>
  </si>
  <si>
    <t>61447b60-bdf5-4ab5-a955-2d726ce0d658</t>
  </si>
  <si>
    <t>4c381d68-c07c-4199-8383-9d7b4b74126d</t>
  </si>
  <si>
    <t>27aea82e-85ef-476d-a32f-3d3a1b56e24e</t>
  </si>
  <si>
    <t>4096a10c-4f8e-4991-ac84-3710bf3ef427</t>
  </si>
  <si>
    <t>234080e7-9c5c-4757-8456-85c0bc2b508b</t>
  </si>
  <si>
    <t>83856bb3-83c6-4da5-8ee0-2aff87b26651</t>
  </si>
  <si>
    <t>0fbdebc1-344f-4666-9a7e-1e3b8550ff63</t>
  </si>
  <si>
    <t>211060e8-1df8-453b-b06b-f14f06cd3543</t>
  </si>
  <si>
    <t>4c197bd0-2238-4b9a-a2af-5447e61b0e22</t>
  </si>
  <si>
    <t>e177e204-2706-49e3-974f-56bb6b158669</t>
  </si>
  <si>
    <t>56d2493e-2621-4fc3-a4c9-56489f83ed3f</t>
  </si>
  <si>
    <t>04bc16f1-7633-4723-8fec-1ee9cb88f347</t>
  </si>
  <si>
    <t>596e5471-e3f2-471e-b902-e1bb2217e5b0</t>
  </si>
  <si>
    <t>9a91fe22-6e95-4ac3-9276-e62791640961</t>
  </si>
  <si>
    <t>964ceae1-17bc-45b7-860f-b21cb3a9c3fc</t>
  </si>
  <si>
    <t>c6ce8bd0-dad4-46b4-a0bf-f43e8cd4b9e0</t>
  </si>
  <si>
    <t>c0639f56-9205-4f92-b142-922cfb82032a</t>
  </si>
  <si>
    <t>493298b4-0103-44f4-af52-cff798b5fe2e</t>
  </si>
  <si>
    <t>c7508cef-8407-49ae-9147-febedba33b85</t>
  </si>
  <si>
    <t>aac168f2-55ff-4301-a8dc-7004abad720c</t>
  </si>
  <si>
    <t>f7a1df28-d1b3-4d26-8b32-d3459043cc73</t>
  </si>
  <si>
    <t>63acd236-122e-4118-93b2-2c017f9ce2b6</t>
  </si>
  <si>
    <t>bdbf4429-a0df-4e88-a9a7-8149a377321d</t>
  </si>
  <si>
    <t>f02bf10b-d729-410e-8bd7-f54c82132346</t>
  </si>
  <si>
    <t>946ebc3b-dff4-4c86-a0b3-c16434d94230</t>
  </si>
  <si>
    <t>bc989e50-1bb1-4ae3-8921-333a3cc82f0e</t>
  </si>
  <si>
    <t>242b72d0-5a4e-4379-976b-048262f4aa12</t>
  </si>
  <si>
    <t>d756ae1f-e157-413d-8c81-ebb47ec60672</t>
  </si>
  <si>
    <t>98526cf2-4cdb-49ae-9211-35d936fc5ed4</t>
  </si>
  <si>
    <t>a7882634-177d-4873-b1e7-15022d3c923a</t>
  </si>
  <si>
    <t>1f782904-50e3-465b-8469-8f786341ef18</t>
  </si>
  <si>
    <t>4a81a929-6123-4894-a3e0-08e6dd6f890e</t>
  </si>
  <si>
    <t>2bb4ebc9-fdfd-40a2-9346-a54d75d50a0f</t>
  </si>
  <si>
    <t>0add06d6-c51f-4bc1-b5db-0a3cf496a195</t>
  </si>
  <si>
    <t>70d619bc-2f9d-43ee-9edc-18b946d0e211</t>
  </si>
  <si>
    <t>e34a7648-8c43-45ea-8e6a-a7fdcee9ab3e</t>
  </si>
  <si>
    <t>64488870-780a-4f0e-bc66-7057a2ff0136</t>
  </si>
  <si>
    <t>7211a796-2424-4320-92f0-c1f9ea815709</t>
  </si>
  <si>
    <t>2c5af98e-e040-47dc-b079-39e5912e378e</t>
  </si>
  <si>
    <t>266c5fd0-79ab-4325-91f8-c69683e48ae8</t>
  </si>
  <si>
    <t>d4fb90a0-e4d7-4e70-9bdd-aac35d2bc6bf</t>
  </si>
  <si>
    <t>b5d91e17-f2ff-4cf1-a196-5c0fc5201b20</t>
  </si>
  <si>
    <t>9de77802-4c18-401e-b0a2-01eb94e9cb0f</t>
  </si>
  <si>
    <t>a950de8d-0def-432c-bec0-839df8d12667</t>
  </si>
  <si>
    <t>663fea4a-7d3c-4423-9f79-c73ebbdfccf8</t>
  </si>
  <si>
    <t>845ebfc5-3591-48a3-98de-c885e74a1b5d</t>
  </si>
  <si>
    <t>56122dbe-c528-41ad-a0c0-2819c7b8968b</t>
  </si>
  <si>
    <t>820a280c-fcfc-4abf-8ad8-6635ba1be75e</t>
  </si>
  <si>
    <t>9a87f62d-992d-45bd-8b5e-2b42b8748900</t>
  </si>
  <si>
    <t>648443cd-418d-4200-8097-ce4b5f7d62a3</t>
  </si>
  <si>
    <t>19728172-80cf-48b1-a91b-a52b2046b869</t>
  </si>
  <si>
    <t>db38ab12-3d19-44c9-934a-7934b7bfaaf4</t>
  </si>
  <si>
    <t>ea658690-0f5d-468e-8e41-801c83aa870b</t>
  </si>
  <si>
    <t>47260ea0-2d74-4744-a563-97bf55a4e4a0</t>
  </si>
  <si>
    <t>41c59ea7-5c02-4a4a-a13d-34f187699ae6</t>
  </si>
  <si>
    <t>14350f2b-90b3-4937-b310-11a3a7b9e1f2</t>
  </si>
  <si>
    <t>78a9162a-4958-45ef-840b-352b6d858e7a</t>
  </si>
  <si>
    <t>e684875c-fbf5-4593-8401-01e57fcb317f</t>
  </si>
  <si>
    <t>78782c1d-4b61-4f24-9672-fc700ba23606</t>
  </si>
  <si>
    <t>b8f50e6c-2dfa-4fcc-b2a6-843c6fb2cd32</t>
  </si>
  <si>
    <t>8641878e-e068-450a-ba88-18d500d88503</t>
  </si>
  <si>
    <t>b5e4110d-6467-4664-acd0-1f7e7db0b689</t>
  </si>
  <si>
    <t>7e1350d3-bf6a-49d5-8e0c-b66e3993133a</t>
  </si>
  <si>
    <t>851de15e-aaf5-4591-afa7-82eae8d76cc4</t>
  </si>
  <si>
    <t>3bf0bed1-eb87-4b57-9590-8ffdff5bdd2b</t>
  </si>
  <si>
    <t>944b7799-078a-401c-8331-d72772c562f5</t>
  </si>
  <si>
    <t>91bbc199-22e8-462e-9042-1c01824b8ca9</t>
  </si>
  <si>
    <t>c2f0fb15-9ac6-4d57-a07f-9a3be493cf0a</t>
  </si>
  <si>
    <t>0cc3d6df-5144-4265-a496-35c4f91c78a7</t>
  </si>
  <si>
    <t>883ef914-38ae-46c5-822e-f60598678301</t>
  </si>
  <si>
    <t>9a70fdd1-b31f-4166-a5d7-46927bae1d9d</t>
  </si>
  <si>
    <t>771d9925-6498-4cf1-a615-8877de45d40e</t>
  </si>
  <si>
    <t>b6eb8f19-e81a-41a0-a32e-5522c2cd5511</t>
  </si>
  <si>
    <t>46c9a99a-901f-4809-bec0-3791329b3dbb</t>
  </si>
  <si>
    <t>a5ed9f5b-437c-4bab-a55d-444b2c4c3ab3</t>
  </si>
  <si>
    <t>5abf60d7-2e19-4dc8-bbc1-64b87a21feb6</t>
  </si>
  <si>
    <t>caac4545-ff94-4100-94ce-a92d1976c4a5</t>
  </si>
  <si>
    <t>caf69925-4188-48f9-bdec-f9a86283c931</t>
  </si>
  <si>
    <t>5cd7be66-79cb-47e3-9edc-15e8a8f822d7</t>
  </si>
  <si>
    <t>8c537655-745d-4f32-a5d2-d0227fb357cb</t>
  </si>
  <si>
    <t>56af634f-af67-454e-9590-6195ddf40107</t>
  </si>
  <si>
    <t>d6144f1d-dc1f-4663-b5a5-b8cdf5521ba0</t>
  </si>
  <si>
    <t>e4caa8b5-87bc-490f-85e5-1cdb3dcef62b</t>
  </si>
  <si>
    <t>2d28ac98-9cf8-46a2-afd4-feb44c68d27c</t>
  </si>
  <si>
    <t>b40230ad-49f6-4a84-9e4b-fa409b28ee53</t>
  </si>
  <si>
    <t>3932ae53-8b7e-4e47-bb19-30282ba39c94</t>
  </si>
  <si>
    <t>c77e90b4-7be3-49b3-a943-1221b8ccd538</t>
  </si>
  <si>
    <t>feacf928-c21b-4a85-b4fb-9115418e1c69</t>
  </si>
  <si>
    <t>93779dd7-e3d3-4a94-a604-2b48a936b0f5</t>
  </si>
  <si>
    <t>0607158a-74a4-44ac-80ed-8f7b3d1e52ee</t>
  </si>
  <si>
    <t>1a608a40-bf6f-44de-bc10-eeef7ec39156</t>
  </si>
  <si>
    <t>f27d72d5-a1e1-4d72-a93a-a3ec4e833864</t>
  </si>
  <si>
    <t>3a1e4291-454b-4269-ae28-a50040e52e62</t>
  </si>
  <si>
    <t>bf5aa0a8-b8b3-42c6-b729-e3f0f63c7db7</t>
  </si>
  <si>
    <t>f1906584-b7ad-4b31-9852-f3142bf8a600</t>
  </si>
  <si>
    <t>f99995b5-1a45-4b33-9c25-99e053f59342</t>
  </si>
  <si>
    <t>1c4ea648-a8d3-4f98-9ef7-3553058a0f16</t>
  </si>
  <si>
    <t>ec37ca5d-a2e7-4c73-afad-085bc753f1bf</t>
  </si>
  <si>
    <t>73299a14-5f2a-47f5-9167-7cfd0cd2abff</t>
  </si>
  <si>
    <t>befe1005-db4a-45cd-99c7-1a5856cbfba5</t>
  </si>
  <si>
    <t>7f30febe-469f-4bf5-8100-e250fdca3d01</t>
  </si>
  <si>
    <t>556ba0db-eb8b-4f52-932f-e48bc2cf802a</t>
  </si>
  <si>
    <t>37e97b0c-d0d3-4c86-ba06-51a09607b8af</t>
  </si>
  <si>
    <t>1290e31e-8802-44ae-bde1-c53e33913cf5</t>
  </si>
  <si>
    <t>fe65cfcd-9d89-4055-958e-08f591c1c297</t>
  </si>
  <si>
    <t>c56f0531-a190-4305-a7d3-fdcbe9d87e39</t>
  </si>
  <si>
    <t>fe6fd157-4375-4426-8d64-23c995224b85</t>
  </si>
  <si>
    <t>21f5d291-f7a5-4262-b2db-1f8fd787d3a0</t>
  </si>
  <si>
    <t>5a7effca-4892-44e2-8bd3-9f109d18a691</t>
  </si>
  <si>
    <t>0358ac62-68f5-4889-831f-e9dd9172107e</t>
  </si>
  <si>
    <t>2036c55c-3723-4578-8549-37cc4c390447</t>
  </si>
  <si>
    <t>8e8d5dd8-060d-4f76-9b76-020104db6307</t>
  </si>
  <si>
    <t>04fd73ee-74fd-4146-8de2-59dd0f60541f</t>
  </si>
  <si>
    <t>8e8873c2-b901-4cfb-8006-c804feb4ead4</t>
  </si>
  <si>
    <t>81b6432d-8328-41ab-b7f0-53972adcb601</t>
  </si>
  <si>
    <t>9fb89398-fd4e-4ac1-8164-f2a10b830078</t>
  </si>
  <si>
    <t>8a033900-67e8-450a-bdb5-28232ff16ca2</t>
  </si>
  <si>
    <t>5a9ff91b-7d74-489b-8823-2b95203a8bf7</t>
  </si>
  <si>
    <t>5c6c1fd0-14f8-4954-9940-7121195e7513</t>
  </si>
  <si>
    <t>17b55b2d-c022-487c-8e89-1e3a11beecd9</t>
  </si>
  <si>
    <t>e422de1e-5d28-4181-a819-9332c430c862</t>
  </si>
  <si>
    <t>cc22d1c3-19a6-4ad5-9c84-469325294593</t>
  </si>
  <si>
    <t>d1195eae-d6e0-4b57-a004-8c0b53f24b4c</t>
  </si>
  <si>
    <t>1193b325-0b58-48ec-bfb6-abe3e411b314</t>
  </si>
  <si>
    <t>07eecfb6-618f-4a10-928b-27268822a9a8</t>
  </si>
  <si>
    <t>44e9426e-9e2d-48c8-84f2-1a680d8c05ba</t>
  </si>
  <si>
    <t>0940d1eb-f276-4c45-9e2b-feabc922c707</t>
  </si>
  <si>
    <t>c93116c1-7171-4bee-84f3-b0399ca91d81</t>
  </si>
  <si>
    <t>46b8e8fb-3e4c-4854-9181-765645264e21</t>
  </si>
  <si>
    <t>a3150733-a427-4f9f-9ca6-008869fab6c7</t>
  </si>
  <si>
    <t>47ab5952-c032-42ed-b3f3-3e072fc70108</t>
  </si>
  <si>
    <t>4ecd1721-dbc1-469f-b865-44e96e71bd76</t>
  </si>
  <si>
    <t>fefb8b07-dd3a-48dd-8ab7-8618ac620593</t>
  </si>
  <si>
    <t>3c55b7ab-d257-421a-8a25-b676a5c0e55c</t>
  </si>
  <si>
    <t>853218d1-50c6-48ff-b8b6-594e98a3e680</t>
  </si>
  <si>
    <t>d0b1a79c-efdb-406f-b0d4-603daa3d63d9</t>
  </si>
  <si>
    <t>0bc0357a-b07b-4c2a-ba80-fcabe2b84f00</t>
  </si>
  <si>
    <t>ba3b62b3-5496-41a6-a94f-22bb60120af6</t>
  </si>
  <si>
    <t>e9d90f76-146d-47bd-a0aa-71276125d508</t>
  </si>
  <si>
    <t>757ba96f-9206-416a-a990-20c07fc33a27</t>
  </si>
  <si>
    <t>18ac1005-811e-4a64-8cc5-11eb6b431958</t>
  </si>
  <si>
    <t>2d9c2f10-040e-43b6-9c10-060842082457</t>
  </si>
  <si>
    <t>18e1acf9-67ea-4724-af8b-1c4cd1792c22</t>
  </si>
  <si>
    <t>c23ecec3-e428-48b5-8c97-86cc027af74f</t>
  </si>
  <si>
    <t>0b63250f-d1a3-417c-8acb-29f14265ba7b</t>
  </si>
  <si>
    <t>2b005d16-5cca-4f33-b248-2e2d1e700546</t>
  </si>
  <si>
    <t>7961635e-1afa-4b87-bad0-63107be6d979</t>
  </si>
  <si>
    <t>eb2756d5-4eec-4fd7-bc2c-6b03b9d86d58</t>
  </si>
  <si>
    <t>d56f8b5d-e4b1-44d9-8051-a8cfe0103ce4</t>
  </si>
  <si>
    <t>364d2874-ebfc-4a2a-8693-400f4ff3c186</t>
  </si>
  <si>
    <t>0f11a6a8-8240-4675-a068-7c90c5a1aecd</t>
  </si>
  <si>
    <t>c1a7b9aa-a2a0-4a88-8ca5-7e7e66e3d1d8</t>
  </si>
  <si>
    <t>91429b75-92ec-4ab8-b332-7e05500b20c5</t>
  </si>
  <si>
    <t>c3e1a79b-496d-43bc-a9bb-f6b5e05cf27b</t>
  </si>
  <si>
    <t>81d488d7-6ae3-4c63-8edd-42d2997c8043</t>
  </si>
  <si>
    <t>1b51c1b5-59d2-4fc0-be15-e66bf4e07504</t>
  </si>
  <si>
    <t>48024965-2c03-42e3-9c4d-fe973455658a</t>
  </si>
  <si>
    <t>b1316d4a-8207-4d04-914b-97bca0f047ef</t>
  </si>
  <si>
    <t>f397a73b-2f71-4408-8355-26f039160f06</t>
  </si>
  <si>
    <t>e569684a-4fb9-44f3-9ada-3b5ddb54f923</t>
  </si>
  <si>
    <t>be66d528-f03c-4312-ba6a-b208ca6a4639</t>
  </si>
  <si>
    <t>75f74ff4-9720-4efa-9626-d31f3316c490</t>
  </si>
  <si>
    <t>48d6fddf-19e1-4838-9c38-f02f3bc23ea5</t>
  </si>
  <si>
    <t>a28d9942-83ab-4c12-9c0d-eb0556e9f30e</t>
  </si>
  <si>
    <t>39a6a4a2-063a-46c7-bac1-e0b79dc08dfa</t>
  </si>
  <si>
    <t>7ecbf0c1-74c7-4e65-8536-f95d85ebb1d3</t>
  </si>
  <si>
    <t>4ecdcfbb-2244-4844-be34-5d55e77b10e7</t>
  </si>
  <si>
    <t>29a85120-3a9b-448d-8c8d-5f7ffec08cc7</t>
  </si>
  <si>
    <t>7de69a33-c2fc-439c-ad35-43966ab035cf</t>
  </si>
  <si>
    <t>56d2f7bb-63c0-4bde-8538-ade0f10e715a</t>
  </si>
  <si>
    <t>3cde8c71-a558-42b2-a9da-cb7fb2f36d52</t>
  </si>
  <si>
    <t>77e974e8-4cb7-482c-a688-21c82096cdf3</t>
  </si>
  <si>
    <t>dc8911e2-fe99-4ac9-80e7-ae299e5f2ce4</t>
  </si>
  <si>
    <t>9398ae72-58be-4c0b-aa5b-0ceb14e2b2f9</t>
  </si>
  <si>
    <t>36d8fa7c-b357-4192-b99c-13aa935d91fd</t>
  </si>
  <si>
    <t>d20753a1-73d7-4eeb-a160-2d0e77ac072d</t>
  </si>
  <si>
    <t>5bc39d5b-fa62-4190-80a4-74682f3259eb</t>
  </si>
  <si>
    <t>17b265a3-dea4-41cc-9a96-c706de127698</t>
  </si>
  <si>
    <t>89f1f1f5-fc32-4918-84f8-62160e02ade6</t>
  </si>
  <si>
    <t>1b487b3a-5cea-452f-abf7-0672ed845dde</t>
  </si>
  <si>
    <t>e785f19a-f4b3-4fb1-afe3-2d7780a37b5c</t>
  </si>
  <si>
    <t>aa2e65ac-af84-4335-9b37-99fc0b909995</t>
  </si>
  <si>
    <t>ddd0795f-2af9-4086-8570-8027ce4eea61</t>
  </si>
  <si>
    <t>32c981d8-4559-4264-aaf2-fc2eed05a3fb</t>
  </si>
  <si>
    <t>94d4c407-aeb3-49a8-baca-7c916b59ef99</t>
  </si>
  <si>
    <t>5901d11a-2022-492c-a662-0969db507e97</t>
  </si>
  <si>
    <t>e4e60af9-08ba-409d-82b5-f76b9b64f810</t>
  </si>
  <si>
    <t>fb1d91c9-e146-419d-b7c0-cef516ea7852</t>
  </si>
  <si>
    <t>f5548faf-585b-4e07-96bd-7b2705eda84c</t>
  </si>
  <si>
    <t>ef5b664f-c603-4723-bc24-6486ee400a1b</t>
  </si>
  <si>
    <t>2e5c1bd8-b648-48e6-b8ff-ec626b7cd592</t>
  </si>
  <si>
    <t>6b0fd24c-7672-4a4e-b99b-2812785d3967</t>
  </si>
  <si>
    <t>6d841810-514f-4096-957d-1e64cc3e1882</t>
  </si>
  <si>
    <t>32c567ac-6e01-46e8-9179-d366a5e50637</t>
  </si>
  <si>
    <t>6f3dbe3a-1bd1-46b6-9fa9-f93c96631bb1</t>
  </si>
  <si>
    <t>a705b44a-97df-4d09-b682-5df17185a32a</t>
  </si>
  <si>
    <t>ca3d10c8-b339-451a-9fc0-5dfc07a185e6</t>
  </si>
  <si>
    <t>0d74d382-3cc1-44c5-a997-88862173cb15</t>
  </si>
  <si>
    <t>ab0c2253-f659-448c-a578-24addb2ae67a</t>
  </si>
  <si>
    <t>cf37e415-83cd-4623-83c2-6fb383546a8a</t>
  </si>
  <si>
    <t>74fcef60-39ad-4c54-985a-b71d9bffb0be</t>
  </si>
  <si>
    <t>ca8df051-3b57-4243-8c2b-e694ee84562f</t>
  </si>
  <si>
    <t>0ad94141-7716-4f8e-ae43-370596438a4e</t>
  </si>
  <si>
    <t>67342855-1ca6-47b7-85b0-bc1dade72bbe</t>
  </si>
  <si>
    <t>bb1d2ca6-3c69-4026-b428-8ee4f47742bc</t>
  </si>
  <si>
    <t>c5f315db-848a-4da2-b274-cbcdfc2c6531</t>
  </si>
  <si>
    <t>edfb9292-4856-4337-b8c6-11f5b3d06732</t>
  </si>
  <si>
    <t>34aa1dff-f9a7-4c09-8c05-52cc02d3fc11</t>
  </si>
  <si>
    <t>bd5080e8-57fc-4543-a49e-56b080724026</t>
  </si>
  <si>
    <t>5e1670fb-a422-43b9-ba18-5d67a8b0159b</t>
  </si>
  <si>
    <t>09e86d18-b9f2-4ef7-9897-636c499f1dd7</t>
  </si>
  <si>
    <t>002c8ed3-42c6-489c-b7e1-884b7c515008</t>
  </si>
  <si>
    <t>424daf7b-e75a-46b2-a1b7-a7c5f0e430ca</t>
  </si>
  <si>
    <t>bab311ed-e9ba-4f68-b114-670a39167284</t>
  </si>
  <si>
    <t>1cc21e5b-3700-4194-b255-c6a51d143b3a</t>
  </si>
  <si>
    <t>92b95427-9db6-4f16-bb4b-f9479c4477ee</t>
  </si>
  <si>
    <t>a959cca4-f157-46bc-a55c-14f771859c4b</t>
  </si>
  <si>
    <t>72a9dfea-15d8-4821-bc76-12baf2a8abd5</t>
  </si>
  <si>
    <t>9966d299-3796-4390-8c6f-7602d61f7750</t>
  </si>
  <si>
    <t>c1e27110-0da2-41b1-bf10-56c3aafed515</t>
  </si>
  <si>
    <t>5c1a8648-3d48-4937-9d0c-7997fa8bc1f5</t>
  </si>
  <si>
    <t>4ef45d71-15ab-4a4c-8105-3d70dba7a5d6</t>
  </si>
  <si>
    <t>82191b29-1fbb-4240-9671-c4d7aa4cae1d</t>
  </si>
  <si>
    <t>30e5fa30-2aa3-4643-8ddc-2c280691c8d6</t>
  </si>
  <si>
    <t>f68771fe-6231-4c9e-a979-d4f47ae7c60e</t>
  </si>
  <si>
    <t>3e94a02d-1af8-4ec8-9edb-a6b78fdd7323</t>
  </si>
  <si>
    <t>bda1fc39-d9ae-4e06-835b-fcd3a621db4a</t>
  </si>
  <si>
    <t>928823f5-a96a-47a2-bde6-eeb505e58fd5</t>
  </si>
  <si>
    <t>ee8fdb14-0a1b-4770-8909-cdf2b49c0358</t>
  </si>
  <si>
    <t>608738a8-40dc-4da4-bcb3-0288f2c1f9e1</t>
  </si>
  <si>
    <t>798834b9-26df-4467-b090-0e8bd6d6debf</t>
  </si>
  <si>
    <t>b932f955-b118-4f98-881e-d3516f5faa3d</t>
  </si>
  <si>
    <t>cb2381c0-1807-4840-a386-ad978cd58862</t>
  </si>
  <si>
    <t>be8eaf1b-5836-4c57-a21c-7096cc1cf2d5</t>
  </si>
  <si>
    <t>9edd767b-fe17-49aa-bb1f-685a9bc69bbe</t>
  </si>
  <si>
    <t>26155cf8-2193-4903-b52e-2d81022c6278</t>
  </si>
  <si>
    <t>5d3739ca-ef36-4646-893d-e5b1bd390af1</t>
  </si>
  <si>
    <t>2bf27b51-9810-43e6-8f51-a8532b63b902</t>
  </si>
  <si>
    <t>2e48e7fa-e153-41d3-ae6b-85cae9a1cdf5</t>
  </si>
  <si>
    <t>099525b1-e79f-449b-9d41-7c723dd2133f</t>
  </si>
  <si>
    <t>23ec3c1c-be89-4084-887d-9eaf84ca4eee</t>
  </si>
  <si>
    <t>64989287-df36-44ec-85b1-ee22374e4cdc</t>
  </si>
  <si>
    <t>011ff3b7-075d-4407-b63e-18a4eeebbdf0</t>
  </si>
  <si>
    <t>e84f3ff9-24c9-48c9-9348-9b6e5093b27d</t>
  </si>
  <si>
    <t>8644fca3-ba1f-46dc-8f4d-18f7dd77ca78</t>
  </si>
  <si>
    <t>98c830e8-ae18-4d41-8e34-710e4f09d2aa</t>
  </si>
  <si>
    <t>d603be36-105b-44bc-921e-e1f8e592186f</t>
  </si>
  <si>
    <t>3c351312-e46c-4d0e-ac4f-8ecc823848ff</t>
  </si>
  <si>
    <t>baa6dab0-a145-43ce-87d0-793451ab0d1d</t>
  </si>
  <si>
    <t>173de80a-28ab-4439-9f08-4a9d7a26514d</t>
  </si>
  <si>
    <t>1ad2f6cd-e294-4b6f-bd37-577ae81c004e</t>
  </si>
  <si>
    <t>7b8b1342-9ea7-468d-a0c0-ac51bb979c37</t>
  </si>
  <si>
    <t>a7e1bd8c-a8f8-4803-aaca-661df63b17fc</t>
  </si>
  <si>
    <t>1083807c-a46c-4004-94eb-b4c1397e615d</t>
  </si>
  <si>
    <t>7834b005-ff69-4371-80dd-b7426a1f729d</t>
  </si>
  <si>
    <t>635390af-c5f5-415c-a473-567dcf09272b</t>
  </si>
  <si>
    <t>a9a883a2-558d-4368-889a-4d719e75c6fc</t>
  </si>
  <si>
    <t>312fb72f-a00e-43e4-bd8f-e35261dff435</t>
  </si>
  <si>
    <t>035bfa2e-dd4b-4217-a529-a38c34f8d335</t>
  </si>
  <si>
    <t>99b88ce8-7295-4548-a682-67924f7fae3f</t>
  </si>
  <si>
    <t>a6bbe32b-7b33-4aae-a15f-e1fcb64429fc</t>
  </si>
  <si>
    <t>27bb5d1d-a4e8-47d1-ad7b-55114f296bef</t>
  </si>
  <si>
    <t>cf582764-4272-46b4-ba73-4744a4ef4028</t>
  </si>
  <si>
    <t>648c5c04-2760-43c9-9127-0a5cc3176005</t>
  </si>
  <si>
    <t>8a1c31ca-c2d8-4b0f-8e00-a8ad3f627dd8</t>
  </si>
  <si>
    <t>0b28f604-3dfd-4621-bb0f-c9368bdb3fa6</t>
  </si>
  <si>
    <t>5c247ecd-8aa3-4a69-bace-7a020c408e70</t>
  </si>
  <si>
    <t>28e22308-2efa-41a3-8d18-f2bc9d957bc5</t>
  </si>
  <si>
    <t>cfcfb3d5-a7bb-42aa-b9d8-28fb3bd2b831</t>
  </si>
  <si>
    <t>7654ec4e-347a-4b48-83bc-1887e4424e7e</t>
  </si>
  <si>
    <t>27159c40-d6f8-4721-9481-21254faf0294</t>
  </si>
  <si>
    <t>dc616960-cd81-4faf-a568-7d66219109f0</t>
  </si>
  <si>
    <t>cee254b9-30be-419c-9eb3-4b12fa25f1aa</t>
  </si>
  <si>
    <t>c288a3eb-0b61-4da9-96d2-a68bc2cfb00e</t>
  </si>
  <si>
    <t>b79a2ea3-499d-4d6f-9f78-20b9a08a9fef</t>
  </si>
  <si>
    <t>23c251ff-9f56-4a50-8ba5-0262ceff6a1e</t>
  </si>
  <si>
    <t>09d9d5ed-3f89-4e4a-ac9b-74e2be269205</t>
  </si>
  <si>
    <t>b32a4a0a-6e73-43c9-9c15-9b611251bf56</t>
  </si>
  <si>
    <t>ee655e3f-8d45-4b90-9522-ca84f9131ba5</t>
  </si>
  <si>
    <t>7ebc63ee-8b27-42c6-ac3f-7a8befa21d6a</t>
  </si>
  <si>
    <t>6cb272ce-cb74-4f47-b6b0-b86924b81896</t>
  </si>
  <si>
    <t>5e2469cb-3424-4004-a935-9f8c069b9913</t>
  </si>
  <si>
    <t>c5eafffa-ec61-4c13-a48f-8ff3ee91b35e</t>
  </si>
  <si>
    <t>87c5956d-b7ba-4271-b486-6064c27b18d1</t>
  </si>
  <si>
    <t>0eaacaca-1131-4014-885e-7a73d2bd640f</t>
  </si>
  <si>
    <t>f9c28ef2-2a40-418a-a410-c94c68eb55ea</t>
  </si>
  <si>
    <t>a26583fe-5308-4bdf-955b-2bcc59ccbef8</t>
  </si>
  <si>
    <t>16090302-5eab-4347-94c3-3e8492ccf36c</t>
  </si>
  <si>
    <t>58b917e2-78b5-422d-978a-9077c6a108bb</t>
  </si>
  <si>
    <t>b64c1bb1-0952-4cae-9bda-39b8026fa4a5</t>
  </si>
  <si>
    <t>dfac1607-dd30-408a-b0c2-bf358961433b</t>
  </si>
  <si>
    <t>635457bd-96d6-4ad1-ab3c-7a75e8fb86cb</t>
  </si>
  <si>
    <t>bffa096b-f4a1-490c-8941-ab9bbd8dd7a3</t>
  </si>
  <si>
    <t>6f4e4d93-edff-465b-9ac1-f98a55dc0a13</t>
  </si>
  <si>
    <t>8ff32574-183f-4c55-8508-85b515368b84</t>
  </si>
  <si>
    <t>66d12c37-102f-4b8d-af8c-0c8ed5fe7dac</t>
  </si>
  <si>
    <t>a2f726a8-c42c-43e8-85b6-cd79c6c97fe6</t>
  </si>
  <si>
    <t>3b276888-1d80-4dbd-8126-d4f3475cae4f</t>
  </si>
  <si>
    <t>d2c7ac84-8972-4152-9d6b-af3ce4189fb7</t>
  </si>
  <si>
    <t>46fed36d-1a82-4e51-b404-6944992adb43</t>
  </si>
  <si>
    <t>ecb87b64-6af6-4877-a722-f00f41425fa2</t>
  </si>
  <si>
    <t>27942694-09a7-422a-9a38-886100558c4c</t>
  </si>
  <si>
    <t>7bee10b5-3cd8-44fc-ba05-ec2c1539e01a</t>
  </si>
  <si>
    <t>0ce4ba06-b30c-4de8-bdd5-3635cef15d8b</t>
  </si>
  <si>
    <t>618cb9d2-eaf6-48ac-8462-674b597b53f1</t>
  </si>
  <si>
    <t>45539816-8e3f-41f4-bdbb-07a878fba1c5</t>
  </si>
  <si>
    <t>b29d9f40-b948-4661-b04b-fecb80cfaf7b</t>
  </si>
  <si>
    <t>4a301b07-5ea0-4485-aa6a-bd50f4952495</t>
  </si>
  <si>
    <t>380ddc03-399e-4b57-bb12-ccfad2b2ce26</t>
  </si>
  <si>
    <t>7ec663d9-da95-4cbf-a6a8-e716a5279e58</t>
  </si>
  <si>
    <t>fc74a60f-e0b2-4b7d-8824-9165d61adcec</t>
  </si>
  <si>
    <t>b2dfdaac-52c7-4e12-aef7-66d22fb52a04</t>
  </si>
  <si>
    <t>08fc4ef4-ac64-4b73-b8f4-54beb0112526</t>
  </si>
  <si>
    <t>db8f3075-7023-48a3-8679-c5899fca5521</t>
  </si>
  <si>
    <t>43caa986-06a2-49bf-bf99-edb67dbd522f</t>
  </si>
  <si>
    <t>f0b6118c-50bb-41ca-9acd-edf347afaf29</t>
  </si>
  <si>
    <t>1f536f45-0c86-4369-8ee9-230e2a152888</t>
  </si>
  <si>
    <t>13d62309-d461-463b-9b30-9caed29ba2d3</t>
  </si>
  <si>
    <t>3d94eca6-0b60-499d-a3b1-2dd8c648916f</t>
  </si>
  <si>
    <t>ce6ee616-df9a-48bc-8867-40f38a3da380</t>
  </si>
  <si>
    <t>9ef06fe1-a99e-4b90-b1ca-95adb88fb9fc</t>
  </si>
  <si>
    <t>4cf7a583-5c1e-48ce-a323-a69650ab706c</t>
  </si>
  <si>
    <t>5dfa9447-7907-4e37-b8eb-bd20c8a0d1d7</t>
  </si>
  <si>
    <t>7b7c4f77-d2c1-4642-98dd-45accdb6f471</t>
  </si>
  <si>
    <t>60e7aa39-b587-4d59-8847-24d596a8224d</t>
  </si>
  <si>
    <t>dbdfb6e2-ae21-463c-936c-f8d1fbb1fd26</t>
  </si>
  <si>
    <t>6593d6a2-6614-4c07-b734-d46245781283</t>
  </si>
  <si>
    <t>d2032bb6-2f1d-4365-a13b-1d0e2a89f854</t>
  </si>
  <si>
    <t>dc821e7e-d6ea-4d12-a5a8-bce8c28882e7</t>
  </si>
  <si>
    <t>60d1c827-20ba-43c2-afc0-9a27cda9d727</t>
  </si>
  <si>
    <t>11bdb1d5-16ba-42db-be53-6745a68fc3dd</t>
  </si>
  <si>
    <t>8e120fec-7aa0-405c-8472-2c748b7a5960</t>
  </si>
  <si>
    <t>9725f8dc-9cc8-47a7-93c8-4f89c1f6877d</t>
  </si>
  <si>
    <t>faeb57f3-fb9f-4a6f-8df1-290d4da67df2</t>
  </si>
  <si>
    <t>06998da0-8d70-4645-b93c-f41fdf5d0511</t>
  </si>
  <si>
    <t>4e7432f6-b2ab-4ef9-9757-d1b72c985c78</t>
  </si>
  <si>
    <t>3b541456-49a9-4f84-a601-65827be8fa37</t>
  </si>
  <si>
    <t>18bcf915-8587-4c2e-9536-81b2c50f2298</t>
  </si>
  <si>
    <t>9d016033-2788-438d-b3cd-c6232c81e3f0</t>
  </si>
  <si>
    <t>2f495623-52b3-4fe7-93f7-34c76dde7051</t>
  </si>
  <si>
    <t>453cebce-0352-490c-afe6-bf492c8d2faf</t>
  </si>
  <si>
    <t>2417e8bc-838f-4dd3-a1fb-fed62918f656</t>
  </si>
  <si>
    <t>610e90a9-8b51-417b-905b-507cc94e1cd0</t>
  </si>
  <si>
    <t>59fb39f8-0352-47d8-85e9-7ad4d17b4861</t>
  </si>
  <si>
    <t>fcf36ac4-af5a-46a9-bbd8-831cf9f0317b</t>
  </si>
  <si>
    <t>b6dc295b-14f8-49ed-8ebb-82705acf3323</t>
  </si>
  <si>
    <t>3f450995-24a6-461d-beb4-f7388d5f812c</t>
  </si>
  <si>
    <t>50428be1-ea32-4934-9e6e-0181c966d00b</t>
  </si>
  <si>
    <t>eedd68f3-ff6d-4324-8877-7c2dc5319adc</t>
  </si>
  <si>
    <t>2d7936f5-8cde-426b-b857-77dd55f27291</t>
  </si>
  <si>
    <t>abf291a8-3c42-4aef-beaf-8e1b5a8511f6</t>
  </si>
  <si>
    <t>92dc3ac6-9283-46e9-a18d-53a1a06f91c3</t>
  </si>
  <si>
    <t>9dfc7a61-91b0-46a5-bbd3-8552369f2a93</t>
  </si>
  <si>
    <t>c1d512fa-2c88-4452-905c-bb00c0b6fc08</t>
  </si>
  <si>
    <t>dec41558-73f6-414a-809c-3cdaae0ce498</t>
  </si>
  <si>
    <t>3b10cce8-0804-45aa-a46c-e308acceb8de</t>
  </si>
  <si>
    <t>e535bb62-57f5-455e-a3b3-bd31aed59d7b</t>
  </si>
  <si>
    <t>c788fa07-2c24-454c-a231-c8c25b7fe514</t>
  </si>
  <si>
    <t>091128a6-e6d9-4067-935c-78d4e7c91dc8</t>
  </si>
  <si>
    <t>30d2a9a4-7807-4a15-beec-410e2530fad2</t>
  </si>
  <si>
    <t>132b926e-04a5-4602-8e4d-4624f4b69f0a</t>
  </si>
  <si>
    <t>568bcb8d-df8d-44cd-8ae0-75c6437717a3</t>
  </si>
  <si>
    <t>35fe6f82-2d62-4266-9294-6ff1124faf4a</t>
  </si>
  <si>
    <t>fa3e2d09-0f72-4617-ae11-a2165a928034</t>
  </si>
  <si>
    <t>d99f3f86-fe1b-4b0f-bf1c-fc6fb332504a</t>
  </si>
  <si>
    <t>73218686-793a-449b-a26b-6ede906d1042</t>
  </si>
  <si>
    <t>d25cd440-e420-4b43-883e-2b76991769c6</t>
  </si>
  <si>
    <t>5ca6ad56-b7e9-4b84-9665-2c88deb99553</t>
  </si>
  <si>
    <t>a606df1d-f595-4452-a71b-2192bd61c02b</t>
  </si>
  <si>
    <t>a67b0057-3c88-4edc-b4ae-a9efd7dd7976</t>
  </si>
  <si>
    <t>ca9e8cfe-a0b9-4b0a-9d42-01ae6608e19b</t>
  </si>
  <si>
    <t>548e413d-bfbb-4ed7-956f-fb432eea342f</t>
  </si>
  <si>
    <t>e5f78da0-bf21-4a9e-8498-ce22f3534c6f</t>
  </si>
  <si>
    <t>3d6d1dac-7e4a-476c-ba0f-0832b32cdd7c</t>
  </si>
  <si>
    <t>d543840c-bf38-44c5-a7de-aa7c321059df</t>
  </si>
  <si>
    <t>70935810-9bf0-4324-9f1b-287f300f1b67</t>
  </si>
  <si>
    <t>a8c03eb1-cd91-4572-b8ad-9c842b940b99</t>
  </si>
  <si>
    <t>d9e7dd69-1ee7-430b-9a43-29deee31cc44</t>
  </si>
  <si>
    <t>2272002a-a4f3-44df-a157-68c329003a22</t>
  </si>
  <si>
    <t>82cab911-56c8-4b68-b10e-45f61b66617a</t>
  </si>
  <si>
    <t>778f8281-accd-4663-9f52-eb956207a21a</t>
  </si>
  <si>
    <t>508cf169-bf5a-4cea-b700-edabf70b5312</t>
  </si>
  <si>
    <t>2d64904d-fb6d-4778-9f76-6c512b27e243</t>
  </si>
  <si>
    <t>13dda0c5-4d81-4e91-b22a-f1bdc59836e3</t>
  </si>
  <si>
    <t>441ff7e9-77e4-41e3-aa6c-7f78d95dbfd9</t>
  </si>
  <si>
    <t>e850367a-56b8-4d23-ab3a-5a8eb9a24585</t>
  </si>
  <si>
    <t>8d5cf372-50aa-451a-ab61-e123efe607e9</t>
  </si>
  <si>
    <t>b5ced89d-ce27-4090-952a-a5053f832422</t>
  </si>
  <si>
    <t>40912958-4954-4d8c-ba23-b58f09f06170</t>
  </si>
  <si>
    <t>9133090e-4ab3-42e5-85f7-023901612a9b</t>
  </si>
  <si>
    <t>32dce709-7117-4dc3-b8c9-eeba6e26cec0</t>
  </si>
  <si>
    <t>90ae3af5-d4aa-46ea-98b7-0d56079799a6</t>
  </si>
  <si>
    <t>328b6c88-6fed-4a18-bc98-e1f2d69afb11</t>
  </si>
  <si>
    <t>a1116d01-bd75-48aa-9c41-c4d76f7a77ca</t>
  </si>
  <si>
    <t>a95a15d8-e384-40cd-9677-a5075b481180</t>
  </si>
  <si>
    <t>7585a9c4-cb22-478a-a93c-28aebc4b0e13</t>
  </si>
  <si>
    <t>64b4329a-ac50-48ba-af04-90059bf20ceb</t>
  </si>
  <si>
    <t>0ee06d69-0b65-470c-aa58-882a45a92a85</t>
  </si>
  <si>
    <t>db9c063b-0d94-40bb-8f59-c1c53a0466c8</t>
  </si>
  <si>
    <t>1b4d0b51-a2fb-46a7-83cd-19a403ddad4f</t>
  </si>
  <si>
    <t>eb71b866-f88c-4105-ab39-d6c827718cdb</t>
  </si>
  <si>
    <t>32fdab8a-7fc7-432c-9cca-a8d8ef0e0c20</t>
  </si>
  <si>
    <t>438226fe-fdd9-40cb-a84f-1334de3c756b</t>
  </si>
  <si>
    <t>57d9047e-eec5-4588-8b36-577a42ffedc3</t>
  </si>
  <si>
    <t>29229399-a4ed-433a-82f7-2a847909e318</t>
  </si>
  <si>
    <t>d9496a53-3ec7-4238-8ea4-a33f0681f2c8</t>
  </si>
  <si>
    <t>c9994997-f8b7-4783-bbc4-5a2b1dae618b</t>
  </si>
  <si>
    <t>a80eaef9-d903-421b-af7d-99cb8b01d09c</t>
  </si>
  <si>
    <t>7970fdcb-0c74-4c92-a964-a763f8f36fbb</t>
  </si>
  <si>
    <t>165b7299-ef44-4c8e-8148-4aabf39daa6b</t>
  </si>
  <si>
    <t>becfd736-e40b-4bad-996b-f4c57fa001fc</t>
  </si>
  <si>
    <t>1143c967-47cf-4ea7-9508-f7835bc9936e</t>
  </si>
  <si>
    <t>7c195383-7413-4eb6-8479-fb57d897a7d0</t>
  </si>
  <si>
    <t>5f9f1914-e36b-484a-9b2f-61907d542f6e</t>
  </si>
  <si>
    <t>67c70cee-1375-43b1-b3d6-d9b410c35e02</t>
  </si>
  <si>
    <t>02425e7e-162a-442a-a39c-1260dfcae441</t>
  </si>
  <si>
    <t>707aae59-c566-460b-9d4b-ecd6f03d09c4</t>
  </si>
  <si>
    <t>0cd500a8-0a0a-45a4-8495-35ba79410e52</t>
  </si>
  <si>
    <t>95763674-4947-4c2e-b028-f342d5d53e55</t>
  </si>
  <si>
    <t>672ff853-56ca-46ef-9c72-b30125f72b2d</t>
  </si>
  <si>
    <t>6333281b-a053-4838-824d-5d0fb102e8db</t>
  </si>
  <si>
    <t>3a0b77bc-7cae-42b6-b73b-a35e3cc6c5f3</t>
  </si>
  <si>
    <t>77bc577c-3f8a-465d-91f7-664a4528284f</t>
  </si>
  <si>
    <t>cb94f531-b6f6-4c6e-802a-e9d8ef256de8</t>
  </si>
  <si>
    <t>c01aaf66-3863-42d4-be74-3159dd5a6c1e</t>
  </si>
  <si>
    <t>017a5bd8-ed58-46a8-8926-5d63fb143ec8</t>
  </si>
  <si>
    <t>80048e91-b89c-4464-ad63-06f351a659da</t>
  </si>
  <si>
    <t>fe7295bf-b0d4-415b-8622-2e7f702f0d2e</t>
  </si>
  <si>
    <t>b7399e3b-1cb9-4fb3-9cd1-e16bd6439e6c</t>
  </si>
  <si>
    <t>db661686-cafc-4a5f-a3e8-290b27f28361</t>
  </si>
  <si>
    <t>5b071769-426d-44b6-98a5-3b0b26e128e0</t>
  </si>
  <si>
    <t>580b0b1c-7443-47b3-8f24-6934c5588195</t>
  </si>
  <si>
    <t>a143e389-3de4-49c9-bcdb-fec1df98198d</t>
  </si>
  <si>
    <t>7667ee35-4694-42fa-a276-c247c74321d0</t>
  </si>
  <si>
    <t>811deada-a6b2-444e-9b19-d100ea129bdf</t>
  </si>
  <si>
    <t>c4ec4073-db6a-431e-8e20-968cb7d41ead</t>
  </si>
  <si>
    <t>994da24b-a889-4293-99ba-037de9795129</t>
  </si>
  <si>
    <t>43bcc930-7d41-45a4-ad04-77ca27c405c6</t>
  </si>
  <si>
    <t>b5ab4ca7-16b6-4db2-b612-3abcccc4be0e</t>
  </si>
  <si>
    <t>b017604f-ca93-49a5-bffb-07c1f05963dd</t>
  </si>
  <si>
    <t>014df331-67c9-4218-84d0-9f0e7c487a38</t>
  </si>
  <si>
    <t>57dcc010-80a3-47ae-80ff-b365654ec369</t>
  </si>
  <si>
    <t>b119cdad-ae0f-4c19-9595-afbfe0ed77dd</t>
  </si>
  <si>
    <t>e03300d8-e027-46f6-b148-24a2d549ae6b</t>
  </si>
  <si>
    <t>144c55e7-b867-4466-a721-165eecbec6ec</t>
  </si>
  <si>
    <t>e126a9a4-2c5b-45c0-8b5e-ede0414918ac</t>
  </si>
  <si>
    <t>369970fc-8f66-48f4-8db8-8dc5e3dc4b87</t>
  </si>
  <si>
    <t>9ec7fc9b-1349-4517-8304-346894ec10dc</t>
  </si>
  <si>
    <t>ff481bc1-1bbc-43e5-9f88-0ee44975f8bf</t>
  </si>
  <si>
    <t>7b10ea41-ede0-4c28-ac61-0271ccaf6664</t>
  </si>
  <si>
    <t>998c924f-1046-4e06-83fc-7e3ab7364234</t>
  </si>
  <si>
    <t>86c8b83b-d3fd-43c3-af85-5767b1be8f17</t>
  </si>
  <si>
    <t>e1b710d4-2527-4b6d-b2ae-bf619d775432</t>
  </si>
  <si>
    <t>71d33a3a-44c2-4a64-9713-17ca1c8d19a2</t>
  </si>
  <si>
    <t>7e84e460-d701-44ac-a690-f9d3bac6b45b</t>
  </si>
  <si>
    <t>e7e66237-a122-4aa3-8463-e2743132e660</t>
  </si>
  <si>
    <t>180165ad-0cbc-4d84-a992-c0ab5dc735d6</t>
  </si>
  <si>
    <t>e21b3762-2054-443e-ba6f-0e99a9e26808</t>
  </si>
  <si>
    <t>c6ef94eb-0f88-4761-b49c-1024c9e51312</t>
  </si>
  <si>
    <t>a6479738-7157-494f-a222-0443884bdc22</t>
  </si>
  <si>
    <t>0cfb88b0-0c86-49f1-9c6c-f9a7b6e5a87a</t>
  </si>
  <si>
    <t>81c8c51d-d1ca-471f-8c6a-7133f8d18f88</t>
  </si>
  <si>
    <t>69fc49b0-19dd-49e6-89b4-745eafcac83e</t>
  </si>
  <si>
    <t>643892e1-fac3-4f76-9c6d-6e655df5de62</t>
  </si>
  <si>
    <t>b47de911-e519-4357-947e-0b312f804bc6</t>
  </si>
  <si>
    <t>6ddce3a7-fac0-4c6c-8cbc-db04fdaefbf6</t>
  </si>
  <si>
    <t>a25a8557-9783-4b19-bf45-0de4cb3481c0</t>
  </si>
  <si>
    <t>6aca577a-0d5b-4a5d-b2cc-18bbad336e38</t>
  </si>
  <si>
    <t>f2bd0cfa-e494-45c6-ba84-b59ad438a27a</t>
  </si>
  <si>
    <t>13e58015-9197-452a-aadb-9d8124b0400f</t>
  </si>
  <si>
    <t>475a9296-d1ce-44ac-afa6-c101567ae1a1</t>
  </si>
  <si>
    <t>876a3351-8394-4fbd-b297-e3d4a653f5d8</t>
  </si>
  <si>
    <t>86bd3081-19f3-4e5d-8d13-8b6ccdb519c1</t>
  </si>
  <si>
    <t>75ef833f-3b66-413e-8dfb-64bc896d171b</t>
  </si>
  <si>
    <t>eff89ce7-d78e-4a63-9e83-5200e3c94a1c</t>
  </si>
  <si>
    <t>dd827d67-1687-40e2-ad56-b0e8f12ac500</t>
  </si>
  <si>
    <t>1e67937a-56e4-4506-abd8-043adccafbd3</t>
  </si>
  <si>
    <t>20aa4944-590c-4b76-97d4-28eeb94cb349</t>
  </si>
  <si>
    <t>bb68fc48-1b6a-4014-9e25-e836c17bc79c</t>
  </si>
  <si>
    <t>9b2308b7-5bae-4f6b-a6b0-89258c6919e2</t>
  </si>
  <si>
    <t>dbba38f8-52b1-4392-9599-a0e56a57dba4</t>
  </si>
  <si>
    <t>6403b199-400b-4304-87c3-d418f373d838</t>
  </si>
  <si>
    <t>38646d86-90c1-4719-9482-d6d606f9435a</t>
  </si>
  <si>
    <t>ebc6f8bc-de04-464a-889d-538c877e6cfa</t>
  </si>
  <si>
    <t>4c23fe71-3508-49ad-887d-1a65dcc1fa2a</t>
  </si>
  <si>
    <t>d2993a34-7677-4e59-a4b1-b2f5bb574d4c</t>
  </si>
  <si>
    <t>f3f26a33-9436-4fb9-820c-fec94cc9ff5c</t>
  </si>
  <si>
    <t>8ffd9b31-9622-4d22-a804-11ae2a3b1a54</t>
  </si>
  <si>
    <t>2918c102-f5f4-4f7b-b2c6-9c5fb226ccd2</t>
  </si>
  <si>
    <t>73be83ea-c519-4d7f-8f1c-f44e29c8fb54</t>
  </si>
  <si>
    <t>21c22c8d-e4ee-4029-a6be-7375eb2e8b3b</t>
  </si>
  <si>
    <t>12f21674-6404-4283-bb98-92f380ac7999</t>
  </si>
  <si>
    <t>2f2636f8-7134-4f5d-beae-9c60db08e0fb</t>
  </si>
  <si>
    <t>7e796633-83db-480f-9d20-9d0e127598ed</t>
  </si>
  <si>
    <t>94d96b14-835c-4cbe-a677-727775ca2898</t>
  </si>
  <si>
    <t>656cdd59-32ff-4c44-a957-1d9aa76fdd48</t>
  </si>
  <si>
    <t>fc3d55d1-a2f4-4594-b95c-f4e9b039e927</t>
  </si>
  <si>
    <t>fc6f8bf3-b62e-449a-8aa7-43bb8f38dd63</t>
  </si>
  <si>
    <t>c29a26e8-4d42-4b93-986e-7342506db486</t>
  </si>
  <si>
    <t>d243f8b2-2422-4c33-af00-1754d9eb713d</t>
  </si>
  <si>
    <t>eb240a17-08f2-45b1-bd52-b3cec7fad8f6</t>
  </si>
  <si>
    <t>d344ff61-ba52-4879-bbde-4e0312142459</t>
  </si>
  <si>
    <t>e19c4fbb-5123-4e0b-8bae-ec041109cf67</t>
  </si>
  <si>
    <t>acedb013-1c56-45ab-8570-a55731cdc9ed</t>
  </si>
  <si>
    <t>5c660b35-24fe-4f63-aa1d-121731d2e66f</t>
  </si>
  <si>
    <t>62f39ec5-9d3a-4c8e-96f1-6db06fee405e</t>
  </si>
  <si>
    <t>2f4b2bfa-a23a-488f-8515-9cd326107043</t>
  </si>
  <si>
    <t>30333419-d4e4-43df-998d-4f9c00aadd2d</t>
  </si>
  <si>
    <t>51de6755-a74a-4726-b0ec-a60b5673cc96</t>
  </si>
  <si>
    <t>3633ff97-7086-4a02-bbf5-5f8b425c7ef1</t>
  </si>
  <si>
    <t>341abd95-8a7b-4184-9931-b7b7aa05b337</t>
  </si>
  <si>
    <t>ed304dbb-feac-4f5a-9329-f2a95dff2280</t>
  </si>
  <si>
    <t>6dfd483d-d3a0-451a-aca3-54f2ce0cdbff</t>
  </si>
  <si>
    <t>29f2cba7-5347-4fc2-8bc6-12421d9d09fe</t>
  </si>
  <si>
    <t>7c8e9c2a-2a63-4fe1-b925-396fb16db25b</t>
  </si>
  <si>
    <t>285bc7ec-f3e8-4ad0-bbab-87b2a1ef4823</t>
  </si>
  <si>
    <t>bc70f8a4-84db-407a-b583-cb57bd4b183b</t>
  </si>
  <si>
    <t>976103a6-ee4e-486d-a797-00a6845f9234</t>
  </si>
  <si>
    <t>25e1ed96-d12e-42ab-944c-2e9a08137eed</t>
  </si>
  <si>
    <t>b5a0c6e5-d4c5-494f-b663-5bcefcd76fda</t>
  </si>
  <si>
    <t>4d4ad20e-3687-40db-9d7b-3883e1edf503</t>
  </si>
  <si>
    <t>694a1c97-b630-42d3-a78d-17e5ff85b384</t>
  </si>
  <si>
    <t>e755e687-a9bb-402e-ace5-d5bfa075d5f3</t>
  </si>
  <si>
    <t>2550eab6-baaa-4694-a3c3-6daf910784ba</t>
  </si>
  <si>
    <t>354b3bf4-74e9-4e69-8390-1d9664200449</t>
  </si>
  <si>
    <t>c60b206f-b344-4758-8089-88cd7e86d2d5</t>
  </si>
  <si>
    <t>ca4359dd-49d4-441e-8491-b092f9c6f617</t>
  </si>
  <si>
    <t>a9cee3a4-cdbd-4b46-9ab4-c55e475ad5b7</t>
  </si>
  <si>
    <t>081c9a0e-47ba-4686-8410-b93021c61777</t>
  </si>
  <si>
    <t>e21bc036-9c20-4e3e-9e98-001b6b4d9d0d</t>
  </si>
  <si>
    <t>123f297b-8fd6-46c8-bf5e-4c737e91653a</t>
  </si>
  <si>
    <t>5797a78b-33ae-40d0-ae7f-50890f0d4833</t>
  </si>
  <si>
    <t>68c560fe-0b1d-4658-aa46-98bdb0da009f</t>
  </si>
  <si>
    <t>93b81b9d-6c4d-403b-b119-c83094621873</t>
  </si>
  <si>
    <t>81226ec9-f869-46cf-89ce-dc9bc75e1c32</t>
  </si>
  <si>
    <t>1b856cf3-b4cc-4d1f-ac31-90de69c6efbe</t>
  </si>
  <si>
    <t>1c4cb460-d516-4b1b-9c93-5818d6be62bb</t>
  </si>
  <si>
    <t>cc09f7a4-bd5d-4adb-87c4-494196796c93</t>
  </si>
  <si>
    <t>be1126df-b093-4c99-98fd-5282a96c4cdf</t>
  </si>
  <si>
    <t>cdd0a0a9-d046-4c5e-bf7d-1a69373f91ab</t>
  </si>
  <si>
    <t>aaf320b9-f3b3-4896-bcfb-ed6124fd9460</t>
  </si>
  <si>
    <t>59f5b7d9-d4c0-4580-8ace-9150b2fcc779</t>
  </si>
  <si>
    <t>f0410692-4c7e-4a10-b598-3667137262cf</t>
  </si>
  <si>
    <t>08ab228d-ba43-4fb4-947b-a1b7b961b948</t>
  </si>
  <si>
    <t>3774a3f2-9003-488d-a670-77f412474a33</t>
  </si>
  <si>
    <t>9bede6fd-2eea-4824-836c-97dc15f131a8</t>
  </si>
  <si>
    <t>71e8bf9b-1513-424f-9d11-8331296a1c17</t>
  </si>
  <si>
    <t>271577ca-210e-407a-919f-436b3372a663</t>
  </si>
  <si>
    <t>95d076d9-4796-4c83-a004-ac56f49dc4f2</t>
  </si>
  <si>
    <t>d171bd86-4536-4b27-bca2-253b386a5908</t>
  </si>
  <si>
    <t>c6bdec7b-7bc2-49ea-8e41-a7af1cfb2c36</t>
  </si>
  <si>
    <t>15d73e07-6ac1-415c-9544-660ee72d3e66</t>
  </si>
  <si>
    <t>4f2b641b-6777-4ece-b028-4c15dd277b1d</t>
  </si>
  <si>
    <t>6566e104-5622-44d7-83c1-226f3a1b81c8</t>
  </si>
  <si>
    <t>d550eba1-6411-4120-a274-204b6e80b66e</t>
  </si>
  <si>
    <t>8267ffc7-1cf7-4d0a-97e0-af77e97d65c4</t>
  </si>
  <si>
    <t>11bdc2f0-a986-4af2-a7af-ede9ae834fde</t>
  </si>
  <si>
    <t>6bd90dda-0d39-49d8-94a0-19102ece6bb2</t>
  </si>
  <si>
    <t>76d3b46e-952e-4813-b687-75f695f57573</t>
  </si>
  <si>
    <t>28982efb-ae25-4022-98fd-e46e6246e687</t>
  </si>
  <si>
    <t>c4928429-2e2c-4231-be7a-58cef0822242</t>
  </si>
  <si>
    <t>c1b28475-9d1f-48ce-ba3c-81a641c77989</t>
  </si>
  <si>
    <t>ab2151ed-787f-461f-b472-b0cdf42d3d01</t>
  </si>
  <si>
    <t>39992c3c-13f0-4efa-954c-27e0f8b0c2f9</t>
  </si>
  <si>
    <t>237a6d50-7c99-475b-a103-649707b8f925</t>
  </si>
  <si>
    <t>08537e0f-d9b1-45a8-8acc-edaaa48f9464</t>
  </si>
  <si>
    <t>f5214079-e244-402f-afe7-7989a6427ea7</t>
  </si>
  <si>
    <t>b717c3c4-aff5-424d-911a-077b000b32d9</t>
  </si>
  <si>
    <t>475d8450-69c4-4802-b95b-f85cc38f558b</t>
  </si>
  <si>
    <t>57f244ca-d2f6-4c81-9a79-f3284900dee4</t>
  </si>
  <si>
    <t>7b1f6c64-be52-48b7-a04f-663c26e15224</t>
  </si>
  <si>
    <t>5239f215-41d0-47ad-bb68-22ae15e40271</t>
  </si>
  <si>
    <t>40e107c8-2c32-4f24-971c-bc6816e679c1</t>
  </si>
  <si>
    <t>258c62fd-9f17-4a7c-96f7-eb144f90d0c2</t>
  </si>
  <si>
    <t>00e93d7c-5f25-4ee7-8b38-9aef0fb97eab</t>
  </si>
  <si>
    <t>644240be-c9a7-4e4c-b367-4af72a2db2f5</t>
  </si>
  <si>
    <t>94330846-fc80-4007-b825-b331e51885e9</t>
  </si>
  <si>
    <t>915fea40-45f0-4f67-8a63-3b38d92c1d1c</t>
  </si>
  <si>
    <t>4e06bc1f-3681-482f-af3c-ad85b875655c</t>
  </si>
  <si>
    <t>1f799e6a-6620-49bf-9343-31459f6bac0b</t>
  </si>
  <si>
    <t>91925085-d0e0-4c19-9e96-1bdb4f0d429d</t>
  </si>
  <si>
    <t>aca4ced7-9065-4fab-b1db-ddcfb16326c4</t>
  </si>
  <si>
    <t>d08e520f-a9ff-4750-b378-a12bb1137f5d</t>
  </si>
  <si>
    <t>21a6673d-d5a5-46fe-b048-bdfad9ddc30a</t>
  </si>
  <si>
    <t>ae4c0d3e-d358-42ee-a2a9-efb1c817da71</t>
  </si>
  <si>
    <t>21f8ca83-f3ba-4062-865d-1aefddff06dc</t>
  </si>
  <si>
    <t>bdf190b0-475f-446e-8adb-bbdff94c4e25</t>
  </si>
  <si>
    <t>2ac648a4-9685-4382-b52e-ddd25edd80c9</t>
  </si>
  <si>
    <t>c29e66bd-a5e5-42fe-8cd4-5ea596e776fd</t>
  </si>
  <si>
    <t>90936772-fef6-4fb2-8471-3065269d8848</t>
  </si>
  <si>
    <t>03e7cdca-6428-427b-abe4-d76b87f0f841</t>
  </si>
  <si>
    <t>b6a1bbff-3929-4d92-bfe0-47b46056cb7f</t>
  </si>
  <si>
    <t>362609e5-7eeb-47f7-8f07-e54ea949298c</t>
  </si>
  <si>
    <t>3f88a70b-c409-4da3-87fc-7023f1d5f41b</t>
  </si>
  <si>
    <t>13cb5d79-2d3f-49ea-9147-0c77283301b5</t>
  </si>
  <si>
    <t>a4aa43a8-ff72-4873-92db-7b9a6ffc8b67</t>
  </si>
  <si>
    <t>0cd12874-3d83-48ba-ab2f-8fb8fb340523</t>
  </si>
  <si>
    <t>80e64f5f-8b06-4b93-9724-82ebb3081c9a</t>
  </si>
  <si>
    <t>e0725c0e-f869-48ba-b786-42028ac83a56</t>
  </si>
  <si>
    <t>2b689535-de35-4acf-b3e6-33e77f2919f9</t>
  </si>
  <si>
    <t>964d808f-b0fd-47f3-9561-f10a82a80226</t>
  </si>
  <si>
    <t>d0f35765-3459-4e39-9cb4-87d15933b788</t>
  </si>
  <si>
    <t>8a3d340c-1029-414b-a282-ce74dc4c1a6b</t>
  </si>
  <si>
    <t>d151a820-90d9-4d0f-9e64-a2c628908fcc</t>
  </si>
  <si>
    <t>b6f3f4d1-c2c5-4642-8f55-3a3881ea5b6e</t>
  </si>
  <si>
    <t>b0e1bb95-1707-419e-bf0b-be55b5ba97ae</t>
  </si>
  <si>
    <t>59f6889e-6d29-4363-8877-e480254818e2</t>
  </si>
  <si>
    <t>91ce2d08-a6e1-464b-a928-1f54322b0abb</t>
  </si>
  <si>
    <t>92de3cb4-bb21-4d65-9746-a9d2aa20fa9f</t>
  </si>
  <si>
    <t>920fef89-c2f3-4fbc-ac6a-614dbda41d40</t>
  </si>
  <si>
    <t>d56404e7-620e-4b61-88bc-775699a2131d</t>
  </si>
  <si>
    <t>f8eb8751-1dd6-46f1-a264-9554b7c02385</t>
  </si>
  <si>
    <t>17f69f62-a905-4f23-9377-70b09816bdcc</t>
  </si>
  <si>
    <t>90ec096b-62cd-47c8-a73a-522728af0bcc</t>
  </si>
  <si>
    <t>ed1d961d-58e0-4998-93f9-e79d7e15a290</t>
  </si>
  <si>
    <t>eaed68e2-5376-4adf-907c-46f4cc172dda</t>
  </si>
  <si>
    <t>bbcad697-c37b-4b0f-bc64-e409eccbe3ca</t>
  </si>
  <si>
    <t>f417eb09-daa3-4a9b-b80b-3ee02a1e72a3</t>
  </si>
  <si>
    <t>5960c2b9-f70b-4a47-bd24-1d11ce38be38</t>
  </si>
  <si>
    <t>9a7122f1-786b-4422-b88f-ea1f965fd13c</t>
  </si>
  <si>
    <t>6ba1cd7b-8845-4fc1-b3fa-1fedcbd0fdf1</t>
  </si>
  <si>
    <t>43dcd067-ed48-4ff4-9cd8-a1828561071e</t>
  </si>
  <si>
    <t>0f72ed6d-f1d5-43eb-8942-33dfa0d901ba</t>
  </si>
  <si>
    <t>217e5523-8c18-46bd-98ed-b05c8b31737a</t>
  </si>
  <si>
    <t>681668db-faa8-41ab-8f29-614151b9cf3b</t>
  </si>
  <si>
    <t>1a78aa13-4718-46b1-88f7-11c2cb59435d</t>
  </si>
  <si>
    <t>f4c04c1b-f804-4de7-bc84-f60572355297</t>
  </si>
  <si>
    <t>2cf75e83-739a-49da-b0c7-57fbaeafcc9a</t>
  </si>
  <si>
    <t>776eeac7-cab3-4060-ba16-0b704ac3cf89</t>
  </si>
  <si>
    <t>ab493253-b00e-4d49-bcc2-abc1f57a678d</t>
  </si>
  <si>
    <t>201196bf-1492-4866-bdfd-ae7b7d4576bb</t>
  </si>
  <si>
    <t>9156f3cf-0669-4880-8f5c-541cd34a9985</t>
  </si>
  <si>
    <t>dcb1d054-dc74-4e4b-a4a5-d93181c3aa72</t>
  </si>
  <si>
    <t>93315597-d614-4c4a-a4eb-d0eec9b9900d</t>
  </si>
  <si>
    <t>c7d84285-5b00-4050-a30d-e7769fe30950</t>
  </si>
  <si>
    <t>aace8d85-c386-409e-a91f-f089ea9eb734</t>
  </si>
  <si>
    <t>8358fec5-8163-45b6-aaff-43c0c2154ec6</t>
  </si>
  <si>
    <t>fa948fc5-a204-46e4-84d2-36eaa9d0f6ab</t>
  </si>
  <si>
    <t>8e1c749d-f2d5-4064-93f9-683c6ae39b15</t>
  </si>
  <si>
    <t>e96a0ba4-3888-4ff9-a1fc-0963bc90ce56</t>
  </si>
  <si>
    <t>f742fa10-3782-486f-a73e-565c890e016d</t>
  </si>
  <si>
    <t>9a53f2f4-8229-4c35-8169-f4475f9b24e4</t>
  </si>
  <si>
    <t>8bbee861-96ec-4d35-87b3-61a384dddabc</t>
  </si>
  <si>
    <t>ed5fad02-af23-49b3-980b-01eb030fc0fe</t>
  </si>
  <si>
    <t>b31c5814-6382-4dc1-a290-6ed00c0e1a28</t>
  </si>
  <si>
    <t>ee28ce5f-de64-48fe-9343-c4dfe20bc62c</t>
  </si>
  <si>
    <t>c6e62fa8-fce7-4fdf-ad2b-e3af33d63f0d</t>
  </si>
  <si>
    <t>fa962f3e-d617-46ef-a083-0a4f8ad79e73</t>
  </si>
  <si>
    <t>290fb027-3ff3-41b5-8f5a-1d17a22d44b4</t>
  </si>
  <si>
    <t>2719989c-be23-4046-814a-e258367b3b20</t>
  </si>
  <si>
    <t>6f6eedc1-f705-4d57-b1c0-e446ebf88ebf</t>
  </si>
  <si>
    <t>ccd9f478-b912-48b7-a75d-842ddb8ac68d</t>
  </si>
  <si>
    <t>ce1f9d2e-e987-400e-8c9f-9eeb09d745d0</t>
  </si>
  <si>
    <t>8ebe3d5f-b25a-408d-ad76-2ef0c9ded20c</t>
  </si>
  <si>
    <t>c962e44a-2fe2-4ee4-8e53-915d873ff3bb</t>
  </si>
  <si>
    <t>ae9e5ceb-0bf8-405c-9b68-a0672571e693</t>
  </si>
  <si>
    <t>d2450c21-55c9-4a40-8dff-899608b7d0ef</t>
  </si>
  <si>
    <t>09eeecdb-8996-41ad-ae4c-32aa30f799fd</t>
  </si>
  <si>
    <t>f2988053-5165-4fbf-89cb-a8ab378f4d69</t>
  </si>
  <si>
    <t>7bcb6e1e-6526-4a61-af9b-9a45ab9ad30c</t>
  </si>
  <si>
    <t>36680545-47f1-4a2c-9a84-18ecd907ac6d</t>
  </si>
  <si>
    <t>45c2b5b9-be14-4ec5-80f0-a10b6b180289</t>
  </si>
  <si>
    <t>1d6ff6e3-068b-4523-9253-bdde4f934a9d</t>
  </si>
  <si>
    <t>30f94a2d-ddd6-4725-919d-f85b77df4d2d</t>
  </si>
  <si>
    <t>a4b5439e-45dd-4b5a-9ff4-14eeec23fdaa</t>
  </si>
  <si>
    <t>18937e91-5ff5-46e3-be22-60aea4591803</t>
  </si>
  <si>
    <t>1c733cc2-a1a5-4776-ad30-1c7953e8f9bd</t>
  </si>
  <si>
    <t>6950f578-3f9c-4edd-a51c-d9b2ad3d2db4</t>
  </si>
  <si>
    <t>b5ba8a97-5b15-4dc9-ab71-e8571edc35db</t>
  </si>
  <si>
    <t>b917254f-4b03-4b97-8ad4-406a17b79b9e</t>
  </si>
  <si>
    <t>ee041835-703a-45a6-9763-b066e6d96cee</t>
  </si>
  <si>
    <t>81f047f3-1422-4e63-8b91-18e2a3d0326c</t>
  </si>
  <si>
    <t>b722f939-5265-4994-84ef-c61cb87272fc</t>
  </si>
  <si>
    <t>ff5c9516-59c3-47e4-a31f-455917ba3017</t>
  </si>
  <si>
    <t>6c2ecc9c-5050-4f4e-be33-8b5b5cbe145c</t>
  </si>
  <si>
    <t>9bafa671-fa87-48d0-b68f-259c5ff18ad3</t>
  </si>
  <si>
    <t>85017324-15b5-495a-be45-b045a8e9f17b</t>
  </si>
  <si>
    <t>786efff9-8693-4128-91ec-2540f866a7f9</t>
  </si>
  <si>
    <t>a1d241fb-1f71-40d6-afe5-ca8fd8772701</t>
  </si>
  <si>
    <t>3c990b9e-3753-411e-8107-85e765616340</t>
  </si>
  <si>
    <t>ced256f8-9cc3-42f8-a561-d025ad32a598</t>
  </si>
  <si>
    <t>f76a40df-6d79-443b-8685-47166a1876e3</t>
  </si>
  <si>
    <t>7655e57d-ddb2-4396-a9eb-5de206ac01c6</t>
  </si>
  <si>
    <t>1cb42e44-07ca-4bfc-ab5c-06372f528f7e</t>
  </si>
  <si>
    <t>c1be71c1-3db9-4d63-89b3-0ab92766a27e</t>
  </si>
  <si>
    <t>33efc453-8bd9-4a5d-8119-c08f64cb22b5</t>
  </si>
  <si>
    <t>ff580087-cb3a-4aa8-a9fe-4f60c0361023</t>
  </si>
  <si>
    <t>092b1b94-78f9-49aa-98c5-8a7e8f820665</t>
  </si>
  <si>
    <t>502061b6-b7dd-454c-bd75-729577fbc657</t>
  </si>
  <si>
    <t>394f7acc-fb86-4b5a-b450-3c58404febdc</t>
  </si>
  <si>
    <t>9e29f6f5-70db-45e4-b9a2-46fbc8c5e94d</t>
  </si>
  <si>
    <t>37759b77-f5e6-4ec9-9027-972696cc0026</t>
  </si>
  <si>
    <t>5ad43a5f-bf6a-48ef-990b-e9c5178d551e</t>
  </si>
  <si>
    <t>d39e832f-9e85-449e-ac2c-1901d80d0eb0</t>
  </si>
  <si>
    <t>a9710e63-ad89-44b9-bd20-031e9540dd78</t>
  </si>
  <si>
    <t>92115dd1-72d2-49c3-9b8a-49f597794a39</t>
  </si>
  <si>
    <t>432048a5-fad1-4030-aea8-6b81dc1b9590</t>
  </si>
  <si>
    <t>8e240790-4499-4a33-ac49-36e74c526f08</t>
  </si>
  <si>
    <t>be06795a-5c6c-4a10-8d03-8e127a1fabf6</t>
  </si>
  <si>
    <t>57366039-2b59-4f3c-b6af-572bcbcdb463</t>
  </si>
  <si>
    <t>80ac1b1f-bdfc-4fdd-aeeb-41d4b5111639</t>
  </si>
  <si>
    <t>82512f4e-1327-48c2-b3f3-04122ea9ac47</t>
  </si>
  <si>
    <t>773fcbb0-aeff-4202-b968-68077741e76a</t>
  </si>
  <si>
    <t>219b4492-3a5f-41ac-98da-b1bfce6170ee</t>
  </si>
  <si>
    <t>365891e4-7669-4900-85b9-f70e4d239928</t>
  </si>
  <si>
    <t>b04b5653-2ef1-4e96-af1e-e8f50e48b762</t>
  </si>
  <si>
    <t>d42ddc82-3c28-49ae-b922-204b336dcdde</t>
  </si>
  <si>
    <t>b3fab922-42b7-4d38-9c5a-84b3bb283205</t>
  </si>
  <si>
    <t>b8514746-efaf-469a-a031-daa8c5b4c8f4</t>
  </si>
  <si>
    <t>cd13d0ed-c194-4af6-850d-892612fc7267</t>
  </si>
  <si>
    <t>b6249597-41e9-4619-9498-8dc926269357</t>
  </si>
  <si>
    <t>b9b52d79-606f-42d0-8c64-e0f216a17a4a</t>
  </si>
  <si>
    <t>e5f4e1f6-9d23-480a-9b0d-cff9fc0d8c3d</t>
  </si>
  <si>
    <t>fded3631-9bd6-4740-b417-eaef2cec0d00</t>
  </si>
  <si>
    <t>5e5d9fc3-6381-4297-8924-f45f338ed269</t>
  </si>
  <si>
    <t>9778f574-1ae5-43c0-a629-2b43ef119983</t>
  </si>
  <si>
    <t>60d2de6f-8890-440b-8be5-d2988e05d52a</t>
  </si>
  <si>
    <t>d45bbf62-2a8f-4463-afa6-6389e8056ac5</t>
  </si>
  <si>
    <t>51c0b494-93f5-4ee1-9c42-95b2cdc7c2f2</t>
  </si>
  <si>
    <t>9fc1a9c9-3f96-4e84-8a67-b1a627a293da</t>
  </si>
  <si>
    <t>901d145c-fd53-4d20-924a-0b1986b07505</t>
  </si>
  <si>
    <t>2c48beac-7999-4fe6-9bad-326e962b2128</t>
  </si>
  <si>
    <t>ad9dc1d8-3f1b-4c51-bf89-3f6d95ae233d</t>
  </si>
  <si>
    <t>018608c9-bc27-45c2-961a-5386755ee12f</t>
  </si>
  <si>
    <t>ff2dd9ec-3c48-47f5-9a88-e3aa69d36850</t>
  </si>
  <si>
    <t>3c505144-06fa-4c97-86d1-adf9370be08f</t>
  </si>
  <si>
    <t>f96c9c6c-b0fb-4986-bec2-95cc5d05654b</t>
  </si>
  <si>
    <t>49b25ae0-249e-4aae-88c9-b3fd23ef92a6</t>
  </si>
  <si>
    <t>7dd156e5-09eb-4cd2-95a0-5c06e2361852</t>
  </si>
  <si>
    <t>76e4911b-16aa-4561-aebc-6205cd74d8c2</t>
  </si>
  <si>
    <t>9bbed36d-b676-4fcf-b2a4-4d2c64b4541c</t>
  </si>
  <si>
    <t>48a23ebd-d5f1-4c8b-b3f2-6f8f3b90f247</t>
  </si>
  <si>
    <t>b5aa5b7e-de67-4f38-9ba3-3aaceeeea8f1</t>
  </si>
  <si>
    <t>71580dee-1687-42b8-a3ca-51c35e51c28f</t>
  </si>
  <si>
    <t>32750a41-543d-49cb-b07f-bd4d35484c8d</t>
  </si>
  <si>
    <t>8f89f1cf-053a-4582-ab6e-914e8c458340</t>
  </si>
  <si>
    <t>eb6734ad-8e5e-44cf-a3cd-9aa160c51d77</t>
  </si>
  <si>
    <t>02aee247-df35-4b51-898b-a5c6678c7317</t>
  </si>
  <si>
    <t>acdaa9c0-b30f-4da0-aa8e-6c9a8cae84a1</t>
  </si>
  <si>
    <t>e2585390-0e42-4a7a-b8ae-df36bbda3222</t>
  </si>
  <si>
    <t>06d81800-1eb6-4189-a5b1-4e17e79d18f9</t>
  </si>
  <si>
    <t>540a1912-0134-480e-a848-8329ecca996d</t>
  </si>
  <si>
    <t>67d7d328-b088-4c72-8cbd-db18186c7731</t>
  </si>
  <si>
    <t>d0056b3b-1226-4cb7-b892-35e7654e0138</t>
  </si>
  <si>
    <t>390d489a-d310-4546-9ae2-94adafa9a1eb</t>
  </si>
  <si>
    <t>c5a724d3-2762-4ae5-aa9e-c412a27d2cb8</t>
  </si>
  <si>
    <t>9b8f8a83-a010-4305-829c-e1391801a5b5</t>
  </si>
  <si>
    <t>316da431-34c1-4e25-970a-e47332ebc5ed</t>
  </si>
  <si>
    <t>89e32442-fcdd-45f5-a9e9-4118ceb48ac2</t>
  </si>
  <si>
    <t>8a907215-756f-4334-87b8-8ae9c2c74fb1</t>
  </si>
  <si>
    <t>5648c90a-58fa-4f3c-a137-c7c63a40310c</t>
  </si>
  <si>
    <t>155c1ce0-6ac0-4437-8624-5dbb346a86b7</t>
  </si>
  <si>
    <t>e7af99b2-122f-49f6-84f9-b594edd3542f</t>
  </si>
  <si>
    <t>22a32871-c6f1-47a2-a439-be68bd7b5a90</t>
  </si>
  <si>
    <t>bdd64459-b284-4ebd-a039-dcecf02be7c9</t>
  </si>
  <si>
    <t>0b69396f-32bb-4176-8e88-e3c97c8e6bae</t>
  </si>
  <si>
    <t>04328054-1efb-4873-b39c-d44323e8515a</t>
  </si>
  <si>
    <t>7804b7ea-6fb2-482a-a642-9c49d04b9ac7</t>
  </si>
  <si>
    <t>3767d0fe-b2ce-42b1-94d4-be6c8ac2fbd3</t>
  </si>
  <si>
    <t>3a11a097-9d9e-4674-b9bd-d9f6d257df66</t>
  </si>
  <si>
    <t>0e449d72-a982-4854-9f82-042590c99fcc</t>
  </si>
  <si>
    <t>e4aba528-3577-424e-a9ee-ab37d5b053f4</t>
  </si>
  <si>
    <t>57f0c44e-3670-4475-8c7d-9ea466821b52</t>
  </si>
  <si>
    <t>f78435cf-dffd-44eb-b909-78801154e85b</t>
  </si>
  <si>
    <t>f349da89-4ff0-486e-836f-77e869b5de6b</t>
  </si>
  <si>
    <t>18b76a78-4d7c-458c-b961-636ef76aebc3</t>
  </si>
  <si>
    <t>95b52af3-a460-4df6-9830-c5f096bc8f7e</t>
  </si>
  <si>
    <t>7dee1661-7e25-4f14-8700-c31ac2df93b6</t>
  </si>
  <si>
    <t>e946eb6f-4d38-4d58-9774-6abd184b0ad2</t>
  </si>
  <si>
    <t>f5d7a6d7-2804-4d36-8aec-5ef319d98ec5</t>
  </si>
  <si>
    <t>f7ba9433-9214-4127-ad28-5b0a3015d2b6</t>
  </si>
  <si>
    <t>c611b85e-04f3-4ddc-a656-2566227aca7e</t>
  </si>
  <si>
    <t>bb8a72df-1a15-45e7-b559-44a957aa2a8a</t>
  </si>
  <si>
    <t>9a862ecd-0249-4062-a372-90e63ff0e873</t>
  </si>
  <si>
    <t>3a9fa133-d6a8-4424-8c10-784f84f85e45</t>
  </si>
  <si>
    <t>e7045285-db4c-4b3d-accf-d00f443ff869</t>
  </si>
  <si>
    <t>84a4e52c-7dbe-4328-ad8c-6e09d01fa0f9</t>
  </si>
  <si>
    <t>4e90e6b3-619e-4963-8b3e-1430d55c6c83</t>
  </si>
  <si>
    <t>261ee7a2-e21a-437b-8b72-1198ad6230c8</t>
  </si>
  <si>
    <t>f4cafe6c-dd01-4307-b5c8-b79379e7ecdf</t>
  </si>
  <si>
    <t>60a94915-a3de-49d9-adb3-fe7055533c73</t>
  </si>
  <si>
    <t>1b28f66b-300d-4c29-99cf-34e32611406d</t>
  </si>
  <si>
    <t>2a575571-aaf2-4b1b-a824-b363ecb110d9</t>
  </si>
  <si>
    <t>72269814-dbca-4a89-b7ee-fbc4de34cda0</t>
  </si>
  <si>
    <t>643e4f7c-7ec6-4389-a9fe-52f22ed3e322</t>
  </si>
  <si>
    <t>da35cddb-1a40-4ad7-bb97-4371cd2b0d28</t>
  </si>
  <si>
    <t>99430932-c65d-4e94-a078-05707e1869ac</t>
  </si>
  <si>
    <t>cc44715f-5f8d-4083-9e82-c91324c0d2f6</t>
  </si>
  <si>
    <t>8450d409-9e9b-4936-bec4-68df2fefb232</t>
  </si>
  <si>
    <t>7a49c15c-12cf-4398-95b8-5c4c35f385fb</t>
  </si>
  <si>
    <t>44fe50d1-c1a2-4716-9358-7f8a0d4c092a</t>
  </si>
  <si>
    <t>1f5e0dbc-8a3a-4754-8e5c-6e200a5aaf61</t>
  </si>
  <si>
    <t>b9174a69-a0cb-4a6a-a6c8-15315b4787fb</t>
  </si>
  <si>
    <t>b1a5401a-e6a9-45d3-a1ac-1fbaf617305a</t>
  </si>
  <si>
    <t>6584626b-6763-4294-ad3f-10e11a29f3ff</t>
  </si>
  <si>
    <t>ac36c00c-3968-419e-84a3-4985d1243ae0</t>
  </si>
  <si>
    <t>28594aaa-83ff-4428-a6e4-977b0371a5cf</t>
  </si>
  <si>
    <t>8fc32e47-2483-472e-bbd9-5b7e02b530de</t>
  </si>
  <si>
    <t>5cb54a49-5cb0-4e0b-8159-8c3be3ac572b</t>
  </si>
  <si>
    <t>d3d026ad-49e1-4723-9f6b-95eaf1d5abe4</t>
  </si>
  <si>
    <t>e46349de-5724-4dba-9332-0d87f13664f2</t>
  </si>
  <si>
    <t>a3f6532c-5990-439a-956d-9cbd2efbc253</t>
  </si>
  <si>
    <t>14fa89ef-82f2-46f8-b5ee-418876faa3ae</t>
  </si>
  <si>
    <t>e725ba5a-3a92-4695-a9ea-64cf9bb7dc17</t>
  </si>
  <si>
    <t>9cc9a7ee-066d-43d1-962e-265fcfea1302</t>
  </si>
  <si>
    <t>195b0e2c-5f8a-46a7-a226-b504d29f90db</t>
  </si>
  <si>
    <t>ceb180a4-e66b-466f-a433-1036ce171fb2</t>
  </si>
  <si>
    <t>900ce8cd-1117-4ba0-a1fd-7655dfbe1853</t>
  </si>
  <si>
    <t>c8ef9857-7915-4087-a92f-1efad2f5d81a</t>
  </si>
  <si>
    <t>37fd49ab-1b7f-4fdf-85f5-72dfbfff2a20</t>
  </si>
  <si>
    <t>5af539ed-01d0-42e8-932d-b45d937249c5</t>
  </si>
  <si>
    <t>18cc2ab1-1b08-4391-ba08-ebf261d79e90</t>
  </si>
  <si>
    <t>e708d719-c106-49cd-b9a3-1a40575fbd5c</t>
  </si>
  <si>
    <t>039dee6a-506e-4e8e-911b-7c67f2505509</t>
  </si>
  <si>
    <t>088ce67c-a1a5-44a8-8677-ec7042577cce</t>
  </si>
  <si>
    <t>942d3706-8c4b-4aa5-abe0-7c66266f089a</t>
  </si>
  <si>
    <t>62d50bf1-dad1-4392-95aa-59a4c37d620a</t>
  </si>
  <si>
    <t>123941b5-0a56-4a65-9c18-851ac21f3db1</t>
  </si>
  <si>
    <t>7f0524ee-6711-4ec2-93d1-aec7200c456e</t>
  </si>
  <si>
    <t>9a29a87c-40a4-4d07-bfc8-7e21a1257137</t>
  </si>
  <si>
    <t>1f679c9b-5dc7-4b09-8861-df064561502b</t>
  </si>
  <si>
    <t>c3edec31-5e58-4801-bb35-f79b72b71883</t>
  </si>
  <si>
    <t>20696f04-b482-463a-ab16-da3dbf468bfb</t>
  </si>
  <si>
    <t>99dbd25b-1337-4491-b6c1-6f27ec4e05bf</t>
  </si>
  <si>
    <t>2de90a1a-4ecb-4af6-be36-108208c545d6</t>
  </si>
  <si>
    <t>32ce67cb-7211-4b41-8ca0-3ac1c80f231c</t>
  </si>
  <si>
    <t>c9e9ec62-fd1d-4527-b082-7285a71517e6</t>
  </si>
  <si>
    <t>6be74717-bb15-4660-9cc6-7a79494bb482</t>
  </si>
  <si>
    <t>e3019382-b8df-4997-b1ea-9879ce489765</t>
  </si>
  <si>
    <t>fbccc04d-f412-498e-bb99-0504e26726ea</t>
  </si>
  <si>
    <t>2fc2d5db-e7be-4b6a-a201-364f1b5cc335</t>
  </si>
  <si>
    <t>3743788e-3755-4143-866e-e95f15e7dddb</t>
  </si>
  <si>
    <t>9d6b8f3e-4a50-43f2-858a-180fb6d825ec</t>
  </si>
  <si>
    <t>918c97e2-adee-4727-a569-f5a6b4b7326e</t>
  </si>
  <si>
    <t>67854991-ab88-43ba-b02d-9dc7bc07fdd2</t>
  </si>
  <si>
    <t>a0719f5a-ff79-4ea6-a947-33407f7041ee</t>
  </si>
  <si>
    <t>dc86447c-8631-4802-9dbd-cf39af503d99</t>
  </si>
  <si>
    <t>dc9e4883-2a2c-4a89-9d79-8385a49ce4dc</t>
  </si>
  <si>
    <t>f973a3d8-1092-4433-accb-5005df52b151</t>
  </si>
  <si>
    <t>7d0643c9-a9e0-479f-862c-267c70c30686</t>
  </si>
  <si>
    <t>c5e8af22-5664-4117-9c90-dc952a4d91ff</t>
  </si>
  <si>
    <t>4925ffc9-bb34-49ac-be43-c41fd9263ba0</t>
  </si>
  <si>
    <t>780c58e8-11a3-409f-8140-185aec71afda</t>
  </si>
  <si>
    <t>80e67234-3c5e-4bf1-83b2-2f6e821cf0c1</t>
  </si>
  <si>
    <t>5c9337b6-1a76-479a-ad73-5820af2ba42c</t>
  </si>
  <si>
    <t>5f7b9fce-ad87-4d5c-b2ba-f776dad9f787</t>
  </si>
  <si>
    <t>89cdbc95-3de3-410f-a46a-6e9096caa18e</t>
  </si>
  <si>
    <t>647567e5-bbda-4acd-b589-837c68b3a04a</t>
  </si>
  <si>
    <t>b6b7c37a-1bf4-4eaa-b43a-0522526ca5a0</t>
  </si>
  <si>
    <t>959e0449-f455-4880-b760-0e6bc24e221d</t>
  </si>
  <si>
    <t>4e2718d5-e48c-417a-ae85-2db40993e74e</t>
  </si>
  <si>
    <t>6e5e457d-9a4f-4b60-8749-e71ac8ef2403</t>
  </si>
  <si>
    <t>ae53484f-ef48-4de6-9302-5d02d0139e38</t>
  </si>
  <si>
    <t>efe650f9-9d40-4c1b-b3fe-68228240923d</t>
  </si>
  <si>
    <t>51ad2bc7-d985-45b6-9c1c-83fd87ea191a</t>
  </si>
  <si>
    <t>1749dffb-cce2-4201-8499-77071d147b72</t>
  </si>
  <si>
    <t>be60398e-2562-4d28-932d-fbcf52744f6d</t>
  </si>
  <si>
    <t>13642339-6276-4c50-a2eb-a18425f0c0f7</t>
  </si>
  <si>
    <t>7a4d52f3-72e5-4eb2-932a-c6ae71c9d151</t>
  </si>
  <si>
    <t>f0bb9df2-9800-489d-a142-41ec66169b30</t>
  </si>
  <si>
    <t>0d6e9a27-5344-441c-b8fb-2066b4679ef9</t>
  </si>
  <si>
    <t>bdd7df15-a66d-47ad-8818-fb8769c87d30</t>
  </si>
  <si>
    <t>7362e772-c624-4445-8883-e4fbbd4bde90</t>
  </si>
  <si>
    <t>6819da26-ef4b-404c-978d-6f442983add5</t>
  </si>
  <si>
    <t>22c8b78a-f7ce-42a1-8aa0-05f105bc8e3a</t>
  </si>
  <si>
    <t>41f00415-6e1b-45b9-b8ef-da6d299351e9</t>
  </si>
  <si>
    <t>3807ab58-f1c7-4d4f-9772-2fa20787ea4d</t>
  </si>
  <si>
    <t>9412b1ba-e282-4a35-8715-68f5c35877e8</t>
  </si>
  <si>
    <t>d54899e8-e1cd-440f-94e4-89b0bd85f8b0</t>
  </si>
  <si>
    <t>be8f1925-4288-49d9-bb39-dde23b3461ff</t>
  </si>
  <si>
    <t>760b03f2-b053-4d7e-a10b-b3aecae1c386</t>
  </si>
  <si>
    <t>1cd6f935-19d9-4b91-974a-ff8b579f24c0</t>
  </si>
  <si>
    <t>2925e3cf-1ce5-4384-9f61-f150b19271d0</t>
  </si>
  <si>
    <t>a56376de-2ce5-4121-bd6e-9bab840ebeb6</t>
  </si>
  <si>
    <t>e2aeaaa8-7937-4896-af96-87763eca4eb0</t>
  </si>
  <si>
    <t>a07da785-205a-42f9-b794-c8d49b4eb7e1</t>
  </si>
  <si>
    <t>7528ca01-452b-4d8b-94d6-e5e98bcc52e0</t>
  </si>
  <si>
    <t>bbef9dea-4441-4b70-b753-f90a212206ce</t>
  </si>
  <si>
    <t>80c1ed8f-8596-4abd-abaf-8388750fe766</t>
  </si>
  <si>
    <t>c964e647-96f4-4b4f-94ae-914168a28651</t>
  </si>
  <si>
    <t>3ccb4e01-ad6f-4abd-8dea-1e4078274883</t>
  </si>
  <si>
    <t>11eb556c-5dbd-4daf-8e9e-2572ea86451c</t>
  </si>
  <si>
    <t>341857ee-f508-4231-8648-36970fca97df</t>
  </si>
  <si>
    <t>b93ba8ad-490b-4a47-b3c7-39fd5d78e374</t>
  </si>
  <si>
    <t>b82a7f8a-f86b-40ef-abb5-33958c23d24c</t>
  </si>
  <si>
    <t>c0ef7b8f-e2c6-4d52-9c46-ac10c72dafcd</t>
  </si>
  <si>
    <t>154d211b-422b-4d37-8f56-d373643ee608</t>
  </si>
  <si>
    <t>543ea770-be88-4261-b521-295e45adee65</t>
  </si>
  <si>
    <t>4f7acab3-01cc-4847-9483-a1de7432b7a6</t>
  </si>
  <si>
    <t>dd3ee763-7d52-435d-821f-86d607dd5dac</t>
  </si>
  <si>
    <t>149d7dd5-0dd4-4afd-9ff5-f774d790c1dd</t>
  </si>
  <si>
    <t>a1131b64-653f-470f-aabd-664109030d0e</t>
  </si>
  <si>
    <t>012f678a-1e0b-4b04-9257-75305add0fff</t>
  </si>
  <si>
    <t>d61f8c96-867d-4ce9-af2f-7bf9ebcd3ced</t>
  </si>
  <si>
    <t>341dcf60-2825-411b-afea-911645cb6109</t>
  </si>
  <si>
    <t>20628e62-b2ee-4950-b475-d5d2b7583803</t>
  </si>
  <si>
    <t>5bc5c4cc-87d0-43dc-b449-47c6e0065ec0</t>
  </si>
  <si>
    <t>a6b641cb-0013-4a8e-bc61-beb7317a02ee</t>
  </si>
  <si>
    <t>7d75bd3f-99fc-40a8-9c2f-cce9cc60fe8d</t>
  </si>
  <si>
    <t>d91e397b-9e00-4ebe-8408-ab2a4bb0fad1</t>
  </si>
  <si>
    <t>e421e398-58e5-4d25-bb22-2c4a67a474a9</t>
  </si>
  <si>
    <t>b18972fa-812d-4e4a-8561-2737629e340e</t>
  </si>
  <si>
    <t>b79ba3eb-a5cf-4438-b1d9-85d7aa0b2953</t>
  </si>
  <si>
    <t>b7143f28-6ec7-408b-b365-8d2f2332908f</t>
  </si>
  <si>
    <t>85215760-e6a6-4d86-82a8-a99267bb716c</t>
  </si>
  <si>
    <t>259e7ece-ddc6-4665-9260-075ff1297c1c</t>
  </si>
  <si>
    <t>7a53955d-43dc-4443-9912-5c3d663683af</t>
  </si>
  <si>
    <t>c857a40d-3cfe-4b13-b253-2aaffb88e4a5</t>
  </si>
  <si>
    <t>7dbe2791-6c1b-4a0d-a75e-e01b6c971549</t>
  </si>
  <si>
    <t>3f1f1de6-b29f-49bc-bce7-72ef45ba3c5c</t>
  </si>
  <si>
    <t>00718114-fd74-4915-b0cb-afc8adc457be</t>
  </si>
  <si>
    <t>454e9cf0-dfc1-4109-8fe9-189858739354</t>
  </si>
  <si>
    <t>ce2f46e6-8aaa-4e33-bcd6-00aeb8a90cc1</t>
  </si>
  <si>
    <t>95bb655f-2d60-4ada-a835-20c438b290e5</t>
  </si>
  <si>
    <t>08301b7c-a05a-4baa-b46e-df19db935e26</t>
  </si>
  <si>
    <t>3e72185e-3980-4544-b26a-21d9a42afd8d</t>
  </si>
  <si>
    <t>2ba0a0b0-4802-4863-a5b2-2988edf67eb7</t>
  </si>
  <si>
    <t>dc65a64f-18b9-4dea-b00a-cacbc127c068</t>
  </si>
  <si>
    <t>a275e47a-c30b-4b52-b0db-39f6fb61e026</t>
  </si>
  <si>
    <t>e8a123b7-a4cb-424a-8146-9c4eec09fc10</t>
  </si>
  <si>
    <t>68aa32de-7812-4534-8d92-698b61552bed</t>
  </si>
  <si>
    <t>e34c377d-2bfe-4e7c-8ce2-6c300d609038</t>
  </si>
  <si>
    <t>41ebac72-ef72-4ba4-904d-03d4c89d8805</t>
  </si>
  <si>
    <t>430cf15d-e2d7-4757-9512-05f6333cbafb</t>
  </si>
  <si>
    <t>2a153b0f-58dc-4cc1-b78e-741ac4710efa</t>
  </si>
  <si>
    <t>ed5aa387-8aea-454c-bd44-ddfe51c66272</t>
  </si>
  <si>
    <t>c8ebf38d-1496-42d2-96d3-2c7a5d85e922</t>
  </si>
  <si>
    <t>1bca5e03-8f3b-4a0d-8c93-3e48af68555a</t>
  </si>
  <si>
    <t>4a1b2e37-0cf0-408c-9cf6-e94f3cf658cd</t>
  </si>
  <si>
    <t>5a9b5a81-18d6-4ebe-ac12-9ebe60ce48f7</t>
  </si>
  <si>
    <t>1b4369b2-88e8-41db-90df-a8c9723f64ca</t>
  </si>
  <si>
    <t>629c15f9-e122-4d9d-8016-9f7dfee92332</t>
  </si>
  <si>
    <t>8ebaae9e-9f39-4020-af31-f709871616d8</t>
  </si>
  <si>
    <t>2a800872-1ea1-4af0-a7d2-a7ddf686d196</t>
  </si>
  <si>
    <t>bb8a8e47-f101-450d-95be-f8a824c9c843</t>
  </si>
  <si>
    <t>d3f9e630-22ff-401b-88bc-b90bc5f170c2</t>
  </si>
  <si>
    <t>277c8836-7230-4753-ab5c-71b271672ea8</t>
  </si>
  <si>
    <t>1a0fb6b6-edbf-4e89-9d14-2da51f3a9f85</t>
  </si>
  <si>
    <t>e5e2426e-2382-4af4-b625-cef0fa58fa7b</t>
  </si>
  <si>
    <t>71702857-05a2-4784-bf5d-ef29476a94a3</t>
  </si>
  <si>
    <t>91683644-747b-4e79-91e6-fd24ec878d3e</t>
  </si>
  <si>
    <t>3ab304c1-78f8-4e0b-b821-6743ec981cf9</t>
  </si>
  <si>
    <t>80d9d6cc-ae5e-4c09-bcb5-3732fa8edc17</t>
  </si>
  <si>
    <t>cae6fb56-9c09-423b-9cfe-9ef6af3413c2</t>
  </si>
  <si>
    <t>a354e6ae-2566-44bb-80aa-64a5265b613d</t>
  </si>
  <si>
    <t>24a8004e-bb52-46ee-95e9-4e2132db8754</t>
  </si>
  <si>
    <t>89dfd8b5-a7c7-4928-9549-e7683beacd3a</t>
  </si>
  <si>
    <t>73f9d8b0-a7ef-447e-91f4-fe899a92db24</t>
  </si>
  <si>
    <t>16444a0e-33d9-4d0c-8e31-151b9f26cd5c</t>
  </si>
  <si>
    <t>62bf368d-e626-44ee-baa0-8c8d7a6229b1</t>
  </si>
  <si>
    <t>91957664-ab1a-486b-a00a-3827f4317e65</t>
  </si>
  <si>
    <t>1cf97741-4dc3-4a40-bc3d-6900d938c7aa</t>
  </si>
  <si>
    <t>8a4abbb0-7053-41de-a14c-bff38952abc6</t>
  </si>
  <si>
    <t>1f48fe7b-b219-4621-a57a-0b012ba14eee</t>
  </si>
  <si>
    <t>507b42b2-1737-459a-af9e-11f4c8233dd4</t>
  </si>
  <si>
    <t>45391af7-29a6-4f49-b14b-2e033b1bdc42</t>
  </si>
  <si>
    <t>a2c1cc94-147d-4f11-9b20-8903cf6ceb1b</t>
  </si>
  <si>
    <t>bbff19c6-d9f6-47fb-82e5-9bedeb44b933</t>
  </si>
  <si>
    <t>d20ae50f-de7c-4c85-bf50-cf885667af0f</t>
  </si>
  <si>
    <t>4d1856df-64c0-438d-a7f9-267368ed3495</t>
  </si>
  <si>
    <t>0907e026-eb39-4941-adf0-52cbf6a8454c</t>
  </si>
  <si>
    <t>36c386e9-494a-4b67-8361-17e0e4ca2845</t>
  </si>
  <si>
    <t>84408a7c-a402-4295-84dd-ebc984a723bb</t>
  </si>
  <si>
    <t>776b316d-ceae-48d2-8174-ae60719301b3</t>
  </si>
  <si>
    <t>b422651f-48f0-480e-ae3b-35b7612f3d07</t>
  </si>
  <si>
    <t>0284c69e-e4b6-4814-9c00-8180dc29ab28</t>
  </si>
  <si>
    <t>91bd99b5-cde0-4c3c-ba2c-bd50d93ceb75</t>
  </si>
  <si>
    <t>fadab050-817b-4158-947e-a79119d167cc</t>
  </si>
  <si>
    <t>d63770b2-a722-4d74-a794-a751a0c76e6b</t>
  </si>
  <si>
    <t>c7fa0976-f1c5-4d04-8508-3981ba68d5ca</t>
  </si>
  <si>
    <t>fc64b82d-1168-4c27-8af4-742982402c83</t>
  </si>
  <si>
    <t>2209e52f-af5f-49cb-85f6-7d44c1d3f021</t>
  </si>
  <si>
    <t>8dbff156-5b47-465d-9f50-d1dc6a634d20</t>
  </si>
  <si>
    <t>9229cc7c-4a28-41b1-98d0-b576c97e31cf</t>
  </si>
  <si>
    <t>4bae7b49-c684-41f0-8cb4-8bbb4d6313a1</t>
  </si>
  <si>
    <t>a05dea85-f9f3-4c10-a26e-e9d4a9f630a6</t>
  </si>
  <si>
    <t>7a7bdde5-f9ed-485c-85d1-55257b574ac6</t>
  </si>
  <si>
    <t>dd3b9f7c-7b15-4fcc-a9e3-4968b79b67f2</t>
  </si>
  <si>
    <t>e650cd41-907f-4974-8209-0b54136ec176</t>
  </si>
  <si>
    <t>25528634-c734-405f-9b79-816f0480aeab</t>
  </si>
  <si>
    <t>53428eb8-5ad6-4011-91ee-5e5532070213</t>
  </si>
  <si>
    <t>1c3539c9-78e5-4d9a-af7a-f19f8b6d4110</t>
  </si>
  <si>
    <t>cde33c0c-0311-47c7-a4e3-f9e428c69c10</t>
  </si>
  <si>
    <t>7acc507a-1349-45a8-a0b3-6d0850407cb4</t>
  </si>
  <si>
    <t>7594dde8-562f-4da5-afb4-68b9561817e1</t>
  </si>
  <si>
    <t>a7969fd1-da95-464d-a107-cb1f8b9060fc</t>
  </si>
  <si>
    <t>23a811cf-e83e-4dd0-ba17-44658b1edd1d</t>
  </si>
  <si>
    <t>22417f48-e3f5-4190-bc57-482240e6a2b8</t>
  </si>
  <si>
    <t>ca152b07-acda-476f-ab66-c2b1d7c53be6</t>
  </si>
  <si>
    <t>271227da-5f51-48c0-a330-97599532b90b</t>
  </si>
  <si>
    <t>37a57c19-6992-4ad8-a751-5329e46f8463</t>
  </si>
  <si>
    <t>15e5101c-4f14-47ab-ad5a-3593a677f47f</t>
  </si>
  <si>
    <t>0d330ff9-a2c9-4640-9b53-b2dec136aff4</t>
  </si>
  <si>
    <t>05b41c03-4dbc-4d18-a7c9-695024a7b723</t>
  </si>
  <si>
    <t>2d3d7b3e-8593-4273-91e1-33e5fd123649</t>
  </si>
  <si>
    <t>20dec573-a64d-4244-80dc-ec495780a320</t>
  </si>
  <si>
    <t>da2faf06-a4ec-4e72-b15b-79b8450b6dd7</t>
  </si>
  <si>
    <t>be99852b-3854-463b-a116-72fbf9ff3343</t>
  </si>
  <si>
    <t>e7b9cc19-2244-48af-91b9-0befbdfb8f6a</t>
  </si>
  <si>
    <t>c7bc1308-a0e1-4a10-bdf6-a4c9ede70834</t>
  </si>
  <si>
    <t>0e05e8c3-6fe2-4416-b3d8-e2d7660eedbd</t>
  </si>
  <si>
    <t>05759ee4-65c3-4328-bc30-4282c4b5bd90</t>
  </si>
  <si>
    <t>88d047f8-ca25-4be7-973e-9846342b74c3</t>
  </si>
  <si>
    <t>a15b2805-57a4-4eb0-b37c-5b7710864c48</t>
  </si>
  <si>
    <t>bd6d8264-747b-417e-b3c2-a71e272dbfc7</t>
  </si>
  <si>
    <t>e10a5827-15a6-4732-a9ad-08573804b763</t>
  </si>
  <si>
    <t>9b2ca60c-24f8-451f-a551-1c39a3f4dd87</t>
  </si>
  <si>
    <t>651ebaed-fd36-488e-94bd-2cd1886b7f6a</t>
  </si>
  <si>
    <t>9c00b56d-59b1-471f-b050-67d106529a2b</t>
  </si>
  <si>
    <t>24e7da44-1806-48f5-8321-48079d4c51ea</t>
  </si>
  <si>
    <t>9d08e98f-ee70-44ea-8cca-a1c5d664f85d</t>
  </si>
  <si>
    <t>32f09791-13ab-477b-ac0e-a2895778b2e8</t>
  </si>
  <si>
    <t>e711805f-8614-4d85-ac4d-7ba57eff49c6</t>
  </si>
  <si>
    <t>0381ce4d-d2ee-4c45-b0f7-c50bd6ea3d29</t>
  </si>
  <si>
    <t>9807eb37-0040-462b-85ac-96b608d8a218</t>
  </si>
  <si>
    <t>0578da59-7d76-4386-92fe-2589dce35ad9</t>
  </si>
  <si>
    <t>b8411dd8-b547-4353-9b6f-61db3a441f9f</t>
  </si>
  <si>
    <t>663fb43d-72f5-40fe-a3e0-855b190fe98d</t>
  </si>
  <si>
    <t>6260b1e5-90f1-42fa-a9ba-302c1b11d88c</t>
  </si>
  <si>
    <t>ebe57bb4-79e2-43e3-ac94-b096d62485d8</t>
  </si>
  <si>
    <t>dc069203-1993-48ac-889c-e9fbc789ecda</t>
  </si>
  <si>
    <t>5b8c4c35-d1f2-40ca-80bc-5674d89bb968</t>
  </si>
  <si>
    <t>1de7ad0f-619f-4944-a52b-62b98d43d3a7</t>
  </si>
  <si>
    <t>4f211b30-b086-45a2-bf54-c39937d488c6</t>
  </si>
  <si>
    <t>37585de4-267c-45cb-8a30-b4d4eeae5bbe</t>
  </si>
  <si>
    <t>1a39a3b3-af03-4661-a732-9d26afb55862</t>
  </si>
  <si>
    <t>2d854a47-5302-4303-a881-76fca8439aa0</t>
  </si>
  <si>
    <t>2762654b-18b2-42f6-ae67-a01b19424f5a</t>
  </si>
  <si>
    <t>6a4779ef-7fe4-4c4b-bb5f-c69d294af447</t>
  </si>
  <si>
    <t>a687e979-b9a0-4ec0-9cc6-88b6fc9a8c13</t>
  </si>
  <si>
    <t>760f5cad-0d0d-48d1-99ae-ded1bcb0d208</t>
  </si>
  <si>
    <t>571b899d-bc73-43f1-bf7f-9c8136b05596</t>
  </si>
  <si>
    <t>442a402b-c96b-4a4f-b087-6d86af91b470</t>
  </si>
  <si>
    <t>a5a01f3d-67e2-44ba-94cf-65781693c0d3</t>
  </si>
  <si>
    <t>7ddc661e-df5f-4b5d-a56f-d454a43473ae</t>
  </si>
  <si>
    <t>f36804f8-7458-468d-ab76-22a3f044c660</t>
  </si>
  <si>
    <t>aa5ce8ab-a2b6-4cbb-a66b-54d79bd9406e</t>
  </si>
  <si>
    <t>9bc44947-edba-4830-be8e-aa62b13af529</t>
  </si>
  <si>
    <t>a1360d8e-e994-4f38-9925-85f54324afb6</t>
  </si>
  <si>
    <t>6e2bfd76-d6f6-40c1-874c-3a4c6865b531</t>
  </si>
  <si>
    <t>d98dbbd8-63f8-40d6-8f60-09001b0f93aa</t>
  </si>
  <si>
    <t>3f51c8b7-2ff8-4e01-9fef-54dc857d4b16</t>
  </si>
  <si>
    <t>68135e5f-aad3-481f-b094-e5ca3dd441b8</t>
  </si>
  <si>
    <t>60d4a2f8-4448-4a59-a13a-650346c370f3</t>
  </si>
  <si>
    <t>23dcd520-d3dd-4490-a289-ecd70b302c0e</t>
  </si>
  <si>
    <t>5d5c81a4-07e9-401d-9e10-58ecf6266d74</t>
  </si>
  <si>
    <t>80ea521a-bb4c-493a-a326-6c2cd8bd90a8</t>
  </si>
  <si>
    <t>cd2d6f38-b138-4a4d-b663-73abd17c0801</t>
  </si>
  <si>
    <t>5ede9b06-2a06-4935-86ba-9dd8fdd79659</t>
  </si>
  <si>
    <t>1db7e454-f025-4541-b1f7-d0a94b342e1f</t>
  </si>
  <si>
    <t>4da330f0-fe8f-463a-b48d-503499b15795</t>
  </si>
  <si>
    <t>cdf2d8c8-4e16-4f6a-aa5e-045e802af098</t>
  </si>
  <si>
    <t>8b7fe01e-db37-4869-a5f8-4db9ad7446a8</t>
  </si>
  <si>
    <t>d68009a6-dcfc-4f74-9ed6-61509fb4e684</t>
  </si>
  <si>
    <t>ae2a887d-9e23-4bcd-abc8-0a23d84c185c</t>
  </si>
  <si>
    <t>98a57284-20b5-45ac-ae20-bbf6fadd4da3</t>
  </si>
  <si>
    <t>e4b624e5-53ee-4d3f-9684-ce9423701d06</t>
  </si>
  <si>
    <t>3e21257e-c225-474d-9c5d-8fdfa3bf8ddc</t>
  </si>
  <si>
    <t>6f0c6802-9802-4eeb-a967-f507fc57a7ef</t>
  </si>
  <si>
    <t>4996558f-db3f-4160-8ed7-3d268a12b43a</t>
  </si>
  <si>
    <t>31666bc2-6143-4d1d-ab3d-4d04b4d8a87f</t>
  </si>
  <si>
    <t>47402b8d-4167-4692-831b-c3a355f5648b</t>
  </si>
  <si>
    <t>0d79018d-9483-43a0-94ac-b0a6604a5a79</t>
  </si>
  <si>
    <t>c286aaec-5730-4e93-a5ce-88c36bf90d9e</t>
  </si>
  <si>
    <t>37d29137-694b-41c4-97a4-805321af5bf7</t>
  </si>
  <si>
    <t>0ae0f472-fe48-452c-beca-4896abc4fa1f</t>
  </si>
  <si>
    <t>d6cb9d11-e071-44a3-b905-c6ab17c9110f</t>
  </si>
  <si>
    <t>cc32d55d-b309-4491-a14b-9f543980d2d2</t>
  </si>
  <si>
    <t>57150da3-53ea-498e-ac2b-fbe98bc0e37b</t>
  </si>
  <si>
    <t>4b83db31-32b0-4dd6-8e07-c90b959d248f</t>
  </si>
  <si>
    <t>1cb0d60a-ddd0-4575-b1bd-c30144af49a8</t>
  </si>
  <si>
    <t>2f0c9bad-2550-4b1b-8104-728e567c5497</t>
  </si>
  <si>
    <t>e53ebb5c-9cde-42dc-add0-e24086f0c3c2</t>
  </si>
  <si>
    <t>85cfff97-1ebb-4d8a-80f2-52d2d30c40fa</t>
  </si>
  <si>
    <t>0b16e1fa-a637-45bc-860c-804704460543</t>
  </si>
  <si>
    <t>9985ca5b-3bd0-4cfa-a264-eba815205698</t>
  </si>
  <si>
    <t>4a9e1223-c237-4046-95e8-31b9fa38589e</t>
  </si>
  <si>
    <t>77aa5b8a-e207-40e3-b8b2-01b3893364bc</t>
  </si>
  <si>
    <t>2f28b698-50c9-4fc9-9bf0-9043093a928d</t>
  </si>
  <si>
    <t>c0c7b3f5-0352-4e2c-ba70-4d6a318c307c</t>
  </si>
  <si>
    <t>0a7d153b-4dfe-425f-9129-85e509701f38</t>
  </si>
  <si>
    <t>7723332f-cd06-47f1-b65e-5040d5162909</t>
  </si>
  <si>
    <t>b972dcad-b3d4-4e52-a5a5-7c2be599b292</t>
  </si>
  <si>
    <t>0d52cd51-a772-4fb6-bf3c-e99ab606367d</t>
  </si>
  <si>
    <t>a2eb6b38-fe8d-479d-bfbe-f2b379145372</t>
  </si>
  <si>
    <t>03dd2f61-6d01-4bb9-87f2-52f21da59629</t>
  </si>
  <si>
    <t>cd0bdb20-91ec-43c7-994d-ba0ab03af3cf</t>
  </si>
  <si>
    <t>cc37d112-6e41-4ca7-a1b3-f371ed7ef6ad</t>
  </si>
  <si>
    <t>43f5e21e-2726-4b9a-b8c4-5aaa20f4b391</t>
  </si>
  <si>
    <t>a2768cb1-4764-44f4-b0d4-6afba4291c1d</t>
  </si>
  <si>
    <t>9cc42d31-2754-4ec3-9ea2-1e55b4aae3ff</t>
  </si>
  <si>
    <t>d44eca36-4c76-4ccf-8d49-5025a636dd3b</t>
  </si>
  <si>
    <t>04a09727-023d-4b64-8bd8-519479852fdc</t>
  </si>
  <si>
    <t>24804c0b-2307-48f9-a345-4c7e19c25852</t>
  </si>
  <si>
    <t>cc8287ce-21be-4f4e-9124-5962e11a76a9</t>
  </si>
  <si>
    <t>32f0197e-fd9c-41be-a4f6-a9127a956cbf</t>
  </si>
  <si>
    <t>6dd29c84-d67b-4637-8d7c-ac95b0a795e7</t>
  </si>
  <si>
    <t>d70a11da-07f8-47cc-ae26-9a3f01b804c2</t>
  </si>
  <si>
    <t>cf27a918-8c9e-463f-8e82-b798db09d158</t>
  </si>
  <si>
    <t>180ab378-9263-466b-9d7e-5054cae19cdf</t>
  </si>
  <si>
    <t>b214c5ba-e416-4305-89ce-e9fce6a583bd</t>
  </si>
  <si>
    <t>29705dc8-08bd-4803-a007-10d8aef39a6c</t>
  </si>
  <si>
    <t>97f5a1c4-392a-4447-bfc6-34e03d5f7c62</t>
  </si>
  <si>
    <t>45dc668e-f800-4775-afbf-036d3099b555</t>
  </si>
  <si>
    <t>a01a92fd-b91b-48ad-b679-4616923d6598</t>
  </si>
  <si>
    <t>69cdcbd7-882f-483c-83a5-3887b0a9b48b</t>
  </si>
  <si>
    <t>d6ad474f-d120-40ee-93fa-ea072ebb1f99</t>
  </si>
  <si>
    <t>a4adc46d-7ff5-4ef8-a076-790fb551949b</t>
  </si>
  <si>
    <t>67b2e076-5bfc-4724-8ef5-8688c0446e26</t>
  </si>
  <si>
    <t>050dca64-c73d-4ba6-8538-d5bc041d01c9</t>
  </si>
  <si>
    <t>4c636102-dd09-41e9-97d2-39930c16f201</t>
  </si>
  <si>
    <t>925bfe70-8672-4590-b8be-07f569bf71df</t>
  </si>
  <si>
    <t>cc9d956a-2ecc-4c88-bbb2-e6e8756012d7</t>
  </si>
  <si>
    <t>fa524df6-840a-451b-ac85-2ffb6007cb8b</t>
  </si>
  <si>
    <t>27d3f5d5-7349-4fb3-a1aa-7300babacd57</t>
  </si>
  <si>
    <t>52eeedb6-6053-4bc0-9b37-93046e7173a8</t>
  </si>
  <si>
    <t>ac5fc94b-b83e-4bc9-b694-82782ce24f7d</t>
  </si>
  <si>
    <t>b8baa9df-4535-4b65-a9ac-1fe6d1bfb954</t>
  </si>
  <si>
    <t>754c932e-6353-4a7c-9f17-43da8f06ea21</t>
  </si>
  <si>
    <t>0e7b8864-fefa-4d7f-882d-ccdaa2fee826</t>
  </si>
  <si>
    <t>a9dd4fb7-eb7a-4edd-b772-ae7ca9f4a723</t>
  </si>
  <si>
    <t>6e206ecb-53e9-442d-9e68-543ad6250b91</t>
  </si>
  <si>
    <t>3e394e9f-3d13-486d-a648-d062f2a05e51</t>
  </si>
  <si>
    <t>c56d5b92-d8b1-40e5-acbf-8a9deadf82d0</t>
  </si>
  <si>
    <t>162fa48e-b9d0-41d9-a647-cf0293d4d7b6</t>
  </si>
  <si>
    <t>577c0952-3a5d-482f-8b42-c757246b6e18</t>
  </si>
  <si>
    <t>c725e89f-c396-41aa-ad8d-da67ed443669</t>
  </si>
  <si>
    <t>22344ff8-20af-496b-bd11-71b8a6c518e8</t>
  </si>
  <si>
    <t>ae620927-45ff-496d-918e-1a0b340ff521</t>
  </si>
  <si>
    <t>0fc8c2aa-f33e-4bdc-85d5-40f49f543d0f</t>
  </si>
  <si>
    <t>e18aa46b-c70c-4e8d-b567-6ae8bb4b12e6</t>
  </si>
  <si>
    <t>79ea7bc0-1de1-4676-98a0-d83ea772f8d9</t>
  </si>
  <si>
    <t>071e5678-184b-4240-a87e-c90c78a4060c</t>
  </si>
  <si>
    <t>2d5686e9-ac4e-418a-8e90-ddf4021a9fd5</t>
  </si>
  <si>
    <t>94bf57b8-fc93-4e0a-aea5-974559b0f129</t>
  </si>
  <si>
    <t>cf4f7039-b585-4f93-b671-d584013e2163</t>
  </si>
  <si>
    <t>2210f780-ba26-492c-80a0-30f59c34d509</t>
  </si>
  <si>
    <t>cdb613a4-7ae8-404a-a724-475baa76c506</t>
  </si>
  <si>
    <t>d401f86f-d29e-4674-9f0b-21dbdde6587d</t>
  </si>
  <si>
    <t>2ccc74f8-1140-4c58-b9eb-9c3bcd6daae2</t>
  </si>
  <si>
    <t>4b125702-38a4-434c-ab61-456dbd10dee6</t>
  </si>
  <si>
    <t>dcf8e822-da4d-46b3-9878-fb2c328d09ea</t>
  </si>
  <si>
    <t>0471d18e-6a11-4d1c-b983-d9f97c863e28</t>
  </si>
  <si>
    <t>d815173e-8e23-457e-908a-23bd2d5b540d</t>
  </si>
  <si>
    <t>d6dfcd50-f048-4c91-bbde-5542e28b88a8</t>
  </si>
  <si>
    <t>1a1ed222-d29c-4a4e-8f22-2629114beda1</t>
  </si>
  <si>
    <t>fad2caed-158d-4569-b8bb-4fc7723af077</t>
  </si>
  <si>
    <t>e293d257-757b-4624-bf5c-a1089f118de5</t>
  </si>
  <si>
    <t>de2bc6aa-86e8-47ae-bd69-81ee0373338e</t>
  </si>
  <si>
    <t>9617058f-091f-449d-bf3b-1ad85ac00763</t>
  </si>
  <si>
    <t>52e241e6-2c16-4ca3-a1d7-5484edc59120</t>
  </si>
  <si>
    <t>3da1f57c-9e00-412d-8122-ddca8b9e96b6</t>
  </si>
  <si>
    <t>120d63e7-f151-4893-873b-9aebeff6cae6</t>
  </si>
  <si>
    <t>cfb748a1-5a30-4530-a93d-61f4c194e57a</t>
  </si>
  <si>
    <t>4981033a-eedb-477e-8a37-449d921d43d1</t>
  </si>
  <si>
    <t>e0e02e20-ce00-4cf6-aeff-a5ad71d0fc63</t>
  </si>
  <si>
    <t>a1d196d6-8876-46db-91ba-6d3ee45520f0</t>
  </si>
  <si>
    <t>03fef97d-271d-4b5e-bec0-cf8f8eba40b1</t>
  </si>
  <si>
    <t>063275da-bc30-43ba-a69d-643a0142a5e2</t>
  </si>
  <si>
    <t>856f13b1-542c-4740-92ae-46fa0d477abd</t>
  </si>
  <si>
    <t>997b48c2-200f-45f5-8c09-a7298f00374e</t>
  </si>
  <si>
    <t>23a9d823-048a-49f3-84d2-e877b915c3d3</t>
  </si>
  <si>
    <t>66eedd37-710f-444c-be4c-4aabb7015895</t>
  </si>
  <si>
    <t>a845489f-f141-4090-8927-5c2265c1b1a7</t>
  </si>
  <si>
    <t>53c2f345-c7e9-44c9-b1a6-e735a2058469</t>
  </si>
  <si>
    <t>a7425aad-97ea-4f7e-a8a4-a80d5596bafc</t>
  </si>
  <si>
    <t>8d2a32d9-493a-4e39-afa8-756f1bc25853</t>
  </si>
  <si>
    <t>807dd82f-1b75-4910-98c3-dd153f5a0ba6</t>
  </si>
  <si>
    <t>a27ba8cc-03bc-448e-8201-6d208a947c97</t>
  </si>
  <si>
    <t>8d426822-6217-4aa8-ad4a-e8766ffc0a2d</t>
  </si>
  <si>
    <t>b18e628f-0900-4282-bddc-ce586c631885</t>
  </si>
  <si>
    <t>f44e6e1f-c244-4e63-a549-8a20df1c3ec0</t>
  </si>
  <si>
    <t>cbbcb885-8625-4f06-962c-08066defe14d</t>
  </si>
  <si>
    <t>c817e0b3-c131-411b-8275-40e885e05af2</t>
  </si>
  <si>
    <t>1cc30388-fc5c-4802-aa9d-d61546ad6cc2</t>
  </si>
  <si>
    <t>808ec91d-0afc-4dff-9449-be6b8eabca4d</t>
  </si>
  <si>
    <t>1082beee-d6fe-4c20-907c-b1689ddcdd35</t>
  </si>
  <si>
    <t>100f78ae-4e5c-4d64-ac0f-d01b4d864242</t>
  </si>
  <si>
    <t>18b1390b-6045-42fb-98e2-0b267db17280</t>
  </si>
  <si>
    <t>f5d13ab3-a6b7-4c19-8500-a440383de974</t>
  </si>
  <si>
    <t>5dc6b21b-e088-4e5d-accf-c1f526e8b0a4</t>
  </si>
  <si>
    <t>450cb821-f2c0-40b9-88c0-d9cc28074737</t>
  </si>
  <si>
    <t>ea72f5c1-bc2d-40a3-9a92-635791ee769b</t>
  </si>
  <si>
    <t>ef8f6725-a669-46fa-a333-7ba035866e2b</t>
  </si>
  <si>
    <t>95ab9752-e156-404c-a89f-f6a30e4b1e95</t>
  </si>
  <si>
    <t>c74970a1-9b41-4b9f-9c59-2a1da6838c21</t>
  </si>
  <si>
    <t>1e29b635-86cd-4c2d-b389-4ebb3b32f842</t>
  </si>
  <si>
    <t>8101da8a-6f32-4f0a-987e-ec45d4a1b291</t>
  </si>
  <si>
    <t>7b0d1d89-4427-4b49-a32a-a14e395f798b</t>
  </si>
  <si>
    <t>a63114e4-d991-4c56-a333-75a3a88f4b2d</t>
  </si>
  <si>
    <t>bd89f9e0-826a-4dcc-898c-5ad4e5b6f529</t>
  </si>
  <si>
    <t>e9e727f6-1bca-41fd-a2a8-73283f326f9f</t>
  </si>
  <si>
    <t>921ec7cc-1ff0-407d-8806-f704892c18a2</t>
  </si>
  <si>
    <t>7d01347a-3768-48a7-b29c-17f292c7797e</t>
  </si>
  <si>
    <t>024dadb3-f629-4ae1-a91e-bf342e5138db</t>
  </si>
  <si>
    <t>c9b91d49-a5b3-4681-8665-5650386aaff9</t>
  </si>
  <si>
    <t>e6d8aa5e-1d7b-4a5e-af26-0b8e765425d7</t>
  </si>
  <si>
    <t>bab947d7-d732-47ae-810c-b2797b4a2569</t>
  </si>
  <si>
    <t>fefd9ccb-2301-4b35-b730-210d9685506b</t>
  </si>
  <si>
    <t>8647a2c6-5125-4924-83c8-77ff48d56e9f</t>
  </si>
  <si>
    <t>41d1e273-eaa6-479e-80ee-56e6cb93bc28</t>
  </si>
  <si>
    <t>8bbfaafe-9ecb-42b8-b8fa-81f41d419fcd</t>
  </si>
  <si>
    <t>434a3cbc-f317-4e4a-b5f6-1b321666e079</t>
  </si>
  <si>
    <t>96fb2dcb-0a27-486c-bf93-a342efeccda2</t>
  </si>
  <si>
    <t>bbec40b5-f502-4a91-b2ad-b484772b8265</t>
  </si>
  <si>
    <t>64668a93-4f55-4de6-bdd1-cb26e6ba4060</t>
  </si>
  <si>
    <t>4fb64f76-d975-442d-898d-1ba30910b0fb</t>
  </si>
  <si>
    <t>9639fef9-d43e-4d8d-9f00-247fd1692c00</t>
  </si>
  <si>
    <t>cd5c084e-df1a-461b-b706-64360f2f321e</t>
  </si>
  <si>
    <t>d34567af-326c-4c9b-8300-04cfab1e31b8</t>
  </si>
  <si>
    <t>725ac1cf-4170-4d58-9aa2-65f0d34f4f82</t>
  </si>
  <si>
    <t>9d03880f-f3f4-4834-9ef5-d2d22d5db704</t>
  </si>
  <si>
    <t>c80c36f3-a5fb-4c1f-ab10-190dffd81000</t>
  </si>
  <si>
    <t>cd86a38c-15eb-4fbc-a447-b0d8a6005a23</t>
  </si>
  <si>
    <t>6edea1fb-c950-43f5-b76c-442a40c07f98</t>
  </si>
  <si>
    <t>8b4759b5-47fe-4cab-9e3c-2746e1e2f777</t>
  </si>
  <si>
    <t>18dfe1b3-dc78-4204-ba19-f49dbab283bf</t>
  </si>
  <si>
    <t>23a5503b-5075-4c18-bedf-e2093405b982</t>
  </si>
  <si>
    <t>736228fc-9785-4262-ba94-220a1082c3ec</t>
  </si>
  <si>
    <t>af57caa7-f506-40e0-abf0-5e18850616e1</t>
  </si>
  <si>
    <t>eaae8edd-5074-4169-8608-023cd13ef38d</t>
  </si>
  <si>
    <t>a3b53a13-46b9-4ec2-95cd-320983bee2c6</t>
  </si>
  <si>
    <t>99357f65-1697-453a-8bae-7fbe63d1b369</t>
  </si>
  <si>
    <t>7154794b-13a7-4721-9eea-357d82193db4</t>
  </si>
  <si>
    <t>abbeb5fd-e55d-4679-9ab9-1e0fae6e6569</t>
  </si>
  <si>
    <t>82d535be-fb66-4598-8333-8aea8f0fb910</t>
  </si>
  <si>
    <t>1f349f0c-b408-435a-8ec8-7dd6e94974e1</t>
  </si>
  <si>
    <t>8b49c557-c203-4547-bb3c-4d1790af458f</t>
  </si>
  <si>
    <t>f324d6c3-46d9-47f2-9377-e01b6b23e5b9</t>
  </si>
  <si>
    <t>775e1630-b74b-4d9e-be4e-cca470325f5c</t>
  </si>
  <si>
    <t>a7b024b7-0bed-4fa0-9b9f-5110318b50cb</t>
  </si>
  <si>
    <t>9b52b906-b372-4c4e-9264-5f574482fc65</t>
  </si>
  <si>
    <t>65bb16c6-74dd-47f4-831f-45c44b3fccb1</t>
  </si>
  <si>
    <t>c4e89a5b-8696-4ac9-9aa1-0b274f73e0ba</t>
  </si>
  <si>
    <t>834b7db9-11af-430c-8eeb-a9343a4ad798</t>
  </si>
  <si>
    <t>3782b738-81ee-48c4-9555-3f38397f76db</t>
  </si>
  <si>
    <t>8d5640eb-c54c-4f7b-bd7c-abf62ae0a8e5</t>
  </si>
  <si>
    <t>2270d068-a5e4-4fe6-af1b-bdb9255640da</t>
  </si>
  <si>
    <t>ab0daf8c-3d20-43c6-9da9-12d7d6edd67e</t>
  </si>
  <si>
    <t>9e7b4ee4-3be1-4cda-8040-6349a137a04c</t>
  </si>
  <si>
    <t>254ce63f-ba14-4915-b6ff-b68394416717</t>
  </si>
  <si>
    <t>3e0b1f81-4fc2-4053-986a-aa729268e026</t>
  </si>
  <si>
    <t>ab67c487-81fe-4c78-a767-0cc669336bae</t>
  </si>
  <si>
    <t>f9115b69-d44c-4d5c-82e7-886f7dc8dc8e</t>
  </si>
  <si>
    <t>45a4efdd-f573-4ada-87cb-09e67dbc54f3</t>
  </si>
  <si>
    <t>c37b28b2-e5ec-4a97-b991-b23c84da3906</t>
  </si>
  <si>
    <t>8addfded-4407-4b08-aa3e-425c6f15d7d2</t>
  </si>
  <si>
    <t>8005c591-cdde-4c9f-bf3d-af93a7879e6f</t>
  </si>
  <si>
    <t>718cc0e2-6bc7-43ca-bdb5-7c7deaba9f3c</t>
  </si>
  <si>
    <t>6dcc7202-42a7-4ead-b03f-bb54273a5936</t>
  </si>
  <si>
    <t>0cdcc2a8-85b6-4a08-9cc3-b92b0f4b4e16</t>
  </si>
  <si>
    <t>be3682b6-db7c-4555-aa00-a6a0597bd46e</t>
  </si>
  <si>
    <t>d78965da-5228-4963-8b70-5e6a2c4b0324</t>
  </si>
  <si>
    <t>19968590-4604-4032-bf30-6799ce1e52d5</t>
  </si>
  <si>
    <t>cf320fd2-1dff-4aa4-913a-4a95faa41fff</t>
  </si>
  <si>
    <t>acf18862-669f-481c-9056-4f564e57ffd5</t>
  </si>
  <si>
    <t>c34551d9-4db0-40f4-9984-34dfcd2c60c4</t>
  </si>
  <si>
    <t>317f1db4-aff3-4d2f-a3d3-a44fde326a44</t>
  </si>
  <si>
    <t>47019fae-e547-4b8d-89b4-272b82bff5a8</t>
  </si>
  <si>
    <t>90968b4f-04e9-4bbd-95c3-88b48b3dff6e</t>
  </si>
  <si>
    <t>5b0698a1-8d4e-4dfa-be01-8a4861c79124</t>
  </si>
  <si>
    <t>89fa5d7f-c3b7-4c4e-add7-26291c1252ed</t>
  </si>
  <si>
    <t>ef709f78-f90e-4df4-a2e7-da0de5e13ab8</t>
  </si>
  <si>
    <t>688de87d-6657-4e57-911e-e7b4fecadf7d</t>
  </si>
  <si>
    <t>59431ca2-9e23-4ae9-b5c4-ed0ed54f4111</t>
  </si>
  <si>
    <t>eb9c6ebc-a377-4770-80fc-fda5dcc7a689</t>
  </si>
  <si>
    <t>3cef28d7-a154-4418-bf62-46f23c42e745</t>
  </si>
  <si>
    <t>7fa50720-0d1e-437b-a7f5-9f56af8d215a</t>
  </si>
  <si>
    <t>5f84e1e1-b9b1-419d-988c-c106a4776fc9</t>
  </si>
  <si>
    <t>73634f4a-e804-465c-a1eb-4acecfb8ee4e</t>
  </si>
  <si>
    <t>d266b57d-bb7a-4388-b679-f077dd14ee6e</t>
  </si>
  <si>
    <t>534b0905-e096-430f-bf6a-2401383ddccc</t>
  </si>
  <si>
    <t>081faa45-87f6-4ef8-b0e5-d293346e548b</t>
  </si>
  <si>
    <t>75bdc5a4-008f-430d-94d6-63c75bab4d02</t>
  </si>
  <si>
    <t>b89764d2-ce11-4a81-95fe-af26df3d99b3</t>
  </si>
  <si>
    <t>ac4afb3a-4ab5-47f7-bdf5-2c20d746e0cc</t>
  </si>
  <si>
    <t>4c49558c-6961-4bda-a823-9c002427ab52</t>
  </si>
  <si>
    <t>aee9cf0a-2f41-4cb7-a658-b565cc9e2f29</t>
  </si>
  <si>
    <t>bfd90dd6-3895-43cc-bdf7-24d8b41ad044</t>
  </si>
  <si>
    <t>3685889b-25e6-4b6a-90ff-c8ad53f45253</t>
  </si>
  <si>
    <t>b1624867-2184-4586-b765-7f6617c1c539</t>
  </si>
  <si>
    <t>7d93c343-cade-4ede-835a-8452b2580512</t>
  </si>
  <si>
    <t>9dd638f7-be23-4095-b7f3-e56e22dec098</t>
  </si>
  <si>
    <t>e0601cbd-9185-4a9f-9210-7fdf6353cce9</t>
  </si>
  <si>
    <t>56a77582-85f9-44c1-8fd5-f99ee82ffc8a</t>
  </si>
  <si>
    <t>92c4918f-ab34-4ed9-a155-cf997cd1ac83</t>
  </si>
  <si>
    <t>edea671f-37f6-4588-9809-dd194e7afc6c</t>
  </si>
  <si>
    <t>93b6b69b-41d4-4a86-ae3b-9c6d8b226432</t>
  </si>
  <si>
    <t>42f6d787-48bc-4ecd-b683-ab381e7e4f6e</t>
  </si>
  <si>
    <t>d195c9ee-c508-4290-8f59-0049984f68ad</t>
  </si>
  <si>
    <t>8f839dc6-6a1a-40b9-ad59-7a7c097fab4b</t>
  </si>
  <si>
    <t>e3b52ed0-3894-4bd2-9cf1-f081d62ef1a4</t>
  </si>
  <si>
    <t>b79b0dac-b4d9-48ac-a129-bf898dd3d87d</t>
  </si>
  <si>
    <t>1a50f03b-e882-46f7-918d-b251c69cdd9a</t>
  </si>
  <si>
    <t>5c04d217-2aa3-4fa1-86ec-8c4ab1d109ce</t>
  </si>
  <si>
    <t>752e8d9a-1442-443f-be4c-7a501b977884</t>
  </si>
  <si>
    <t>0aa08cd0-f5c5-470c-b6c4-0afb7c390e72</t>
  </si>
  <si>
    <t>d15924df-550c-46c9-82c6-2c3afeabfbab</t>
  </si>
  <si>
    <t>41b2d26b-34d7-4666-b188-a19e65b29606</t>
  </si>
  <si>
    <t>4c71010f-7036-4318-aa83-817d14a9cdcc</t>
  </si>
  <si>
    <t>efb0377f-ada0-46dc-97d3-10e7045b7ce1</t>
  </si>
  <si>
    <t>406de508-f2c2-4381-b860-7d05fbd1a0d2</t>
  </si>
  <si>
    <t>8b57ea4b-ee63-4020-b3f8-e79c80309dbb</t>
  </si>
  <si>
    <t>9535959d-8c30-4096-94d5-a96f8c08d009</t>
  </si>
  <si>
    <t>5aca40a8-6edd-4055-a08c-ed7e53c7f749</t>
  </si>
  <si>
    <t>c14bb0f9-a7e5-40d1-8628-3e0025d81c3e</t>
  </si>
  <si>
    <t>34d12b69-f9e8-4b30-aabb-2ff8562ed5cd</t>
  </si>
  <si>
    <t>99227a95-8777-43ce-9018-4da84de1650f</t>
  </si>
  <si>
    <t>403172fb-ec85-450d-aa59-ebc09e208570</t>
  </si>
  <si>
    <t>7cec4bfe-f3f5-48ad-960c-51bc0c1495c9</t>
  </si>
  <si>
    <t>87c5821d-0b77-4b12-9fb4-6e45ff73c5a7</t>
  </si>
  <si>
    <t>420a528d-1580-4194-922b-0c007b188085</t>
  </si>
  <si>
    <t>56e6ff7f-de7e-4610-9470-744500ab8892</t>
  </si>
  <si>
    <t>7aaba018-4261-4f3f-b4c9-ec5d6d9de53d</t>
  </si>
  <si>
    <t>7df8c5b8-d892-443e-b7d4-a0699b4c55b7</t>
  </si>
  <si>
    <t>d5f13451-4281-4872-8c6c-310e9c1573db</t>
  </si>
  <si>
    <t>a09b251e-c527-4c90-baed-4bc8416b387e</t>
  </si>
  <si>
    <t>614b1b7b-4002-453d-9e71-7243315a877c</t>
  </si>
  <si>
    <t>efbc40ed-bfb3-4fad-931a-0b4274ed760f</t>
  </si>
  <si>
    <t>08b10aa4-1a8a-4bc5-96ae-41f95ab889d4</t>
  </si>
  <si>
    <t>5beeacde-f1c2-426d-a597-60364983d7bc</t>
  </si>
  <si>
    <t>2ab305c4-d515-45af-ab49-58d63797de6a</t>
  </si>
  <si>
    <t>6d18a13a-55a2-4068-8ac5-b6d235ef0d3d</t>
  </si>
  <si>
    <t>00160f07-41e5-4bde-b551-eec3ccaa6b17</t>
  </si>
  <si>
    <t>ff4d5186-1b03-447d-940e-178d923ae0c6</t>
  </si>
  <si>
    <t>af4e0dbf-07a4-4a6a-a015-7cc8791d5bf3</t>
  </si>
  <si>
    <t>6cd1e75e-dc9b-4442-880a-46de70f6a651</t>
  </si>
  <si>
    <t>3678a212-8ef0-4af2-baf4-b3ed33bb7251</t>
  </si>
  <si>
    <t>76f977cb-5b23-4910-bd68-42da4af5dbac</t>
  </si>
  <si>
    <t>eaa29924-c5a6-4b51-ace6-98baeec3b3c6</t>
  </si>
  <si>
    <t>bc21b6c0-5d19-47a8-a3b0-5ea76521fe64</t>
  </si>
  <si>
    <t>ff64a9fe-0c00-407f-b57b-c3bd58870466</t>
  </si>
  <si>
    <t>7be09630-da41-4993-8beb-eda7e0e330c9</t>
  </si>
  <si>
    <t>81c11034-2a62-4ac8-ab42-037237fddaaa</t>
  </si>
  <si>
    <t>fd9347a9-5600-43ce-a429-17b6ba762675</t>
  </si>
  <si>
    <t>19ebeb4b-d2f5-4d93-ae53-88a9de86bd2e</t>
  </si>
  <si>
    <t>c591efe3-5aed-4a6b-b18a-ba3e160b735c</t>
  </si>
  <si>
    <t>5eeabf7b-09c7-4917-8404-0f114c10f442</t>
  </si>
  <si>
    <t>fbbc4f6a-282a-4e40-98fa-7f61524b7711</t>
  </si>
  <si>
    <t>616498bf-3b1a-43ec-b17f-6ce4a9f1b634</t>
  </si>
  <si>
    <t>54d0cf43-0cf8-4936-a0bd-367ca4bdf88c</t>
  </si>
  <si>
    <t>338762e6-f0b6-42e5-b5c5-49aea63ad08e</t>
  </si>
  <si>
    <t>b4be2126-77bb-42a6-8dfd-60fec3265086</t>
  </si>
  <si>
    <t>1dc46e04-c90a-4520-b709-9a486619b2bc</t>
  </si>
  <si>
    <t>70db7704-721c-4e12-881a-771473340e71</t>
  </si>
  <si>
    <t>80b38d71-c0af-4fed-8630-51c567bb316c</t>
  </si>
  <si>
    <t>69da41d4-2565-409d-bb4b-eab5f062ac94</t>
  </si>
  <si>
    <t>d956f28e-2afb-4704-aef2-512b1246294d</t>
  </si>
  <si>
    <t>42243723-b936-49fd-8ca7-fb3347eaf8fb</t>
  </si>
  <si>
    <t>8c266c00-fad4-4354-a78e-ccc2f2a3f369</t>
  </si>
  <si>
    <t>398b56eb-1918-4907-85b4-737d4a2adcc7</t>
  </si>
  <si>
    <t>6319efe9-0e6c-4f68-b8df-f50bd00feed7</t>
  </si>
  <si>
    <t>9251bdb2-e006-4906-afff-3208345618a2</t>
  </si>
  <si>
    <t>6bd79513-66ad-4521-afb1-425dd37af5ce</t>
  </si>
  <si>
    <t>621c9791-2995-4b94-bf8d-007430a469c9</t>
  </si>
  <si>
    <t>7aed8023-80f7-4f8e-9e08-0ea9569b409b</t>
  </si>
  <si>
    <t>ba11ce86-3a5e-4c79-9da4-f1b124c4d6b9</t>
  </si>
  <si>
    <t>fa5d59b6-42b2-452c-8620-f1efcc8bf49a</t>
  </si>
  <si>
    <t>7d0a405c-e938-4de7-8ef6-c4c4705f4b88</t>
  </si>
  <si>
    <t>bd762388-2402-427b-830e-f2c2dc8e4fac</t>
  </si>
  <si>
    <t>515e0047-085c-497c-8e4c-3d252b37337e</t>
  </si>
  <si>
    <t>ae807ee9-873f-4eae-a053-d3d8d0583a13</t>
  </si>
  <si>
    <t>e106bae4-48fb-458a-8122-0d8ae49c7425</t>
  </si>
  <si>
    <t>e2f145ea-a031-43e9-9037-a84e8b692c12</t>
  </si>
  <si>
    <t>560d2dd0-4f2d-4fd7-8f4b-4a14a45ce717</t>
  </si>
  <si>
    <t>4e17bb5e-cbb0-419c-b175-6612cc3c3f05</t>
  </si>
  <si>
    <t>cfe13aa7-8310-4dd9-8d8e-20628ed69cca</t>
  </si>
  <si>
    <t>9f9d4af5-a113-4404-a193-8a9fb845d256</t>
  </si>
  <si>
    <t>a8de8d9f-39a3-4d13-b10f-1fa0d65b5bb7</t>
  </si>
  <si>
    <t>ae67ecfe-83f4-436f-9056-41504e1888d8</t>
  </si>
  <si>
    <t>4c3e4ec5-92cd-402d-932d-7556bddc9618</t>
  </si>
  <si>
    <t>e9050f9c-855c-4432-962f-024a62a46f9e</t>
  </si>
  <si>
    <t>c5ccfaeb-a4e7-4960-b481-c6bb764cf938</t>
  </si>
  <si>
    <t>58984c11-3aac-4a86-b8f0-89faf968336a</t>
  </si>
  <si>
    <t>c5b83578-3b69-48c2-87d4-2649c1d15d80</t>
  </si>
  <si>
    <t>50b76c20-d9d8-4c07-b333-39a2722b8140</t>
  </si>
  <si>
    <t>1ef8fb1b-79ad-4edf-b313-fe54b7e4bee4</t>
  </si>
  <si>
    <t>a15a0d9b-53c7-4afb-82e3-5aa5497afcca</t>
  </si>
  <si>
    <t>75ad26a4-24d5-43f5-963c-5de4bbfd895d</t>
  </si>
  <si>
    <t>ac69f456-1bea-4fb9-a5d6-24e8598d11b3</t>
  </si>
  <si>
    <t>cfbf1447-e8fb-43f4-8c00-024d5c8aaf54</t>
  </si>
  <si>
    <t>8e779916-c034-418c-ba9c-fc7cc182895c</t>
  </si>
  <si>
    <t>56eae506-a6b5-4180-bddf-13416d94cea8</t>
  </si>
  <si>
    <t>e9e4e10d-666c-4107-9e7a-774b7fb393a2</t>
  </si>
  <si>
    <t>f467ab4a-7c70-458b-94bf-ce23157cf3be</t>
  </si>
  <si>
    <t>127ab29f-d580-477d-8bd7-c852e60f8bc2</t>
  </si>
  <si>
    <t>47cc143d-b101-480a-bd6a-3f3f4c9fa2aa</t>
  </si>
  <si>
    <t>7f43694a-3a96-4f9e-ad2a-d5aa19f5ffe4</t>
  </si>
  <si>
    <t>d4a141e6-0382-4e50-9d6e-d673049993c2</t>
  </si>
  <si>
    <t>c19c3fb6-23ec-419f-aa31-f0815ce45ecc</t>
  </si>
  <si>
    <t>cc264dc7-a99a-4e35-b036-f7b4ec0286c8</t>
  </si>
  <si>
    <t>167f10d6-1be9-473d-a868-8c731e078ef1</t>
  </si>
  <si>
    <t>27fc765d-18b8-48ac-9be7-ec55136b42d0</t>
  </si>
  <si>
    <t>479c11c6-eed6-4cba-90ce-c922e08d5071</t>
  </si>
  <si>
    <t>42cfdf06-6d6a-4d53-bd82-f99e53ce9729</t>
  </si>
  <si>
    <t>f1955d43-bbee-4e17-b934-293116f1101c</t>
  </si>
  <si>
    <t>0c6a3645-d7c3-4c06-9fe5-67826203e261</t>
  </si>
  <si>
    <t>59bfc73d-677c-473d-8821-d6d389d13652</t>
  </si>
  <si>
    <t>99b327ac-5b97-4fd1-a05c-e60d7e120ede</t>
  </si>
  <si>
    <t>4def79cb-8028-44c7-90fc-25651fa6b4a9</t>
  </si>
  <si>
    <t>b94b7275-2206-4db4-aa7e-0e9afbbba32a</t>
  </si>
  <si>
    <t>c6015d25-720c-4158-8131-a1a206a91750</t>
  </si>
  <si>
    <t>2cd00c5a-d5b5-4a09-9bae-0b5570c2319f</t>
  </si>
  <si>
    <t>d060e668-62ab-4265-b628-1f7a13bb3a4f</t>
  </si>
  <si>
    <t>303e526d-e490-410c-8d32-fbf2ee278188</t>
  </si>
  <si>
    <t>1e81b99d-8cab-41d5-8d4d-c4d4907cd03c</t>
  </si>
  <si>
    <t>0a15b9ad-465b-4853-b71f-b43fe0aca6a8</t>
  </si>
  <si>
    <t>c2728797-a1cf-4d71-b113-2045135f4849</t>
  </si>
  <si>
    <t>186e1a93-9e6d-428d-b7fc-2ef254256fc4</t>
  </si>
  <si>
    <t>73f780e9-fd54-4205-871d-eab53b994810</t>
  </si>
  <si>
    <t>8dab1492-6e5b-4135-a62b-1c1cf235c783</t>
  </si>
  <si>
    <t>866fd913-d6bc-4b6e-8ab0-28a09d4bf9bd</t>
  </si>
  <si>
    <t>354e3565-6452-4f9b-8df8-f5917da88ad2</t>
  </si>
  <si>
    <t>c0b0d6ce-2df6-4596-b277-6303d7d5e4cc</t>
  </si>
  <si>
    <t>a9cb7162-2a54-4570-af65-8bee444398ac</t>
  </si>
  <si>
    <t>fe9e2ae3-9a45-488e-8b52-60a6375caa6b</t>
  </si>
  <si>
    <t>bb4af59d-06b4-417d-be61-8676f190fed2</t>
  </si>
  <si>
    <t>b254445b-fdb2-4881-a10c-bf186af6cd52</t>
  </si>
  <si>
    <t>4c0abad0-14dc-46a4-913e-6dbda452726a</t>
  </si>
  <si>
    <t>3e7ff113-0efa-4cdf-9db4-d047cc9ae92e</t>
  </si>
  <si>
    <t>3be6e2f4-212b-46ba-b247-8b3bbfb99488</t>
  </si>
  <si>
    <t>36b0db8f-90ee-40cd-a1c3-e6f892db1d1e</t>
  </si>
  <si>
    <t>999bea63-f8f7-4cf3-9ef2-8f7a1c4b9317</t>
  </si>
  <si>
    <t>092e81f0-9677-480a-a283-a0c5235a3bf1</t>
  </si>
  <si>
    <t>f08bc332-3a18-4c2a-8c63-919f1152050b</t>
  </si>
  <si>
    <t>fe97dfaf-2d58-4979-8000-76416d49d7c0</t>
  </si>
  <si>
    <t>61bb15e4-8064-4c5b-bcc5-616fde218d8b</t>
  </si>
  <si>
    <t>f7073c06-6f32-4b89-85a7-5678aae84d1f</t>
  </si>
  <si>
    <t>ec3423b1-2376-4623-b03f-a9540a011dbd</t>
  </si>
  <si>
    <t>f24431f7-9377-4d05-ab33-453e44c3a486</t>
  </si>
  <si>
    <t>1889ad27-b9e9-470d-9cc7-147ad6fc8bf3</t>
  </si>
  <si>
    <t>fccca57a-7ea4-4e3c-b3c0-9cce22aa1c66</t>
  </si>
  <si>
    <t>faf0fe6e-c4f1-45bc-87f7-1b11589160b5</t>
  </si>
  <si>
    <t>b57fbcec-b9f4-46ec-a627-44fca6be845b</t>
  </si>
  <si>
    <t>541582f5-9bd1-4999-97a1-11c89d663a96</t>
  </si>
  <si>
    <t>289ab4e6-3ae7-4be0-ab2e-42cb92537331</t>
  </si>
  <si>
    <t>24a14ca9-0332-44f0-9246-145601248b46</t>
  </si>
  <si>
    <t>43df9ad3-e1a6-4ce5-9b3b-42bb476e0675</t>
  </si>
  <si>
    <t>0df37c13-9291-4455-8758-e2de5c6c06c3</t>
  </si>
  <si>
    <t>9486a5b5-290c-45c8-9a8a-77d1a9c69dfd</t>
  </si>
  <si>
    <t>8ca5f491-1021-43c4-b155-e99ecc905c3c</t>
  </si>
  <si>
    <t>6bf65fce-5e11-4f0f-9b1c-8f1c60ed8852</t>
  </si>
  <si>
    <t>b4592d97-a2a7-432a-b31a-6706d9135e52</t>
  </si>
  <si>
    <t>a242bb44-2347-4314-96d2-b32b69025355</t>
  </si>
  <si>
    <t>b107d52c-75f4-4377-803d-12e6ab86279f</t>
  </si>
  <si>
    <t>d8b3ef96-a7a0-4853-b87c-b297100a3015</t>
  </si>
  <si>
    <t>d62c522a-ae1f-4620-8aef-4c6b853b1e20</t>
  </si>
  <si>
    <t>6ea5c5c8-5ddc-45a6-a1fb-650ae12f613d</t>
  </si>
  <si>
    <t>85bebf17-2353-4d58-a0ec-28b08c92211c</t>
  </si>
  <si>
    <t>53ec1eb0-bd41-4be0-b889-477deb332d58</t>
  </si>
  <si>
    <t>efe89ceb-d86f-4af8-a6d0-f9a7779e912b</t>
  </si>
  <si>
    <t>d94b3b94-9fba-4e7f-8cda-a7a67b4d9b59</t>
  </si>
  <si>
    <t>c0530186-c410-4b9c-99ab-8305eaf50091</t>
  </si>
  <si>
    <t>7194f672-e612-4d8f-9d3a-20863cd9dda2</t>
  </si>
  <si>
    <t>a71e6c71-a348-4b55-a8f0-4824e22ef8b4</t>
  </si>
  <si>
    <t>6d68bfa5-484c-4801-b8f8-bd40cc8db6c8</t>
  </si>
  <si>
    <t>56c0b809-3143-4ddb-9bf2-76c7d965ce09</t>
  </si>
  <si>
    <t>ec66d3b5-8624-4950-83c6-0f914e112c07</t>
  </si>
  <si>
    <t>9c648d65-c300-47c1-8e0f-3fef54115a02</t>
  </si>
  <si>
    <t>451179a8-5981-4585-810b-45f6796785e7</t>
  </si>
  <si>
    <t>1ae0812d-8982-4728-8215-23b7c81d017d</t>
  </si>
  <si>
    <t>31f792ec-8857-4ce4-9d4b-eb014579dbd9</t>
  </si>
  <si>
    <t>dff2b910-f41f-48c8-aca8-1d0cac5725b7</t>
  </si>
  <si>
    <t>9608a220-e22d-4d38-a8e8-fe0705a340a0</t>
  </si>
  <si>
    <t>de9f3e9e-c80f-4d57-b9e3-1d9768f1b35c</t>
  </si>
  <si>
    <t>99782b9a-cfc0-401c-a6a6-39547e0211fd</t>
  </si>
  <si>
    <t>703eb610-8a08-4121-b0c1-6e0f842cf7e3</t>
  </si>
  <si>
    <t>a5c4fc26-4d87-4593-817a-f64129a7a8af</t>
  </si>
  <si>
    <t>39a049d4-675a-4bdd-bf98-4ece1872c2e0</t>
  </si>
  <si>
    <t>3458bbb2-0914-4a03-b237-77d5e6dfb4d5</t>
  </si>
  <si>
    <t>13466dfb-9953-49bb-9c82-513a6bd8cd45</t>
  </si>
  <si>
    <t>18db1560-576e-4881-894e-96bfdd61057e</t>
  </si>
  <si>
    <t>6aad22d5-0a7d-4ee3-84ad-67143c4e66b3</t>
  </si>
  <si>
    <t>cc8a22d6-1316-4b94-81f1-821d6e4ce654</t>
  </si>
  <si>
    <t>fd2363ac-2803-4a2e-b53f-9cd0b881038c</t>
  </si>
  <si>
    <t>c45f5e7e-9a89-4c1a-920b-c351280399f6</t>
  </si>
  <si>
    <t>c97451f2-7ffc-4d6c-94ef-ef56f1dbdf48</t>
  </si>
  <si>
    <t>26367667-adb9-4d2c-8e7d-7d227ec1fc07</t>
  </si>
  <si>
    <t>5aeb3b4e-c006-4dd8-8d00-a2acb8eaebb3</t>
  </si>
  <si>
    <t>ebfb9be3-1c14-419f-9d87-9293c4477779</t>
  </si>
  <si>
    <t>59077a0b-b4a6-4170-8e60-c31195212e8c</t>
  </si>
  <si>
    <t>ab505518-38d2-46fa-b217-a1745c61ff47</t>
  </si>
  <si>
    <t>cdc77b0a-042a-42f5-b814-17a12013fe79</t>
  </si>
  <si>
    <t>9b70021c-67a4-482e-8764-e5cd38ffe2ac</t>
  </si>
  <si>
    <t>02c1d7c3-2225-4d6c-84d4-8af16535e166</t>
  </si>
  <si>
    <t>d9a345ef-affe-40da-9c05-9852a5fa1a2a</t>
  </si>
  <si>
    <t>1bc15217-1c96-42ab-bcaa-0915af444ea5</t>
  </si>
  <si>
    <t>1299c55a-935f-4d40-bffe-2df66a77d7aa</t>
  </si>
  <si>
    <t>2d021e98-ff92-4320-8c8e-c9fb92272fc5</t>
  </si>
  <si>
    <t>03c7c7f2-ff13-4149-b04f-e38f32cfafb3</t>
  </si>
  <si>
    <t>861cadc7-ef98-40bb-8f6e-b904d4061b60</t>
  </si>
  <si>
    <t>020022f1-66b6-4539-abc6-7d5908361ebf</t>
  </si>
  <si>
    <t>d2df9750-eddf-46fd-b542-8f8b83b1d23c</t>
  </si>
  <si>
    <t>515689bc-140e-4544-bcf5-8a50ecf363d6</t>
  </si>
  <si>
    <t>c11a0eb2-5c3e-45a9-a200-9829c73f5441</t>
  </si>
  <si>
    <t>981d1372-abc4-4cf9-949e-9c3a675669ff</t>
  </si>
  <si>
    <t>40e6e429-d3fc-46ce-859c-2293688c9415</t>
  </si>
  <si>
    <t>086f891b-8e0b-467c-8294-794a825528c1</t>
  </si>
  <si>
    <t>dffda06b-a69f-4728-a879-d64486da69a5</t>
  </si>
  <si>
    <t>a926af10-8a94-4ab4-88b7-232fa49b5cf8</t>
  </si>
  <si>
    <t>69e5d1cf-287c-4b28-bc25-f3139181f0a4</t>
  </si>
  <si>
    <t>54cb4f61-22e6-40c5-99d5-04b9f793c913</t>
  </si>
  <si>
    <t>fb405b7a-765c-4f30-9ddf-17188845ab23</t>
  </si>
  <si>
    <t>e981bb81-a3ef-43b8-9c4d-3147a7900ea4</t>
  </si>
  <si>
    <t>08c3ff03-7ed6-4049-9189-9233a240faa6</t>
  </si>
  <si>
    <t>1b2cea3c-9f68-44b6-8368-eb729b75327e</t>
  </si>
  <si>
    <t>5d2375e4-e32c-4b05-96fb-43c4011548ce</t>
  </si>
  <si>
    <t>e1d17233-af89-4d43-a122-03083a5ae01b</t>
  </si>
  <si>
    <t>0efc2af0-b29c-4efe-8e8a-4aade38bd205</t>
  </si>
  <si>
    <t>8db24ab9-7e3d-4720-8c8d-92e4e984dabe</t>
  </si>
  <si>
    <t>6efd2ab5-2a73-4859-ade3-b27129575e20</t>
  </si>
  <si>
    <t>d816a830-93e4-401e-985b-f3f390449b48</t>
  </si>
  <si>
    <t>249e0937-df32-44b7-b51a-dc9f31bc4ab8</t>
  </si>
  <si>
    <t>da9564ed-af80-48fd-868d-d32ede5f2528</t>
  </si>
  <si>
    <t>99620bd3-b689-453d-9ca7-22c4c2be92c0</t>
  </si>
  <si>
    <t>7b9fdfb2-61de-4c87-8541-7e36f3d70ecd</t>
  </si>
  <si>
    <t>a07d160e-92bb-4fc7-92d8-d1818d28c955</t>
  </si>
  <si>
    <t>9c1dfea1-55a6-48be-aa4a-97b7859bfdf6</t>
  </si>
  <si>
    <t>5bf9dd66-17bf-4abb-94f8-f86fcb6c8094</t>
  </si>
  <si>
    <t>67e3b4ca-bf09-417b-bbc3-07c5dec9971e</t>
  </si>
  <si>
    <t>d3a51a1f-fd27-407e-986f-3af6bf8e99b9</t>
  </si>
  <si>
    <t>9fc6df4c-daf6-4482-8445-3b9a895cb652</t>
  </si>
  <si>
    <t>a87257f5-d99c-4590-a343-4742113cbef2</t>
  </si>
  <si>
    <t>600e3f26-c100-4ff0-bc43-1cbe486595c4</t>
  </si>
  <si>
    <t>2aa33956-49ee-4d4b-b010-4abf8fa56811</t>
  </si>
  <si>
    <t>42bd6243-df80-4cd9-ab85-b9142c473698</t>
  </si>
  <si>
    <t>de8d0e5c-f33a-4b39-a7de-1ba17a67238f</t>
  </si>
  <si>
    <t>83827bd8-9f90-4aa6-a8c5-3c48e9218671</t>
  </si>
  <si>
    <t>148dfae2-e195-4dc2-a201-942f9b3bab5f</t>
  </si>
  <si>
    <t>733190fd-a643-4be1-a8a9-4593d51d5346</t>
  </si>
  <si>
    <t>3c178cb4-218e-45c4-b68a-bd6d9265d03a</t>
  </si>
  <si>
    <t>cdb8fe1d-8a98-4db6-a0cf-2e0bcb192357</t>
  </si>
  <si>
    <t>e25656f9-6193-4324-a854-1e69b3b296ed</t>
  </si>
  <si>
    <t>ff9edde6-8eb9-4f39-b72c-5d0ab8deb529</t>
  </si>
  <si>
    <t>378a2122-4533-452f-b2f5-f91663ac499c</t>
  </si>
  <si>
    <t>a51de24f-efab-4e4f-a314-554f24f79c7c</t>
  </si>
  <si>
    <t>f15c8580-f8c4-4f62-a39c-7cc9b0e3aee5</t>
  </si>
  <si>
    <t>d20bdc4a-7e43-4873-9e8e-821eb46c190a</t>
  </si>
  <si>
    <t>09e9ea86-ea21-4d97-9de4-826bae25e37b</t>
  </si>
  <si>
    <t>31eb55c7-f113-448b-8d04-d874dfbf9a9b</t>
  </si>
  <si>
    <t>fc6063a9-a9dd-4eef-b5bf-3d6ac7cdbc6e</t>
  </si>
  <si>
    <t>620c442e-6a77-4ef4-9545-2961073456e8</t>
  </si>
  <si>
    <t>8b92bc66-e3fd-4961-8960-46efa6c1fb28</t>
  </si>
  <si>
    <t>5fc48f3c-c922-4424-bcab-689b90b42822</t>
  </si>
  <si>
    <t>d242a756-096a-43bb-84d4-68e37a2e191d</t>
  </si>
  <si>
    <t>cc193634-3c7d-42fa-8ae9-09bb9cc257be</t>
  </si>
  <si>
    <t>546f2073-4ee5-497c-a18f-467592ba5ec3</t>
  </si>
  <si>
    <t>fcff6b2d-51da-446d-912b-814797feb91d</t>
  </si>
  <si>
    <t>dc15d103-b027-4090-88c4-8cfe2048d55e</t>
  </si>
  <si>
    <t>c2ec0661-fd37-4f06-ba67-41c22eff7c7e</t>
  </si>
  <si>
    <t>6b355cab-101b-405e-861f-cfd1fe34d6a2</t>
  </si>
  <si>
    <t>3e838a4c-5370-4f61-a41b-e68ae3d916cb</t>
  </si>
  <si>
    <t>c59cf03e-2cd2-4fa8-b3ce-133b40598a65</t>
  </si>
  <si>
    <t>6017eb05-ad1a-4e84-bb8e-a81d68d8cbaa</t>
  </si>
  <si>
    <t>ca754807-8dd4-4c68-8424-2f50dd02ab86</t>
  </si>
  <si>
    <t>175becfd-d58f-4989-ae24-14fb84ed93e8</t>
  </si>
  <si>
    <t>ee4c940f-b22f-4f3c-9245-fb7ada41473d</t>
  </si>
  <si>
    <t>cbed9794-fb92-4621-924c-81cd85bd97c7</t>
  </si>
  <si>
    <t>b33c9158-5faf-4f7e-aae4-c519eca4275b</t>
  </si>
  <si>
    <t>216320ae-d67a-4461-8440-c213ed469040</t>
  </si>
  <si>
    <t>2209b9b0-6ca0-485a-85a8-2d9da340e652</t>
  </si>
  <si>
    <t>2539a1c8-7fca-4d9a-8ce6-d11fd2517455</t>
  </si>
  <si>
    <t>9afc27e5-24bc-4c51-ab74-e624093445ab</t>
  </si>
  <si>
    <t>6b4265ad-d72e-4bc3-90a4-8fb1d128a761</t>
  </si>
  <si>
    <t>37852b9b-ef10-4198-ac21-e940210e6759</t>
  </si>
  <si>
    <t>3e23bb16-525b-486b-a871-e99c43dfd7f4</t>
  </si>
  <si>
    <t>93424952-b4a6-435d-936d-0333d6b8be1a</t>
  </si>
  <si>
    <t>5b3fcd29-7ea9-480d-b857-fcfbe4ff46dd</t>
  </si>
  <si>
    <t>fd183010-6a5e-4f21-b8ca-0edca3cc7163</t>
  </si>
  <si>
    <t>00a4f0d5-5bbe-4a22-b4a2-2ccd503d46df</t>
  </si>
  <si>
    <t>6d9b7fe6-53f6-46a4-8eb7-ad93155e22ac</t>
  </si>
  <si>
    <t>c00c1356-48ab-46f1-ba13-011c1b3e973c</t>
  </si>
  <si>
    <t>5987ee5e-06fd-4cf6-9c29-ab94deb26fd0</t>
  </si>
  <si>
    <t>c1b82d6d-4abb-4fdb-87d8-54157f870433</t>
  </si>
  <si>
    <t>4d38978d-3614-41cc-af35-7f823cb645b2</t>
  </si>
  <si>
    <t>3c8d28e6-4321-4a5d-b5fb-824009d26378</t>
  </si>
  <si>
    <t>3a596123-15c4-48c2-97f4-86a4b83498d1</t>
  </si>
  <si>
    <t>922da469-202b-4264-bbba-12c7f1f03bba</t>
  </si>
  <si>
    <t>c618898f-7d58-471b-8812-6419d6a1c18f</t>
  </si>
  <si>
    <t>fbe0aa93-e08c-4074-8272-b6e2b8054bcf</t>
  </si>
  <si>
    <t>90bd3490-d236-49d1-922c-1b96bef4956e</t>
  </si>
  <si>
    <t>d8dd3f15-5189-41a2-b17c-b1f8378ca121</t>
  </si>
  <si>
    <t>ea9b30f0-beeb-41cb-8ae9-381ffa4421a6</t>
  </si>
  <si>
    <t>2b263274-ef65-4af9-824f-d3b4a65f2f99</t>
  </si>
  <si>
    <t>5d4e1542-1079-405d-bd2f-a0b643bfaf8d</t>
  </si>
  <si>
    <t>47e23321-aeb6-43f0-94f7-9a2b6c95d02a</t>
  </si>
  <si>
    <t>a2dea403-df08-4947-83a8-3936645db271</t>
  </si>
  <si>
    <t>4cb74863-4923-4226-b22e-105a24827b62</t>
  </si>
  <si>
    <t>38074fb7-fe30-4566-907e-3295f901e635</t>
  </si>
  <si>
    <t>d3a2df6e-9900-4b99-a2e0-7c1b30fb4a23</t>
  </si>
  <si>
    <t>ed9dc1c7-6843-446b-85c0-56639c59945d</t>
  </si>
  <si>
    <t>23dbafb9-c07b-44f8-b9b0-78a3a0c2e0f1</t>
  </si>
  <si>
    <t>609853a1-348f-42a0-957b-9da36d0ef584</t>
  </si>
  <si>
    <t>465d4731-d92b-4032-b791-46a880b05ad5</t>
  </si>
  <si>
    <t>8600ab30-2569-4ecf-9c6d-3c46dc970f25</t>
  </si>
  <si>
    <t>febfbc64-43ce-4da3-a3cd-a7808504d4b9</t>
  </si>
  <si>
    <t>46a6ad17-756d-48db-8cc3-45591986fc90</t>
  </si>
  <si>
    <t>8296ab36-79ab-4b8c-be46-7700f43031bf</t>
  </si>
  <si>
    <t>7b7c6729-9196-4dcf-a7e5-d0096eb58425</t>
  </si>
  <si>
    <t>f54f5ad6-610f-4b9b-ac21-d48726c00071</t>
  </si>
  <si>
    <t>1be71dfe-69ec-493e-aacc-b00ea47cc299</t>
  </si>
  <si>
    <t>393c59ad-b531-44a0-92e9-5eb63cc791c8</t>
  </si>
  <si>
    <t>83a8e8c0-1db7-48d7-b6a8-01bd8f311a28</t>
  </si>
  <si>
    <t>534bcd37-3d44-4d96-bade-213216bd3080</t>
  </si>
  <si>
    <t>da5dda9d-bdf8-48ce-83ab-9779a29b06fa</t>
  </si>
  <si>
    <t>ca389986-f436-4b55-965b-caea05a7c0c4</t>
  </si>
  <si>
    <t>b2a0a0b8-9a24-4419-a9f0-43533d81faa7</t>
  </si>
  <si>
    <t>beac05d4-671c-4f8f-9021-ae706bf76fe3</t>
  </si>
  <si>
    <t>ffdabed1-7dd8-4a87-adaf-e214e1593c44</t>
  </si>
  <si>
    <t>7483e8ea-daaa-491a-a4f4-cec33a7eb16d</t>
  </si>
  <si>
    <t>dc3cd16f-4c69-48ad-8205-838cf9c030b9</t>
  </si>
  <si>
    <t>6abc1e73-bc10-4fec-b404-29242423c469</t>
  </si>
  <si>
    <t>f7422791-22e3-4644-9c71-58ee03714381</t>
  </si>
  <si>
    <t>682de730-55bf-4a62-934f-d1da3a7da8da</t>
  </si>
  <si>
    <t>f30e971a-5251-4c03-8a6f-f5b00273ee65</t>
  </si>
  <si>
    <t>b3686b13-6fad-4c69-92c6-8d1d8fcb92f9</t>
  </si>
  <si>
    <t>baac238f-b009-4bda-b591-4ac58a11fa54</t>
  </si>
  <si>
    <t>fddf7857-064b-4637-8cd6-72a322865ab3</t>
  </si>
  <si>
    <t>8c6d5c13-2cbe-4629-bf4e-e25883d4a992</t>
  </si>
  <si>
    <t>1f958025-2a55-4132-acbc-2b29480c53ea</t>
  </si>
  <si>
    <t>bd4b05fc-29d6-4e96-820f-167e37b7d85f</t>
  </si>
  <si>
    <t>c1d628c8-5f77-4ce4-817e-c900672b55c7</t>
  </si>
  <si>
    <t>1c64546f-074f-48c7-97b8-9abf00caa546</t>
  </si>
  <si>
    <t>1ac19ad9-4416-4fb2-a02c-cdd549508b2c</t>
  </si>
  <si>
    <t>e2aaedcb-cd51-4e14-b0ed-8d088f440963</t>
  </si>
  <si>
    <t>a5d059e7-16aa-41d5-96f7-ff20bc1d85b1</t>
  </si>
  <si>
    <t>dbffd509-5032-4102-aa89-ba1d2adddb85</t>
  </si>
  <si>
    <t>420f91fa-bdb6-4d3b-be84-b34ca644126e</t>
  </si>
  <si>
    <t>2b60fb63-3723-4dc4-a0f5-1bef8c266063</t>
  </si>
  <si>
    <t>5f68f657-0a1e-49a2-8c79-a2f20633fb00</t>
  </si>
  <si>
    <t>d7842537-bcea-479b-a15b-c7155d4778af</t>
  </si>
  <si>
    <t>77441800-9afc-4da2-8466-03886828c48d</t>
  </si>
  <si>
    <t>56b7ecdd-716a-4c5f-b264-1ea521db23ae</t>
  </si>
  <si>
    <t>d035da48-891c-4b57-897c-cc46d9c2aaff</t>
  </si>
  <si>
    <t>4034a974-397e-4add-9482-3befb900d590</t>
  </si>
  <si>
    <t>55d60647-2f02-4908-8328-af751ab47f35</t>
  </si>
  <si>
    <t>debaf0bc-d7fb-4e6f-a71f-d462878a3782</t>
  </si>
  <si>
    <t>68b96413-ec36-4d05-adf8-cd3d9af68197</t>
  </si>
  <si>
    <t>59961ec8-fca3-4cad-97db-82171b3343bc</t>
  </si>
  <si>
    <t>4fa9ea2f-ca28-4569-8ca7-17a9470bc40c</t>
  </si>
  <si>
    <t>cc5357c5-ab59-427a-85f7-1f44592dbb52</t>
  </si>
  <si>
    <t>4bcfe9f7-4e8f-477b-bd1f-5ba5e2e117ed</t>
  </si>
  <si>
    <t>f77dbbea-59e9-46d5-b6d3-d8981d0150cd</t>
  </si>
  <si>
    <t>84ebb578-299b-4976-b093-29a56c63f38f</t>
  </si>
  <si>
    <t>2caece8a-805e-4a1e-9880-04151b5f93ed</t>
  </si>
  <si>
    <t>46ebabe1-75bc-4963-84e2-ddc6ea7abaa1</t>
  </si>
  <si>
    <t>d4beba64-4011-492e-97cc-954cba2e9f56</t>
  </si>
  <si>
    <t>815c7a73-e211-47dc-8b34-df6b9ec7bda7</t>
  </si>
  <si>
    <t>5e9809c9-2edf-460a-aba7-fa296086a09a</t>
  </si>
  <si>
    <t>e1a2fd93-1be6-4a1d-99be-8249399ab653</t>
  </si>
  <si>
    <t>53fee5cf-bc71-4b8d-a007-e8e3b879ec55</t>
  </si>
  <si>
    <t>0dc18c3d-d637-45a9-8728-7461f4fc6e76</t>
  </si>
  <si>
    <t>69cec9c8-5392-44fa-aef4-21d61cfc8583</t>
  </si>
  <si>
    <t>d454e469-c01f-482c-8718-ddb34e9d1e18</t>
  </si>
  <si>
    <t>559314d1-8ca5-4e4f-a72d-9eaebf298319</t>
  </si>
  <si>
    <t>10964561-6bfb-4b38-aea8-95614a0907be</t>
  </si>
  <si>
    <t>32875878-66a9-4fa0-bd39-da4fc487f4e9</t>
  </si>
  <si>
    <t>941e8982-9009-46a4-9ac7-c7bae5dc8d50</t>
  </si>
  <si>
    <t>ba82a5eb-d3cb-483d-bac0-5ea91e85c250</t>
  </si>
  <si>
    <t>02394a6a-9208-4115-9138-c94983210dfa</t>
  </si>
  <si>
    <t>7c47f464-86b8-46a2-9b8b-00e51cca728c</t>
  </si>
  <si>
    <t>131011f3-372c-49e5-8c69-ec14dd849772</t>
  </si>
  <si>
    <t>72b3f7d6-6f47-4411-ac0e-9a1d92c508c8</t>
  </si>
  <si>
    <t>cf01c688-04c0-4ea2-9357-8791202c71ff</t>
  </si>
  <si>
    <t>dfeb0f2a-278b-4f91-93c7-2d92e80acdeb</t>
  </si>
  <si>
    <t>cfdb797a-ffdf-453b-a542-5983b78876d4</t>
  </si>
  <si>
    <t>611b7151-47fd-4223-8f34-64d88bf3dc2a</t>
  </si>
  <si>
    <t>e234e12e-d3c2-48b8-9920-ba51882443d8</t>
  </si>
  <si>
    <t>616370f2-7512-47bf-9f3a-7566fa5abf1d</t>
  </si>
  <si>
    <t>60d90f5c-d95a-4428-876f-e6eaf9605652</t>
  </si>
  <si>
    <t>6c375f25-e9aa-4fd7-9b69-f869157419ea</t>
  </si>
  <si>
    <t>3ff0aa80-fcbd-4dd5-a5ca-df199c73bc44</t>
  </si>
  <si>
    <t>c7b3d029-4531-4ce7-a15b-ff2dd241b3f8</t>
  </si>
  <si>
    <t>c6c075c8-ddfd-40ec-b2bc-b13e497bd96e</t>
  </si>
  <si>
    <t>e11c7138-a712-49de-ab52-a53f2dd3f825</t>
  </si>
  <si>
    <t>3f08e9f1-b067-4c29-a93e-3bc1718873e3</t>
  </si>
  <si>
    <t>5e5d6fea-5a0b-4a7b-8e8b-0141f28bf26d</t>
  </si>
  <si>
    <t>619170d2-7c01-4671-af83-4144825a811e</t>
  </si>
  <si>
    <t>bd3c2153-11ab-44c4-a909-69e13e94c241</t>
  </si>
  <si>
    <t>db76e73c-db4a-4f04-8b69-ea86e46dc948</t>
  </si>
  <si>
    <t>abfbb792-3c4b-4f21-91a6-29bc4e8e9985</t>
  </si>
  <si>
    <t>c7b8a859-6be1-4174-9161-fd328c19ca0d</t>
  </si>
  <si>
    <t>de57b9f6-d975-4a96-b95b-be3f953fd5c4</t>
  </si>
  <si>
    <t>cff5b78a-5337-40ea-b784-77e3746c107f</t>
  </si>
  <si>
    <t>62f46e26-8ad6-499d-8934-a2b26beccaae</t>
  </si>
  <si>
    <t>c0bbe76b-dc75-4f4d-a053-775edb7ef93a</t>
  </si>
  <si>
    <t>620d862f-b393-4d1f-92d6-70f0d3eb3d40</t>
  </si>
  <si>
    <t>a10f6b02-ee74-458d-bc08-7b092872f037</t>
  </si>
  <si>
    <t>945aa06e-23b7-4045-9969-ea97195cfbef</t>
  </si>
  <si>
    <t>4b45056a-be1a-4eb0-8654-7672026ed0f4</t>
  </si>
  <si>
    <t>4fcd241a-f685-46f1-9b80-ad15c9323656</t>
  </si>
  <si>
    <t>3dd6ba9e-9434-4f0f-987a-35a6b2ceb1c0</t>
  </si>
  <si>
    <t>f458d836-2758-46c8-8e30-c98bfcbcfbec</t>
  </si>
  <si>
    <t>ae2b28a7-feb7-4c80-b428-4c28be47fbfd</t>
  </si>
  <si>
    <t>2305936a-ef38-4f66-933e-09b34d4ec5ea</t>
  </si>
  <si>
    <t>af8bffb3-c0b0-44e3-894a-4ba95bfc065e</t>
  </si>
  <si>
    <t>6c1ebc61-6dcb-481c-b39e-37146cfebfda</t>
  </si>
  <si>
    <t>0f969392-c0a6-4b72-b4c1-b99c38df484e</t>
  </si>
  <si>
    <t>0c3172be-4f9c-4a6a-bff9-0cbe99c8fdf1</t>
  </si>
  <si>
    <t>1ea13113-0eec-47c2-b25b-66b7c6183276</t>
  </si>
  <si>
    <t>0034d082-40d0-41d7-8976-711fe76d5f06</t>
  </si>
  <si>
    <t>2a1f79ca-441c-4de9-8f6e-e844097ff21a</t>
  </si>
  <si>
    <t>ac1d1476-074c-4615-b299-b0cdec176a05</t>
  </si>
  <si>
    <t>81c66437-182a-42cf-accb-8d99de38a28f</t>
  </si>
  <si>
    <t>ac4f9a28-cc39-4a34-9f67-41b6f4d70cc0</t>
  </si>
  <si>
    <t>0c896d78-5e5b-4762-8f6a-36acb2e7c200</t>
  </si>
  <si>
    <t>608d10b0-9468-454a-b3d2-4e30ebab1def</t>
  </si>
  <si>
    <t>cd7bf7e5-dc83-435d-9065-549c56b4fc5d</t>
  </si>
  <si>
    <t>644aee95-2b39-4cd2-8da8-145f33cb36d2</t>
  </si>
  <si>
    <t>6077fec5-1dcf-453d-804b-85f0b28e535c</t>
  </si>
  <si>
    <t>1db2495a-4bc3-4b65-8372-c7ce97fd3bb9</t>
  </si>
  <si>
    <t>3f3ea4af-6520-46a9-bfff-56bc903d873c</t>
  </si>
  <si>
    <t>c2cc43a1-060a-4daa-a8ce-a8c9eb195c50</t>
  </si>
  <si>
    <t>ab892491-5cdd-4c2f-8a8a-c58d59d20035</t>
  </si>
  <si>
    <t>d6e8ff83-84c4-4e51-a09a-ef7b290e1712</t>
  </si>
  <si>
    <t>0823bf91-d7fb-4f71-94e8-dd205437c659</t>
  </si>
  <si>
    <t>5ce3904a-63af-44f8-8791-e05b0d425040</t>
  </si>
  <si>
    <t>891b62c5-cd92-47ee-b162-ebae50fbbcbe</t>
  </si>
  <si>
    <t>4625774d-5464-4df9-8700-83af923d84e0</t>
  </si>
  <si>
    <t>886ec3e5-872a-41c5-9264-98a64c5faff3</t>
  </si>
  <si>
    <t>b982cc0b-3ce0-4249-abfa-91f1c13efd00</t>
  </si>
  <si>
    <t>dcacef74-bb0d-4291-b35d-e7d95cfa20d8</t>
  </si>
  <si>
    <t>619c009c-a840-4c3c-a9dd-0491eac2d2e9</t>
  </si>
  <si>
    <t>0972ccc0-e38a-4eea-9e63-09ed75d0ea0c</t>
  </si>
  <si>
    <t>bb6dbbf2-2a4e-402d-a132-1d68ee1e3ce8</t>
  </si>
  <si>
    <t>6d354382-c6b5-4b09-9c05-259b165091bb</t>
  </si>
  <si>
    <t>da39f52b-42b3-4e00-bb6c-b3a626b33887</t>
  </si>
  <si>
    <t>b860db87-45a4-4ad6-8f5e-8e3fdfb0c9f7</t>
  </si>
  <si>
    <t>31d1e3c0-0839-41c5-92e4-5fd40b5c5c11</t>
  </si>
  <si>
    <t>79b3fa85-9466-4f8b-aff0-94935198712b</t>
  </si>
  <si>
    <t>859ab69b-85b1-4d23-857e-104433478dd4</t>
  </si>
  <si>
    <t>c521bad2-5ecd-4b68-8da8-95c1ce1faa0e</t>
  </si>
  <si>
    <t>1f30ebe2-5831-4e68-9255-5d2340f8ef4e</t>
  </si>
  <si>
    <t>7d77c957-fa90-4b76-9eec-37d336395f11</t>
  </si>
  <si>
    <t>8793bf58-3223-4e40-9767-65b6d1cd510e</t>
  </si>
  <si>
    <t>2d122c0d-bfea-4e80-b09c-1b79713de112</t>
  </si>
  <si>
    <t>b1340e85-5187-48c7-95bf-747e2a7fad67</t>
  </si>
  <si>
    <t>3bc8f7ee-a141-4f7e-a076-95d68a6db76f</t>
  </si>
  <si>
    <t>aa17aea9-c4df-4bf0-9e9c-70d0fbd4b4e3</t>
  </si>
  <si>
    <t>669d9ee6-89ea-4bd9-9258-572c0150c266</t>
  </si>
  <si>
    <t>6f6818fc-ee96-45c1-9849-e5368789a246</t>
  </si>
  <si>
    <t>c03fe868-5530-425b-b7f1-f3d27f926d52</t>
  </si>
  <si>
    <t>c0456b06-f498-453c-a483-b83ecfbc3096</t>
  </si>
  <si>
    <t>63a8a1fb-a037-4d0c-a80d-4c680d25f025</t>
  </si>
  <si>
    <t>6415f895-b290-4385-bbe7-b8fa460cbfad</t>
  </si>
  <si>
    <t>3fc4c7e6-cf8d-4777-a172-b859ffe82b74</t>
  </si>
  <si>
    <t>1a16f741-e0c7-4aab-80c5-2e9aa4c6cf91</t>
  </si>
  <si>
    <t>78573793-428a-483c-aba5-7f467d46bbfc</t>
  </si>
  <si>
    <t>18b5e42b-a4dd-4f86-8715-fa0591a5421e</t>
  </si>
  <si>
    <t>31cbbf6b-66f5-4d4c-abe0-d07f63873362</t>
  </si>
  <si>
    <t>8a21999c-7314-4a0d-b927-97e468378a15</t>
  </si>
  <si>
    <t>b1872f6d-eb65-4bac-819d-02220ee10433</t>
  </si>
  <si>
    <t>adf43cfa-c515-4e40-912d-1f3b10cd9db0</t>
  </si>
  <si>
    <t>5797357d-8be1-4e83-b893-44e1728e8c65</t>
  </si>
  <si>
    <t>988f39f0-ed3e-4030-8eb4-61c7c446b423</t>
  </si>
  <si>
    <t>d327b91c-6248-43ac-99f8-3d2ac677e83c</t>
  </si>
  <si>
    <t>41f810e4-1f3d-46aa-97e6-6e7ab9d084e7</t>
  </si>
  <si>
    <t>5f550525-27dd-4ad0-9294-c5ebb9016b31</t>
  </si>
  <si>
    <t>9d799be7-9644-408d-a557-8d073ba84024</t>
  </si>
  <si>
    <t>a3b37777-f06d-437c-8e75-5cebe5ee694e</t>
  </si>
  <si>
    <t>9c1a5c09-07a3-4537-a426-1fde41607ba7</t>
  </si>
  <si>
    <t>66d9fa9c-ad95-4aa3-9d7b-3337430cb92c</t>
  </si>
  <si>
    <t>d6df880c-129a-413e-8600-68d6d7d9b7d7</t>
  </si>
  <si>
    <t>50cee13c-7c60-49a4-9399-c0d427fed207</t>
  </si>
  <si>
    <t>2b81916b-84c7-4d82-a6ed-63b9bf18ca6a</t>
  </si>
  <si>
    <t>9817f66e-a39f-42f3-bdfc-3f0a3b9843b4</t>
  </si>
  <si>
    <t>09bbaa2a-a6ce-49e3-99d2-472f1eb9daee</t>
  </si>
  <si>
    <t>628d624b-e25f-4773-b807-78b18d3b334a</t>
  </si>
  <si>
    <t>05871b6e-9db8-4400-a816-a1327d2215ce</t>
  </si>
  <si>
    <t>8f79d5a6-0a19-4f9a-82bd-dbf27ae221b3</t>
  </si>
  <si>
    <t>53761a63-89d3-4ca0-bbc2-9b6ca9a41529</t>
  </si>
  <si>
    <t>0a3454a2-7faf-49c7-8321-89458af771b7</t>
  </si>
  <si>
    <t>1cfb2b60-a4e8-42c2-820e-f46849a15acb</t>
  </si>
  <si>
    <t>486c0482-a91f-42fd-82d8-d3489f396c76</t>
  </si>
  <si>
    <t>b10fef83-aabd-4d8e-81b0-ba47d31f37b4</t>
  </si>
  <si>
    <t>003dbeb9-ac0b-46bb-9e24-aed970c4e5b8</t>
  </si>
  <si>
    <t>e1e5937d-2bf5-4dc0-b78c-a10ef3c27896</t>
  </si>
  <si>
    <t>be6f7760-f2c0-4122-b7f7-9aee4887e8a5</t>
  </si>
  <si>
    <t>0fe391c7-d179-4bc5-b655-feff8492ad13</t>
  </si>
  <si>
    <t>468a1a28-69a9-422c-bb2e-608d48f7ff97</t>
  </si>
  <si>
    <t>fc1b2d1e-f4ec-491a-befa-6bafa5e1cc06</t>
  </si>
  <si>
    <t>c432d5ae-48cd-4f32-b738-cd6915310077</t>
  </si>
  <si>
    <t>f4de9c2d-6d2c-4229-91bd-ea550da59d26</t>
  </si>
  <si>
    <t>bd2cd6f7-2928-4c14-a306-8198f2476710</t>
  </si>
  <si>
    <t>ed52d6a8-5000-4396-ad8c-307a29c550d4</t>
  </si>
  <si>
    <t>88e46572-d341-4572-956c-19a14eef0896</t>
  </si>
  <si>
    <t>6b2e21e1-851d-495d-abaf-6887937e6627</t>
  </si>
  <si>
    <t>0a70d6e4-d2da-4573-9b26-b61fd4f0b098</t>
  </si>
  <si>
    <t>254eb083-f3df-4d7c-80a8-2273df308e46</t>
  </si>
  <si>
    <t>9999a0c1-f325-4a3f-88be-7ba85a51e96c</t>
  </si>
  <si>
    <t>9139e295-1429-4718-9c37-312c94bc4446</t>
  </si>
  <si>
    <t>8656279a-f772-4f56-8a1f-09bf33d98761</t>
  </si>
  <si>
    <t>ecbed76f-8ad8-452d-8c8d-37e1c859c64c</t>
  </si>
  <si>
    <t>5ff3fd7f-e958-43d9-8ec8-af3e5fedcf8f</t>
  </si>
  <si>
    <t>8975002e-cb3d-4241-b063-d55405a02659</t>
  </si>
  <si>
    <t>d34837df-8e75-4511-a149-d277d2f96d12</t>
  </si>
  <si>
    <t>dc8d596f-dd56-41dd-83c5-32dd47e291b7</t>
  </si>
  <si>
    <t>ce82bdda-9eb3-478c-b4f5-c343390a6458</t>
  </si>
  <si>
    <t>82363f31-d6ad-48fe-8425-e8f16c6e9e5f</t>
  </si>
  <si>
    <t>f4ae375b-807b-4216-a1c5-2ded8aefcd3a</t>
  </si>
  <si>
    <t>d2cd9b7c-3ab8-4c1c-9a4f-0fdc55280d39</t>
  </si>
  <si>
    <t>c1e001b9-c6e8-4a61-a7d7-9e9c5b2307cb</t>
  </si>
  <si>
    <t>179cc9e3-a664-415b-b8fa-eb7660301975</t>
  </si>
  <si>
    <t>079ff3df-c8f2-4f13-b96a-a926f1416350</t>
  </si>
  <si>
    <t>e2712cc9-153c-47b0-ae1f-bae269ef4c2b</t>
  </si>
  <si>
    <t>62b660e2-d4aa-4d18-9067-b5552d74418e</t>
  </si>
  <si>
    <t>5eb7b0bc-ffd1-483b-a311-65ecad90c223</t>
  </si>
  <si>
    <t>5bd7721a-91f3-4c7e-b306-1e1b3a61b334</t>
  </si>
  <si>
    <t>1076449e-5252-4856-8986-f5f1c9e844e5</t>
  </si>
  <si>
    <t>7708b348-ad0d-44ae-81ba-3a487d452225</t>
  </si>
  <si>
    <t>1d3d3534-a2f0-48bc-8781-d564267496ea</t>
  </si>
  <si>
    <t>e6dc318e-6e71-4677-b236-51bcf3fedde3</t>
  </si>
  <si>
    <t>54803e9f-f304-4f7c-aed6-68534b407c42</t>
  </si>
  <si>
    <t>a4cfeb8c-4474-49dc-bc15-08528dc4902a</t>
  </si>
  <si>
    <t>bb863efa-7109-4e86-a540-5dd7072406fc</t>
  </si>
  <si>
    <t>d6d2033f-2b57-4b2e-a890-1f82f9f159b7</t>
  </si>
  <si>
    <t>22b5cd4a-a0a2-4fd8-af35-6e8355b8eac1</t>
  </si>
  <si>
    <t>c5d67df5-6d8f-4b86-91a6-cc4df8bea8b0</t>
  </si>
  <si>
    <t>482265bf-fc93-45f0-a6bf-b1f8f3906da8</t>
  </si>
  <si>
    <t>92e32c50-99b3-417c-8f0a-c16694e306cb</t>
  </si>
  <si>
    <t>85b17dcf-29d4-416a-9e09-3e647d368a04</t>
  </si>
  <si>
    <t>a061cea1-886e-45ba-a252-a9468204809b</t>
  </si>
  <si>
    <t>35e32df1-abaf-4d04-9b1e-a8d4b64e57a1</t>
  </si>
  <si>
    <t>05878eef-62de-45d4-8c9f-4769e93b50a7</t>
  </si>
  <si>
    <t>d234f33b-8027-4e6b-b5b1-cc4a37f55076</t>
  </si>
  <si>
    <t>9581d6b4-0a4f-462e-8cac-83bcbab8d528</t>
  </si>
  <si>
    <t>017f2743-5e0c-41c3-84ff-223c19bd0279</t>
  </si>
  <si>
    <t>64e58b66-7235-4b32-b606-7c835dc1af3e</t>
  </si>
  <si>
    <t>01f89603-a09d-4f53-892b-c3a676e2cfe1</t>
  </si>
  <si>
    <t>b1c61008-2326-4fd6-8b93-63720d1ff5bc</t>
  </si>
  <si>
    <t>4a02b77c-a183-4206-8d21-14f617aaeed4</t>
  </si>
  <si>
    <t>862ce531-898d-4023-8f5d-acb9f837b809</t>
  </si>
  <si>
    <t>76da909d-721f-41a4-93b8-3771fabbffcf</t>
  </si>
  <si>
    <t>f395d335-f628-4a40-93b7-2290e2c4363a</t>
  </si>
  <si>
    <t>e7319030-4869-44e2-a586-de355880acce</t>
  </si>
  <si>
    <t>84595c07-35d6-498e-bfb9-fa95e31df901</t>
  </si>
  <si>
    <t>5f8e8232-faec-4b1a-a427-f16b10df6485</t>
  </si>
  <si>
    <t>809e5445-80f0-43d1-990c-7a21254d60b8</t>
  </si>
  <si>
    <t>03378ba3-f095-4bd6-a835-d29c045e7b73</t>
  </si>
  <si>
    <t>99f51e3a-a65b-4ca0-bf90-753e8ce713d0</t>
  </si>
  <si>
    <t>8f46e699-8de3-4a79-b430-c27d4f18012f</t>
  </si>
  <si>
    <t>d4e51883-f306-4a47-93ce-b6da2aa40000</t>
  </si>
  <si>
    <t>c6491da1-71e5-4e2c-b656-15b596bd7568</t>
  </si>
  <si>
    <t>62f8c57a-426d-46ec-8a7a-a49b77e2afaf</t>
  </si>
  <si>
    <t>afbcae6d-8985-4552-a9d3-667a565ff2a5</t>
  </si>
  <si>
    <t>9113b4f6-cfa0-49c4-8e85-0033de2af21f</t>
  </si>
  <si>
    <t>d58d9541-9871-4897-8bfe-a33762601512</t>
  </si>
  <si>
    <t>eee4d152-0647-438e-97e0-c500989ca85f</t>
  </si>
  <si>
    <t>8a8d68a9-384c-43dc-b0e9-f0cec577c340</t>
  </si>
  <si>
    <t>3786c03f-a42f-4e6a-94ea-c58e2f273b12</t>
  </si>
  <si>
    <t>8f79fdcb-cd9f-4d7f-b0bc-51304be725e6</t>
  </si>
  <si>
    <t>6486ee1d-5efd-4990-aa21-d71d828b8d88</t>
  </si>
  <si>
    <t>3d616b8e-cf67-44c4-aba9-586787e657e6</t>
  </si>
  <si>
    <t>401570bc-fd4a-4e3d-a6de-3c5afb60a033</t>
  </si>
  <si>
    <t>ea15c404-51bc-431b-85e3-85453dac964d</t>
  </si>
  <si>
    <t>2f2810d3-2724-4204-b4f6-2ef46f3d09ce</t>
  </si>
  <si>
    <t>85fc488c-f459-4a2f-9f8b-5a9e899030d1</t>
  </si>
  <si>
    <t>cce5aa15-a1cf-483f-9af6-cec8ea466c0e</t>
  </si>
  <si>
    <t>6f8a9024-ee4a-43e5-9f04-f7805696ea34</t>
  </si>
  <si>
    <t>edd8bccd-1a5d-4fc3-a60d-1e5c0a9a9c2a</t>
  </si>
  <si>
    <t>3e2f76f6-4a6a-41d3-9905-80e778b68115</t>
  </si>
  <si>
    <t>a447d1d0-4184-4967-97db-749601e1a7b5</t>
  </si>
  <si>
    <t>041ab07e-8385-48c8-a0e8-f37ce3c5039b</t>
  </si>
  <si>
    <t>875a1349-42bf-41de-bc0b-ba2172c77165</t>
  </si>
  <si>
    <t>eeb9598c-09e1-441a-8f34-32df4c2cb795</t>
  </si>
  <si>
    <t>ea4b9d3e-f133-4ca3-9550-c258c6b708d8</t>
  </si>
  <si>
    <t>6bb4a785-ddbf-4a3c-aefc-65606b2040d4</t>
  </si>
  <si>
    <t>88133904-9a11-4e14-9aad-1f1337b760e8</t>
  </si>
  <si>
    <t>bc3ee18d-c682-4c7e-8821-0eaa158e324b</t>
  </si>
  <si>
    <t>523d2d83-e185-43c4-91c2-4534c723cf17</t>
  </si>
  <si>
    <t>fbdea786-f672-4197-bb0b-e5bd0f33915b</t>
  </si>
  <si>
    <t>d041ac3d-58d1-4a12-bdbe-7587da33787a</t>
  </si>
  <si>
    <t>8313aae2-e1f3-4a84-8885-cee5ede2f622</t>
  </si>
  <si>
    <t>5dcf456c-7227-4ce5-ad85-d6d35b35d436</t>
  </si>
  <si>
    <t>3467e0fd-087c-4fb4-b124-4fb25fa7e433</t>
  </si>
  <si>
    <t>3dcc7d56-52d2-4d59-b79f-7f130c7907a1</t>
  </si>
  <si>
    <t>47c3ebd6-9d6a-4279-a115-18ae1f64eeaf</t>
  </si>
  <si>
    <t>33e05060-2a88-48f1-829b-5c92692b5a0b</t>
  </si>
  <si>
    <t>450ac33f-3cfe-46dd-b634-b4c206284ad5</t>
  </si>
  <si>
    <t>30fbcaa9-e10e-4b82-8b8f-755302b3b330</t>
  </si>
  <si>
    <t>05a4d184-5d81-43d8-bfc7-4a855fdc60ec</t>
  </si>
  <si>
    <t>16330c7e-ba35-46be-95ac-aed489f67862</t>
  </si>
  <si>
    <t>d98e940a-5794-4c62-bd6b-6c45f3f001e9</t>
  </si>
  <si>
    <t>c2c336b4-d64b-4f18-9c8b-a4211a806c1d</t>
  </si>
  <si>
    <t>0438d4ec-b6f1-4c58-aa17-018451223b1e</t>
  </si>
  <si>
    <t>ae3906b2-567d-4175-a958-19a412ec6940</t>
  </si>
  <si>
    <t>a19c2dd7-8430-4b3d-bcdb-e099de3e06fc</t>
  </si>
  <si>
    <t>12f668fd-75f1-463a-9049-371a34851eab</t>
  </si>
  <si>
    <t>ca9f0fe8-351e-4c4f-a256-f69e1801f5a6</t>
  </si>
  <si>
    <t>fc33a617-07fe-4a48-8465-f3726fd4faf1</t>
  </si>
  <si>
    <t>0e945b62-250f-4837-8c05-2110199534f0</t>
  </si>
  <si>
    <t>884c2997-8492-409c-9fe4-fea43e883e1c</t>
  </si>
  <si>
    <t>6a0994b8-00b3-480d-b602-166446cf64c9</t>
  </si>
  <si>
    <t>3467e1b7-4384-4090-9d30-0b2451403d71</t>
  </si>
  <si>
    <t>89684133-5b15-4a62-a115-797201a38766</t>
  </si>
  <si>
    <t>763010b7-94f1-4e55-a3e2-c1c34c7a6643</t>
  </si>
  <si>
    <t>b01741a6-1a3b-4e5b-8685-1aa5d2c7580a</t>
  </si>
  <si>
    <t>5977da19-4f7a-46f0-bdd4-e5eae3e27536</t>
  </si>
  <si>
    <t>0651dcfe-c7d7-45c6-8f06-d064a5b0a21e</t>
  </si>
  <si>
    <t>4be5629a-67ea-4ba1-b8ac-8c72e55fbd4e</t>
  </si>
  <si>
    <t>a6257b5b-6dcc-415d-8b97-8e814d2e8ccc</t>
  </si>
  <si>
    <t>acceaab8-28ed-4676-a5d8-63c33257fced</t>
  </si>
  <si>
    <t>0dc4b58d-4d4b-4e44-9d60-d2eaf97158fc</t>
  </si>
  <si>
    <t>ea407c52-a63d-4f18-a064-63e106f21422</t>
  </si>
  <si>
    <t>6ece9383-5d71-4531-b95b-a7a2efcc148f</t>
  </si>
  <si>
    <t>93a84a4a-c95f-4e55-9129-ad0d4a7a8f5e</t>
  </si>
  <si>
    <t>94c06863-5c22-4f22-b6c9-36180b12b739</t>
  </si>
  <si>
    <t>8ee2b657-c3ce-4a0b-a5d4-5c293d2992f0</t>
  </si>
  <si>
    <t>2d652b3a-eee8-4a24-958f-d015caa9baa9</t>
  </si>
  <si>
    <t>63dd3b79-2202-4e52-a581-8117f8a79e32</t>
  </si>
  <si>
    <t>cea01bb2-5577-418b-bc92-96092047650d</t>
  </si>
  <si>
    <t>8f1fdaef-c256-4bf8-acd6-def30020f2f0</t>
  </si>
  <si>
    <t>97fde73d-e3c4-43f5-8da9-56e955c97f02</t>
  </si>
  <si>
    <t>d627c1ef-a19c-46be-a125-6fe929cdc9b3</t>
  </si>
  <si>
    <t>d3822301-8940-4198-947f-e4a26af3f43e</t>
  </si>
  <si>
    <t>302656d4-17a2-4b67-a62e-dc1f9d046dfb</t>
  </si>
  <si>
    <t>ab1c83b1-2cae-4fa6-a4bc-73c298471d44</t>
  </si>
  <si>
    <t>70701064-7ac3-4967-b7d4-7983b9bf8326</t>
  </si>
  <si>
    <t>b5c6ae0e-b675-4042-bfe6-8f5e8097b4d0</t>
  </si>
  <si>
    <t>cbc6800d-f78c-4557-b91f-6b1e8d6bec2f</t>
  </si>
  <si>
    <t>216b1b77-12ed-4c4e-95ed-5763422cd212</t>
  </si>
  <si>
    <t>23335068-c426-41aa-9ad4-7011fa490370</t>
  </si>
  <si>
    <t>91d25586-10d5-4ec3-9677-f7f01c34740a</t>
  </si>
  <si>
    <t>5d22ba5b-0730-4999-919d-3f18bd4c75ee</t>
  </si>
  <si>
    <t>c3f9fdec-eb73-45ba-a457-0a50e01123c2</t>
  </si>
  <si>
    <t>4cb05986-2a12-4900-9b64-1f192ac6fec3</t>
  </si>
  <si>
    <t>bc843a31-9392-4087-9366-0d36d9db6856</t>
  </si>
  <si>
    <t>f254f835-da7c-4497-a6c4-13452bf20c0d</t>
  </si>
  <si>
    <t>125923d1-d8d2-4c49-958c-a95afdbf88ac</t>
  </si>
  <si>
    <t>5493383a-3d53-4fa6-9686-6f2a54ce9bd9</t>
  </si>
  <si>
    <t>a66bbe8d-1041-49df-9ea5-b0c0df333c94</t>
  </si>
  <si>
    <t>cff86991-6133-41c7-bd9e-c8dc4213bd3d</t>
  </si>
  <si>
    <t>bbcd595b-e9df-4987-9147-519fd885c6cd</t>
  </si>
  <si>
    <t>c77dcdb7-b94e-44fc-b1d5-e8f9f99d62f1</t>
  </si>
  <si>
    <t>1056d3da-a10b-4074-8d39-15bcf4649d66</t>
  </si>
  <si>
    <t>c6f5d53b-beea-4e3b-8448-543c0df2f07d</t>
  </si>
  <si>
    <t>167113d6-1fce-4fc8-9a41-3eb3842723a5</t>
  </si>
  <si>
    <t>77690238-2c31-4781-9b35-30642b606f76</t>
  </si>
  <si>
    <t>5abde7e1-128d-4cd6-8a94-034c4e30bc00</t>
  </si>
  <si>
    <t>aad79c87-0ac6-4cd8-a4e8-67034e2d27e1</t>
  </si>
  <si>
    <t>cbee6ed4-9111-4453-91dc-284d336cfb66</t>
  </si>
  <si>
    <t>ccdb9e5a-1ca4-44bf-9e70-9e427bd998e7</t>
  </si>
  <si>
    <t>1e79d9f4-d99d-424b-8812-fcf8a01702fc</t>
  </si>
  <si>
    <t>27b22068-d300-42a7-b1bc-b53e83869af0</t>
  </si>
  <si>
    <t>9407b175-3e51-43ad-8291-f555d4e914be</t>
  </si>
  <si>
    <t>ec1fd99a-c391-47a5-80ad-fd89718476e9</t>
  </si>
  <si>
    <t>1b4ca724-6197-4b16-a7d0-1f9ce54b2203</t>
  </si>
  <si>
    <t>3e3edc2a-25f6-4908-b897-b49dab457c8d</t>
  </si>
  <si>
    <t>5dd0849b-5aa4-41fe-b587-faaa20d3d075</t>
  </si>
  <si>
    <t>aa3b9ce7-3a8e-4926-9b9b-f3880f6d992a</t>
  </si>
  <si>
    <t>8db0ef0c-b84c-4848-a2bd-1b2bb2100e8d</t>
  </si>
  <si>
    <t>d0e0f224-90d3-4c66-8468-9096285cab7f</t>
  </si>
  <si>
    <t>e9c6143d-7b90-41be-b5df-5d62fe9a6b0e</t>
  </si>
  <si>
    <t>c8113b02-cbfd-4761-85f7-fb1c04c6648d</t>
  </si>
  <si>
    <t>ed9dd81b-0531-4df9-b79e-7668dc52c348</t>
  </si>
  <si>
    <t>3e49e62f-55e8-4b2f-8770-0595809b3f04</t>
  </si>
  <si>
    <t>3b18f078-a4aa-4a4d-9c41-68fa99ac4be8</t>
  </si>
  <si>
    <t>12ea5c8d-6387-4b45-843f-8d56a0f8ecbc</t>
  </si>
  <si>
    <t>90ff74d0-0588-4b8b-b454-113c5cb845c4</t>
  </si>
  <si>
    <t>7ad04f73-a56c-4a7e-bda6-50c0ecfbad7e</t>
  </si>
  <si>
    <t>400e9dab-c2f8-4e6d-a0fb-0d0bfb1e9e78</t>
  </si>
  <si>
    <t>bab52ad8-feda-47e4-b0f1-04d413a5ad3e</t>
  </si>
  <si>
    <t>a60d7c4d-4dc6-4cce-a2f4-8588c0bd49f4</t>
  </si>
  <si>
    <t>d75205ef-6000-4896-b64f-086bd91ea8ee</t>
  </si>
  <si>
    <t>1b2fc046-292d-4c0a-ad05-2ff53c10441f</t>
  </si>
  <si>
    <t>97ad68fd-e519-4b0f-ac6e-92c43c4093e8</t>
  </si>
  <si>
    <t>e727e4ce-e399-4615-8acb-ed5b4bbfe993</t>
  </si>
  <si>
    <t>0fdb338f-107e-4d97-b01f-f9fda2c29d87</t>
  </si>
  <si>
    <t>48f35701-d625-4faf-b6e0-b388d4b7cf74</t>
  </si>
  <si>
    <t>926e58a9-1904-4e6b-b55d-632362a6437d</t>
  </si>
  <si>
    <t>9c3a6f26-7142-47b5-baf8-7cffae351ffd</t>
  </si>
  <si>
    <t>37dfbbbd-73b4-47bb-afe0-846564cd7807</t>
  </si>
  <si>
    <t>bc4d13e3-769a-451d-8693-40d5bffede66</t>
  </si>
  <si>
    <t>5df2da23-83de-4189-a89b-13438fba5833</t>
  </si>
  <si>
    <t>8599cd23-5b94-4534-9233-67f36564c258</t>
  </si>
  <si>
    <t>a617b6e7-f41a-41f6-8e8b-400d6b7ce163</t>
  </si>
  <si>
    <t>e74f80c7-00cb-4079-87e1-400b35e385ce</t>
  </si>
  <si>
    <t>b433479c-0bdc-4955-a86e-47568bdee5ec</t>
  </si>
  <si>
    <t>24fbeeb5-e2a7-4e00-b578-2ef107ad0276</t>
  </si>
  <si>
    <t>bd9fa7f9-404b-4062-97b4-ab3238e31978</t>
  </si>
  <si>
    <t>001249df-ec31-405c-98fb-a33fac2ce77e</t>
  </si>
  <si>
    <t>45de83d1-47da-4fb4-99c3-641e9344dc1a</t>
  </si>
  <si>
    <t>da3ad90f-6cb0-488c-9965-984e1f45d660</t>
  </si>
  <si>
    <t>eded09a2-f163-44e8-ac9c-e01eaa8b2890</t>
  </si>
  <si>
    <t>311dd7d5-2252-462a-8f6a-8f2c00c4b308</t>
  </si>
  <si>
    <t>db1e763f-a7f5-4dde-83fc-c91846a21b53</t>
  </si>
  <si>
    <t>9deb630b-8501-474a-85a5-f770636f69b9</t>
  </si>
  <si>
    <t>5affdaef-7d94-4dc7-afe5-397c3e294e6e</t>
  </si>
  <si>
    <t>d364b60a-e66c-40cb-b4e4-d0a14d89daea</t>
  </si>
  <si>
    <t>f34e6f82-8b33-41e2-9fac-691c48fa5ad7</t>
  </si>
  <si>
    <t>621ba3cf-87de-448c-b05d-1c4f9428f58e</t>
  </si>
  <si>
    <t>e202fe03-7d45-4920-839c-570735b74ae9</t>
  </si>
  <si>
    <t>2569d184-3514-4365-a326-68750b89e851</t>
  </si>
  <si>
    <t>618263ff-769d-4002-beca-9e3383543cbc</t>
  </si>
  <si>
    <t>778f2e70-f629-4ba4-8814-0ce72cab4807</t>
  </si>
  <si>
    <t>aeabd286-64cb-4551-a41e-855eaf9820fc</t>
  </si>
  <si>
    <t>784bcb8d-1521-48c6-9eb1-e572c00cc946</t>
  </si>
  <si>
    <t>0cee46e0-3567-4f53-8a93-a00c8dd67aae</t>
  </si>
  <si>
    <t>36fce55d-363b-46b4-9023-aff849c04356</t>
  </si>
  <si>
    <t>a427b245-f682-4b6e-bdbe-cd482423b4d8</t>
  </si>
  <si>
    <t>812373db-eed1-437d-95c9-43153b67131e</t>
  </si>
  <si>
    <t>8f94efcb-2de1-4bb9-a49a-55b2cd3bf39f</t>
  </si>
  <si>
    <t>f2fea99a-125a-4422-a152-659b2be39b80</t>
  </si>
  <si>
    <t>08841bb4-fa43-4829-8547-f0acaa6a6f50</t>
  </si>
  <si>
    <t>90d0b4df-0cc2-4ac2-8b65-cbebe20c5313</t>
  </si>
  <si>
    <t>4a0a3f20-b14f-45fd-bbba-1a1e5ad56c59</t>
  </si>
  <si>
    <t>d0637429-0097-4f47-b572-35e7fe0c97d2</t>
  </si>
  <si>
    <t>97b28040-ba3d-4742-952f-7751986d38f1</t>
  </si>
  <si>
    <t>deb5efa9-48bf-4e66-873f-a07b8990f3a8</t>
  </si>
  <si>
    <t>e260b58e-0f10-4802-af7c-e891d2b4916a</t>
  </si>
  <si>
    <t>b4f97b4d-0c0e-4f5c-88e8-56989e89168c</t>
  </si>
  <si>
    <t>7d832836-6d14-4eba-bb27-cb94fad4c1eb</t>
  </si>
  <si>
    <t>ef544d4d-388e-4e2e-b901-252d81600528</t>
  </si>
  <si>
    <t>7d0f46c9-25b2-4785-a52b-3be828cc39fa</t>
  </si>
  <si>
    <t>e408edf5-c0ff-4562-957e-87630af09fe7</t>
  </si>
  <si>
    <t>26ad6a53-ac22-4cb1-b447-e4d93698e5a9</t>
  </si>
  <si>
    <t>175a859a-fc9f-47a0-a541-83e9167cbfde</t>
  </si>
  <si>
    <t>2192933e-2700-48c0-b2da-971fb1f8af42</t>
  </si>
  <si>
    <t>3ac416ca-b881-4c1c-9feb-6bafa40dfb77</t>
  </si>
  <si>
    <t>eb9c5817-eecf-491b-959a-aca383aac0cf</t>
  </si>
  <si>
    <t>c4fce46e-4007-4ad0-8964-59afd350e496</t>
  </si>
  <si>
    <t>7ce796b6-578b-464f-b552-2917954e0289</t>
  </si>
  <si>
    <t>d3ad5ca8-5d30-4797-a9eb-235d6a30ca26</t>
  </si>
  <si>
    <t>8dea51ce-2389-4daa-83ef-7983a3ead027</t>
  </si>
  <si>
    <t>b1c63403-b18a-4fb2-b9b9-187353609b4d</t>
  </si>
  <si>
    <t>7987fa29-c066-446b-b561-644a61a88858</t>
  </si>
  <si>
    <t>c5eb6184-574b-40f4-8adb-95e839c98bd3</t>
  </si>
  <si>
    <t>ccb52aea-54c4-42bf-906c-d437f1f93bd9</t>
  </si>
  <si>
    <t>91e4dfbc-c117-475d-9b2e-20fb334ece65</t>
  </si>
  <si>
    <t>9c740cf8-b105-44dc-b106-ec576fe6540a</t>
  </si>
  <si>
    <t>91b96442-4bd5-439e-9bc4-f14b916b17e9</t>
  </si>
  <si>
    <t>77f080e9-628b-440c-90f7-33ea67b79c28</t>
  </si>
  <si>
    <t>4bc61c9f-c22f-4fc3-8cbf-2932b47d8e35</t>
  </si>
  <si>
    <t>11b9b7ff-64cf-4386-8c8e-2579ccce0f18</t>
  </si>
  <si>
    <t>a21f1d1d-a8d9-4fe8-bcb5-baae06274f2d</t>
  </si>
  <si>
    <t>142dff39-81fc-4eb2-9894-d9b66edfefce</t>
  </si>
  <si>
    <t>0b8c778a-26cd-42e8-a1c8-dfadd30eefaa</t>
  </si>
  <si>
    <t>9b611207-69cb-44fa-a303-b50fdf8b5b44</t>
  </si>
  <si>
    <t>ae19070a-feb2-4262-bea2-774f33858965</t>
  </si>
  <si>
    <t>e23a9759-f422-4bf8-a4d7-d1a4d4eaf70c</t>
  </si>
  <si>
    <t>b17d0d3a-772e-4a8e-9d56-93783ecd1603</t>
  </si>
  <si>
    <t>4c15de21-755c-4d91-b12a-62801040322d</t>
  </si>
  <si>
    <t>76275fd1-69c0-4102-92f3-494cfa388d4e</t>
  </si>
  <si>
    <t>59548e74-1a6f-4c89-be20-48a55ccec0ee</t>
  </si>
  <si>
    <t>b5f794de-8fe5-416d-a386-b9d11eebc7ed</t>
  </si>
  <si>
    <t>035ea45c-56b4-4b44-8dbb-5f2dec79a9cf</t>
  </si>
  <si>
    <t>44f1969c-1e07-414d-abb9-a4199a353d4e</t>
  </si>
  <si>
    <t>8c036039-b793-4dda-9b9d-7d775c3dcabf</t>
  </si>
  <si>
    <t>ab7ca664-7cc0-48c5-ba4d-d5f1c257f0a0</t>
  </si>
  <si>
    <t>84d42263-d043-46d6-b85b-21df22ca5a81</t>
  </si>
  <si>
    <t>16e1b57a-08a5-4cef-a93b-972c08819ca9</t>
  </si>
  <si>
    <t>0ee05b31-4ba8-44a5-bc44-dc9f47a2543c</t>
  </si>
  <si>
    <t>7ac42833-04ae-4b79-b796-c82b72724161</t>
  </si>
  <si>
    <t>12d73b5a-f927-47b6-b891-f71eb28be4c3</t>
  </si>
  <si>
    <t>27bf94be-75ad-4ba2-adbf-53177c028b86</t>
  </si>
  <si>
    <t>29421ae8-9b1a-4ac9-8122-91ff81d4e728</t>
  </si>
  <si>
    <t>596bae27-323f-4b46-93b7-4e8a7bb2c23c</t>
  </si>
  <si>
    <t>17f340b0-be29-4180-aa8c-b2dbf0691856</t>
  </si>
  <si>
    <t>39f9f1dc-832b-410d-b70e-6fa9a0eddda6</t>
  </si>
  <si>
    <t>32b18182-2903-459a-a072-0d35e4bb7a93</t>
  </si>
  <si>
    <t>487eefc3-6507-4103-a789-c2aea80c028f</t>
  </si>
  <si>
    <t>4b965da0-aad5-4775-ab3c-3b0c0211c68e</t>
  </si>
  <si>
    <t>ea3bb933-9555-453b-9f38-186940817dff</t>
  </si>
  <si>
    <t>680f9ca8-fca3-4e5b-af5b-25aad32c196c</t>
  </si>
  <si>
    <t>fa5e90bd-911f-46bd-9b03-5fe80262540a</t>
  </si>
  <si>
    <t>da60aace-6372-4f42-b402-7a6d142a82a7</t>
  </si>
  <si>
    <t>4ae788cc-95b5-438a-896e-6e77c2a6ac2c</t>
  </si>
  <si>
    <t>b235e5cb-8117-4359-8e6c-01b8ac6d1708</t>
  </si>
  <si>
    <t>71226957-d22b-48b0-a104-332c293a171a</t>
  </si>
  <si>
    <t>81f1c439-bbb5-4002-8c13-4cb6259ea080</t>
  </si>
  <si>
    <t>3f5d4f17-4b3c-4f44-aa84-dbe8f711c7f7</t>
  </si>
  <si>
    <t>6aed8057-1488-4bda-8c51-59d5a021ebfa</t>
  </si>
  <si>
    <t>b02496ef-0c9d-463e-8e52-96ca512d8b11</t>
  </si>
  <si>
    <t>ab032345-b0d1-477c-be44-d26fc521e7d8</t>
  </si>
  <si>
    <t>fd4ed56f-fb8a-4e28-a114-4bab07c9b86c</t>
  </si>
  <si>
    <t>ac545c39-1e5c-4986-a7cc-69e2099d7533</t>
  </si>
  <si>
    <t>7ec13a20-e27d-402e-ab9d-ce07120a010b</t>
  </si>
  <si>
    <t>1d2e9d1a-33b3-4887-b3ca-3e9e0efacaeb</t>
  </si>
  <si>
    <t>b3681855-3d73-416e-9e2e-150a662f360c</t>
  </si>
  <si>
    <t>5d0bd68f-d0e7-4eca-b6a1-d5e65798a224</t>
  </si>
  <si>
    <t>ae9a46de-9653-4d13-971c-9f10252c9b15</t>
  </si>
  <si>
    <t>95a5ab33-a430-46bd-9ffc-d1986944127c</t>
  </si>
  <si>
    <t>d9e0a62b-aa44-4afa-a816-ac03cb7695dd</t>
  </si>
  <si>
    <t>b1f6e430-44fc-4da7-9ef6-75cc48c8815b</t>
  </si>
  <si>
    <t>0c7048ea-a8f1-4636-b261-62bf0d2a5df0</t>
  </si>
  <si>
    <t>d6fe96d4-08ee-4e49-9a91-2882c44e7d33</t>
  </si>
  <si>
    <t>f963e2bc-d769-4184-ba05-8cddcd610c34</t>
  </si>
  <si>
    <t>5c606c6d-7a51-44da-b48a-ffa74fda4a2a</t>
  </si>
  <si>
    <t>decd612b-be8c-4c92-9504-ba792739efb1</t>
  </si>
  <si>
    <t>cfe52cd4-d1da-4c51-a609-7dd9e08d7480</t>
  </si>
  <si>
    <t>0b4b12d2-13a1-45a9-bbcb-ea2c1b1a9293</t>
  </si>
  <si>
    <t>533e341f-bebc-4d92-8b52-26e347e3f25f</t>
  </si>
  <si>
    <t>56ec2dbc-80b6-4280-9561-522f5f2b2661</t>
  </si>
  <si>
    <t>3dfd515d-b60e-45f1-8730-7cd18fd28d34</t>
  </si>
  <si>
    <t>d4b1014a-52c4-4ba4-b0d5-ef860e5562d2</t>
  </si>
  <si>
    <t>6743f507-a1ca-4cf7-ac66-ae5580f03dcc</t>
  </si>
  <si>
    <t>bcbcc5c6-fdb0-470e-a9d8-2432aadc7602</t>
  </si>
  <si>
    <t>9f3f84c8-8313-4d45-8fea-34d6b895f6a5</t>
  </si>
  <si>
    <t>9c5d143a-e053-40ab-b51c-ad14265d58b1</t>
  </si>
  <si>
    <t>43880c99-44fd-4184-9e90-21ac0affa65d</t>
  </si>
  <si>
    <t>efa35562-593f-4c9b-af92-f037c12a41a2</t>
  </si>
  <si>
    <t>cf65fa32-0638-43b1-99f3-1df55de8cd29</t>
  </si>
  <si>
    <t>30213b53-8875-4d89-8845-d34f42daa807</t>
  </si>
  <si>
    <t>ddead83a-fcf2-4c30-a5a1-c49e337f594b</t>
  </si>
  <si>
    <t>881835e3-9b74-4b96-946c-429052e6182d</t>
  </si>
  <si>
    <t>b895abea-5651-4139-a26d-73ae45d948b8</t>
  </si>
  <si>
    <t>57d18f5c-4f54-4a0d-81cf-5eb5cbcbf2c7</t>
  </si>
  <si>
    <t>cf9c3c8a-6ff1-417e-ac33-391258d380f0</t>
  </si>
  <si>
    <t>faac77e9-e0f1-4ba8-b55e-33e0cfdd4fe9</t>
  </si>
  <si>
    <t>62b1434d-8f13-4b84-a4e0-36b77d05a9b9</t>
  </si>
  <si>
    <t>8d62b64f-5cb4-48d7-8280-eab4b0ee08dc</t>
  </si>
  <si>
    <t>98f00621-68a1-42f2-8024-288a74abc399</t>
  </si>
  <si>
    <t>256a422c-312b-4e56-9888-9fcb3da5e54e</t>
  </si>
  <si>
    <t>7f725e7d-de6a-4dcf-8832-da53a4027752</t>
  </si>
  <si>
    <t>d008767b-838b-495f-ae77-d111ab978282</t>
  </si>
  <si>
    <t>fcac0df6-565b-4f15-9381-6215a79bff29</t>
  </si>
  <si>
    <t>0fff3003-b5d0-4d75-b414-8c26f8e3484d</t>
  </si>
  <si>
    <t>df73e2f9-2488-4c4e-ac4e-576095f44ad5</t>
  </si>
  <si>
    <t>b3ffdb93-f598-4f3d-bac6-77139763d414</t>
  </si>
  <si>
    <t>72190d0d-0aea-4b97-b37c-b3bba7569d6d</t>
  </si>
  <si>
    <t>01e5e27c-af48-4712-abe9-a1f3119ac3f7</t>
  </si>
  <si>
    <t>5d0492e5-551e-49dd-b36f-5a5df2f83720</t>
  </si>
  <si>
    <t>fa3a8279-c72a-41f1-bb52-832cfdf6a5df</t>
  </si>
  <si>
    <t>9801483d-d0eb-4233-9aa4-79486ddd31dc</t>
  </si>
  <si>
    <t>f9818a84-4edd-4ddd-8438-41e9e6f92b55</t>
  </si>
  <si>
    <t>32f5b364-9242-43a7-b3a1-4e09875e9ee1</t>
  </si>
  <si>
    <t>c1a7b122-80f8-4cf5-bb74-f9af5fd068f3</t>
  </si>
  <si>
    <t>7af566c0-71e7-46e2-8bf4-dc271455ef49</t>
  </si>
  <si>
    <t>f67d518c-8e72-44f5-93f4-a34ee5a85263</t>
  </si>
  <si>
    <t>6b78af9f-19be-48b3-9dd3-f982c320143f</t>
  </si>
  <si>
    <t>45c42923-aea8-469b-9d1a-8d9b56ae9e26</t>
  </si>
  <si>
    <t>956d7780-9d74-48dc-a69b-9fbb4312c5d1</t>
  </si>
  <si>
    <t>10761ac5-96f8-4954-930d-03f794f2ab02</t>
  </si>
  <si>
    <t>123b6841-3130-4837-8003-94becda81dce</t>
  </si>
  <si>
    <t>e671fa52-e0ab-4df8-9e7e-35bfd425fae6</t>
  </si>
  <si>
    <t>70234767-b6ac-4907-a178-667d85b96120</t>
  </si>
  <si>
    <t>4298ba7b-1615-43f0-912d-365f5a6592fe</t>
  </si>
  <si>
    <t>57c5815e-7774-4157-97a0-ca41705b2a91</t>
  </si>
  <si>
    <t>3c4eecdb-9657-48bd-a3f0-493d0a9d9805</t>
  </si>
  <si>
    <t>92a2cbcf-7c0b-48c6-84a3-7ff334c92c8c</t>
  </si>
  <si>
    <t>2579b19c-baaa-41ea-b28f-2b67fd4117f5</t>
  </si>
  <si>
    <t>725c1319-7e0d-49ef-bb26-ef7371e41383</t>
  </si>
  <si>
    <t>5bf9b691-52f2-4051-a28c-c3186a7c0112</t>
  </si>
  <si>
    <t>705382f2-2a0b-4dc3-89e7-87bfd678c938</t>
  </si>
  <si>
    <t>3ccfc596-c9cc-4b5b-9727-c4343bd61d9c</t>
  </si>
  <si>
    <t>25cb997c-319d-4690-bcc7-8114c92afde6</t>
  </si>
  <si>
    <t>41d68008-31a7-4082-9b6a-82f5863e3a28</t>
  </si>
  <si>
    <t>ebd74388-f0e2-4199-a4d2-adaced2fc2e8</t>
  </si>
  <si>
    <t>4c0c3ff1-cd48-4c8a-91b0-670a0d3df9b7</t>
  </si>
  <si>
    <t>8bef52ca-3e34-48b4-9ca5-3e1716ce7605</t>
  </si>
  <si>
    <t>ecfa20fa-51d1-4ffa-8512-91482dd564df</t>
  </si>
  <si>
    <t>100cd8ce-3a86-401d-9c66-0865b9f093a5</t>
  </si>
  <si>
    <t>13c8314d-d281-42f8-9d85-95f0f3f7e3d0</t>
  </si>
  <si>
    <t>e11e7f45-ccbb-4b25-a7b8-233d262834e1</t>
  </si>
  <si>
    <t>b7e95081-4ccb-4e74-86cb-964e406f04ba</t>
  </si>
  <si>
    <t>77dd6d2c-e093-4f45-be47-c525658174af</t>
  </si>
  <si>
    <t>68f57044-0e30-47ee-9d17-2657252f8556</t>
  </si>
  <si>
    <t>2f1da535-57fe-49f7-830f-0c1e5242f767</t>
  </si>
  <si>
    <t>41d803d4-0d8a-45ce-8c60-10e5a143ea75</t>
  </si>
  <si>
    <t>d72a214c-30ba-45b3-9879-e089d261b72c</t>
  </si>
  <si>
    <t>308370a2-d7d0-4545-a0cf-d9c415ce7b66</t>
  </si>
  <si>
    <t>aacbd2e0-3018-401b-9a86-47bf9ffb9597</t>
  </si>
  <si>
    <t>aa900d5f-ab39-4be4-b1d9-eb0cb45772f8</t>
  </si>
  <si>
    <t>1a3d6530-4de7-4068-a08c-e3679205f99b</t>
  </si>
  <si>
    <t>c77803a3-2730-4720-aa97-13d69f1ef069</t>
  </si>
  <si>
    <t>739bc586-51c1-4ea9-88a8-4dc04f051036</t>
  </si>
  <si>
    <t>743de871-d312-4b3c-945d-8d3cca18a5e2</t>
  </si>
  <si>
    <t>3d694a4d-d156-4070-a78f-8da1158b9e13</t>
  </si>
  <si>
    <t>04d3548b-0092-42c3-b8a0-1de4e14c5113</t>
  </si>
  <si>
    <t>b3b4b2aa-a191-4744-aebf-bd66777168dd</t>
  </si>
  <si>
    <t>e8645023-6ff9-452e-a355-b13b0ed080f2</t>
  </si>
  <si>
    <t>a0f5ced2-5edc-45c9-ba57-632448d40284</t>
  </si>
  <si>
    <t>ac0c1d8d-71da-46b8-be1e-5b4b518b5b2b</t>
  </si>
  <si>
    <t>82bd53a3-b2ab-4c76-bcf5-5c7ed2888230</t>
  </si>
  <si>
    <t>1f74a6d7-be5b-4eba-b36d-7af12322eeec</t>
  </si>
  <si>
    <t>3db4e486-f150-4e59-a70e-69a6805df4bd</t>
  </si>
  <si>
    <t>2f1730bf-7470-4e65-8050-830ae0ae2e26</t>
  </si>
  <si>
    <t>08046df0-b75e-42b9-b237-68edfffad0f1</t>
  </si>
  <si>
    <t>0d72b12e-945d-4937-bc49-18cdf17a6d36</t>
  </si>
  <si>
    <t>8e5918ee-e693-4f96-9088-2927fdbf9051</t>
  </si>
  <si>
    <t>67b0b0d3-d73d-4bb5-aa60-0e2e554d7a17</t>
  </si>
  <si>
    <t>3854f88d-0703-4f8d-a92e-fe32c98cc358</t>
  </si>
  <si>
    <t>a85a3790-15a2-4ab4-9f7d-b6b6ced84393</t>
  </si>
  <si>
    <t>e407fc49-005a-4991-8328-9d48ebc349a7</t>
  </si>
  <si>
    <t>3c61be63-1e6d-4bf9-84b8-c9423b3303eb</t>
  </si>
  <si>
    <t>23c5295b-e16a-4514-84fc-61136f4746af</t>
  </si>
  <si>
    <t>bbdc732e-be0b-49ce-ba8c-330cf88ea8ea</t>
  </si>
  <si>
    <t>25b60da2-ca50-4b71-8eff-c54c65f15f03</t>
  </si>
  <si>
    <t>ad3a9bf0-4bf5-4059-a255-b6b9b7d663e3</t>
  </si>
  <si>
    <t>5d96fd93-2c48-464f-bde6-6afc11d60691</t>
  </si>
  <si>
    <t>4fdb0592-0b3c-4bf3-9c01-509099433d9c</t>
  </si>
  <si>
    <t>788ae4d8-251c-423a-b573-526c08632a57</t>
  </si>
  <si>
    <t>848399b4-b8f1-4677-a653-69d09e465707</t>
  </si>
  <si>
    <t>c08471c2-d2bd-4ecc-b656-f64a31f83063</t>
  </si>
  <si>
    <t>af60b715-6bd6-4858-8e8e-ee37f5bc1b4d</t>
  </si>
  <si>
    <t>efb916e4-85ec-49b2-9ffb-d0b2e7f7d136</t>
  </si>
  <si>
    <t>75bd4f71-12cd-4d3a-8d40-3cdf10ae2d37</t>
  </si>
  <si>
    <t>0291888a-e48d-4a76-8428-bf01dda757af</t>
  </si>
  <si>
    <t>f6fd9951-a178-43cc-8422-f8d3f5623c7e</t>
  </si>
  <si>
    <t>f0426fa1-7b8a-4ff4-9c65-823be333bca8</t>
  </si>
  <si>
    <t>8746e90f-9f20-4abb-99a5-b0b42b39226e</t>
  </si>
  <si>
    <t>9f3e10de-24dc-4a71-a427-63969ef0d1e3</t>
  </si>
  <si>
    <t>51a32aac-6462-41e8-90dc-e8c22709e741</t>
  </si>
  <si>
    <t>dab480a0-146f-4708-9c67-583c08013143</t>
  </si>
  <si>
    <t>d49e7fe8-3abe-4b40-ada9-a501104a21e6</t>
  </si>
  <si>
    <t>b92e4d96-c8e3-449a-8e3a-b9f08fdb256b</t>
  </si>
  <si>
    <t>f3c34ef8-1853-4891-a0c5-85d64830c9e0</t>
  </si>
  <si>
    <t>9b664210-cc58-4a1a-aeb8-bd08d32b86cc</t>
  </si>
  <si>
    <t>fc839f1d-34cd-4e2a-887d-d64d3b2528b6</t>
  </si>
  <si>
    <t>82129ddb-e923-441e-bad7-5f1ae588c334</t>
  </si>
  <si>
    <t>82e4e7c3-df8d-4701-880c-336382e4d3b6</t>
  </si>
  <si>
    <t>bde69cd2-78a8-414a-930b-4ebc84e72937</t>
  </si>
  <si>
    <t>fd3430d8-c9b1-476a-be19-89816eee3100</t>
  </si>
  <si>
    <t>39564e56-b32c-4603-8832-48f8b8f9a1ff</t>
  </si>
  <si>
    <t>803ccd71-5bbd-49a4-ad15-e7b96bd84621</t>
  </si>
  <si>
    <t>2ed89a3a-6bb2-4c39-a128-65c97ff7f213</t>
  </si>
  <si>
    <t>59367656-3030-4dc7-bfd7-9acdbd926f1c</t>
  </si>
  <si>
    <t>88dae17a-4a35-4a67-95bb-96774d582647</t>
  </si>
  <si>
    <t>edde42fb-55e4-431a-be47-52143030b841</t>
  </si>
  <si>
    <t>26900a6d-dccf-4b35-b567-520ca7aa8b6a</t>
  </si>
  <si>
    <t>f53aa3eb-8753-4ef6-bd18-1ac2d475412d</t>
  </si>
  <si>
    <t>143a82bd-52c9-4b61-90cd-796e208cbd73</t>
  </si>
  <si>
    <t>3bba6265-cba5-4412-a9d6-c78646686dac</t>
  </si>
  <si>
    <t>ffd26734-4696-4c28-87f5-75b8892e6337</t>
  </si>
  <si>
    <t>6d4e4cf1-8e91-4d2e-8d70-7e45def67f6a</t>
  </si>
  <si>
    <t>7537f87d-3f44-46a6-b5ef-406d0e859d90</t>
  </si>
  <si>
    <t>fdb96673-db6e-4398-a6ea-36d3e6b7d6a6</t>
  </si>
  <si>
    <t>8e284b61-0771-470e-abee-30c6f952861f</t>
  </si>
  <si>
    <t>94c00a98-583d-43a0-b10d-b42c65f3b829</t>
  </si>
  <si>
    <t>3da3733b-afdd-415c-b8e2-a7839703e42d</t>
  </si>
  <si>
    <t>1f4bd03c-33fe-45b0-b9f3-12644b0a35f0</t>
  </si>
  <si>
    <t>2da405f5-80d5-4823-8793-be8ed601750b</t>
  </si>
  <si>
    <t>6f79f3cc-9e4b-431e-87fd-6d2de97f799c</t>
  </si>
  <si>
    <t>feea4328-b312-43d6-8c18-7d51cbfe611d</t>
  </si>
  <si>
    <t>29e734e7-1acd-47b7-bf72-c1abecb0cb8f</t>
  </si>
  <si>
    <t>99d7b5df-0dbb-48bd-8afa-1bbb5f7adb6d</t>
  </si>
  <si>
    <t>60d4f9f9-5b51-477d-807e-25bbd3e03e04</t>
  </si>
  <si>
    <t>b8b4e5a3-98fd-41af-922e-2043db785a6b</t>
  </si>
  <si>
    <t>dbeb3a33-003e-435a-a912-833f3fa55455</t>
  </si>
  <si>
    <t>c3f87dd2-c723-4a2e-915b-80c2b4ca9e0b</t>
  </si>
  <si>
    <t>f15218d5-52ac-41a8-90e2-3945309f8391</t>
  </si>
  <si>
    <t>8ce623e4-1082-4aa9-baf9-f4f20bd83848</t>
  </si>
  <si>
    <t>fb8257a3-d483-4ab5-9924-58590d8878e5</t>
  </si>
  <si>
    <t>1f85f561-6461-4a5e-aa34-53b5cc066f90</t>
  </si>
  <si>
    <t>90810749-ae6f-49bd-b4c4-ac54a3f9bd24</t>
  </si>
  <si>
    <t>0cfad070-1424-4e7b-9067-160f4cb2585b</t>
  </si>
  <si>
    <t>88ec0e7d-5083-4adc-b4ff-588961046c2e</t>
  </si>
  <si>
    <t>80372c7c-edc7-4fce-a4b0-51a20fe37570</t>
  </si>
  <si>
    <t>b6a973c7-4cb4-4da8-b210-4d9abd300896</t>
  </si>
  <si>
    <t>13f69cd7-8d41-4d8d-85e2-2e484045e55a</t>
  </si>
  <si>
    <t>d20a9c29-69da-47bc-8546-5f335b183eaf</t>
  </si>
  <si>
    <t>13a4829b-c4da-441c-870d-94bcf8140f05</t>
  </si>
  <si>
    <t>60bac8da-3f3f-47c6-bed6-eab6129d1089</t>
  </si>
  <si>
    <t>a9ec5910-3b2b-418d-8310-4cdc6dab329c</t>
  </si>
  <si>
    <t>2f964999-ae77-4fc1-a1a1-cc7f91fb3fe2</t>
  </si>
  <si>
    <t>da7cb92a-fa30-4d01-9423-e989299eb666</t>
  </si>
  <si>
    <t>2a444021-3686-402b-9ca4-700daa761d3b</t>
  </si>
  <si>
    <t>69cf2215-c4c5-4449-8fa7-593b8c5947ad</t>
  </si>
  <si>
    <t>26db8bad-0ed2-4664-9ded-8ac33a924337</t>
  </si>
  <si>
    <t>3f996318-b98d-4fbc-b1e3-2865b886015d</t>
  </si>
  <si>
    <t>ff9dc78d-433e-49aa-9cfe-54d957e774db</t>
  </si>
  <si>
    <t>8c6372e6-6a30-4cd8-913e-1f076b632149</t>
  </si>
  <si>
    <t>3e6bcd22-96a8-4cff-9ba5-61bd00c60a01</t>
  </si>
  <si>
    <t>964a5a08-97b6-43f3-8d7b-68bf1868e02e</t>
  </si>
  <si>
    <t>210aa521-e3b8-46be-bbd2-fe4042936f3d</t>
  </si>
  <si>
    <t>d144d4e7-bfd1-492a-8b28-0170d04579ac</t>
  </si>
  <si>
    <t>9dba3cf7-a459-4c43-a1d6-b8c4fbfcd40a</t>
  </si>
  <si>
    <t>261b28f9-edd8-401f-be3b-435f1e543a25</t>
  </si>
  <si>
    <t>a78f048a-51a2-4385-8176-66e15e1f30cc</t>
  </si>
  <si>
    <t>06f74709-5ddb-4f3c-88ce-8d0c88053fc0</t>
  </si>
  <si>
    <t>ae8c6d66-6c89-4324-a5b4-7aa0b421c70f</t>
  </si>
  <si>
    <t>26bf2028-1e76-4800-a683-cfb49d66ca93</t>
  </si>
  <si>
    <t>155cd533-8e4a-45ac-ba99-d11ec19645c6</t>
  </si>
  <si>
    <t>2433ef6c-e0c9-44db-a7cd-452ea49bd1e0</t>
  </si>
  <si>
    <t>f9d46eba-092f-4a76-bea8-338349f0f0a9</t>
  </si>
  <si>
    <t>10cc366b-17f8-4465-8079-c3d6ce166f8f</t>
  </si>
  <si>
    <t>5948cb8f-7cc3-404f-ba21-e3564b26f1ce</t>
  </si>
  <si>
    <t>2ebb45ea-ed59-4154-bd14-feddffb50a36</t>
  </si>
  <si>
    <t>eb511a4d-4158-45c6-913b-ee61a0fac725</t>
  </si>
  <si>
    <t>333348e0-0b7a-4c56-ae85-96f545805e55</t>
  </si>
  <si>
    <t>011f5255-d479-43d8-9bba-0850ef854694</t>
  </si>
  <si>
    <t>0d2e4377-a7c2-4045-b3aa-6964b016b951</t>
  </si>
  <si>
    <t>ac61c48e-5acc-4cfa-9e77-eb70a3399d49</t>
  </si>
  <si>
    <t>c8c89fcb-cbbd-4761-8ff5-4da39bdf1ab8</t>
  </si>
  <si>
    <t>995ce0f8-644a-4a60-bd92-e276b70121f8</t>
  </si>
  <si>
    <t>020f7e1b-ef04-45ac-af61-708163b7d178</t>
  </si>
  <si>
    <t>b7311783-e8a7-46fe-91ee-57e80351aa6e</t>
  </si>
  <si>
    <t>83750323-c416-4832-8f5d-6920cb80f321</t>
  </si>
  <si>
    <t>9e5b2754-5629-41c1-8b2d-e279f440df0e</t>
  </si>
  <si>
    <t>62be7b85-73e6-4df3-b013-c266fa8ca90d</t>
  </si>
  <si>
    <t>372d7b87-be7d-42b3-aae7-efc07e5847a9</t>
  </si>
  <si>
    <t>846b467e-e914-4dda-a7be-0aaf3cd2f4e3</t>
  </si>
  <si>
    <t>98e5cca6-b5d7-493b-b98c-96ef9713bad5</t>
  </si>
  <si>
    <t>4bf8d7e5-0234-4331-8290-b9b006f4e380</t>
  </si>
  <si>
    <t>98774da1-3c85-43e2-a8d0-e6812945c45d</t>
  </si>
  <si>
    <t>7fb798bf-7ae5-4cdc-af06-af5e9321f319</t>
  </si>
  <si>
    <t>012b4cd5-2748-4515-ad36-3b6b1faf295a</t>
  </si>
  <si>
    <t>06bd48e7-aa70-4b9f-9d78-61e6fe03571a</t>
  </si>
  <si>
    <t>e997f699-36d3-4baf-88e6-7b9fb6f916a2</t>
  </si>
  <si>
    <t>e6552909-5b50-4430-b21d-5e59b8d58d4e</t>
  </si>
  <si>
    <t>d4265362-2279-4129-9548-ede9f190a66b</t>
  </si>
  <si>
    <t>fce32f25-bcd6-4709-b781-b51cc81a4b7f</t>
  </si>
  <si>
    <t>920550b3-5a2e-411f-8360-c62d4bbfd763</t>
  </si>
  <si>
    <t>4870962b-a938-4095-afa2-0ecb9d8135f1</t>
  </si>
  <si>
    <t>ec9ce2e3-dc76-4102-9f9b-a84f78b49c39</t>
  </si>
  <si>
    <t>39f9eb68-163d-42b5-9bd5-aaa55e3e9b76</t>
  </si>
  <si>
    <t>e586ff57-2015-4966-a85f-4a31b6af1d53</t>
  </si>
  <si>
    <t>7f79f5cc-3db3-459b-9bce-659c9aeb7978</t>
  </si>
  <si>
    <t>29e8d863-9965-4805-8351-f3a80ced8fc5</t>
  </si>
  <si>
    <t>36bb4acb-3235-42ed-a58d-dbddf7d8568b</t>
  </si>
  <si>
    <t>6fad8c00-1e6e-4140-ae2d-64e8761e29d9</t>
  </si>
  <si>
    <t>32f66d47-6a2b-4cad-950b-dc264dd72a9e</t>
  </si>
  <si>
    <t>8d2470b2-0f2e-4eec-9f87-eaaef1315ca1</t>
  </si>
  <si>
    <t>3fec8aef-c6ce-4c4c-a676-62073f799132</t>
  </si>
  <si>
    <t>4f57d0ad-a3aa-42ee-be0d-afb488821bb3</t>
  </si>
  <si>
    <t>1c84974d-51a5-4d1b-9c23-ec2425170ca9</t>
  </si>
  <si>
    <t>87171a1f-43d3-4d2f-96eb-2634f2ca42a2</t>
  </si>
  <si>
    <t>2ce0a45f-1b1c-4b78-ac4d-4eb487e25ac1</t>
  </si>
  <si>
    <t>591f448b-7c3d-44e9-9bba-2f08db4636ec</t>
  </si>
  <si>
    <t>f2039d4f-e27d-46a6-b45c-450433c7a19a</t>
  </si>
  <si>
    <t>5cd0498c-28af-4eea-9da8-b05621428e05</t>
  </si>
  <si>
    <t>60e74b9b-6a2f-4572-bad4-01207196c986</t>
  </si>
  <si>
    <t>5510f8fa-bfa7-41a1-98c8-392fa094cee0</t>
  </si>
  <si>
    <t>361f79a5-e21b-4d01-8c6d-92e3f4ac3484</t>
  </si>
  <si>
    <t>37055249-93de-4ceb-ad2d-5a4a16c4c21a</t>
  </si>
  <si>
    <t>81572fb2-d5da-48fa-8d7d-5efa06f46460</t>
  </si>
  <si>
    <t>6d0148d3-93a5-4c58-a663-c33c898d9235</t>
  </si>
  <si>
    <t>8114ce81-1d2f-4202-8989-40eb039888b3</t>
  </si>
  <si>
    <t>e5274092-b414-4c01-b049-f5a15549251a</t>
  </si>
  <si>
    <t>4af33904-3fe2-4765-82a0-2c93494e4cab</t>
  </si>
  <si>
    <t>a5ccb65f-053c-487d-820f-fa8c9045b737</t>
  </si>
  <si>
    <t>87008670-3785-4678-9838-aa6fd4ef1cfe</t>
  </si>
  <si>
    <t>a956abc3-4541-445e-a448-978f13615f4b</t>
  </si>
  <si>
    <t>ca1f7d4f-5591-4205-9370-0f091e61a865</t>
  </si>
  <si>
    <t>ed84398d-e572-4e82-b346-58cf86e7a4ee</t>
  </si>
  <si>
    <t>e9b035e7-060a-4756-811c-bdf02011c5d3</t>
  </si>
  <si>
    <t>f562d69b-83cc-46ac-938b-feb2ece36482</t>
  </si>
  <si>
    <t>acc1eaa2-7648-441e-be20-c9dfb82611ab</t>
  </si>
  <si>
    <t>746669d7-6c43-4c85-8625-f04904b3385f</t>
  </si>
  <si>
    <t>a0fcfba0-5d35-4c78-9989-4c2f491667d7</t>
  </si>
  <si>
    <t>fbfdf754-ee24-4803-92de-2995c3547bdb</t>
  </si>
  <si>
    <t>e2e3538b-7d00-4c93-985f-545e4c842bd1</t>
  </si>
  <si>
    <t>fa60d240-b64f-413d-b2e4-f1c003f6c1b2</t>
  </si>
  <si>
    <t>2cb38839-407f-4a23-a0a2-0fa400005e58</t>
  </si>
  <si>
    <t>d7a40f11-bcdc-49ff-adb6-71afba95a2ae</t>
  </si>
  <si>
    <t>5664cb11-4f0e-4226-89cd-861b16410200</t>
  </si>
  <si>
    <t>b9642339-35e3-412e-8967-df7d61396406</t>
  </si>
  <si>
    <t>6d29dc47-d123-4e1b-a162-ab2d5664f6a0</t>
  </si>
  <si>
    <t>35ac4197-406b-410b-aff2-5ce08b258eb0</t>
  </si>
  <si>
    <t>980fbaa8-b015-4380-9831-8a6c351b45e2</t>
  </si>
  <si>
    <t>2b001a1f-0a1e-4de8-868a-158d0d5be91c</t>
  </si>
  <si>
    <t>7f08f052-bd98-4525-9e06-5249a6242015</t>
  </si>
  <si>
    <t>b69750f1-9b92-4145-a9d5-17dd1c24f381</t>
  </si>
  <si>
    <t>8c9b7ec6-5e25-4d3a-9f5f-34c6fb1e623c</t>
  </si>
  <si>
    <t>a7c22bb5-d02c-402b-ae71-62e40bfb58dd</t>
  </si>
  <si>
    <t>16c9c704-7885-4924-b2b5-18be70e82576</t>
  </si>
  <si>
    <t>df98271b-a3a0-40b5-bcfc-834ae216f4f1</t>
  </si>
  <si>
    <t>50d9a3d2-445d-493c-a671-92ca2ea440d6</t>
  </si>
  <si>
    <t>8ed8622f-67d7-4ccd-8688-7220a8fed505</t>
  </si>
  <si>
    <t>158521f4-9f99-4a45-8ec5-6862f49513bc</t>
  </si>
  <si>
    <t>ee89c268-d08c-4efd-ba74-35d97fd13962</t>
  </si>
  <si>
    <t>197a435a-552c-412a-9500-95b70c63f0f1</t>
  </si>
  <si>
    <t>0f2d4ca9-53a7-4a63-a701-30f35ae84624</t>
  </si>
  <si>
    <t>5a6251f9-56f6-47b8-893c-e68253243345</t>
  </si>
  <si>
    <t>09984ac4-f90a-469a-82b5-b37ec84dd282</t>
  </si>
  <si>
    <t>943c3a95-27b1-409f-a1d0-261ef36c49a2</t>
  </si>
  <si>
    <t>9356aaac-84f0-451d-a321-c04743381797</t>
  </si>
  <si>
    <t>5292671b-96e2-49f2-9888-7dbd36212e1a</t>
  </si>
  <si>
    <t>f8b7bd83-5754-4f78-b04c-f9b4cf6cb94f</t>
  </si>
  <si>
    <t>d0d59381-9768-4b44-ba70-e68b858588a6</t>
  </si>
  <si>
    <t>9048a30e-aa05-4f3f-8295-23841fd38996</t>
  </si>
  <si>
    <t>bde2cb59-c83c-46e3-b183-f3214635ed4d</t>
  </si>
  <si>
    <t>3430ef5d-93f3-480e-806b-18f49cb72edb</t>
  </si>
  <si>
    <t>62440dba-0c39-47d8-b0e7-b72b65376000</t>
  </si>
  <si>
    <t>52a1d0e1-9416-40f7-9518-9e7ad26ec52a</t>
  </si>
  <si>
    <t>aa39aa21-8cf4-4878-b7f4-ecf588880c01</t>
  </si>
  <si>
    <t>77dac635-f557-4818-be36-e20bc0fe11f3</t>
  </si>
  <si>
    <t>77d757eb-fc16-4f92-a5fe-5e1423469eb3</t>
  </si>
  <si>
    <t>119a80c2-61cd-4dde-becd-cd5cc1fecc2a</t>
  </si>
  <si>
    <t>9baba95b-6340-4591-af0d-1e360b56176a</t>
  </si>
  <si>
    <t>a134be98-88cb-4632-add1-e6c045615e2a</t>
  </si>
  <si>
    <t>fd19b410-55b8-4a71-93fc-b3055dbbd7f4</t>
  </si>
  <si>
    <t>4f8ac10c-bffd-4e59-bbfa-45524d43efd2</t>
  </si>
  <si>
    <t>3b69a0cf-7898-4258-b8c7-16c1b2190977</t>
  </si>
  <si>
    <t>e9aa95d8-bed2-416f-b959-de7c880e3237</t>
  </si>
  <si>
    <t>da8ae92d-a73e-42af-9325-11fd6e849a9e</t>
  </si>
  <si>
    <t>1f2344d9-84fb-4a00-9f9c-2902c41e3df9</t>
  </si>
  <si>
    <t>a22ac2fa-b258-4bfd-9d50-261c9b19f3b1</t>
  </si>
  <si>
    <t>cfd2b6fd-c8dc-456c-b4ff-c0265461fc7c</t>
  </si>
  <si>
    <t>fe9e0e28-77d1-47e4-aad0-9208a92fd870</t>
  </si>
  <si>
    <t>a52b3739-7600-4782-94cd-da6b0a7decf1</t>
  </si>
  <si>
    <t>ac942cc3-49e5-4ddb-a3f3-4c6c5b2d7b25</t>
  </si>
  <si>
    <t>838608d0-c2b2-4b04-939b-7c38d29792e1</t>
  </si>
  <si>
    <t>2ad55881-060d-4ae3-9349-2015cbad8a57</t>
  </si>
  <si>
    <t>dfb75571-3ec2-4ad2-81a7-5e6031369ccc</t>
  </si>
  <si>
    <t>06bf21a1-7ee1-4c73-907c-ea5f3b825dae</t>
  </si>
  <si>
    <t>22662161-1f55-4b96-b6f2-30ea09ac3ed5</t>
  </si>
  <si>
    <t>6e92fdb7-4b8e-4959-93e8-c4f78a62164d</t>
  </si>
  <si>
    <t>90695b56-5d3c-43f2-9ff3-4c6602ff1f60</t>
  </si>
  <si>
    <t>d07b2917-9d13-4f98-9b44-5bd6a1ea3230</t>
  </si>
  <si>
    <t>5a16fec8-8726-4bae-b485-d325556f9b9a</t>
  </si>
  <si>
    <t>773f9702-10c1-494a-b508-dc3d3b22a96d</t>
  </si>
  <si>
    <t>557b4bd9-b170-415c-8c8a-fece6801ead2</t>
  </si>
  <si>
    <t>0b5ba957-288a-404e-a813-a34c3b7273a5</t>
  </si>
  <si>
    <t>232ec31f-b84c-4d4b-b143-71fb8bdcefd5</t>
  </si>
  <si>
    <t>c2efb2b7-358d-4802-93bc-ef2099ea2902</t>
  </si>
  <si>
    <t>42758f78-192b-4ab4-ab0a-1f35297c36c1</t>
  </si>
  <si>
    <t>f56297d3-44d7-46e0-8d0d-8078cf903edf</t>
  </si>
  <si>
    <t>945900b6-b772-4a5c-98be-a9cfbbbb7960</t>
  </si>
  <si>
    <t>d75e296d-0a6e-498d-880e-13eee842931c</t>
  </si>
  <si>
    <t>b40159ca-69f5-42b4-9c44-663c7dc5e3b0</t>
  </si>
  <si>
    <t>5aa2450e-4fd6-4b0f-aea1-ecef9a7455da</t>
  </si>
  <si>
    <t>39210c52-7e94-40f9-92b4-0cfbb0a55f02</t>
  </si>
  <si>
    <t>e08d7123-b4db-4817-b3dd-01ac77cbe92e</t>
  </si>
  <si>
    <t>a62ea2d6-4cc0-442e-a2b2-7015aa1e5f7b</t>
  </si>
  <si>
    <t>c82aa67c-52e8-4a89-8438-e80fa39d7d74</t>
  </si>
  <si>
    <t>d4ac4de7-69e9-4d55-8a49-7a228cfe92e0</t>
  </si>
  <si>
    <t>94420dcb-6ae1-4134-a84d-0e73ac5379f1</t>
  </si>
  <si>
    <t>8a8bfc42-3e9f-4452-96e3-b0cbb6c48806</t>
  </si>
  <si>
    <t>ef2e2cde-2962-4d78-9f30-3f44e3c6de7f</t>
  </si>
  <si>
    <t>2be3ef2f-98d3-496c-acdc-22069994366b</t>
  </si>
  <si>
    <t>dc2d474c-119b-4f65-b656-f8556f68079e</t>
  </si>
  <si>
    <t>b65c1d3b-468b-49c8-8e9a-4bd535108368</t>
  </si>
  <si>
    <t>af612a0a-f407-4b07-8489-db554de5d026</t>
  </si>
  <si>
    <t>63ab57e4-9cc0-4d6f-8e7e-eb7e3064d244</t>
  </si>
  <si>
    <t>7f6b73a9-6299-466a-95b0-0ae1ace8de4d</t>
  </si>
  <si>
    <t>be0829cd-3f1a-4d08-aa42-839b89eb7af4</t>
  </si>
  <si>
    <t>23c5e9fe-c0ee-486a-aaaa-143af0007730</t>
  </si>
  <si>
    <t>db117324-a111-462c-a6ff-821d0e516723</t>
  </si>
  <si>
    <t>ad8b1b4a-ed60-4e7a-aba2-e452f825d6c3</t>
  </si>
  <si>
    <t>cf1d13e9-efc0-4376-b5be-66531996331b</t>
  </si>
  <si>
    <t>091916c9-d661-40a1-8b8a-1774649d4f11</t>
  </si>
  <si>
    <t>b71a25ef-7551-4ee1-a757-6145bc457134</t>
  </si>
  <si>
    <t>a1738c98-c368-4151-9f1a-3b014f29279b</t>
  </si>
  <si>
    <t>2030735b-2136-49cc-8c3e-823cbb5fa76f</t>
  </si>
  <si>
    <t>5d7ba6c0-08dd-4f06-8d2b-b111bcc4bf2e</t>
  </si>
  <si>
    <t>82e4b81e-abc1-49e2-a2ac-317819cd5e00</t>
  </si>
  <si>
    <t>3c154500-3950-44e6-b4f7-30eb78a12421</t>
  </si>
  <si>
    <t>eac47b80-0c24-472d-ad52-980699df3073</t>
  </si>
  <si>
    <t>dfc93da3-8aac-460f-9030-480b7edf82a3</t>
  </si>
  <si>
    <t>14ae940c-1855-4136-b2a5-4a221b93dda8</t>
  </si>
  <si>
    <t>4204b1f2-f401-4668-8c4f-aad14461987d</t>
  </si>
  <si>
    <t>a0b05382-c3a8-4071-b0b2-a66719bed16e</t>
  </si>
  <si>
    <t>0136f2f0-76f9-4930-96fa-e5676e91bb87</t>
  </si>
  <si>
    <t>b3b81207-6d8e-48ea-bba4-be21ead87000</t>
  </si>
  <si>
    <t>42d2f068-2ab0-412d-a68d-edc4a2cab59e</t>
  </si>
  <si>
    <t>10da7150-0310-4738-aebb-ea604bfbb66f</t>
  </si>
  <si>
    <t>e4d3a5ca-0f26-457a-8bc1-e73f5032461a</t>
  </si>
  <si>
    <t>3aa31b36-f240-4ed4-84aa-738fe6859b1b</t>
  </si>
  <si>
    <t>67ed1a67-6905-4ca8-83cc-07bf69b6c050</t>
  </si>
  <si>
    <t>f2b3d495-3400-4b91-9705-82a27e685c53</t>
  </si>
  <si>
    <t>e3e7c016-5d85-4be1-bacb-8ce6cad8aa76</t>
  </si>
  <si>
    <t>155013c2-72a5-4f20-8ea0-ae5e2c115db0</t>
  </si>
  <si>
    <t>1432ea28-c025-4d6d-8821-d1e32ff3bd03</t>
  </si>
  <si>
    <t>f3b79442-1a5d-473d-a37e-9e5d7f2d58d8</t>
  </si>
  <si>
    <t>70697336-de9e-43d6-a378-da1c1136c10a</t>
  </si>
  <si>
    <t>9b780d9b-06d6-40a7-bece-a69a08db39d0</t>
  </si>
  <si>
    <t>d258bd90-03ae-419c-adf6-6fe1148e698f</t>
  </si>
  <si>
    <t>893dc1ae-22a2-428a-a02c-aff9a195655b</t>
  </si>
  <si>
    <t>9f4bfd67-a4c3-4db2-b2b1-ca3b4c8af6c1</t>
  </si>
  <si>
    <t>1f298324-2d29-4781-a3f5-bd31038e903e</t>
  </si>
  <si>
    <t>85181237-851b-4208-ada7-f560ad05f349</t>
  </si>
  <si>
    <t>858fc875-1cab-4eaf-94c4-f36a26db2429</t>
  </si>
  <si>
    <t>d672b5fc-05cf-46db-9917-722e154699fb</t>
  </si>
  <si>
    <t>9c407c1b-bfb8-4704-84f7-a643ddcb7bec</t>
  </si>
  <si>
    <t>1c90c8a0-7860-4e39-99ef-d98507da5888</t>
  </si>
  <si>
    <t>71ec12f3-1361-4c32-afff-9c067b08dce3</t>
  </si>
  <si>
    <t>ce7f7b8a-d6d6-4dbc-90ef-9ce485c63a36</t>
  </si>
  <si>
    <t>18621634-3755-42ad-947a-7b5037728b3c</t>
  </si>
  <si>
    <t>01ddba8b-ae2b-4c7d-86cf-ba77d04bbd00</t>
  </si>
  <si>
    <t>72d3dad1-1aff-4b72-a043-b401781121d8</t>
  </si>
  <si>
    <t>cd30aaac-3e60-480c-a644-dfc4d9aff710</t>
  </si>
  <si>
    <t>9f8ec8b2-1f5e-4713-9d57-064ba3f2e807</t>
  </si>
  <si>
    <t>8a780e8e-f86d-4fee-a594-6f05dd4f49be</t>
  </si>
  <si>
    <t>e957cc19-1d00-4857-aa81-7f61416b5c50</t>
  </si>
  <si>
    <t>aa6821e5-0841-48a2-adec-e4a1642aeeca</t>
  </si>
  <si>
    <t>fa597ab7-6288-443c-a3cd-024282b73f4a</t>
  </si>
  <si>
    <t>16384f2a-26e6-4803-93ac-cd1149b8f04d</t>
  </si>
  <si>
    <t>40be4979-d5c9-4bdb-b3f3-8ffcd7247d14</t>
  </si>
  <si>
    <t>2da45b9c-fca6-4f3b-9045-e9e014fcf0d5</t>
  </si>
  <si>
    <t>0dbf3a8d-4ef7-4e61-9444-ccfe38799e58</t>
  </si>
  <si>
    <t>e7a6a7d0-7f81-4717-99f1-f4c895db30e6</t>
  </si>
  <si>
    <t>4269cf8c-3cf5-4aa4-9c95-528c5ff1c33b</t>
  </si>
  <si>
    <t>a03a4200-a8ce-41ba-b533-118e1c8cb881</t>
  </si>
  <si>
    <t>dad7ef87-94e5-402c-9c3a-8bb27ed9f4dc</t>
  </si>
  <si>
    <t>66a2f18b-82d6-4991-b91a-caa00cf0c979</t>
  </si>
  <si>
    <t>3701bbdf-9142-416c-a68f-967095654c5a</t>
  </si>
  <si>
    <t>affddaec-8026-4072-863e-ded52220c676</t>
  </si>
  <si>
    <t>3433485c-3825-45c2-8bd7-eba7f6ff57dd</t>
  </si>
  <si>
    <t>de57fea5-ee70-41cf-b84f-7cb37c6534bb</t>
  </si>
  <si>
    <t>0e49f93f-ccfe-4fae-a3e4-c6f00ebc9a7b</t>
  </si>
  <si>
    <t>ca4d74ba-c9bd-4c0d-aff2-338f9967de89</t>
  </si>
  <si>
    <t>1ef05f19-fe6f-4fc5-a456-03b358875910</t>
  </si>
  <si>
    <t>08aba6bf-9bb9-4775-95a9-2e4a234b4396</t>
  </si>
  <si>
    <t>912d308b-a079-4cda-8ecb-78980199192c</t>
  </si>
  <si>
    <t>9835f0f9-4db5-4ebd-962e-7bafcd203ccd</t>
  </si>
  <si>
    <t>d0028935-54ad-488a-b4ae-65f738b322fd</t>
  </si>
  <si>
    <t>2c39f31c-7c88-4f89-9703-37e53d333b22</t>
  </si>
  <si>
    <t>8f31a7c8-3d81-4d8d-b26f-4bde60c26fb0</t>
  </si>
  <si>
    <t>85847964-f247-4f90-b672-d48758e24a84</t>
  </si>
  <si>
    <t>fdd275a4-db05-40e9-8117-3868acf60a26</t>
  </si>
  <si>
    <t>93300bbd-9cf3-4480-adad-aeee2fecfb39</t>
  </si>
  <si>
    <t>6fad9b4c-0cd6-48e4-823c-f01c8e92594d</t>
  </si>
  <si>
    <t>c54ede98-5e38-4a61-b84d-c9f89570213e</t>
  </si>
  <si>
    <t>a57a3cf1-63d5-404f-8988-0d1d8ac10780</t>
  </si>
  <si>
    <t>b109bdcb-e398-4221-a761-976f3ef75451</t>
  </si>
  <si>
    <t>7c88e6a4-463f-477f-836e-1709126608ae</t>
  </si>
  <si>
    <t>e6635f83-4d53-48c7-8b58-9154771157bf</t>
  </si>
  <si>
    <t>62423dbc-4d32-4bec-b105-2768a0f4b525</t>
  </si>
  <si>
    <t>7147e5f2-bf56-49bb-bf6c-9321d8944a73</t>
  </si>
  <si>
    <t>f7734d30-6343-4463-b3fb-314b1c4a1731</t>
  </si>
  <si>
    <t>e2e4a71d-05de-4009-8d8b-330b2437a4bc</t>
  </si>
  <si>
    <t>c28b2b7b-89da-499c-898a-dd7161134bc2</t>
  </si>
  <si>
    <t>085423ca-9c48-439e-8233-24858c1934d7</t>
  </si>
  <si>
    <t>08ab8501-aa31-4c1d-8f37-a579a2afd128</t>
  </si>
  <si>
    <t>fad76413-8e72-4545-84fc-72d171bc3bdd</t>
  </si>
  <si>
    <t>ae0f58be-cd03-4d76-811e-2f5d9a9cf66b</t>
  </si>
  <si>
    <t>ae09a376-b19d-4a6d-854a-0de1262007fe</t>
  </si>
  <si>
    <t>b672b1d7-9fb9-49f1-a767-8587386d0af4</t>
  </si>
  <si>
    <t>fb4e1451-7b4f-4a57-80f2-65856dc8e6ee</t>
  </si>
  <si>
    <t>c49c5be3-473f-4a0e-9691-62a5b2a0b558</t>
  </si>
  <si>
    <t>83eda462-9a03-457a-9680-e6a94f3f499e</t>
  </si>
  <si>
    <t>103dd3d0-a8fd-4503-ab8a-dfd1206c0f21</t>
  </si>
  <si>
    <t>62097a1c-684c-4e75-bb8e-c5e85f7fc13a</t>
  </si>
  <si>
    <t>cee9f3a6-61fb-409a-ba6c-7235a0860cb0</t>
  </si>
  <si>
    <t>3cabc175-cb92-4707-bd15-f0d3c151849c</t>
  </si>
  <si>
    <t>95870f57-bfaf-4ab9-88ff-dc5327496ceb</t>
  </si>
  <si>
    <t>5adac2ec-dabb-44a2-9b1f-bafd534e3a0c</t>
  </si>
  <si>
    <t>a10fd026-e08f-47d4-be54-7eb0d6156e4a</t>
  </si>
  <si>
    <t>6f32a9d6-326d-4414-92a4-424443f6794b</t>
  </si>
  <si>
    <t>ca797ef2-ee68-4cd8-a056-7af89e043aae</t>
  </si>
  <si>
    <t>a6290ecd-98b0-421d-beb9-0a037e86230a</t>
  </si>
  <si>
    <t>ea6d7382-e541-4c4b-858e-31527ce8a646</t>
  </si>
  <si>
    <t>5e7b2f87-9ba5-46fa-869f-b32125b0b739</t>
  </si>
  <si>
    <t>80594e93-eebd-48d8-9e5f-a8645b49be2b</t>
  </si>
  <si>
    <t>3b6986ec-19f8-44fd-97da-260f26762f6d</t>
  </si>
  <si>
    <t>be0d6ed0-ed00-4ec2-a42e-e324dc8f534d</t>
  </si>
  <si>
    <t>ead4f3fa-bd73-435d-a48c-f642890dad91</t>
  </si>
  <si>
    <t>e1e9b6e8-831b-4760-9fce-143a43dfc104</t>
  </si>
  <si>
    <t>adb2103d-7da5-4684-b8aa-615a14889335</t>
  </si>
  <si>
    <t>9b2c66ee-22c0-40de-9264-b2218d612151</t>
  </si>
  <si>
    <t>643bd7ea-3bb0-44c0-a591-c62d55b59e5f</t>
  </si>
  <si>
    <t>e330ada3-19f8-41f9-b483-fe62371458ff</t>
  </si>
  <si>
    <t>b58d0ef5-4e12-4a8c-aa27-2f6277aaf2b2</t>
  </si>
  <si>
    <t>1a81f5c7-054d-4161-879d-fce28608c712</t>
  </si>
  <si>
    <t>b17b92f1-7ff0-4c10-a05d-10bedc48b879</t>
  </si>
  <si>
    <t>16d24b68-1cf2-43bc-9614-9467baef3d55</t>
  </si>
  <si>
    <t>51f6fefe-9cbc-4839-a6fb-cfd85b55d41c</t>
  </si>
  <si>
    <t>8b45ede3-2753-4ed2-bdaa-8bc65d5f64f0</t>
  </si>
  <si>
    <t>d3f7d28d-83c4-40ad-8213-6c74742b4ff6</t>
  </si>
  <si>
    <t>0b7bf135-fcbd-4bfc-bf15-b57726f79fe0</t>
  </si>
  <si>
    <t>91ea6230-c118-4e9f-b90b-a40661bdfe05</t>
  </si>
  <si>
    <t>ea77b2b9-0a4e-4ea5-a9ba-eac989d9fa71</t>
  </si>
  <si>
    <t>69fc83e1-0d4d-4cef-8d3e-18071e731b4b</t>
  </si>
  <si>
    <t>7f799cef-91aa-4003-994c-20bb61b668d6</t>
  </si>
  <si>
    <t>5d1145cf-c04a-4c3f-9770-f121aca5f1c2</t>
  </si>
  <si>
    <t>b2e82bc3-6859-4c84-95d2-c582ee317bab</t>
  </si>
  <si>
    <t>96174681-2971-4fa6-a12d-ccb292d2ac12</t>
  </si>
  <si>
    <t>8d82b38d-c1e5-4c00-8a83-8ba0d60efab9</t>
  </si>
  <si>
    <t>a707ec38-a30a-478d-94be-ef86c3170333</t>
  </si>
  <si>
    <t>2d7e4911-0689-497c-bbf3-67dc0b304640</t>
  </si>
  <si>
    <t>07cab9fb-b859-4231-90b6-b0a832781f80</t>
  </si>
  <si>
    <t>8b527579-c10f-424f-91e8-1632f08babc4</t>
  </si>
  <si>
    <t>62c123a2-a557-4074-a942-2afb442f9657</t>
  </si>
  <si>
    <t>5c7f8b3e-8869-43e0-a7a2-0239f33e61a3</t>
  </si>
  <si>
    <t>fb05b3ad-889c-4c68-ba0e-845bfe7d6942</t>
  </si>
  <si>
    <t>b6a2d540-0cfc-407c-b10a-eacb71bb1bfe</t>
  </si>
  <si>
    <t>231f2fae-7909-44e9-996b-816310d44d2d</t>
  </si>
  <si>
    <t>c8a6b200-526b-46fd-809b-881558f041cc</t>
  </si>
  <si>
    <t>5f5b76a4-e52b-4b9d-8f25-e619d63233d6</t>
  </si>
  <si>
    <t>eb139481-972e-4a6d-aa21-cce8f07a801e</t>
  </si>
  <si>
    <t>b76e3ec3-f039-4b6e-99ce-2e165c8f7d41</t>
  </si>
  <si>
    <t>4df8fc48-3960-45e3-b5c8-b06f4435f426</t>
  </si>
  <si>
    <t>17a6e571-6dbf-4db9-8df0-17080fc566b6</t>
  </si>
  <si>
    <t>11f97141-41d3-4dfd-9f08-30e1a4d8c0a0</t>
  </si>
  <si>
    <t>bfcd11c6-247c-47ab-99a6-509050ee6f60</t>
  </si>
  <si>
    <t>af1826dd-4d99-40e6-a63e-2a26aac17adc</t>
  </si>
  <si>
    <t>8e187cc6-85a2-4b5f-8e95-fad01fd25256</t>
  </si>
  <si>
    <t>90e6af7e-2009-4256-89a3-8ac882599689</t>
  </si>
  <si>
    <t>56680475-0160-4aae-8f5c-5956be8357cc</t>
  </si>
  <si>
    <t>0e6b721b-0be5-4ead-b6b9-2d91002e0f08</t>
  </si>
  <si>
    <t>e20bb0be-2bfc-49d4-808d-5c83a57f075a</t>
  </si>
  <si>
    <t>09abd561-40eb-4f4a-8bb1-83b616db09a4</t>
  </si>
  <si>
    <t>d4fa29cb-a6e6-43ab-bb17-ac7b5a737292</t>
  </si>
  <si>
    <t>3c639706-06ab-43d4-850d-0468a61bfbd0</t>
  </si>
  <si>
    <t>78ab3d53-3392-4885-9f96-b2dde725c0e1</t>
  </si>
  <si>
    <t>48ea6f42-95d7-489f-9082-cf66fb22ffad</t>
  </si>
  <si>
    <t>3ef5f210-b9a2-4741-ae6e-29da53580439</t>
  </si>
  <si>
    <t>1a1a96be-ad4f-4c9f-9a93-21995ade9be9</t>
  </si>
  <si>
    <t>9fbb5c7c-23ab-449e-854d-9f759da77489</t>
  </si>
  <si>
    <t>3df0b06f-a274-4633-8a1a-124ec5607b17</t>
  </si>
  <si>
    <t>3ad3ba68-da90-43c8-a943-30fe9c198264</t>
  </si>
  <si>
    <t>075cec40-0990-4e10-8a27-4dc52334a46c</t>
  </si>
  <si>
    <t>fae26199-9588-4be0-8abe-3b39836f9d92</t>
  </si>
  <si>
    <t>2e41ebe9-b543-4205-90bb-0ca6d101eb8a</t>
  </si>
  <si>
    <t>4232d381-4e2c-4129-b41b-42a736d1b993</t>
  </si>
  <si>
    <t>e247fd7e-7fe8-495f-83e7-f132f1c44e41</t>
  </si>
  <si>
    <t>098f2f4e-0e67-4536-ba9a-85ab55270fad</t>
  </si>
  <si>
    <t>05d93ed4-2c8f-4ac9-a0fa-18185c0658cb</t>
  </si>
  <si>
    <t>5015886f-3439-4797-ab2b-9e781ed17a89</t>
  </si>
  <si>
    <t>9ef0b310-6b4f-4bda-aa28-f9547c12a8c8</t>
  </si>
  <si>
    <t>abac6211-e390-4129-a702-51a4543ce0f6</t>
  </si>
  <si>
    <t>f08e0bab-f0fc-4a53-87a5-84d8a06e331e</t>
  </si>
  <si>
    <t>82685ebf-3921-4272-9308-2d768cbc0c23</t>
  </si>
  <si>
    <t>5c45046c-c300-47f9-986f-626914471ba9</t>
  </si>
  <si>
    <t>b9ec8bd5-e9be-42f7-8bf7-b28feac395f4</t>
  </si>
  <si>
    <t>e213376e-cec3-4430-899a-465402c15e0d</t>
  </si>
  <si>
    <t>651d133c-435e-4e1a-af47-4f0bdbf38df7</t>
  </si>
  <si>
    <t>eed0e09f-392b-4c96-85f2-97ee5227e727</t>
  </si>
  <si>
    <t>ab841340-e6c4-46e8-b283-d0d44bd2e950</t>
  </si>
  <si>
    <t>a9511c35-fef5-4bda-8af6-ced780b8efc0</t>
  </si>
  <si>
    <t>4be349f3-b536-4c53-8805-621261946376</t>
  </si>
  <si>
    <t>dcc38c13-78b5-4887-80a4-c4f1cd023930</t>
  </si>
  <si>
    <t>57053fc2-3f0e-4a02-8fdb-2f55270bf0e1</t>
  </si>
  <si>
    <t>f1e15793-c157-4b52-a5b9-0160847cc8cb</t>
  </si>
  <si>
    <t>cd1f63a5-a96b-4a32-b225-b6b84dbfad90</t>
  </si>
  <si>
    <t>50b24ed1-9bd4-42ef-9f06-6bc4c5710987</t>
  </si>
  <si>
    <t>b62180f5-7ff8-4e50-a89d-7742c5ef904d</t>
  </si>
  <si>
    <t>04311d9b-5d66-43e2-b9d0-f934e4df83c5</t>
  </si>
  <si>
    <t>56173a88-fb6f-43e7-b4ac-9d6a9cb6145b</t>
  </si>
  <si>
    <t>640efe9d-640d-46bf-9803-59f9b07918ce</t>
  </si>
  <si>
    <t>dd93ebea-cd89-42a5-8169-687fbfe1038c</t>
  </si>
  <si>
    <t>9eb0dd6f-2866-423d-a1e4-148d27411b19</t>
  </si>
  <si>
    <t>e6bc46af-9b6e-4b56-baf0-1c05e982179c</t>
  </si>
  <si>
    <t>99c2d8cb-92b9-436f-8379-e2efea177d31</t>
  </si>
  <si>
    <t>88239d7f-a664-43ca-8718-d30dbbc12bfe</t>
  </si>
  <si>
    <t>f170efe3-33b7-44ba-9078-3e45c2444812</t>
  </si>
  <si>
    <t>c96d8f45-c697-4e58-8dc3-a492fdf089d9</t>
  </si>
  <si>
    <t>50c54e32-bf46-40f0-ab72-abcf465c11d3</t>
  </si>
  <si>
    <t>ec78030e-c690-4348-84a9-8599dbc60477</t>
  </si>
  <si>
    <t>294191e4-6370-456c-8fc7-338e86d78ba2</t>
  </si>
  <si>
    <t>55d6e443-8a75-402b-8b9e-97f62178a4c6</t>
  </si>
  <si>
    <t>38ecc29e-f992-4fa0-a1a9-5c927719cfff</t>
  </si>
  <si>
    <t>f73e9fd6-3613-47e8-8058-d71e619bf037</t>
  </si>
  <si>
    <t>b23b7b8d-a44c-4579-884c-5a34e73ccf42</t>
  </si>
  <si>
    <t>189e1a8e-9bab-4eaa-a451-0e94baecd6ba</t>
  </si>
  <si>
    <t>8cc46f82-e044-4f1d-864c-a232202a3d21</t>
  </si>
  <si>
    <t>9a6631a6-473c-46e6-96d9-414b9b312c60</t>
  </si>
  <si>
    <t>131cf40e-a4cf-4453-9364-d3453c20f088</t>
  </si>
  <si>
    <t>f05a8937-c6be-4250-81ff-7417f81d56a7</t>
  </si>
  <si>
    <t>505fb91b-f8fa-4e29-b045-0d145fa1e00a</t>
  </si>
  <si>
    <t>175e2242-8e4a-489d-b26d-95de797afd4e</t>
  </si>
  <si>
    <t>19815ed0-3bf2-4bf9-98e8-cb5de32997ad</t>
  </si>
  <si>
    <t>32cd5a6f-379a-4257-964e-de5e216cbb3f</t>
  </si>
  <si>
    <t>bd0b13be-ed30-4b28-ba65-ed530610a929</t>
  </si>
  <si>
    <t>a68754a2-7ba0-460b-9cf2-e10d6ac58085</t>
  </si>
  <si>
    <t>3b5d26a4-579b-49ec-abb5-0e2fbe3cd738</t>
  </si>
  <si>
    <t>2514ce62-ed98-4433-98e9-f83f0044fd1a</t>
  </si>
  <si>
    <t>31a75cf3-b403-4612-b639-c19de8c7ac22</t>
  </si>
  <si>
    <t>0d724dac-0f40-42c7-9cb3-f7e1d42ea660</t>
  </si>
  <si>
    <t>6bb0b0c5-890e-4c99-9f91-caae38a7092a</t>
  </si>
  <si>
    <t>f2e568f2-139d-4169-ace0-827c5c822d8f</t>
  </si>
  <si>
    <t>4121c1d3-fa25-435b-a47d-b455cd98973e</t>
  </si>
  <si>
    <t>1213fad1-581e-427e-a1a7-296ba401ca62</t>
  </si>
  <si>
    <t>5fed5e39-e3a1-42b1-8e28-29180ac54ba6</t>
  </si>
  <si>
    <t>c4267e58-1879-4ccd-b2c2-6e4de4354a8e</t>
  </si>
  <si>
    <t>c475888c-586b-4188-919f-cc04f31bf036</t>
  </si>
  <si>
    <t>0dd8d09f-cc24-4b3e-b6f7-22b0ed796835</t>
  </si>
  <si>
    <t>748733f5-5599-45b0-a62d-606fe5e4b744</t>
  </si>
  <si>
    <t>d8f6df14-363e-4468-beea-8c77902d42c0</t>
  </si>
  <si>
    <t>3e10f28f-162b-4890-bb5d-22c45f7d6a69</t>
  </si>
  <si>
    <t>23b6cd0d-c528-4111-a0da-89a3560df073</t>
  </si>
  <si>
    <t>e6fee6f7-7c6b-4354-a7dc-f40e477c9248</t>
  </si>
  <si>
    <t>9ceacd8a-153f-437c-9718-1276388dcfce</t>
  </si>
  <si>
    <t>fddf785c-0799-4509-b8ee-9619acc4de69</t>
  </si>
  <si>
    <t>13d3b986-967b-49d1-b3da-38e920745045</t>
  </si>
  <si>
    <t>01d12ed9-4bde-4bcb-b447-320e3ade0963</t>
  </si>
  <si>
    <t>ca022a77-ac57-4fbe-8e43-5dc6a9abcc1f</t>
  </si>
  <si>
    <t>55bcc4f1-e548-465b-9b26-7ff1aa6b952a</t>
  </si>
  <si>
    <t>4e8a5ed7-b738-4f3e-84c2-fb6e1b864412</t>
  </si>
  <si>
    <t>895bfedf-f4bf-4237-bece-f643e560d75b</t>
  </si>
  <si>
    <t>b9453cb2-e8c0-4ce0-9a0c-b909bdbdec54</t>
  </si>
  <si>
    <t>455ddc48-a1a2-4321-b2af-cf815e4b8f8c</t>
  </si>
  <si>
    <t>85cbf58b-afab-4906-b2cd-7c28e6e17389</t>
  </si>
  <si>
    <t>75c455e6-4468-4c21-8994-9a0ca3ed4814</t>
  </si>
  <si>
    <t>0e308774-8720-45ff-bfae-42c754e57cbd</t>
  </si>
  <si>
    <t>d463faa4-c830-436d-ada5-52b44c7b221d</t>
  </si>
  <si>
    <t>e7b07ae7-894b-4306-a3a9-6379c4288933</t>
  </si>
  <si>
    <t>2c17a4be-101c-4c7e-9fcc-31616b66c648</t>
  </si>
  <si>
    <t>4b67e603-af35-4439-8234-f0651fd897b1</t>
  </si>
  <si>
    <t>9cb48b9d-e4c6-4418-b853-91c616226c86</t>
  </si>
  <si>
    <t>5cc932ca-642a-45a3-ae97-96b3ed8de908</t>
  </si>
  <si>
    <t>df84fd4c-9850-4f00-b482-4b12645d47ff</t>
  </si>
  <si>
    <t>b2099e53-2255-4663-8129-dd6790fd7ca1</t>
  </si>
  <si>
    <t>1f22f946-89e1-48ff-9f47-e323e8d7743c</t>
  </si>
  <si>
    <t>deee0db8-dd1a-41df-8cc2-f6ec44772c5d</t>
  </si>
  <si>
    <t>ebe2c2f3-c14d-4bf1-abf7-732ce519c921</t>
  </si>
  <si>
    <t>24f210d2-82d1-4fc6-8a85-be44f856d0dc</t>
  </si>
  <si>
    <t>3d53d9e0-17bc-47a3-82c3-a4b9914269b3</t>
  </si>
  <si>
    <t>178178cc-ec21-4adc-a9d4-8e725fe15427</t>
  </si>
  <si>
    <t>50d9c140-93f7-4cd5-b6ca-0dcf06b3ba80</t>
  </si>
  <si>
    <t>ca6c16f6-e52c-4053-a2ad-1bd7d2a98742</t>
  </si>
  <si>
    <t>68fa1c36-6227-4bfe-b59d-05759eccf4b8</t>
  </si>
  <si>
    <t>5a46b94e-cfeb-4b8d-9171-11f3512645e3</t>
  </si>
  <si>
    <t>8b27a1b1-55a4-491e-b810-4c73f802f6cf</t>
  </si>
  <si>
    <t>96d7deaa-76ef-478c-9c58-3478f624fcc8</t>
  </si>
  <si>
    <t>cf1f2d6b-ac03-4b8e-9fe3-14e13fdc4551</t>
  </si>
  <si>
    <t>b4807b6f-4a4d-4dad-9f5f-a51914685880</t>
  </si>
  <si>
    <t>5762dd09-b6cd-4db4-860e-5a73c0ffdadb</t>
  </si>
  <si>
    <t>fa33b870-cfd0-45c1-be76-1ac14859e208</t>
  </si>
  <si>
    <t>aa6639b5-1243-4bda-93f4-aa4edd98a1b7</t>
  </si>
  <si>
    <t>6c33db2b-08f8-47d7-9716-b0cff2853e6d</t>
  </si>
  <si>
    <t>126a3009-eb1c-49f4-bec3-92a7e42eb2f8</t>
  </si>
  <si>
    <t>90f95dcc-8c62-4f01-a913-75c72bd3f595</t>
  </si>
  <si>
    <t>5600f14e-772d-42d7-aa72-a556280d924a</t>
  </si>
  <si>
    <t>f1944458-fe96-4157-86dd-626c7c44b477</t>
  </si>
  <si>
    <t>7abceab8-751c-4c10-abf6-f13886a61040</t>
  </si>
  <si>
    <t>563c88ce-4925-4430-9b8b-f92212398cbb</t>
  </si>
  <si>
    <t>6325a2f2-2bba-45ff-958a-29eff386fd22</t>
  </si>
  <si>
    <t>d8151e3f-8f60-47e2-9a21-8540d2d7592c</t>
  </si>
  <si>
    <t>c60f7531-7ecf-4737-88ac-0c2dac72c1fa</t>
  </si>
  <si>
    <t>8e5f357e-800c-48e7-899d-3c7adc0ac9d0</t>
  </si>
  <si>
    <t>5b4fae17-87a8-4494-87ac-61cbdc1570f0</t>
  </si>
  <si>
    <t>382134fe-09a9-4792-9d0d-714d0458aafd</t>
  </si>
  <si>
    <t>f94475d2-ae68-482e-94c4-05bd44ccabc3</t>
  </si>
  <si>
    <t>52b66ac1-d4ed-4a01-b8f5-136b1130009d</t>
  </si>
  <si>
    <t>e2ade7d0-d65e-42c7-acac-bfcbe1bea0e6</t>
  </si>
  <si>
    <t>85b60b06-67c6-4ce2-aab7-21b1303a7c52</t>
  </si>
  <si>
    <t>e8af0faa-d35b-4c6f-9944-e9759bf6971f</t>
  </si>
  <si>
    <t>2e36c3ec-9001-4cb3-a53e-1e8aa4d49b9f</t>
  </si>
  <si>
    <t>6f707986-d648-4000-a6a8-578674773abc</t>
  </si>
  <si>
    <t>0b2c5781-3c36-4bf1-91c6-6dbef943d038</t>
  </si>
  <si>
    <t>5a10091f-ea4b-4671-8aef-1c960442c2f4</t>
  </si>
  <si>
    <t>c84c654f-e0fa-45a8-8259-807f018e57bb</t>
  </si>
  <si>
    <t>704b8043-312f-4e7a-aa2b-b27767624f02</t>
  </si>
  <si>
    <t>9c58d771-bdfd-42c0-89ed-f306fb15df14</t>
  </si>
  <si>
    <t>2ff6d9fd-39a8-4743-ba41-24d4b6264982</t>
  </si>
  <si>
    <t>7ef7c611-dac4-43f2-8c9a-9c795326f554</t>
  </si>
  <si>
    <t>ce9580a4-fe64-434c-bab5-e488d287bafa</t>
  </si>
  <si>
    <t>3d0b8e30-335f-43b2-8708-a73062e0cd09</t>
  </si>
  <si>
    <t>cf697142-871a-44c6-94d7-4ed88e3cc9ef</t>
  </si>
  <si>
    <t>b408acd9-5c81-4d93-9932-983e3bdeca8c</t>
  </si>
  <si>
    <t>b5e84825-4a54-4e54-ae5a-3a890d467c0b</t>
  </si>
  <si>
    <t>95dbd0c0-3e3a-4463-9239-036c7de5b5ee</t>
  </si>
  <si>
    <t>e4e617d1-cc04-422d-8e53-bc821b7a70c7</t>
  </si>
  <si>
    <t>aea61477-22a8-4e99-9ebe-1a36a6f39ba5</t>
  </si>
  <si>
    <t>47da11e1-2bfa-4c37-97ac-a7e4a763758e</t>
  </si>
  <si>
    <t>f4419b49-c08d-446b-b723-efe6d6daca0f</t>
  </si>
  <si>
    <t>f98eeffb-9c71-4300-899d-f9405f445535</t>
  </si>
  <si>
    <t>73597d54-18ae-4af1-a154-a1cca09f6829</t>
  </si>
  <si>
    <t>be73fc8e-ae99-4f08-9a3b-047bfe30efd2</t>
  </si>
  <si>
    <t>d523d87d-a247-4422-8c8f-1281a810fc72</t>
  </si>
  <si>
    <t>0d66f45e-9a3d-427c-bddf-b15bb62d4932</t>
  </si>
  <si>
    <t>fbc199c7-77d2-4b72-b85a-8afffbe710e3</t>
  </si>
  <si>
    <t>7368394b-f953-497f-bfba-678452f31dc4</t>
  </si>
  <si>
    <t>986fbb6d-f71b-41d7-bcb5-2c7ff7c79f93</t>
  </si>
  <si>
    <t>b5af1cb3-e93d-4a55-a34e-c0bbd71b9fa0</t>
  </si>
  <si>
    <t>3d68a3f1-e90f-4e2e-b849-cd9317d3fd46</t>
  </si>
  <si>
    <t>1765e50f-2a72-4469-85d5-65e1f9619eba</t>
  </si>
  <si>
    <t>31b12294-361d-474e-b519-77eb08dc0f51</t>
  </si>
  <si>
    <t>5367a4af-adc4-455e-ab8a-203eeda42ec8</t>
  </si>
  <si>
    <t>75973449-52ba-402f-a22b-626a73b8c262</t>
  </si>
  <si>
    <t>f44c815d-e4e6-42ab-bb58-7fddb147fb86</t>
  </si>
  <si>
    <t>fa812be4-c9b1-4388-a1f0-87b9de77d974</t>
  </si>
  <si>
    <t>4455330b-6b42-450a-b139-70369ca4dc3e</t>
  </si>
  <si>
    <t>18f414b4-6990-4ff6-8577-a277b7db2416</t>
  </si>
  <si>
    <t>577496cc-3afe-4425-b33f-339ff76176cf</t>
  </si>
  <si>
    <t>125c9159-3c11-445d-a063-ce78fb4a4ad7</t>
  </si>
  <si>
    <t>130bd40f-2ab6-460d-bc32-76b313bd2bfc</t>
  </si>
  <si>
    <t>05fb9362-a5af-444d-a33d-e3fb93dab7e3</t>
  </si>
  <si>
    <t>f4921fc1-e558-4bd0-a7a9-488179c904b5</t>
  </si>
  <si>
    <t>a1e646d8-94d5-4540-b21c-cfa2caa03bb6</t>
  </si>
  <si>
    <t>fe7d1909-7e56-4c3c-b300-03b63db02057</t>
  </si>
  <si>
    <t>baba9706-df44-47dc-b590-a0201692fcbb</t>
  </si>
  <si>
    <t>af355fe4-b41f-4e81-859b-396a47b21f3b</t>
  </si>
  <si>
    <t>ff29eea1-fdb8-4ca9-9fde-04e20e32cbcd</t>
  </si>
  <si>
    <t>d5deeddb-bcf6-4098-8de8-4561c382a5f4</t>
  </si>
  <si>
    <t>981bde32-ed58-4e6d-8597-c1a5ecbf097e</t>
  </si>
  <si>
    <t>b3e41038-ca00-40dd-a098-dcb1f0fb0d44</t>
  </si>
  <si>
    <t>7eb6c8a6-2358-4f5a-8a0b-e538a035586d</t>
  </si>
  <si>
    <t>d372fb76-46d4-4053-a88e-5c4646f0bd1c</t>
  </si>
  <si>
    <t>fe76203e-0dcb-4667-acf5-4bf2f7e903ce</t>
  </si>
  <si>
    <t>7adde32f-7d87-4633-bde6-d90ce3843961</t>
  </si>
  <si>
    <t>359100de-da55-41d3-8b27-adb13a357225</t>
  </si>
  <si>
    <t>682ce4e8-535c-4ae9-8a98-ac79df1613f4</t>
  </si>
  <si>
    <t>b1eab86d-b5ee-4840-bf14-ccbea782469c</t>
  </si>
  <si>
    <t>61816817-14e7-436a-b8dd-e4864840d6c8</t>
  </si>
  <si>
    <t>679dd3d0-1e39-49a7-9544-d78819f32dcb</t>
  </si>
  <si>
    <t>8c216a9c-d57f-4878-a436-c7f81582c4bd</t>
  </si>
  <si>
    <t>35b07c13-54a2-44d1-b0c7-2d491cce2ed2</t>
  </si>
  <si>
    <t>a974f090-e241-4fa2-8e5c-61458e0e7903</t>
  </si>
  <si>
    <t>7c4b2524-15d6-4ecd-8466-693f1fd14293</t>
  </si>
  <si>
    <t>a124f06f-2973-4f3f-b579-d02a5f872fbd</t>
  </si>
  <si>
    <t>0f6df9d0-4ce1-420d-af42-8de807bce6cb</t>
  </si>
  <si>
    <t>1761ad04-4907-43af-905f-7b593583396a</t>
  </si>
  <si>
    <t>c5276f71-13c0-46bb-85ce-5c30ef7ec6f8</t>
  </si>
  <si>
    <t>541686f7-aff9-4459-9431-e2b7ec602543</t>
  </si>
  <si>
    <t>90e4468e-e918-4b80-9ec2-688b526a0c67</t>
  </si>
  <si>
    <t>fea9f7d4-266e-41da-a318-976b555610c7</t>
  </si>
  <si>
    <t>38a13000-591b-4138-88b0-b75375cfcd1b</t>
  </si>
  <si>
    <t>cd54313a-f8a6-40a8-b4be-d49327eadd04</t>
  </si>
  <si>
    <t>141bc100-dfbb-43df-8ec7-5e3e01ae7b56</t>
  </si>
  <si>
    <t>ec05994f-84b0-4aa3-8feb-53db94aa619a</t>
  </si>
  <si>
    <t>ba8d51be-8427-488a-9123-d3da036641c3</t>
  </si>
  <si>
    <t>e3885cd2-ab34-4387-ad36-b1efbf42a1f1</t>
  </si>
  <si>
    <t>0b7c0677-9305-4f19-9a1b-a503f18c8bdc</t>
  </si>
  <si>
    <t>6d759c77-8616-4cf5-a9f6-f9757f3d91c1</t>
  </si>
  <si>
    <t>ecaec0b0-6f9d-4950-b49a-9d1f0d37ccd7</t>
  </si>
  <si>
    <t>100c40f7-3fc6-4459-8942-5597d33f9681</t>
  </si>
  <si>
    <t>09a6cb10-6fc9-43e7-b0d8-22da55cd2b60</t>
  </si>
  <si>
    <t>d5d71137-703d-420c-a30c-80b21d00a9cb</t>
  </si>
  <si>
    <t>3c2b80dd-dd7a-44dc-94ef-07ecf0db0c81</t>
  </si>
  <si>
    <t>f8343e5e-5651-4b6a-9b5a-2996fa769918</t>
  </si>
  <si>
    <t>ab8d9de7-04bf-4347-9cb4-0550fe2d5831</t>
  </si>
  <si>
    <t>0c670d6d-2257-45da-a7f7-808c1f262f11</t>
  </si>
  <si>
    <t>773a15b4-845d-4cab-940c-c550d9d993e6</t>
  </si>
  <si>
    <t>39841dd9-ecc6-4a7b-b2ee-580cd589bd2d</t>
  </si>
  <si>
    <t>8efa30e4-15fe-4ca2-9f0d-ca2ad4818957</t>
  </si>
  <si>
    <t>059c8260-8dba-4855-b53f-2a771ab03a45</t>
  </si>
  <si>
    <t>5f5cd8e7-c8e6-43d8-9470-b1be07961242</t>
  </si>
  <si>
    <t>4fc5f4d0-1551-4a07-a7ba-ca1f01098971</t>
  </si>
  <si>
    <t>03648e04-14cd-4dc6-8e83-59e722cfd2f1</t>
  </si>
  <si>
    <t>a5d2c677-c0e9-47d5-8b6c-f6c461be7597</t>
  </si>
  <si>
    <t>9406b79a-9d99-47ce-b7da-f152d14a2b3f</t>
  </si>
  <si>
    <t>822eba28-197d-4dcb-842f-e05209bd721e</t>
  </si>
  <si>
    <t>c4ecbd36-f728-48a2-8d1e-fb2aeae2d4e8</t>
  </si>
  <si>
    <t>ad24c24c-8d8f-4548-a6c4-0d78eb5ee7f8</t>
  </si>
  <si>
    <t>e12b8b5a-4e7f-44e2-80b3-c4ef20a9e81a</t>
  </si>
  <si>
    <t>3c3dc113-bf87-4fad-a4d8-73c85bfc54b5</t>
  </si>
  <si>
    <t>df8d943c-2afe-4136-840a-79e83a4f2b28</t>
  </si>
  <si>
    <t>572bec78-0116-48c0-813b-5266880d2a4b</t>
  </si>
  <si>
    <t>95bf5495-43d8-4307-a774-2aa6a8598242</t>
  </si>
  <si>
    <t>be085a9f-8ec2-4000-a924-3f7827ba12c8</t>
  </si>
  <si>
    <t>28c3659a-5baf-43e6-9e16-a5fd96c9bcf1</t>
  </si>
  <si>
    <t>c15e9006-5d6e-4e01-864c-9b74d068e02d</t>
  </si>
  <si>
    <t>7b2d3e0e-8161-4a76-8beb-ebe51955f727</t>
  </si>
  <si>
    <t>e7e15596-559f-4ca9-90bd-ce709d1a1ece</t>
  </si>
  <si>
    <t>720f12da-1196-4aff-9581-8c50b2fc0c01</t>
  </si>
  <si>
    <t>c25a8fb7-3ae2-4ab6-beda-e18ff14e5e52</t>
  </si>
  <si>
    <t>a0e21714-088c-4338-b18a-0f267c6f65fb</t>
  </si>
  <si>
    <t>9c46df9c-48d7-482d-897b-d9e35dc48974</t>
  </si>
  <si>
    <t>808538f8-698e-46e0-8547-eebdfbb37aa0</t>
  </si>
  <si>
    <t>db40a2c9-be4e-4a9d-bf99-9a682fd4fa65</t>
  </si>
  <si>
    <t>554862e3-5214-4106-b8cc-88dca436d7b3</t>
  </si>
  <si>
    <t>32a161c6-dfea-4447-bb93-284a49372905</t>
  </si>
  <si>
    <t>dd77d207-c9b8-478a-85aa-b749f56715da</t>
  </si>
  <si>
    <t>3102c21f-4afd-4e04-ad57-7f3555d1c764</t>
  </si>
  <si>
    <t>adb88103-12a1-439e-a618-c9f0b45b593b</t>
  </si>
  <si>
    <t>d98b582b-d21c-45dc-8daf-1fc0e9de13b2</t>
  </si>
  <si>
    <t>4560e363-5faa-44e3-869d-875775221047</t>
  </si>
  <si>
    <t>e9c549ae-9f27-480d-ad0d-d5250cbb3db5</t>
  </si>
  <si>
    <t>cd9a2e99-c5b9-4a08-ac1b-99feb0dfa8bc</t>
  </si>
  <si>
    <t>90f12762-923c-43f5-8122-14de8fc3e95b</t>
  </si>
  <si>
    <t>c3939a13-e49e-46d9-ba9c-144040f37bd6</t>
  </si>
  <si>
    <t>b93bedc1-6a7a-4f70-8fb7-7aecc5c105f3</t>
  </si>
  <si>
    <t>b8c4d433-333c-4158-808d-7a020ad9f61f</t>
  </si>
  <si>
    <t>67405bef-738e-4179-8272-d23f132b4a86</t>
  </si>
  <si>
    <t>ef1817bd-f273-4270-83f4-80a8dbef20e9</t>
  </si>
  <si>
    <t>f7ade70f-e152-444f-a64c-b9ad2db0eb84</t>
  </si>
  <si>
    <t>28ad67c3-f38e-4158-9cff-384763f6a095</t>
  </si>
  <si>
    <t>ed2c9f98-deb5-4cf9-bf63-4bd1cfb9cd5f</t>
  </si>
  <si>
    <t>538f4fc4-88cd-434d-b948-d5566a0f8e28</t>
  </si>
  <si>
    <t>9ae75685-1896-48be-824f-3a46ee4d59ea</t>
  </si>
  <si>
    <t>04270328-5861-4494-97cd-9ce6c01c38e4</t>
  </si>
  <si>
    <t>9e1e642b-e045-4996-b3a9-892dda01344f</t>
  </si>
  <si>
    <t>6b9b6899-c8d4-4b40-9aeb-c06a01fe5624</t>
  </si>
  <si>
    <t>f02eae16-2fa2-43f5-8e79-efe50871102d</t>
  </si>
  <si>
    <t>86a26193-9b98-4d62-8556-a537139bba81</t>
  </si>
  <si>
    <t>c2d67f76-f180-4f96-9bf3-01b64dda0503</t>
  </si>
  <si>
    <t>bd4ed2ed-febf-47b7-ab02-22dcb7fed6d4</t>
  </si>
  <si>
    <t>32807e0f-4c6a-438f-b96f-a1a1347290da</t>
  </si>
  <si>
    <t>38321597-c728-48e3-ab70-e0cbf8b853c4</t>
  </si>
  <si>
    <t>38a3f1e1-7059-4413-95fb-b173dbca8c25</t>
  </si>
  <si>
    <t>b2e0709f-1940-4f33-a05c-43a1eac8c48d</t>
  </si>
  <si>
    <t>797d0e29-297f-49ac-abde-851841f684b6</t>
  </si>
  <si>
    <t>9f52c02e-1567-409e-9474-26710e3c1f8d</t>
  </si>
  <si>
    <t>f49a5f2c-16b0-46b9-9261-22f23d77ad39</t>
  </si>
  <si>
    <t>f62c8261-d7ff-4c37-b77a-6230dbf96a3a</t>
  </si>
  <si>
    <t>167b93de-427a-4ec7-90cb-1d661eb103ab</t>
  </si>
  <si>
    <t>8ebf8cf2-57a5-4cbe-92fb-4c84818f76dc</t>
  </si>
  <si>
    <t>6a688e8d-4e09-4505-a29f-35fdb47a36ad</t>
  </si>
  <si>
    <t>3db7e370-068f-4e09-9d81-32d2a0bae28d</t>
  </si>
  <si>
    <t>56cfbe97-80f7-4769-8822-ad7fd8d55bf4</t>
  </si>
  <si>
    <t>ec24af35-134e-4494-832b-c90ed8954cf8</t>
  </si>
  <si>
    <t>468f92ab-4521-4a59-82c1-67f18f05ea59</t>
  </si>
  <si>
    <t>d866c113-fec0-4920-b481-40598b686a0f</t>
  </si>
  <si>
    <t>99c3c87a-7f45-4210-8a78-bebcb9363bfa</t>
  </si>
  <si>
    <t>7f82f934-becd-4d12-957c-46de0a0e78fc</t>
  </si>
  <si>
    <t>18764923-ab1d-41d9-9fab-2c80909768e6</t>
  </si>
  <si>
    <t>f268ee3e-6f8f-4658-9991-8a1ab308a8e0</t>
  </si>
  <si>
    <t>46008f9f-0ba4-4a02-938b-968e3f50e229</t>
  </si>
  <si>
    <t>6e19cadf-c4ba-4999-a132-86b852189d46</t>
  </si>
  <si>
    <t>800a98a5-b202-4ec5-8258-55814a49d008</t>
  </si>
  <si>
    <t>5eada13d-a27b-4f7a-9e94-de9472011a85</t>
  </si>
  <si>
    <t>331a5bfc-f08a-47f5-b2df-2e8609e36ecd</t>
  </si>
  <si>
    <t>0e3ccfc6-f672-4f57-937b-0c198f37a2d2</t>
  </si>
  <si>
    <t>29ca4573-8afd-453f-b5d5-32ec8859ef94</t>
  </si>
  <si>
    <t>5b87a6a3-79d3-4bcf-8550-fda38699c58c</t>
  </si>
  <si>
    <t>d79e20ee-fb5b-4357-b0e2-60df1d922b70</t>
  </si>
  <si>
    <t>6d4f9845-a6df-4533-9f8b-b2df95ef8a7b</t>
  </si>
  <si>
    <t>9771b9bb-94a8-4435-8431-ce5a4151669b</t>
  </si>
  <si>
    <t>272f14e1-b5d8-475f-9fdb-c17b08947a03</t>
  </si>
  <si>
    <t>86439497-f399-4fef-b4e6-ce19bcb6b0ce</t>
  </si>
  <si>
    <t>756f928e-71ee-4f8c-894e-a37fb46abb3b</t>
  </si>
  <si>
    <t>d54df21f-20e1-46f6-a780-dc7b08d1f352</t>
  </si>
  <si>
    <t>34f9e1a6-17fe-413d-a4a6-fbf9988b4c09</t>
  </si>
  <si>
    <t>c7a10714-8678-407a-bc80-1f53bfc7583f</t>
  </si>
  <si>
    <t>b0f49da5-fddb-4af1-b346-8ec0db643183</t>
  </si>
  <si>
    <t>18fd96bf-b2ea-4b30-8ed8-37fa4f00a152</t>
  </si>
  <si>
    <t>2ac9b46b-53c3-46d6-bdff-128b4cc276d3</t>
  </si>
  <si>
    <t>797fc5f3-18b1-4a83-aade-6dfce58b4df8</t>
  </si>
  <si>
    <t>768bf708-aa80-4d16-8852-da30ddcc450e</t>
  </si>
  <si>
    <t>3b7c941b-ffd3-426a-8c18-900aa4b2729b</t>
  </si>
  <si>
    <t>6ea237b6-0390-4a2b-aefb-8c56ee5f7d69</t>
  </si>
  <si>
    <t>ad9a1957-5225-4a08-b1dd-834a3be9675a</t>
  </si>
  <si>
    <t>87ce9f6c-a4cc-4d9f-9428-2313fd9746b6</t>
  </si>
  <si>
    <t>59ee57e9-b4ad-4446-927d-6e78355014db</t>
  </si>
  <si>
    <t>4a7d0cd0-5a2b-4509-a27d-952e0bccd8a0</t>
  </si>
  <si>
    <t>bfc5afb8-840e-4738-aa2c-c4e202ff7610</t>
  </si>
  <si>
    <t>68e48042-a0c0-4e85-b62b-700ccdff4d3b</t>
  </si>
  <si>
    <t>ecc9f7b6-df1d-4169-bb61-f95e66a3e79e</t>
  </si>
  <si>
    <t>7f6f19b7-98c1-433d-ae03-b28befa36209</t>
  </si>
  <si>
    <t>4c28b7d8-eb86-42d3-b699-52cfba0cc21b</t>
  </si>
  <si>
    <t>8a8f7875-e1cd-4427-ab27-d6bc06cd580a</t>
  </si>
  <si>
    <t>c69ab264-ce15-4df1-9c22-3406960a5fd4</t>
  </si>
  <si>
    <t>e322eddb-b468-4f9c-9181-a0b12d030d0f</t>
  </si>
  <si>
    <t>58074933-2a22-4560-a758-e9604a1681ca</t>
  </si>
  <si>
    <t>1ee95d41-d447-4979-8293-9f9922430b46</t>
  </si>
  <si>
    <t>07d0fc70-a217-4fa7-8a1b-ae67577dc520</t>
  </si>
  <si>
    <t>ace47b77-2a33-45c1-80b7-bda1f0c0905c</t>
  </si>
  <si>
    <t>6b2bb3e3-6681-47d2-8a91-98967573ee6b</t>
  </si>
  <si>
    <t>0a882ec1-b52d-41af-8cdc-7a6fb0422062</t>
  </si>
  <si>
    <t>06af4a34-ee23-4d71-b40e-2643d7074b82</t>
  </si>
  <si>
    <t>04b2ad7e-b530-4652-a08b-2439bd60889f</t>
  </si>
  <si>
    <t>2825214f-5aa5-43eb-848b-ddc6a31eb99b</t>
  </si>
  <si>
    <t>9f4f76be-e248-4f61-aadd-40f0b4d9abb3</t>
  </si>
  <si>
    <t>11b0b7ac-0964-429c-b88e-e21afa545b3a</t>
  </si>
  <si>
    <t>c741e230-972c-43ce-93cd-17fe2902832d</t>
  </si>
  <si>
    <t>d4c143a9-6af0-4e60-9737-c4cd129d8b89</t>
  </si>
  <si>
    <t>070b059b-afb9-4ca7-bf80-48b5dc5036be</t>
  </si>
  <si>
    <t>9594b6a3-85e3-460d-9504-11d78ed0afab</t>
  </si>
  <si>
    <t>25092cb9-d453-48f1-afd9-93658f7d8396</t>
  </si>
  <si>
    <t>6cd72051-3340-4056-bb2c-2dc2b590cd44</t>
  </si>
  <si>
    <t>c54a8abd-309b-425b-a97e-f536ef668eb7</t>
  </si>
  <si>
    <t>66d9fb80-b615-47ec-a01b-01f6e4f4e7fd</t>
  </si>
  <si>
    <t>d898329c-eff4-4d5f-8299-8a3731a2453f</t>
  </si>
  <si>
    <t>baf0961f-bfdf-4cb8-a859-48d3e8827b1b</t>
  </si>
  <si>
    <t>86322b8f-578e-4aff-a3e9-1ecdadb6a2e0</t>
  </si>
  <si>
    <t>4cf4ead5-1071-434e-a5d9-8678d4b53864</t>
  </si>
  <si>
    <t>0fbf6984-90e8-42fa-9fcd-090e1f10ddd7</t>
  </si>
  <si>
    <t>30ebfa95-dbf0-456b-8e40-ea186aa5fb18</t>
  </si>
  <si>
    <t>d26e4177-223b-4eae-b52e-3a6582818290</t>
  </si>
  <si>
    <t>32f0825d-ebba-4ffd-a371-7f6a91e70da6</t>
  </si>
  <si>
    <t>022cda50-694a-43eb-b921-427042a7b559</t>
  </si>
  <si>
    <t>275c416b-b35c-40dd-b8db-634510cc0cad</t>
  </si>
  <si>
    <t>31e0a831-f78a-4957-a961-7c3c475cec0c</t>
  </si>
  <si>
    <t>61b3893e-35e5-4528-be11-cf88ff0e7f46</t>
  </si>
  <si>
    <t>85aaa2bd-5378-48f1-81cc-f11c6075b456</t>
  </si>
  <si>
    <t>7aacf070-1233-477a-863b-3ed33d909a7b</t>
  </si>
  <si>
    <t>276360b3-b723-4d64-8350-12588de4769e</t>
  </si>
  <si>
    <t>1aca4782-1cab-496d-ba7a-5990e12e26cd</t>
  </si>
  <si>
    <t>b08dfe50-bac3-4580-8962-0fa7d6991d62</t>
  </si>
  <si>
    <t>1962f3b7-fda5-49d6-a62d-52072d64f26c</t>
  </si>
  <si>
    <t>9df421cc-491b-439d-ac69-6e6ad84d332f</t>
  </si>
  <si>
    <t>6a61bfab-4d6e-4eea-ad79-635e8054b351</t>
  </si>
  <si>
    <t>cb2fa773-edd3-4a8e-9242-d38d7b884365</t>
  </si>
  <si>
    <t>2763499b-7a6c-49bc-aa2b-f57e070d519b</t>
  </si>
  <si>
    <t>3b112300-f38d-4762-972e-ed1189c2ba60</t>
  </si>
  <si>
    <t>31a96d9d-c078-44f7-8300-5a95bec21604</t>
  </si>
  <si>
    <t>e59c0175-9c4b-4b4f-b10c-e9efd67859cd</t>
  </si>
  <si>
    <t>e3148b44-9bfc-4073-9a1c-caac531e15bf</t>
  </si>
  <si>
    <t>f5e2775a-bbc5-4d46-956b-4b370e670632</t>
  </si>
  <si>
    <t>484d35bd-803b-4525-929f-052df32ce1ce</t>
  </si>
  <si>
    <t>428f1334-0567-4af3-a7ec-1500d18a87d9</t>
  </si>
  <si>
    <t>62f1ac3b-9b06-4d36-b9fb-5a26b4e9798e</t>
  </si>
  <si>
    <t>f36f9870-1998-47eb-82ea-ba76347328f3</t>
  </si>
  <si>
    <t>a20d270b-6f62-4e78-9177-8bd5eeeec2f0</t>
  </si>
  <si>
    <t>c456d1b9-fc25-4463-a1f6-a54c5d935170</t>
  </si>
  <si>
    <t>612e09b5-6445-4b1d-afc3-53f264665164</t>
  </si>
  <si>
    <t>695295de-3842-43d1-b23d-8bbda9027592</t>
  </si>
  <si>
    <t>28812995-3ed1-462b-bdc6-571659820907</t>
  </si>
  <si>
    <t>d5f9631d-5c84-4a98-bee7-ac2040541b26</t>
  </si>
  <si>
    <t>3504692f-c03d-4f76-ada0-ec65144f1ab2</t>
  </si>
  <si>
    <t>260af0e4-a878-4b04-a378-38823cbb96d4</t>
  </si>
  <si>
    <t>9aff773b-028d-4323-a301-bbe04a21ade1</t>
  </si>
  <si>
    <t>515108de-3c05-496c-95fe-bbb7cf11ffa2</t>
  </si>
  <si>
    <t>61cdb1c6-19fa-4a0b-be71-fabaf6369629</t>
  </si>
  <si>
    <t>e87c4997-eedc-47f3-abed-ebe627cc0b35</t>
  </si>
  <si>
    <t>2927ba18-33a3-47a9-b131-0e196a293633</t>
  </si>
  <si>
    <t>43c1ee8d-e1c9-4219-9bde-59f01c369653</t>
  </si>
  <si>
    <t>7679f476-417c-41ca-baca-07c2159ca19d</t>
  </si>
  <si>
    <t>62ef5ccb-e478-496b-90b9-2b2b7b98b2db</t>
  </si>
  <si>
    <t>1a1c0a74-74c6-4e6e-8142-32a1da261f20</t>
  </si>
  <si>
    <t>368bdc18-0b13-43f0-9974-247da71935d0</t>
  </si>
  <si>
    <t>f9ba7892-aa6f-48b2-8298-9707f5ba313b</t>
  </si>
  <si>
    <t>d6ed3d78-64ac-40b9-8cfc-72978097df1e</t>
  </si>
  <si>
    <t>00daf20d-2741-48f2-a0c1-9f9196c553d8</t>
  </si>
  <si>
    <t>1f41e53c-6eb5-4004-abf9-ab8dab19847c</t>
  </si>
  <si>
    <t>7d932b9a-c5ee-489e-8c8d-499bff8f8bcc</t>
  </si>
  <si>
    <t>966fb51c-ab0f-4b69-88cf-64c5350ddb63</t>
  </si>
  <si>
    <t>54f909f5-095f-4a94-904e-e0be10808a0b</t>
  </si>
  <si>
    <t>8044d5bf-e037-429f-a625-10d7680ff845</t>
  </si>
  <si>
    <t>ced15965-9baf-4392-bb19-d7edb780b4a3</t>
  </si>
  <si>
    <t>fcfe633a-9324-4880-80b3-8020072705aa</t>
  </si>
  <si>
    <t>715703d3-6e36-4134-9c87-e30462918093</t>
  </si>
  <si>
    <t>310e9e48-f428-4e88-b7ab-c8e916df7ac7</t>
  </si>
  <si>
    <t>50957c2e-e4f6-4ade-94d0-09be9fe02ede</t>
  </si>
  <si>
    <t>2e5af543-0e59-4e3d-a9f6-5adc25cfb087</t>
  </si>
  <si>
    <t>83c48db3-da63-4bd1-a3e7-b6ecfb5948a5</t>
  </si>
  <si>
    <t>25957e47-78bd-4597-87b1-b1b3e296869c</t>
  </si>
  <si>
    <t>e51c460a-ca9d-4c04-9ce6-2778ff87b480</t>
  </si>
  <si>
    <t>f042442b-f99b-475e-bf28-957e5e92f6c3</t>
  </si>
  <si>
    <t>f0dc98cb-5f5a-4b24-af21-c229ceb89ac6</t>
  </si>
  <si>
    <t>67fec13e-d489-4f5d-a3d0-054ee69db15d</t>
  </si>
  <si>
    <t>d1f4db66-fd48-4f34-b8a1-d8ffa101e067</t>
  </si>
  <si>
    <t>815b7c41-0c7d-4533-a895-522d6473b571</t>
  </si>
  <si>
    <t>4c0371b9-58a3-4c0e-b878-99cbcdbe9769</t>
  </si>
  <si>
    <t>0b8654f6-02e1-485b-a61c-d6aeae301b59</t>
  </si>
  <si>
    <t>1f0656fc-fa71-4529-8b68-398122e22584</t>
  </si>
  <si>
    <t>60812e15-cc71-4de6-a12b-819bc10dfc7b</t>
  </si>
  <si>
    <t>504882f2-b35a-406e-b5d4-040dbaae08a4</t>
  </si>
  <si>
    <t>0f9522d4-afed-4766-8a36-53dc34b479de</t>
  </si>
  <si>
    <t>d68b19d2-cee9-4bd3-b823-f0377e8ee1ff</t>
  </si>
  <si>
    <t>795d43e9-de5b-4ba8-8788-2ee5ef4d5751</t>
  </si>
  <si>
    <t>69b18cb5-61be-4b4f-b44f-afc0a3431a68</t>
  </si>
  <si>
    <t>2c6220ed-7362-42ff-b846-40d349da1ab8</t>
  </si>
  <si>
    <t>8f697014-000e-469b-b67d-7ddacba3b77a</t>
  </si>
  <si>
    <t>252d2a70-20bf-43fc-8017-a226234165e2</t>
  </si>
  <si>
    <t>01878452-dd20-4f45-a2bd-814350425cd0</t>
  </si>
  <si>
    <t>b2e00129-d9e8-4436-81aa-642a8fda8238</t>
  </si>
  <si>
    <t>367930f3-fd3c-451a-8ee2-a515b6437f89</t>
  </si>
  <si>
    <t>ac735f22-3acc-459d-960b-80cfe0e5e193</t>
  </si>
  <si>
    <t>734e4552-627c-488b-8d78-6152e8e8d45c</t>
  </si>
  <si>
    <t>f6950434-df56-49c0-b4b6-c35f54c602bd</t>
  </si>
  <si>
    <t>c7f40a43-8aef-48e7-93ef-76ee1a246dcc</t>
  </si>
  <si>
    <t>eea19aa3-7c31-4edd-babe-3e26deb270c8</t>
  </si>
  <si>
    <t>74c26e2e-698f-4d0b-8f44-5630a2d27153</t>
  </si>
  <si>
    <t>db81983d-7d69-419f-b600-171227bdd8fc</t>
  </si>
  <si>
    <t>678ee76c-9949-467a-b198-aab489362fc9</t>
  </si>
  <si>
    <t>be69efbb-49b1-4f9d-8526-73331ac745ec</t>
  </si>
  <si>
    <t>d94b11d1-3c53-4d8f-ab9d-765c83a5d812</t>
  </si>
  <si>
    <t>617e25b6-9bfb-476a-b887-b834bdc187f2</t>
  </si>
  <si>
    <t>02fcc800-cf93-468e-8ba9-958e8e4f660d</t>
  </si>
  <si>
    <t>989591d9-05f4-409b-840f-5a6fb0ecf47c</t>
  </si>
  <si>
    <t>6639db9f-d8d3-4569-ac87-a48f1e4c75c3</t>
  </si>
  <si>
    <t>1919d9ae-ad6f-4930-8f4a-d9ae69568f13</t>
  </si>
  <si>
    <t>586b53bf-ef65-4a0f-9502-de7accc51735</t>
  </si>
  <si>
    <t>bc4aea31-df5d-4ce5-867c-ea364900bf9a</t>
  </si>
  <si>
    <t>699cc1fd-956d-4f8d-b510-57669a995ab5</t>
  </si>
  <si>
    <t>937f3584-896c-42c8-807e-fcdfb77e3b8f</t>
  </si>
  <si>
    <t>aa7bf4fd-6326-462e-aec3-c616bc3990dc</t>
  </si>
  <si>
    <t>5283acc8-86a4-4cbc-8db3-fbbb363c62b4</t>
  </si>
  <si>
    <t>f7e75748-d6a5-4f3f-8555-7a8b0884a7b7</t>
  </si>
  <si>
    <t>cee0cee6-1bc8-4871-8b56-3da73d0fbb93</t>
  </si>
  <si>
    <t>4e2f2d59-1fac-459e-8b0c-25dd9483bf91</t>
  </si>
  <si>
    <t>b52a90b6-9d0d-462a-af6d-3efbe05ca25a</t>
  </si>
  <si>
    <t>965ebdd1-5bb3-4d68-ad3b-291f8bc5f01f</t>
  </si>
  <si>
    <t>fc2de1e2-d0c9-4d60-9afe-42f8075d7963</t>
  </si>
  <si>
    <t>894db26a-2ef4-4f67-8259-9d51918da1a1</t>
  </si>
  <si>
    <t>f1811228-32f7-43f0-b34c-aa8f221d0a98</t>
  </si>
  <si>
    <t>003cbb6a-743a-4fbb-8d1b-d80dc9f6cdd7</t>
  </si>
  <si>
    <t>c0d5fd97-96ac-4f4c-8850-3cc6a822bb7d</t>
  </si>
  <si>
    <t>3b9e5247-5665-4d2c-8c14-cb37c6eb8c8a</t>
  </si>
  <si>
    <t>caec0ef7-627a-42af-be25-aefc96b2d2f8</t>
  </si>
  <si>
    <t>d8866494-8b77-41af-8209-7be891593026</t>
  </si>
  <si>
    <t>813995d4-5dd9-47da-b58e-3cc96890efcf</t>
  </si>
  <si>
    <t>24ca9d63-9a6f-4086-9d2c-80bcbdb6e57a</t>
  </si>
  <si>
    <t>b9a2d1ee-05e8-4415-b2df-c218f7d0cd2f</t>
  </si>
  <si>
    <t>cffddfb8-446a-4bf4-9359-ae2762f903a8</t>
  </si>
  <si>
    <t>fdbb7e49-b236-40d5-8852-b24d5c3ce152</t>
  </si>
  <si>
    <t>79be5081-6d5e-49ac-88c8-1c8fd178b5ce</t>
  </si>
  <si>
    <t>579c1809-3ab5-4583-bbc2-78daa34fb27f</t>
  </si>
  <si>
    <t>075f6a7c-3f04-4430-9109-0f4916f80bdd</t>
  </si>
  <si>
    <t>4a10126c-d2a5-4311-bd7b-b2e2a557b763</t>
  </si>
  <si>
    <t>622df131-6d68-4237-8237-066061e6da34</t>
  </si>
  <si>
    <t>706364b4-ef40-4065-95c7-7acdc10329b9</t>
  </si>
  <si>
    <t>fd63b6d4-27fb-4e3e-ac26-747ab9355405</t>
  </si>
  <si>
    <t>44b22cc2-b096-474e-97d2-187ca36fb243</t>
  </si>
  <si>
    <t>59261288-8be1-45be-9e55-f5c09af94f36</t>
  </si>
  <si>
    <t>64c9ba8d-fc25-4291-af6b-925582184a93</t>
  </si>
  <si>
    <t>2e8293cf-62a7-42a4-bf74-a11f461cad2a</t>
  </si>
  <si>
    <t>288fb600-311f-4852-97b1-758d6de39ab6</t>
  </si>
  <si>
    <t>70c62a78-162b-40b5-b0f5-3fa9ca285202</t>
  </si>
  <si>
    <t>db45f35a-ca13-4817-ab86-e853fc09a1ce</t>
  </si>
  <si>
    <t>ab311eff-03e7-47a8-9387-e85765cb90cb</t>
  </si>
  <si>
    <t>dc7bdf93-a263-4f43-add4-8397d7be999b</t>
  </si>
  <si>
    <t>f6afe880-b92b-4a77-b5d2-c01cb05d8401</t>
  </si>
  <si>
    <t>008b872b-e6e9-4c27-aaf6-d4775f24b728</t>
  </si>
  <si>
    <t>0cdad60c-47ed-4a9e-bcc2-3c5150c9df8f</t>
  </si>
  <si>
    <t>4101f462-692e-4fe6-9229-ee4d6ff92fd3</t>
  </si>
  <si>
    <t>b55dfb51-5f86-49d5-af49-a48cd78c8821</t>
  </si>
  <si>
    <t>73fe1e2b-e683-4e52-a059-09dcfa553980</t>
  </si>
  <si>
    <t>1fff05f9-425f-43e1-8d78-85673f9e0da2</t>
  </si>
  <si>
    <t>c08b329a-ab6a-466c-bd1a-c286c3232daa</t>
  </si>
  <si>
    <t>55c5b187-8514-4a6c-a626-b584596a6d16</t>
  </si>
  <si>
    <t>6cf67ebf-d5e5-4fc7-b8e6-a0b61caa2ce0</t>
  </si>
  <si>
    <t>e00be22c-ff63-496a-be49-e489a1e426b8</t>
  </si>
  <si>
    <t>970ae4be-4453-4219-a5d1-ad00031e8e5d</t>
  </si>
  <si>
    <t>6a81c4f4-3f0a-4140-ac00-dd9febcd68ce</t>
  </si>
  <si>
    <t>460df7cb-70ca-4f84-a3cf-0affd0d13e37</t>
  </si>
  <si>
    <t>335f3711-b748-4c36-85c2-4ef1f9e2cbf2</t>
  </si>
  <si>
    <t>e9bf44ab-a25a-4da9-93cf-f0bda178576e</t>
  </si>
  <si>
    <t>fdd151e8-63f9-4f78-8cbb-5545488c2fba</t>
  </si>
  <si>
    <t>412e6b73-0671-4ebb-b104-687de2f715a8</t>
  </si>
  <si>
    <t>11c3c25d-f03f-4b72-ba0b-957968e6c28d</t>
  </si>
  <si>
    <t>010ee6db-93ef-48b6-8c1c-c20818763f96</t>
  </si>
  <si>
    <t>4e55429d-4d65-4696-a839-c5864003d64b</t>
  </si>
  <si>
    <t>f2eca505-6d4c-4de0-b1fb-37bd08fb48fc</t>
  </si>
  <si>
    <t>6efb2763-8aaa-4537-b5d0-aed03383bc00</t>
  </si>
  <si>
    <t>5e9f1cc9-0cc7-47ef-8e1a-d26b74f841f0</t>
  </si>
  <si>
    <t>4f23bd0f-e268-4a87-a5be-78d6df600064</t>
  </si>
  <si>
    <t>760b423c-4b0d-4d9b-ba6d-e852188813ec</t>
  </si>
  <si>
    <t>e8a6f429-ea60-4920-95df-9699dd7efd22</t>
  </si>
  <si>
    <t>1dd65217-42d9-4845-8cd0-7348d90bef2c</t>
  </si>
  <si>
    <t>a119b056-d01b-493e-9a8b-2d580902ab1b</t>
  </si>
  <si>
    <t>a26d68cc-dbcc-4d9b-a6ea-562e98f2ba2f</t>
  </si>
  <si>
    <t>a7990d2d-5052-4305-a83c-cc47942ae594</t>
  </si>
  <si>
    <t>035c0d16-a592-47c7-a1cc-cbd2f9eaa4dc</t>
  </si>
  <si>
    <t>45a04124-7d66-4d15-899e-2b56ad6cdb9e</t>
  </si>
  <si>
    <t>44b305dc-723d-4e30-9573-450ac8e44e02</t>
  </si>
  <si>
    <t>b1cad20a-9b04-4a28-ab38-3499b6f222fb</t>
  </si>
  <si>
    <t>5966862a-af46-4394-bb3e-1192852fb1c5</t>
  </si>
  <si>
    <t>fa07b984-02a7-4ad5-a2de-30d570b46583</t>
  </si>
  <si>
    <t>258a4d56-ff1a-4594-8252-1bf9d1e309f7</t>
  </si>
  <si>
    <t>1dc4c640-3c92-4218-920e-fe3e64672bf9</t>
  </si>
  <si>
    <t>83bba159-fa01-4bb6-a7e6-9e3d830a2565</t>
  </si>
  <si>
    <t>8892959d-d2f8-4735-b809-5090bb96e2ed</t>
  </si>
  <si>
    <t>30c993c9-9ad9-4ac0-a528-aa13a0888c5e</t>
  </si>
  <si>
    <t>09b48ae0-5723-4ecb-a433-390104e98e90</t>
  </si>
  <si>
    <t>1c0d6f5f-48fb-4972-8c8c-c0ba47890356</t>
  </si>
  <si>
    <t>408a0364-bfe4-437b-a11d-dd3b5f52ad54</t>
  </si>
  <si>
    <t>ac495223-34c5-4006-9e1a-446e299d7aa6</t>
  </si>
  <si>
    <t>c27e64cc-21d5-421c-bfbe-1c5eca802c3d</t>
  </si>
  <si>
    <t>e006ce00-1774-40c3-83ba-c8716b29117c</t>
  </si>
  <si>
    <t>faa60786-d9e8-4d1c-a221-3a9e4fc19bd1</t>
  </si>
  <si>
    <t>d87eaf22-2e70-43f5-87db-41ff823560da</t>
  </si>
  <si>
    <t>137dae11-cdb4-432f-946d-40dbc952d0b9</t>
  </si>
  <si>
    <t>d3462663-4d97-4606-8e8c-0ad19c9cac59</t>
  </si>
  <si>
    <t>4ed5783e-3725-454f-ad85-13ad019633b8</t>
  </si>
  <si>
    <t>b27788d5-9eda-4175-9978-91c7f3cdfbdd</t>
  </si>
  <si>
    <t>9ea36348-ff18-438d-ac18-317fb9cb90ed</t>
  </si>
  <si>
    <t>66bf1d20-9402-4f01-b604-a0458232190f</t>
  </si>
  <si>
    <t>fd6eb674-cd26-4b0b-8866-0677f325196f</t>
  </si>
  <si>
    <t>24a55910-b05d-4ed8-ae62-2d09d1aa0ff5</t>
  </si>
  <si>
    <t>7a52f00d-db88-455a-a17d-0c2029bef8b0</t>
  </si>
  <si>
    <t>f4ae0e38-1636-41a2-8ed1-30af3a1dcfa5</t>
  </si>
  <si>
    <t>9e4b4cd8-84a4-4b59-a8da-8ee0e34f5c0a</t>
  </si>
  <si>
    <t>d8f71b9c-dc96-4570-8f40-db68e3297b1e</t>
  </si>
  <si>
    <t>004c59f0-2e25-4866-b8d7-a319522241b1</t>
  </si>
  <si>
    <t>5e926ccb-a656-4046-8fa7-02880c09d72f</t>
  </si>
  <si>
    <t>b6922c0d-8ba7-46aa-b01c-c07ede662c48</t>
  </si>
  <si>
    <t>fa4c81fd-3bd5-47dd-9bfb-9f4a750f009a</t>
  </si>
  <si>
    <t>4fc1ff3c-cc7b-44a2-9943-3f20bc5c32da</t>
  </si>
  <si>
    <t>5d2d1357-657d-4909-9e98-910facc9272a</t>
  </si>
  <si>
    <t>e62cbfbf-651e-4e86-b60b-b83b27ed74f9</t>
  </si>
  <si>
    <t>adc61f78-24fa-42db-8efc-0953d0307b1a</t>
  </si>
  <si>
    <t>3cffec19-8352-4a34-bdad-831732822410</t>
  </si>
  <si>
    <t>eea9e17c-e214-4437-95ab-321a8485629a</t>
  </si>
  <si>
    <t>63d71958-f6b7-45bb-8d49-35dbfd9fbad1</t>
  </si>
  <si>
    <t>1a7f8416-0629-496e-bbe8-7f249d27da29</t>
  </si>
  <si>
    <t>cd563393-cc19-4edc-b40a-8883a012e1bc</t>
  </si>
  <si>
    <t>8abb4cfd-13a5-4f30-87c6-52f7ab97a323</t>
  </si>
  <si>
    <t>dd6db0d5-a0fe-444e-976a-3836da52e8c8</t>
  </si>
  <si>
    <t>307ec287-5ced-4668-8652-859ca85b1b22</t>
  </si>
  <si>
    <t>0b749db6-946e-45a8-9f6c-e8c0843a1b3a</t>
  </si>
  <si>
    <t>b252be58-f57e-4829-a7a8-c22bd193958d</t>
  </si>
  <si>
    <t>c86dcadd-2930-4588-917d-12a3acdb4409</t>
  </si>
  <si>
    <t>ce67633a-818d-404a-9c2a-fcf7ded2a8e1</t>
  </si>
  <si>
    <t>0c033d2e-c19d-442d-9cba-53f969ca6c8d</t>
  </si>
  <si>
    <t>ffdd9dc6-7b87-428c-91fa-f16792bb7da9</t>
  </si>
  <si>
    <t>56d18dda-c477-4e81-bfbf-0a9f3ed4ed0d</t>
  </si>
  <si>
    <t>27c63f1c-f91e-4ad4-b533-b03f2608d181</t>
  </si>
  <si>
    <t>31c73fa8-3da0-42f8-aeed-4db4b366d0d5</t>
  </si>
  <si>
    <t>c1de74f5-8871-4a1d-89e1-f4b4fe885df7</t>
  </si>
  <si>
    <t>9ed2fb6a-83c7-43ed-81ae-82c03874f28c</t>
  </si>
  <si>
    <t>bc91e5c7-a021-452b-b70b-aafd5c55a64f</t>
  </si>
  <si>
    <t>c166f444-d6a8-414b-ac76-a550f5157bda</t>
  </si>
  <si>
    <t>9d789d68-0906-4a2a-a559-1b859451503b</t>
  </si>
  <si>
    <t>f7a7fbbc-8a26-4e7d-81ea-10e83f9b925a</t>
  </si>
  <si>
    <t>5e984855-f963-43b3-b6b6-3eedb9545dc3</t>
  </si>
  <si>
    <t>0145d35b-eed1-48d1-addf-4eb368841352</t>
  </si>
  <si>
    <t>03160045-3b90-4727-82b4-334cf7666cea</t>
  </si>
  <si>
    <t>82851726-8858-4d61-8b67-041d60b4d533</t>
  </si>
  <si>
    <t>3e06e4a8-b80f-441c-a0e1-35a0ac0c2ae6</t>
  </si>
  <si>
    <t>c331c70e-92c7-438e-a89f-abde5066c560</t>
  </si>
  <si>
    <t>9c120bfe-07f1-4624-af0f-fe0c2e269863</t>
  </si>
  <si>
    <t>76a6ad0d-c9fd-483b-a16f-227604714bb0</t>
  </si>
  <si>
    <t>7872351f-a43a-405b-984f-16c30363d80a</t>
  </si>
  <si>
    <t>9415d2c2-d93c-4d62-b8b1-61f86f43f959</t>
  </si>
  <si>
    <t>2621b541-82ef-4435-84cf-da95e8beec9b</t>
  </si>
  <si>
    <t>58efdccc-85fb-406b-9645-f441b9ed83dd</t>
  </si>
  <si>
    <t>67cb877e-e4d6-43b5-8f1e-c5e78ebb8ac3</t>
  </si>
  <si>
    <t>94840f10-f06b-483e-b9f1-716167ae165c</t>
  </si>
  <si>
    <t>6a2ed51d-740f-453e-b102-0a68f4d9d4e9</t>
  </si>
  <si>
    <t>3aa11baa-95d1-4344-a892-46ae0bddee8c</t>
  </si>
  <si>
    <t>6377c85f-db5d-4545-84f9-0deb7011f2fc</t>
  </si>
  <si>
    <t>fd1346dd-c49a-4506-846f-12f14327a90d</t>
  </si>
  <si>
    <t>d5ac150b-de38-44b2-96d7-73dcab04c1e5</t>
  </si>
  <si>
    <t>eceab7ff-b929-4011-a54e-f041bf61e376</t>
  </si>
  <si>
    <t>5dffce99-8a31-42ed-af22-0991aa3b5bfd</t>
  </si>
  <si>
    <t>afe01e57-10af-4469-9dd4-8a0576ee3cfd</t>
  </si>
  <si>
    <t>d617b0ab-1649-4d53-95eb-82b88057d345</t>
  </si>
  <si>
    <t>730b8e56-f315-48ed-8972-362a03351ff4</t>
  </si>
  <si>
    <t>163d8d46-5523-4098-9e7c-74a171f1be3f</t>
  </si>
  <si>
    <t>d81a86e3-2ce5-4b15-9782-ab32ca26cf75</t>
  </si>
  <si>
    <t>a530ef52-f284-48ef-a469-f85205357831</t>
  </si>
  <si>
    <t>c1faec4c-b7b9-49ec-975e-7bd7af4dc116</t>
  </si>
  <si>
    <t>208f160a-0542-4e54-bcfa-577151b7fae0</t>
  </si>
  <si>
    <t>9f067ac6-b6a8-4a03-9ca7-c1326fae98d7</t>
  </si>
  <si>
    <t>1be576a8-9d86-431c-a68d-ddda08eee081</t>
  </si>
  <si>
    <t>2d72fc0c-d50d-48f7-a87c-a113ea2d59be</t>
  </si>
  <si>
    <t>504d7c74-3643-47a9-bb07-19ad9c405321</t>
  </si>
  <si>
    <t>d8554730-fb12-497e-aff9-92dd76446d59</t>
  </si>
  <si>
    <t>34f8c383-5c29-4159-bd73-b2fe99f1b81c</t>
  </si>
  <si>
    <t>7861acd6-a9ca-4478-8439-6c3b43be8474</t>
  </si>
  <si>
    <t>e97bd555-1262-4695-b7de-a149af0fc012</t>
  </si>
  <si>
    <t>d90c7a9c-d1d8-4e85-b757-7307e5a84a1f</t>
  </si>
  <si>
    <t>a80619d7-aa55-4f2e-bb6b-ecea64aa969f</t>
  </si>
  <si>
    <t>cea90dd2-482e-447a-87bb-9b96655af50e</t>
  </si>
  <si>
    <t>568abe37-9273-436c-bf30-d033dc09bd55</t>
  </si>
  <si>
    <t>1ad7965a-990f-434b-b3d5-74ab9fee42af</t>
  </si>
  <si>
    <t>12fb104b-ad6e-4af2-bcc1-5a2745f9739c</t>
  </si>
  <si>
    <t>e55e9a10-5a78-4bed-809a-9e3b70c93494</t>
  </si>
  <si>
    <t>62cc7a7e-abdd-4566-82d9-7ed8b1074b2e</t>
  </si>
  <si>
    <t>c2124d54-e6b5-49c5-a949-29cd96b8884a</t>
  </si>
  <si>
    <t>9b0c4752-3d20-4cc9-a80c-617b4c15ab82</t>
  </si>
  <si>
    <t>f41ff5fc-5acd-44f5-a9bf-dd24f0e764e7</t>
  </si>
  <si>
    <t>0609d42e-9f0b-4971-8d7c-f9fed885fb5a</t>
  </si>
  <si>
    <t>f03cc39d-0e22-4fb6-b96c-78116dbe1e92</t>
  </si>
  <si>
    <t>a0f1d9fa-7047-4981-b3a4-426c66ab1da5</t>
  </si>
  <si>
    <t>111fe120-f75e-4fed-9e50-84ec9f955bac</t>
  </si>
  <si>
    <t>0a83e1cf-9e19-4fab-86bb-701feba1ae56</t>
  </si>
  <si>
    <t>e2966434-69df-4145-a89d-9875b92564fe</t>
  </si>
  <si>
    <t>f4d338b2-4144-43b7-8235-1a2560483710</t>
  </si>
  <si>
    <t>acaf4491-e693-4374-aee6-d5c8f32593be</t>
  </si>
  <si>
    <t>439a106f-2bb2-46a6-b30c-accc3e21818c</t>
  </si>
  <si>
    <t>6025092f-94c2-43be-aa8e-91539179d7b2</t>
  </si>
  <si>
    <t>2eec2160-b4fd-433a-a73c-03930ef8d04f</t>
  </si>
  <si>
    <t>1028243f-7716-4299-ba76-97b93496984c</t>
  </si>
  <si>
    <t>e6064420-ac88-4420-bf7f-09dc9962e129</t>
  </si>
  <si>
    <t>ee3b4515-cd88-485f-bcb6-03a2f20528d3</t>
  </si>
  <si>
    <t>c066cfec-d728-45b5-a96f-ddb97f8a61b5</t>
  </si>
  <si>
    <t>944f079f-07e0-46ba-b717-2eda23bca7f7</t>
  </si>
  <si>
    <t>901b0a06-6819-4154-bef7-c7ad5e9de2e5</t>
  </si>
  <si>
    <t>9c96e5ae-bc67-4438-bd91-e69f66142c56</t>
  </si>
  <si>
    <t>17a8fbae-368c-452a-bcce-105d881013ab</t>
  </si>
  <si>
    <t>55e2619a-3762-466c-b27e-ae781a567144</t>
  </si>
  <si>
    <t>f02acf10-95ca-4230-9130-680e2d96b823</t>
  </si>
  <si>
    <t>9c3d44a1-82af-466f-b704-3fbff957a0cb</t>
  </si>
  <si>
    <t>2250026d-cfb1-47ff-b2f7-1e0b305a0eb2</t>
  </si>
  <si>
    <t>3d737b02-7daa-4e8b-b77f-c4b186fe1462</t>
  </si>
  <si>
    <t>588d6af2-bf38-4114-9e7f-ecb83fc8461c</t>
  </si>
  <si>
    <t>f898d52b-a019-4b1a-b3b0-96f4fd7edf1e</t>
  </si>
  <si>
    <t>082b8e23-dbaf-4512-a149-53551fbc3775</t>
  </si>
  <si>
    <t>98fbbab2-8ce6-476b-8b31-8c1f3a95327a</t>
  </si>
  <si>
    <t>48722057-459e-4f61-9a44-e25bf09a4412</t>
  </si>
  <si>
    <t>06aebf7e-093b-412d-b5c5-5904fa2e4f3e</t>
  </si>
  <si>
    <t>91d86795-c05d-4318-8918-65edcddecb5d</t>
  </si>
  <si>
    <t>2b12ad5a-4a12-4cf5-a938-c97c5f972a46</t>
  </si>
  <si>
    <t>632042de-a2a2-42e5-8d0a-7597319f4ca8</t>
  </si>
  <si>
    <t>236d061f-ae14-44f9-a063-017c8604c343</t>
  </si>
  <si>
    <t>b9db8791-211c-4482-9076-ce4550002a41</t>
  </si>
  <si>
    <t>ff2ea2b5-6a29-4485-9906-446d5dfbcdc0</t>
  </si>
  <si>
    <t>76aadb5a-2071-415d-b6d6-9ef63cc75d40</t>
  </si>
  <si>
    <t>e5588f51-8639-42ca-bfb5-eab22670f781</t>
  </si>
  <si>
    <t>0d964ff8-8f35-4d5f-8ecf-0ffb7beaf1e5</t>
  </si>
  <si>
    <t>74162e76-4d6c-4cd0-a8bf-cffa7df5ff47</t>
  </si>
  <si>
    <t>45957fa4-6bb2-420a-a931-7c384ff55530</t>
  </si>
  <si>
    <t>a4719b77-9de5-4359-9d97-4fd6a975864d</t>
  </si>
  <si>
    <t>9f556b01-ca54-4366-93b4-1d41c5461337</t>
  </si>
  <si>
    <t>763af73e-3790-445f-9e31-772fe36e7f7f</t>
  </si>
  <si>
    <t>a104b744-931e-45a7-939b-d4aee58e281c</t>
  </si>
  <si>
    <t>0df63fee-7593-454e-842c-ef81470bf01a</t>
  </si>
  <si>
    <t>37d9be16-f594-4f66-9df1-d870c0e0a85f</t>
  </si>
  <si>
    <t>b441564a-e083-4068-8fc4-4cfe25ea37dc</t>
  </si>
  <si>
    <t>b6c58f31-6652-4555-b720-0fcb70c9f712</t>
  </si>
  <si>
    <t>c33b4c06-d669-4f3a-aebd-39a0423b3795</t>
  </si>
  <si>
    <t>8ead1f18-fa7c-4080-b26d-dbc35e08976c</t>
  </si>
  <si>
    <t>819c8bf9-2aa2-42f0-a374-dd6a79bcbc89</t>
  </si>
  <si>
    <t>7505bc79-bc13-4d68-98ab-b427774ec576</t>
  </si>
  <si>
    <t>6eb6c752-86b2-46e2-a59a-81bfc1358b93</t>
  </si>
  <si>
    <t>a70da3c6-d1e6-401e-9c4d-67d94cf7c189</t>
  </si>
  <si>
    <t>143007c7-52b0-4c7e-9250-c054ff6b1bf1</t>
  </si>
  <si>
    <t>2e1e58f0-491e-4f35-be3e-89db7c6ca3d2</t>
  </si>
  <si>
    <t>86e42def-378c-4597-8251-9205e366eef3</t>
  </si>
  <si>
    <t>7a6ff9fd-3566-4bf3-9a32-a6b7cc0feadf</t>
  </si>
  <si>
    <t>fbc1d0a4-3fe5-488a-8f1d-af0d8d8fef69</t>
  </si>
  <si>
    <t>66774b01-542c-4c6b-9b8c-9b70b754ffcc</t>
  </si>
  <si>
    <t>cce32e1b-7fb0-4f6a-b69a-e88f4cb36c92</t>
  </si>
  <si>
    <t>1eb62b2f-7217-4e0d-a77a-970d3c30bcf7</t>
  </si>
  <si>
    <t>3e940fd9-f810-4582-a939-f8b25cf46435</t>
  </si>
  <si>
    <t>18f9c392-26ce-4676-8df2-da034f00b6ea</t>
  </si>
  <si>
    <t>e882acbf-7e3f-41ed-b6eb-8d53ce9fc8a9</t>
  </si>
  <si>
    <t>36e05ef5-f606-4b2b-923a-b9940e476f32</t>
  </si>
  <si>
    <t>d53d892c-9363-49e6-8f57-85384cf37b72</t>
  </si>
  <si>
    <t>d6580013-fca0-49f9-90a9-80cf0ade72e6</t>
  </si>
  <si>
    <t>c09f9dfb-7dd6-4a29-9ea3-c6f4bc39895c</t>
  </si>
  <si>
    <t>eff9f88e-f8ff-4d1b-bb41-221e9f3c7b9e</t>
  </si>
  <si>
    <t>dd55c875-e8e3-4260-a810-13aa3db3713a</t>
  </si>
  <si>
    <t>9004047d-feff-4ad3-b601-252ceedfeb4d</t>
  </si>
  <si>
    <t>90c3639f-0961-44a4-9d62-5808ea445589</t>
  </si>
  <si>
    <t>31874332-888a-4dc9-8c53-9da60b632810</t>
  </si>
  <si>
    <t>8b69c170-d734-442e-9d5b-5637ead40243</t>
  </si>
  <si>
    <t>0f6be838-ae2c-480e-8f6b-d32c89529001</t>
  </si>
  <si>
    <t>6245d666-f8ec-4ae9-8ecb-067f77706a22</t>
  </si>
  <si>
    <t>7dea76c9-8574-4850-9056-f25b08883e5b</t>
  </si>
  <si>
    <t>a6665f0b-6a6f-42d2-9dbd-a27bb86d1917</t>
  </si>
  <si>
    <t>cc141b75-6ab0-4234-8b7b-e912fab7ad7c</t>
  </si>
  <si>
    <t>47be26f7-a929-46cc-8a23-71b423fed500</t>
  </si>
  <si>
    <t>1f472b75-5ff6-4ec7-93a6-21c74759fc73</t>
  </si>
  <si>
    <t>81db8d17-ad98-4def-a816-35a11f6fbc3e</t>
  </si>
  <si>
    <t>f3a4f0b3-a026-4a91-beb5-70af3db91f8c</t>
  </si>
  <si>
    <t>237e784d-183c-4568-9535-9191873eef3a</t>
  </si>
  <si>
    <t>dbf2a975-89d2-420d-bfb4-fb9fa35b20e1</t>
  </si>
  <si>
    <t>a4bb1d58-8502-40b0-8ba1-00f77fce4277</t>
  </si>
  <si>
    <t>8c0956ae-c510-46d7-a1dc-11fcdbc2f11b</t>
  </si>
  <si>
    <t>6c53c6b4-524e-4b60-8383-042c91a26089</t>
  </si>
  <si>
    <t>48ca1de5-1bf3-410c-87e4-c55626005f3c</t>
  </si>
  <si>
    <t>d8ca45c0-d9ab-4b7b-8164-651f2fd83ea0</t>
  </si>
  <si>
    <t>f8a909e4-1f5b-435a-8958-22e60de85473</t>
  </si>
  <si>
    <t>9f487126-af5f-4d23-91da-a810ba960685</t>
  </si>
  <si>
    <t>4efae409-3922-4261-b245-27881b1d9371</t>
  </si>
  <si>
    <t>83ef66e6-f704-4828-ab6a-c3bd5cec91a6</t>
  </si>
  <si>
    <t>8e7a9d61-1d6e-47c3-b3fc-15230288d7b1</t>
  </si>
  <si>
    <t>c1980e5c-641a-487d-9974-009d4cd168c5</t>
  </si>
  <si>
    <t>e8ec4776-0a34-4195-bed6-a14931d955eb</t>
  </si>
  <si>
    <t>856afcdd-add1-45a2-badc-1966fc8345e8</t>
  </si>
  <si>
    <t>79f9ff23-ebf7-4ca1-8441-8f302c681165</t>
  </si>
  <si>
    <t>c14f0e9b-ef00-498c-b280-9ba257080c94</t>
  </si>
  <si>
    <t>86c40d01-32e4-4497-aeae-cfacc5ad4309</t>
  </si>
  <si>
    <t>5a61c94a-ecbb-404c-aca2-5d11553140ce</t>
  </si>
  <si>
    <t>e76a0fc0-84fc-4fa1-8251-4160c8a1133a</t>
  </si>
  <si>
    <t>c1f2fff4-15d3-48a3-ad17-c7235860db6e</t>
  </si>
  <si>
    <t>b6f7f920-2ca4-479c-9dea-150241bb49b9</t>
  </si>
  <si>
    <t>5667bd54-3096-4685-8434-5fa2570f0793</t>
  </si>
  <si>
    <t>af03b281-204e-4e7e-a111-af28e155027a</t>
  </si>
  <si>
    <t>43074e79-6f53-49d8-be6f-6cf9fe66dfaf</t>
  </si>
  <si>
    <t>819ffd04-fa95-449c-80ab-31012b5a7af6</t>
  </si>
  <si>
    <t>c727557f-c979-45dd-b632-cf2fb4d1b6a8</t>
  </si>
  <si>
    <t>353c86bf-f507-4061-9d52-1ed54cd88b94</t>
  </si>
  <si>
    <t>e003c655-4b0c-4085-b184-f8970ff6b483</t>
  </si>
  <si>
    <t>1b12775b-488b-483f-b66a-1424b205d9ec</t>
  </si>
  <si>
    <t>5152e330-16e0-42e8-a3e5-a93fa6e00d64</t>
  </si>
  <si>
    <t>ef90815c-cc5c-494e-b96b-fa26bbc07d1c</t>
  </si>
  <si>
    <t>c9477e39-9be9-44d7-9d44-5f20c673516b</t>
  </si>
  <si>
    <t>f7b8adb9-2ba2-4047-9eab-b58453b2baf9</t>
  </si>
  <si>
    <t>ce3f5bdc-586b-4cce-ad04-f3b130c487a3</t>
  </si>
  <si>
    <t>aa6dbda9-9f62-4a0d-b9bd-b7d9e3c47f8d</t>
  </si>
  <si>
    <t>a096b184-eead-415e-b3e4-eac824f5a18d</t>
  </si>
  <si>
    <t>a7114a05-057e-4d27-b768-d92b120e04b9</t>
  </si>
  <si>
    <t>a1c7b224-7619-4a0e-b389-6b26a9c5aa16</t>
  </si>
  <si>
    <t>0ab0a6af-30c1-4a65-8e7d-5deed73648d1</t>
  </si>
  <si>
    <t>349dfba4-b2ae-4522-8042-8457ef115440</t>
  </si>
  <si>
    <t>4b8fa2f6-3edd-43fc-bd4a-e64b10b28660</t>
  </si>
  <si>
    <t>f73ccaaa-4e9a-4eee-99a5-80dbb4c0dc29</t>
  </si>
  <si>
    <t>8ad031e2-6724-4a19-985b-b70c9de00302</t>
  </si>
  <si>
    <t>825bbbce-f95d-4306-ba36-a28058b09051</t>
  </si>
  <si>
    <t>bea290ed-8b8d-4d47-9ed2-a59554b6b2e7</t>
  </si>
  <si>
    <t>8b2feec9-5854-4283-9d6b-7b0b7e43c031</t>
  </si>
  <si>
    <t>19d39d69-21f7-456e-9b78-83003dc85294</t>
  </si>
  <si>
    <t>4cd2f1d1-7535-4c7b-a301-d3940304a51e</t>
  </si>
  <si>
    <t>2835b497-849b-4294-9058-15ef366e799d</t>
  </si>
  <si>
    <t>740b36ba-f475-46f8-8db3-9594d310fddb</t>
  </si>
  <si>
    <t>2f957e8d-87af-477e-b9a8-e2efc00b5df7</t>
  </si>
  <si>
    <t>60c68190-b31b-4f7c-abf5-a9103bfa69ae</t>
  </si>
  <si>
    <t>6f91a45a-1cf3-4054-becd-07ca35d69d7d</t>
  </si>
  <si>
    <t>2835ab3f-57ff-4988-8067-8676b33b8646</t>
  </si>
  <si>
    <t>ef4f3c50-1e31-46fa-8fbc-3973b36c9ff5</t>
  </si>
  <si>
    <t>c5f79f4c-adf0-43b3-a721-91adf2b3cf5f</t>
  </si>
  <si>
    <t>b921aacc-fa08-4208-baca-6ce00c5fdefe</t>
  </si>
  <si>
    <t>1b173747-fb72-44ce-97c9-e07980510e5c</t>
  </si>
  <si>
    <t>4193d6e4-1639-409d-8b81-6d5d356e3b79</t>
  </si>
  <si>
    <t>deac40e6-8751-4adf-b2de-5c82c58f917c</t>
  </si>
  <si>
    <t>3c9d2aa6-9f19-4c82-8f08-6fd76a44f8a8</t>
  </si>
  <si>
    <t>3b0b5633-f76b-4779-8691-c7c505617835</t>
  </si>
  <si>
    <t>c9a7a69a-91e3-441b-bb74-254405862e58</t>
  </si>
  <si>
    <t>29dce85f-e341-46df-ad9f-572f5c0c8e5f</t>
  </si>
  <si>
    <t>0051e49c-8ef7-4630-a795-743dc4f83a10</t>
  </si>
  <si>
    <t>ba8b1e86-6c63-4387-ae6c-601a111a526f</t>
  </si>
  <si>
    <t>ba6622ce-4080-465b-bf65-642ef7942be5</t>
  </si>
  <si>
    <t>fbe7fe66-5d74-41ae-afc6-56478abb1853</t>
  </si>
  <si>
    <t>9aebc879-d54e-4e36-b4d2-b0cfb22e7f2d</t>
  </si>
  <si>
    <t>42a07d6a-214c-4a72-a4aa-01a378d6ad23</t>
  </si>
  <si>
    <t>7e6cf55b-87c2-405d-b80f-ece3bef4a67f</t>
  </si>
  <si>
    <t>969d7907-dd3f-4ab3-a17c-59ebf2522c29</t>
  </si>
  <si>
    <t>837c3815-3e4f-447c-8c95-2bf67fca925a</t>
  </si>
  <si>
    <t>770a80e8-f9d6-490a-bcd5-633f749c27bd</t>
  </si>
  <si>
    <t>f24c35a1-8c32-4ec7-b850-4cc9a5a549c5</t>
  </si>
  <si>
    <t>55b9d98f-a78e-4336-887e-cb7cf2995b3d</t>
  </si>
  <si>
    <t>aca56281-44f4-49f4-b0c6-53da283f3983</t>
  </si>
  <si>
    <t>49ec5507-3a12-4533-8647-d1948a02e465</t>
  </si>
  <si>
    <t>579a4910-4a3a-4a65-aea0-a074f7859023</t>
  </si>
  <si>
    <t>357484db-d48f-4d31-a86b-51492a6447b0</t>
  </si>
  <si>
    <t>7040f904-d7df-48a3-a6de-3e297e716090</t>
  </si>
  <si>
    <t>6432d0a4-1433-4469-82de-23f9394ebaa4</t>
  </si>
  <si>
    <t>06a6a64c-df9e-4526-aa79-781f08926318</t>
  </si>
  <si>
    <t>048d879a-adcf-4cf1-ae5a-237ea0d6a5ad</t>
  </si>
  <si>
    <t>d7f307a5-d31d-4064-9ca5-9af337d0a8f2</t>
  </si>
  <si>
    <t>2ee0c251-59c3-4d4e-b6a7-95dd025baa88</t>
  </si>
  <si>
    <t>62411479-81c8-4379-82d9-d24e70d8bd3b</t>
  </si>
  <si>
    <t>cc3947a1-c9bb-45b1-a73f-43c10a2e0964</t>
  </si>
  <si>
    <t>fc568449-739d-420a-9b2b-bad43ea79ea8</t>
  </si>
  <si>
    <t>ac8e5df0-c6dd-4a55-a6de-787fb15057d5</t>
  </si>
  <si>
    <t>2e8315b5-dc86-43f4-bacc-7ab375086291</t>
  </si>
  <si>
    <t>61232a4b-caa0-4f74-92d2-3f139828844f</t>
  </si>
  <si>
    <t>af02f4b6-46c5-4363-9e6f-61fcb8a51ea2</t>
  </si>
  <si>
    <t>59469806-385a-4812-8579-c7cf36b12ec4</t>
  </si>
  <si>
    <t>d6cee21a-17ea-4db0-8ea2-910336c9fd10</t>
  </si>
  <si>
    <t>83ff0938-468f-45d1-b572-5b35e59a3313</t>
  </si>
  <si>
    <t>718e2cc1-4bd9-48bf-90c4-8bc40c8e761d</t>
  </si>
  <si>
    <t>12634086-3fc3-4d93-9b23-a4760b3a1925</t>
  </si>
  <si>
    <t>cf34533b-f7fe-418f-8b13-4cf4285e9da6</t>
  </si>
  <si>
    <t>57cf83c6-6dad-403a-8461-9250d613e2b1</t>
  </si>
  <si>
    <t>1daa649f-2916-4770-b075-e7003530c4ef</t>
  </si>
  <si>
    <t>dbaf0e50-2964-4311-88ae-001fcc57de52</t>
  </si>
  <si>
    <t>44cf13a3-0b6e-4180-bf60-63834c7a1849</t>
  </si>
  <si>
    <t>09c99862-460c-407c-8892-a3bce3cbac54</t>
  </si>
  <si>
    <t>cad4c2f5-aef7-4e2f-9977-a0a5fae30572</t>
  </si>
  <si>
    <t>b12bbc89-8c5f-401f-98b1-dc379e2b0a50</t>
  </si>
  <si>
    <t>fd43ebcd-a170-4d7a-8edf-e49946099d73</t>
  </si>
  <si>
    <t>6d5f44e8-c24c-40cf-9a8c-834c21688a0c</t>
  </si>
  <si>
    <t>0d82d79c-24c2-48bd-833b-7d3bbfca8b07</t>
  </si>
  <si>
    <t>1b52bb5f-a3a5-4774-beca-788427f0ad50</t>
  </si>
  <si>
    <t>32d9d048-53b4-42e9-888b-a084033aa1f0</t>
  </si>
  <si>
    <t>e8ab17ad-88d2-451b-bef6-44024c3d03fe</t>
  </si>
  <si>
    <t>e4be63c9-bb93-4920-a3c2-2afb9a41b6e3</t>
  </si>
  <si>
    <t>f35cb6ec-062a-4c25-afde-a658eb489fb7</t>
  </si>
  <si>
    <t>cb2039b0-6f3d-4f87-b84c-97394f27fae6</t>
  </si>
  <si>
    <t>3c797c77-e8a9-4146-a2bf-17f8f3b82d58</t>
  </si>
  <si>
    <t>123231a3-1e0c-4445-b2a5-ce47e219483b</t>
  </si>
  <si>
    <t>d8991021-4bf9-4dca-9861-3528c7236b83</t>
  </si>
  <si>
    <t>edcd26f7-659b-49d9-b431-7e39a72b95fe</t>
  </si>
  <si>
    <t>97e46efa-204b-42cc-a43e-e053a9f3f973</t>
  </si>
  <si>
    <t>548f706c-768f-4603-a913-6719f3e831ec</t>
  </si>
  <si>
    <t>a8c48a75-666f-41b8-8867-fc6acd3756e7</t>
  </si>
  <si>
    <t>444f8876-50fb-4263-a81f-cb3d1cdebc80</t>
  </si>
  <si>
    <t>88d72278-d34f-4945-9193-23c76f7a60b0</t>
  </si>
  <si>
    <t>bf9902b2-4304-4b95-852f-644886862fcb</t>
  </si>
  <si>
    <t>42591820-e7e7-4521-a4fc-e42e3edc8e7d</t>
  </si>
  <si>
    <t>c0fe7657-b505-4a50-8721-aa6a103a7d96</t>
  </si>
  <si>
    <t>8733b7eb-ea5a-426a-9ecf-e17963cf2b24</t>
  </si>
  <si>
    <t>593e7d06-1320-4cef-8c71-ab83cabdfeb8</t>
  </si>
  <si>
    <t>36bdd4e0-8ef3-4b72-92c9-8f1883c659ce</t>
  </si>
  <si>
    <t>c5810a2a-f0b0-4bfc-88f3-be313775808d</t>
  </si>
  <si>
    <t>884c9d35-d632-4153-967f-fbbb16f9ac30</t>
  </si>
  <si>
    <t>bd806ca7-54c6-47e1-8ab4-247d48a68229</t>
  </si>
  <si>
    <t>34b4bb81-2bc1-446b-8d90-c2c9aaef920f</t>
  </si>
  <si>
    <t>2c5265a6-cc3c-420c-8201-b7d34c7cfdd2</t>
  </si>
  <si>
    <t>8f416f2d-3923-4c2d-85d5-206515003541</t>
  </si>
  <si>
    <t>796c9783-f2a8-44ed-a74f-01d078e955c7</t>
  </si>
  <si>
    <t>c9480771-4ffe-43ea-8c0a-a47f61f3f819</t>
  </si>
  <si>
    <t>4e330a50-7c6a-4a1d-ac33-d170f512b343</t>
  </si>
  <si>
    <t>40566c7d-3ef8-4355-ba1e-bc03b6bfda74</t>
  </si>
  <si>
    <t>1d14c709-3323-45f5-ab1f-0774550b8d26</t>
  </si>
  <si>
    <t>6e66e735-c881-4885-9e0b-b34787835f00</t>
  </si>
  <si>
    <t>d25171e0-3baa-4ac4-91bb-9d7e88fbfcc6</t>
  </si>
  <si>
    <t>db0bf24b-26b2-4300-97df-dccf0d671747</t>
  </si>
  <si>
    <t>efbc3a0a-75ee-49f7-96eb-229a57530cea</t>
  </si>
  <si>
    <t>04eb1f17-17dd-48f4-bc7c-e3e60daf2bd4</t>
  </si>
  <si>
    <t>f39316ba-39b4-4a23-8fe3-ff89130dc677</t>
  </si>
  <si>
    <t>1417b5b2-cb40-489c-b5a7-9fd4582f2191</t>
  </si>
  <si>
    <t>fd1f1b2d-1584-456a-a8d2-0c5f2ab73e17</t>
  </si>
  <si>
    <t>c9f28b9b-7edb-45a9-9566-bf46c9c05576</t>
  </si>
  <si>
    <t>02b451f2-05a0-4708-b84b-3c7f4d9be51c</t>
  </si>
  <si>
    <t>5133db0e-8994-4e44-93ba-c06767ed105c</t>
  </si>
  <si>
    <t>1bb7a4f1-ec02-4a5e-917e-fba93b6e4060</t>
  </si>
  <si>
    <t>d6e5cfc1-9efb-48b4-818b-c637fa345368</t>
  </si>
  <si>
    <t>68506aec-ee79-4eee-83c8-ef2f862a3f80</t>
  </si>
  <si>
    <t>22313f3b-b75f-4a17-bdc6-b34dcba07051</t>
  </si>
  <si>
    <t>01a76616-e70a-4900-afb0-65ec57dab4ca</t>
  </si>
  <si>
    <t>fae2e8a8-4c0d-4656-955e-7c6953f93018</t>
  </si>
  <si>
    <t>342cedbd-fc72-486b-b4de-e64f186713c6</t>
  </si>
  <si>
    <t>3b6035d4-c2f4-48b4-aaa0-726c8d2e5737</t>
  </si>
  <si>
    <t>df7f9024-5f8e-40c6-afb5-2dca25c405de</t>
  </si>
  <si>
    <t>df86dab4-0e73-481f-82cb-786a782045b8</t>
  </si>
  <si>
    <t>321994be-de8b-4765-a140-b6cb986f36fe</t>
  </si>
  <si>
    <t>943b44b7-54eb-4213-a437-6a2c9e14353e</t>
  </si>
  <si>
    <t>4ea5adb4-6d9b-4334-93db-dbad09891135</t>
  </si>
  <si>
    <t>5fa9d398-6082-438b-9dd8-b4f23c9c41d0</t>
  </si>
  <si>
    <t>3e47d220-3376-4564-a003-f23c88052c41</t>
  </si>
  <si>
    <t>61e8bfdf-9ea8-4def-9f94-a5fd0196124d</t>
  </si>
  <si>
    <t>a9c19c23-fa39-4a1b-b1d0-8e6be486ff77</t>
  </si>
  <si>
    <t>7250e53b-15c1-4504-9d40-71ea1e470c26</t>
  </si>
  <si>
    <t>d84c8cdb-37a3-4b03-9cb8-f9a3fd560b71</t>
  </si>
  <si>
    <t>f21829a0-a743-4429-9c59-9374852c8d77</t>
  </si>
  <si>
    <t>01590f52-9b62-4ffe-a116-da670e308fa3</t>
  </si>
  <si>
    <t>00f9fdbf-89f4-4ebb-b261-da14e36a417f</t>
  </si>
  <si>
    <t>4ca75124-1b4f-43b7-ab8e-fa757ee2d0dc</t>
  </si>
  <si>
    <t>18962de5-7c8b-4f2e-92d7-7a1efe7997f2</t>
  </si>
  <si>
    <t>8c9b64c6-fb18-47e5-af45-a5252fe74fb8</t>
  </si>
  <si>
    <t>8d8b4954-f902-471b-b147-97af787a7504</t>
  </si>
  <si>
    <t>85ee9419-a51a-4fbf-97d9-b17f24392628</t>
  </si>
  <si>
    <t>22e1bc3e-00bb-4c0f-be8c-97da24493168</t>
  </si>
  <si>
    <t>e6bad14e-6b8b-4b0b-ac31-1ef4f3d8db59</t>
  </si>
  <si>
    <t>7e7400ae-5808-4651-ac44-e1fab2142335</t>
  </si>
  <si>
    <t>3b4ab8c7-7163-45c3-8ab5-2d25a35f3610</t>
  </si>
  <si>
    <t>5f8cbf54-da00-408b-9c58-34c35af7a5e3</t>
  </si>
  <si>
    <t>b3faa6a3-02b2-4862-8f93-25d291430ff5</t>
  </si>
  <si>
    <t>a9b44122-6c7b-4cc7-88eb-c90499ad3c17</t>
  </si>
  <si>
    <t>83833827-e1bc-41b1-83f3-7de834607d22</t>
  </si>
  <si>
    <t>d595eeb3-d893-415c-bd34-e9b1ef75645b</t>
  </si>
  <si>
    <t>aac4684a-f846-455b-a96a-ce7fb671a978</t>
  </si>
  <si>
    <t>41c79bec-af27-476f-9576-7b8d5deed16f</t>
  </si>
  <si>
    <t>055b8351-f3e1-409b-8660-e58cd8a67795</t>
  </si>
  <si>
    <t>6f918282-94a2-4b4c-b0a3-14e356d33c5f</t>
  </si>
  <si>
    <t>23a5050b-6319-4c4c-875d-347612cdbd24</t>
  </si>
  <si>
    <t>630f7c18-77cf-4a34-881b-4401f3406135</t>
  </si>
  <si>
    <t>7cd044e5-6097-432a-9f45-bce315c60e54</t>
  </si>
  <si>
    <t>53a8233b-4408-46dd-a152-7329d8e19402</t>
  </si>
  <si>
    <t>ec0a7ead-a888-4a88-b8ea-f30baa3f5ed0</t>
  </si>
  <si>
    <t>ae16247b-a58d-4c2b-95a6-2f2e02c25a4d</t>
  </si>
  <si>
    <t>853a5b6c-946f-4b3c-ad0e-7f644c2afe8f</t>
  </si>
  <si>
    <t>4d286b4d-9d6d-4f2c-a2ad-d99298194bda</t>
  </si>
  <si>
    <t>6dff4991-4ce5-4464-a5c0-1bc30f057549</t>
  </si>
  <si>
    <t>1a1bdca7-37f4-44f6-82d0-e3c994814076</t>
  </si>
  <si>
    <t>feb22373-b48d-4ff9-adef-50a5119821d7</t>
  </si>
  <si>
    <t>265c411f-79a7-4f38-86c3-0cac7fdfe771</t>
  </si>
  <si>
    <t>1e9c4861-3d61-4651-8132-dec23e6063a1</t>
  </si>
  <si>
    <t>f321aabf-c6df-4ac2-a758-c0959b7bb9e3</t>
  </si>
  <si>
    <t>5b7527f0-76ce-4356-afb3-29ff5d9e47d3</t>
  </si>
  <si>
    <t>d1a6c7ed-2f96-46de-b60d-04a0a794f9d5</t>
  </si>
  <si>
    <t>392a7497-f8b6-4c01-85cb-f61f45c823a9</t>
  </si>
  <si>
    <t>1019a60d-dde4-432f-9184-6838de9e0992</t>
  </si>
  <si>
    <t>2222e142-8096-437b-9ebf-bb8701376942</t>
  </si>
  <si>
    <t>fda23c02-92b8-4f7f-9b4a-d4865bc566b8</t>
  </si>
  <si>
    <t>84181693-6a83-438f-9e4f-d8e07f7a5a41</t>
  </si>
  <si>
    <t>99f4822e-8e22-4e3f-af41-b06a2bf67c6f</t>
  </si>
  <si>
    <t>42ea8f26-6fbb-487f-ae95-24e2c3d6a6ec</t>
  </si>
  <si>
    <t>04de84eb-9aaa-4052-b2b7-89df96dd3dc0</t>
  </si>
  <si>
    <t>518a4183-b51f-4bf7-9541-bfa16b6d868b</t>
  </si>
  <si>
    <t>fe9540bf-5b35-41f8-aba7-d3d6447a9d5a</t>
  </si>
  <si>
    <t>f73417da-4e23-4bc4-8e5b-12c24269237a</t>
  </si>
  <si>
    <t>55dd1500-8c6a-4620-ac54-8f8172d24558</t>
  </si>
  <si>
    <t>b43d628f-9f70-4c05-bb4f-7ef5b45823be</t>
  </si>
  <si>
    <t>eb0096d0-7ea0-4f6d-98f0-9a7547b514c2</t>
  </si>
  <si>
    <t>866b594c-58f1-4595-8fa7-85061caeffcc</t>
  </si>
  <si>
    <t>1b9f8105-11e4-440c-bfcf-507fb9c4f8b5</t>
  </si>
  <si>
    <t>81745f98-82b2-4833-b23e-63f9d0cc8ce1</t>
  </si>
  <si>
    <t>ee40fbfe-b9a1-4ca5-a453-c9b5394236cd</t>
  </si>
  <si>
    <t>88fe3739-cbc0-4fdb-9890-ce838625df55</t>
  </si>
  <si>
    <t>c8cd3443-34d3-44c4-8a76-c76a98796675</t>
  </si>
  <si>
    <t>a4d3e5e5-dded-4cd7-8483-4c31de2ecd2b</t>
  </si>
  <si>
    <t>f6a7231e-63e5-4634-9b79-7a907baf0ed6</t>
  </si>
  <si>
    <t>271448fb-47d3-4653-8f1a-97e5a77bb745</t>
  </si>
  <si>
    <t>6e16d7b1-b9af-4cee-8793-bf1f5570aced</t>
  </si>
  <si>
    <t>11592a96-4395-435c-ac0b-4fedfe6a58f3</t>
  </si>
  <si>
    <t>f8f68368-ce80-4100-9514-5e747b12a88d</t>
  </si>
  <si>
    <t>5c88822a-8a35-434c-8c27-7d71ed571c7d</t>
  </si>
  <si>
    <t>68f8934f-4c38-4b96-bc35-6a4678ad6117</t>
  </si>
  <si>
    <t>cff75469-abda-46bf-9b53-8eb23201dfc9</t>
  </si>
  <si>
    <t>98459b74-4790-4054-a13a-34fc172c314d</t>
  </si>
  <si>
    <t>005e91d1-e7c2-446a-b494-abd79081220d</t>
  </si>
  <si>
    <t>09368494-5801-4152-bf6e-bff92ae050d1</t>
  </si>
  <si>
    <t>7b8f21d4-c352-445c-b48c-17205e979cbb</t>
  </si>
  <si>
    <t>dedc54ad-c442-4db6-bbdf-dabc3e1e994e</t>
  </si>
  <si>
    <t>6c1a3551-864d-4def-b86b-251437ed044a</t>
  </si>
  <si>
    <t>a42622d6-8fdd-4926-a679-97ce1cda5070</t>
  </si>
  <si>
    <t>7eb76e7b-59a8-43ec-90ee-a943080cc832</t>
  </si>
  <si>
    <t>4177c815-cd1a-4c13-b20e-b16888939a2c</t>
  </si>
  <si>
    <t>18bdcecb-98e9-41de-9706-ba8c773229a8</t>
  </si>
  <si>
    <t>d14a7f94-cc00-4a32-beb3-023dfcd4b545</t>
  </si>
  <si>
    <t>a24f996c-7b20-4261-ae88-e6fea2821f84</t>
  </si>
  <si>
    <t>6e84736e-0dec-4fa7-a7b3-dd40ba6c53d6</t>
  </si>
  <si>
    <t>fe519d5e-973d-429e-9e69-e4f832cf4038</t>
  </si>
  <si>
    <t>b14d3ed0-22a5-4b73-ae5d-3457bad2a5e8</t>
  </si>
  <si>
    <t>9e9786bf-be14-4a03-b1c1-b2f653eeaced</t>
  </si>
  <si>
    <t>3db90171-1625-4527-b2ca-4ce41709fedf</t>
  </si>
  <si>
    <t>9c3c3ec9-4900-44e6-8924-450e53ba1826</t>
  </si>
  <si>
    <t>60923f99-f3c7-4aee-91f6-71d2588b9edc</t>
  </si>
  <si>
    <t>d8a0648d-6f97-49a6-8b15-1fc59c8413b1</t>
  </si>
  <si>
    <t>7227cd87-1e7d-4d26-990f-d495bad4eb6b</t>
  </si>
  <si>
    <t>123155f6-45c5-42ad-8411-8ce6afb97b3b</t>
  </si>
  <si>
    <t>9fcb330d-8be4-4829-92ef-a9c62c448243</t>
  </si>
  <si>
    <t>20990b82-daac-4b16-948d-53ceb86c0829</t>
  </si>
  <si>
    <t>6e4db9dd-e931-4ef4-b185-4ab7e6b0f8fd</t>
  </si>
  <si>
    <t>e539510f-b81b-462a-b949-04f0560d46d0</t>
  </si>
  <si>
    <t>26981a2e-0cb1-4de7-8187-e08db5319411</t>
  </si>
  <si>
    <t>54286cf1-efd7-49b2-9736-8efee08e0c0c</t>
  </si>
  <si>
    <t>f02c5add-8840-4aaa-a7ed-a071b243407f</t>
  </si>
  <si>
    <t>807bc965-8496-436c-80be-0b5a04514332</t>
  </si>
  <si>
    <t>f507294f-0e6f-46ba-9fa5-48a13381cbc8</t>
  </si>
  <si>
    <t>ac2ea5b5-b78c-407f-8b86-d8b83ffadd5f</t>
  </si>
  <si>
    <t>a2f69757-0664-407f-a2ba-3256c8100293</t>
  </si>
  <si>
    <t>3fd54058-9540-4ee1-9623-b7f622d54540</t>
  </si>
  <si>
    <t>f521c9bf-f98f-4bf2-aab6-fcfa06dfb502</t>
  </si>
  <si>
    <t>698c403e-c630-4254-8c4e-02416ff91e8e</t>
  </si>
  <si>
    <t>bdbd8616-4ed9-4d6b-b429-eac4f41a421b</t>
  </si>
  <si>
    <t>b89bd82c-17a1-420a-9158-ef170abed618</t>
  </si>
  <si>
    <t>38c7cb85-e27d-49cb-a836-d4539cdb8eec</t>
  </si>
  <si>
    <t>6d3ff3e9-0d3d-45ec-8d76-6c8c1f679a6d</t>
  </si>
  <si>
    <t>dc3f8850-ceaf-44f8-9b19-4bf74e938d43</t>
  </si>
  <si>
    <t>268bc58c-decb-43ce-990d-3756c3da92ae</t>
  </si>
  <si>
    <t>c54878ee-290b-4f61-a704-044a8ceb34ae</t>
  </si>
  <si>
    <t>041d3fff-fd34-4224-85f9-0b3e6d067eef</t>
  </si>
  <si>
    <t>83188e68-195d-4927-a9bd-0c95e00dcb5d</t>
  </si>
  <si>
    <t>b2218f81-d6c3-4a0b-b84d-02e1bc4cc293</t>
  </si>
  <si>
    <t>c7df8d6d-f25d-4357-82a9-2212cb8675d4</t>
  </si>
  <si>
    <t>844ea623-b626-4992-ba36-f04d17d8d6df</t>
  </si>
  <si>
    <t>b58a3a15-6677-426e-b079-16dde0fda391</t>
  </si>
  <si>
    <t>abeb7c56-547f-4cec-b99e-7f8a8eba78b6</t>
  </si>
  <si>
    <t>e49f8d93-9ed8-4927-bd8a-27f19eff19cd</t>
  </si>
  <si>
    <t>afde349e-e064-4fbd-9dce-a07c060b73f4</t>
  </si>
  <si>
    <t>a078c16a-7b2e-47a2-b0d0-13681ad3509d</t>
  </si>
  <si>
    <t>fd6c597e-690a-421c-8f90-0824c7e9c52e</t>
  </si>
  <si>
    <t>54f6b740-5e73-46cb-8f44-140ddebda3fb</t>
  </si>
  <si>
    <t>ba5a8657-386e-41d9-8b88-a83658754f17</t>
  </si>
  <si>
    <t>edca7f4f-a7e0-425e-b77f-fb014c01d6c3</t>
  </si>
  <si>
    <t>fcb5c3c3-864c-487d-8b5d-20bc83f2b49a</t>
  </si>
  <si>
    <t>608a1fda-2f0c-4d92-a011-93238bce10c6</t>
  </si>
  <si>
    <t>7ea9da42-b952-44b0-bab9-86459c53e144</t>
  </si>
  <si>
    <t>8cfa67d1-8909-4ea9-b979-b18354855626</t>
  </si>
  <si>
    <t>39556a79-4c16-4771-823c-c50e85be19c9</t>
  </si>
  <si>
    <t>4eb84ecd-88f6-4046-af3b-76209eba1cdf</t>
  </si>
  <si>
    <t>50149aa3-c508-4893-ab4d-48b1365bf2c6</t>
  </si>
  <si>
    <t>fb39bb7e-bec1-40f8-a5ad-8998b33ab3d5</t>
  </si>
  <si>
    <t>a6c3d721-2df4-45ce-95f1-065bec974acf</t>
  </si>
  <si>
    <t>f1ae7a92-a43e-4968-8cbd-629f5874a648</t>
  </si>
  <si>
    <t>e5111975-2ae9-42ac-95f5-8357ad4d8bbf</t>
  </si>
  <si>
    <t>cf571721-c969-4dbe-918f-e72415e1110d</t>
  </si>
  <si>
    <t>392a5690-c893-41df-aafc-2d49b83b0621</t>
  </si>
  <si>
    <t>b0eeee01-851a-4312-93ef-e462673977bc</t>
  </si>
  <si>
    <t>a51936c8-b048-4390-ba93-4f21a8704a84</t>
  </si>
  <si>
    <t>a4aad3c4-9844-432b-b34d-4cab0cbd8ec0</t>
  </si>
  <si>
    <t>08804c9f-5a51-457b-9c28-7af9af2badfb</t>
  </si>
  <si>
    <t>0783fc7b-7255-4a4a-9c2b-cb5bbdf716bd</t>
  </si>
  <si>
    <t>e66a76f0-0a06-4f2d-b5a2-2aba07fe7b47</t>
  </si>
  <si>
    <t>eef64c42-e7be-4e29-87e3-b6cc59c16846</t>
  </si>
  <si>
    <t>f59f3b44-5809-4c58-9b30-60d2f95cfcca</t>
  </si>
  <si>
    <t>066b69e0-f474-49e4-a540-225512bd4722</t>
  </si>
  <si>
    <t>92a7a155-45d5-47b3-b008-06598312bb7b</t>
  </si>
  <si>
    <t>28b08e4d-2381-48ca-a7c6-952bc9381eb6</t>
  </si>
  <si>
    <t>8e3192cf-9f39-44da-9e6e-8776739cc3e5</t>
  </si>
  <si>
    <t>e0c59aed-2a97-4fea-823f-7bae9d8d14b9</t>
  </si>
  <si>
    <t>1ea120d9-5a07-4a95-b17a-6137025277f8</t>
  </si>
  <si>
    <t>15cb6524-023c-4a71-be0b-6e9f111ce62f</t>
  </si>
  <si>
    <t>1d6747cf-53bf-471c-8be8-3b7488d91d17</t>
  </si>
  <si>
    <t>7a8f49c6-b674-44e7-9103-f93601b29d35</t>
  </si>
  <si>
    <t>b639fb53-7e64-4f4b-b5b8-22337476cb51</t>
  </si>
  <si>
    <t>08909da6-385c-4c66-95ae-b79ffe4db516</t>
  </si>
  <si>
    <t>d839bd20-7176-4a47-8641-7eeaaf03dcbf</t>
  </si>
  <si>
    <t>5c8b4295-c231-4374-8f6e-d1deb5a609cf</t>
  </si>
  <si>
    <t>b2e21b91-f925-4ba2-a99e-f8114325456e</t>
  </si>
  <si>
    <t>0af59d6d-cbd3-4893-bd70-f5937d5376ee</t>
  </si>
  <si>
    <t>10e9fde7-620d-439f-92e3-70fcd387f356</t>
  </si>
  <si>
    <t>481e6686-6f52-4050-968e-b6b20b29cc52</t>
  </si>
  <si>
    <t>ecdc97f0-5b18-4f8a-a382-d7dc0c43bd4a</t>
  </si>
  <si>
    <t>59a34ef1-c2d7-43ec-b2be-f5a18334afec</t>
  </si>
  <si>
    <t>0dd3c1f0-4d21-4e51-a03f-8e790f604a47</t>
  </si>
  <si>
    <t>c301b186-98e2-4fa2-9ee9-9d7666ef5c97</t>
  </si>
  <si>
    <t>46a3ce49-5a75-4b90-8187-c7db43d21f08</t>
  </si>
  <si>
    <t>f1ed6e02-457c-4a58-a67f-29021a94999e</t>
  </si>
  <si>
    <t>be5d2a35-1e74-45b1-8894-92a3e911f5e5</t>
  </si>
  <si>
    <t>6dd966c9-d8d1-45b3-8ff4-6fa3564ae92d</t>
  </si>
  <si>
    <t>ca382adc-dc31-404d-9eb9-62595a99bb99</t>
  </si>
  <si>
    <t>3fc57d1d-ed84-4ecb-a604-7478105e36ce</t>
  </si>
  <si>
    <t>ec3852a4-73c6-450b-a015-8b39f147cbae</t>
  </si>
  <si>
    <t>49f8f054-8b6a-4652-b82b-366378d597cc</t>
  </si>
  <si>
    <t>77180da0-fbb5-4769-bb00-5686c92b0d91</t>
  </si>
  <si>
    <t>feabbc34-803d-4ef2-ae49-3bad34044775</t>
  </si>
  <si>
    <t>7dad9b63-f07f-4973-a043-d6330c233a1e</t>
  </si>
  <si>
    <t>cda0ccd8-acae-40cb-a105-c9ae9b4136fa</t>
  </si>
  <si>
    <t>7e54b529-b510-4c0b-b977-0e8f03752eec</t>
  </si>
  <si>
    <t>b969c659-b473-47d1-b646-6bcd28cfbeb9</t>
  </si>
  <si>
    <t>4f3dc1da-b842-4840-b101-3ac30e7e3e9e</t>
  </si>
  <si>
    <t>d0a687c5-a6f8-4d36-ab99-c300fcd74d06</t>
  </si>
  <si>
    <t>0ee3ba40-4ca7-42da-aed7-e893d89ed72c</t>
  </si>
  <si>
    <t>b37080bb-6d57-4eb0-9685-90d0ec8fd7a6</t>
  </si>
  <si>
    <t>42c52c33-bd90-418b-9611-c77dfe2dee2a</t>
  </si>
  <si>
    <t>d188249e-fb5d-4f83-a353-b7053cf2d1b1</t>
  </si>
  <si>
    <t>02c73736-8167-42ed-9de8-fc23ada7c315</t>
  </si>
  <si>
    <t>19c1d97d-1246-4ca1-91ea-a049d16d27fd</t>
  </si>
  <si>
    <t>5cdf7e74-675f-4d85-88a1-f42faaaff05d</t>
  </si>
  <si>
    <t>7a438ce8-37da-40cc-89e6-960a7b7cdfa1</t>
  </si>
  <si>
    <t>f7623f65-db29-49be-a0a4-4d0863d7504c</t>
  </si>
  <si>
    <t>797674cf-77b0-4bbd-a18f-01d66d5ef29d</t>
  </si>
  <si>
    <t>49bac2c3-483f-485a-b0ac-9adcc289e867</t>
  </si>
  <si>
    <t>159c836c-e3a0-46c5-9e15-72861d81b6d5</t>
  </si>
  <si>
    <t>d9d265c0-5ebb-4845-8019-630f4ffd1b63</t>
  </si>
  <si>
    <t>e857779e-da17-4c7b-9b71-5e6a5acf494d</t>
  </si>
  <si>
    <t>f9f97172-cf51-437b-97b5-c51d28a9af19</t>
  </si>
  <si>
    <t>39076761-0970-41b7-bbd3-29ff26230042</t>
  </si>
  <si>
    <t>c20c97ae-c5fb-4191-9e6b-51e60e2aaa91</t>
  </si>
  <si>
    <t>fa5f068e-6a3e-49f8-9d0b-85fba51dafcf</t>
  </si>
  <si>
    <t>e5e47c8b-e733-42d4-a95e-e870b62111b5</t>
  </si>
  <si>
    <t>a8d0ca0c-9fc2-4b3b-8f82-a05b32abeae3</t>
  </si>
  <si>
    <t>c6d9d266-fc5d-455d-b5da-6a63e7d07947</t>
  </si>
  <si>
    <t>b1710939-557e-41e5-b3f5-b9a63178cf40</t>
  </si>
  <si>
    <t>f8058c7c-7d70-4927-998a-e1b40edcf13b</t>
  </si>
  <si>
    <t>59ea1ca6-6d6c-4c89-b3c2-c5765419a74a</t>
  </si>
  <si>
    <t>7b49ee36-12bc-45b7-919c-4557a7f8e17b</t>
  </si>
  <si>
    <t>d7e5bfdc-c8fc-401f-916a-720c59aec0e8</t>
  </si>
  <si>
    <t>8f01ce8b-3665-4067-a3d5-b70a8799377b</t>
  </si>
  <si>
    <t>0342557d-0974-4496-ab0e-62cad9a6cb36</t>
  </si>
  <si>
    <t>0d65edc4-e51d-4623-9c38-b026bebfbadb</t>
  </si>
  <si>
    <t>31bad9e3-92a5-4767-9ec6-f49daf5c29f9</t>
  </si>
  <si>
    <t>7bc6569e-e548-4cf5-b40e-41900a572f9d</t>
  </si>
  <si>
    <t>b191947c-fbf6-4cc6-a007-1af2cdc827cd</t>
  </si>
  <si>
    <t>7e86ca04-cf9b-4398-a2fe-975ce7b4e5b8</t>
  </si>
  <si>
    <t>2066a859-70af-45bd-9fcd-eacc3c5045a7</t>
  </si>
  <si>
    <t>c2885108-affc-49c4-a850-67afb0477f9e</t>
  </si>
  <si>
    <t>ce2fc203-c5c9-4a6a-9891-eea926f867ac</t>
  </si>
  <si>
    <t>c1a1fb4f-5522-459b-9eae-cd69abb550c9</t>
  </si>
  <si>
    <t>427c5a1e-34ab-4448-b024-f6871805deb1</t>
  </si>
  <si>
    <t>b91ae3c5-4a5b-4637-af32-12ca594a3792</t>
  </si>
  <si>
    <t>8cbc331d-6430-4ca8-8d5e-bac775c2144a</t>
  </si>
  <si>
    <t>d371b826-a6ad-46d3-93cf-4d6e899c7467</t>
  </si>
  <si>
    <t>7d404579-a87a-47b6-855d-a95237030bf8</t>
  </si>
  <si>
    <t>6a3d5d81-9c64-48d5-8fb1-679f09e45f1b</t>
  </si>
  <si>
    <t>80edffc7-5355-4c2b-8cf6-7ef4471a0445</t>
  </si>
  <si>
    <t>0bb38250-9284-4d1f-879c-56041f30bd33</t>
  </si>
  <si>
    <t>f556e467-1b02-4f57-ba67-8b9469f19980</t>
  </si>
  <si>
    <t>4e5f7cb0-2669-4d4e-a067-19366a07d6a3</t>
  </si>
  <si>
    <t>8b33006b-eca5-4466-a19f-98c93d53fd61</t>
  </si>
  <si>
    <t>f4b7962e-a77e-49af-af55-ab556b51d728</t>
  </si>
  <si>
    <t>a847f0fd-f312-40ad-91d3-5ff682cb4403</t>
  </si>
  <si>
    <t>fb4d74ca-f1cf-41f9-bcc4-c8769ec759b8</t>
  </si>
  <si>
    <t>791b3244-76e0-4607-9a4d-f93f5e55e425</t>
  </si>
  <si>
    <t>3c76595f-057b-4d57-85df-f6f7187d1a17</t>
  </si>
  <si>
    <t>63bc5367-2745-4af2-904a-4ec1c09486b2</t>
  </si>
  <si>
    <t>6d2558b6-b044-4b24-bb53-4272e8f678ea</t>
  </si>
  <si>
    <t>9f8c1a19-8fc3-4e1e-a937-60030fad9841</t>
  </si>
  <si>
    <t>73f360b5-7c1a-4a0a-b198-2c5e0802748f</t>
  </si>
  <si>
    <t>7a1d99fc-90e8-49d5-a96f-63f40bb766a4</t>
  </si>
  <si>
    <t>d87e00cb-8d76-43b2-8010-39e68fe1e87a</t>
  </si>
  <si>
    <t>b5abc6f1-9876-4a9c-8978-ab1ce7f2080c</t>
  </si>
  <si>
    <t>53451d30-5c9c-4ce4-9b55-58c1791d88b9</t>
  </si>
  <si>
    <t>4e4cd45f-4748-4e14-aa13-f5cbfcb5dca2</t>
  </si>
  <si>
    <t>d6873f4d-f480-47d3-b5be-d81e18fef493</t>
  </si>
  <si>
    <t>31500a61-9d9c-49b7-96b3-00f93dca980b</t>
  </si>
  <si>
    <t>12f78f16-44ae-4181-b15b-50f1f7b62952</t>
  </si>
  <si>
    <t>f7b75bc7-e622-4cdf-8468-4e327d4e51bf</t>
  </si>
  <si>
    <t>110553a9-f085-42d2-a5b7-35310861d876</t>
  </si>
  <si>
    <t>5a120ab9-afbd-48ca-bc09-c6ce2a9c5ecc</t>
  </si>
  <si>
    <t>e5759573-75fe-47a9-a5b4-8e239c2329cb</t>
  </si>
  <si>
    <t>ccf53e77-7ebe-4570-8f4c-03fbadb009bd</t>
  </si>
  <si>
    <t>279d2b6f-56a1-4a97-9cb8-85740a7c4982</t>
  </si>
  <si>
    <t>04d5c64f-bc0b-4531-b911-7261061ba5ca</t>
  </si>
  <si>
    <t>e40ed17a-3b7a-4007-b693-eabc95c7626e</t>
  </si>
  <si>
    <t>3f3ad430-0e0b-4f76-a7e7-93f6406192e8</t>
  </si>
  <si>
    <t>e407db07-c61e-4c58-8e5f-f05a475e1fbb</t>
  </si>
  <si>
    <t>2e7828d7-1ffa-4561-b72f-9b9dbcb48205</t>
  </si>
  <si>
    <t>cab2d6ef-c284-4e1b-9e12-1d78a9bb0e6a</t>
  </si>
  <si>
    <t>f52f9d8b-a22b-449a-afb7-af339e034b82</t>
  </si>
  <si>
    <t>55563bd7-65f1-4751-a6de-fbbb3edff29a</t>
  </si>
  <si>
    <t>1bd8c951-787b-4393-97d3-d85e7f7cdc49</t>
  </si>
  <si>
    <t>7497d439-66e5-4351-8bd5-2c7cda4fc8d9</t>
  </si>
  <si>
    <t>e2fd2919-6b9e-4968-b15a-294de96af6b1</t>
  </si>
  <si>
    <t>a5dbf88d-fc3a-406d-b460-3ab0935c69de</t>
  </si>
  <si>
    <t>70e66bd6-4c08-4115-94a9-bb90a61cd1d0</t>
  </si>
  <si>
    <t>d7792799-5f3f-49d4-ba31-742fbeb9f4a9</t>
  </si>
  <si>
    <t>69108b69-c659-4f38-860f-b28213c96436</t>
  </si>
  <si>
    <t>10f22a71-ea27-4e07-bc00-50bb349bfec6</t>
  </si>
  <si>
    <t>052a0829-dc95-4875-9b4f-a4ac3ca710c2</t>
  </si>
  <si>
    <t>52928da6-436e-4fb7-901e-9ca4a183c06c</t>
  </si>
  <si>
    <t>c440e1b4-95ec-4cc9-9595-dc6302a2e730</t>
  </si>
  <si>
    <t>ba459eb8-60c0-49e6-924b-eed2b5457a4a</t>
  </si>
  <si>
    <t>20ee6f0d-ca8a-491f-8cc2-17fed6522045</t>
  </si>
  <si>
    <t>079f3b2a-cbfd-4ce7-91dc-ab3cb662c218</t>
  </si>
  <si>
    <t>d45f40e9-cd78-49af-b559-ca65d2791dbe</t>
  </si>
  <si>
    <t>e19c1a05-fbea-4d23-a88b-30028ddf0acd</t>
  </si>
  <si>
    <t>9b07ce62-0e8e-4f17-9e7d-f8a513e48704</t>
  </si>
  <si>
    <t>84e57399-26ee-44a0-b98a-26419a08de87</t>
  </si>
  <si>
    <t>de993e54-3f2d-4a93-9a3d-8e0e841c3bb9</t>
  </si>
  <si>
    <t>8c6e5b7b-e26a-4e36-94db-fa855122a1cb</t>
  </si>
  <si>
    <t>6a4d6875-0bf0-4a0e-a0f2-c84b7eb17dc6</t>
  </si>
  <si>
    <t>c30c3f80-51c4-4ca9-97b3-c6942faa75b9</t>
  </si>
  <si>
    <t>477b6bf4-d3ca-4cc9-8c8d-f6af3138a55c</t>
  </si>
  <si>
    <t>070c82f9-7e3e-41f4-bfbb-cfe70a36d5dc</t>
  </si>
  <si>
    <t>34c06b05-e661-41d2-8d92-cd4030e2c2b3</t>
  </si>
  <si>
    <t>9998c964-3070-4892-93e4-8c4322d67692</t>
  </si>
  <si>
    <t>e37d3196-c550-4c4e-aca6-7a548863f2e6</t>
  </si>
  <si>
    <t>e3482deb-a9bf-4d63-8754-fe9f072faee3</t>
  </si>
  <si>
    <t>963603e2-fca0-4e75-afbc-1c691da8765f</t>
  </si>
  <si>
    <t>b226bf22-489d-497c-8d89-fb2300240249</t>
  </si>
  <si>
    <t>d02cd864-5331-4a35-a5c5-b07c66efad75</t>
  </si>
  <si>
    <t>d653c5c6-c4dd-4601-8575-b4d5912ce1b8</t>
  </si>
  <si>
    <t>95755d09-2b38-45b6-9a6f-81b096b58be8</t>
  </si>
  <si>
    <t>10ae2455-8646-4e32-9307-5ebb5e7a55ad</t>
  </si>
  <si>
    <t>94be07d5-2db3-4534-b24b-62669453c08a</t>
  </si>
  <si>
    <t>99c37fab-1354-4b5f-a8af-1843b3383c27</t>
  </si>
  <si>
    <t>d3acce5f-519d-4d5a-8447-81cd66758782</t>
  </si>
  <si>
    <t>2c069e9c-1aaf-41c9-ad6f-95b3a3d7afcc</t>
  </si>
  <si>
    <t>319c525a-d030-4f7a-9d66-f9b386736e2c</t>
  </si>
  <si>
    <t>6b708926-2f2d-4f67-a86a-ac14dc303d34</t>
  </si>
  <si>
    <t>038a506a-5cd5-42fc-9456-beee5ed1bad4</t>
  </si>
  <si>
    <t>0367d9a1-85a4-4c78-be49-6aa2a815ace9</t>
  </si>
  <si>
    <t>7c4a2ca4-a988-452c-aecd-25ff86cbe025</t>
  </si>
  <si>
    <t>3023d3cd-2e58-44ce-9174-7c72e45fe3e5</t>
  </si>
  <si>
    <t>c21709db-712a-4dbc-a10e-ca274190336c</t>
  </si>
  <si>
    <t>524fe8ed-f907-4000-b615-54244036d90d</t>
  </si>
  <si>
    <t>9d617e81-5abe-45f5-9b99-60d9d2a280ee</t>
  </si>
  <si>
    <t>b8ce420a-fb01-4231-89f2-6dc26837b130</t>
  </si>
  <si>
    <t>d1cb5312-2f55-41f1-b3fc-ce4d42253ae3</t>
  </si>
  <si>
    <t>0b27d4ed-319f-4800-a301-71045a3a3d48</t>
  </si>
  <si>
    <t>8c8e6dd4-51e8-4518-925b-443827c2f450</t>
  </si>
  <si>
    <t>14f28d2d-0c49-49ef-ac0f-b2d0d77c5a06</t>
  </si>
  <si>
    <t>368a9b84-80c1-497d-8d57-6dbfcc63d112</t>
  </si>
  <si>
    <t>6b7285ec-57d0-4752-86d6-c5ecf085acf8</t>
  </si>
  <si>
    <t>c0ddf546-8d63-4bad-a41c-184340a759b7</t>
  </si>
  <si>
    <t>273b2289-c643-4c54-af4f-ff6d543af134</t>
  </si>
  <si>
    <t>7eee26c8-790d-46e8-be54-ad93aaed8e16</t>
  </si>
  <si>
    <t>0694b0df-bf3b-43ab-a591-af908d038187</t>
  </si>
  <si>
    <t>4779f4d9-2f01-4f46-8ca4-1da0bdeac0bc</t>
  </si>
  <si>
    <t>64f0d4a6-c25a-46ed-8f6e-c2d658b6f381</t>
  </si>
  <si>
    <t>55f00543-25c4-417c-b283-92f5d0669c12</t>
  </si>
  <si>
    <t>66e87151-1b28-4552-9464-810649aec69d</t>
  </si>
  <si>
    <t>7814db7a-ab9b-4f0e-8448-5feca73e5a94</t>
  </si>
  <si>
    <t>664e9ebd-0d13-49a8-80eb-658007289afa</t>
  </si>
  <si>
    <t>db599fb9-63f6-45e4-9c0d-ad47e840f60c</t>
  </si>
  <si>
    <t>01e3de3e-8d02-49cd-95a1-4468f2e8e16d</t>
  </si>
  <si>
    <t>71b63b69-4e12-4334-a42d-2978ad9a33c5</t>
  </si>
  <si>
    <t>1743ba70-a47d-41c1-8ab8-2b8eef85aafe</t>
  </si>
  <si>
    <t>3e6a5f59-60f5-4720-9c16-32b804ee5f91</t>
  </si>
  <si>
    <t>eac9c4bb-b904-4f41-8b12-60fb1f021fc9</t>
  </si>
  <si>
    <t>016d56eb-8f9c-4cf2-9ed3-a9305bc88c8f</t>
  </si>
  <si>
    <t>54be98ba-45aa-417f-a65e-d72dccdd241c</t>
  </si>
  <si>
    <t>9a250e8e-3ee9-4e2e-8a8c-a2d9766f32ac</t>
  </si>
  <si>
    <t>7abcd006-1274-41fe-9615-fa34c4746862</t>
  </si>
  <si>
    <t>122b5ce8-b10d-4f90-a328-3405d934b998</t>
  </si>
  <si>
    <t>b153d1b3-c54f-4ba9-8a27-4baa2cec4d05</t>
  </si>
  <si>
    <t>88ac0ae5-a60d-4d46-98bd-3aa911b2a50b</t>
  </si>
  <si>
    <t>1039cbab-52d2-4b09-900c-39bcf058d39e</t>
  </si>
  <si>
    <t>238b6e1a-8ed3-45b1-b1b0-e4980ed98e5a</t>
  </si>
  <si>
    <t>1ddc7894-f108-45d8-a986-012b57ced995</t>
  </si>
  <si>
    <t>82e0f224-921e-457c-b1b1-9030e807c476</t>
  </si>
  <si>
    <t>234006b1-798c-48c3-80f4-bdf6f2b98346</t>
  </si>
  <si>
    <t>005ac9f6-f1e5-4b6b-a58f-19ebb578fc09</t>
  </si>
  <si>
    <t>ff7f91ed-bff0-427e-94f1-5ec354c47a45</t>
  </si>
  <si>
    <t>c02d8028-6d95-410d-9062-0b0585c8105b</t>
  </si>
  <si>
    <t>d115ac31-8582-494c-a449-946babacdced</t>
  </si>
  <si>
    <t>d16160fb-1995-4733-bea1-93bb6fa175fb</t>
  </si>
  <si>
    <t>49442581-e084-4d0d-b750-8df1e89f9351</t>
  </si>
  <si>
    <t>646a0588-bd74-4f40-b3e9-0e8e86f1c420</t>
  </si>
  <si>
    <t>ff503f99-a8c7-4225-8db7-384a97d52fd7</t>
  </si>
  <si>
    <t>d670d1b2-c760-4abe-be1e-97cefea5af8b</t>
  </si>
  <si>
    <t>7089a5d3-d8ec-4d7f-bb12-d04caa2e1c92</t>
  </si>
  <si>
    <t>a6c05ec8-bae7-4e8f-9d0e-edb3f906b809</t>
  </si>
  <si>
    <t>0ec1dc55-0064-4e52-b488-6e725e98f01a</t>
  </si>
  <si>
    <t>3bd9b67d-fbf7-4737-8481-fb199c0ca667</t>
  </si>
  <si>
    <t>8f24b8b6-8cde-4f76-8d6c-99076e0510d9</t>
  </si>
  <si>
    <t>f442263a-e20b-4206-808c-d4486287bbdd</t>
  </si>
  <si>
    <t>7c902501-7310-4f3d-93f4-301eeb581a21</t>
  </si>
  <si>
    <t>1191febd-cc82-4c5b-ac12-3d9f7cd98fa6</t>
  </si>
  <si>
    <t>750148f3-feaf-469f-a0fa-38cab78eea2e</t>
  </si>
  <si>
    <t>467468bb-abc9-48b4-8ef8-5e40c6f7b9e7</t>
  </si>
  <si>
    <t>b51044ab-dcc7-4436-9f56-9a3682b2951e</t>
  </si>
  <si>
    <t>b6c52299-f6c7-4722-8dea-b2b924e27eee</t>
  </si>
  <si>
    <t>4926faa9-12c3-412b-a1b7-e57bd9487980</t>
  </si>
  <si>
    <t>71f3a3cd-4e09-49e1-8b77-93ec5556d195</t>
  </si>
  <si>
    <t>a5b688eb-3dd8-42ad-be8e-606d6e08d894</t>
  </si>
  <si>
    <t>f4d9e1f8-7785-4a27-9a9e-ff03c6ecb7cc</t>
  </si>
  <si>
    <t>c4dd1903-5627-44fd-a407-09e595a86cae</t>
  </si>
  <si>
    <t>2da316b3-973f-44d5-9a18-97a93f63d5f1</t>
  </si>
  <si>
    <t>fb3a3d86-4e5a-4fb4-9bcd-c75ac4ae824d</t>
  </si>
  <si>
    <t>9b156677-3efa-45d5-a30c-e3d080ed60a6</t>
  </si>
  <si>
    <t>333a1052-1ba1-417b-bb15-7608191f8537</t>
  </si>
  <si>
    <t>c315517d-fde2-4f5d-985e-d7826b233e1c</t>
  </si>
  <si>
    <t>8d132d88-bb63-409f-b8c1-9fe6c4ddb7c0</t>
  </si>
  <si>
    <t>2acdbf0a-1649-4c8e-ba34-a5103500af53</t>
  </si>
  <si>
    <t>869ffe62-4a99-4e3d-8eab-a0aacc7143e9</t>
  </si>
  <si>
    <t>09a29e6f-8e04-4892-8eac-549e4dbd25bf</t>
  </si>
  <si>
    <t>a62bf550-d590-4e73-9586-3dbe9ddc7958</t>
  </si>
  <si>
    <t>5cdbcefd-d8fe-4892-ae3b-98ca01e004fd</t>
  </si>
  <si>
    <t>cd72c242-acbd-43ec-9ae7-c29c80113949</t>
  </si>
  <si>
    <t>b0868a87-b62a-4477-9bcb-8d8118c91ab9</t>
  </si>
  <si>
    <t>25577638-77b6-4e66-89c5-2adab86873ef</t>
  </si>
  <si>
    <t>d21cbb26-d93d-4ff3-bfb2-ba2c03d2d465</t>
  </si>
  <si>
    <t>afe4d0bf-7cc2-4080-82b5-adc436acccb2</t>
  </si>
  <si>
    <t>d96d3e18-4e3b-44b6-b17f-1bfe3f181249</t>
  </si>
  <si>
    <t>726ee194-a3d7-484c-88d6-b268c9eb3cf3</t>
  </si>
  <si>
    <t>bbf3173c-86de-4a93-a36d-f21607b899be</t>
  </si>
  <si>
    <t>13687737-bb0a-4d66-9705-a26fe42e4c9f</t>
  </si>
  <si>
    <t>c87a0d1e-71ba-42d9-9506-aa1da884f099</t>
  </si>
  <si>
    <t>9ebe90b0-0910-4905-be04-e51f4284a6b7</t>
  </si>
  <si>
    <t>acac2748-603f-45f0-8cf1-ecf35fa497b9</t>
  </si>
  <si>
    <t>61042b65-46a5-4cf6-9753-e9dc55e6d8c6</t>
  </si>
  <si>
    <t>151f3648-e3ee-48cd-bc87-baec1f842188</t>
  </si>
  <si>
    <t>fa7b74a1-2e7c-4f7c-a9cb-df3235625c33</t>
  </si>
  <si>
    <t>004d638b-f485-447b-bd9b-5c3ac2a9ec64</t>
  </si>
  <si>
    <t>f15775b5-210c-482b-adf1-f52164256209</t>
  </si>
  <si>
    <t>5290e26b-b645-418c-8593-e2cd4377cdee</t>
  </si>
  <si>
    <t>c3e6a1e4-4101-49ea-97ec-bdd76242df2b</t>
  </si>
  <si>
    <t>dea1ca0c-8aa7-4a44-9653-f6900c840551</t>
  </si>
  <si>
    <t>6231d865-d8d4-4d11-954f-ce84dc93f445</t>
  </si>
  <si>
    <t>47ea3566-28a5-4c48-b4f0-003e32c1caab</t>
  </si>
  <si>
    <t>4910bb93-556f-4770-b146-d11785970cd9</t>
  </si>
  <si>
    <t>ecc5e8ec-88fe-4619-930c-561339cd9e4a</t>
  </si>
  <si>
    <t>362e36dd-a975-405d-a606-af7ca9c38d6c</t>
  </si>
  <si>
    <t>b6531fdf-f0f3-4a3f-b810-c16da5afcda2</t>
  </si>
  <si>
    <t>20f08f49-f07a-4ee2-bf1a-9b15a53d9b74</t>
  </si>
  <si>
    <t>0f6be37f-9ca5-4483-acfd-79eecf3854b5</t>
  </si>
  <si>
    <t>cde6ee8d-11e4-401b-8ed9-5ab2a230eba2</t>
  </si>
  <si>
    <t>5335d97a-6807-4e74-a303-87c1129a2b44</t>
  </si>
  <si>
    <t>cc2842c1-d6dd-42a9-bb22-371226509e7b</t>
  </si>
  <si>
    <t>a92e6b2e-901c-48c6-ba23-3cdb1ab70aff</t>
  </si>
  <si>
    <t>2d667ccb-8f94-4ddd-be38-38c64746b2ef</t>
  </si>
  <si>
    <t>be487598-b7e8-46f7-ba64-e8dbf9cab39f</t>
  </si>
  <si>
    <t>c8d3e91d-caf5-4157-b8f5-f464884f9638</t>
  </si>
  <si>
    <t>5bd02d92-6fcf-4972-94ad-d3e9a03d1fb7</t>
  </si>
  <si>
    <t>7b1322c2-a904-4de8-bbf1-6197418c322a</t>
  </si>
  <si>
    <t>dd9c281a-966b-4f61-aa72-8776a1d794f8</t>
  </si>
  <si>
    <t>93502647-1770-4df0-b1f0-e531d97ac02c</t>
  </si>
  <si>
    <t>d1c69b22-f92a-4614-beed-86f376ca3c4a</t>
  </si>
  <si>
    <t>ec7ea13d-7eb2-489e-8f69-3b777f573449</t>
  </si>
  <si>
    <t>71a0f9e7-9eb5-4d11-b813-fcab2985751b</t>
  </si>
  <si>
    <t>95908199-b0a8-485c-b6a9-114c1cfc02c6</t>
  </si>
  <si>
    <t>6b6f9dff-0689-4ad4-8604-411556ee3666</t>
  </si>
  <si>
    <t>b0896340-8311-450e-a9eb-8999ec6e5670</t>
  </si>
  <si>
    <t>9ca0703f-ef4c-45f1-a5e1-5903ece09719</t>
  </si>
  <si>
    <t>4ae04298-c164-4a5e-8c0b-d33e3930582b</t>
  </si>
  <si>
    <t>4b05f1cb-cb85-44cf-ae43-a8f9a2883594</t>
  </si>
  <si>
    <t>c8c871cb-85ea-4bba-a79d-87b4fa3940b7</t>
  </si>
  <si>
    <t>b5f9d8de-1274-4a6c-a125-9dae01d44a84</t>
  </si>
  <si>
    <t>b1a989f1-82f1-4c22-a141-1313dcc3ce99</t>
  </si>
  <si>
    <t>8727ee11-3620-4d5f-b932-eb2dbd2f0d33</t>
  </si>
  <si>
    <t>7f7d2823-3135-466b-9dd7-99beac77ed8f</t>
  </si>
  <si>
    <t>76fe4218-7e9a-4af4-93b9-e16c7df653ed</t>
  </si>
  <si>
    <t>54919414-e4c5-4e24-aa29-32867bd27074</t>
  </si>
  <si>
    <t>943c686a-1aa3-4746-ab9e-9af4c4809b60</t>
  </si>
  <si>
    <t>873bda84-cc77-40b0-b946-73996b1b0f5e</t>
  </si>
  <si>
    <t>1d523b13-7d42-4454-b220-927dba468765</t>
  </si>
  <si>
    <t>f3b14710-6de7-40cb-ba00-9a1de60e3467</t>
  </si>
  <si>
    <t>433bbd82-c9ff-4039-8e9f-65ecc4584e10</t>
  </si>
  <si>
    <t>002121a3-11c8-473d-a21e-bd8e91f15838</t>
  </si>
  <si>
    <t>a24b68f6-48eb-420f-8899-737d9d42f7e0</t>
  </si>
  <si>
    <t>4e05d1dd-32a0-4a66-b8b5-0d3842c6b92f</t>
  </si>
  <si>
    <t>de1f6525-95a1-420a-b70a-b12cd80cd442</t>
  </si>
  <si>
    <t>6209b961-68ce-49e4-82bd-937395d0284d</t>
  </si>
  <si>
    <t>818f413b-6d51-4147-a9a9-ea6b7008f07c</t>
  </si>
  <si>
    <t>771d2df1-3e4a-410a-9fc9-7eeff1666497</t>
  </si>
  <si>
    <t>cf54a9e8-d3be-4efa-9f83-ac772b2e6a3c</t>
  </si>
  <si>
    <t>c5bfd62d-c30c-42ff-aa69-4564ada23e26</t>
  </si>
  <si>
    <t>79a02907-370f-4d47-842b-6996234a819e</t>
  </si>
  <si>
    <t>49d6a1d1-aaec-4bc2-99a5-52418baed3bb</t>
  </si>
  <si>
    <t>5913c0c8-921c-40bc-b398-7d3ddf32d642</t>
  </si>
  <si>
    <t>e290fe44-3799-42c0-abe5-16e542a58672</t>
  </si>
  <si>
    <t>2da95ee6-f743-4b38-9b7a-ae723fdcbdc2</t>
  </si>
  <si>
    <t>122b9ed0-bea7-4334-b657-4bd3e2352274</t>
  </si>
  <si>
    <t>afa59969-e7bd-4cf4-9f46-094d7b296a63</t>
  </si>
  <si>
    <t>eb621a0b-86b4-48fd-895d-5106ac32d94c</t>
  </si>
  <si>
    <t>8358168d-ddfb-4d45-9e94-610dd198db71</t>
  </si>
  <si>
    <t>bb278709-51fb-4380-a055-b62a54910f67</t>
  </si>
  <si>
    <t>b7572415-93ef-49c1-9538-e6ace4859503</t>
  </si>
  <si>
    <t>a8ed4bf6-3889-41c3-a0c1-4fe5f95a4b26</t>
  </si>
  <si>
    <t>e09f34ad-0cae-450e-932b-a9790d4dd306</t>
  </si>
  <si>
    <t>0cd8c57a-ce64-43ed-a79c-4301db5109f6</t>
  </si>
  <si>
    <t>e36942f3-bb0b-42a8-b8c7-bd107af4b40f</t>
  </si>
  <si>
    <t>56a9e5e0-e4eb-4d6f-9553-95704caf54df</t>
  </si>
  <si>
    <t>3fb02095-41d3-4c90-92ad-e72413e47e14</t>
  </si>
  <si>
    <t>5b5d6a3e-61d0-47de-99b4-07334dbe6295</t>
  </si>
  <si>
    <t>283bef6b-6895-4c66-8b0f-828162db8891</t>
  </si>
  <si>
    <t>bdc5af7c-c665-408f-9bd8-6aa699f607a6</t>
  </si>
  <si>
    <t>8b7b0bb1-b634-44f9-ba1e-877c70ec4dbb</t>
  </si>
  <si>
    <t>ec1e7e87-2246-4837-886f-bc3e74c20ecc</t>
  </si>
  <si>
    <t>102e76ca-22ec-47e4-8391-6324fc106464</t>
  </si>
  <si>
    <t>75e1f285-255b-4229-8785-b3c8a5afb0eb</t>
  </si>
  <si>
    <t>d1cd62cf-9266-402e-ba97-c08dd32f5c43</t>
  </si>
  <si>
    <t>a9497b17-d5e2-45ac-b0cc-c100badfadcb</t>
  </si>
  <si>
    <t>fcd837b7-3353-46f4-92ed-20212cdcee44</t>
  </si>
  <si>
    <t>56cbd50b-ba59-43d4-8195-4ba5555d32f6</t>
  </si>
  <si>
    <t>abc1daf4-da72-4acb-9e7d-5675352854ad</t>
  </si>
  <si>
    <t>d6656e01-65e9-4a31-9d3e-655fc6468506</t>
  </si>
  <si>
    <t>d056106b-0e93-4315-9207-1aae2677b0c6</t>
  </si>
  <si>
    <t>27559b8e-024f-4a36-aed1-f900c80dd8ba</t>
  </si>
  <si>
    <t>e5c518ae-aec0-4897-b57e-2d64410d621c</t>
  </si>
  <si>
    <t>49e61dae-3485-4b53-86de-b293fddd2c07</t>
  </si>
  <si>
    <t>96491d35-84be-499d-93b0-d0e61c06a23e</t>
  </si>
  <si>
    <t>73ab2b23-7635-45d3-802e-5c895e5b3d99</t>
  </si>
  <si>
    <t>9c499998-9dcd-4fa5-87fd-952c57093552</t>
  </si>
  <si>
    <t>562e4ffe-8220-44b2-8638-3a56a195b719</t>
  </si>
  <si>
    <t>082421dc-d685-44f5-911d-dfccf0734deb</t>
  </si>
  <si>
    <t>dad92c94-fe3b-47b3-bb8c-07e0a527ada3</t>
  </si>
  <si>
    <t>8170df36-013f-42c7-b014-b1be3b9f8607</t>
  </si>
  <si>
    <t>7321be3f-12ce-4e1f-a030-fdc31a2a63f6</t>
  </si>
  <si>
    <t>5f690a21-3732-45f4-8cda-511941c2a539</t>
  </si>
  <si>
    <t>6f2df450-de55-4f82-8b96-f5d25c5c8fa9</t>
  </si>
  <si>
    <t>5867fb9d-13b3-418e-b57f-d2fa918b6f4c</t>
  </si>
  <si>
    <t>90cc3cfb-7854-4d94-95a5-f3e4f8045585</t>
  </si>
  <si>
    <t>e3ac975b-2e85-49ec-a8d1-2ed154e74af2</t>
  </si>
  <si>
    <t>d4a4b5e6-4da8-4115-ba2e-764731adcae3</t>
  </si>
  <si>
    <t>50068137-1325-49a4-8f10-1ebefe78efdb</t>
  </si>
  <si>
    <t>9eec9908-ec68-4050-8759-7dfe1608820e</t>
  </si>
  <si>
    <t>fe23f802-a491-4fad-a1d1-2e4934469f1a</t>
  </si>
  <si>
    <t>5a5526f0-86c8-4812-a405-471b0df92f78</t>
  </si>
  <si>
    <t>049b61a0-9cc1-49ab-b666-0849c8fd02d6</t>
  </si>
  <si>
    <t>1fa7826b-1a3c-4906-a845-ea14cc183135</t>
  </si>
  <si>
    <t>7acd8be3-25b5-45f8-aa9a-6a320ad4aa63</t>
  </si>
  <si>
    <t>b5bd6f8f-091c-450e-8878-ad9d09af6914</t>
  </si>
  <si>
    <t>9a86bb19-ed5d-4175-a28d-d4b4df43c39c</t>
  </si>
  <si>
    <t>5f0fdf76-0bf3-4b69-9108-fbfef22008a9</t>
  </si>
  <si>
    <t>6868671b-8736-4f23-bd0c-0fa38d9ba834</t>
  </si>
  <si>
    <t>8c23c154-a89c-4bd0-9505-5f9027e81c84</t>
  </si>
  <si>
    <t>e5e217b9-794b-4d7b-aa5f-f93071451990</t>
  </si>
  <si>
    <t>1b0f547f-c41d-4f3b-ac10-178f8ea66378</t>
  </si>
  <si>
    <t>8cd30c5a-cb11-4b19-8ae2-da8609240edd</t>
  </si>
  <si>
    <t>78a41012-54f7-47eb-98b3-2ab9b1ce22bd</t>
  </si>
  <si>
    <t>85e2eedd-c466-4ff4-932a-ce3ea3d88660</t>
  </si>
  <si>
    <t>8fcecd5c-e357-4e3c-bdc8-be7bb5b53ebc</t>
  </si>
  <si>
    <t>c49dd04c-0407-4cc0-aa26-1a46bf55e457</t>
  </si>
  <si>
    <t>9838e222-1423-4326-b783-668dced2b6e6</t>
  </si>
  <si>
    <t>ca7d3e24-b48a-4a47-8da8-a0b7a9528094</t>
  </si>
  <si>
    <t>0560263f-8fd2-49de-bfe2-0bda7b046c76</t>
  </si>
  <si>
    <t>c8682cb5-9469-416d-b8a2-5f6040e5164e</t>
  </si>
  <si>
    <t>2816f2b9-c803-4e59-8a09-b953d542eaa9</t>
  </si>
  <si>
    <t>b8f2261c-23f8-4f98-86b8-3fbb4922cd78</t>
  </si>
  <si>
    <t>e087ca32-fc68-42cf-a49b-19e0e5fbdd91</t>
  </si>
  <si>
    <t>ed3b3444-7e8f-4c9e-b024-4a745cdd9740</t>
  </si>
  <si>
    <t>066de118-c3f5-4d28-8c06-a7de812798af</t>
  </si>
  <si>
    <t>0c6fcf2e-a9b2-4538-b896-a64200c59297</t>
  </si>
  <si>
    <t>92209741-a075-48ec-8533-a2257de78571</t>
  </si>
  <si>
    <t>253aee01-3047-4a86-adf8-7f9e4f4fd94d</t>
  </si>
  <si>
    <t>02ad4dfc-9961-472a-8ecc-655d48b9450a</t>
  </si>
  <si>
    <t>321ce71a-4395-45b6-9218-78352855f037</t>
  </si>
  <si>
    <t>49da67b0-0795-4db6-afbd-d0265b33f63a</t>
  </si>
  <si>
    <t>2b5d1fab-ce31-4305-a6d9-f42021e67ac1</t>
  </si>
  <si>
    <t>365600f9-aa15-4171-b1d2-f9888fd00cbf</t>
  </si>
  <si>
    <t>588c47b9-8a86-4e44-a4ce-7b0b957e3c96</t>
  </si>
  <si>
    <t>a122de7c-2942-4978-bb48-58dd49f16285</t>
  </si>
  <si>
    <t>07129087-4949-4beb-b7e9-ee7dae4b9a14</t>
  </si>
  <si>
    <t>fde22980-54c2-4590-ba40-69f9874a6563</t>
  </si>
  <si>
    <t>c631ec08-90f3-461a-b278-b839a495df41</t>
  </si>
  <si>
    <t>ea7d20f2-8c9a-4412-956f-53ec64c6be85</t>
  </si>
  <si>
    <t>be97fba8-7ffc-49ee-a42c-f98d9a8befc5</t>
  </si>
  <si>
    <t>f44aff63-a99a-48cf-96b0-6939a42c819c</t>
  </si>
  <si>
    <t>e2c2ca54-a39b-4657-b370-2288d4adbd27</t>
  </si>
  <si>
    <t>56110bfe-de72-4e99-9149-52c2ace577d3</t>
  </si>
  <si>
    <t>8a6309c1-f83e-429c-afe9-dc7f132f0509</t>
  </si>
  <si>
    <t>c0f63db8-b598-4af3-a338-d0e94f51a05d</t>
  </si>
  <si>
    <t>f19c1208-2bb9-477c-a6cb-46778e1835ae</t>
  </si>
  <si>
    <t>53521bac-780c-4438-ab72-c1d0393a27c4</t>
  </si>
  <si>
    <t>69b8ad52-7d09-4efd-8125-271a09db0849</t>
  </si>
  <si>
    <t>d2776edd-a0a1-4561-b658-d89cab0154bf</t>
  </si>
  <si>
    <t>857356cc-7897-462b-8537-0248151d060e</t>
  </si>
  <si>
    <t>681d4889-4e01-448e-81de-369b532b86ae</t>
  </si>
  <si>
    <t>399c8375-7892-4d50-9dc9-ca1b3cc1b633</t>
  </si>
  <si>
    <t>84a124cf-b849-4348-9620-d3823e943885</t>
  </si>
  <si>
    <t>ec47c3e1-8fda-4849-b961-0d7bb659cc93</t>
  </si>
  <si>
    <t>be39fd4c-c9fc-43e4-b86f-aed1bdedf52b</t>
  </si>
  <si>
    <t>492c7195-73b1-4b1f-8ff4-980b2ad07b7f</t>
  </si>
  <si>
    <t>808a036e-0d0f-4d91-a0f0-fd80893a3816</t>
  </si>
  <si>
    <t>1657ae85-921d-400f-b15e-5ef4c1c985bd</t>
  </si>
  <si>
    <t>cbc8e4d4-3e92-4d39-af38-37f623ae2e87</t>
  </si>
  <si>
    <t>e4129294-599a-44ee-b181-1563574e5b5a</t>
  </si>
  <si>
    <t>91dd84fe-5be5-4085-8504-a077f68f1d0c</t>
  </si>
  <si>
    <t>b3167f9e-de45-488a-8cbd-5911a65ae781</t>
  </si>
  <si>
    <t>8e5b7b67-ce8d-4b45-bc3f-bb5b90d11ffb</t>
  </si>
  <si>
    <t>5d3905d9-2e93-43d0-b63d-58dc3305c2d4</t>
  </si>
  <si>
    <t>ece51612-e757-4cac-a105-40a929fdf8d5</t>
  </si>
  <si>
    <t>f7dbd748-8e23-4a77-a8d3-d49585f1ee97</t>
  </si>
  <si>
    <t>964fd58f-b883-4dd7-bf2b-cd283c7e6d19</t>
  </si>
  <si>
    <t>c5e8cbcf-0a85-4b61-bd83-15bf232807b1</t>
  </si>
  <si>
    <t>3ae397b0-02d2-4a0c-9bc6-4630759958e8</t>
  </si>
  <si>
    <t>bc4f8b17-1bd1-4a10-b086-f93a5f4b335e</t>
  </si>
  <si>
    <t>a9cf21bb-a215-49b1-a54b-fa3867e66b1f</t>
  </si>
  <si>
    <t>16dd5b0b-83f5-422a-9d74-31122e31121d</t>
  </si>
  <si>
    <t>f9588bb8-24a8-47bf-840b-484f50629250</t>
  </si>
  <si>
    <t>0b4fd7f2-720d-466a-bfa5-18fedabd851d</t>
  </si>
  <si>
    <t>b90d1942-c75f-45ff-b287-fdcea0555630</t>
  </si>
  <si>
    <t>c12ada7f-26c3-4e95-af5a-c9b270d7d08b</t>
  </si>
  <si>
    <t>8cfc718c-3237-4260-ae19-0b6512b562fd</t>
  </si>
  <si>
    <t>ddf4aa35-1645-477f-927b-979910240caf</t>
  </si>
  <si>
    <t>d0eece23-8041-4533-8871-4ed880f01f3e</t>
  </si>
  <si>
    <t>ad15da1d-36ce-4276-83a3-8a836fb96f28</t>
  </si>
  <si>
    <t>615fd33e-1af8-41fa-b9a5-e9792175b50b</t>
  </si>
  <si>
    <t>7a56b093-a3be-42c5-a7f1-69e00419951a</t>
  </si>
  <si>
    <t>de5eb78a-10e3-4dbb-a714-9a7ea3d15806</t>
  </si>
  <si>
    <t>e6ff859d-912a-446d-a0ef-51b504cd50ec</t>
  </si>
  <si>
    <t>08661a6c-f3e6-478d-85ec-92c2d35ffc62</t>
  </si>
  <si>
    <t>f31ee302-9e8e-4e63-be5c-2caf3d6231d6</t>
  </si>
  <si>
    <t>9a450047-e197-4569-82c0-9b6ba1296222</t>
  </si>
  <si>
    <t>aa87c925-25a3-4d5c-8772-ea647f05e837</t>
  </si>
  <si>
    <t>e0a81d6f-1b63-4309-85af-6df24c67f5e8</t>
  </si>
  <si>
    <t>ddacf848-afcc-4481-a0fa-83f1069ec170</t>
  </si>
  <si>
    <t>8a493930-a04b-4d3b-bdce-30ef29a5d7f7</t>
  </si>
  <si>
    <t>67f35d7e-6715-4600-9642-5fbb156c8de9</t>
  </si>
  <si>
    <t>d9a34f24-e794-4708-8be5-93d2d941b577</t>
  </si>
  <si>
    <t>6840f790-86e9-432f-99d3-9684c70fb62d</t>
  </si>
  <si>
    <t>fcd7d9f2-4d59-47d7-9b65-0f0c32d40373</t>
  </si>
  <si>
    <t>9117d2b7-6c1f-4253-a2e3-cf74a39a602f</t>
  </si>
  <si>
    <t>ea10c4b7-1fff-4a86-b5a2-4adb3b3aafc8</t>
  </si>
  <si>
    <t>844e437b-90c2-483e-9d37-10671b34db25</t>
  </si>
  <si>
    <t>08364526-5474-4189-b426-04eacb4ca6a9</t>
  </si>
  <si>
    <t>7217b1b1-7976-40f9-a41d-29273d2c8350</t>
  </si>
  <si>
    <t>d3b4c0ce-6792-4950-9d69-5ac85b461b2f</t>
  </si>
  <si>
    <t>159baa72-e3d9-45f7-8097-88d1835bf51e</t>
  </si>
  <si>
    <t>2859c163-af40-4b1e-b4d6-e0b6c5433bf6</t>
  </si>
  <si>
    <t>6cea4b89-a129-4e7e-a53b-0aa8725d1302</t>
  </si>
  <si>
    <t>eb506f30-6d50-4472-8d1a-982f243b9550</t>
  </si>
  <si>
    <t>97136c5a-c304-4359-b2b8-99dae45e4484</t>
  </si>
  <si>
    <t>8c3439bf-c86e-422c-ab97-dc8bf68a9c54</t>
  </si>
  <si>
    <t>5c83b45f-e856-488d-9739-2b81e9ff14e7</t>
  </si>
  <si>
    <t>77e8528d-5dd0-461b-9088-da4263574b9a</t>
  </si>
  <si>
    <t>4be738d5-a1af-4aba-baeb-2ba72f34d77a</t>
  </si>
  <si>
    <t>807d5c2e-2990-4ca4-8995-9084bb44b1c3</t>
  </si>
  <si>
    <t>a0072031-0393-4c85-a84f-3d37a585f97c</t>
  </si>
  <si>
    <t>9d63626c-86cd-4aad-ad91-ed247b2aa7c4</t>
  </si>
  <si>
    <t>ad164220-a2b0-42a0-a29c-b1b35c5072e1</t>
  </si>
  <si>
    <t>79fbe08d-707e-4c10-af4f-525beb207250</t>
  </si>
  <si>
    <t>5875732d-51ed-4065-9fa9-244153d23cd9</t>
  </si>
  <si>
    <t>228979de-6978-4698-8996-9feaa0b6e1a6</t>
  </si>
  <si>
    <t>2cae26e1-8b91-4f03-b180-c709d08c2792</t>
  </si>
  <si>
    <t>682cd590-8ef9-456f-a92d-cf46e13d5b0b</t>
  </si>
  <si>
    <t>05d06470-dbfc-40eb-8aeb-b874dd59174a</t>
  </si>
  <si>
    <t>3cfbe35e-9cbe-49e9-b17e-76ffb81fe945</t>
  </si>
  <si>
    <t>99c48d09-76e0-4c12-afd0-6f83ac3bb826</t>
  </si>
  <si>
    <t>b1da8c50-6e49-4f76-9ebf-12e05ce7721f</t>
  </si>
  <si>
    <t>4aa44d69-6462-419f-a28f-9d8d8883575b</t>
  </si>
  <si>
    <t>7e13a461-d57e-4b45-9c14-52d379f15bf8</t>
  </si>
  <si>
    <t>5b45009a-40c3-47b6-aff3-6a633dcb49b8</t>
  </si>
  <si>
    <t>5b6096a3-da2f-46f5-bbfa-c10ebba6d022</t>
  </si>
  <si>
    <t>2dee58a4-178e-44f5-bb1a-013a374cfe29</t>
  </si>
  <si>
    <t>f1c63cc0-0cb6-4082-8879-e05b7a87b44a</t>
  </si>
  <si>
    <t>005ab7f4-e3eb-456b-938a-0555d0a6cabf</t>
  </si>
  <si>
    <t>1b47b8ae-42db-4504-af87-2d293cadf296</t>
  </si>
  <si>
    <t>8be7d3d2-8ce6-4a7e-b0f3-4653a412d6e8</t>
  </si>
  <si>
    <t>96ab0223-a2fd-4bda-8f26-dd0c798e40ff</t>
  </si>
  <si>
    <t>afd62ee3-536d-419f-ae06-f9ca313628f5</t>
  </si>
  <si>
    <t>f41bad2b-68e7-47d3-83f3-01cd152a9800</t>
  </si>
  <si>
    <t>591fbc2e-d927-471f-a499-341e52bd532e</t>
  </si>
  <si>
    <t>966dc6e1-501f-45ef-98bb-6bda917bbde2</t>
  </si>
  <si>
    <t>10d3b178-df14-418b-a949-aff72251402f</t>
  </si>
  <si>
    <t>34057b71-004e-4b33-bdbd-84a5ad2d314d</t>
  </si>
  <si>
    <t>7824b7fd-a1df-4190-bb9d-607beff6e83e</t>
  </si>
  <si>
    <t>b92f107f-409f-4da4-875f-874d5583edf8</t>
  </si>
  <si>
    <t>d603f26f-cd41-4fa1-9ef0-46ee99629cc4</t>
  </si>
  <si>
    <t>74aa2642-cde3-4a41-8d7d-e6f8735c75ce</t>
  </si>
  <si>
    <t>9979c4ce-c46a-41bb-98ed-f6240780e678</t>
  </si>
  <si>
    <t>e04a9b47-c9ec-4ce0-9cf6-ade5476ed77a</t>
  </si>
  <si>
    <t>ea0c42a5-f819-4786-b712-848a909d19dc</t>
  </si>
  <si>
    <t>84ae0f73-6196-4016-abf4-a4e08148864b</t>
  </si>
  <si>
    <t>5a828844-4716-4c43-b911-1038cb4636eb</t>
  </si>
  <si>
    <t>2bde57d2-6ae2-49a3-b9c3-99f16bb2247f</t>
  </si>
  <si>
    <t>55340822-a28b-48ff-803d-9beb5b5cf494</t>
  </si>
  <si>
    <t>b6421e17-70f3-4804-b4ea-21aa9989bb8f</t>
  </si>
  <si>
    <t>6705fbea-1d9b-40a7-869a-f2a5fd8bcbfe</t>
  </si>
  <si>
    <t>07b7e3ae-2391-4694-8039-eb8681158c52</t>
  </si>
  <si>
    <t>7a5ddf6e-564f-4a4d-8e64-ff41510e3ec9</t>
  </si>
  <si>
    <t>11fd368f-1502-4897-b5ad-ae2ad1a693b1</t>
  </si>
  <si>
    <t>46f8f99a-ebee-41ae-8326-e7778304a5a4</t>
  </si>
  <si>
    <t>4fed78cf-1d00-42e2-9e6f-edcea154691a</t>
  </si>
  <si>
    <t>10baa041-56d6-430f-ae78-e0a6f18e294c</t>
  </si>
  <si>
    <t>52fb38e2-8f4b-44db-8f76-0e7b9ee69325</t>
  </si>
  <si>
    <t>319eeaef-8ba1-49dd-81e1-4bb92a784d32</t>
  </si>
  <si>
    <t>d7f9e2fe-f699-45be-a724-ac13e4974db9</t>
  </si>
  <si>
    <t>7d4f1f7a-e240-4d48-8e92-8200e603701e</t>
  </si>
  <si>
    <t>ab3b8cbd-5c14-48d3-abb9-3eb726687371</t>
  </si>
  <si>
    <t>6be6bc1f-9bd1-43a6-afee-6580760373b1</t>
  </si>
  <si>
    <t>3f4b27a9-f107-4b77-9eff-e4e84f9b1244</t>
  </si>
  <si>
    <t>ada042d4-3b30-476a-89eb-93b2f44cbaa7</t>
  </si>
  <si>
    <t>acfa816a-5624-48eb-8672-d037e3052637</t>
  </si>
  <si>
    <t>dc85a8c1-8fac-4e80-b997-794573800dad</t>
  </si>
  <si>
    <t>1790e92b-a571-4fc6-bf0b-103db6dfa099</t>
  </si>
  <si>
    <t>f2bc19c6-0c80-4d47-b830-725e7ad8d4a2</t>
  </si>
  <si>
    <t>e3958a63-1acb-403e-ba53-a236db46e5b6</t>
  </si>
  <si>
    <t>015e0ffe-970d-4913-aeaa-e1fbdfc91783</t>
  </si>
  <si>
    <t>f130724b-ac91-4413-8a4b-c93cd8daf0de</t>
  </si>
  <si>
    <t>cc0ce1f7-e54a-48a3-85b0-8d4fb09386a9</t>
  </si>
  <si>
    <t>1f709be2-56ea-463c-ba67-a8d5cf2edc92</t>
  </si>
  <si>
    <t>01839a0e-f95c-4863-b95b-f6ad3661ccd6</t>
  </si>
  <si>
    <t>338b6162-7d7a-4455-8ec4-3529dcfd906a</t>
  </si>
  <si>
    <t>a927c776-3886-479b-a73d-d7c6dcd42636</t>
  </si>
  <si>
    <t>b1e2c9fb-8e69-4194-bd8d-89667a2353b1</t>
  </si>
  <si>
    <t>cd1699d5-1c7d-4c49-b2b0-f3afb355acf0</t>
  </si>
  <si>
    <t>8c10b5c5-7c06-4362-8bac-b0cea0c17102</t>
  </si>
  <si>
    <t>0a351133-526f-4043-9945-0f6056cbde60</t>
  </si>
  <si>
    <t>f51e19bd-4b43-4bfe-afef-1cf47a6cfb15</t>
  </si>
  <si>
    <t>3993d1cc-a90c-4a15-bc38-bbbc87a35c03</t>
  </si>
  <si>
    <t>f1d089d3-b256-44b4-bc2c-360237cb427f</t>
  </si>
  <si>
    <t>4170f8b5-d680-4e6e-beb4-05f8cdf22c61</t>
  </si>
  <si>
    <t>c12367d2-66a8-4866-93e1-b534c6e1c4ae</t>
  </si>
  <si>
    <t>2a5880ef-0e6d-44bd-96b0-4a228ddd174a</t>
  </si>
  <si>
    <t>b753ac54-d864-40f5-a831-f170dd6d595f</t>
  </si>
  <si>
    <t>c4c674df-d58b-42a7-97a0-b70d6f76e344</t>
  </si>
  <si>
    <t>ca6d694e-5b00-4eab-a815-69edabee4e98</t>
  </si>
  <si>
    <t>cefb059c-d8ea-4041-8b3b-11d872bd08ad</t>
  </si>
  <si>
    <t>d42fff91-299e-403f-8935-bbad215c0d5a</t>
  </si>
  <si>
    <t>81fe6279-730f-4045-8d09-e37f2f75a265</t>
  </si>
  <si>
    <t>7f18b72f-1944-45fa-8c34-56440637b690</t>
  </si>
  <si>
    <t>e609a957-7463-45b2-abd1-ba559d07e2fa</t>
  </si>
  <si>
    <t>2a2b228e-988c-4ffd-93c0-d4b6d662ba30</t>
  </si>
  <si>
    <t>41fe1163-478f-4910-a94d-aea6121821b2</t>
  </si>
  <si>
    <t>bde50bed-d72e-4f60-a093-f30ba9dfae40</t>
  </si>
  <si>
    <t>a12d60d7-5b10-4b47-afa1-778bc4453a80</t>
  </si>
  <si>
    <t>816a80da-f251-49ee-9d08-8f794b994090</t>
  </si>
  <si>
    <t>7faade46-5a5c-4f4d-bf12-35cd0d74b243</t>
  </si>
  <si>
    <t>31d41fc1-738f-4b80-92cb-bcdbb5afb8b2</t>
  </si>
  <si>
    <t>0dcffe23-d6c1-4ff8-a9c3-2ef23f5e7981</t>
  </si>
  <si>
    <t>45125049-6774-416b-9430-e39694b26757</t>
  </si>
  <si>
    <t>4ca88abd-758b-408a-b95a-2af46226890e</t>
  </si>
  <si>
    <t>e2025156-e703-481f-a325-074bae9e2afc</t>
  </si>
  <si>
    <t>9f30d870-e565-43d7-8d6b-312111412e17</t>
  </si>
  <si>
    <t>df60c9e8-eb62-443c-a6e5-3cd93f6ec94b</t>
  </si>
  <si>
    <t>c5319190-5b91-4a32-8121-f75d0f86fcae</t>
  </si>
  <si>
    <t>96d0018f-4930-407c-836c-b5d69788b7e8</t>
  </si>
  <si>
    <t>fc5d8cdc-e935-42f1-9725-6927d432ac26</t>
  </si>
  <si>
    <t>a1028524-7618-4383-aad9-124d6ad5c502</t>
  </si>
  <si>
    <t>5c5d2ece-1e2e-487f-a3fa-eff1c80ffd86</t>
  </si>
  <si>
    <t>308cb9b7-32e4-4eba-b8c0-b607ed9b78cf</t>
  </si>
  <si>
    <t>713369b9-4d54-4491-93a4-eb21b89d8bd3</t>
  </si>
  <si>
    <t>d3592626-debb-4df4-aeac-d2edc4d45d78</t>
  </si>
  <si>
    <t>822e16a1-e4ad-44c9-bb1a-a6c9a8273ded</t>
  </si>
  <si>
    <t>57770cb4-d532-49e3-acdd-14b31af87026</t>
  </si>
  <si>
    <t>80525ddf-81dd-4c7e-afc1-06f2c38a396d</t>
  </si>
  <si>
    <t>a3c1b4b1-a90a-4e39-829a-67d80eafb433</t>
  </si>
  <si>
    <t>a6a21211-847f-437b-af6d-b1b68f4e313f</t>
  </si>
  <si>
    <t>440ddaad-f719-4f9a-8fb7-384f043619d3</t>
  </si>
  <si>
    <t>b0197f4d-5bb5-47ee-af9f-c2bf64aa1a4c</t>
  </si>
  <si>
    <t>3f971d33-8e50-4576-9417-1596db4f2124</t>
  </si>
  <si>
    <t>8fedfe2a-42fe-4a1d-9e2e-035c6743247e</t>
  </si>
  <si>
    <t>7eab2b1a-c4bc-4e1e-a1eb-033a0da8036d</t>
  </si>
  <si>
    <t>3ff5dcfd-2833-489b-a1df-96a97f420763</t>
  </si>
  <si>
    <t>a8d7ea84-0949-421d-9e34-acb279fb4605</t>
  </si>
  <si>
    <t>2860a896-ea90-4ace-8527-b608604890eb</t>
  </si>
  <si>
    <t>72d8e264-74db-46c6-8946-2ac2b572a132</t>
  </si>
  <si>
    <t>edcdc0c1-f077-4453-9da5-e5c59e2b9bf1</t>
  </si>
  <si>
    <t>06d5e741-2ced-4bc3-b866-8db5939f94a6</t>
  </si>
  <si>
    <t>99fc1dd5-c15e-4503-a136-940938ba4c69</t>
  </si>
  <si>
    <t>9ae8f377-8891-4acf-abf3-5f5a3e8a257c</t>
  </si>
  <si>
    <t>1648a9d6-9c74-4cfa-8261-4923dfdb8cad</t>
  </si>
  <si>
    <t>6de6822e-675d-42ae-99d7-21ff360ea3f4</t>
  </si>
  <si>
    <t>f7b946f2-1561-4887-9b89-16bf164f1662</t>
  </si>
  <si>
    <t>8a3861db-d2fe-4f30-9663-1d575670b9f2</t>
  </si>
  <si>
    <t>4dd3eb09-f782-4012-a65f-5670fe15495c</t>
  </si>
  <si>
    <t>4bcfc6d6-547a-4a2a-803b-a9e4012343db</t>
  </si>
  <si>
    <t>46bc7c0f-6b0f-43d9-9945-d5ad390c4579</t>
  </si>
  <si>
    <t>4ca93d64-de7f-4252-86db-c6f9fdb642f9</t>
  </si>
  <si>
    <t>e13efb00-84f7-47cc-aff8-66cda2ca9783</t>
  </si>
  <si>
    <t>7e0f0861-270b-4a8e-8861-d565a569f1c8</t>
  </si>
  <si>
    <t>758a85e0-3907-4a16-9c45-d9d0537b2f65</t>
  </si>
  <si>
    <t>2594746a-b4a8-4112-8164-a9c01b0323a6</t>
  </si>
  <si>
    <t>5189bdce-8910-4460-87b0-8b4050de73de</t>
  </si>
  <si>
    <t>63997084-7ae0-4d25-91a2-4a7991ef2537</t>
  </si>
  <si>
    <t>045a4fd4-8af2-4574-9c53-15fc070e6b49</t>
  </si>
  <si>
    <t>a12a78e6-203b-409f-b788-3e63b0a7d3d2</t>
  </si>
  <si>
    <t>14c84f6f-5c91-41cf-b34f-50eb06b6ca8b</t>
  </si>
  <si>
    <t>c656cdc1-e414-4a23-afb9-e9035d3a0a49</t>
  </si>
  <si>
    <t>af07c2b7-f7c8-41bd-aa29-ad76818a1d66</t>
  </si>
  <si>
    <t>950b87a4-0334-42d4-a684-c5ac54f9cf36</t>
  </si>
  <si>
    <t>df5274e1-df4c-4ee6-9fae-43a5af63b628</t>
  </si>
  <si>
    <t>9461bfcc-3321-4431-9185-53a4520e2250</t>
  </si>
  <si>
    <t>17e30265-23dd-43d6-a859-4d93bf304e49</t>
  </si>
  <si>
    <t>dc3c7562-1f0b-4bf4-9043-1d365ee8a9a1</t>
  </si>
  <si>
    <t>464d3a53-b3c2-431a-adb8-b4591cc0c8bb</t>
  </si>
  <si>
    <t>a9302a76-444d-43a8-a7aa-e042f27999e7</t>
  </si>
  <si>
    <t>579a213d-f648-4fea-acf6-ec478c86fdd8</t>
  </si>
  <si>
    <t>dce14c98-69b2-4afc-90de-eac3bff9a69c</t>
  </si>
  <si>
    <t>5e81c8bf-d3d5-4503-a8c7-a4cac8a2b25c</t>
  </si>
  <si>
    <t>1b77a37b-82ab-471a-acb6-01f745dc0096</t>
  </si>
  <si>
    <t>fb349845-e1e6-4fd1-bc55-e25b36ce72bb</t>
  </si>
  <si>
    <t>106602eb-60b5-4a5d-9737-123448ddc8e1</t>
  </si>
  <si>
    <t>b73b16c7-2fae-4476-afc8-a2e13fa34ab6</t>
  </si>
  <si>
    <t>22751d01-7d85-4c69-a7c5-049edd513daa</t>
  </si>
  <si>
    <t>0827d809-765b-49c3-97e0-9b2bfe8a1ef5</t>
  </si>
  <si>
    <t>9762003c-04f5-4d46-bbd9-2264006c2ed2</t>
  </si>
  <si>
    <t>0007b2ea-ba8c-4eac-9110-7a5b4fe9fa4c</t>
  </si>
  <si>
    <t>32a99274-6945-4b30-8099-c8dbbbe7dbb5</t>
  </si>
  <si>
    <t>cda971b2-d2a2-4bdc-83fb-fd947d2ba392</t>
  </si>
  <si>
    <t>52b81aec-5c4c-41c4-91b6-473069096979</t>
  </si>
  <si>
    <t>8a1d985e-8e56-43ee-8308-40102f48ecfa</t>
  </si>
  <si>
    <t>48434125-5e74-43cf-b1da-61c0d5f5edb4</t>
  </si>
  <si>
    <t>a0115a50-6258-4a0f-b647-d3caf0b98071</t>
  </si>
  <si>
    <t>f2669f02-928f-4678-b25b-fc465c812d96</t>
  </si>
  <si>
    <t>5b0afd84-5e05-487d-86e1-741ea213b60f</t>
  </si>
  <si>
    <t>869bca63-7681-4112-aeaa-946130e41c33</t>
  </si>
  <si>
    <t>4e41f573-f9a5-4b2f-89e4-f642c13d92ab</t>
  </si>
  <si>
    <t>9ab80817-2603-4877-aada-4561652383b2</t>
  </si>
  <si>
    <t>760f66ce-473d-49dd-976b-b6ea2879d014</t>
  </si>
  <si>
    <t>8b46b510-ad19-47bc-b32e-d551e6b84d63</t>
  </si>
  <si>
    <t>483158e0-dafc-4d91-875b-a505fa900d79</t>
  </si>
  <si>
    <t>dca5ef4a-da16-4df0-969a-4de31f2a660a</t>
  </si>
  <si>
    <t>2a1fa5b4-6171-475c-a243-4819e66917ed</t>
  </si>
  <si>
    <t>e90dd05f-fb5c-48d7-a762-337b2fdb11b4</t>
  </si>
  <si>
    <t>9aaf4e9e-048c-41c8-9306-e4c16d56f770</t>
  </si>
  <si>
    <t>b2184c3e-ff04-4011-8d4c-f1ac71df42af</t>
  </si>
  <si>
    <t>e16e34e2-e3a6-410b-bb80-d0afb5a40005</t>
  </si>
  <si>
    <t>dc5511b5-d73d-42a2-a668-5aced7581391</t>
  </si>
  <si>
    <t>8cc90ad1-4604-4556-97d9-20f51b0cce2d</t>
  </si>
  <si>
    <t>68d8e255-638c-41ea-8fc8-4a3d8fd3a54a</t>
  </si>
  <si>
    <t>338e6046-9ad9-4a97-9794-f03d8eb6a0bb</t>
  </si>
  <si>
    <t>ff569530-315c-4fb8-bfd7-84bb4ca7b82e</t>
  </si>
  <si>
    <t>cc24e8f4-f169-4c3d-bc23-a86329b924d1</t>
  </si>
  <si>
    <t>080f5bf7-fdf9-4540-8e3a-b37c637c5c8a</t>
  </si>
  <si>
    <t>408f0ef0-17be-4dbc-bb8a-01dd463651cf</t>
  </si>
  <si>
    <t>83253cfd-8b31-43bd-ab8e-104109842e07</t>
  </si>
  <si>
    <t>b173799d-2e4b-414a-a668-1e4f08d62ffe</t>
  </si>
  <si>
    <t>8b4f805d-31ef-4094-ab8e-b6f1cf582868</t>
  </si>
  <si>
    <t>93238915-9a97-475a-9584-78aaeadcfa88</t>
  </si>
  <si>
    <t>498006c7-7ab6-4a6a-9667-ba7aa37239a9</t>
  </si>
  <si>
    <t>ae07dc1b-5a10-4748-9360-7335751921ad</t>
  </si>
  <si>
    <t>eb408e23-bbe4-43e1-8c62-8d96bd3657f0</t>
  </si>
  <si>
    <t>821ef68a-7cef-4ce0-90a2-1c47fa95a4f4</t>
  </si>
  <si>
    <t>c39c1e5d-8398-40d1-b7a8-9dbe47bb0d32</t>
  </si>
  <si>
    <t>466a7cc3-d5b5-45a0-9986-31bc1f2e9208</t>
  </si>
  <si>
    <t>77653ece-d56b-419e-9d40-53a27b827365</t>
  </si>
  <si>
    <t>c99c8a1b-bfae-4ef3-aa5c-5cd824c6d5f3</t>
  </si>
  <si>
    <t>cd6a42ee-8853-40d6-89c3-4dae062d9598</t>
  </si>
  <si>
    <t>adace177-c352-4cd3-ab10-76dc617e0127</t>
  </si>
  <si>
    <t>c687074d-2edc-4082-8c88-6bc1f4f55176</t>
  </si>
  <si>
    <t>8c05989a-16f6-42cf-aaa2-c707949f283f</t>
  </si>
  <si>
    <t>303c2837-d8a5-48c0-a112-bede98a880e5</t>
  </si>
  <si>
    <t>f72a2307-0d5a-4063-8a4c-e7da26ce3b15</t>
  </si>
  <si>
    <t>b91f416b-9b7b-4eae-b6aa-941356bb5dbf</t>
  </si>
  <si>
    <t>d01a1f1d-e8ed-485f-87e4-84b8b695ea93</t>
  </si>
  <si>
    <t>4f7a3ab4-6af0-4a95-93eb-7a19ab8307f1</t>
  </si>
  <si>
    <t>3fb81cda-4834-46dd-a18c-2dd0ed4c8ca5</t>
  </si>
  <si>
    <t>95916267-c56d-4436-839e-4178670f3dc9</t>
  </si>
  <si>
    <t>96b55eb1-c0e7-488f-a493-bf24c852afa2</t>
  </si>
  <si>
    <t>6d081827-f8b5-417f-80c6-a0b13d3e3d46</t>
  </si>
  <si>
    <t>031072ff-faf7-42b2-b410-52199f6028ad</t>
  </si>
  <si>
    <t>8c42d6ef-a4a4-4c2f-b636-8e5f7242957e</t>
  </si>
  <si>
    <t>11f8d8eb-4cca-439f-a4be-a2468ee8fc47</t>
  </si>
  <si>
    <t>8ccaac74-5fca-4799-9700-4217d2fd8711</t>
  </si>
  <si>
    <t>5235f646-fb3f-4a60-b2df-93fa3a743c78</t>
  </si>
  <si>
    <t>38935254-c751-444f-a923-60dd3da985ce</t>
  </si>
  <si>
    <t>ce3fcf0c-0482-41bf-a290-da6e5ff5ef98</t>
  </si>
  <si>
    <t>6fe51481-d140-4264-a46f-4979d836f8bc</t>
  </si>
  <si>
    <t>a9bf1a1d-a573-413f-8fb4-6abd286f3110</t>
  </si>
  <si>
    <t>412f72b4-0cf7-4e53-8067-e89946861ef9</t>
  </si>
  <si>
    <t>5b49feaa-ba73-4eb7-9427-72552c09dd1c</t>
  </si>
  <si>
    <t>635a8c9a-c499-4259-878c-b41a52dde974</t>
  </si>
  <si>
    <t>193bf5ed-bbe3-48c7-9e4a-cae40ba43e8e</t>
  </si>
  <si>
    <t>511a7c3d-876f-48d1-b7b8-00bb4bb58e0f</t>
  </si>
  <si>
    <t>3353bfe3-94cf-4118-895e-1d811f3366ea</t>
  </si>
  <si>
    <t>78a6c6c8-a894-4d05-b61d-e19dc58d7e7e</t>
  </si>
  <si>
    <t>129f51ac-a92d-4220-9655-e437c7bbb2f7</t>
  </si>
  <si>
    <t>e63ee5d1-2d8b-4107-8112-da905bf12766</t>
  </si>
  <si>
    <t>4480eb4b-bec3-4df7-8d99-2dbe9becbb02</t>
  </si>
  <si>
    <t>b97ffe8a-5c72-4878-84d0-662ee6ce128c</t>
  </si>
  <si>
    <t>6c739092-a23c-4a58-ad66-8feaf6ae41e9</t>
  </si>
  <si>
    <t>75506d31-00e2-48e3-bdc7-02dd316ae4c7</t>
  </si>
  <si>
    <t>df230496-d385-4cd9-a9d4-a7594dc9d1b7</t>
  </si>
  <si>
    <t>b78483e3-aeb6-4b9a-ad22-d92e79c8aa81</t>
  </si>
  <si>
    <t>f528c27b-ba9c-43f8-bbe2-dfc1614cc260</t>
  </si>
  <si>
    <t>5ecd156e-9643-46b8-8faa-69e29e9424be</t>
  </si>
  <si>
    <t>4595abaf-899d-4fba-9df4-e20306e50eae</t>
  </si>
  <si>
    <t>da7972b1-4b12-4aa6-a380-3150029befc0</t>
  </si>
  <si>
    <t>abfb5680-0b44-41bd-96fe-a0af029cd64e</t>
  </si>
  <si>
    <t>c576492e-5859-478f-84d0-2d5ea72d3bd8</t>
  </si>
  <si>
    <t>0ffa4360-5ac7-489b-90f3-8268810768d9</t>
  </si>
  <si>
    <t>0e149576-148a-4244-9bf4-aaf05efb93a4</t>
  </si>
  <si>
    <t>cb905d4f-53af-4a59-93c4-a5f17fd681db</t>
  </si>
  <si>
    <t>f090c37c-ccf2-41ec-a777-d293485d826a</t>
  </si>
  <si>
    <t>105f93a5-f06a-4c2a-b22e-40f9cffdaeee</t>
  </si>
  <si>
    <t>f9025cff-09e5-4020-9f23-133f2ef63343</t>
  </si>
  <si>
    <t>e70815f0-932c-4d07-9070-806addd10f87</t>
  </si>
  <si>
    <t>632eb978-0b91-43df-b899-6f68a5f29c86</t>
  </si>
  <si>
    <t>da668d71-12dc-40a5-9c40-786d826fd96c</t>
  </si>
  <si>
    <t>5a773c4c-5aa8-421b-be67-67939591dba9</t>
  </si>
  <si>
    <t>43efa160-a09b-447f-a999-03f2dc726174</t>
  </si>
  <si>
    <t>84bc01ba-69df-4b90-a33b-426b1bffcf9b</t>
  </si>
  <si>
    <t>2390ea8d-8837-441a-bca7-702e9870dc1d</t>
  </si>
  <si>
    <t>7353332e-863c-41d6-8a9e-914a39be8d78</t>
  </si>
  <si>
    <t>4591d97b-13d0-4635-a0b6-f24236eb0e44</t>
  </si>
  <si>
    <t>55784521-0e0b-41ab-b08a-e031e5244cd8</t>
  </si>
  <si>
    <t>78775bf3-8883-4348-815c-c203b8178748</t>
  </si>
  <si>
    <t>f9d9dd11-0608-4c55-ae01-bb6d7ef0b449</t>
  </si>
  <si>
    <t>cf46d75b-aa36-4149-a780-3a708cf30e4a</t>
  </si>
  <si>
    <t>34197593-dc88-4a35-ae95-88163e8fa324</t>
  </si>
  <si>
    <t>f1712d34-842b-4720-a5d3-9c302423c9b7</t>
  </si>
  <si>
    <t>917d178f-6ede-4099-8a7f-60cdd9a210e8</t>
  </si>
  <si>
    <t>82840209-e7f4-4901-801c-5bed81d4a6d9</t>
  </si>
  <si>
    <t>3239d3ff-c375-4ab9-9294-b97928822c73</t>
  </si>
  <si>
    <t>6e2b9ab5-3673-4c49-92a3-e6bd4261948c</t>
  </si>
  <si>
    <t>6c840046-fdf9-485b-a634-16fc5b9c7821</t>
  </si>
  <si>
    <t>2c1d69e5-e0b9-4687-9e75-cdb48dd23b61</t>
  </si>
  <si>
    <t>1b6539ba-0455-4377-8a17-44b467031a58</t>
  </si>
  <si>
    <t>5afd28ec-08ca-4653-bc5e-fd3922ebc6a8</t>
  </si>
  <si>
    <t>1c12710a-232b-4208-b72d-f11f69bda78a</t>
  </si>
  <si>
    <t>1f9e80a9-ae37-4bc8-8cc5-9adca50e55d9</t>
  </si>
  <si>
    <t>169fc88c-51b8-4f86-a293-26b39192cfb3</t>
  </si>
  <si>
    <t>fbac345f-2a88-49fe-8bd1-38b5abbc6070</t>
  </si>
  <si>
    <t>918dbf46-d50f-4bec-b2d4-a01262ab91e4</t>
  </si>
  <si>
    <t>82aa1394-7158-4eff-836f-cbda2e95f84e</t>
  </si>
  <si>
    <t>c91a6eb7-d594-4670-a1a8-6b5aa34949ea</t>
  </si>
  <si>
    <t>e87b6140-ffde-432e-a62f-161400d07b73</t>
  </si>
  <si>
    <t>f78ee2e8-8270-4431-baaa-1ca863f0796c</t>
  </si>
  <si>
    <t>b17e0606-0769-490c-9581-d7b30e071cca</t>
  </si>
  <si>
    <t>3c2f83db-7318-4442-a6cd-5f9c16f47e3b</t>
  </si>
  <si>
    <t>fc0870ba-dd69-4637-ab2a-c446731d60fe</t>
  </si>
  <si>
    <t>86b89c1c-cb5a-49f9-b69b-024667d3098a</t>
  </si>
  <si>
    <t>c0c6040e-ea18-40b6-839e-d319fd04348a</t>
  </si>
  <si>
    <t>e7f7c5f7-0f9b-4eb7-b752-4e5bdd7d9468</t>
  </si>
  <si>
    <t>69ea9ae6-ea84-4e75-9db5-76fe8d414e51</t>
  </si>
  <si>
    <t>182de38f-6211-4825-859d-966fb97bf71d</t>
  </si>
  <si>
    <t>ff23f793-ae2b-42d8-8fbc-4be4395b7e4a</t>
  </si>
  <si>
    <t>5b9e8584-b21c-4f48-90eb-303f917f7fd5</t>
  </si>
  <si>
    <t>071d56a1-3282-4788-bcc1-2ea9a746fa6a</t>
  </si>
  <si>
    <t>77feb9d2-f187-4495-b14b-22f82a263fe3</t>
  </si>
  <si>
    <t>e62ac5a5-cd2a-4c52-b09c-cad326470d7c</t>
  </si>
  <si>
    <t>2767c391-0347-4b72-9902-2e3238c5e60f</t>
  </si>
  <si>
    <t>d38b58db-5a79-415e-84a3-a489e054e081</t>
  </si>
  <si>
    <t>ffa556e2-23e6-452e-9ccf-9bfa5f07c4fe</t>
  </si>
  <si>
    <t>4cef0938-0f8b-403c-b6ff-d446cc00a583</t>
  </si>
  <si>
    <t>80872a1d-cd98-4f27-bdfa-f1259b908f49</t>
  </si>
  <si>
    <t>5012a1c0-04af-43ca-b6cb-8e24b84e55f5</t>
  </si>
  <si>
    <t>3cab19ec-252d-4926-81df-6a9fdd952f7c</t>
  </si>
  <si>
    <t>8296d353-0ca8-41a8-b344-a12fcfa7e21c</t>
  </si>
  <si>
    <t>7832d516-b720-4527-ab07-9c1d944c30b4</t>
  </si>
  <si>
    <t>991dba1c-7117-4e84-854c-600abe19408a</t>
  </si>
  <si>
    <t>49dc69a0-4557-4d3d-bd71-1f6a3f9d93b6</t>
  </si>
  <si>
    <t>d7a1f2d3-9bda-458b-9f75-f804fc409ff9</t>
  </si>
  <si>
    <t>607c75f1-22fd-47a5-bd0b-33c0c52f7811</t>
  </si>
  <si>
    <t>0d4b559a-c108-4707-8fd3-0bd95c74d1fb</t>
  </si>
  <si>
    <t>a08d6427-f626-425e-945f-1b0dc04b885f</t>
  </si>
  <si>
    <t>68ac71d5-1a52-41f7-b7bc-5cedc9f35bb8</t>
  </si>
  <si>
    <t>50147e5e-c08a-427e-bf4b-b8a3900f193c</t>
  </si>
  <si>
    <t>b81e8861-1db8-4655-b294-63c0085e198b</t>
  </si>
  <si>
    <t>bf6af4c8-057d-4622-81a5-22e96657e06a</t>
  </si>
  <si>
    <t>7af2284b-0e0c-4341-a195-6df01b0aa3f5</t>
  </si>
  <si>
    <t>eb3e7fc3-8077-425e-a330-6ffc48af77b4</t>
  </si>
  <si>
    <t>2944509b-0187-41c3-b4e3-a9e549cbc453</t>
  </si>
  <si>
    <t>0af9b95c-05bb-47d0-8f98-94090a28c9df</t>
  </si>
  <si>
    <t>b4530a83-9bce-4dbd-8353-764970be7b6c</t>
  </si>
  <si>
    <t>7c926725-3190-4d5c-804e-081593e77427</t>
  </si>
  <si>
    <t>1e3e0fa6-df9e-4ceb-bb5f-dcbb0d287cc3</t>
  </si>
  <si>
    <t>40afc8e3-d4eb-4e1f-9a7e-2cbda231e79c</t>
  </si>
  <si>
    <t>70ef0bef-4cf7-412a-ad3b-617d6eac63f5</t>
  </si>
  <si>
    <t>d8d4b2ff-68e5-4e28-a108-bee8f0f4e048</t>
  </si>
  <si>
    <t>b97f33f2-ca18-4e8b-bf68-8960e0cfe927</t>
  </si>
  <si>
    <t>b3baffad-5819-4bd0-b199-beaa9124b191</t>
  </si>
  <si>
    <t>37082b44-9035-49f4-84cc-ee0640e3bdae</t>
  </si>
  <si>
    <t>c8e119be-4c5c-4082-b17d-16202474b109</t>
  </si>
  <si>
    <t>d71717fd-540b-4d1d-abe3-cd44591fb9e9</t>
  </si>
  <si>
    <t>eb83dd1f-14bb-44d7-a104-0c20efd6f152</t>
  </si>
  <si>
    <t>acea7a22-216e-4068-8cca-c9b17d009575</t>
  </si>
  <si>
    <t>4fc07db4-b6e0-48c8-932e-d225d378cb1e</t>
  </si>
  <si>
    <t>1667e12c-d8eb-4e7d-a800-9ccc481e8823</t>
  </si>
  <si>
    <t>83222e8b-21d5-49aa-9cf5-163c0fab73bf</t>
  </si>
  <si>
    <t>6142b841-6254-4ab1-9356-6aff41b36dbb</t>
  </si>
  <si>
    <t>6b46ebee-50a3-4bc9-b50f-ee3964d33dd3</t>
  </si>
  <si>
    <t>5a84a6f4-06a8-430d-97a3-31c429f59982</t>
  </si>
  <si>
    <t>86c3831a-4a7f-4a37-8e23-091f03eac278</t>
  </si>
  <si>
    <t>f56ea5c8-77c5-4fc9-959c-7bd04db2a795</t>
  </si>
  <si>
    <t>134c3061-a7e8-4a50-a9e7-64a2c53ac997</t>
  </si>
  <si>
    <t>15e92fcb-afd8-4a2c-a782-fcd4848f77e0</t>
  </si>
  <si>
    <t>72f6ec1d-99b0-4be8-82ca-b97b2898fcb1</t>
  </si>
  <si>
    <t>086c5660-16ab-469c-b623-d6e24c1c067e</t>
  </si>
  <si>
    <t>fbeed9d7-2b73-460d-a915-830c3dbfab4f</t>
  </si>
  <si>
    <t>903f2ca7-bb66-4429-a226-1df9b89686a5</t>
  </si>
  <si>
    <t>df0845c6-2578-43a0-9ec8-d0180147da87</t>
  </si>
  <si>
    <t>35ae60f4-0a0c-400c-89bb-fcc31902ef8b</t>
  </si>
  <si>
    <t>3329d534-d310-4c00-99d2-9017778fcc7a</t>
  </si>
  <si>
    <t>81a754fb-9380-46e6-afe3-7f1dce5250de</t>
  </si>
  <si>
    <t>eb5f6fd8-e6e1-4cf2-a177-846b9300cea4</t>
  </si>
  <si>
    <t>9b95bb57-f606-4510-aa85-5b9f0d1256f3</t>
  </si>
  <si>
    <t>162438c9-d1fd-4233-84c8-8406298e5a6f</t>
  </si>
  <si>
    <t>3fc6560e-5ca2-4bff-b18d-a8f6de790c98</t>
  </si>
  <si>
    <t>3369f552-1ebe-42df-ae4c-b680f5392df3</t>
  </si>
  <si>
    <t>ff632fb5-d60e-4e68-af20-5ae516d18503</t>
  </si>
  <si>
    <t>e0d3c911-c1b9-4e5c-8dcc-1bf3733359ad</t>
  </si>
  <si>
    <t>269694f2-ca00-4991-9f68-44c83c14599c</t>
  </si>
  <si>
    <t>98644a15-9047-4fae-8677-fda9e47ff1ea</t>
  </si>
  <si>
    <t>9820616f-18d5-4655-8e0a-5e9ce7ec71b6</t>
  </si>
  <si>
    <t>b16cc7c0-d453-4ec5-8d51-9354793bebaf</t>
  </si>
  <si>
    <t>2c3f397b-948c-4476-947c-501af57c2faa</t>
  </si>
  <si>
    <t>441512ae-3327-44cd-9f83-d2f385fce072</t>
  </si>
  <si>
    <t>fa625eb0-e0b9-47f3-a5e3-de112c85fc26</t>
  </si>
  <si>
    <t>3d376412-c313-4899-8b43-d9b50f0851a9</t>
  </si>
  <si>
    <t>ae675fb5-3552-4b47-a18b-42c2b305ba32</t>
  </si>
  <si>
    <t>11b17d52-990e-4faf-bae2-514634ac2c04</t>
  </si>
  <si>
    <t>1efbb9b1-d36a-4d6f-8d51-867acd94aca2</t>
  </si>
  <si>
    <t>e1fd343f-af52-4672-bf5b-1fd6a60f51e8</t>
  </si>
  <si>
    <t>7822930a-61e2-47e1-8c3b-41ff447410ba</t>
  </si>
  <si>
    <t>099b4064-ff9d-4983-bc00-2b8ebdb126e3</t>
  </si>
  <si>
    <t>f0b4c69f-6bae-4878-bf77-c0e94cc460aa</t>
  </si>
  <si>
    <t>616c0eed-ba77-4998-8cf9-f368060f72dc</t>
  </si>
  <si>
    <t>ca866130-a562-4928-9e44-084b46d166aa</t>
  </si>
  <si>
    <t>80caf338-7f5c-4214-917d-a97c61dddd03</t>
  </si>
  <si>
    <t>6225939a-f114-4b45-92af-51f50e23dfd3</t>
  </si>
  <si>
    <t>3674bf3b-3af2-4cf7-885f-a0f0df9c9e66</t>
  </si>
  <si>
    <t>db9157ab-c3e9-4764-a3a9-7ce4732dfc4b</t>
  </si>
  <si>
    <t>bcc6e52c-c36b-49a8-be10-c56274cad6bb</t>
  </si>
  <si>
    <t>6fcbd3d5-c6cb-4a36-818f-b7983b1658bf</t>
  </si>
  <si>
    <t>97402716-4b1d-4563-96b0-6ea7e8522da5</t>
  </si>
  <si>
    <t>de9c3a24-1077-4dc0-b8c5-db4175f74630</t>
  </si>
  <si>
    <t>3e079966-aaa0-444e-9298-e1f90cde899e</t>
  </si>
  <si>
    <t>4b4b59a5-954f-4399-8f7b-ca64830fd324</t>
  </si>
  <si>
    <t>abd432e1-e019-43d0-afd6-01ee769545e5</t>
  </si>
  <si>
    <t>dfc1f53f-2763-4aaf-89ce-d03f0e5c3835</t>
  </si>
  <si>
    <t>be53be90-588a-4f76-8afd-55e28573a5b5</t>
  </si>
  <si>
    <t>f6a4a7c1-b8fd-45b7-aec7-5f14569880aa</t>
  </si>
  <si>
    <t>f9ea07eb-f580-4d26-b2f8-e591fbe737db</t>
  </si>
  <si>
    <t>fe61d6e8-e499-4421-a373-3de7481aaa5c</t>
  </si>
  <si>
    <t>4ec6b841-114c-4a48-a4f8-de77e869bf5d</t>
  </si>
  <si>
    <t>a5d0259b-455d-4dea-92bf-78978fc1cba2</t>
  </si>
  <si>
    <t>40b560b7-dd11-4566-a36e-941ebe9bb130</t>
  </si>
  <si>
    <t>b729260d-9d63-48cc-80cc-72fd1a72b4f9</t>
  </si>
  <si>
    <t>385b29f9-a38f-4c9d-8ce0-23b9dc8a83dc</t>
  </si>
  <si>
    <t>920241d2-bde8-4dd6-bdb4-4070469795d1</t>
  </si>
  <si>
    <t>21d110a3-d13f-4793-8806-81f937f79301</t>
  </si>
  <si>
    <t>06abaf24-85d3-4200-b983-61cee88254fc</t>
  </si>
  <si>
    <t>b3ecd3fc-b3c9-4d33-8efb-d18b4011f838</t>
  </si>
  <si>
    <t>9db642e8-cbf5-4787-99c2-f4632ad0a640</t>
  </si>
  <si>
    <t>cdc6be36-3f47-4984-9d4d-f5ea90079ecb</t>
  </si>
  <si>
    <t>c272846b-ca6f-4ad1-855d-0d5f27776eba</t>
  </si>
  <si>
    <t>f198a6da-8081-4b11-8d41-7fbd27154319</t>
  </si>
  <si>
    <t>f40653d4-da5a-4839-ac1b-7af3dc7206e6</t>
  </si>
  <si>
    <t>c866f5bb-d79e-4552-b11e-21f41c6c0880</t>
  </si>
  <si>
    <t>c27fde4e-169a-41a6-9c7f-1c0026999b77</t>
  </si>
  <si>
    <t>99d04329-0910-4386-bc2c-fdf37c9359f4</t>
  </si>
  <si>
    <t>02f265a6-87ac-4cde-a81e-cd0bd8ab0feb</t>
  </si>
  <si>
    <t>14484ce7-73c0-4f37-bf4c-f84dc335b47a</t>
  </si>
  <si>
    <t>a52d5706-e560-4cd7-81a0-ea7fd9ad87be</t>
  </si>
  <si>
    <t>163ceac2-0693-4e34-9478-40b75cd34559</t>
  </si>
  <si>
    <t>03054d43-0f04-459a-9640-51287793f457</t>
  </si>
  <si>
    <t>9bc15dde-ddb3-4113-8aea-695d7e988782</t>
  </si>
  <si>
    <t>261c8fce-c019-4931-a827-09cc0cb3eb44</t>
  </si>
  <si>
    <t>58c2569f-a583-4573-aab5-ede338bacdd8</t>
  </si>
  <si>
    <t>ff2a6167-8ec4-4e78-8692-9d870a331bee</t>
  </si>
  <si>
    <t>8917caa3-2ac4-49fd-a3b6-886f0e585919</t>
  </si>
  <si>
    <t>45561bef-ba5b-47b4-a9d0-e9e9d6098759</t>
  </si>
  <si>
    <t>94386ed8-65fa-4e2e-8a06-c39b4f8afde8</t>
  </si>
  <si>
    <t>ad7ccbcf-af43-4496-9ef0-7c6d865ec076</t>
  </si>
  <si>
    <t>b70944a6-4902-47e4-9e25-f395d53a6988</t>
  </si>
  <si>
    <t>9475d6eb-6657-44b8-a74b-b4ea79d16359</t>
  </si>
  <si>
    <t>3fa31e08-7333-4c1b-944f-7fb4c49ca033</t>
  </si>
  <si>
    <t>88b76342-5d5c-4480-97be-7fadda592b4e</t>
  </si>
  <si>
    <t>3055117c-7c81-408f-8dcb-c25292a43a79</t>
  </si>
  <si>
    <t>33f0b36d-7e0f-43f6-b5f1-6c0bf0cd6918</t>
  </si>
  <si>
    <t>f068e345-f2fe-4b52-a3bc-fcc352de5e3c</t>
  </si>
  <si>
    <t>c687dd9c-c374-4728-be3e-d75984174a16</t>
  </si>
  <si>
    <t>f6e2f02b-56bd-439a-bff5-03ddc995ed7b</t>
  </si>
  <si>
    <t>0d36a10f-ff0b-4074-91eb-bd254d724fae</t>
  </si>
  <si>
    <t>82950308-4bb7-4c04-998c-2e77116c9989</t>
  </si>
  <si>
    <t>75f7ac5b-c622-4b0a-8c75-9fd63d008730</t>
  </si>
  <si>
    <t>d7d9d0d8-106a-41b8-8143-5d19f0788602</t>
  </si>
  <si>
    <t>fd8b370e-9391-4eda-9613-0b8a9b1f441e</t>
  </si>
  <si>
    <t>29be18ed-7632-43db-b2f4-ac13fbecbb62</t>
  </si>
  <si>
    <t>aa230c5a-8fe2-4472-b751-d6ddb09c8311</t>
  </si>
  <si>
    <t>28d15398-d6cf-447c-883c-011a6f4e570c</t>
  </si>
  <si>
    <t>262b1b22-bdc9-4768-9f11-9aaabd6fc764</t>
  </si>
  <si>
    <t>7d3114ad-bf58-42af-9cf7-603e3a29c005</t>
  </si>
  <si>
    <t>3de3bfcf-d518-4b3d-9f37-46c05763cd07</t>
  </si>
  <si>
    <t>a65295f9-371e-436e-9000-a37fb38f224a</t>
  </si>
  <si>
    <t>970af8c4-01f9-4f6e-851a-26896b8c07ed</t>
  </si>
  <si>
    <t>c1bdee15-ce77-4994-a079-0f545cba9eb3</t>
  </si>
  <si>
    <t>ceed22ea-4de5-4959-baf3-7334e9442a7c</t>
  </si>
  <si>
    <t>fb30d6cc-6768-4e06-a8e9-f2f281a568b1</t>
  </si>
  <si>
    <t>9eda69ac-272c-44ae-af35-af66cd091d18</t>
  </si>
  <si>
    <t>6c151b5d-3112-4139-bd7f-d7332085ad1f</t>
  </si>
  <si>
    <t>74a723ee-52ca-4105-b03d-fa5b57ed708c</t>
  </si>
  <si>
    <t>1bea045b-cdd2-45e8-a824-62b5bdb8fc25</t>
  </si>
  <si>
    <t>85749dcb-4b6e-42af-87c5-241c649f7f89</t>
  </si>
  <si>
    <t>fdc79ef7-4cfb-423f-88a7-e291345dde6c</t>
  </si>
  <si>
    <t>e76ff657-071f-4556-91b2-e06ccc77f0ca</t>
  </si>
  <si>
    <t>92a0cf5a-d806-494a-ad74-5dcf77e7d499</t>
  </si>
  <si>
    <t>2b2e0f04-f919-4a82-a1bb-8292d0101a36</t>
  </si>
  <si>
    <t>7a1fb635-57de-4f6a-8806-2aeb5099d4c4</t>
  </si>
  <si>
    <t>f0eb63da-b632-4217-a664-e5877c8345dd</t>
  </si>
  <si>
    <t>aa58dbe1-6b06-44a0-9fe5-a50006556706</t>
  </si>
  <si>
    <t>fdd75832-f39f-4fb3-880d-b3f6437d6079</t>
  </si>
  <si>
    <t>5c767e9b-393b-4e08-a6b8-aee654bd7574</t>
  </si>
  <si>
    <t>51173c8d-deb1-4a3a-9525-b168295cc220</t>
  </si>
  <si>
    <t>1adcf569-8925-406c-b3db-6b1e56507137</t>
  </si>
  <si>
    <t>59266c19-cf47-4cdb-8d57-226e2434f126</t>
  </si>
  <si>
    <t>18bcaefc-7e7d-447b-815e-2334902d368e</t>
  </si>
  <si>
    <t>2556fceb-4f39-4692-a6fe-b4a8de211411</t>
  </si>
  <si>
    <t>28b471b4-21c3-4e17-93b1-2b1f39ea7603</t>
  </si>
  <si>
    <t>c5c7c888-ca02-4666-acb9-9d44ba0d304b</t>
  </si>
  <si>
    <t>4d962279-11ec-45b3-a460-ba82a0b2045e</t>
  </si>
  <si>
    <t>8cc63bd1-e115-49d0-9ae9-7d3a15a88d9c</t>
  </si>
  <si>
    <t>845f826b-936a-4c1f-afbf-245479827aca</t>
  </si>
  <si>
    <t>fc324d7e-d93e-4ecc-a253-978625536e93</t>
  </si>
  <si>
    <t>09402dd0-8309-4f85-b207-1a093b447637</t>
  </si>
  <si>
    <t>d54bf6b3-2b2b-47b2-9b08-663a7f3adf2f</t>
  </si>
  <si>
    <t>09c31098-39bd-4710-9133-386f9aef44e9</t>
  </si>
  <si>
    <t>6587cef8-0b98-473a-8022-34d1e2f28e0e</t>
  </si>
  <si>
    <t>25ae1c1a-175f-4c67-937f-e14b4b4cfb0f</t>
  </si>
  <si>
    <t>2455fa71-ca37-4f37-8cbe-051a1d7c82bf</t>
  </si>
  <si>
    <t>52e9364a-6833-415f-a017-d0b0f3f1a2a4</t>
  </si>
  <si>
    <t>98343448-0a9e-47b4-a15c-4ab1e2173076</t>
  </si>
  <si>
    <t>5323c6a2-1346-4a57-9121-95a9705ce1b8</t>
  </si>
  <si>
    <t>a5271a50-33d7-49eb-b85a-bc43e669e68b</t>
  </si>
  <si>
    <t>daa263be-ea4b-472d-a14a-08a04d351560</t>
  </si>
  <si>
    <t>9d302c71-7c62-486a-bb60-3c79dca8a299</t>
  </si>
  <si>
    <t>8a635587-9e9f-4cb0-be99-d6ee71591666</t>
  </si>
  <si>
    <t>ca162fd2-afaf-4da7-90a9-0ae17e8f6f01</t>
  </si>
  <si>
    <t>5433bcf9-a670-40f1-a984-f7f4daa6110c</t>
  </si>
  <si>
    <t>f277ce1b-b2d7-4304-aa36-7f6b2e492c02</t>
  </si>
  <si>
    <t>1a51b62f-61c5-4392-bc24-357b304352ce</t>
  </si>
  <si>
    <t>12cc10f8-c462-4ec2-a8f3-417472bcb936</t>
  </si>
  <si>
    <t>47b009f9-1ea5-41f9-a89d-95e940b3b5fe</t>
  </si>
  <si>
    <t>d6fbf516-d794-418f-95a4-be15de2e4e60</t>
  </si>
  <si>
    <t>8bdabb32-730b-4cb1-862c-8c8d4112c26a</t>
  </si>
  <si>
    <t>260b8f68-7105-4a21-87f8-c165755ed08f</t>
  </si>
  <si>
    <t>e600fb9d-ca3b-4eb6-a392-c51b189ad191</t>
  </si>
  <si>
    <t>9a0aa94a-b7e7-4fd0-b27d-7ae46bb3883e</t>
  </si>
  <si>
    <t>5c4b9bd7-46e2-4f88-8989-20451506d3b3</t>
  </si>
  <si>
    <t>dafbe094-4edb-416a-8551-1a2edb745d0e</t>
  </si>
  <si>
    <t>cc5ed6d4-4476-4c91-a8c4-b2776d2bc7a5</t>
  </si>
  <si>
    <t>04d96236-7f70-474a-af2b-5f6a78c8b823</t>
  </si>
  <si>
    <t>0ca760bc-46a1-468f-b854-07fddbe55322</t>
  </si>
  <si>
    <t>01053b72-14e2-44b8-86cf-cb1647484718</t>
  </si>
  <si>
    <t>a4f3690b-ab09-4d3a-ab8b-a78b2bc51a1f</t>
  </si>
  <si>
    <t>929402d6-e267-43c0-a7f1-645448f43012</t>
  </si>
  <si>
    <t>ab51de96-9a76-4cb0-b3ef-aa7fe5f4aacd</t>
  </si>
  <si>
    <t>9e1fbfb6-4c8a-40a4-a8fd-789794a269a0</t>
  </si>
  <si>
    <t>d725e8e5-71c2-4a6d-abf0-e53a41a5299c</t>
  </si>
  <si>
    <t>cdcaf0dc-7fac-4dec-bc01-c0d2b1bc0e26</t>
  </si>
  <si>
    <t>5e8a2126-ee2b-4662-b7d1-7a5ddfbe543e</t>
  </si>
  <si>
    <t>ad7a9f1e-6842-4098-98c0-93e7ca249e7b</t>
  </si>
  <si>
    <t>e19d538c-114e-40a8-94e6-24b8d639dcd8</t>
  </si>
  <si>
    <t>f68404f4-ab20-4691-9699-93640a328f17</t>
  </si>
  <si>
    <t>b329b7dd-4b04-4309-86d4-9ea86c689aaf</t>
  </si>
  <si>
    <t>26f1a24f-b80b-4b82-8561-6abe6b671f95</t>
  </si>
  <si>
    <t>fcbd3949-d851-4e61-a3ad-d256886446a7</t>
  </si>
  <si>
    <t>3aab0bfb-c638-4d8d-84a4-70d8998e1ac8</t>
  </si>
  <si>
    <t>9a5380d8-31b8-46e9-a3c1-db618b798b03</t>
  </si>
  <si>
    <t>34af6c21-394d-47f7-872d-405ebb7bfcea</t>
  </si>
  <si>
    <t>66aafa01-78d6-4eeb-a3e0-bfc96c474261</t>
  </si>
  <si>
    <t>5c6761ee-dcd6-4fe2-8738-a908ba8bfb53</t>
  </si>
  <si>
    <t>9bae08ea-f31a-4ae4-8b04-b707f6a28e22</t>
  </si>
  <si>
    <t>2779b230-3603-40a2-9deb-0c054b33ff9f</t>
  </si>
  <si>
    <t>fcbb0a34-498c-4d3f-a1ac-4060048d3c50</t>
  </si>
  <si>
    <t>5206fa7a-9c72-4148-88dc-9dc138d78413</t>
  </si>
  <si>
    <t>521c417b-aae0-4aa1-89d4-566aed439d71</t>
  </si>
  <si>
    <t>7b148a77-3c2e-45e4-af66-28af0b3516c5</t>
  </si>
  <si>
    <t>5801dde3-cdf3-4863-a785-7799b292b53e</t>
  </si>
  <si>
    <t>cccd892e-a956-405b-8b51-0748557f51bf</t>
  </si>
  <si>
    <t>84fb286f-946f-4222-afaf-8021a201a556</t>
  </si>
  <si>
    <t>a3712f20-5924-4f28-8580-e1d19c679c57</t>
  </si>
  <si>
    <t>6d42dd54-d230-4180-ab88-63313a88a4b1</t>
  </si>
  <si>
    <t>e3029bb3-5d3f-43e7-8998-4e539e2bab75</t>
  </si>
  <si>
    <t>056cf3ba-b8e4-4e83-85a4-87d64c598fcf</t>
  </si>
  <si>
    <t>156ca617-040a-4c4f-98c6-acb98e1da903</t>
  </si>
  <si>
    <t>208c53e0-9889-421b-9446-7db2f8737ebf</t>
  </si>
  <si>
    <t>ce1fec4b-2cb8-492f-9a0e-4faf18ca848f</t>
  </si>
  <si>
    <t>164307ef-2434-46d7-96c5-0021df910198</t>
  </si>
  <si>
    <t>1436fdd6-16e0-4d77-a988-1ff8c3f1f2c5</t>
  </si>
  <si>
    <t>4c3204e1-d9a8-4ab5-88f7-ae183df6e54a</t>
  </si>
  <si>
    <t>23f37762-762b-4052-ae25-8c1ae8161b76</t>
  </si>
  <si>
    <t>26e43fa3-f9b4-4b0e-a12a-642ebc721fda</t>
  </si>
  <si>
    <t>1139ef57-b5e0-4f63-8e33-3620beb16704</t>
  </si>
  <si>
    <t>2e464df8-84de-491b-a7ba-4fa83b1cc3a6</t>
  </si>
  <si>
    <t>443f237a-ad50-47d7-96b6-d37ca19de9e2</t>
  </si>
  <si>
    <t>dc562004-a40b-49fc-9fc0-8466d350d52e</t>
  </si>
  <si>
    <t>d4c8a1f7-a2b3-4028-8195-dfc304b3d893</t>
  </si>
  <si>
    <t>684ae098-2009-44e1-8b42-0b427b960021</t>
  </si>
  <si>
    <t>eba026ce-996c-4eb2-8997-337f45374a3a</t>
  </si>
  <si>
    <t>ede06e2e-19b1-42b0-93b2-58946219666c</t>
  </si>
  <si>
    <t>fc1efc04-5b9d-4b75-b68f-99b7fdca8c0f</t>
  </si>
  <si>
    <t>5c3c2ab3-9d04-4b51-afba-e7b294fd5cbb</t>
  </si>
  <si>
    <t>6d88b2a4-626f-4ff1-8984-16ce28efb6c2</t>
  </si>
  <si>
    <t>278717ea-ce4a-49f2-bf6d-f8f719269f3a</t>
  </si>
  <si>
    <t>11da58d7-6c71-4753-ac09-d69a6fe50723</t>
  </si>
  <si>
    <t>dbc0fcfa-5189-4e2d-a4c5-5f18ef4c1744</t>
  </si>
  <si>
    <t>11711da9-fe41-41f1-b771-371d00cde9f6</t>
  </si>
  <si>
    <t>5624446e-f0b4-4b23-b3fa-3e26a1023078</t>
  </si>
  <si>
    <t>fa828638-d4a6-4528-abba-269e323f109c</t>
  </si>
  <si>
    <t>e3e83c20-c5d9-44fc-a376-54ee9fc75cfb</t>
  </si>
  <si>
    <t>89317035-18cb-4ade-9229-cbeecf02c60e</t>
  </si>
  <si>
    <t>f0e33630-7ec1-4784-a387-7dfb29f66565</t>
  </si>
  <si>
    <t>1c4f65a8-48fc-4318-a905-37e1cc029972</t>
  </si>
  <si>
    <t>39fec5ed-8af0-4ade-9a27-e2a8d1125cd9</t>
  </si>
  <si>
    <t>587523e4-3b0a-4803-ab19-28ca08bfaaeb</t>
  </si>
  <si>
    <t>51ff62b2-4137-46f8-ad2d-6871f2c162b6</t>
  </si>
  <si>
    <t>d62e4f09-c0a7-4037-8282-284dbb079076</t>
  </si>
  <si>
    <t>db2fee20-42a6-4029-8835-a52af17d3be6</t>
  </si>
  <si>
    <t>810676b5-2dd8-43f4-bde8-069d456c6b24</t>
  </si>
  <si>
    <t>c81e7015-8612-4bef-895f-31417767d639</t>
  </si>
  <si>
    <t>8997182f-c981-4f9a-a43e-829a8976ebf7</t>
  </si>
  <si>
    <t>bfaf59a1-6a8f-47ad-af08-235c7e559e29</t>
  </si>
  <si>
    <t>ea16f562-b45f-4e79-88af-0075f17e1f94</t>
  </si>
  <si>
    <t>2d4b71e7-6d98-4ad4-8268-39fbe784958c</t>
  </si>
  <si>
    <t>26362d7e-0016-43fe-8c45-2713e191ad05</t>
  </si>
  <si>
    <t>4a83d37e-d2fc-4aa9-a968-645a1e6cf34c</t>
  </si>
  <si>
    <t>b66af816-fb66-4541-a358-107afd96c29d</t>
  </si>
  <si>
    <t>bc2194aa-2944-44bb-81d0-5257883b02df</t>
  </si>
  <si>
    <t>b3b7ee0c-0ae3-480b-a1c3-d8104f05076a</t>
  </si>
  <si>
    <t>60c03980-e5e0-4136-8c25-463be6873fd6</t>
  </si>
  <si>
    <t>00862a7e-31d9-4d8b-ad05-4b95421f8218</t>
  </si>
  <si>
    <t>3d6c056a-cb74-48a9-a184-9b012ee9836f</t>
  </si>
  <si>
    <t>bc7d052e-1bc4-434e-81e6-6982b8cb24b0</t>
  </si>
  <si>
    <t>e0efa9e2-9c98-4934-9953-544942db052e</t>
  </si>
  <si>
    <t>d6539151-3c2c-468e-a779-95d8a91987c5</t>
  </si>
  <si>
    <t>ee726287-21d4-40a9-8e97-7ff97e86e419</t>
  </si>
  <si>
    <t>be68e74e-ea1c-464f-b572-db57111bb089</t>
  </si>
  <si>
    <t>fbb4322b-80a8-47fd-8e50-0ac0e41001fc</t>
  </si>
  <si>
    <t>408b2987-e0a2-46ae-a5cb-2dda84bde581</t>
  </si>
  <si>
    <t>aed51d80-0beb-4a4a-9609-159f58b824d8</t>
  </si>
  <si>
    <t>1322db7f-406f-48c6-b072-1e9f97dbacb8</t>
  </si>
  <si>
    <t>89dc71f4-0e06-45e2-aab6-be0d45ff05d3</t>
  </si>
  <si>
    <t>11d81373-33e6-4e89-a5ae-d70f2f51c924</t>
  </si>
  <si>
    <t>60135b00-8913-4862-b924-72bb195f6298</t>
  </si>
  <si>
    <t>6760df79-9070-4cf6-8728-93a8cb9f962f</t>
  </si>
  <si>
    <t>0e19c2a8-e7cc-4a84-9bde-cc271dd33168</t>
  </si>
  <si>
    <t>81e43f59-7e81-4085-aad4-c9eccea93ed5</t>
  </si>
  <si>
    <t>5a91763a-a6d8-44f7-8bad-4b412310ee5d</t>
  </si>
  <si>
    <t>f011a072-c465-44f4-b6b4-54ed5bbb008e</t>
  </si>
  <si>
    <t>0a3cb5ad-a833-49ab-88bb-cf548026d7d6</t>
  </si>
  <si>
    <t>2bb7ef6e-0449-4d21-9b0b-68dee1de6342</t>
  </si>
  <si>
    <t>67236842-d17c-4605-b4c1-e4f063f0d103</t>
  </si>
  <si>
    <t>54dd7eed-dd44-4e32-88ca-4bd3c680e02c</t>
  </si>
  <si>
    <t>a237f534-5b49-4fb0-b7ff-cd930f7fbd71</t>
  </si>
  <si>
    <t>de30f077-83db-441c-8c32-dc5666d07ff2</t>
  </si>
  <si>
    <t>0592390b-af15-400b-a838-42488bea301d</t>
  </si>
  <si>
    <t>b4aa1864-1f6d-450d-9dde-b5e5c0a71bef</t>
  </si>
  <si>
    <t>d8885d10-1bed-47cf-afdc-5e9b4b84d8b2</t>
  </si>
  <si>
    <t>4c0d162f-7a3c-47f5-a8e9-44f20e608837</t>
  </si>
  <si>
    <t>f2dc617e-ff13-49a3-b9fa-091fe748c884</t>
  </si>
  <si>
    <t>70da71f9-88a8-45fb-87e1-571e792319a5</t>
  </si>
  <si>
    <t>fce955ad-4bd6-40f4-8583-1c9518862836</t>
  </si>
  <si>
    <t>7cd51881-9a90-413b-9022-714dc86eacb3</t>
  </si>
  <si>
    <t>f94ee5ba-f394-46de-b24c-0ece2c485dab</t>
  </si>
  <si>
    <t>70278e07-f07e-469e-8069-7e27143aaf3b</t>
  </si>
  <si>
    <t>ad155d06-ead6-4f4a-8cf3-fb9832d29915</t>
  </si>
  <si>
    <t>050ea7b5-3fc3-49c6-a86a-6ad62fa85a7d</t>
  </si>
  <si>
    <t>2ab78b2b-e969-4692-b2f3-5583430cbf15</t>
  </si>
  <si>
    <t>af9d8835-5993-4a06-bd60-99794955b972</t>
  </si>
  <si>
    <t>a9e8b9ca-c9b5-489e-bde5-af06fe896c8f</t>
  </si>
  <si>
    <t>0024ee15-300f-4c30-8ba6-a8129106943c</t>
  </si>
  <si>
    <t>af3a758e-d813-40ed-b274-39af9bf5be0e</t>
  </si>
  <si>
    <t>d9161ea4-0b2f-4f3d-b598-235c6866f30d</t>
  </si>
  <si>
    <t>40b3127a-7f75-4c6b-905b-96abdf52104b</t>
  </si>
  <si>
    <t>bc379a3f-09db-4a6b-a534-4760cafbc755</t>
  </si>
  <si>
    <t>105de932-409e-481f-8c35-94b716c886d2</t>
  </si>
  <si>
    <t>c7605185-b7ca-47a0-86ec-e4a9656fbc1f</t>
  </si>
  <si>
    <t>32445816-eec2-46fb-97af-f7cedef17e5f</t>
  </si>
  <si>
    <t>a7c53d90-2c0c-44e6-9b20-3ee39b3a5f3a</t>
  </si>
  <si>
    <t>23cf2420-6262-44de-bcf1-2a6bb236b3f3</t>
  </si>
  <si>
    <t>437ca8c4-97f2-4007-b02d-ba3682d1f281</t>
  </si>
  <si>
    <t>265ee41c-a2af-4722-afa1-0e0ea456bfd2</t>
  </si>
  <si>
    <t>f22bc6a1-2adc-482d-bbc8-024b415d2ad4</t>
  </si>
  <si>
    <t>5421e934-e2ba-4825-9b3e-306ec4583c5b</t>
  </si>
  <si>
    <t>5830119b-ddaa-4b5f-ab1a-34c6819b070e</t>
  </si>
  <si>
    <t>b87ba839-941e-4493-8ce6-640cd4f2441e</t>
  </si>
  <si>
    <t>e17a83a6-797e-42fa-92ae-c6abd25945ee</t>
  </si>
  <si>
    <t>bd6820dc-f0c9-4813-b64b-4c57de9d8da0</t>
  </si>
  <si>
    <t>5dd4c4a7-154c-46d6-9ec2-6c49b7ea961c</t>
  </si>
  <si>
    <t>9223e8c6-add8-404b-8579-baad28764dfc</t>
  </si>
  <si>
    <t>c5e34014-9572-4720-b785-f63a3dab7612</t>
  </si>
  <si>
    <t>e968a1cb-11ea-4bb0-9405-ceb345e1f686</t>
  </si>
  <si>
    <t>37764c8b-6711-4d8a-a180-b34953567e46</t>
  </si>
  <si>
    <t>a5b783d1-bd1a-42f4-8bf2-2438263a30ce</t>
  </si>
  <si>
    <t>cc0ee1b0-fea8-4a36-9ce7-a953954c028d</t>
  </si>
  <si>
    <t>a2c45ff7-eb26-49e5-b93e-5cfe3db9b44e</t>
  </si>
  <si>
    <t>febb341e-7e4e-42d3-aaf1-b857d63f5a2f</t>
  </si>
  <si>
    <t>8eed48aa-a0a1-4314-9b02-7c7a7f58c4d5</t>
  </si>
  <si>
    <t>c8b12847-97e4-4808-bb42-412f07e2a676</t>
  </si>
  <si>
    <t>85e56d31-03ea-4886-a6a4-a67a6e3941aa</t>
  </si>
  <si>
    <t>dd59bb27-7a4e-4004-a3b6-0bbdd61c769a</t>
  </si>
  <si>
    <t>70be0a85-5f43-4169-a826-927afefb595e</t>
  </si>
  <si>
    <t>bbaedd49-aec9-4fe9-8e1c-773b91e1d443</t>
  </si>
  <si>
    <t>21ac572b-d0da-4683-a724-1651cad89914</t>
  </si>
  <si>
    <t>bd39dfb2-9410-47cb-9b78-88eaa3f3bd62</t>
  </si>
  <si>
    <t>e013e259-f148-4c08-80c6-73b154e8ad5f</t>
  </si>
  <si>
    <t>1d6a279c-b620-4240-afe4-a22a0a85f52b</t>
  </si>
  <si>
    <t>5910d67f-3127-4ee5-bfc2-a32072741c83</t>
  </si>
  <si>
    <t>f328dbde-69d5-4a2a-8f81-69be98391acc</t>
  </si>
  <si>
    <t>9740d6fa-9d64-487c-aaae-38a56e7aa9a7</t>
  </si>
  <si>
    <t>c88b2615-63d2-4355-b9f5-50fe46135c25</t>
  </si>
  <si>
    <t>0729aa0c-aee8-4dc3-a662-97e9afbb1133</t>
  </si>
  <si>
    <t>78aacf52-5033-4e51-b0b0-02c5451b6412</t>
  </si>
  <si>
    <t>0f194165-9390-41c2-9520-439af09fcfcd</t>
  </si>
  <si>
    <t>b36d7143-185f-4ea4-b41b-50f20c9df1b0</t>
  </si>
  <si>
    <t>79d2aec6-fdd9-4fd9-99b8-33dfab4f28d3</t>
  </si>
  <si>
    <t>2cb7bbe1-377b-4e66-8ae3-a647910d932e</t>
  </si>
  <si>
    <t>328f70ed-2675-4c5c-be16-884065192adb</t>
  </si>
  <si>
    <t>c7c9f5e5-b1e4-4261-bdc1-297b70bf5401</t>
  </si>
  <si>
    <t>754d58b7-5a0f-4852-a564-03016172073c</t>
  </si>
  <si>
    <t>3a0f6b47-77c5-49da-b6f2-3c62e6e740b1</t>
  </si>
  <si>
    <t>a73a7a0b-2282-42a2-9666-df9264cad576</t>
  </si>
  <si>
    <t>a7e547aa-c355-4e59-a4b1-4fb482d40e48</t>
  </si>
  <si>
    <t>d66e80cf-f463-449a-a429-5c2d88975934</t>
  </si>
  <si>
    <t>ff9f9ef7-e533-48ec-9315-b0a2f93a8916</t>
  </si>
  <si>
    <t>4fdc7a2d-7b88-4b62-81db-1d82c5d6a91c</t>
  </si>
  <si>
    <t>7bae7880-67f0-4013-84b4-f87b2c012a5b</t>
  </si>
  <si>
    <t>cd3f260b-6378-47e7-9d5a-52c8563877c6</t>
  </si>
  <si>
    <t>938a0944-d995-4c59-b3b8-ac55cee462ba</t>
  </si>
  <si>
    <t>77dc09d5-536b-4b28-98ab-e12c167baed1</t>
  </si>
  <si>
    <t>2730c9b0-0350-4433-bea4-1a4daa4dc218</t>
  </si>
  <si>
    <t>d0236c1b-ec43-4b40-a8db-98377e33c86f</t>
  </si>
  <si>
    <t>e25efc0c-3948-4981-8d33-01b9dd9967ce</t>
  </si>
  <si>
    <t>a6b9612e-05e7-40db-93f3-fd9885908013</t>
  </si>
  <si>
    <t>9beb0aac-6d91-4d90-be03-8c5917a74167</t>
  </si>
  <si>
    <t>43d87aa6-8b30-459b-be59-8979c9d06a52</t>
  </si>
  <si>
    <t>cade14db-6a41-4137-be9d-3be561a733e1</t>
  </si>
  <si>
    <t>0cb13a7b-6fce-487e-bfff-2eb50659e19b</t>
  </si>
  <si>
    <t>a1c10a5d-ec50-428b-979f-82b38f7a9e6c</t>
  </si>
  <si>
    <t>37cbd4cd-aa8c-460a-987a-e26898227094</t>
  </si>
  <si>
    <t>f285cc21-8ddb-4b8c-9612-91fcf0efb6f4</t>
  </si>
  <si>
    <t>3a126132-8767-4a86-8eda-a1db39f08ceb</t>
  </si>
  <si>
    <t>f3cf2c8b-31a9-4555-8cb9-d4f708510aa9</t>
  </si>
  <si>
    <t>2633209c-1e06-4340-bc1a-2fd7771312e3</t>
  </si>
  <si>
    <t>19c96c36-8009-4442-b65d-173e3d6ae6e3</t>
  </si>
  <si>
    <t>059272f3-16ed-4185-bd4c-8a7103b4fe80</t>
  </si>
  <si>
    <t>e1d503da-57fa-4065-91af-3f7da6e0e1dc</t>
  </si>
  <si>
    <t>0367ce76-0ab1-4df8-9499-c01664ac64e9</t>
  </si>
  <si>
    <t>014b2362-0609-4242-b0eb-3ab3fe5e406b</t>
  </si>
  <si>
    <t>fbadd3fb-17d8-41ff-b3e5-a0ffd06f7b54</t>
  </si>
  <si>
    <t>adfba0e0-6b6f-478a-a63f-3bdcd1599aef</t>
  </si>
  <si>
    <t>5c079e20-f494-47c5-806b-be41ef24bc43</t>
  </si>
  <si>
    <t>9a364e40-2ea7-424a-b403-4e9cc8eb03dc</t>
  </si>
  <si>
    <t>ad0f9572-5717-43c2-977c-293c89d86500</t>
  </si>
  <si>
    <t>2e03125f-1b65-4c00-8601-b4f8390ad020</t>
  </si>
  <si>
    <t>5163c8dd-64cf-428a-9c8b-72257c8758ce</t>
  </si>
  <si>
    <t>eff1fb78-e723-46ef-9044-1c0d65550d60</t>
  </si>
  <si>
    <t>67ee2b57-de3d-4360-b1c8-a2a934447715</t>
  </si>
  <si>
    <t>41f929a7-e4d1-4c57-bee5-3a9a83eee111</t>
  </si>
  <si>
    <t>a2305836-9700-4b32-b0c5-5ba478fb6432</t>
  </si>
  <si>
    <t>ebfc5834-2735-44b2-8921-c9185f5e1770</t>
  </si>
  <si>
    <t>46faa396-3f63-4f21-8abc-a1f7dfeafe97</t>
  </si>
  <si>
    <t>88d8e900-436d-436c-b9aa-0af33cba1834</t>
  </si>
  <si>
    <t>6e33626c-f07e-4f1f-9e5d-97575c01c433</t>
  </si>
  <si>
    <t>cc781c00-cc83-4a33-a706-8cb75d54b0c7</t>
  </si>
  <si>
    <t>f1aa65a8-e4e7-4986-a281-2511cf3a09c5</t>
  </si>
  <si>
    <t>b15756bb-2a0b-4ec2-9275-3b395ade29e4</t>
  </si>
  <si>
    <t>1a3d81b1-560f-41f4-b774-cb24b5d62fa3</t>
  </si>
  <si>
    <t>cda02634-4d9c-45d2-bb41-903ff09a7683</t>
  </si>
  <si>
    <t>f366c307-392d-42c7-a7fd-5861c4b9411e</t>
  </si>
  <si>
    <t>9e594e57-42c8-4ef3-9852-20e908661063</t>
  </si>
  <si>
    <t>84877db7-7d51-469b-a151-008198f593cf</t>
  </si>
  <si>
    <t>ea311398-f041-4a00-85f1-b25ef76b7668</t>
  </si>
  <si>
    <t>c54c86e3-a685-4f84-9957-9c90f1936e07</t>
  </si>
  <si>
    <t>8576f59e-968d-40dc-a1f6-c48f2e9ff710</t>
  </si>
  <si>
    <t>041dcb44-4141-4f53-a508-96638b498f43</t>
  </si>
  <si>
    <t>0b198ee9-444f-4263-b2ac-cb25d00a0dc0</t>
  </si>
  <si>
    <t>34331018-8cb1-4a25-9b6b-43024acbd4be</t>
  </si>
  <si>
    <t>c7095e23-e73e-4384-8d70-8a90caced7d4</t>
  </si>
  <si>
    <t>a0a1bbb6-7115-42db-b5de-dfecc8f05144</t>
  </si>
  <si>
    <t>db839f05-6e3b-44a3-a3f9-1db0bb13f996</t>
  </si>
  <si>
    <t>939526c0-b0c4-4cb2-820b-08196c5b76e1</t>
  </si>
  <si>
    <t>d156ea7d-6f80-47af-8f38-baec80d4ece3</t>
  </si>
  <si>
    <t>27012676-4ae6-4e5b-af35-a1030a7ae55c</t>
  </si>
  <si>
    <t>43bd7d63-eb6e-4861-a29d-561f0659ef0e</t>
  </si>
  <si>
    <t>291466c0-cda8-46be-af83-37f771d8be8c</t>
  </si>
  <si>
    <t>b4a3dd3b-dbde-4398-8640-c23d4627a36d</t>
  </si>
  <si>
    <t>c4e87157-36b6-4ebe-ae19-970f5659ff8d</t>
  </si>
  <si>
    <t>34143732-de1e-482f-89fc-2d2674030de5</t>
  </si>
  <si>
    <t>dac626ec-0698-4a0a-97a7-f23cd82ab3b0</t>
  </si>
  <si>
    <t>62406b76-fc43-4f1d-b376-5b78e45d11d5</t>
  </si>
  <si>
    <t>0e2c288e-5bab-4972-b4cd-36f41bd0988a</t>
  </si>
  <si>
    <t>142236ff-e6c5-45ad-9663-8a3df4c1b66b</t>
  </si>
  <si>
    <t>f7ff2812-775f-43cc-acfa-a803fd5d4f19</t>
  </si>
  <si>
    <t>862d1011-bf9d-4523-90f1-5134efe27194</t>
  </si>
  <si>
    <t>74ba3c16-c27a-4105-b93b-0154fc5390d9</t>
  </si>
  <si>
    <t>7735526d-f578-4ca7-9eff-fad52879ad5d</t>
  </si>
  <si>
    <t>afad728a-824b-40ac-84c3-c4aca6e8326a</t>
  </si>
  <si>
    <t>993b62c8-0e0c-4afd-9687-e565762863f6</t>
  </si>
  <si>
    <t>3d4b703d-51c4-4b72-9ced-7c6f0729cc75</t>
  </si>
  <si>
    <t>f5fabd17-9f59-42b0-bc25-76941f2cd74b</t>
  </si>
  <si>
    <t>b05ad82d-b740-4fc9-8aae-13e3f3552415</t>
  </si>
  <si>
    <t>e001d1cd-3aac-4b47-af36-e61fe5c0f33b</t>
  </si>
  <si>
    <t>f0bf3fd2-39c5-4ee3-b52f-490a77bbf48d</t>
  </si>
  <si>
    <t>c51b83b8-7e5b-47bc-b2e8-536423c697c2</t>
  </si>
  <si>
    <t>059b0a1c-096e-4a2a-8f73-44d6ce2b63d3</t>
  </si>
  <si>
    <t>ba2fcdd4-c0d0-4dc4-9133-23e4fc9a7775</t>
  </si>
  <si>
    <t>f3911159-0164-4022-9d2f-16492b6e703f</t>
  </si>
  <si>
    <t>480ec0c2-b65f-4aa9-a62d-a1df1abbd297</t>
  </si>
  <si>
    <t>c1ab7ffe-128c-40fd-8623-7cfb9d4b2a6b</t>
  </si>
  <si>
    <t>3feedab5-4339-4c0f-9d69-1792d0827547</t>
  </si>
  <si>
    <t>a45f6c4d-8225-4c1a-9c57-edb73bf4afc0</t>
  </si>
  <si>
    <t>97fe3d25-521d-4250-a80e-67ea5345c87f</t>
  </si>
  <si>
    <t>3c6e603a-00cb-4619-a83b-5f8ecf21e390</t>
  </si>
  <si>
    <t>5268303a-ef05-4a77-ace3-96b4089359c7</t>
  </si>
  <si>
    <t>b85758aa-a008-48ef-b86a-22683da432f6</t>
  </si>
  <si>
    <t>71a969a8-cbce-49bc-bd38-8de9c767ddf1</t>
  </si>
  <si>
    <t>a3b9ea68-1530-4beb-964d-48c159eaac7e</t>
  </si>
  <si>
    <t>6e1abdde-89ee-46be-8951-f7a02ee1c8ac</t>
  </si>
  <si>
    <t>bc828ab1-4c6b-46a2-9b98-9523a2f4230a</t>
  </si>
  <si>
    <t>654f9375-465a-4f5e-8363-9ea2b0c2d20c</t>
  </si>
  <si>
    <t>6e7e6003-0989-4faf-bb5c-9f6fd8417137</t>
  </si>
  <si>
    <t>bad95f85-c6b4-4ac1-ae90-b67406b0a2e0</t>
  </si>
  <si>
    <t>d958d95e-213c-4edf-9d3f-b1d2efe35ecf</t>
  </si>
  <si>
    <t>b0f90b03-9380-4612-b1fc-8b32a2808eb1</t>
  </si>
  <si>
    <t>064de20b-c571-4218-b402-805208417fda</t>
  </si>
  <si>
    <t>1899b7f6-d91f-4078-abf0-bf3e24c088dc</t>
  </si>
  <si>
    <t>c22a34b1-c39b-4a67-9e42-4b4caf2418b3</t>
  </si>
  <si>
    <t>c783dd4e-14ca-49cb-9c84-fe55ad12f4a1</t>
  </si>
  <si>
    <t>dfeb7b75-46bd-4309-883f-261bdb5a856e</t>
  </si>
  <si>
    <t>dc56d616-d0e4-4bde-bb2c-2af77c0f38d5</t>
  </si>
  <si>
    <t>88c33030-5731-483b-a479-aaf5032a724b</t>
  </si>
  <si>
    <t>73482fad-f3a3-44b8-bfb0-3864e442d7f7</t>
  </si>
  <si>
    <t>eb2f75fc-b912-4a96-8bbd-9ab42164f51d</t>
  </si>
  <si>
    <t>d7ea235b-16da-4f8e-90d4-e8db764ed99a</t>
  </si>
  <si>
    <t>85912915-0d6f-4518-a60b-4d424b670de5</t>
  </si>
  <si>
    <t>22837f0b-b573-4ee4-b45b-b6e9b0cad2e7</t>
  </si>
  <si>
    <t>be985e92-2f9c-4dc5-b4a6-224517411907</t>
  </si>
  <si>
    <t>23826415-7709-4108-a6e6-ef3644602bf3</t>
  </si>
  <si>
    <t>f84613d1-1bf6-4911-abaf-3c76644bd95c</t>
  </si>
  <si>
    <t>0311a34a-6594-41f5-b03e-d3df0b609090</t>
  </si>
  <si>
    <t>856829b2-78c1-4a04-93cd-52572eebb667</t>
  </si>
  <si>
    <t>40ae42fd-e4c0-4242-889d-899096488438</t>
  </si>
  <si>
    <t>28d8eb7e-e846-4adc-89fe-fba61dec20fe</t>
  </si>
  <si>
    <t>1ef64342-e539-483a-9ee8-8c32b2828821</t>
  </si>
  <si>
    <t>8d8b8f35-17b0-4ba2-a4df-e93a40d5498a</t>
  </si>
  <si>
    <t>ffe52ec2-5810-48a1-bce5-3334b19ae9b9</t>
  </si>
  <si>
    <t>36430525-c1c1-4098-89cf-d393b48b500b</t>
  </si>
  <si>
    <t>c7943229-05f8-42f9-9ca3-0e30738bb203</t>
  </si>
  <si>
    <t>341f4795-53b6-45a9-a06b-251fff983cb3</t>
  </si>
  <si>
    <t>a502efe4-dcaa-4de2-bf7a-cb93f810e777</t>
  </si>
  <si>
    <t>16d8059c-9eb7-45ab-a2d4-338a9782a659</t>
  </si>
  <si>
    <t>377ca445-3ce1-4340-9a43-5ba47764059c</t>
  </si>
  <si>
    <t>8e381589-b4b5-45c2-bf66-96898d815a8d</t>
  </si>
  <si>
    <t>e0679a3e-f32e-488e-b03e-9ba29734d8f3</t>
  </si>
  <si>
    <t>daca4ed1-d117-483e-83f9-cc553fdb99e2</t>
  </si>
  <si>
    <t>644a1d39-8552-4b35-89f4-0b948a6c68f4</t>
  </si>
  <si>
    <t>fb9cb9a4-6e67-40fd-977b-cad1f98e432d</t>
  </si>
  <si>
    <t>7b6f65f5-44c9-43c9-8418-07423e6dc8d7</t>
  </si>
  <si>
    <t>ebf44ec8-f52f-4ce5-aeaa-234405ef09fd</t>
  </si>
  <si>
    <t>d154a5ed-92dd-482b-b14e-c48a40f37b4a</t>
  </si>
  <si>
    <t>463ee395-9dbd-4709-87ac-5cf7edabb12b</t>
  </si>
  <si>
    <t>588d1407-9b6c-431f-9535-676806f35dd1</t>
  </si>
  <si>
    <t>00bef12a-ef85-4296-b0da-ddffe4841555</t>
  </si>
  <si>
    <t>0d038caa-1d95-4a77-87d9-c58050688f18</t>
  </si>
  <si>
    <t>3253dcd1-1353-4b0d-b9cd-3063642d550f</t>
  </si>
  <si>
    <t>57a4090e-600f-45c8-8b96-596f8e740258</t>
  </si>
  <si>
    <t>a3fd2ec4-a118-409c-bbd2-29e10ba2ed72</t>
  </si>
  <si>
    <t>1f003ae7-abad-48bc-ae54-f99616f8e3bb</t>
  </si>
  <si>
    <t>0fcc03eb-c31b-4822-a540-e8ef42af5a6a</t>
  </si>
  <si>
    <t>d893496c-c6b8-49d9-9c5a-cfcfdc85d0ea</t>
  </si>
  <si>
    <t>1d0235e2-7fef-46f1-8f13-1fa1982c8665</t>
  </si>
  <si>
    <t>1c797b9c-6479-46d7-ab77-f10c9c1841d8</t>
  </si>
  <si>
    <t>dc11ec52-56a6-410d-8ebd-c29e02145615</t>
  </si>
  <si>
    <t>ddf6473c-4897-4b3c-a1db-4b8869ee11be</t>
  </si>
  <si>
    <t>2d065e6b-d629-41f6-8b88-b6a7f205f180</t>
  </si>
  <si>
    <t>f7537231-d48f-482e-ab79-f83ceda21568</t>
  </si>
  <si>
    <t>c6839014-ab4a-4f6c-b5b8-d8376592fe80</t>
  </si>
  <si>
    <t>afeb36bd-d138-476f-b1aa-a0eeb3085544</t>
  </si>
  <si>
    <t>ddf52cce-c995-42e4-9948-0398710cf8f6</t>
  </si>
  <si>
    <t>01573ef2-f2a9-4953-9715-2bf6880f77e2</t>
  </si>
  <si>
    <t>42e53f65-5308-4f4f-b4d7-d1524b7e2730</t>
  </si>
  <si>
    <t>d872f661-03dd-4f5a-a090-c080afd88b52</t>
  </si>
  <si>
    <t>27b7e579-74f6-4230-887b-8e5db2ae9759</t>
  </si>
  <si>
    <t>6afe851b-e283-457b-ac2e-5f19c860b12b</t>
  </si>
  <si>
    <t>8104accf-6404-4af3-a842-3d6d241bb7a3</t>
  </si>
  <si>
    <t>b8b7d410-75f7-4d45-ac35-cd22d5a6f838</t>
  </si>
  <si>
    <t>489df01c-043c-4472-8966-c58854820690</t>
  </si>
  <si>
    <t>e560fe5a-6104-4fa1-b698-975d12d125b5</t>
  </si>
  <si>
    <t>4d4e323f-8d79-4ed4-a414-9357030fe9fe</t>
  </si>
  <si>
    <t>62bd4d11-4687-412d-b276-feaf3ca5c72a</t>
  </si>
  <si>
    <t>444e7192-36b4-4cfd-b38f-2a9408158275</t>
  </si>
  <si>
    <t>d70de2d2-273a-4d72-9f42-1b718862ae85</t>
  </si>
  <si>
    <t>bb6b2599-6e14-457e-a88a-340a532e38d2</t>
  </si>
  <si>
    <t>b533b7aa-84bb-4c23-a010-ed9418991597</t>
  </si>
  <si>
    <t>93981248-1eaa-47e7-a297-3d3851bf0221</t>
  </si>
  <si>
    <t>a3f8e7d2-3744-4a46-902b-5dc8a5fd698a</t>
  </si>
  <si>
    <t>b03ab018-4af5-4d65-9cad-31ce91443a42</t>
  </si>
  <si>
    <t>86e77117-4e15-4709-a0f7-2eada6e79f34</t>
  </si>
  <si>
    <t>db27f695-6708-4bc8-8f4e-e72e40735370</t>
  </si>
  <si>
    <t>ad762ae9-c4af-4c6f-b5ff-5d8a9aad6d06</t>
  </si>
  <si>
    <t>9ca0cd38-d3df-4f9b-9f1a-d966d50a6990</t>
  </si>
  <si>
    <t>33847188-833e-4db7-8802-defe64018dfa</t>
  </si>
  <si>
    <t>1fddeabe-28b1-4850-927a-1523123eed93</t>
  </si>
  <si>
    <t>8faf8536-54fa-4fb5-b1ae-f9aff3827769</t>
  </si>
  <si>
    <t>e24de0c7-b6a1-40e5-93ac-cc6b9f4665de</t>
  </si>
  <si>
    <t>faac93ea-6423-4fb5-94ab-bc04aea9e674</t>
  </si>
  <si>
    <t>5c90426e-7430-4efa-b4aa-90175e4e5787</t>
  </si>
  <si>
    <t>331b8716-cd7d-4c03-9956-1555682167b6</t>
  </si>
  <si>
    <t>576599cf-9bac-4dae-b658-adc4892599d9</t>
  </si>
  <si>
    <t>e0099c0b-b74b-49de-b397-f35d7559d30c</t>
  </si>
  <si>
    <t>1a3b43ce-d0c2-4781-993c-b70555a2b60e</t>
  </si>
  <si>
    <t>85b6fa50-6459-4767-bd7b-6f5c46d4146f</t>
  </si>
  <si>
    <t>b3b2eb3a-a39d-459a-a7b4-b34a1206f20b</t>
  </si>
  <si>
    <t>9557c502-4164-454b-984a-a9cf48b88c1b</t>
  </si>
  <si>
    <t>cd06c97b-b21a-428e-8cb1-c6cca9b28eab</t>
  </si>
  <si>
    <t>f24333e9-a495-4425-83fc-a23aaa425cfc</t>
  </si>
  <si>
    <t>ecdc8ad3-7965-4f0a-8d45-7a642a1e798e</t>
  </si>
  <si>
    <t>33cf9f06-87e9-4643-9389-28ccc61caf50</t>
  </si>
  <si>
    <t>f8d88679-d7bf-4776-82a4-ab38b52325e7</t>
  </si>
  <si>
    <t>78f68ea8-377a-4948-b922-782c0718b285</t>
  </si>
  <si>
    <t>c5d8f5ad-099e-4b01-92ad-b138b18880b5</t>
  </si>
  <si>
    <t>55f7f328-80ae-4284-8f97-03c31512a236</t>
  </si>
  <si>
    <t>cff9aeb1-2476-4ec5-861a-636224c6d768</t>
  </si>
  <si>
    <t>48d9065c-00a8-4775-bc15-a4b33261d6a7</t>
  </si>
  <si>
    <t>c7e44307-c598-4587-bf99-5f3e55ccea5e</t>
  </si>
  <si>
    <t>14cdd9b0-0a81-4458-a083-a706b2b02a67</t>
  </si>
  <si>
    <t>a14517ee-2853-4e6e-83a1-6db2ae14db11</t>
  </si>
  <si>
    <t>06b03067-2ccd-498e-8eb0-28a0d9fd7e2e</t>
  </si>
  <si>
    <t>41694b64-7800-461a-b5a0-7722015d97e2</t>
  </si>
  <si>
    <t>faafebb4-86da-4600-9a47-372e57540986</t>
  </si>
  <si>
    <t>6675e1db-b227-46d1-bbf1-fae417643fb4</t>
  </si>
  <si>
    <t>208be302-7101-4090-b686-6cf47be36e36</t>
  </si>
  <si>
    <t>44fda2c7-2cbe-4ad8-8a61-5952d67ce9ff</t>
  </si>
  <si>
    <t>2ccc45f3-ab28-44a3-a63b-899ba5339702</t>
  </si>
  <si>
    <t>d3c89264-a117-48bf-a3e4-2b236a5c83c7</t>
  </si>
  <si>
    <t>c52aeb7a-bf24-49e3-bede-10ebbd6bd856</t>
  </si>
  <si>
    <t>dc2604b8-2942-4171-a222-4621f2ed6f1f</t>
  </si>
  <si>
    <t>c3d3e44d-12e9-4058-8c0b-93c925826e5c</t>
  </si>
  <si>
    <t>26d15c4f-873c-4e53-b363-966cfc850392</t>
  </si>
  <si>
    <t>ead706c4-9ed6-44d7-b0fe-16f686509621</t>
  </si>
  <si>
    <t>78dabbca-2aa0-4429-ac3b-910ac286b9fc</t>
  </si>
  <si>
    <t>526a7fce-6587-42a4-a8b5-77ef252d8cd3</t>
  </si>
  <si>
    <t>58083d25-54bc-4139-8542-0e8b86ee74fb</t>
  </si>
  <si>
    <t>3b791d7e-9b55-4053-9b10-0a33b35abb40</t>
  </si>
  <si>
    <t>66f316e8-f1b7-4fa3-b7ab-d8f9a5aa723e</t>
  </si>
  <si>
    <t>d6b4bc54-d5a4-4075-a9de-ad9357e65be4</t>
  </si>
  <si>
    <t>0ecd6cf9-aff6-470e-936a-0b173ccd0e0e</t>
  </si>
  <si>
    <t>656458af-3b70-4a82-9885-ca4b7d2030c3</t>
  </si>
  <si>
    <t>2e1abbb3-8617-4c59-9f18-4c85fb736ae7</t>
  </si>
  <si>
    <t>6d1e5901-c811-4c9d-a052-e1b0e38b029e</t>
  </si>
  <si>
    <t>53572ae9-f95e-4e3c-a5ee-ac0fdf2ac24e</t>
  </si>
  <si>
    <t>7597df6f-c8be-4da8-bde2-5a528c7f4988</t>
  </si>
  <si>
    <t>e60ee59b-b973-4c08-a423-64140a272996</t>
  </si>
  <si>
    <t>d07ca302-21b8-4224-8ec2-61f70641e468</t>
  </si>
  <si>
    <t>843e85c8-0c4a-4f3d-a7f9-14e1cc5d9280</t>
  </si>
  <si>
    <t>b686f6f0-6fad-4837-80f8-da3451fab666</t>
  </si>
  <si>
    <t>f91186ad-e9f0-4ffc-afcd-b65518f89ad8</t>
  </si>
  <si>
    <t>9bca1e27-d229-40cc-bc7e-4e42927d1d81</t>
  </si>
  <si>
    <t>ecd6bdfb-2881-473d-ad2a-20a4ffc8c126</t>
  </si>
  <si>
    <t>7a6eb196-9211-4750-a334-e400e7915e43</t>
  </si>
  <si>
    <t>4f73e236-7e54-4448-b3e8-6cd12a057715</t>
  </si>
  <si>
    <t>284f7db0-828c-45d3-9138-53d0eb67180a</t>
  </si>
  <si>
    <t>d9c309be-e880-4ba9-81f8-f1245d48d11d</t>
  </si>
  <si>
    <t>0b438a88-96fc-4f20-a816-a7552151cd8a</t>
  </si>
  <si>
    <t>ecf97b9c-19aa-4e26-87d0-e542e3aee6bf</t>
  </si>
  <si>
    <t>f5862f52-0a81-4440-b9a4-6cbdaae714c7</t>
  </si>
  <si>
    <t>c9cd9cca-3edb-4667-b8fb-3ed4d069fb83</t>
  </si>
  <si>
    <t>49a77f3f-fe79-4e49-a998-474edccf6f22</t>
  </si>
  <si>
    <t>36164be3-4384-42eb-85dd-e19d26e8d6df</t>
  </si>
  <si>
    <t>edcd7d55-791b-4be1-bf85-530bf48063aa</t>
  </si>
  <si>
    <t>b0028dd3-b15c-4790-be91-1c65f4b1af57</t>
  </si>
  <si>
    <t>3b436041-cc98-4421-8b4b-f1854eab180b</t>
  </si>
  <si>
    <t>39cdf8b7-5f0a-4f30-ab5c-ef2bd04e0b82</t>
  </si>
  <si>
    <t>ece65787-b5af-4469-ae07-b07c5e310267</t>
  </si>
  <si>
    <t>ad608636-4839-4e50-86eb-550bcb043ad8</t>
  </si>
  <si>
    <t>ab80535e-e09a-479d-8090-7c12c85704ff</t>
  </si>
  <si>
    <t>1412036d-ef13-4e76-8a25-4f462b706440</t>
  </si>
  <si>
    <t>89528b32-5f2e-4a3d-b148-b9862622f6de</t>
  </si>
  <si>
    <t>b8e082db-83a2-4828-8157-c7c33ec85b19</t>
  </si>
  <si>
    <t>7b0a1495-770c-4de2-aaf6-72d07d339a8e</t>
  </si>
  <si>
    <t>c5e201a4-cf61-40f4-bf24-cd4a746b4c56</t>
  </si>
  <si>
    <t>eb0855db-ec7c-4216-a1a4-1700d2306b50</t>
  </si>
  <si>
    <t>448d06d3-af6c-4582-b99b-5acd49b53fea</t>
  </si>
  <si>
    <t>37d73cc7-f3f4-467d-8f03-738ef8f76128</t>
  </si>
  <si>
    <t>30ec6177-a525-4bc2-ad6e-9f92134e9725</t>
  </si>
  <si>
    <t>094166f8-e79e-4ef0-a391-4fd0ed43d761</t>
  </si>
  <si>
    <t>9ebd96a0-c9ea-4406-8998-369800ba4055</t>
  </si>
  <si>
    <t>b78e1941-5188-493d-9cef-902f41bf9f79</t>
  </si>
  <si>
    <t>2fc4a9bc-0aeb-4b4b-9ba5-529c9ca643e6</t>
  </si>
  <si>
    <t>6b7eab5b-ddb3-4c9b-9a14-e138090cc80a</t>
  </si>
  <si>
    <t>8e22aa49-8637-4326-b444-591d98b5ab9d</t>
  </si>
  <si>
    <t>ff657aca-fa7d-4ed5-aec8-fbfa38e5764d</t>
  </si>
  <si>
    <t>de7667b8-46a8-490f-87a6-65693cf29eef</t>
  </si>
  <si>
    <t>58e4a806-450a-4fb7-943f-5bd7697f4452</t>
  </si>
  <si>
    <t>8a24526f-ff12-44cf-8b46-4f73835d87b4</t>
  </si>
  <si>
    <t>adb8b766-44b2-4cc5-a259-b38fdf1304ce</t>
  </si>
  <si>
    <t>a120d3d7-2f14-48be-8ef6-5f5091ebb3c6</t>
  </si>
  <si>
    <t>0842753e-9fda-4cf9-ba65-a24c3d8e85df</t>
  </si>
  <si>
    <t>9353a65a-1b16-46cf-a768-7df869c8a461</t>
  </si>
  <si>
    <t>9d224be2-9d9d-4168-b4d8-9596f1b39902</t>
  </si>
  <si>
    <t>cc2c1fcf-acfd-4b83-b0ac-e895a220c04a</t>
  </si>
  <si>
    <t>df0bc778-557c-4f6a-a23c-92a8cbabd252</t>
  </si>
  <si>
    <t>879994c3-270a-43e9-b9d6-3e8412038753</t>
  </si>
  <si>
    <t>f78cf03b-6645-45d7-a644-f6fb532e4977</t>
  </si>
  <si>
    <t>0adb3891-9b8f-4ac3-833e-52060517d1ea</t>
  </si>
  <si>
    <t>739f5987-d1fb-4085-9b25-1173f1ec86ae</t>
  </si>
  <si>
    <t>4cec5948-83cf-4b78-874e-943ce78e4691</t>
  </si>
  <si>
    <t>99abbed8-4b49-42b4-905e-98efc56d3223</t>
  </si>
  <si>
    <t>bd2627e1-ca46-4b7d-b5e1-db17046d137b</t>
  </si>
  <si>
    <t>f5ca8b36-fbe7-4032-8510-c2644ffda88a</t>
  </si>
  <si>
    <t>5548be14-7fa1-4fe1-ae6c-05b67d82fc10</t>
  </si>
  <si>
    <t>b576a4c4-e1b1-4801-a75d-d077cdae33f1</t>
  </si>
  <si>
    <t>aa25f9c4-df75-4a9d-95c0-57611daecaf4</t>
  </si>
  <si>
    <t>4b289f14-cfe5-4829-af7d-91734792d482</t>
  </si>
  <si>
    <t>ecb597f4-d077-4470-b2f9-5bad469e34a0</t>
  </si>
  <si>
    <t>3c1413d1-b767-43bc-9d98-49d28aea6682</t>
  </si>
  <si>
    <t>b603cad0-1480-42b3-a1bf-a554e852f102</t>
  </si>
  <si>
    <t>f5b509e9-94a3-4c16-b93b-817e5acb1986</t>
  </si>
  <si>
    <t>c9f72dc8-ac51-413d-bb1f-ab319a4cddcb</t>
  </si>
  <si>
    <t>6dca565e-2c9f-4e1b-a0ba-8870bd61d806</t>
  </si>
  <si>
    <t>a3c2f4cc-cee9-4965-9a45-a5a3250a5c1f</t>
  </si>
  <si>
    <t>a6134755-bc2b-4fbe-b7c2-df3b0e136e83</t>
  </si>
  <si>
    <t>94e46235-4bb4-4a99-b4fd-859cc6839751</t>
  </si>
  <si>
    <t>58380e7d-16a2-4cc6-abd0-4bb624c80431</t>
  </si>
  <si>
    <t>034f6de0-8099-453d-8f70-d20d9da822e7</t>
  </si>
  <si>
    <t>787405a6-d7d8-4ef0-a7de-f5acee974284</t>
  </si>
  <si>
    <t>9f9b4d23-4314-4f30-8dd6-cfc2e9a544a6</t>
  </si>
  <si>
    <t>6bcd6986-f599-4ec0-8d9b-e2ea3be89075</t>
  </si>
  <si>
    <t>5447ad68-c133-42bc-ae62-acc9249d1ab7</t>
  </si>
  <si>
    <t>9d958559-ca12-4a6b-96d0-802eb54d0a86</t>
  </si>
  <si>
    <t>9a490095-783c-4d19-904f-50f10b460ea2</t>
  </si>
  <si>
    <t>2d0ee7e2-401c-4614-816a-63000650a47e</t>
  </si>
  <si>
    <t>9e8b61a0-77e8-499f-839c-a13db1c69e11</t>
  </si>
  <si>
    <t>289d266d-d190-4d29-b867-c5dff6169b8e</t>
  </si>
  <si>
    <t>153d9bfd-86d5-4199-a31c-e26b322e19a2</t>
  </si>
  <si>
    <t>28aed724-4847-4b96-a4c7-c8a45d518bbe</t>
  </si>
  <si>
    <t>41803416-f7bd-4fed-a5d2-de7618ff5b45</t>
  </si>
  <si>
    <t>fde1ebca-890f-41dd-8a24-1893432a6c21</t>
  </si>
  <si>
    <t>344fe35b-253f-4276-a5c4-1eaf97da5c7b</t>
  </si>
  <si>
    <t>cd93673c-53b6-49df-a5f3-96101e008e1e</t>
  </si>
  <si>
    <t>d6e863e5-8056-4878-9291-15db23f6f251</t>
  </si>
  <si>
    <t>8714cfec-26d1-4ce6-830a-94fcb9b76616</t>
  </si>
  <si>
    <t>43f33681-f55c-48db-bdaf-ac8c98905386</t>
  </si>
  <si>
    <t>43521720-ec71-4ec4-90a9-a3d533574243</t>
  </si>
  <si>
    <t>1e81c8a0-90ec-4d99-9397-e4036bbaf1d1</t>
  </si>
  <si>
    <t>f546964f-aa35-4189-84b4-a87a211095c6</t>
  </si>
  <si>
    <t>4a509c89-1fb3-411e-b484-cd42e50229b3</t>
  </si>
  <si>
    <t>e5b5587a-c1b6-4d66-8951-de9799c2a4f0</t>
  </si>
  <si>
    <t>2b3d2a6a-369a-4ed2-b449-524b86bf9dd3</t>
  </si>
  <si>
    <t>e98c9a60-9ed4-427e-a56e-ff78dc05c793</t>
  </si>
  <si>
    <t>3a532c02-8f96-4b09-8667-70018bc5c66a</t>
  </si>
  <si>
    <t>dbbb0622-4257-4109-9a45-e6a3c8458895</t>
  </si>
  <si>
    <t>b23b87d2-fecf-4320-8083-76095824ae7d</t>
  </si>
  <si>
    <t>2ae26614-4b5b-426c-9577-f822b8b00d65</t>
  </si>
  <si>
    <t>15b01da4-96d6-4e25-9de1-1bac1d673a11</t>
  </si>
  <si>
    <t>e2dfd031-0822-4f0f-af3c-b49c4f4d4190</t>
  </si>
  <si>
    <t>65d5b36f-b68d-4e22-8922-ad981d395dfb</t>
  </si>
  <si>
    <t>a9c39a95-9adb-4e24-94ef-245c1d22a223</t>
  </si>
  <si>
    <t>163af0f8-f521-4fd5-8cae-27acec35cb91</t>
  </si>
  <si>
    <t>b5571d68-cd77-428e-86c6-af8a0c6a741d</t>
  </si>
  <si>
    <t>100ce4ae-a558-43f1-9584-540cbf01c27f</t>
  </si>
  <si>
    <t>c5fb2024-7491-4272-b3c8-2db5c87acc89</t>
  </si>
  <si>
    <t>e2737da0-e84b-4b7f-a4d4-3b557c53cd0f</t>
  </si>
  <si>
    <t>f3cba4ab-c350-43dd-8c95-54e95eee8187</t>
  </si>
  <si>
    <t>08f317aa-e931-4ecd-af21-a1e1de006f86</t>
  </si>
  <si>
    <t>bfc58aca-a4ef-410c-97cd-c209691c3bac</t>
  </si>
  <si>
    <t>38bbb11a-4d9b-4e8c-a2fd-aa25eb7833d5</t>
  </si>
  <si>
    <t>42689b18-1859-458d-baec-9998ebb40afd</t>
  </si>
  <si>
    <t>30d3c20c-4877-4976-ae8e-1958a5e9d544</t>
  </si>
  <si>
    <t>341ba1cb-8422-44f6-bd4f-fa20d05fd747</t>
  </si>
  <si>
    <t>f635251e-0ca8-47d4-95f1-3ebd094bf8c9</t>
  </si>
  <si>
    <t>a960653f-657f-4b42-87bc-79d782dac48a</t>
  </si>
  <si>
    <t>05ed233c-6343-4af5-af5c-0cf63ad164a7</t>
  </si>
  <si>
    <t>c6651c72-87d2-4b22-a28b-a01db97ee7ce</t>
  </si>
  <si>
    <t>f907d5ee-5f86-4a24-9ce4-97f643f281ff</t>
  </si>
  <si>
    <t>f3280297-fc33-4004-9aac-0c1659629c58</t>
  </si>
  <si>
    <t>02e169bf-827b-4721-8981-d9091f64d4e8</t>
  </si>
  <si>
    <t>c5b78abd-302e-495f-8409-db27a2b40701</t>
  </si>
  <si>
    <t>813d943c-82c0-497e-9491-551a62ce1a55</t>
  </si>
  <si>
    <t>678acb73-7b3c-4e72-aeb8-339d53df5a45</t>
  </si>
  <si>
    <t>85b1d844-949b-4ea5-bfad-13f88613b88c</t>
  </si>
  <si>
    <t>19211e2c-b452-4b53-9ee3-816268e820e5</t>
  </si>
  <si>
    <t>036abbba-6158-4771-b79e-c4f29dfdbe57</t>
  </si>
  <si>
    <t>cf09e3b2-24ce-4e06-9abd-062d9a45a86c</t>
  </si>
  <si>
    <t>b661770f-7a7d-464b-aca1-a9e899312e78</t>
  </si>
  <si>
    <t>a09b51ad-06b2-4c4f-a3dd-7b497c298c90</t>
  </si>
  <si>
    <t>9be7b888-46c9-4c79-b11a-307f6d622762</t>
  </si>
  <si>
    <t>18bc8f63-ece1-4a03-ae1d-9ce9ef8f70ff</t>
  </si>
  <si>
    <t>0f6c0dfa-f8e9-4cbb-95e8-9a73b5c574ea</t>
  </si>
  <si>
    <t>0ea7eb12-44f6-4bbd-94b3-9dc8edc8626c</t>
  </si>
  <si>
    <t>0b579b9b-5e7b-4ff9-b70b-fcb18e3cbb66</t>
  </si>
  <si>
    <t>212b2c26-a287-40f7-8be5-84e2f7e6aae9</t>
  </si>
  <si>
    <t>a5134631-3835-41c6-a844-29eeebcc871d</t>
  </si>
  <si>
    <t>3e9f862b-3560-44ae-9469-d8368bcf827d</t>
  </si>
  <si>
    <t>b3155783-a0b6-45c2-8db9-59d65d536b91</t>
  </si>
  <si>
    <t>d5b1bbcc-36af-4a19-a4c8-d7e85a58920b</t>
  </si>
  <si>
    <t>aacd03ec-9c41-41d5-921a-782fceed81ad</t>
  </si>
  <si>
    <t>da7b6917-d944-4954-b454-d33001488f56</t>
  </si>
  <si>
    <t>47188f18-f540-4ea1-a491-17ead1400568</t>
  </si>
  <si>
    <t>2fa55985-20fe-4eec-85a4-4079337fb813</t>
  </si>
  <si>
    <t>86391d14-6b3c-47e6-b5d3-22083b611634</t>
  </si>
  <si>
    <t>58cefcd1-9dc7-4379-a6bf-5dad72beffe3</t>
  </si>
  <si>
    <t>e1d0e126-1434-4077-a339-fda98aec1bbf</t>
  </si>
  <si>
    <t>2d04c0ce-4851-4514-af19-9cbe06fb7434</t>
  </si>
  <si>
    <t>45024063-c666-436c-b100-bdbe6198cf3d</t>
  </si>
  <si>
    <t>6caafeec-e344-4dd9-b996-4d2ba279d329</t>
  </si>
  <si>
    <t>c0961cb3-ef46-4faf-9cff-e4c41a001cf7</t>
  </si>
  <si>
    <t>c01a762f-7a2a-432f-8410-ab40a59b823f</t>
  </si>
  <si>
    <t>8cd7ffb4-a731-437d-bfa8-37d67919d6d2</t>
  </si>
  <si>
    <t>1ddc55f7-bf3b-4677-b2ff-e8b880120ada</t>
  </si>
  <si>
    <t>bead8a0a-a20f-496d-957b-8f9cdc0279f6</t>
  </si>
  <si>
    <t>c175c4fa-c033-4980-902e-818e0f2458ea</t>
  </si>
  <si>
    <t>f6adc622-2b6a-43b5-8b92-f9d1731557ba</t>
  </si>
  <si>
    <t>b475f119-324b-49fb-a1e2-de9e88d6eb23</t>
  </si>
  <si>
    <t>296810cd-769b-49bd-9e3b-dc8eef401d94</t>
  </si>
  <si>
    <t>4dcb19a3-46f6-4637-83f9-66a98515991b</t>
  </si>
  <si>
    <t>1aec56f7-527f-45f3-9907-558e107d1ad6</t>
  </si>
  <si>
    <t>91bafdd9-0e62-4109-9f11-d58bb4a62d90</t>
  </si>
  <si>
    <t>603cbeca-9873-425f-9ee2-e5c5a51ceab9</t>
  </si>
  <si>
    <t>bca4575d-7b81-4d8b-b2a3-2742d090ebc9</t>
  </si>
  <si>
    <t>bdc93ed9-2ed9-43f5-88b2-2188dd670faa</t>
  </si>
  <si>
    <t>3ac39e01-9f26-42c2-8734-08a8d463f464</t>
  </si>
  <si>
    <t>1b40ca9d-5f9d-401a-9522-d5face111f73</t>
  </si>
  <si>
    <t>acd342a2-9fd2-49c7-8451-570e8ac936bd</t>
  </si>
  <si>
    <t>28ebd43f-03f5-47c7-aa77-d854cce808f7</t>
  </si>
  <si>
    <t>f82d995b-dee9-469a-9246-fdb478fa76d8</t>
  </si>
  <si>
    <t>978541cf-47f5-46a5-b886-bbdab5a8459b</t>
  </si>
  <si>
    <t>aed37482-774f-4a0b-b72f-cc9aed82f84c</t>
  </si>
  <si>
    <t>9eb43635-d660-42bb-8ae6-e5226409b812</t>
  </si>
  <si>
    <t>020fb38e-9acb-47b7-ae62-f21001bc83ea</t>
  </si>
  <si>
    <t>56c0fc96-3137-4e49-b48d-518293cf188a</t>
  </si>
  <si>
    <t>c38f3234-8afe-4138-a18d-387bf872b172</t>
  </si>
  <si>
    <t>467ef6d1-c8e1-4588-ac95-dbb1e287380c</t>
  </si>
  <si>
    <t>d42e6559-dad5-452f-b8dd-031cd8ed33f5</t>
  </si>
  <si>
    <t>727f3f0e-9675-425d-af66-1d3311b2f0f4</t>
  </si>
  <si>
    <t>1287c9fb-6d23-4da2-9ca9-9a8395e3076d</t>
  </si>
  <si>
    <t>5ee96f22-1955-45aa-8457-7d432595beac</t>
  </si>
  <si>
    <t>2c6499b8-dc1a-4774-a719-86df3f07b95d</t>
  </si>
  <si>
    <t>a6f60a4f-6ce6-4ae1-816a-4420c71b2079</t>
  </si>
  <si>
    <t>e6c9ecb3-48c3-401e-8419-7ca394cd84f9</t>
  </si>
  <si>
    <t>edc473a1-d40c-4500-b96a-72f32a241a19</t>
  </si>
  <si>
    <t>13c07898-5482-45ef-a8d5-e1bbb3ae6a05</t>
  </si>
  <si>
    <t>b1f073a3-e252-4498-ab43-6d4b78dafbdb</t>
  </si>
  <si>
    <t>a8a74621-4fb1-4294-ae6c-d5b758694d66</t>
  </si>
  <si>
    <t>9f030ada-15aa-4bf0-9c15-986d994d5012</t>
  </si>
  <si>
    <t>0cff4a52-e3e2-4f19-b316-91397e2c14a2</t>
  </si>
  <si>
    <t>93c80e4f-9b59-46ea-808e-85b1eab35d8f</t>
  </si>
  <si>
    <t>c8f6d6dc-cec5-45d9-b78c-e5b1b06c84b2</t>
  </si>
  <si>
    <t>91d455a4-6ec8-4f28-8dc2-0a7b8773f946</t>
  </si>
  <si>
    <t>37f9c53b-57bf-491e-9a2f-ff342586a486</t>
  </si>
  <si>
    <t>f7456b71-0fd0-45d5-9874-81f83a3cd120</t>
  </si>
  <si>
    <t>2b325d1c-ac3a-448f-a593-77317e8b5de9</t>
  </si>
  <si>
    <t>628e6d30-5705-4aa4-9ba0-401f09d627cc</t>
  </si>
  <si>
    <t>c502e6d2-df22-41aa-b1e9-a717b3c14ae0</t>
  </si>
  <si>
    <t>effd2441-b12b-488f-b7b8-7f1014279b95</t>
  </si>
  <si>
    <t>60ca527a-b04d-4f1f-b0fc-916229fd81d2</t>
  </si>
  <si>
    <t>0fd2d7be-76ae-4c34-a863-a82816db694b</t>
  </si>
  <si>
    <t>66757496-1194-47bc-96d1-9eb715397e81</t>
  </si>
  <si>
    <t>303cbe76-f803-4b31-b8ec-3605f9135392</t>
  </si>
  <si>
    <t>d6ad7736-352a-4fd0-aa3b-2cd4ffa29106</t>
  </si>
  <si>
    <t>dad1f8f4-49c5-4983-b56c-287ea128d27e</t>
  </si>
  <si>
    <t>1edb8347-f4d4-4937-ab5b-231ebcf15c25</t>
  </si>
  <si>
    <t>257f2667-9fa8-4787-832e-0a9ab80b186f</t>
  </si>
  <si>
    <t>82bdc723-a90b-44c0-8f68-4a3276d0f58d</t>
  </si>
  <si>
    <t>c9519b01-9603-4ca9-8e3a-aed552f8017e</t>
  </si>
  <si>
    <t>8e8149d2-0bee-46ba-a4e1-76504795dac0</t>
  </si>
  <si>
    <t>7f7d2244-ac26-4f25-ad91-a26b46872230</t>
  </si>
  <si>
    <t>e2bb906d-717e-4df3-999a-51a877e05c95</t>
  </si>
  <si>
    <t>9d25bb0f-b8f5-4147-9c0e-9a0227d67d14</t>
  </si>
  <si>
    <t>226eba56-aa9f-4ebe-bd92-cba97b8fcec2</t>
  </si>
  <si>
    <t>e22494ba-a7d0-4301-b65c-6fab5c8b509d</t>
  </si>
  <si>
    <t>87bcaa7f-4dc2-4e29-877f-095f27d90847</t>
  </si>
  <si>
    <t>26646250-2e14-46c1-a5e8-3fea53af3d59</t>
  </si>
  <si>
    <t>1d62e2f6-c5e2-4ebd-9f5d-718f0a514024</t>
  </si>
  <si>
    <t>6397c403-0e4d-450b-87cc-15ef024f2c76</t>
  </si>
  <si>
    <t>5c64269d-bca8-443f-864b-7518219a9d04</t>
  </si>
  <si>
    <t>2f26374c-6fb3-48dd-9adc-acfc2650e0f5</t>
  </si>
  <si>
    <t>3ea45664-3be8-459e-990d-a6b8202ec032</t>
  </si>
  <si>
    <t>aa66befa-09e5-475e-b76d-a78daffa1266</t>
  </si>
  <si>
    <t>7851fdca-31f9-465e-9abf-99b8541ac4b8</t>
  </si>
  <si>
    <t>77a46d46-8b5a-4f29-af81-1c98a5fbe8bb</t>
  </si>
  <si>
    <t>b235eb42-3a80-42fa-9d93-e10720d56339</t>
  </si>
  <si>
    <t>7177d321-2817-4f0b-91fe-37b27597b5fb</t>
  </si>
  <si>
    <t>e270f296-7f0c-42f1-a068-453fc2a12f35</t>
  </si>
  <si>
    <t>4b52505b-d0f5-4fa5-b738-913e58245bc4</t>
  </si>
  <si>
    <t>e1bcfbe7-4b7e-409e-859c-92301e2e587c</t>
  </si>
  <si>
    <t>081c8330-979a-453a-92fb-00932d8a787f</t>
  </si>
  <si>
    <t>2f78d68b-01b3-4327-a2e6-c646b0334c2d</t>
  </si>
  <si>
    <t>02dbff26-9064-40bc-bf2c-f469565ca846</t>
  </si>
  <si>
    <t>b225307b-0890-46fc-a248-2171b79b08b8</t>
  </si>
  <si>
    <t>c1a43b99-c200-454c-b37e-62c8a4dfe19f</t>
  </si>
  <si>
    <t>b916b6e0-2624-48c7-8f88-3525caa815ff</t>
  </si>
  <si>
    <t>a37fa09d-5d05-40fe-87d1-2cd3505f41c9</t>
  </si>
  <si>
    <t>00fef2f3-aefd-4c44-bb7e-005db43289c8</t>
  </si>
  <si>
    <t>b2880c81-3538-4ca8-8b6d-d47330839624</t>
  </si>
  <si>
    <t>121b1e8a-ef39-4dc8-8b25-6ac84ed99993</t>
  </si>
  <si>
    <t>7b6a1c9a-36d8-407f-b94c-1d7eeecd7e45</t>
  </si>
  <si>
    <t>1b607f81-c04c-430d-8b89-f32a90541384</t>
  </si>
  <si>
    <t>738123bd-3b8c-476b-9ac7-78eea2d2ef12</t>
  </si>
  <si>
    <t>718c3ebd-5111-459c-a2dd-bf126ca2dcd9</t>
  </si>
  <si>
    <t>e6603874-3057-4f0d-a6d6-e8e2ff1f4f7d</t>
  </si>
  <si>
    <t>9e2280de-673a-4254-b4f5-62539966faff</t>
  </si>
  <si>
    <t>119dfaf6-179b-4b31-8a18-e4b4bbe4ace5</t>
  </si>
  <si>
    <t>5574018d-37aa-443f-a752-af9bb6a51b84</t>
  </si>
  <si>
    <t>9b2467a5-d2ea-4992-861f-37d8facdf7aa</t>
  </si>
  <si>
    <t>2d2b391b-767a-4c26-89bb-46e3850e5a26</t>
  </si>
  <si>
    <t>b17b7b3f-551b-4d7e-84bc-88556bc8865a</t>
  </si>
  <si>
    <t>f01d9ba9-4584-4aae-974b-992de115bc94</t>
  </si>
  <si>
    <t>9aff89bb-e629-4dac-9753-6e6eae2dce80</t>
  </si>
  <si>
    <t>1a963cb6-5622-4df6-b796-8bf84007ecd1</t>
  </si>
  <si>
    <t>bcdb040c-c410-4d49-8cc2-907a9749882d</t>
  </si>
  <si>
    <t>e0e2a6ad-ef3c-415a-98d7-291f8b2ae39e</t>
  </si>
  <si>
    <t>3e179210-8955-49df-90c4-3a43a4c2e599</t>
  </si>
  <si>
    <t>123c5d42-c7bd-495d-ab68-5713083dfd68</t>
  </si>
  <si>
    <t>f9e0e6a0-da1b-4395-89e4-d4850fcc1bd6</t>
  </si>
  <si>
    <t>a058ce29-1dd7-48e9-a75d-525452b55165</t>
  </si>
  <si>
    <t>9896138a-e2aa-496c-b9b0-7c9c1e95ddaa</t>
  </si>
  <si>
    <t>535b247f-5776-4205-8826-9dab5014821b</t>
  </si>
  <si>
    <t>24351444-0ea0-4713-85e7-e3a67956dd12</t>
  </si>
  <si>
    <t>546001ff-4f64-42d7-b46c-9854bcea504a</t>
  </si>
  <si>
    <t>c697fa5e-7ab2-4aa4-8243-eb75ce81d01f</t>
  </si>
  <si>
    <t>92d6c0e4-b25e-4381-a31b-797dd9209e51</t>
  </si>
  <si>
    <t>96aa4700-c6c2-4ab2-8648-a69dc942fe40</t>
  </si>
  <si>
    <t>2dea851b-ba7d-4e53-9134-35a338ef1974</t>
  </si>
  <si>
    <t>83682bce-d15e-4542-9ad5-0e84503bc9cb</t>
  </si>
  <si>
    <t>6a80e69b-5491-4cda-b82f-c7e0aac7ce4d</t>
  </si>
  <si>
    <t>3da1f973-f609-4abb-9d82-b429ad09ccf2</t>
  </si>
  <si>
    <t>37d0543c-3b77-4c0c-83ea-d98dcdd6e847</t>
  </si>
  <si>
    <t>1c1a22d4-e62e-4160-8fdd-abd863d53ed3</t>
  </si>
  <si>
    <t>cf68b112-67ab-4618-a924-151de26d092f</t>
  </si>
  <si>
    <t>665ee9a7-dfa4-4867-83d0-5330ed426db2</t>
  </si>
  <si>
    <t>08e47f4d-2551-4f3e-999c-c651a28e8cc7</t>
  </si>
  <si>
    <t>40f3a48d-b9ac-40e9-8aff-0519537de8b0</t>
  </si>
  <si>
    <t>04f80ab8-202f-4b8b-9406-5b7b4a538dc0</t>
  </si>
  <si>
    <t>7245f15b-1a4c-4542-a950-0bb5e8c30cc5</t>
  </si>
  <si>
    <t>e90ea1c0-ccdf-4aa8-a025-38d76bac4db7</t>
  </si>
  <si>
    <t>4408ea01-8a1e-45df-a9dc-d51c51cd52ea</t>
  </si>
  <si>
    <t>f8e6bae4-b553-4010-8d89-05810465e589</t>
  </si>
  <si>
    <t>6604d3ed-57db-4f9e-83ef-5a972c13ff50</t>
  </si>
  <si>
    <t>5af66eee-eee8-4a8b-891b-ebff147b13e3</t>
  </si>
  <si>
    <t>ae5d25b4-ae93-4054-8a49-510ec7c56759</t>
  </si>
  <si>
    <t>af0b1595-2658-4d25-b4be-7ae7956467a8</t>
  </si>
  <si>
    <t>b0a5533f-dec5-4bbb-af08-d86ea05c41e7</t>
  </si>
  <si>
    <t>c4045cf6-a8eb-43e8-bffb-1cd76075a0e7</t>
  </si>
  <si>
    <t>5c5aa001-216c-4ee3-bd54-6d213a83bc5b</t>
  </si>
  <si>
    <t>2651c6fc-491c-490f-ace3-5eff9b41dcca</t>
  </si>
  <si>
    <t>61f8a608-b634-462c-8b1a-2f99546d33d7</t>
  </si>
  <si>
    <t>b11c6fdb-d826-4f8d-b383-64792f1927be</t>
  </si>
  <si>
    <t>18a31f5f-ca04-42b8-9757-53a34545df85</t>
  </si>
  <si>
    <t>18ce635e-d2ed-43f2-a923-6145eb49aeb1</t>
  </si>
  <si>
    <t>10bf7020-e7ba-49a6-8c5a-a2d2ef91b5f9</t>
  </si>
  <si>
    <t>4aa04122-3c43-452c-8599-607169b7379b</t>
  </si>
  <si>
    <t>923febdf-9b04-4e00-8e0e-fd7b993a96b4</t>
  </si>
  <si>
    <t>db31b33e-477a-4c4b-a6cd-40272bca545a</t>
  </si>
  <si>
    <t>c8e2161d-0592-4946-a7b0-a626920ab4c9</t>
  </si>
  <si>
    <t>34d295b5-e794-4575-abc8-98f4adfcd4fb</t>
  </si>
  <si>
    <t>22d318f3-89fa-46ae-8779-d2122f703d1c</t>
  </si>
  <si>
    <t>4cd3c425-3d0a-4936-85a2-c9a10183e8c4</t>
  </si>
  <si>
    <t>01479e6d-e0cb-4de7-8923-e013a2390825</t>
  </si>
  <si>
    <t>779102cd-2f96-4348-815c-59d59013a621</t>
  </si>
  <si>
    <t>f2961379-c8cb-4063-9e60-517a4dc514ac</t>
  </si>
  <si>
    <t>d731f564-7a00-4140-b26b-2ce2fca203ed</t>
  </si>
  <si>
    <t>11d744fb-0437-4c38-ab36-55dfeebf5187</t>
  </si>
  <si>
    <t>b68b2462-bdb7-4923-968d-cf5a2a8c139c</t>
  </si>
  <si>
    <t>9937ef7c-5e63-49f5-8616-1d8cd4cb7d44</t>
  </si>
  <si>
    <t>642375d8-81ce-4ddc-9a3b-ac0647176c6b</t>
  </si>
  <si>
    <t>b00f84d4-ad5d-44a8-aa5c-80e6b50d8fd5</t>
  </si>
  <si>
    <t>23b1e3fe-d417-475b-ade4-34fee18b256f</t>
  </si>
  <si>
    <t>42930f9b-30d8-464a-bb3b-7ff39f9f5f09</t>
  </si>
  <si>
    <t>cf9ad2dd-8a17-40e4-8041-169ac91bcf33</t>
  </si>
  <si>
    <t>ceb5a1e9-81cb-4dae-a6d3-9da62e70509e</t>
  </si>
  <si>
    <t>468dbd98-fef8-47af-91df-3239cf066810</t>
  </si>
  <si>
    <t>803ad49f-010b-4956-864d-73b9e6d834f1</t>
  </si>
  <si>
    <t>664e4e15-fb34-4a6a-ae1d-aea54e9b8743</t>
  </si>
  <si>
    <t>cb02b5f9-e917-4205-889e-835b6a351508</t>
  </si>
  <si>
    <t>596ac9fc-edec-400e-b008-8f223e9ac4eb</t>
  </si>
  <si>
    <t>09a0c89b-4af2-486d-bd27-20a4cc570d4a</t>
  </si>
  <si>
    <t>5032d583-216a-428e-b6fd-6ad4cdebb42e</t>
  </si>
  <si>
    <t>353a4f01-df99-43c5-bfae-888ebb1608d4</t>
  </si>
  <si>
    <t>0a7fe881-671c-425a-81d6-2539d8d5c0ce</t>
  </si>
  <si>
    <t>a42a4299-e5bc-4ecc-bc02-8235f7b42a3d</t>
  </si>
  <si>
    <t>5780e276-8b4a-4a6b-92c6-972c50a4fba1</t>
  </si>
  <si>
    <t>541c1ebd-17ce-4723-80a5-b1fe2f78b45b</t>
  </si>
  <si>
    <t>303a8dce-9418-4eb5-a6c4-f99fb52af809</t>
  </si>
  <si>
    <t>162bb486-393f-411a-8818-3d72da4c8425</t>
  </si>
  <si>
    <t>8ace2082-70b3-4ba8-84bc-7ac52a077779</t>
  </si>
  <si>
    <t>aafea0f9-c3b8-4397-984e-42510ddb3276</t>
  </si>
  <si>
    <t>aa5de787-7939-4815-9ccb-9bda89c171ee</t>
  </si>
  <si>
    <t>40472bea-ee9b-43e9-96c5-9ab5e74227ff</t>
  </si>
  <si>
    <t>978c9d68-e983-4888-91b4-c23cae268747</t>
  </si>
  <si>
    <t>be88c862-af1a-4e34-b86d-f17f708d01d1</t>
  </si>
  <si>
    <t>4d8a4eb7-de79-4676-86c3-bbb86ca57082</t>
  </si>
  <si>
    <t>de46d7c3-9b13-413d-b4b6-37866646b7f2</t>
  </si>
  <si>
    <t>124f3236-2892-4310-9773-dae2c1064197</t>
  </si>
  <si>
    <t>f03559c2-439b-4a7b-a451-8824ce772c39</t>
  </si>
  <si>
    <t>8251adc6-e107-44c0-9623-b60c2b09edcc</t>
  </si>
  <si>
    <t>b6862575-a442-4822-884e-8a5c1a414d25</t>
  </si>
  <si>
    <t>127f85b7-3688-4018-ac9a-e2739a1c257b</t>
  </si>
  <si>
    <t>bd054887-c73d-4b92-844e-d679bf7c4b5c</t>
  </si>
  <si>
    <t>6dda711e-282a-4310-bf7d-b283cc709140</t>
  </si>
  <si>
    <t>686b87df-9fd6-4ab3-816d-52c70cfa7e96</t>
  </si>
  <si>
    <t>35da89e1-41a1-4b93-b863-8a1eb78512df</t>
  </si>
  <si>
    <t>deedf396-e515-4d87-9425-d9e37a68a5dd</t>
  </si>
  <si>
    <t>12c4edf2-35ef-41d7-af64-064766da746c</t>
  </si>
  <si>
    <t>b27c3632-ec05-4c0e-90d5-82d471a0abcb</t>
  </si>
  <si>
    <t>dfd359f6-1f16-40ab-b799-cd1c61e1c41b</t>
  </si>
  <si>
    <t>e0767e2d-8df5-474b-b347-d108ccc41209</t>
  </si>
  <si>
    <t>ca0c54de-2004-408f-b9dc-0089515783a2</t>
  </si>
  <si>
    <t>payee</t>
  </si>
  <si>
    <t>Error message</t>
  </si>
  <si>
    <t>Partner</t>
  </si>
  <si>
    <t>08.07.2024 14:45</t>
  </si>
  <si>
    <t>08.07.2024 14:37</t>
  </si>
  <si>
    <t>08.07.2024 11:40</t>
  </si>
  <si>
    <t>07.07.2024 20:35</t>
  </si>
  <si>
    <t>07.07.2024 19:27</t>
  </si>
  <si>
    <t>07.07.2024 19:23</t>
  </si>
  <si>
    <t>07.07.2024 17:03</t>
  </si>
  <si>
    <t>06.07.2024 23:18</t>
  </si>
  <si>
    <t>06.07.2024 22:47</t>
  </si>
  <si>
    <t>06.07.2024 22:46</t>
  </si>
  <si>
    <t>06.07.2024 22:30</t>
  </si>
  <si>
    <t>06.07.2024 21:36</t>
  </si>
  <si>
    <t>06.07.2024 19:39</t>
  </si>
  <si>
    <t>06.07.2024 18:03</t>
  </si>
  <si>
    <t>06.07.2024 16:21</t>
  </si>
  <si>
    <t>06.07.2024 14:09</t>
  </si>
  <si>
    <t>06.07.2024 13:58</t>
  </si>
  <si>
    <t>06.07.2024 13:54</t>
  </si>
  <si>
    <t>06.07.2024 09:49</t>
  </si>
  <si>
    <t>06.07.2024 09:46</t>
  </si>
  <si>
    <t>05.07.2024 22:59</t>
  </si>
  <si>
    <t>05.07.2024 22:31</t>
  </si>
  <si>
    <t>05.07.2024 22:30</t>
  </si>
  <si>
    <t>05.07.2024 22:26</t>
  </si>
  <si>
    <t>05.07.2024 22:19</t>
  </si>
  <si>
    <t>05.07.2024 21:29</t>
  </si>
  <si>
    <t>05.07.2024 21:08</t>
  </si>
  <si>
    <t>05.07.2024 19:34</t>
  </si>
  <si>
    <t>05.07.2024 19:03</t>
  </si>
  <si>
    <t>05.07.2024 16:28</t>
  </si>
  <si>
    <t>05.07.2024 16:09</t>
  </si>
  <si>
    <t>05.07.2024 15:34</t>
  </si>
  <si>
    <t>05.07.2024 14:30</t>
  </si>
  <si>
    <t>05.07.2024 14:04</t>
  </si>
  <si>
    <t>05.07.2024 14:03</t>
  </si>
  <si>
    <t>05.07.2024 14:02</t>
  </si>
  <si>
    <t>05.07.2024 13:42</t>
  </si>
  <si>
    <t>05.07.2024 13:06</t>
  </si>
  <si>
    <t>05.07.2024 12:47</t>
  </si>
  <si>
    <t>05.07.2024 11:54</t>
  </si>
  <si>
    <t>05.07.2024 11:53</t>
  </si>
  <si>
    <t>05.07.2024 09:39</t>
  </si>
  <si>
    <t>05.07.2024 09:32</t>
  </si>
  <si>
    <t>04.07.2024 23:13</t>
  </si>
  <si>
    <t>04.07.2024 22:38</t>
  </si>
  <si>
    <t>04.07.2024 21:21</t>
  </si>
  <si>
    <t>04.07.2024 21:20</t>
  </si>
  <si>
    <t>04.07.2024 21:11</t>
  </si>
  <si>
    <t>04.07.2024 20:15</t>
  </si>
  <si>
    <t>04.07.2024 18:43</t>
  </si>
  <si>
    <t>04.07.2024 15:48</t>
  </si>
  <si>
    <t>04.07.2024 14:45</t>
  </si>
  <si>
    <t>04.07.2024 00:00</t>
  </si>
  <si>
    <t>03.07.2024 23:59</t>
  </si>
  <si>
    <t>03.07.2024 22:49</t>
  </si>
  <si>
    <t>03.07.2024 15:32</t>
  </si>
  <si>
    <t>03.07.2024 14:19</t>
  </si>
  <si>
    <t>03.07.2024 00:55</t>
  </si>
  <si>
    <t>02.07.2024 23:25</t>
  </si>
  <si>
    <t>02.07.2024 20:34</t>
  </si>
  <si>
    <t>02.07.2024 20:25</t>
  </si>
  <si>
    <t>02.07.2024 17:28</t>
  </si>
  <si>
    <t>02.07.2024 13:42</t>
  </si>
  <si>
    <t>02.07.2024 12:28</t>
  </si>
  <si>
    <t>02.07.2024 12:27</t>
  </si>
  <si>
    <t>01.07.2024 23:21</t>
  </si>
  <si>
    <t>01.07.2024 23:13</t>
  </si>
  <si>
    <t>01.07.2024 23:12</t>
  </si>
  <si>
    <t>01.07.2024 23:11</t>
  </si>
  <si>
    <t>01.07.2024 21:46</t>
  </si>
  <si>
    <t>01.07.2024 20:41</t>
  </si>
  <si>
    <t>01.07.2024 14:15</t>
  </si>
  <si>
    <t>01.07.2024 12:59</t>
  </si>
  <si>
    <t>01.07.2024 11:45</t>
  </si>
  <si>
    <t>30.06.2024 19:25</t>
  </si>
  <si>
    <t>30.06.2024 17:18</t>
  </si>
  <si>
    <t>30.06.2024 17:08</t>
  </si>
  <si>
    <t>30.06.2024 14:33</t>
  </si>
  <si>
    <t>30.06.2024 14:14</t>
  </si>
  <si>
    <t>30.06.2024 12:48</t>
  </si>
  <si>
    <t>30.06.2024 09:00</t>
  </si>
  <si>
    <t>30.06.2024 02:35</t>
  </si>
  <si>
    <t>29.06.2024 22:35</t>
  </si>
  <si>
    <t>29.06.2024 21:48</t>
  </si>
  <si>
    <t>29.06.2024 21:43</t>
  </si>
  <si>
    <t>29.06.2024 21:16</t>
  </si>
  <si>
    <t>29.06.2024 14:20</t>
  </si>
  <si>
    <t>29.06.2024 11:53</t>
  </si>
  <si>
    <t>29.06.2024 11:50</t>
  </si>
  <si>
    <t>29.06.2024 09:30</t>
  </si>
  <si>
    <t>29.06.2024 01:20</t>
  </si>
  <si>
    <t>29.06.2024 01:19</t>
  </si>
  <si>
    <t>28.06.2024 21:55</t>
  </si>
  <si>
    <t>28.06.2024 20:56</t>
  </si>
  <si>
    <t>28.06.2024 20:22</t>
  </si>
  <si>
    <t>28.06.2024 19:32</t>
  </si>
  <si>
    <t>28.06.2024 18:35</t>
  </si>
  <si>
    <t>28.06.2024 16:59</t>
  </si>
  <si>
    <t>28.06.2024 16:56</t>
  </si>
  <si>
    <t>28.06.2024 16:55</t>
  </si>
  <si>
    <t>28.06.2024 16:44</t>
  </si>
  <si>
    <t>28.06.2024 16:43</t>
  </si>
  <si>
    <t>28.06.2024 15:58</t>
  </si>
  <si>
    <t>28.06.2024 14:03</t>
  </si>
  <si>
    <t>28.06.2024 14:02</t>
  </si>
  <si>
    <t>28.06.2024 13:51</t>
  </si>
  <si>
    <t>28.06.2024 13:44</t>
  </si>
  <si>
    <t>27.06.2024 23:59</t>
  </si>
  <si>
    <t>27.06.2024 23:33</t>
  </si>
  <si>
    <t>27.06.2024 21:13</t>
  </si>
  <si>
    <t>27.06.2024 21:12</t>
  </si>
  <si>
    <t>27.06.2024 20:38</t>
  </si>
  <si>
    <t>27.06.2024 19:50</t>
  </si>
  <si>
    <t>27.06.2024 18:52</t>
  </si>
  <si>
    <t>27.06.2024 18:48</t>
  </si>
  <si>
    <t>27.06.2024 17:22</t>
  </si>
  <si>
    <t>27.06.2024 17:20</t>
  </si>
  <si>
    <t>27.06.2024 12:23</t>
  </si>
  <si>
    <t>26.06.2024 21:59</t>
  </si>
  <si>
    <t>26.06.2024 21:23</t>
  </si>
  <si>
    <t>26.06.2024 20:25</t>
  </si>
  <si>
    <t>26.06.2024 17:37</t>
  </si>
  <si>
    <t>26.06.2024 17:00</t>
  </si>
  <si>
    <t>26.06.2024 16:24</t>
  </si>
  <si>
    <t>26.06.2024 16:19</t>
  </si>
  <si>
    <t>26.06.2024 14:46</t>
  </si>
  <si>
    <t>26.06.2024 14:45</t>
  </si>
  <si>
    <t>26.06.2024 14:31</t>
  </si>
  <si>
    <t>26.06.2024 14:27</t>
  </si>
  <si>
    <t>26.06.2024 14:25</t>
  </si>
  <si>
    <t>26.06.2024 11:36</t>
  </si>
  <si>
    <t>26.06.2024 10:35</t>
  </si>
  <si>
    <t>26.06.2024 00:01</t>
  </si>
  <si>
    <t>25.06.2024 23:50</t>
  </si>
  <si>
    <t>25.06.2024 20:50</t>
  </si>
  <si>
    <t>25.06.2024 20:46</t>
  </si>
  <si>
    <t>25.06.2024 20:43</t>
  </si>
  <si>
    <t>25.06.2024 18:17</t>
  </si>
  <si>
    <t>25.06.2024 17:27</t>
  </si>
  <si>
    <t>25.06.2024 17:25</t>
  </si>
  <si>
    <t>25.06.2024 17:11</t>
  </si>
  <si>
    <t>25.06.2024 17:05</t>
  </si>
  <si>
    <t>25.06.2024 17:04</t>
  </si>
  <si>
    <t>25.06.2024 17:02</t>
  </si>
  <si>
    <t>25.06.2024 16:46</t>
  </si>
  <si>
    <t>25.06.2024 16:30</t>
  </si>
  <si>
    <t>25.06.2024 16:28</t>
  </si>
  <si>
    <t>25.06.2024 16:26</t>
  </si>
  <si>
    <t>25.06.2024 16:25</t>
  </si>
  <si>
    <t>25.06.2024 16:22</t>
  </si>
  <si>
    <t>25.06.2024 16:15</t>
  </si>
  <si>
    <t>25.06.2024 16:13</t>
  </si>
  <si>
    <t>25.06.2024 16:08</t>
  </si>
  <si>
    <t>25.06.2024 16:00</t>
  </si>
  <si>
    <t>25.06.2024 15:56</t>
  </si>
  <si>
    <t>25.06.2024 15:55</t>
  </si>
  <si>
    <t>25.06.2024 15:48</t>
  </si>
  <si>
    <t>25.06.2024 15:42</t>
  </si>
  <si>
    <t>25.06.2024 15:41</t>
  </si>
  <si>
    <t>25.06.2024 15:37</t>
  </si>
  <si>
    <t>25.06.2024 15:18</t>
  </si>
  <si>
    <t>25.06.2024 14:14</t>
  </si>
  <si>
    <t>25.06.2024 14:13</t>
  </si>
  <si>
    <t>25.06.2024 12:36</t>
  </si>
  <si>
    <t>24.06.2024 23:59</t>
  </si>
  <si>
    <t>24.06.2024 23:11</t>
  </si>
  <si>
    <t>24.06.2024 21:29</t>
  </si>
  <si>
    <t>24.06.2024 21:26</t>
  </si>
  <si>
    <t>24.06.2024 21:25</t>
  </si>
  <si>
    <t>24.06.2024 21:24</t>
  </si>
  <si>
    <t>24.06.2024 21:00</t>
  </si>
  <si>
    <t>24.06.2024 20:50</t>
  </si>
  <si>
    <t>24.06.2024 20:49</t>
  </si>
  <si>
    <t>24.06.2024 20:48</t>
  </si>
  <si>
    <t>24.06.2024 20:47</t>
  </si>
  <si>
    <t>24.06.2024 20:46</t>
  </si>
  <si>
    <t>24.06.2024 18:52</t>
  </si>
  <si>
    <t>24.06.2024 18:15</t>
  </si>
  <si>
    <t>24.06.2024 18:14</t>
  </si>
  <si>
    <t>24.06.2024 12:09</t>
  </si>
  <si>
    <t>24.06.2024 11:07</t>
  </si>
  <si>
    <t>24.06.2024 09:34</t>
  </si>
  <si>
    <t>24.06.2024 09:33</t>
  </si>
  <si>
    <t>24.06.2024 09:31</t>
  </si>
  <si>
    <t>23.06.2024 22:31</t>
  </si>
  <si>
    <t>23.06.2024 22:19</t>
  </si>
  <si>
    <t>23.06.2024 21:51</t>
  </si>
  <si>
    <t>23.06.2024 20:11</t>
  </si>
  <si>
    <t>23.06.2024 09:07</t>
  </si>
  <si>
    <t>22.06.2024 17:09</t>
  </si>
  <si>
    <t>22.06.2024 14:50</t>
  </si>
  <si>
    <t>22.06.2024 14:28</t>
  </si>
  <si>
    <t>22.06.2024 13:45</t>
  </si>
  <si>
    <t>22.06.2024 12:29</t>
  </si>
  <si>
    <t>22.06.2024 10:53</t>
  </si>
  <si>
    <t>22.06.2024 10:18</t>
  </si>
  <si>
    <t>22.06.2024 09:59</t>
  </si>
  <si>
    <t>22.06.2024 09:09</t>
  </si>
  <si>
    <t>22.06.2024 00:50</t>
  </si>
  <si>
    <t>22.06.2024 00:49</t>
  </si>
  <si>
    <t>22.06.2024 00:48</t>
  </si>
  <si>
    <t>21.06.2024 23:39</t>
  </si>
  <si>
    <t>21.06.2024 23:35</t>
  </si>
  <si>
    <t>21.06.2024 23:12</t>
  </si>
  <si>
    <t>21.06.2024 22:31</t>
  </si>
  <si>
    <t>21.06.2024 22:13</t>
  </si>
  <si>
    <t>21.06.2024 21:36</t>
  </si>
  <si>
    <t>21.06.2024 21:35</t>
  </si>
  <si>
    <t>21.06.2024 18:06</t>
  </si>
  <si>
    <t>21.06.2024 13:52</t>
  </si>
  <si>
    <t>21.06.2024 12:54</t>
  </si>
  <si>
    <t>21.06.2024 12:24</t>
  </si>
  <si>
    <t>21.06.2024 12:18</t>
  </si>
  <si>
    <t>21.06.2024 12:10</t>
  </si>
  <si>
    <t>21.06.2024 10:56</t>
  </si>
  <si>
    <t>20.06.2024 20:09</t>
  </si>
  <si>
    <t>20.06.2024 18:45</t>
  </si>
  <si>
    <t>20.06.2024 17:55</t>
  </si>
  <si>
    <t>20.06.2024 17:50</t>
  </si>
  <si>
    <t>20.06.2024 17:49</t>
  </si>
  <si>
    <t>20.06.2024 17:48</t>
  </si>
  <si>
    <t>20.06.2024 15:45</t>
  </si>
  <si>
    <t>20.06.2024 15:28</t>
  </si>
  <si>
    <t>20.06.2024 15:08</t>
  </si>
  <si>
    <t>20.06.2024 13:51</t>
  </si>
  <si>
    <t>20.06.2024 13:44</t>
  </si>
  <si>
    <t>20.06.2024 13:42</t>
  </si>
  <si>
    <t>20.06.2024 13:35</t>
  </si>
  <si>
    <t>20.06.2024 13:13</t>
  </si>
  <si>
    <t>20.06.2024 00:12</t>
  </si>
  <si>
    <t>19.06.2024 22:11</t>
  </si>
  <si>
    <t>19.06.2024 22:05</t>
  </si>
  <si>
    <t>19.06.2024 21:59</t>
  </si>
  <si>
    <t>19.06.2024 21:35</t>
  </si>
  <si>
    <t>19.06.2024 20:55</t>
  </si>
  <si>
    <t>19.06.2024 17:14</t>
  </si>
  <si>
    <t>19.06.2024 16:59</t>
  </si>
  <si>
    <t>19.06.2024 16:58</t>
  </si>
  <si>
    <t>19.06.2024 16:52</t>
  </si>
  <si>
    <t>19.06.2024 16:51</t>
  </si>
  <si>
    <t>19.06.2024 16:40</t>
  </si>
  <si>
    <t>19.06.2024 16:31</t>
  </si>
  <si>
    <t>19.06.2024 13:50</t>
  </si>
  <si>
    <t>19.06.2024 13:20</t>
  </si>
  <si>
    <t>19.06.2024 12:35</t>
  </si>
  <si>
    <t>19.06.2024 10:47</t>
  </si>
  <si>
    <t>19.06.2024 10:30</t>
  </si>
  <si>
    <t>19.06.2024 10:29</t>
  </si>
  <si>
    <t>19.06.2024 10:28</t>
  </si>
  <si>
    <t>19.06.2024 10:27</t>
  </si>
  <si>
    <t>19.06.2024 10:25</t>
  </si>
  <si>
    <t>19.06.2024 09:45</t>
  </si>
  <si>
    <t>18.06.2024 18:31</t>
  </si>
  <si>
    <t>18.06.2024 18:20</t>
  </si>
  <si>
    <t>18.06.2024 18:12</t>
  </si>
  <si>
    <t>18.06.2024 18:10</t>
  </si>
  <si>
    <t>18.06.2024 16:37</t>
  </si>
  <si>
    <t>18.06.2024 16:18</t>
  </si>
  <si>
    <t>18.06.2024 13:47</t>
  </si>
  <si>
    <t>18.06.2024 13:14</t>
  </si>
  <si>
    <t>18.06.2024 11:51</t>
  </si>
  <si>
    <t>17.06.2024 18:49</t>
  </si>
  <si>
    <t>17.06.2024 18:48</t>
  </si>
  <si>
    <t>17.06.2024 16:21</t>
  </si>
  <si>
    <t>17.06.2024 14:26</t>
  </si>
  <si>
    <t>17.06.2024 14:21</t>
  </si>
  <si>
    <t>16.06.2024 12:46</t>
  </si>
  <si>
    <t>16.06.2024 12:35</t>
  </si>
  <si>
    <t>16.06.2024 08:41</t>
  </si>
  <si>
    <t>15.06.2024 23:35</t>
  </si>
  <si>
    <t>15.06.2024 22:31</t>
  </si>
  <si>
    <t>15.06.2024 19:53</t>
  </si>
  <si>
    <t>15.06.2024 19:12</t>
  </si>
  <si>
    <t>15.06.2024 18:42</t>
  </si>
  <si>
    <t>15.06.2024 18:34</t>
  </si>
  <si>
    <t>15.06.2024 16:14</t>
  </si>
  <si>
    <t>15.06.2024 15:14</t>
  </si>
  <si>
    <t>15.06.2024 14:03</t>
  </si>
  <si>
    <t>15.06.2024 11:08</t>
  </si>
  <si>
    <t>15.06.2024 10:39</t>
  </si>
  <si>
    <t>15.06.2024 08:50</t>
  </si>
  <si>
    <t>14.06.2024 18:52</t>
  </si>
  <si>
    <t>14.06.2024 17:11</t>
  </si>
  <si>
    <t>14.06.2024 17:10</t>
  </si>
  <si>
    <t>14.06.2024 17:09</t>
  </si>
  <si>
    <t>14.06.2024 17:05</t>
  </si>
  <si>
    <t>14.06.2024 17:04</t>
  </si>
  <si>
    <t>14.06.2024 16:39</t>
  </si>
  <si>
    <t>14.06.2024 16:38</t>
  </si>
  <si>
    <t>14.06.2024 15:21</t>
  </si>
  <si>
    <t>14.06.2024 15:19</t>
  </si>
  <si>
    <t>14.06.2024 14:49</t>
  </si>
  <si>
    <t>14.06.2024 13:10</t>
  </si>
  <si>
    <t>14.06.2024 10:24</t>
  </si>
  <si>
    <t>13.06.2024 20:38</t>
  </si>
  <si>
    <t>13.06.2024 16:19</t>
  </si>
  <si>
    <t>13.06.2024 16:13</t>
  </si>
  <si>
    <t>12.06.2024 21:36</t>
  </si>
  <si>
    <t>12.06.2024 19:00</t>
  </si>
  <si>
    <t>12.06.2024 16:55</t>
  </si>
  <si>
    <t>12.06.2024 16:37</t>
  </si>
  <si>
    <t>12.06.2024 15:15</t>
  </si>
  <si>
    <t>12.06.2024 13:28</t>
  </si>
  <si>
    <t>12.06.2024 12:00</t>
  </si>
  <si>
    <t>12.06.2024 11:30</t>
  </si>
  <si>
    <t>12.06.2024 11:01</t>
  </si>
  <si>
    <t>12.06.2024 10:30</t>
  </si>
  <si>
    <t>12.06.2024 10:11</t>
  </si>
  <si>
    <t>12.06.2024 10:07</t>
  </si>
  <si>
    <t>12.06.2024 10:06</t>
  </si>
  <si>
    <t>12.06.2024 10:03</t>
  </si>
  <si>
    <t>12.06.2024 10:02</t>
  </si>
  <si>
    <t>11.06.2024 22:09</t>
  </si>
  <si>
    <t>11.06.2024 21:22</t>
  </si>
  <si>
    <t>11.06.2024 21:18</t>
  </si>
  <si>
    <t>11.06.2024 20:44</t>
  </si>
  <si>
    <t>11.06.2024 20:33</t>
  </si>
  <si>
    <t>11.06.2024 20:23</t>
  </si>
  <si>
    <t>11.06.2024 18:26</t>
  </si>
  <si>
    <t>11.06.2024 18:16</t>
  </si>
  <si>
    <t>11.06.2024 17:40</t>
  </si>
  <si>
    <t>11.06.2024 17:27</t>
  </si>
  <si>
    <t>11.06.2024 16:59</t>
  </si>
  <si>
    <t>11.06.2024 16:12</t>
  </si>
  <si>
    <t>11.06.2024 15:13</t>
  </si>
  <si>
    <t>11.06.2024 15:11</t>
  </si>
  <si>
    <t>11.06.2024 13:58</t>
  </si>
  <si>
    <t>11.06.2024 12:32</t>
  </si>
  <si>
    <t>10.06.2024 23:39</t>
  </si>
  <si>
    <t>10.06.2024 17:24</t>
  </si>
  <si>
    <t>10.06.2024 17:14</t>
  </si>
  <si>
    <t>10.06.2024 16:45</t>
  </si>
  <si>
    <t>10.06.2024 15:45</t>
  </si>
  <si>
    <t>10.06.2024 15:13</t>
  </si>
  <si>
    <t>10.06.2024 15:02</t>
  </si>
  <si>
    <t>10.06.2024 15:00</t>
  </si>
  <si>
    <t>10.06.2024 13:45</t>
  </si>
  <si>
    <t>10.06.2024 13:39</t>
  </si>
  <si>
    <t>10.06.2024 13:16</t>
  </si>
  <si>
    <t>10.06.2024 12:54</t>
  </si>
  <si>
    <t>10.06.2024 12:06</t>
  </si>
  <si>
    <t>10.06.2024 12:05</t>
  </si>
  <si>
    <t>10.06.2024 10:49</t>
  </si>
  <si>
    <t>09.06.2024 23:34</t>
  </si>
  <si>
    <t>09.06.2024 23:20</t>
  </si>
  <si>
    <t>09.06.2024 22:26</t>
  </si>
  <si>
    <t>09.06.2024 18:15</t>
  </si>
  <si>
    <t>09.06.2024 17:33</t>
  </si>
  <si>
    <t>09.06.2024 17:32</t>
  </si>
  <si>
    <t>09.06.2024 17:31</t>
  </si>
  <si>
    <t>09.06.2024 14:33</t>
  </si>
  <si>
    <t>09.06.2024 09:44</t>
  </si>
  <si>
    <t>09.06.2024 02:24</t>
  </si>
  <si>
    <t>08.06.2024 23:33</t>
  </si>
  <si>
    <t>08.06.2024 23:32</t>
  </si>
  <si>
    <t>08.06.2024 20:34</t>
  </si>
  <si>
    <t>08.06.2024 19:49</t>
  </si>
  <si>
    <t>08.06.2024 19:45</t>
  </si>
  <si>
    <t>08.06.2024 19:37</t>
  </si>
  <si>
    <t>08.06.2024 17:42</t>
  </si>
  <si>
    <t>08.06.2024 15:49</t>
  </si>
  <si>
    <t>08.06.2024 12:43</t>
  </si>
  <si>
    <t>08.06.2024 12:16</t>
  </si>
  <si>
    <t>08.06.2024 11:29</t>
  </si>
  <si>
    <t>08.06.2024 09:49</t>
  </si>
  <si>
    <t>08.06.2024 00:03</t>
  </si>
  <si>
    <t>07.06.2024 22:07</t>
  </si>
  <si>
    <t>07.06.2024 21:15</t>
  </si>
  <si>
    <t>07.06.2024 21:11</t>
  </si>
  <si>
    <t>07.06.2024 17:59</t>
  </si>
  <si>
    <t>07.06.2024 17:57</t>
  </si>
  <si>
    <t>07.06.2024 17:49</t>
  </si>
  <si>
    <t>07.06.2024 16:39</t>
  </si>
  <si>
    <t>07.06.2024 16:21</t>
  </si>
  <si>
    <t>07.06.2024 16:20</t>
  </si>
  <si>
    <t>07.06.2024 15:41</t>
  </si>
  <si>
    <t>07.06.2024 15:21</t>
  </si>
  <si>
    <t>07.06.2024 15:19</t>
  </si>
  <si>
    <t>06.06.2024 16:35</t>
  </si>
  <si>
    <t>06.06.2024 15:17</t>
  </si>
  <si>
    <t>06.06.2024 15:07</t>
  </si>
  <si>
    <t>06.06.2024 14:53</t>
  </si>
  <si>
    <t>06.06.2024 13:38</t>
  </si>
  <si>
    <t>06.06.2024 13:18</t>
  </si>
  <si>
    <t>06.06.2024 12:17</t>
  </si>
  <si>
    <t>06.06.2024 10:12</t>
  </si>
  <si>
    <t>06.06.2024 10:08</t>
  </si>
  <si>
    <t>06.06.2024 10:07</t>
  </si>
  <si>
    <t>05.06.2024 22:28</t>
  </si>
  <si>
    <t>05.06.2024 22:26</t>
  </si>
  <si>
    <t>05.06.2024 22:25</t>
  </si>
  <si>
    <t>05.06.2024 22:22</t>
  </si>
  <si>
    <t>05.06.2024 21:42</t>
  </si>
  <si>
    <t>05.06.2024 21:07</t>
  </si>
  <si>
    <t>05.06.2024 21:05</t>
  </si>
  <si>
    <t>05.06.2024 18:26</t>
  </si>
  <si>
    <t>05.06.2024 15:17</t>
  </si>
  <si>
    <t>05.06.2024 15:15</t>
  </si>
  <si>
    <t>05.06.2024 14:41</t>
  </si>
  <si>
    <t>05.06.2024 14:04</t>
  </si>
  <si>
    <t>05.06.2024 13:26</t>
  </si>
  <si>
    <t>05.06.2024 12:52</t>
  </si>
  <si>
    <t>05.06.2024 12:46</t>
  </si>
  <si>
    <t>05.06.2024 00:07</t>
  </si>
  <si>
    <t>04.06.2024 21:53</t>
  </si>
  <si>
    <t>04.06.2024 21:03</t>
  </si>
  <si>
    <t>04.06.2024 21:02</t>
  </si>
  <si>
    <t>04.06.2024 18:22</t>
  </si>
  <si>
    <t>04.06.2024 16:56</t>
  </si>
  <si>
    <t>04.06.2024 16:40</t>
  </si>
  <si>
    <t>04.06.2024 16:24</t>
  </si>
  <si>
    <t>04.06.2024 16:19</t>
  </si>
  <si>
    <t>04.06.2024 16:18</t>
  </si>
  <si>
    <t>04.06.2024 16:17</t>
  </si>
  <si>
    <t>04.06.2024 15:00</t>
  </si>
  <si>
    <t>04.06.2024 13:53</t>
  </si>
  <si>
    <t>04.06.2024 11:26</t>
  </si>
  <si>
    <t>03.06.2024 20:43</t>
  </si>
  <si>
    <t>03.06.2024 12:56</t>
  </si>
  <si>
    <t>03.06.2024 11:46</t>
  </si>
  <si>
    <t>03.06.2024 11:11</t>
  </si>
  <si>
    <t>02.06.2024 20:23</t>
  </si>
  <si>
    <t>02.06.2024 20:22</t>
  </si>
  <si>
    <t>02.06.2024 19:45</t>
  </si>
  <si>
    <t>02.06.2024 16:53</t>
  </si>
  <si>
    <t>02.06.2024 16:51</t>
  </si>
  <si>
    <t>02.06.2024 16:48</t>
  </si>
  <si>
    <t>02.06.2024 14:04</t>
  </si>
  <si>
    <t>02.06.2024 12:20</t>
  </si>
  <si>
    <t>02.06.2024 12:17</t>
  </si>
  <si>
    <t>02.06.2024 12:00</t>
  </si>
  <si>
    <t>02.06.2024 00:08</t>
  </si>
  <si>
    <t>01.06.2024 21:41</t>
  </si>
  <si>
    <t>01.06.2024 15:30</t>
  </si>
  <si>
    <t>01.06.2024 13:44</t>
  </si>
  <si>
    <t>01.06.2024 13:08</t>
  </si>
  <si>
    <t>01.06.2024 13:05</t>
  </si>
  <si>
    <t>01.06.2024 12:53</t>
  </si>
  <si>
    <t>01.06.2024 09:22</t>
  </si>
  <si>
    <t>31.05.2024 23:26</t>
  </si>
  <si>
    <t>31.05.2024 21:00</t>
  </si>
  <si>
    <t>31.05.2024 19:25</t>
  </si>
  <si>
    <t>31.05.2024 16:04</t>
  </si>
  <si>
    <t>31.05.2024 15:57</t>
  </si>
  <si>
    <t>31.05.2024 15:44</t>
  </si>
  <si>
    <t>31.05.2024 14:59</t>
  </si>
  <si>
    <t>31.05.2024 13:11</t>
  </si>
  <si>
    <t>31.05.2024 13:10</t>
  </si>
  <si>
    <t>30.05.2024 23:37</t>
  </si>
  <si>
    <t>30.05.2024 20:06</t>
  </si>
  <si>
    <t>30.05.2024 19:40</t>
  </si>
  <si>
    <t>30.05.2024 19:06</t>
  </si>
  <si>
    <t>30.05.2024 19:03</t>
  </si>
  <si>
    <t>30.05.2024 14:47</t>
  </si>
  <si>
    <t>29.05.2024 21:42</t>
  </si>
  <si>
    <t>29.05.2024 19:41</t>
  </si>
  <si>
    <t>29.05.2024 17:26</t>
  </si>
  <si>
    <t>29.05.2024 17:25</t>
  </si>
  <si>
    <t>29.05.2024 17:21</t>
  </si>
  <si>
    <t>29.05.2024 16:02</t>
  </si>
  <si>
    <t>29.05.2024 14:27</t>
  </si>
  <si>
    <t>29.05.2024 13:16</t>
  </si>
  <si>
    <t>29.05.2024 10:24</t>
  </si>
  <si>
    <t>28.05.2024 22:40</t>
  </si>
  <si>
    <t>28.05.2024 20:32</t>
  </si>
  <si>
    <t>28.05.2024 19:05</t>
  </si>
  <si>
    <t>28.05.2024 19:03</t>
  </si>
  <si>
    <t>28.05.2024 09:45</t>
  </si>
  <si>
    <t>27.05.2024 22:03</t>
  </si>
  <si>
    <t>27.05.2024 21:34</t>
  </si>
  <si>
    <t>27.05.2024 20:30</t>
  </si>
  <si>
    <t>27.05.2024 10:46</t>
  </si>
  <si>
    <t>26.05.2024 16:44</t>
  </si>
  <si>
    <t>26.05.2024 15:27</t>
  </si>
  <si>
    <t>26.05.2024 13:43</t>
  </si>
  <si>
    <t>25.05.2024 21:58</t>
  </si>
  <si>
    <t>25.05.2024 15:42</t>
  </si>
  <si>
    <t>25.05.2024 14:34</t>
  </si>
  <si>
    <t>25.05.2024 12:08</t>
  </si>
  <si>
    <t>24.05.2024 23:50</t>
  </si>
  <si>
    <t>24.05.2024 23:25</t>
  </si>
  <si>
    <t>24.05.2024 22:16</t>
  </si>
  <si>
    <t>24.05.2024 21:17</t>
  </si>
  <si>
    <t>24.05.2024 20:46</t>
  </si>
  <si>
    <t>24.05.2024 20:10</t>
  </si>
  <si>
    <t>24.05.2024 17:03</t>
  </si>
  <si>
    <t>24.05.2024 16:47</t>
  </si>
  <si>
    <t>24.05.2024 16:35</t>
  </si>
  <si>
    <t>24.05.2024 16:23</t>
  </si>
  <si>
    <t>24.05.2024 13:58</t>
  </si>
  <si>
    <t>24.05.2024 13:57</t>
  </si>
  <si>
    <t>24.05.2024 13:56</t>
  </si>
  <si>
    <t>24.05.2024 10:41</t>
  </si>
  <si>
    <t>23.05.2024 20:05</t>
  </si>
  <si>
    <t>23.05.2024 19:40</t>
  </si>
  <si>
    <t>23.05.2024 19:13</t>
  </si>
  <si>
    <t>23.05.2024 19:10</t>
  </si>
  <si>
    <t>23.05.2024 18:22</t>
  </si>
  <si>
    <t>23.05.2024 15:53</t>
  </si>
  <si>
    <t>23.05.2024 15:07</t>
  </si>
  <si>
    <t>23.05.2024 14:09</t>
  </si>
  <si>
    <t>23.05.2024 09:02</t>
  </si>
  <si>
    <t>22.05.2024 21:53</t>
  </si>
  <si>
    <t>22.05.2024 21:48</t>
  </si>
  <si>
    <t>22.05.2024 21:43</t>
  </si>
  <si>
    <t>22.05.2024 20:51</t>
  </si>
  <si>
    <t>22.05.2024 17:28</t>
  </si>
  <si>
    <t>22.05.2024 14:15</t>
  </si>
  <si>
    <t>22.05.2024 13:37</t>
  </si>
  <si>
    <t>22.05.2024 12:17</t>
  </si>
  <si>
    <t>22.05.2024 09:53</t>
  </si>
  <si>
    <t>21.05.2024 17:45</t>
  </si>
  <si>
    <t>21.05.2024 17:33</t>
  </si>
  <si>
    <t>21.05.2024 17:13</t>
  </si>
  <si>
    <t>21.05.2024 16:24</t>
  </si>
  <si>
    <t>21.05.2024 16:21</t>
  </si>
  <si>
    <t>21.05.2024 16:20</t>
  </si>
  <si>
    <t>21.05.2024 16:19</t>
  </si>
  <si>
    <t>21.05.2024 14:25</t>
  </si>
  <si>
    <t>21.05.2024 14:23</t>
  </si>
  <si>
    <t>21.05.2024 13:29</t>
  </si>
  <si>
    <t>20.05.2024 22:15</t>
  </si>
  <si>
    <t>20.05.2024 20:19</t>
  </si>
  <si>
    <t>20.05.2024 18:07</t>
  </si>
  <si>
    <t>20.05.2024 14:36</t>
  </si>
  <si>
    <t>20.05.2024 13:27</t>
  </si>
  <si>
    <t>20.05.2024 13:03</t>
  </si>
  <si>
    <t>20.05.2024 09:06</t>
  </si>
  <si>
    <t>19.05.2024 19:04</t>
  </si>
  <si>
    <t>19.05.2024 12:07</t>
  </si>
  <si>
    <t>18.05.2024 21:49</t>
  </si>
  <si>
    <t>18.05.2024 20:19</t>
  </si>
  <si>
    <t>18.05.2024 17:59</t>
  </si>
  <si>
    <t>18.05.2024 17:49</t>
  </si>
  <si>
    <t>18.05.2024 17:09</t>
  </si>
  <si>
    <t>18.05.2024 14:48</t>
  </si>
  <si>
    <t>18.05.2024 13:14</t>
  </si>
  <si>
    <t>18.05.2024 11:23</t>
  </si>
  <si>
    <t>17.05.2024 22:43</t>
  </si>
  <si>
    <t>17.05.2024 21:52</t>
  </si>
  <si>
    <t>17.05.2024 19:21</t>
  </si>
  <si>
    <t>17.05.2024 17:40</t>
  </si>
  <si>
    <t>17.05.2024 15:57</t>
  </si>
  <si>
    <t>17.05.2024 15:12</t>
  </si>
  <si>
    <t>17.05.2024 14:49</t>
  </si>
  <si>
    <t>17.05.2024 13:56</t>
  </si>
  <si>
    <t>17.05.2024 13:46</t>
  </si>
  <si>
    <t>17.05.2024 12:48</t>
  </si>
  <si>
    <t>17.05.2024 12:12</t>
  </si>
  <si>
    <t>17.05.2024 11:03</t>
  </si>
  <si>
    <t>16.05.2024 19:42</t>
  </si>
  <si>
    <t>16.05.2024 19:32</t>
  </si>
  <si>
    <t>16.05.2024 15:31</t>
  </si>
  <si>
    <t>16.05.2024 14:39</t>
  </si>
  <si>
    <t>16.05.2024 09:50</t>
  </si>
  <si>
    <t>15.05.2024 19:29</t>
  </si>
  <si>
    <t>15.05.2024 18:17</t>
  </si>
  <si>
    <t>15.05.2024 13:18</t>
  </si>
  <si>
    <t>15.05.2024 11:57</t>
  </si>
  <si>
    <t>14.05.2024 21:08</t>
  </si>
  <si>
    <t>14.05.2024 20:51</t>
  </si>
  <si>
    <t>14.05.2024 17:17</t>
  </si>
  <si>
    <t>13.05.2024 21:50</t>
  </si>
  <si>
    <t>13.05.2024 17:38</t>
  </si>
  <si>
    <t>13.05.2024 17:16</t>
  </si>
  <si>
    <t>13.05.2024 14:18</t>
  </si>
  <si>
    <t>13.05.2024 13:36</t>
  </si>
  <si>
    <t>13.05.2024 12:01</t>
  </si>
  <si>
    <t>12.05.2024 23:01</t>
  </si>
  <si>
    <t>12.05.2024 21:24</t>
  </si>
  <si>
    <t>12.05.2024 20:37</t>
  </si>
  <si>
    <t>12.05.2024 20:33</t>
  </si>
  <si>
    <t>12.05.2024 19:50</t>
  </si>
  <si>
    <t>12.05.2024 18:24</t>
  </si>
  <si>
    <t>12.05.2024 16:59</t>
  </si>
  <si>
    <t>12.05.2024 15:28</t>
  </si>
  <si>
    <t>12.05.2024 15:24</t>
  </si>
  <si>
    <t>12.05.2024 12:55</t>
  </si>
  <si>
    <t>12.05.2024 11:03</t>
  </si>
  <si>
    <t>11.05.2024 23:26</t>
  </si>
  <si>
    <t>11.05.2024 19:52</t>
  </si>
  <si>
    <t>11.05.2024 18:24</t>
  </si>
  <si>
    <t>11.05.2024 17:32</t>
  </si>
  <si>
    <t>11.05.2024 16:54</t>
  </si>
  <si>
    <t>11.05.2024 16:32</t>
  </si>
  <si>
    <t>11.05.2024 14:54</t>
  </si>
  <si>
    <t>11.05.2024 14:31</t>
  </si>
  <si>
    <t>11.05.2024 13:12</t>
  </si>
  <si>
    <t>11.05.2024 12:24</t>
  </si>
  <si>
    <t>10.05.2024 23:51</t>
  </si>
  <si>
    <t>10.05.2024 23:39</t>
  </si>
  <si>
    <t>10.05.2024 20:37</t>
  </si>
  <si>
    <t>10.05.2024 18:10</t>
  </si>
  <si>
    <t>10.05.2024 18:09</t>
  </si>
  <si>
    <t>10.05.2024 13:52</t>
  </si>
  <si>
    <t>09.05.2024 22:15</t>
  </si>
  <si>
    <t>09.05.2024 21:36</t>
  </si>
  <si>
    <t>09.05.2024 19:29</t>
  </si>
  <si>
    <t>08.05.2024 23:24</t>
  </si>
  <si>
    <t>08.05.2024 22:21</t>
  </si>
  <si>
    <t>08.05.2024 21:32</t>
  </si>
  <si>
    <t>08.05.2024 21:26</t>
  </si>
  <si>
    <t>08.05.2024 21:02</t>
  </si>
  <si>
    <t>08.05.2024 20:08</t>
  </si>
  <si>
    <t>08.05.2024 19:46</t>
  </si>
  <si>
    <t>08.05.2024 17:26</t>
  </si>
  <si>
    <t>08.05.2024 14:46</t>
  </si>
  <si>
    <t>08.05.2024 14:07</t>
  </si>
  <si>
    <t>08.05.2024 14:06</t>
  </si>
  <si>
    <t>08.05.2024 14:00</t>
  </si>
  <si>
    <t>08.05.2024 13:43</t>
  </si>
  <si>
    <t>08.05.2024 13:38</t>
  </si>
  <si>
    <t>08.05.2024 13:23</t>
  </si>
  <si>
    <t>08.05.2024 10:05</t>
  </si>
  <si>
    <t>07.05.2024 19:54</t>
  </si>
  <si>
    <t>07.05.2024 19:29</t>
  </si>
  <si>
    <t>07.05.2024 17:12</t>
  </si>
  <si>
    <t>07.05.2024 16:34</t>
  </si>
  <si>
    <t>07.05.2024 16:12</t>
  </si>
  <si>
    <t>07.05.2024 15:35</t>
  </si>
  <si>
    <t>07.05.2024 15:02</t>
  </si>
  <si>
    <t>07.05.2024 11:45</t>
  </si>
  <si>
    <t>07.05.2024 11:00</t>
  </si>
  <si>
    <t>07.05.2024 10:06</t>
  </si>
  <si>
    <t>07.05.2024 10:02</t>
  </si>
  <si>
    <t>07.05.2024 09:50</t>
  </si>
  <si>
    <t>06.05.2024 21:23</t>
  </si>
  <si>
    <t>06.05.2024 21:20</t>
  </si>
  <si>
    <t>06.05.2024 21:19</t>
  </si>
  <si>
    <t>06.05.2024 20:43</t>
  </si>
  <si>
    <t>06.05.2024 19:12</t>
  </si>
  <si>
    <t>06.05.2024 15:48</t>
  </si>
  <si>
    <t>06.05.2024 15:44</t>
  </si>
  <si>
    <t>06.05.2024 15:10</t>
  </si>
  <si>
    <t>06.05.2024 15:00</t>
  </si>
  <si>
    <t>06.05.2024 13:33</t>
  </si>
  <si>
    <t>06.05.2024 13:00</t>
  </si>
  <si>
    <t>06.05.2024 11:32</t>
  </si>
  <si>
    <t>06.05.2024 10:57</t>
  </si>
  <si>
    <t>05.05.2024 21:43</t>
  </si>
  <si>
    <t>05.05.2024 16:15</t>
  </si>
  <si>
    <t>05.05.2024 15:04</t>
  </si>
  <si>
    <t>05.05.2024 13:55</t>
  </si>
  <si>
    <t>05.05.2024 09:35</t>
  </si>
  <si>
    <t>04.05.2024 22:29</t>
  </si>
  <si>
    <t>04.05.2024 22:28</t>
  </si>
  <si>
    <t>04.05.2024 20:37</t>
  </si>
  <si>
    <t>04.05.2024 18:58</t>
  </si>
  <si>
    <t>04.05.2024 17:19</t>
  </si>
  <si>
    <t>04.05.2024 17:15</t>
  </si>
  <si>
    <t>04.05.2024 16:20</t>
  </si>
  <si>
    <t>04.05.2024 15:18</t>
  </si>
  <si>
    <t>03.05.2024 23:28</t>
  </si>
  <si>
    <t>03.05.2024 20:16</t>
  </si>
  <si>
    <t>03.05.2024 19:39</t>
  </si>
  <si>
    <t>03.05.2024 18:45</t>
  </si>
  <si>
    <t>03.05.2024 18:29</t>
  </si>
  <si>
    <t>03.05.2024 16:11</t>
  </si>
  <si>
    <t>03.05.2024 14:41</t>
  </si>
  <si>
    <t>03.05.2024 14:22</t>
  </si>
  <si>
    <t>03.05.2024 13:35</t>
  </si>
  <si>
    <t>03.05.2024 13:29</t>
  </si>
  <si>
    <t>03.05.2024 13:23</t>
  </si>
  <si>
    <t>03.05.2024 11:23</t>
  </si>
  <si>
    <t>02.05.2024 22:02</t>
  </si>
  <si>
    <t>02.05.2024 17:31</t>
  </si>
  <si>
    <t>02.05.2024 16:29</t>
  </si>
  <si>
    <t>02.05.2024 15:46</t>
  </si>
  <si>
    <t>02.05.2024 15:28</t>
  </si>
  <si>
    <t>02.05.2024 15:13</t>
  </si>
  <si>
    <t>02.05.2024 14:43</t>
  </si>
  <si>
    <t>02.05.2024 13:34</t>
  </si>
  <si>
    <t>02.05.2024 11:13</t>
  </si>
  <si>
    <t>02.05.2024 10:27</t>
  </si>
  <si>
    <t>01.05.2024 20:39</t>
  </si>
  <si>
    <t>01.05.2024 15:23</t>
  </si>
  <si>
    <t>01.05.2024 15:11</t>
  </si>
  <si>
    <t>01.05.2024 14:41</t>
  </si>
  <si>
    <t>01.05.2024 14:30</t>
  </si>
  <si>
    <t>01.05.2024 11:42</t>
  </si>
  <si>
    <t>30.04.2024 17:16</t>
  </si>
  <si>
    <t>30.04.2024 16:28</t>
  </si>
  <si>
    <t>30.04.2024 15:35</t>
  </si>
  <si>
    <t>30.04.2024 15:04</t>
  </si>
  <si>
    <t>30.04.2024 14:18</t>
  </si>
  <si>
    <t>30.04.2024 11:54</t>
  </si>
  <si>
    <t>30.04.2024 10:10</t>
  </si>
  <si>
    <t>30.04.2024 02:00</t>
  </si>
  <si>
    <t>29.04.2024 23:59</t>
  </si>
  <si>
    <t>29.04.2024 22:57</t>
  </si>
  <si>
    <t>29.04.2024 18:10</t>
  </si>
  <si>
    <t>29.04.2024 16:44</t>
  </si>
  <si>
    <t>29.04.2024 16:37</t>
  </si>
  <si>
    <t>29.04.2024 16:00</t>
  </si>
  <si>
    <t>29.04.2024 15:40</t>
  </si>
  <si>
    <t>29.04.2024 13:38</t>
  </si>
  <si>
    <t>29.04.2024 12:56</t>
  </si>
  <si>
    <t>28.04.2024 21:31</t>
  </si>
  <si>
    <t>28.04.2024 20:48</t>
  </si>
  <si>
    <t>28.04.2024 18:56</t>
  </si>
  <si>
    <t>28.04.2024 17:28</t>
  </si>
  <si>
    <t>28.04.2024 17:00</t>
  </si>
  <si>
    <t>28.04.2024 16:13</t>
  </si>
  <si>
    <t>28.04.2024 15:37</t>
  </si>
  <si>
    <t>28.04.2024 13:39</t>
  </si>
  <si>
    <t>27.04.2024 21:53</t>
  </si>
  <si>
    <t>27.04.2024 21:40</t>
  </si>
  <si>
    <t>27.04.2024 19:44</t>
  </si>
  <si>
    <t>27.04.2024 17:58</t>
  </si>
  <si>
    <t>27.04.2024 17:27</t>
  </si>
  <si>
    <t>27.04.2024 15:55</t>
  </si>
  <si>
    <t>27.04.2024 15:29</t>
  </si>
  <si>
    <t>27.04.2024 15:28</t>
  </si>
  <si>
    <t>27.04.2024 13:37</t>
  </si>
  <si>
    <t>27.04.2024 12:52</t>
  </si>
  <si>
    <t>27.04.2024 11:29</t>
  </si>
  <si>
    <t>27.04.2024 10:58</t>
  </si>
  <si>
    <t>26.04.2024 22:47</t>
  </si>
  <si>
    <t>26.04.2024 21:32</t>
  </si>
  <si>
    <t>26.04.2024 19:22</t>
  </si>
  <si>
    <t>26.04.2024 12:38</t>
  </si>
  <si>
    <t>26.04.2024 11:49</t>
  </si>
  <si>
    <t>26.04.2024 10:01</t>
  </si>
  <si>
    <t>25.04.2024 20:35</t>
  </si>
  <si>
    <t>25.04.2024 18:25</t>
  </si>
  <si>
    <t>25.04.2024 16:08</t>
  </si>
  <si>
    <t>25.04.2024 15:26</t>
  </si>
  <si>
    <t>25.04.2024 15:25</t>
  </si>
  <si>
    <t>25.04.2024 14:05</t>
  </si>
  <si>
    <t>25.04.2024 12:05</t>
  </si>
  <si>
    <t>25.04.2024 11:40</t>
  </si>
  <si>
    <t>25.04.2024 10:06</t>
  </si>
  <si>
    <t>25.04.2024 09:37</t>
  </si>
  <si>
    <t>24.04.2024 21:40</t>
  </si>
  <si>
    <t>24.04.2024 21:01</t>
  </si>
  <si>
    <t>24.04.2024 10:06</t>
  </si>
  <si>
    <t>23.04.2024 23:31</t>
  </si>
  <si>
    <t>23.04.2024 20:19</t>
  </si>
  <si>
    <t>23.04.2024 20:18</t>
  </si>
  <si>
    <t>23.04.2024 20:08</t>
  </si>
  <si>
    <t>23.04.2024 17:47</t>
  </si>
  <si>
    <t>23.04.2024 16:21</t>
  </si>
  <si>
    <t>23.04.2024 16:20</t>
  </si>
  <si>
    <t>23.04.2024 14:21</t>
  </si>
  <si>
    <t>23.04.2024 13:51</t>
  </si>
  <si>
    <t>23.04.2024 13:50</t>
  </si>
  <si>
    <t>23.04.2024 12:10</t>
  </si>
  <si>
    <t>22.04.2024 20:58</t>
  </si>
  <si>
    <t>22.04.2024 15:57</t>
  </si>
  <si>
    <t>22.04.2024 15:13</t>
  </si>
  <si>
    <t>22.04.2024 14:26</t>
  </si>
  <si>
    <t>22.04.2024 14:18</t>
  </si>
  <si>
    <t>22.04.2024 13:59</t>
  </si>
  <si>
    <t>22.04.2024 13:11</t>
  </si>
  <si>
    <t>22.04.2024 12:53</t>
  </si>
  <si>
    <t>22.04.2024 12:44</t>
  </si>
  <si>
    <t>22.04.2024 11:28</t>
  </si>
  <si>
    <t>21.04.2024 21:31</t>
  </si>
  <si>
    <t>21.04.2024 18:40</t>
  </si>
  <si>
    <t>21.04.2024 17:43</t>
  </si>
  <si>
    <t>21.04.2024 16:43</t>
  </si>
  <si>
    <t>21.04.2024 15:53</t>
  </si>
  <si>
    <t>21.04.2024 10:21</t>
  </si>
  <si>
    <t>20.04.2024 22:40</t>
  </si>
  <si>
    <t>20.04.2024 21:12</t>
  </si>
  <si>
    <t>20.04.2024 20:31</t>
  </si>
  <si>
    <t>20.04.2024 20:30</t>
  </si>
  <si>
    <t>20.04.2024 20:29</t>
  </si>
  <si>
    <t>20.04.2024 13:46</t>
  </si>
  <si>
    <t>20.04.2024 12:46</t>
  </si>
  <si>
    <t>19.04.2024 19:46</t>
  </si>
  <si>
    <t>19.04.2024 19:12</t>
  </si>
  <si>
    <t>19.04.2024 15:27</t>
  </si>
  <si>
    <t>19.04.2024 15:02</t>
  </si>
  <si>
    <t>19.04.2024 14:29</t>
  </si>
  <si>
    <t>19.04.2024 13:48</t>
  </si>
  <si>
    <t>19.04.2024 13:23</t>
  </si>
  <si>
    <t>19.04.2024 11:46</t>
  </si>
  <si>
    <t>19.04.2024 09:51</t>
  </si>
  <si>
    <t>19.04.2024 09:33</t>
  </si>
  <si>
    <t>18.04.2024 23:27</t>
  </si>
  <si>
    <t>18.04.2024 20:13</t>
  </si>
  <si>
    <t>18.04.2024 16:49</t>
  </si>
  <si>
    <t>18.04.2024 16:32</t>
  </si>
  <si>
    <t>18.04.2024 14:22</t>
  </si>
  <si>
    <t>18.04.2024 13:49</t>
  </si>
  <si>
    <t>18.04.2024 13:33</t>
  </si>
  <si>
    <t>18.04.2024 10:17</t>
  </si>
  <si>
    <t>18.04.2024 10:06</t>
  </si>
  <si>
    <t>17.04.2024 23:16</t>
  </si>
  <si>
    <t>17.04.2024 23:13</t>
  </si>
  <si>
    <t>17.04.2024 22:58</t>
  </si>
  <si>
    <t>17.04.2024 22:11</t>
  </si>
  <si>
    <t>17.04.2024 21:46</t>
  </si>
  <si>
    <t>17.04.2024 21:35</t>
  </si>
  <si>
    <t>17.04.2024 20:47</t>
  </si>
  <si>
    <t>17.04.2024 15:36</t>
  </si>
  <si>
    <t>17.04.2024 15:33</t>
  </si>
  <si>
    <t>17.04.2024 13:55</t>
  </si>
  <si>
    <t>17.04.2024 13:29</t>
  </si>
  <si>
    <t>16.04.2024 21:09</t>
  </si>
  <si>
    <t>16.04.2024 19:48</t>
  </si>
  <si>
    <t>16.04.2024 16:57</t>
  </si>
  <si>
    <t>16.04.2024 16:18</t>
  </si>
  <si>
    <t>16.04.2024 16:12</t>
  </si>
  <si>
    <t>16.04.2024 14:17</t>
  </si>
  <si>
    <t>16.04.2024 14:12</t>
  </si>
  <si>
    <t>16.04.2024 14:07</t>
  </si>
  <si>
    <t>16.04.2024 11:25</t>
  </si>
  <si>
    <t>16.04.2024 09:38</t>
  </si>
  <si>
    <t>15.04.2024 23:31</t>
  </si>
  <si>
    <t>15.04.2024 21:21</t>
  </si>
  <si>
    <t>15.04.2024 18:41</t>
  </si>
  <si>
    <t>15.04.2024 18:23</t>
  </si>
  <si>
    <t>15.04.2024 18:22</t>
  </si>
  <si>
    <t>15.04.2024 18:01</t>
  </si>
  <si>
    <t>15.04.2024 17:32</t>
  </si>
  <si>
    <t>15.04.2024 16:16</t>
  </si>
  <si>
    <t>15.04.2024 13:31</t>
  </si>
  <si>
    <t>15.04.2024 12:23</t>
  </si>
  <si>
    <t>15.04.2024 12:16</t>
  </si>
  <si>
    <t>15.04.2024 11:14</t>
  </si>
  <si>
    <t>15.04.2024 10:42</t>
  </si>
  <si>
    <t>14.04.2024 21:05</t>
  </si>
  <si>
    <t>14.04.2024 16:33</t>
  </si>
  <si>
    <t>14.04.2024 14:04</t>
  </si>
  <si>
    <t>14.04.2024 11:53</t>
  </si>
  <si>
    <t>14.04.2024 10:15</t>
  </si>
  <si>
    <t>13.04.2024 21:56</t>
  </si>
  <si>
    <t>13.04.2024 18:27</t>
  </si>
  <si>
    <t>13.04.2024 17:41</t>
  </si>
  <si>
    <t>13.04.2024 16:37</t>
  </si>
  <si>
    <t>13.04.2024 14:37</t>
  </si>
  <si>
    <t>13.04.2024 14:16</t>
  </si>
  <si>
    <t>13.04.2024 12:30</t>
  </si>
  <si>
    <t>12.04.2024 20:40</t>
  </si>
  <si>
    <t>12.04.2024 20:16</t>
  </si>
  <si>
    <t>12.04.2024 19:37</t>
  </si>
  <si>
    <t>12.04.2024 17:19</t>
  </si>
  <si>
    <t>12.04.2024 14:38</t>
  </si>
  <si>
    <t>12.04.2024 14:02</t>
  </si>
  <si>
    <t>12.04.2024 13:50</t>
  </si>
  <si>
    <t>12.04.2024 13:30</t>
  </si>
  <si>
    <t>12.04.2024 13:28</t>
  </si>
  <si>
    <t>12.04.2024 13:25</t>
  </si>
  <si>
    <t>12.04.2024 11:52</t>
  </si>
  <si>
    <t>12.04.2024 11:46</t>
  </si>
  <si>
    <t>12.04.2024 11:37</t>
  </si>
  <si>
    <t>11.04.2024 21:00</t>
  </si>
  <si>
    <t>11.04.2024 19:18</t>
  </si>
  <si>
    <t>11.04.2024 17:31</t>
  </si>
  <si>
    <t>11.04.2024 14:44</t>
  </si>
  <si>
    <t>11.04.2024 13:36</t>
  </si>
  <si>
    <t>11.04.2024 10:25</t>
  </si>
  <si>
    <t>11.04.2024 10:14</t>
  </si>
  <si>
    <t>10.04.2024 22:30</t>
  </si>
  <si>
    <t>10.04.2024 20:04</t>
  </si>
  <si>
    <t>10.04.2024 18:51</t>
  </si>
  <si>
    <t>10.04.2024 17:40</t>
  </si>
  <si>
    <t>10.04.2024 17:38</t>
  </si>
  <si>
    <t>10.04.2024 17:25</t>
  </si>
  <si>
    <t>10.04.2024 17:04</t>
  </si>
  <si>
    <t>10.04.2024 15:02</t>
  </si>
  <si>
    <t>10.04.2024 12:20</t>
  </si>
  <si>
    <t>10.04.2024 00:05</t>
  </si>
  <si>
    <t>09.04.2024 17:12</t>
  </si>
  <si>
    <t>09.04.2024 15:46</t>
  </si>
  <si>
    <t>09.04.2024 15:40</t>
  </si>
  <si>
    <t>09.04.2024 12:51</t>
  </si>
  <si>
    <t>09.04.2024 10:25</t>
  </si>
  <si>
    <t>09.04.2024 09:29</t>
  </si>
  <si>
    <t>08.04.2024 21:57</t>
  </si>
  <si>
    <t>08.04.2024 20:59</t>
  </si>
  <si>
    <t>08.04.2024 13:48</t>
  </si>
  <si>
    <t>08.04.2024 13:35</t>
  </si>
  <si>
    <t>08.04.2024 10:48</t>
  </si>
  <si>
    <t>07.04.2024 23:43</t>
  </si>
  <si>
    <t>07.04.2024 21:31</t>
  </si>
  <si>
    <t>07.04.2024 21:26</t>
  </si>
  <si>
    <t>07.04.2024 20:13</t>
  </si>
  <si>
    <t>07.04.2024 15:39</t>
  </si>
  <si>
    <t>07.04.2024 13:20</t>
  </si>
  <si>
    <t>07.04.2024 13:02</t>
  </si>
  <si>
    <t>07.04.2024 12:26</t>
  </si>
  <si>
    <t>06.04.2024 14:59</t>
  </si>
  <si>
    <t>06.04.2024 14:29</t>
  </si>
  <si>
    <t>06.04.2024 13:05</t>
  </si>
  <si>
    <t>06.04.2024 11:21</t>
  </si>
  <si>
    <t>05.04.2024 23:55</t>
  </si>
  <si>
    <t>05.04.2024 20:34</t>
  </si>
  <si>
    <t>05.04.2024 20:28</t>
  </si>
  <si>
    <t>05.04.2024 20:07</t>
  </si>
  <si>
    <t>05.04.2024 19:13</t>
  </si>
  <si>
    <t>05.04.2024 18:05</t>
  </si>
  <si>
    <t>05.04.2024 18:03</t>
  </si>
  <si>
    <t>05.04.2024 14:57</t>
  </si>
  <si>
    <t>05.04.2024 14:27</t>
  </si>
  <si>
    <t>05.04.2024 13:43</t>
  </si>
  <si>
    <t>05.04.2024 13:20</t>
  </si>
  <si>
    <t>05.04.2024 11:49</t>
  </si>
  <si>
    <t>05.04.2024 11:47</t>
  </si>
  <si>
    <t>05.04.2024 09:43</t>
  </si>
  <si>
    <t>04.04.2024 20:17</t>
  </si>
  <si>
    <t>04.04.2024 19:54</t>
  </si>
  <si>
    <t>04.04.2024 18:45</t>
  </si>
  <si>
    <t>04.04.2024 17:04</t>
  </si>
  <si>
    <t>04.04.2024 16:43</t>
  </si>
  <si>
    <t>04.04.2024 16:09</t>
  </si>
  <si>
    <t>04.04.2024 15:41</t>
  </si>
  <si>
    <t>04.04.2024 13:44</t>
  </si>
  <si>
    <t>04.04.2024 13:24</t>
  </si>
  <si>
    <t>04.04.2024 11:14</t>
  </si>
  <si>
    <t>04.04.2024 09:51</t>
  </si>
  <si>
    <t>03.04.2024 22:25</t>
  </si>
  <si>
    <t>03.04.2024 18:06</t>
  </si>
  <si>
    <t>03.04.2024 16:14</t>
  </si>
  <si>
    <t>03.04.2024 12:29</t>
  </si>
  <si>
    <t>03.04.2024 12:09</t>
  </si>
  <si>
    <t>03.04.2024 11:59</t>
  </si>
  <si>
    <t>03.04.2024 11:33</t>
  </si>
  <si>
    <t>03.04.2024 10:54</t>
  </si>
  <si>
    <t>02.04.2024 22:36</t>
  </si>
  <si>
    <t>02.04.2024 21:59</t>
  </si>
  <si>
    <t>02.04.2024 21:56</t>
  </si>
  <si>
    <t>02.04.2024 21:15</t>
  </si>
  <si>
    <t>02.04.2024 20:36</t>
  </si>
  <si>
    <t>02.04.2024 20:01</t>
  </si>
  <si>
    <t>02.04.2024 18:19</t>
  </si>
  <si>
    <t>02.04.2024 17:15</t>
  </si>
  <si>
    <t>02.04.2024 15:26</t>
  </si>
  <si>
    <t>02.04.2024 14:02</t>
  </si>
  <si>
    <t>02.04.2024 13:42</t>
  </si>
  <si>
    <t>02.04.2024 11:32</t>
  </si>
  <si>
    <t>01.04.2024 21:39</t>
  </si>
  <si>
    <t>01.04.2024 21:08</t>
  </si>
  <si>
    <t>01.04.2024 16:57</t>
  </si>
  <si>
    <t>01.04.2024 15:33</t>
  </si>
  <si>
    <t>01.04.2024 14:04</t>
  </si>
  <si>
    <t>01.04.2024 11:16</t>
  </si>
  <si>
    <t>01.04.2024 11:13</t>
  </si>
  <si>
    <t>01.04.2024 11:12</t>
  </si>
  <si>
    <t>01.04.2024 10:46</t>
  </si>
  <si>
    <t>31.03.2024 20:00</t>
  </si>
  <si>
    <t>31.03.2024 18:20</t>
  </si>
  <si>
    <t>30.03.2024 21:55</t>
  </si>
  <si>
    <t>30.03.2024 21:31</t>
  </si>
  <si>
    <t>30.03.2024 21:03</t>
  </si>
  <si>
    <t>30.03.2024 19:35</t>
  </si>
  <si>
    <t>30.03.2024 16:48</t>
  </si>
  <si>
    <t>30.03.2024 13:28</t>
  </si>
  <si>
    <t>30.03.2024 12:34</t>
  </si>
  <si>
    <t>30.03.2024 12:20</t>
  </si>
  <si>
    <t>30.03.2024 10:56</t>
  </si>
  <si>
    <t>30.03.2024 10:54</t>
  </si>
  <si>
    <t>29.03.2024 22:52</t>
  </si>
  <si>
    <t>29.03.2024 22:51</t>
  </si>
  <si>
    <t>29.03.2024 21:20</t>
  </si>
  <si>
    <t>29.03.2024 18:18</t>
  </si>
  <si>
    <t>29.03.2024 17:57</t>
  </si>
  <si>
    <t>29.03.2024 17:07</t>
  </si>
  <si>
    <t>29.03.2024 16:44</t>
  </si>
  <si>
    <t>29.03.2024 15:54</t>
  </si>
  <si>
    <t>29.03.2024 15:52</t>
  </si>
  <si>
    <t>29.03.2024 15:43</t>
  </si>
  <si>
    <t>29.03.2024 12:07</t>
  </si>
  <si>
    <t>29.03.2024 11:52</t>
  </si>
  <si>
    <t>29.03.2024 11:50</t>
  </si>
  <si>
    <t>29.03.2024 10:29</t>
  </si>
  <si>
    <t>28.03.2024 23:14</t>
  </si>
  <si>
    <t>28.03.2024 22:42</t>
  </si>
  <si>
    <t>28.03.2024 21:47</t>
  </si>
  <si>
    <t>28.03.2024 21:41</t>
  </si>
  <si>
    <t>28.03.2024 19:48</t>
  </si>
  <si>
    <t>28.03.2024 17:40</t>
  </si>
  <si>
    <t>28.03.2024 12:45</t>
  </si>
  <si>
    <t>28.03.2024 12:38</t>
  </si>
  <si>
    <t>28.03.2024 12:37</t>
  </si>
  <si>
    <t>28.03.2024 12:19</t>
  </si>
  <si>
    <t>28.03.2024 10:55</t>
  </si>
  <si>
    <t>27.03.2024 23:48</t>
  </si>
  <si>
    <t>27.03.2024 23:47</t>
  </si>
  <si>
    <t>27.03.2024 19:55</t>
  </si>
  <si>
    <t>27.03.2024 16:55</t>
  </si>
  <si>
    <t>27.03.2024 16:50</t>
  </si>
  <si>
    <t>26.03.2024 16:42</t>
  </si>
  <si>
    <t>26.03.2024 14:12</t>
  </si>
  <si>
    <t>26.03.2024 12:10</t>
  </si>
  <si>
    <t>25.03.2024 19:46</t>
  </si>
  <si>
    <t>25.03.2024 14:21</t>
  </si>
  <si>
    <t>25.03.2024 14:19</t>
  </si>
  <si>
    <t>25.03.2024 09:58</t>
  </si>
  <si>
    <t>24.03.2024 20:41</t>
  </si>
  <si>
    <t>24.03.2024 20:26</t>
  </si>
  <si>
    <t>24.03.2024 20:17</t>
  </si>
  <si>
    <t>24.03.2024 15:15</t>
  </si>
  <si>
    <t>24.03.2024 13:30</t>
  </si>
  <si>
    <t>23.03.2024 21:50</t>
  </si>
  <si>
    <t>23.03.2024 20:54</t>
  </si>
  <si>
    <t>23.03.2024 18:29</t>
  </si>
  <si>
    <t>23.03.2024 15:09</t>
  </si>
  <si>
    <t>23.03.2024 14:27</t>
  </si>
  <si>
    <t>22.03.2024 15:37</t>
  </si>
  <si>
    <t>22.03.2024 14:24</t>
  </si>
  <si>
    <t>21.03.2024 22:44</t>
  </si>
  <si>
    <t>21.03.2024 19:59</t>
  </si>
  <si>
    <t>21.03.2024 13:21</t>
  </si>
  <si>
    <t>21.03.2024 12:32</t>
  </si>
  <si>
    <t>20.03.2024 20:31</t>
  </si>
  <si>
    <t>20.03.2024 15:54</t>
  </si>
  <si>
    <t>20.03.2024 12:56</t>
  </si>
  <si>
    <t>20.03.2024 11:40</t>
  </si>
  <si>
    <t>20.03.2024 11:09</t>
  </si>
  <si>
    <t>20.03.2024 11:04</t>
  </si>
  <si>
    <t>20.03.2024 10:06</t>
  </si>
  <si>
    <t>19.03.2024 20:25</t>
  </si>
  <si>
    <t>19.03.2024 18:20</t>
  </si>
  <si>
    <t>19.03.2024 14:59</t>
  </si>
  <si>
    <t>19.03.2024 10:07</t>
  </si>
  <si>
    <t>18.03.2024 21:03</t>
  </si>
  <si>
    <t>18.03.2024 20:40</t>
  </si>
  <si>
    <t>18.03.2024 20:14</t>
  </si>
  <si>
    <t>18.03.2024 19:41</t>
  </si>
  <si>
    <t>18.03.2024 17:58</t>
  </si>
  <si>
    <t>18.03.2024 16:26</t>
  </si>
  <si>
    <t>18.03.2024 14:37</t>
  </si>
  <si>
    <t>18.03.2024 12:49</t>
  </si>
  <si>
    <t>18.03.2024 12:41</t>
  </si>
  <si>
    <t>18.03.2024 12:22</t>
  </si>
  <si>
    <t>18.03.2024 12:19</t>
  </si>
  <si>
    <t>18.03.2024 12:17</t>
  </si>
  <si>
    <t>18.03.2024 11:51</t>
  </si>
  <si>
    <t>18.03.2024 11:25</t>
  </si>
  <si>
    <t>18.03.2024 11:24</t>
  </si>
  <si>
    <t>18.03.2024 11:22</t>
  </si>
  <si>
    <t>18.03.2024 11:19</t>
  </si>
  <si>
    <t>18.03.2024 07:45</t>
  </si>
  <si>
    <t>17.03.2024 20:06</t>
  </si>
  <si>
    <t>16.03.2024 20:00</t>
  </si>
  <si>
    <t>16.03.2024 18:57</t>
  </si>
  <si>
    <t>16.03.2024 15:59</t>
  </si>
  <si>
    <t>16.03.2024 15:58</t>
  </si>
  <si>
    <t>16.03.2024 15:56</t>
  </si>
  <si>
    <t>16.03.2024 14:56</t>
  </si>
  <si>
    <t>16.03.2024 13:26</t>
  </si>
  <si>
    <t>16.03.2024 00:35</t>
  </si>
  <si>
    <t>15.03.2024 23:55</t>
  </si>
  <si>
    <t>15.03.2024 23:29</t>
  </si>
  <si>
    <t>15.03.2024 22:52</t>
  </si>
  <si>
    <t>15.03.2024 16:40</t>
  </si>
  <si>
    <t>15.03.2024 12:54</t>
  </si>
  <si>
    <t>15.03.2024 11:36</t>
  </si>
  <si>
    <t>15.03.2024 10:37</t>
  </si>
  <si>
    <t>15.03.2024 00:36</t>
  </si>
  <si>
    <t>14.03.2024 23:45</t>
  </si>
  <si>
    <t>14.03.2024 23:44</t>
  </si>
  <si>
    <t>14.03.2024 22:30</t>
  </si>
  <si>
    <t>14.03.2024 22:28</t>
  </si>
  <si>
    <t>14.03.2024 21:50</t>
  </si>
  <si>
    <t>14.03.2024 19:20</t>
  </si>
  <si>
    <t>14.03.2024 17:18</t>
  </si>
  <si>
    <t>14.03.2024 17:11</t>
  </si>
  <si>
    <t>14.03.2024 17:10</t>
  </si>
  <si>
    <t>14.03.2024 17:09</t>
  </si>
  <si>
    <t>14.03.2024 17:08</t>
  </si>
  <si>
    <t>14.03.2024 15:51</t>
  </si>
  <si>
    <t>14.03.2024 15:43</t>
  </si>
  <si>
    <t>14.03.2024 15:42</t>
  </si>
  <si>
    <t>14.03.2024 15:30</t>
  </si>
  <si>
    <t>14.03.2024 15:27</t>
  </si>
  <si>
    <t>14.03.2024 15:26</t>
  </si>
  <si>
    <t>14.03.2024 15:25</t>
  </si>
  <si>
    <t>14.03.2024 15:23</t>
  </si>
  <si>
    <t>14.03.2024 15:20</t>
  </si>
  <si>
    <t>14.03.2024 12:30</t>
  </si>
  <si>
    <t>14.03.2024 12:04</t>
  </si>
  <si>
    <t>14.03.2024 12:03</t>
  </si>
  <si>
    <t>14.03.2024 11:19</t>
  </si>
  <si>
    <t>14.03.2024 10:59</t>
  </si>
  <si>
    <t>14.03.2024 10:56</t>
  </si>
  <si>
    <t>14.03.2024 10:27</t>
  </si>
  <si>
    <t>14.03.2024 10:20</t>
  </si>
  <si>
    <t>14.03.2024 10:09</t>
  </si>
  <si>
    <t>14.03.2024 09:49</t>
  </si>
  <si>
    <t>14.03.2024 01:01</t>
  </si>
  <si>
    <t>13.03.2024 23:02</t>
  </si>
  <si>
    <t>13.03.2024 18:18</t>
  </si>
  <si>
    <t>13.03.2024 16:59</t>
  </si>
  <si>
    <t>13.03.2024 16:23</t>
  </si>
  <si>
    <t>13.03.2024 16:22</t>
  </si>
  <si>
    <t>13.03.2024 13:55</t>
  </si>
  <si>
    <t>13.03.2024 11:42</t>
  </si>
  <si>
    <t>13.03.2024 09:49</t>
  </si>
  <si>
    <t>13.03.2024 09:33</t>
  </si>
  <si>
    <t>12.03.2024 23:31</t>
  </si>
  <si>
    <t>12.03.2024 23:09</t>
  </si>
  <si>
    <t>12.03.2024 21:52</t>
  </si>
  <si>
    <t>12.03.2024 21:50</t>
  </si>
  <si>
    <t>12.03.2024 21:49</t>
  </si>
  <si>
    <t>12.03.2024 21:45</t>
  </si>
  <si>
    <t>12.03.2024 21:35</t>
  </si>
  <si>
    <t>12.03.2024 21:34</t>
  </si>
  <si>
    <t>12.03.2024 21:08</t>
  </si>
  <si>
    <t>12.03.2024 19:10</t>
  </si>
  <si>
    <t>12.03.2024 18:04</t>
  </si>
  <si>
    <t>12.03.2024 17:50</t>
  </si>
  <si>
    <t>12.03.2024 15:28</t>
  </si>
  <si>
    <t>12.03.2024 15:27</t>
  </si>
  <si>
    <t>12.03.2024 15:08</t>
  </si>
  <si>
    <t>12.03.2024 15:06</t>
  </si>
  <si>
    <t>12.03.2024 15:03</t>
  </si>
  <si>
    <t>12.03.2024 14:58</t>
  </si>
  <si>
    <t>12.03.2024 14:42</t>
  </si>
  <si>
    <t>12.03.2024 14:24</t>
  </si>
  <si>
    <t>12.03.2024 13:25</t>
  </si>
  <si>
    <t>12.03.2024 13:22</t>
  </si>
  <si>
    <t>12.03.2024 13:21</t>
  </si>
  <si>
    <t>12.03.2024 13:17</t>
  </si>
  <si>
    <t>11.03.2024 21:47</t>
  </si>
  <si>
    <t>11.03.2024 21:20</t>
  </si>
  <si>
    <t>11.03.2024 21:12</t>
  </si>
  <si>
    <t>11.03.2024 21:11</t>
  </si>
  <si>
    <t>11.03.2024 18:52</t>
  </si>
  <si>
    <t>11.03.2024 18:11</t>
  </si>
  <si>
    <t>11.03.2024 18:04</t>
  </si>
  <si>
    <t>11.03.2024 18:03</t>
  </si>
  <si>
    <t>11.03.2024 12:13</t>
  </si>
  <si>
    <t>11.03.2024 12:12</t>
  </si>
  <si>
    <t>11.03.2024 12:11</t>
  </si>
  <si>
    <t>11.03.2024 12:10</t>
  </si>
  <si>
    <t>11.03.2024 12:04</t>
  </si>
  <si>
    <t>11.03.2024 12:02</t>
  </si>
  <si>
    <t>11.03.2024 11:47</t>
  </si>
  <si>
    <t>10.03.2024 22:14</t>
  </si>
  <si>
    <t>10.03.2024 21:38</t>
  </si>
  <si>
    <t>10.03.2024 18:45</t>
  </si>
  <si>
    <t>10.03.2024 18:34</t>
  </si>
  <si>
    <t>10.03.2024 17:20</t>
  </si>
  <si>
    <t>10.03.2024 17:00</t>
  </si>
  <si>
    <t>10.03.2024 16:45</t>
  </si>
  <si>
    <t>10.03.2024 16:39</t>
  </si>
  <si>
    <t>10.03.2024 15:57</t>
  </si>
  <si>
    <t>10.03.2024 15:04</t>
  </si>
  <si>
    <t>10.03.2024 14:30</t>
  </si>
  <si>
    <t>10.03.2024 12:31</t>
  </si>
  <si>
    <t>10.03.2024 11:45</t>
  </si>
  <si>
    <t>10.03.2024 11:31</t>
  </si>
  <si>
    <t>09.03.2024 22:28</t>
  </si>
  <si>
    <t>09.03.2024 17:13</t>
  </si>
  <si>
    <t>09.03.2024 16:53</t>
  </si>
  <si>
    <t>09.03.2024 16:40</t>
  </si>
  <si>
    <t>09.03.2024 15:38</t>
  </si>
  <si>
    <t>09.03.2024 14:00</t>
  </si>
  <si>
    <t>09.03.2024 12:03</t>
  </si>
  <si>
    <t>09.03.2024 12:02</t>
  </si>
  <si>
    <t>09.03.2024 11:45</t>
  </si>
  <si>
    <t>09.03.2024 11:44</t>
  </si>
  <si>
    <t>09.03.2024 11:43</t>
  </si>
  <si>
    <t>09.03.2024 11:41</t>
  </si>
  <si>
    <t>09.03.2024 11:40</t>
  </si>
  <si>
    <t>09.03.2024 11:28</t>
  </si>
  <si>
    <t>09.03.2024 10:49</t>
  </si>
  <si>
    <t>09.03.2024 10:46</t>
  </si>
  <si>
    <t>09.03.2024 10:44</t>
  </si>
  <si>
    <t>08.03.2024 20:11</t>
  </si>
  <si>
    <t>08.03.2024 19:58</t>
  </si>
  <si>
    <t>08.03.2024 19:57</t>
  </si>
  <si>
    <t>08.03.2024 18:45</t>
  </si>
  <si>
    <t>08.03.2024 16:08</t>
  </si>
  <si>
    <t>08.03.2024 15:56</t>
  </si>
  <si>
    <t>08.03.2024 15:49</t>
  </si>
  <si>
    <t>08.03.2024 14:10</t>
  </si>
  <si>
    <t>08.03.2024 11:50</t>
  </si>
  <si>
    <t>08.03.2024 11:26</t>
  </si>
  <si>
    <t>07.03.2024 22:02</t>
  </si>
  <si>
    <t>07.03.2024 18:04</t>
  </si>
  <si>
    <t>07.03.2024 12:24</t>
  </si>
  <si>
    <t>07.03.2024 12:08</t>
  </si>
  <si>
    <t>07.03.2024 10:37</t>
  </si>
  <si>
    <t>06.03.2024 21:39</t>
  </si>
  <si>
    <t>06.03.2024 21:19</t>
  </si>
  <si>
    <t>06.03.2024 20:16</t>
  </si>
  <si>
    <t>06.03.2024 16:56</t>
  </si>
  <si>
    <t>06.03.2024 15:06</t>
  </si>
  <si>
    <t>06.03.2024 13:13</t>
  </si>
  <si>
    <t>06.03.2024 10:07</t>
  </si>
  <si>
    <t>06.03.2024 09:46</t>
  </si>
  <si>
    <t>05.03.2024 15:30</t>
  </si>
  <si>
    <t>05.03.2024 14:20</t>
  </si>
  <si>
    <t>05.03.2024 13:36</t>
  </si>
  <si>
    <t>04.03.2024 20:25</t>
  </si>
  <si>
    <t>04.03.2024 17:57</t>
  </si>
  <si>
    <t>04.03.2024 16:07</t>
  </si>
  <si>
    <t>03.03.2024 22:22</t>
  </si>
  <si>
    <t>03.03.2024 20:30</t>
  </si>
  <si>
    <t>03.03.2024 19:00</t>
  </si>
  <si>
    <t>03.03.2024 18:19</t>
  </si>
  <si>
    <t>03.03.2024 14:21</t>
  </si>
  <si>
    <t>03.03.2024 14:17</t>
  </si>
  <si>
    <t>03.03.2024 14:15</t>
  </si>
  <si>
    <t>03.03.2024 13:07</t>
  </si>
  <si>
    <t>03.03.2024 12:46</t>
  </si>
  <si>
    <t>03.03.2024 12:22</t>
  </si>
  <si>
    <t>02.03.2024 21:03</t>
  </si>
  <si>
    <t>02.03.2024 18:10</t>
  </si>
  <si>
    <t>02.03.2024 15:27</t>
  </si>
  <si>
    <t>02.03.2024 14:40</t>
  </si>
  <si>
    <t>02.03.2024 13:18</t>
  </si>
  <si>
    <t>02.03.2024 12:26</t>
  </si>
  <si>
    <t>01.03.2024 23:45</t>
  </si>
  <si>
    <t>01.03.2024 20:29</t>
  </si>
  <si>
    <t>01.03.2024 20:13</t>
  </si>
  <si>
    <t>01.03.2024 14:04</t>
  </si>
  <si>
    <t>29.02.2024 22:18</t>
  </si>
  <si>
    <t>29.02.2024 22:17</t>
  </si>
  <si>
    <t>28.02.2024 14:10</t>
  </si>
  <si>
    <t>28.02.2024 10:17</t>
  </si>
  <si>
    <t>27.02.2024 22:50</t>
  </si>
  <si>
    <t>27.02.2024 21:08</t>
  </si>
  <si>
    <t>27.02.2024 20:17</t>
  </si>
  <si>
    <t>27.02.2024 19:38</t>
  </si>
  <si>
    <t>27.02.2024 18:25</t>
  </si>
  <si>
    <t>27.02.2024 12:51</t>
  </si>
  <si>
    <t>26.02.2024 23:40</t>
  </si>
  <si>
    <t>26.02.2024 23:38</t>
  </si>
  <si>
    <t>26.02.2024 23:30</t>
  </si>
  <si>
    <t>26.02.2024 22:09</t>
  </si>
  <si>
    <t>26.02.2024 20:58</t>
  </si>
  <si>
    <t>26.02.2024 12:56</t>
  </si>
  <si>
    <t>26.02.2024 11:50</t>
  </si>
  <si>
    <t>26.02.2024 08:51</t>
  </si>
  <si>
    <t>25.02.2024 22:03</t>
  </si>
  <si>
    <t>25.02.2024 17:01</t>
  </si>
  <si>
    <t>25.02.2024 16:17</t>
  </si>
  <si>
    <t>25.02.2024 15:21</t>
  </si>
  <si>
    <t>25.02.2024 14:45</t>
  </si>
  <si>
    <t>25.02.2024 13:55</t>
  </si>
  <si>
    <t>25.02.2024 13:10</t>
  </si>
  <si>
    <t>25.02.2024 13:09</t>
  </si>
  <si>
    <t>25.02.2024 12:47</t>
  </si>
  <si>
    <t>25.02.2024 12:38</t>
  </si>
  <si>
    <t>24.02.2024 22:34</t>
  </si>
  <si>
    <t>24.02.2024 21:12</t>
  </si>
  <si>
    <t>24.02.2024 21:06</t>
  </si>
  <si>
    <t>24.02.2024 20:48</t>
  </si>
  <si>
    <t>24.02.2024 13:09</t>
  </si>
  <si>
    <t>24.02.2024 11:55</t>
  </si>
  <si>
    <t>23.02.2024 21:56</t>
  </si>
  <si>
    <t>23.02.2024 14:56</t>
  </si>
  <si>
    <t>23.02.2024 13:27</t>
  </si>
  <si>
    <t>23.02.2024 12:49</t>
  </si>
  <si>
    <t>22.02.2024 23:55</t>
  </si>
  <si>
    <t>22.02.2024 22:07</t>
  </si>
  <si>
    <t>22.02.2024 17:10</t>
  </si>
  <si>
    <t>22.02.2024 17:05</t>
  </si>
  <si>
    <t>22.02.2024 17:01</t>
  </si>
  <si>
    <t>22.02.2024 16:58</t>
  </si>
  <si>
    <t>22.02.2024 16:44</t>
  </si>
  <si>
    <t>22.02.2024 15:52</t>
  </si>
  <si>
    <t>22.02.2024 15:47</t>
  </si>
  <si>
    <t>22.02.2024 15:42</t>
  </si>
  <si>
    <t>22.02.2024 15:41</t>
  </si>
  <si>
    <t>22.02.2024 15:24</t>
  </si>
  <si>
    <t>22.02.2024 15:21</t>
  </si>
  <si>
    <t>22.02.2024 15:19</t>
  </si>
  <si>
    <t>22.02.2024 13:36</t>
  </si>
  <si>
    <t>22.02.2024 12:58</t>
  </si>
  <si>
    <t>22.02.2024 12:52</t>
  </si>
  <si>
    <t>21.02.2024 23:34</t>
  </si>
  <si>
    <t>21.02.2024 23:33</t>
  </si>
  <si>
    <t>21.02.2024 21:47</t>
  </si>
  <si>
    <t>21.02.2024 20:10</t>
  </si>
  <si>
    <t>21.02.2024 16:13</t>
  </si>
  <si>
    <t>21.02.2024 16:06</t>
  </si>
  <si>
    <t>21.02.2024 15:58</t>
  </si>
  <si>
    <t>21.02.2024 15:54</t>
  </si>
  <si>
    <t>21.02.2024 15:47</t>
  </si>
  <si>
    <t>21.02.2024 15:18</t>
  </si>
  <si>
    <t>20.02.2024 18:24</t>
  </si>
  <si>
    <t>20.02.2024 18:22</t>
  </si>
  <si>
    <t>20.02.2024 17:37</t>
  </si>
  <si>
    <t>20.02.2024 17:36</t>
  </si>
  <si>
    <t>20.02.2024 16:42</t>
  </si>
  <si>
    <t>20.02.2024 16:33</t>
  </si>
  <si>
    <t>20.02.2024 16:26</t>
  </si>
  <si>
    <t>20.02.2024 16:24</t>
  </si>
  <si>
    <t>20.02.2024 14:42</t>
  </si>
  <si>
    <t>20.02.2024 14:36</t>
  </si>
  <si>
    <t>20.02.2024 10:54</t>
  </si>
  <si>
    <t>19.02.2024 17:14</t>
  </si>
  <si>
    <t>19.02.2024 17:11</t>
  </si>
  <si>
    <t>19.02.2024 16:34</t>
  </si>
  <si>
    <t>19.02.2024 11:40</t>
  </si>
  <si>
    <t>18.02.2024 15:14</t>
  </si>
  <si>
    <t>18.02.2024 09:15</t>
  </si>
  <si>
    <t>17.02.2024 20:02</t>
  </si>
  <si>
    <t>17.02.2024 20:00</t>
  </si>
  <si>
    <t>17.02.2024 19:58</t>
  </si>
  <si>
    <t>17.02.2024 19:57</t>
  </si>
  <si>
    <t>17.02.2024 18:06</t>
  </si>
  <si>
    <t>17.02.2024 17:05</t>
  </si>
  <si>
    <t>17.02.2024 16:10</t>
  </si>
  <si>
    <t>17.02.2024 15:25</t>
  </si>
  <si>
    <t>17.02.2024 15:23</t>
  </si>
  <si>
    <t>17.02.2024 12:48</t>
  </si>
  <si>
    <t>17.02.2024 10:29</t>
  </si>
  <si>
    <t>16.02.2024 20:16</t>
  </si>
  <si>
    <t>16.02.2024 20:14</t>
  </si>
  <si>
    <t>16.02.2024 10:41</t>
  </si>
  <si>
    <t>16.02.2024 00:35</t>
  </si>
  <si>
    <t>16.02.2024 00:26</t>
  </si>
  <si>
    <t>15.02.2024 23:31</t>
  </si>
  <si>
    <t>15.02.2024 17:53</t>
  </si>
  <si>
    <t>15.02.2024 17:31</t>
  </si>
  <si>
    <t>14.02.2024 23:30</t>
  </si>
  <si>
    <t>14.02.2024 22:50</t>
  </si>
  <si>
    <t>14.02.2024 21:16</t>
  </si>
  <si>
    <t>14.02.2024 17:39</t>
  </si>
  <si>
    <t>14.02.2024 11:43</t>
  </si>
  <si>
    <t>14.02.2024 11:41</t>
  </si>
  <si>
    <t>14.02.2024 11:38</t>
  </si>
  <si>
    <t>14.02.2024 11:34</t>
  </si>
  <si>
    <t>13.02.2024 14:23</t>
  </si>
  <si>
    <t>13.02.2024 12:54</t>
  </si>
  <si>
    <t>13.02.2024 12:50</t>
  </si>
  <si>
    <t>13.02.2024 12:23</t>
  </si>
  <si>
    <t>13.02.2024 12:22</t>
  </si>
  <si>
    <t>13.02.2024 12:14</t>
  </si>
  <si>
    <t>13.02.2024 11:28</t>
  </si>
  <si>
    <t>13.02.2024 11:13</t>
  </si>
  <si>
    <t>13.02.2024 10:08</t>
  </si>
  <si>
    <t>13.02.2024 09:50</t>
  </si>
  <si>
    <t>13.02.2024 09:30</t>
  </si>
  <si>
    <t>12.02.2024 23:12</t>
  </si>
  <si>
    <t>12.02.2024 19:57</t>
  </si>
  <si>
    <t>12.02.2024 18:15</t>
  </si>
  <si>
    <t>12.02.2024 18:14</t>
  </si>
  <si>
    <t>12.02.2024 17:32</t>
  </si>
  <si>
    <t>12.02.2024 17:31</t>
  </si>
  <si>
    <t>12.02.2024 12:58</t>
  </si>
  <si>
    <t>11.02.2024 22:50</t>
  </si>
  <si>
    <t>11.02.2024 18:16</t>
  </si>
  <si>
    <t>11.02.2024 15:43</t>
  </si>
  <si>
    <t>11.02.2024 15:05</t>
  </si>
  <si>
    <t>11.02.2024 12:22</t>
  </si>
  <si>
    <t>11.02.2024 09:58</t>
  </si>
  <si>
    <t>10.02.2024 18:13</t>
  </si>
  <si>
    <t>10.02.2024 14:29</t>
  </si>
  <si>
    <t>10.02.2024 12:21</t>
  </si>
  <si>
    <t>10.02.2024 11:45</t>
  </si>
  <si>
    <t>09.02.2024 23:58</t>
  </si>
  <si>
    <t>09.02.2024 23:47</t>
  </si>
  <si>
    <t>09.02.2024 23:46</t>
  </si>
  <si>
    <t>09.02.2024 15:09</t>
  </si>
  <si>
    <t>09.02.2024 10:56</t>
  </si>
  <si>
    <t>09.02.2024 09:46</t>
  </si>
  <si>
    <t>07.02.2024 14:56</t>
  </si>
  <si>
    <t>07.02.2024 12:37</t>
  </si>
  <si>
    <t>06.02.2024 20:39</t>
  </si>
  <si>
    <t>06.02.2024 20:10</t>
  </si>
  <si>
    <t>05.02.2024 16:24</t>
  </si>
  <si>
    <t>05.02.2024 14:26</t>
  </si>
  <si>
    <t>05.02.2024 14:25</t>
  </si>
  <si>
    <t>05.02.2024 10:10</t>
  </si>
  <si>
    <t>04.02.2024 22:35</t>
  </si>
  <si>
    <t>04.02.2024 22:33</t>
  </si>
  <si>
    <t>04.02.2024 18:42</t>
  </si>
  <si>
    <t>03.02.2024 22:08</t>
  </si>
  <si>
    <t>03.02.2024 12:15</t>
  </si>
  <si>
    <t>03.02.2024 10:10</t>
  </si>
  <si>
    <t>03.02.2024 10:06</t>
  </si>
  <si>
    <t>03.02.2024 10:04</t>
  </si>
  <si>
    <t>03.02.2024 09:17</t>
  </si>
  <si>
    <t>02.02.2024 21:40</t>
  </si>
  <si>
    <t>02.02.2024 18:32</t>
  </si>
  <si>
    <t>02.02.2024 18:31</t>
  </si>
  <si>
    <t>02.02.2024 18:10</t>
  </si>
  <si>
    <t>02.02.2024 14:09</t>
  </si>
  <si>
    <t>02.02.2024 11:14</t>
  </si>
  <si>
    <t>02.02.2024 10:43</t>
  </si>
  <si>
    <t>02.02.2024 10:35</t>
  </si>
  <si>
    <t>01.02.2024 18:03</t>
  </si>
  <si>
    <t>01.02.2024 14:57</t>
  </si>
  <si>
    <t>01.02.2024 13:06</t>
  </si>
  <si>
    <t>31.01.2024 20:14</t>
  </si>
  <si>
    <t>31.01.2024 16:43</t>
  </si>
  <si>
    <t>31.01.2024 16:41</t>
  </si>
  <si>
    <t>31.01.2024 15:44</t>
  </si>
  <si>
    <t>31.01.2024 14:04</t>
  </si>
  <si>
    <t>31.01.2024 12:48</t>
  </si>
  <si>
    <t>31.01.2024 11:44</t>
  </si>
  <si>
    <t>30.01.2024 16:01</t>
  </si>
  <si>
    <t>30.01.2024 15:35</t>
  </si>
  <si>
    <t>30.01.2024 15:30</t>
  </si>
  <si>
    <t>30.01.2024 11:03</t>
  </si>
  <si>
    <t>30.01.2024 10:51</t>
  </si>
  <si>
    <t>29.01.2024 19:17</t>
  </si>
  <si>
    <t>29.01.2024 15:41</t>
  </si>
  <si>
    <t>29.01.2024 15:16</t>
  </si>
  <si>
    <t>29.01.2024 14:20</t>
  </si>
  <si>
    <t>29.01.2024 14:19</t>
  </si>
  <si>
    <t>29.01.2024 14:18</t>
  </si>
  <si>
    <t>29.01.2024 14:08</t>
  </si>
  <si>
    <t>29.01.2024 11:54</t>
  </si>
  <si>
    <t>29.01.2024 11:28</t>
  </si>
  <si>
    <t>29.01.2024 11:21</t>
  </si>
  <si>
    <t>29.01.2024 11:08</t>
  </si>
  <si>
    <t>29.01.2024 11:07</t>
  </si>
  <si>
    <t>29.01.2024 09:39</t>
  </si>
  <si>
    <t>29.01.2024 09:29</t>
  </si>
  <si>
    <t>28.01.2024 17:22</t>
  </si>
  <si>
    <t>28.01.2024 14:51</t>
  </si>
  <si>
    <t>28.01.2024 14:41</t>
  </si>
  <si>
    <t>28.01.2024 14:09</t>
  </si>
  <si>
    <t>28.01.2024 13:48</t>
  </si>
  <si>
    <t>28.01.2024 12:05</t>
  </si>
  <si>
    <t>28.01.2024 10:11</t>
  </si>
  <si>
    <t>27.01.2024 18:30</t>
  </si>
  <si>
    <t>27.01.2024 14:21</t>
  </si>
  <si>
    <t>27.01.2024 14:18</t>
  </si>
  <si>
    <t>10.01.2024 11:23</t>
  </si>
  <si>
    <t>08.07.2024 21:12</t>
  </si>
  <si>
    <t>08.07.2024 21:11</t>
  </si>
  <si>
    <t>08.07.2024 20:40</t>
  </si>
  <si>
    <t>08.07.2024 20:03</t>
  </si>
  <si>
    <t>08.07.2024 18:42</t>
  </si>
  <si>
    <t>08.07.2024 17:32</t>
  </si>
  <si>
    <t>09.07.2024 22:29</t>
  </si>
  <si>
    <t>09.07.2024 21:53</t>
  </si>
  <si>
    <t>09.07.2024 21:07</t>
  </si>
  <si>
    <t>09.07.2024 20:45</t>
  </si>
  <si>
    <t>09.07.2024 16:27</t>
  </si>
  <si>
    <t>09.07.2024 16:21</t>
  </si>
  <si>
    <t>09.07.2024 16:17</t>
  </si>
  <si>
    <t>09.07.2024 16:16</t>
  </si>
  <si>
    <t>09.07.2024 16:14</t>
  </si>
  <si>
    <t>09.07.2024 16:11</t>
  </si>
  <si>
    <t>09.07.2024 16:09</t>
  </si>
  <si>
    <t>09.07.2024 12:36</t>
  </si>
  <si>
    <t>09.07.2024 12:35</t>
  </si>
  <si>
    <t>09.07.2024 12:28</t>
  </si>
  <si>
    <t>09.07.2024 12:22</t>
  </si>
  <si>
    <t>09.07.2024 12:21</t>
  </si>
  <si>
    <t>09.07.2024 12:20</t>
  </si>
  <si>
    <t>09.07.2024 12:19</t>
  </si>
  <si>
    <t>09.07.2024 12:18</t>
  </si>
  <si>
    <t>09.07.2024 12:17</t>
  </si>
  <si>
    <t>09.07.2024 12:14</t>
  </si>
  <si>
    <t>09.07.2024 12:10</t>
  </si>
  <si>
    <t>09.07.2024 12:08</t>
  </si>
  <si>
    <t>09.07.2024 12:07</t>
  </si>
  <si>
    <t>09.07.2024 12:06</t>
  </si>
  <si>
    <t>09.07.2024 12:05</t>
  </si>
  <si>
    <t>09.07.2024 12:04</t>
  </si>
  <si>
    <t>09.07.2024 12:02</t>
  </si>
  <si>
    <t>11.07.2024 10:47</t>
  </si>
  <si>
    <t>10.07.2024 23:09</t>
  </si>
  <si>
    <t>10.07.2024 21:53</t>
  </si>
  <si>
    <t>10.07.2024 21:42</t>
  </si>
  <si>
    <t>10.07.2024 19:47</t>
  </si>
  <si>
    <t>10.07.2024 19:46</t>
  </si>
  <si>
    <t>10.07.2024 19:45</t>
  </si>
  <si>
    <t>10.07.2024 19:19</t>
  </si>
  <si>
    <t>10.07.2024 19:17</t>
  </si>
  <si>
    <t>10.07.2024 17:27</t>
  </si>
  <si>
    <t>10.07.2024 15:11</t>
  </si>
  <si>
    <t>10.07.2024 14:08</t>
  </si>
  <si>
    <t>10.07.2024 12:55</t>
  </si>
  <si>
    <t>10.07.2024 12:11</t>
  </si>
  <si>
    <t>10.07.2024 11:56</t>
  </si>
  <si>
    <t>12.07.2024 00:43</t>
  </si>
  <si>
    <t>11.07.2024 23:23</t>
  </si>
  <si>
    <t>11.07.2024 22:03</t>
  </si>
  <si>
    <t>11.07.2024 21:58</t>
  </si>
  <si>
    <t>11.07.2024 21:42</t>
  </si>
  <si>
    <t>11.07.2024 21:03</t>
  </si>
  <si>
    <t>11.07.2024 20:28</t>
  </si>
  <si>
    <t>11.07.2024 19:56</t>
  </si>
  <si>
    <t>11.07.2024 17:16</t>
  </si>
  <si>
    <t>11.07.2024 17:13</t>
  </si>
  <si>
    <t>11.07.2024 17:12</t>
  </si>
  <si>
    <t>11.07.2024 15:55</t>
  </si>
  <si>
    <t>11.07.2024 13:52</t>
  </si>
  <si>
    <t>11.07.2024 11:33</t>
  </si>
  <si>
    <t>11.07.2024 11:18</t>
  </si>
  <si>
    <t>11.07.2024 11:16</t>
  </si>
  <si>
    <t>11.07.2024 11:10</t>
  </si>
  <si>
    <t>paymentProcessor</t>
  </si>
  <si>
    <t>transactionDate</t>
  </si>
  <si>
    <t>25.01.2024 05:11</t>
  </si>
  <si>
    <t>25.01.2024 09:50</t>
  </si>
  <si>
    <t>25.01.2024 16:35</t>
  </si>
  <si>
    <t>26.01.2024 07:06</t>
  </si>
  <si>
    <t>27.01.2024 10:18</t>
  </si>
  <si>
    <t>27.01.2024 13:09</t>
  </si>
  <si>
    <t>transferred</t>
  </si>
  <si>
    <t>27.01.2024 19:05</t>
  </si>
  <si>
    <t>10.06.2024 08:06</t>
  </si>
  <si>
    <t>10.06.2024 08:25</t>
  </si>
  <si>
    <t>28.01.2024 10:02</t>
  </si>
  <si>
    <t>28.01.2024 10:03</t>
  </si>
  <si>
    <t>10.06.2024 08:31</t>
  </si>
  <si>
    <t>25.01.2024 05:12</t>
  </si>
  <si>
    <t>25.01.2024 10:12</t>
  </si>
  <si>
    <t>25.01.2024 19:39</t>
  </si>
  <si>
    <t>26.01.2024 07:22</t>
  </si>
  <si>
    <t>27.01.2024 14:30</t>
  </si>
  <si>
    <t>25.01.2024 05:33</t>
  </si>
  <si>
    <t>25.01.2024 10:54</t>
  </si>
  <si>
    <t>25.01.2024 19:46</t>
  </si>
  <si>
    <t>26.01.2024 16:48</t>
  </si>
  <si>
    <t>27.01.2024 10:21</t>
  </si>
  <si>
    <t>27.01.2024 14:42</t>
  </si>
  <si>
    <t>10.06.2024 08:54</t>
  </si>
  <si>
    <t>25.01.2024 06:07</t>
  </si>
  <si>
    <t>25.01.2024 14:10</t>
  </si>
  <si>
    <t>25.01.2024 19:48</t>
  </si>
  <si>
    <t>26.01.2024 18:03</t>
  </si>
  <si>
    <t>27.01.2024 10:58</t>
  </si>
  <si>
    <t>27.01.2024 14:59</t>
  </si>
  <si>
    <t>10.06.2024 09:16</t>
  </si>
  <si>
    <t>28.01.2024 08:05</t>
  </si>
  <si>
    <t>12.06.2024 11:48</t>
  </si>
  <si>
    <t>12.06.2024 11:49</t>
  </si>
  <si>
    <t>25.01.2024 07:23</t>
  </si>
  <si>
    <t>25.01.2024 14:34</t>
  </si>
  <si>
    <t>26.01.2024 06:47</t>
  </si>
  <si>
    <t>02.01.2024 09:36</t>
  </si>
  <si>
    <t>03.01.2024 07:43</t>
  </si>
  <si>
    <t>03.01.2024 07:44</t>
  </si>
  <si>
    <t>03.01.2024 08:26</t>
  </si>
  <si>
    <t>03.01.2024 14:33</t>
  </si>
  <si>
    <t>03.01.2024 20:50</t>
  </si>
  <si>
    <t>04.01.2024 14:03</t>
  </si>
  <si>
    <t>04.01.2024 20:45</t>
  </si>
  <si>
    <t>05.01.2024 11:24</t>
  </si>
  <si>
    <t>06.01.2024 12:12</t>
  </si>
  <si>
    <t>06.01.2024 12:44</t>
  </si>
  <si>
    <t>06.01.2024 12:47</t>
  </si>
  <si>
    <t>06.01.2024 13:50</t>
  </si>
  <si>
    <t>07.01.2024 08:15</t>
  </si>
  <si>
    <t>07.01.2024 08:16</t>
  </si>
  <si>
    <t>07.01.2024 08:29</t>
  </si>
  <si>
    <t>07.01.2024 10:45</t>
  </si>
  <si>
    <t>08.01.2024 11:56</t>
  </si>
  <si>
    <t>09.01.2024 12:32</t>
  </si>
  <si>
    <t>09.01.2024 13:51</t>
  </si>
  <si>
    <t>09.01.2024 15:53</t>
  </si>
  <si>
    <t>09.01.2024 16:03</t>
  </si>
  <si>
    <t>09.01.2024 22:21</t>
  </si>
  <si>
    <t>10.01.2024 06:20</t>
  </si>
  <si>
    <t>10.01.2024 07:23</t>
  </si>
  <si>
    <t>10.01.2024 07:34</t>
  </si>
  <si>
    <t>10.01.2024 08:20</t>
  </si>
  <si>
    <t>10.01.2024 08:23</t>
  </si>
  <si>
    <t>10.01.2024 10:37</t>
  </si>
  <si>
    <t>10.01.2024 13:10</t>
  </si>
  <si>
    <t>10.01.2024 13:11</t>
  </si>
  <si>
    <t>10.01.2024 13:30</t>
  </si>
  <si>
    <t>25.01.2024 07:27</t>
  </si>
  <si>
    <t>10.01.2024 14:19</t>
  </si>
  <si>
    <t>11.01.2024 05:40</t>
  </si>
  <si>
    <t>11.01.2024 09:22</t>
  </si>
  <si>
    <t>11.01.2024 09:44</t>
  </si>
  <si>
    <t>11.01.2024 15:03</t>
  </si>
  <si>
    <t>11.01.2024 15:05</t>
  </si>
  <si>
    <t>11.01.2024 15:06</t>
  </si>
  <si>
    <t>11.01.2024 15:10</t>
  </si>
  <si>
    <t>12.01.2024 06:27</t>
  </si>
  <si>
    <t>12.01.2024 06:28</t>
  </si>
  <si>
    <t>12.01.2024 07:18</t>
  </si>
  <si>
    <t>12.01.2024 10:10</t>
  </si>
  <si>
    <t>12.01.2024 10:11</t>
  </si>
  <si>
    <t>12.01.2024 16:39</t>
  </si>
  <si>
    <t>13.01.2024 07:01</t>
  </si>
  <si>
    <t>13.01.2024 07:51</t>
  </si>
  <si>
    <t>13.01.2024 12:06</t>
  </si>
  <si>
    <t>14.01.2024 17:13</t>
  </si>
  <si>
    <t>14.01.2024 17:14</t>
  </si>
  <si>
    <t>15.01.2024 09:23</t>
  </si>
  <si>
    <t>15.01.2024 09:52</t>
  </si>
  <si>
    <t>15.01.2024 12:56</t>
  </si>
  <si>
    <t>15.01.2024 13:53</t>
  </si>
  <si>
    <t>16.01.2024 05:50</t>
  </si>
  <si>
    <t>16.01.2024 08:37</t>
  </si>
  <si>
    <t>25.01.2024 14:43</t>
  </si>
  <si>
    <t>16.01.2024 14:01</t>
  </si>
  <si>
    <t>16.01.2024 15:14</t>
  </si>
  <si>
    <t>16.01.2024 15:15</t>
  </si>
  <si>
    <t>17.01.2024 07:11</t>
  </si>
  <si>
    <t>17.01.2024 07:12</t>
  </si>
  <si>
    <t>25.01.2024 09:46</t>
  </si>
  <si>
    <t>7edc53f2-a141-4689-a808-528d4341c80b</t>
  </si>
  <si>
    <t>10.01.2024 13:40</t>
  </si>
  <si>
    <t>16.01.2024 10:35</t>
  </si>
  <si>
    <t>17.01.2024 12:56</t>
  </si>
  <si>
    <t>17.01.2024 15:36</t>
  </si>
  <si>
    <t>18.01.2024 07:04</t>
  </si>
  <si>
    <t>10.06.2024 09:39</t>
  </si>
  <si>
    <t>18.01.2024 11:26</t>
  </si>
  <si>
    <t>18.01.2024 11:28</t>
  </si>
  <si>
    <t>18.01.2024 13:37</t>
  </si>
  <si>
    <t>18.01.2024 14:57</t>
  </si>
  <si>
    <t>18.01.2024 19:09</t>
  </si>
  <si>
    <t>19.01.2024 07:50</t>
  </si>
  <si>
    <t>19.01.2024 07:53</t>
  </si>
  <si>
    <t>19.01.2024 07:55</t>
  </si>
  <si>
    <t>19.01.2024 10:05</t>
  </si>
  <si>
    <t>19.01.2024 11:12</t>
  </si>
  <si>
    <t>19.01.2024 11:27</t>
  </si>
  <si>
    <t>10.06.2024 09:45</t>
  </si>
  <si>
    <t>19.01.2024 12:13</t>
  </si>
  <si>
    <t>02.03.2024 09:08</t>
  </si>
  <si>
    <t>19.01.2024 15:33</t>
  </si>
  <si>
    <t>20.01.2024 17:24</t>
  </si>
  <si>
    <t>21.01.2024 09:38</t>
  </si>
  <si>
    <t>21.01.2024 12:48</t>
  </si>
  <si>
    <t>21.01.2024 13:00</t>
  </si>
  <si>
    <t>21.01.2024 13:02</t>
  </si>
  <si>
    <t>21.01.2024 14:56</t>
  </si>
  <si>
    <t>22.01.2024 10:37</t>
  </si>
  <si>
    <t>22.01.2024 15:12</t>
  </si>
  <si>
    <t>22.01.2024 18:53</t>
  </si>
  <si>
    <t>22.01.2024 19:34</t>
  </si>
  <si>
    <t>23.01.2024 07:00</t>
  </si>
  <si>
    <t>23.01.2024 07:04</t>
  </si>
  <si>
    <t>23.01.2024 10:06</t>
  </si>
  <si>
    <t>23.01.2024 12:10</t>
  </si>
  <si>
    <t>23.01.2024 12:11</t>
  </si>
  <si>
    <t>23.01.2024 12:13</t>
  </si>
  <si>
    <t>23.01.2024 12:17</t>
  </si>
  <si>
    <t>23.01.2024 12:43</t>
  </si>
  <si>
    <t>23.01.2024 13:03</t>
  </si>
  <si>
    <t>24.01.2024 06:16</t>
  </si>
  <si>
    <t>24.01.2024 08:57</t>
  </si>
  <si>
    <t>24.01.2024 11:08</t>
  </si>
  <si>
    <t>24.01.2024 11:42</t>
  </si>
  <si>
    <t>24.01.2024 12:36</t>
  </si>
  <si>
    <t>25.01.2024 14:44</t>
  </si>
  <si>
    <t>26.01.2024 06:56</t>
  </si>
  <si>
    <t>27.01.2024 10:17</t>
  </si>
  <si>
    <t>27.01.2024 12:33</t>
  </si>
  <si>
    <t>27.01.2024 18:07</t>
  </si>
  <si>
    <t>28.01.2024 06:11</t>
  </si>
  <si>
    <t>28.01.2024 10:04</t>
  </si>
  <si>
    <t>14.06.2024 09:10</t>
  </si>
  <si>
    <t>14.06.2024 09:40</t>
  </si>
  <si>
    <t>14.06.2024 09:56</t>
  </si>
  <si>
    <t>15.06.2024 18:03</t>
  </si>
  <si>
    <t>28.01.2024 11:24</t>
  </si>
  <si>
    <t>15.06.2024 18:16</t>
  </si>
  <si>
    <t>28.01.2024 13:01</t>
  </si>
  <si>
    <t>15.06.2024 18:22</t>
  </si>
  <si>
    <t>28.01.2024 15:32</t>
  </si>
  <si>
    <t>28.01.2024 15:33</t>
  </si>
  <si>
    <t>15.06.2024 18:31</t>
  </si>
  <si>
    <t>15.06.2024 19:34</t>
  </si>
  <si>
    <t>15.06.2024 19:35</t>
  </si>
  <si>
    <t>16.06.2024 04:41</t>
  </si>
  <si>
    <t>16.06.2024 06:53</t>
  </si>
  <si>
    <t>16.06.2024 06:55</t>
  </si>
  <si>
    <t>29.01.2024 05:30</t>
  </si>
  <si>
    <t>17.06.2024 14:48</t>
  </si>
  <si>
    <t>29.01.2024 06:50</t>
  </si>
  <si>
    <t>29.01.2024 06:51</t>
  </si>
  <si>
    <t>29.01.2024 06:52</t>
  </si>
  <si>
    <t>29.01.2024 06:53</t>
  </si>
  <si>
    <t>29.01.2024 06:57</t>
  </si>
  <si>
    <t>29.01.2024 07:01</t>
  </si>
  <si>
    <t>17.06.2024 14:49</t>
  </si>
  <si>
    <t>29.01.2024 07:15</t>
  </si>
  <si>
    <t>29.01.2024 07:16</t>
  </si>
  <si>
    <t>29.01.2024 07:17</t>
  </si>
  <si>
    <t>29.01.2024 07:18</t>
  </si>
  <si>
    <t>29.01.2024 07:19</t>
  </si>
  <si>
    <t>17.06.2024 14:50</t>
  </si>
  <si>
    <t>17.06.2024 15:16</t>
  </si>
  <si>
    <t>29.01.2024 07:27</t>
  </si>
  <si>
    <t>17.06.2024 18:37</t>
  </si>
  <si>
    <t>17.06.2024 19:46</t>
  </si>
  <si>
    <t>10.06.2024 11:00</t>
  </si>
  <si>
    <t>10.06.2024 11:02</t>
  </si>
  <si>
    <t>10.06.2024 11:13</t>
  </si>
  <si>
    <t>12.06.2024 12:37</t>
  </si>
  <si>
    <t>29.01.2024 07:34</t>
  </si>
  <si>
    <t>29.01.2024 07:54</t>
  </si>
  <si>
    <t>29.01.2024 08:00</t>
  </si>
  <si>
    <t>29.01.2024 09:22</t>
  </si>
  <si>
    <t>29.01.2024 09:53</t>
  </si>
  <si>
    <t>29.01.2024 09:58</t>
  </si>
  <si>
    <t>29.01.2024 09:59</t>
  </si>
  <si>
    <t>29.01.2024 10:03</t>
  </si>
  <si>
    <t>29.01.2024 10:07</t>
  </si>
  <si>
    <t>29.01.2024 10:08</t>
  </si>
  <si>
    <t>29.01.2024 10:18</t>
  </si>
  <si>
    <t>29.01.2024 10:19</t>
  </si>
  <si>
    <t>29.01.2024 10:20</t>
  </si>
  <si>
    <t>29.01.2024 10:29</t>
  </si>
  <si>
    <t>14.06.2024 10:49</t>
  </si>
  <si>
    <t>14.06.2024 11:19</t>
  </si>
  <si>
    <t>29.01.2024 13:49</t>
  </si>
  <si>
    <t>29.01.2024 14:15</t>
  </si>
  <si>
    <t>29.01.2024 14:23</t>
  </si>
  <si>
    <t>29.01.2024 15:17</t>
  </si>
  <si>
    <t>29.01.2024 15:24</t>
  </si>
  <si>
    <t>29.01.2024 15:25</t>
  </si>
  <si>
    <t>29.01.2024 16:54</t>
  </si>
  <si>
    <t>29.01.2024 16:55</t>
  </si>
  <si>
    <t>29.01.2024 17:25</t>
  </si>
  <si>
    <t>29.01.2024 18:53</t>
  </si>
  <si>
    <t>29.01.2024 18:54</t>
  </si>
  <si>
    <t>29.01.2024 18:55</t>
  </si>
  <si>
    <t>29.01.2024 18:56</t>
  </si>
  <si>
    <t>29.01.2024 18:57</t>
  </si>
  <si>
    <t>29.01.2024 19:01</t>
  </si>
  <si>
    <t>30.01.2024 05:47</t>
  </si>
  <si>
    <t>30.01.2024 05:49</t>
  </si>
  <si>
    <t>30.01.2024 06:49</t>
  </si>
  <si>
    <t>30.01.2024 06:50</t>
  </si>
  <si>
    <t>30.01.2024 06:51</t>
  </si>
  <si>
    <t>30.01.2024 07:03</t>
  </si>
  <si>
    <t>30.01.2024 09:41</t>
  </si>
  <si>
    <t>30.01.2024 09:43</t>
  </si>
  <si>
    <t>30.01.2024 10:10</t>
  </si>
  <si>
    <t>30.01.2024 11:26</t>
  </si>
  <si>
    <t>30.01.2024 11:30</t>
  </si>
  <si>
    <t>30.01.2024 11:35</t>
  </si>
  <si>
    <t>30.01.2024 12:01</t>
  </si>
  <si>
    <t>30.01.2024 12:11</t>
  </si>
  <si>
    <t>30.01.2024 12:14</t>
  </si>
  <si>
    <t>30.01.2024 17:12</t>
  </si>
  <si>
    <t>30.01.2024 17:14</t>
  </si>
  <si>
    <t>30.01.2024 17:15</t>
  </si>
  <si>
    <t>30.01.2024 17:49</t>
  </si>
  <si>
    <t>19.01.2024 12:48</t>
  </si>
  <si>
    <t>31.01.2024 07:42</t>
  </si>
  <si>
    <t>31.01.2024 07:44</t>
  </si>
  <si>
    <t>31.01.2024 08:11</t>
  </si>
  <si>
    <t>31.01.2024 08:48</t>
  </si>
  <si>
    <t>31.01.2024 08:58</t>
  </si>
  <si>
    <t>31.01.2024 09:11</t>
  </si>
  <si>
    <t>31.01.2024 09:12</t>
  </si>
  <si>
    <t>31.01.2024 09:13</t>
  </si>
  <si>
    <t>31.01.2024 09:14</t>
  </si>
  <si>
    <t>31.01.2024 10:04</t>
  </si>
  <si>
    <t>31.01.2024 12:36</t>
  </si>
  <si>
    <t>31.01.2024 12:41</t>
  </si>
  <si>
    <t>31.01.2024 12:43</t>
  </si>
  <si>
    <t>31.01.2024 13:24</t>
  </si>
  <si>
    <t>31.01.2024 15:46</t>
  </si>
  <si>
    <t>31.01.2024 15:47</t>
  </si>
  <si>
    <t>31.01.2024 16:14</t>
  </si>
  <si>
    <t>success</t>
  </si>
  <si>
    <t>31.01.2024 16:17</t>
  </si>
  <si>
    <t>31.01.2024 16:24</t>
  </si>
  <si>
    <t>31.01.2024 16:37</t>
  </si>
  <si>
    <t>31.01.2024 16:38</t>
  </si>
  <si>
    <t>31.01.2024 18:17</t>
  </si>
  <si>
    <t>01.02.2024 05:47</t>
  </si>
  <si>
    <t>01.02.2024 06:23</t>
  </si>
  <si>
    <t>01.02.2024 09:06</t>
  </si>
  <si>
    <t>01.02.2024 10:34</t>
  </si>
  <si>
    <t>14.06.2024 11:21</t>
  </si>
  <si>
    <t>01.02.2024 11:18</t>
  </si>
  <si>
    <t>01.02.2024 12:15</t>
  </si>
  <si>
    <t>14.06.2024 11:26</t>
  </si>
  <si>
    <t>01.02.2024 14:56</t>
  </si>
  <si>
    <t>01.02.2024 15:42</t>
  </si>
  <si>
    <t>01.02.2024 16:43</t>
  </si>
  <si>
    <t>01.02.2024 16:44</t>
  </si>
  <si>
    <t>01.02.2024 17:22</t>
  </si>
  <si>
    <t>01.02.2024 17:23</t>
  </si>
  <si>
    <t>01.02.2024 17:24</t>
  </si>
  <si>
    <t>02.02.2024 05:04</t>
  </si>
  <si>
    <t>02.02.2024 05:05</t>
  </si>
  <si>
    <t>02.02.2024 06:35</t>
  </si>
  <si>
    <t>02.02.2024 06:43</t>
  </si>
  <si>
    <t>02.02.2024 07:14</t>
  </si>
  <si>
    <t>02.02.2024 07:46</t>
  </si>
  <si>
    <t>02.02.2024 07:50</t>
  </si>
  <si>
    <t>02.02.2024 07:53</t>
  </si>
  <si>
    <t>14.06.2024 11:50</t>
  </si>
  <si>
    <t>16.06.2024 08:35</t>
  </si>
  <si>
    <t>02.02.2024 07:57</t>
  </si>
  <si>
    <t>02.02.2024 08:00</t>
  </si>
  <si>
    <t>02.02.2024 08:11</t>
  </si>
  <si>
    <t>02.02.2024 08:14</t>
  </si>
  <si>
    <t>02.02.2024 08:15</t>
  </si>
  <si>
    <t>30.01.2024 12:38</t>
  </si>
  <si>
    <t>02.02.2024 08:23</t>
  </si>
  <si>
    <t>02.02.2024 08:24</t>
  </si>
  <si>
    <t>02.02.2024 08:28</t>
  </si>
  <si>
    <t>02.02.2024 08:39</t>
  </si>
  <si>
    <t>02.02.2024 09:04</t>
  </si>
  <si>
    <t>02.02.2024 10:08</t>
  </si>
  <si>
    <t>02.02.2024 10:09</t>
  </si>
  <si>
    <t>02.02.2024 11:11</t>
  </si>
  <si>
    <t>02.02.2024 11:58</t>
  </si>
  <si>
    <t>02.02.2024 12:22</t>
  </si>
  <si>
    <t>02.02.2024 12:42</t>
  </si>
  <si>
    <t>02.02.2024 13:33</t>
  </si>
  <si>
    <t>02.02.2024 13:55</t>
  </si>
  <si>
    <t>10.06.2024 11:45</t>
  </si>
  <si>
    <t>02.02.2024 14:10</t>
  </si>
  <si>
    <t>02.02.2024 14:31</t>
  </si>
  <si>
    <t>10.06.2024 12:45</t>
  </si>
  <si>
    <t>02.02.2024 14:34</t>
  </si>
  <si>
    <t>10.06.2024 13:14</t>
  </si>
  <si>
    <t>02.02.2024 15:07</t>
  </si>
  <si>
    <t>02.02.2024 16:08</t>
  </si>
  <si>
    <t>02.02.2024 16:09</t>
  </si>
  <si>
    <t>02.02.2024 16:10</t>
  </si>
  <si>
    <t>02.02.2024 17:06</t>
  </si>
  <si>
    <t>6b148005-a2bb-4f86-a6d6-90813e278e79</t>
  </si>
  <si>
    <t>02.02.2024 08:36</t>
  </si>
  <si>
    <t>02.02.2024 17:19</t>
  </si>
  <si>
    <t>10.06.2024 13:20</t>
  </si>
  <si>
    <t>02.02.2024 17:41</t>
  </si>
  <si>
    <t>02.02.2024 17:52</t>
  </si>
  <si>
    <t>12.06.2024 12:55</t>
  </si>
  <si>
    <t>02.02.2024 19:52</t>
  </si>
  <si>
    <t>03.02.2024 06:04</t>
  </si>
  <si>
    <t>03.02.2024 06:06</t>
  </si>
  <si>
    <t>03.02.2024 06:08</t>
  </si>
  <si>
    <t>03.02.2024 06:10</t>
  </si>
  <si>
    <t>03.02.2024 07:33</t>
  </si>
  <si>
    <t>03.02.2024 07:34</t>
  </si>
  <si>
    <t>03.02.2024 07:40</t>
  </si>
  <si>
    <t>03.02.2024 08:15</t>
  </si>
  <si>
    <t>03.02.2024 08:39</t>
  </si>
  <si>
    <t>03.02.2024 08:40</t>
  </si>
  <si>
    <t>03.02.2024 08:41</t>
  </si>
  <si>
    <t>03.02.2024 08:55</t>
  </si>
  <si>
    <t>03.02.2024 10:24</t>
  </si>
  <si>
    <t>03.02.2024 10:26</t>
  </si>
  <si>
    <t>03.02.2024 11:49</t>
  </si>
  <si>
    <t>03.02.2024 11:52</t>
  </si>
  <si>
    <t>03.02.2024 12:34</t>
  </si>
  <si>
    <t>03.02.2024 12:35</t>
  </si>
  <si>
    <t>03.02.2024 12:44</t>
  </si>
  <si>
    <t>03.02.2024 12:45</t>
  </si>
  <si>
    <t>03.02.2024 13:04</t>
  </si>
  <si>
    <t>03.02.2024 13:05</t>
  </si>
  <si>
    <t>03.02.2024 13:12</t>
  </si>
  <si>
    <t>03.02.2024 17:33</t>
  </si>
  <si>
    <t>14.06.2024 12:38</t>
  </si>
  <si>
    <t>03.02.2024 18:57</t>
  </si>
  <si>
    <t>03.02.2024 19:38</t>
  </si>
  <si>
    <t>03.02.2024 19:40</t>
  </si>
  <si>
    <t>04.02.2024 10:44</t>
  </si>
  <si>
    <t>04.02.2024 10:45</t>
  </si>
  <si>
    <t>04.02.2024 10:56</t>
  </si>
  <si>
    <t>04.02.2024 11:20</t>
  </si>
  <si>
    <t>04.02.2024 11:21</t>
  </si>
  <si>
    <t>04.02.2024 11:43</t>
  </si>
  <si>
    <t>04.02.2024 11:44</t>
  </si>
  <si>
    <t>04.02.2024 11:49</t>
  </si>
  <si>
    <t>04.02.2024 14:34</t>
  </si>
  <si>
    <t>04.02.2024 14:36</t>
  </si>
  <si>
    <t>04.02.2024 14:37</t>
  </si>
  <si>
    <t>04.02.2024 14:39</t>
  </si>
  <si>
    <t>04.02.2024 14:40</t>
  </si>
  <si>
    <t>04.02.2024 14:42</t>
  </si>
  <si>
    <t>04.02.2024 18:32</t>
  </si>
  <si>
    <t>04.02.2024 18:33</t>
  </si>
  <si>
    <t>04.02.2024 18:35</t>
  </si>
  <si>
    <t>04.02.2024 18:37</t>
  </si>
  <si>
    <t>04.02.2024 18:38</t>
  </si>
  <si>
    <t>04.02.2024 18:59</t>
  </si>
  <si>
    <t>04.02.2024 19:07</t>
  </si>
  <si>
    <t>04.02.2024 19:09</t>
  </si>
  <si>
    <t>04.02.2024 19:36</t>
  </si>
  <si>
    <t>04.02.2024 19:38</t>
  </si>
  <si>
    <t>05.02.2024 06:10</t>
  </si>
  <si>
    <t>05.02.2024 07:59</t>
  </si>
  <si>
    <t>05.02.2024 09:15</t>
  </si>
  <si>
    <t>14.06.2024 12:39</t>
  </si>
  <si>
    <t>05.02.2024 10:26</t>
  </si>
  <si>
    <t>05.02.2024 11:39</t>
  </si>
  <si>
    <t>05.02.2024 12:24</t>
  </si>
  <si>
    <t>05.02.2024 12:44</t>
  </si>
  <si>
    <t>05.02.2024 13:00</t>
  </si>
  <si>
    <t>05.02.2024 13:31</t>
  </si>
  <si>
    <t>05.02.2024 16:40</t>
  </si>
  <si>
    <t>05.02.2024 16:58</t>
  </si>
  <si>
    <t>06.02.2024 06:31</t>
  </si>
  <si>
    <t>06.02.2024 07:56</t>
  </si>
  <si>
    <t>06.02.2024 09:14</t>
  </si>
  <si>
    <t>06.02.2024 11:31</t>
  </si>
  <si>
    <t>06.02.2024 11:32</t>
  </si>
  <si>
    <t>16.06.2024 08:46</t>
  </si>
  <si>
    <t>16.06.2024 11:33</t>
  </si>
  <si>
    <t>06.02.2024 16:10</t>
  </si>
  <si>
    <t>06.02.2024 16:34</t>
  </si>
  <si>
    <t>06.02.2024 16:35</t>
  </si>
  <si>
    <t>06.02.2024 16:36</t>
  </si>
  <si>
    <t>816f6e5c-9db7-42f8-9cff-3bb81f921f52</t>
  </si>
  <si>
    <t>02.02.2024 19:26</t>
  </si>
  <si>
    <t>06.02.2024 16:39</t>
  </si>
  <si>
    <t>06.02.2024 18:25</t>
  </si>
  <si>
    <t>06.02.2024 19:01</t>
  </si>
  <si>
    <t>07.02.2024 05:39</t>
  </si>
  <si>
    <t>07.02.2024 06:31</t>
  </si>
  <si>
    <t>07.02.2024 07:22</t>
  </si>
  <si>
    <t>07.02.2024 07:23</t>
  </si>
  <si>
    <t>07.02.2024 07:47</t>
  </si>
  <si>
    <t>07.02.2024 07:52</t>
  </si>
  <si>
    <t>07.02.2024 08:37</t>
  </si>
  <si>
    <t>07.02.2024 09:08</t>
  </si>
  <si>
    <t>07.02.2024 10:40</t>
  </si>
  <si>
    <t>07.02.2024 10:42</t>
  </si>
  <si>
    <t>07.02.2024 10:56</t>
  </si>
  <si>
    <t>07.02.2024 11:08</t>
  </si>
  <si>
    <t>07.02.2024 11:54</t>
  </si>
  <si>
    <t>07.02.2024 12:08</t>
  </si>
  <si>
    <t>07.02.2024 12:09</t>
  </si>
  <si>
    <t>07.02.2024 12:10</t>
  </si>
  <si>
    <t>07.02.2024 12:11</t>
  </si>
  <si>
    <t>10.06.2024 13:24</t>
  </si>
  <si>
    <t>07.02.2024 13:32</t>
  </si>
  <si>
    <t>07.02.2024 14:51</t>
  </si>
  <si>
    <t>07.02.2024 15:21</t>
  </si>
  <si>
    <t>07.02.2024 15:56</t>
  </si>
  <si>
    <t>12.06.2024 14:37</t>
  </si>
  <si>
    <t>07.02.2024 16:29</t>
  </si>
  <si>
    <t>07.02.2024 16:43</t>
  </si>
  <si>
    <t>07.02.2024 18:10</t>
  </si>
  <si>
    <t>07.02.2024 18:27</t>
  </si>
  <si>
    <t>08.02.2024 06:19</t>
  </si>
  <si>
    <t>08.02.2024 06:21</t>
  </si>
  <si>
    <t>08.02.2024 07:34</t>
  </si>
  <si>
    <t>08.02.2024 07:59</t>
  </si>
  <si>
    <t>08.02.2024 08:11</t>
  </si>
  <si>
    <t>08.02.2024 08:24</t>
  </si>
  <si>
    <t>08.02.2024 08:26</t>
  </si>
  <si>
    <t>08.02.2024 09:49</t>
  </si>
  <si>
    <t>08.02.2024 09:50</t>
  </si>
  <si>
    <t>08.02.2024 09:51</t>
  </si>
  <si>
    <t>08.02.2024 09:57</t>
  </si>
  <si>
    <t>08.02.2024 10:00</t>
  </si>
  <si>
    <t>08.02.2024 10:13</t>
  </si>
  <si>
    <t>08.02.2024 10:18</t>
  </si>
  <si>
    <t>08.02.2024 10:19</t>
  </si>
  <si>
    <t>08.02.2024 10:21</t>
  </si>
  <si>
    <t>08.02.2024 10:22</t>
  </si>
  <si>
    <t>08.02.2024 10:23</t>
  </si>
  <si>
    <t>08.02.2024 10:26</t>
  </si>
  <si>
    <t>08.02.2024 11:08</t>
  </si>
  <si>
    <t>08.02.2024 11:09</t>
  </si>
  <si>
    <t>08.02.2024 11:12</t>
  </si>
  <si>
    <t>08.02.2024 11:13</t>
  </si>
  <si>
    <t>08.02.2024 11:31</t>
  </si>
  <si>
    <t>14.06.2024 13:04</t>
  </si>
  <si>
    <t>08.02.2024 12:19</t>
  </si>
  <si>
    <t>08.02.2024 13:00</t>
  </si>
  <si>
    <t>08.02.2024 13:17</t>
  </si>
  <si>
    <t>08.02.2024 14:12</t>
  </si>
  <si>
    <t>08.02.2024 15:00</t>
  </si>
  <si>
    <t>08.02.2024 15:01</t>
  </si>
  <si>
    <t>08.02.2024 16:49</t>
  </si>
  <si>
    <t>08.02.2024 17:50</t>
  </si>
  <si>
    <t>08.02.2024 17:51</t>
  </si>
  <si>
    <t>08.02.2024 18:00</t>
  </si>
  <si>
    <t>08.02.2024 19:49</t>
  </si>
  <si>
    <t>08.02.2024 20:02</t>
  </si>
  <si>
    <t>08.02.2024 20:21</t>
  </si>
  <si>
    <t>08.02.2024 20:22</t>
  </si>
  <si>
    <t>14.06.2024 13:05</t>
  </si>
  <si>
    <t>09.02.2024 06:49</t>
  </si>
  <si>
    <t>09.02.2024 06:56</t>
  </si>
  <si>
    <t>14.06.2024 13:09</t>
  </si>
  <si>
    <t>09.02.2024 07:24</t>
  </si>
  <si>
    <t>09.02.2024 07:25</t>
  </si>
  <si>
    <t>09.02.2024 07:58</t>
  </si>
  <si>
    <t>09.02.2024 08:15</t>
  </si>
  <si>
    <t>09.02.2024 08:23</t>
  </si>
  <si>
    <t>09.02.2024 08:24</t>
  </si>
  <si>
    <t>09.02.2024 08:35</t>
  </si>
  <si>
    <t>09.02.2024 08:36</t>
  </si>
  <si>
    <t>09.02.2024 09:01</t>
  </si>
  <si>
    <t>09.02.2024 09:06</t>
  </si>
  <si>
    <t>09.02.2024 09:08</t>
  </si>
  <si>
    <t>09.02.2024 09:16</t>
  </si>
  <si>
    <t>09.02.2024 11:08</t>
  </si>
  <si>
    <t>09.02.2024 11:09</t>
  </si>
  <si>
    <t>09.02.2024 12:20</t>
  </si>
  <si>
    <t>09.02.2024 15:02</t>
  </si>
  <si>
    <t>09.02.2024 15:52</t>
  </si>
  <si>
    <t>09.02.2024 16:04</t>
  </si>
  <si>
    <t>09.02.2024 16:32</t>
  </si>
  <si>
    <t>09.02.2024 18:04</t>
  </si>
  <si>
    <t>09.02.2024 18:05</t>
  </si>
  <si>
    <t>09.02.2024 18:06</t>
  </si>
  <si>
    <t>09.02.2024 18:08</t>
  </si>
  <si>
    <t>09.02.2024 19:46</t>
  </si>
  <si>
    <t>09.02.2024 19:47</t>
  </si>
  <si>
    <t>09.02.2024 19:57</t>
  </si>
  <si>
    <t>09.02.2024 19:58</t>
  </si>
  <si>
    <t>10.02.2024 07:45</t>
  </si>
  <si>
    <t>10.02.2024 08:20</t>
  </si>
  <si>
    <t>10.02.2024 08:21</t>
  </si>
  <si>
    <t>10.02.2024 08:31</t>
  </si>
  <si>
    <t>10.02.2024 09:31</t>
  </si>
  <si>
    <t>10.02.2024 09:35</t>
  </si>
  <si>
    <t>10.02.2024 09:42</t>
  </si>
  <si>
    <t>10.02.2024 10:06</t>
  </si>
  <si>
    <t>08.02.2024 19:35</t>
  </si>
  <si>
    <t>10.06.2024 17:52</t>
  </si>
  <si>
    <t>12.06.2024 15:00</t>
  </si>
  <si>
    <t>10.02.2024 10:29</t>
  </si>
  <si>
    <t>10.02.2024 14:13</t>
  </si>
  <si>
    <t>14.06.2024 13:11</t>
  </si>
  <si>
    <t>10.02.2024 16:31</t>
  </si>
  <si>
    <t>10.02.2024 16:52</t>
  </si>
  <si>
    <t>10.02.2024 16:53</t>
  </si>
  <si>
    <t>10.02.2024 16:55</t>
  </si>
  <si>
    <t>10.02.2024 16:57</t>
  </si>
  <si>
    <t>10.02.2024 17:02</t>
  </si>
  <si>
    <t>10.02.2024 18:49</t>
  </si>
  <si>
    <t>10.02.2024 18:51</t>
  </si>
  <si>
    <t>11.02.2024 05:58</t>
  </si>
  <si>
    <t>11.02.2024 07:43</t>
  </si>
  <si>
    <t>11.02.2024 08:14</t>
  </si>
  <si>
    <t>11.02.2024 08:17</t>
  </si>
  <si>
    <t>11.02.2024 08:22</t>
  </si>
  <si>
    <t>11.02.2024 08:25</t>
  </si>
  <si>
    <t>11.02.2024 09:17</t>
  </si>
  <si>
    <t>11.02.2024 10:56</t>
  </si>
  <si>
    <t>11.02.2024 11:05</t>
  </si>
  <si>
    <t>11.02.2024 11:40</t>
  </si>
  <si>
    <t>11.02.2024 11:41</t>
  </si>
  <si>
    <t>11.02.2024 11:43</t>
  </si>
  <si>
    <t>11.02.2024 12:55</t>
  </si>
  <si>
    <t>11.02.2024 13:12</t>
  </si>
  <si>
    <t>11.02.2024 14:16</t>
  </si>
  <si>
    <t>11.02.2024 14:25</t>
  </si>
  <si>
    <t>11.02.2024 14:26</t>
  </si>
  <si>
    <t>11.02.2024 14:39</t>
  </si>
  <si>
    <t>11.02.2024 17:38</t>
  </si>
  <si>
    <t>11.02.2024 18:50</t>
  </si>
  <si>
    <t>12.02.2024 06:32</t>
  </si>
  <si>
    <t>12.02.2024 06:33</t>
  </si>
  <si>
    <t>12.02.2024 06:50</t>
  </si>
  <si>
    <t>12.02.2024 08:11</t>
  </si>
  <si>
    <t>12.02.2024 08:24</t>
  </si>
  <si>
    <t>12.02.2024 08:57</t>
  </si>
  <si>
    <t>12.02.2024 08:58</t>
  </si>
  <si>
    <t>12.02.2024 09:12</t>
  </si>
  <si>
    <t>12.02.2024 12:32</t>
  </si>
  <si>
    <t>12.02.2024 12:37</t>
  </si>
  <si>
    <t>12.02.2024 13:31</t>
  </si>
  <si>
    <t>12.02.2024 13:32</t>
  </si>
  <si>
    <t>12.02.2024 13:35</t>
  </si>
  <si>
    <t>12.02.2024 14:14</t>
  </si>
  <si>
    <t>12.02.2024 14:15</t>
  </si>
  <si>
    <t>12.02.2024 14:44</t>
  </si>
  <si>
    <t>12.02.2024 15:13</t>
  </si>
  <si>
    <t>12.02.2024 15:16</t>
  </si>
  <si>
    <t>12.02.2024 15:17</t>
  </si>
  <si>
    <t>12.02.2024 15:41</t>
  </si>
  <si>
    <t>12.02.2024 15:57</t>
  </si>
  <si>
    <t>12.02.2024 17:49</t>
  </si>
  <si>
    <t>12.02.2024 19:11</t>
  </si>
  <si>
    <t>12.02.2024 19:12</t>
  </si>
  <si>
    <t>13.02.2024 05:24</t>
  </si>
  <si>
    <t>13.02.2024 05:26</t>
  </si>
  <si>
    <t>13.02.2024 05:28</t>
  </si>
  <si>
    <t>13.02.2024 05:29</t>
  </si>
  <si>
    <t>13.02.2024 05:30</t>
  </si>
  <si>
    <t>13.02.2024 05:31</t>
  </si>
  <si>
    <t>13.02.2024 05:34</t>
  </si>
  <si>
    <t>13.02.2024 05:38</t>
  </si>
  <si>
    <t>13.02.2024 05:40</t>
  </si>
  <si>
    <t>13.02.2024 05:42</t>
  </si>
  <si>
    <t>13.02.2024 05:45</t>
  </si>
  <si>
    <t>13.02.2024 05:48</t>
  </si>
  <si>
    <t>13.02.2024 05:50</t>
  </si>
  <si>
    <t>13.02.2024 06:08</t>
  </si>
  <si>
    <t>13.02.2024 06:35</t>
  </si>
  <si>
    <t>13.02.2024 06:38</t>
  </si>
  <si>
    <t>13.02.2024 06:59</t>
  </si>
  <si>
    <t>13.02.2024 07:05</t>
  </si>
  <si>
    <t>13.02.2024 07:12</t>
  </si>
  <si>
    <t>13.02.2024 07:13</t>
  </si>
  <si>
    <t>13.02.2024 07:28</t>
  </si>
  <si>
    <t>13.02.2024 07:29</t>
  </si>
  <si>
    <t>13.02.2024 07:30</t>
  </si>
  <si>
    <t>13.02.2024 07:41</t>
  </si>
  <si>
    <t>13.02.2024 07:56</t>
  </si>
  <si>
    <t>13.02.2024 08:14</t>
  </si>
  <si>
    <t>13.02.2024 08:16</t>
  </si>
  <si>
    <t>13.02.2024 08:19</t>
  </si>
  <si>
    <t>13.02.2024 08:22</t>
  </si>
  <si>
    <t>13.02.2024 08:23</t>
  </si>
  <si>
    <t>13.02.2024 08:24</t>
  </si>
  <si>
    <t>13.02.2024 08:47</t>
  </si>
  <si>
    <t>13.02.2024 08:50</t>
  </si>
  <si>
    <t>13.02.2024 08:54</t>
  </si>
  <si>
    <t>13.02.2024 08:56</t>
  </si>
  <si>
    <t>13.02.2024 09:27</t>
  </si>
  <si>
    <t>13.02.2024 09:48</t>
  </si>
  <si>
    <t>13.02.2024 10:23</t>
  </si>
  <si>
    <t>13.02.2024 10:25</t>
  </si>
  <si>
    <t>13.02.2024 10:57</t>
  </si>
  <si>
    <t>13.02.2024 10:58</t>
  </si>
  <si>
    <t>13.02.2024 11:51</t>
  </si>
  <si>
    <t>13.02.2024 11:57</t>
  </si>
  <si>
    <t>13.02.2024 13:51</t>
  </si>
  <si>
    <t>13.02.2024 13:54</t>
  </si>
  <si>
    <t>13.02.2024 13:55</t>
  </si>
  <si>
    <t>13.02.2024 14:36</t>
  </si>
  <si>
    <t>13.02.2024 16:33</t>
  </si>
  <si>
    <t>13.02.2024 19:37</t>
  </si>
  <si>
    <t>14.02.2024 05:14</t>
  </si>
  <si>
    <t>14.02.2024 05:20</t>
  </si>
  <si>
    <t>14.02.2024 06:43</t>
  </si>
  <si>
    <t>14.02.2024 07:34</t>
  </si>
  <si>
    <t>14.02.2024 07:37</t>
  </si>
  <si>
    <t>14.02.2024 07:38</t>
  </si>
  <si>
    <t>14.02.2024 07:41</t>
  </si>
  <si>
    <t>10.06.2024 19:39</t>
  </si>
  <si>
    <t>12.06.2024 15:28</t>
  </si>
  <si>
    <t>14.02.2024 08:28</t>
  </si>
  <si>
    <t>14.02.2024 10:10</t>
  </si>
  <si>
    <t>14.02.2024 10:11</t>
  </si>
  <si>
    <t>14.02.2024 11:36</t>
  </si>
  <si>
    <t>14.02.2024 11:37</t>
  </si>
  <si>
    <t>14.02.2024 12:05</t>
  </si>
  <si>
    <t>14.02.2024 12:20</t>
  </si>
  <si>
    <t>14.02.2024 12:49</t>
  </si>
  <si>
    <t>14.02.2024 13:17</t>
  </si>
  <si>
    <t>14.02.2024 13:18</t>
  </si>
  <si>
    <t>14.02.2024 13:28</t>
  </si>
  <si>
    <t>14.02.2024 13:30</t>
  </si>
  <si>
    <t>14.02.2024 13:32</t>
  </si>
  <si>
    <t>12.06.2024 16:27</t>
  </si>
  <si>
    <t>14.02.2024 17:16</t>
  </si>
  <si>
    <t>14.02.2024 17:43</t>
  </si>
  <si>
    <t>14.02.2024 18:08</t>
  </si>
  <si>
    <t>14.02.2024 18:15</t>
  </si>
  <si>
    <t>14.02.2024 18:45</t>
  </si>
  <si>
    <t>14.02.2024 18:50</t>
  </si>
  <si>
    <t>14.02.2024 18:55</t>
  </si>
  <si>
    <t>14.02.2024 19:21</t>
  </si>
  <si>
    <t>14.02.2024 19:28</t>
  </si>
  <si>
    <t>14.02.2024 19:29</t>
  </si>
  <si>
    <t>14.02.2024 19:30</t>
  </si>
  <si>
    <t>14.02.2024 21:35</t>
  </si>
  <si>
    <t>15.02.2024 05:29</t>
  </si>
  <si>
    <t>15.02.2024 05:30</t>
  </si>
  <si>
    <t>15.02.2024 11:22</t>
  </si>
  <si>
    <t>15.02.2024 11:34</t>
  </si>
  <si>
    <t>15.02.2024 11:36</t>
  </si>
  <si>
    <t>15.02.2024 11:37</t>
  </si>
  <si>
    <t>15.02.2024 12:19</t>
  </si>
  <si>
    <t>15.02.2024 12:20</t>
  </si>
  <si>
    <t>15.02.2024 12:21</t>
  </si>
  <si>
    <t>15.02.2024 12:22</t>
  </si>
  <si>
    <t>15.02.2024 12:33</t>
  </si>
  <si>
    <t>15.02.2024 12:54</t>
  </si>
  <si>
    <t>15.02.2024 13:11</t>
  </si>
  <si>
    <t>15.02.2024 13:13</t>
  </si>
  <si>
    <t>15.02.2024 13:14</t>
  </si>
  <si>
    <t>15.02.2024 13:31</t>
  </si>
  <si>
    <t>15.02.2024 13:53</t>
  </si>
  <si>
    <t>3d29c66f-5076-4c07-8133-ce2a9e23571c</t>
  </si>
  <si>
    <t>15.02.2024 14:26</t>
  </si>
  <si>
    <t>6e923b0f-0219-4279-9f56-3878048f5840</t>
  </si>
  <si>
    <t>15.02.2024 14:27</t>
  </si>
  <si>
    <t>15.02.2024 15:05</t>
  </si>
  <si>
    <t>15.02.2024 15:06</t>
  </si>
  <si>
    <t>15.02.2024 15:44</t>
  </si>
  <si>
    <t>15.02.2024 17:59</t>
  </si>
  <si>
    <t>15.02.2024 18:08</t>
  </si>
  <si>
    <t>15.02.2024 18:24</t>
  </si>
  <si>
    <t>15.02.2024 19:28</t>
  </si>
  <si>
    <t>15.02.2024 19:31</t>
  </si>
  <si>
    <t>15.02.2024 19:43</t>
  </si>
  <si>
    <t>15.02.2024 20:26</t>
  </si>
  <si>
    <t>15.02.2024 20:35</t>
  </si>
  <si>
    <t>16.02.2024 06:41</t>
  </si>
  <si>
    <t>16.02.2024 06:52</t>
  </si>
  <si>
    <t>16.02.2024 07:03</t>
  </si>
  <si>
    <t>16.02.2024 07:08</t>
  </si>
  <si>
    <t>16.02.2024 07:11</t>
  </si>
  <si>
    <t>16.02.2024 07:13</t>
  </si>
  <si>
    <t>16.02.2024 07:14</t>
  </si>
  <si>
    <t>16.02.2024 07:15</t>
  </si>
  <si>
    <t>16.02.2024 07:17</t>
  </si>
  <si>
    <t>16.02.2024 07:40</t>
  </si>
  <si>
    <t>16.02.2024 07:41</t>
  </si>
  <si>
    <t>16.02.2024 08:30</t>
  </si>
  <si>
    <t>16.02.2024 09:55</t>
  </si>
  <si>
    <t>16.02.2024 10:02</t>
  </si>
  <si>
    <t>16.02.2024 10:23</t>
  </si>
  <si>
    <t>b38252e4-a89d-409d-aafc-f9236a04ab36</t>
  </si>
  <si>
    <t>16.02.2024 10:24</t>
  </si>
  <si>
    <t>16.02.2024 11:43</t>
  </si>
  <si>
    <t>16.02.2024 12:23</t>
  </si>
  <si>
    <t>16.02.2024 12:24</t>
  </si>
  <si>
    <t>16.02.2024 14:30</t>
  </si>
  <si>
    <t>16.02.2024 14:59</t>
  </si>
  <si>
    <t>16.02.2024 15:02</t>
  </si>
  <si>
    <t>16.02.2024 15:37</t>
  </si>
  <si>
    <t>16.02.2024 16:12</t>
  </si>
  <si>
    <t>16.02.2024 16:14</t>
  </si>
  <si>
    <t>16.02.2024 16:16</t>
  </si>
  <si>
    <t>16.02.2024 16:17</t>
  </si>
  <si>
    <t>16.02.2024 16:21</t>
  </si>
  <si>
    <t>16.02.2024 18:09</t>
  </si>
  <si>
    <t>16.02.2024 18:10</t>
  </si>
  <si>
    <t>16.02.2024 18:11</t>
  </si>
  <si>
    <t>16.02.2024 18:14</t>
  </si>
  <si>
    <t>16.02.2024 18:15</t>
  </si>
  <si>
    <t>16.02.2024 19:02</t>
  </si>
  <si>
    <t>16.02.2024 19:04</t>
  </si>
  <si>
    <t>16.02.2024 22:27</t>
  </si>
  <si>
    <t>14.06.2024 14:52</t>
  </si>
  <si>
    <t>17.02.2024 08:48</t>
  </si>
  <si>
    <t>15.02.2024 09:02</t>
  </si>
  <si>
    <t>da088cdc-0445-48b4-b1e9-58da8c3364a6</t>
  </si>
  <si>
    <t>17.02.2024 05:59</t>
  </si>
  <si>
    <t>17.02.2024 07:53</t>
  </si>
  <si>
    <t>a71e0f86-6a1b-4d73-8339-5a20698e5178</t>
  </si>
  <si>
    <t>17.02.2024 08:51</t>
  </si>
  <si>
    <t>17.02.2024 09:47</t>
  </si>
  <si>
    <t>17.02.2024 09:48</t>
  </si>
  <si>
    <t>17.02.2024 10:58</t>
  </si>
  <si>
    <t>17.02.2024 11:00</t>
  </si>
  <si>
    <t>17.02.2024 11:23</t>
  </si>
  <si>
    <t>17.02.2024 11:25</t>
  </si>
  <si>
    <t>17.02.2024 12:09</t>
  </si>
  <si>
    <t>17.02.2024 12:10</t>
  </si>
  <si>
    <t>17.02.2024 12:43</t>
  </si>
  <si>
    <t>17.02.2024 13:05</t>
  </si>
  <si>
    <t>17.02.2024 13:33</t>
  </si>
  <si>
    <t>17.02.2024 13:46</t>
  </si>
  <si>
    <t>17.02.2024 14:05</t>
  </si>
  <si>
    <t>17.02.2024 14:06</t>
  </si>
  <si>
    <t>17.02.2024 14:07</t>
  </si>
  <si>
    <t>17.02.2024 14:08</t>
  </si>
  <si>
    <t>17.02.2024 15:33</t>
  </si>
  <si>
    <t>17.02.2024 15:57</t>
  </si>
  <si>
    <t>17.02.2024 15:58</t>
  </si>
  <si>
    <t>17.02.2024 16:00</t>
  </si>
  <si>
    <t>17.02.2024 16:02</t>
  </si>
  <si>
    <t>17.02.2024 17:41</t>
  </si>
  <si>
    <t>17.02.2024 17:48</t>
  </si>
  <si>
    <t>17.02.2024 17:49</t>
  </si>
  <si>
    <t>17.02.2024 18:17</t>
  </si>
  <si>
    <t>17.02.2024 18:36</t>
  </si>
  <si>
    <t>17.02.2024 19:03</t>
  </si>
  <si>
    <t>17.02.2024 19:04</t>
  </si>
  <si>
    <t>17.02.2024 19:26</t>
  </si>
  <si>
    <t>17.02.2024 19:27</t>
  </si>
  <si>
    <t>17.02.2024 19:34</t>
  </si>
  <si>
    <t>11.06.2024 08:32</t>
  </si>
  <si>
    <t>11.06.2024 09:58</t>
  </si>
  <si>
    <t>18.02.2024 10:15</t>
  </si>
  <si>
    <t>18.02.2024 11:14</t>
  </si>
  <si>
    <t>18.02.2024 11:25</t>
  </si>
  <si>
    <t>18.02.2024 11:49</t>
  </si>
  <si>
    <t>18.02.2024 12:29</t>
  </si>
  <si>
    <t>18.02.2024 12:30</t>
  </si>
  <si>
    <t>18.02.2024 13:17</t>
  </si>
  <si>
    <t>18.02.2024 14:12</t>
  </si>
  <si>
    <t>18.02.2024 14:41</t>
  </si>
  <si>
    <t>bb413eb9-cf47-4280-923f-0c982b0a0a7a</t>
  </si>
  <si>
    <t>18.02.2024 15:16</t>
  </si>
  <si>
    <t>18.02.2024 16:32</t>
  </si>
  <si>
    <t>18.02.2024 16:43</t>
  </si>
  <si>
    <t>18.02.2024 17:37</t>
  </si>
  <si>
    <t>18.02.2024 17:59</t>
  </si>
  <si>
    <t>19.02.2024 05:28</t>
  </si>
  <si>
    <t>19.02.2024 07:40</t>
  </si>
  <si>
    <t>12.06.2024 17:11</t>
  </si>
  <si>
    <t>19.02.2024 07:53</t>
  </si>
  <si>
    <t>12.06.2024 17:12</t>
  </si>
  <si>
    <t>19.02.2024 12:08</t>
  </si>
  <si>
    <t>19.02.2024 12:34</t>
  </si>
  <si>
    <t>14.06.2024 16:01</t>
  </si>
  <si>
    <t>14.06.2024 16:02</t>
  </si>
  <si>
    <t>19.02.2024 13:14</t>
  </si>
  <si>
    <t>19.02.2024 14:19</t>
  </si>
  <si>
    <t>19.02.2024 14:56</t>
  </si>
  <si>
    <t>19.02.2024 14:57</t>
  </si>
  <si>
    <t>19.02.2024 16:36</t>
  </si>
  <si>
    <t>19.02.2024 16:45</t>
  </si>
  <si>
    <t>19.02.2024 16:48</t>
  </si>
  <si>
    <t>19.02.2024 18:10</t>
  </si>
  <si>
    <t>19.02.2024 18:49</t>
  </si>
  <si>
    <t>19.02.2024 19:18</t>
  </si>
  <si>
    <t>20.02.2024 05:25</t>
  </si>
  <si>
    <t>20.02.2024 05:28</t>
  </si>
  <si>
    <t>20.02.2024 06:54</t>
  </si>
  <si>
    <t>20.02.2024 09:29</t>
  </si>
  <si>
    <t>20.02.2024 09:30</t>
  </si>
  <si>
    <t>20.02.2024 09:41</t>
  </si>
  <si>
    <t>20.02.2024 09:59</t>
  </si>
  <si>
    <t>20.02.2024 10:02</t>
  </si>
  <si>
    <t>20.02.2024 10:36</t>
  </si>
  <si>
    <t>20.02.2024 11:32</t>
  </si>
  <si>
    <t>20.02.2024 11:39</t>
  </si>
  <si>
    <t>20.02.2024 11:43</t>
  </si>
  <si>
    <t>20.02.2024 11:45</t>
  </si>
  <si>
    <t>14.06.2024 18:33</t>
  </si>
  <si>
    <t>14.06.2024 18:34</t>
  </si>
  <si>
    <t>16.06.2024 12:22</t>
  </si>
  <si>
    <t>20.02.2024 12:24</t>
  </si>
  <si>
    <t>20.02.2024 12:26</t>
  </si>
  <si>
    <t>20.02.2024 12:29</t>
  </si>
  <si>
    <t>20.02.2024 12:30</t>
  </si>
  <si>
    <t>20.02.2024 12:31</t>
  </si>
  <si>
    <t>20.02.2024 12:33</t>
  </si>
  <si>
    <t>20.02.2024 12:35</t>
  </si>
  <si>
    <t>20.02.2024 12:41</t>
  </si>
  <si>
    <t>20.02.2024 12:42</t>
  </si>
  <si>
    <t>20.02.2024 12:45</t>
  </si>
  <si>
    <t>20.02.2024 12:47</t>
  </si>
  <si>
    <t>20.02.2024 12:49</t>
  </si>
  <si>
    <t>20.02.2024 12:55</t>
  </si>
  <si>
    <t>20.02.2024 12:56</t>
  </si>
  <si>
    <t>20.02.2024 12:57</t>
  </si>
  <si>
    <t>20.02.2024 12:58</t>
  </si>
  <si>
    <t>20.02.2024 12:59</t>
  </si>
  <si>
    <t>20.02.2024 13:00</t>
  </si>
  <si>
    <t>20.02.2024 13:01</t>
  </si>
  <si>
    <t>20.02.2024 13:02</t>
  </si>
  <si>
    <t>17.02.2024 09:21</t>
  </si>
  <si>
    <t>18.02.2024 05:15</t>
  </si>
  <si>
    <t>20.02.2024 13:05</t>
  </si>
  <si>
    <t>20.02.2024 13:06</t>
  </si>
  <si>
    <t>20.02.2024 13:07</t>
  </si>
  <si>
    <t>20.02.2024 13:09</t>
  </si>
  <si>
    <t>20.02.2024 13:10</t>
  </si>
  <si>
    <t>20.02.2024 13:11</t>
  </si>
  <si>
    <t>20.02.2024 13:12</t>
  </si>
  <si>
    <t>20.02.2024 13:13</t>
  </si>
  <si>
    <t>20.02.2024 13:14</t>
  </si>
  <si>
    <t>20.02.2024 13:16</t>
  </si>
  <si>
    <t>20.02.2024 13:17</t>
  </si>
  <si>
    <t>20.02.2024 13:18</t>
  </si>
  <si>
    <t>20.02.2024 13:20</t>
  </si>
  <si>
    <t>20.02.2024 13:32</t>
  </si>
  <si>
    <t>20.02.2024 13:34</t>
  </si>
  <si>
    <t>20.02.2024 13:35</t>
  </si>
  <si>
    <t>20.02.2024 13:36</t>
  </si>
  <si>
    <t>20.02.2024 13:37</t>
  </si>
  <si>
    <t>20.02.2024 14:21</t>
  </si>
  <si>
    <t>20.02.2024 14:22</t>
  </si>
  <si>
    <t>20.02.2024 14:24</t>
  </si>
  <si>
    <t>20.02.2024 14:25</t>
  </si>
  <si>
    <t>20.02.2024 15:16</t>
  </si>
  <si>
    <t>20.02.2024 15:29</t>
  </si>
  <si>
    <t>20.02.2024 16:20</t>
  </si>
  <si>
    <t>20.02.2024 16:21</t>
  </si>
  <si>
    <t>20.02.2024 17:31</t>
  </si>
  <si>
    <t>21.02.2024 05:35</t>
  </si>
  <si>
    <t>21.02.2024 06:36</t>
  </si>
  <si>
    <t>21.02.2024 07:19</t>
  </si>
  <si>
    <t>21.02.2024 07:24</t>
  </si>
  <si>
    <t>21.02.2024 07:33</t>
  </si>
  <si>
    <t>21.02.2024 07:34</t>
  </si>
  <si>
    <t>21.02.2024 07:43</t>
  </si>
  <si>
    <t>21.02.2024 08:26</t>
  </si>
  <si>
    <t>21.02.2024 08:27</t>
  </si>
  <si>
    <t>21.02.2024 08:28</t>
  </si>
  <si>
    <t>21.02.2024 08:29</t>
  </si>
  <si>
    <t>21.02.2024 08:33</t>
  </si>
  <si>
    <t>21.02.2024 08:36</t>
  </si>
  <si>
    <t>21.02.2024 09:22</t>
  </si>
  <si>
    <t>eae46347-7902-4d6e-ac90-12822240e254</t>
  </si>
  <si>
    <t>21.02.2024 09:59</t>
  </si>
  <si>
    <t>492b3f5f-afbe-4b83-9c8f-e821526bc54d</t>
  </si>
  <si>
    <t>21.02.2024 10:02</t>
  </si>
  <si>
    <t>21.02.2024 10:03</t>
  </si>
  <si>
    <t>21.02.2024 10:47</t>
  </si>
  <si>
    <t>21.02.2024 10:48</t>
  </si>
  <si>
    <t>21.02.2024 10:52</t>
  </si>
  <si>
    <t>21.02.2024 10:58</t>
  </si>
  <si>
    <t>21.02.2024 11:02</t>
  </si>
  <si>
    <t>21.02.2024 11:05</t>
  </si>
  <si>
    <t>21.02.2024 11:06</t>
  </si>
  <si>
    <t>21.02.2024 11:07</t>
  </si>
  <si>
    <t>21.02.2024 11:09</t>
  </si>
  <si>
    <t>21.02.2024 11:10</t>
  </si>
  <si>
    <t>21.02.2024 11:11</t>
  </si>
  <si>
    <t>21.02.2024 11:15</t>
  </si>
  <si>
    <t>21.02.2024 11:16</t>
  </si>
  <si>
    <t>21.02.2024 11:17</t>
  </si>
  <si>
    <t>21.02.2024 11:18</t>
  </si>
  <si>
    <t>21.02.2024 11:19</t>
  </si>
  <si>
    <t>21.02.2024 11:21</t>
  </si>
  <si>
    <t>21.02.2024 11:22</t>
  </si>
  <si>
    <t>f780aa00-54ca-4279-acab-48c45220a883</t>
  </si>
  <si>
    <t>21.02.2024 11:25</t>
  </si>
  <si>
    <t>21.02.2024 11:26</t>
  </si>
  <si>
    <t>21.02.2024 11:27</t>
  </si>
  <si>
    <t>21.02.2024 11:36</t>
  </si>
  <si>
    <t>21.02.2024 11:39</t>
  </si>
  <si>
    <t>21.02.2024 11:40</t>
  </si>
  <si>
    <t>21.02.2024 11:41</t>
  </si>
  <si>
    <t>21.02.2024 11:43</t>
  </si>
  <si>
    <t>21.02.2024 11:44</t>
  </si>
  <si>
    <t>21.02.2024 11:45</t>
  </si>
  <si>
    <t>21.02.2024 11:46</t>
  </si>
  <si>
    <t>21.02.2024 11:47</t>
  </si>
  <si>
    <t>21.02.2024 11:53</t>
  </si>
  <si>
    <t>21.02.2024 11:54</t>
  </si>
  <si>
    <t>21.02.2024 11:55</t>
  </si>
  <si>
    <t>21.02.2024 11:58</t>
  </si>
  <si>
    <t>21.02.2024 12:02</t>
  </si>
  <si>
    <t>21.02.2024 12:03</t>
  </si>
  <si>
    <t>21.02.2024 12:05</t>
  </si>
  <si>
    <t>21.02.2024 12:06</t>
  </si>
  <si>
    <t>21.02.2024 12:13</t>
  </si>
  <si>
    <t>21.02.2024 12:16</t>
  </si>
  <si>
    <t>21.02.2024 12:19</t>
  </si>
  <si>
    <t>21.02.2024 12:23</t>
  </si>
  <si>
    <t>21.02.2024 12:26</t>
  </si>
  <si>
    <t>21.02.2024 16:10</t>
  </si>
  <si>
    <t>21.02.2024 16:46</t>
  </si>
  <si>
    <t>21.02.2024 17:45</t>
  </si>
  <si>
    <t>21.02.2024 17:46</t>
  </si>
  <si>
    <t>21.02.2024 17:47</t>
  </si>
  <si>
    <t>21.02.2024 17:49</t>
  </si>
  <si>
    <t>21.02.2024 17:51</t>
  </si>
  <si>
    <t>21.02.2024 17:53</t>
  </si>
  <si>
    <t>11.06.2024 11:08</t>
  </si>
  <si>
    <t>21.02.2024 19:33</t>
  </si>
  <si>
    <t>21.02.2024 19:34</t>
  </si>
  <si>
    <t>21.02.2024 19:38</t>
  </si>
  <si>
    <t>22.02.2024 06:37</t>
  </si>
  <si>
    <t>22.02.2024 08:52</t>
  </si>
  <si>
    <t>22.02.2024 09:02</t>
  </si>
  <si>
    <t>22.02.2024 09:03</t>
  </si>
  <si>
    <t>22.02.2024 09:04</t>
  </si>
  <si>
    <t>22.02.2024 09:12</t>
  </si>
  <si>
    <t>22.02.2024 09:13</t>
  </si>
  <si>
    <t>22.02.2024 09:15</t>
  </si>
  <si>
    <t>22.02.2024 09:18</t>
  </si>
  <si>
    <t>22.02.2024 09:19</t>
  </si>
  <si>
    <t>22.02.2024 09:22</t>
  </si>
  <si>
    <t>22.02.2024 09:23</t>
  </si>
  <si>
    <t>22.02.2024 09:24</t>
  </si>
  <si>
    <t>22.02.2024 09:28</t>
  </si>
  <si>
    <t>22.02.2024 09:36</t>
  </si>
  <si>
    <t>22.02.2024 10:28</t>
  </si>
  <si>
    <t>22.02.2024 10:32</t>
  </si>
  <si>
    <t>22.02.2024 10:35</t>
  </si>
  <si>
    <t>22.02.2024 10:37</t>
  </si>
  <si>
    <t>22.02.2024 10:38</t>
  </si>
  <si>
    <t>22.02.2024 10:39</t>
  </si>
  <si>
    <t>22.02.2024 10:43</t>
  </si>
  <si>
    <t>22.02.2024 10:49</t>
  </si>
  <si>
    <t>22.02.2024 10:51</t>
  </si>
  <si>
    <t>22.02.2024 10:58</t>
  </si>
  <si>
    <t>22.02.2024 11:00</t>
  </si>
  <si>
    <t>22.02.2024 11:01</t>
  </si>
  <si>
    <t>22.02.2024 11:02</t>
  </si>
  <si>
    <t>22.02.2024 11:10</t>
  </si>
  <si>
    <t>22.02.2024 11:11</t>
  </si>
  <si>
    <t>22.02.2024 11:19</t>
  </si>
  <si>
    <t>22.02.2024 11:21</t>
  </si>
  <si>
    <t>22.02.2024 11:24</t>
  </si>
  <si>
    <t>22.02.2024 11:36</t>
  </si>
  <si>
    <t>22.02.2024 11:41</t>
  </si>
  <si>
    <t>22.02.2024 11:42</t>
  </si>
  <si>
    <t>22.02.2024 11:45</t>
  </si>
  <si>
    <t>22.02.2024 11:47</t>
  </si>
  <si>
    <t>22.02.2024 11:48</t>
  </si>
  <si>
    <t>22.02.2024 11:49</t>
  </si>
  <si>
    <t>22.02.2024 11:51</t>
  </si>
  <si>
    <t>22.02.2024 11:52</t>
  </si>
  <si>
    <t>22.02.2024 11:55</t>
  </si>
  <si>
    <t>22.02.2024 11:56</t>
  </si>
  <si>
    <t>22.02.2024 12:44</t>
  </si>
  <si>
    <t>22.02.2024 13:01</t>
  </si>
  <si>
    <t>22.02.2024 13:04</t>
  </si>
  <si>
    <t>22.02.2024 13:05</t>
  </si>
  <si>
    <t>22.02.2024 13:10</t>
  </si>
  <si>
    <t>22.02.2024 14:49</t>
  </si>
  <si>
    <t>22.02.2024 16:17</t>
  </si>
  <si>
    <t>22.02.2024 16:27</t>
  </si>
  <si>
    <t>22.02.2024 16:28</t>
  </si>
  <si>
    <t>22.02.2024 17:29</t>
  </si>
  <si>
    <t>22.02.2024 17:32</t>
  </si>
  <si>
    <t>22.02.2024 17:38</t>
  </si>
  <si>
    <t>22.02.2024 17:39</t>
  </si>
  <si>
    <t>22.02.2024 17:55</t>
  </si>
  <si>
    <t>22.02.2024 17:56</t>
  </si>
  <si>
    <t>11.06.2024 11:11</t>
  </si>
  <si>
    <t>22.02.2024 18:02</t>
  </si>
  <si>
    <t>22.02.2024 18:03</t>
  </si>
  <si>
    <t>22.02.2024 18:05</t>
  </si>
  <si>
    <t>22.02.2024 18:06</t>
  </si>
  <si>
    <t>22.02.2024 18:07</t>
  </si>
  <si>
    <t>22.02.2024 18:08</t>
  </si>
  <si>
    <t>22.02.2024 18:09</t>
  </si>
  <si>
    <t>22.02.2024 18:28</t>
  </si>
  <si>
    <t>22.02.2024 19:01</t>
  </si>
  <si>
    <t>22.02.2024 19:19</t>
  </si>
  <si>
    <t>11.06.2024 11:13</t>
  </si>
  <si>
    <t>22.02.2024 19:37</t>
  </si>
  <si>
    <t>22.02.2024 19:55</t>
  </si>
  <si>
    <t>22.02.2024 20:30</t>
  </si>
  <si>
    <t>23.02.2024 07:31</t>
  </si>
  <si>
    <t>23.02.2024 08:32</t>
  </si>
  <si>
    <t>23.02.2024 08:35</t>
  </si>
  <si>
    <t>23.02.2024 08:36</t>
  </si>
  <si>
    <t>23.02.2024 08:38</t>
  </si>
  <si>
    <t>23.02.2024 08:40</t>
  </si>
  <si>
    <t>23.02.2024 08:47</t>
  </si>
  <si>
    <t>23.02.2024 08:49</t>
  </si>
  <si>
    <t>23.02.2024 08:56</t>
  </si>
  <si>
    <t>23.02.2024 08:57</t>
  </si>
  <si>
    <t>23.02.2024 09:00</t>
  </si>
  <si>
    <t>23.02.2024 09:07</t>
  </si>
  <si>
    <t>23.02.2024 09:08</t>
  </si>
  <si>
    <t>23.02.2024 09:09</t>
  </si>
  <si>
    <t>23.02.2024 09:15</t>
  </si>
  <si>
    <t>23.02.2024 09:25</t>
  </si>
  <si>
    <t>23.02.2024 09:27</t>
  </si>
  <si>
    <t>23.02.2024 09:33</t>
  </si>
  <si>
    <t>23.02.2024 09:34</t>
  </si>
  <si>
    <t>23.02.2024 09:44</t>
  </si>
  <si>
    <t>23.02.2024 09:45</t>
  </si>
  <si>
    <t>23.02.2024 10:49</t>
  </si>
  <si>
    <t>23.02.2024 10:50</t>
  </si>
  <si>
    <t>23.02.2024 10:56</t>
  </si>
  <si>
    <t>23.02.2024 11:40</t>
  </si>
  <si>
    <t>23.02.2024 12:21</t>
  </si>
  <si>
    <t>23.02.2024 12:31</t>
  </si>
  <si>
    <t>23.02.2024 12:48</t>
  </si>
  <si>
    <t>23.02.2024 13:21</t>
  </si>
  <si>
    <t>6b0eb0f5-a10c-4068-b5ba-130e79beb8cf</t>
  </si>
  <si>
    <t>23.02.2024 16:09</t>
  </si>
  <si>
    <t>046ab5a2-4597-48dc-a0b6-7b0ef89debc1</t>
  </si>
  <si>
    <t>a8bdcf38-3888-404d-a7e7-7be18cd618f6</t>
  </si>
  <si>
    <t>23.02.2024 16:27</t>
  </si>
  <si>
    <t>38f09931-35bb-40bc-99f5-ee48ca2c8cc3</t>
  </si>
  <si>
    <t>358c6ddc-6c92-464d-a4a6-536aee905ce1</t>
  </si>
  <si>
    <t>2f42673b-87e5-4e09-a6c3-eedf3c388c1e</t>
  </si>
  <si>
    <t>23.02.2024 16:31</t>
  </si>
  <si>
    <t>23.02.2024 17:54</t>
  </si>
  <si>
    <t>23.02.2024 17:56</t>
  </si>
  <si>
    <t>23.02.2024 18:31</t>
  </si>
  <si>
    <t>23.02.2024 18:35</t>
  </si>
  <si>
    <t>23.02.2024 18:37</t>
  </si>
  <si>
    <t>23.02.2024 19:09</t>
  </si>
  <si>
    <t>24.02.2024 06:08</t>
  </si>
  <si>
    <t>24.02.2024 06:46</t>
  </si>
  <si>
    <t>24.02.2024 07:06</t>
  </si>
  <si>
    <t>24.02.2024 07:36</t>
  </si>
  <si>
    <t>24.02.2024 07:55</t>
  </si>
  <si>
    <t>24.02.2024 07:56</t>
  </si>
  <si>
    <t>24.02.2024 07:57</t>
  </si>
  <si>
    <t>24.02.2024 09:09</t>
  </si>
  <si>
    <t>24.02.2024 09:54</t>
  </si>
  <si>
    <t>24.02.2024 10:22</t>
  </si>
  <si>
    <t>24.02.2024 10:58</t>
  </si>
  <si>
    <t>24.02.2024 10:59</t>
  </si>
  <si>
    <t>24.02.2024 12:27</t>
  </si>
  <si>
    <t>11.06.2024 12:12</t>
  </si>
  <si>
    <t>12.06.2024 17:36</t>
  </si>
  <si>
    <t>24.02.2024 15:08</t>
  </si>
  <si>
    <t>22.02.2024 19:20</t>
  </si>
  <si>
    <t>24.02.2024 15:30</t>
  </si>
  <si>
    <t>24.02.2024 16:30</t>
  </si>
  <si>
    <t>24.02.2024 16:35</t>
  </si>
  <si>
    <t>24.02.2024 16:45</t>
  </si>
  <si>
    <t>24.02.2024 16:48</t>
  </si>
  <si>
    <t>24.02.2024 16:58</t>
  </si>
  <si>
    <t>24.02.2024 16:59</t>
  </si>
  <si>
    <t>24.02.2024 17:06</t>
  </si>
  <si>
    <t>24.02.2024 17:12</t>
  </si>
  <si>
    <t>24.02.2024 17:23</t>
  </si>
  <si>
    <t>24.02.2024 17:59</t>
  </si>
  <si>
    <t>24.02.2024 18:34</t>
  </si>
  <si>
    <t>24.02.2024 19:02</t>
  </si>
  <si>
    <t>24.02.2024 19:19</t>
  </si>
  <si>
    <t>24.02.2024 19:23</t>
  </si>
  <si>
    <t>24.02.2024 19:29</t>
  </si>
  <si>
    <t>25.02.2024 06:32</t>
  </si>
  <si>
    <t>25.02.2024 06:33</t>
  </si>
  <si>
    <t>25.02.2024 08:38</t>
  </si>
  <si>
    <t>25.02.2024 08:42</t>
  </si>
  <si>
    <t>25.02.2024 08:43</t>
  </si>
  <si>
    <t>25.02.2024 08:46</t>
  </si>
  <si>
    <t>25.02.2024 08:47</t>
  </si>
  <si>
    <t>25.02.2024 09:09</t>
  </si>
  <si>
    <t>25.02.2024 09:10</t>
  </si>
  <si>
    <t>25.02.2024 09:12</t>
  </si>
  <si>
    <t>25.02.2024 09:43</t>
  </si>
  <si>
    <t>25.02.2024 09:55</t>
  </si>
  <si>
    <t>11.06.2024 12:59</t>
  </si>
  <si>
    <t>12.06.2024 18:39</t>
  </si>
  <si>
    <t>25.02.2024 10:45</t>
  </si>
  <si>
    <t>25.02.2024 10:50</t>
  </si>
  <si>
    <t>25.02.2024 11:21</t>
  </si>
  <si>
    <t>25.02.2024 11:25</t>
  </si>
  <si>
    <t>25.02.2024 12:16</t>
  </si>
  <si>
    <t>25.02.2024 12:17</t>
  </si>
  <si>
    <t>12.06.2024 18:50</t>
  </si>
  <si>
    <t>25.02.2024 12:58</t>
  </si>
  <si>
    <t>25.02.2024 13:01</t>
  </si>
  <si>
    <t>25.02.2024 13:35</t>
  </si>
  <si>
    <t>25.02.2024 13:48</t>
  </si>
  <si>
    <t>25.02.2024 13:49</t>
  </si>
  <si>
    <t>25.02.2024 13:51</t>
  </si>
  <si>
    <t>25.02.2024 16:01</t>
  </si>
  <si>
    <t>25.02.2024 18:03</t>
  </si>
  <si>
    <t>26.02.2024 04:51</t>
  </si>
  <si>
    <t>26.02.2024 07:50</t>
  </si>
  <si>
    <t>26.02.2024 08:54</t>
  </si>
  <si>
    <t>26.02.2024 08:56</t>
  </si>
  <si>
    <t>26.02.2024 09:03</t>
  </si>
  <si>
    <t>26.02.2024 09:19</t>
  </si>
  <si>
    <t>26.02.2024 09:20</t>
  </si>
  <si>
    <t>26.02.2024 09:21</t>
  </si>
  <si>
    <t>26.02.2024 10:27</t>
  </si>
  <si>
    <t>26.02.2024 13:02</t>
  </si>
  <si>
    <t>26.02.2024 13:17</t>
  </si>
  <si>
    <t>26.02.2024 13:18</t>
  </si>
  <si>
    <t>26.02.2024 15:22</t>
  </si>
  <si>
    <t>26.02.2024 15:23</t>
  </si>
  <si>
    <t>26.02.2024 15:25</t>
  </si>
  <si>
    <t>26.02.2024 16:34</t>
  </si>
  <si>
    <t>45a61a2c-6c50-4572-8299-6549b8f7be89</t>
  </si>
  <si>
    <t>26.02.2024 16:58</t>
  </si>
  <si>
    <t>26.02.2024 16:59</t>
  </si>
  <si>
    <t>26.02.2024 17:27</t>
  </si>
  <si>
    <t>26.02.2024 18:06</t>
  </si>
  <si>
    <t>26.02.2024 18:09</t>
  </si>
  <si>
    <t>26.02.2024 19:30</t>
  </si>
  <si>
    <t>26.02.2024 19:38</t>
  </si>
  <si>
    <t>26.02.2024 19:40</t>
  </si>
  <si>
    <t>27.02.2024 05:53</t>
  </si>
  <si>
    <t>27.02.2024 06:40</t>
  </si>
  <si>
    <t>27.02.2024 07:12</t>
  </si>
  <si>
    <t>27.02.2024 08:51</t>
  </si>
  <si>
    <t>27.02.2024 10:46</t>
  </si>
  <si>
    <t>27.02.2024 12:29</t>
  </si>
  <si>
    <t>27.02.2024 12:35</t>
  </si>
  <si>
    <t>27.02.2024 12:36</t>
  </si>
  <si>
    <t>27.02.2024 12:37</t>
  </si>
  <si>
    <t>27.02.2024 13:56</t>
  </si>
  <si>
    <t>27.02.2024 13:57</t>
  </si>
  <si>
    <t>27.02.2024 14:25</t>
  </si>
  <si>
    <t>27.02.2024 15:38</t>
  </si>
  <si>
    <t>27.02.2024 16:17</t>
  </si>
  <si>
    <t>27.02.2024 17:08</t>
  </si>
  <si>
    <t>27.02.2024 17:10</t>
  </si>
  <si>
    <t>27.02.2024 17:11</t>
  </si>
  <si>
    <t>27.02.2024 18:09</t>
  </si>
  <si>
    <t>27.02.2024 18:50</t>
  </si>
  <si>
    <t>27.02.2024 19:30</t>
  </si>
  <si>
    <t>27.02.2024 19:47</t>
  </si>
  <si>
    <t>27.02.2024 19:53</t>
  </si>
  <si>
    <t>27.02.2024 19:54</t>
  </si>
  <si>
    <t>27.02.2024 19:55</t>
  </si>
  <si>
    <t>27.02.2024 19:56</t>
  </si>
  <si>
    <t>27.02.2024 19:57</t>
  </si>
  <si>
    <t>27.02.2024 20:09</t>
  </si>
  <si>
    <t>27.02.2024 20:10</t>
  </si>
  <si>
    <t>27.02.2024 20:12</t>
  </si>
  <si>
    <t>27.02.2024 20:13</t>
  </si>
  <si>
    <t>27.02.2024 20:19</t>
  </si>
  <si>
    <t>27.02.2024 20:21</t>
  </si>
  <si>
    <t>27.02.2024 20:24</t>
  </si>
  <si>
    <t>27.02.2024 20:26</t>
  </si>
  <si>
    <t>11.06.2024 13:27</t>
  </si>
  <si>
    <t>28.02.2024 09:09</t>
  </si>
  <si>
    <t>28.02.2024 09:10</t>
  </si>
  <si>
    <t>12.06.2024 19:01</t>
  </si>
  <si>
    <t>12.06.2024 19:16</t>
  </si>
  <si>
    <t>14.06.2024 19:50</t>
  </si>
  <si>
    <t>15.06.2024 04:50</t>
  </si>
  <si>
    <t>16.06.2024 16:13</t>
  </si>
  <si>
    <t>28.02.2024 10:33</t>
  </si>
  <si>
    <t>28.02.2024 10:41</t>
  </si>
  <si>
    <t>28.02.2024 10:42</t>
  </si>
  <si>
    <t>28.02.2024 10:54</t>
  </si>
  <si>
    <t>28.02.2024 12:09</t>
  </si>
  <si>
    <t>28.02.2024 12:10</t>
  </si>
  <si>
    <t>28.02.2024 12:43</t>
  </si>
  <si>
    <t>28.02.2024 13:30</t>
  </si>
  <si>
    <t>28.02.2024 14:08</t>
  </si>
  <si>
    <t>28.02.2024 14:09</t>
  </si>
  <si>
    <t>28.02.2024 15:18</t>
  </si>
  <si>
    <t>28.02.2024 15:49</t>
  </si>
  <si>
    <t>28.02.2024 15:50</t>
  </si>
  <si>
    <t>28.02.2024 16:01</t>
  </si>
  <si>
    <t>28.02.2024 17:15</t>
  </si>
  <si>
    <t>28.02.2024 18:04</t>
  </si>
  <si>
    <t>28.02.2024 18:06</t>
  </si>
  <si>
    <t>28.02.2024 18:09</t>
  </si>
  <si>
    <t>28.02.2024 18:11</t>
  </si>
  <si>
    <t>28.02.2024 18:12</t>
  </si>
  <si>
    <t>28.02.2024 18:13</t>
  </si>
  <si>
    <t>28.02.2024 18:17</t>
  </si>
  <si>
    <t>28.02.2024 18:18</t>
  </si>
  <si>
    <t>28.02.2024 18:19</t>
  </si>
  <si>
    <t>28.02.2024 18:20</t>
  </si>
  <si>
    <t>28.02.2024 18:21</t>
  </si>
  <si>
    <t>28.02.2024 18:22</t>
  </si>
  <si>
    <t>28.02.2024 18:23</t>
  </si>
  <si>
    <t>28.02.2024 18:26</t>
  </si>
  <si>
    <t>28.02.2024 18:27</t>
  </si>
  <si>
    <t>28.02.2024 18:28</t>
  </si>
  <si>
    <t>28.02.2024 18:30</t>
  </si>
  <si>
    <t>28.02.2024 18:34</t>
  </si>
  <si>
    <t>28.02.2024 18:36</t>
  </si>
  <si>
    <t>28.02.2024 18:37</t>
  </si>
  <si>
    <t>28.02.2024 18:38</t>
  </si>
  <si>
    <t>28.02.2024 18:40</t>
  </si>
  <si>
    <t>28.02.2024 18:41</t>
  </si>
  <si>
    <t>28.02.2024 18:43</t>
  </si>
  <si>
    <t>28.02.2024 19:04</t>
  </si>
  <si>
    <t>29.02.2024 09:59</t>
  </si>
  <si>
    <t>29.02.2024 11:16</t>
  </si>
  <si>
    <t>29.02.2024 11:47</t>
  </si>
  <si>
    <t>29.02.2024 15:56</t>
  </si>
  <si>
    <t>29.02.2024 16:55</t>
  </si>
  <si>
    <t>29.02.2024 18:17</t>
  </si>
  <si>
    <t>29.02.2024 18:18</t>
  </si>
  <si>
    <t>29.02.2024 20:44</t>
  </si>
  <si>
    <t>29.02.2024 20:57</t>
  </si>
  <si>
    <t>29.02.2024 20:58</t>
  </si>
  <si>
    <t>29.02.2024 21:06</t>
  </si>
  <si>
    <t>01.03.2024 09:13</t>
  </si>
  <si>
    <t>01.03.2024 09:23</t>
  </si>
  <si>
    <t>01.03.2024 09:50</t>
  </si>
  <si>
    <t>01.03.2024 10:04</t>
  </si>
  <si>
    <t>01.03.2024 10:21</t>
  </si>
  <si>
    <t>01.03.2024 10:47</t>
  </si>
  <si>
    <t>01.03.2024 10:49</t>
  </si>
  <si>
    <t>01.03.2024 11:28</t>
  </si>
  <si>
    <t>01.03.2024 11:50</t>
  </si>
  <si>
    <t>01.03.2024 12:27</t>
  </si>
  <si>
    <t>6dd61953-1d29-4c5b-89dd-313dcba7cc7d</t>
  </si>
  <si>
    <t>472db1e3-f9ca-4fc3-8b6c-25dfe5152702</t>
  </si>
  <si>
    <t>01.03.2024 13:02</t>
  </si>
  <si>
    <t>01.03.2024 14:35</t>
  </si>
  <si>
    <t>01.03.2024 15:39</t>
  </si>
  <si>
    <t>01.03.2024 15:40</t>
  </si>
  <si>
    <t>01.03.2024 16:13</t>
  </si>
  <si>
    <t>01.03.2024 16:29</t>
  </si>
  <si>
    <t>01.03.2024 17:48</t>
  </si>
  <si>
    <t>49af87d5-65ba-454e-8ca5-5d60b4e5f372</t>
  </si>
  <si>
    <t>01.03.2024 18:18</t>
  </si>
  <si>
    <t>01.03.2024 18:19</t>
  </si>
  <si>
    <t>01.03.2024 19:45</t>
  </si>
  <si>
    <t>01.03.2024 19:46</t>
  </si>
  <si>
    <t>01.03.2024 19:47</t>
  </si>
  <si>
    <t>02.03.2024 07:52</t>
  </si>
  <si>
    <t>02.03.2024 08:03</t>
  </si>
  <si>
    <t>02.03.2024 08:26</t>
  </si>
  <si>
    <t>11.06.2024 13:40</t>
  </si>
  <si>
    <t>13.06.2024 06:35</t>
  </si>
  <si>
    <t>02.03.2024 10:21</t>
  </si>
  <si>
    <t>02.03.2024 10:24</t>
  </si>
  <si>
    <t>02.03.2024 10:40</t>
  </si>
  <si>
    <t>02.03.2024 11:03</t>
  </si>
  <si>
    <t>02.03.2024 11:04</t>
  </si>
  <si>
    <t>02.03.2024 11:12</t>
  </si>
  <si>
    <t>02.03.2024 11:13</t>
  </si>
  <si>
    <t>02.03.2024 11:18</t>
  </si>
  <si>
    <t>02.03.2024 11:19</t>
  </si>
  <si>
    <t>02.03.2024 11:24</t>
  </si>
  <si>
    <t>02.03.2024 11:27</t>
  </si>
  <si>
    <t>02.03.2024 13:07</t>
  </si>
  <si>
    <t>02.03.2024 14:03</t>
  </si>
  <si>
    <t>02.03.2024 14:04</t>
  </si>
  <si>
    <t>02.03.2024 14:07</t>
  </si>
  <si>
    <t>02.03.2024 14:10</t>
  </si>
  <si>
    <t>02.03.2024 15:48</t>
  </si>
  <si>
    <t>02.03.2024 15:54</t>
  </si>
  <si>
    <t>02.03.2024 17:28</t>
  </si>
  <si>
    <t>02.03.2024 17:35</t>
  </si>
  <si>
    <t>02.03.2024 17:40</t>
  </si>
  <si>
    <t>02.03.2024 17:41</t>
  </si>
  <si>
    <t>02.03.2024 17:42</t>
  </si>
  <si>
    <t>02.03.2024 17:44</t>
  </si>
  <si>
    <t>02.03.2024 18:48</t>
  </si>
  <si>
    <t>02.03.2024 18:52</t>
  </si>
  <si>
    <t>02.03.2024 19:42</t>
  </si>
  <si>
    <t>02.03.2024 19:44</t>
  </si>
  <si>
    <t>02.03.2024 19:45</t>
  </si>
  <si>
    <t>02.03.2024 19:46</t>
  </si>
  <si>
    <t>02.03.2024 20:00</t>
  </si>
  <si>
    <t>02.03.2024 20:01</t>
  </si>
  <si>
    <t>02.03.2024 20:02</t>
  </si>
  <si>
    <t>02.03.2024 20:04</t>
  </si>
  <si>
    <t>02.03.2024 20:05</t>
  </si>
  <si>
    <t>02.03.2024 20:08</t>
  </si>
  <si>
    <t>02.03.2024 20:12</t>
  </si>
  <si>
    <t>02.03.2024 20:14</t>
  </si>
  <si>
    <t>02.03.2024 20:15</t>
  </si>
  <si>
    <t>02.03.2024 20:17</t>
  </si>
  <si>
    <t>02.03.2024 20:18</t>
  </si>
  <si>
    <t>02.03.2024 20:19</t>
  </si>
  <si>
    <t>02.03.2024 20:21</t>
  </si>
  <si>
    <t>02.03.2024 20:22</t>
  </si>
  <si>
    <t>02.03.2024 20:25</t>
  </si>
  <si>
    <t>02.03.2024 20:26</t>
  </si>
  <si>
    <t>02.03.2024 20:27</t>
  </si>
  <si>
    <t>02.03.2024 20:33</t>
  </si>
  <si>
    <t>02.03.2024 20:34</t>
  </si>
  <si>
    <t>02.03.2024 20:35</t>
  </si>
  <si>
    <t>02.03.2024 20:37</t>
  </si>
  <si>
    <t>02.03.2024 20:38</t>
  </si>
  <si>
    <t>02.03.2024 20:40</t>
  </si>
  <si>
    <t>02.03.2024 20:42</t>
  </si>
  <si>
    <t>02.03.2024 20:43</t>
  </si>
  <si>
    <t>02.03.2024 20:46</t>
  </si>
  <si>
    <t>03.03.2024 07:59</t>
  </si>
  <si>
    <t>03.03.2024 08:00</t>
  </si>
  <si>
    <t>03.03.2024 08:22</t>
  </si>
  <si>
    <t>428304b2-2cc4-485e-9048-22e00e27a558</t>
  </si>
  <si>
    <t>03.03.2024 08:45</t>
  </si>
  <si>
    <t>8ef34c1e-b0af-4114-a292-dda5b5f77cdf</t>
  </si>
  <si>
    <t>03.03.2024 08:46</t>
  </si>
  <si>
    <t>03.03.2024 09:07</t>
  </si>
  <si>
    <t>03.03.2024 10:15</t>
  </si>
  <si>
    <t>03.03.2024 10:17</t>
  </si>
  <si>
    <t>03.03.2024 10:21</t>
  </si>
  <si>
    <t>03.03.2024 11:53</t>
  </si>
  <si>
    <t>03.03.2024 12:32</t>
  </si>
  <si>
    <t>03.03.2024 12:34</t>
  </si>
  <si>
    <t>03.03.2024 12:37</t>
  </si>
  <si>
    <t>03.03.2024 13:48</t>
  </si>
  <si>
    <t>03.03.2024 14:11</t>
  </si>
  <si>
    <t>03.03.2024 14:19</t>
  </si>
  <si>
    <t>03.03.2024 15:00</t>
  </si>
  <si>
    <t>03.03.2024 16:30</t>
  </si>
  <si>
    <t>03.03.2024 17:48</t>
  </si>
  <si>
    <t>03.03.2024 18:07</t>
  </si>
  <si>
    <t>03.03.2024 18:09</t>
  </si>
  <si>
    <t>03.03.2024 18:11</t>
  </si>
  <si>
    <t>03.03.2024 18:12</t>
  </si>
  <si>
    <t>03.03.2024 18:17</t>
  </si>
  <si>
    <t>03.03.2024 18:22</t>
  </si>
  <si>
    <t>03.03.2024 18:43</t>
  </si>
  <si>
    <t>03.03.2024 18:50</t>
  </si>
  <si>
    <t>04.03.2024 09:13</t>
  </si>
  <si>
    <t>985f9404-ef9f-4945-8e0c-64d441bfeb4c</t>
  </si>
  <si>
    <t>04.03.2024 09:20</t>
  </si>
  <si>
    <t>e876d058-8000-40bf-bd9e-87b37892896c</t>
  </si>
  <si>
    <t>04.03.2024 09:45</t>
  </si>
  <si>
    <t>9e30c9e2-b7cc-469b-8249-e71a33265b4c</t>
  </si>
  <si>
    <t>04.03.2024 09:51</t>
  </si>
  <si>
    <t>04.03.2024 09:53</t>
  </si>
  <si>
    <t>04.03.2024 09:56</t>
  </si>
  <si>
    <t>11.06.2024 14:07</t>
  </si>
  <si>
    <t>11.06.2024 14:16</t>
  </si>
  <si>
    <t>04.03.2024 13:34</t>
  </si>
  <si>
    <t>04.03.2024 13:36</t>
  </si>
  <si>
    <t>04.03.2024 13:40</t>
  </si>
  <si>
    <t>04.03.2024 13:57</t>
  </si>
  <si>
    <t>04.03.2024 14:49</t>
  </si>
  <si>
    <t>04.03.2024 16:08</t>
  </si>
  <si>
    <t>04.03.2024 16:14</t>
  </si>
  <si>
    <t>04.03.2024 16:18</t>
  </si>
  <si>
    <t>04.03.2024 16:25</t>
  </si>
  <si>
    <t>04.03.2024 16:40</t>
  </si>
  <si>
    <t>e5c628b6-adbd-4c8c-9fe7-3e390562ce00</t>
  </si>
  <si>
    <t>04.03.2024 16:43</t>
  </si>
  <si>
    <t>04.03.2024 17:33</t>
  </si>
  <si>
    <t>04.03.2024 17:59</t>
  </si>
  <si>
    <t>04.03.2024 18:18</t>
  </si>
  <si>
    <t>04.03.2024 18:19</t>
  </si>
  <si>
    <t>04.03.2024 18:43</t>
  </si>
  <si>
    <t>04.03.2024 18:53</t>
  </si>
  <si>
    <t>05.03.2024 07:29</t>
  </si>
  <si>
    <t>05.03.2024 07:31</t>
  </si>
  <si>
    <t>05.03.2024 07:34</t>
  </si>
  <si>
    <t>05.03.2024 07:35</t>
  </si>
  <si>
    <t>05.03.2024 09:36</t>
  </si>
  <si>
    <t>c60685df-1c96-470f-bd95-24d6c6e7c40c</t>
  </si>
  <si>
    <t>05.03.2024 09:39</t>
  </si>
  <si>
    <t>05.03.2024 10:14</t>
  </si>
  <si>
    <t>05.03.2024 10:20</t>
  </si>
  <si>
    <t>11.06.2024 14:26</t>
  </si>
  <si>
    <t>05.03.2024 11:40</t>
  </si>
  <si>
    <t>05.03.2024 11:43</t>
  </si>
  <si>
    <t>13.06.2024 08:30</t>
  </si>
  <si>
    <t>13.06.2024 08:32</t>
  </si>
  <si>
    <t>05.03.2024 14:22</t>
  </si>
  <si>
    <t>05.03.2024 16:23</t>
  </si>
  <si>
    <t>05.03.2024 17:24</t>
  </si>
  <si>
    <t>05.03.2024 17:30</t>
  </si>
  <si>
    <t>05.03.2024 17:31</t>
  </si>
  <si>
    <t>05.03.2024 17:33</t>
  </si>
  <si>
    <t>05.03.2024 17:53</t>
  </si>
  <si>
    <t>05.03.2024 18:28</t>
  </si>
  <si>
    <t>05.03.2024 19:01</t>
  </si>
  <si>
    <t>ab0a5437-9b28-4a4f-99a2-3c990875d81e</t>
  </si>
  <si>
    <t>05.03.2024 16:09</t>
  </si>
  <si>
    <t>05.03.2024 19:02</t>
  </si>
  <si>
    <t>05.03.2024 20:33</t>
  </si>
  <si>
    <t>06.03.2024 04:37</t>
  </si>
  <si>
    <t>06.03.2024 04:38</t>
  </si>
  <si>
    <t>06.03.2024 05:46</t>
  </si>
  <si>
    <t>06.03.2024 06:07</t>
  </si>
  <si>
    <t>06.03.2024 09:13</t>
  </si>
  <si>
    <t>06.03.2024 10:52</t>
  </si>
  <si>
    <t>06.03.2024 10:59</t>
  </si>
  <si>
    <t>06.03.2024 11:00</t>
  </si>
  <si>
    <t>06.03.2024 11:03</t>
  </si>
  <si>
    <t>06.03.2024 11:06</t>
  </si>
  <si>
    <t>06.03.2024 11:09</t>
  </si>
  <si>
    <t>06.03.2024 11:19</t>
  </si>
  <si>
    <t>06.03.2024 11:43</t>
  </si>
  <si>
    <t>06.03.2024 12:56</t>
  </si>
  <si>
    <t>06.03.2024 14:20</t>
  </si>
  <si>
    <t>06.03.2024 16:16</t>
  </si>
  <si>
    <t>150ce2ff-2cfd-4642-9ff9-24f47fba2062</t>
  </si>
  <si>
    <t>06.03.2024 16:39</t>
  </si>
  <si>
    <t>5fdfd02c-c0fa-464b-89e1-7a0f3002053b</t>
  </si>
  <si>
    <t>06.03.2024 17:19</t>
  </si>
  <si>
    <t>11.06.2024 16:23</t>
  </si>
  <si>
    <t>11.06.2024 16:33</t>
  </si>
  <si>
    <t>06.03.2024 19:04</t>
  </si>
  <si>
    <t>07.03.2024 06:35</t>
  </si>
  <si>
    <t>07.03.2024 06:36</t>
  </si>
  <si>
    <t>07.03.2024 06:37</t>
  </si>
  <si>
    <t>e91d9963-9f10-4592-ab14-5b64f76da229</t>
  </si>
  <si>
    <t>07.03.2024 07:33</t>
  </si>
  <si>
    <t>07.03.2024 08:06</t>
  </si>
  <si>
    <t>11.06.2024 16:44</t>
  </si>
  <si>
    <t>11.06.2024 16:47</t>
  </si>
  <si>
    <t>11.06.2024 16:48</t>
  </si>
  <si>
    <t>07.03.2024 12:57</t>
  </si>
  <si>
    <t>3c905c04-3fa4-4c63-85c0-88c90b10f14c</t>
  </si>
  <si>
    <t>07.03.2024 13:36</t>
  </si>
  <si>
    <t>0e11a53c-87c6-4d88-a84c-c5161e0c688e</t>
  </si>
  <si>
    <t>867a517a-90ca-4f59-88e8-94b632a253c2</t>
  </si>
  <si>
    <t>07.03.2024 13:37</t>
  </si>
  <si>
    <t>07.03.2024 14:04</t>
  </si>
  <si>
    <t>07.03.2024 14:20</t>
  </si>
  <si>
    <t>07.03.2024 14:21</t>
  </si>
  <si>
    <t>07.03.2024 15:19</t>
  </si>
  <si>
    <t>07.03.2024 15:24</t>
  </si>
  <si>
    <t>07.03.2024 16:59</t>
  </si>
  <si>
    <t>07.03.2024 17:01</t>
  </si>
  <si>
    <t>07.03.2024 17:02</t>
  </si>
  <si>
    <t>07.03.2024 18:02</t>
  </si>
  <si>
    <t>07.03.2024 19:15</t>
  </si>
  <si>
    <t>07.03.2024 19:16</t>
  </si>
  <si>
    <t>07.03.2024 21:33</t>
  </si>
  <si>
    <t>08.03.2024 07:26</t>
  </si>
  <si>
    <t>08.03.2024 07:50</t>
  </si>
  <si>
    <t>08.03.2024 08:37</t>
  </si>
  <si>
    <t>08.03.2024 08:51</t>
  </si>
  <si>
    <t>08.03.2024 09:19</t>
  </si>
  <si>
    <t>08.03.2024 10:09</t>
  </si>
  <si>
    <t>08.03.2024 10:10</t>
  </si>
  <si>
    <t>08.03.2024 10:26</t>
  </si>
  <si>
    <t>08.03.2024 10:28</t>
  </si>
  <si>
    <t>08.03.2024 10:51</t>
  </si>
  <si>
    <t>08.03.2024 11:11</t>
  </si>
  <si>
    <t>08.03.2024 11:14</t>
  </si>
  <si>
    <t>08.03.2024 11:49</t>
  </si>
  <si>
    <t>08.03.2024 11:52</t>
  </si>
  <si>
    <t>08.03.2024 11:56</t>
  </si>
  <si>
    <t>08.03.2024 12:08</t>
  </si>
  <si>
    <t>08.03.2024 12:09</t>
  </si>
  <si>
    <t>08.03.2024 12:10</t>
  </si>
  <si>
    <t>08.03.2024 12:11</t>
  </si>
  <si>
    <t>08.03.2024 12:18</t>
  </si>
  <si>
    <t>2df18cba-584b-46fd-a07c-167b85f77a75</t>
  </si>
  <si>
    <t>07.03.2024 14:15</t>
  </si>
  <si>
    <t>08.03.2024 12:22</t>
  </si>
  <si>
    <t>08.03.2024 12:23</t>
  </si>
  <si>
    <t>08.03.2024 12:24</t>
  </si>
  <si>
    <t>08.03.2024 12:27</t>
  </si>
  <si>
    <t>08.03.2024 12:32</t>
  </si>
  <si>
    <t>08.03.2024 12:33</t>
  </si>
  <si>
    <t>08.03.2024 12:34</t>
  </si>
  <si>
    <t>08.03.2024 12:35</t>
  </si>
  <si>
    <t>08.03.2024 12:36</t>
  </si>
  <si>
    <t>08.03.2024 14:01</t>
  </si>
  <si>
    <t>08.03.2024 14:44</t>
  </si>
  <si>
    <t>08.03.2024 14:45</t>
  </si>
  <si>
    <t>08.03.2024 14:48</t>
  </si>
  <si>
    <t>08.03.2024 14:54</t>
  </si>
  <si>
    <t>08.03.2024 15:14</t>
  </si>
  <si>
    <t>08.03.2024 15:32</t>
  </si>
  <si>
    <t>08.03.2024 15:57</t>
  </si>
  <si>
    <t>08.03.2024 15:58</t>
  </si>
  <si>
    <t>08.03.2024 16:11</t>
  </si>
  <si>
    <t>08.03.2024 17:21</t>
  </si>
  <si>
    <t>08.03.2024 17:55</t>
  </si>
  <si>
    <t>08.03.2024 17:57</t>
  </si>
  <si>
    <t>08.03.2024 18:05</t>
  </si>
  <si>
    <t>08.03.2024 18:10</t>
  </si>
  <si>
    <t>08.03.2024 18:56</t>
  </si>
  <si>
    <t>08.03.2024 19:14</t>
  </si>
  <si>
    <t>08.03.2024 19:17</t>
  </si>
  <si>
    <t>08.03.2024 19:18</t>
  </si>
  <si>
    <t>08.03.2024 20:49</t>
  </si>
  <si>
    <t>09.03.2024 06:44</t>
  </si>
  <si>
    <t>09.03.2024 06:46</t>
  </si>
  <si>
    <t>09.03.2024 06:48</t>
  </si>
  <si>
    <t>09.03.2024 06:49</t>
  </si>
  <si>
    <t>11.06.2024 17:18</t>
  </si>
  <si>
    <t>09.03.2024 07:35</t>
  </si>
  <si>
    <t>09.03.2024 07:39</t>
  </si>
  <si>
    <t>09.03.2024 07:40</t>
  </si>
  <si>
    <t>09.03.2024 07:41</t>
  </si>
  <si>
    <t>09.03.2024 07:42</t>
  </si>
  <si>
    <t>09.03.2024 07:43</t>
  </si>
  <si>
    <t>09.03.2024 07:44</t>
  </si>
  <si>
    <t>09.03.2024 07:45</t>
  </si>
  <si>
    <t>09.03.2024 07:52</t>
  </si>
  <si>
    <t>09.03.2024 08:02</t>
  </si>
  <si>
    <t>09.03.2024 09:19</t>
  </si>
  <si>
    <t>09.03.2024 09:23</t>
  </si>
  <si>
    <t>09.03.2024 09:30</t>
  </si>
  <si>
    <t>09.03.2024 09:43</t>
  </si>
  <si>
    <t>09.03.2024 09:54</t>
  </si>
  <si>
    <t>09.03.2024 09:55</t>
  </si>
  <si>
    <t>09.03.2024 09:57</t>
  </si>
  <si>
    <t>09.03.2024 09:59</t>
  </si>
  <si>
    <t>09.03.2024 10:00</t>
  </si>
  <si>
    <t>11.06.2024 17:22</t>
  </si>
  <si>
    <t>09.03.2024 11:38</t>
  </si>
  <si>
    <t>09.03.2024 12:32</t>
  </si>
  <si>
    <t>09.03.2024 12:40</t>
  </si>
  <si>
    <t>09.03.2024 12:46</t>
  </si>
  <si>
    <t>09.03.2024 12:47</t>
  </si>
  <si>
    <t>09.03.2024 12:49</t>
  </si>
  <si>
    <t>09.03.2024 12:50</t>
  </si>
  <si>
    <t>09.03.2024 12:53</t>
  </si>
  <si>
    <t>09.03.2024 13:13</t>
  </si>
  <si>
    <t>09.03.2024 13:15</t>
  </si>
  <si>
    <t>09.03.2024 13:22</t>
  </si>
  <si>
    <t>09.03.2024 13:34</t>
  </si>
  <si>
    <t>09.03.2024 13:57</t>
  </si>
  <si>
    <t>09.03.2024 14:06</t>
  </si>
  <si>
    <t>09.03.2024 14:53</t>
  </si>
  <si>
    <t>09.03.2024 15:52</t>
  </si>
  <si>
    <t>09.03.2024 15:53</t>
  </si>
  <si>
    <t>09.03.2024 18:28</t>
  </si>
  <si>
    <t>09.03.2024 18:46</t>
  </si>
  <si>
    <t>09.03.2024 18:47</t>
  </si>
  <si>
    <t>09.03.2024 19:47</t>
  </si>
  <si>
    <t>09.03.2024 20:33</t>
  </si>
  <si>
    <t>10.03.2024 07:31</t>
  </si>
  <si>
    <t>10.03.2024 07:43</t>
  </si>
  <si>
    <t>10.03.2024 07:45</t>
  </si>
  <si>
    <t>10.03.2024 07:55</t>
  </si>
  <si>
    <t>10.03.2024 08:01</t>
  </si>
  <si>
    <t>10.03.2024 08:02</t>
  </si>
  <si>
    <t>10.03.2024 08:07</t>
  </si>
  <si>
    <t>10.03.2024 08:08</t>
  </si>
  <si>
    <t>10.03.2024 08:18</t>
  </si>
  <si>
    <t>10.03.2024 08:28</t>
  </si>
  <si>
    <t>10.03.2024 08:29</t>
  </si>
  <si>
    <t>10.03.2024 08:30</t>
  </si>
  <si>
    <t>10.03.2024 08:31</t>
  </si>
  <si>
    <t>10.03.2024 08:33</t>
  </si>
  <si>
    <t>10.03.2024 08:48</t>
  </si>
  <si>
    <t>10.03.2024 08:55</t>
  </si>
  <si>
    <t>10.03.2024 08:58</t>
  </si>
  <si>
    <t>10.03.2024 09:07</t>
  </si>
  <si>
    <t>10.03.2024 09:08</t>
  </si>
  <si>
    <t>10.03.2024 09:13</t>
  </si>
  <si>
    <t>10.03.2024 09:14</t>
  </si>
  <si>
    <t>10.03.2024 09:44</t>
  </si>
  <si>
    <t>10.03.2024 09:48</t>
  </si>
  <si>
    <t>10.03.2024 10:02</t>
  </si>
  <si>
    <t>10.03.2024 10:03</t>
  </si>
  <si>
    <t>10.03.2024 10:22</t>
  </si>
  <si>
    <t>10.03.2024 10:30</t>
  </si>
  <si>
    <t>10.03.2024 10:40</t>
  </si>
  <si>
    <t>10.03.2024 10:41</t>
  </si>
  <si>
    <t>10.03.2024 10:44</t>
  </si>
  <si>
    <t>10.03.2024 10:49</t>
  </si>
  <si>
    <t>10.03.2024 10:51</t>
  </si>
  <si>
    <t>10.03.2024 11:04</t>
  </si>
  <si>
    <t>10.03.2024 11:46</t>
  </si>
  <si>
    <t>10.03.2024 11:57</t>
  </si>
  <si>
    <t>10.03.2024 12:39</t>
  </si>
  <si>
    <t>10.03.2024 12:45</t>
  </si>
  <si>
    <t>10.03.2024 12:48</t>
  </si>
  <si>
    <t>10.03.2024 13:00</t>
  </si>
  <si>
    <t>10.03.2024 13:14</t>
  </si>
  <si>
    <t>10.03.2024 13:20</t>
  </si>
  <si>
    <t>10.03.2024 13:45</t>
  </si>
  <si>
    <t>10.03.2024 14:18</t>
  </si>
  <si>
    <t>10.03.2024 14:34</t>
  </si>
  <si>
    <t>10.03.2024 14:45</t>
  </si>
  <si>
    <t>10.03.2024 15:51</t>
  </si>
  <si>
    <t>10.03.2024 16:52</t>
  </si>
  <si>
    <t>10.03.2024 17:27</t>
  </si>
  <si>
    <t>10.03.2024 17:32</t>
  </si>
  <si>
    <t>10.03.2024 17:34</t>
  </si>
  <si>
    <t>10.03.2024 17:38</t>
  </si>
  <si>
    <t>10.03.2024 17:48</t>
  </si>
  <si>
    <t>10.03.2024 18:14</t>
  </si>
  <si>
    <t>10.03.2024 19:15</t>
  </si>
  <si>
    <t>11.03.2024 07:47</t>
  </si>
  <si>
    <t>11.03.2024 08:02</t>
  </si>
  <si>
    <t>11.03.2024 08:04</t>
  </si>
  <si>
    <t>11.03.2024 08:10</t>
  </si>
  <si>
    <t>11.03.2024 08:11</t>
  </si>
  <si>
    <t>11.03.2024 08:12</t>
  </si>
  <si>
    <t>11.03.2024 08:13</t>
  </si>
  <si>
    <t>11.03.2024 09:25</t>
  </si>
  <si>
    <t>11.03.2024 10:58</t>
  </si>
  <si>
    <t>11.03.2024 11:02</t>
  </si>
  <si>
    <t>11.03.2024 11:06</t>
  </si>
  <si>
    <t>11.03.2024 11:07</t>
  </si>
  <si>
    <t>11.03.2024 11:09</t>
  </si>
  <si>
    <t>11.03.2024 11:56</t>
  </si>
  <si>
    <t>11.03.2024 12:19</t>
  </si>
  <si>
    <t>11.03.2024 12:36</t>
  </si>
  <si>
    <t>11.06.2024 17:29</t>
  </si>
  <si>
    <t>11.03.2024 13:11</t>
  </si>
  <si>
    <t>11.03.2024 13:12</t>
  </si>
  <si>
    <t>11.03.2024 13:13</t>
  </si>
  <si>
    <t>11.03.2024 13:37</t>
  </si>
  <si>
    <t>11.03.2024 13:42</t>
  </si>
  <si>
    <t>11.03.2024 13:49</t>
  </si>
  <si>
    <t>11.03.2024 13:50</t>
  </si>
  <si>
    <t>11.03.2024 13:51</t>
  </si>
  <si>
    <t>11.03.2024 13:52</t>
  </si>
  <si>
    <t>11.03.2024 14:03</t>
  </si>
  <si>
    <t>11.03.2024 14:04</t>
  </si>
  <si>
    <t>11.03.2024 14:11</t>
  </si>
  <si>
    <t>11.03.2024 14:38</t>
  </si>
  <si>
    <t>11.03.2024 14:39</t>
  </si>
  <si>
    <t>11.03.2024 14:52</t>
  </si>
  <si>
    <t>11.03.2024 17:09</t>
  </si>
  <si>
    <t>11.03.2024 17:11</t>
  </si>
  <si>
    <t>11.03.2024 17:12</t>
  </si>
  <si>
    <t>11.03.2024 17:20</t>
  </si>
  <si>
    <t>11.03.2024 17:21</t>
  </si>
  <si>
    <t>11.03.2024 17:22</t>
  </si>
  <si>
    <t>11.03.2024 17:23</t>
  </si>
  <si>
    <t>11.03.2024 17:47</t>
  </si>
  <si>
    <t>11.03.2024 18:05</t>
  </si>
  <si>
    <t>937eafdc-4c94-42fd-b402-1dcd1adf0116</t>
  </si>
  <si>
    <t>11.03.2024 18:36</t>
  </si>
  <si>
    <t>a979e4ad-be55-40f3-8eec-747b91d326c0</t>
  </si>
  <si>
    <t>12.03.2024 08:00</t>
  </si>
  <si>
    <t>12.03.2024 08:02</t>
  </si>
  <si>
    <t>12.03.2024 08:14</t>
  </si>
  <si>
    <t>12.03.2024 08:44</t>
  </si>
  <si>
    <t>12.03.2024 09:17</t>
  </si>
  <si>
    <t>12.03.2024 09:21</t>
  </si>
  <si>
    <t>12.03.2024 09:22</t>
  </si>
  <si>
    <t>12.03.2024 09:25</t>
  </si>
  <si>
    <t>12.03.2024 09:26</t>
  </si>
  <si>
    <t>12.03.2024 09:56</t>
  </si>
  <si>
    <t>12.03.2024 10:24</t>
  </si>
  <si>
    <t>12.03.2024 10:42</t>
  </si>
  <si>
    <t>12.03.2024 10:58</t>
  </si>
  <si>
    <t>12.03.2024 11:03</t>
  </si>
  <si>
    <t>12.03.2024 11:06</t>
  </si>
  <si>
    <t>12.03.2024 11:08</t>
  </si>
  <si>
    <t>12.03.2024 11:27</t>
  </si>
  <si>
    <t>12.03.2024 11:28</t>
  </si>
  <si>
    <t>12.03.2024 11:42</t>
  </si>
  <si>
    <t>12.03.2024 11:43</t>
  </si>
  <si>
    <t>12.03.2024 13:27</t>
  </si>
  <si>
    <t>12.03.2024 13:28</t>
  </si>
  <si>
    <t>12.03.2024 13:50</t>
  </si>
  <si>
    <t>12.03.2024 14:02</t>
  </si>
  <si>
    <t>13.06.2024 09:45</t>
  </si>
  <si>
    <t>15.06.2024 06:39</t>
  </si>
  <si>
    <t>16.06.2024 16:16</t>
  </si>
  <si>
    <t>16.06.2024 16:43</t>
  </si>
  <si>
    <t>12.03.2024 14:04</t>
  </si>
  <si>
    <t>12.03.2024 14:08</t>
  </si>
  <si>
    <t>12.03.2024 15:10</t>
  </si>
  <si>
    <t>12.03.2024 15:48</t>
  </si>
  <si>
    <t>12.03.2024 16:02</t>
  </si>
  <si>
    <t>12.03.2024 17:08</t>
  </si>
  <si>
    <t>12.03.2024 17:29</t>
  </si>
  <si>
    <t>12.03.2024 17:34</t>
  </si>
  <si>
    <t>12.03.2024 17:35</t>
  </si>
  <si>
    <t>12.03.2024 17:45</t>
  </si>
  <si>
    <t>12.03.2024 17:49</t>
  </si>
  <si>
    <t>12.03.2024 17:52</t>
  </si>
  <si>
    <t>12.03.2024 19:09</t>
  </si>
  <si>
    <t>12.03.2024 19:11</t>
  </si>
  <si>
    <t>12.03.2024 19:30</t>
  </si>
  <si>
    <t>12.03.2024 19:31</t>
  </si>
  <si>
    <t>13.03.2024 05:33</t>
  </si>
  <si>
    <t>13.03.2024 05:49</t>
  </si>
  <si>
    <t>13.03.2024 07:37</t>
  </si>
  <si>
    <t>13.03.2024 07:42</t>
  </si>
  <si>
    <t>13.03.2024 07:51</t>
  </si>
  <si>
    <t>13.03.2024 09:45</t>
  </si>
  <si>
    <t>13.03.2024 09:48</t>
  </si>
  <si>
    <t>13.03.2024 09:51</t>
  </si>
  <si>
    <t>13.03.2024 09:55</t>
  </si>
  <si>
    <t>13.03.2024 09:56</t>
  </si>
  <si>
    <t>13.03.2024 09:57</t>
  </si>
  <si>
    <t>13.03.2024 10:00</t>
  </si>
  <si>
    <t>13.03.2024 10:02</t>
  </si>
  <si>
    <t>13.03.2024 10:09</t>
  </si>
  <si>
    <t>13.03.2024 10:33</t>
  </si>
  <si>
    <t>13.03.2024 10:58</t>
  </si>
  <si>
    <t>13.03.2024 10:59</t>
  </si>
  <si>
    <t>13.03.2024 11:00</t>
  </si>
  <si>
    <t>13.03.2024 11:45</t>
  </si>
  <si>
    <t>13.03.2024 11:53</t>
  </si>
  <si>
    <t>13.03.2024 12:22</t>
  </si>
  <si>
    <t>13.03.2024 12:23</t>
  </si>
  <si>
    <t>13.03.2024 12:58</t>
  </si>
  <si>
    <t>13.03.2024 12:59</t>
  </si>
  <si>
    <t>13.03.2024 13:01</t>
  </si>
  <si>
    <t>13.03.2024 13:02</t>
  </si>
  <si>
    <t>13.03.2024 13:07</t>
  </si>
  <si>
    <t>13.03.2024 13:08</t>
  </si>
  <si>
    <t>13.03.2024 13:21</t>
  </si>
  <si>
    <t>13.03.2024 13:42</t>
  </si>
  <si>
    <t>13.03.2024 14:18</t>
  </si>
  <si>
    <t>13.03.2024 14:54</t>
  </si>
  <si>
    <t>13.03.2024 14:55</t>
  </si>
  <si>
    <t>13.03.2024 15:35</t>
  </si>
  <si>
    <t>13.03.2024 16:11</t>
  </si>
  <si>
    <t>13.03.2024 16:52</t>
  </si>
  <si>
    <t>13.03.2024 17:23</t>
  </si>
  <si>
    <t>13.03.2024 17:24</t>
  </si>
  <si>
    <t>13.03.2024 17:44</t>
  </si>
  <si>
    <t>13.03.2024 19:02</t>
  </si>
  <si>
    <t>13.03.2024 19:47</t>
  </si>
  <si>
    <t>13.03.2024 20:47</t>
  </si>
  <si>
    <t>13.03.2024 20:50</t>
  </si>
  <si>
    <t>13.03.2024 20:53</t>
  </si>
  <si>
    <t>13.03.2024 20:59</t>
  </si>
  <si>
    <t>13.03.2024 21:00</t>
  </si>
  <si>
    <t>13.03.2024 21:01</t>
  </si>
  <si>
    <t>13.03.2024 21:02</t>
  </si>
  <si>
    <t>14.03.2024 05:49</t>
  </si>
  <si>
    <t>14.03.2024 06:08</t>
  </si>
  <si>
    <t>14.03.2024 06:09</t>
  </si>
  <si>
    <t>14.03.2024 06:13</t>
  </si>
  <si>
    <t>14.03.2024 06:16</t>
  </si>
  <si>
    <t>14.03.2024 06:19</t>
  </si>
  <si>
    <t>14.03.2024 06:20</t>
  </si>
  <si>
    <t>11.06.2024 18:09</t>
  </si>
  <si>
    <t>14.03.2024 06:27</t>
  </si>
  <si>
    <t>14.03.2024 06:28</t>
  </si>
  <si>
    <t>14.03.2024 06:32</t>
  </si>
  <si>
    <t>14.03.2024 06:34</t>
  </si>
  <si>
    <t>14.03.2024 06:35</t>
  </si>
  <si>
    <t>14.03.2024 06:49</t>
  </si>
  <si>
    <t>14.03.2024 06:53</t>
  </si>
  <si>
    <t>14.03.2024 06:59</t>
  </si>
  <si>
    <t>14.03.2024 07:03</t>
  </si>
  <si>
    <t>14.03.2024 07:19</t>
  </si>
  <si>
    <t>14.03.2024 08:02</t>
  </si>
  <si>
    <t>14.03.2024 08:03</t>
  </si>
  <si>
    <t>14.03.2024 08:04</t>
  </si>
  <si>
    <t>14.03.2024 08:30</t>
  </si>
  <si>
    <t>14.03.2024 08:58</t>
  </si>
  <si>
    <t>14.03.2024 10:53</t>
  </si>
  <si>
    <t>14.03.2024 11:20</t>
  </si>
  <si>
    <t>14.03.2024 11:23</t>
  </si>
  <si>
    <t>14.03.2024 11:25</t>
  </si>
  <si>
    <t>14.03.2024 11:26</t>
  </si>
  <si>
    <t>11.06.2024 18:53</t>
  </si>
  <si>
    <t>14.03.2024 11:27</t>
  </si>
  <si>
    <t>14.03.2024 11:42</t>
  </si>
  <si>
    <t>14.03.2024 11:43</t>
  </si>
  <si>
    <t>14.03.2024 11:51</t>
  </si>
  <si>
    <t>14.03.2024 12:34</t>
  </si>
  <si>
    <t>14.03.2024 13:08</t>
  </si>
  <si>
    <t>14.03.2024 13:09</t>
  </si>
  <si>
    <t>14.03.2024 13:10</t>
  </si>
  <si>
    <t>14.03.2024 13:11</t>
  </si>
  <si>
    <t>14.03.2024 13:18</t>
  </si>
  <si>
    <t>14.03.2024 14:05</t>
  </si>
  <si>
    <t>14.03.2024 16:04</t>
  </si>
  <si>
    <t>14.03.2024 16:45</t>
  </si>
  <si>
    <t>14.03.2024 17:50</t>
  </si>
  <si>
    <t>14.03.2024 18:28</t>
  </si>
  <si>
    <t>14.03.2024 18:29</t>
  </si>
  <si>
    <t>14.03.2024 18:30</t>
  </si>
  <si>
    <t>14.03.2024 19:44</t>
  </si>
  <si>
    <t>14.03.2024 19:45</t>
  </si>
  <si>
    <t>14.03.2024 20:36</t>
  </si>
  <si>
    <t>14.03.2024 20:55</t>
  </si>
  <si>
    <t>15.03.2024 06:37</t>
  </si>
  <si>
    <t>15.03.2024 07:36</t>
  </si>
  <si>
    <t>15.03.2024 08:54</t>
  </si>
  <si>
    <t>15.03.2024 09:20</t>
  </si>
  <si>
    <t>15.03.2024 10:16</t>
  </si>
  <si>
    <t>15.03.2024 10:17</t>
  </si>
  <si>
    <t>15.03.2024 11:06</t>
  </si>
  <si>
    <t>15.03.2024 12:23</t>
  </si>
  <si>
    <t>15.03.2024 12:36</t>
  </si>
  <si>
    <t>15.03.2024 12:40</t>
  </si>
  <si>
    <t>15.03.2024 14:20</t>
  </si>
  <si>
    <t>15.03.2024 14:23</t>
  </si>
  <si>
    <t>15.03.2024 14:26</t>
  </si>
  <si>
    <t>15.03.2024 14:58</t>
  </si>
  <si>
    <t>15.03.2024 16:17</t>
  </si>
  <si>
    <t>15.03.2024 18:22</t>
  </si>
  <si>
    <t>15.03.2024 18:40</t>
  </si>
  <si>
    <t>15.03.2024 18:41</t>
  </si>
  <si>
    <t>15.03.2024 18:42</t>
  </si>
  <si>
    <t>15.03.2024 18:52</t>
  </si>
  <si>
    <t>15.03.2024 19:04</t>
  </si>
  <si>
    <t>15.03.2024 19:25</t>
  </si>
  <si>
    <t>15.03.2024 19:26</t>
  </si>
  <si>
    <t>15.03.2024 19:29</t>
  </si>
  <si>
    <t>15.03.2024 19:55</t>
  </si>
  <si>
    <t>15.03.2024 20:35</t>
  </si>
  <si>
    <t>16.03.2024 06:53</t>
  </si>
  <si>
    <t>16.03.2024 09:15</t>
  </si>
  <si>
    <t>11.06.2024 18:54</t>
  </si>
  <si>
    <t>16.03.2024 10:17</t>
  </si>
  <si>
    <t>16.03.2024 10:33</t>
  </si>
  <si>
    <t>16.03.2024 10:34</t>
  </si>
  <si>
    <t>16.03.2024 10:42</t>
  </si>
  <si>
    <t>16.03.2024 10:56</t>
  </si>
  <si>
    <t>16.03.2024 10:57</t>
  </si>
  <si>
    <t>16.03.2024 10:58</t>
  </si>
  <si>
    <t>16.03.2024 11:00</t>
  </si>
  <si>
    <t>16.03.2024 11:01</t>
  </si>
  <si>
    <t>16.03.2024 11:56</t>
  </si>
  <si>
    <t>16.03.2024 11:58</t>
  </si>
  <si>
    <t>16.03.2024 11:59</t>
  </si>
  <si>
    <t>16.03.2024 12:26</t>
  </si>
  <si>
    <t>16.03.2024 12:46</t>
  </si>
  <si>
    <t>16.03.2024 13:22</t>
  </si>
  <si>
    <t>16.03.2024 14:20</t>
  </si>
  <si>
    <t>16.03.2024 14:57</t>
  </si>
  <si>
    <t>16.03.2024 15:27</t>
  </si>
  <si>
    <t>16.03.2024 15:29</t>
  </si>
  <si>
    <t>16.03.2024 15:30</t>
  </si>
  <si>
    <t>16.03.2024 15:55</t>
  </si>
  <si>
    <t>16.03.2024 16:00</t>
  </si>
  <si>
    <t>16.03.2024 17:36</t>
  </si>
  <si>
    <t>16.03.2024 17:37</t>
  </si>
  <si>
    <t>0b211a0d-f951-47e9-8331-c6d8a62fe80a</t>
  </si>
  <si>
    <t>16.03.2024 17:45</t>
  </si>
  <si>
    <t>f47dc56d-3df9-40f7-be36-219d274269a4</t>
  </si>
  <si>
    <t>16.03.2024 17:46</t>
  </si>
  <si>
    <t>16.03.2024 18:16</t>
  </si>
  <si>
    <t>16.03.2024 18:55</t>
  </si>
  <si>
    <t>16.03.2024 19:25</t>
  </si>
  <si>
    <t>16.03.2024 19:59</t>
  </si>
  <si>
    <t>17.03.2024 06:56</t>
  </si>
  <si>
    <t>17.03.2024 06:57</t>
  </si>
  <si>
    <t>17.03.2024 07:48</t>
  </si>
  <si>
    <t>17.03.2024 07:50</t>
  </si>
  <si>
    <t>17.03.2024 08:51</t>
  </si>
  <si>
    <t>17.03.2024 08:53</t>
  </si>
  <si>
    <t>17.03.2024 09:13</t>
  </si>
  <si>
    <t>17.03.2024 09:29</t>
  </si>
  <si>
    <t>17.03.2024 11:31</t>
  </si>
  <si>
    <t>17.03.2024 12:28</t>
  </si>
  <si>
    <t>17.03.2024 14:01</t>
  </si>
  <si>
    <t>17.03.2024 15:02</t>
  </si>
  <si>
    <t>17.03.2024 15:49</t>
  </si>
  <si>
    <t>17.03.2024 16:00</t>
  </si>
  <si>
    <t>17.03.2024 16:02</t>
  </si>
  <si>
    <t>17.03.2024 16:06</t>
  </si>
  <si>
    <t>17.03.2024 16:07</t>
  </si>
  <si>
    <t>17.03.2024 16:17</t>
  </si>
  <si>
    <t>17.03.2024 16:31</t>
  </si>
  <si>
    <t>17.03.2024 17:31</t>
  </si>
  <si>
    <t>17.03.2024 17:32</t>
  </si>
  <si>
    <t>17.03.2024 17:35</t>
  </si>
  <si>
    <t>17.03.2024 17:36</t>
  </si>
  <si>
    <t>17.03.2024 17:38</t>
  </si>
  <si>
    <t>17.03.2024 17:39</t>
  </si>
  <si>
    <t>17.03.2024 17:40</t>
  </si>
  <si>
    <t>18.03.2024 03:45</t>
  </si>
  <si>
    <t>18.03.2024 07:09</t>
  </si>
  <si>
    <t>18.03.2024 07:10</t>
  </si>
  <si>
    <t>18.03.2024 07:19</t>
  </si>
  <si>
    <t>18.03.2024 07:22</t>
  </si>
  <si>
    <t>11.06.2024 18:55</t>
  </si>
  <si>
    <t>13.06.2024 12:13</t>
  </si>
  <si>
    <t>18.03.2024 07:30</t>
  </si>
  <si>
    <t>13.06.2024 12:19</t>
  </si>
  <si>
    <t>13.06.2024 14:11</t>
  </si>
  <si>
    <t>18.03.2024 08:17</t>
  </si>
  <si>
    <t>18.03.2024 08:19</t>
  </si>
  <si>
    <t>18.03.2024 08:22</t>
  </si>
  <si>
    <t>18.03.2024 08:41</t>
  </si>
  <si>
    <t>15.06.2024 07:08</t>
  </si>
  <si>
    <t>18.03.2024 08:56</t>
  </si>
  <si>
    <t>18.03.2024 09:47</t>
  </si>
  <si>
    <t>18.03.2024 10:04</t>
  </si>
  <si>
    <t>18.03.2024 10:37</t>
  </si>
  <si>
    <t>18.03.2024 12:26</t>
  </si>
  <si>
    <t>16.06.2024 17:11</t>
  </si>
  <si>
    <t>18.03.2024 13:12</t>
  </si>
  <si>
    <t>18.03.2024 13:58</t>
  </si>
  <si>
    <t>18.03.2024 14:33</t>
  </si>
  <si>
    <t>18.03.2024 15:41</t>
  </si>
  <si>
    <t>18.03.2024 16:14</t>
  </si>
  <si>
    <t>18.03.2024 16:34</t>
  </si>
  <si>
    <t>18.03.2024 16:40</t>
  </si>
  <si>
    <t>18.03.2024 17:03</t>
  </si>
  <si>
    <t>19.03.2024 07:16</t>
  </si>
  <si>
    <t>19.03.2024 08:12</t>
  </si>
  <si>
    <t>19.03.2024 08:32</t>
  </si>
  <si>
    <t>19.03.2024 08:33</t>
  </si>
  <si>
    <t>19.03.2024 10:13</t>
  </si>
  <si>
    <t>19.03.2024 10:20</t>
  </si>
  <si>
    <t>19.03.2024 10:21</t>
  </si>
  <si>
    <t>19.03.2024 10:30</t>
  </si>
  <si>
    <t>19.03.2024 10:31</t>
  </si>
  <si>
    <t>19.03.2024 10:58</t>
  </si>
  <si>
    <t>19.03.2024 10:59</t>
  </si>
  <si>
    <t>19.03.2024 12:58</t>
  </si>
  <si>
    <t>19.03.2024 14:20</t>
  </si>
  <si>
    <t>19.03.2024 16:25</t>
  </si>
  <si>
    <t>19.03.2024 16:27</t>
  </si>
  <si>
    <t>19.03.2024 16:55</t>
  </si>
  <si>
    <t>19.03.2024 16:56</t>
  </si>
  <si>
    <t>19.03.2024 17:00</t>
  </si>
  <si>
    <t>16.06.2024 18:31</t>
  </si>
  <si>
    <t>20.03.2024 06:06</t>
  </si>
  <si>
    <t>20.03.2024 06:15</t>
  </si>
  <si>
    <t>20.03.2024 07:04</t>
  </si>
  <si>
    <t>20.03.2024 07:09</t>
  </si>
  <si>
    <t>20.03.2024 07:32</t>
  </si>
  <si>
    <t>20.03.2024 07:40</t>
  </si>
  <si>
    <t>20.03.2024 07:58</t>
  </si>
  <si>
    <t>20.03.2024 08:56</t>
  </si>
  <si>
    <t>20.03.2024 09:00</t>
  </si>
  <si>
    <t>20.03.2024 09:01</t>
  </si>
  <si>
    <t>20.03.2024 11:54</t>
  </si>
  <si>
    <t>20.03.2024 12:32</t>
  </si>
  <si>
    <t>20.03.2024 12:33</t>
  </si>
  <si>
    <t>20.03.2024 13:27</t>
  </si>
  <si>
    <t>20.03.2024 13:28</t>
  </si>
  <si>
    <t>20.03.2024 13:30</t>
  </si>
  <si>
    <t>20.03.2024 15:40</t>
  </si>
  <si>
    <t>20.03.2024 15:45</t>
  </si>
  <si>
    <t>20.03.2024 15:59</t>
  </si>
  <si>
    <t>20.03.2024 16:18</t>
  </si>
  <si>
    <t>20.03.2024 16:31</t>
  </si>
  <si>
    <t>20.03.2024 17:18</t>
  </si>
  <si>
    <t>20.03.2024 17:19</t>
  </si>
  <si>
    <t>20.03.2024 18:41</t>
  </si>
  <si>
    <t>20.03.2024 19:21</t>
  </si>
  <si>
    <t>21.03.2024 05:44</t>
  </si>
  <si>
    <t>21.03.2024 06:42</t>
  </si>
  <si>
    <t>21.03.2024 07:52</t>
  </si>
  <si>
    <t>21.03.2024 08:26</t>
  </si>
  <si>
    <t>21.03.2024 08:32</t>
  </si>
  <si>
    <t>21.03.2024 08:36</t>
  </si>
  <si>
    <t>21.03.2024 09:21</t>
  </si>
  <si>
    <t>21.03.2024 09:50</t>
  </si>
  <si>
    <t>12.06.2024 06:02</t>
  </si>
  <si>
    <t>21.03.2024 11:21</t>
  </si>
  <si>
    <t>21.03.2024 11:50</t>
  </si>
  <si>
    <t>21.03.2024 12:30</t>
  </si>
  <si>
    <t>21.03.2024 13:05</t>
  </si>
  <si>
    <t>21.03.2024 14:39</t>
  </si>
  <si>
    <t>21.03.2024 15:05</t>
  </si>
  <si>
    <t>21.03.2024 15:59</t>
  </si>
  <si>
    <t>21.03.2024 16:00</t>
  </si>
  <si>
    <t>21.03.2024 17:34</t>
  </si>
  <si>
    <t>21.03.2024 17:57</t>
  </si>
  <si>
    <t>21.03.2024 18:07</t>
  </si>
  <si>
    <t>21.03.2024 18:30</t>
  </si>
  <si>
    <t>21.03.2024 18:31</t>
  </si>
  <si>
    <t>21.03.2024 18:44</t>
  </si>
  <si>
    <t>21.03.2024 19:33</t>
  </si>
  <si>
    <t>21.03.2024 19:34</t>
  </si>
  <si>
    <t>21.03.2024 19:38</t>
  </si>
  <si>
    <t>21.03.2024 20:50</t>
  </si>
  <si>
    <t>22.03.2024 05:17</t>
  </si>
  <si>
    <t>22.03.2024 08:47</t>
  </si>
  <si>
    <t>22.03.2024 09:05</t>
  </si>
  <si>
    <t>22.03.2024 10:24</t>
  </si>
  <si>
    <t>22.03.2024 11:37</t>
  </si>
  <si>
    <t>22.03.2024 12:24</t>
  </si>
  <si>
    <t>22.03.2024 12:25</t>
  </si>
  <si>
    <t>22.03.2024 13:48</t>
  </si>
  <si>
    <t>22.03.2024 13:49</t>
  </si>
  <si>
    <t>22.03.2024 13:51</t>
  </si>
  <si>
    <t>22.03.2024 13:56</t>
  </si>
  <si>
    <t>22.03.2024 14:54</t>
  </si>
  <si>
    <t>22.03.2024 15:06</t>
  </si>
  <si>
    <t>22.03.2024 17:51</t>
  </si>
  <si>
    <t>22.03.2024 17:52</t>
  </si>
  <si>
    <t>22.03.2024 17:53</t>
  </si>
  <si>
    <t>22.03.2024 18:30</t>
  </si>
  <si>
    <t>22.03.2024 18:37</t>
  </si>
  <si>
    <t>22.03.2024 18:58</t>
  </si>
  <si>
    <t>22.03.2024 20:17</t>
  </si>
  <si>
    <t>23.03.2024 07:06</t>
  </si>
  <si>
    <t>23.03.2024 07:20</t>
  </si>
  <si>
    <t>23.03.2024 07:21</t>
  </si>
  <si>
    <t>23.03.2024 09:14</t>
  </si>
  <si>
    <t>23.03.2024 10:01</t>
  </si>
  <si>
    <t>23.03.2024 10:25</t>
  </si>
  <si>
    <t>23.03.2024 10:27</t>
  </si>
  <si>
    <t>23.03.2024 11:02</t>
  </si>
  <si>
    <t>23.03.2024 11:03</t>
  </si>
  <si>
    <t>23.03.2024 11:09</t>
  </si>
  <si>
    <t>23.03.2024 11:20</t>
  </si>
  <si>
    <t>23.03.2024 11:23</t>
  </si>
  <si>
    <t>23.03.2024 12:14</t>
  </si>
  <si>
    <t>23.03.2024 12:25</t>
  </si>
  <si>
    <t>23.03.2024 14:29</t>
  </si>
  <si>
    <t>23.03.2024 14:30</t>
  </si>
  <si>
    <t>23.03.2024 14:31</t>
  </si>
  <si>
    <t>23.03.2024 16:54</t>
  </si>
  <si>
    <t>23.03.2024 17:37</t>
  </si>
  <si>
    <t>23.03.2024 17:39</t>
  </si>
  <si>
    <t>23.03.2024 17:50</t>
  </si>
  <si>
    <t>23.03.2024 18:01</t>
  </si>
  <si>
    <t>23.03.2024 18:02</t>
  </si>
  <si>
    <t>23.03.2024 19:01</t>
  </si>
  <si>
    <t>24.03.2024 09:30</t>
  </si>
  <si>
    <t>24.03.2024 09:46</t>
  </si>
  <si>
    <t>24.03.2024 10:50</t>
  </si>
  <si>
    <t>24.03.2024 11:15</t>
  </si>
  <si>
    <t>24.03.2024 11:58</t>
  </si>
  <si>
    <t>24.03.2024 12:39</t>
  </si>
  <si>
    <t>24.03.2024 12:40</t>
  </si>
  <si>
    <t>24.03.2024 14:06</t>
  </si>
  <si>
    <t>24.03.2024 14:18</t>
  </si>
  <si>
    <t>24.03.2024 14:37</t>
  </si>
  <si>
    <t>24.03.2024 15:38</t>
  </si>
  <si>
    <t>24.03.2024 16:12</t>
  </si>
  <si>
    <t>24.03.2024 16:15</t>
  </si>
  <si>
    <t>24.03.2024 16:17</t>
  </si>
  <si>
    <t>24.03.2024 16:26</t>
  </si>
  <si>
    <t>24.03.2024 16:39</t>
  </si>
  <si>
    <t>24.03.2024 16:40</t>
  </si>
  <si>
    <t>24.03.2024 16:41</t>
  </si>
  <si>
    <t>24.03.2024 16:42</t>
  </si>
  <si>
    <t>24.03.2024 17:22</t>
  </si>
  <si>
    <t>24.03.2024 18:38</t>
  </si>
  <si>
    <t>24.03.2024 18:58</t>
  </si>
  <si>
    <t>25.03.2024 05:58</t>
  </si>
  <si>
    <t>25.03.2024 10:19</t>
  </si>
  <si>
    <t>25.03.2024 10:21</t>
  </si>
  <si>
    <t>25.03.2024 14:12</t>
  </si>
  <si>
    <t>25.03.2024 14:43</t>
  </si>
  <si>
    <t>12.06.2024 06:03</t>
  </si>
  <si>
    <t>25.03.2024 16:18</t>
  </si>
  <si>
    <t>25.03.2024 17:43</t>
  </si>
  <si>
    <t>25.03.2024 19:10</t>
  </si>
  <si>
    <t>26.03.2024 08:10</t>
  </si>
  <si>
    <t>26.03.2024 09:01</t>
  </si>
  <si>
    <t>26.03.2024 09:17</t>
  </si>
  <si>
    <t>12.06.2024 06:06</t>
  </si>
  <si>
    <t>26.03.2024 11:20</t>
  </si>
  <si>
    <t>26.03.2024 11:50</t>
  </si>
  <si>
    <t>26.03.2024 11:52</t>
  </si>
  <si>
    <t>26.03.2024 12:42</t>
  </si>
  <si>
    <t>26.03.2024 13:14</t>
  </si>
  <si>
    <t>26.03.2024 13:16</t>
  </si>
  <si>
    <t>26.03.2024 17:32</t>
  </si>
  <si>
    <t>26.03.2024 20:57</t>
  </si>
  <si>
    <t>26.03.2024 20:58</t>
  </si>
  <si>
    <t>27.03.2024 07:06</t>
  </si>
  <si>
    <t>27.03.2024 10:23</t>
  </si>
  <si>
    <t>27.03.2024 10:50</t>
  </si>
  <si>
    <t>27.03.2024 11:19</t>
  </si>
  <si>
    <t>27.03.2024 11:20</t>
  </si>
  <si>
    <t>12.06.2024 06:07</t>
  </si>
  <si>
    <t>27.03.2024 12:55</t>
  </si>
  <si>
    <t>27.03.2024 15:55</t>
  </si>
  <si>
    <t>27.03.2024 15:56</t>
  </si>
  <si>
    <t>27.03.2024 16:53</t>
  </si>
  <si>
    <t>27.03.2024 19:01</t>
  </si>
  <si>
    <t>27.03.2024 19:35</t>
  </si>
  <si>
    <t>27.03.2024 19:47</t>
  </si>
  <si>
    <t>27.03.2024 19:48</t>
  </si>
  <si>
    <t>28.03.2024 05:48</t>
  </si>
  <si>
    <t>28.03.2024 06:55</t>
  </si>
  <si>
    <t>28.03.2024 07:48</t>
  </si>
  <si>
    <t>28.03.2024 08:37</t>
  </si>
  <si>
    <t>28.03.2024 08:38</t>
  </si>
  <si>
    <t>28.03.2024 08:43</t>
  </si>
  <si>
    <t>28.03.2024 08:45</t>
  </si>
  <si>
    <t>28.03.2024 10:39</t>
  </si>
  <si>
    <t>28.03.2024 11:10</t>
  </si>
  <si>
    <t>28.03.2024 12:35</t>
  </si>
  <si>
    <t>28.03.2024 12:36</t>
  </si>
  <si>
    <t>28.03.2024 12:51</t>
  </si>
  <si>
    <t>28.03.2024 13:07</t>
  </si>
  <si>
    <t>28.03.2024 13:38</t>
  </si>
  <si>
    <t>28.03.2024 13:40</t>
  </si>
  <si>
    <t>28.03.2024 14:12</t>
  </si>
  <si>
    <t>28.03.2024 14:16</t>
  </si>
  <si>
    <t>28.03.2024 15:34</t>
  </si>
  <si>
    <t>28.03.2024 15:48</t>
  </si>
  <si>
    <t>28.03.2024 17:41</t>
  </si>
  <si>
    <t>28.03.2024 17:47</t>
  </si>
  <si>
    <t>28.03.2024 18:00</t>
  </si>
  <si>
    <t>28.03.2024 18:19</t>
  </si>
  <si>
    <t>28.03.2024 18:42</t>
  </si>
  <si>
    <t>28.03.2024 18:52</t>
  </si>
  <si>
    <t>28.03.2024 19:14</t>
  </si>
  <si>
    <t>28.03.2024 19:15</t>
  </si>
  <si>
    <t>28.03.2024 20:09</t>
  </si>
  <si>
    <t>29.03.2024 06:29</t>
  </si>
  <si>
    <t>12.06.2024 06:11</t>
  </si>
  <si>
    <t>13.06.2024 16:30</t>
  </si>
  <si>
    <t>13.06.2024 16:38</t>
  </si>
  <si>
    <t>15.06.2024 10:03</t>
  </si>
  <si>
    <t>15.06.2024 10:16</t>
  </si>
  <si>
    <t>15.06.2024 11:14</t>
  </si>
  <si>
    <t>16.06.2024 19:08</t>
  </si>
  <si>
    <t>18.06.2024 07:51</t>
  </si>
  <si>
    <t>18.06.2024 08:24</t>
  </si>
  <si>
    <t>18.06.2024 09:14</t>
  </si>
  <si>
    <t>18.06.2024 09:30</t>
  </si>
  <si>
    <t>18.06.2024 12:18</t>
  </si>
  <si>
    <t>18.06.2024 13:44</t>
  </si>
  <si>
    <t>18.06.2024 13:48</t>
  </si>
  <si>
    <t>18.06.2024 15:13</t>
  </si>
  <si>
    <t>18.06.2024 15:17</t>
  </si>
  <si>
    <t>18.06.2024 15:18</t>
  </si>
  <si>
    <t>18.06.2024 15:19</t>
  </si>
  <si>
    <t>29.03.2024 07:16</t>
  </si>
  <si>
    <t>29.03.2024 07:50</t>
  </si>
  <si>
    <t>29.03.2024 07:52</t>
  </si>
  <si>
    <t>29.03.2024 08:01</t>
  </si>
  <si>
    <t>29.03.2024 08:07</t>
  </si>
  <si>
    <t>29.03.2024 08:48</t>
  </si>
  <si>
    <t>29.03.2024 08:49</t>
  </si>
  <si>
    <t>d205d7fc-f6c5-420b-9ccd-8c341ed2acfa</t>
  </si>
  <si>
    <t>29.03.2024 10:03</t>
  </si>
  <si>
    <t>5e0edc7c-555f-40f2-a041-3c8dce106f95</t>
  </si>
  <si>
    <t>29.03.2024 10:04</t>
  </si>
  <si>
    <t>29.03.2024 10:12</t>
  </si>
  <si>
    <t>29.03.2024 11:42</t>
  </si>
  <si>
    <t>29.03.2024 11:43</t>
  </si>
  <si>
    <t>29.03.2024 11:57</t>
  </si>
  <si>
    <t>29.03.2024 12:37</t>
  </si>
  <si>
    <t>29.03.2024 12:44</t>
  </si>
  <si>
    <t>29.03.2024 13:06</t>
  </si>
  <si>
    <t>29.03.2024 13:07</t>
  </si>
  <si>
    <t>29.03.2024 13:08</t>
  </si>
  <si>
    <t>29.03.2024 13:41</t>
  </si>
  <si>
    <t>29.03.2024 13:42</t>
  </si>
  <si>
    <t>29.03.2024 13:57</t>
  </si>
  <si>
    <t>29.03.2024 14:14</t>
  </si>
  <si>
    <t>29.03.2024 14:15</t>
  </si>
  <si>
    <t>29.03.2024 14:16</t>
  </si>
  <si>
    <t>29.03.2024 14:18</t>
  </si>
  <si>
    <t>29.03.2024 14:36</t>
  </si>
  <si>
    <t>29.03.2024 17:03</t>
  </si>
  <si>
    <t>29.03.2024 17:20</t>
  </si>
  <si>
    <t>29.03.2024 17:21</t>
  </si>
  <si>
    <t>29.03.2024 17:22</t>
  </si>
  <si>
    <t>29.03.2024 17:45</t>
  </si>
  <si>
    <t>29.03.2024 17:46</t>
  </si>
  <si>
    <t>f52baec1-5d3e-4d37-ae0c-566050b64a27</t>
  </si>
  <si>
    <t>28.03.2024 08:18</t>
  </si>
  <si>
    <t>28.03.2024 08:19</t>
  </si>
  <si>
    <t>29.03.2024 11:54</t>
  </si>
  <si>
    <t>423eb25d-8aef-4f94-879f-f8c554a6df2f</t>
  </si>
  <si>
    <t>29.03.2024 18:51</t>
  </si>
  <si>
    <t>29.03.2024 18:52</t>
  </si>
  <si>
    <t>29.03.2024 19:42</t>
  </si>
  <si>
    <t>29.03.2024 20:43</t>
  </si>
  <si>
    <t>30.03.2024 06:11</t>
  </si>
  <si>
    <t>30.03.2024 06:54</t>
  </si>
  <si>
    <t>30.03.2024 06:56</t>
  </si>
  <si>
    <t>30.03.2024 08:17</t>
  </si>
  <si>
    <t>30.03.2024 08:18</t>
  </si>
  <si>
    <t>30.03.2024 08:19</t>
  </si>
  <si>
    <t>30.03.2024 08:20</t>
  </si>
  <si>
    <t>30.03.2024 08:34</t>
  </si>
  <si>
    <t>30.03.2024 08:45</t>
  </si>
  <si>
    <t>30.03.2024 08:52</t>
  </si>
  <si>
    <t>30.03.2024 09:15</t>
  </si>
  <si>
    <t>30.03.2024 09:28</t>
  </si>
  <si>
    <t>30.03.2024 10:08</t>
  </si>
  <si>
    <t>30.03.2024 10:40</t>
  </si>
  <si>
    <t>30.03.2024 12:00</t>
  </si>
  <si>
    <t>30.03.2024 12:48</t>
  </si>
  <si>
    <t>30.03.2024 13:26</t>
  </si>
  <si>
    <t>30.03.2024 13:36</t>
  </si>
  <si>
    <t>30.03.2024 14:18</t>
  </si>
  <si>
    <t>30.03.2024 15:12</t>
  </si>
  <si>
    <t>30.03.2024 15:35</t>
  </si>
  <si>
    <t>30.03.2024 17:03</t>
  </si>
  <si>
    <t>30.03.2024 17:14</t>
  </si>
  <si>
    <t>30.03.2024 17:28</t>
  </si>
  <si>
    <t>30.03.2024 17:30</t>
  </si>
  <si>
    <t>30.03.2024 17:31</t>
  </si>
  <si>
    <t>30.03.2024 17:33</t>
  </si>
  <si>
    <t>30.03.2024 17:55</t>
  </si>
  <si>
    <t>30.03.2024 19:25</t>
  </si>
  <si>
    <t>30.03.2024 20:16</t>
  </si>
  <si>
    <t>30.03.2024 20:17</t>
  </si>
  <si>
    <t>31.03.2024 07:25</t>
  </si>
  <si>
    <t>31.03.2024 09:39</t>
  </si>
  <si>
    <t>31.03.2024 09:41</t>
  </si>
  <si>
    <t>31.03.2024 11:27</t>
  </si>
  <si>
    <t>31.03.2024 11:30</t>
  </si>
  <si>
    <t>31.03.2024 12:23</t>
  </si>
  <si>
    <t>31.03.2024 13:33</t>
  </si>
  <si>
    <t>31.03.2024 13:34</t>
  </si>
  <si>
    <t>31.03.2024 13:35</t>
  </si>
  <si>
    <t>31.03.2024 13:37</t>
  </si>
  <si>
    <t>31.03.2024 15:28</t>
  </si>
  <si>
    <t>31.03.2024 15:40</t>
  </si>
  <si>
    <t>31.03.2024 15:57</t>
  </si>
  <si>
    <t>31.03.2024 15:58</t>
  </si>
  <si>
    <t>31.03.2024 16:00</t>
  </si>
  <si>
    <t>31.03.2024 16:06</t>
  </si>
  <si>
    <t>31.03.2024 16:13</t>
  </si>
  <si>
    <t>31.03.2024 16:14</t>
  </si>
  <si>
    <t>31.03.2024 16:23</t>
  </si>
  <si>
    <t>31.03.2024 16:24</t>
  </si>
  <si>
    <t>31.03.2024 16:34</t>
  </si>
  <si>
    <t>31.03.2024 17:13</t>
  </si>
  <si>
    <t>01.04.2024 06:46</t>
  </si>
  <si>
    <t>01.04.2024 07:12</t>
  </si>
  <si>
    <t>01.04.2024 07:13</t>
  </si>
  <si>
    <t>01.04.2024 07:14</t>
  </si>
  <si>
    <t>01.04.2024 07:15</t>
  </si>
  <si>
    <t>01.04.2024 07:16</t>
  </si>
  <si>
    <t>01.04.2024 07:26</t>
  </si>
  <si>
    <t>01.04.2024 07:29</t>
  </si>
  <si>
    <t>01.04.2024 07:37</t>
  </si>
  <si>
    <t>01.04.2024 09:15</t>
  </si>
  <si>
    <t>01.04.2024 09:22</t>
  </si>
  <si>
    <t>01.04.2024 09:58</t>
  </si>
  <si>
    <t>01.04.2024 10:04</t>
  </si>
  <si>
    <t>01.04.2024 10:05</t>
  </si>
  <si>
    <t>01.04.2024 10:15</t>
  </si>
  <si>
    <t>01.04.2024 10:16</t>
  </si>
  <si>
    <t>01.04.2024 10:17</t>
  </si>
  <si>
    <t>01.04.2024 10:21</t>
  </si>
  <si>
    <t>01.04.2024 10:23</t>
  </si>
  <si>
    <t>12.06.2024 06:30</t>
  </si>
  <si>
    <t>13.06.2024 17:03</t>
  </si>
  <si>
    <t>13.06.2024 17:19</t>
  </si>
  <si>
    <t>01.04.2024 11:33</t>
  </si>
  <si>
    <t>01.04.2024 11:58</t>
  </si>
  <si>
    <t>01.04.2024 12:15</t>
  </si>
  <si>
    <t>01.04.2024 12:49</t>
  </si>
  <si>
    <t>01.04.2024 12:50</t>
  </si>
  <si>
    <t>01.04.2024 12:57</t>
  </si>
  <si>
    <t>01.04.2024 13:28</t>
  </si>
  <si>
    <t>01.04.2024 17:08</t>
  </si>
  <si>
    <t>01.04.2024 17:34</t>
  </si>
  <si>
    <t>01.04.2024 17:39</t>
  </si>
  <si>
    <t>01.04.2024 18:15</t>
  </si>
  <si>
    <t>02.04.2024 05:17</t>
  </si>
  <si>
    <t>02.04.2024 06:09</t>
  </si>
  <si>
    <t>02.04.2024 07:32</t>
  </si>
  <si>
    <t>02.04.2024 09:27</t>
  </si>
  <si>
    <t>02.04.2024 09:28</t>
  </si>
  <si>
    <t>02.04.2024 09:42</t>
  </si>
  <si>
    <t>02.04.2024 10:02</t>
  </si>
  <si>
    <t>02.04.2024 10:17</t>
  </si>
  <si>
    <t>02.04.2024 10:18</t>
  </si>
  <si>
    <t>02.04.2024 11:26</t>
  </si>
  <si>
    <t>02.04.2024 13:15</t>
  </si>
  <si>
    <t>02.04.2024 14:19</t>
  </si>
  <si>
    <t>02.04.2024 15:53</t>
  </si>
  <si>
    <t>02.04.2024 16:01</t>
  </si>
  <si>
    <t>02.04.2024 16:02</t>
  </si>
  <si>
    <t>02.04.2024 16:03</t>
  </si>
  <si>
    <t>02.04.2024 16:06</t>
  </si>
  <si>
    <t>02.04.2024 16:07</t>
  </si>
  <si>
    <t>02.04.2024 16:12</t>
  </si>
  <si>
    <t>02.04.2024 16:18</t>
  </si>
  <si>
    <t>02.04.2024 16:36</t>
  </si>
  <si>
    <t>02.04.2024 17:06</t>
  </si>
  <si>
    <t>02.04.2024 17:56</t>
  </si>
  <si>
    <t>02.04.2024 17:59</t>
  </si>
  <si>
    <t>02.04.2024 18:24</t>
  </si>
  <si>
    <t>02.04.2024 18:32</t>
  </si>
  <si>
    <t>02.04.2024 18:36</t>
  </si>
  <si>
    <t>02.04.2024 19:20</t>
  </si>
  <si>
    <t>02.04.2024 19:56</t>
  </si>
  <si>
    <t>03.04.2024 06:54</t>
  </si>
  <si>
    <t>03.04.2024 07:33</t>
  </si>
  <si>
    <t>03.04.2024 07:59</t>
  </si>
  <si>
    <t>03.04.2024 08:03</t>
  </si>
  <si>
    <t>03.04.2024 08:09</t>
  </si>
  <si>
    <t>03.04.2024 08:29</t>
  </si>
  <si>
    <t>03.04.2024 10:04</t>
  </si>
  <si>
    <t>03.04.2024 10:06</t>
  </si>
  <si>
    <t>03.04.2024 10:39</t>
  </si>
  <si>
    <t>03.04.2024 10:40</t>
  </si>
  <si>
    <t>03.04.2024 10:43</t>
  </si>
  <si>
    <t>03.04.2024 10:53</t>
  </si>
  <si>
    <t>03.04.2024 10:55</t>
  </si>
  <si>
    <t>03.04.2024 11:50</t>
  </si>
  <si>
    <t>03.04.2024 12:02</t>
  </si>
  <si>
    <t>03.04.2024 12:14</t>
  </si>
  <si>
    <t>03.04.2024 12:39</t>
  </si>
  <si>
    <t>31.03.2024 14:20</t>
  </si>
  <si>
    <t>12.06.2024 07:01</t>
  </si>
  <si>
    <t>13.06.2024 18:54</t>
  </si>
  <si>
    <t>03.04.2024 14:06</t>
  </si>
  <si>
    <t>03.04.2024 15:21</t>
  </si>
  <si>
    <t>03.04.2024 15:24</t>
  </si>
  <si>
    <t>03.04.2024 15:37</t>
  </si>
  <si>
    <t>03.04.2024 17:32</t>
  </si>
  <si>
    <t>03.04.2024 17:45</t>
  </si>
  <si>
    <t>03.04.2024 18:25</t>
  </si>
  <si>
    <t>03.04.2024 19:22</t>
  </si>
  <si>
    <t>03.04.2024 19:35</t>
  </si>
  <si>
    <t>03.04.2024 21:51</t>
  </si>
  <si>
    <t>04.04.2024 05:05</t>
  </si>
  <si>
    <t>04.04.2024 05:51</t>
  </si>
  <si>
    <t>04.04.2024 06:49</t>
  </si>
  <si>
    <t>04.04.2024 07:13</t>
  </si>
  <si>
    <t>04.04.2024 07:14</t>
  </si>
  <si>
    <t>04.04.2024 08:18</t>
  </si>
  <si>
    <t>04.04.2024 09:24</t>
  </si>
  <si>
    <t>04.04.2024 09:36</t>
  </si>
  <si>
    <t>04.04.2024 09:44</t>
  </si>
  <si>
    <t>04.04.2024 10:20</t>
  </si>
  <si>
    <t>04.04.2024 11:33</t>
  </si>
  <si>
    <t>04.04.2024 11:34</t>
  </si>
  <si>
    <t>04.04.2024 11:36</t>
  </si>
  <si>
    <t>04.04.2024 11:41</t>
  </si>
  <si>
    <t>04.04.2024 12:09</t>
  </si>
  <si>
    <t>04.04.2024 12:14</t>
  </si>
  <si>
    <t>04.04.2024 12:43</t>
  </si>
  <si>
    <t>04.04.2024 13:04</t>
  </si>
  <si>
    <t>04.04.2024 13:29</t>
  </si>
  <si>
    <t>04.04.2024 13:36</t>
  </si>
  <si>
    <t>04.04.2024 14:27</t>
  </si>
  <si>
    <t>04.04.2024 14:45</t>
  </si>
  <si>
    <t>04.04.2024 15:54</t>
  </si>
  <si>
    <t>04.04.2024 16:17</t>
  </si>
  <si>
    <t>05.04.2024 05:43</t>
  </si>
  <si>
    <t>05.04.2024 06:12</t>
  </si>
  <si>
    <t>05.04.2024 07:23</t>
  </si>
  <si>
    <t>05.04.2024 07:40</t>
  </si>
  <si>
    <t>05.04.2024 07:41</t>
  </si>
  <si>
    <t>05.04.2024 07:47</t>
  </si>
  <si>
    <t>05.04.2024 07:49</t>
  </si>
  <si>
    <t>05.04.2024 07:50</t>
  </si>
  <si>
    <t>05.04.2024 08:42</t>
  </si>
  <si>
    <t>05.04.2024 08:43</t>
  </si>
  <si>
    <t>05.04.2024 08:48</t>
  </si>
  <si>
    <t>05.04.2024 09:20</t>
  </si>
  <si>
    <t>05.04.2024 10:27</t>
  </si>
  <si>
    <t>05.04.2024 10:57</t>
  </si>
  <si>
    <t>05.04.2024 14:03</t>
  </si>
  <si>
    <t>05.04.2024 14:05</t>
  </si>
  <si>
    <t>05.04.2024 15:13</t>
  </si>
  <si>
    <t>05.04.2024 16:07</t>
  </si>
  <si>
    <t>05.04.2024 16:28</t>
  </si>
  <si>
    <t>05.04.2024 16:34</t>
  </si>
  <si>
    <t>05.04.2024 19:55</t>
  </si>
  <si>
    <t>06.04.2024 07:21</t>
  </si>
  <si>
    <t>06.04.2024 08:16</t>
  </si>
  <si>
    <t>06.04.2024 08:17</t>
  </si>
  <si>
    <t>06.04.2024 09:05</t>
  </si>
  <si>
    <t>06.04.2024 10:28</t>
  </si>
  <si>
    <t>06.04.2024 10:29</t>
  </si>
  <si>
    <t>06.04.2024 10:59</t>
  </si>
  <si>
    <t>06.04.2024 11:53</t>
  </si>
  <si>
    <t>06.04.2024 12:55</t>
  </si>
  <si>
    <t>06.04.2024 12:56</t>
  </si>
  <si>
    <t>06.04.2024 14:25</t>
  </si>
  <si>
    <t>06.04.2024 14:49</t>
  </si>
  <si>
    <t>06.04.2024 15:01</t>
  </si>
  <si>
    <t>06.04.2024 18:38</t>
  </si>
  <si>
    <t>07.04.2024 07:35</t>
  </si>
  <si>
    <t>07.04.2024 08:26</t>
  </si>
  <si>
    <t>07.04.2024 09:02</t>
  </si>
  <si>
    <t>07.04.2024 09:04</t>
  </si>
  <si>
    <t>07.04.2024 09:18</t>
  </si>
  <si>
    <t>07.04.2024 09:19</t>
  </si>
  <si>
    <t>07.04.2024 09:20</t>
  </si>
  <si>
    <t>07.04.2024 09:23</t>
  </si>
  <si>
    <t>07.04.2024 11:14</t>
  </si>
  <si>
    <t>07.04.2024 11:39</t>
  </si>
  <si>
    <t>07.04.2024 12:05</t>
  </si>
  <si>
    <t>07.04.2024 14:35</t>
  </si>
  <si>
    <t>07.04.2024 16:12</t>
  </si>
  <si>
    <t>07.04.2024 16:13</t>
  </si>
  <si>
    <t>07.04.2024 16:45</t>
  </si>
  <si>
    <t>07.04.2024 16:49</t>
  </si>
  <si>
    <t>07.04.2024 17:26</t>
  </si>
  <si>
    <t>07.04.2024 17:31</t>
  </si>
  <si>
    <t>07.04.2024 18:57</t>
  </si>
  <si>
    <t>07.04.2024 19:32</t>
  </si>
  <si>
    <t>07.04.2024 19:43</t>
  </si>
  <si>
    <t>07.04.2024 20:42</t>
  </si>
  <si>
    <t>07.04.2024 20:52</t>
  </si>
  <si>
    <t>08.04.2024 06:35</t>
  </si>
  <si>
    <t>08.04.2024 06:48</t>
  </si>
  <si>
    <t>08.04.2024 07:13</t>
  </si>
  <si>
    <t>08.04.2024 07:14</t>
  </si>
  <si>
    <t>08.04.2024 07:25</t>
  </si>
  <si>
    <t>08.04.2024 07:26</t>
  </si>
  <si>
    <t>08.04.2024 07:27</t>
  </si>
  <si>
    <t>08.04.2024 07:28</t>
  </si>
  <si>
    <t>08.04.2024 08:55</t>
  </si>
  <si>
    <t>08.04.2024 09:35</t>
  </si>
  <si>
    <t>08.04.2024 09:48</t>
  </si>
  <si>
    <t>08.04.2024 10:07</t>
  </si>
  <si>
    <t>08.04.2024 11:58</t>
  </si>
  <si>
    <t>08.04.2024 12:05</t>
  </si>
  <si>
    <t>08.04.2024 12:08</t>
  </si>
  <si>
    <t>08.04.2024 12:21</t>
  </si>
  <si>
    <t>08.04.2024 12:23</t>
  </si>
  <si>
    <t>08.04.2024 12:24</t>
  </si>
  <si>
    <t>08.04.2024 12:37</t>
  </si>
  <si>
    <t>08.04.2024 16:59</t>
  </si>
  <si>
    <t>08.04.2024 17:57</t>
  </si>
  <si>
    <t>08.04.2024 18:26</t>
  </si>
  <si>
    <t>09.04.2024 01:05</t>
  </si>
  <si>
    <t>09.04.2024 06:25</t>
  </si>
  <si>
    <t>09.04.2024 06:26</t>
  </si>
  <si>
    <t>09.04.2024 06:28</t>
  </si>
  <si>
    <t>09.04.2024 06:32</t>
  </si>
  <si>
    <t>09.04.2024 06:37</t>
  </si>
  <si>
    <t>09.04.2024 07:00</t>
  </si>
  <si>
    <t>09.04.2024 07:35</t>
  </si>
  <si>
    <t>09.04.2024 07:57</t>
  </si>
  <si>
    <t>09.04.2024 08:49</t>
  </si>
  <si>
    <t>09.04.2024 08:51</t>
  </si>
  <si>
    <t>09.04.2024 10:06</t>
  </si>
  <si>
    <t>09.04.2024 11:40</t>
  </si>
  <si>
    <t>09.04.2024 11:46</t>
  </si>
  <si>
    <t>09.04.2024 12:19</t>
  </si>
  <si>
    <t>09.04.2024 12:28</t>
  </si>
  <si>
    <t>09.04.2024 12:29</t>
  </si>
  <si>
    <t>09.04.2024 13:12</t>
  </si>
  <si>
    <t>09.04.2024 16:50</t>
  </si>
  <si>
    <t>09.04.2024 17:22</t>
  </si>
  <si>
    <t>09.04.2024 20:05</t>
  </si>
  <si>
    <t>10.04.2024 05:12</t>
  </si>
  <si>
    <t>10.04.2024 05:13</t>
  </si>
  <si>
    <t>10.04.2024 06:38</t>
  </si>
  <si>
    <t>10.04.2024 07:33</t>
  </si>
  <si>
    <t>10.04.2024 08:20</t>
  </si>
  <si>
    <t>10.04.2024 09:01</t>
  </si>
  <si>
    <t>10.04.2024 09:27</t>
  </si>
  <si>
    <t>10.04.2024 09:28</t>
  </si>
  <si>
    <t>10.04.2024 10:33</t>
  </si>
  <si>
    <t>10.04.2024 10:34</t>
  </si>
  <si>
    <t>10.04.2024 11:02</t>
  </si>
  <si>
    <t>10.04.2024 13:04</t>
  </si>
  <si>
    <t>10.04.2024 13:12</t>
  </si>
  <si>
    <t>10.04.2024 13:15</t>
  </si>
  <si>
    <t>10.04.2024 13:19</t>
  </si>
  <si>
    <t>12.06.2024 07:30</t>
  </si>
  <si>
    <t>10.04.2024 13:30</t>
  </si>
  <si>
    <t>09.04.2024 05:29</t>
  </si>
  <si>
    <t>12.06.2024 08:00</t>
  </si>
  <si>
    <t>10.04.2024 13:40</t>
  </si>
  <si>
    <t>10.04.2024 13:52</t>
  </si>
  <si>
    <t>10.04.2024 14:49</t>
  </si>
  <si>
    <t>10.04.2024 14:51</t>
  </si>
  <si>
    <t>10.04.2024 15:28</t>
  </si>
  <si>
    <t>10.04.2024 16:04</t>
  </si>
  <si>
    <t>10.04.2024 17:17</t>
  </si>
  <si>
    <t>10.04.2024 17:31</t>
  </si>
  <si>
    <t>10.04.2024 17:41</t>
  </si>
  <si>
    <t>10.04.2024 18:04</t>
  </si>
  <si>
    <t>10.04.2024 18:30</t>
  </si>
  <si>
    <t>10.04.2024 20:02</t>
  </si>
  <si>
    <t>11.04.2024 05:43</t>
  </si>
  <si>
    <t>11.04.2024 05:48</t>
  </si>
  <si>
    <t>11.04.2024 05:50</t>
  </si>
  <si>
    <t>11.04.2024 05:51</t>
  </si>
  <si>
    <t>11.04.2024 05:52</t>
  </si>
  <si>
    <t>11.04.2024 06:13</t>
  </si>
  <si>
    <t>11.04.2024 06:14</t>
  </si>
  <si>
    <t>11.04.2024 06:15</t>
  </si>
  <si>
    <t>11.04.2024 06:18</t>
  </si>
  <si>
    <t>11.04.2024 06:20</t>
  </si>
  <si>
    <t>11.04.2024 06:22</t>
  </si>
  <si>
    <t>11.04.2024 06:23</t>
  </si>
  <si>
    <t>11.04.2024 06:24</t>
  </si>
  <si>
    <t>11.04.2024 06:25</t>
  </si>
  <si>
    <t>11.04.2024 06:27</t>
  </si>
  <si>
    <t>11.04.2024 06:36</t>
  </si>
  <si>
    <t>11.04.2024 07:05</t>
  </si>
  <si>
    <t>11.04.2024 07:13</t>
  </si>
  <si>
    <t>11.04.2024 07:28</t>
  </si>
  <si>
    <t>11.04.2024 07:42</t>
  </si>
  <si>
    <t>11.04.2024 07:43</t>
  </si>
  <si>
    <t>11.04.2024 07:49</t>
  </si>
  <si>
    <t>11.04.2024 08:18</t>
  </si>
  <si>
    <t>11.04.2024 08:19</t>
  </si>
  <si>
    <t>11.04.2024 09:36</t>
  </si>
  <si>
    <t>11.04.2024 10:44</t>
  </si>
  <si>
    <t>11.04.2024 11:11</t>
  </si>
  <si>
    <t>11.04.2024 13:31</t>
  </si>
  <si>
    <t>11.04.2024 13:49</t>
  </si>
  <si>
    <t>11.04.2024 14:15</t>
  </si>
  <si>
    <t>11.04.2024 14:43</t>
  </si>
  <si>
    <t>11.04.2024 15:17</t>
  </si>
  <si>
    <t>11.04.2024 15:18</t>
  </si>
  <si>
    <t>11.04.2024 17:00</t>
  </si>
  <si>
    <t>11.04.2024 17:47</t>
  </si>
  <si>
    <t>11.04.2024 17:58</t>
  </si>
  <si>
    <t>11.04.2024 17:59</t>
  </si>
  <si>
    <t>11.04.2024 18:55</t>
  </si>
  <si>
    <t>11.04.2024 18:56</t>
  </si>
  <si>
    <t>11.04.2024 19:19</t>
  </si>
  <si>
    <t>11.04.2024 19:20</t>
  </si>
  <si>
    <t>12.04.2024 06:32</t>
  </si>
  <si>
    <t>12.04.2024 06:33</t>
  </si>
  <si>
    <t>12.04.2024 06:46</t>
  </si>
  <si>
    <t>12.04.2024 07:37</t>
  </si>
  <si>
    <t>12.04.2024 07:45</t>
  </si>
  <si>
    <t>12.04.2024 07:46</t>
  </si>
  <si>
    <t>12.04.2024 07:49</t>
  </si>
  <si>
    <t>12.04.2024 07:52</t>
  </si>
  <si>
    <t>12.04.2024 09:25</t>
  </si>
  <si>
    <t>12.04.2024 09:26</t>
  </si>
  <si>
    <t>12.04.2024 09:28</t>
  </si>
  <si>
    <t>12.04.2024 09:30</t>
  </si>
  <si>
    <t>12.04.2024 09:50</t>
  </si>
  <si>
    <t>12.04.2024 10:02</t>
  </si>
  <si>
    <t>12.04.2024 10:38</t>
  </si>
  <si>
    <t>12.04.2024 10:53</t>
  </si>
  <si>
    <t>12.04.2024 12:23</t>
  </si>
  <si>
    <t>12.04.2024 13:11</t>
  </si>
  <si>
    <t>12.04.2024 13:19</t>
  </si>
  <si>
    <t>12.04.2024 15:37</t>
  </si>
  <si>
    <t>12.04.2024 15:38</t>
  </si>
  <si>
    <t>12.04.2024 15:39</t>
  </si>
  <si>
    <t>12.04.2024 16:03</t>
  </si>
  <si>
    <t>12.04.2024 16:16</t>
  </si>
  <si>
    <t>12.04.2024 16:40</t>
  </si>
  <si>
    <t>12.04.2024 18:43</t>
  </si>
  <si>
    <t>13.04.2024 08:30</t>
  </si>
  <si>
    <t>13.04.2024 08:43</t>
  </si>
  <si>
    <t>13.04.2024 10:16</t>
  </si>
  <si>
    <t>13.04.2024 10:33</t>
  </si>
  <si>
    <t>13.04.2024 10:34</t>
  </si>
  <si>
    <t>13.04.2024 10:37</t>
  </si>
  <si>
    <t>13.04.2024 12:37</t>
  </si>
  <si>
    <t>13.04.2024 13:41</t>
  </si>
  <si>
    <t>13.04.2024 14:27</t>
  </si>
  <si>
    <t>13.04.2024 15:29</t>
  </si>
  <si>
    <t>13.04.2024 16:09</t>
  </si>
  <si>
    <t>13.04.2024 16:15</t>
  </si>
  <si>
    <t>13.04.2024 16:16</t>
  </si>
  <si>
    <t>13.04.2024 17:12</t>
  </si>
  <si>
    <t>13.04.2024 17:53</t>
  </si>
  <si>
    <t>13.04.2024 17:56</t>
  </si>
  <si>
    <t>13.04.2024 18:11</t>
  </si>
  <si>
    <t>13.04.2024 19:34</t>
  </si>
  <si>
    <t>13.04.2024 20:18</t>
  </si>
  <si>
    <t>13.04.2024 20:20</t>
  </si>
  <si>
    <t>14.04.2024 06:15</t>
  </si>
  <si>
    <t>14.04.2024 07:53</t>
  </si>
  <si>
    <t>14.04.2024 10:01</t>
  </si>
  <si>
    <t>14.04.2024 10:04</t>
  </si>
  <si>
    <t>14.04.2024 11:47</t>
  </si>
  <si>
    <t>14.04.2024 11:58</t>
  </si>
  <si>
    <t>14.04.2024 12:33</t>
  </si>
  <si>
    <t>14.04.2024 12:48</t>
  </si>
  <si>
    <t>14.04.2024 15:15</t>
  </si>
  <si>
    <t>14.04.2024 16:53</t>
  </si>
  <si>
    <t>14.04.2024 17:02</t>
  </si>
  <si>
    <t>14.04.2024 17:03</t>
  </si>
  <si>
    <t>14.04.2024 17:05</t>
  </si>
  <si>
    <t>14.04.2024 17:22</t>
  </si>
  <si>
    <t>14.04.2024 20:32</t>
  </si>
  <si>
    <t>14.04.2024 20:42</t>
  </si>
  <si>
    <t>15.04.2024 06:42</t>
  </si>
  <si>
    <t>15.04.2024 07:14</t>
  </si>
  <si>
    <t>15.04.2024 08:16</t>
  </si>
  <si>
    <t>12.06.2024 09:28</t>
  </si>
  <si>
    <t>15.04.2024 09:31</t>
  </si>
  <si>
    <t>15.04.2024 10:06</t>
  </si>
  <si>
    <t>15.04.2024 13:09</t>
  </si>
  <si>
    <t>15.04.2024 13:11</t>
  </si>
  <si>
    <t>12.06.2024 09:43</t>
  </si>
  <si>
    <t>15.04.2024 13:27</t>
  </si>
  <si>
    <t>15.04.2024 13:32</t>
  </si>
  <si>
    <t>15.04.2024 13:46</t>
  </si>
  <si>
    <t>15.04.2024 13:47</t>
  </si>
  <si>
    <t>15.04.2024 14:01</t>
  </si>
  <si>
    <t>15.04.2024 14:16</t>
  </si>
  <si>
    <t>15.04.2024 14:17</t>
  </si>
  <si>
    <t>15.04.2024 14:18</t>
  </si>
  <si>
    <t>15.04.2024 14:22</t>
  </si>
  <si>
    <t>15.04.2024 14:23</t>
  </si>
  <si>
    <t>15.04.2024 14:41</t>
  </si>
  <si>
    <t>15.04.2024 15:24</t>
  </si>
  <si>
    <t>15.04.2024 15:57</t>
  </si>
  <si>
    <t>15.04.2024 16:02</t>
  </si>
  <si>
    <t>15.04.2024 16:26</t>
  </si>
  <si>
    <t>15.04.2024 16:48</t>
  </si>
  <si>
    <t>15.04.2024 16:49</t>
  </si>
  <si>
    <t>15.04.2024 17:21</t>
  </si>
  <si>
    <t>15.04.2024 18:02</t>
  </si>
  <si>
    <t>15.04.2024 18:17</t>
  </si>
  <si>
    <t>15.04.2024 19:31</t>
  </si>
  <si>
    <t>16.04.2024 05:38</t>
  </si>
  <si>
    <t>16.04.2024 05:39</t>
  </si>
  <si>
    <t>16.04.2024 06:55</t>
  </si>
  <si>
    <t>12.06.2024 09:53</t>
  </si>
  <si>
    <t>16.04.2024 08:04</t>
  </si>
  <si>
    <t>16.04.2024 08:07</t>
  </si>
  <si>
    <t>16.04.2024 10:07</t>
  </si>
  <si>
    <t>16.04.2024 10:12</t>
  </si>
  <si>
    <t>16.04.2024 10:17</t>
  </si>
  <si>
    <t>16.04.2024 12:12</t>
  </si>
  <si>
    <t>16.04.2024 12:18</t>
  </si>
  <si>
    <t>16.04.2024 12:56</t>
  </si>
  <si>
    <t>16.04.2024 12:57</t>
  </si>
  <si>
    <t>16.04.2024 13:27</t>
  </si>
  <si>
    <t>16.04.2024 14:28</t>
  </si>
  <si>
    <t>16.04.2024 14:31</t>
  </si>
  <si>
    <t>16.04.2024 14:38</t>
  </si>
  <si>
    <t>16.04.2024 15:03</t>
  </si>
  <si>
    <t>16.04.2024 15:04</t>
  </si>
  <si>
    <t>16.04.2024 15:48</t>
  </si>
  <si>
    <t>16.04.2024 16:17</t>
  </si>
  <si>
    <t>16.04.2024 16:19</t>
  </si>
  <si>
    <t>16.04.2024 16:54</t>
  </si>
  <si>
    <t>16.04.2024 17:09</t>
  </si>
  <si>
    <t>16.04.2024 18:01</t>
  </si>
  <si>
    <t>16.04.2024 18:16</t>
  </si>
  <si>
    <t>16.04.2024 19:02</t>
  </si>
  <si>
    <t>17.04.2024 08:07</t>
  </si>
  <si>
    <t>17.04.2024 08:08</t>
  </si>
  <si>
    <t>17.04.2024 09:04</t>
  </si>
  <si>
    <t>17.04.2024 09:29</t>
  </si>
  <si>
    <t>17.04.2024 09:55</t>
  </si>
  <si>
    <t>17.04.2024 10:26</t>
  </si>
  <si>
    <t>17.04.2024 11:33</t>
  </si>
  <si>
    <t>17.04.2024 11:36</t>
  </si>
  <si>
    <t>17.04.2024 14:08</t>
  </si>
  <si>
    <t>17.04.2024 14:09</t>
  </si>
  <si>
    <t>17.04.2024 16:07</t>
  </si>
  <si>
    <t>17.04.2024 16:25</t>
  </si>
  <si>
    <t>17.04.2024 16:47</t>
  </si>
  <si>
    <t>17.04.2024 17:23</t>
  </si>
  <si>
    <t>17.04.2024 17:24</t>
  </si>
  <si>
    <t>17.04.2024 17:34</t>
  </si>
  <si>
    <t>17.04.2024 17:35</t>
  </si>
  <si>
    <t>17.04.2024 17:37</t>
  </si>
  <si>
    <t>17.04.2024 17:46</t>
  </si>
  <si>
    <t>17.04.2024 18:11</t>
  </si>
  <si>
    <t>17.04.2024 18:49</t>
  </si>
  <si>
    <t>17.04.2024 18:53</t>
  </si>
  <si>
    <t>17.04.2024 18:54</t>
  </si>
  <si>
    <t>17.04.2024 18:58</t>
  </si>
  <si>
    <t>17.04.2024 19:13</t>
  </si>
  <si>
    <t>17.04.2024 19:16</t>
  </si>
  <si>
    <t>8cd45fda-83a1-4d05-a8dd-e27f8ac7db13</t>
  </si>
  <si>
    <t>18.04.2024 06:06</t>
  </si>
  <si>
    <t>18.04.2024 06:17</t>
  </si>
  <si>
    <t>18.04.2024 06:38</t>
  </si>
  <si>
    <t>18.04.2024 06:41</t>
  </si>
  <si>
    <t>18.04.2024 06:52</t>
  </si>
  <si>
    <t>18.04.2024 07:12</t>
  </si>
  <si>
    <t>18.04.2024 08:07</t>
  </si>
  <si>
    <t>18.04.2024 08:46</t>
  </si>
  <si>
    <t>18.04.2024 09:33</t>
  </si>
  <si>
    <t>18.04.2024 09:43</t>
  </si>
  <si>
    <t>18.04.2024 09:49</t>
  </si>
  <si>
    <t>18.04.2024 10:22</t>
  </si>
  <si>
    <t>18.04.2024 10:24</t>
  </si>
  <si>
    <t>18.04.2024 10:25</t>
  </si>
  <si>
    <t>18.04.2024 12:01</t>
  </si>
  <si>
    <t>18.04.2024 12:06</t>
  </si>
  <si>
    <t>18.04.2024 12:29</t>
  </si>
  <si>
    <t>18.04.2024 12:32</t>
  </si>
  <si>
    <t>18.04.2024 12:46</t>
  </si>
  <si>
    <t>18.04.2024 12:48</t>
  </si>
  <si>
    <t>18.04.2024 13:36</t>
  </si>
  <si>
    <t>18.04.2024 13:38</t>
  </si>
  <si>
    <t>18.04.2024 15:19</t>
  </si>
  <si>
    <t>18.04.2024 15:20</t>
  </si>
  <si>
    <t>18.04.2024 16:13</t>
  </si>
  <si>
    <t>18.04.2024 17:21</t>
  </si>
  <si>
    <t>18.04.2024 17:34</t>
  </si>
  <si>
    <t>18.04.2024 18:50</t>
  </si>
  <si>
    <t>18.04.2024 18:51</t>
  </si>
  <si>
    <t>18.04.2024 18:52</t>
  </si>
  <si>
    <t>18.04.2024 19:27</t>
  </si>
  <si>
    <t>19.04.2024 05:16</t>
  </si>
  <si>
    <t>19.04.2024 05:33</t>
  </si>
  <si>
    <t>19.04.2024 05:46</t>
  </si>
  <si>
    <t>19.04.2024 05:48</t>
  </si>
  <si>
    <t>19.04.2024 05:50</t>
  </si>
  <si>
    <t>19.04.2024 05:51</t>
  </si>
  <si>
    <t>19.04.2024 07:46</t>
  </si>
  <si>
    <t>19.04.2024 09:23</t>
  </si>
  <si>
    <t>19.04.2024 09:48</t>
  </si>
  <si>
    <t>19.04.2024 10:28</t>
  </si>
  <si>
    <t>19.04.2024 10:29</t>
  </si>
  <si>
    <t>19.04.2024 11:02</t>
  </si>
  <si>
    <t>19.04.2024 11:27</t>
  </si>
  <si>
    <t>19.04.2024 14:54</t>
  </si>
  <si>
    <t>19.04.2024 15:12</t>
  </si>
  <si>
    <t>19.04.2024 15:46</t>
  </si>
  <si>
    <t>19.04.2024 16:35</t>
  </si>
  <si>
    <t>19.04.2024 16:36</t>
  </si>
  <si>
    <t>19.04.2024 17:00</t>
  </si>
  <si>
    <t>19.04.2024 18:48</t>
  </si>
  <si>
    <t>20.04.2024 08:41</t>
  </si>
  <si>
    <t>20.04.2024 08:46</t>
  </si>
  <si>
    <t>20.04.2024 09:46</t>
  </si>
  <si>
    <t>20.04.2024 10:54</t>
  </si>
  <si>
    <t>20.04.2024 11:03</t>
  </si>
  <si>
    <t>20.04.2024 11:04</t>
  </si>
  <si>
    <t>20.04.2024 11:05</t>
  </si>
  <si>
    <t>20.04.2024 12:01</t>
  </si>
  <si>
    <t>20.04.2024 13:01</t>
  </si>
  <si>
    <t>20.04.2024 14:51</t>
  </si>
  <si>
    <t>20.04.2024 15:52</t>
  </si>
  <si>
    <t>20.04.2024 15:54</t>
  </si>
  <si>
    <t>20.04.2024 16:00</t>
  </si>
  <si>
    <t>20.04.2024 16:29</t>
  </si>
  <si>
    <t>20.04.2024 16:30</t>
  </si>
  <si>
    <t>20.04.2024 16:31</t>
  </si>
  <si>
    <t>20.04.2024 16:50</t>
  </si>
  <si>
    <t>20.04.2024 16:51</t>
  </si>
  <si>
    <t>20.04.2024 16:56</t>
  </si>
  <si>
    <t>20.04.2024 17:12</t>
  </si>
  <si>
    <t>20.04.2024 17:35</t>
  </si>
  <si>
    <t>20.04.2024 17:36</t>
  </si>
  <si>
    <t>20.04.2024 17:54</t>
  </si>
  <si>
    <t>20.04.2024 18:40</t>
  </si>
  <si>
    <t>20.04.2024 18:58</t>
  </si>
  <si>
    <t>20.04.2024 19:43</t>
  </si>
  <si>
    <t>20.04.2024 19:45</t>
  </si>
  <si>
    <t>20.04.2024 19:46</t>
  </si>
  <si>
    <t>21.04.2024 06:02</t>
  </si>
  <si>
    <t>21.04.2024 06:21</t>
  </si>
  <si>
    <t>21.04.2024 06:34</t>
  </si>
  <si>
    <t>21.04.2024 06:53</t>
  </si>
  <si>
    <t>21.04.2024 09:23</t>
  </si>
  <si>
    <t>21.04.2024 09:36</t>
  </si>
  <si>
    <t>21.04.2024 10:51</t>
  </si>
  <si>
    <t>21.04.2024 10:52</t>
  </si>
  <si>
    <t>21.04.2024 11:41</t>
  </si>
  <si>
    <t>21.04.2024 11:53</t>
  </si>
  <si>
    <t>21.04.2024 12:43</t>
  </si>
  <si>
    <t>21.04.2024 13:41</t>
  </si>
  <si>
    <t>21.04.2024 13:43</t>
  </si>
  <si>
    <t>21.04.2024 14:11</t>
  </si>
  <si>
    <t>21.04.2024 14:40</t>
  </si>
  <si>
    <t>21.04.2024 14:44</t>
  </si>
  <si>
    <t>21.04.2024 14:45</t>
  </si>
  <si>
    <t>21.04.2024 14:53</t>
  </si>
  <si>
    <t>21.04.2024 15:08</t>
  </si>
  <si>
    <t>21.04.2024 17:31</t>
  </si>
  <si>
    <t>22.04.2024 07:28</t>
  </si>
  <si>
    <t>22.04.2024 08:44</t>
  </si>
  <si>
    <t>22.04.2024 08:53</t>
  </si>
  <si>
    <t>22.04.2024 09:11</t>
  </si>
  <si>
    <t>22.04.2024 09:55</t>
  </si>
  <si>
    <t>22.04.2024 09:56</t>
  </si>
  <si>
    <t>22.04.2024 09:57</t>
  </si>
  <si>
    <t>22.04.2024 09:59</t>
  </si>
  <si>
    <t>22.04.2024 10:01</t>
  </si>
  <si>
    <t>22.04.2024 10:06</t>
  </si>
  <si>
    <t>22.04.2024 10:07</t>
  </si>
  <si>
    <t>22.04.2024 10:18</t>
  </si>
  <si>
    <t>22.04.2024 10:26</t>
  </si>
  <si>
    <t>22.04.2024 11:13</t>
  </si>
  <si>
    <t>22.04.2024 11:36</t>
  </si>
  <si>
    <t>22.04.2024 11:57</t>
  </si>
  <si>
    <t>22.04.2024 13:44</t>
  </si>
  <si>
    <t>22.04.2024 14:10</t>
  </si>
  <si>
    <t>22.04.2024 14:37</t>
  </si>
  <si>
    <t>22.04.2024 14:38</t>
  </si>
  <si>
    <t>22.04.2024 14:39</t>
  </si>
  <si>
    <t>22.04.2024 14:40</t>
  </si>
  <si>
    <t>22.04.2024 14:54</t>
  </si>
  <si>
    <t>22.04.2024 16:58</t>
  </si>
  <si>
    <t>22.04.2024 19:19</t>
  </si>
  <si>
    <t>22.04.2024 19:43</t>
  </si>
  <si>
    <t>23.04.2024 08:10</t>
  </si>
  <si>
    <t>23.04.2024 09:30</t>
  </si>
  <si>
    <t>23.04.2024 09:31</t>
  </si>
  <si>
    <t>23.04.2024 09:36</t>
  </si>
  <si>
    <t>23.04.2024 09:37</t>
  </si>
  <si>
    <t>23.04.2024 09:46</t>
  </si>
  <si>
    <t>4c748063-0e09-44fd-8929-5403f759dd4d</t>
  </si>
  <si>
    <t>23.04.2024 09:50</t>
  </si>
  <si>
    <t>23.04.2024 09:51</t>
  </si>
  <si>
    <t>23.04.2024 09:54</t>
  </si>
  <si>
    <t>23.04.2024 10:07</t>
  </si>
  <si>
    <t>23.04.2024 10:21</t>
  </si>
  <si>
    <t>23.04.2024 11:36</t>
  </si>
  <si>
    <t>23.04.2024 11:37</t>
  </si>
  <si>
    <t>23.04.2024 11:40</t>
  </si>
  <si>
    <t>23.04.2024 11:44</t>
  </si>
  <si>
    <t>23.04.2024 09:57</t>
  </si>
  <si>
    <t>12.06.2024 09:59</t>
  </si>
  <si>
    <t>23.04.2024 12:20</t>
  </si>
  <si>
    <t>23.04.2024 13:47</t>
  </si>
  <si>
    <t>23.04.2024 16:08</t>
  </si>
  <si>
    <t>23.04.2024 16:18</t>
  </si>
  <si>
    <t>23.04.2024 16:19</t>
  </si>
  <si>
    <t>23.04.2024 16:41</t>
  </si>
  <si>
    <t>23.04.2024 17:22</t>
  </si>
  <si>
    <t>23.04.2024 19:31</t>
  </si>
  <si>
    <t>0d26c7ed-aa73-4301-8024-2d2fa4aa1e60</t>
  </si>
  <si>
    <t>29.03.2024 06:48</t>
  </si>
  <si>
    <t>079747af-2aba-44db-9807-3d1f6d35d4db</t>
  </si>
  <si>
    <t>aba4be4a-6265-49a9-81aa-26e728e15925</t>
  </si>
  <si>
    <t>0509e14f-de7a-41d3-b602-23646eb766c2</t>
  </si>
  <si>
    <t>80ffb9d9-0849-48ef-8ed5-120424e35a3d</t>
  </si>
  <si>
    <t>51b92b05-0695-4e21-890c-434d827a3239</t>
  </si>
  <si>
    <t>76196ae5-2613-4986-89de-3e996ec72d42</t>
  </si>
  <si>
    <t>99206e56-c04f-4a4c-b584-71264f764c42</t>
  </si>
  <si>
    <t>0f5f758a-39fe-42d5-a246-7973e5f70585</t>
  </si>
  <si>
    <t>e2b9e635-c6ee-4312-8c9b-0dbceb1efb78</t>
  </si>
  <si>
    <t>d4728fff-041d-4766-8b93-665633c5a4fa</t>
  </si>
  <si>
    <t>92ec0126-55d0-4918-860c-6aa4d1a0a8c4</t>
  </si>
  <si>
    <t>ab7755eb-f38b-4dce-b980-ae6452502c9b</t>
  </si>
  <si>
    <t>4df9d149-d448-456a-91d0-3432fa1adb07</t>
  </si>
  <si>
    <t>f07ad418-b6e5-4184-936a-e92f54070950</t>
  </si>
  <si>
    <t>0e7982ce-0df8-4003-abeb-08040ab114b7</t>
  </si>
  <si>
    <t>0227b254-07f2-43da-808a-25eeb60a350e</t>
  </si>
  <si>
    <t>f94cea14-7192-4002-85c3-c17b36e3cfa1</t>
  </si>
  <si>
    <t>0b970850-5f78-4c50-946e-76f0aeb1f348</t>
  </si>
  <si>
    <t>15.06.2024 12:14</t>
  </si>
  <si>
    <t>17.06.2024 09:02</t>
  </si>
  <si>
    <t>18.06.2024 09:47</t>
  </si>
  <si>
    <t>6cfa3bbe-0e1b-456b-928b-d6c90181d4ab</t>
  </si>
  <si>
    <t>0a21e4f8-87be-4aa0-b547-9901ce78a002</t>
  </si>
  <si>
    <t>85844349-dfbb-4729-84b1-779086e32ede</t>
  </si>
  <si>
    <t>884f74c2-9321-4a55-b8f0-51e4053f8529</t>
  </si>
  <si>
    <t>9cfd8870-b950-4d18-bc7f-529b67454d31</t>
  </si>
  <si>
    <t>cd1f447d-88fe-439e-b666-7e6d10c12a98</t>
  </si>
  <si>
    <t>11d933ed-b2a7-40e7-940d-401fb63845e6</t>
  </si>
  <si>
    <t>778f2cde-1d92-44d7-8bfe-bb19db6afc66</t>
  </si>
  <si>
    <t>71c3ae78-8abe-4f57-b58c-6dcaa40db59c</t>
  </si>
  <si>
    <t>9da61564-51fb-41fa-a41c-ef3ecdee1df2</t>
  </si>
  <si>
    <t>4ef2250f-cf47-4d4a-b860-1878ae48bca6</t>
  </si>
  <si>
    <t>29.03.2024 07:02</t>
  </si>
  <si>
    <t>199b0dfd-b5ee-418c-ac9c-7ce1379f456a</t>
  </si>
  <si>
    <t>29.03.2024 07:11</t>
  </si>
  <si>
    <t>a0f9e76d-d99b-431d-afa2-df6ada0f6e82</t>
  </si>
  <si>
    <t>25057417-3841-4495-b595-72bc906be364</t>
  </si>
  <si>
    <t>f8c5e673-5615-4402-abdb-89b6934c9101</t>
  </si>
  <si>
    <t>01.04.2024 10:35</t>
  </si>
  <si>
    <t>9f461005-af5f-4d15-821f-730021e1149d</t>
  </si>
  <si>
    <t>361969be-668b-4719-b773-8795d6b3ff25</t>
  </si>
  <si>
    <t>01.04.2024 10:36</t>
  </si>
  <si>
    <t>6ae56d06-124e-4021-b25a-4df4534d395d</t>
  </si>
  <si>
    <t>c1d094a1-7a66-47f8-8cb9-f8037da3779f</t>
  </si>
  <si>
    <t>28.01.2024 09:45</t>
  </si>
  <si>
    <t>986a9e32-6413-491a-9382-fbd91afc4fbe</t>
  </si>
  <si>
    <t>28.01.2024 09:53</t>
  </si>
  <si>
    <t>c97d47f4-a7fd-4896-8dd0-6dce3e161531</t>
  </si>
  <si>
    <t>28.01.2024 10:09</t>
  </si>
  <si>
    <t>28.01.2024 09:48</t>
  </si>
  <si>
    <t>ed804bfa-60a1-436d-88b3-2e78957881ce</t>
  </si>
  <si>
    <t>28.01.2024 09:50</t>
  </si>
  <si>
    <t>5a049139-81db-4c2c-a0c0-5e4aadc31efd</t>
  </si>
  <si>
    <t>28.01.2024 09:59</t>
  </si>
  <si>
    <t>016a496b-1b99-4b6a-bfdd-2554972cb9aa</t>
  </si>
  <si>
    <t>18.01.2024 09:01</t>
  </si>
  <si>
    <t>19.01.2024 11:41</t>
  </si>
  <si>
    <t>5a95cde8-6e37-4122-9588-688299ede880</t>
  </si>
  <si>
    <t>28.01.2024 09:51</t>
  </si>
  <si>
    <t>e9de748b-6fc2-4b5d-b488-f1469b2adb21</t>
  </si>
  <si>
    <t>28.01.2024 10:12</t>
  </si>
  <si>
    <t>28.01.2024 10:41</t>
  </si>
  <si>
    <t>28.01.2024 10:51</t>
  </si>
  <si>
    <t>d492bc6d-7baa-4669-bcee-149e3bd49717</t>
  </si>
  <si>
    <t>28.01.2024 13:22</t>
  </si>
  <si>
    <t>7ed77e08-86ed-4a4f-b792-c92971d17de9</t>
  </si>
  <si>
    <t>28.01.2024 18:00</t>
  </si>
  <si>
    <t>383efb3c-7b94-42b1-b079-9ca15c9f483e</t>
  </si>
  <si>
    <t>a57cd3f0-5207-437d-b05a-11b531e2729c</t>
  </si>
  <si>
    <t>28.01.2024 18:01</t>
  </si>
  <si>
    <t>b5ef1bba-09e1-4cb0-a15e-eac6fb2b01ac</t>
  </si>
  <si>
    <t>28.01.2024 18:02</t>
  </si>
  <si>
    <t>0a56af8a-6032-46bb-8429-69957e958747</t>
  </si>
  <si>
    <t>29.01.2024 05:29</t>
  </si>
  <si>
    <t>29.01.2024 05:39</t>
  </si>
  <si>
    <t>7bd92713-39b1-4d97-9534-ae01c92ff104</t>
  </si>
  <si>
    <t>29.01.2024 07:06</t>
  </si>
  <si>
    <t>514dc052-e41a-461c-ac54-fa1af8ea57f3</t>
  </si>
  <si>
    <t>29.01.2024 07:07</t>
  </si>
  <si>
    <t>29.01.2024 07:08</t>
  </si>
  <si>
    <t>29.01.2024 07:21</t>
  </si>
  <si>
    <t>064fef41-e3fc-46b0-a6f3-3a0ebf3f7917</t>
  </si>
  <si>
    <t>b8c8d1c2-c0a8-4963-86fb-2ba0f42d2ada</t>
  </si>
  <si>
    <t>29.01.2024 07:28</t>
  </si>
  <si>
    <t>775a4f32-13b6-4812-8d49-83b73f32bf22</t>
  </si>
  <si>
    <t>29.01.2024 07:29</t>
  </si>
  <si>
    <t>9821e0d5-6e88-483f-8207-4a36e7a23e5c</t>
  </si>
  <si>
    <t>29.01.2024 11:16</t>
  </si>
  <si>
    <t>2e90f031-4711-448b-8475-7cbf192c6b56</t>
  </si>
  <si>
    <t>29.01.2024 11:17</t>
  </si>
  <si>
    <t>29.01.2024 11:41</t>
  </si>
  <si>
    <t>41d61870-89ff-43db-ada7-8c753bdc4079</t>
  </si>
  <si>
    <t>29.01.2024 15:23</t>
  </si>
  <si>
    <t>01.02.2024 10:57</t>
  </si>
  <si>
    <t>01.02.2024 14:03</t>
  </si>
  <si>
    <t>837a9d61-8f0e-4092-b5ef-628686c78603</t>
  </si>
  <si>
    <t>02.02.2024 05:43</t>
  </si>
  <si>
    <t>1c3516c0-9151-4aec-83c4-483681ae5e88</t>
  </si>
  <si>
    <t>02.02.2024 07:54</t>
  </si>
  <si>
    <t>76f3f877-0b02-494d-88b8-660e3f1dada3</t>
  </si>
  <si>
    <t>56c62f92-ecb2-49f2-a89c-53af79013335</t>
  </si>
  <si>
    <t>02.02.2024 07:55</t>
  </si>
  <si>
    <t>c2eedc0d-6957-46dd-950f-594273bdcdc6</t>
  </si>
  <si>
    <t>02.02.2024 13:56</t>
  </si>
  <si>
    <t>02.02.2024 14:32</t>
  </si>
  <si>
    <t>02.02.2024 14:38</t>
  </si>
  <si>
    <t>02.02.2024 17:40</t>
  </si>
  <si>
    <t>0aa75e65-9e28-4132-8603-dae92fe40474</t>
  </si>
  <si>
    <t>02.02.2024 18:01</t>
  </si>
  <si>
    <t>939d4732-001f-4517-91b2-83574b18d79a</t>
  </si>
  <si>
    <t>02.02.2024 18:02</t>
  </si>
  <si>
    <t>03.02.2024 05:17</t>
  </si>
  <si>
    <t>03.02.2024 18:08</t>
  </si>
  <si>
    <t>05.02.2024 10:25</t>
  </si>
  <si>
    <t>3f2a0139-5e2d-4772-b41f-b964a240cb73</t>
  </si>
  <si>
    <t>06.02.2024 12:57</t>
  </si>
  <si>
    <t>e5eb9a32-e33f-49d5-b9a5-2d41f58f9aee</t>
  </si>
  <si>
    <t>06.02.2024 13:45</t>
  </si>
  <si>
    <t>58677799-9209-4153-8ab3-1b1a87d21ea9</t>
  </si>
  <si>
    <t>06.02.2024 13:46</t>
  </si>
  <si>
    <t>232d2307-5412-4cdb-8a79-55bb7c58f100</t>
  </si>
  <si>
    <t>07.02.2024 12:27</t>
  </si>
  <si>
    <t>4e53f1b0-1c00-47ab-accd-6d5150ca12fd</t>
  </si>
  <si>
    <t>07.02.2024 16:28</t>
  </si>
  <si>
    <t>051ae854-2474-4297-887d-1d0a5020b4fa</t>
  </si>
  <si>
    <t>07.02.2024 16:30</t>
  </si>
  <si>
    <t>4a36cec0-65db-4170-9959-19e64bb74ec8</t>
  </si>
  <si>
    <t>08.02.2024 11:47</t>
  </si>
  <si>
    <t>09.02.2024 05:46</t>
  </si>
  <si>
    <t>5debd995-821d-40ee-ba78-6a8b086f0728</t>
  </si>
  <si>
    <t>09.02.2024 07:01</t>
  </si>
  <si>
    <t>0dac5a73-d212-4444-a01c-d1c2b9ac9717</t>
  </si>
  <si>
    <t>10.02.2024 09:09</t>
  </si>
  <si>
    <t>1f7ae4bf-e84e-4888-935f-5b51b087ca43</t>
  </si>
  <si>
    <t>10.02.2024 10:28</t>
  </si>
  <si>
    <t>d020b5b2-532f-4ea4-aae6-b3b2a6a7745a</t>
  </si>
  <si>
    <t>10.02.2024 10:33</t>
  </si>
  <si>
    <t>8ad33bba-e3b7-48a1-9d4f-80859d581a18</t>
  </si>
  <si>
    <t>10.02.2024 16:10</t>
  </si>
  <si>
    <t>2060f794-1b1f-4553-bd74-0e6bc53f1a22</t>
  </si>
  <si>
    <t>12.02.2024 16:07</t>
  </si>
  <si>
    <t>253a5693-14a3-4dfe-b66a-182ad35228d9</t>
  </si>
  <si>
    <t>12.02.2024 16:08</t>
  </si>
  <si>
    <t>14.02.2024 07:43</t>
  </si>
  <si>
    <t>14.02.2024 07:45</t>
  </si>
  <si>
    <t>14.02.2024 13:39</t>
  </si>
  <si>
    <t>17.02.2024 06:29</t>
  </si>
  <si>
    <t>5d9748f9-149a-4a9b-97e5-d6d211ddcb5d</t>
  </si>
  <si>
    <t>18.02.2024 06:53</t>
  </si>
  <si>
    <t>b9690609-ee2b-4a01-8176-20fa79ef8f25</t>
  </si>
  <si>
    <t>292f76cd-7750-4015-a724-2aa2eff11360</t>
  </si>
  <si>
    <t>19.02.2024 07:50</t>
  </si>
  <si>
    <t>6d277a7f-2be8-46bd-8961-a712a38bd409</t>
  </si>
  <si>
    <t>19.02.2024 11:29</t>
  </si>
  <si>
    <t>8fd819a2-c705-4ff1-9f19-c625d5f35051</t>
  </si>
  <si>
    <t>19.02.2024 12:42</t>
  </si>
  <si>
    <t>bed8d7da-9209-401c-b560-a4cd4a7ef2e5</t>
  </si>
  <si>
    <t>629c9c6c-9b96-475a-b0ff-0730b7dda1ec</t>
  </si>
  <si>
    <t>fb19b31f-2677-4e83-9f96-9be910b9b5a5</t>
  </si>
  <si>
    <t>19.02.2024 13:11</t>
  </si>
  <si>
    <t>27f585ec-57f1-4778-9fa6-a5d764382af9</t>
  </si>
  <si>
    <t>19.02.2024 13:12</t>
  </si>
  <si>
    <t>1804b76d-8934-4244-939c-c666e992b11d</t>
  </si>
  <si>
    <t>19.02.2024 16:09</t>
  </si>
  <si>
    <t>19.02.2024 16:56</t>
  </si>
  <si>
    <t>fb215dce-ff24-4838-b10c-bdf7873fb9b2</t>
  </si>
  <si>
    <t>20.02.2024 05:21</t>
  </si>
  <si>
    <t>20.02.2024 10:42</t>
  </si>
  <si>
    <t>86887c26-1051-44f9-a5d4-ea16033173f1</t>
  </si>
  <si>
    <t>20.02.2024 12:14</t>
  </si>
  <si>
    <t>11a42cd0-2757-4811-a25f-8eafc5a934bc</t>
  </si>
  <si>
    <t>20.02.2024 12:15</t>
  </si>
  <si>
    <t>50ef95e0-c3bf-4cbe-985e-5868704334b3</t>
  </si>
  <si>
    <t>20.02.2024 12:16</t>
  </si>
  <si>
    <t>fa6c0fdd-5e50-497a-a483-15c10a0d8dcd</t>
  </si>
  <si>
    <t>20.02.2024 12:22</t>
  </si>
  <si>
    <t>84625f18-628e-4b2e-a44d-7c3b3f827f1b</t>
  </si>
  <si>
    <t>20.02.2024 12:23</t>
  </si>
  <si>
    <t>3cff1f0c-8b17-420f-a47f-273edcb01723</t>
  </si>
  <si>
    <t>21.02.2024 17:54</t>
  </si>
  <si>
    <t>22.02.2024 08:58</t>
  </si>
  <si>
    <t>28.02.2024 06:17</t>
  </si>
  <si>
    <t>28.02.2024 10:10</t>
  </si>
  <si>
    <t>3c1c1051-6167-4c43-902b-57036936d88d</t>
  </si>
  <si>
    <t>28.02.2024 10:12</t>
  </si>
  <si>
    <t>f062621b-cd40-4066-8e07-b5f23594d149</t>
  </si>
  <si>
    <t>28.02.2024 10:13</t>
  </si>
  <si>
    <t>b8deb954-3735-450e-a632-0c32f89717b1</t>
  </si>
  <si>
    <t>28.02.2024 10:19</t>
  </si>
  <si>
    <t>84f06a42-cf8d-486c-821b-13cb70e18547</t>
  </si>
  <si>
    <t>168866d1-2ddb-41de-8b2e-cdbec6760022</t>
  </si>
  <si>
    <t>02.03.2024 09:09</t>
  </si>
  <si>
    <t>eddc4846-962f-4ed3-8766-1fbaa476e51e</t>
  </si>
  <si>
    <t>02.03.2024 09:18</t>
  </si>
  <si>
    <t>02.03.2024 17:03</t>
  </si>
  <si>
    <t>04.03.2024 12:07</t>
  </si>
  <si>
    <t>ba4b64f6-0d4b-4250-ba46-6f06af4e4b4e</t>
  </si>
  <si>
    <t>05.03.2024 11:30</t>
  </si>
  <si>
    <t>a7ec347b-2fc6-4261-b410-54604bdbbb56</t>
  </si>
  <si>
    <t>05.03.2024 13:05</t>
  </si>
  <si>
    <t>3dd71842-6de7-4481-ac11-c77bdc603f28</t>
  </si>
  <si>
    <t>06.03.2024 17:39</t>
  </si>
  <si>
    <t>34f49d8c-0eed-48d7-a8f2-8afc6e65ecbe</t>
  </si>
  <si>
    <t>06.03.2024 17:40</t>
  </si>
  <si>
    <t>07.03.2024 08:08</t>
  </si>
  <si>
    <t>474270e9-24b2-4c70-b102-184b04ef280a</t>
  </si>
  <si>
    <t>07.03.2024 08:10</t>
  </si>
  <si>
    <t>07.03.2024 08:24</t>
  </si>
  <si>
    <t>faf8ddcb-3fe9-4f88-822e-b9324a9e8985</t>
  </si>
  <si>
    <t>09.03.2024 10:06</t>
  </si>
  <si>
    <t>11.03.2024 12:53</t>
  </si>
  <si>
    <t>ba060ddc-aac1-43b2-8165-e7834aff4dc6</t>
  </si>
  <si>
    <t>12.03.2024 14:03</t>
  </si>
  <si>
    <t>600321ba-3461-4157-9a59-eb8374346662</t>
  </si>
  <si>
    <t>4d80116f-3f10-4ab7-89b9-4f95e4b2938d</t>
  </si>
  <si>
    <t>4479479d-f5f7-4dfd-9274-f1ac5a7ced9b</t>
  </si>
  <si>
    <t>460f154b-9024-4b6b-a519-683d7e6952fb</t>
  </si>
  <si>
    <t>0af8f79f-d4fa-40c6-8acc-316a2c810645</t>
  </si>
  <si>
    <t>fd8a21bf-8651-46a3-b8c5-e598b39726dd</t>
  </si>
  <si>
    <t>14.03.2024 06:56</t>
  </si>
  <si>
    <t>14.03.2024 11:30</t>
  </si>
  <si>
    <t>16.03.2024 09:26</t>
  </si>
  <si>
    <t>18.03.2024 07:24</t>
  </si>
  <si>
    <t>18.03.2024 07:25</t>
  </si>
  <si>
    <t>18.03.2024 07:51</t>
  </si>
  <si>
    <t>18.03.2024 08:14</t>
  </si>
  <si>
    <t>18.03.2024 08:49</t>
  </si>
  <si>
    <t>19.03.2024 06:07</t>
  </si>
  <si>
    <t>8515ae06-4327-494f-b29d-a120818f6f75</t>
  </si>
  <si>
    <t>20.03.2024 06:05</t>
  </si>
  <si>
    <t>168c99f0-d53c-4314-85ed-21986bc73503</t>
  </si>
  <si>
    <t>e3402393-320d-4502-9cf6-6ed9f439d4c3</t>
  </si>
  <si>
    <t>21.03.2024 10:24</t>
  </si>
  <si>
    <t>25.03.2024 15:46</t>
  </si>
  <si>
    <t>26.03.2024 10:12</t>
  </si>
  <si>
    <t>27.03.2024 12:50</t>
  </si>
  <si>
    <t>f622505f-12a3-4ca7-b569-c12d63da3ef3</t>
  </si>
  <si>
    <t>03.04.2024 13:30</t>
  </si>
  <si>
    <t>85b5e47c-3ea1-4562-8cd8-cc44561742d9</t>
  </si>
  <si>
    <t>10.04.2024 13:25</t>
  </si>
  <si>
    <t>10.04.2024 13:38</t>
  </si>
  <si>
    <t>15.04.2024 08:23</t>
  </si>
  <si>
    <t>16.04.2024 07:25</t>
  </si>
  <si>
    <t>b68dd9be-6461-4bd0-93d1-7f76931eab7b</t>
  </si>
  <si>
    <t>c903dafc-f4db-4403-b923-623dce57a700</t>
  </si>
  <si>
    <t>20e8ee24-5109-40e2-999b-6b40d9ff8b09</t>
  </si>
  <si>
    <t>25be1d9b-046f-4435-b677-02eccf346d5b</t>
  </si>
  <si>
    <t>23.04.2024 12:21</t>
  </si>
  <si>
    <t>24.04.2024 06:06</t>
  </si>
  <si>
    <t>24.04.2024 10:07</t>
  </si>
  <si>
    <t>24.04.2024 10:39</t>
  </si>
  <si>
    <t>24.04.2024 10:59</t>
  </si>
  <si>
    <t>24.04.2024 11:10</t>
  </si>
  <si>
    <t>24.04.2024 13:21</t>
  </si>
  <si>
    <t>24.04.2024 13:35</t>
  </si>
  <si>
    <t>24.04.2024 13:36</t>
  </si>
  <si>
    <t>24.04.2024 14:10</t>
  </si>
  <si>
    <t>24.04.2024 17:01</t>
  </si>
  <si>
    <t>24.04.2024 17:18</t>
  </si>
  <si>
    <t>24.04.2024 17:20</t>
  </si>
  <si>
    <t>24.04.2024 17:21</t>
  </si>
  <si>
    <t>24.04.2024 17:40</t>
  </si>
  <si>
    <t>24.04.2024 19:49</t>
  </si>
  <si>
    <t>24.04.2024 20:42</t>
  </si>
  <si>
    <t>24.04.2024 20:43</t>
  </si>
  <si>
    <t>25.04.2024 05:37</t>
  </si>
  <si>
    <t>25.04.2024 06:05</t>
  </si>
  <si>
    <t>25.04.2024 06:06</t>
  </si>
  <si>
    <t>25.04.2024 06:16</t>
  </si>
  <si>
    <t>25.04.2024 07:40</t>
  </si>
  <si>
    <t>25.04.2024 08:05</t>
  </si>
  <si>
    <t>25.04.2024 08:19</t>
  </si>
  <si>
    <t>25.04.2024 08:20</t>
  </si>
  <si>
    <t>25.04.2024 10:05</t>
  </si>
  <si>
    <t>25.04.2024 11:14</t>
  </si>
  <si>
    <t>25.04.2024 11:25</t>
  </si>
  <si>
    <t>25.04.2024 11:26</t>
  </si>
  <si>
    <t>25.04.2024 12:08</t>
  </si>
  <si>
    <t>25.04.2024 13:55</t>
  </si>
  <si>
    <t>25.04.2024 14:25</t>
  </si>
  <si>
    <t>25.04.2024 14:50</t>
  </si>
  <si>
    <t>25.04.2024 14:53</t>
  </si>
  <si>
    <t>25.04.2024 15:54</t>
  </si>
  <si>
    <t>25.04.2024 16:35</t>
  </si>
  <si>
    <t>25.04.2024 18:17</t>
  </si>
  <si>
    <t>25.04.2024 18:18</t>
  </si>
  <si>
    <t>25.04.2024 18:22</t>
  </si>
  <si>
    <t>25.04.2024 19:39</t>
  </si>
  <si>
    <t>26.04.2024 06:01</t>
  </si>
  <si>
    <t>26.04.2024 07:49</t>
  </si>
  <si>
    <t>26.04.2024 08:38</t>
  </si>
  <si>
    <t>26.04.2024 10:51</t>
  </si>
  <si>
    <t>26.04.2024 10:57</t>
  </si>
  <si>
    <t>26.04.2024 15:22</t>
  </si>
  <si>
    <t>26.04.2024 17:32</t>
  </si>
  <si>
    <t>26.04.2024 18:28</t>
  </si>
  <si>
    <t>26.04.2024 18:47</t>
  </si>
  <si>
    <t>26.04.2024 19:57</t>
  </si>
  <si>
    <t>27.04.2024 06:53</t>
  </si>
  <si>
    <t>27.04.2024 06:58</t>
  </si>
  <si>
    <t>27.04.2024 07:29</t>
  </si>
  <si>
    <t>27.04.2024 08:52</t>
  </si>
  <si>
    <t>27.04.2024 09:37</t>
  </si>
  <si>
    <t>27.04.2024 10:13</t>
  </si>
  <si>
    <t>27.04.2024 10:42</t>
  </si>
  <si>
    <t>27.04.2024 11:28</t>
  </si>
  <si>
    <t>27.04.2024 11:55</t>
  </si>
  <si>
    <t>27.04.2024 12:04</t>
  </si>
  <si>
    <t>27.04.2024 12:35</t>
  </si>
  <si>
    <t>27.04.2024 13:27</t>
  </si>
  <si>
    <t>27.04.2024 13:30</t>
  </si>
  <si>
    <t>27.04.2024 13:58</t>
  </si>
  <si>
    <t>27.04.2024 14:41</t>
  </si>
  <si>
    <t>27.04.2024 14:53</t>
  </si>
  <si>
    <t>27.04.2024 15:02</t>
  </si>
  <si>
    <t>27.04.2024 15:44</t>
  </si>
  <si>
    <t>27.04.2024 17:40</t>
  </si>
  <si>
    <t>27.04.2024 17:53</t>
  </si>
  <si>
    <t>27.04.2024 19:17</t>
  </si>
  <si>
    <t>27.04.2024 19:18</t>
  </si>
  <si>
    <t>28.04.2024 07:18</t>
  </si>
  <si>
    <t>28.04.2024 07:19</t>
  </si>
  <si>
    <t>28.04.2024 09:13</t>
  </si>
  <si>
    <t>28.04.2024 09:39</t>
  </si>
  <si>
    <t>28.04.2024 11:37</t>
  </si>
  <si>
    <t>28.04.2024 12:13</t>
  </si>
  <si>
    <t>28.04.2024 13:00</t>
  </si>
  <si>
    <t>28.04.2024 13:17</t>
  </si>
  <si>
    <t>28.04.2024 13:28</t>
  </si>
  <si>
    <t>28.04.2024 14:14</t>
  </si>
  <si>
    <t>28.04.2024 14:15</t>
  </si>
  <si>
    <t>28.04.2024 14:56</t>
  </si>
  <si>
    <t>28.04.2024 15:05</t>
  </si>
  <si>
    <t>28.04.2024 15:28</t>
  </si>
  <si>
    <t>28.04.2024 15:29</t>
  </si>
  <si>
    <t>28.04.2024 16:22</t>
  </si>
  <si>
    <t>28.04.2024 16:23</t>
  </si>
  <si>
    <t>28.04.2024 16:28</t>
  </si>
  <si>
    <t>28.04.2024 16:48</t>
  </si>
  <si>
    <t>28.04.2024 16:56</t>
  </si>
  <si>
    <t>28.04.2024 17:31</t>
  </si>
  <si>
    <t>28.04.2024 18:02</t>
  </si>
  <si>
    <t>29.04.2024 07:13</t>
  </si>
  <si>
    <t>29.04.2024 07:14</t>
  </si>
  <si>
    <t>29.04.2024 08:51</t>
  </si>
  <si>
    <t>29.04.2024 08:52</t>
  </si>
  <si>
    <t>29.04.2024 08:56</t>
  </si>
  <si>
    <t>29.04.2024 09:16</t>
  </si>
  <si>
    <t>29.04.2024 09:38</t>
  </si>
  <si>
    <t>29.04.2024 10:40</t>
  </si>
  <si>
    <t>29.04.2024 11:04</t>
  </si>
  <si>
    <t>29.04.2024 11:40</t>
  </si>
  <si>
    <t>29.04.2024 12:00</t>
  </si>
  <si>
    <t>29.04.2024 12:37</t>
  </si>
  <si>
    <t>29.04.2024 12:44</t>
  </si>
  <si>
    <t>29.04.2024 12:57</t>
  </si>
  <si>
    <t>29.04.2024 13:49</t>
  </si>
  <si>
    <t>29.04.2024 14:09</t>
  </si>
  <si>
    <t>29.04.2024 14:24</t>
  </si>
  <si>
    <t>29.04.2024 17:08</t>
  </si>
  <si>
    <t>29.04.2024 17:25</t>
  </si>
  <si>
    <t>29.04.2024 17:34</t>
  </si>
  <si>
    <t>29.04.2024 17:36</t>
  </si>
  <si>
    <t>29.04.2024 18:41</t>
  </si>
  <si>
    <t>29.04.2024 18:45</t>
  </si>
  <si>
    <t>29.04.2024 18:46</t>
  </si>
  <si>
    <t>29.04.2024 18:48</t>
  </si>
  <si>
    <t>29.04.2024 18:50</t>
  </si>
  <si>
    <t>29.04.2024 18:52</t>
  </si>
  <si>
    <t>29.04.2024 18:57</t>
  </si>
  <si>
    <t>29.04.2024 19:59</t>
  </si>
  <si>
    <t>29.04.2024 22:00</t>
  </si>
  <si>
    <t>30.04.2024 06:09</t>
  </si>
  <si>
    <t>30.04.2024 06:10</t>
  </si>
  <si>
    <t>30.04.2024 07:10</t>
  </si>
  <si>
    <t>30.04.2024 07:16</t>
  </si>
  <si>
    <t>30.04.2024 07:54</t>
  </si>
  <si>
    <t>30.04.2024 09:06</t>
  </si>
  <si>
    <t>30.04.2024 09:07</t>
  </si>
  <si>
    <t>30.04.2024 10:18</t>
  </si>
  <si>
    <t>30.04.2024 11:04</t>
  </si>
  <si>
    <t>30.04.2024 11:35</t>
  </si>
  <si>
    <t>30.04.2024 12:28</t>
  </si>
  <si>
    <t>30.04.2024 13:16</t>
  </si>
  <si>
    <t>30.04.2024 14:11</t>
  </si>
  <si>
    <t>30.04.2024 14:14</t>
  </si>
  <si>
    <t>30.04.2024 14:15</t>
  </si>
  <si>
    <t>30.04.2024 15:22</t>
  </si>
  <si>
    <t>30.04.2024 17:33</t>
  </si>
  <si>
    <t>30.04.2024 17:34</t>
  </si>
  <si>
    <t>30.04.2024 18:23</t>
  </si>
  <si>
    <t>01.05.2024 07:42</t>
  </si>
  <si>
    <t>c1acb020-65d5-4e9b-9f51-1ed55cff75a8</t>
  </si>
  <si>
    <t>445693fe-2478-46be-a463-a830d1f48aee</t>
  </si>
  <si>
    <t>24.02.2024 13:59</t>
  </si>
  <si>
    <t>c97c1aa5-c298-4c27-9cd3-0fa1777406af</t>
  </si>
  <si>
    <t>25.02.2024 10:06</t>
  </si>
  <si>
    <t>63a431c7-93f1-4eba-9447-6a81a0505853</t>
  </si>
  <si>
    <t>09.03.2024 07:28</t>
  </si>
  <si>
    <t>01.05.2024 08:38</t>
  </si>
  <si>
    <t>01.05.2024 10:12</t>
  </si>
  <si>
    <t>01.05.2024 10:30</t>
  </si>
  <si>
    <t>01.05.2024 10:41</t>
  </si>
  <si>
    <t>01.05.2024 11:11</t>
  </si>
  <si>
    <t>01.05.2024 11:23</t>
  </si>
  <si>
    <t>01.05.2024 12:22</t>
  </si>
  <si>
    <t>01.05.2024 13:39</t>
  </si>
  <si>
    <t>01.05.2024 13:49</t>
  </si>
  <si>
    <t>01.05.2024 14:12</t>
  </si>
  <si>
    <t>01.05.2024 15:44</t>
  </si>
  <si>
    <t>01.05.2024 16:39</t>
  </si>
  <si>
    <t>01.05.2024 16:52</t>
  </si>
  <si>
    <t>01.05.2024 16:53</t>
  </si>
  <si>
    <t>01.05.2024 17:16</t>
  </si>
  <si>
    <t>01.05.2024 17:17</t>
  </si>
  <si>
    <t>01.05.2024 18:29</t>
  </si>
  <si>
    <t>01.05.2024 19:02</t>
  </si>
  <si>
    <t>01.05.2024 21:49</t>
  </si>
  <si>
    <t>02.05.2024 06:27</t>
  </si>
  <si>
    <t>02.05.2024 07:00</t>
  </si>
  <si>
    <t>02.05.2024 07:13</t>
  </si>
  <si>
    <t>02.05.2024 09:34</t>
  </si>
  <si>
    <t>02.05.2024 10:06</t>
  </si>
  <si>
    <t>02.05.2024 10:43</t>
  </si>
  <si>
    <t>02.05.2024 11:28</t>
  </si>
  <si>
    <t>02.05.2024 11:46</t>
  </si>
  <si>
    <t>02.05.2024 11:51</t>
  </si>
  <si>
    <t>02.05.2024 12:29</t>
  </si>
  <si>
    <t>02.05.2024 13:31</t>
  </si>
  <si>
    <t>02.05.2024 15:53</t>
  </si>
  <si>
    <t>02.05.2024 15:59</t>
  </si>
  <si>
    <t>02.05.2024 17:13</t>
  </si>
  <si>
    <t>02.05.2024 18:02</t>
  </si>
  <si>
    <t>02.05.2024 19:01</t>
  </si>
  <si>
    <t>03.05.2024 06:19</t>
  </si>
  <si>
    <t>03.05.2024 07:16</t>
  </si>
  <si>
    <t>03.05.2024 07:23</t>
  </si>
  <si>
    <t>03.05.2024 09:23</t>
  </si>
  <si>
    <t>03.05.2024 09:29</t>
  </si>
  <si>
    <t>03.05.2024 09:35</t>
  </si>
  <si>
    <t>03.05.2024 10:22</t>
  </si>
  <si>
    <t>03.05.2024 10:30</t>
  </si>
  <si>
    <t>03.05.2024 10:32</t>
  </si>
  <si>
    <t>03.05.2024 10:41</t>
  </si>
  <si>
    <t>03.05.2024 10:49</t>
  </si>
  <si>
    <t>03.05.2024 12:11</t>
  </si>
  <si>
    <t>03.05.2024 14:29</t>
  </si>
  <si>
    <t>03.05.2024 14:31</t>
  </si>
  <si>
    <t>03.05.2024 14:32</t>
  </si>
  <si>
    <t>03.05.2024 14:33</t>
  </si>
  <si>
    <t>03.05.2024 14:34</t>
  </si>
  <si>
    <t>03.05.2024 14:35</t>
  </si>
  <si>
    <t>03.05.2024 14:36</t>
  </si>
  <si>
    <t>03.05.2024 14:38</t>
  </si>
  <si>
    <t>03.05.2024 14:39</t>
  </si>
  <si>
    <t>03.05.2024 14:40</t>
  </si>
  <si>
    <t>03.05.2024 14:42</t>
  </si>
  <si>
    <t>03.05.2024 14:43</t>
  </si>
  <si>
    <t>03.05.2024 14:45</t>
  </si>
  <si>
    <t>03.05.2024 15:31</t>
  </si>
  <si>
    <t>03.05.2024 15:39</t>
  </si>
  <si>
    <t>03.05.2024 16:00</t>
  </si>
  <si>
    <t>03.05.2024 16:16</t>
  </si>
  <si>
    <t>03.05.2024 16:55</t>
  </si>
  <si>
    <t>03.05.2024 17:29</t>
  </si>
  <si>
    <t>03.05.2024 18:15</t>
  </si>
  <si>
    <t>03.05.2024 19:28</t>
  </si>
  <si>
    <t>04.05.2024 11:18</t>
  </si>
  <si>
    <t>04.05.2024 12:20</t>
  </si>
  <si>
    <t>04.05.2024 12:53</t>
  </si>
  <si>
    <t>04.05.2024 12:54</t>
  </si>
  <si>
    <t>04.05.2024 12:55</t>
  </si>
  <si>
    <t>04.05.2024 13:15</t>
  </si>
  <si>
    <t>04.05.2024 13:19</t>
  </si>
  <si>
    <t>04.05.2024 13:27</t>
  </si>
  <si>
    <t>04.05.2024 13:28</t>
  </si>
  <si>
    <t>04.05.2024 14:58</t>
  </si>
  <si>
    <t>04.05.2024 15:00</t>
  </si>
  <si>
    <t>04.05.2024 16:37</t>
  </si>
  <si>
    <t>04.05.2024 18:28</t>
  </si>
  <si>
    <t>04.05.2024 18:29</t>
  </si>
  <si>
    <t>05.05.2024 01:25</t>
  </si>
  <si>
    <t>05.05.2024 05:35</t>
  </si>
  <si>
    <t>05.05.2024 09:00</t>
  </si>
  <si>
    <t>05.05.2024 09:02</t>
  </si>
  <si>
    <t>05.05.2024 09:03</t>
  </si>
  <si>
    <t>05.05.2024 09:55</t>
  </si>
  <si>
    <t>05.05.2024 11:00</t>
  </si>
  <si>
    <t>05.05.2024 11:03</t>
  </si>
  <si>
    <t>05.05.2024 11:04</t>
  </si>
  <si>
    <t>05.05.2024 12:00</t>
  </si>
  <si>
    <t>05.05.2024 12:01</t>
  </si>
  <si>
    <t>05.05.2024 12:11</t>
  </si>
  <si>
    <t>05.05.2024 12:15</t>
  </si>
  <si>
    <t>05.05.2024 13:14</t>
  </si>
  <si>
    <t>05.05.2024 15:48</t>
  </si>
  <si>
    <t>05.05.2024 15:49</t>
  </si>
  <si>
    <t>05.05.2024 16:18</t>
  </si>
  <si>
    <t>05.05.2024 17:29</t>
  </si>
  <si>
    <t>05.05.2024 17:43</t>
  </si>
  <si>
    <t>06.05.2024 06:49</t>
  </si>
  <si>
    <t>06.05.2024 06:52</t>
  </si>
  <si>
    <t>06.05.2024 06:57</t>
  </si>
  <si>
    <t>06.05.2024 07:22</t>
  </si>
  <si>
    <t>06.05.2024 07:32</t>
  </si>
  <si>
    <t>06.05.2024 08:58</t>
  </si>
  <si>
    <t>06.05.2024 09:00</t>
  </si>
  <si>
    <t>06.05.2024 09:17</t>
  </si>
  <si>
    <t>06.05.2024 09:18</t>
  </si>
  <si>
    <t>06.05.2024 09:33</t>
  </si>
  <si>
    <t>06.05.2024 10:09</t>
  </si>
  <si>
    <t>06.05.2024 11:00</t>
  </si>
  <si>
    <t>06.05.2024 11:10</t>
  </si>
  <si>
    <t>06.05.2024 11:18</t>
  </si>
  <si>
    <t>06.05.2024 11:40</t>
  </si>
  <si>
    <t>06.05.2024 11:44</t>
  </si>
  <si>
    <t>06.05.2024 11:48</t>
  </si>
  <si>
    <t>06.05.2024 12:07</t>
  </si>
  <si>
    <t>06.05.2024 12:42</t>
  </si>
  <si>
    <t>06.05.2024 13:02</t>
  </si>
  <si>
    <t>06.05.2024 13:11</t>
  </si>
  <si>
    <t>06.05.2024 13:36</t>
  </si>
  <si>
    <t>06.05.2024 15:12</t>
  </si>
  <si>
    <t>06.05.2024 16:43</t>
  </si>
  <si>
    <t>06.05.2024 17:19</t>
  </si>
  <si>
    <t>06.05.2024 17:20</t>
  </si>
  <si>
    <t>06.05.2024 17:23</t>
  </si>
  <si>
    <t>06.05.2024 17:43</t>
  </si>
  <si>
    <t>06.05.2024 18:17</t>
  </si>
  <si>
    <t>07.05.2024 05:50</t>
  </si>
  <si>
    <t>07.05.2024 06:02</t>
  </si>
  <si>
    <t>07.05.2024 06:06</t>
  </si>
  <si>
    <t>07.05.2024 07:00</t>
  </si>
  <si>
    <t>07.05.2024 07:34</t>
  </si>
  <si>
    <t>07.05.2024 07:35</t>
  </si>
  <si>
    <t>07.05.2024 07:36</t>
  </si>
  <si>
    <t>07.05.2024 07:37</t>
  </si>
  <si>
    <t>07.05.2024 07:40</t>
  </si>
  <si>
    <t>07.05.2024 07:45</t>
  </si>
  <si>
    <t>07.05.2024 07:46</t>
  </si>
  <si>
    <t>07.05.2024 09:11</t>
  </si>
  <si>
    <t>07.05.2024 10:44</t>
  </si>
  <si>
    <t>07.05.2024 10:48</t>
  </si>
  <si>
    <t>07.05.2024 10:53</t>
  </si>
  <si>
    <t>07.05.2024 11:01</t>
  </si>
  <si>
    <t>07.05.2024 11:02</t>
  </si>
  <si>
    <t>07.05.2024 11:35</t>
  </si>
  <si>
    <t>07.05.2024 11:52</t>
  </si>
  <si>
    <t>07.05.2024 11:58</t>
  </si>
  <si>
    <t>07.05.2024 12:01</t>
  </si>
  <si>
    <t>07.05.2024 12:12</t>
  </si>
  <si>
    <t>07.05.2024 12:34</t>
  </si>
  <si>
    <t>07.05.2024 13:12</t>
  </si>
  <si>
    <t>07.05.2024 14:24</t>
  </si>
  <si>
    <t>07.05.2024 15:29</t>
  </si>
  <si>
    <t>07.05.2024 15:54</t>
  </si>
  <si>
    <t>07.05.2024 17:24</t>
  </si>
  <si>
    <t>07.05.2024 19:42</t>
  </si>
  <si>
    <t>08.05.2024 06:05</t>
  </si>
  <si>
    <t>08.05.2024 07:07</t>
  </si>
  <si>
    <t>08.05.2024 09:23</t>
  </si>
  <si>
    <t>08.05.2024 09:38</t>
  </si>
  <si>
    <t>08.05.2024 09:43</t>
  </si>
  <si>
    <t>08.05.2024 10:00</t>
  </si>
  <si>
    <t>08.05.2024 10:06</t>
  </si>
  <si>
    <t>08.05.2024 10:07</t>
  </si>
  <si>
    <t>08.05.2024 10:17</t>
  </si>
  <si>
    <t>08.05.2024 10:46</t>
  </si>
  <si>
    <t>08.05.2024 10:59</t>
  </si>
  <si>
    <t>08.05.2024 11:35</t>
  </si>
  <si>
    <t>08.05.2024 11:36</t>
  </si>
  <si>
    <t>08.05.2024 13:26</t>
  </si>
  <si>
    <t>08.05.2024 14:23</t>
  </si>
  <si>
    <t>08.05.2024 15:46</t>
  </si>
  <si>
    <t>08.05.2024 16:08</t>
  </si>
  <si>
    <t>207a5ab8-6076-4b38-ad63-2e2f9da8efae</t>
  </si>
  <si>
    <t>08.05.2024 16:57</t>
  </si>
  <si>
    <t>08.05.2024 17:02</t>
  </si>
  <si>
    <t>08.05.2024 17:32</t>
  </si>
  <si>
    <t>08.05.2024 18:21</t>
  </si>
  <si>
    <t>08.05.2024 19:13</t>
  </si>
  <si>
    <t>08.05.2024 19:14</t>
  </si>
  <si>
    <t>08.05.2024 19:24</t>
  </si>
  <si>
    <t>08.05.2024 19:42</t>
  </si>
  <si>
    <t>08.05.2024 19:43</t>
  </si>
  <si>
    <t>09.05.2024 05:31</t>
  </si>
  <si>
    <t>09.05.2024 06:32</t>
  </si>
  <si>
    <t>09.05.2024 07:22</t>
  </si>
  <si>
    <t>09.05.2024 09:55</t>
  </si>
  <si>
    <t>09.05.2024 10:20</t>
  </si>
  <si>
    <t>09.05.2024 10:42</t>
  </si>
  <si>
    <t>09.05.2024 10:45</t>
  </si>
  <si>
    <t>09.05.2024 11:51</t>
  </si>
  <si>
    <t>09.05.2024 12:36</t>
  </si>
  <si>
    <t>09.05.2024 12:37</t>
  </si>
  <si>
    <t>09.05.2024 12:40</t>
  </si>
  <si>
    <t>09.05.2024 12:41</t>
  </si>
  <si>
    <t>09.05.2024 12:42</t>
  </si>
  <si>
    <t>09.05.2024 14:29</t>
  </si>
  <si>
    <t>09.05.2024 15:29</t>
  </si>
  <si>
    <t>09.05.2024 16:12</t>
  </si>
  <si>
    <t>09.05.2024 16:59</t>
  </si>
  <si>
    <t>09.05.2024 17:36</t>
  </si>
  <si>
    <t>09.05.2024 18:06</t>
  </si>
  <si>
    <t>09.05.2024 18:15</t>
  </si>
  <si>
    <t>09.05.2024 18:16</t>
  </si>
  <si>
    <t>10.05.2024 09:52</t>
  </si>
  <si>
    <t>10.05.2024 13:11</t>
  </si>
  <si>
    <t>10.05.2024 13:12</t>
  </si>
  <si>
    <t>10.05.2024 13:31</t>
  </si>
  <si>
    <t>10.05.2024 13:39</t>
  </si>
  <si>
    <t>10.05.2024 14:09</t>
  </si>
  <si>
    <t>10.05.2024 14:10</t>
  </si>
  <si>
    <t>10.05.2024 14:43</t>
  </si>
  <si>
    <t>10.05.2024 16:37</t>
  </si>
  <si>
    <t>10.05.2024 17:25</t>
  </si>
  <si>
    <t>10.05.2024 18:32</t>
  </si>
  <si>
    <t>10.05.2024 19:39</t>
  </si>
  <si>
    <t>10.05.2024 19:51</t>
  </si>
  <si>
    <t>11.05.2024 07:04</t>
  </si>
  <si>
    <t>11.05.2024 08:24</t>
  </si>
  <si>
    <t>11.05.2024 09:12</t>
  </si>
  <si>
    <t>11.05.2024 09:13</t>
  </si>
  <si>
    <t>11.05.2024 10:31</t>
  </si>
  <si>
    <t>11.05.2024 10:54</t>
  </si>
  <si>
    <t>11.05.2024 12:32</t>
  </si>
  <si>
    <t>11.05.2024 12:54</t>
  </si>
  <si>
    <t>11.05.2024 13:14</t>
  </si>
  <si>
    <t>11.05.2024 13:32</t>
  </si>
  <si>
    <t>11.05.2024 14:01</t>
  </si>
  <si>
    <t>11.05.2024 14:24</t>
  </si>
  <si>
    <t>11.05.2024 15:22</t>
  </si>
  <si>
    <t>11.05.2024 15:24</t>
  </si>
  <si>
    <t>11.05.2024 15:48</t>
  </si>
  <si>
    <t>11.05.2024 15:52</t>
  </si>
  <si>
    <t>11.05.2024 16:33</t>
  </si>
  <si>
    <t>11.05.2024 16:55</t>
  </si>
  <si>
    <t>11.05.2024 17:23</t>
  </si>
  <si>
    <t>11.05.2024 17:24</t>
  </si>
  <si>
    <t>11.05.2024 19:26</t>
  </si>
  <si>
    <t>11.05.2024 19:34</t>
  </si>
  <si>
    <t>12.05.2024 07:03</t>
  </si>
  <si>
    <t>12.05.2024 08:55</t>
  </si>
  <si>
    <t>12.05.2024 09:01</t>
  </si>
  <si>
    <t>12.05.2024 09:02</t>
  </si>
  <si>
    <t>12.05.2024 10:13</t>
  </si>
  <si>
    <t>12.05.2024 10:14</t>
  </si>
  <si>
    <t>12.05.2024 10:18</t>
  </si>
  <si>
    <t>12.05.2024 11:24</t>
  </si>
  <si>
    <t>12.05.2024 11:28</t>
  </si>
  <si>
    <t>12.05.2024 11:51</t>
  </si>
  <si>
    <t>12.05.2024 11:52</t>
  </si>
  <si>
    <t>12.05.2024 12:59</t>
  </si>
  <si>
    <t>12.05.2024 13:09</t>
  </si>
  <si>
    <t>12.05.2024 13:10</t>
  </si>
  <si>
    <t>12.05.2024 13:56</t>
  </si>
  <si>
    <t>12.05.2024 14:24</t>
  </si>
  <si>
    <t>12.05.2024 14:49</t>
  </si>
  <si>
    <t>12.05.2024 15:50</t>
  </si>
  <si>
    <t>12.05.2024 16:33</t>
  </si>
  <si>
    <t>12.05.2024 16:37</t>
  </si>
  <si>
    <t>12.05.2024 16:42</t>
  </si>
  <si>
    <t>12.05.2024 16:44</t>
  </si>
  <si>
    <t>12.05.2024 17:24</t>
  </si>
  <si>
    <t>12.05.2024 18:13</t>
  </si>
  <si>
    <t>12.05.2024 19:01</t>
  </si>
  <si>
    <t>13.05.2024 08:01</t>
  </si>
  <si>
    <t>13.05.2024 09:36</t>
  </si>
  <si>
    <t>13.05.2024 10:18</t>
  </si>
  <si>
    <t>13.05.2024 13:16</t>
  </si>
  <si>
    <t>13.05.2024 13:38</t>
  </si>
  <si>
    <t>13.05.2024 17:50</t>
  </si>
  <si>
    <t>14.05.2024 06:59</t>
  </si>
  <si>
    <t>14.05.2024 07:20</t>
  </si>
  <si>
    <t>14.05.2024 07:27</t>
  </si>
  <si>
    <t>14.05.2024 07:28</t>
  </si>
  <si>
    <t>14.05.2024 07:31</t>
  </si>
  <si>
    <t>14.05.2024 07:33</t>
  </si>
  <si>
    <t>14.05.2024 07:37</t>
  </si>
  <si>
    <t>14.05.2024 07:39</t>
  </si>
  <si>
    <t>14.05.2024 07:40</t>
  </si>
  <si>
    <t>14.05.2024 07:42</t>
  </si>
  <si>
    <t>14.05.2024 07:43</t>
  </si>
  <si>
    <t>14.05.2024 07:44</t>
  </si>
  <si>
    <t>14.05.2024 08:21</t>
  </si>
  <si>
    <t>14.05.2024 09:33</t>
  </si>
  <si>
    <t>14.05.2024 11:01</t>
  </si>
  <si>
    <t>14.05.2024 13:17</t>
  </si>
  <si>
    <t>14.05.2024 14:51</t>
  </si>
  <si>
    <t>14.05.2024 16:37</t>
  </si>
  <si>
    <t>14.05.2024 16:51</t>
  </si>
  <si>
    <t>14.05.2024 17:08</t>
  </si>
  <si>
    <t>14.05.2024 17:25</t>
  </si>
  <si>
    <t>14.05.2024 17:28</t>
  </si>
  <si>
    <t>14.05.2024 17:53</t>
  </si>
  <si>
    <t>14.05.2024 18:26</t>
  </si>
  <si>
    <t>15.05.2024 07:56</t>
  </si>
  <si>
    <t>15.05.2024 07:57</t>
  </si>
  <si>
    <t>15.05.2024 09:18</t>
  </si>
  <si>
    <t>15.05.2024 11:55</t>
  </si>
  <si>
    <t>15.05.2024 11:56</t>
  </si>
  <si>
    <t>15.05.2024 12:38</t>
  </si>
  <si>
    <t>15.05.2024 14:17</t>
  </si>
  <si>
    <t>15.05.2024 15:29</t>
  </si>
  <si>
    <t>15.05.2024 16:36</t>
  </si>
  <si>
    <t>15.05.2024 17:29</t>
  </si>
  <si>
    <t>15.05.2024 18:43</t>
  </si>
  <si>
    <t>15.05.2024 18:44</t>
  </si>
  <si>
    <t>16.05.2024 04:42</t>
  </si>
  <si>
    <t>16.05.2024 05:50</t>
  </si>
  <si>
    <t>16.05.2024 10:02</t>
  </si>
  <si>
    <t>16.05.2024 10:39</t>
  </si>
  <si>
    <t>16.05.2024 11:28</t>
  </si>
  <si>
    <t>16.05.2024 11:29</t>
  </si>
  <si>
    <t>16.05.2024 11:31</t>
  </si>
  <si>
    <t>16.05.2024 15:32</t>
  </si>
  <si>
    <t>16.05.2024 15:42</t>
  </si>
  <si>
    <t>16.05.2024 16:49</t>
  </si>
  <si>
    <t>16.05.2024 16:50</t>
  </si>
  <si>
    <t>16.05.2024 17:40</t>
  </si>
  <si>
    <t>16.05.2024 19:43</t>
  </si>
  <si>
    <t>17.05.2024 07:03</t>
  </si>
  <si>
    <t>17.05.2024 08:12</t>
  </si>
  <si>
    <t>17.05.2024 08:48</t>
  </si>
  <si>
    <t>17.05.2024 09:46</t>
  </si>
  <si>
    <t>17.05.2024 09:56</t>
  </si>
  <si>
    <t>17.05.2024 10:08</t>
  </si>
  <si>
    <t>17.05.2024 10:49</t>
  </si>
  <si>
    <t>17.05.2024 11:12</t>
  </si>
  <si>
    <t>17.05.2024 11:57</t>
  </si>
  <si>
    <t>17.05.2024 12:05</t>
  </si>
  <si>
    <t>17.05.2024 12:09</t>
  </si>
  <si>
    <t>17.05.2024 12:15</t>
  </si>
  <si>
    <t>17.05.2024 12:16</t>
  </si>
  <si>
    <t>17.05.2024 13:40</t>
  </si>
  <si>
    <t>17.05.2024 15:21</t>
  </si>
  <si>
    <t>17.05.2024 17:52</t>
  </si>
  <si>
    <t>17.05.2024 18:21</t>
  </si>
  <si>
    <t>17.05.2024 18:43</t>
  </si>
  <si>
    <t>17.05.2024 21:15</t>
  </si>
  <si>
    <t>17.05.2024 21:16</t>
  </si>
  <si>
    <t>17.05.2024 21:17</t>
  </si>
  <si>
    <t>17.05.2024 21:18</t>
  </si>
  <si>
    <t>17.05.2024 21:54</t>
  </si>
  <si>
    <t>18.05.2024 07:17</t>
  </si>
  <si>
    <t>18.05.2024 07:23</t>
  </si>
  <si>
    <t>18.05.2024 07:24</t>
  </si>
  <si>
    <t>18.05.2024 09:14</t>
  </si>
  <si>
    <t>18.05.2024 09:45</t>
  </si>
  <si>
    <t>18.05.2024 10:38</t>
  </si>
  <si>
    <t>18.05.2024 10:48</t>
  </si>
  <si>
    <t>18.05.2024 11:33</t>
  </si>
  <si>
    <t>18.05.2024 11:34</t>
  </si>
  <si>
    <t>18.05.2024 13:06</t>
  </si>
  <si>
    <t>18.05.2024 13:09</t>
  </si>
  <si>
    <t>18.05.2024 13:49</t>
  </si>
  <si>
    <t>18.05.2024 13:54</t>
  </si>
  <si>
    <t>18.05.2024 13:55</t>
  </si>
  <si>
    <t>18.05.2024 13:57</t>
  </si>
  <si>
    <t>18.05.2024 13:59</t>
  </si>
  <si>
    <t>18.05.2024 14:57</t>
  </si>
  <si>
    <t>18.05.2024 15:44</t>
  </si>
  <si>
    <t>18.05.2024 15:45</t>
  </si>
  <si>
    <t>18.05.2024 15:46</t>
  </si>
  <si>
    <t>18.05.2024 15:49</t>
  </si>
  <si>
    <t>18.05.2024 16:19</t>
  </si>
  <si>
    <t>19.05.2024 08:04</t>
  </si>
  <si>
    <t>19.05.2024 08:07</t>
  </si>
  <si>
    <t>19.05.2024 10:33</t>
  </si>
  <si>
    <t>19.05.2024 11:51</t>
  </si>
  <si>
    <t>19.05.2024 12:00</t>
  </si>
  <si>
    <t>19.05.2024 13:02</t>
  </si>
  <si>
    <t>19.05.2024 15:04</t>
  </si>
  <si>
    <t>19.05.2024 15:08</t>
  </si>
  <si>
    <t>19.05.2024 16:45</t>
  </si>
  <si>
    <t>19.05.2024 16:46</t>
  </si>
  <si>
    <t>19.05.2024 16:47</t>
  </si>
  <si>
    <t>19.05.2024 18:50</t>
  </si>
  <si>
    <t>19.05.2024 19:14</t>
  </si>
  <si>
    <t>19.05.2024 19:15</t>
  </si>
  <si>
    <t>20.05.2024 05:06</t>
  </si>
  <si>
    <t>20.05.2024 05:39</t>
  </si>
  <si>
    <t>20.05.2024 09:03</t>
  </si>
  <si>
    <t>20.05.2024 09:27</t>
  </si>
  <si>
    <t>20.05.2024 10:36</t>
  </si>
  <si>
    <t>20.05.2024 10:46</t>
  </si>
  <si>
    <t>20.05.2024 12:44</t>
  </si>
  <si>
    <t>20.05.2024 14:07</t>
  </si>
  <si>
    <t>20.05.2024 16:15</t>
  </si>
  <si>
    <t>20.05.2024 16:19</t>
  </si>
  <si>
    <t>20.05.2024 17:32</t>
  </si>
  <si>
    <t>20.05.2024 18:15</t>
  </si>
  <si>
    <t>20.05.2024 19:15</t>
  </si>
  <si>
    <t>21.05.2024 09:27</t>
  </si>
  <si>
    <t>21.05.2024 09:28</t>
  </si>
  <si>
    <t>21.05.2024 09:29</t>
  </si>
  <si>
    <t>21.05.2024 09:31</t>
  </si>
  <si>
    <t>21.05.2024 10:23</t>
  </si>
  <si>
    <t>21.05.2024 10:25</t>
  </si>
  <si>
    <t>21.05.2024 11:15</t>
  </si>
  <si>
    <t>21.05.2024 11:31</t>
  </si>
  <si>
    <t>21.05.2024 11:32</t>
  </si>
  <si>
    <t>21.05.2024 11:39</t>
  </si>
  <si>
    <t>21.05.2024 12:07</t>
  </si>
  <si>
    <t>21.05.2024 12:08</t>
  </si>
  <si>
    <t>21.05.2024 12:10</t>
  </si>
  <si>
    <t>21.05.2024 12:12</t>
  </si>
  <si>
    <t>21.05.2024 12:13</t>
  </si>
  <si>
    <t>21.05.2024 12:15</t>
  </si>
  <si>
    <t>21.05.2024 12:18</t>
  </si>
  <si>
    <t>21.05.2024 12:19</t>
  </si>
  <si>
    <t>21.05.2024 12:20</t>
  </si>
  <si>
    <t>21.05.2024 12:21</t>
  </si>
  <si>
    <t>21.05.2024 12:24</t>
  </si>
  <si>
    <t>21.05.2024 12:50</t>
  </si>
  <si>
    <t>21.05.2024 13:13</t>
  </si>
  <si>
    <t>21.05.2024 13:33</t>
  </si>
  <si>
    <t>21.05.2024 13:43</t>
  </si>
  <si>
    <t>21.05.2024 13:45</t>
  </si>
  <si>
    <t>21.05.2024 14:18</t>
  </si>
  <si>
    <t>21.05.2024 16:25</t>
  </si>
  <si>
    <t>21.05.2024 17:41</t>
  </si>
  <si>
    <t>21.05.2024 20:14</t>
  </si>
  <si>
    <t>21.05.2024 20:16</t>
  </si>
  <si>
    <t>22.05.2024 05:53</t>
  </si>
  <si>
    <t>22.05.2024 08:17</t>
  </si>
  <si>
    <t>22.05.2024 09:02</t>
  </si>
  <si>
    <t>22.05.2024 09:37</t>
  </si>
  <si>
    <t>22.05.2024 10:15</t>
  </si>
  <si>
    <t>22.05.2024 12:50</t>
  </si>
  <si>
    <t>22.05.2024 12:51</t>
  </si>
  <si>
    <t>22.05.2024 13:28</t>
  </si>
  <si>
    <t>22.05.2024 14:46</t>
  </si>
  <si>
    <t>22.05.2024 15:33</t>
  </si>
  <si>
    <t>22.05.2024 15:56</t>
  </si>
  <si>
    <t>22.05.2024 15:57</t>
  </si>
  <si>
    <t>22.05.2024 16:51</t>
  </si>
  <si>
    <t>22.05.2024 17:43</t>
  </si>
  <si>
    <t>22.05.2024 17:48</t>
  </si>
  <si>
    <t>22.05.2024 17:53</t>
  </si>
  <si>
    <t>22.05.2024 17:58</t>
  </si>
  <si>
    <t>22.05.2024 18:42</t>
  </si>
  <si>
    <t>23.05.2024 05:02</t>
  </si>
  <si>
    <t>23.05.2024 10:09</t>
  </si>
  <si>
    <t>23.05.2024 11:06</t>
  </si>
  <si>
    <t>23.05.2024 11:12</t>
  </si>
  <si>
    <t>23.05.2024 11:13</t>
  </si>
  <si>
    <t>23.05.2024 11:17</t>
  </si>
  <si>
    <t>23.05.2024 11:34</t>
  </si>
  <si>
    <t>23.05.2024 11:53</t>
  </si>
  <si>
    <t>23.05.2024 14:21</t>
  </si>
  <si>
    <t>23.05.2024 14:22</t>
  </si>
  <si>
    <t>23.05.2024 15:10</t>
  </si>
  <si>
    <t>23.05.2024 15:13</t>
  </si>
  <si>
    <t>23.05.2024 15:28</t>
  </si>
  <si>
    <t>23.05.2024 15:40</t>
  </si>
  <si>
    <t>23.05.2024 16:05</t>
  </si>
  <si>
    <t>23.05.2024 17:10</t>
  </si>
  <si>
    <t>23.05.2024 17:50</t>
  </si>
  <si>
    <t>23.05.2024 18:37</t>
  </si>
  <si>
    <t>24.05.2024 06:41</t>
  </si>
  <si>
    <t>24.05.2024 07:40</t>
  </si>
  <si>
    <t>24.05.2024 09:16</t>
  </si>
  <si>
    <t>24.05.2024 09:17</t>
  </si>
  <si>
    <t>24.05.2024 09:55</t>
  </si>
  <si>
    <t>24.05.2024 09:56</t>
  </si>
  <si>
    <t>24.05.2024 09:57</t>
  </si>
  <si>
    <t>24.05.2024 09:58</t>
  </si>
  <si>
    <t>24.05.2024 12:23</t>
  </si>
  <si>
    <t>24.05.2024 12:35</t>
  </si>
  <si>
    <t>24.05.2024 12:47</t>
  </si>
  <si>
    <t>24.05.2024 13:03</t>
  </si>
  <si>
    <t>24.05.2024 15:04</t>
  </si>
  <si>
    <t>24.05.2024 15:11</t>
  </si>
  <si>
    <t>24.05.2024 15:31</t>
  </si>
  <si>
    <t>24.05.2024 16:10</t>
  </si>
  <si>
    <t>24.05.2024 16:43</t>
  </si>
  <si>
    <t>24.05.2024 16:46</t>
  </si>
  <si>
    <t>24.05.2024 17:04</t>
  </si>
  <si>
    <t>24.05.2024 17:17</t>
  </si>
  <si>
    <t>24.05.2024 17:24</t>
  </si>
  <si>
    <t>24.05.2024 18:09</t>
  </si>
  <si>
    <t>24.05.2024 18:16</t>
  </si>
  <si>
    <t>24.05.2024 18:37</t>
  </si>
  <si>
    <t>24.05.2024 18:39</t>
  </si>
  <si>
    <t>24.05.2024 19:25</t>
  </si>
  <si>
    <t>24.05.2024 19:41</t>
  </si>
  <si>
    <t>24.05.2024 19:46</t>
  </si>
  <si>
    <t>24.05.2024 19:48</t>
  </si>
  <si>
    <t>24.05.2024 19:50</t>
  </si>
  <si>
    <t>24.05.2024 19:52</t>
  </si>
  <si>
    <t>25.05.2024 08:08</t>
  </si>
  <si>
    <t>25.05.2024 10:12</t>
  </si>
  <si>
    <t>25.05.2024 10:34</t>
  </si>
  <si>
    <t>25.05.2024 11:42</t>
  </si>
  <si>
    <t>25.05.2024 12:42</t>
  </si>
  <si>
    <t>25.05.2024 14:28</t>
  </si>
  <si>
    <t>25.05.2024 15:58</t>
  </si>
  <si>
    <t>25.05.2024 16:50</t>
  </si>
  <si>
    <t>25.05.2024 17:58</t>
  </si>
  <si>
    <t>25.05.2024 19:25</t>
  </si>
  <si>
    <t>26.05.2024 09:43</t>
  </si>
  <si>
    <t>26.05.2024 09:55</t>
  </si>
  <si>
    <t>26.05.2024 10:56</t>
  </si>
  <si>
    <t>26.05.2024 11:27</t>
  </si>
  <si>
    <t>26.05.2024 12:44</t>
  </si>
  <si>
    <t>26.05.2024 15:13</t>
  </si>
  <si>
    <t>26.05.2024 16:17</t>
  </si>
  <si>
    <t>26.05.2024 16:18</t>
  </si>
  <si>
    <t>26.05.2024 16:57</t>
  </si>
  <si>
    <t>26.05.2024 17:05</t>
  </si>
  <si>
    <t>26.05.2024 18:43</t>
  </si>
  <si>
    <t>26.05.2024 18:45</t>
  </si>
  <si>
    <t>26.05.2024 18:46</t>
  </si>
  <si>
    <t>26.05.2024 19:59</t>
  </si>
  <si>
    <t>27.05.2024 06:46</t>
  </si>
  <si>
    <t>27.05.2024 14:45</t>
  </si>
  <si>
    <t>27.05.2024 14:46</t>
  </si>
  <si>
    <t>27.05.2024 14:48</t>
  </si>
  <si>
    <t>27.05.2024 15:48</t>
  </si>
  <si>
    <t>27.05.2024 16:30</t>
  </si>
  <si>
    <t>27.05.2024 17:19</t>
  </si>
  <si>
    <t>4ce10821-eb77-4317-88f5-6d1f999d0c1d</t>
  </si>
  <si>
    <t>27.05.2024 17:31</t>
  </si>
  <si>
    <t>27.05.2024 17:32</t>
  </si>
  <si>
    <t>27.05.2024 17:34</t>
  </si>
  <si>
    <t>27.05.2024 18:03</t>
  </si>
  <si>
    <t>28.05.2024 05:30</t>
  </si>
  <si>
    <t>28.05.2024 05:45</t>
  </si>
  <si>
    <t>28.05.2024 11:17</t>
  </si>
  <si>
    <t>28.05.2024 12:03</t>
  </si>
  <si>
    <t>28.05.2024 14:14</t>
  </si>
  <si>
    <t>28.05.2024 14:28</t>
  </si>
  <si>
    <t>28.05.2024 15:03</t>
  </si>
  <si>
    <t>28.05.2024 15:05</t>
  </si>
  <si>
    <t>28.05.2024 15:12</t>
  </si>
  <si>
    <t>28.05.2024 15:48</t>
  </si>
  <si>
    <t>28.05.2024 16:32</t>
  </si>
  <si>
    <t>28.05.2024 17:01</t>
  </si>
  <si>
    <t>28.05.2024 18:40</t>
  </si>
  <si>
    <t>28.05.2024 19:40</t>
  </si>
  <si>
    <t>29.05.2024 06:24</t>
  </si>
  <si>
    <t>29.05.2024 07:04</t>
  </si>
  <si>
    <t>29.05.2024 07:07</t>
  </si>
  <si>
    <t>29.05.2024 08:16</t>
  </si>
  <si>
    <t>29.05.2024 08:18</t>
  </si>
  <si>
    <t>29.05.2024 08:19</t>
  </si>
  <si>
    <t>29.05.2024 08:22</t>
  </si>
  <si>
    <t>29.05.2024 09:16</t>
  </si>
  <si>
    <t>29.05.2024 09:41</t>
  </si>
  <si>
    <t>29.05.2024 10:27</t>
  </si>
  <si>
    <t>29.05.2024 10:51</t>
  </si>
  <si>
    <t>29.05.2024 12:02</t>
  </si>
  <si>
    <t>29.05.2024 12:10</t>
  </si>
  <si>
    <t>29.05.2024 12:11</t>
  </si>
  <si>
    <t>29.05.2024 12:59</t>
  </si>
  <si>
    <t>29.05.2024 13:21</t>
  </si>
  <si>
    <t>29.05.2024 13:25</t>
  </si>
  <si>
    <t>29.05.2024 13:26</t>
  </si>
  <si>
    <t>29.05.2024 14:11</t>
  </si>
  <si>
    <t>29.05.2024 15:41</t>
  </si>
  <si>
    <t>29.05.2024 16:54</t>
  </si>
  <si>
    <t>29.05.2024 16:58</t>
  </si>
  <si>
    <t>29.05.2024 17:42</t>
  </si>
  <si>
    <t>30.05.2024 06:32</t>
  </si>
  <si>
    <t>30.05.2024 07:50</t>
  </si>
  <si>
    <t>30.05.2024 09:32</t>
  </si>
  <si>
    <t>30.05.2024 09:59</t>
  </si>
  <si>
    <t>30.05.2024 10:00</t>
  </si>
  <si>
    <t>30.05.2024 10:47</t>
  </si>
  <si>
    <t>30.05.2024 13:24</t>
  </si>
  <si>
    <t>30.05.2024 15:03</t>
  </si>
  <si>
    <t>30.05.2024 15:06</t>
  </si>
  <si>
    <t>30.05.2024 15:40</t>
  </si>
  <si>
    <t>30.05.2024 15:42</t>
  </si>
  <si>
    <t>30.05.2024 16:06</t>
  </si>
  <si>
    <t>30.05.2024 18:03</t>
  </si>
  <si>
    <t>30.05.2024 18:04</t>
  </si>
  <si>
    <t>30.05.2024 19:37</t>
  </si>
  <si>
    <t>30.05.2024 19:43</t>
  </si>
  <si>
    <t>31.05.2024 08:11</t>
  </si>
  <si>
    <t>31.05.2024 08:58</t>
  </si>
  <si>
    <t>31.05.2024 08:59</t>
  </si>
  <si>
    <t>31.05.2024 09:08</t>
  </si>
  <si>
    <t>31.05.2024 09:09</t>
  </si>
  <si>
    <t>31.05.2024 09:10</t>
  </si>
  <si>
    <t>31.05.2024 09:29</t>
  </si>
  <si>
    <t>31.05.2024 10:59</t>
  </si>
  <si>
    <t>31.05.2024 11:44</t>
  </si>
  <si>
    <t>31.05.2024 11:57</t>
  </si>
  <si>
    <t>31.05.2024 12:04</t>
  </si>
  <si>
    <t>31.05.2024 15:23</t>
  </si>
  <si>
    <t>31.05.2024 15:25</t>
  </si>
  <si>
    <t>31.05.2024 17:00</t>
  </si>
  <si>
    <t>31.05.2024 17:52</t>
  </si>
  <si>
    <t>31.05.2024 17:53</t>
  </si>
  <si>
    <t>31.05.2024 19:10</t>
  </si>
  <si>
    <t>31.05.2024 19:26</t>
  </si>
  <si>
    <t>31.05.2024 19:27</t>
  </si>
  <si>
    <t>31.05.2024 19:28</t>
  </si>
  <si>
    <t>31.05.2024 19:38</t>
  </si>
  <si>
    <t>01.06.2024 05:22</t>
  </si>
  <si>
    <t>01.06.2024 06:02</t>
  </si>
  <si>
    <t>01.06.2024 06:03</t>
  </si>
  <si>
    <t>01.06.2024 06:06</t>
  </si>
  <si>
    <t>01.06.2024 08:30</t>
  </si>
  <si>
    <t>01.06.2024 08:53</t>
  </si>
  <si>
    <t>01.06.2024 09:05</t>
  </si>
  <si>
    <t>01.06.2024 09:08</t>
  </si>
  <si>
    <t>01.06.2024 09:44</t>
  </si>
  <si>
    <t>01.06.2024 11:16</t>
  </si>
  <si>
    <t>01.06.2024 11:19</t>
  </si>
  <si>
    <t>01.06.2024 11:30</t>
  </si>
  <si>
    <t>01.06.2024 12:26</t>
  </si>
  <si>
    <t>01.06.2024 15:42</t>
  </si>
  <si>
    <t>01.06.2024 16:16</t>
  </si>
  <si>
    <t>01.06.2024 16:17</t>
  </si>
  <si>
    <t>01.06.2024 16:19</t>
  </si>
  <si>
    <t>01.06.2024 16:20</t>
  </si>
  <si>
    <t>01.06.2024 16:21</t>
  </si>
  <si>
    <t>01.06.2024 16:59</t>
  </si>
  <si>
    <t>01.06.2024 17:08</t>
  </si>
  <si>
    <t>01.06.2024 17:09</t>
  </si>
  <si>
    <t>01.06.2024 17:41</t>
  </si>
  <si>
    <t>01.06.2024 18:53</t>
  </si>
  <si>
    <t>01.06.2024 20:08</t>
  </si>
  <si>
    <t>02.06.2024 08:00</t>
  </si>
  <si>
    <t>02.06.2024 08:17</t>
  </si>
  <si>
    <t>02.06.2024 08:18</t>
  </si>
  <si>
    <t>02.06.2024 08:20</t>
  </si>
  <si>
    <t>02.06.2024 08:53</t>
  </si>
  <si>
    <t>02.06.2024 09:06</t>
  </si>
  <si>
    <t>02.06.2024 09:07</t>
  </si>
  <si>
    <t>02.06.2024 10:04</t>
  </si>
  <si>
    <t>02.06.2024 11:38</t>
  </si>
  <si>
    <t>02.06.2024 11:46</t>
  </si>
  <si>
    <t>02.06.2024 12:48</t>
  </si>
  <si>
    <t>02.06.2024 12:51</t>
  </si>
  <si>
    <t>02.06.2024 12:53</t>
  </si>
  <si>
    <t>02.06.2024 15:45</t>
  </si>
  <si>
    <t>02.06.2024 16:01</t>
  </si>
  <si>
    <t>02.06.2024 16:22</t>
  </si>
  <si>
    <t>02.06.2024 16:23</t>
  </si>
  <si>
    <t>02.06.2024 18:51</t>
  </si>
  <si>
    <t>02.06.2024 20:06</t>
  </si>
  <si>
    <t>02.06.2024 20:19</t>
  </si>
  <si>
    <t>03.06.2024 07:11</t>
  </si>
  <si>
    <t>03.06.2024 07:46</t>
  </si>
  <si>
    <t>03.06.2024 08:56</t>
  </si>
  <si>
    <t>03.06.2024 09:05</t>
  </si>
  <si>
    <t>03.06.2024 09:25</t>
  </si>
  <si>
    <t>03.06.2024 10:28</t>
  </si>
  <si>
    <t>03.06.2024 10:38</t>
  </si>
  <si>
    <t>03.06.2024 10:39</t>
  </si>
  <si>
    <t>03.06.2024 12:55</t>
  </si>
  <si>
    <t>03.06.2024 16:43</t>
  </si>
  <si>
    <t>03.06.2024 17:11</t>
  </si>
  <si>
    <t>03.06.2024 18:05</t>
  </si>
  <si>
    <t>03.06.2024 18:06</t>
  </si>
  <si>
    <t>03.06.2024 19:48</t>
  </si>
  <si>
    <t>04.06.2024 05:54</t>
  </si>
  <si>
    <t>04.06.2024 07:22</t>
  </si>
  <si>
    <t>04.06.2024 07:26</t>
  </si>
  <si>
    <t>04.06.2024 08:48</t>
  </si>
  <si>
    <t>04.06.2024 09:53</t>
  </si>
  <si>
    <t>04.06.2024 10:05</t>
  </si>
  <si>
    <t>04.06.2024 10:41</t>
  </si>
  <si>
    <t>04.06.2024 11:00</t>
  </si>
  <si>
    <t>04.06.2024 11:38</t>
  </si>
  <si>
    <t>04.06.2024 11:41</t>
  </si>
  <si>
    <t>04.06.2024 12:17</t>
  </si>
  <si>
    <t>04.06.2024 12:18</t>
  </si>
  <si>
    <t>04.06.2024 12:19</t>
  </si>
  <si>
    <t>04.06.2024 12:24</t>
  </si>
  <si>
    <t>04.06.2024 12:40</t>
  </si>
  <si>
    <t>04.06.2024 12:56</t>
  </si>
  <si>
    <t>04.06.2024 14:22</t>
  </si>
  <si>
    <t>04.06.2024 16:42</t>
  </si>
  <si>
    <t>04.06.2024 17:02</t>
  </si>
  <si>
    <t>04.06.2024 17:03</t>
  </si>
  <si>
    <t>04.06.2024 17:53</t>
  </si>
  <si>
    <t>04.06.2024 18:12</t>
  </si>
  <si>
    <t>04.06.2024 20:07</t>
  </si>
  <si>
    <t>05.06.2024 05:19</t>
  </si>
  <si>
    <t>05.06.2024 06:24</t>
  </si>
  <si>
    <t>05.06.2024 08:46</t>
  </si>
  <si>
    <t>05.06.2024 08:52</t>
  </si>
  <si>
    <t>05.06.2024 09:26</t>
  </si>
  <si>
    <t>05.06.2024 10:04</t>
  </si>
  <si>
    <t>05.06.2024 10:41</t>
  </si>
  <si>
    <t>05.06.2024 10:52</t>
  </si>
  <si>
    <t>05.06.2024 11:15</t>
  </si>
  <si>
    <t>05.06.2024 11:17</t>
  </si>
  <si>
    <t>05.06.2024 12:03</t>
  </si>
  <si>
    <t>05.06.2024 14:26</t>
  </si>
  <si>
    <t>05.06.2024 14:37</t>
  </si>
  <si>
    <t>05.06.2024 17:05</t>
  </si>
  <si>
    <t>05.06.2024 17:07</t>
  </si>
  <si>
    <t>05.06.2024 17:28</t>
  </si>
  <si>
    <t>05.06.2024 17:38</t>
  </si>
  <si>
    <t>05.06.2024 17:42</t>
  </si>
  <si>
    <t>05.06.2024 18:22</t>
  </si>
  <si>
    <t>05.06.2024 18:25</t>
  </si>
  <si>
    <t>05.06.2024 18:28</t>
  </si>
  <si>
    <t>06.06.2024 06:07</t>
  </si>
  <si>
    <t>06.06.2024 06:08</t>
  </si>
  <si>
    <t>06.06.2024 06:12</t>
  </si>
  <si>
    <t>06.06.2024 08:17</t>
  </si>
  <si>
    <t>06.06.2024 09:18</t>
  </si>
  <si>
    <t>06.06.2024 09:22</t>
  </si>
  <si>
    <t>06.06.2024 09:23</t>
  </si>
  <si>
    <t>06.06.2024 09:38</t>
  </si>
  <si>
    <t>06.06.2024 10:53</t>
  </si>
  <si>
    <t>06.06.2024 10:54</t>
  </si>
  <si>
    <t>06.06.2024 11:00</t>
  </si>
  <si>
    <t>06.06.2024 11:07</t>
  </si>
  <si>
    <t>06.06.2024 11:17</t>
  </si>
  <si>
    <t>06.06.2024 12:35</t>
  </si>
  <si>
    <t>06.06.2024 13:24</t>
  </si>
  <si>
    <t>06.06.2024 15:03</t>
  </si>
  <si>
    <t>06.06.2024 17:15</t>
  </si>
  <si>
    <t>06.06.2024 17:16</t>
  </si>
  <si>
    <t>06.06.2024 18:58</t>
  </si>
  <si>
    <t>06.06.2024 19:32</t>
  </si>
  <si>
    <t>07.06.2024 10:59</t>
  </si>
  <si>
    <t>07.06.2024 11:01</t>
  </si>
  <si>
    <t>07.06.2024 11:19</t>
  </si>
  <si>
    <t>07.06.2024 11:21</t>
  </si>
  <si>
    <t>07.06.2024 11:41</t>
  </si>
  <si>
    <t>07.06.2024 11:48</t>
  </si>
  <si>
    <t>07.06.2024 12:20</t>
  </si>
  <si>
    <t>07.06.2024 12:21</t>
  </si>
  <si>
    <t>07.06.2024 12:39</t>
  </si>
  <si>
    <t>07.06.2024 12:40</t>
  </si>
  <si>
    <t>07.06.2024 13:49</t>
  </si>
  <si>
    <t>07.06.2024 13:57</t>
  </si>
  <si>
    <t>07.06.2024 13:59</t>
  </si>
  <si>
    <t>07.06.2024 15:59</t>
  </si>
  <si>
    <t>07.06.2024 17:10</t>
  </si>
  <si>
    <t>07.06.2024 17:11</t>
  </si>
  <si>
    <t>07.06.2024 17:15</t>
  </si>
  <si>
    <t>07.06.2024 17:58</t>
  </si>
  <si>
    <t>07.06.2024 18:07</t>
  </si>
  <si>
    <t>07.06.2024 19:16</t>
  </si>
  <si>
    <t>07.06.2024 19:17</t>
  </si>
  <si>
    <t>07.06.2024 19:59</t>
  </si>
  <si>
    <t>07.06.2024 20:02</t>
  </si>
  <si>
    <t>07.06.2024 20:03</t>
  </si>
  <si>
    <t>07.06.2024 20:04</t>
  </si>
  <si>
    <t>08.06.2024 05:49</t>
  </si>
  <si>
    <t>08.06.2024 07:29</t>
  </si>
  <si>
    <t>08.06.2024 08:16</t>
  </si>
  <si>
    <t>08.06.2024 08:43</t>
  </si>
  <si>
    <t>08.06.2024 08:44</t>
  </si>
  <si>
    <t>08.06.2024 08:53</t>
  </si>
  <si>
    <t>08.06.2024 08:57</t>
  </si>
  <si>
    <t>08.06.2024 10:38</t>
  </si>
  <si>
    <t>08.06.2024 10:40</t>
  </si>
  <si>
    <t>08.06.2024 10:42</t>
  </si>
  <si>
    <t>08.06.2024 11:20</t>
  </si>
  <si>
    <t>08.06.2024 11:49</t>
  </si>
  <si>
    <t>08.06.2024 13:42</t>
  </si>
  <si>
    <t>08.06.2024 15:06</t>
  </si>
  <si>
    <t>08.06.2024 15:37</t>
  </si>
  <si>
    <t>08.06.2024 15:45</t>
  </si>
  <si>
    <t>08.06.2024 16:34</t>
  </si>
  <si>
    <t>08.06.2024 16:54</t>
  </si>
  <si>
    <t>08.06.2024 16:55</t>
  </si>
  <si>
    <t>08.06.2024 17:00</t>
  </si>
  <si>
    <t>08.06.2024 17:56</t>
  </si>
  <si>
    <t>08.06.2024 18:32</t>
  </si>
  <si>
    <t>08.06.2024 19:32</t>
  </si>
  <si>
    <t>08.06.2024 19:33</t>
  </si>
  <si>
    <t>08.06.2024 19:34</t>
  </si>
  <si>
    <t>08.06.2024 19:40</t>
  </si>
  <si>
    <t>08.06.2024 19:41</t>
  </si>
  <si>
    <t>08.06.2024 22:24</t>
  </si>
  <si>
    <t>09.06.2024 05:44</t>
  </si>
  <si>
    <t>09.06.2024 10:33</t>
  </si>
  <si>
    <t>09.06.2024 11:00</t>
  </si>
  <si>
    <t>09.06.2024 11:18</t>
  </si>
  <si>
    <t>09.06.2024 11:19</t>
  </si>
  <si>
    <t>09.06.2024 12:59</t>
  </si>
  <si>
    <t>09.06.2024 13:31</t>
  </si>
  <si>
    <t>09.06.2024 13:32</t>
  </si>
  <si>
    <t>09.06.2024 13:33</t>
  </si>
  <si>
    <t>09.06.2024 13:34</t>
  </si>
  <si>
    <t>09.06.2024 14:15</t>
  </si>
  <si>
    <t>09.06.2024 15:29</t>
  </si>
  <si>
    <t>09.06.2024 15:30</t>
  </si>
  <si>
    <t>09.06.2024 15:31</t>
  </si>
  <si>
    <t>09.06.2024 15:32</t>
  </si>
  <si>
    <t>09.06.2024 18:11</t>
  </si>
  <si>
    <t>09.06.2024 18:26</t>
  </si>
  <si>
    <t>09.06.2024 19:18</t>
  </si>
  <si>
    <t>09.06.2024 19:19</t>
  </si>
  <si>
    <t>09.06.2024 19:20</t>
  </si>
  <si>
    <t>09.06.2024 19:34</t>
  </si>
  <si>
    <t>10.06.2024 04:52</t>
  </si>
  <si>
    <t>10.06.2024 06:49</t>
  </si>
  <si>
    <t>10.06.2024 08:05</t>
  </si>
  <si>
    <t>12.06.2024 11:15</t>
  </si>
  <si>
    <t>14.06.2024 06:04</t>
  </si>
  <si>
    <t>14.06.2024 06:24</t>
  </si>
  <si>
    <t>15.06.2024 14:34</t>
  </si>
  <si>
    <t>15.06.2024 14:42</t>
  </si>
  <si>
    <t>15.06.2024 14:56</t>
  </si>
  <si>
    <t>15.06.2024 15:12</t>
  </si>
  <si>
    <t>15.06.2024 15:38</t>
  </si>
  <si>
    <t>15.06.2024 15:49</t>
  </si>
  <si>
    <t>15.06.2024 15:50</t>
  </si>
  <si>
    <t>15.06.2024 15:53</t>
  </si>
  <si>
    <t>15.06.2024 16:35</t>
  </si>
  <si>
    <t>15.06.2024 17:24</t>
  </si>
  <si>
    <t>17.06.2024 10:21</t>
  </si>
  <si>
    <t>17.06.2024 10:26</t>
  </si>
  <si>
    <t>17.06.2024 12:21</t>
  </si>
  <si>
    <t>18.06.2024 09:49</t>
  </si>
  <si>
    <t>18.06.2024 11:07</t>
  </si>
  <si>
    <t>18.06.2024 11:17</t>
  </si>
  <si>
    <t>18.06.2024 12:29</t>
  </si>
  <si>
    <t>18.06.2024 12:37</t>
  </si>
  <si>
    <t>18.06.2024 14:04</t>
  </si>
  <si>
    <t>18.06.2024 14:10</t>
  </si>
  <si>
    <t>18.06.2024 14:12</t>
  </si>
  <si>
    <t>18.06.2024 14:20</t>
  </si>
  <si>
    <t>18.06.2024 14:31</t>
  </si>
  <si>
    <t>18.06.2024 15:20</t>
  </si>
  <si>
    <t>18.06.2024 15:23</t>
  </si>
  <si>
    <t>18.06.2024 16:30</t>
  </si>
  <si>
    <t>18.06.2024 17:23</t>
  </si>
  <si>
    <t>18.06.2024 17:53</t>
  </si>
  <si>
    <t>18.06.2024 18:52</t>
  </si>
  <si>
    <t>19.06.2024 05:45</t>
  </si>
  <si>
    <t>19.06.2024 06:25</t>
  </si>
  <si>
    <t>19.06.2024 06:27</t>
  </si>
  <si>
    <t>19.06.2024 06:28</t>
  </si>
  <si>
    <t>19.06.2024 06:29</t>
  </si>
  <si>
    <t>19.06.2024 06:30</t>
  </si>
  <si>
    <t>1ac9e80d-466f-4c9b-afc7-39d436025756</t>
  </si>
  <si>
    <t>19.06.2024 06:37</t>
  </si>
  <si>
    <t>19.06.2024 06:47</t>
  </si>
  <si>
    <t>19.06.2024 08:35</t>
  </si>
  <si>
    <t>19.06.2024 09:20</t>
  </si>
  <si>
    <t>19.06.2024 09:50</t>
  </si>
  <si>
    <t>19.06.2024 11:28</t>
  </si>
  <si>
    <t>19.06.2024 11:29</t>
  </si>
  <si>
    <t>19.06.2024 11:30</t>
  </si>
  <si>
    <t>19.06.2024 12:19</t>
  </si>
  <si>
    <t>19.06.2024 12:31</t>
  </si>
  <si>
    <t>19.06.2024 12:32</t>
  </si>
  <si>
    <t>19.06.2024 12:33</t>
  </si>
  <si>
    <t>19.06.2024 12:34</t>
  </si>
  <si>
    <t>19.06.2024 12:39</t>
  </si>
  <si>
    <t>19.06.2024 12:40</t>
  </si>
  <si>
    <t>19.06.2024 12:51</t>
  </si>
  <si>
    <t>19.06.2024 12:52</t>
  </si>
  <si>
    <t>19.06.2024 12:57</t>
  </si>
  <si>
    <t>19.06.2024 12:58</t>
  </si>
  <si>
    <t>19.06.2024 12:59</t>
  </si>
  <si>
    <t>19.06.2024 13:01</t>
  </si>
  <si>
    <t>19.06.2024 13:02</t>
  </si>
  <si>
    <t>19.06.2024 13:14</t>
  </si>
  <si>
    <t>19.06.2024 13:36</t>
  </si>
  <si>
    <t>19.06.2024 13:37</t>
  </si>
  <si>
    <t>19.06.2024 13:43</t>
  </si>
  <si>
    <t>19.06.2024 13:44</t>
  </si>
  <si>
    <t>19.06.2024 13:46</t>
  </si>
  <si>
    <t>19.06.2024 13:47</t>
  </si>
  <si>
    <t>19.06.2024 13:53</t>
  </si>
  <si>
    <t>19.06.2024 14:24</t>
  </si>
  <si>
    <t>19.06.2024 16:02</t>
  </si>
  <si>
    <t>19.06.2024 16:03</t>
  </si>
  <si>
    <t>19.06.2024 16:36</t>
  </si>
  <si>
    <t>19.06.2024 16:38</t>
  </si>
  <si>
    <t>19.06.2024 16:55</t>
  </si>
  <si>
    <t>19.06.2024 17:35</t>
  </si>
  <si>
    <t>19.06.2024 17:43</t>
  </si>
  <si>
    <t>19.06.2024 17:59</t>
  </si>
  <si>
    <t>19.06.2024 18:05</t>
  </si>
  <si>
    <t>19.06.2024 18:11</t>
  </si>
  <si>
    <t>19.06.2024 19:08</t>
  </si>
  <si>
    <t>19.06.2024 19:49</t>
  </si>
  <si>
    <t>19.06.2024 20:12</t>
  </si>
  <si>
    <t>20.06.2024 04:52</t>
  </si>
  <si>
    <t>20.06.2024 07:26</t>
  </si>
  <si>
    <t>20.06.2024 09:13</t>
  </si>
  <si>
    <t>20.06.2024 09:35</t>
  </si>
  <si>
    <t>20.06.2024 09:42</t>
  </si>
  <si>
    <t>20.06.2024 09:44</t>
  </si>
  <si>
    <t>20.06.2024 09:51</t>
  </si>
  <si>
    <t>20.06.2024 11:08</t>
  </si>
  <si>
    <t>20.06.2024 11:28</t>
  </si>
  <si>
    <t>20.06.2024 11:45</t>
  </si>
  <si>
    <t>20.06.2024 11:47</t>
  </si>
  <si>
    <t>20.06.2024 12:01</t>
  </si>
  <si>
    <t>20.06.2024 12:02</t>
  </si>
  <si>
    <t>20.06.2024 13:48</t>
  </si>
  <si>
    <t>20.06.2024 13:49</t>
  </si>
  <si>
    <t>20.06.2024 13:50</t>
  </si>
  <si>
    <t>20.06.2024 13:55</t>
  </si>
  <si>
    <t>20.06.2024 14:45</t>
  </si>
  <si>
    <t>20.06.2024 16:08</t>
  </si>
  <si>
    <t>20.06.2024 16:09</t>
  </si>
  <si>
    <t>20.06.2024 17:59</t>
  </si>
  <si>
    <t>21.06.2024 06:56</t>
  </si>
  <si>
    <t>21.06.2024 07:39</t>
  </si>
  <si>
    <t>21.06.2024 07:51</t>
  </si>
  <si>
    <t>21.06.2024 07:52</t>
  </si>
  <si>
    <t>21.06.2024 08:10</t>
  </si>
  <si>
    <t>21.06.2024 08:18</t>
  </si>
  <si>
    <t>21.06.2024 08:24</t>
  </si>
  <si>
    <t>21.06.2024 08:54</t>
  </si>
  <si>
    <t>21.06.2024 09:52</t>
  </si>
  <si>
    <t>21.06.2024 12:03</t>
  </si>
  <si>
    <t>21.06.2024 14:06</t>
  </si>
  <si>
    <t>21.06.2024 17:02</t>
  </si>
  <si>
    <t>21.06.2024 17:35</t>
  </si>
  <si>
    <t>21.06.2024 17:36</t>
  </si>
  <si>
    <t>21.06.2024 18:13</t>
  </si>
  <si>
    <t>21.06.2024 18:18</t>
  </si>
  <si>
    <t>21.06.2024 18:31</t>
  </si>
  <si>
    <t>21.06.2024 18:35</t>
  </si>
  <si>
    <t>21.06.2024 19:12</t>
  </si>
  <si>
    <t>21.06.2024 19:35</t>
  </si>
  <si>
    <t>21.06.2024 19:39</t>
  </si>
  <si>
    <t>21.06.2024 20:48</t>
  </si>
  <si>
    <t>21.06.2024 20:49</t>
  </si>
  <si>
    <t>21.06.2024 20:50</t>
  </si>
  <si>
    <t>22.06.2024 05:09</t>
  </si>
  <si>
    <t>22.06.2024 05:59</t>
  </si>
  <si>
    <t>22.06.2024 06:18</t>
  </si>
  <si>
    <t>22.06.2024 06:53</t>
  </si>
  <si>
    <t>22.06.2024 07:55</t>
  </si>
  <si>
    <t>22.06.2024 08:12</t>
  </si>
  <si>
    <t>22.06.2024 08:14</t>
  </si>
  <si>
    <t>22.06.2024 08:19</t>
  </si>
  <si>
    <t>22.06.2024 08:29</t>
  </si>
  <si>
    <t>22.06.2024 08:58</t>
  </si>
  <si>
    <t>22.06.2024 09:45</t>
  </si>
  <si>
    <t>22.06.2024 10:28</t>
  </si>
  <si>
    <t>22.06.2024 10:50</t>
  </si>
  <si>
    <t>22.06.2024 11:33</t>
  </si>
  <si>
    <t>22.06.2024 13:09</t>
  </si>
  <si>
    <t>22.06.2024 15:46</t>
  </si>
  <si>
    <t>22.06.2024 15:47</t>
  </si>
  <si>
    <t>22.06.2024 15:48</t>
  </si>
  <si>
    <t>22.06.2024 15:49</t>
  </si>
  <si>
    <t>22.06.2024 18:43</t>
  </si>
  <si>
    <t>22.06.2024 19:22</t>
  </si>
  <si>
    <t>22.06.2024 19:29</t>
  </si>
  <si>
    <t>22.06.2024 19:30</t>
  </si>
  <si>
    <t>23.06.2024 03:54</t>
  </si>
  <si>
    <t>23.06.2024 05:07</t>
  </si>
  <si>
    <t>23.06.2024 08:02</t>
  </si>
  <si>
    <t>23.06.2024 10:20</t>
  </si>
  <si>
    <t>23.06.2024 10:28</t>
  </si>
  <si>
    <t>23.06.2024 11:03</t>
  </si>
  <si>
    <t>23.06.2024 11:59</t>
  </si>
  <si>
    <t>23.06.2024 12:53</t>
  </si>
  <si>
    <t>23.06.2024 13:13</t>
  </si>
  <si>
    <t>23.06.2024 15:02</t>
  </si>
  <si>
    <t>23.06.2024 15:30</t>
  </si>
  <si>
    <t>23.06.2024 16:11</t>
  </si>
  <si>
    <t>23.06.2024 17:00</t>
  </si>
  <si>
    <t>23.06.2024 17:14</t>
  </si>
  <si>
    <t>23.06.2024 17:16</t>
  </si>
  <si>
    <t>23.06.2024 17:51</t>
  </si>
  <si>
    <t>23.06.2024 18:19</t>
  </si>
  <si>
    <t>23.06.2024 18:31</t>
  </si>
  <si>
    <t>23.06.2024 19:32</t>
  </si>
  <si>
    <t>23.06.2024 20:10</t>
  </si>
  <si>
    <t>24.06.2024 05:31</t>
  </si>
  <si>
    <t>24.06.2024 05:33</t>
  </si>
  <si>
    <t>24.06.2024 05:34</t>
  </si>
  <si>
    <t>24.06.2024 06:41</t>
  </si>
  <si>
    <t>24.06.2024 07:07</t>
  </si>
  <si>
    <t>24.06.2024 08:09</t>
  </si>
  <si>
    <t>24.06.2024 08:17</t>
  </si>
  <si>
    <t>24.06.2024 10:29</t>
  </si>
  <si>
    <t>24.06.2024 10:41</t>
  </si>
  <si>
    <t>24.06.2024 11:39</t>
  </si>
  <si>
    <t>24.06.2024 12:30</t>
  </si>
  <si>
    <t>24.06.2024 14:07</t>
  </si>
  <si>
    <t>24.06.2024 14:14</t>
  </si>
  <si>
    <t>24.06.2024 14:15</t>
  </si>
  <si>
    <t>24.06.2024 14:52</t>
  </si>
  <si>
    <t>24.06.2024 16:46</t>
  </si>
  <si>
    <t>24.06.2024 16:47</t>
  </si>
  <si>
    <t>24.06.2024 16:48</t>
  </si>
  <si>
    <t>24.06.2024 16:49</t>
  </si>
  <si>
    <t>24.06.2024 16:50</t>
  </si>
  <si>
    <t>24.06.2024 17:00</t>
  </si>
  <si>
    <t>24.06.2024 17:24</t>
  </si>
  <si>
    <t>24.06.2024 17:25</t>
  </si>
  <si>
    <t>24.06.2024 17:26</t>
  </si>
  <si>
    <t>24.06.2024 17:27</t>
  </si>
  <si>
    <t>24.06.2024 17:28</t>
  </si>
  <si>
    <t>24.06.2024 17:29</t>
  </si>
  <si>
    <t>24.06.2024 17:30</t>
  </si>
  <si>
    <t>24.06.2024 18:55</t>
  </si>
  <si>
    <t>24.06.2024 19:00</t>
  </si>
  <si>
    <t>24.06.2024 19:10</t>
  </si>
  <si>
    <t>24.06.2024 19:11</t>
  </si>
  <si>
    <t>24.06.2024 19:50</t>
  </si>
  <si>
    <t>24.06.2024 19:55</t>
  </si>
  <si>
    <t>24.06.2024 19:56</t>
  </si>
  <si>
    <t>24.06.2024 19:57</t>
  </si>
  <si>
    <t>24.06.2024 19:58</t>
  </si>
  <si>
    <t>24.06.2024 19:59</t>
  </si>
  <si>
    <t>25.06.2024 07:21</t>
  </si>
  <si>
    <t>25.06.2024 08:36</t>
  </si>
  <si>
    <t>25.06.2024 08:44</t>
  </si>
  <si>
    <t>25.06.2024 10:13</t>
  </si>
  <si>
    <t>25.06.2024 10:14</t>
  </si>
  <si>
    <t>25.06.2024 10:41</t>
  </si>
  <si>
    <t>25.06.2024 11:08</t>
  </si>
  <si>
    <t>25.06.2024 11:18</t>
  </si>
  <si>
    <t>25.06.2024 11:37</t>
  </si>
  <si>
    <t>25.06.2024 11:41</t>
  </si>
  <si>
    <t>25.06.2024 11:42</t>
  </si>
  <si>
    <t>25.06.2024 11:48</t>
  </si>
  <si>
    <t>25.06.2024 11:55</t>
  </si>
  <si>
    <t>25.06.2024 11:56</t>
  </si>
  <si>
    <t>25.06.2024 12:00</t>
  </si>
  <si>
    <t>25.06.2024 12:08</t>
  </si>
  <si>
    <t>25.06.2024 12:13</t>
  </si>
  <si>
    <t>25.06.2024 12:15</t>
  </si>
  <si>
    <t>25.06.2024 12:22</t>
  </si>
  <si>
    <t>25.06.2024 12:25</t>
  </si>
  <si>
    <t>25.06.2024 12:26</t>
  </si>
  <si>
    <t>25.06.2024 12:28</t>
  </si>
  <si>
    <t>25.06.2024 12:30</t>
  </si>
  <si>
    <t>25.06.2024 12:41</t>
  </si>
  <si>
    <t>25.06.2024 12:46</t>
  </si>
  <si>
    <t>25.06.2024 13:02</t>
  </si>
  <si>
    <t>25.06.2024 13:04</t>
  </si>
  <si>
    <t>25.06.2024 13:05</t>
  </si>
  <si>
    <t>25.06.2024 13:11</t>
  </si>
  <si>
    <t>25.06.2024 13:25</t>
  </si>
  <si>
    <t>25.06.2024 13:26</t>
  </si>
  <si>
    <t>25.06.2024 14:17</t>
  </si>
  <si>
    <t>25.06.2024 16:10</t>
  </si>
  <si>
    <t>25.06.2024 16:43</t>
  </si>
  <si>
    <t>25.06.2024 16:50</t>
  </si>
  <si>
    <t>25.06.2024 16:51</t>
  </si>
  <si>
    <t>25.06.2024 17:09</t>
  </si>
  <si>
    <t>25.06.2024 19:50</t>
  </si>
  <si>
    <t>25.06.2024 20:01</t>
  </si>
  <si>
    <t>26.06.2024 06:35</t>
  </si>
  <si>
    <t>26.06.2024 07:26</t>
  </si>
  <si>
    <t>26.06.2024 07:29</t>
  </si>
  <si>
    <t>26.06.2024 07:30</t>
  </si>
  <si>
    <t>26.06.2024 07:32</t>
  </si>
  <si>
    <t>26.06.2024 07:36</t>
  </si>
  <si>
    <t>26.06.2024 07:55</t>
  </si>
  <si>
    <t>26.06.2024 07:56</t>
  </si>
  <si>
    <t>26.06.2024 08:04</t>
  </si>
  <si>
    <t>26.06.2024 08:07</t>
  </si>
  <si>
    <t>26.06.2024 10:02</t>
  </si>
  <si>
    <t>26.06.2024 10:25</t>
  </si>
  <si>
    <t>26.06.2024 10:27</t>
  </si>
  <si>
    <t>26.06.2024 10:31</t>
  </si>
  <si>
    <t>26.06.2024 10:45</t>
  </si>
  <si>
    <t>26.06.2024 10:46</t>
  </si>
  <si>
    <t>26.06.2024 11:56</t>
  </si>
  <si>
    <t>26.06.2024 12:19</t>
  </si>
  <si>
    <t>26.06.2024 12:24</t>
  </si>
  <si>
    <t>26.06.2024 12:34</t>
  </si>
  <si>
    <t>26.06.2024 12:35</t>
  </si>
  <si>
    <t>26.06.2024 13:00</t>
  </si>
  <si>
    <t>26.06.2024 13:37</t>
  </si>
  <si>
    <t>26.06.2024 13:38</t>
  </si>
  <si>
    <t>26.06.2024 13:39</t>
  </si>
  <si>
    <t>26.06.2024 15:30</t>
  </si>
  <si>
    <t>26.06.2024 15:48</t>
  </si>
  <si>
    <t>26.06.2024 16:06</t>
  </si>
  <si>
    <t>26.06.2024 16:25</t>
  </si>
  <si>
    <t>26.06.2024 17:23</t>
  </si>
  <si>
    <t>26.06.2024 17:59</t>
  </si>
  <si>
    <t>27.06.2024 08:23</t>
  </si>
  <si>
    <t>27.06.2024 09:37</t>
  </si>
  <si>
    <t>27.06.2024 11:49</t>
  </si>
  <si>
    <t>27.06.2024 11:59</t>
  </si>
  <si>
    <t>27.06.2024 12:02</t>
  </si>
  <si>
    <t>27.06.2024 12:03</t>
  </si>
  <si>
    <t>27.06.2024 12:31</t>
  </si>
  <si>
    <t>27.06.2024 13:20</t>
  </si>
  <si>
    <t>27.06.2024 13:22</t>
  </si>
  <si>
    <t>27.06.2024 13:24</t>
  </si>
  <si>
    <t>27.06.2024 13:27</t>
  </si>
  <si>
    <t>27.06.2024 13:38</t>
  </si>
  <si>
    <t>27.06.2024 14:38</t>
  </si>
  <si>
    <t>27.06.2024 14:39</t>
  </si>
  <si>
    <t>27.06.2024 14:48</t>
  </si>
  <si>
    <t>27.06.2024 14:52</t>
  </si>
  <si>
    <t>27.06.2024 15:50</t>
  </si>
  <si>
    <t>27.06.2024 16:38</t>
  </si>
  <si>
    <t>27.06.2024 17:05</t>
  </si>
  <si>
    <t>27.06.2024 17:12</t>
  </si>
  <si>
    <t>27.06.2024 17:13</t>
  </si>
  <si>
    <t>27.06.2024 18:26</t>
  </si>
  <si>
    <t>27.06.2024 19:33</t>
  </si>
  <si>
    <t>27.06.2024 19:42</t>
  </si>
  <si>
    <t>27.06.2024 19:59</t>
  </si>
  <si>
    <t>28.06.2024 08:59</t>
  </si>
  <si>
    <t>28.06.2024 09:35</t>
  </si>
  <si>
    <t>28.06.2024 09:44</t>
  </si>
  <si>
    <t>28.06.2024 09:51</t>
  </si>
  <si>
    <t>28.06.2024 10:02</t>
  </si>
  <si>
    <t>28.06.2024 10:03</t>
  </si>
  <si>
    <t>28.06.2024 11:58</t>
  </si>
  <si>
    <t>28.06.2024 12:23</t>
  </si>
  <si>
    <t>28.06.2024 12:43</t>
  </si>
  <si>
    <t>28.06.2024 12:44</t>
  </si>
  <si>
    <t>28.06.2024 12:55</t>
  </si>
  <si>
    <t>28.06.2024 12:56</t>
  </si>
  <si>
    <t>28.06.2024 12:59</t>
  </si>
  <si>
    <t>28.06.2024 14:04</t>
  </si>
  <si>
    <t>28.06.2024 14:05</t>
  </si>
  <si>
    <t>28.06.2024 14:06</t>
  </si>
  <si>
    <t>28.06.2024 14:35</t>
  </si>
  <si>
    <t>28.06.2024 15:32</t>
  </si>
  <si>
    <t>28.06.2024 16:22</t>
  </si>
  <si>
    <t>28.06.2024 16:57</t>
  </si>
  <si>
    <t>28.06.2024 17:55</t>
  </si>
  <si>
    <t>28.06.2024 21:19</t>
  </si>
  <si>
    <t>28.06.2024 21:20</t>
  </si>
  <si>
    <t>29.06.2024 05:30</t>
  </si>
  <si>
    <t>29.06.2024 07:50</t>
  </si>
  <si>
    <t>29.06.2024 07:51</t>
  </si>
  <si>
    <t>29.06.2024 07:53</t>
  </si>
  <si>
    <t>29.06.2024 09:38</t>
  </si>
  <si>
    <t>29.06.2024 09:39</t>
  </si>
  <si>
    <t>29.06.2024 10:20</t>
  </si>
  <si>
    <t>29.06.2024 13:51</t>
  </si>
  <si>
    <t>29.06.2024 17:16</t>
  </si>
  <si>
    <t>29.06.2024 17:43</t>
  </si>
  <si>
    <t>29.06.2024 17:48</t>
  </si>
  <si>
    <t>29.06.2024 18:35</t>
  </si>
  <si>
    <t>29.06.2024 20:13</t>
  </si>
  <si>
    <t>29.06.2024 22:34</t>
  </si>
  <si>
    <t>29.06.2024 22:36</t>
  </si>
  <si>
    <t>30.06.2024 05:00</t>
  </si>
  <si>
    <t>30.06.2024 08:48</t>
  </si>
  <si>
    <t>30.06.2024 08:58</t>
  </si>
  <si>
    <t>30.06.2024 10:14</t>
  </si>
  <si>
    <t>30.06.2024 10:18</t>
  </si>
  <si>
    <t>30.06.2024 10:27</t>
  </si>
  <si>
    <t>30.06.2024 10:29</t>
  </si>
  <si>
    <t>30.06.2024 10:33</t>
  </si>
  <si>
    <t>30.06.2024 11:38</t>
  </si>
  <si>
    <t>30.06.2024 11:41</t>
  </si>
  <si>
    <t>30.06.2024 11:42</t>
  </si>
  <si>
    <t>30.06.2024 13:08</t>
  </si>
  <si>
    <t>30.06.2024 13:18</t>
  </si>
  <si>
    <t>30.06.2024 13:58</t>
  </si>
  <si>
    <t>30.06.2024 13:59</t>
  </si>
  <si>
    <t>30.06.2024 14:22</t>
  </si>
  <si>
    <t>30.06.2024 15:03</t>
  </si>
  <si>
    <t>30.06.2024 15:25</t>
  </si>
  <si>
    <t>01.07.2024 07:45</t>
  </si>
  <si>
    <t>01.07.2024 07:54</t>
  </si>
  <si>
    <t>01.07.2024 08:59</t>
  </si>
  <si>
    <t>01.07.2024 10:15</t>
  </si>
  <si>
    <t>01.07.2024 11:24</t>
  </si>
  <si>
    <t>01.07.2024 14:02</t>
  </si>
  <si>
    <t>01.07.2024 14:55</t>
  </si>
  <si>
    <t>01.07.2024 16:41</t>
  </si>
  <si>
    <t>01.07.2024 16:58</t>
  </si>
  <si>
    <t>01.07.2024 16:59</t>
  </si>
  <si>
    <t>01.07.2024 17:46</t>
  </si>
  <si>
    <t>01.07.2024 19:11</t>
  </si>
  <si>
    <t>01.07.2024 19:12</t>
  </si>
  <si>
    <t>01.07.2024 19:13</t>
  </si>
  <si>
    <t>01.07.2024 19:21</t>
  </si>
  <si>
    <t>02.07.2024 06:36</t>
  </si>
  <si>
    <t>02.07.2024 08:27</t>
  </si>
  <si>
    <t>02.07.2024 08:28</t>
  </si>
  <si>
    <t>02.07.2024 08:52</t>
  </si>
  <si>
    <t>02.07.2024 09:42</t>
  </si>
  <si>
    <t>02.07.2024 10:49</t>
  </si>
  <si>
    <t>02.07.2024 11:07</t>
  </si>
  <si>
    <t>02.07.2024 11:41</t>
  </si>
  <si>
    <t>02.07.2024 13:28</t>
  </si>
  <si>
    <t>02.07.2024 16:25</t>
  </si>
  <si>
    <t>02.07.2024 16:26</t>
  </si>
  <si>
    <t>02.07.2024 16:34</t>
  </si>
  <si>
    <t>02.07.2024 17:44</t>
  </si>
  <si>
    <t>02.07.2024 18:23</t>
  </si>
  <si>
    <t>02.07.2024 19:25</t>
  </si>
  <si>
    <t>02.07.2024 20:55</t>
  </si>
  <si>
    <t>03.07.2024 07:58</t>
  </si>
  <si>
    <t>03.07.2024 10:19</t>
  </si>
  <si>
    <t>03.07.2024 10:22</t>
  </si>
  <si>
    <t>03.07.2024 10:44</t>
  </si>
  <si>
    <t>03.07.2024 11:32</t>
  </si>
  <si>
    <t>03.07.2024 11:46</t>
  </si>
  <si>
    <t>03.07.2024 18:02</t>
  </si>
  <si>
    <t>03.07.2024 18:03</t>
  </si>
  <si>
    <t>03.07.2024 18:49</t>
  </si>
  <si>
    <t>03.07.2024 19:39</t>
  </si>
  <si>
    <t>03.07.2024 19:59</t>
  </si>
  <si>
    <t>03.07.2024 20:00</t>
  </si>
  <si>
    <t>03.07.2024 20:06</t>
  </si>
  <si>
    <t>03.07.2024 20:07</t>
  </si>
  <si>
    <t>04.07.2024 08:40</t>
  </si>
  <si>
    <t>04.07.2024 10:45</t>
  </si>
  <si>
    <t>04.07.2024 11:21</t>
  </si>
  <si>
    <t>04.07.2024 11:48</t>
  </si>
  <si>
    <t>04.07.2024 12:27</t>
  </si>
  <si>
    <t>04.07.2024 12:39</t>
  </si>
  <si>
    <t>04.07.2024 13:15</t>
  </si>
  <si>
    <t>04.07.2024 13:20</t>
  </si>
  <si>
    <t>04.07.2024 14:43</t>
  </si>
  <si>
    <t>04.07.2024 15:23</t>
  </si>
  <si>
    <t>04.07.2024 15:42</t>
  </si>
  <si>
    <t>04.07.2024 16:15</t>
  </si>
  <si>
    <t>04.07.2024 17:11</t>
  </si>
  <si>
    <t>04.07.2024 17:20</t>
  </si>
  <si>
    <t>04.07.2024 17:21</t>
  </si>
  <si>
    <t>04.07.2024 17:49</t>
  </si>
  <si>
    <t>04.07.2024 18:01</t>
  </si>
  <si>
    <t>04.07.2024 18:11</t>
  </si>
  <si>
    <t>04.07.2024 18:12</t>
  </si>
  <si>
    <t>04.07.2024 18:38</t>
  </si>
  <si>
    <t>04.07.2024 19:13</t>
  </si>
  <si>
    <t>05.07.2024 05:32</t>
  </si>
  <si>
    <t>05.07.2024 05:39</t>
  </si>
  <si>
    <t>05.07.2024 05:59</t>
  </si>
  <si>
    <t>05.07.2024 06:56</t>
  </si>
  <si>
    <t>05.07.2024 07:53</t>
  </si>
  <si>
    <t>05.07.2024 07:54</t>
  </si>
  <si>
    <t>05.07.2024 08:47</t>
  </si>
  <si>
    <t>05.07.2024 09:06</t>
  </si>
  <si>
    <t>05.07.2024 09:42</t>
  </si>
  <si>
    <t>05.07.2024 10:02</t>
  </si>
  <si>
    <t>05.07.2024 10:03</t>
  </si>
  <si>
    <t>05.07.2024 10:04</t>
  </si>
  <si>
    <t>05.07.2024 10:30</t>
  </si>
  <si>
    <t>05.07.2024 11:34</t>
  </si>
  <si>
    <t>05.07.2024 11:44</t>
  </si>
  <si>
    <t>05.07.2024 12:09</t>
  </si>
  <si>
    <t>05.07.2024 12:28</t>
  </si>
  <si>
    <t>05.07.2024 13:03</t>
  </si>
  <si>
    <t>05.07.2024 14:15</t>
  </si>
  <si>
    <t>05.07.2024 15:03</t>
  </si>
  <si>
    <t>05.07.2024 15:54</t>
  </si>
  <si>
    <t>05.07.2024 15:55</t>
  </si>
  <si>
    <t>05.07.2024 17:08</t>
  </si>
  <si>
    <t>05.07.2024 17:29</t>
  </si>
  <si>
    <t>05.07.2024 17:32</t>
  </si>
  <si>
    <t>05.07.2024 17:33</t>
  </si>
  <si>
    <t>05.07.2024 17:34</t>
  </si>
  <si>
    <t>05.07.2024 17:35</t>
  </si>
  <si>
    <t>05.07.2024 18:19</t>
  </si>
  <si>
    <t>05.07.2024 18:26</t>
  </si>
  <si>
    <t>05.07.2024 18:30</t>
  </si>
  <si>
    <t>05.07.2024 18:31</t>
  </si>
  <si>
    <t>05.07.2024 18:45</t>
  </si>
  <si>
    <t>05.07.2024 18:59</t>
  </si>
  <si>
    <t>06.07.2024 05:46</t>
  </si>
  <si>
    <t>06.07.2024 05:49</t>
  </si>
  <si>
    <t>06.07.2024 09:18</t>
  </si>
  <si>
    <t>06.07.2024 09:54</t>
  </si>
  <si>
    <t>06.07.2024 09:58</t>
  </si>
  <si>
    <t>06.07.2024 10:09</t>
  </si>
  <si>
    <t>06.07.2024 12:21</t>
  </si>
  <si>
    <t>06.07.2024 14:03</t>
  </si>
  <si>
    <t>06.07.2024 14:33</t>
  </si>
  <si>
    <t>06.07.2024 15:39</t>
  </si>
  <si>
    <t>06.07.2024 17:36</t>
  </si>
  <si>
    <t>06.07.2024 17:55</t>
  </si>
  <si>
    <t>06.07.2024 18:02</t>
  </si>
  <si>
    <t>06.07.2024 18:13</t>
  </si>
  <si>
    <t>06.07.2024 18:27</t>
  </si>
  <si>
    <t>06.07.2024 18:30</t>
  </si>
  <si>
    <t>06.07.2024 18:46</t>
  </si>
  <si>
    <t>06.07.2024 18:47</t>
  </si>
  <si>
    <t>06.07.2024 19:18</t>
  </si>
  <si>
    <t>07.07.2024 10:40</t>
  </si>
  <si>
    <t>07.07.2024 11:35</t>
  </si>
  <si>
    <t>07.07.2024 13:03</t>
  </si>
  <si>
    <t>07.07.2024 13:04</t>
  </si>
  <si>
    <t>07.07.2024 13:30</t>
  </si>
  <si>
    <t>07.07.2024 15:23</t>
  </si>
  <si>
    <t>07.07.2024 15:27</t>
  </si>
  <si>
    <t>07.07.2024 16:34</t>
  </si>
  <si>
    <t>07.07.2024 16:35</t>
  </si>
  <si>
    <t>08.07.2024 07:40</t>
  </si>
  <si>
    <t>08.07.2024 10:37</t>
  </si>
  <si>
    <t>08.07.2024 10:45</t>
  </si>
  <si>
    <t>08.07.2024 13:00</t>
  </si>
  <si>
    <t>08.07.2024 13:31</t>
  </si>
  <si>
    <t>08.07.2024 13:32</t>
  </si>
  <si>
    <t>08.07.2024 13:39</t>
  </si>
  <si>
    <t>08.07.2024 14:42</t>
  </si>
  <si>
    <t>08.07.2024 16:03</t>
  </si>
  <si>
    <t>08.07.2024 16:40</t>
  </si>
  <si>
    <t>08.07.2024 16:49</t>
  </si>
  <si>
    <t>08.07.2024 17:11</t>
  </si>
  <si>
    <t>08.07.2024 17:12</t>
  </si>
  <si>
    <t>08.07.2024 18:39</t>
  </si>
  <si>
    <t>09.07.2024 08:02</t>
  </si>
  <si>
    <t>09.07.2024 08:04</t>
  </si>
  <si>
    <t>09.07.2024 08:05</t>
  </si>
  <si>
    <t>09.07.2024 08:06</t>
  </si>
  <si>
    <t>09.07.2024 08:07</t>
  </si>
  <si>
    <t>09.07.2024 08:08</t>
  </si>
  <si>
    <t>09.07.2024 08:09</t>
  </si>
  <si>
    <t>09.07.2024 08:10</t>
  </si>
  <si>
    <t>09.07.2024 08:14</t>
  </si>
  <si>
    <t>09.07.2024 08:17</t>
  </si>
  <si>
    <t>09.07.2024 08:18</t>
  </si>
  <si>
    <t>09.07.2024 08:19</t>
  </si>
  <si>
    <t>09.07.2024 08:20</t>
  </si>
  <si>
    <t>09.07.2024 08:21</t>
  </si>
  <si>
    <t>09.07.2024 08:22</t>
  </si>
  <si>
    <t>09.07.2024 08:23</t>
  </si>
  <si>
    <t>09.07.2024 08:28</t>
  </si>
  <si>
    <t>09.07.2024 08:30</t>
  </si>
  <si>
    <t>09.07.2024 08:34</t>
  </si>
  <si>
    <t>09.07.2024 08:35</t>
  </si>
  <si>
    <t>09.07.2024 08:36</t>
  </si>
  <si>
    <t>09.07.2024 09:10</t>
  </si>
  <si>
    <t>09.07.2024 10:29</t>
  </si>
  <si>
    <t>09.07.2024 11:19</t>
  </si>
  <si>
    <t>09.07.2024 12:09</t>
  </si>
  <si>
    <t>09.07.2024 12:11</t>
  </si>
  <si>
    <t>09.07.2024 12:16</t>
  </si>
  <si>
    <t>09.07.2024 12:27</t>
  </si>
  <si>
    <t>09.07.2024 14:41</t>
  </si>
  <si>
    <t>09.07.2024 16:43</t>
  </si>
  <si>
    <t>09.07.2024 16:44</t>
  </si>
  <si>
    <t>09.07.2024 16:45</t>
  </si>
  <si>
    <t>09.07.2024 16:52</t>
  </si>
  <si>
    <t>09.07.2024 17:07</t>
  </si>
  <si>
    <t>09.07.2024 17:53</t>
  </si>
  <si>
    <t>09.07.2024 18:29</t>
  </si>
  <si>
    <t>10.07.2024 00:04</t>
  </si>
  <si>
    <t>10.07.2024 06:09</t>
  </si>
  <si>
    <t>10.07.2024 07:49</t>
  </si>
  <si>
    <t>10.07.2024 07:50</t>
  </si>
  <si>
    <t>10.07.2024 07:51</t>
  </si>
  <si>
    <t>10.07.2024 07:52</t>
  </si>
  <si>
    <t>10.07.2024 07:56</t>
  </si>
  <si>
    <t>10.07.2024 07:58</t>
  </si>
  <si>
    <t>10.07.2024 07:59</t>
  </si>
  <si>
    <t>10.07.2024 08:04</t>
  </si>
  <si>
    <t>10.07.2024 08:06</t>
  </si>
  <si>
    <t>10.07.2024 08:11</t>
  </si>
  <si>
    <t>10.07.2024 08:55</t>
  </si>
  <si>
    <t>10.07.2024 09:23</t>
  </si>
  <si>
    <t>10.07.2024 09:38</t>
  </si>
  <si>
    <t>10.07.2024 10:08</t>
  </si>
  <si>
    <t>10.07.2024 10:10</t>
  </si>
  <si>
    <t>10.07.2024 11:11</t>
  </si>
  <si>
    <t>10.07.2024 13:27</t>
  </si>
  <si>
    <t>10.07.2024 14:49</t>
  </si>
  <si>
    <t>10.07.2024 15:17</t>
  </si>
  <si>
    <t>10.07.2024 15:19</t>
  </si>
  <si>
    <t>10.07.2024 15:45</t>
  </si>
  <si>
    <t>10.07.2024 15:46</t>
  </si>
  <si>
    <t>10.07.2024 15:47</t>
  </si>
  <si>
    <t>10.07.2024 16:18</t>
  </si>
  <si>
    <t>10.07.2024 16:27</t>
  </si>
  <si>
    <t>10.07.2024 17:39</t>
  </si>
  <si>
    <t>10.07.2024 17:42</t>
  </si>
  <si>
    <t>10.07.2024 17:53</t>
  </si>
  <si>
    <t>10.07.2024 18:28</t>
  </si>
  <si>
    <t>10.07.2024 19:00</t>
  </si>
  <si>
    <t>10.07.2024 19:09</t>
  </si>
  <si>
    <t>10.07.2024 19:13</t>
  </si>
  <si>
    <t>10.07.2024 19:29</t>
  </si>
  <si>
    <t>11.07.2024 06:47</t>
  </si>
  <si>
    <t>11.07.2024 07:10</t>
  </si>
  <si>
    <t>11.07.2024 07:16</t>
  </si>
  <si>
    <t>11.07.2024 07:18</t>
  </si>
  <si>
    <t>11.07.2024 07:33</t>
  </si>
  <si>
    <t>11.07.2024 08:39</t>
  </si>
  <si>
    <t>11.07.2024 08:57</t>
  </si>
  <si>
    <t>11.07.2024 09:52</t>
  </si>
  <si>
    <t>11.07.2024 10:18</t>
  </si>
  <si>
    <t>11.07.2024 10:34</t>
  </si>
  <si>
    <t>11.07.2024 11:55</t>
  </si>
  <si>
    <t>11.07.2024 13:12</t>
  </si>
  <si>
    <t>11.07.2024 13:13</t>
  </si>
  <si>
    <t>11.07.2024 13:16</t>
  </si>
  <si>
    <t>11.07.2024 14:25</t>
  </si>
  <si>
    <t>11.07.2024 15:41</t>
  </si>
  <si>
    <t>11.07.2024 15:56</t>
  </si>
  <si>
    <t>11.07.2024 16:28</t>
  </si>
  <si>
    <t>11.07.2024 17:03</t>
  </si>
  <si>
    <t>11.07.2024 17:09</t>
  </si>
  <si>
    <t>11.07.2024 17:42</t>
  </si>
  <si>
    <t>11.07.2024 17:53</t>
  </si>
  <si>
    <t>11.07.2024 17:58</t>
  </si>
  <si>
    <t>11.07.2024 18:03</t>
  </si>
  <si>
    <t>11.07.2024 18:35</t>
  </si>
  <si>
    <t>11.07.2024 19:23</t>
  </si>
  <si>
    <t>11.07.2024 20:37</t>
  </si>
  <si>
    <t>11.07.2024 20:38</t>
  </si>
  <si>
    <t>11.07.2024 20:43</t>
  </si>
  <si>
    <t>User ID</t>
  </si>
  <si>
    <t>Device Name</t>
  </si>
  <si>
    <t>App Version</t>
  </si>
  <si>
    <t>Created At</t>
  </si>
  <si>
    <t>Updated At</t>
  </si>
  <si>
    <t>Device</t>
  </si>
  <si>
    <t>iPhone12,1</t>
  </si>
  <si>
    <t>5.1.1</t>
  </si>
  <si>
    <t>iPhone15,3</t>
  </si>
  <si>
    <t>5.1.3</t>
  </si>
  <si>
    <t>5.5.3</t>
  </si>
  <si>
    <t>iPhone14,2</t>
  </si>
  <si>
    <t>5.8.2</t>
  </si>
  <si>
    <t>iPhone16,2</t>
  </si>
  <si>
    <t>3.4.4</t>
  </si>
  <si>
    <t>iPhone13,3</t>
  </si>
  <si>
    <t>iPhone11,2</t>
  </si>
  <si>
    <t>3.6.3</t>
  </si>
  <si>
    <t>4.1.2</t>
  </si>
  <si>
    <t>4.1.3</t>
  </si>
  <si>
    <t>iPhone14,3</t>
  </si>
  <si>
    <t>5.7.3</t>
  </si>
  <si>
    <t>iPhone14,5</t>
  </si>
  <si>
    <t>2.1.9</t>
  </si>
  <si>
    <t>3.0.4.7</t>
  </si>
  <si>
    <t>iPhone10,4</t>
  </si>
  <si>
    <t>6.6.9</t>
  </si>
  <si>
    <t>Hov’s iPhone</t>
  </si>
  <si>
    <t>6.6.5-DEBUG</t>
  </si>
  <si>
    <t>5.5.2</t>
  </si>
  <si>
    <t>iPhone</t>
  </si>
  <si>
    <t>4.13.22</t>
  </si>
  <si>
    <t>iPhone11,8</t>
  </si>
  <si>
    <t>iPhone12,5</t>
  </si>
  <si>
    <t>5.9.2</t>
  </si>
  <si>
    <t>Raffi's iPhone</t>
  </si>
  <si>
    <t>4.8.6</t>
  </si>
  <si>
    <t>5.5.0</t>
  </si>
  <si>
    <t>iPhone15,2</t>
  </si>
  <si>
    <t>5.9.3</t>
  </si>
  <si>
    <t>iPhone16,1</t>
  </si>
  <si>
    <t>5.0.2</t>
  </si>
  <si>
    <t>6.6.14</t>
  </si>
  <si>
    <t>4.13.16</t>
  </si>
  <si>
    <t>iPhone12,3</t>
  </si>
  <si>
    <t>5.9.11</t>
  </si>
  <si>
    <t>5.9.5</t>
  </si>
  <si>
    <t>iPhone13,4</t>
  </si>
  <si>
    <t>6.3.4</t>
  </si>
  <si>
    <t>Any's iPhone</t>
  </si>
  <si>
    <t>6.4.2</t>
  </si>
  <si>
    <t>Gayane's iPhone</t>
  </si>
  <si>
    <t>6.1.3</t>
  </si>
  <si>
    <t>4.1.9</t>
  </si>
  <si>
    <t>iPhone10,6</t>
  </si>
  <si>
    <t>5.1.3.5</t>
  </si>
  <si>
    <t>Mushegh’s iPhone</t>
  </si>
  <si>
    <t>karen khachatryan’s iPhone</t>
  </si>
  <si>
    <t>5.0.7</t>
  </si>
  <si>
    <t>iPhone9,3</t>
  </si>
  <si>
    <t>5.0.3</t>
  </si>
  <si>
    <t>5.0.6</t>
  </si>
  <si>
    <t>5.7.4</t>
  </si>
  <si>
    <t>iPhone (3)</t>
  </si>
  <si>
    <t>5.6.3</t>
  </si>
  <si>
    <t>Hasmik's iPhone</t>
  </si>
  <si>
    <t>iPhone9,2</t>
  </si>
  <si>
    <t>6.4.1</t>
  </si>
  <si>
    <t>Sona's iPhone</t>
  </si>
  <si>
    <t>Artak’s iPhone 7</t>
  </si>
  <si>
    <t>4.13.4</t>
  </si>
  <si>
    <t>6.6.1</t>
  </si>
  <si>
    <t>Rafael's iPhone</t>
  </si>
  <si>
    <t>6.1.0</t>
  </si>
  <si>
    <t>6.4.0</t>
  </si>
  <si>
    <t>5.0.1</t>
  </si>
  <si>
    <t>Mariam's iPhone</t>
  </si>
  <si>
    <t>iPhone (Harutyun)</t>
  </si>
  <si>
    <t>iPhone Administrator (2)</t>
  </si>
  <si>
    <t>6.0.6</t>
  </si>
  <si>
    <t>Aneta's iPhone</t>
  </si>
  <si>
    <t>iPhone 5S</t>
  </si>
  <si>
    <t>Musho’s iPhone</t>
  </si>
  <si>
    <t>iPhone14,4</t>
  </si>
  <si>
    <t>iPhoneN</t>
  </si>
  <si>
    <t>5.7.5</t>
  </si>
  <si>
    <t>iPhone14,7</t>
  </si>
  <si>
    <t>5.6.5</t>
  </si>
  <si>
    <t>3.7.3</t>
  </si>
  <si>
    <t>3.4.1</t>
  </si>
  <si>
    <t>iPhone (Arman)</t>
  </si>
  <si>
    <t>iPhone13,2</t>
  </si>
  <si>
    <t>ViPhone 10XS</t>
  </si>
  <si>
    <t>5.9.9</t>
  </si>
  <si>
    <t>iPhone10,3</t>
  </si>
  <si>
    <t>6.2.3</t>
  </si>
  <si>
    <t>6.0.8</t>
  </si>
  <si>
    <t>iPhone (Tigran)</t>
  </si>
  <si>
    <t>iPhone7,2</t>
  </si>
  <si>
    <t>6.5.3</t>
  </si>
  <si>
    <t>iPhone13,1</t>
  </si>
  <si>
    <t>ACER’s iPhone</t>
  </si>
  <si>
    <t>6.6.8</t>
  </si>
  <si>
    <t>5.9.4</t>
  </si>
  <si>
    <t>4.13.11</t>
  </si>
  <si>
    <t>Apple’s iPhone</t>
  </si>
  <si>
    <t>6.6.11</t>
  </si>
  <si>
    <t>iPhone Жанна</t>
  </si>
  <si>
    <t>4.8.1</t>
  </si>
  <si>
    <t>iPhone8,1</t>
  </si>
  <si>
    <t>iPhone9,1</t>
  </si>
  <si>
    <t>MacBook Pro’s iPhone</t>
  </si>
  <si>
    <t>Kristina's iPhone</t>
  </si>
  <si>
    <t>iPhone User</t>
  </si>
  <si>
    <t>Avag's iPhone</t>
  </si>
  <si>
    <t>iPhone12,8</t>
  </si>
  <si>
    <t>iPhone15,5</t>
  </si>
  <si>
    <t>iPhone Home</t>
  </si>
  <si>
    <t>Rafael’s iPhone</t>
  </si>
  <si>
    <t>4.13.1</t>
  </si>
  <si>
    <t>Vahan’s iPhone</t>
  </si>
  <si>
    <t>iPhone15,4</t>
  </si>
  <si>
    <t>5.9.14</t>
  </si>
  <si>
    <t>6.0.1</t>
  </si>
  <si>
    <t>6.0.0</t>
  </si>
  <si>
    <t>6.2.0</t>
  </si>
  <si>
    <t>Az’s iPhone</t>
  </si>
  <si>
    <t>6.2.2</t>
  </si>
  <si>
    <t>iPhone11,6</t>
  </si>
  <si>
    <t>ara.papikyan’s iPhone</t>
  </si>
  <si>
    <t>Lilit Ghazaryan’s iPhone</t>
  </si>
  <si>
    <t>iPhone (2)</t>
  </si>
  <si>
    <t>6.2.1</t>
  </si>
  <si>
    <t>5.9.8</t>
  </si>
  <si>
    <t>3.0.2</t>
  </si>
  <si>
    <t>2.5.2</t>
  </si>
  <si>
    <t>iPhone Гевор</t>
  </si>
  <si>
    <t>2.5.1</t>
  </si>
  <si>
    <t>iPhone9,4</t>
  </si>
  <si>
    <t>5.5.1</t>
  </si>
  <si>
    <t>Aren’s iPhone</t>
  </si>
  <si>
    <t>5.7.2</t>
  </si>
  <si>
    <t>3.4.3</t>
  </si>
  <si>
    <t>ie 11.0</t>
  </si>
  <si>
    <t>3.6.1</t>
  </si>
  <si>
    <t>5.1.2</t>
  </si>
  <si>
    <t>iPhone14,6</t>
  </si>
  <si>
    <t>5.0.9</t>
  </si>
  <si>
    <t>3.3.4</t>
  </si>
  <si>
    <t>3.8.3</t>
  </si>
  <si>
    <t>firefox 97.0</t>
  </si>
  <si>
    <t>firefox 80.0</t>
  </si>
  <si>
    <t>firefox 74.0</t>
  </si>
  <si>
    <t>firefox 62.0</t>
  </si>
  <si>
    <t>firefox 47.0</t>
  </si>
  <si>
    <t>firefox 100.0</t>
  </si>
  <si>
    <t>5.9.7</t>
  </si>
  <si>
    <t>3.5.2</t>
  </si>
  <si>
    <t>iPhone14,8</t>
  </si>
  <si>
    <t>3.4.2</t>
  </si>
  <si>
    <t>4.1.4</t>
  </si>
  <si>
    <t>5.5.5</t>
  </si>
  <si>
    <t>5.6.2</t>
  </si>
  <si>
    <t>2.3.2</t>
  </si>
  <si>
    <t>2.4.1</t>
  </si>
  <si>
    <t>3.0.1</t>
  </si>
  <si>
    <t>5.8.1</t>
  </si>
  <si>
    <t>4.13.17-debug</t>
  </si>
  <si>
    <t>iPhone10,5</t>
  </si>
  <si>
    <t>6.6.10</t>
  </si>
  <si>
    <t>Pixel 6 Pro</t>
  </si>
  <si>
    <t>5.6.1</t>
  </si>
  <si>
    <t>SM-S906U1</t>
  </si>
  <si>
    <t>4.0.2</t>
  </si>
  <si>
    <t>RMX3363</t>
  </si>
  <si>
    <t>samsung SM-G975F</t>
  </si>
  <si>
    <t>LG-H990</t>
  </si>
  <si>
    <t>SM-G950U</t>
  </si>
  <si>
    <t>SM-S918B</t>
  </si>
  <si>
    <t>ONEPLUS A6003</t>
  </si>
  <si>
    <t>EML-L29</t>
  </si>
  <si>
    <t>Alexandr Sargsyan</t>
  </si>
  <si>
    <t>firefox 57.0 on linux</t>
  </si>
  <si>
    <t>WAS-LX1</t>
  </si>
  <si>
    <t>SNE-LX1</t>
  </si>
  <si>
    <t>4.13.12</t>
  </si>
  <si>
    <t>SM-J710F</t>
  </si>
  <si>
    <t>4.7.1</t>
  </si>
  <si>
    <t>HTC One</t>
  </si>
  <si>
    <t>Pixel 7 Pro</t>
  </si>
  <si>
    <t>GMK's iphone</t>
  </si>
  <si>
    <t>firefox 58.0 on windows</t>
  </si>
  <si>
    <t>Redmi 3</t>
  </si>
  <si>
    <t>SGH-I257M</t>
  </si>
  <si>
    <t>Anahit Adamyan</t>
  </si>
  <si>
    <t>Redmi 6 Pro</t>
  </si>
  <si>
    <t>Pixel 7</t>
  </si>
  <si>
    <t>C1905</t>
  </si>
  <si>
    <t>Mi A3</t>
  </si>
  <si>
    <t>Mery's iphone📱</t>
  </si>
  <si>
    <t>gucci</t>
  </si>
  <si>
    <t>SM-N981B</t>
  </si>
  <si>
    <t>ALCATEL ONE TOUCH 5036X</t>
  </si>
  <si>
    <t>Haze</t>
  </si>
  <si>
    <t>Redmi Note 4</t>
  </si>
  <si>
    <t>6.6.9-DEBUG</t>
  </si>
  <si>
    <t>IN2015</t>
  </si>
  <si>
    <t>SM-G930F</t>
  </si>
  <si>
    <t>SM-S901B</t>
  </si>
  <si>
    <t>ms-edge 16.16299 on windows</t>
  </si>
  <si>
    <t>Mr. Grandobaldo</t>
  </si>
  <si>
    <t>Redmi 5 Plus</t>
  </si>
  <si>
    <t>FIG-LX1</t>
  </si>
  <si>
    <t>Pixel 8 Pro</t>
  </si>
  <si>
    <t>BKK-L21</t>
  </si>
  <si>
    <t>Knarik's iPad</t>
  </si>
  <si>
    <t>M2101K9AG</t>
  </si>
  <si>
    <t>SM-A510F</t>
  </si>
  <si>
    <t>SM-G985F</t>
  </si>
  <si>
    <t>SnowFlake ❄️</t>
  </si>
  <si>
    <t>Mi Note 10</t>
  </si>
  <si>
    <t>SM-G928F</t>
  </si>
  <si>
    <t>SM-A325F</t>
  </si>
  <si>
    <t>Elephone S2</t>
  </si>
  <si>
    <t>SM-G7102</t>
  </si>
  <si>
    <t>NE2215</t>
  </si>
  <si>
    <t>Ani 💛</t>
  </si>
  <si>
    <t>GT-I9500</t>
  </si>
  <si>
    <t>4.13.20</t>
  </si>
  <si>
    <t>Armen Avetisyan</t>
  </si>
  <si>
    <t>Pixel 6</t>
  </si>
  <si>
    <t>SM-G930V</t>
  </si>
  <si>
    <t>6.6.12</t>
  </si>
  <si>
    <t>SM-A405FN</t>
  </si>
  <si>
    <t>SM-G900FD</t>
  </si>
  <si>
    <t>SM-N9208</t>
  </si>
  <si>
    <t>HUAWEI P7-L10</t>
  </si>
  <si>
    <t>Redmi Note 8 Pro</t>
  </si>
  <si>
    <t>SM-J110H</t>
  </si>
  <si>
    <t>ms-edge 16.16299</t>
  </si>
  <si>
    <t>Ипхоне</t>
  </si>
  <si>
    <t>2306EPN60G</t>
  </si>
  <si>
    <t>SM-A515F</t>
  </si>
  <si>
    <t>4.7.5</t>
  </si>
  <si>
    <t>SM-G998U1</t>
  </si>
  <si>
    <t>Ewan</t>
  </si>
  <si>
    <t>Mi A2 Lite</t>
  </si>
  <si>
    <t>SM-G965F</t>
  </si>
  <si>
    <t>SM-A920F</t>
  </si>
  <si>
    <t>SM-A305F</t>
  </si>
  <si>
    <t>SM-N910C</t>
  </si>
  <si>
    <t>GM1913</t>
  </si>
  <si>
    <t>Redmi Note 3</t>
  </si>
  <si>
    <t>6.6.7</t>
  </si>
  <si>
    <t>m2</t>
  </si>
  <si>
    <t>E6533</t>
  </si>
  <si>
    <t>SM-C5010</t>
  </si>
  <si>
    <t>HUAWEI VNS-L21</t>
  </si>
  <si>
    <t>SM-A750GN</t>
  </si>
  <si>
    <t>YAL-L21</t>
  </si>
  <si>
    <t>HTC Desire 728G dual sim</t>
  </si>
  <si>
    <t>SM-T525</t>
  </si>
  <si>
    <t>HTC One_M8 dual sim</t>
  </si>
  <si>
    <t>SM-G900V</t>
  </si>
  <si>
    <t>firefox 98.0 on windows</t>
  </si>
  <si>
    <t>YAL-AL10</t>
  </si>
  <si>
    <t>HTC Desire 326G dual sim</t>
  </si>
  <si>
    <t>D6653</t>
  </si>
  <si>
    <t>iPad</t>
  </si>
  <si>
    <t>SM-G991B</t>
  </si>
  <si>
    <t>Dav</t>
  </si>
  <si>
    <t>SM-J730F</t>
  </si>
  <si>
    <t>GT-S7272</t>
  </si>
  <si>
    <t>Mi 9 SE</t>
  </si>
  <si>
    <t>weisz</t>
  </si>
  <si>
    <t>Sona's phone</t>
  </si>
  <si>
    <t>Pixel 2</t>
  </si>
  <si>
    <t>Pixel 4a</t>
  </si>
  <si>
    <t>SM-A750FN</t>
  </si>
  <si>
    <t>SM-J120F</t>
  </si>
  <si>
    <t>MI 8 Lite</t>
  </si>
  <si>
    <t>Redmi Note 7</t>
  </si>
  <si>
    <t>GT-I9192</t>
  </si>
  <si>
    <t>2203129G</t>
  </si>
  <si>
    <t>SM-N975F</t>
  </si>
  <si>
    <t>SM-A320F</t>
  </si>
  <si>
    <t>SM-G925F</t>
  </si>
  <si>
    <t>STF-L09</t>
  </si>
  <si>
    <t>6.6.2</t>
  </si>
  <si>
    <t>SM-G991U1</t>
  </si>
  <si>
    <t>Maria's iPod touch</t>
  </si>
  <si>
    <t>MI 8</t>
  </si>
  <si>
    <t>RMX2185</t>
  </si>
  <si>
    <t>Yulia's Iphone</t>
  </si>
  <si>
    <t>M2012K11AG</t>
  </si>
  <si>
    <t>F5122</t>
  </si>
  <si>
    <t>SM-G935F</t>
  </si>
  <si>
    <t>HTC One_M8</t>
  </si>
  <si>
    <t>ara</t>
  </si>
  <si>
    <t>Narek</t>
  </si>
  <si>
    <t>HTC One S</t>
  </si>
  <si>
    <t>Google Pixel 7a</t>
  </si>
  <si>
    <t>SM-G950F</t>
  </si>
  <si>
    <t>SM-A715F</t>
  </si>
  <si>
    <t>SM-A310F</t>
  </si>
  <si>
    <t>SM-A315F</t>
  </si>
  <si>
    <t>SM-E500H</t>
  </si>
  <si>
    <t>SM-A505FN</t>
  </si>
  <si>
    <t>CPH2573</t>
  </si>
  <si>
    <t>M2007J20CG</t>
  </si>
  <si>
    <t>SM-G986U1</t>
  </si>
  <si>
    <t>SM-A730F</t>
  </si>
  <si>
    <t>SM-A035F</t>
  </si>
  <si>
    <t>HUAWEI MT7-TL10</t>
  </si>
  <si>
    <t>ONEPLUS A6013</t>
  </si>
  <si>
    <t>TA-1032</t>
  </si>
  <si>
    <t>PRA-TL10</t>
  </si>
  <si>
    <t>K_yan</t>
  </si>
  <si>
    <t>CAM-L21</t>
  </si>
  <si>
    <t>SM-A720F</t>
  </si>
  <si>
    <t>INE-LX2</t>
  </si>
  <si>
    <t>M2101K7BG</t>
  </si>
  <si>
    <t>3.0.4</t>
  </si>
  <si>
    <t>Redmi Note 5</t>
  </si>
  <si>
    <t>Pixel 3a</t>
  </si>
  <si>
    <t>RS988</t>
  </si>
  <si>
    <t>SM-G900H</t>
  </si>
  <si>
    <t>realme RMX3201</t>
  </si>
  <si>
    <t>SM-G532F</t>
  </si>
  <si>
    <t>DUA-L22</t>
  </si>
  <si>
    <t>3.2.1</t>
  </si>
  <si>
    <t>2109119DG</t>
  </si>
  <si>
    <t>Pixel 5</t>
  </si>
  <si>
    <t>craftstay.com</t>
  </si>
  <si>
    <t>SM-A600F</t>
  </si>
  <si>
    <t>SM-S928B</t>
  </si>
  <si>
    <t>F3112</t>
  </si>
  <si>
    <t>BND-L21</t>
  </si>
  <si>
    <t>SM-A520F</t>
  </si>
  <si>
    <t>Artak's iPad</t>
  </si>
  <si>
    <t>HD1905</t>
  </si>
  <si>
    <t>SM-G973F</t>
  </si>
  <si>
    <t>Redmi 8</t>
  </si>
  <si>
    <t>arm64</t>
  </si>
  <si>
    <t>SM-A546E</t>
  </si>
  <si>
    <t>SM-A515W</t>
  </si>
  <si>
    <t>CPH2197</t>
  </si>
  <si>
    <t>Mi A2</t>
  </si>
  <si>
    <t>firefox 99.0</t>
  </si>
  <si>
    <t>firefox 61.0</t>
  </si>
  <si>
    <t>SM-A225F</t>
  </si>
  <si>
    <t>firefox 49.0</t>
  </si>
  <si>
    <t>NTH-NX9</t>
  </si>
  <si>
    <t>SM-A530F</t>
  </si>
  <si>
    <t>CLT-L29</t>
  </si>
  <si>
    <t>CPH2465</t>
  </si>
  <si>
    <t>Mi 9 Lite</t>
  </si>
  <si>
    <t>Pixel 8</t>
  </si>
  <si>
    <t>4.1.1</t>
  </si>
  <si>
    <t>SM-G780G</t>
  </si>
  <si>
    <t>FNE-NX9</t>
  </si>
  <si>
    <t>SM-A525F</t>
  </si>
  <si>
    <t>3.5.3</t>
  </si>
  <si>
    <t>SM-S908B</t>
  </si>
  <si>
    <t>A063</t>
  </si>
  <si>
    <t>Redmi 6</t>
  </si>
  <si>
    <t>SM-A025F</t>
  </si>
  <si>
    <t>2107113SG</t>
  </si>
  <si>
    <t>RMX2001</t>
  </si>
  <si>
    <t>Mi MIX 3</t>
  </si>
  <si>
    <t>LE2121</t>
  </si>
  <si>
    <t>220333QAG</t>
  </si>
  <si>
    <t>SM-M315F</t>
  </si>
  <si>
    <t>samsung SM-P619</t>
  </si>
  <si>
    <t>M2101K6G</t>
  </si>
  <si>
    <t>21081111RG</t>
  </si>
  <si>
    <t>moto g32</t>
  </si>
  <si>
    <t>HD1901</t>
  </si>
  <si>
    <t>SM-G991U</t>
  </si>
  <si>
    <t>LYA-L29</t>
  </si>
  <si>
    <t>SM-A346E</t>
  </si>
  <si>
    <t>RMX3085</t>
  </si>
  <si>
    <t>SM-S901U</t>
  </si>
  <si>
    <t>SM-S911B</t>
  </si>
  <si>
    <t>SM-S9080</t>
  </si>
  <si>
    <t>NE2213</t>
  </si>
  <si>
    <t>SM-S916B</t>
  </si>
  <si>
    <t>SM-G996B</t>
  </si>
  <si>
    <t>SM-F946B</t>
  </si>
  <si>
    <t>4.13.19</t>
  </si>
  <si>
    <t>FP4</t>
  </si>
  <si>
    <t>4.13.7</t>
  </si>
  <si>
    <t>RMX3474</t>
  </si>
  <si>
    <t>SM-A235F</t>
  </si>
  <si>
    <t>2201117TY</t>
  </si>
  <si>
    <t>Pixel 7a</t>
  </si>
  <si>
    <t>IOS</t>
  </si>
  <si>
    <t>ANDROID</t>
  </si>
  <si>
    <t>Count</t>
  </si>
  <si>
    <t>Ընկերություն</t>
  </si>
  <si>
    <t>Հաստիք</t>
  </si>
  <si>
    <t>Անուն</t>
  </si>
  <si>
    <t>Հեռախոսահամար</t>
  </si>
  <si>
    <t>Այդի</t>
  </si>
  <si>
    <t>Նոթ</t>
  </si>
  <si>
    <t>Տնօրեն</t>
  </si>
  <si>
    <t>Արտո</t>
  </si>
  <si>
    <t>Մենեջեր</t>
  </si>
  <si>
    <t>Ռիմա</t>
  </si>
  <si>
    <t>Lummen</t>
  </si>
  <si>
    <t>ինստագրամ</t>
  </si>
  <si>
    <t>Մաշտոց</t>
  </si>
  <si>
    <t>Նարինե</t>
  </si>
  <si>
    <t>Անհատական</t>
  </si>
  <si>
    <t>Տերյան</t>
  </si>
  <si>
    <t>Ինեսա</t>
  </si>
  <si>
    <t>ադմինկա</t>
  </si>
  <si>
    <t>Ընդհանուր</t>
  </si>
  <si>
    <t>Mozaic</t>
  </si>
  <si>
    <t>Բագրատ</t>
  </si>
  <si>
    <t>Տաշիր</t>
  </si>
  <si>
    <t>Մարքեթինգ</t>
  </si>
  <si>
    <t>Լիդիա</t>
  </si>
  <si>
    <t>Դիանա Դանիելյան</t>
  </si>
  <si>
    <t>Նատալյա Համբարձումյան</t>
  </si>
  <si>
    <t>Քրիստինա Կոբզար</t>
  </si>
  <si>
    <t>Սահակ Հակոբյան</t>
  </si>
  <si>
    <t>Արա Իսրայելյան</t>
  </si>
  <si>
    <t>Հրաչ Մկրտչյան</t>
  </si>
  <si>
    <t>Էրիկ Ալիկյան</t>
  </si>
  <si>
    <t>Հայկանուշ Դալաքյան</t>
  </si>
  <si>
    <t>Կարինե Ճաղաքյան</t>
  </si>
  <si>
    <t>Հարություն Ասատրյան</t>
  </si>
  <si>
    <t>Նարեկ Հովսեփյան</t>
  </si>
  <si>
    <t>Կարաս</t>
  </si>
  <si>
    <t>Կենտրոնի մասնաճյուղեր</t>
  </si>
  <si>
    <t>մենեջեր</t>
  </si>
  <si>
    <t>Յուրի</t>
  </si>
  <si>
    <t>Սինաբոն</t>
  </si>
  <si>
    <t>Դեմք</t>
  </si>
  <si>
    <t>Նորայր</t>
  </si>
  <si>
    <t>Սուրեն</t>
  </si>
  <si>
    <t>Լա քուչինա</t>
  </si>
  <si>
    <t>Մատուցող</t>
  </si>
  <si>
    <t>NUMBER</t>
  </si>
  <si>
    <t>Received</t>
  </si>
  <si>
    <t xml:space="preserve"> fas ff </t>
  </si>
  <si>
    <t>{"sessionId":"4f2e9540-985d-4abb-899f-241ff43753d4","orderId":"4715735a-d18f-451b-b165-f743245399c2"}</t>
  </si>
  <si>
    <t>{"sessionId":"2edaca4b-37ce-46b0-80b3-e5ad7bdf0289","orderId":"219b4cec-92da-4f5f-b481-8909a357a30c"}</t>
  </si>
  <si>
    <t>{"sessionId":"1fcd35d2-0b49-4d3b-ba38-92cbbbb733f3","orderId":"4efcce9a-6f6d-4383-aad8-5c13ed014922"}</t>
  </si>
  <si>
    <t>{"sessionId":"6a8f4d58-6201-4fc7-9948-e501af494a14","orderId":"d184d451-eebf-474d-bf51-5a2fb51b7e6e"}</t>
  </si>
  <si>
    <t>{"sessionId":"a21ce547-9588-43d8-b601-3c2c1c0d9b76","orderId":"c653c73e-7721-4d11-90cd-78f6141518ea"}</t>
  </si>
  <si>
    <t>{"sessionId":"094ff688-4791-4fd9-aad8-0ca387899b73","orderId":"7f41e176-fd60-4aeb-ac43-aa7fd941d3a3"}</t>
  </si>
  <si>
    <t>{"sessionId":"96ac2c4d-0033-42a8-92e1-98dbf0832a8b","orderId":"fade32e5-bcd4-44ac-b569-6ded9d513b2f"}</t>
  </si>
  <si>
    <t>{"sessionId":"54d077c7-85fe-42bc-b143-4477b3ca4616","orderId":"c0ba4add-9309-48ac-ae74-c6931153f03d"}</t>
  </si>
  <si>
    <t>{"sessionId":"48a0a803-826f-443d-a2a3-23f16b120dc6","orderId":"122addd4-ce21-4827-aae5-17cb485863b6"}</t>
  </si>
  <si>
    <t>{"sessionId":"929c2c8e-ee9a-4153-9ada-5765cc9b11b2","orderId":"1e374c79-628c-49d4-8d16-69aa0b45a965"}</t>
  </si>
  <si>
    <t>Not Received</t>
  </si>
  <si>
    <t>Լumen Coffee</t>
  </si>
  <si>
    <t>team@ggtips.com</t>
  </si>
  <si>
    <t>Bloggers123!</t>
  </si>
  <si>
    <t>b41c0f54-b9ad-4f95-bf5b-6d5074768eb6</t>
  </si>
  <si>
    <t>a2c7b624-5105-47e1-9227-f26286d26e8a</t>
  </si>
  <si>
    <t>D9R7GJ</t>
  </si>
  <si>
    <t>Empty</t>
  </si>
  <si>
    <t>3HCL7S</t>
  </si>
  <si>
    <t>ZW3JO1</t>
  </si>
  <si>
    <t>W96ARD</t>
  </si>
  <si>
    <t>EII9LF</t>
  </si>
  <si>
    <t>Q5K4IF</t>
  </si>
  <si>
    <t>I5GH4E</t>
  </si>
  <si>
    <t>8O87KU</t>
  </si>
  <si>
    <t>EEO77S</t>
  </si>
  <si>
    <t>DQI1K9</t>
  </si>
  <si>
    <t>0W1K6S</t>
  </si>
  <si>
    <t>3G3Z6X</t>
  </si>
  <si>
    <t>PA6TH5</t>
  </si>
  <si>
    <t>NKPS6F</t>
  </si>
  <si>
    <t>16YLJM</t>
  </si>
  <si>
    <t>AW1OXW</t>
  </si>
  <si>
    <t>OP4YZR</t>
  </si>
  <si>
    <t>FWM6JF</t>
  </si>
  <si>
    <t>FGY82M</t>
  </si>
  <si>
    <t>U4ES6J</t>
  </si>
  <si>
    <t>04MDXJ</t>
  </si>
  <si>
    <t>Չի մտել</t>
  </si>
  <si>
    <t>Առանց իդրամ</t>
  </si>
  <si>
    <t>Օկսի</t>
  </si>
  <si>
    <t>6WI1UF</t>
  </si>
  <si>
    <t>5B1VYT</t>
  </si>
  <si>
    <t>43QO4K</t>
  </si>
  <si>
    <t>Առանց քարտ</t>
  </si>
  <si>
    <t>YMELMA</t>
  </si>
  <si>
    <t>KARINE</t>
  </si>
  <si>
    <t>669ZJO</t>
  </si>
  <si>
    <t>DPES8Q</t>
  </si>
  <si>
    <t>Ընթերցել է</t>
  </si>
  <si>
    <t>81LAPT</t>
  </si>
  <si>
    <t>Q05UU3</t>
  </si>
  <si>
    <t>DV54QY</t>
  </si>
  <si>
    <t>4DI9PE</t>
  </si>
  <si>
    <t>Նամակը տեսել է</t>
  </si>
  <si>
    <t>8TYSV7</t>
  </si>
  <si>
    <t>Հասցեներ չի տվել</t>
  </si>
  <si>
    <t>01XENZ</t>
  </si>
  <si>
    <t>Հավ․ մտել է</t>
  </si>
  <si>
    <t>Քարտապան, բնակրություն չի տվել</t>
  </si>
  <si>
    <t>JI5PSI</t>
  </si>
  <si>
    <t>KF0ADH</t>
  </si>
  <si>
    <t>Մտել է</t>
  </si>
  <si>
    <t>Քարտի չի տվել</t>
  </si>
  <si>
    <t>0D8AH4</t>
  </si>
  <si>
    <t>4LYLRR</t>
  </si>
  <si>
    <t>EL17Z9</t>
  </si>
  <si>
    <t>R533M6</t>
  </si>
  <si>
    <t>Վաթսափ</t>
  </si>
  <si>
    <t>ZEPI5X</t>
  </si>
  <si>
    <t>CARD</t>
  </si>
  <si>
    <t>3*300</t>
  </si>
  <si>
    <t>gg, ggSpecial</t>
  </si>
  <si>
    <t>2 շաբաթ</t>
  </si>
  <si>
    <t>🤝ggTips </t>
  </si>
  <si>
    <t>Սիրելի թիմակից, gg հավելվածում ունեք պրոմո կոդեր, որոնք կզեղչեն Ձեր առաջիկա երթերը 🤩 ջիջիԹիմ</t>
  </si>
  <si>
    <t>Շնորհակալ ենք ggTips-ով թեյավճարելու համար 🥰 Ձեր առաջիկա երթերը կլինեն զեղչված։</t>
  </si>
  <si>
    <t>Մարտի 4, 2024</t>
  </si>
  <si>
    <t>Մարտի 19, 2024</t>
  </si>
  <si>
    <t>Ապրիլի 2, 2024</t>
  </si>
  <si>
    <t>Ապրիլի 24, 2024</t>
  </si>
  <si>
    <t>Մայիսի 4, 2024</t>
  </si>
  <si>
    <t>Հունիսի 1, 2024</t>
  </si>
  <si>
    <t>Հուլիսի 1, 2024</t>
  </si>
  <si>
    <t>Օգոստոսի 1, 2024</t>
  </si>
  <si>
    <t>55767462</t>
  </si>
  <si>
    <t>Partner ID</t>
  </si>
  <si>
    <t>98779500</t>
  </si>
  <si>
    <t>Pargev</t>
  </si>
  <si>
    <t>55882436</t>
  </si>
  <si>
    <t>98755818</t>
  </si>
  <si>
    <t>98730650</t>
  </si>
  <si>
    <t>98855990</t>
  </si>
  <si>
    <t>93157337</t>
  </si>
  <si>
    <t>Sahak</t>
  </si>
  <si>
    <t>Joseph Kabrian</t>
  </si>
  <si>
    <t>77401016</t>
  </si>
  <si>
    <t>43303112</t>
  </si>
  <si>
    <t xml:space="preserve">Taq tegh </t>
  </si>
  <si>
    <t>77374781</t>
  </si>
  <si>
    <t>98866227</t>
  </si>
  <si>
    <t>43181890</t>
  </si>
  <si>
    <t>77592042</t>
  </si>
  <si>
    <t>77733922</t>
  </si>
  <si>
    <t>98703080</t>
  </si>
  <si>
    <t>98201060</t>
  </si>
  <si>
    <t>55583963</t>
  </si>
  <si>
    <t>77227819</t>
  </si>
  <si>
    <t>77099723</t>
  </si>
  <si>
    <t>Shavarsh</t>
  </si>
  <si>
    <t>98130977</t>
  </si>
  <si>
    <t>44199812</t>
  </si>
  <si>
    <t>Alex</t>
  </si>
  <si>
    <t>98199812</t>
  </si>
  <si>
    <t>Stanislav</t>
  </si>
  <si>
    <t>99202545</t>
  </si>
  <si>
    <t>44313138</t>
  </si>
  <si>
    <t>93946907</t>
  </si>
  <si>
    <t>77009435</t>
  </si>
  <si>
    <t>41366316</t>
  </si>
  <si>
    <t>Albert Amirbekyan</t>
  </si>
  <si>
    <t>98383805</t>
  </si>
  <si>
    <t>96746263</t>
  </si>
  <si>
    <t>96008815</t>
  </si>
  <si>
    <t>98198191</t>
  </si>
  <si>
    <t>95610671</t>
  </si>
  <si>
    <t>77873436</t>
  </si>
  <si>
    <t>Temur Matevosyan</t>
  </si>
  <si>
    <t>33330424</t>
  </si>
  <si>
    <t>Mher Zalinyan</t>
  </si>
  <si>
    <t>91202484</t>
  </si>
  <si>
    <t>94595816</t>
  </si>
  <si>
    <t xml:space="preserve">Гагик </t>
  </si>
  <si>
    <t>43043633</t>
  </si>
  <si>
    <t>98884012</t>
  </si>
  <si>
    <t>41381144</t>
  </si>
  <si>
    <t>Andranik</t>
  </si>
  <si>
    <t>98490494</t>
  </si>
  <si>
    <t>99906008</t>
  </si>
  <si>
    <t>99622042</t>
  </si>
  <si>
    <t>77100704</t>
  </si>
  <si>
    <t>77569449</t>
  </si>
  <si>
    <t>Sona</t>
  </si>
  <si>
    <t>Davit Nalbandyan</t>
  </si>
  <si>
    <t>Nara</t>
  </si>
  <si>
    <t>Albert Hovhannisyan</t>
  </si>
  <si>
    <t>Jivani Matevosyan</t>
  </si>
  <si>
    <t>vlad</t>
  </si>
  <si>
    <t xml:space="preserve">Suren Karapetyan </t>
  </si>
  <si>
    <t xml:space="preserve">Puzant </t>
  </si>
  <si>
    <t>Nina</t>
  </si>
  <si>
    <t>Nazeli</t>
  </si>
  <si>
    <t>Artak</t>
  </si>
  <si>
    <t>ARMAN</t>
  </si>
  <si>
    <t>Meruzhan</t>
  </si>
  <si>
    <t xml:space="preserve">Lena Amirkhanyan </t>
  </si>
  <si>
    <t>A O</t>
  </si>
  <si>
    <t>Aram</t>
  </si>
  <si>
    <t>Last tip</t>
  </si>
  <si>
    <t>Day ago</t>
  </si>
  <si>
    <t>a</t>
  </si>
  <si>
    <t>չի ստացել</t>
  </si>
  <si>
    <t>Santa fe</t>
  </si>
  <si>
    <t>Karas tsaghkadzor</t>
  </si>
  <si>
    <t>userId</t>
  </si>
  <si>
    <t>+37477270474</t>
  </si>
  <si>
    <t>+37494523229</t>
  </si>
  <si>
    <t>+37498010119</t>
  </si>
  <si>
    <t>+37441699983</t>
  </si>
  <si>
    <t>+37499622042</t>
  </si>
  <si>
    <t>+37498966303</t>
  </si>
  <si>
    <t>+37498279927</t>
  </si>
  <si>
    <t>+37495920209</t>
  </si>
  <si>
    <t>+37494837772</t>
  </si>
  <si>
    <t>+37491342545</t>
  </si>
  <si>
    <t>+37498477440</t>
  </si>
  <si>
    <t>+37441381144</t>
  </si>
  <si>
    <t>+37494702780</t>
  </si>
  <si>
    <t>+37498675754</t>
  </si>
  <si>
    <t>+37498383805</t>
  </si>
  <si>
    <t>+37496825858</t>
  </si>
  <si>
    <t>+37455080018</t>
  </si>
  <si>
    <t>+37494138040</t>
  </si>
  <si>
    <t>+37498542424</t>
  </si>
  <si>
    <t>+37498122223</t>
  </si>
  <si>
    <t>+37493996715</t>
  </si>
  <si>
    <t>+37491512190</t>
  </si>
  <si>
    <t>+37499701887</t>
  </si>
  <si>
    <t>+37497115860</t>
  </si>
  <si>
    <t>+37493913588</t>
  </si>
  <si>
    <t>+37455229940</t>
  </si>
  <si>
    <t>+37497320927</t>
  </si>
  <si>
    <t>+37477873436</t>
  </si>
  <si>
    <t>+37498737658</t>
  </si>
  <si>
    <t>+37494916008</t>
  </si>
  <si>
    <t>+37494732273</t>
  </si>
  <si>
    <t>+37443666887</t>
  </si>
  <si>
    <t>+37495350511</t>
  </si>
  <si>
    <t>+37491575975</t>
  </si>
  <si>
    <t>+37493646236</t>
  </si>
  <si>
    <t>+37493558558</t>
  </si>
  <si>
    <t>+37494821547</t>
  </si>
  <si>
    <t>+37455513513</t>
  </si>
  <si>
    <t>+37495774143</t>
  </si>
  <si>
    <t>+37499348059</t>
  </si>
  <si>
    <t>+37477696151</t>
  </si>
  <si>
    <t>+37493255893</t>
  </si>
  <si>
    <t>+37499133266</t>
  </si>
  <si>
    <t>+37498223303</t>
  </si>
  <si>
    <t>+37495144248</t>
  </si>
  <si>
    <t>+37493879064</t>
  </si>
  <si>
    <t>+37455379707</t>
  </si>
  <si>
    <t>+37498126354</t>
  </si>
  <si>
    <t>+37498165990</t>
  </si>
  <si>
    <t>+37495055615</t>
  </si>
  <si>
    <t>+37494713624</t>
  </si>
  <si>
    <t>+37477836586</t>
  </si>
  <si>
    <t>+37441481616</t>
  </si>
  <si>
    <t>+37493158158</t>
  </si>
  <si>
    <t>+37444148184</t>
  </si>
  <si>
    <t>+37498130977</t>
  </si>
  <si>
    <t>+37498558850</t>
  </si>
  <si>
    <t>+37477254388</t>
  </si>
  <si>
    <t>+37455751214</t>
  </si>
  <si>
    <t>+37477569449</t>
  </si>
  <si>
    <t>+37477861687</t>
  </si>
  <si>
    <t>+37493334741</t>
  </si>
  <si>
    <t>+37495307347</t>
  </si>
  <si>
    <t>+37477566057</t>
  </si>
  <si>
    <t>+37491936747</t>
  </si>
  <si>
    <t>+37477100704</t>
  </si>
  <si>
    <t>+37498326231</t>
  </si>
  <si>
    <t>+37477558368</t>
  </si>
  <si>
    <t>+37493006074</t>
  </si>
  <si>
    <t>+37455671216</t>
  </si>
  <si>
    <t>+37494986707</t>
  </si>
  <si>
    <t>+37491743643</t>
  </si>
  <si>
    <t>+37494696639</t>
  </si>
  <si>
    <t>+37441851885</t>
  </si>
  <si>
    <t>+37498528101</t>
  </si>
  <si>
    <t>+37494838783</t>
  </si>
  <si>
    <t>+37477009435</t>
  </si>
  <si>
    <t>+37491850637</t>
  </si>
  <si>
    <t>+37495501001</t>
  </si>
  <si>
    <t>+37441366316</t>
  </si>
  <si>
    <t>+37493220043</t>
  </si>
  <si>
    <t>+37497335423</t>
  </si>
  <si>
    <t>+37455550901</t>
  </si>
  <si>
    <t>+37499463565</t>
  </si>
  <si>
    <t>+37499202545</t>
  </si>
  <si>
    <t>+37477274889</t>
  </si>
  <si>
    <t>+37499899888</t>
  </si>
  <si>
    <t>+37494199602</t>
  </si>
  <si>
    <t>+37498377308</t>
  </si>
  <si>
    <t>+37494980707</t>
  </si>
  <si>
    <t>+37498985021</t>
  </si>
  <si>
    <t>+37441534230</t>
  </si>
  <si>
    <t>+37433513531</t>
  </si>
  <si>
    <t>+37498199812</t>
  </si>
  <si>
    <t>+37443455575</t>
  </si>
  <si>
    <t>+37498802887</t>
  </si>
  <si>
    <t>+37493181867</t>
  </si>
  <si>
    <t>+37443119444</t>
  </si>
  <si>
    <t>+37444144811</t>
  </si>
  <si>
    <t>+37494595816</t>
  </si>
  <si>
    <t>+37498690864</t>
  </si>
  <si>
    <t>+37493683499</t>
  </si>
  <si>
    <t>+37499781611</t>
  </si>
  <si>
    <t>+37493946907</t>
  </si>
  <si>
    <t>+37491040446</t>
  </si>
  <si>
    <t>+37477391581</t>
  </si>
  <si>
    <t>+37493212258</t>
  </si>
  <si>
    <t>+37498997997</t>
  </si>
  <si>
    <t>+37477404086</t>
  </si>
  <si>
    <t>+37494119525</t>
  </si>
  <si>
    <t>+37477552751</t>
  </si>
  <si>
    <t>+37498490494</t>
  </si>
  <si>
    <t>+37444313138</t>
  </si>
  <si>
    <t>+37498769490</t>
  </si>
  <si>
    <t>+37493790908</t>
  </si>
  <si>
    <t>+37433332191</t>
  </si>
  <si>
    <t>+37455767462</t>
  </si>
  <si>
    <t>+37498307217</t>
  </si>
  <si>
    <t>+37443107707</t>
  </si>
  <si>
    <t>+37433603322</t>
  </si>
  <si>
    <t>+37499051604</t>
  </si>
  <si>
    <t>+37494304577</t>
  </si>
  <si>
    <t>+37497242038</t>
  </si>
  <si>
    <t>+37495270979</t>
  </si>
  <si>
    <t>+37477405313</t>
  </si>
  <si>
    <t>+37477753234</t>
  </si>
  <si>
    <t>+37496434484</t>
  </si>
  <si>
    <t>+37494767735</t>
  </si>
  <si>
    <t>+37493321019</t>
  </si>
  <si>
    <t>+37455261020</t>
  </si>
  <si>
    <t>+37498755818</t>
  </si>
  <si>
    <t>+37494123200</t>
  </si>
  <si>
    <t>+37477592042</t>
  </si>
  <si>
    <t>+37479185169118</t>
  </si>
  <si>
    <t>+37494527977</t>
  </si>
  <si>
    <t>+37477777338</t>
  </si>
  <si>
    <t>+37491456447</t>
  </si>
  <si>
    <t>+37477915761</t>
  </si>
  <si>
    <t>+37443233876</t>
  </si>
  <si>
    <t>+37499669752</t>
  </si>
  <si>
    <t>+37433963969</t>
  </si>
  <si>
    <t>+37495252533</t>
  </si>
  <si>
    <t>+37493825753</t>
  </si>
  <si>
    <t>+37493633334</t>
  </si>
  <si>
    <t>+37494737395</t>
  </si>
  <si>
    <t>+37445555090</t>
  </si>
  <si>
    <t>+37418186409911</t>
  </si>
  <si>
    <t>+37455441136</t>
  </si>
  <si>
    <t>+37494071008</t>
  </si>
  <si>
    <t>+37498881363</t>
  </si>
  <si>
    <t>+37494170725</t>
  </si>
  <si>
    <t>+37477932336</t>
  </si>
  <si>
    <t>+37455440985</t>
  </si>
  <si>
    <t>+37444002200</t>
  </si>
  <si>
    <t>+37443491607</t>
  </si>
  <si>
    <t>+37477517268</t>
  </si>
  <si>
    <t>+37494290006</t>
  </si>
  <si>
    <t>+37477822884</t>
  </si>
  <si>
    <t>+37498756625</t>
  </si>
  <si>
    <t>+37477185832</t>
  </si>
  <si>
    <t>+37455999054</t>
  </si>
  <si>
    <t>+37496531327</t>
  </si>
  <si>
    <t>+37493554079</t>
  </si>
  <si>
    <t>+37498233242</t>
  </si>
  <si>
    <t>+37455583963</t>
  </si>
  <si>
    <t>+37498855990</t>
  </si>
  <si>
    <t>+37493640543</t>
  </si>
  <si>
    <t>+37441909798</t>
  </si>
  <si>
    <t>+37444609595</t>
  </si>
  <si>
    <t>+37491985651</t>
  </si>
  <si>
    <t>+37449450445</t>
  </si>
  <si>
    <t>+37493833747</t>
  </si>
  <si>
    <t>+37443607244</t>
  </si>
  <si>
    <t>+37494967999</t>
  </si>
  <si>
    <t>+37477099723</t>
  </si>
  <si>
    <t>+37493380289</t>
  </si>
  <si>
    <t>+37498884012</t>
  </si>
  <si>
    <t>+37477324202</t>
  </si>
  <si>
    <t>+37496731378</t>
  </si>
  <si>
    <t>+37494366302</t>
  </si>
  <si>
    <t>+37441737828</t>
  </si>
  <si>
    <t>+37447771454</t>
  </si>
  <si>
    <t>+37433703322</t>
  </si>
  <si>
    <t>+37498779500</t>
  </si>
  <si>
    <t>+37477733922</t>
  </si>
  <si>
    <t>+37498599512</t>
  </si>
  <si>
    <t>+37477640743</t>
  </si>
  <si>
    <t>+37477646169</t>
  </si>
  <si>
    <t>+37497184148</t>
  </si>
  <si>
    <t>+37494507455</t>
  </si>
  <si>
    <t>+37494336603</t>
  </si>
  <si>
    <t>+37441650515</t>
  </si>
  <si>
    <t>+37477600375</t>
  </si>
  <si>
    <t>+37477552920</t>
  </si>
  <si>
    <t>+37441280588</t>
  </si>
  <si>
    <t>+37444222224</t>
  </si>
  <si>
    <t>+37498402001</t>
  </si>
  <si>
    <t>+37494947193</t>
  </si>
  <si>
    <t>+37491146440</t>
  </si>
  <si>
    <t>+37433939350</t>
  </si>
  <si>
    <t>+37433903409</t>
  </si>
  <si>
    <t>+37498205553</t>
  </si>
  <si>
    <t>+37495195715</t>
  </si>
  <si>
    <t>+37477838455</t>
  </si>
  <si>
    <t>+37477052565</t>
  </si>
  <si>
    <t>+37498996474</t>
  </si>
  <si>
    <t>+37491468478</t>
  </si>
  <si>
    <t>+37455555555</t>
  </si>
  <si>
    <t>+37494371975</t>
  </si>
  <si>
    <t>+37499505615</t>
  </si>
  <si>
    <t>+37494128031</t>
  </si>
  <si>
    <t>+37477009129</t>
  </si>
  <si>
    <t>+37499114589</t>
  </si>
  <si>
    <t>+37495056727</t>
  </si>
  <si>
    <t>+37496008815</t>
  </si>
  <si>
    <t>+37477388218</t>
  </si>
  <si>
    <t>+37498201060</t>
  </si>
  <si>
    <t>+37477454207</t>
  </si>
  <si>
    <t>+37477770370</t>
  </si>
  <si>
    <t>+37443181890</t>
  </si>
  <si>
    <t>+37477151103</t>
  </si>
  <si>
    <t>+37497727227</t>
  </si>
  <si>
    <t>+37499180704</t>
  </si>
  <si>
    <t>+37477374781</t>
  </si>
  <si>
    <t>+37477179014</t>
  </si>
  <si>
    <t>+37477056776</t>
  </si>
  <si>
    <t>+37433360666</t>
  </si>
  <si>
    <t>+37491605705</t>
  </si>
  <si>
    <t>+37499633850</t>
  </si>
  <si>
    <t>+37493699443</t>
  </si>
  <si>
    <t>+37498514860</t>
  </si>
  <si>
    <t>+37477150331</t>
  </si>
  <si>
    <t>+37477393211</t>
  </si>
  <si>
    <t>+37494397005</t>
  </si>
  <si>
    <t>+37441927429</t>
  </si>
  <si>
    <t>+37499784784</t>
  </si>
  <si>
    <t>+37495460769</t>
  </si>
  <si>
    <t>+37444520099</t>
  </si>
  <si>
    <t>+37493557861</t>
  </si>
  <si>
    <t>+37497333004</t>
  </si>
  <si>
    <t>+37495479925</t>
  </si>
  <si>
    <t>+37441257500</t>
  </si>
  <si>
    <t>+37493078794</t>
  </si>
  <si>
    <t>+37498661970</t>
  </si>
  <si>
    <t>+37441441413</t>
  </si>
  <si>
    <t>+37493111829</t>
  </si>
  <si>
    <t>+37494207884</t>
  </si>
  <si>
    <t>+37477653202</t>
  </si>
  <si>
    <t>+37494856890</t>
  </si>
  <si>
    <t>+37495999793</t>
  </si>
  <si>
    <t>+37477980448</t>
  </si>
  <si>
    <t>+37494625652</t>
  </si>
  <si>
    <t>+37433189955</t>
  </si>
  <si>
    <t>+37455882436</t>
  </si>
  <si>
    <t>+37444151050</t>
  </si>
  <si>
    <t>+37498787619</t>
  </si>
  <si>
    <t>+37493403166</t>
  </si>
  <si>
    <t>+37443168902</t>
  </si>
  <si>
    <t>+37499991931</t>
  </si>
  <si>
    <t>+37496746263</t>
  </si>
  <si>
    <t>+37491129111</t>
  </si>
  <si>
    <t>+3743766504992804</t>
  </si>
  <si>
    <t>+37441037501</t>
  </si>
  <si>
    <t>+37495097666</t>
  </si>
  <si>
    <t>+37494195935</t>
  </si>
  <si>
    <t>+37495727273</t>
  </si>
  <si>
    <t>+37444194146</t>
  </si>
  <si>
    <t>+37477858281</t>
  </si>
  <si>
    <t>+37498807581</t>
  </si>
  <si>
    <t>+37494670767</t>
  </si>
  <si>
    <t>+37491435949</t>
  </si>
  <si>
    <t>+37444313001</t>
  </si>
  <si>
    <t>+37498017121</t>
  </si>
  <si>
    <t>+37494775671</t>
  </si>
  <si>
    <t>+37498022502</t>
  </si>
  <si>
    <t>+37496067000</t>
  </si>
  <si>
    <t>+37498198191</t>
  </si>
  <si>
    <t>+37496662282</t>
  </si>
  <si>
    <t>+37477939633</t>
  </si>
  <si>
    <t>+37444199812</t>
  </si>
  <si>
    <t>+37494712665</t>
  </si>
  <si>
    <t>+37493901150</t>
  </si>
  <si>
    <t>+37498276171</t>
  </si>
  <si>
    <t>+37493887570</t>
  </si>
  <si>
    <t>+37493966509</t>
  </si>
  <si>
    <t>+37477819071</t>
  </si>
  <si>
    <t>+37495959183</t>
  </si>
  <si>
    <t>+37477227819</t>
  </si>
  <si>
    <t>+37497270805</t>
  </si>
  <si>
    <t>+37498730650</t>
  </si>
  <si>
    <t>+37455556965</t>
  </si>
  <si>
    <t>+37495610671</t>
  </si>
  <si>
    <t>+37493545903</t>
  </si>
  <si>
    <t>+37443043633</t>
  </si>
  <si>
    <t>+37441055025</t>
  </si>
  <si>
    <t>+37495429560</t>
  </si>
  <si>
    <t>+37499015226</t>
  </si>
  <si>
    <t>+37455050029</t>
  </si>
  <si>
    <t>+37477809341</t>
  </si>
  <si>
    <t>+37493916884</t>
  </si>
  <si>
    <t>+37433452552</t>
  </si>
  <si>
    <t>+37477206326</t>
  </si>
  <si>
    <t>+37498866227</t>
  </si>
  <si>
    <t>+37455392929</t>
  </si>
  <si>
    <t>+37499906008</t>
  </si>
  <si>
    <t>+37493631849</t>
  </si>
  <si>
    <t>+37498325211</t>
  </si>
  <si>
    <t>+37494612233</t>
  </si>
  <si>
    <t>+37477236460</t>
  </si>
  <si>
    <t>+37494051788</t>
  </si>
  <si>
    <t>+37498595357</t>
  </si>
  <si>
    <t>+37498029629</t>
  </si>
  <si>
    <t>+37498703080</t>
  </si>
  <si>
    <t>+37498678720</t>
  </si>
  <si>
    <t>+37491202484</t>
  </si>
  <si>
    <t>+37433330424</t>
  </si>
  <si>
    <t>+37499705504</t>
  </si>
  <si>
    <t>+37441100626</t>
  </si>
  <si>
    <t>+37494447616</t>
  </si>
  <si>
    <t>+37498777878</t>
  </si>
  <si>
    <t>+37498427292</t>
  </si>
  <si>
    <t>+37441260002</t>
  </si>
  <si>
    <t>+37443156930</t>
  </si>
  <si>
    <t>+37477088009</t>
  </si>
  <si>
    <t>+37477261644</t>
  </si>
  <si>
    <t>+37493240728</t>
  </si>
  <si>
    <t>+37477608894</t>
  </si>
  <si>
    <t>+37493307761</t>
  </si>
  <si>
    <t>+37498386638</t>
  </si>
  <si>
    <t>+37498796772</t>
  </si>
  <si>
    <t>+37495130589</t>
  </si>
  <si>
    <t>+37491281891</t>
  </si>
  <si>
    <t>+37494669723</t>
  </si>
  <si>
    <t>+37493030355</t>
  </si>
  <si>
    <t>+37494019708</t>
  </si>
  <si>
    <t>+37493842728</t>
  </si>
  <si>
    <t>+37455802216</t>
  </si>
  <si>
    <t>+37493303130</t>
  </si>
  <si>
    <t>+37455366962</t>
  </si>
  <si>
    <t>+37493614143</t>
  </si>
  <si>
    <t>+37494639914</t>
  </si>
  <si>
    <t>+37498055750</t>
  </si>
  <si>
    <t>+37455468418</t>
  </si>
  <si>
    <t>+37499996192</t>
  </si>
  <si>
    <t>+37455889989</t>
  </si>
  <si>
    <t>+37493553738</t>
  </si>
  <si>
    <t>+37444702207</t>
  </si>
  <si>
    <t>+37499403050</t>
  </si>
  <si>
    <t>+37444487303</t>
  </si>
  <si>
    <t>+37455550809</t>
  </si>
  <si>
    <t>+37444190302</t>
  </si>
  <si>
    <t>+37455463358</t>
  </si>
  <si>
    <t>Day</t>
  </si>
  <si>
    <t>Mov count</t>
  </si>
  <si>
    <t>Mov amont</t>
  </si>
  <si>
    <t>Ընդհանուր՝</t>
  </si>
  <si>
    <t>2*300, gg, ggSpecial</t>
  </si>
  <si>
    <t xml:space="preserve">🌟 ggTips 
Ձեր առաջիկա ջիջի երթերը կլինեն զեղչված 🥰 Շնորհակալ ենք ggTips-ով թեյավճար և ջերմություն փոխանցելու համար։ </t>
  </si>
  <si>
    <t>oXyPuVe730m7t2mvE_xtE8kG71mdQzFBihVbhfRjn9VUQlRUUFNKVUNBWEpZTk1QWEtFQVozUTI4RC4u</t>
  </si>
  <si>
    <t>Form1</t>
  </si>
  <si>
    <t>{619709ab-e384-4781-bd49-6fecfa2a3787}</t>
  </si>
  <si>
    <t>Tips count</t>
  </si>
  <si>
    <t>Tips amount</t>
  </si>
  <si>
    <t>24.02-28.02</t>
  </si>
  <si>
    <t>ԻԴՌԱՄ</t>
  </si>
  <si>
    <t>Սմոքինգ 6800 + 2000</t>
  </si>
  <si>
    <t>Մով 2000</t>
  </si>
  <si>
    <t>Մալոկո 1000</t>
  </si>
  <si>
    <t>Լումմեն կաֆե / Ռուբեն - 500</t>
  </si>
  <si>
    <t>Մայլեր / Տաք տեղ - 500</t>
  </si>
  <si>
    <t>11․06</t>
  </si>
  <si>
    <t>ԳՐՈՒՊԻՐՈՎԿԱ</t>
  </si>
  <si>
    <t>ՓՈԽԱՆՑՑԱԾ՝</t>
  </si>
  <si>
    <t>4578900070002824</t>
  </si>
  <si>
    <t>4832910002967939</t>
  </si>
  <si>
    <t>4889620014946837</t>
  </si>
  <si>
    <t>5406610000438569</t>
  </si>
  <si>
    <t>4318290010705669</t>
  </si>
  <si>
    <t>4578890000365674</t>
  </si>
  <si>
    <t>4083060011984743</t>
  </si>
  <si>
    <t>4083060013641846</t>
  </si>
  <si>
    <t>4578890080948324</t>
  </si>
  <si>
    <t>4318290000064747</t>
  </si>
  <si>
    <t>4083060011549306</t>
  </si>
  <si>
    <t>4355033921524454</t>
  </si>
  <si>
    <t>4578890000552123</t>
  </si>
  <si>
    <t>4355033921483008</t>
  </si>
  <si>
    <t>4318270000738896</t>
  </si>
  <si>
    <t>մինչև 08․07</t>
  </si>
  <si>
    <t>08․07</t>
  </si>
  <si>
    <t>8f6b4066-40f2-4dbd-be2d-25029ca5cc7c  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</si>
</sst>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F800]dddd\,\ mmmm\ dd\,\ yyyy"/>
    <numFmt numFmtId="165" formatCode="dd\.mm\.yyyy;@"/>
  </numFmts>
  <fonts count="39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33475B"/>
      <name val="Lexend Deca"/>
      <charset val="1"/>
    </font>
    <font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-Apple-System"/>
      <charset val="1"/>
    </font>
    <font>
      <sz val="11"/>
      <color rgb="FF444444"/>
      <name val="Calibri"/>
      <family val="2"/>
      <charset val="1"/>
    </font>
    <font>
      <b/>
      <sz val="11"/>
      <color rgb="FF000000"/>
      <name val="Calibri"/>
      <scheme val="minor"/>
    </font>
    <font>
      <b/>
      <sz val="11"/>
      <color rgb="FF000000"/>
      <name val="Calibri"/>
      <family val="2"/>
      <charset val="204"/>
    </font>
    <font>
      <sz val="11"/>
      <color rgb="FF000000"/>
      <name val="Calibri"/>
      <family val="2"/>
    </font>
    <font>
      <sz val="12"/>
      <color rgb="FF000000"/>
      <name val="Calibri"/>
      <family val="2"/>
    </font>
    <font>
      <b/>
      <sz val="12"/>
      <color rgb="FF000000"/>
      <name val="Calibri"/>
      <family val="2"/>
    </font>
    <font>
      <sz val="12"/>
      <color rgb="FF9C0006"/>
      <name val="Calibri"/>
      <family val="2"/>
    </font>
    <font>
      <sz val="12"/>
      <color rgb="FF9C5700"/>
      <name val="Calibri"/>
      <family val="2"/>
    </font>
    <font>
      <sz val="12"/>
      <color rgb="FF006100"/>
      <name val="Calibri"/>
      <family val="2"/>
    </font>
    <font>
      <sz val="11"/>
      <color rgb="FF000000"/>
      <name val="Calibri"/>
    </font>
    <font>
      <sz val="11"/>
      <color rgb="FF000000"/>
      <name val="Calibri"/>
      <family val="2"/>
      <charset val="1"/>
    </font>
    <font>
      <sz val="11"/>
      <color rgb="FFFF0000"/>
      <name val="Calibri"/>
      <family val="2"/>
      <scheme val="minor"/>
    </font>
    <font>
      <sz val="11"/>
      <color theme="1"/>
      <name val="Consolas"/>
      <charset val="1"/>
    </font>
    <font>
      <sz val="11"/>
      <color theme="1"/>
      <name val="Consolas"/>
    </font>
    <font>
      <b/>
      <sz val="11"/>
      <color theme="0"/>
      <name val="Calibri"/>
      <family val="2"/>
      <scheme val="minor"/>
    </font>
    <font>
      <sz val="11"/>
      <color rgb="FF00B050"/>
      <name val="Calibri"/>
      <family val="2"/>
    </font>
    <font>
      <sz val="11"/>
      <color rgb="FF002060"/>
      <name val="Calibri"/>
      <family val="2"/>
      <scheme val="minor"/>
    </font>
    <font>
      <sz val="11"/>
      <color rgb="FF00B050"/>
      <name val="Calibri"/>
      <family val="2"/>
      <scheme val="minor"/>
    </font>
    <font>
      <sz val="11"/>
      <color rgb="FF000000"/>
      <name val="Calibri"/>
      <scheme val="minor"/>
    </font>
    <font>
      <b/>
      <sz val="11"/>
      <color rgb="FF000000"/>
      <name val="Calibri"/>
    </font>
    <font>
      <sz val="10"/>
      <color rgb="FF000000"/>
      <name val="Roboto"/>
      <charset val="1"/>
    </font>
    <font>
      <sz val="10.25"/>
      <color rgb="FFFFFFFF"/>
      <name val="Material Icons"/>
      <charset val="1"/>
    </font>
    <font>
      <sz val="11"/>
      <color rgb="FF000000"/>
      <name val="Aptos Narrow"/>
      <family val="2"/>
    </font>
    <font>
      <sz val="11"/>
      <color rgb="FF444444"/>
      <name val="Aptos Narrow"/>
      <charset val="1"/>
    </font>
    <font>
      <sz val="11"/>
      <color rgb="FF000000"/>
      <name val="Aptos Narrow"/>
      <family val="2"/>
      <charset val="1"/>
    </font>
    <font>
      <sz val="11"/>
      <color theme="5"/>
      <name val="Calibri"/>
      <family val="2"/>
      <scheme val="minor"/>
    </font>
    <font>
      <sz val="12"/>
      <color theme="1"/>
      <name val="Aptos"/>
      <family val="2"/>
      <charset val="1"/>
    </font>
    <font>
      <sz val="10"/>
      <color rgb="FF00B050"/>
      <name val="Roboto"/>
      <charset val="1"/>
    </font>
    <font>
      <b/>
      <sz val="11"/>
      <color rgb="FF000000"/>
      <name val="Aptos Narrow"/>
      <family val="2"/>
    </font>
    <font>
      <sz val="11"/>
      <color rgb="FF00B050"/>
      <name val="Calibri"/>
      <scheme val="minor"/>
    </font>
    <font>
      <b/>
      <sz val="11"/>
      <color rgb="FFFFFFFF"/>
      <name val="Calibri"/>
      <family val="2"/>
      <charset val="1"/>
    </font>
    <font>
      <sz val="11"/>
      <color theme="1"/>
      <name val="Calibri"/>
      <family val="2"/>
      <charset val="1"/>
    </font>
    <font>
      <sz val="11"/>
      <color rgb="FF000000"/>
      <name val="Aptos Narrow"/>
    </font>
  </fonts>
  <fills count="17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DDEBF7"/>
        <bgColor rgb="FFDDEBF7"/>
      </patternFill>
    </fill>
    <fill>
      <patternFill patternType="solid">
        <fgColor rgb="FF92D050"/>
        <bgColor indexed="64"/>
      </patternFill>
    </fill>
    <fill>
      <patternFill patternType="solid">
        <fgColor rgb="FFFFC7CE"/>
        <bgColor rgb="FF000000"/>
      </patternFill>
    </fill>
    <fill>
      <patternFill patternType="solid">
        <fgColor rgb="FFFFEB9C"/>
        <bgColor rgb="FF000000"/>
      </patternFill>
    </fill>
    <fill>
      <patternFill patternType="solid">
        <fgColor rgb="FFC6EFCE"/>
        <bgColor rgb="FF000000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4472C4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FAFAFA"/>
        <bgColor indexed="64"/>
      </patternFill>
    </fill>
  </fills>
  <borders count="18">
    <border>
      <left/>
      <right/>
      <top/>
      <bottom/>
      <diagonal/>
    </border>
    <border>
      <left/>
      <right/>
      <top style="thin">
        <color rgb="FF9BC2E6"/>
      </top>
      <bottom style="thin">
        <color rgb="FF9BC2E6"/>
      </bottom>
      <diagonal/>
    </border>
    <border>
      <left/>
      <right style="thin">
        <color rgb="FF9BC2E6"/>
      </right>
      <top style="thin">
        <color rgb="FF9BC2E6"/>
      </top>
      <bottom style="thin">
        <color rgb="FF9BC2E6"/>
      </bottom>
      <diagonal/>
    </border>
    <border>
      <left/>
      <right/>
      <top/>
      <bottom style="thin">
        <color rgb="FF9BC2E6"/>
      </bottom>
      <diagonal/>
    </border>
    <border>
      <left/>
      <right style="thin">
        <color rgb="FF9BC2E6"/>
      </right>
      <top/>
      <bottom style="thin">
        <color rgb="FF9BC2E6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thin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rgb="FFF0F0F0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48">
    <xf numFmtId="0" fontId="0" fillId="0" borderId="0" xfId="0"/>
    <xf numFmtId="0" fontId="1" fillId="0" borderId="0" xfId="1" applyAlignment="1">
      <alignment horizontal="left"/>
    </xf>
    <xf numFmtId="0" fontId="0" fillId="0" borderId="0" xfId="0" applyAlignment="1">
      <alignment horizontal="left"/>
    </xf>
    <xf numFmtId="0" fontId="2" fillId="2" borderId="0" xfId="0" applyFont="1" applyFill="1" applyAlignment="1">
      <alignment horizontal="left"/>
    </xf>
    <xf numFmtId="0" fontId="3" fillId="0" borderId="0" xfId="1" applyFont="1" applyAlignment="1">
      <alignment horizontal="left"/>
    </xf>
    <xf numFmtId="0" fontId="1" fillId="0" borderId="0" xfId="1" applyAlignment="1">
      <alignment readingOrder="1"/>
    </xf>
    <xf numFmtId="0" fontId="1" fillId="0" borderId="0" xfId="1"/>
    <xf numFmtId="0" fontId="4" fillId="0" borderId="0" xfId="0" applyFont="1" applyAlignment="1">
      <alignment horizontal="left"/>
    </xf>
    <xf numFmtId="0" fontId="5" fillId="0" borderId="0" xfId="0" applyFont="1" applyAlignment="1">
      <alignment horizontal="left"/>
    </xf>
    <xf numFmtId="0" fontId="4" fillId="0" borderId="0" xfId="0" applyFont="1"/>
    <xf numFmtId="0" fontId="1" fillId="0" borderId="0" xfId="1" applyAlignment="1">
      <alignment horizontal="left" wrapText="1"/>
    </xf>
    <xf numFmtId="0" fontId="6" fillId="0" borderId="0" xfId="0" applyFont="1" applyAlignment="1">
      <alignment horizontal="left"/>
    </xf>
    <xf numFmtId="0" fontId="0" fillId="0" borderId="0" xfId="0" applyAlignment="1">
      <alignment horizontal="left" readingOrder="1"/>
    </xf>
    <xf numFmtId="0" fontId="7" fillId="0" borderId="0" xfId="0" applyFont="1" applyAlignment="1">
      <alignment horizontal="left"/>
    </xf>
    <xf numFmtId="0" fontId="5" fillId="0" borderId="0" xfId="0" applyFont="1"/>
    <xf numFmtId="0" fontId="0" fillId="3" borderId="0" xfId="0" applyFill="1"/>
    <xf numFmtId="0" fontId="0" fillId="0" borderId="0" xfId="0" applyAlignment="1">
      <alignment horizontal="center"/>
    </xf>
    <xf numFmtId="0" fontId="0" fillId="0" borderId="0" xfId="0" applyAlignment="1">
      <alignment readingOrder="1"/>
    </xf>
    <xf numFmtId="0" fontId="8" fillId="0" borderId="0" xfId="0" applyFont="1"/>
    <xf numFmtId="0" fontId="9" fillId="0" borderId="1" xfId="0" applyFont="1" applyBorder="1"/>
    <xf numFmtId="0" fontId="9" fillId="0" borderId="2" xfId="0" applyFont="1" applyBorder="1"/>
    <xf numFmtId="0" fontId="9" fillId="0" borderId="0" xfId="0" applyFont="1"/>
    <xf numFmtId="0" fontId="9" fillId="4" borderId="3" xfId="0" applyFont="1" applyFill="1" applyBorder="1"/>
    <xf numFmtId="0" fontId="9" fillId="4" borderId="4" xfId="0" applyFont="1" applyFill="1" applyBorder="1"/>
    <xf numFmtId="0" fontId="9" fillId="0" borderId="3" xfId="0" applyFont="1" applyBorder="1"/>
    <xf numFmtId="0" fontId="9" fillId="4" borderId="0" xfId="0" applyFont="1" applyFill="1"/>
    <xf numFmtId="0" fontId="9" fillId="0" borderId="4" xfId="0" applyFont="1" applyBorder="1"/>
    <xf numFmtId="0" fontId="1" fillId="0" borderId="3" xfId="1" applyFill="1" applyBorder="1" applyAlignment="1"/>
    <xf numFmtId="0" fontId="10" fillId="0" borderId="0" xfId="0" applyFont="1"/>
    <xf numFmtId="0" fontId="11" fillId="0" borderId="0" xfId="0" applyFont="1"/>
    <xf numFmtId="0" fontId="12" fillId="6" borderId="0" xfId="0" applyFont="1" applyFill="1"/>
    <xf numFmtId="0" fontId="1" fillId="6" borderId="0" xfId="1" applyFill="1" applyBorder="1" applyAlignment="1"/>
    <xf numFmtId="0" fontId="12" fillId="6" borderId="0" xfId="0" applyFont="1" applyFill="1" applyAlignment="1">
      <alignment horizontal="left"/>
    </xf>
    <xf numFmtId="0" fontId="12" fillId="5" borderId="0" xfId="0" applyFont="1" applyFill="1"/>
    <xf numFmtId="0" fontId="0" fillId="5" borderId="0" xfId="0" applyFill="1"/>
    <xf numFmtId="0" fontId="13" fillId="7" borderId="0" xfId="0" applyFont="1" applyFill="1"/>
    <xf numFmtId="0" fontId="1" fillId="7" borderId="0" xfId="1" applyFill="1" applyBorder="1" applyAlignment="1"/>
    <xf numFmtId="0" fontId="14" fillId="8" borderId="0" xfId="0" applyFont="1" applyFill="1"/>
    <xf numFmtId="0" fontId="1" fillId="8" borderId="0" xfId="1" applyFill="1" applyBorder="1" applyAlignment="1"/>
    <xf numFmtId="14" fontId="4" fillId="0" borderId="0" xfId="0" applyNumberFormat="1" applyFont="1"/>
    <xf numFmtId="14" fontId="0" fillId="0" borderId="0" xfId="0" applyNumberFormat="1"/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/>
    <xf numFmtId="16" fontId="4" fillId="0" borderId="9" xfId="0" applyNumberFormat="1" applyFont="1" applyBorder="1" applyAlignment="1">
      <alignment horizontal="center"/>
    </xf>
    <xf numFmtId="0" fontId="9" fillId="0" borderId="5" xfId="0" applyFont="1" applyBorder="1" applyAlignment="1">
      <alignment horizontal="center"/>
    </xf>
    <xf numFmtId="0" fontId="9" fillId="0" borderId="6" xfId="0" applyFont="1" applyBorder="1" applyAlignment="1">
      <alignment horizontal="center"/>
    </xf>
    <xf numFmtId="0" fontId="9" fillId="0" borderId="7" xfId="0" applyFont="1" applyBorder="1" applyAlignment="1">
      <alignment horizontal="center"/>
    </xf>
    <xf numFmtId="0" fontId="15" fillId="0" borderId="10" xfId="0" applyFont="1" applyBorder="1" applyAlignment="1">
      <alignment horizontal="center"/>
    </xf>
    <xf numFmtId="0" fontId="15" fillId="0" borderId="0" xfId="0" applyFont="1" applyAlignment="1">
      <alignment horizontal="center"/>
    </xf>
    <xf numFmtId="0" fontId="0" fillId="0" borderId="11" xfId="0" applyBorder="1"/>
    <xf numFmtId="0" fontId="9" fillId="0" borderId="10" xfId="0" applyFont="1" applyBorder="1"/>
    <xf numFmtId="49" fontId="0" fillId="0" borderId="0" xfId="0" applyNumberFormat="1"/>
    <xf numFmtId="0" fontId="16" fillId="0" borderId="0" xfId="0" applyFont="1"/>
    <xf numFmtId="0" fontId="15" fillId="0" borderId="0" xfId="0" applyFont="1"/>
    <xf numFmtId="0" fontId="0" fillId="0" borderId="10" xfId="0" applyBorder="1"/>
    <xf numFmtId="0" fontId="0" fillId="0" borderId="0" xfId="0" applyAlignment="1">
      <alignment wrapText="1"/>
    </xf>
    <xf numFmtId="0" fontId="0" fillId="0" borderId="12" xfId="0" applyBorder="1"/>
    <xf numFmtId="0" fontId="17" fillId="0" borderId="0" xfId="0" applyFont="1"/>
    <xf numFmtId="0" fontId="18" fillId="0" borderId="0" xfId="0" applyFont="1"/>
    <xf numFmtId="0" fontId="20" fillId="10" borderId="13" xfId="0" applyFont="1" applyFill="1" applyBorder="1"/>
    <xf numFmtId="0" fontId="22" fillId="0" borderId="0" xfId="0" applyFont="1"/>
    <xf numFmtId="0" fontId="23" fillId="0" borderId="0" xfId="0" applyFont="1"/>
    <xf numFmtId="0" fontId="21" fillId="0" borderId="0" xfId="0" applyFont="1" applyAlignment="1">
      <alignment horizontal="left"/>
    </xf>
    <xf numFmtId="0" fontId="22" fillId="0" borderId="0" xfId="0" applyFont="1" applyAlignment="1">
      <alignment horizontal="left"/>
    </xf>
    <xf numFmtId="0" fontId="18" fillId="0" borderId="0" xfId="0" applyFont="1" applyAlignment="1">
      <alignment horizontal="left"/>
    </xf>
    <xf numFmtId="0" fontId="19" fillId="0" borderId="0" xfId="0" applyFont="1" applyAlignment="1">
      <alignment horizontal="left"/>
    </xf>
    <xf numFmtId="0" fontId="0" fillId="11" borderId="12" xfId="0" applyFill="1" applyBorder="1"/>
    <xf numFmtId="0" fontId="0" fillId="11" borderId="0" xfId="0" applyFill="1"/>
    <xf numFmtId="0" fontId="20" fillId="10" borderId="14" xfId="0" applyFont="1" applyFill="1" applyBorder="1"/>
    <xf numFmtId="0" fontId="0" fillId="0" borderId="11" xfId="0" applyBorder="1" applyAlignment="1">
      <alignment horizontal="left"/>
    </xf>
    <xf numFmtId="0" fontId="23" fillId="0" borderId="11" xfId="0" applyFont="1" applyBorder="1"/>
    <xf numFmtId="16" fontId="0" fillId="0" borderId="0" xfId="0" applyNumberFormat="1"/>
    <xf numFmtId="16" fontId="18" fillId="0" borderId="0" xfId="0" applyNumberFormat="1" applyFont="1" applyAlignment="1">
      <alignment horizontal="left"/>
    </xf>
    <xf numFmtId="0" fontId="4" fillId="0" borderId="10" xfId="0" applyFont="1" applyBorder="1"/>
    <xf numFmtId="0" fontId="24" fillId="0" borderId="0" xfId="0" applyFont="1"/>
    <xf numFmtId="0" fontId="26" fillId="2" borderId="15" xfId="0" applyFont="1" applyFill="1" applyBorder="1"/>
    <xf numFmtId="22" fontId="26" fillId="2" borderId="15" xfId="0" applyNumberFormat="1" applyFont="1" applyFill="1" applyBorder="1"/>
    <xf numFmtId="0" fontId="26" fillId="2" borderId="15" xfId="0" quotePrefix="1" applyFont="1" applyFill="1" applyBorder="1"/>
    <xf numFmtId="11" fontId="26" fillId="2" borderId="15" xfId="0" applyNumberFormat="1" applyFont="1" applyFill="1" applyBorder="1"/>
    <xf numFmtId="0" fontId="0" fillId="0" borderId="11" xfId="0" applyBorder="1" applyAlignment="1">
      <alignment horizontal="left" vertical="top"/>
    </xf>
    <xf numFmtId="0" fontId="0" fillId="2" borderId="0" xfId="0" applyFill="1"/>
    <xf numFmtId="0" fontId="27" fillId="2" borderId="15" xfId="0" applyFont="1" applyFill="1" applyBorder="1"/>
    <xf numFmtId="0" fontId="0" fillId="12" borderId="0" xfId="0" applyFill="1"/>
    <xf numFmtId="0" fontId="29" fillId="0" borderId="0" xfId="0" applyFont="1"/>
    <xf numFmtId="0" fontId="30" fillId="0" borderId="10" xfId="0" applyFont="1" applyBorder="1"/>
    <xf numFmtId="49" fontId="0" fillId="0" borderId="10" xfId="0" applyNumberFormat="1" applyBorder="1"/>
    <xf numFmtId="0" fontId="30" fillId="0" borderId="0" xfId="0" applyFont="1"/>
    <xf numFmtId="0" fontId="28" fillId="0" borderId="0" xfId="0" applyFont="1"/>
    <xf numFmtId="0" fontId="20" fillId="10" borderId="12" xfId="0" applyFont="1" applyFill="1" applyBorder="1" applyAlignment="1">
      <alignment horizontal="left"/>
    </xf>
    <xf numFmtId="0" fontId="31" fillId="0" borderId="0" xfId="0" applyFont="1" applyAlignment="1">
      <alignment horizontal="left"/>
    </xf>
    <xf numFmtId="0" fontId="32" fillId="0" borderId="0" xfId="0" applyFont="1" applyAlignment="1">
      <alignment horizontal="left"/>
    </xf>
    <xf numFmtId="0" fontId="28" fillId="0" borderId="0" xfId="0" quotePrefix="1" applyFont="1"/>
    <xf numFmtId="0" fontId="33" fillId="2" borderId="15" xfId="0" applyFont="1" applyFill="1" applyBorder="1"/>
    <xf numFmtId="0" fontId="9" fillId="0" borderId="0" xfId="0" applyFont="1" applyAlignment="1">
      <alignment horizontal="left" vertical="center"/>
    </xf>
    <xf numFmtId="0" fontId="9" fillId="0" borderId="0" xfId="0" applyFont="1" applyAlignment="1">
      <alignment horizontal="left"/>
    </xf>
    <xf numFmtId="0" fontId="9" fillId="13" borderId="0" xfId="0" applyFont="1" applyFill="1" applyAlignment="1">
      <alignment horizontal="left"/>
    </xf>
    <xf numFmtId="22" fontId="0" fillId="0" borderId="0" xfId="0" applyNumberFormat="1"/>
    <xf numFmtId="11" fontId="28" fillId="0" borderId="0" xfId="0" applyNumberFormat="1" applyFont="1"/>
    <xf numFmtId="0" fontId="34" fillId="0" borderId="0" xfId="0" applyFont="1"/>
    <xf numFmtId="0" fontId="35" fillId="0" borderId="0" xfId="0" applyFont="1" applyAlignment="1">
      <alignment horizontal="left"/>
    </xf>
    <xf numFmtId="0" fontId="26" fillId="2" borderId="0" xfId="0" applyFont="1" applyFill="1" applyAlignment="1">
      <alignment horizontal="left"/>
    </xf>
    <xf numFmtId="0" fontId="0" fillId="0" borderId="15" xfId="0" applyBorder="1" applyAlignment="1">
      <alignment horizontal="left"/>
    </xf>
    <xf numFmtId="165" fontId="0" fillId="0" borderId="0" xfId="0" applyNumberFormat="1"/>
    <xf numFmtId="22" fontId="28" fillId="0" borderId="0" xfId="0" applyNumberFormat="1" applyFont="1"/>
    <xf numFmtId="164" fontId="9" fillId="0" borderId="0" xfId="0" applyNumberFormat="1" applyFont="1" applyAlignment="1">
      <alignment horizontal="left"/>
    </xf>
    <xf numFmtId="0" fontId="28" fillId="0" borderId="0" xfId="0" applyFont="1" applyAlignment="1">
      <alignment horizontal="left"/>
    </xf>
    <xf numFmtId="22" fontId="28" fillId="0" borderId="0" xfId="0" applyNumberFormat="1" applyFont="1" applyAlignment="1">
      <alignment horizontal="left"/>
    </xf>
    <xf numFmtId="164" fontId="0" fillId="0" borderId="0" xfId="0" applyNumberFormat="1" applyAlignment="1">
      <alignment horizontal="left"/>
    </xf>
    <xf numFmtId="0" fontId="23" fillId="0" borderId="0" xfId="0" applyFont="1" applyAlignment="1">
      <alignment horizontal="left"/>
    </xf>
    <xf numFmtId="0" fontId="0" fillId="0" borderId="0" xfId="0" applyAlignment="1">
      <alignment horizontal="left" vertical="center" indent="1"/>
    </xf>
    <xf numFmtId="0" fontId="36" fillId="14" borderId="0" xfId="0" applyFont="1" applyFill="1"/>
    <xf numFmtId="0" fontId="16" fillId="15" borderId="0" xfId="0" applyFont="1" applyFill="1"/>
    <xf numFmtId="0" fontId="37" fillId="15" borderId="0" xfId="0" applyFont="1" applyFill="1"/>
    <xf numFmtId="0" fontId="37" fillId="0" borderId="0" xfId="0" applyFont="1"/>
    <xf numFmtId="0" fontId="0" fillId="13" borderId="0" xfId="0" applyFill="1"/>
    <xf numFmtId="0" fontId="9" fillId="13" borderId="12" xfId="0" applyFont="1" applyFill="1" applyBorder="1"/>
    <xf numFmtId="0" fontId="0" fillId="13" borderId="12" xfId="0" applyFill="1" applyBorder="1"/>
    <xf numFmtId="0" fontId="0" fillId="11" borderId="16" xfId="0" applyFill="1" applyBorder="1"/>
    <xf numFmtId="0" fontId="5" fillId="2" borderId="17" xfId="0" applyFont="1" applyFill="1" applyBorder="1"/>
    <xf numFmtId="0" fontId="5" fillId="2" borderId="17" xfId="0" quotePrefix="1" applyFont="1" applyFill="1" applyBorder="1"/>
    <xf numFmtId="0" fontId="5" fillId="16" borderId="17" xfId="0" quotePrefix="1" applyFont="1" applyFill="1" applyBorder="1"/>
    <xf numFmtId="0" fontId="5" fillId="2" borderId="0" xfId="0" applyFont="1" applyFill="1"/>
    <xf numFmtId="0" fontId="5" fillId="16" borderId="17" xfId="0" applyFont="1" applyFill="1" applyBorder="1" applyAlignment="1">
      <alignment wrapText="1"/>
    </xf>
    <xf numFmtId="22" fontId="5" fillId="16" borderId="17" xfId="0" applyNumberFormat="1" applyFont="1" applyFill="1" applyBorder="1"/>
    <xf numFmtId="11" fontId="5" fillId="2" borderId="17" xfId="0" applyNumberFormat="1" applyFont="1" applyFill="1" applyBorder="1"/>
    <xf numFmtId="22" fontId="5" fillId="2" borderId="17" xfId="0" applyNumberFormat="1" applyFont="1" applyFill="1" applyBorder="1"/>
    <xf numFmtId="0" fontId="5" fillId="16" borderId="17" xfId="0" applyFont="1" applyFill="1" applyBorder="1"/>
    <xf numFmtId="0" fontId="28" fillId="11" borderId="16" xfId="0" applyFont="1" applyFill="1" applyBorder="1"/>
    <xf numFmtId="0" fontId="28" fillId="0" borderId="16" xfId="0" applyFont="1" applyBorder="1"/>
    <xf numFmtId="0" fontId="38" fillId="0" borderId="0" xfId="0" applyFont="1"/>
    <xf numFmtId="0" fontId="5" fillId="2" borderId="17" xfId="0" applyFont="1" applyFill="1" applyBorder="1" applyAlignment="1">
      <alignment wrapText="1"/>
    </xf>
    <xf numFmtId="0" fontId="0" fillId="0" borderId="16" xfId="0" applyBorder="1"/>
    <xf numFmtId="0" fontId="9" fillId="11" borderId="12" xfId="0" applyFont="1" applyFill="1" applyBorder="1"/>
    <xf numFmtId="0" fontId="9" fillId="0" borderId="12" xfId="0" applyFont="1" applyBorder="1"/>
    <xf numFmtId="0" fontId="9" fillId="11" borderId="0" xfId="0" applyFont="1" applyFill="1"/>
    <xf numFmtId="0" fontId="4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4" fillId="9" borderId="0" xfId="0" applyFont="1" applyFill="1" applyAlignment="1">
      <alignment horizontal="center"/>
    </xf>
    <xf numFmtId="11" fontId="0" fillId="0" borderId="0" xfId="0" applyNumberFormat="1"/>
    <xf numFmtId="0" fontId="5" fillId="16" borderId="17" xfId="0" applyFont="1" applyFill="1" applyBorder="1" applyAlignment="1"/>
    <xf numFmtId="0" fontId="5" fillId="16" borderId="17" xfId="0" quotePrefix="1" applyFont="1" applyFill="1" applyBorder="1" applyAlignment="1"/>
    <xf numFmtId="0" fontId="5" fillId="2" borderId="17" xfId="0" applyFont="1" applyFill="1" applyBorder="1" applyAlignment="1"/>
    <xf numFmtId="0" fontId="5" fillId="2" borderId="17" xfId="0" quotePrefix="1" applyFont="1" applyFill="1" applyBorder="1" applyAlignment="1"/>
    <xf numFmtId="22" fontId="5" fillId="16" borderId="17" xfId="0" applyNumberFormat="1" applyFont="1" applyFill="1" applyBorder="1" applyAlignment="1"/>
    <xf numFmtId="0" fontId="0" fillId="2" borderId="0" xfId="0" applyFill="1" applyAlignment="1"/>
  </cellXfs>
  <cellStyles count="2">
    <cellStyle name="Hyperlink" xfId="1" builtinId="8"/>
    <cellStyle name="Normal" xfId="0" builtinId="0"/>
  </cellStyles>
  <dxfs count="161">
    <dxf>
      <numFmt numFmtId="19" formatCode="m/d/yyyy"/>
    </dxf>
    <dxf>
      <numFmt numFmtId="19" formatCode="m/d/yyyy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19" formatCode="m/d/yyyy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charset val="1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charset val="1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charset val="1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ill>
        <patternFill patternType="solid">
          <fgColor rgb="FFFFFFFF"/>
          <bgColor rgb="FFFFFFF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</dxf>
    <dxf>
      <font>
        <color rgb="FF9C0006"/>
      </font>
      <fill>
        <patternFill>
          <bgColor rgb="FFFFC7CE"/>
        </patternFill>
      </fill>
    </dxf>
    <dxf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  <alignment horizontal="left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</dxf>
    <dxf>
      <alignment horizontal="left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1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  <numFmt numFmtId="166" formatCode="dd/mm/yyyy\ hh:mm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ill>
        <patternFill patternType="solid">
          <fgColor rgb="FF00B050"/>
          <bgColor rgb="FFFFFFFF"/>
        </patternFill>
      </fill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onsolas"/>
        <charset val="1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onsolas"/>
        <charset val="1"/>
        <scheme val="none"/>
      </font>
      <alignment horizontal="left" vertical="bottom" textRotation="0" wrapText="0" indent="0" justifyLastLine="0" shrinkToFit="0" readingOrder="0"/>
    </dxf>
    <dxf>
      <font>
        <color theme="1"/>
      </font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font>
        <color rgb="FF002060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color rgb="FF002060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Calibri"/>
        <family val="2"/>
        <scheme val="minor"/>
      </font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/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FF000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165" formatCode="dd\.mm\.yyyy;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</dxf>
    <dxf>
      <numFmt numFmtId="0" formatCode="General"/>
    </dxf>
    <dxf>
      <fill>
        <patternFill patternType="solid">
          <fgColor rgb="FFFFC7CE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</dxf>
    <dxf>
      <font>
        <color rgb="FF9C0006"/>
      </font>
      <fill>
        <patternFill>
          <bgColor rgb="FFFFC7CE"/>
        </patternFill>
      </fill>
    </dxf>
    <dxf>
      <fill>
        <patternFill patternType="none">
          <fgColor indexed="64"/>
          <bgColor indexed="6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  <numFmt numFmtId="166" formatCode="dd/mm/yyyy\ hh:mm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color rgb="FF00B050"/>
      </font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theme" Target="theme/theme1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styles" Target="styles.xml"/><Relationship Id="rId45" Type="http://schemas.microsoft.com/office/2017/06/relationships/rdRichValueTypes" Target="richData/rdRichValueTyp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microsoft.com/office/2017/06/relationships/rdRichValueStructure" Target="richData/rdrichvaluestructure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microsoft.com/office/2017/06/relationships/rdRichValue" Target="richData/rdrichvalue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calcChain" Target="calcChain.xml"/><Relationship Id="rId20" Type="http://schemas.openxmlformats.org/officeDocument/2006/relationships/worksheet" Target="worksheets/sheet20.xml"/><Relationship Id="rId41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#REF!$AF$28:$AF$56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6D0-4722-A75B-7AFB90981F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4752648"/>
        <c:axId val="104754696"/>
      </c:lineChart>
      <c:catAx>
        <c:axId val="104752648"/>
        <c:scaling>
          <c:orientation val="minMax"/>
        </c:scaling>
        <c:delete val="0"/>
        <c:axPos val="b"/>
        <c:numFmt formatCode="m/d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754696"/>
        <c:crosses val="autoZero"/>
        <c:auto val="1"/>
        <c:lblAlgn val="ctr"/>
        <c:lblOffset val="100"/>
        <c:tickLblSkip val="1"/>
        <c:tickMarkSkip val="1"/>
        <c:noMultiLvlLbl val="1"/>
      </c:catAx>
      <c:valAx>
        <c:axId val="104754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752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#REF!$AG$28:$AG$56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67-4E64-BB26-A0021AFE70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4752648"/>
        <c:axId val="104754696"/>
      </c:lineChart>
      <c:catAx>
        <c:axId val="104752648"/>
        <c:scaling>
          <c:orientation val="minMax"/>
        </c:scaling>
        <c:delete val="0"/>
        <c:axPos val="b"/>
        <c:numFmt formatCode="m/d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754696"/>
        <c:crosses val="autoZero"/>
        <c:auto val="1"/>
        <c:lblAlgn val="ctr"/>
        <c:lblOffset val="100"/>
        <c:tickLblSkip val="1"/>
        <c:tickMarkSkip val="1"/>
        <c:noMultiLvlLbl val="1"/>
      </c:catAx>
      <c:valAx>
        <c:axId val="104754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752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#REF!$AD$32:$AD$56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29B-4A19-8204-7363A85E99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4752648"/>
        <c:axId val="104754696"/>
      </c:lineChart>
      <c:catAx>
        <c:axId val="104752648"/>
        <c:scaling>
          <c:orientation val="minMax"/>
        </c:scaling>
        <c:delete val="0"/>
        <c:axPos val="b"/>
        <c:numFmt formatCode="m/d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754696"/>
        <c:crosses val="autoZero"/>
        <c:auto val="1"/>
        <c:lblAlgn val="ctr"/>
        <c:lblOffset val="100"/>
        <c:tickLblSkip val="1"/>
        <c:tickMarkSkip val="1"/>
        <c:noMultiLvlLbl val="1"/>
      </c:catAx>
      <c:valAx>
        <c:axId val="104754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752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#REF!$AE$32:$AE$56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396-49E9-97B3-DA7A18D976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4752648"/>
        <c:axId val="104754696"/>
      </c:lineChart>
      <c:catAx>
        <c:axId val="104752648"/>
        <c:scaling>
          <c:orientation val="minMax"/>
        </c:scaling>
        <c:delete val="0"/>
        <c:axPos val="b"/>
        <c:numFmt formatCode="m/d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754696"/>
        <c:crosses val="autoZero"/>
        <c:auto val="1"/>
        <c:lblAlgn val="ctr"/>
        <c:lblOffset val="100"/>
        <c:tickLblSkip val="1"/>
        <c:tickMarkSkip val="1"/>
        <c:noMultiLvlLbl val="1"/>
      </c:catAx>
      <c:valAx>
        <c:axId val="104754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752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600075</xdr:colOff>
      <xdr:row>1</xdr:row>
      <xdr:rowOff>0</xdr:rowOff>
    </xdr:from>
    <xdr:to>
      <xdr:col>22</xdr:col>
      <xdr:colOff>323850</xdr:colOff>
      <xdr:row>21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1C2CC5-1C07-403E-B8F3-67E8421089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0</xdr:colOff>
      <xdr:row>1</xdr:row>
      <xdr:rowOff>0</xdr:rowOff>
    </xdr:from>
    <xdr:to>
      <xdr:col>39</xdr:col>
      <xdr:colOff>457200</xdr:colOff>
      <xdr:row>17</xdr:row>
      <xdr:rowOff>114300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6F7B753-F063-449B-985B-99B082A523F2}"/>
            </a:ext>
            <a:ext uri="{147F2762-F138-4A5C-976F-8EAC2B608ADB}">
              <a16:predDERef xmlns:a16="http://schemas.microsoft.com/office/drawing/2014/main" pred="{651C2CC5-1C07-403E-B8F3-67E8421089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76200</xdr:colOff>
      <xdr:row>1</xdr:row>
      <xdr:rowOff>85725</xdr:rowOff>
    </xdr:from>
    <xdr:to>
      <xdr:col>24</xdr:col>
      <xdr:colOff>314325</xdr:colOff>
      <xdr:row>20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30275B-1CA5-4C5F-A3ED-1E32D3499A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190500</xdr:colOff>
      <xdr:row>25</xdr:row>
      <xdr:rowOff>76200</xdr:rowOff>
    </xdr:from>
    <xdr:to>
      <xdr:col>23</xdr:col>
      <xdr:colOff>314325</xdr:colOff>
      <xdr:row>43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1718C7F-F2E5-406E-8383-4AFA90E8A9A1}"/>
            </a:ext>
            <a:ext uri="{147F2762-F138-4A5C-976F-8EAC2B608ADB}">
              <a16:predDERef xmlns:a16="http://schemas.microsoft.com/office/drawing/2014/main" pred="{C830275B-1CA5-4C5F-A3ED-1E32D3499A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8</xdr:row>
      <xdr:rowOff>152400</xdr:rowOff>
    </xdr:from>
    <xdr:to>
      <xdr:col>11</xdr:col>
      <xdr:colOff>1000125</xdr:colOff>
      <xdr:row>12</xdr:row>
      <xdr:rowOff>19050</xdr:rowOff>
    </xdr:to>
    <xdr:pic>
      <xdr:nvPicPr>
        <xdr:cNvPr id="5" name="Picture 2">
          <a:extLst>
            <a:ext uri="{FF2B5EF4-FFF2-40B4-BE49-F238E27FC236}">
              <a16:creationId xmlns:a16="http://schemas.microsoft.com/office/drawing/2014/main" id="{A8FE6982-3B68-5AA6-6739-CEB368123B23}"/>
            </a:ext>
            <a:ext uri="{147F2762-F138-4A5C-976F-8EAC2B608ADB}">
              <a16:predDERef xmlns:a16="http://schemas.microsoft.com/office/drawing/2014/main" pred="{CE0AB23D-9E89-E051-85EE-BE71088288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3850" y="1676400"/>
          <a:ext cx="12544425" cy="628650"/>
        </a:xfrm>
        <a:prstGeom prst="rect">
          <a:avLst/>
        </a:prstGeom>
      </xdr:spPr>
    </xdr:pic>
    <xdr:clientData/>
  </xdr:twoCellAnchor>
</xdr:wsDr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3">
  <rv s="0">
    <v>13</v>
    <v>3</v>
  </rv>
  <rv s="1">
    <v>107</v>
    <v>8</v>
    <v>0</v>
    <v>0</v>
  </rv>
  <rv s="1">
    <v>17</v>
    <v>8</v>
    <v>0</v>
    <v>0</v>
  </rv>
  <rv s="1">
    <v>27</v>
    <v>8</v>
    <v>0</v>
    <v>0</v>
  </rv>
  <rv s="1">
    <v>272</v>
    <v>8</v>
    <v>0</v>
    <v>0</v>
  </rv>
  <rv s="1">
    <v>43</v>
    <v>8</v>
    <v>0</v>
    <v>0</v>
  </rv>
  <rv s="1">
    <v>21</v>
    <v>8</v>
    <v>0</v>
    <v>0</v>
  </rv>
  <rv s="1">
    <v>23</v>
    <v>8</v>
    <v>0</v>
    <v>0</v>
  </rv>
  <rv s="1">
    <v>18</v>
    <v>8</v>
    <v>0</v>
    <v>0</v>
  </rv>
  <rv s="1">
    <v>12</v>
    <v>8</v>
    <v>0</v>
    <v>0</v>
  </rv>
  <rv s="1">
    <v>18</v>
    <v>8</v>
    <v>0</v>
    <v>1</v>
  </rv>
  <rv s="2">
    <v>8</v>
    <v>1</v>
  </rv>
  <rv s="1">
    <v>18</v>
    <v>8</v>
    <v>60</v>
    <v>1</v>
  </rv>
</rvData>
</file>

<file path=xl/richData/rdrichvaluestructure.xml><?xml version="1.0" encoding="utf-8"?>
<rvStructures xmlns="http://schemas.microsoft.com/office/spreadsheetml/2017/richdata" count="3">
  <s t="_error">
    <k n="errorType" t="i"/>
    <k n="subType" t="i"/>
  </s>
  <s t="_error">
    <k n="colOffset" t="i"/>
    <k n="errorType" t="i"/>
    <k n="rwOffset" t="i"/>
    <k n="subType" t="i"/>
  </s>
  <s t="_error">
    <k n="errorType" t="i"/>
    <k n="propagated" t="b"/>
  </s>
</rvStructure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9F4EB200-F854-4144-81C9-0A6FEF81DA56}" name="Table8" displayName="Table8" ref="A1:G2" totalsRowShown="0">
  <autoFilter ref="A1:G2" xr:uid="{9F4EB200-F854-4144-81C9-0A6FEF81DA56}"/>
  <tableColumns count="7">
    <tableColumn id="1" xr3:uid="{D648C555-D85D-4270-BE6E-D1FC5580D4D1}" name="Clear tips amount" dataDxfId="160">
      <calculatedColumnFormula>SUM(Stats[Tips amount])</calculatedColumnFormula>
    </tableColumn>
    <tableColumn id="2" xr3:uid="{91A9A784-795D-4CE4-81A8-FE08C1D2C750}" name="Clear tips count">
      <calculatedColumnFormula>SUM(Stats[Tips count])</calculatedColumnFormula>
    </tableColumn>
    <tableColumn id="3" xr3:uid="{0EE77BF3-4406-4236-91B0-47B0B7DE2B97}" name="Joined companies" dataDxfId="159">
      <calculatedColumnFormula>COUNTIF(Companies!O2:O97, TRUE)</calculatedColumnFormula>
    </tableColumn>
    <tableColumn id="4" xr3:uid="{0DD446F6-4574-4470-B33D-990458AA3B84}" name="Joined branches">
      <calculatedColumnFormula>COUNTIF(Company_connections[Working status], TRUE)</calculatedColumnFormula>
    </tableColumn>
    <tableColumn id="5" xr3:uid="{DDAADDD7-F911-4F65-9A26-E669EC70D578}" name="Stopped companies" dataDxfId="158">
      <calculatedColumnFormula>COUNTIF(Companies!O2:O97, FALSE)</calculatedColumnFormula>
    </tableColumn>
    <tableColumn id="6" xr3:uid="{98468964-3C9C-4E4D-B14D-FB172CCC10E1}" name="Stoped branches">
      <calculatedColumnFormula>COUNTIF(Company_connections[Working status], FALSE)</calculatedColumnFormula>
    </tableColumn>
    <tableColumn id="7" xr3:uid="{91DAD390-6CEB-46D2-8895-0EFDEE0ECCA2}" name="Partners">
      <calculatedColumnFormula>COUNTIF(Partner_details[Real?], TRUE)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3B9BEFA-5519-4EB6-A5AE-D0D57766400B}" name="ggPayers" displayName="ggPayers" ref="A1:J1926" totalsRowShown="0" headerRowDxfId="153" dataDxfId="152">
  <autoFilter ref="A1:J1926" xr:uid="{23B9BEFA-5519-4EB6-A5AE-D0D57766400B}"/>
  <tableColumns count="10">
    <tableColumn id="1" xr3:uid="{0A4C3C9E-ED40-4B99-9BD9-EAC511C41BB5}" name="created_at" dataDxfId="151"/>
    <tableColumn id="2" xr3:uid="{2BDB6B62-55AB-4503-AA1B-214FDB28A1E2}" name="payer" dataDxfId="150"/>
    <tableColumn id="3" xr3:uid="{CD1E8811-7360-44F8-830C-62AEC990C5F1}" name="amount" dataDxfId="149"/>
    <tableColumn id="4" xr3:uid="{C9A0A5D4-DFF8-4033-BD4C-ABA0A670C191}" name="paymentStateId" dataDxfId="148"/>
    <tableColumn id="5" xr3:uid="{5E9A0206-CB7A-416F-BC43-913D04124A50}" name="error_desc" dataDxfId="147"/>
    <tableColumn id="6" xr3:uid="{F6C08566-31E8-4F11-BB58-79A70D32F197}" name="remote_order_id" dataDxfId="146"/>
    <tableColumn id="9" xr3:uid="{3229CDD7-A757-4CAC-9E4B-86F147E6D3E6}" name="Teammate" dataDxfId="145">
      <calculatedColumnFormula>ISNUMBER(MATCH(ggPayers[[#This Row],[payer]], gg_teammates[ID], 0))</calculatedColumnFormula>
    </tableColumn>
    <tableColumn id="10" xr3:uid="{46F7BA8B-AA3B-4130-BD25-F976DADBAC7C}" name="Repeate?" dataDxfId="144"/>
    <tableColumn id="11" xr3:uid="{57C25302-618D-4619-8CE8-8DBDBE23CBF2}" name="Promo" dataDxfId="143"/>
    <tableColumn id="12" xr3:uid="{736988F8-49D2-4759-99C0-34C0358C05D5}" name="Call note" dataDxfId="142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56927AF-615B-4A38-A034-EAD3DEA1B469}" name="Partner_details" displayName="Partner_details" ref="A1:N351" totalsRowShown="0" headerRowDxfId="136" dataDxfId="135">
  <autoFilter ref="A1:N351" xr:uid="{656927AF-615B-4A38-A034-EAD3DEA1B469}"/>
  <sortState xmlns:xlrd2="http://schemas.microsoft.com/office/spreadsheetml/2017/richdata2" ref="A2:N351">
    <sortCondition sortBy="cellColor" ref="A1" dxfId="134"/>
  </sortState>
  <tableColumns count="14">
    <tableColumn id="1" xr3:uid="{B5AD9388-E2EF-41FE-AC9E-071A2537F07C}" name="user id" dataDxfId="133">
      <calculatedColumnFormula array="1">IF(Partner_details[[#This Row],[phoneNumber]], IFERROR(INDEX(Phone_ID[userId], MATCH(RIGHT(Partner_details[[#This Row],[phoneNumber]], 8), RIGHT(Phone_ID[?column?], 8), 0), 0), 0), 0)</calculatedColumnFormula>
    </tableColumn>
    <tableColumn id="10" xr3:uid="{F976F2F8-EDDA-4637-A618-B58B45FAD200}" name="Real?" dataDxfId="132">
      <calculatedColumnFormula>ISNA(MATCH(Partner_details[[#This Row],[user id]], Fake_pages[User ID], 0))</calculatedColumnFormula>
    </tableColumn>
    <tableColumn id="9" xr3:uid="{7F962210-7D1A-4D0B-B1DB-1EECBE456AB7}" name="Password" dataDxfId="131">
      <calculatedColumnFormula>IFERROR(VLOOKUP(Partner_details[[#This Row],[email]], 'Partner more details'!A:C, 3, FALSE), "")</calculatedColumnFormula>
    </tableColumn>
    <tableColumn id="13" xr3:uid="{BC0A1DF7-42B3-4BB7-AE22-168A42B14001}" name="Format" dataDxfId="130">
      <calculatedColumnFormula>IFERROR(VLOOKUP(Partner_details[[#This Row],[email]], 'Partner more details'!A:C, 2, FALSE), "")</calculatedColumnFormula>
    </tableColumn>
    <tableColumn id="2" xr3:uid="{92BE1B1A-1308-4D62-A3ED-F1C82736CF36}" name="name"/>
    <tableColumn id="3" xr3:uid="{16865C9E-85CA-453B-89BB-4FED465F166E}" name="email"/>
    <tableColumn id="4" xr3:uid="{16760DFB-89F8-40FC-8E4F-01DF96BF6B40}" name="workingEmail"/>
    <tableColumn id="5" xr3:uid="{0E5750D9-8502-4C69-8C7C-16F6EEC6A9BC}" name="link"/>
    <tableColumn id="6" xr3:uid="{CDEE5BC8-5B31-4232-8CA4-9D47CA1D3318}" name="phoneNumber"/>
    <tableColumn id="7" xr3:uid="{6EBC2A84-07F6-45F5-A623-BCC5A8F156E1}" name="companyName"/>
    <tableColumn id="8" xr3:uid="{CB07C46C-03A6-4255-A086-7B6E5AD56E98}" name="avatar"/>
    <tableColumn id="11" xr3:uid="{DEA92EFE-E1F5-4FB1-89FC-8D2F32934AD7}" name="partnerMessage"/>
    <tableColumn id="12" xr3:uid="{C6554277-3545-4684-A126-9EC7BBF0CF6C}" name="createdAt"/>
    <tableColumn id="14" xr3:uid="{75BC3866-066C-47B8-8449-14A034454D0E}" name="json_agg" dataDxfId="129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31ABDAFE-D8F2-4A4F-8787-0E4FF42AA384}" name="Company_connections" displayName="Company_connections" ref="A1:L116">
  <autoFilter ref="A1:L116" xr:uid="{31ABDAFE-D8F2-4A4F-8787-0E4FF42AA384}">
    <filterColumn colId="0">
      <filters>
        <filter val="Tashir Erebuni"/>
        <filter val="Tashir Hanrapetutyun"/>
        <filter val="Tashir Hyusisayin"/>
        <filter val="Tashir Isahakyan"/>
        <filter val="Tashir Khanjyan"/>
        <filter val="Tashir Khorenatsi"/>
        <filter val="Tashir Khorenatsi 33"/>
        <filter val="Tashir Kievyan"/>
        <filter val="Tashir Komitas"/>
        <filter val="Tashir Mashtoc"/>
        <filter val="Tashir Mashtoc (Pak Shuka)"/>
        <filter val="Tashir Masiv"/>
        <filter val="Tashir Mazmanyan"/>
        <filter val="Tashir Nzhdeh"/>
        <filter val="Tashir Papazyan"/>
        <filter val="Tashir Petrosyan"/>
        <filter val="Tashir pizza"/>
        <filter val="Tashir Teryan"/>
      </filters>
    </filterColumn>
  </autoFilter>
  <sortState xmlns:xlrd2="http://schemas.microsoft.com/office/spreadsheetml/2017/richdata2" ref="A2:L111">
    <sortCondition descending="1" ref="D1:D111"/>
  </sortState>
  <tableColumns count="12">
    <tableColumn id="1" xr3:uid="{92FC498A-1AD3-4399-A6B1-C86BB51DAAC2}" name="Company" totalsRowLabel="Coffee Music" dataDxfId="111"/>
    <tableColumn id="13" xr3:uid="{C1913D81-E1EA-4C3A-BA48-70FBC576DE31}" name="HELPERcompanyName" dataDxfId="109" totalsRowDxfId="110"/>
    <tableColumn id="10" xr3:uid="{E1F112EE-FC88-444A-91B8-A5E947AA63CD}" name="Adress" dataDxfId="107" totalsRowDxfId="108"/>
    <tableColumn id="2" xr3:uid="{AB17826A-C09E-42E5-AF8B-3465EC348441}" name="Start" dataDxfId="105" totalsRowDxfId="106"/>
    <tableColumn id="3" xr3:uid="{1FE33F8B-5083-4EDF-B240-B8F5F5C2BFFC}" name="End" dataDxfId="103" totalsRowDxfId="104"/>
    <tableColumn id="4" xr3:uid="{6E33526C-916E-4B67-9A12-D6981D3EB93C}" name="Days" dataDxfId="101" totalsRowDxfId="102">
      <calculatedColumnFormula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calculatedColumnFormula>
    </tableColumn>
    <tableColumn id="6" xr3:uid="{64F2C3DB-516C-4A32-A39C-C49D8D853B5A}" name="Past days" dataDxfId="99" totalsRowDxfId="100"/>
    <tableColumn id="11" xr3:uid="{84E61F4A-2B51-4395-BFA4-73F0507A245D}" name="Previous time" dataDxfId="98"/>
    <tableColumn id="5" xr3:uid="{41DD8F61-A76E-4F99-9463-D7E5D155A434}" name="Working status" totalsRowFunction="custom" dataDxfId="97">
      <calculatedColumnFormula>AND(ISBLANK(Company_connections[[#This Row],[End]]), NOT(ISBLANK(Company_connections[[#This Row],[Start]])))</calculatedColumnFormula>
      <totalsRowFormula>COUNTIF(Company_connections[Working status], TRUE)</totalsRowFormula>
    </tableColumn>
    <tableColumn id="8" xr3:uid="{8234A929-5553-4E56-96D9-4C6F76BB54C3}" name="Coordinate" dataDxfId="95" totalsRowDxfId="96"/>
    <tableColumn id="9" xr3:uid="{F611A08E-B942-4665-9E11-B5A7C5EABD0A}" name="Region" dataDxfId="93" totalsRowDxfId="94"/>
    <tableColumn id="7" xr3:uid="{43F77EC6-A93D-4C17-BCA5-5EA44D321460}" name="Json" totalsRowFunction="custom" dataDxfId="92">
      <calculatedColumnFormula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calculatedColumnFormula>
      <totalsRowFormula>IFERROR(CONCATENATE("{""addresses"": [{""type"": ""pickup"", ""address"": """, Company_connections[[#This Row],[Company]],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totalsRowFormula>
    </tableColumn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F39C6F3B-AAA4-438C-97CE-7153B1C7ED79}" name="allTipsNew" displayName="allTipsNew" ref="A1:J7217" totalsRowShown="0" headerRowDxfId="90">
  <autoFilter ref="A1:J7217" xr:uid="{F39C6F3B-AAA4-438C-97CE-7153B1C7ED79}"/>
  <tableColumns count="10">
    <tableColumn id="1" xr3:uid="{5B58061D-F445-470D-AEB3-4D9CC634422D}" name="uuid" dataDxfId="89"/>
    <tableColumn id="2" xr3:uid="{39A771FF-C766-433E-B26B-478713DACBCD}" name="Amount" dataDxfId="88"/>
    <tableColumn id="3" xr3:uid="{941140F5-6267-4318-8F9D-33B6E2DB8E2C}" name="status" dataDxfId="87"/>
    <tableColumn id="4" xr3:uid="{5C2FACCB-7904-4670-A9CC-50449182D24B}" name="sessionId" dataDxfId="86"/>
    <tableColumn id="5" xr3:uid="{58567729-AE1F-43BB-B9C8-ADD4F6130DF6}" name="email" dataDxfId="85"/>
    <tableColumn id="6" xr3:uid="{65621D4A-5830-425D-91FB-3C598E829D34}" name="Partner name" dataDxfId="84"/>
    <tableColumn id="7" xr3:uid="{940A6DF5-4DED-4F6C-9EE5-FA7E50BCDA17}" name="Date" dataDxfId="83"/>
    <tableColumn id="8" xr3:uid="{90ADFEEA-061A-4DB6-8037-D7521116D1F1}" name="Company name">
      <calculatedColumnFormula>INDEX(Partner_details[companyName], MATCH(E2, Partner_details[email], 0))</calculatedColumnFormula>
    </tableColumn>
    <tableColumn id="9" xr3:uid="{8ECD1A2D-FC30-468B-A3F6-147DD11987AC}" name="ggPayer">
      <calculatedColumnFormula>IFERROR(INDEX(ggPayers[payer], MATCH(A2, ggPayers[remote_order_id], 0)), 0)</calculatedColumnFormula>
    </tableColumn>
    <tableColumn id="10" xr3:uid="{D2C1C2AD-11FF-4921-B53F-578923C64C99}" name="PaymentProcessor">
      <calculatedColumnFormula>IF(NOT(I2=0), "ggPay", "other")</calculatedColumnFormula>
    </tableColumn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50DEC3A-94E3-4C78-BEE7-F08169E047F0}" name="ggPay" displayName="ggPay" ref="A1:L1715" totalsRowShown="0" headerRowDxfId="78" dataDxfId="77">
  <autoFilter ref="A1:L1715" xr:uid="{D50DEC3A-94E3-4C78-BEE7-F08169E047F0}">
    <filterColumn colId="4">
      <filters>
        <filter val="2"/>
      </filters>
    </filterColumn>
  </autoFilter>
  <tableColumns count="12">
    <tableColumn id="1" xr3:uid="{5BBDF61F-5E6F-43B0-AFBA-64F655E8D2B0}" name="created_at" dataDxfId="75" totalsRowDxfId="76"/>
    <tableColumn id="2" xr3:uid="{95C53D1E-A612-463F-8B6C-DB08BF7C4B4C}" name="payer" totalsRowDxfId="74"/>
    <tableColumn id="3" xr3:uid="{9C940BEF-9C82-4A56-969F-0300DC57C67A}" name="payee" totalsRowDxfId="73"/>
    <tableColumn id="4" xr3:uid="{A05D4B88-FE62-49EC-B528-578AC154ACF3}" name="amount" totalsRowDxfId="72"/>
    <tableColumn id="10" xr3:uid="{37F7546A-4029-4A94-A53C-4F657B62A858}" name="Status" totalsRowDxfId="71"/>
    <tableColumn id="5" xr3:uid="{21C426E9-7ACC-4145-BAEA-EC8DF28E3685}" name="Error message" totalsRowDxfId="70"/>
    <tableColumn id="12" xr3:uid="{CEA85E8B-B6BB-40B1-8448-86896D2C7C72}" name="Partner" dataDxfId="68" totalsRowDxfId="69">
      <calculatedColumnFormula>INDEX(Partner_details[name], MATCH(ggPay[[#This Row],[payee]], Partner_details[user id], 0))</calculatedColumnFormula>
    </tableColumn>
    <tableColumn id="13" xr3:uid="{0836DFB1-9CA0-4248-9673-19453E84FD08}" name="Company" dataDxfId="66" totalsRowDxfId="67">
      <calculatedColumnFormula>INDEX(Partner_details[companyName], MATCH(ggPay[[#This Row],[payee]], Partner_details[user id], 0))</calculatedColumnFormula>
    </tableColumn>
    <tableColumn id="6" xr3:uid="{41BAE22E-5FDE-4AE4-99E4-35D779C69644}" name="Teammate" dataDxfId="64" totalsRowDxfId="65">
      <calculatedColumnFormula>ISNUMBER(MATCH(ggPay[[#This Row],[payer]], gg_teammates[ID], 0))</calculatedColumnFormula>
    </tableColumn>
    <tableColumn id="8" xr3:uid="{80F747AB-EA9A-41F6-9FE1-C6B04B25F844}" name="Repeate?" dataDxfId="62" totalsRowDxfId="63">
      <calculatedColumnFormula>ISNUMBER(MATCH(ggPay[[#This Row],[payer]], B1:$B$2, 0))</calculatedColumnFormula>
    </tableColumn>
    <tableColumn id="7" xr3:uid="{331D85A7-E817-47E2-A394-7B6FE5599DAD}" name="Promo" dataDxfId="60" totalsRowDxfId="61"/>
    <tableColumn id="9" xr3:uid="{03FF670F-0B81-4AF3-B125-69C0379B2C46}" name="Call note" dataDxfId="58" totalsRowDxfId="59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F9731E2A-E2F9-4E74-902D-D7CF32BEB3B9}" name="PartnersPhoneNumbers" displayName="PartnersPhoneNumbers" ref="A1:G49" totalsRowShown="0" headerRowDxfId="57">
  <autoFilter ref="A1:G49" xr:uid="{F9731E2A-E2F9-4E74-902D-D7CF32BEB3B9}"/>
  <tableColumns count="7">
    <tableColumn id="1" xr3:uid="{4FCB3ECD-946E-4F74-AD77-BF27051A75D3}" name="Ընկերություն" dataDxfId="56"/>
    <tableColumn id="2" xr3:uid="{EF88E610-3158-4160-9E34-DA5B5F9AC495}" name="Մասնաճյուղ" dataDxfId="55"/>
    <tableColumn id="3" xr3:uid="{B66836CC-0F38-499D-87FB-0E44BF51E9E8}" name="Հաստիք"/>
    <tableColumn id="4" xr3:uid="{BC933AAA-E9CB-494C-9B79-E0AEDE744EFA}" name="Անուն"/>
    <tableColumn id="5" xr3:uid="{ACCAFACD-24A0-4D5F-A3B8-1BEC2178037E}" name="Հեռախոսահամար" dataDxfId="54"/>
    <tableColumn id="6" xr3:uid="{A9DD46FC-E11F-486E-8888-C0F9CF10AF5C}" name="Այդի"/>
    <tableColumn id="7" xr3:uid="{E4457296-B44D-476B-BF9A-DB660BA50A21}" name="Նոթ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610DAB0C-C2C3-426C-B4DF-3F2435BBCB40}" name="gg_teammates" displayName="gg_teammates" ref="A1:B83" totalsRowShown="0" headerRowDxfId="52" dataDxfId="51">
  <autoFilter ref="A1:B83" xr:uid="{610DAB0C-C2C3-426C-B4DF-3F2435BBCB40}"/>
  <tableColumns count="2">
    <tableColumn id="1" xr3:uid="{C44C57D2-9A05-4B73-9540-AFBC187298FF}" name="ID" dataDxfId="50"/>
    <tableColumn id="2" xr3:uid="{7BFDA91E-B823-49D3-99E4-8B16AC61CA8B}" name="NUMBER" dataDxfId="48" totalsRowDxfId="49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AD68D933-9375-4311-9AC6-632E11E4E72F}" name="Fake_pages" displayName="Fake_pages" ref="A1:C34" totalsRowShown="0">
  <autoFilter ref="A1:C34" xr:uid="{AD68D933-9375-4311-9AC6-632E11E4E72F}"/>
  <sortState xmlns:xlrd2="http://schemas.microsoft.com/office/spreadsheetml/2017/richdata2" ref="A2:C32">
    <sortCondition ref="B1:B32"/>
  </sortState>
  <tableColumns count="3">
    <tableColumn id="1" xr3:uid="{46A1F57C-7577-4A2B-8E40-4B20D6495E8B}" name="User ID" dataDxfId="32" totalsRowDxfId="33"/>
    <tableColumn id="2" xr3:uid="{83BED979-469E-4DA2-B28E-27ADA5D52BC4}" name="Name" dataDxfId="31">
      <calculatedColumnFormula>IFERROR(INDEX(Partner_details[name], MATCH(A2, Partner_details[user id], 0)), "-")</calculatedColumnFormula>
    </tableColumn>
    <tableColumn id="3" xr3:uid="{7B5478C0-54FE-48E3-AA5C-9CEF7C3B5063}" name="Company name" dataDxfId="30">
      <calculatedColumnFormula>IFERROR(INDEX(Partner_details[link], MATCH(A2, Partner_details[user id], 0)), "-")</calculatedColumnFormula>
    </tableColumn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611D6778-52F3-4DD8-BCC4-C0D0D84117BB}" name="Phone_ID" displayName="Phone_ID" ref="A1:B1048576" totalsRowShown="0" dataDxfId="17">
  <autoFilter ref="A1:B1048576" xr:uid="{611D6778-52F3-4DD8-BCC4-C0D0D84117BB}"/>
  <tableColumns count="2">
    <tableColumn id="1" xr3:uid="{49956725-84F2-4234-8C1C-BD47FB28DD2E}" name="?column?" dataDxfId="16"/>
    <tableColumn id="2" xr3:uid="{5FE68661-1178-4056-B4D6-17D62C3DA077}" name="userId" dataDxfId="15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3CA3C5D-A769-4B05-A35C-A571DF3CACB0}" name="Tips3" displayName="Tips3" ref="Y2:AA63" totalsRowCount="1" headerRowDxfId="14">
  <autoFilter ref="Y2:AA62" xr:uid="{03CA3C5D-A769-4B05-A35C-A571DF3CACB0}"/>
  <tableColumns count="3">
    <tableColumn id="1" xr3:uid="{D3EB8EDE-9194-49E6-805B-B088E567222E}" name="Day" dataDxfId="13"/>
    <tableColumn id="6" xr3:uid="{596D5C40-1977-4F82-8AB1-6F76E38FC80B}" name="Mov count"/>
    <tableColumn id="7" xr3:uid="{305FE011-CF8B-4836-91F6-529B945A822A}" name="Mov amont"/>
  </tableColumns>
  <tableStyleInfo name="TableStyleLight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C026633D-8198-417F-BE9C-21BD1FD76704}" name="Stats" displayName="Stats" ref="A1:C165" totalsRowShown="0" headerRowDxfId="2">
  <autoFilter ref="A1:C165" xr:uid="{E9832F78-6AFD-4277-8938-2B33A672F212}"/>
  <tableColumns count="3">
    <tableColumn id="1" xr3:uid="{E4846DDD-5262-45E3-BEA9-9FBA08C15789}" name="Day" dataDxfId="0" totalsRowDxfId="1"/>
    <tableColumn id="2" xr3:uid="{40D3D1E0-E93A-4B46-90D7-269CC0AFD750}" name="Tips count"/>
    <tableColumn id="3" xr3:uid="{74B4C7F4-E7CE-4E9F-A8C7-98A0CDB43B0F}" name="Tips amount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mailto:hayk.petrosyan@team.gg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mailto:marketing.eywa@gmail.com" TargetMode="External"/><Relationship Id="rId13" Type="http://schemas.openxmlformats.org/officeDocument/2006/relationships/hyperlink" Target="https://tip.ggtips.com/employee/545d0bbe-9eef-4fa8-88cc-5ff582c53381" TargetMode="External"/><Relationship Id="rId18" Type="http://schemas.openxmlformats.org/officeDocument/2006/relationships/hyperlink" Target="mailto:3farmenia@gmail.com" TargetMode="External"/><Relationship Id="rId3" Type="http://schemas.openxmlformats.org/officeDocument/2006/relationships/hyperlink" Target="mailto:coolbobayerevan@gmail.com" TargetMode="External"/><Relationship Id="rId7" Type="http://schemas.openxmlformats.org/officeDocument/2006/relationships/hyperlink" Target="mailto:Nerseskn@gmail.com" TargetMode="External"/><Relationship Id="rId12" Type="http://schemas.openxmlformats.org/officeDocument/2006/relationships/hyperlink" Target="https://tip.ggtips.com/employee/dd904a96-3cf3-49ce-b733-5d8058646c6d" TargetMode="External"/><Relationship Id="rId17" Type="http://schemas.openxmlformats.org/officeDocument/2006/relationships/hyperlink" Target="mailto:avetis.grigoryan.1991@gmail.com" TargetMode="External"/><Relationship Id="rId2" Type="http://schemas.openxmlformats.org/officeDocument/2006/relationships/hyperlink" Target="mailto:champorditnak@gmail.com" TargetMode="External"/><Relationship Id="rId16" Type="http://schemas.openxmlformats.org/officeDocument/2006/relationships/hyperlink" Target="https://tip.ggtips.com/employee/2151a4e7-7aeb-4974-a7bd-ddbf46a53a08" TargetMode="External"/><Relationship Id="rId1" Type="http://schemas.openxmlformats.org/officeDocument/2006/relationships/hyperlink" Target="mailto:arthurkilejian@gmail.com" TargetMode="External"/><Relationship Id="rId6" Type="http://schemas.openxmlformats.org/officeDocument/2006/relationships/hyperlink" Target="mailto:eva.zaqaryan20@mail.ru" TargetMode="External"/><Relationship Id="rId11" Type="http://schemas.openxmlformats.org/officeDocument/2006/relationships/hyperlink" Target="mailto:employees1@chocolove.com" TargetMode="External"/><Relationship Id="rId5" Type="http://schemas.openxmlformats.org/officeDocument/2006/relationships/hyperlink" Target="mailto:thecoffeearmenia@gmail.com" TargetMode="External"/><Relationship Id="rId15" Type="http://schemas.openxmlformats.org/officeDocument/2006/relationships/hyperlink" Target="mailto:employees1@tumanyan.com" TargetMode="External"/><Relationship Id="rId10" Type="http://schemas.openxmlformats.org/officeDocument/2006/relationships/hyperlink" Target="mailto:info@venlo.am" TargetMode="External"/><Relationship Id="rId4" Type="http://schemas.openxmlformats.org/officeDocument/2006/relationships/hyperlink" Target="mailto:hayko.melqonyan@list.ru" TargetMode="External"/><Relationship Id="rId9" Type="http://schemas.openxmlformats.org/officeDocument/2006/relationships/hyperlink" Target="mailto:tamazian.lusine@gmail.com" TargetMode="External"/><Relationship Id="rId14" Type="http://schemas.openxmlformats.org/officeDocument/2006/relationships/hyperlink" Target="https://tip.ggtips.com/employee/545d0bbe-9eef-4fa8-88cc-5ff582c53381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tip.ggtips.com/employee/2151a4e7-7aeb-4974-a7bd-ddbf46a53a08" TargetMode="External"/><Relationship Id="rId13" Type="http://schemas.openxmlformats.org/officeDocument/2006/relationships/hyperlink" Target="https://tip.ggtips.com/employee/e5f7cc01-0356-47b4-9031-1c1c6e269d4a" TargetMode="External"/><Relationship Id="rId18" Type="http://schemas.openxmlformats.org/officeDocument/2006/relationships/hyperlink" Target="https://tip.ggtips.com/employee/78564cd4-3dc7-4ffa-8e49-324034468926" TargetMode="External"/><Relationship Id="rId26" Type="http://schemas.openxmlformats.org/officeDocument/2006/relationships/hyperlink" Target="https://tip.ggtips.com/employee/169b0636-eb57-4ff6-93c4-7e7377229cd6" TargetMode="External"/><Relationship Id="rId3" Type="http://schemas.openxmlformats.org/officeDocument/2006/relationships/hyperlink" Target="mailto:employees1@chocolove.com" TargetMode="External"/><Relationship Id="rId21" Type="http://schemas.openxmlformats.org/officeDocument/2006/relationships/hyperlink" Target="https://tip.ggtips.com/employee/57b6a6b6-bf06-4848-9000-d01e0eea94da" TargetMode="External"/><Relationship Id="rId7" Type="http://schemas.openxmlformats.org/officeDocument/2006/relationships/hyperlink" Target="mailto:employees1@tumanyan.com" TargetMode="External"/><Relationship Id="rId12" Type="http://schemas.openxmlformats.org/officeDocument/2006/relationships/hyperlink" Target="https://tip.ggtips.com/employee/45876ce6-2e14-40d9-a17e-0a14e240a2f9" TargetMode="External"/><Relationship Id="rId17" Type="http://schemas.openxmlformats.org/officeDocument/2006/relationships/hyperlink" Target="https://bit.ly/3TIwcub" TargetMode="External"/><Relationship Id="rId25" Type="http://schemas.openxmlformats.org/officeDocument/2006/relationships/hyperlink" Target="https://tip.ggtips.com/employee/169b0636-eb57-4ff6-93c4-7e7377229cd6" TargetMode="External"/><Relationship Id="rId2" Type="http://schemas.openxmlformats.org/officeDocument/2006/relationships/hyperlink" Target="https://tip.ggtips.com/employee/8082d057-99d5-45bd-9717-55f10407516f" TargetMode="External"/><Relationship Id="rId16" Type="http://schemas.openxmlformats.org/officeDocument/2006/relationships/hyperlink" Target="mailto:silva.melkonyan@team.gg" TargetMode="External"/><Relationship Id="rId20" Type="http://schemas.openxmlformats.org/officeDocument/2006/relationships/hyperlink" Target="https://tip.ggtips.com/employee/f8847685-11bd-4ca0-bb48-27dcfdf350a5" TargetMode="External"/><Relationship Id="rId29" Type="http://schemas.openxmlformats.org/officeDocument/2006/relationships/hyperlink" Target="https://tip.ggtips.com/employee/e6bf884b-fe15-4207-95fe-85ca382a4ee1" TargetMode="External"/><Relationship Id="rId1" Type="http://schemas.openxmlformats.org/officeDocument/2006/relationships/hyperlink" Target="https://tip.ggtips.com/employee/8082d057-99d5-45bd-9717-55f10407516f" TargetMode="External"/><Relationship Id="rId6" Type="http://schemas.openxmlformats.org/officeDocument/2006/relationships/hyperlink" Target="https://tip.ggtips.com/employee/545d0bbe-9eef-4fa8-88cc-5ff582c53381" TargetMode="External"/><Relationship Id="rId11" Type="http://schemas.openxmlformats.org/officeDocument/2006/relationships/hyperlink" Target="https://tip.ggtips.com/employee/cd386b9a-71e5-4667-9a7e-280fc25bce88" TargetMode="External"/><Relationship Id="rId24" Type="http://schemas.openxmlformats.org/officeDocument/2006/relationships/hyperlink" Target="mailto:first@ArtLunch.gg" TargetMode="External"/><Relationship Id="rId5" Type="http://schemas.openxmlformats.org/officeDocument/2006/relationships/hyperlink" Target="https://tip.ggtips.com/employee/545d0bbe-9eef-4fa8-88cc-5ff582c53381" TargetMode="External"/><Relationship Id="rId15" Type="http://schemas.openxmlformats.org/officeDocument/2006/relationships/hyperlink" Target="https://tip.ggtips.com/employee/68abf472-5215-44f6-af43-82d05afe4448" TargetMode="External"/><Relationship Id="rId23" Type="http://schemas.openxmlformats.org/officeDocument/2006/relationships/hyperlink" Target="https://tip.ggtips.com/employee/087c3f87-3f4a-480e-8fd7-fa3965bb5dd3" TargetMode="External"/><Relationship Id="rId28" Type="http://schemas.openxmlformats.org/officeDocument/2006/relationships/hyperlink" Target="mailto:hripsime.araqelyan@team.gg" TargetMode="External"/><Relationship Id="rId10" Type="http://schemas.openxmlformats.org/officeDocument/2006/relationships/hyperlink" Target="https://tip.ggtips.com/employee/2020c109-3692-4eff-bb4e-7cb78fa29b4a" TargetMode="External"/><Relationship Id="rId19" Type="http://schemas.openxmlformats.org/officeDocument/2006/relationships/hyperlink" Target="mailto:grigor.pepanyan@team.gg" TargetMode="External"/><Relationship Id="rId31" Type="http://schemas.openxmlformats.org/officeDocument/2006/relationships/hyperlink" Target="https://tip.ggtips.com/employee/ef0f0426-d17d-427c-8e77-209029de24df" TargetMode="External"/><Relationship Id="rId4" Type="http://schemas.openxmlformats.org/officeDocument/2006/relationships/hyperlink" Target="https://tip.ggtips.com/employee/dd904a96-3cf3-49ce-b733-5d8058646c6d" TargetMode="External"/><Relationship Id="rId9" Type="http://schemas.openxmlformats.org/officeDocument/2006/relationships/hyperlink" Target="https://tip.ggtips.com/employee/777f2011-3419-4fd1-bfdf-791d00982bed" TargetMode="External"/><Relationship Id="rId14" Type="http://schemas.openxmlformats.org/officeDocument/2006/relationships/hyperlink" Target="https://bit.ly/47Bpj1n" TargetMode="External"/><Relationship Id="rId22" Type="http://schemas.openxmlformats.org/officeDocument/2006/relationships/hyperlink" Target="mailto:first@ArtLunch.gg" TargetMode="External"/><Relationship Id="rId27" Type="http://schemas.openxmlformats.org/officeDocument/2006/relationships/hyperlink" Target="https://tip.ggtips.com/employee/63a3e195-4c6f-4e2d-ab11-a1272f82f2ed" TargetMode="External"/><Relationship Id="rId30" Type="http://schemas.openxmlformats.org/officeDocument/2006/relationships/hyperlink" Target="https://tip.ggtips.com/employee/7bf08f73-0b48-42bd-ae9d-e0f2a698a983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tip.ggtips.com/employee/0a6420b4-afb9-45eb-9392-36f6fbf6c6bc" TargetMode="External"/><Relationship Id="rId3" Type="http://schemas.openxmlformats.org/officeDocument/2006/relationships/hyperlink" Target="https://tip.ggtips.com/employee/56e65c2a-ecf6-4b1b-b1a8-97554eb86e93" TargetMode="External"/><Relationship Id="rId7" Type="http://schemas.openxmlformats.org/officeDocument/2006/relationships/hyperlink" Target="https://tip.ggtips.com/employee/aa3d78e8-a8c7-4b07-906c-ac462be7a5b5" TargetMode="External"/><Relationship Id="rId2" Type="http://schemas.openxmlformats.org/officeDocument/2006/relationships/hyperlink" Target="https://tip.ggtips.com/employee/48920620-9ce2-448c-9462-bf96317bd5e9" TargetMode="External"/><Relationship Id="rId1" Type="http://schemas.openxmlformats.org/officeDocument/2006/relationships/hyperlink" Target="https://tip.ggtips.com/employee/93e75d8d-71d5-4954-ab2d-ead8dd4b6e30" TargetMode="External"/><Relationship Id="rId6" Type="http://schemas.openxmlformats.org/officeDocument/2006/relationships/hyperlink" Target="https://tip.ggtips.com/employee/f8847685-11bd-4ca0-bb48-27dcfdf350a5" TargetMode="External"/><Relationship Id="rId11" Type="http://schemas.openxmlformats.org/officeDocument/2006/relationships/hyperlink" Target="https://tip.ggtips.com/employee/c93c1737-b352-43da-8177-2422024f97d2" TargetMode="External"/><Relationship Id="rId5" Type="http://schemas.openxmlformats.org/officeDocument/2006/relationships/hyperlink" Target="https://tip.ggtips.com/employee/abf08af1-8915-45c2-a02c-d8c1309beb78" TargetMode="External"/><Relationship Id="rId10" Type="http://schemas.openxmlformats.org/officeDocument/2006/relationships/hyperlink" Target="https://tip.ggtips.com/employee/8082d057-99d5-45bd-9717-55f10407516f" TargetMode="External"/><Relationship Id="rId4" Type="http://schemas.openxmlformats.org/officeDocument/2006/relationships/hyperlink" Target="https://tip.ggtips.com/employee/3047b78c-35eb-4c6e-a7fc-cff7e8eb4187" TargetMode="External"/><Relationship Id="rId9" Type="http://schemas.openxmlformats.org/officeDocument/2006/relationships/hyperlink" Target="https://tip.ggtips.com/employee/cea83238-2b62-4504-bcae-0838ec331dbb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hyperlink" Target="mailto:pakshukabranch@gmail.com" TargetMode="External"/><Relationship Id="rId3" Type="http://schemas.openxmlformats.org/officeDocument/2006/relationships/hyperlink" Target="mailto:karlen.petrosyan.1990@mail.ru" TargetMode="External"/><Relationship Id="rId7" Type="http://schemas.openxmlformats.org/officeDocument/2006/relationships/hyperlink" Target="mailto:armarm76@mail.ru" TargetMode="External"/><Relationship Id="rId12" Type="http://schemas.openxmlformats.org/officeDocument/2006/relationships/hyperlink" Target="mailto:team@ggTips.com" TargetMode="External"/><Relationship Id="rId2" Type="http://schemas.openxmlformats.org/officeDocument/2006/relationships/hyperlink" Target="mailto:rozi_9_5@mail.ru" TargetMode="External"/><Relationship Id="rId1" Type="http://schemas.openxmlformats.org/officeDocument/2006/relationships/hyperlink" Target="mailto:aslanyanhamo@gmail.com" TargetMode="External"/><Relationship Id="rId6" Type="http://schemas.openxmlformats.org/officeDocument/2006/relationships/hyperlink" Target="mailto:lenka0808962@gmail.com" TargetMode="External"/><Relationship Id="rId11" Type="http://schemas.openxmlformats.org/officeDocument/2006/relationships/hyperlink" Target="mailto:peto20nn777@gmail.com" TargetMode="External"/><Relationship Id="rId5" Type="http://schemas.openxmlformats.org/officeDocument/2006/relationships/hyperlink" Target="mailto:lmirumyan@bk.ru" TargetMode="External"/><Relationship Id="rId10" Type="http://schemas.openxmlformats.org/officeDocument/2006/relationships/hyperlink" Target="mailto:suzi.khachaturova@mail.ru" TargetMode="External"/><Relationship Id="rId4" Type="http://schemas.openxmlformats.org/officeDocument/2006/relationships/hyperlink" Target="mailto:benik.baghdasaryan@inbox.ru" TargetMode="External"/><Relationship Id="rId9" Type="http://schemas.openxmlformats.org/officeDocument/2006/relationships/hyperlink" Target="mailto:Goraleyan@mail.ru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hyperlink" Target="mailto:karapetyanonik5@gmail.com" TargetMode="External"/><Relationship Id="rId2" Type="http://schemas.openxmlformats.org/officeDocument/2006/relationships/hyperlink" Target="mailto:Radikkarapetyan@gmail.com" TargetMode="External"/><Relationship Id="rId1" Type="http://schemas.openxmlformats.org/officeDocument/2006/relationships/hyperlink" Target="mailto:info@erazpark.am" TargetMode="External"/><Relationship Id="rId5" Type="http://schemas.openxmlformats.org/officeDocument/2006/relationships/hyperlink" Target="mailto:g.k.ghevondyan@gmail.com" TargetMode="External"/><Relationship Id="rId4" Type="http://schemas.openxmlformats.org/officeDocument/2006/relationships/hyperlink" Target="mailto:lil-design05@mail.ru" TargetMode="Externa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hyperlink" Target="mailto:team@ggtips.com" TargetMode="Externa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drawing" Target="../drawings/drawing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059488-C745-4BF6-B25B-A8B80D313B16}">
  <sheetPr>
    <tabColor rgb="FF0070C0"/>
  </sheetPr>
  <dimension ref="A1:P14"/>
  <sheetViews>
    <sheetView workbookViewId="0">
      <selection activeCell="F13" sqref="F13"/>
    </sheetView>
  </sheetViews>
  <sheetFormatPr defaultRowHeight="15"/>
  <cols>
    <col min="1" max="1" width="6.140625" bestFit="1" customWidth="1"/>
    <col min="2" max="2" width="9.85546875" bestFit="1" customWidth="1"/>
    <col min="3" max="3" width="14.42578125" bestFit="1" customWidth="1"/>
    <col min="4" max="4" width="4.28515625" bestFit="1" customWidth="1"/>
    <col min="5" max="5" width="14" bestFit="1" customWidth="1"/>
    <col min="6" max="6" width="11.42578125" bestFit="1" customWidth="1"/>
    <col min="7" max="7" width="6.140625" bestFit="1" customWidth="1"/>
    <col min="8" max="8" width="12" bestFit="1" customWidth="1"/>
    <col min="9" max="9" width="15" bestFit="1" customWidth="1"/>
    <col min="10" max="10" width="15.85546875" bestFit="1" customWidth="1"/>
    <col min="11" max="11" width="8.140625" bestFit="1" customWidth="1"/>
    <col min="12" max="12" width="12.28515625" bestFit="1" customWidth="1"/>
    <col min="13" max="13" width="7.28515625" bestFit="1" customWidth="1"/>
    <col min="14" max="14" width="10.85546875" bestFit="1" customWidth="1"/>
    <col min="15" max="15" width="15.7109375" bestFit="1" customWidth="1"/>
  </cols>
  <sheetData>
    <row r="1" spans="1:16">
      <c r="A1" s="18" t="s">
        <v>0</v>
      </c>
      <c r="B1" s="18" t="s">
        <v>1</v>
      </c>
      <c r="C1" s="18" t="s">
        <v>2</v>
      </c>
      <c r="D1" s="18" t="s">
        <v>3</v>
      </c>
      <c r="E1" s="18" t="s">
        <v>4</v>
      </c>
      <c r="F1" s="18" t="s">
        <v>5</v>
      </c>
      <c r="G1" s="18" t="s">
        <v>6</v>
      </c>
      <c r="H1" s="18" t="s">
        <v>7</v>
      </c>
      <c r="I1" s="18" t="s">
        <v>8</v>
      </c>
      <c r="J1" s="18" t="s">
        <v>9</v>
      </c>
      <c r="K1" s="18" t="s">
        <v>10</v>
      </c>
      <c r="L1" s="18" t="s">
        <v>11</v>
      </c>
      <c r="M1" s="18" t="s">
        <v>12</v>
      </c>
      <c r="N1" s="18" t="s">
        <v>13</v>
      </c>
      <c r="O1" s="18" t="s">
        <v>14</v>
      </c>
      <c r="P1" s="18" t="s">
        <v>15</v>
      </c>
    </row>
    <row r="2" spans="1:16">
      <c r="A2" s="19" t="s">
        <v>16</v>
      </c>
      <c r="B2" s="19" t="s">
        <v>17</v>
      </c>
      <c r="C2" s="19">
        <v>37493916884</v>
      </c>
      <c r="D2" s="19" t="s">
        <v>18</v>
      </c>
      <c r="E2" s="19" t="s">
        <v>19</v>
      </c>
      <c r="F2" s="19">
        <v>2001</v>
      </c>
      <c r="G2" s="19" t="s">
        <v>20</v>
      </c>
      <c r="H2" s="19">
        <v>4847040000792910</v>
      </c>
      <c r="I2" s="19" t="s">
        <v>21</v>
      </c>
      <c r="J2" s="20" t="s">
        <v>22</v>
      </c>
      <c r="K2" s="21" t="s">
        <v>23</v>
      </c>
      <c r="L2" s="21"/>
      <c r="M2" s="21" t="s">
        <v>24</v>
      </c>
      <c r="N2" s="21" t="s">
        <v>25</v>
      </c>
      <c r="O2" s="21"/>
      <c r="P2" s="21"/>
    </row>
    <row r="3" spans="1:16">
      <c r="A3" s="22" t="s">
        <v>26</v>
      </c>
      <c r="B3" s="22" t="s">
        <v>27</v>
      </c>
      <c r="C3" s="22">
        <v>37441481616</v>
      </c>
      <c r="D3" s="22" t="s">
        <v>28</v>
      </c>
      <c r="E3" s="22" t="s">
        <v>29</v>
      </c>
      <c r="F3" s="22">
        <v>34</v>
      </c>
      <c r="G3" s="22" t="s">
        <v>30</v>
      </c>
      <c r="H3" s="22">
        <v>4355053923714210</v>
      </c>
      <c r="I3" s="22" t="s">
        <v>21</v>
      </c>
      <c r="J3" s="23" t="s">
        <v>31</v>
      </c>
      <c r="K3" s="21" t="s">
        <v>23</v>
      </c>
      <c r="L3" s="21"/>
      <c r="M3" s="21" t="s">
        <v>24</v>
      </c>
      <c r="N3" s="21" t="s">
        <v>25</v>
      </c>
      <c r="O3" s="21"/>
      <c r="P3" s="21"/>
    </row>
    <row r="4" spans="1:16">
      <c r="A4" s="24" t="s">
        <v>32</v>
      </c>
      <c r="B4" s="24" t="s">
        <v>33</v>
      </c>
      <c r="C4" s="24">
        <v>37495252533</v>
      </c>
      <c r="D4" s="22" t="s">
        <v>28</v>
      </c>
      <c r="E4" s="24" t="s">
        <v>34</v>
      </c>
      <c r="F4" s="24">
        <v>37</v>
      </c>
      <c r="G4" s="24" t="s">
        <v>35</v>
      </c>
      <c r="H4" s="24">
        <v>9051220200977010</v>
      </c>
      <c r="I4" s="24" t="s">
        <v>21</v>
      </c>
      <c r="J4" s="23" t="s">
        <v>31</v>
      </c>
      <c r="K4" s="21" t="s">
        <v>23</v>
      </c>
      <c r="L4" s="21"/>
      <c r="M4" s="21" t="s">
        <v>24</v>
      </c>
      <c r="N4" s="21" t="s">
        <v>25</v>
      </c>
      <c r="O4" s="21"/>
      <c r="P4" s="21"/>
    </row>
    <row r="5" spans="1:16">
      <c r="A5" s="22" t="s">
        <v>36</v>
      </c>
      <c r="B5" s="22" t="s">
        <v>37</v>
      </c>
      <c r="C5" s="22">
        <v>37493640543</v>
      </c>
      <c r="D5" s="22" t="s">
        <v>38</v>
      </c>
      <c r="E5" s="22" t="s">
        <v>39</v>
      </c>
      <c r="F5" s="22">
        <v>2204</v>
      </c>
      <c r="G5" s="22" t="s">
        <v>40</v>
      </c>
      <c r="H5" s="22">
        <v>5450570001307810</v>
      </c>
      <c r="I5" s="22" t="s">
        <v>21</v>
      </c>
      <c r="J5" s="23" t="s">
        <v>31</v>
      </c>
      <c r="K5" s="21" t="s">
        <v>23</v>
      </c>
      <c r="L5" s="21"/>
      <c r="M5" s="21" t="s">
        <v>24</v>
      </c>
      <c r="N5" s="21" t="s">
        <v>25</v>
      </c>
      <c r="O5" s="21"/>
      <c r="P5" s="21"/>
    </row>
    <row r="6" spans="1:16">
      <c r="A6" s="24" t="s">
        <v>41</v>
      </c>
      <c r="B6" s="24" t="s">
        <v>42</v>
      </c>
      <c r="C6" s="24">
        <v>37443233876</v>
      </c>
      <c r="D6" s="22" t="s">
        <v>28</v>
      </c>
      <c r="E6" s="24" t="s">
        <v>43</v>
      </c>
      <c r="F6" s="24">
        <v>91</v>
      </c>
      <c r="G6" s="24" t="s">
        <v>44</v>
      </c>
      <c r="H6" s="24">
        <v>5450570001116800</v>
      </c>
      <c r="I6" s="24" t="s">
        <v>21</v>
      </c>
      <c r="J6" s="23" t="s">
        <v>31</v>
      </c>
      <c r="K6" s="25" t="s">
        <v>45</v>
      </c>
      <c r="L6" s="21"/>
      <c r="M6" s="21" t="s">
        <v>24</v>
      </c>
      <c r="N6" s="21" t="s">
        <v>25</v>
      </c>
      <c r="O6" s="21"/>
      <c r="P6" s="21"/>
    </row>
    <row r="7" spans="1:16">
      <c r="A7" s="22" t="s">
        <v>46</v>
      </c>
      <c r="B7" s="22" t="s">
        <v>47</v>
      </c>
      <c r="C7" s="22">
        <v>37493646236</v>
      </c>
      <c r="D7" s="22" t="s">
        <v>48</v>
      </c>
      <c r="E7" s="22" t="s">
        <v>49</v>
      </c>
      <c r="F7" s="22">
        <v>35</v>
      </c>
      <c r="G7" s="22" t="s">
        <v>50</v>
      </c>
      <c r="H7" s="22">
        <v>4355053926320610</v>
      </c>
      <c r="I7" s="22" t="s">
        <v>21</v>
      </c>
      <c r="J7" s="23" t="s">
        <v>31</v>
      </c>
      <c r="K7" s="25" t="s">
        <v>45</v>
      </c>
      <c r="L7" s="21"/>
      <c r="M7" s="21" t="s">
        <v>24</v>
      </c>
      <c r="N7" s="21" t="s">
        <v>25</v>
      </c>
      <c r="O7" s="21"/>
      <c r="P7" s="21"/>
    </row>
    <row r="8" spans="1:16">
      <c r="A8" s="24" t="s">
        <v>51</v>
      </c>
      <c r="B8" s="24" t="s">
        <v>52</v>
      </c>
      <c r="C8" s="24">
        <v>37491575975</v>
      </c>
      <c r="D8" s="22" t="s">
        <v>28</v>
      </c>
      <c r="E8" s="24" t="s">
        <v>53</v>
      </c>
      <c r="F8" s="24">
        <v>22</v>
      </c>
      <c r="G8" s="24" t="s">
        <v>54</v>
      </c>
      <c r="H8" s="24">
        <v>4847040001686540</v>
      </c>
      <c r="I8" s="24" t="s">
        <v>21</v>
      </c>
      <c r="J8" s="23" t="s">
        <v>31</v>
      </c>
      <c r="K8" s="21" t="s">
        <v>23</v>
      </c>
      <c r="L8" s="21"/>
      <c r="M8" s="21" t="s">
        <v>24</v>
      </c>
      <c r="N8" s="21" t="s">
        <v>25</v>
      </c>
      <c r="O8" s="21"/>
      <c r="P8" s="21"/>
    </row>
    <row r="9" spans="1:16">
      <c r="A9" s="22" t="s">
        <v>55</v>
      </c>
      <c r="B9" s="22" t="s">
        <v>56</v>
      </c>
      <c r="C9" s="22">
        <v>37455080018</v>
      </c>
      <c r="D9" s="22" t="s">
        <v>28</v>
      </c>
      <c r="E9" s="22" t="s">
        <v>57</v>
      </c>
      <c r="F9" s="22">
        <v>65</v>
      </c>
      <c r="G9" s="22" t="s">
        <v>58</v>
      </c>
      <c r="H9" s="22">
        <v>4578900000987090</v>
      </c>
      <c r="I9" s="22" t="s">
        <v>21</v>
      </c>
      <c r="J9" s="23" t="s">
        <v>31</v>
      </c>
      <c r="K9" s="25" t="s">
        <v>59</v>
      </c>
      <c r="L9" s="21"/>
      <c r="M9" s="21"/>
      <c r="N9" s="21" t="s">
        <v>25</v>
      </c>
      <c r="O9" s="21"/>
      <c r="P9" s="21"/>
    </row>
    <row r="10" spans="1:16">
      <c r="A10" s="24" t="s">
        <v>60</v>
      </c>
      <c r="B10" s="24" t="s">
        <v>61</v>
      </c>
      <c r="C10" s="24">
        <v>37477552751</v>
      </c>
      <c r="D10" s="24" t="s">
        <v>48</v>
      </c>
      <c r="E10" s="24" t="s">
        <v>62</v>
      </c>
      <c r="F10" s="24">
        <v>17</v>
      </c>
      <c r="G10" s="24" t="s">
        <v>63</v>
      </c>
      <c r="H10" s="24">
        <v>4578890008799850</v>
      </c>
      <c r="I10" s="24" t="s">
        <v>21</v>
      </c>
      <c r="J10" s="26" t="s">
        <v>64</v>
      </c>
      <c r="K10" s="21" t="s">
        <v>65</v>
      </c>
      <c r="L10" s="21"/>
      <c r="M10" s="21" t="s">
        <v>66</v>
      </c>
      <c r="N10" s="21" t="s">
        <v>25</v>
      </c>
      <c r="O10" s="21"/>
      <c r="P10" s="21"/>
    </row>
    <row r="11" spans="1:16">
      <c r="A11" s="22" t="s">
        <v>60</v>
      </c>
      <c r="B11" s="22" t="s">
        <v>67</v>
      </c>
      <c r="C11" s="22">
        <v>37498029629</v>
      </c>
      <c r="D11" s="22" t="s">
        <v>68</v>
      </c>
      <c r="E11" s="22" t="s">
        <v>69</v>
      </c>
      <c r="F11" s="22">
        <v>3109</v>
      </c>
      <c r="G11" s="22" t="s">
        <v>70</v>
      </c>
      <c r="H11" s="22">
        <v>4578890000371850</v>
      </c>
      <c r="I11" s="22" t="s">
        <v>21</v>
      </c>
      <c r="J11" s="23" t="s">
        <v>71</v>
      </c>
      <c r="K11" s="21" t="s">
        <v>65</v>
      </c>
      <c r="L11" s="21"/>
      <c r="M11" s="21" t="s">
        <v>66</v>
      </c>
      <c r="N11" s="21" t="s">
        <v>25</v>
      </c>
      <c r="O11" s="21"/>
      <c r="P11" s="21"/>
    </row>
    <row r="12" spans="1:16">
      <c r="A12" s="24" t="s">
        <v>72</v>
      </c>
      <c r="B12" s="24" t="s">
        <v>73</v>
      </c>
      <c r="C12" s="24">
        <v>37455050029</v>
      </c>
      <c r="D12" s="24" t="s">
        <v>18</v>
      </c>
      <c r="E12" s="24" t="s">
        <v>74</v>
      </c>
      <c r="F12" s="24">
        <v>2013</v>
      </c>
      <c r="G12" s="27" t="s">
        <v>75</v>
      </c>
      <c r="H12" s="24">
        <v>5501040100565770</v>
      </c>
      <c r="I12" s="22" t="s">
        <v>21</v>
      </c>
      <c r="J12" s="26" t="s">
        <v>22</v>
      </c>
      <c r="K12" s="21" t="s">
        <v>65</v>
      </c>
      <c r="L12" s="21"/>
      <c r="M12" s="21" t="s">
        <v>66</v>
      </c>
      <c r="N12" s="21" t="s">
        <v>25</v>
      </c>
      <c r="O12" s="21"/>
      <c r="P12" s="21"/>
    </row>
    <row r="13" spans="1:16">
      <c r="A13" s="22" t="s">
        <v>76</v>
      </c>
      <c r="B13" s="22" t="s">
        <v>77</v>
      </c>
      <c r="C13" s="22">
        <v>37477262550</v>
      </c>
      <c r="D13" s="22" t="s">
        <v>28</v>
      </c>
      <c r="E13" s="22" t="s">
        <v>78</v>
      </c>
      <c r="F13" s="22">
        <v>19</v>
      </c>
      <c r="G13" s="22" t="s">
        <v>79</v>
      </c>
      <c r="H13" s="22">
        <v>4578900000015420</v>
      </c>
      <c r="I13" s="22" t="s">
        <v>21</v>
      </c>
      <c r="J13" s="23" t="s">
        <v>31</v>
      </c>
      <c r="K13" s="21" t="s">
        <v>65</v>
      </c>
      <c r="L13" s="21"/>
      <c r="M13" s="21" t="s">
        <v>66</v>
      </c>
      <c r="N13" s="21" t="s">
        <v>25</v>
      </c>
      <c r="O13" s="21"/>
      <c r="P13" s="21"/>
    </row>
    <row r="14" spans="1:16">
      <c r="A14" s="24" t="s">
        <v>80</v>
      </c>
      <c r="B14" s="24" t="s">
        <v>81</v>
      </c>
      <c r="C14" s="24">
        <v>37477388218</v>
      </c>
      <c r="D14" s="24" t="s">
        <v>82</v>
      </c>
      <c r="E14" s="24" t="s">
        <v>83</v>
      </c>
      <c r="F14" s="24">
        <v>3301</v>
      </c>
      <c r="G14" s="24" t="s">
        <v>84</v>
      </c>
      <c r="H14" s="24">
        <v>4083060011383410</v>
      </c>
      <c r="I14" s="24" t="s">
        <v>85</v>
      </c>
      <c r="J14" s="26" t="s">
        <v>86</v>
      </c>
      <c r="K14" s="21" t="s">
        <v>65</v>
      </c>
      <c r="L14" s="21"/>
      <c r="M14" s="21" t="s">
        <v>66</v>
      </c>
      <c r="N14" s="21" t="s">
        <v>25</v>
      </c>
      <c r="O14" s="21"/>
      <c r="P14" s="21"/>
    </row>
  </sheetData>
  <hyperlinks>
    <hyperlink ref="G12" r:id="rId1" xr:uid="{F4C0272B-ED44-4EC7-AE7E-918251FDEFC5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B050"/>
  </sheetPr>
  <dimension ref="A1:C58"/>
  <sheetViews>
    <sheetView topLeftCell="A24" workbookViewId="0">
      <selection activeCell="A58" sqref="A58"/>
    </sheetView>
  </sheetViews>
  <sheetFormatPr defaultRowHeight="15"/>
  <cols>
    <col min="1" max="1" width="35" style="2" customWidth="1"/>
  </cols>
  <sheetData>
    <row r="1" spans="1:1">
      <c r="A1" s="1" t="s">
        <v>87</v>
      </c>
    </row>
    <row r="2" spans="1:1">
      <c r="A2" s="2" t="s">
        <v>88</v>
      </c>
    </row>
    <row r="3" spans="1:1">
      <c r="A3" s="2" t="s">
        <v>89</v>
      </c>
    </row>
    <row r="4" spans="1:1">
      <c r="A4" s="1" t="s">
        <v>90</v>
      </c>
    </row>
    <row r="5" spans="1:1">
      <c r="A5" s="2" t="s">
        <v>91</v>
      </c>
    </row>
    <row r="6" spans="1:1">
      <c r="A6" s="2" t="s">
        <v>89</v>
      </c>
    </row>
    <row r="7" spans="1:1">
      <c r="A7" s="1" t="s">
        <v>92</v>
      </c>
    </row>
    <row r="8" spans="1:1">
      <c r="A8" s="2" t="s">
        <v>93</v>
      </c>
    </row>
    <row r="9" spans="1:1">
      <c r="A9" s="2" t="s">
        <v>89</v>
      </c>
    </row>
    <row r="10" spans="1:1">
      <c r="A10" s="1" t="s">
        <v>94</v>
      </c>
    </row>
    <row r="11" spans="1:1">
      <c r="A11" s="2" t="s">
        <v>95</v>
      </c>
    </row>
    <row r="12" spans="1:1">
      <c r="A12" s="2" t="s">
        <v>89</v>
      </c>
    </row>
    <row r="13" spans="1:1">
      <c r="A13" s="1" t="s">
        <v>96</v>
      </c>
    </row>
    <row r="14" spans="1:1">
      <c r="A14" s="2" t="s">
        <v>97</v>
      </c>
    </row>
    <row r="16" spans="1:1">
      <c r="A16" s="1" t="s">
        <v>98</v>
      </c>
    </row>
    <row r="17" spans="1:3">
      <c r="A17" s="3" t="s">
        <v>99</v>
      </c>
    </row>
    <row r="19" spans="1:3">
      <c r="A19" s="1" t="s">
        <v>100</v>
      </c>
    </row>
    <row r="20" spans="1:3">
      <c r="A20" s="4" t="s">
        <v>101</v>
      </c>
    </row>
    <row r="22" spans="1:3">
      <c r="A22" s="1" t="s">
        <v>102</v>
      </c>
    </row>
    <row r="23" spans="1:3">
      <c r="A23" s="2" t="s">
        <v>103</v>
      </c>
    </row>
    <row r="25" spans="1:3">
      <c r="A25" s="1" t="s">
        <v>104</v>
      </c>
      <c r="C25" t="s">
        <v>105</v>
      </c>
    </row>
    <row r="26" spans="1:3">
      <c r="A26" s="2" t="s">
        <v>106</v>
      </c>
      <c r="C26" s="5" t="s">
        <v>107</v>
      </c>
    </row>
    <row r="27" spans="1:3">
      <c r="C27" s="6" t="s">
        <v>108</v>
      </c>
    </row>
    <row r="28" spans="1:3">
      <c r="C28" s="6"/>
    </row>
    <row r="29" spans="1:3">
      <c r="A29" s="1" t="s">
        <v>109</v>
      </c>
      <c r="C29" t="s">
        <v>110</v>
      </c>
    </row>
    <row r="30" spans="1:3">
      <c r="A30" s="2" t="s">
        <v>111</v>
      </c>
      <c r="C30" s="6" t="s">
        <v>112</v>
      </c>
    </row>
    <row r="31" spans="1:3">
      <c r="C31" s="6" t="s">
        <v>113</v>
      </c>
    </row>
    <row r="33" spans="1:3">
      <c r="A33" s="7" t="s">
        <v>114</v>
      </c>
    </row>
    <row r="34" spans="1:3">
      <c r="A34" s="8">
        <v>55229940</v>
      </c>
      <c r="C34" s="9" t="s">
        <v>115</v>
      </c>
    </row>
    <row r="35" spans="1:3">
      <c r="A35" s="2" t="s">
        <v>116</v>
      </c>
      <c r="C35" s="6" t="s">
        <v>117</v>
      </c>
    </row>
    <row r="36" spans="1:3">
      <c r="A36" s="2" t="s">
        <v>118</v>
      </c>
      <c r="C36" s="6" t="s">
        <v>119</v>
      </c>
    </row>
    <row r="38" spans="1:3">
      <c r="A38" s="7" t="s">
        <v>120</v>
      </c>
    </row>
    <row r="39" spans="1:3">
      <c r="A39" s="10" t="s">
        <v>121</v>
      </c>
    </row>
    <row r="40" spans="1:3">
      <c r="A40" s="11">
        <v>37455421442</v>
      </c>
    </row>
    <row r="41" spans="1:3">
      <c r="A41" s="2" t="s">
        <v>122</v>
      </c>
    </row>
    <row r="43" spans="1:3">
      <c r="A43" s="7" t="s">
        <v>123</v>
      </c>
    </row>
    <row r="44" spans="1:3">
      <c r="A44" s="2" t="s">
        <v>124</v>
      </c>
    </row>
    <row r="45" spans="1:3">
      <c r="A45" s="12">
        <v>37455767462</v>
      </c>
    </row>
    <row r="46" spans="1:3">
      <c r="A46" s="2" t="s">
        <v>125</v>
      </c>
    </row>
    <row r="48" spans="1:3">
      <c r="A48" s="13" t="s">
        <v>126</v>
      </c>
    </row>
    <row r="49" spans="1:3">
      <c r="A49" s="2" t="s">
        <v>127</v>
      </c>
    </row>
    <row r="51" spans="1:3">
      <c r="A51" s="7" t="s">
        <v>128</v>
      </c>
      <c r="C51" s="9" t="s">
        <v>129</v>
      </c>
    </row>
    <row r="52" spans="1:3">
      <c r="A52" s="1" t="s">
        <v>130</v>
      </c>
      <c r="C52" s="14" t="s">
        <v>130</v>
      </c>
    </row>
    <row r="53" spans="1:3">
      <c r="A53" s="2" t="s">
        <v>131</v>
      </c>
      <c r="C53" s="2" t="s">
        <v>131</v>
      </c>
    </row>
    <row r="55" spans="1:3">
      <c r="A55" s="7" t="s">
        <v>132</v>
      </c>
    </row>
    <row r="56" spans="1:3">
      <c r="A56" t="s">
        <v>133</v>
      </c>
    </row>
    <row r="57" spans="1:3">
      <c r="A57" s="2">
        <v>37494837772</v>
      </c>
    </row>
    <row r="58" spans="1:3">
      <c r="A58" s="2" t="s">
        <v>134</v>
      </c>
    </row>
  </sheetData>
  <hyperlinks>
    <hyperlink ref="A1" r:id="rId1" xr:uid="{6CFCC62F-318A-4C14-A413-D18AFC487252}"/>
    <hyperlink ref="A4" r:id="rId2" xr:uid="{1C85D25D-F040-4041-AAD3-CE8F19513334}"/>
    <hyperlink ref="A7" r:id="rId3" xr:uid="{8C57D1C3-1851-46F1-AB66-5F19CF8334D8}"/>
    <hyperlink ref="A10" r:id="rId4" xr:uid="{11690261-838C-4300-99DC-C19997AE30A4}"/>
    <hyperlink ref="A13" r:id="rId5" xr:uid="{9C628A3C-6274-48DE-9B59-0FFA8E89C621}"/>
    <hyperlink ref="A16" r:id="rId6" xr:uid="{4CFFDEE9-D8D4-4364-B0D1-30D64356B303}"/>
    <hyperlink ref="A19" r:id="rId7" xr:uid="{023F0382-5B61-42A8-9EDB-56F46B419455}"/>
    <hyperlink ref="A20" r:id="rId8" display="marketing.eywa@gmail.com" xr:uid="{15C0008E-EC8D-4CB3-8973-434F6CCA88A8}"/>
    <hyperlink ref="A22" r:id="rId9" xr:uid="{84CA2C32-5BAB-41E7-B02F-DB943FDF3F9C}"/>
    <hyperlink ref="A25" r:id="rId10" xr:uid="{E21748EB-B478-49DF-9DDA-A86881C1B42A}"/>
    <hyperlink ref="C30" r:id="rId11" xr:uid="{03889A92-B1AC-45AD-9AEA-0B801B0D9B91}"/>
    <hyperlink ref="C31" r:id="rId12" xr:uid="{B536F45B-3FBC-4DDF-86D3-57EDABE879FA}"/>
    <hyperlink ref="C26" r:id="rId13" xr:uid="{7E5F3B9A-AAF4-4477-B9F9-FB636D5FBA5C}"/>
    <hyperlink ref="C27" r:id="rId14" xr:uid="{E77C13E8-647F-4D68-86C1-49DC0B3712DC}"/>
    <hyperlink ref="C35" r:id="rId15" xr:uid="{3965BCEC-CAC0-46F4-ADD9-46C1D755E849}"/>
    <hyperlink ref="C36" r:id="rId16" xr:uid="{3A09F01C-E134-46F8-A455-3CD626415D3F}"/>
    <hyperlink ref="A52" r:id="rId17" xr:uid="{062B15A2-6568-4BB8-BA10-3159A2B2B847}"/>
    <hyperlink ref="A39" r:id="rId18" xr:uid="{98395AB0-CB89-4158-BF7B-8F15E286C3C7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69473F-7AFD-4596-8D3A-3E4E7AFC7DDD}">
  <dimension ref="A1:BY75"/>
  <sheetViews>
    <sheetView workbookViewId="0">
      <selection activeCell="B55" sqref="B55"/>
    </sheetView>
  </sheetViews>
  <sheetFormatPr defaultRowHeight="15"/>
  <cols>
    <col min="2" max="2" width="31.140625" customWidth="1"/>
    <col min="9" max="9" width="5.85546875" style="15" customWidth="1"/>
    <col min="12" max="12" width="6" customWidth="1"/>
    <col min="13" max="13" width="4.5703125" style="15" customWidth="1"/>
    <col min="23" max="23" width="4.5703125" style="15" customWidth="1"/>
    <col min="32" max="32" width="5.140625" customWidth="1"/>
    <col min="33" max="33" width="4.5703125" style="15" customWidth="1"/>
  </cols>
  <sheetData>
    <row r="1" spans="1:77">
      <c r="A1" s="137" t="s">
        <v>135</v>
      </c>
      <c r="B1" s="137"/>
      <c r="C1" s="137"/>
      <c r="D1" s="137"/>
      <c r="E1" s="137"/>
      <c r="F1" s="137"/>
      <c r="G1" s="137"/>
      <c r="H1" s="137"/>
      <c r="I1" s="137"/>
      <c r="K1" s="15"/>
      <c r="M1" s="137" t="s">
        <v>136</v>
      </c>
      <c r="N1" s="137"/>
      <c r="O1" s="137"/>
      <c r="P1" s="137"/>
      <c r="Q1" s="137"/>
      <c r="R1" s="137"/>
      <c r="S1" s="137"/>
      <c r="T1" s="137"/>
      <c r="V1" s="15"/>
      <c r="W1"/>
      <c r="X1" s="137" t="s">
        <v>137</v>
      </c>
      <c r="Y1" s="137"/>
      <c r="Z1" s="137"/>
      <c r="AA1" s="137"/>
      <c r="AB1" s="137"/>
      <c r="AC1" s="137"/>
      <c r="AD1" s="137"/>
      <c r="AF1" s="15"/>
      <c r="AG1" s="138" t="s">
        <v>138</v>
      </c>
      <c r="AH1" s="139"/>
      <c r="AI1" s="139"/>
      <c r="AJ1" s="139"/>
      <c r="AK1" s="139"/>
      <c r="AL1" s="139"/>
      <c r="AM1" s="139"/>
      <c r="AN1" s="139"/>
      <c r="AO1" s="16"/>
      <c r="AP1" s="15"/>
      <c r="AQ1" s="137" t="s">
        <v>139</v>
      </c>
      <c r="AR1" s="137"/>
      <c r="AS1" s="137"/>
      <c r="AT1" s="137"/>
      <c r="AU1" s="137"/>
      <c r="AV1" s="137"/>
      <c r="AW1" s="137"/>
      <c r="AX1" s="137"/>
      <c r="AY1" s="137"/>
      <c r="BA1" s="9" t="s">
        <v>115</v>
      </c>
      <c r="BI1" s="9" t="s">
        <v>140</v>
      </c>
      <c r="BQ1" s="9" t="s">
        <v>141</v>
      </c>
      <c r="BY1" s="9" t="s">
        <v>142</v>
      </c>
    </row>
    <row r="2" spans="1:77">
      <c r="A2" t="s">
        <v>0</v>
      </c>
      <c r="B2" t="s">
        <v>143</v>
      </c>
      <c r="C2" t="s">
        <v>144</v>
      </c>
      <c r="I2"/>
      <c r="K2" s="15"/>
      <c r="M2" t="s">
        <v>145</v>
      </c>
      <c r="V2" s="15"/>
      <c r="W2"/>
      <c r="X2" t="s">
        <v>137</v>
      </c>
      <c r="AF2" s="15"/>
      <c r="AG2"/>
      <c r="AH2" s="9" t="s">
        <v>110</v>
      </c>
      <c r="AP2" s="15"/>
      <c r="AR2" t="s">
        <v>105</v>
      </c>
      <c r="BA2" s="6" t="s">
        <v>117</v>
      </c>
      <c r="BI2" s="6" t="s">
        <v>146</v>
      </c>
      <c r="BQ2" s="6" t="s">
        <v>146</v>
      </c>
      <c r="BY2" s="6" t="s">
        <v>147</v>
      </c>
    </row>
    <row r="3" spans="1:77">
      <c r="A3" t="s">
        <v>72</v>
      </c>
      <c r="B3" t="s">
        <v>148</v>
      </c>
      <c r="C3" t="s">
        <v>149</v>
      </c>
      <c r="I3"/>
      <c r="K3" s="15"/>
      <c r="M3" s="17" t="s">
        <v>150</v>
      </c>
      <c r="V3" s="15"/>
      <c r="W3"/>
      <c r="X3" s="5" t="s">
        <v>151</v>
      </c>
      <c r="AF3" s="15"/>
      <c r="AG3"/>
      <c r="AH3" s="6" t="s">
        <v>112</v>
      </c>
      <c r="AP3" s="15"/>
      <c r="AR3" s="5" t="s">
        <v>107</v>
      </c>
      <c r="BA3" s="6" t="s">
        <v>119</v>
      </c>
      <c r="BI3" s="6" t="s">
        <v>152</v>
      </c>
      <c r="BQ3" s="6" t="s">
        <v>153</v>
      </c>
      <c r="BY3" s="6" t="s">
        <v>154</v>
      </c>
    </row>
    <row r="4" spans="1:77">
      <c r="A4" t="s">
        <v>155</v>
      </c>
      <c r="B4" t="s">
        <v>156</v>
      </c>
      <c r="C4" t="s">
        <v>157</v>
      </c>
      <c r="I4"/>
      <c r="K4" s="15"/>
      <c r="M4" s="17" t="s">
        <v>158</v>
      </c>
      <c r="V4" s="15"/>
      <c r="W4"/>
      <c r="X4" s="6" t="s">
        <v>159</v>
      </c>
      <c r="AF4" s="15"/>
      <c r="AG4"/>
      <c r="AH4" s="6" t="s">
        <v>113</v>
      </c>
      <c r="AP4" s="15"/>
      <c r="AR4" s="6" t="s">
        <v>108</v>
      </c>
    </row>
    <row r="5" spans="1:77">
      <c r="A5" t="s">
        <v>160</v>
      </c>
      <c r="B5" t="s">
        <v>161</v>
      </c>
      <c r="C5" t="s">
        <v>162</v>
      </c>
      <c r="I5"/>
      <c r="K5" s="15"/>
      <c r="M5" s="17" t="s">
        <v>163</v>
      </c>
      <c r="V5" s="15"/>
      <c r="W5"/>
      <c r="AF5" s="15"/>
      <c r="AG5"/>
      <c r="AP5" s="15"/>
    </row>
    <row r="6" spans="1:77">
      <c r="A6" t="s">
        <v>164</v>
      </c>
      <c r="B6" t="s">
        <v>165</v>
      </c>
      <c r="C6" t="s">
        <v>166</v>
      </c>
      <c r="I6"/>
      <c r="K6" s="15"/>
      <c r="M6" s="17" t="s">
        <v>167</v>
      </c>
      <c r="V6" s="15"/>
      <c r="W6"/>
      <c r="X6" t="s">
        <v>168</v>
      </c>
      <c r="AF6" s="15"/>
      <c r="AG6"/>
      <c r="AP6" s="15"/>
    </row>
    <row r="7" spans="1:77">
      <c r="A7" t="s">
        <v>169</v>
      </c>
      <c r="B7" t="s">
        <v>170</v>
      </c>
      <c r="C7" t="s">
        <v>171</v>
      </c>
      <c r="I7"/>
      <c r="K7" s="15"/>
      <c r="M7" s="17" t="s">
        <v>172</v>
      </c>
      <c r="V7" s="15"/>
      <c r="W7"/>
      <c r="X7" s="6" t="s">
        <v>173</v>
      </c>
      <c r="AF7" s="15"/>
      <c r="AG7"/>
      <c r="AP7" s="15"/>
    </row>
    <row r="8" spans="1:77">
      <c r="A8" t="s">
        <v>174</v>
      </c>
      <c r="B8" t="s">
        <v>175</v>
      </c>
      <c r="C8" t="s">
        <v>176</v>
      </c>
      <c r="I8"/>
      <c r="K8" s="15"/>
      <c r="M8"/>
      <c r="V8" s="15"/>
      <c r="W8"/>
      <c r="AF8" s="15"/>
      <c r="AG8"/>
      <c r="AP8" s="15"/>
    </row>
    <row r="9" spans="1:77">
      <c r="A9" t="s">
        <v>177</v>
      </c>
      <c r="B9" t="s">
        <v>178</v>
      </c>
      <c r="C9" t="s">
        <v>179</v>
      </c>
      <c r="I9"/>
      <c r="K9" s="15"/>
      <c r="M9"/>
      <c r="V9" s="15"/>
      <c r="W9"/>
      <c r="AF9" s="15"/>
      <c r="AG9"/>
      <c r="AP9" s="15"/>
    </row>
    <row r="10" spans="1:77">
      <c r="A10" t="s">
        <v>41</v>
      </c>
      <c r="B10" t="s">
        <v>44</v>
      </c>
      <c r="C10" s="6" t="s">
        <v>180</v>
      </c>
      <c r="I10"/>
      <c r="K10" s="15"/>
      <c r="M10"/>
      <c r="V10" s="15"/>
      <c r="W10"/>
      <c r="AF10" s="15"/>
      <c r="AG10"/>
      <c r="AP10" s="15"/>
    </row>
    <row r="11" spans="1:77">
      <c r="A11" t="s">
        <v>181</v>
      </c>
      <c r="B11" t="s">
        <v>182</v>
      </c>
      <c r="C11" s="6" t="s">
        <v>183</v>
      </c>
      <c r="I11"/>
      <c r="K11" s="15"/>
      <c r="M11"/>
      <c r="V11" s="15"/>
      <c r="W11"/>
      <c r="AF11" s="15"/>
      <c r="AG11"/>
      <c r="AP11" s="15"/>
    </row>
    <row r="12" spans="1:77">
      <c r="A12" t="s">
        <v>184</v>
      </c>
      <c r="B12" t="s">
        <v>185</v>
      </c>
      <c r="C12" s="6" t="s">
        <v>186</v>
      </c>
      <c r="I12"/>
      <c r="K12" s="15"/>
      <c r="M12"/>
      <c r="V12" s="15"/>
      <c r="W12"/>
      <c r="AF12" s="15"/>
      <c r="AG12"/>
      <c r="AP12" s="15"/>
    </row>
    <row r="13" spans="1:77">
      <c r="A13" t="s">
        <v>26</v>
      </c>
      <c r="B13" t="s">
        <v>187</v>
      </c>
      <c r="C13" t="s">
        <v>188</v>
      </c>
      <c r="I13"/>
      <c r="K13" s="15"/>
      <c r="M13"/>
      <c r="V13" s="15"/>
      <c r="W13"/>
      <c r="AF13" s="15"/>
      <c r="AG13"/>
      <c r="AP13" s="15"/>
    </row>
    <row r="14" spans="1:77">
      <c r="A14" t="s">
        <v>189</v>
      </c>
      <c r="B14" t="s">
        <v>190</v>
      </c>
      <c r="C14" s="6" t="s">
        <v>191</v>
      </c>
      <c r="I14"/>
      <c r="K14" s="15"/>
      <c r="M14"/>
      <c r="V14" s="15"/>
      <c r="W14"/>
      <c r="AF14" s="15"/>
      <c r="AG14"/>
      <c r="AP14" s="15"/>
    </row>
    <row r="15" spans="1:77">
      <c r="A15" t="s">
        <v>192</v>
      </c>
      <c r="B15" t="s">
        <v>193</v>
      </c>
      <c r="C15" t="s">
        <v>194</v>
      </c>
      <c r="I15"/>
      <c r="K15" s="15"/>
      <c r="M15"/>
      <c r="V15" s="15"/>
      <c r="W15"/>
      <c r="AF15" s="15"/>
      <c r="AG15"/>
      <c r="AP15" s="15"/>
    </row>
    <row r="16" spans="1:77">
      <c r="A16" t="s">
        <v>195</v>
      </c>
      <c r="B16" t="s">
        <v>196</v>
      </c>
      <c r="C16" t="s">
        <v>197</v>
      </c>
      <c r="I16"/>
      <c r="K16" s="15"/>
      <c r="M16"/>
      <c r="V16" s="15"/>
      <c r="W16"/>
      <c r="AF16" s="15"/>
      <c r="AG16"/>
      <c r="AP16" s="15"/>
    </row>
    <row r="17" spans="1:42">
      <c r="A17" t="s">
        <v>198</v>
      </c>
      <c r="B17" t="s">
        <v>199</v>
      </c>
      <c r="C17" t="s">
        <v>200</v>
      </c>
      <c r="I17"/>
      <c r="K17" s="15"/>
      <c r="M17"/>
      <c r="V17" s="15"/>
      <c r="W17"/>
      <c r="AF17" s="15"/>
      <c r="AG17"/>
      <c r="AP17" s="15"/>
    </row>
    <row r="18" spans="1:42">
      <c r="A18" t="s">
        <v>201</v>
      </c>
      <c r="B18" t="s">
        <v>202</v>
      </c>
      <c r="C18" t="s">
        <v>203</v>
      </c>
      <c r="I18"/>
      <c r="K18" s="15"/>
      <c r="M18"/>
      <c r="V18" s="15"/>
      <c r="W18"/>
      <c r="AF18" s="15"/>
      <c r="AG18"/>
      <c r="AP18" s="15"/>
    </row>
    <row r="19" spans="1:42">
      <c r="A19" t="s">
        <v>135</v>
      </c>
      <c r="B19" t="s">
        <v>204</v>
      </c>
      <c r="C19" t="s">
        <v>205</v>
      </c>
      <c r="I19"/>
      <c r="K19" s="15"/>
      <c r="M19"/>
      <c r="V19" s="15"/>
      <c r="W19"/>
      <c r="AF19" s="15"/>
      <c r="AG19"/>
      <c r="AP19" s="15"/>
    </row>
    <row r="20" spans="1:42">
      <c r="A20" t="s">
        <v>206</v>
      </c>
      <c r="B20" t="s">
        <v>207</v>
      </c>
      <c r="C20" t="s">
        <v>208</v>
      </c>
      <c r="I20"/>
      <c r="K20" s="15"/>
      <c r="M20"/>
      <c r="V20" s="15"/>
      <c r="W20"/>
      <c r="AF20" s="15"/>
      <c r="AG20"/>
      <c r="AP20" s="15"/>
    </row>
    <row r="21" spans="1:42">
      <c r="A21" t="s">
        <v>209</v>
      </c>
      <c r="B21" t="s">
        <v>210</v>
      </c>
      <c r="C21" t="s">
        <v>211</v>
      </c>
      <c r="I21"/>
      <c r="K21" s="15"/>
      <c r="M21"/>
      <c r="V21" s="15"/>
      <c r="W21"/>
      <c r="AF21" s="15"/>
      <c r="AG21"/>
      <c r="AP21" s="15"/>
    </row>
    <row r="22" spans="1:42">
      <c r="A22" t="s">
        <v>212</v>
      </c>
      <c r="B22" t="s">
        <v>213</v>
      </c>
      <c r="C22" s="6" t="s">
        <v>214</v>
      </c>
      <c r="I22"/>
      <c r="K22" s="15"/>
      <c r="M22"/>
      <c r="V22" s="15"/>
      <c r="W22"/>
      <c r="AF22" s="15"/>
      <c r="AG22"/>
      <c r="AP22" s="15"/>
    </row>
    <row r="23" spans="1:42">
      <c r="A23" t="s">
        <v>215</v>
      </c>
      <c r="B23" t="s">
        <v>216</v>
      </c>
      <c r="C23" t="s">
        <v>217</v>
      </c>
      <c r="I23"/>
      <c r="K23" s="15"/>
      <c r="M23"/>
      <c r="V23" s="15"/>
      <c r="W23"/>
      <c r="AF23" s="15"/>
      <c r="AG23"/>
      <c r="AP23" s="15"/>
    </row>
    <row r="24" spans="1:42">
      <c r="A24" t="s">
        <v>218</v>
      </c>
      <c r="B24" t="s">
        <v>219</v>
      </c>
      <c r="C24" t="s">
        <v>220</v>
      </c>
      <c r="I24"/>
      <c r="K24" s="15"/>
      <c r="M24"/>
      <c r="V24" s="15"/>
      <c r="W24"/>
      <c r="AF24" s="15"/>
      <c r="AG24"/>
      <c r="AP24" s="15"/>
    </row>
    <row r="25" spans="1:42">
      <c r="A25" t="s">
        <v>221</v>
      </c>
      <c r="B25" t="s">
        <v>222</v>
      </c>
      <c r="C25" t="s">
        <v>223</v>
      </c>
      <c r="I25"/>
      <c r="K25" s="15"/>
      <c r="M25"/>
      <c r="V25" s="15"/>
      <c r="W25"/>
      <c r="AF25" s="15"/>
      <c r="AG25"/>
      <c r="AP25" s="15"/>
    </row>
    <row r="26" spans="1:42">
      <c r="A26" t="s">
        <v>60</v>
      </c>
      <c r="B26" t="s">
        <v>224</v>
      </c>
      <c r="C26" t="s">
        <v>225</v>
      </c>
      <c r="I26"/>
      <c r="K26" s="15"/>
      <c r="M26"/>
      <c r="V26" s="15"/>
      <c r="W26"/>
      <c r="AF26" s="15"/>
      <c r="AG26"/>
      <c r="AP26" s="15"/>
    </row>
    <row r="27" spans="1:42">
      <c r="A27" t="s">
        <v>226</v>
      </c>
      <c r="B27" t="s">
        <v>227</v>
      </c>
      <c r="C27" t="s">
        <v>228</v>
      </c>
      <c r="I27"/>
      <c r="K27" s="15"/>
      <c r="M27"/>
      <c r="V27" s="15"/>
      <c r="W27"/>
      <c r="AF27" s="15"/>
      <c r="AG27"/>
      <c r="AP27" s="15"/>
    </row>
    <row r="28" spans="1:42">
      <c r="A28" t="s">
        <v>184</v>
      </c>
      <c r="B28" t="s">
        <v>229</v>
      </c>
      <c r="C28" t="s">
        <v>230</v>
      </c>
      <c r="I28"/>
      <c r="K28" s="15"/>
      <c r="M28"/>
      <c r="V28" s="15"/>
      <c r="W28"/>
      <c r="AF28" s="15"/>
      <c r="AG28"/>
      <c r="AP28" s="15"/>
    </row>
    <row r="29" spans="1:42">
      <c r="A29" t="s">
        <v>231</v>
      </c>
      <c r="B29" t="s">
        <v>232</v>
      </c>
      <c r="C29" t="s">
        <v>233</v>
      </c>
      <c r="I29"/>
      <c r="K29" s="15"/>
      <c r="M29"/>
      <c r="V29" s="15"/>
      <c r="W29"/>
      <c r="AF29" s="15"/>
      <c r="AG29"/>
      <c r="AP29" s="15"/>
    </row>
    <row r="30" spans="1:42">
      <c r="A30" t="s">
        <v>234</v>
      </c>
      <c r="B30" t="s">
        <v>235</v>
      </c>
      <c r="C30" t="s">
        <v>236</v>
      </c>
      <c r="I30"/>
      <c r="K30" s="15"/>
      <c r="M30"/>
      <c r="V30" s="15"/>
      <c r="W30"/>
      <c r="AF30" s="15"/>
      <c r="AG30"/>
      <c r="AP30" s="15"/>
    </row>
    <row r="31" spans="1:42">
      <c r="A31" t="s">
        <v>237</v>
      </c>
      <c r="B31" t="s">
        <v>238</v>
      </c>
      <c r="C31" t="s">
        <v>239</v>
      </c>
      <c r="I31"/>
      <c r="K31" s="15"/>
      <c r="M31"/>
      <c r="V31" s="15"/>
      <c r="W31"/>
      <c r="AF31" s="15"/>
      <c r="AG31"/>
      <c r="AP31" s="15"/>
    </row>
    <row r="32" spans="1:42">
      <c r="A32" t="s">
        <v>231</v>
      </c>
      <c r="B32" s="6" t="s">
        <v>216</v>
      </c>
      <c r="C32" t="s">
        <v>240</v>
      </c>
      <c r="I32"/>
      <c r="K32" s="15"/>
      <c r="M32"/>
      <c r="V32" s="15"/>
      <c r="W32"/>
      <c r="AF32" s="15"/>
      <c r="AG32"/>
      <c r="AP32" s="15"/>
    </row>
    <row r="33" spans="1:42">
      <c r="A33" t="s">
        <v>241</v>
      </c>
      <c r="B33" t="s">
        <v>40</v>
      </c>
      <c r="C33" t="s">
        <v>242</v>
      </c>
      <c r="I33"/>
      <c r="K33" s="15"/>
      <c r="M33"/>
      <c r="V33" s="15"/>
      <c r="W33"/>
      <c r="AF33" s="15"/>
      <c r="AG33"/>
      <c r="AP33" s="15"/>
    </row>
    <row r="34" spans="1:42">
      <c r="A34" t="s">
        <v>243</v>
      </c>
      <c r="B34" t="s">
        <v>244</v>
      </c>
      <c r="C34" t="s">
        <v>245</v>
      </c>
      <c r="I34"/>
      <c r="K34" s="15"/>
      <c r="M34"/>
      <c r="V34" s="15"/>
      <c r="W34"/>
      <c r="AF34" s="15"/>
      <c r="AG34"/>
      <c r="AP34" s="15"/>
    </row>
    <row r="35" spans="1:42">
      <c r="A35" t="s">
        <v>246</v>
      </c>
      <c r="B35" t="s">
        <v>247</v>
      </c>
      <c r="C35" s="6" t="s">
        <v>248</v>
      </c>
      <c r="I35"/>
      <c r="K35" s="15"/>
      <c r="M35"/>
      <c r="V35" s="15"/>
      <c r="W35"/>
      <c r="AF35" s="15"/>
      <c r="AG35"/>
      <c r="AP35" s="15"/>
    </row>
    <row r="36" spans="1:42">
      <c r="A36" t="s">
        <v>249</v>
      </c>
      <c r="B36" t="s">
        <v>250</v>
      </c>
      <c r="C36" t="s">
        <v>251</v>
      </c>
      <c r="I36"/>
      <c r="K36" s="15"/>
      <c r="M36"/>
      <c r="V36" s="15"/>
      <c r="W36"/>
      <c r="AF36" s="15"/>
      <c r="AG36"/>
      <c r="AP36" s="15"/>
    </row>
    <row r="37" spans="1:42">
      <c r="A37" t="s">
        <v>252</v>
      </c>
      <c r="B37" t="s">
        <v>253</v>
      </c>
      <c r="C37" t="s">
        <v>254</v>
      </c>
      <c r="I37"/>
      <c r="K37" s="15"/>
      <c r="M37"/>
      <c r="V37" s="15"/>
      <c r="W37"/>
      <c r="AF37" s="15"/>
      <c r="AG37"/>
      <c r="AP37" s="15"/>
    </row>
    <row r="38" spans="1:42">
      <c r="A38" t="s">
        <v>255</v>
      </c>
      <c r="B38" t="s">
        <v>256</v>
      </c>
      <c r="C38" s="6" t="s">
        <v>257</v>
      </c>
      <c r="I38"/>
      <c r="K38" s="15"/>
      <c r="M38"/>
      <c r="V38" s="15"/>
      <c r="W38"/>
      <c r="AF38" s="15"/>
      <c r="AG38"/>
      <c r="AP38" s="15"/>
    </row>
    <row r="39" spans="1:42">
      <c r="A39" t="s">
        <v>258</v>
      </c>
      <c r="B39" t="s">
        <v>259</v>
      </c>
      <c r="C39" t="s">
        <v>260</v>
      </c>
      <c r="I39"/>
      <c r="K39" s="15"/>
      <c r="M39"/>
      <c r="V39" s="15"/>
      <c r="W39"/>
      <c r="AF39" s="15"/>
      <c r="AG39"/>
      <c r="AP39" s="15"/>
    </row>
    <row r="40" spans="1:42">
      <c r="A40" t="s">
        <v>261</v>
      </c>
      <c r="B40" t="s">
        <v>262</v>
      </c>
      <c r="C40" t="s">
        <v>263</v>
      </c>
      <c r="I40"/>
      <c r="K40" s="15"/>
      <c r="M40"/>
      <c r="V40" s="15"/>
      <c r="W40"/>
      <c r="AF40" s="15"/>
      <c r="AG40"/>
      <c r="AP40" s="15"/>
    </row>
    <row r="41" spans="1:42">
      <c r="A41" t="s">
        <v>264</v>
      </c>
      <c r="B41" t="s">
        <v>265</v>
      </c>
      <c r="C41" t="s">
        <v>266</v>
      </c>
      <c r="I41"/>
      <c r="K41" s="15"/>
      <c r="M41"/>
      <c r="V41" s="15"/>
      <c r="W41"/>
      <c r="AF41" s="15"/>
      <c r="AG41"/>
      <c r="AP41" s="15"/>
    </row>
    <row r="42" spans="1:42">
      <c r="A42" t="s">
        <v>267</v>
      </c>
      <c r="B42" t="s">
        <v>268</v>
      </c>
      <c r="C42" t="s">
        <v>269</v>
      </c>
      <c r="I42"/>
      <c r="K42" s="15"/>
      <c r="M42"/>
      <c r="V42" s="15"/>
      <c r="W42"/>
      <c r="AF42" s="15"/>
      <c r="AG42"/>
      <c r="AP42" s="15"/>
    </row>
    <row r="43" spans="1:42">
      <c r="A43" t="s">
        <v>270</v>
      </c>
      <c r="B43" t="s">
        <v>271</v>
      </c>
      <c r="C43" t="s">
        <v>272</v>
      </c>
      <c r="I43"/>
      <c r="K43" s="15"/>
      <c r="M43"/>
      <c r="V43" s="15"/>
      <c r="W43"/>
      <c r="AF43" s="15"/>
      <c r="AG43"/>
      <c r="AP43" s="15"/>
    </row>
    <row r="44" spans="1:42">
      <c r="A44" t="s">
        <v>72</v>
      </c>
      <c r="B44" t="s">
        <v>273</v>
      </c>
      <c r="C44" t="s">
        <v>274</v>
      </c>
      <c r="I44"/>
      <c r="K44" s="15"/>
      <c r="M44"/>
      <c r="V44" s="15"/>
      <c r="W44"/>
      <c r="AF44" s="15"/>
      <c r="AG44"/>
      <c r="AP44" s="15"/>
    </row>
    <row r="45" spans="1:42">
      <c r="A45" t="s">
        <v>275</v>
      </c>
      <c r="B45" t="s">
        <v>276</v>
      </c>
      <c r="C45" t="s">
        <v>277</v>
      </c>
      <c r="I45"/>
      <c r="K45" s="15"/>
      <c r="M45"/>
      <c r="V45" s="15"/>
      <c r="W45"/>
      <c r="AF45" s="15"/>
      <c r="AG45"/>
      <c r="AP45" s="15"/>
    </row>
    <row r="46" spans="1:42">
      <c r="A46" t="s">
        <v>278</v>
      </c>
      <c r="B46" t="s">
        <v>279</v>
      </c>
      <c r="C46" t="s">
        <v>280</v>
      </c>
      <c r="I46"/>
      <c r="K46" s="15"/>
      <c r="M46"/>
      <c r="V46" s="15"/>
      <c r="W46"/>
      <c r="AF46" s="15"/>
      <c r="AG46"/>
      <c r="AP46" s="15"/>
    </row>
    <row r="47" spans="1:42">
      <c r="A47" t="s">
        <v>281</v>
      </c>
      <c r="B47" t="s">
        <v>282</v>
      </c>
      <c r="C47" t="s">
        <v>283</v>
      </c>
      <c r="I47"/>
      <c r="K47" s="15"/>
      <c r="M47"/>
      <c r="V47" s="15"/>
      <c r="W47"/>
      <c r="AF47" s="15"/>
      <c r="AG47"/>
      <c r="AP47" s="15"/>
    </row>
    <row r="48" spans="1:42">
      <c r="A48" t="s">
        <v>284</v>
      </c>
      <c r="B48" t="s">
        <v>285</v>
      </c>
      <c r="C48" t="s">
        <v>286</v>
      </c>
      <c r="I48"/>
      <c r="K48" s="15"/>
      <c r="M48"/>
      <c r="V48" s="15"/>
      <c r="W48"/>
      <c r="AF48" s="15"/>
      <c r="AG48"/>
      <c r="AP48" s="15"/>
    </row>
    <row r="49" spans="1:42">
      <c r="A49" t="s">
        <v>55</v>
      </c>
      <c r="B49" t="s">
        <v>287</v>
      </c>
      <c r="C49" t="s">
        <v>288</v>
      </c>
      <c r="I49"/>
      <c r="K49" s="15"/>
      <c r="M49"/>
      <c r="V49" s="15"/>
      <c r="W49"/>
      <c r="AF49" s="15"/>
      <c r="AG49"/>
      <c r="AP49" s="15"/>
    </row>
    <row r="50" spans="1:42">
      <c r="A50" t="s">
        <v>289</v>
      </c>
      <c r="B50" t="s">
        <v>290</v>
      </c>
      <c r="C50" t="s">
        <v>291</v>
      </c>
      <c r="I50"/>
      <c r="K50" s="15"/>
      <c r="M50"/>
      <c r="V50" s="15"/>
      <c r="W50"/>
      <c r="AF50" s="15"/>
      <c r="AG50"/>
      <c r="AP50" s="15"/>
    </row>
    <row r="51" spans="1:42">
      <c r="A51" t="s">
        <v>292</v>
      </c>
      <c r="B51" t="s">
        <v>293</v>
      </c>
      <c r="C51" t="s">
        <v>294</v>
      </c>
      <c r="I51"/>
      <c r="K51" s="15"/>
      <c r="M51"/>
      <c r="V51" s="15"/>
      <c r="W51"/>
      <c r="AF51" s="15"/>
      <c r="AG51"/>
      <c r="AP51" s="15"/>
    </row>
    <row r="52" spans="1:42">
      <c r="A52" t="s">
        <v>41</v>
      </c>
      <c r="B52" t="s">
        <v>295</v>
      </c>
      <c r="C52" t="s">
        <v>296</v>
      </c>
      <c r="I52"/>
      <c r="K52" s="15"/>
      <c r="M52"/>
      <c r="V52" s="15"/>
      <c r="W52"/>
      <c r="AF52" s="15"/>
      <c r="AG52"/>
      <c r="AP52" s="15"/>
    </row>
    <row r="53" spans="1:42">
      <c r="A53" t="s">
        <v>297</v>
      </c>
      <c r="B53" t="s">
        <v>298</v>
      </c>
      <c r="C53" t="s">
        <v>299</v>
      </c>
      <c r="I53"/>
      <c r="K53" s="15"/>
      <c r="M53"/>
      <c r="V53" s="15"/>
      <c r="W53"/>
      <c r="AF53" s="15"/>
      <c r="AG53"/>
      <c r="AP53" s="15"/>
    </row>
    <row r="54" spans="1:42">
      <c r="A54" t="s">
        <v>231</v>
      </c>
      <c r="B54" t="s">
        <v>300</v>
      </c>
      <c r="C54" t="s">
        <v>301</v>
      </c>
      <c r="I54"/>
      <c r="K54" s="15"/>
      <c r="M54"/>
      <c r="V54" s="15"/>
      <c r="W54"/>
      <c r="AF54" s="15"/>
      <c r="AG54"/>
      <c r="AP54" s="15"/>
    </row>
    <row r="55" spans="1:42">
      <c r="A55" t="s">
        <v>302</v>
      </c>
      <c r="B55" t="s">
        <v>303</v>
      </c>
      <c r="C55" t="s">
        <v>304</v>
      </c>
      <c r="I55"/>
      <c r="K55" s="15"/>
      <c r="M55"/>
      <c r="V55" s="15"/>
      <c r="W55"/>
      <c r="AF55" s="15"/>
      <c r="AG55"/>
      <c r="AP55" s="15"/>
    </row>
    <row r="56" spans="1:42">
      <c r="A56" t="s">
        <v>181</v>
      </c>
      <c r="B56" t="s">
        <v>305</v>
      </c>
      <c r="C56" t="s">
        <v>306</v>
      </c>
      <c r="I56"/>
      <c r="K56" s="15"/>
      <c r="M56"/>
      <c r="V56" s="15"/>
      <c r="W56"/>
      <c r="AF56" s="15"/>
      <c r="AG56"/>
      <c r="AP56" s="15"/>
    </row>
    <row r="57" spans="1:42">
      <c r="A57" t="s">
        <v>307</v>
      </c>
      <c r="B57" t="s">
        <v>308</v>
      </c>
      <c r="C57" s="6" t="s">
        <v>309</v>
      </c>
      <c r="I57"/>
      <c r="K57" s="15"/>
      <c r="M57"/>
      <c r="V57" s="15"/>
      <c r="W57"/>
      <c r="AF57" s="15"/>
      <c r="AG57"/>
      <c r="AP57" s="15"/>
    </row>
    <row r="58" spans="1:42">
      <c r="A58" t="s">
        <v>310</v>
      </c>
      <c r="B58" t="s">
        <v>311</v>
      </c>
      <c r="C58" t="s">
        <v>312</v>
      </c>
      <c r="I58"/>
      <c r="K58" s="15"/>
      <c r="M58"/>
      <c r="V58" s="15"/>
      <c r="W58"/>
      <c r="AF58" s="15"/>
      <c r="AG58"/>
      <c r="AP58" s="15"/>
    </row>
    <row r="59" spans="1:42">
      <c r="A59" t="s">
        <v>313</v>
      </c>
      <c r="B59" t="s">
        <v>314</v>
      </c>
      <c r="C59" s="6" t="s">
        <v>315</v>
      </c>
      <c r="I59"/>
      <c r="K59" s="15"/>
      <c r="M59"/>
      <c r="V59" s="15"/>
      <c r="W59"/>
      <c r="AF59" s="15"/>
      <c r="AG59"/>
      <c r="AP59" s="15"/>
    </row>
    <row r="60" spans="1:42">
      <c r="A60" t="s">
        <v>316</v>
      </c>
      <c r="B60" t="s">
        <v>317</v>
      </c>
      <c r="C60" t="s">
        <v>318</v>
      </c>
      <c r="I60"/>
      <c r="K60" s="15"/>
      <c r="M60"/>
      <c r="V60" s="15"/>
      <c r="W60"/>
      <c r="AF60" s="15"/>
      <c r="AG60"/>
      <c r="AP60" s="15"/>
    </row>
    <row r="61" spans="1:42">
      <c r="A61" t="s">
        <v>319</v>
      </c>
      <c r="B61" t="s">
        <v>320</v>
      </c>
      <c r="C61" t="s">
        <v>321</v>
      </c>
      <c r="I61"/>
      <c r="K61" s="15"/>
      <c r="M61"/>
      <c r="V61" s="15"/>
      <c r="W61"/>
      <c r="AF61" s="15"/>
      <c r="AG61"/>
      <c r="AP61" s="15"/>
    </row>
    <row r="62" spans="1:42">
      <c r="A62" t="s">
        <v>322</v>
      </c>
      <c r="B62" t="s">
        <v>323</v>
      </c>
      <c r="C62" t="s">
        <v>324</v>
      </c>
      <c r="I62"/>
      <c r="K62" s="15"/>
      <c r="M62"/>
      <c r="V62" s="15"/>
      <c r="W62"/>
      <c r="AF62" s="15"/>
      <c r="AG62"/>
      <c r="AP62" s="15"/>
    </row>
    <row r="63" spans="1:42">
      <c r="A63" t="s">
        <v>325</v>
      </c>
      <c r="B63" t="s">
        <v>326</v>
      </c>
      <c r="C63" t="s">
        <v>327</v>
      </c>
      <c r="I63"/>
      <c r="K63" s="15"/>
      <c r="M63"/>
      <c r="V63" s="15"/>
      <c r="W63"/>
      <c r="AF63" s="15"/>
      <c r="AG63"/>
      <c r="AP63" s="15"/>
    </row>
    <row r="64" spans="1:42">
      <c r="A64" t="s">
        <v>328</v>
      </c>
      <c r="B64" t="s">
        <v>329</v>
      </c>
      <c r="C64" t="s">
        <v>330</v>
      </c>
      <c r="I64"/>
      <c r="K64" s="15"/>
      <c r="M64"/>
      <c r="V64" s="15"/>
      <c r="W64"/>
      <c r="AF64" s="15"/>
      <c r="AG64"/>
      <c r="AP64" s="15"/>
    </row>
    <row r="65" spans="1:42">
      <c r="A65" t="s">
        <v>331</v>
      </c>
      <c r="B65" t="s">
        <v>332</v>
      </c>
      <c r="C65" t="s">
        <v>333</v>
      </c>
      <c r="I65"/>
      <c r="K65" s="15"/>
      <c r="M65"/>
      <c r="V65" s="15"/>
      <c r="W65"/>
      <c r="AF65" s="15"/>
      <c r="AG65"/>
      <c r="AP65" s="15"/>
    </row>
    <row r="66" spans="1:42">
      <c r="A66" t="s">
        <v>334</v>
      </c>
      <c r="B66" t="s">
        <v>335</v>
      </c>
      <c r="C66" t="s">
        <v>336</v>
      </c>
      <c r="I66"/>
      <c r="K66" s="15"/>
      <c r="M66"/>
      <c r="V66" s="15"/>
      <c r="W66"/>
      <c r="AF66" s="15"/>
      <c r="AG66"/>
      <c r="AP66" s="15"/>
    </row>
    <row r="67" spans="1:42">
      <c r="A67" t="s">
        <v>337</v>
      </c>
      <c r="B67" t="s">
        <v>338</v>
      </c>
      <c r="C67" t="s">
        <v>339</v>
      </c>
      <c r="I67"/>
      <c r="K67" s="15"/>
      <c r="M67"/>
      <c r="V67" s="15"/>
      <c r="W67"/>
      <c r="AF67" s="15"/>
      <c r="AG67"/>
      <c r="AP67" s="15"/>
    </row>
    <row r="68" spans="1:42">
      <c r="A68" t="s">
        <v>340</v>
      </c>
      <c r="B68" t="s">
        <v>341</v>
      </c>
      <c r="C68" t="s">
        <v>342</v>
      </c>
      <c r="I68"/>
      <c r="K68" s="15"/>
      <c r="M68"/>
      <c r="V68" s="15"/>
      <c r="W68"/>
      <c r="AF68" s="15"/>
      <c r="AG68"/>
      <c r="AP68" s="15"/>
    </row>
    <row r="69" spans="1:42">
      <c r="A69" t="s">
        <v>343</v>
      </c>
      <c r="B69" t="s">
        <v>344</v>
      </c>
      <c r="C69" t="s">
        <v>345</v>
      </c>
      <c r="I69"/>
      <c r="K69" s="15"/>
      <c r="M69"/>
      <c r="V69" s="15"/>
      <c r="W69"/>
      <c r="AF69" s="15"/>
      <c r="AG69"/>
      <c r="AP69" s="15"/>
    </row>
    <row r="70" spans="1:42">
      <c r="A70" t="s">
        <v>346</v>
      </c>
      <c r="B70" t="s">
        <v>347</v>
      </c>
      <c r="C70" t="s">
        <v>348</v>
      </c>
      <c r="I70"/>
      <c r="K70" s="15"/>
      <c r="M70"/>
      <c r="V70" s="15"/>
      <c r="W70"/>
      <c r="AF70" s="15"/>
      <c r="AG70"/>
      <c r="AP70" s="15"/>
    </row>
    <row r="71" spans="1:42">
      <c r="A71" t="s">
        <v>46</v>
      </c>
      <c r="B71" t="s">
        <v>349</v>
      </c>
      <c r="C71" t="s">
        <v>350</v>
      </c>
      <c r="I71"/>
      <c r="K71" s="15"/>
      <c r="M71"/>
      <c r="V71" s="15"/>
      <c r="W71"/>
      <c r="AF71" s="15"/>
      <c r="AG71"/>
      <c r="AP71" s="15"/>
    </row>
    <row r="72" spans="1:42">
      <c r="A72" t="s">
        <v>351</v>
      </c>
      <c r="B72" s="6" t="s">
        <v>352</v>
      </c>
      <c r="C72" s="6" t="s">
        <v>353</v>
      </c>
      <c r="I72"/>
      <c r="K72" s="15"/>
      <c r="M72"/>
      <c r="V72" s="15"/>
      <c r="W72"/>
      <c r="AF72" s="15"/>
      <c r="AG72"/>
      <c r="AP72" s="15"/>
    </row>
    <row r="73" spans="1:42">
      <c r="B73" t="s">
        <v>351</v>
      </c>
      <c r="C73" s="6" t="s">
        <v>354</v>
      </c>
      <c r="I73"/>
      <c r="K73" s="15"/>
      <c r="M73"/>
      <c r="V73" s="15"/>
      <c r="W73"/>
      <c r="AF73" s="15"/>
      <c r="AG73"/>
      <c r="AP73" s="15"/>
    </row>
    <row r="74" spans="1:42">
      <c r="A74" t="s">
        <v>355</v>
      </c>
      <c r="B74" s="6" t="s">
        <v>356</v>
      </c>
      <c r="C74" s="6" t="s">
        <v>357</v>
      </c>
      <c r="I74"/>
      <c r="K74" s="15"/>
      <c r="M74"/>
      <c r="V74" s="15"/>
      <c r="W74"/>
      <c r="AF74" s="15"/>
      <c r="AG74"/>
      <c r="AP74" s="15"/>
    </row>
    <row r="75" spans="1:42">
      <c r="C75" s="6" t="s">
        <v>358</v>
      </c>
      <c r="I75"/>
      <c r="K75" s="15"/>
      <c r="M75"/>
      <c r="V75" s="15"/>
      <c r="W75"/>
      <c r="AF75" s="15"/>
      <c r="AG75"/>
      <c r="AP75" s="15"/>
    </row>
  </sheetData>
  <mergeCells count="5">
    <mergeCell ref="M1:T1"/>
    <mergeCell ref="X1:AD1"/>
    <mergeCell ref="AG1:AN1"/>
    <mergeCell ref="AQ1:AY1"/>
    <mergeCell ref="A1:I1"/>
  </mergeCells>
  <hyperlinks>
    <hyperlink ref="X3" r:id="rId1" xr:uid="{B9C6F4BA-2854-40BF-8A92-572C4F5A88C3}"/>
    <hyperlink ref="X4" r:id="rId2" xr:uid="{DEECF393-29C2-4B19-A524-C0445AEC1491}"/>
    <hyperlink ref="AH3" r:id="rId3" xr:uid="{4093BB4C-AFBF-47FE-9A9A-8556F1003F3B}"/>
    <hyperlink ref="AH4" r:id="rId4" xr:uid="{04CC562F-1E0E-4FD4-B62B-9626B8946D89}"/>
    <hyperlink ref="AR3" r:id="rId5" xr:uid="{82A71C43-1A82-40E9-B20C-B4FD5F42BD4C}"/>
    <hyperlink ref="AR4" r:id="rId6" xr:uid="{A5B06A90-136A-45D0-8663-A9303B7302AA}"/>
    <hyperlink ref="BA2" r:id="rId7" xr:uid="{F9008AB9-47EB-4D90-B79E-CAEE45F159D5}"/>
    <hyperlink ref="BA3" r:id="rId8" xr:uid="{3C467CC3-8BEF-4960-964D-F6A6F5243B6A}"/>
    <hyperlink ref="C12" r:id="rId9" xr:uid="{7D3795C1-91F9-44B8-98B7-258C0021F637}"/>
    <hyperlink ref="C11" r:id="rId10" xr:uid="{4D518DD2-3822-4385-8E27-475D84776423}"/>
    <hyperlink ref="C10" r:id="rId11" xr:uid="{FE8F003E-8064-421F-A3D9-FDE5067EC1AF}"/>
    <hyperlink ref="C22" r:id="rId12" xr:uid="{07708798-91DD-4F7A-A786-69F4D00076B7}"/>
    <hyperlink ref="C38" r:id="rId13" xr:uid="{2EB0B93F-A1D5-4572-A360-A340C67AB3AE}"/>
    <hyperlink ref="C73" r:id="rId14" xr:uid="{FCF04A89-039C-4439-BFED-69ABD46E4B5D}"/>
    <hyperlink ref="C72" r:id="rId15" xr:uid="{C18DA0E1-DCEB-4B23-AC4F-36850886C222}"/>
    <hyperlink ref="B72" r:id="rId16" xr:uid="{40DD329F-845A-4E20-93D5-826A0202EC71}"/>
    <hyperlink ref="C75" r:id="rId17" xr:uid="{5FBD8CD8-A75C-4448-9914-5101BE19819A}"/>
    <hyperlink ref="C74" r:id="rId18" xr:uid="{DC43B7C6-F184-421B-BAA3-0BB0B208CAFF}"/>
    <hyperlink ref="B74" r:id="rId19" xr:uid="{3C2C3A9E-DA4F-4891-B653-72A0F665604E}"/>
    <hyperlink ref="X7" r:id="rId20" xr:uid="{389FB37C-AABC-40A4-82EE-ABCB22B4B694}"/>
    <hyperlink ref="BI3" r:id="rId21" xr:uid="{E4C885FF-DE10-4CFE-BAF3-B08DE40515B5}"/>
    <hyperlink ref="BQ2" r:id="rId22" xr:uid="{54CF4D0D-19D4-4F55-B76E-BF68F1875439}"/>
    <hyperlink ref="BQ3" r:id="rId23" xr:uid="{984EEB17-B3C9-45A8-B786-66DF91C59EE8}"/>
    <hyperlink ref="BI2" r:id="rId24" xr:uid="{F7F57D61-B831-4F1B-A8B7-643C4A891805}"/>
    <hyperlink ref="BY2" r:id="rId25" xr:uid="{2F3EE731-12D0-401A-A028-75AF89E4693A}"/>
    <hyperlink ref="BY3" r:id="rId26" xr:uid="{4D1E6D43-869F-4972-A419-84BE440D0E23}"/>
    <hyperlink ref="C35" r:id="rId27" xr:uid="{29E40F3A-62F8-4A2B-A397-6FA0A1606B35}"/>
    <hyperlink ref="B32" r:id="rId28" xr:uid="{C611C2A4-903E-41C1-8293-2E66536D80A4}"/>
    <hyperlink ref="C59" r:id="rId29" xr:uid="{495A8958-A5E8-4656-87C0-01B1EB6885E9}"/>
    <hyperlink ref="C57" r:id="rId30" xr:uid="{29732423-4D4B-4D00-9D72-61126E341E85}"/>
    <hyperlink ref="C14" r:id="rId31" xr:uid="{B35F47AC-A50C-44F1-85D9-074E8F713839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30D5-0F49-4937-836D-BA89D6120164}">
  <dimension ref="A1:I85"/>
  <sheetViews>
    <sheetView workbookViewId="0">
      <selection activeCell="G60" sqref="G60:G63"/>
    </sheetView>
  </sheetViews>
  <sheetFormatPr defaultRowHeight="15"/>
  <cols>
    <col min="1" max="1" width="25.85546875" bestFit="1" customWidth="1"/>
    <col min="2" max="2" width="24.42578125" bestFit="1" customWidth="1"/>
    <col min="3" max="3" width="6.7109375" bestFit="1" customWidth="1"/>
    <col min="4" max="4" width="6.85546875" bestFit="1" customWidth="1"/>
    <col min="6" max="6" width="17.85546875" bestFit="1" customWidth="1"/>
    <col min="7" max="7" width="74.140625" bestFit="1" customWidth="1"/>
  </cols>
  <sheetData>
    <row r="1" spans="1:9" ht="15.75">
      <c r="A1" s="28" t="s">
        <v>359</v>
      </c>
      <c r="B1" s="28" t="s">
        <v>360</v>
      </c>
      <c r="C1" s="28" t="s">
        <v>361</v>
      </c>
      <c r="D1" s="28" t="s">
        <v>362</v>
      </c>
      <c r="E1" s="28" t="s">
        <v>363</v>
      </c>
      <c r="F1" s="9" t="s">
        <v>364</v>
      </c>
      <c r="G1" s="28" t="s">
        <v>365</v>
      </c>
      <c r="H1" s="29" t="s">
        <v>361</v>
      </c>
      <c r="I1" s="29" t="s">
        <v>362</v>
      </c>
    </row>
    <row r="2" spans="1:9" ht="15.75">
      <c r="A2" s="32">
        <v>23.5</v>
      </c>
      <c r="B2" s="30" t="s">
        <v>366</v>
      </c>
      <c r="C2" s="30" t="b">
        <v>0</v>
      </c>
      <c r="D2" s="30" t="b">
        <v>0</v>
      </c>
      <c r="E2" s="30" t="b">
        <v>0</v>
      </c>
      <c r="F2" t="s">
        <v>367</v>
      </c>
      <c r="G2" s="31" t="s">
        <v>368</v>
      </c>
    </row>
    <row r="3" spans="1:9" ht="15.75">
      <c r="A3" s="30">
        <v>23.5</v>
      </c>
      <c r="B3" s="30" t="s">
        <v>184</v>
      </c>
      <c r="C3" s="30" t="b">
        <v>0</v>
      </c>
      <c r="D3" s="30" t="b">
        <v>0</v>
      </c>
      <c r="E3" s="30" t="b">
        <v>0</v>
      </c>
      <c r="F3" t="s">
        <v>369</v>
      </c>
      <c r="G3" s="30" t="s">
        <v>370</v>
      </c>
    </row>
    <row r="4" spans="1:9" ht="15.75">
      <c r="A4" s="37">
        <v>23.5</v>
      </c>
      <c r="B4" s="37" t="s">
        <v>371</v>
      </c>
      <c r="C4" s="37" t="b">
        <v>1</v>
      </c>
      <c r="D4" s="37" t="b">
        <v>1</v>
      </c>
      <c r="E4" s="37" t="b">
        <v>1</v>
      </c>
      <c r="G4" s="37" t="s">
        <v>372</v>
      </c>
    </row>
    <row r="5" spans="1:9" ht="15.75">
      <c r="A5" s="35" t="s">
        <v>373</v>
      </c>
      <c r="B5" s="35" t="s">
        <v>373</v>
      </c>
      <c r="C5" s="35" t="b">
        <v>1</v>
      </c>
      <c r="D5" s="35" t="b">
        <v>0</v>
      </c>
      <c r="E5" s="35" t="b">
        <v>0</v>
      </c>
      <c r="G5" s="35" t="s">
        <v>374</v>
      </c>
    </row>
    <row r="6" spans="1:9" ht="15.75">
      <c r="A6" s="35" t="s">
        <v>141</v>
      </c>
      <c r="B6" s="35" t="s">
        <v>141</v>
      </c>
      <c r="C6" s="35" t="b">
        <v>1</v>
      </c>
      <c r="D6" s="35" t="b">
        <v>0</v>
      </c>
      <c r="E6" s="35" t="b">
        <v>0</v>
      </c>
      <c r="G6" s="35" t="s">
        <v>153</v>
      </c>
    </row>
    <row r="7" spans="1:9" ht="15.75">
      <c r="A7" s="30" t="s">
        <v>375</v>
      </c>
      <c r="B7" s="30" t="s">
        <v>376</v>
      </c>
      <c r="C7" s="30" t="b">
        <v>0</v>
      </c>
      <c r="D7" s="30" t="b">
        <v>0</v>
      </c>
      <c r="E7" s="30" t="b">
        <v>0</v>
      </c>
      <c r="F7" t="s">
        <v>377</v>
      </c>
      <c r="G7" s="31" t="s">
        <v>378</v>
      </c>
    </row>
    <row r="8" spans="1:9" ht="15.75">
      <c r="A8" s="35" t="s">
        <v>379</v>
      </c>
      <c r="B8" s="35" t="s">
        <v>379</v>
      </c>
      <c r="C8" s="35" t="b">
        <v>1</v>
      </c>
      <c r="D8" s="35" t="b">
        <v>1</v>
      </c>
      <c r="E8" s="35" t="b">
        <v>0</v>
      </c>
      <c r="G8" s="35" t="s">
        <v>380</v>
      </c>
    </row>
    <row r="9" spans="1:9" ht="15.75">
      <c r="A9" s="35" t="s">
        <v>381</v>
      </c>
      <c r="B9" s="35" t="s">
        <v>382</v>
      </c>
      <c r="C9" s="35" t="b">
        <v>1</v>
      </c>
      <c r="D9" s="35" t="b">
        <v>0</v>
      </c>
      <c r="E9" s="35" t="b">
        <v>0</v>
      </c>
      <c r="G9" s="35" t="s">
        <v>383</v>
      </c>
    </row>
    <row r="10" spans="1:9" ht="15.75">
      <c r="A10" s="35" t="s">
        <v>381</v>
      </c>
      <c r="B10" s="35" t="s">
        <v>384</v>
      </c>
      <c r="C10" s="35" t="b">
        <v>1</v>
      </c>
      <c r="D10" s="35" t="b">
        <v>0</v>
      </c>
      <c r="E10" s="35" t="b">
        <v>0</v>
      </c>
      <c r="G10" s="35" t="s">
        <v>385</v>
      </c>
    </row>
    <row r="11" spans="1:9" ht="15.75">
      <c r="A11" s="33" t="s">
        <v>386</v>
      </c>
      <c r="B11" s="33" t="s">
        <v>387</v>
      </c>
      <c r="C11" s="33" t="b">
        <v>0</v>
      </c>
      <c r="D11" s="33" t="b">
        <v>0</v>
      </c>
      <c r="E11" s="33" t="b">
        <v>0</v>
      </c>
      <c r="F11" s="34" t="s">
        <v>369</v>
      </c>
      <c r="G11" s="33" t="s">
        <v>388</v>
      </c>
      <c r="H11" s="34" t="s">
        <v>389</v>
      </c>
      <c r="I11" s="34"/>
    </row>
    <row r="12" spans="1:9" ht="15.75">
      <c r="A12" s="35" t="s">
        <v>390</v>
      </c>
      <c r="B12" s="35" t="s">
        <v>391</v>
      </c>
      <c r="C12" s="35" t="b">
        <v>1</v>
      </c>
      <c r="D12" s="35" t="b">
        <v>0</v>
      </c>
      <c r="E12" s="35" t="b">
        <v>0</v>
      </c>
      <c r="G12" s="36" t="s">
        <v>392</v>
      </c>
    </row>
    <row r="13" spans="1:9" ht="15.75">
      <c r="A13" s="35" t="s">
        <v>393</v>
      </c>
      <c r="B13" s="35" t="s">
        <v>391</v>
      </c>
      <c r="C13" s="35" t="b">
        <v>1</v>
      </c>
      <c r="D13" s="35" t="b">
        <v>0</v>
      </c>
      <c r="E13" s="35" t="b">
        <v>0</v>
      </c>
      <c r="G13" s="35" t="s">
        <v>394</v>
      </c>
    </row>
    <row r="14" spans="1:9" ht="15.75">
      <c r="A14" s="30" t="s">
        <v>395</v>
      </c>
      <c r="B14" s="30" t="s">
        <v>110</v>
      </c>
      <c r="C14" s="30" t="b">
        <v>0</v>
      </c>
      <c r="D14" s="30" t="b">
        <v>0</v>
      </c>
      <c r="E14" s="30" t="b">
        <v>0</v>
      </c>
      <c r="F14" t="s">
        <v>396</v>
      </c>
      <c r="G14" s="30" t="s">
        <v>113</v>
      </c>
    </row>
    <row r="15" spans="1:9" ht="15.75">
      <c r="A15" s="35" t="s">
        <v>397</v>
      </c>
      <c r="B15" s="35" t="s">
        <v>397</v>
      </c>
      <c r="C15" s="35" t="b">
        <v>1</v>
      </c>
      <c r="D15" s="35" t="b">
        <v>0</v>
      </c>
      <c r="E15" s="35" t="b">
        <v>0</v>
      </c>
      <c r="G15" s="35" t="s">
        <v>398</v>
      </c>
    </row>
    <row r="16" spans="1:9" ht="15.75">
      <c r="A16" s="35" t="s">
        <v>399</v>
      </c>
      <c r="B16" s="35" t="s">
        <v>400</v>
      </c>
      <c r="C16" s="35" t="b">
        <v>1</v>
      </c>
      <c r="D16" s="35" t="b">
        <v>0</v>
      </c>
      <c r="E16" s="35" t="b">
        <v>0</v>
      </c>
      <c r="G16" s="35" t="s">
        <v>401</v>
      </c>
    </row>
    <row r="17" spans="1:7" ht="15.75">
      <c r="A17" s="30" t="s">
        <v>402</v>
      </c>
      <c r="B17" s="30" t="s">
        <v>160</v>
      </c>
      <c r="C17" s="30" t="b">
        <v>0</v>
      </c>
      <c r="D17" s="30" t="b">
        <v>0</v>
      </c>
      <c r="E17" s="30" t="b">
        <v>0</v>
      </c>
      <c r="F17" t="s">
        <v>369</v>
      </c>
      <c r="G17" s="30" t="s">
        <v>403</v>
      </c>
    </row>
    <row r="18" spans="1:7" ht="15.75">
      <c r="A18" s="35" t="s">
        <v>402</v>
      </c>
      <c r="B18" s="35" t="s">
        <v>404</v>
      </c>
      <c r="C18" s="35" t="b">
        <v>1</v>
      </c>
      <c r="D18" s="35" t="b">
        <v>0</v>
      </c>
      <c r="E18" s="35" t="b">
        <v>0</v>
      </c>
      <c r="G18" s="35" t="s">
        <v>405</v>
      </c>
    </row>
    <row r="19" spans="1:7" ht="15.75">
      <c r="A19" s="35" t="s">
        <v>402</v>
      </c>
      <c r="B19" s="35" t="s">
        <v>406</v>
      </c>
      <c r="C19" s="35" t="b">
        <v>1</v>
      </c>
      <c r="D19" s="35" t="b">
        <v>0</v>
      </c>
      <c r="E19" s="35" t="b">
        <v>1</v>
      </c>
      <c r="G19" s="35" t="s">
        <v>407</v>
      </c>
    </row>
    <row r="20" spans="1:7" ht="15.75">
      <c r="A20" s="35" t="s">
        <v>402</v>
      </c>
      <c r="B20" s="35" t="s">
        <v>408</v>
      </c>
      <c r="C20" s="35" t="b">
        <v>1</v>
      </c>
      <c r="D20" s="35" t="b">
        <v>0</v>
      </c>
      <c r="E20" s="35" t="b">
        <v>0</v>
      </c>
      <c r="G20" s="35" t="s">
        <v>409</v>
      </c>
    </row>
    <row r="21" spans="1:7" ht="15.75">
      <c r="A21" s="37" t="s">
        <v>402</v>
      </c>
      <c r="B21" s="37" t="s">
        <v>410</v>
      </c>
      <c r="C21" s="37" t="b">
        <v>1</v>
      </c>
      <c r="D21" s="37" t="b">
        <v>1</v>
      </c>
      <c r="E21" s="37" t="b">
        <v>1</v>
      </c>
      <c r="G21" s="37" t="s">
        <v>411</v>
      </c>
    </row>
    <row r="22" spans="1:7" ht="15.75">
      <c r="A22" s="30" t="s">
        <v>412</v>
      </c>
      <c r="B22" s="30" t="s">
        <v>413</v>
      </c>
      <c r="C22" s="30" t="b">
        <v>0</v>
      </c>
      <c r="D22" s="30" t="b">
        <v>0</v>
      </c>
      <c r="E22" s="30" t="b">
        <v>0</v>
      </c>
      <c r="F22" t="s">
        <v>414</v>
      </c>
      <c r="G22" s="31" t="s">
        <v>415</v>
      </c>
    </row>
    <row r="23" spans="1:7" ht="15.75">
      <c r="A23" s="30" t="s">
        <v>412</v>
      </c>
      <c r="B23" s="30" t="s">
        <v>416</v>
      </c>
      <c r="C23" s="30" t="b">
        <v>0</v>
      </c>
      <c r="D23" s="30" t="b">
        <v>0</v>
      </c>
      <c r="E23" s="30" t="b">
        <v>0</v>
      </c>
      <c r="F23" t="s">
        <v>369</v>
      </c>
      <c r="G23" s="30" t="s">
        <v>417</v>
      </c>
    </row>
    <row r="24" spans="1:7" ht="15.75">
      <c r="A24" s="30" t="s">
        <v>412</v>
      </c>
      <c r="B24" s="30" t="s">
        <v>418</v>
      </c>
      <c r="C24" s="30" t="b">
        <v>0</v>
      </c>
      <c r="D24" s="30" t="b">
        <v>0</v>
      </c>
      <c r="E24" s="30" t="b">
        <v>0</v>
      </c>
      <c r="F24" t="s">
        <v>369</v>
      </c>
      <c r="G24" s="30" t="s">
        <v>419</v>
      </c>
    </row>
    <row r="25" spans="1:7" ht="15.75">
      <c r="A25" s="30" t="s">
        <v>412</v>
      </c>
      <c r="B25" s="30" t="s">
        <v>420</v>
      </c>
      <c r="C25" s="30" t="b">
        <v>0</v>
      </c>
      <c r="D25" s="30" t="b">
        <v>0</v>
      </c>
      <c r="E25" s="30" t="b">
        <v>0</v>
      </c>
      <c r="F25" t="s">
        <v>369</v>
      </c>
      <c r="G25" s="30" t="s">
        <v>421</v>
      </c>
    </row>
    <row r="26" spans="1:7" ht="15.75">
      <c r="A26" s="30" t="s">
        <v>412</v>
      </c>
      <c r="B26" s="30" t="s">
        <v>422</v>
      </c>
      <c r="C26" s="30" t="b">
        <v>0</v>
      </c>
      <c r="D26" s="30" t="b">
        <v>0</v>
      </c>
      <c r="E26" s="30" t="b">
        <v>0</v>
      </c>
      <c r="F26" t="s">
        <v>369</v>
      </c>
      <c r="G26" s="30" t="s">
        <v>423</v>
      </c>
    </row>
    <row r="27" spans="1:7" ht="15.75">
      <c r="A27" s="30" t="s">
        <v>412</v>
      </c>
      <c r="B27" s="30" t="s">
        <v>424</v>
      </c>
      <c r="C27" s="30" t="b">
        <v>0</v>
      </c>
      <c r="D27" s="30" t="b">
        <v>0</v>
      </c>
      <c r="E27" s="30" t="b">
        <v>0</v>
      </c>
      <c r="F27" t="s">
        <v>369</v>
      </c>
      <c r="G27" s="30" t="s">
        <v>425</v>
      </c>
    </row>
    <row r="28" spans="1:7" ht="15.75">
      <c r="A28" s="35" t="s">
        <v>412</v>
      </c>
      <c r="B28" s="35" t="s">
        <v>426</v>
      </c>
      <c r="C28" s="35" t="b">
        <v>1</v>
      </c>
      <c r="D28" s="35" t="b">
        <v>0</v>
      </c>
      <c r="E28" s="35" t="b">
        <v>0</v>
      </c>
      <c r="G28" s="35" t="s">
        <v>427</v>
      </c>
    </row>
    <row r="29" spans="1:7" ht="15.75">
      <c r="A29" s="30" t="s">
        <v>428</v>
      </c>
      <c r="B29" s="30" t="s">
        <v>110</v>
      </c>
      <c r="C29" s="30" t="b">
        <v>0</v>
      </c>
      <c r="D29" s="30" t="b">
        <v>0</v>
      </c>
      <c r="E29" s="30" t="b">
        <v>0</v>
      </c>
      <c r="F29" t="s">
        <v>369</v>
      </c>
      <c r="G29" s="31" t="s">
        <v>173</v>
      </c>
    </row>
    <row r="30" spans="1:7" ht="15.75">
      <c r="A30" s="37" t="s">
        <v>428</v>
      </c>
      <c r="B30" s="37" t="s">
        <v>137</v>
      </c>
      <c r="C30" s="37" t="b">
        <v>1</v>
      </c>
      <c r="D30" s="37" t="b">
        <v>1</v>
      </c>
      <c r="E30" s="37" t="b">
        <v>1</v>
      </c>
      <c r="G30" s="38" t="s">
        <v>159</v>
      </c>
    </row>
    <row r="31" spans="1:7" ht="15.75">
      <c r="A31" s="30" t="s">
        <v>126</v>
      </c>
      <c r="B31" s="30" t="s">
        <v>429</v>
      </c>
      <c r="C31" s="30" t="b">
        <v>0</v>
      </c>
      <c r="D31" s="30" t="b">
        <v>0</v>
      </c>
      <c r="E31" s="30" t="b">
        <v>0</v>
      </c>
      <c r="F31" t="s">
        <v>430</v>
      </c>
      <c r="G31" s="31" t="s">
        <v>431</v>
      </c>
    </row>
    <row r="32" spans="1:7" ht="15.75">
      <c r="A32" s="35" t="s">
        <v>432</v>
      </c>
      <c r="B32" s="35" t="s">
        <v>433</v>
      </c>
      <c r="C32" s="35" t="b">
        <v>1</v>
      </c>
      <c r="D32" s="35" t="b">
        <v>0</v>
      </c>
      <c r="E32" s="35" t="b">
        <v>1</v>
      </c>
      <c r="G32" s="35" t="s">
        <v>434</v>
      </c>
    </row>
    <row r="33" spans="1:7" ht="15.75">
      <c r="A33" s="30" t="s">
        <v>435</v>
      </c>
      <c r="B33" s="30" t="s">
        <v>436</v>
      </c>
      <c r="C33" s="30" t="b">
        <v>0</v>
      </c>
      <c r="D33" s="30" t="b">
        <v>0</v>
      </c>
      <c r="E33" s="30" t="b">
        <v>0</v>
      </c>
      <c r="F33" t="s">
        <v>369</v>
      </c>
      <c r="G33" s="31" t="s">
        <v>437</v>
      </c>
    </row>
    <row r="34" spans="1:7" ht="15.75">
      <c r="A34" s="30" t="s">
        <v>435</v>
      </c>
      <c r="B34" s="30" t="s">
        <v>438</v>
      </c>
      <c r="C34" s="30" t="b">
        <v>0</v>
      </c>
      <c r="D34" s="30" t="b">
        <v>0</v>
      </c>
      <c r="E34" s="30" t="b">
        <v>0</v>
      </c>
      <c r="F34" t="s">
        <v>369</v>
      </c>
      <c r="G34" s="30" t="s">
        <v>439</v>
      </c>
    </row>
    <row r="35" spans="1:7" ht="15.75">
      <c r="A35" s="30" t="s">
        <v>435</v>
      </c>
      <c r="B35" s="30" t="s">
        <v>440</v>
      </c>
      <c r="C35" s="30" t="b">
        <v>0</v>
      </c>
      <c r="D35" s="30" t="b">
        <v>0</v>
      </c>
      <c r="E35" s="30" t="b">
        <v>0</v>
      </c>
      <c r="F35" t="s">
        <v>369</v>
      </c>
      <c r="G35" s="30" t="s">
        <v>441</v>
      </c>
    </row>
    <row r="36" spans="1:7" ht="15.75">
      <c r="A36" s="30" t="s">
        <v>435</v>
      </c>
      <c r="B36" s="30" t="s">
        <v>442</v>
      </c>
      <c r="C36" s="30" t="b">
        <v>0</v>
      </c>
      <c r="D36" s="30" t="b">
        <v>0</v>
      </c>
      <c r="E36" s="30" t="b">
        <v>0</v>
      </c>
      <c r="F36" t="s">
        <v>369</v>
      </c>
      <c r="G36" s="30" t="s">
        <v>443</v>
      </c>
    </row>
    <row r="37" spans="1:7" ht="15.75">
      <c r="A37" s="30" t="s">
        <v>435</v>
      </c>
      <c r="B37" s="30" t="s">
        <v>444</v>
      </c>
      <c r="C37" s="30" t="b">
        <v>0</v>
      </c>
      <c r="D37" s="30" t="b">
        <v>0</v>
      </c>
      <c r="E37" s="30" t="b">
        <v>0</v>
      </c>
      <c r="F37" t="s">
        <v>369</v>
      </c>
      <c r="G37" s="30" t="s">
        <v>445</v>
      </c>
    </row>
    <row r="38" spans="1:7" ht="15.75">
      <c r="A38" s="30" t="s">
        <v>435</v>
      </c>
      <c r="B38" s="30" t="s">
        <v>446</v>
      </c>
      <c r="C38" s="30" t="b">
        <v>0</v>
      </c>
      <c r="D38" s="30" t="b">
        <v>0</v>
      </c>
      <c r="E38" s="30" t="b">
        <v>0</v>
      </c>
      <c r="F38" t="s">
        <v>369</v>
      </c>
      <c r="G38" s="30" t="s">
        <v>447</v>
      </c>
    </row>
    <row r="39" spans="1:7" ht="15.75">
      <c r="A39" s="35" t="s">
        <v>435</v>
      </c>
      <c r="B39" s="35" t="s">
        <v>448</v>
      </c>
      <c r="C39" s="35" t="b">
        <v>1</v>
      </c>
      <c r="D39" s="35" t="b">
        <v>0</v>
      </c>
      <c r="E39" s="35" t="b">
        <v>0</v>
      </c>
      <c r="G39" s="35" t="s">
        <v>449</v>
      </c>
    </row>
    <row r="40" spans="1:7" ht="15.75">
      <c r="A40" s="35" t="s">
        <v>435</v>
      </c>
      <c r="B40" s="35" t="s">
        <v>450</v>
      </c>
      <c r="C40" s="35" t="b">
        <v>1</v>
      </c>
      <c r="D40" s="35" t="b">
        <v>0</v>
      </c>
      <c r="E40" s="35" t="b">
        <v>1</v>
      </c>
      <c r="G40" s="35" t="s">
        <v>451</v>
      </c>
    </row>
    <row r="41" spans="1:7" ht="15.75">
      <c r="A41" s="35" t="s">
        <v>435</v>
      </c>
      <c r="B41" s="35" t="s">
        <v>452</v>
      </c>
      <c r="C41" s="35" t="b">
        <v>1</v>
      </c>
      <c r="D41" s="35" t="b">
        <v>0</v>
      </c>
      <c r="E41" s="35" t="b">
        <v>0</v>
      </c>
      <c r="G41" s="35" t="s">
        <v>453</v>
      </c>
    </row>
    <row r="42" spans="1:7" ht="15.75">
      <c r="A42" s="37" t="s">
        <v>435</v>
      </c>
      <c r="B42" s="37" t="s">
        <v>454</v>
      </c>
      <c r="C42" s="37" t="b">
        <v>1</v>
      </c>
      <c r="D42" s="37" t="b">
        <v>1</v>
      </c>
      <c r="E42" s="37" t="b">
        <v>1</v>
      </c>
      <c r="G42" s="37" t="s">
        <v>455</v>
      </c>
    </row>
    <row r="43" spans="1:7" ht="15.75">
      <c r="A43" s="37" t="s">
        <v>435</v>
      </c>
      <c r="B43" s="37" t="s">
        <v>456</v>
      </c>
      <c r="C43" s="37" t="b">
        <v>1</v>
      </c>
      <c r="D43" s="37" t="b">
        <v>1</v>
      </c>
      <c r="E43" s="37" t="b">
        <v>1</v>
      </c>
      <c r="G43" s="37" t="s">
        <v>457</v>
      </c>
    </row>
    <row r="44" spans="1:7" ht="15.75">
      <c r="A44" s="35" t="s">
        <v>458</v>
      </c>
      <c r="B44" s="35" t="s">
        <v>459</v>
      </c>
      <c r="C44" s="35" t="b">
        <v>1</v>
      </c>
      <c r="D44" s="35" t="b">
        <v>1</v>
      </c>
      <c r="E44" s="35" t="b">
        <v>0</v>
      </c>
      <c r="G44" s="35" t="s">
        <v>460</v>
      </c>
    </row>
    <row r="45" spans="1:7" ht="15.75">
      <c r="A45" s="35" t="s">
        <v>461</v>
      </c>
      <c r="B45" s="35" t="s">
        <v>461</v>
      </c>
      <c r="C45" s="35" t="b">
        <v>1</v>
      </c>
      <c r="D45" s="35" t="b">
        <v>0</v>
      </c>
      <c r="E45" s="35" t="b">
        <v>0</v>
      </c>
      <c r="G45" s="35" t="s">
        <v>154</v>
      </c>
    </row>
    <row r="46" spans="1:7" ht="15.75">
      <c r="A46" s="35" t="s">
        <v>461</v>
      </c>
      <c r="B46" s="35" t="s">
        <v>462</v>
      </c>
      <c r="C46" s="35" t="b">
        <v>1</v>
      </c>
      <c r="D46" s="35" t="b">
        <v>0</v>
      </c>
      <c r="E46" s="35" t="b">
        <v>0</v>
      </c>
      <c r="G46" s="35" t="s">
        <v>463</v>
      </c>
    </row>
    <row r="47" spans="1:7" ht="15.75">
      <c r="A47" s="37" t="s">
        <v>461</v>
      </c>
      <c r="B47" s="37" t="s">
        <v>464</v>
      </c>
      <c r="C47" s="37" t="b">
        <v>1</v>
      </c>
      <c r="D47" s="37" t="b">
        <v>1</v>
      </c>
      <c r="E47" s="37" t="b">
        <v>1</v>
      </c>
      <c r="G47" s="37" t="s">
        <v>465</v>
      </c>
    </row>
    <row r="48" spans="1:7" ht="15.75">
      <c r="A48" s="37" t="s">
        <v>461</v>
      </c>
      <c r="B48" s="37" t="s">
        <v>466</v>
      </c>
      <c r="C48" s="37" t="b">
        <v>1</v>
      </c>
      <c r="D48" s="37" t="b">
        <v>1</v>
      </c>
      <c r="E48" s="37" t="b">
        <v>1</v>
      </c>
      <c r="G48" s="37" t="s">
        <v>467</v>
      </c>
    </row>
    <row r="49" spans="1:7" ht="15.75">
      <c r="A49" s="37" t="s">
        <v>461</v>
      </c>
      <c r="B49" s="37" t="s">
        <v>160</v>
      </c>
      <c r="C49" s="37" t="b">
        <v>1</v>
      </c>
      <c r="D49" s="37" t="b">
        <v>1</v>
      </c>
      <c r="E49" s="37" t="b">
        <v>1</v>
      </c>
      <c r="G49" s="37" t="s">
        <v>468</v>
      </c>
    </row>
    <row r="50" spans="1:7" ht="15.75">
      <c r="A50" s="37" t="s">
        <v>461</v>
      </c>
      <c r="B50" s="37" t="s">
        <v>469</v>
      </c>
      <c r="C50" s="37" t="b">
        <v>1</v>
      </c>
      <c r="D50" s="37" t="b">
        <v>1</v>
      </c>
      <c r="E50" s="37" t="b">
        <v>1</v>
      </c>
      <c r="G50" s="38" t="s">
        <v>470</v>
      </c>
    </row>
    <row r="51" spans="1:7" ht="15.75">
      <c r="A51" s="35" t="s">
        <v>471</v>
      </c>
      <c r="B51" s="35" t="s">
        <v>472</v>
      </c>
      <c r="C51" s="35" t="b">
        <v>1</v>
      </c>
      <c r="D51" s="35" t="b">
        <v>0</v>
      </c>
      <c r="E51" s="35" t="b">
        <v>1</v>
      </c>
      <c r="G51" s="35" t="s">
        <v>473</v>
      </c>
    </row>
    <row r="52" spans="1:7" ht="15.75">
      <c r="A52" s="35" t="s">
        <v>471</v>
      </c>
      <c r="B52" s="35" t="s">
        <v>474</v>
      </c>
      <c r="C52" s="35" t="b">
        <v>1</v>
      </c>
      <c r="D52" s="35" t="b">
        <v>0</v>
      </c>
      <c r="E52" s="35" t="b">
        <v>0</v>
      </c>
      <c r="G52" s="35" t="s">
        <v>475</v>
      </c>
    </row>
    <row r="53" spans="1:7" ht="15.75">
      <c r="A53" s="30" t="s">
        <v>476</v>
      </c>
      <c r="B53" s="30" t="s">
        <v>477</v>
      </c>
      <c r="C53" s="30" t="b">
        <v>0</v>
      </c>
      <c r="D53" s="30" t="b">
        <v>0</v>
      </c>
      <c r="E53" s="30" t="b">
        <v>0</v>
      </c>
      <c r="F53" t="s">
        <v>396</v>
      </c>
      <c r="G53" s="30" t="s">
        <v>478</v>
      </c>
    </row>
    <row r="54" spans="1:7" ht="15.75">
      <c r="A54" s="30" t="s">
        <v>476</v>
      </c>
      <c r="B54" s="30" t="s">
        <v>479</v>
      </c>
      <c r="C54" s="30" t="b">
        <v>0</v>
      </c>
      <c r="D54" s="30" t="b">
        <v>0</v>
      </c>
      <c r="E54" s="30" t="b">
        <v>0</v>
      </c>
      <c r="F54" t="s">
        <v>396</v>
      </c>
      <c r="G54" s="30" t="s">
        <v>480</v>
      </c>
    </row>
    <row r="55" spans="1:7" ht="15.75">
      <c r="A55" s="30" t="s">
        <v>476</v>
      </c>
      <c r="B55" s="30" t="s">
        <v>481</v>
      </c>
      <c r="C55" s="30" t="b">
        <v>0</v>
      </c>
      <c r="D55" s="30" t="b">
        <v>0</v>
      </c>
      <c r="E55" s="30" t="b">
        <v>0</v>
      </c>
      <c r="F55" t="s">
        <v>396</v>
      </c>
      <c r="G55" s="30" t="s">
        <v>482</v>
      </c>
    </row>
    <row r="56" spans="1:7" ht="15.75">
      <c r="A56" s="30" t="s">
        <v>476</v>
      </c>
      <c r="B56" s="30" t="s">
        <v>483</v>
      </c>
      <c r="C56" s="30" t="b">
        <v>0</v>
      </c>
      <c r="D56" s="30" t="b">
        <v>0</v>
      </c>
      <c r="E56" s="30" t="b">
        <v>0</v>
      </c>
      <c r="F56" t="s">
        <v>396</v>
      </c>
      <c r="G56" s="30" t="s">
        <v>484</v>
      </c>
    </row>
    <row r="57" spans="1:7" ht="15.75">
      <c r="A57" s="30" t="s">
        <v>476</v>
      </c>
      <c r="B57" s="30" t="s">
        <v>485</v>
      </c>
      <c r="C57" s="30" t="b">
        <v>0</v>
      </c>
      <c r="D57" s="30" t="b">
        <v>0</v>
      </c>
      <c r="E57" s="30" t="b">
        <v>0</v>
      </c>
      <c r="F57" t="s">
        <v>396</v>
      </c>
      <c r="G57" s="30" t="s">
        <v>486</v>
      </c>
    </row>
    <row r="58" spans="1:7" ht="15.75">
      <c r="A58" s="35" t="s">
        <v>476</v>
      </c>
      <c r="B58" s="35" t="s">
        <v>476</v>
      </c>
      <c r="C58" s="35" t="b">
        <v>1</v>
      </c>
      <c r="D58" s="35" t="b">
        <v>0</v>
      </c>
      <c r="E58" s="35" t="b">
        <v>0</v>
      </c>
      <c r="G58" s="35" t="s">
        <v>487</v>
      </c>
    </row>
    <row r="59" spans="1:7" ht="15.75">
      <c r="A59" s="30" t="s">
        <v>488</v>
      </c>
      <c r="B59" s="30" t="s">
        <v>489</v>
      </c>
      <c r="C59" s="30" t="b">
        <v>0</v>
      </c>
      <c r="D59" s="30" t="b">
        <v>0</v>
      </c>
      <c r="E59" s="30" t="b">
        <v>0</v>
      </c>
      <c r="F59" t="s">
        <v>490</v>
      </c>
      <c r="G59" s="30" t="s">
        <v>491</v>
      </c>
    </row>
    <row r="60" spans="1:7" ht="15.75">
      <c r="A60" s="30" t="s">
        <v>492</v>
      </c>
      <c r="B60" s="30" t="s">
        <v>493</v>
      </c>
      <c r="C60" s="30" t="b">
        <v>0</v>
      </c>
      <c r="D60" s="30" t="b">
        <v>0</v>
      </c>
      <c r="E60" s="30" t="b">
        <v>0</v>
      </c>
      <c r="F60" t="s">
        <v>369</v>
      </c>
      <c r="G60" s="31" t="s">
        <v>494</v>
      </c>
    </row>
    <row r="61" spans="1:7" ht="15.75">
      <c r="A61" s="30" t="s">
        <v>492</v>
      </c>
      <c r="B61" s="30" t="s">
        <v>495</v>
      </c>
      <c r="C61" s="30" t="b">
        <v>0</v>
      </c>
      <c r="D61" s="30" t="b">
        <v>0</v>
      </c>
      <c r="E61" s="30" t="b">
        <v>0</v>
      </c>
      <c r="F61" t="s">
        <v>369</v>
      </c>
      <c r="G61" s="30" t="s">
        <v>496</v>
      </c>
    </row>
    <row r="62" spans="1:7" ht="15.75">
      <c r="A62" s="35" t="s">
        <v>492</v>
      </c>
      <c r="B62" s="35" t="s">
        <v>497</v>
      </c>
      <c r="C62" s="35" t="b">
        <v>0</v>
      </c>
      <c r="D62" s="35" t="b">
        <v>1</v>
      </c>
      <c r="E62" s="35" t="b">
        <v>0</v>
      </c>
      <c r="F62" t="s">
        <v>369</v>
      </c>
      <c r="G62" s="35" t="s">
        <v>498</v>
      </c>
    </row>
    <row r="63" spans="1:7" ht="15.75">
      <c r="A63" s="35" t="s">
        <v>492</v>
      </c>
      <c r="B63" s="35" t="s">
        <v>483</v>
      </c>
      <c r="C63" s="35" t="b">
        <v>1</v>
      </c>
      <c r="D63" s="35" t="b">
        <v>0</v>
      </c>
      <c r="E63" s="35" t="b">
        <v>0</v>
      </c>
      <c r="G63" s="35" t="s">
        <v>499</v>
      </c>
    </row>
    <row r="64" spans="1:7" ht="15.75">
      <c r="A64" s="37" t="s">
        <v>492</v>
      </c>
      <c r="B64" s="37" t="s">
        <v>500</v>
      </c>
      <c r="C64" s="37" t="b">
        <v>1</v>
      </c>
      <c r="D64" s="37" t="b">
        <v>1</v>
      </c>
      <c r="E64" s="37" t="b">
        <v>1</v>
      </c>
      <c r="G64" s="37" t="s">
        <v>501</v>
      </c>
    </row>
    <row r="65" spans="1:7" ht="15.75">
      <c r="A65" s="37" t="s">
        <v>492</v>
      </c>
      <c r="B65" s="37" t="s">
        <v>436</v>
      </c>
      <c r="C65" s="37" t="b">
        <v>1</v>
      </c>
      <c r="D65" s="37" t="b">
        <v>1</v>
      </c>
      <c r="E65" s="37" t="b">
        <v>1</v>
      </c>
      <c r="G65" s="37" t="s">
        <v>502</v>
      </c>
    </row>
    <row r="66" spans="1:7" ht="15.75">
      <c r="A66" s="35" t="s">
        <v>128</v>
      </c>
      <c r="B66" s="35" t="s">
        <v>128</v>
      </c>
      <c r="C66" s="35" t="b">
        <v>1</v>
      </c>
      <c r="D66" s="35" t="b">
        <v>0</v>
      </c>
      <c r="E66" s="35" t="b">
        <v>0</v>
      </c>
      <c r="G66" s="35" t="s">
        <v>503</v>
      </c>
    </row>
    <row r="67" spans="1:7" ht="15.75">
      <c r="A67" s="35" t="s">
        <v>504</v>
      </c>
      <c r="B67" s="35" t="s">
        <v>505</v>
      </c>
      <c r="C67" s="35" t="b">
        <v>1</v>
      </c>
      <c r="D67" s="35" t="b">
        <v>0</v>
      </c>
      <c r="E67" s="35" t="b">
        <v>0</v>
      </c>
      <c r="G67" s="35" t="s">
        <v>506</v>
      </c>
    </row>
    <row r="68" spans="1:7" ht="15.75">
      <c r="A68" s="37" t="s">
        <v>504</v>
      </c>
      <c r="B68" s="37" t="s">
        <v>507</v>
      </c>
      <c r="C68" s="37" t="b">
        <v>1</v>
      </c>
      <c r="D68" s="37" t="b">
        <v>1</v>
      </c>
      <c r="E68" s="37" t="b">
        <v>1</v>
      </c>
      <c r="G68" s="37" t="s">
        <v>508</v>
      </c>
    </row>
    <row r="69" spans="1:7" ht="15.75">
      <c r="A69" s="37" t="s">
        <v>504</v>
      </c>
      <c r="B69" s="37" t="s">
        <v>110</v>
      </c>
      <c r="C69" s="37" t="b">
        <v>1</v>
      </c>
      <c r="D69" s="37" t="b">
        <v>1</v>
      </c>
      <c r="E69" s="37" t="b">
        <v>1</v>
      </c>
      <c r="G69" s="38" t="s">
        <v>509</v>
      </c>
    </row>
    <row r="70" spans="1:7" ht="15.75">
      <c r="A70" s="35" t="s">
        <v>510</v>
      </c>
      <c r="B70" s="35" t="s">
        <v>511</v>
      </c>
      <c r="C70" s="35" t="b">
        <v>1</v>
      </c>
      <c r="D70" s="35" t="b">
        <v>0</v>
      </c>
      <c r="E70" s="35" t="b">
        <v>0</v>
      </c>
      <c r="G70" s="35" t="s">
        <v>512</v>
      </c>
    </row>
    <row r="71" spans="1:7" ht="15.75">
      <c r="A71" s="37" t="s">
        <v>510</v>
      </c>
      <c r="B71" s="37" t="s">
        <v>513</v>
      </c>
      <c r="C71" s="37" t="b">
        <v>1</v>
      </c>
      <c r="D71" s="37" t="b">
        <v>1</v>
      </c>
      <c r="E71" s="37" t="b">
        <v>1</v>
      </c>
      <c r="G71" s="37" t="s">
        <v>514</v>
      </c>
    </row>
    <row r="72" spans="1:7" ht="15.75">
      <c r="A72" s="35" t="s">
        <v>515</v>
      </c>
      <c r="B72" s="35" t="s">
        <v>516</v>
      </c>
      <c r="C72" s="35" t="b">
        <v>1</v>
      </c>
      <c r="D72" s="35" t="b">
        <v>0</v>
      </c>
      <c r="E72" s="35" t="b">
        <v>0</v>
      </c>
      <c r="G72" s="35" t="s">
        <v>517</v>
      </c>
    </row>
    <row r="73" spans="1:7" ht="15.75">
      <c r="A73" s="35" t="s">
        <v>518</v>
      </c>
      <c r="B73" s="35" t="s">
        <v>518</v>
      </c>
      <c r="C73" s="35" t="b">
        <v>1</v>
      </c>
      <c r="D73" s="35" t="b">
        <v>0</v>
      </c>
      <c r="E73" s="35" t="b">
        <v>0</v>
      </c>
      <c r="G73" s="35" t="s">
        <v>519</v>
      </c>
    </row>
    <row r="74" spans="1:7" ht="15.75">
      <c r="A74" s="37" t="s">
        <v>140</v>
      </c>
      <c r="B74" s="37" t="s">
        <v>520</v>
      </c>
      <c r="C74" s="37" t="b">
        <v>1</v>
      </c>
      <c r="D74" s="37" t="b">
        <v>1</v>
      </c>
      <c r="E74" s="37" t="b">
        <v>1</v>
      </c>
      <c r="G74" s="37" t="s">
        <v>152</v>
      </c>
    </row>
    <row r="75" spans="1:7" ht="15.75">
      <c r="A75" s="35" t="s">
        <v>521</v>
      </c>
      <c r="B75" s="35" t="s">
        <v>522</v>
      </c>
      <c r="C75" s="35" t="b">
        <v>1</v>
      </c>
      <c r="D75" s="35" t="b">
        <v>0</v>
      </c>
      <c r="E75" s="35" t="b">
        <v>0</v>
      </c>
      <c r="G75" s="35" t="s">
        <v>523</v>
      </c>
    </row>
    <row r="76" spans="1:7" ht="15.75">
      <c r="A76" s="35" t="s">
        <v>521</v>
      </c>
      <c r="B76" s="35" t="s">
        <v>524</v>
      </c>
      <c r="C76" s="35" t="b">
        <v>1</v>
      </c>
      <c r="D76" s="35" t="b">
        <v>1</v>
      </c>
      <c r="E76" s="35" t="b">
        <v>0</v>
      </c>
      <c r="G76" s="35" t="s">
        <v>525</v>
      </c>
    </row>
    <row r="77" spans="1:7" ht="15.75">
      <c r="A77" s="35" t="s">
        <v>526</v>
      </c>
      <c r="B77" s="35" t="s">
        <v>526</v>
      </c>
      <c r="C77" s="35" t="b">
        <v>0</v>
      </c>
      <c r="D77" s="35" t="b">
        <v>1</v>
      </c>
      <c r="E77" s="35" t="b">
        <v>1</v>
      </c>
      <c r="F77" t="s">
        <v>527</v>
      </c>
      <c r="G77" s="35" t="s">
        <v>528</v>
      </c>
    </row>
    <row r="78" spans="1:7" ht="15.75">
      <c r="A78" s="37" t="s">
        <v>278</v>
      </c>
      <c r="B78" s="37" t="s">
        <v>278</v>
      </c>
      <c r="C78" s="37" t="b">
        <v>1</v>
      </c>
      <c r="D78" s="37" t="b">
        <v>1</v>
      </c>
      <c r="E78" s="37" t="b">
        <v>1</v>
      </c>
      <c r="G78" s="37" t="s">
        <v>529</v>
      </c>
    </row>
    <row r="79" spans="1:7" ht="15.75">
      <c r="A79" s="35" t="s">
        <v>114</v>
      </c>
      <c r="B79" s="35" t="s">
        <v>115</v>
      </c>
      <c r="C79" s="35" t="b">
        <v>1</v>
      </c>
      <c r="D79" s="35" t="b">
        <v>0</v>
      </c>
      <c r="E79" s="35" t="b">
        <v>0</v>
      </c>
      <c r="G79" s="35" t="s">
        <v>119</v>
      </c>
    </row>
    <row r="80" spans="1:7" ht="15.75">
      <c r="A80" s="35" t="s">
        <v>139</v>
      </c>
      <c r="B80" s="35" t="s">
        <v>105</v>
      </c>
      <c r="C80" s="35" t="b">
        <v>1</v>
      </c>
      <c r="D80" s="35" t="b">
        <v>1</v>
      </c>
      <c r="E80" s="35" t="b">
        <v>0</v>
      </c>
      <c r="G80" s="35" t="s">
        <v>108</v>
      </c>
    </row>
    <row r="81" spans="1:7" ht="15.75">
      <c r="A81" s="30" t="s">
        <v>530</v>
      </c>
      <c r="B81" s="30" t="s">
        <v>531</v>
      </c>
      <c r="C81" s="30" t="b">
        <v>0</v>
      </c>
      <c r="D81" s="30" t="b">
        <v>0</v>
      </c>
      <c r="E81" s="30" t="b">
        <v>0</v>
      </c>
      <c r="F81" t="s">
        <v>532</v>
      </c>
      <c r="G81" s="30" t="s">
        <v>533</v>
      </c>
    </row>
    <row r="82" spans="1:7" ht="15.75">
      <c r="A82" s="35" t="s">
        <v>530</v>
      </c>
      <c r="B82" s="35" t="s">
        <v>534</v>
      </c>
      <c r="C82" s="35" t="b">
        <v>1</v>
      </c>
      <c r="D82" s="35" t="b">
        <v>0</v>
      </c>
      <c r="E82" s="35" t="b">
        <v>0</v>
      </c>
      <c r="G82" s="35" t="s">
        <v>535</v>
      </c>
    </row>
    <row r="83" spans="1:7" ht="15.75">
      <c r="A83" s="35" t="s">
        <v>530</v>
      </c>
      <c r="B83" s="35" t="s">
        <v>536</v>
      </c>
      <c r="C83" s="35" t="b">
        <v>1</v>
      </c>
      <c r="D83" s="35" t="b">
        <v>0</v>
      </c>
      <c r="E83" s="35" t="b">
        <v>0</v>
      </c>
      <c r="G83" s="35" t="s">
        <v>537</v>
      </c>
    </row>
    <row r="84" spans="1:7" ht="15.75">
      <c r="A84" s="35" t="s">
        <v>530</v>
      </c>
      <c r="B84" s="35" t="s">
        <v>160</v>
      </c>
      <c r="C84" s="35" t="b">
        <v>1</v>
      </c>
      <c r="D84" s="35" t="b">
        <v>0</v>
      </c>
      <c r="E84" s="35" t="b">
        <v>0</v>
      </c>
      <c r="G84" s="35" t="s">
        <v>538</v>
      </c>
    </row>
    <row r="85" spans="1:7" ht="15.75">
      <c r="A85" s="35" t="s">
        <v>530</v>
      </c>
      <c r="B85" s="35" t="s">
        <v>539</v>
      </c>
      <c r="C85" s="35" t="b">
        <v>1</v>
      </c>
      <c r="D85" s="35" t="b">
        <v>0</v>
      </c>
      <c r="E85" s="35" t="b">
        <v>0</v>
      </c>
      <c r="G85" s="35" t="s">
        <v>540</v>
      </c>
    </row>
  </sheetData>
  <autoFilter ref="A1:I1" xr:uid="{A1C830D5-0F49-4937-836D-BA89D6120164}">
    <sortState xmlns:xlrd2="http://schemas.microsoft.com/office/spreadsheetml/2017/richdata2" ref="A2:I85">
      <sortCondition ref="A1"/>
    </sortState>
  </autoFilter>
  <hyperlinks>
    <hyperlink ref="G22" r:id="rId1" xr:uid="{4A6E84B7-A4E7-4105-95DE-3D050EFA0AB4}"/>
    <hyperlink ref="G2" r:id="rId2" xr:uid="{350CDFD5-4DB1-4CE9-85B0-0F48E0B3BFFA}"/>
    <hyperlink ref="G7" r:id="rId3" xr:uid="{7B8C1420-E03A-4D36-8178-8A33396A70BC}"/>
    <hyperlink ref="G31" r:id="rId4" xr:uid="{89CAD4B9-81DD-4C2A-87F1-431962DFDAED}"/>
    <hyperlink ref="G33" r:id="rId5" xr:uid="{D26A9D04-1F01-4041-B292-91A15B220A12}"/>
    <hyperlink ref="G29" r:id="rId6" xr:uid="{153F7C47-3BB5-4A67-9C59-C4D684A3992B}"/>
    <hyperlink ref="G60" r:id="rId7" xr:uid="{6FA14B95-2948-4C70-B771-395658F7E9FB}"/>
    <hyperlink ref="G50" r:id="rId8" xr:uid="{BD352740-44AB-4708-B12E-69953820C65E}"/>
    <hyperlink ref="G69" r:id="rId9" xr:uid="{12E3525B-AF0C-4003-9501-0AD713AF7B39}"/>
    <hyperlink ref="G30" r:id="rId10" xr:uid="{E53C5599-A785-4C4E-98FA-D03278A6ECB3}"/>
    <hyperlink ref="G12" r:id="rId11" xr:uid="{35064155-3A8E-4684-B6AA-240BC23B447B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019D5F-73D3-4ABE-BFF8-A65D7C26AD8A}">
  <sheetPr>
    <tabColor rgb="FF7030A0"/>
  </sheetPr>
  <dimension ref="A1:O45"/>
  <sheetViews>
    <sheetView workbookViewId="0">
      <selection activeCell="G2" sqref="G2"/>
    </sheetView>
  </sheetViews>
  <sheetFormatPr defaultRowHeight="15"/>
  <cols>
    <col min="1" max="1" width="19.42578125" bestFit="1" customWidth="1"/>
    <col min="2" max="2" width="17.42578125" bestFit="1" customWidth="1"/>
    <col min="3" max="3" width="19.42578125" bestFit="1" customWidth="1"/>
    <col min="4" max="4" width="17.85546875" bestFit="1" customWidth="1"/>
    <col min="5" max="5" width="21.28515625" bestFit="1" customWidth="1"/>
    <col min="6" max="6" width="18.42578125" bestFit="1" customWidth="1"/>
    <col min="7" max="7" width="11" bestFit="1" customWidth="1"/>
  </cols>
  <sheetData>
    <row r="1" spans="1:7">
      <c r="A1" t="s">
        <v>541</v>
      </c>
      <c r="B1" t="s">
        <v>542</v>
      </c>
      <c r="C1" t="s">
        <v>543</v>
      </c>
      <c r="D1" t="s">
        <v>544</v>
      </c>
      <c r="E1" t="s">
        <v>545</v>
      </c>
      <c r="F1" t="s">
        <v>546</v>
      </c>
      <c r="G1" t="s">
        <v>547</v>
      </c>
    </row>
    <row r="2" spans="1:7">
      <c r="A2" s="63">
        <f>SUM(Stats[Tips amount])</f>
        <v>1165450</v>
      </c>
      <c r="B2">
        <f>SUM(Stats[Tips count])</f>
        <v>943</v>
      </c>
      <c r="C2">
        <f>COUNTIF(Companies!O2:O97, TRUE)</f>
        <v>52</v>
      </c>
      <c r="D2">
        <f>COUNTIF(Company_connections[Working status], TRUE)</f>
        <v>97</v>
      </c>
      <c r="E2">
        <f>COUNTIF(Companies!O2:O97, FALSE)</f>
        <v>10</v>
      </c>
      <c r="F2">
        <f>COUNTIF(Company_connections[Working status], FALSE)</f>
        <v>18</v>
      </c>
      <c r="G2">
        <f>COUNTIF(Partner_details[Real?], TRUE)</f>
        <v>322</v>
      </c>
    </row>
    <row r="45" spans="15:15">
      <c r="O45">
        <f ca="1">COUNTIF(O:O, TRUE)</f>
        <v>0</v>
      </c>
    </row>
  </sheetData>
  <sheetProtection sheet="1" objects="1" scenarios="1"/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5C64B6-37D8-47D7-851E-91A8EE495AE5}">
  <sheetPr>
    <tabColor rgb="FFFFC000"/>
  </sheetPr>
  <dimension ref="A1:L2583"/>
  <sheetViews>
    <sheetView tabSelected="1" topLeftCell="G2553" workbookViewId="0">
      <selection activeCell="J2558" sqref="J2558"/>
    </sheetView>
  </sheetViews>
  <sheetFormatPr defaultRowHeight="15"/>
  <cols>
    <col min="1" max="1" width="44.7109375" customWidth="1"/>
    <col min="2" max="2" width="32.7109375" customWidth="1"/>
    <col min="3" max="3" width="15.7109375" bestFit="1" customWidth="1"/>
    <col min="4" max="4" width="10.7109375" bestFit="1" customWidth="1"/>
    <col min="5" max="5" width="11.42578125" bestFit="1" customWidth="1"/>
    <col min="6" max="6" width="20.85546875" bestFit="1" customWidth="1"/>
    <col min="7" max="7" width="12" bestFit="1" customWidth="1"/>
    <col min="8" max="8" width="37.42578125" bestFit="1" customWidth="1"/>
    <col min="9" max="9" width="98.7109375" customWidth="1"/>
    <col min="11" max="11" width="10" customWidth="1"/>
  </cols>
  <sheetData>
    <row r="1" spans="1:11">
      <c r="A1" s="77" t="s">
        <v>548</v>
      </c>
      <c r="B1" s="77" t="s">
        <v>549</v>
      </c>
      <c r="C1" s="78" t="s">
        <v>550</v>
      </c>
      <c r="D1" s="77" t="s">
        <v>551</v>
      </c>
      <c r="E1" s="77" t="s">
        <v>552</v>
      </c>
      <c r="F1" s="77" t="s">
        <v>553</v>
      </c>
      <c r="G1" s="77" t="s">
        <v>554</v>
      </c>
      <c r="H1" s="77" t="s">
        <v>555</v>
      </c>
      <c r="I1" s="77" t="s">
        <v>556</v>
      </c>
      <c r="J1" s="77" t="s">
        <v>557</v>
      </c>
      <c r="K1" s="77" t="s">
        <v>558</v>
      </c>
    </row>
    <row r="2" spans="1:11">
      <c r="A2" s="77" t="s">
        <v>559</v>
      </c>
      <c r="B2" s="77" t="s">
        <v>206</v>
      </c>
      <c r="C2" s="78">
        <v>45432.615277777775</v>
      </c>
      <c r="D2" s="77">
        <v>100</v>
      </c>
      <c r="E2" s="77" t="s">
        <v>560</v>
      </c>
      <c r="F2" s="77" t="s">
        <v>361</v>
      </c>
      <c r="G2" s="77" t="s">
        <v>561</v>
      </c>
      <c r="H2" s="77" t="s">
        <v>562</v>
      </c>
      <c r="I2" s="77" t="s">
        <v>563</v>
      </c>
      <c r="J2" s="77" t="s">
        <v>369</v>
      </c>
      <c r="K2" s="77">
        <f>VLOOKUP(A2 &amp; " - " &amp; B2, 'superadmin configuration'!A:C, 2, FALSE)</f>
        <v>500</v>
      </c>
    </row>
    <row r="3" spans="1:11">
      <c r="A3" s="77" t="s">
        <v>476</v>
      </c>
      <c r="B3" s="77" t="s">
        <v>476</v>
      </c>
      <c r="C3" s="78">
        <v>45432.60833333333</v>
      </c>
      <c r="D3" s="77">
        <v>500</v>
      </c>
      <c r="E3" s="77" t="s">
        <v>560</v>
      </c>
      <c r="F3" s="77" t="s">
        <v>564</v>
      </c>
      <c r="G3" s="77" t="s">
        <v>561</v>
      </c>
      <c r="H3" s="77" t="s">
        <v>565</v>
      </c>
      <c r="I3" s="77" t="s">
        <v>566</v>
      </c>
      <c r="J3" s="77" t="s">
        <v>369</v>
      </c>
      <c r="K3" s="77">
        <f>VLOOKUP(A3 &amp; " - " &amp; B3, 'superadmin configuration'!A:C, 2, FALSE)</f>
        <v>500</v>
      </c>
    </row>
    <row r="4" spans="1:11">
      <c r="A4" s="77" t="s">
        <v>567</v>
      </c>
      <c r="B4" s="77" t="s">
        <v>568</v>
      </c>
      <c r="C4" s="78">
        <v>45432.560416666667</v>
      </c>
      <c r="D4" s="77">
        <v>500</v>
      </c>
      <c r="E4" s="77" t="s">
        <v>560</v>
      </c>
      <c r="F4" s="77" t="s">
        <v>564</v>
      </c>
      <c r="G4" s="77" t="s">
        <v>561</v>
      </c>
      <c r="H4" s="77" t="s">
        <v>569</v>
      </c>
      <c r="I4" s="77" t="s">
        <v>570</v>
      </c>
      <c r="J4" s="77" t="s">
        <v>369</v>
      </c>
      <c r="K4" s="77">
        <f>VLOOKUP(A4 &amp; " - " &amp; B4, 'superadmin configuration'!A:C, 2, FALSE)</f>
        <v>500</v>
      </c>
    </row>
    <row r="5" spans="1:11">
      <c r="A5" s="77" t="s">
        <v>139</v>
      </c>
      <c r="B5" s="77" t="s">
        <v>571</v>
      </c>
      <c r="C5" s="78">
        <v>45432.543749999997</v>
      </c>
      <c r="D5" s="77">
        <v>300</v>
      </c>
      <c r="E5" s="77" t="s">
        <v>560</v>
      </c>
      <c r="F5" s="77" t="s">
        <v>564</v>
      </c>
      <c r="G5" s="77" t="s">
        <v>561</v>
      </c>
      <c r="H5" s="77" t="s">
        <v>572</v>
      </c>
      <c r="I5" s="77" t="s">
        <v>573</v>
      </c>
      <c r="J5" s="77" t="s">
        <v>369</v>
      </c>
      <c r="K5" s="77">
        <f>VLOOKUP(A5 &amp; " - " &amp; B5, 'superadmin configuration'!A:C, 2, FALSE)</f>
        <v>500</v>
      </c>
    </row>
    <row r="6" spans="1:11">
      <c r="A6" s="77" t="s">
        <v>515</v>
      </c>
      <c r="B6" s="77" t="s">
        <v>516</v>
      </c>
      <c r="C6" s="78">
        <v>45432.379166666666</v>
      </c>
      <c r="D6" s="77">
        <v>2000</v>
      </c>
      <c r="E6" s="77" t="s">
        <v>560</v>
      </c>
      <c r="F6" s="77" t="s">
        <v>564</v>
      </c>
      <c r="G6" s="77" t="s">
        <v>561</v>
      </c>
      <c r="H6" s="77" t="s">
        <v>574</v>
      </c>
      <c r="I6" s="77" t="s">
        <v>575</v>
      </c>
      <c r="J6" s="77" t="s">
        <v>369</v>
      </c>
      <c r="K6" s="77">
        <f>VLOOKUP(A6 &amp; " - " &amp; B6, 'superadmin configuration'!A:C, 2, FALSE)</f>
        <v>1000</v>
      </c>
    </row>
    <row r="7" spans="1:11">
      <c r="A7" s="77" t="s">
        <v>515</v>
      </c>
      <c r="B7" s="77" t="s">
        <v>516</v>
      </c>
      <c r="C7" s="78">
        <v>45431.951388888891</v>
      </c>
      <c r="D7" s="77">
        <v>2000</v>
      </c>
      <c r="E7" s="77" t="s">
        <v>560</v>
      </c>
      <c r="F7" s="77" t="s">
        <v>361</v>
      </c>
      <c r="G7" s="77" t="s">
        <v>561</v>
      </c>
      <c r="H7" s="77" t="s">
        <v>576</v>
      </c>
      <c r="I7" s="77" t="s">
        <v>577</v>
      </c>
      <c r="J7" s="77" t="s">
        <v>369</v>
      </c>
      <c r="K7" s="77">
        <f>VLOOKUP(A7 &amp; " - " &amp; B7, 'superadmin configuration'!A:C, 2, FALSE)</f>
        <v>1000</v>
      </c>
    </row>
    <row r="8" spans="1:11">
      <c r="A8" s="77" t="s">
        <v>567</v>
      </c>
      <c r="B8" s="77" t="s">
        <v>568</v>
      </c>
      <c r="C8" s="78">
        <v>45431.794444444444</v>
      </c>
      <c r="D8" s="77">
        <v>1000</v>
      </c>
      <c r="E8" s="77" t="s">
        <v>560</v>
      </c>
      <c r="F8" s="77" t="s">
        <v>564</v>
      </c>
      <c r="G8" s="77" t="s">
        <v>561</v>
      </c>
      <c r="H8" s="77" t="s">
        <v>578</v>
      </c>
      <c r="I8" s="77" t="s">
        <v>579</v>
      </c>
      <c r="J8" s="77" t="s">
        <v>580</v>
      </c>
      <c r="K8" s="77">
        <f>VLOOKUP(A8 &amp; " - " &amp; B8, 'superadmin configuration'!A:C, 2, FALSE)</f>
        <v>500</v>
      </c>
    </row>
    <row r="9" spans="1:11">
      <c r="A9" s="77" t="s">
        <v>581</v>
      </c>
      <c r="B9" s="77" t="s">
        <v>582</v>
      </c>
      <c r="C9" s="78">
        <v>45431.709722222222</v>
      </c>
      <c r="D9" s="77">
        <v>1000</v>
      </c>
      <c r="E9" s="77" t="s">
        <v>560</v>
      </c>
      <c r="F9" s="77" t="s">
        <v>361</v>
      </c>
      <c r="G9" s="77" t="s">
        <v>561</v>
      </c>
      <c r="H9" s="77" t="s">
        <v>583</v>
      </c>
      <c r="I9" s="77" t="s">
        <v>584</v>
      </c>
      <c r="J9" s="77" t="s">
        <v>369</v>
      </c>
      <c r="K9" s="77">
        <f>VLOOKUP(A9 &amp; " - " &amp; B9, 'superadmin configuration'!A:C, 2, FALSE)</f>
        <v>850</v>
      </c>
    </row>
    <row r="10" spans="1:11">
      <c r="A10" s="77" t="s">
        <v>412</v>
      </c>
      <c r="B10" s="77" t="s">
        <v>585</v>
      </c>
      <c r="C10" s="78">
        <v>45431.666666666664</v>
      </c>
      <c r="D10" s="77">
        <v>300</v>
      </c>
      <c r="E10" s="77" t="s">
        <v>560</v>
      </c>
      <c r="F10" s="77" t="s">
        <v>361</v>
      </c>
      <c r="G10" s="77" t="s">
        <v>561</v>
      </c>
      <c r="H10" s="77" t="s">
        <v>586</v>
      </c>
      <c r="I10" s="77" t="s">
        <v>587</v>
      </c>
      <c r="J10" s="77" t="s">
        <v>369</v>
      </c>
      <c r="K10" s="77">
        <f>VLOOKUP(A10 &amp; " - " &amp; B10, 'superadmin configuration'!A:C, 2, FALSE)</f>
        <v>300</v>
      </c>
    </row>
    <row r="11" spans="1:11">
      <c r="A11" s="77" t="s">
        <v>412</v>
      </c>
      <c r="B11" s="77" t="s">
        <v>585</v>
      </c>
      <c r="C11" s="78">
        <v>45431.660416666666</v>
      </c>
      <c r="D11" s="77">
        <v>300</v>
      </c>
      <c r="E11" s="77" t="s">
        <v>560</v>
      </c>
      <c r="F11" s="77" t="s">
        <v>361</v>
      </c>
      <c r="G11" s="77" t="s">
        <v>561</v>
      </c>
      <c r="H11" s="77" t="s">
        <v>588</v>
      </c>
      <c r="I11" s="77" t="s">
        <v>589</v>
      </c>
      <c r="J11" s="77" t="s">
        <v>369</v>
      </c>
      <c r="K11" s="77">
        <f>VLOOKUP(A11 &amp; " - " &amp; B11, 'superadmin configuration'!A:C, 2, FALSE)</f>
        <v>300</v>
      </c>
    </row>
    <row r="12" spans="1:11">
      <c r="A12" s="77" t="s">
        <v>139</v>
      </c>
      <c r="B12" s="77" t="s">
        <v>571</v>
      </c>
      <c r="C12" s="78">
        <v>45431.504861111112</v>
      </c>
      <c r="D12" s="77">
        <v>500</v>
      </c>
      <c r="E12" s="77" t="s">
        <v>560</v>
      </c>
      <c r="F12" s="77" t="s">
        <v>564</v>
      </c>
      <c r="G12" s="77" t="s">
        <v>561</v>
      </c>
      <c r="H12" s="77" t="s">
        <v>590</v>
      </c>
      <c r="I12" s="77" t="s">
        <v>591</v>
      </c>
      <c r="J12" s="77" t="s">
        <v>369</v>
      </c>
      <c r="K12" s="77">
        <f>VLOOKUP(A12 &amp; " - " &amp; B12, 'superadmin configuration'!A:C, 2, FALSE)</f>
        <v>500</v>
      </c>
    </row>
    <row r="13" spans="1:11">
      <c r="A13" s="77" t="s">
        <v>559</v>
      </c>
      <c r="B13" s="77" t="s">
        <v>246</v>
      </c>
      <c r="C13" s="78">
        <v>45430.90902777778</v>
      </c>
      <c r="D13" s="77">
        <v>500</v>
      </c>
      <c r="E13" s="77" t="s">
        <v>560</v>
      </c>
      <c r="F13" s="77" t="s">
        <v>564</v>
      </c>
      <c r="G13" s="77" t="s">
        <v>561</v>
      </c>
      <c r="H13" s="77" t="s">
        <v>592</v>
      </c>
      <c r="I13" s="77" t="s">
        <v>593</v>
      </c>
      <c r="J13" s="77" t="s">
        <v>369</v>
      </c>
      <c r="K13" s="77">
        <f>VLOOKUP(A13 &amp; " - " &amp; B13, 'superadmin configuration'!A:C, 2, FALSE)</f>
        <v>500</v>
      </c>
    </row>
    <row r="14" spans="1:11">
      <c r="A14" s="77" t="s">
        <v>559</v>
      </c>
      <c r="B14" s="77" t="s">
        <v>189</v>
      </c>
      <c r="C14" s="78">
        <v>45430.90902777778</v>
      </c>
      <c r="D14" s="77">
        <v>500</v>
      </c>
      <c r="E14" s="77" t="s">
        <v>560</v>
      </c>
      <c r="F14" s="77" t="s">
        <v>564</v>
      </c>
      <c r="G14" s="77" t="s">
        <v>561</v>
      </c>
      <c r="H14" s="77" t="s">
        <v>594</v>
      </c>
      <c r="I14" s="77" t="s">
        <v>595</v>
      </c>
      <c r="J14" s="77" t="s">
        <v>369</v>
      </c>
      <c r="K14" s="77">
        <f>VLOOKUP(A14 &amp; " - " &amp; B14, 'superadmin configuration'!A:C, 2, FALSE)</f>
        <v>500</v>
      </c>
    </row>
    <row r="15" spans="1:11">
      <c r="A15" s="77" t="s">
        <v>596</v>
      </c>
      <c r="B15" s="77" t="s">
        <v>128</v>
      </c>
      <c r="C15" s="78">
        <v>45430.84652777778</v>
      </c>
      <c r="D15" s="77">
        <v>2000</v>
      </c>
      <c r="E15" s="77" t="s">
        <v>560</v>
      </c>
      <c r="F15" s="77" t="s">
        <v>564</v>
      </c>
      <c r="G15" s="77" t="s">
        <v>561</v>
      </c>
      <c r="H15" s="77" t="s">
        <v>597</v>
      </c>
      <c r="I15" s="77" t="s">
        <v>598</v>
      </c>
      <c r="J15" s="77" t="s">
        <v>369</v>
      </c>
      <c r="K15" s="77">
        <f>VLOOKUP(A15 &amp; " - " &amp; B15, 'superadmin configuration'!A:C, 2, FALSE)</f>
        <v>2000</v>
      </c>
    </row>
    <row r="16" spans="1:11">
      <c r="A16" s="77" t="s">
        <v>596</v>
      </c>
      <c r="B16" s="77" t="s">
        <v>128</v>
      </c>
      <c r="C16" s="78">
        <v>45430.749305555553</v>
      </c>
      <c r="D16" s="77">
        <v>1500</v>
      </c>
      <c r="E16" s="77" t="s">
        <v>560</v>
      </c>
      <c r="F16" s="77" t="s">
        <v>564</v>
      </c>
      <c r="G16" s="77" t="s">
        <v>561</v>
      </c>
      <c r="H16" s="77" t="s">
        <v>599</v>
      </c>
      <c r="I16" s="77" t="s">
        <v>600</v>
      </c>
      <c r="J16" s="77" t="s">
        <v>369</v>
      </c>
      <c r="K16" s="77">
        <f>VLOOKUP(A16 &amp; " - " &amp; B16, 'superadmin configuration'!A:C, 2, FALSE)</f>
        <v>2000</v>
      </c>
    </row>
    <row r="17" spans="1:11">
      <c r="A17" s="77" t="s">
        <v>601</v>
      </c>
      <c r="B17" s="77" t="s">
        <v>602</v>
      </c>
      <c r="C17" s="78">
        <v>45430.742361111108</v>
      </c>
      <c r="D17" s="77">
        <v>500</v>
      </c>
      <c r="E17" s="77" t="s">
        <v>560</v>
      </c>
      <c r="F17" s="77" t="s">
        <v>564</v>
      </c>
      <c r="G17" s="77" t="s">
        <v>561</v>
      </c>
      <c r="H17" s="77" t="s">
        <v>603</v>
      </c>
      <c r="I17" s="77" t="s">
        <v>604</v>
      </c>
      <c r="J17" s="77" t="s">
        <v>369</v>
      </c>
      <c r="K17" s="77">
        <f>VLOOKUP(A17 &amp; " - " &amp; B17, 'superadmin configuration'!A:C, 2, FALSE)</f>
        <v>500</v>
      </c>
    </row>
    <row r="18" spans="1:11">
      <c r="A18" s="77" t="s">
        <v>601</v>
      </c>
      <c r="B18" s="77" t="s">
        <v>602</v>
      </c>
      <c r="C18" s="78">
        <v>45430.714583333334</v>
      </c>
      <c r="D18" s="77">
        <v>400</v>
      </c>
      <c r="E18" s="77" t="s">
        <v>560</v>
      </c>
      <c r="F18" s="77" t="s">
        <v>564</v>
      </c>
      <c r="G18" s="77" t="s">
        <v>561</v>
      </c>
      <c r="H18" s="77" t="s">
        <v>605</v>
      </c>
      <c r="I18" s="77" t="s">
        <v>606</v>
      </c>
      <c r="J18" s="77" t="s">
        <v>369</v>
      </c>
      <c r="K18" s="77">
        <f>VLOOKUP(A18 &amp; " - " &amp; B18, 'superadmin configuration'!A:C, 2, FALSE)</f>
        <v>500</v>
      </c>
    </row>
    <row r="19" spans="1:11">
      <c r="A19" s="77" t="s">
        <v>476</v>
      </c>
      <c r="B19" s="77" t="s">
        <v>476</v>
      </c>
      <c r="C19" s="78">
        <v>45430.616666666669</v>
      </c>
      <c r="D19" s="77">
        <v>600</v>
      </c>
      <c r="E19" s="77" t="s">
        <v>560</v>
      </c>
      <c r="F19" s="77" t="s">
        <v>564</v>
      </c>
      <c r="G19" s="77" t="s">
        <v>561</v>
      </c>
      <c r="H19" s="77" t="s">
        <v>607</v>
      </c>
      <c r="I19" s="77" t="s">
        <v>608</v>
      </c>
      <c r="J19" s="77" t="s">
        <v>369</v>
      </c>
      <c r="K19" s="77">
        <f>VLOOKUP(A19 &amp; " - " &amp; B19, 'superadmin configuration'!A:C, 2, FALSE)</f>
        <v>500</v>
      </c>
    </row>
    <row r="20" spans="1:11">
      <c r="A20" s="77" t="s">
        <v>412</v>
      </c>
      <c r="B20" s="77" t="s">
        <v>585</v>
      </c>
      <c r="C20" s="78">
        <v>45430.572916666664</v>
      </c>
      <c r="D20" s="77">
        <v>1000</v>
      </c>
      <c r="E20" s="77" t="s">
        <v>560</v>
      </c>
      <c r="F20" s="77" t="s">
        <v>361</v>
      </c>
      <c r="G20" s="77" t="s">
        <v>561</v>
      </c>
      <c r="H20" s="77" t="s">
        <v>609</v>
      </c>
      <c r="I20" s="77" t="s">
        <v>610</v>
      </c>
      <c r="J20" s="77" t="s">
        <v>369</v>
      </c>
      <c r="K20" s="77">
        <f>VLOOKUP(A20 &amp; " - " &amp; B20, 'superadmin configuration'!A:C, 2, FALSE)</f>
        <v>300</v>
      </c>
    </row>
    <row r="21" spans="1:11">
      <c r="A21" s="77" t="s">
        <v>515</v>
      </c>
      <c r="B21" s="77" t="s">
        <v>516</v>
      </c>
      <c r="C21" s="78">
        <v>45430.551388888889</v>
      </c>
      <c r="D21" s="77">
        <v>1000</v>
      </c>
      <c r="E21" s="77" t="s">
        <v>560</v>
      </c>
      <c r="F21" s="77" t="s">
        <v>564</v>
      </c>
      <c r="G21" s="77" t="s">
        <v>561</v>
      </c>
      <c r="H21" s="77" t="s">
        <v>611</v>
      </c>
      <c r="I21" s="77" t="s">
        <v>612</v>
      </c>
      <c r="J21" s="77" t="s">
        <v>369</v>
      </c>
      <c r="K21" s="77">
        <f>VLOOKUP(A21 &amp; " - " &amp; B21, 'superadmin configuration'!A:C, 2, FALSE)</f>
        <v>1000</v>
      </c>
    </row>
    <row r="22" spans="1:11">
      <c r="A22" s="77" t="s">
        <v>613</v>
      </c>
      <c r="B22" s="77" t="s">
        <v>613</v>
      </c>
      <c r="C22" s="78">
        <v>45430.474999999999</v>
      </c>
      <c r="D22" s="77">
        <v>100</v>
      </c>
      <c r="E22" s="77" t="s">
        <v>560</v>
      </c>
      <c r="F22" s="77" t="s">
        <v>361</v>
      </c>
      <c r="G22" s="77" t="s">
        <v>614</v>
      </c>
      <c r="H22" s="77" t="s">
        <v>615</v>
      </c>
      <c r="I22" s="77" t="s">
        <v>616</v>
      </c>
      <c r="J22" s="77" t="s">
        <v>617</v>
      </c>
      <c r="K22" s="77">
        <f>VLOOKUP(A22 &amp; " - " &amp; B22, 'superadmin configuration'!A:C, 2, FALSE)</f>
        <v>0</v>
      </c>
    </row>
    <row r="23" spans="1:11">
      <c r="A23" s="77" t="s">
        <v>613</v>
      </c>
      <c r="B23" s="77" t="s">
        <v>613</v>
      </c>
      <c r="C23" s="78">
        <v>45430.474305555559</v>
      </c>
      <c r="D23" s="77">
        <v>100</v>
      </c>
      <c r="E23" s="77" t="s">
        <v>560</v>
      </c>
      <c r="F23" s="77" t="s">
        <v>564</v>
      </c>
      <c r="G23" s="77" t="s">
        <v>561</v>
      </c>
      <c r="H23" s="77" t="s">
        <v>618</v>
      </c>
      <c r="I23" s="77" t="s">
        <v>619</v>
      </c>
      <c r="J23" s="77" t="s">
        <v>617</v>
      </c>
      <c r="K23" s="77">
        <f>VLOOKUP(A23 &amp; " - " &amp; B23, 'superadmin configuration'!A:C, 2, FALSE)</f>
        <v>0</v>
      </c>
    </row>
    <row r="24" spans="1:11">
      <c r="A24" s="77" t="s">
        <v>476</v>
      </c>
      <c r="B24" s="77" t="s">
        <v>476</v>
      </c>
      <c r="C24" s="78">
        <v>45429.946527777778</v>
      </c>
      <c r="D24" s="77">
        <v>500</v>
      </c>
      <c r="E24" s="77" t="s">
        <v>560</v>
      </c>
      <c r="F24" s="77" t="s">
        <v>564</v>
      </c>
      <c r="G24" s="77" t="s">
        <v>561</v>
      </c>
      <c r="H24" s="77" t="s">
        <v>620</v>
      </c>
      <c r="I24" s="77" t="s">
        <v>621</v>
      </c>
      <c r="J24" s="77" t="s">
        <v>369</v>
      </c>
      <c r="K24" s="77">
        <f>VLOOKUP(A24 &amp; " - " &amp; B24, 'superadmin configuration'!A:C, 2, FALSE)</f>
        <v>500</v>
      </c>
    </row>
    <row r="25" spans="1:11">
      <c r="A25" s="77" t="s">
        <v>622</v>
      </c>
      <c r="B25" s="77" t="s">
        <v>623</v>
      </c>
      <c r="C25" s="78">
        <v>45429.911111111112</v>
      </c>
      <c r="D25" s="77">
        <v>1000</v>
      </c>
      <c r="E25" s="77" t="s">
        <v>560</v>
      </c>
      <c r="F25" s="77" t="s">
        <v>564</v>
      </c>
      <c r="G25" s="77" t="s">
        <v>561</v>
      </c>
      <c r="H25" s="77" t="s">
        <v>624</v>
      </c>
      <c r="I25" s="77" t="s">
        <v>625</v>
      </c>
      <c r="J25" s="77" t="s">
        <v>626</v>
      </c>
      <c r="K25" s="77">
        <f>VLOOKUP(A25 &amp; " - " &amp; B25, 'superadmin configuration'!A:C, 2, FALSE)</f>
        <v>500</v>
      </c>
    </row>
    <row r="26" spans="1:11">
      <c r="A26" s="77" t="s">
        <v>515</v>
      </c>
      <c r="B26" s="77" t="s">
        <v>516</v>
      </c>
      <c r="C26" s="78">
        <v>45429.806250000001</v>
      </c>
      <c r="D26" s="77">
        <v>1000</v>
      </c>
      <c r="E26" s="77" t="s">
        <v>560</v>
      </c>
      <c r="F26" s="77" t="s">
        <v>564</v>
      </c>
      <c r="G26" s="77" t="s">
        <v>561</v>
      </c>
      <c r="H26" s="77" t="s">
        <v>627</v>
      </c>
      <c r="I26" s="77" t="s">
        <v>628</v>
      </c>
      <c r="J26" s="77" t="s">
        <v>369</v>
      </c>
      <c r="K26" s="77">
        <f>VLOOKUP(A26 &amp; " - " &amp; B26, 'superadmin configuration'!A:C, 2, FALSE)</f>
        <v>1000</v>
      </c>
    </row>
    <row r="27" spans="1:11">
      <c r="A27" s="77" t="s">
        <v>515</v>
      </c>
      <c r="B27" s="77" t="s">
        <v>516</v>
      </c>
      <c r="C27" s="78">
        <v>45429.736111111109</v>
      </c>
      <c r="D27" s="77">
        <v>5000</v>
      </c>
      <c r="E27" s="77" t="s">
        <v>560</v>
      </c>
      <c r="F27" s="77" t="s">
        <v>564</v>
      </c>
      <c r="G27" s="77" t="s">
        <v>561</v>
      </c>
      <c r="H27" s="77" t="s">
        <v>629</v>
      </c>
      <c r="I27" s="77" t="s">
        <v>630</v>
      </c>
      <c r="J27" s="77" t="s">
        <v>369</v>
      </c>
      <c r="K27" s="77">
        <f>VLOOKUP(A27 &amp; " - " &amp; B27, 'superadmin configuration'!A:C, 2, FALSE)</f>
        <v>1000</v>
      </c>
    </row>
    <row r="28" spans="1:11">
      <c r="A28" s="77" t="s">
        <v>559</v>
      </c>
      <c r="B28" s="77" t="s">
        <v>278</v>
      </c>
      <c r="C28" s="78">
        <v>45429.67291666667</v>
      </c>
      <c r="D28" s="77">
        <v>100</v>
      </c>
      <c r="E28" s="77" t="s">
        <v>560</v>
      </c>
      <c r="F28" s="77" t="s">
        <v>361</v>
      </c>
      <c r="G28" s="77" t="s">
        <v>561</v>
      </c>
      <c r="H28" s="77" t="s">
        <v>631</v>
      </c>
      <c r="I28" s="77" t="s">
        <v>632</v>
      </c>
      <c r="J28" s="77" t="s">
        <v>617</v>
      </c>
      <c r="K28" s="77">
        <f>VLOOKUP(A28 &amp; " - " &amp; B28, 'superadmin configuration'!A:C, 2, FALSE)</f>
        <v>500</v>
      </c>
    </row>
    <row r="29" spans="1:11">
      <c r="A29" s="77" t="s">
        <v>596</v>
      </c>
      <c r="B29" s="77" t="s">
        <v>128</v>
      </c>
      <c r="C29" s="78">
        <v>45429.664583333331</v>
      </c>
      <c r="D29" s="77">
        <v>2000</v>
      </c>
      <c r="E29" s="77" t="s">
        <v>560</v>
      </c>
      <c r="F29" s="77" t="s">
        <v>564</v>
      </c>
      <c r="G29" s="77" t="s">
        <v>561</v>
      </c>
      <c r="H29" s="77" t="s">
        <v>633</v>
      </c>
      <c r="I29" s="77" t="s">
        <v>634</v>
      </c>
      <c r="J29" s="77" t="s">
        <v>369</v>
      </c>
      <c r="K29" s="77">
        <f>VLOOKUP(A29 &amp; " - " &amp; B29, 'superadmin configuration'!A:C, 2, FALSE)</f>
        <v>2000</v>
      </c>
    </row>
    <row r="30" spans="1:11">
      <c r="A30" s="77" t="s">
        <v>596</v>
      </c>
      <c r="B30" s="77" t="s">
        <v>128</v>
      </c>
      <c r="C30" s="78">
        <v>45429.633333333331</v>
      </c>
      <c r="D30" s="77">
        <v>1000</v>
      </c>
      <c r="E30" s="77" t="s">
        <v>560</v>
      </c>
      <c r="F30" s="77" t="s">
        <v>564</v>
      </c>
      <c r="G30" s="77" t="s">
        <v>561</v>
      </c>
      <c r="H30" s="77" t="s">
        <v>635</v>
      </c>
      <c r="I30" s="77" t="s">
        <v>636</v>
      </c>
      <c r="J30" s="77" t="s">
        <v>369</v>
      </c>
      <c r="K30" s="77">
        <f>VLOOKUP(A30 &amp; " - " &amp; B30, 'superadmin configuration'!A:C, 2, FALSE)</f>
        <v>2000</v>
      </c>
    </row>
    <row r="31" spans="1:11">
      <c r="A31" s="77" t="s">
        <v>567</v>
      </c>
      <c r="B31" s="77" t="s">
        <v>568</v>
      </c>
      <c r="C31" s="78">
        <v>45429.617361111108</v>
      </c>
      <c r="D31" s="77">
        <v>2000</v>
      </c>
      <c r="E31" s="77" t="s">
        <v>560</v>
      </c>
      <c r="F31" s="77" t="s">
        <v>564</v>
      </c>
      <c r="G31" s="77" t="s">
        <v>561</v>
      </c>
      <c r="H31" s="77" t="s">
        <v>637</v>
      </c>
      <c r="I31" s="77" t="s">
        <v>638</v>
      </c>
      <c r="J31" s="77" t="s">
        <v>369</v>
      </c>
      <c r="K31" s="77">
        <f>VLOOKUP(A31 &amp; " - " &amp; B31, 'superadmin configuration'!A:C, 2, FALSE)</f>
        <v>500</v>
      </c>
    </row>
    <row r="32" spans="1:11">
      <c r="A32" s="77" t="s">
        <v>567</v>
      </c>
      <c r="B32" s="77" t="s">
        <v>568</v>
      </c>
      <c r="C32" s="78">
        <v>45429.580555555556</v>
      </c>
      <c r="D32" s="77">
        <v>500</v>
      </c>
      <c r="E32" s="77" t="s">
        <v>560</v>
      </c>
      <c r="F32" s="77" t="s">
        <v>564</v>
      </c>
      <c r="G32" s="77" t="s">
        <v>561</v>
      </c>
      <c r="H32" s="77" t="s">
        <v>639</v>
      </c>
      <c r="I32" s="77" t="s">
        <v>640</v>
      </c>
      <c r="J32" s="77" t="s">
        <v>369</v>
      </c>
      <c r="K32" s="77">
        <f>VLOOKUP(A32 &amp; " - " &amp; B32, 'superadmin configuration'!A:C, 2, FALSE)</f>
        <v>500</v>
      </c>
    </row>
    <row r="33" spans="1:11">
      <c r="A33" s="77" t="s">
        <v>641</v>
      </c>
      <c r="B33" s="77" t="s">
        <v>642</v>
      </c>
      <c r="C33" s="78">
        <v>45429.573611111111</v>
      </c>
      <c r="D33" s="77">
        <v>1000</v>
      </c>
      <c r="E33" s="77" t="s">
        <v>560</v>
      </c>
      <c r="F33" s="77" t="s">
        <v>564</v>
      </c>
      <c r="G33" s="77" t="s">
        <v>561</v>
      </c>
      <c r="H33" s="77" t="s">
        <v>643</v>
      </c>
      <c r="I33" s="77" t="s">
        <v>644</v>
      </c>
      <c r="J33" s="77" t="s">
        <v>369</v>
      </c>
      <c r="K33" s="77">
        <f>VLOOKUP(A33 &amp; " - " &amp; B33, 'superadmin configuration'!A:C, 2, FALSE)</f>
        <v>1000</v>
      </c>
    </row>
    <row r="34" spans="1:11">
      <c r="A34" s="77" t="s">
        <v>515</v>
      </c>
      <c r="B34" s="77" t="s">
        <v>516</v>
      </c>
      <c r="C34" s="78">
        <v>45429.533333333333</v>
      </c>
      <c r="D34" s="77">
        <v>1000</v>
      </c>
      <c r="E34" s="77" t="s">
        <v>560</v>
      </c>
      <c r="F34" s="77" t="s">
        <v>564</v>
      </c>
      <c r="G34" s="77" t="s">
        <v>561</v>
      </c>
      <c r="H34" s="77" t="s">
        <v>645</v>
      </c>
      <c r="I34" s="77" t="s">
        <v>646</v>
      </c>
      <c r="J34" s="77" t="s">
        <v>369</v>
      </c>
      <c r="K34" s="77">
        <f>VLOOKUP(A34 &amp; " - " &amp; B34, 'superadmin configuration'!A:C, 2, FALSE)</f>
        <v>1000</v>
      </c>
    </row>
    <row r="35" spans="1:11">
      <c r="A35" s="77" t="s">
        <v>139</v>
      </c>
      <c r="B35" s="77" t="s">
        <v>571</v>
      </c>
      <c r="C35" s="78">
        <v>45429.508333333331</v>
      </c>
      <c r="D35" s="77">
        <v>1000</v>
      </c>
      <c r="E35" s="77" t="s">
        <v>560</v>
      </c>
      <c r="F35" s="77" t="s">
        <v>564</v>
      </c>
      <c r="G35" s="77" t="s">
        <v>561</v>
      </c>
      <c r="H35" s="77" t="s">
        <v>647</v>
      </c>
      <c r="I35" s="77" t="s">
        <v>648</v>
      </c>
      <c r="J35" s="77" t="s">
        <v>369</v>
      </c>
      <c r="K35" s="77">
        <f>VLOOKUP(A35 &amp; " - " &amp; B35, 'superadmin configuration'!A:C, 2, FALSE)</f>
        <v>500</v>
      </c>
    </row>
    <row r="36" spans="1:11">
      <c r="A36" s="77" t="s">
        <v>567</v>
      </c>
      <c r="B36" s="77" t="s">
        <v>568</v>
      </c>
      <c r="C36" s="78">
        <v>45429.460416666669</v>
      </c>
      <c r="D36" s="77">
        <v>1000</v>
      </c>
      <c r="E36" s="77" t="s">
        <v>560</v>
      </c>
      <c r="F36" s="77" t="s">
        <v>564</v>
      </c>
      <c r="G36" s="77" t="s">
        <v>561</v>
      </c>
      <c r="H36" s="77" t="s">
        <v>649</v>
      </c>
      <c r="I36" s="77" t="s">
        <v>650</v>
      </c>
      <c r="J36" s="77" t="s">
        <v>369</v>
      </c>
      <c r="K36" s="77">
        <f>VLOOKUP(A36 &amp; " - " &amp; B36, 'superadmin configuration'!A:C, 2, FALSE)</f>
        <v>500</v>
      </c>
    </row>
    <row r="37" spans="1:11">
      <c r="A37" s="77" t="s">
        <v>596</v>
      </c>
      <c r="B37" s="77" t="s">
        <v>128</v>
      </c>
      <c r="C37" s="78">
        <v>45428.820833333331</v>
      </c>
      <c r="D37" s="77">
        <v>3000</v>
      </c>
      <c r="E37" s="77" t="s">
        <v>560</v>
      </c>
      <c r="F37" s="77" t="s">
        <v>564</v>
      </c>
      <c r="G37" s="77" t="s">
        <v>561</v>
      </c>
      <c r="H37" s="77" t="s">
        <v>651</v>
      </c>
      <c r="I37" s="77" t="s">
        <v>652</v>
      </c>
      <c r="J37" s="77" t="s">
        <v>369</v>
      </c>
      <c r="K37" s="77">
        <f>VLOOKUP(A37 &amp; " - " &amp; B37, 'superadmin configuration'!A:C, 2, FALSE)</f>
        <v>2000</v>
      </c>
    </row>
    <row r="38" spans="1:11">
      <c r="A38" s="77" t="s">
        <v>567</v>
      </c>
      <c r="B38" s="77" t="s">
        <v>568</v>
      </c>
      <c r="C38" s="78">
        <v>45428.813888888886</v>
      </c>
      <c r="D38" s="77">
        <v>2000</v>
      </c>
      <c r="E38" s="77" t="s">
        <v>560</v>
      </c>
      <c r="F38" s="77" t="s">
        <v>564</v>
      </c>
      <c r="G38" s="77" t="s">
        <v>561</v>
      </c>
      <c r="H38" s="77" t="s">
        <v>653</v>
      </c>
      <c r="I38" s="77" t="s">
        <v>654</v>
      </c>
      <c r="J38" s="77" t="s">
        <v>369</v>
      </c>
      <c r="K38" s="77">
        <f>VLOOKUP(A38 &amp; " - " &amp; B38, 'superadmin configuration'!A:C, 2, FALSE)</f>
        <v>500</v>
      </c>
    </row>
    <row r="39" spans="1:11">
      <c r="A39" s="77" t="s">
        <v>567</v>
      </c>
      <c r="B39" s="77" t="s">
        <v>655</v>
      </c>
      <c r="C39" s="78">
        <v>45428.646527777775</v>
      </c>
      <c r="D39" s="77">
        <v>500</v>
      </c>
      <c r="E39" s="77" t="s">
        <v>560</v>
      </c>
      <c r="F39" s="77" t="s">
        <v>564</v>
      </c>
      <c r="G39" s="77" t="s">
        <v>561</v>
      </c>
      <c r="H39" s="77" t="s">
        <v>656</v>
      </c>
      <c r="I39" s="77" t="s">
        <v>657</v>
      </c>
      <c r="J39" s="77" t="s">
        <v>369</v>
      </c>
      <c r="K39" s="77">
        <f>VLOOKUP(A39 &amp; " - " &amp; B39, 'superadmin configuration'!A:C, 2, FALSE)</f>
        <v>1000</v>
      </c>
    </row>
    <row r="40" spans="1:11">
      <c r="A40" s="77" t="s">
        <v>567</v>
      </c>
      <c r="B40" s="77" t="s">
        <v>568</v>
      </c>
      <c r="C40" s="78">
        <v>45428.61041666667</v>
      </c>
      <c r="D40" s="77">
        <v>1000</v>
      </c>
      <c r="E40" s="77" t="s">
        <v>560</v>
      </c>
      <c r="F40" s="77" t="s">
        <v>564</v>
      </c>
      <c r="G40" s="77" t="s">
        <v>561</v>
      </c>
      <c r="H40" s="77" t="s">
        <v>658</v>
      </c>
      <c r="I40" s="77" t="s">
        <v>659</v>
      </c>
      <c r="J40" s="77" t="s">
        <v>369</v>
      </c>
      <c r="K40" s="77">
        <f>VLOOKUP(A40 &amp; " - " &amp; B40, 'superadmin configuration'!A:C, 2, FALSE)</f>
        <v>500</v>
      </c>
    </row>
    <row r="41" spans="1:11">
      <c r="A41" s="77" t="s">
        <v>567</v>
      </c>
      <c r="B41" s="77" t="s">
        <v>568</v>
      </c>
      <c r="C41" s="78">
        <v>45428.409722222219</v>
      </c>
      <c r="D41" s="77">
        <v>500</v>
      </c>
      <c r="E41" s="77" t="s">
        <v>560</v>
      </c>
      <c r="F41" s="77" t="s">
        <v>564</v>
      </c>
      <c r="G41" s="77" t="s">
        <v>561</v>
      </c>
      <c r="H41" s="77" t="s">
        <v>660</v>
      </c>
      <c r="I41" s="77" t="s">
        <v>661</v>
      </c>
      <c r="J41" s="77" t="s">
        <v>369</v>
      </c>
      <c r="K41" s="77">
        <f>VLOOKUP(A41 &amp; " - " &amp; B41, 'superadmin configuration'!A:C, 2, FALSE)</f>
        <v>500</v>
      </c>
    </row>
    <row r="42" spans="1:11">
      <c r="A42" s="77" t="s">
        <v>567</v>
      </c>
      <c r="B42" s="77" t="s">
        <v>568</v>
      </c>
      <c r="C42" s="78">
        <v>45428.409722222219</v>
      </c>
      <c r="D42" s="77">
        <v>500</v>
      </c>
      <c r="E42" s="77" t="s">
        <v>560</v>
      </c>
      <c r="F42" s="77" t="s">
        <v>564</v>
      </c>
      <c r="G42" s="77" t="s">
        <v>561</v>
      </c>
      <c r="H42" s="77" t="s">
        <v>662</v>
      </c>
      <c r="I42" s="77" t="s">
        <v>663</v>
      </c>
      <c r="J42" s="77" t="s">
        <v>369</v>
      </c>
      <c r="K42" s="77">
        <f>VLOOKUP(A42 &amp; " - " &amp; B42, 'superadmin configuration'!A:C, 2, FALSE)</f>
        <v>500</v>
      </c>
    </row>
    <row r="43" spans="1:11">
      <c r="A43" s="77" t="s">
        <v>596</v>
      </c>
      <c r="B43" s="77" t="s">
        <v>128</v>
      </c>
      <c r="C43" s="78">
        <v>45427.947222222225</v>
      </c>
      <c r="D43" s="77">
        <v>4000</v>
      </c>
      <c r="E43" s="77" t="s">
        <v>560</v>
      </c>
      <c r="F43" s="77" t="s">
        <v>361</v>
      </c>
      <c r="G43" s="77" t="s">
        <v>561</v>
      </c>
      <c r="H43" s="77" t="s">
        <v>664</v>
      </c>
      <c r="I43" s="77" t="s">
        <v>665</v>
      </c>
      <c r="J43" s="77" t="s">
        <v>369</v>
      </c>
      <c r="K43" s="77">
        <f>VLOOKUP(A43 &amp; " - " &amp; B43, 'superadmin configuration'!A:C, 2, FALSE)</f>
        <v>2000</v>
      </c>
    </row>
    <row r="44" spans="1:11">
      <c r="A44" s="77" t="s">
        <v>567</v>
      </c>
      <c r="B44" s="77" t="s">
        <v>568</v>
      </c>
      <c r="C44" s="78">
        <v>45427.811805555553</v>
      </c>
      <c r="D44" s="77">
        <v>500</v>
      </c>
      <c r="E44" s="77" t="s">
        <v>560</v>
      </c>
      <c r="F44" s="77" t="s">
        <v>564</v>
      </c>
      <c r="G44" s="77" t="s">
        <v>561</v>
      </c>
      <c r="H44" s="77" t="s">
        <v>666</v>
      </c>
      <c r="I44" s="77" t="s">
        <v>667</v>
      </c>
      <c r="J44" s="77" t="s">
        <v>369</v>
      </c>
      <c r="K44" s="77">
        <f>VLOOKUP(A44 &amp; " - " &amp; B44, 'superadmin configuration'!A:C, 2, FALSE)</f>
        <v>500</v>
      </c>
    </row>
    <row r="45" spans="1:11">
      <c r="A45" s="77" t="s">
        <v>596</v>
      </c>
      <c r="B45" s="77" t="s">
        <v>128</v>
      </c>
      <c r="C45" s="78">
        <v>45427.761805555558</v>
      </c>
      <c r="D45" s="77">
        <v>3000</v>
      </c>
      <c r="E45" s="77" t="s">
        <v>560</v>
      </c>
      <c r="F45" s="77" t="s">
        <v>564</v>
      </c>
      <c r="G45" s="77" t="s">
        <v>561</v>
      </c>
      <c r="H45" s="77" t="s">
        <v>668</v>
      </c>
      <c r="I45" s="77" t="s">
        <v>669</v>
      </c>
      <c r="J45" s="77" t="s">
        <v>369</v>
      </c>
      <c r="K45" s="77">
        <f>VLOOKUP(A45 &amp; " - " &amp; B45, 'superadmin configuration'!A:C, 2, FALSE)</f>
        <v>2000</v>
      </c>
    </row>
    <row r="46" spans="1:11">
      <c r="A46" s="77" t="s">
        <v>567</v>
      </c>
      <c r="B46" s="77" t="s">
        <v>568</v>
      </c>
      <c r="C46" s="78">
        <v>45427.554166666669</v>
      </c>
      <c r="D46" s="77">
        <v>300</v>
      </c>
      <c r="E46" s="77" t="s">
        <v>560</v>
      </c>
      <c r="F46" s="77" t="s">
        <v>564</v>
      </c>
      <c r="G46" s="77" t="s">
        <v>561</v>
      </c>
      <c r="H46" s="77" t="s">
        <v>670</v>
      </c>
      <c r="I46" s="77" t="s">
        <v>671</v>
      </c>
      <c r="J46" s="77" t="s">
        <v>369</v>
      </c>
      <c r="K46" s="77">
        <f>VLOOKUP(A46 &amp; " - " &amp; B46, 'superadmin configuration'!A:C, 2, FALSE)</f>
        <v>500</v>
      </c>
    </row>
    <row r="47" spans="1:11">
      <c r="A47" s="77" t="s">
        <v>559</v>
      </c>
      <c r="B47" s="77" t="s">
        <v>135</v>
      </c>
      <c r="C47" s="78">
        <v>45427.497916666667</v>
      </c>
      <c r="D47" s="77">
        <v>100</v>
      </c>
      <c r="E47" s="77" t="s">
        <v>560</v>
      </c>
      <c r="F47" s="77" t="s">
        <v>564</v>
      </c>
      <c r="G47" s="77" t="s">
        <v>561</v>
      </c>
      <c r="H47" s="77" t="s">
        <v>672</v>
      </c>
      <c r="I47" s="77" t="s">
        <v>673</v>
      </c>
      <c r="J47" s="77" t="s">
        <v>617</v>
      </c>
      <c r="K47" s="77">
        <f>VLOOKUP(A47 &amp; " - " &amp; B47, 'superadmin configuration'!A:C, 2, FALSE)</f>
        <v>900</v>
      </c>
    </row>
    <row r="48" spans="1:11">
      <c r="A48" s="77" t="s">
        <v>476</v>
      </c>
      <c r="B48" s="77" t="s">
        <v>476</v>
      </c>
      <c r="C48" s="78">
        <v>45426.93472222222</v>
      </c>
      <c r="D48" s="77">
        <v>500</v>
      </c>
      <c r="E48" s="77" t="s">
        <v>560</v>
      </c>
      <c r="F48" s="77" t="s">
        <v>361</v>
      </c>
      <c r="G48" s="77" t="s">
        <v>561</v>
      </c>
      <c r="H48" s="77" t="s">
        <v>674</v>
      </c>
      <c r="I48" s="77" t="s">
        <v>675</v>
      </c>
      <c r="J48" s="77" t="s">
        <v>369</v>
      </c>
      <c r="K48" s="77">
        <f>VLOOKUP(A48 &amp; " - " &amp; B48, 'superadmin configuration'!A:C, 2, FALSE)</f>
        <v>500</v>
      </c>
    </row>
    <row r="49" spans="1:11">
      <c r="A49" s="77" t="s">
        <v>596</v>
      </c>
      <c r="B49" s="77" t="s">
        <v>128</v>
      </c>
      <c r="C49" s="78">
        <v>45426.911805555559</v>
      </c>
      <c r="D49" s="77">
        <v>3000</v>
      </c>
      <c r="E49" s="77" t="s">
        <v>560</v>
      </c>
      <c r="F49" s="77" t="s">
        <v>361</v>
      </c>
      <c r="G49" s="77" t="s">
        <v>561</v>
      </c>
      <c r="H49" s="77" t="s">
        <v>676</v>
      </c>
      <c r="I49" s="77" t="s">
        <v>677</v>
      </c>
      <c r="J49" s="77" t="s">
        <v>369</v>
      </c>
      <c r="K49" s="77">
        <f>VLOOKUP(A49 &amp; " - " &amp; B49, 'superadmin configuration'!A:C, 2, FALSE)</f>
        <v>2000</v>
      </c>
    </row>
    <row r="50" spans="1:11">
      <c r="A50" s="77" t="s">
        <v>515</v>
      </c>
      <c r="B50" s="77" t="s">
        <v>516</v>
      </c>
      <c r="C50" s="78">
        <v>45426.880555555559</v>
      </c>
      <c r="D50" s="77">
        <v>1000</v>
      </c>
      <c r="E50" s="77" t="s">
        <v>560</v>
      </c>
      <c r="F50" s="77" t="s">
        <v>564</v>
      </c>
      <c r="G50" s="77" t="s">
        <v>561</v>
      </c>
      <c r="H50" s="77" t="s">
        <v>678</v>
      </c>
      <c r="I50" s="77" t="s">
        <v>679</v>
      </c>
      <c r="J50" s="77" t="s">
        <v>369</v>
      </c>
      <c r="K50" s="77">
        <f>VLOOKUP(A50 &amp; " - " &amp; B50, 'superadmin configuration'!A:C, 2, FALSE)</f>
        <v>1000</v>
      </c>
    </row>
    <row r="51" spans="1:11">
      <c r="A51" s="77" t="s">
        <v>559</v>
      </c>
      <c r="B51" s="77" t="s">
        <v>278</v>
      </c>
      <c r="C51" s="78">
        <v>45426.720138888886</v>
      </c>
      <c r="D51" s="77">
        <v>100</v>
      </c>
      <c r="E51" s="77" t="s">
        <v>560</v>
      </c>
      <c r="F51" s="77" t="s">
        <v>564</v>
      </c>
      <c r="G51" s="77" t="s">
        <v>561</v>
      </c>
      <c r="H51" s="77" t="s">
        <v>680</v>
      </c>
      <c r="I51" s="77" t="s">
        <v>681</v>
      </c>
      <c r="J51" s="77" t="s">
        <v>617</v>
      </c>
      <c r="K51" s="77">
        <f>VLOOKUP(A51 &amp; " - " &amp; B51, 'superadmin configuration'!A:C, 2, FALSE)</f>
        <v>500</v>
      </c>
    </row>
    <row r="52" spans="1:11">
      <c r="A52" s="77" t="s">
        <v>682</v>
      </c>
      <c r="B52" s="77" t="s">
        <v>683</v>
      </c>
      <c r="C52" s="78">
        <v>45426.457638888889</v>
      </c>
      <c r="D52" s="77">
        <v>600</v>
      </c>
      <c r="E52" s="77" t="s">
        <v>560</v>
      </c>
      <c r="F52" s="77" t="s">
        <v>361</v>
      </c>
      <c r="G52" s="77" t="s">
        <v>561</v>
      </c>
      <c r="H52" s="77" t="s">
        <v>684</v>
      </c>
      <c r="I52" s="77" t="s">
        <v>685</v>
      </c>
      <c r="J52" s="77" t="s">
        <v>369</v>
      </c>
      <c r="K52" s="77">
        <f>VLOOKUP(A52 &amp; " - " &amp; B52, 'superadmin configuration'!A:C, 2, FALSE)</f>
        <v>1500</v>
      </c>
    </row>
    <row r="53" spans="1:11">
      <c r="A53" s="77" t="s">
        <v>596</v>
      </c>
      <c r="B53" s="77" t="s">
        <v>128</v>
      </c>
      <c r="C53" s="78">
        <v>45425.909722222219</v>
      </c>
      <c r="D53" s="77">
        <v>3000</v>
      </c>
      <c r="E53" s="77" t="s">
        <v>560</v>
      </c>
      <c r="F53" s="77" t="s">
        <v>564</v>
      </c>
      <c r="G53" s="77" t="s">
        <v>561</v>
      </c>
      <c r="H53" s="77" t="s">
        <v>686</v>
      </c>
      <c r="I53" s="77" t="s">
        <v>687</v>
      </c>
      <c r="J53" s="77" t="s">
        <v>369</v>
      </c>
      <c r="K53" s="77">
        <f>VLOOKUP(A53 &amp; " - " &amp; B53, 'superadmin configuration'!A:C, 2, FALSE)</f>
        <v>2000</v>
      </c>
    </row>
    <row r="54" spans="1:11">
      <c r="A54" s="77" t="s">
        <v>567</v>
      </c>
      <c r="B54" s="77" t="s">
        <v>568</v>
      </c>
      <c r="C54" s="78">
        <v>45425.734722222223</v>
      </c>
      <c r="D54" s="77">
        <v>500</v>
      </c>
      <c r="E54" s="77" t="s">
        <v>560</v>
      </c>
      <c r="F54" s="77" t="s">
        <v>564</v>
      </c>
      <c r="G54" s="77" t="s">
        <v>561</v>
      </c>
      <c r="H54" s="77" t="s">
        <v>688</v>
      </c>
      <c r="I54" s="77" t="s">
        <v>689</v>
      </c>
      <c r="J54" s="77" t="s">
        <v>369</v>
      </c>
      <c r="K54" s="77">
        <f>VLOOKUP(A54 &amp; " - " &amp; B54, 'superadmin configuration'!A:C, 2, FALSE)</f>
        <v>500</v>
      </c>
    </row>
    <row r="55" spans="1:11">
      <c r="A55" s="77" t="s">
        <v>601</v>
      </c>
      <c r="B55" s="77" t="s">
        <v>601</v>
      </c>
      <c r="C55" s="78">
        <v>45425.719444444447</v>
      </c>
      <c r="D55" s="77">
        <v>500</v>
      </c>
      <c r="E55" s="77" t="s">
        <v>560</v>
      </c>
      <c r="F55" s="77" t="s">
        <v>564</v>
      </c>
      <c r="G55" s="77" t="s">
        <v>561</v>
      </c>
      <c r="H55" s="77" t="s">
        <v>690</v>
      </c>
      <c r="I55" s="77" t="s">
        <v>691</v>
      </c>
      <c r="J55" s="77" t="s">
        <v>369</v>
      </c>
      <c r="K55" s="77">
        <f>VLOOKUP(A55 &amp; " - " &amp; B55, 'superadmin configuration'!A:C, 2, FALSE)</f>
        <v>1000</v>
      </c>
    </row>
    <row r="56" spans="1:11">
      <c r="A56" s="77" t="s">
        <v>567</v>
      </c>
      <c r="B56" s="77" t="s">
        <v>568</v>
      </c>
      <c r="C56" s="78">
        <v>45425.595833333333</v>
      </c>
      <c r="D56" s="77">
        <v>500</v>
      </c>
      <c r="E56" s="77" t="s">
        <v>560</v>
      </c>
      <c r="F56" s="77" t="s">
        <v>564</v>
      </c>
      <c r="G56" s="77" t="s">
        <v>561</v>
      </c>
      <c r="H56" s="77" t="s">
        <v>692</v>
      </c>
      <c r="I56" s="77" t="s">
        <v>693</v>
      </c>
      <c r="J56" s="77" t="s">
        <v>369</v>
      </c>
      <c r="K56" s="77">
        <f>VLOOKUP(A56 &amp; " - " &amp; B56, 'superadmin configuration'!A:C, 2, FALSE)</f>
        <v>500</v>
      </c>
    </row>
    <row r="57" spans="1:11">
      <c r="A57" s="77" t="s">
        <v>567</v>
      </c>
      <c r="B57" s="77" t="s">
        <v>568</v>
      </c>
      <c r="C57" s="78">
        <v>45425.566666666666</v>
      </c>
      <c r="D57" s="77">
        <v>500</v>
      </c>
      <c r="E57" s="77" t="s">
        <v>560</v>
      </c>
      <c r="F57" s="77" t="s">
        <v>564</v>
      </c>
      <c r="G57" s="77" t="s">
        <v>561</v>
      </c>
      <c r="H57" s="77" t="s">
        <v>694</v>
      </c>
      <c r="I57" s="77" t="s">
        <v>695</v>
      </c>
      <c r="J57" s="77" t="s">
        <v>369</v>
      </c>
      <c r="K57" s="77">
        <f>VLOOKUP(A57 &amp; " - " &amp; B57, 'superadmin configuration'!A:C, 2, FALSE)</f>
        <v>500</v>
      </c>
    </row>
    <row r="58" spans="1:11">
      <c r="A58" s="77" t="s">
        <v>381</v>
      </c>
      <c r="B58" s="77" t="s">
        <v>382</v>
      </c>
      <c r="C58" s="78">
        <v>45425.5</v>
      </c>
      <c r="D58" s="77">
        <v>500</v>
      </c>
      <c r="E58" s="77" t="s">
        <v>560</v>
      </c>
      <c r="F58" s="77" t="s">
        <v>564</v>
      </c>
      <c r="G58" s="77" t="s">
        <v>561</v>
      </c>
      <c r="H58" s="77" t="s">
        <v>696</v>
      </c>
      <c r="I58" s="77" t="s">
        <v>697</v>
      </c>
      <c r="J58" s="77" t="s">
        <v>369</v>
      </c>
      <c r="K58" s="77">
        <f>VLOOKUP(A58 &amp; " - " &amp; B58, 'superadmin configuration'!A:C, 2, FALSE)</f>
        <v>1500</v>
      </c>
    </row>
    <row r="59" spans="1:11">
      <c r="A59" s="77" t="s">
        <v>601</v>
      </c>
      <c r="B59" s="77" t="s">
        <v>602</v>
      </c>
      <c r="C59" s="78">
        <v>45424.959027777775</v>
      </c>
      <c r="D59" s="77">
        <v>1000</v>
      </c>
      <c r="E59" s="77" t="s">
        <v>560</v>
      </c>
      <c r="F59" s="77" t="s">
        <v>564</v>
      </c>
      <c r="G59" s="77" t="s">
        <v>561</v>
      </c>
      <c r="H59" s="77" t="s">
        <v>698</v>
      </c>
      <c r="I59" s="77" t="s">
        <v>699</v>
      </c>
      <c r="J59" s="77" t="s">
        <v>369</v>
      </c>
      <c r="K59" s="77">
        <f>VLOOKUP(A59 &amp; " - " &amp; B59, 'superadmin configuration'!A:C, 2, FALSE)</f>
        <v>500</v>
      </c>
    </row>
    <row r="60" spans="1:11">
      <c r="A60" s="77" t="s">
        <v>381</v>
      </c>
      <c r="B60" s="77" t="s">
        <v>382</v>
      </c>
      <c r="C60" s="78">
        <v>45424.89166666667</v>
      </c>
      <c r="D60" s="77">
        <v>2000</v>
      </c>
      <c r="E60" s="77" t="s">
        <v>560</v>
      </c>
      <c r="F60" s="77" t="s">
        <v>564</v>
      </c>
      <c r="G60" s="77" t="s">
        <v>561</v>
      </c>
      <c r="H60" s="77" t="s">
        <v>700</v>
      </c>
      <c r="I60" s="77" t="s">
        <v>701</v>
      </c>
      <c r="J60" s="77" t="s">
        <v>369</v>
      </c>
      <c r="K60" s="77">
        <f>VLOOKUP(A60 &amp; " - " &amp; B60, 'superadmin configuration'!A:C, 2, FALSE)</f>
        <v>1500</v>
      </c>
    </row>
    <row r="61" spans="1:11">
      <c r="A61" s="77" t="s">
        <v>412</v>
      </c>
      <c r="B61" s="77" t="s">
        <v>418</v>
      </c>
      <c r="C61" s="78">
        <v>45424.859027777777</v>
      </c>
      <c r="D61" s="77">
        <v>500</v>
      </c>
      <c r="E61" s="77" t="s">
        <v>560</v>
      </c>
      <c r="F61" s="77" t="s">
        <v>564</v>
      </c>
      <c r="G61" s="77" t="s">
        <v>561</v>
      </c>
      <c r="H61" s="77" t="s">
        <v>702</v>
      </c>
      <c r="I61" s="77" t="s">
        <v>703</v>
      </c>
      <c r="J61" s="77" t="s">
        <v>369</v>
      </c>
      <c r="K61" s="77">
        <f>VLOOKUP(A61 &amp; " - " &amp; B61, 'superadmin configuration'!A:C, 2, FALSE)</f>
        <v>300</v>
      </c>
    </row>
    <row r="62" spans="1:11">
      <c r="A62" s="77" t="s">
        <v>461</v>
      </c>
      <c r="B62" s="77" t="s">
        <v>461</v>
      </c>
      <c r="C62" s="78">
        <v>45424.856249999997</v>
      </c>
      <c r="D62" s="77">
        <v>300</v>
      </c>
      <c r="E62" s="77" t="s">
        <v>560</v>
      </c>
      <c r="F62" s="77" t="s">
        <v>564</v>
      </c>
      <c r="G62" s="77" t="s">
        <v>561</v>
      </c>
      <c r="H62" s="77" t="s">
        <v>704</v>
      </c>
      <c r="I62" s="77" t="s">
        <v>705</v>
      </c>
      <c r="J62" s="77" t="s">
        <v>369</v>
      </c>
      <c r="K62" s="77">
        <f>VLOOKUP(A62 &amp; " - " &amp; B62, 'superadmin configuration'!A:C, 2, FALSE)</f>
        <v>500</v>
      </c>
    </row>
    <row r="63" spans="1:11">
      <c r="A63" s="77" t="s">
        <v>567</v>
      </c>
      <c r="B63" s="77" t="s">
        <v>568</v>
      </c>
      <c r="C63" s="78">
        <v>45424.826388888891</v>
      </c>
      <c r="D63" s="77">
        <v>1000</v>
      </c>
      <c r="E63" s="77" t="s">
        <v>560</v>
      </c>
      <c r="F63" s="77" t="s">
        <v>564</v>
      </c>
      <c r="G63" s="77" t="s">
        <v>561</v>
      </c>
      <c r="H63" s="77" t="s">
        <v>706</v>
      </c>
      <c r="I63" s="77" t="s">
        <v>707</v>
      </c>
      <c r="J63" s="77" t="s">
        <v>369</v>
      </c>
      <c r="K63" s="77">
        <f>VLOOKUP(A63 &amp; " - " &amp; B63, 'superadmin configuration'!A:C, 2, FALSE)</f>
        <v>500</v>
      </c>
    </row>
    <row r="64" spans="1:11">
      <c r="A64" s="77" t="s">
        <v>596</v>
      </c>
      <c r="B64" s="77" t="s">
        <v>128</v>
      </c>
      <c r="C64" s="78">
        <v>45424.76666666667</v>
      </c>
      <c r="D64" s="77">
        <v>5000</v>
      </c>
      <c r="E64" s="77" t="s">
        <v>560</v>
      </c>
      <c r="F64" s="77" t="s">
        <v>564</v>
      </c>
      <c r="G64" s="77" t="s">
        <v>561</v>
      </c>
      <c r="H64" s="77" t="s">
        <v>708</v>
      </c>
      <c r="I64" s="77" t="s">
        <v>709</v>
      </c>
      <c r="J64" s="77">
        <v>5000</v>
      </c>
      <c r="K64" s="77">
        <f>VLOOKUP(A64 &amp; " - " &amp; B64, 'superadmin configuration'!A:C, 2, FALSE)</f>
        <v>2000</v>
      </c>
    </row>
    <row r="65" spans="1:11">
      <c r="A65" s="77" t="s">
        <v>710</v>
      </c>
      <c r="B65" s="77" t="s">
        <v>710</v>
      </c>
      <c r="C65" s="78">
        <v>45424.707638888889</v>
      </c>
      <c r="D65" s="77">
        <v>500</v>
      </c>
      <c r="E65" s="77" t="s">
        <v>560</v>
      </c>
      <c r="F65" s="77" t="s">
        <v>564</v>
      </c>
      <c r="G65" s="77" t="s">
        <v>561</v>
      </c>
      <c r="H65" s="77" t="s">
        <v>711</v>
      </c>
      <c r="I65" s="77" t="s">
        <v>712</v>
      </c>
      <c r="J65" s="77" t="s">
        <v>369</v>
      </c>
      <c r="K65" s="77">
        <f>VLOOKUP(A65 &amp; " - " &amp; B65, 'superadmin configuration'!A:C, 2, FALSE)</f>
        <v>2000</v>
      </c>
    </row>
    <row r="66" spans="1:11">
      <c r="A66" s="77" t="s">
        <v>682</v>
      </c>
      <c r="B66" s="77" t="s">
        <v>683</v>
      </c>
      <c r="C66" s="78">
        <v>45424.644444444442</v>
      </c>
      <c r="D66" s="77">
        <v>1000</v>
      </c>
      <c r="E66" s="77" t="s">
        <v>560</v>
      </c>
      <c r="F66" s="77" t="s">
        <v>564</v>
      </c>
      <c r="G66" s="77" t="s">
        <v>561</v>
      </c>
      <c r="H66" s="77" t="s">
        <v>713</v>
      </c>
      <c r="I66" s="77" t="s">
        <v>714</v>
      </c>
      <c r="J66" s="77" t="s">
        <v>369</v>
      </c>
      <c r="K66" s="77">
        <f>VLOOKUP(A66 &amp; " - " &amp; B66, 'superadmin configuration'!A:C, 2, FALSE)</f>
        <v>1500</v>
      </c>
    </row>
    <row r="67" spans="1:11">
      <c r="A67" s="77" t="s">
        <v>567</v>
      </c>
      <c r="B67" s="77" t="s">
        <v>568</v>
      </c>
      <c r="C67" s="78">
        <v>45424.64166666667</v>
      </c>
      <c r="D67" s="77">
        <v>500</v>
      </c>
      <c r="E67" s="77" t="s">
        <v>560</v>
      </c>
      <c r="F67" s="77" t="s">
        <v>564</v>
      </c>
      <c r="G67" s="77" t="s">
        <v>561</v>
      </c>
      <c r="H67" s="77" t="s">
        <v>715</v>
      </c>
      <c r="I67" s="77" t="s">
        <v>716</v>
      </c>
      <c r="J67" s="77" t="s">
        <v>369</v>
      </c>
      <c r="K67" s="77">
        <f>VLOOKUP(A67 &amp; " - " &amp; B67, 'superadmin configuration'!A:C, 2, FALSE)</f>
        <v>500</v>
      </c>
    </row>
    <row r="68" spans="1:11">
      <c r="A68" s="77" t="s">
        <v>682</v>
      </c>
      <c r="B68" s="77" t="s">
        <v>683</v>
      </c>
      <c r="C68" s="78">
        <v>45424.538194444445</v>
      </c>
      <c r="D68" s="77">
        <v>2000</v>
      </c>
      <c r="E68" s="77" t="s">
        <v>560</v>
      </c>
      <c r="F68" s="77" t="s">
        <v>564</v>
      </c>
      <c r="G68" s="77" t="s">
        <v>561</v>
      </c>
      <c r="H68" s="77" t="s">
        <v>717</v>
      </c>
      <c r="I68" s="77" t="s">
        <v>718</v>
      </c>
      <c r="J68" s="77" t="s">
        <v>369</v>
      </c>
      <c r="K68" s="77">
        <f>VLOOKUP(A68 &amp; " - " &amp; B68, 'superadmin configuration'!A:C, 2, FALSE)</f>
        <v>1500</v>
      </c>
    </row>
    <row r="69" spans="1:11">
      <c r="A69" s="77" t="s">
        <v>476</v>
      </c>
      <c r="B69" s="77" t="s">
        <v>476</v>
      </c>
      <c r="C69" s="78">
        <v>45424.460416666669</v>
      </c>
      <c r="D69" s="77">
        <v>500</v>
      </c>
      <c r="E69" s="77" t="s">
        <v>560</v>
      </c>
      <c r="F69" s="77" t="s">
        <v>564</v>
      </c>
      <c r="G69" s="77" t="s">
        <v>561</v>
      </c>
      <c r="H69" s="77" t="s">
        <v>719</v>
      </c>
      <c r="I69" s="77" t="s">
        <v>720</v>
      </c>
      <c r="J69" s="77" t="s">
        <v>369</v>
      </c>
      <c r="K69" s="77">
        <f>VLOOKUP(A69 &amp; " - " &amp; B69, 'superadmin configuration'!A:C, 2, FALSE)</f>
        <v>500</v>
      </c>
    </row>
    <row r="70" spans="1:11">
      <c r="A70" s="77" t="s">
        <v>381</v>
      </c>
      <c r="B70" s="77" t="s">
        <v>382</v>
      </c>
      <c r="C70" s="78">
        <v>45423.981944444444</v>
      </c>
      <c r="D70" s="77">
        <v>500</v>
      </c>
      <c r="E70" s="77" t="s">
        <v>560</v>
      </c>
      <c r="F70" s="77" t="s">
        <v>361</v>
      </c>
      <c r="G70" s="77" t="s">
        <v>561</v>
      </c>
      <c r="H70" s="77" t="s">
        <v>721</v>
      </c>
      <c r="I70" s="77" t="s">
        <v>722</v>
      </c>
      <c r="J70" s="77" t="s">
        <v>723</v>
      </c>
      <c r="K70" s="77">
        <f>VLOOKUP(A70 &amp; " - " &amp; B70, 'superadmin configuration'!A:C, 2, FALSE)</f>
        <v>1500</v>
      </c>
    </row>
    <row r="71" spans="1:11">
      <c r="A71" s="77" t="s">
        <v>412</v>
      </c>
      <c r="B71" s="77" t="s">
        <v>585</v>
      </c>
      <c r="C71" s="78">
        <v>45423.827777777777</v>
      </c>
      <c r="D71" s="77">
        <v>300</v>
      </c>
      <c r="E71" s="77" t="s">
        <v>560</v>
      </c>
      <c r="F71" s="77" t="s">
        <v>564</v>
      </c>
      <c r="G71" s="77" t="s">
        <v>561</v>
      </c>
      <c r="H71" s="77" t="s">
        <v>724</v>
      </c>
      <c r="I71" s="77" t="s">
        <v>725</v>
      </c>
      <c r="J71" s="77" t="s">
        <v>726</v>
      </c>
      <c r="K71" s="77">
        <f>VLOOKUP(A71 &amp; " - " &amp; B71, 'superadmin configuration'!A:C, 2, FALSE)</f>
        <v>300</v>
      </c>
    </row>
    <row r="72" spans="1:11">
      <c r="A72" s="77" t="s">
        <v>727</v>
      </c>
      <c r="B72" s="77" t="s">
        <v>728</v>
      </c>
      <c r="C72" s="78">
        <v>45423.806944444441</v>
      </c>
      <c r="D72" s="77">
        <v>500</v>
      </c>
      <c r="E72" s="77" t="s">
        <v>560</v>
      </c>
      <c r="F72" s="77" t="s">
        <v>361</v>
      </c>
      <c r="G72" s="77" t="s">
        <v>561</v>
      </c>
      <c r="H72" s="77" t="s">
        <v>729</v>
      </c>
      <c r="I72" s="77" t="s">
        <v>730</v>
      </c>
      <c r="J72" s="77" t="s">
        <v>369</v>
      </c>
      <c r="K72" s="77">
        <f>VLOOKUP(A72 &amp; " - " &amp; B72, 'superadmin configuration'!A:C, 2, FALSE)</f>
        <v>500</v>
      </c>
    </row>
    <row r="73" spans="1:11">
      <c r="A73" s="77" t="s">
        <v>515</v>
      </c>
      <c r="B73" s="77" t="s">
        <v>516</v>
      </c>
      <c r="C73" s="78">
        <v>45423.76666666667</v>
      </c>
      <c r="D73" s="77">
        <v>500</v>
      </c>
      <c r="E73" s="77" t="s">
        <v>560</v>
      </c>
      <c r="F73" s="77" t="s">
        <v>564</v>
      </c>
      <c r="G73" s="77" t="s">
        <v>561</v>
      </c>
      <c r="H73" s="77" t="s">
        <v>731</v>
      </c>
      <c r="I73" s="77" t="s">
        <v>732</v>
      </c>
      <c r="J73" s="77" t="s">
        <v>369</v>
      </c>
      <c r="K73" s="77">
        <f>VLOOKUP(A73 &amp; " - " &amp; B73, 'superadmin configuration'!A:C, 2, FALSE)</f>
        <v>1000</v>
      </c>
    </row>
    <row r="74" spans="1:11">
      <c r="A74" s="77" t="s">
        <v>567</v>
      </c>
      <c r="B74" s="77" t="s">
        <v>568</v>
      </c>
      <c r="C74" s="78">
        <v>45423.730555555558</v>
      </c>
      <c r="D74" s="77">
        <v>500</v>
      </c>
      <c r="E74" s="77" t="s">
        <v>560</v>
      </c>
      <c r="F74" s="77" t="s">
        <v>564</v>
      </c>
      <c r="G74" s="77" t="s">
        <v>561</v>
      </c>
      <c r="H74" s="77" t="s">
        <v>733</v>
      </c>
      <c r="I74" s="77" t="s">
        <v>734</v>
      </c>
      <c r="J74" s="77" t="s">
        <v>369</v>
      </c>
      <c r="K74" s="77">
        <f>VLOOKUP(A74 &amp; " - " &amp; B74, 'superadmin configuration'!A:C, 2, FALSE)</f>
        <v>500</v>
      </c>
    </row>
    <row r="75" spans="1:11">
      <c r="A75" s="77" t="s">
        <v>601</v>
      </c>
      <c r="B75" s="77" t="s">
        <v>602</v>
      </c>
      <c r="C75" s="78">
        <v>45423.70416666667</v>
      </c>
      <c r="D75" s="77">
        <v>500</v>
      </c>
      <c r="E75" s="77" t="s">
        <v>560</v>
      </c>
      <c r="F75" s="77" t="s">
        <v>564</v>
      </c>
      <c r="G75" s="77" t="s">
        <v>561</v>
      </c>
      <c r="H75" s="77" t="s">
        <v>735</v>
      </c>
      <c r="I75" s="77" t="s">
        <v>736</v>
      </c>
      <c r="J75" s="77" t="s">
        <v>369</v>
      </c>
      <c r="K75" s="77">
        <f>VLOOKUP(A75 &amp; " - " &amp; B75, 'superadmin configuration'!A:C, 2, FALSE)</f>
        <v>500</v>
      </c>
    </row>
    <row r="76" spans="1:11">
      <c r="A76" s="77" t="s">
        <v>412</v>
      </c>
      <c r="B76" s="77" t="s">
        <v>585</v>
      </c>
      <c r="C76" s="78">
        <v>45423.688888888886</v>
      </c>
      <c r="D76" s="77">
        <v>500</v>
      </c>
      <c r="E76" s="77" t="s">
        <v>560</v>
      </c>
      <c r="F76" s="77" t="s">
        <v>564</v>
      </c>
      <c r="G76" s="77" t="s">
        <v>561</v>
      </c>
      <c r="H76" s="77" t="s">
        <v>737</v>
      </c>
      <c r="I76" s="77" t="s">
        <v>738</v>
      </c>
      <c r="J76" s="77" t="s">
        <v>369</v>
      </c>
      <c r="K76" s="77">
        <f>VLOOKUP(A76 &amp; " - " &amp; B76, 'superadmin configuration'!A:C, 2, FALSE)</f>
        <v>300</v>
      </c>
    </row>
    <row r="77" spans="1:11">
      <c r="A77" s="77" t="s">
        <v>601</v>
      </c>
      <c r="B77" s="77" t="s">
        <v>602</v>
      </c>
      <c r="C77" s="78">
        <v>45423.620833333334</v>
      </c>
      <c r="D77" s="77">
        <v>500</v>
      </c>
      <c r="E77" s="77" t="s">
        <v>560</v>
      </c>
      <c r="F77" s="77" t="s">
        <v>564</v>
      </c>
      <c r="G77" s="77" t="s">
        <v>561</v>
      </c>
      <c r="H77" s="77" t="s">
        <v>739</v>
      </c>
      <c r="I77" s="77" t="s">
        <v>740</v>
      </c>
      <c r="J77" s="77" t="s">
        <v>369</v>
      </c>
      <c r="K77" s="77">
        <f>VLOOKUP(A77 &amp; " - " &amp; B77, 'superadmin configuration'!A:C, 2, FALSE)</f>
        <v>500</v>
      </c>
    </row>
    <row r="78" spans="1:11">
      <c r="A78" s="77" t="s">
        <v>515</v>
      </c>
      <c r="B78" s="77" t="s">
        <v>516</v>
      </c>
      <c r="C78" s="78">
        <v>45423.604861111111</v>
      </c>
      <c r="D78" s="77">
        <v>1000</v>
      </c>
      <c r="E78" s="77" t="s">
        <v>560</v>
      </c>
      <c r="F78" s="77" t="s">
        <v>564</v>
      </c>
      <c r="G78" s="77" t="s">
        <v>561</v>
      </c>
      <c r="H78" s="77" t="s">
        <v>741</v>
      </c>
      <c r="I78" s="77" t="s">
        <v>742</v>
      </c>
      <c r="J78" s="77" t="s">
        <v>369</v>
      </c>
      <c r="K78" s="77">
        <f>VLOOKUP(A78 &amp; " - " &amp; B78, 'superadmin configuration'!A:C, 2, FALSE)</f>
        <v>1000</v>
      </c>
    </row>
    <row r="79" spans="1:11">
      <c r="A79" s="77" t="s">
        <v>567</v>
      </c>
      <c r="B79" s="77" t="s">
        <v>568</v>
      </c>
      <c r="C79" s="78">
        <v>45423.55</v>
      </c>
      <c r="D79" s="77">
        <v>500</v>
      </c>
      <c r="E79" s="77" t="s">
        <v>560</v>
      </c>
      <c r="F79" s="77" t="s">
        <v>564</v>
      </c>
      <c r="G79" s="77" t="s">
        <v>561</v>
      </c>
      <c r="H79" s="77" t="s">
        <v>743</v>
      </c>
      <c r="I79" s="77" t="s">
        <v>744</v>
      </c>
      <c r="J79" s="77" t="s">
        <v>369</v>
      </c>
      <c r="K79" s="77">
        <f>VLOOKUP(A79 &amp; " - " &amp; B79, 'superadmin configuration'!A:C, 2, FALSE)</f>
        <v>500</v>
      </c>
    </row>
    <row r="80" spans="1:11">
      <c r="A80" s="77" t="s">
        <v>515</v>
      </c>
      <c r="B80" s="77" t="s">
        <v>516</v>
      </c>
      <c r="C80" s="78">
        <v>45423.51666666667</v>
      </c>
      <c r="D80" s="77">
        <v>500</v>
      </c>
      <c r="E80" s="77" t="s">
        <v>560</v>
      </c>
      <c r="F80" s="77" t="s">
        <v>564</v>
      </c>
      <c r="G80" s="77" t="s">
        <v>561</v>
      </c>
      <c r="H80" s="77" t="s">
        <v>745</v>
      </c>
      <c r="I80" s="77" t="s">
        <v>746</v>
      </c>
      <c r="J80" s="77" t="s">
        <v>369</v>
      </c>
      <c r="K80" s="77">
        <f>VLOOKUP(A80 &amp; " - " &amp; B80, 'superadmin configuration'!A:C, 2, FALSE)</f>
        <v>1000</v>
      </c>
    </row>
    <row r="81" spans="1:11">
      <c r="A81" s="77" t="s">
        <v>601</v>
      </c>
      <c r="B81" s="77" t="s">
        <v>747</v>
      </c>
      <c r="C81" s="78">
        <v>45423.461111111108</v>
      </c>
      <c r="D81" s="77">
        <v>200</v>
      </c>
      <c r="E81" s="77" t="s">
        <v>560</v>
      </c>
      <c r="F81" s="77" t="s">
        <v>361</v>
      </c>
      <c r="G81" s="77" t="s">
        <v>561</v>
      </c>
      <c r="H81" s="77" t="s">
        <v>748</v>
      </c>
      <c r="I81" s="77" t="s">
        <v>749</v>
      </c>
      <c r="J81" s="77" t="s">
        <v>369</v>
      </c>
      <c r="K81" s="77">
        <f>VLOOKUP(A81 &amp; " - " &amp; B81, 'superadmin configuration'!A:C, 2, FALSE)</f>
        <v>200</v>
      </c>
    </row>
    <row r="82" spans="1:11">
      <c r="A82" s="77" t="s">
        <v>710</v>
      </c>
      <c r="B82" s="77" t="s">
        <v>710</v>
      </c>
      <c r="C82" s="78">
        <v>45422.993750000001</v>
      </c>
      <c r="D82" s="77">
        <v>3000</v>
      </c>
      <c r="E82" s="77" t="s">
        <v>560</v>
      </c>
      <c r="F82" s="77" t="s">
        <v>564</v>
      </c>
      <c r="G82" s="77" t="s">
        <v>561</v>
      </c>
      <c r="H82" s="77" t="s">
        <v>750</v>
      </c>
      <c r="I82" s="77" t="s">
        <v>751</v>
      </c>
      <c r="J82" s="77" t="s">
        <v>369</v>
      </c>
      <c r="K82" s="77">
        <f>VLOOKUP(A82 &amp; " - " &amp; B82, 'superadmin configuration'!A:C, 2, FALSE)</f>
        <v>2000</v>
      </c>
    </row>
    <row r="83" spans="1:11">
      <c r="A83" s="77" t="s">
        <v>412</v>
      </c>
      <c r="B83" s="77" t="s">
        <v>418</v>
      </c>
      <c r="C83" s="78">
        <v>45422.98541666667</v>
      </c>
      <c r="D83" s="77">
        <v>1000</v>
      </c>
      <c r="E83" s="77" t="s">
        <v>560</v>
      </c>
      <c r="F83" s="77" t="s">
        <v>564</v>
      </c>
      <c r="G83" s="77" t="s">
        <v>561</v>
      </c>
      <c r="H83" s="77" t="s">
        <v>752</v>
      </c>
      <c r="I83" s="77" t="s">
        <v>753</v>
      </c>
      <c r="J83" s="77" t="s">
        <v>369</v>
      </c>
      <c r="K83" s="77">
        <f>VLOOKUP(A83 &amp; " - " &amp; B83, 'superadmin configuration'!A:C, 2, FALSE)</f>
        <v>300</v>
      </c>
    </row>
    <row r="84" spans="1:11">
      <c r="A84" s="77" t="s">
        <v>641</v>
      </c>
      <c r="B84" s="77" t="s">
        <v>642</v>
      </c>
      <c r="C84" s="78">
        <v>45422.892361111109</v>
      </c>
      <c r="D84" s="77">
        <v>1500</v>
      </c>
      <c r="E84" s="77" t="s">
        <v>560</v>
      </c>
      <c r="F84" s="77" t="s">
        <v>361</v>
      </c>
      <c r="G84" s="77" t="s">
        <v>561</v>
      </c>
      <c r="H84" s="77" t="s">
        <v>754</v>
      </c>
      <c r="I84" s="77" t="s">
        <v>755</v>
      </c>
      <c r="J84" s="77" t="s">
        <v>369</v>
      </c>
      <c r="K84" s="77">
        <f>VLOOKUP(A84 &amp; " - " &amp; B84, 'superadmin configuration'!A:C, 2, FALSE)</f>
        <v>1000</v>
      </c>
    </row>
    <row r="85" spans="1:11">
      <c r="A85" s="77" t="s">
        <v>515</v>
      </c>
      <c r="B85" s="77" t="s">
        <v>516</v>
      </c>
      <c r="C85" s="78">
        <v>45422.859027777777</v>
      </c>
      <c r="D85" s="77">
        <v>1000</v>
      </c>
      <c r="E85" s="77" t="s">
        <v>560</v>
      </c>
      <c r="F85" s="77" t="s">
        <v>564</v>
      </c>
      <c r="G85" s="77" t="s">
        <v>561</v>
      </c>
      <c r="H85" s="77" t="s">
        <v>756</v>
      </c>
      <c r="I85" s="77" t="s">
        <v>757</v>
      </c>
      <c r="J85" s="77" t="s">
        <v>369</v>
      </c>
      <c r="K85" s="77">
        <f>VLOOKUP(A85 &amp; " - " &amp; B85, 'superadmin configuration'!A:C, 2, FALSE)</f>
        <v>1000</v>
      </c>
    </row>
    <row r="86" spans="1:11">
      <c r="A86" s="77" t="s">
        <v>596</v>
      </c>
      <c r="B86" s="77" t="s">
        <v>128</v>
      </c>
      <c r="C86" s="78">
        <v>45422.756944444445</v>
      </c>
      <c r="D86" s="77">
        <v>2000</v>
      </c>
      <c r="E86" s="77" t="s">
        <v>560</v>
      </c>
      <c r="F86" s="77" t="s">
        <v>564</v>
      </c>
      <c r="G86" s="77" t="s">
        <v>561</v>
      </c>
      <c r="H86" s="77" t="s">
        <v>758</v>
      </c>
      <c r="I86" s="77" t="s">
        <v>759</v>
      </c>
      <c r="J86" s="77" t="s">
        <v>369</v>
      </c>
      <c r="K86" s="77">
        <f>VLOOKUP(A86 &amp; " - " &amp; B86, 'superadmin configuration'!A:C, 2, FALSE)</f>
        <v>2000</v>
      </c>
    </row>
    <row r="87" spans="1:11">
      <c r="A87" s="77" t="s">
        <v>596</v>
      </c>
      <c r="B87" s="77" t="s">
        <v>128</v>
      </c>
      <c r="C87" s="78">
        <v>45422.756249999999</v>
      </c>
      <c r="D87" s="77">
        <v>5000</v>
      </c>
      <c r="E87" s="77" t="s">
        <v>560</v>
      </c>
      <c r="F87" s="77" t="s">
        <v>564</v>
      </c>
      <c r="G87" s="77" t="s">
        <v>561</v>
      </c>
      <c r="H87" s="77" t="s">
        <v>760</v>
      </c>
      <c r="I87" s="77" t="s">
        <v>761</v>
      </c>
      <c r="J87" s="77" t="s">
        <v>369</v>
      </c>
      <c r="K87" s="77">
        <f>VLOOKUP(A87 &amp; " - " &amp; B87, 'superadmin configuration'!A:C, 2, FALSE)</f>
        <v>2000</v>
      </c>
    </row>
    <row r="88" spans="1:11">
      <c r="A88" s="77" t="s">
        <v>381</v>
      </c>
      <c r="B88" s="77" t="s">
        <v>382</v>
      </c>
      <c r="C88" s="78">
        <v>45422.729861111111</v>
      </c>
      <c r="D88" s="77">
        <v>1500</v>
      </c>
      <c r="E88" s="77" t="s">
        <v>560</v>
      </c>
      <c r="F88" s="77" t="s">
        <v>361</v>
      </c>
      <c r="G88" s="77" t="s">
        <v>561</v>
      </c>
      <c r="H88" s="77" t="s">
        <v>762</v>
      </c>
      <c r="I88" s="77" t="s">
        <v>763</v>
      </c>
      <c r="J88" s="77" t="s">
        <v>369</v>
      </c>
      <c r="K88" s="77">
        <f>VLOOKUP(A88 &amp; " - " &amp; B88, 'superadmin configuration'!A:C, 2, FALSE)</f>
        <v>1500</v>
      </c>
    </row>
    <row r="89" spans="1:11">
      <c r="A89" s="77" t="s">
        <v>559</v>
      </c>
      <c r="B89" s="77" t="s">
        <v>278</v>
      </c>
      <c r="C89" s="78">
        <v>45422.577777777777</v>
      </c>
      <c r="D89" s="77">
        <v>100</v>
      </c>
      <c r="E89" s="77" t="s">
        <v>560</v>
      </c>
      <c r="F89" s="77" t="s">
        <v>564</v>
      </c>
      <c r="G89" s="77" t="s">
        <v>561</v>
      </c>
      <c r="H89" s="77" t="s">
        <v>764</v>
      </c>
      <c r="I89" s="77" t="s">
        <v>765</v>
      </c>
      <c r="J89" s="77" t="s">
        <v>617</v>
      </c>
      <c r="K89" s="77">
        <f>VLOOKUP(A89 &amp; " - " &amp; B89, 'superadmin configuration'!A:C, 2, FALSE)</f>
        <v>500</v>
      </c>
    </row>
    <row r="90" spans="1:11">
      <c r="A90" s="77" t="s">
        <v>710</v>
      </c>
      <c r="B90" s="77" t="s">
        <v>710</v>
      </c>
      <c r="C90" s="78">
        <v>45421.927777777775</v>
      </c>
      <c r="D90" s="77">
        <v>3800</v>
      </c>
      <c r="E90" s="77" t="s">
        <v>560</v>
      </c>
      <c r="F90" s="77" t="s">
        <v>361</v>
      </c>
      <c r="G90" s="77" t="s">
        <v>561</v>
      </c>
      <c r="H90" s="77" t="s">
        <v>766</v>
      </c>
      <c r="I90" s="77" t="s">
        <v>767</v>
      </c>
      <c r="J90" s="77" t="s">
        <v>369</v>
      </c>
      <c r="K90" s="77">
        <f>VLOOKUP(A90 &amp; " - " &amp; B90, 'superadmin configuration'!A:C, 2, FALSE)</f>
        <v>2000</v>
      </c>
    </row>
    <row r="91" spans="1:11">
      <c r="A91" s="77" t="s">
        <v>710</v>
      </c>
      <c r="B91" s="77" t="s">
        <v>710</v>
      </c>
      <c r="C91" s="78">
        <v>45421.92083333333</v>
      </c>
      <c r="D91" s="77">
        <v>3000</v>
      </c>
      <c r="E91" s="77" t="s">
        <v>560</v>
      </c>
      <c r="F91" s="77" t="s">
        <v>361</v>
      </c>
      <c r="G91" s="77" t="s">
        <v>561</v>
      </c>
      <c r="H91" s="77" t="s">
        <v>768</v>
      </c>
      <c r="I91" s="77" t="s">
        <v>769</v>
      </c>
      <c r="J91" s="77" t="s">
        <v>369</v>
      </c>
      <c r="K91" s="77">
        <f>VLOOKUP(A91 &amp; " - " &amp; B91, 'superadmin configuration'!A:C, 2, FALSE)</f>
        <v>2000</v>
      </c>
    </row>
    <row r="92" spans="1:11">
      <c r="A92" s="77" t="s">
        <v>381</v>
      </c>
      <c r="B92" s="77" t="s">
        <v>382</v>
      </c>
      <c r="C92" s="78">
        <v>45421.874305555553</v>
      </c>
      <c r="D92" s="77">
        <v>1500</v>
      </c>
      <c r="E92" s="77" t="s">
        <v>560</v>
      </c>
      <c r="F92" s="77" t="s">
        <v>361</v>
      </c>
      <c r="G92" s="77" t="s">
        <v>561</v>
      </c>
      <c r="H92" s="77" t="s">
        <v>770</v>
      </c>
      <c r="I92" s="77" t="s">
        <v>771</v>
      </c>
      <c r="J92" s="77" t="s">
        <v>369</v>
      </c>
      <c r="K92" s="77">
        <f>VLOOKUP(A92 &amp; " - " &amp; B92, 'superadmin configuration'!A:C, 2, FALSE)</f>
        <v>1500</v>
      </c>
    </row>
    <row r="93" spans="1:11">
      <c r="A93" s="77" t="s">
        <v>412</v>
      </c>
      <c r="B93" s="77" t="s">
        <v>585</v>
      </c>
      <c r="C93" s="78">
        <v>45421.841666666667</v>
      </c>
      <c r="D93" s="77">
        <v>300</v>
      </c>
      <c r="E93" s="77" t="s">
        <v>560</v>
      </c>
      <c r="F93" s="77" t="s">
        <v>361</v>
      </c>
      <c r="G93" s="77" t="s">
        <v>561</v>
      </c>
      <c r="H93" s="77" t="s">
        <v>772</v>
      </c>
      <c r="I93" s="77" t="s">
        <v>773</v>
      </c>
      <c r="J93" s="77" t="s">
        <v>774</v>
      </c>
      <c r="K93" s="77">
        <f>VLOOKUP(A93 &amp; " - " &amp; B93, 'superadmin configuration'!A:C, 2, FALSE)</f>
        <v>300</v>
      </c>
    </row>
    <row r="94" spans="1:11">
      <c r="A94" s="77" t="s">
        <v>601</v>
      </c>
      <c r="B94" s="77" t="s">
        <v>602</v>
      </c>
      <c r="C94" s="78">
        <v>45421.811805555553</v>
      </c>
      <c r="D94" s="77">
        <v>1000</v>
      </c>
      <c r="E94" s="77" t="s">
        <v>560</v>
      </c>
      <c r="F94" s="77" t="s">
        <v>564</v>
      </c>
      <c r="G94" s="77" t="s">
        <v>561</v>
      </c>
      <c r="H94" s="77" t="s">
        <v>775</v>
      </c>
      <c r="I94" s="77" t="s">
        <v>776</v>
      </c>
      <c r="J94" s="77" t="s">
        <v>369</v>
      </c>
      <c r="K94" s="77">
        <f>VLOOKUP(A94 &amp; " - " &amp; B94, 'superadmin configuration'!A:C, 2, FALSE)</f>
        <v>500</v>
      </c>
    </row>
    <row r="95" spans="1:11">
      <c r="A95" s="77" t="s">
        <v>567</v>
      </c>
      <c r="B95" s="77" t="s">
        <v>655</v>
      </c>
      <c r="C95" s="78">
        <v>45421.770138888889</v>
      </c>
      <c r="D95" s="77">
        <v>1000</v>
      </c>
      <c r="E95" s="77" t="s">
        <v>560</v>
      </c>
      <c r="F95" s="77" t="s">
        <v>361</v>
      </c>
      <c r="G95" s="77" t="s">
        <v>561</v>
      </c>
      <c r="H95" s="77" t="s">
        <v>777</v>
      </c>
      <c r="I95" s="77" t="s">
        <v>778</v>
      </c>
      <c r="J95" s="77" t="s">
        <v>369</v>
      </c>
      <c r="K95" s="77">
        <f>VLOOKUP(A95 &amp; " - " &amp; B95, 'superadmin configuration'!A:C, 2, FALSE)</f>
        <v>1000</v>
      </c>
    </row>
    <row r="96" spans="1:11">
      <c r="A96" s="77" t="s">
        <v>476</v>
      </c>
      <c r="B96" s="77" t="s">
        <v>476</v>
      </c>
      <c r="C96" s="78">
        <v>45421.579861111109</v>
      </c>
      <c r="D96" s="77">
        <v>2000</v>
      </c>
      <c r="E96" s="77" t="s">
        <v>560</v>
      </c>
      <c r="F96" s="77" t="s">
        <v>361</v>
      </c>
      <c r="G96" s="77" t="s">
        <v>561</v>
      </c>
      <c r="H96" s="77" t="s">
        <v>779</v>
      </c>
      <c r="I96" s="77" t="s">
        <v>780</v>
      </c>
      <c r="J96" s="77" t="s">
        <v>369</v>
      </c>
      <c r="K96" s="77">
        <f>VLOOKUP(A96 &amp; " - " &amp; B96, 'superadmin configuration'!A:C, 2, FALSE)</f>
        <v>500</v>
      </c>
    </row>
    <row r="97" spans="1:11">
      <c r="A97" s="77" t="s">
        <v>682</v>
      </c>
      <c r="B97" s="77" t="s">
        <v>683</v>
      </c>
      <c r="C97" s="78">
        <v>45421.396527777775</v>
      </c>
      <c r="D97" s="77">
        <v>100</v>
      </c>
      <c r="E97" s="77" t="s">
        <v>560</v>
      </c>
      <c r="F97" s="77" t="s">
        <v>361</v>
      </c>
      <c r="G97" s="77" t="s">
        <v>561</v>
      </c>
      <c r="H97" s="77" t="s">
        <v>781</v>
      </c>
      <c r="I97" s="77" t="s">
        <v>782</v>
      </c>
      <c r="J97" s="77" t="s">
        <v>369</v>
      </c>
      <c r="K97" s="77">
        <f>VLOOKUP(A97 &amp; " - " &amp; B97, 'superadmin configuration'!A:C, 2, FALSE)</f>
        <v>1500</v>
      </c>
    </row>
    <row r="98" spans="1:11">
      <c r="A98" s="77" t="s">
        <v>596</v>
      </c>
      <c r="B98" s="77" t="s">
        <v>783</v>
      </c>
      <c r="C98" s="78">
        <v>45420.988194444442</v>
      </c>
      <c r="D98" s="77">
        <v>2000</v>
      </c>
      <c r="E98" s="77" t="s">
        <v>560</v>
      </c>
      <c r="F98" s="77" t="s">
        <v>361</v>
      </c>
      <c r="G98" s="77" t="s">
        <v>561</v>
      </c>
      <c r="H98" s="77" t="s">
        <v>784</v>
      </c>
      <c r="I98" s="77" t="s">
        <v>785</v>
      </c>
      <c r="J98" s="77" t="s">
        <v>786</v>
      </c>
      <c r="K98" s="77">
        <f>VLOOKUP(A98 &amp; " - " &amp; B98, 'superadmin configuration'!A:C, 2, FALSE)</f>
        <v>1500</v>
      </c>
    </row>
    <row r="99" spans="1:11">
      <c r="A99" s="77" t="s">
        <v>381</v>
      </c>
      <c r="B99" s="77" t="s">
        <v>382</v>
      </c>
      <c r="C99" s="78">
        <v>45420.974999999999</v>
      </c>
      <c r="D99" s="77">
        <v>1000</v>
      </c>
      <c r="E99" s="77" t="s">
        <v>560</v>
      </c>
      <c r="F99" s="77" t="s">
        <v>564</v>
      </c>
      <c r="G99" s="77" t="s">
        <v>561</v>
      </c>
      <c r="H99" s="77" t="s">
        <v>787</v>
      </c>
      <c r="I99" s="77" t="s">
        <v>788</v>
      </c>
      <c r="J99" s="77" t="s">
        <v>369</v>
      </c>
      <c r="K99" s="77">
        <f>VLOOKUP(A99 &amp; " - " &amp; B99, 'superadmin configuration'!A:C, 2, FALSE)</f>
        <v>1500</v>
      </c>
    </row>
    <row r="100" spans="1:11">
      <c r="A100" s="77" t="s">
        <v>381</v>
      </c>
      <c r="B100" s="77" t="s">
        <v>382</v>
      </c>
      <c r="C100" s="78">
        <v>45420.931250000001</v>
      </c>
      <c r="D100" s="77">
        <v>1500</v>
      </c>
      <c r="E100" s="77" t="s">
        <v>560</v>
      </c>
      <c r="F100" s="77" t="s">
        <v>564</v>
      </c>
      <c r="G100" s="77" t="s">
        <v>561</v>
      </c>
      <c r="H100" s="77" t="s">
        <v>789</v>
      </c>
      <c r="I100" s="77" t="s">
        <v>790</v>
      </c>
      <c r="J100" s="77" t="s">
        <v>369</v>
      </c>
      <c r="K100" s="77">
        <f>VLOOKUP(A100 &amp; " - " &amp; B100, 'superadmin configuration'!A:C, 2, FALSE)</f>
        <v>1500</v>
      </c>
    </row>
    <row r="101" spans="1:11">
      <c r="A101" s="77" t="s">
        <v>381</v>
      </c>
      <c r="B101" s="77" t="s">
        <v>382</v>
      </c>
      <c r="C101" s="78">
        <v>45420.897222222222</v>
      </c>
      <c r="D101" s="77">
        <v>3000</v>
      </c>
      <c r="E101" s="77" t="s">
        <v>560</v>
      </c>
      <c r="F101" s="77" t="s">
        <v>564</v>
      </c>
      <c r="G101" s="77" t="s">
        <v>561</v>
      </c>
      <c r="H101" s="77" t="s">
        <v>791</v>
      </c>
      <c r="I101" s="77" t="s">
        <v>792</v>
      </c>
      <c r="J101" s="77" t="s">
        <v>369</v>
      </c>
      <c r="K101" s="77">
        <f>VLOOKUP(A101 &amp; " - " &amp; B101, 'superadmin configuration'!A:C, 2, FALSE)</f>
        <v>1500</v>
      </c>
    </row>
    <row r="102" spans="1:11">
      <c r="A102" s="77" t="s">
        <v>710</v>
      </c>
      <c r="B102" s="77" t="s">
        <v>710</v>
      </c>
      <c r="C102" s="78">
        <v>45420.893055555556</v>
      </c>
      <c r="D102" s="77">
        <v>1000</v>
      </c>
      <c r="E102" s="77" t="s">
        <v>560</v>
      </c>
      <c r="F102" s="77" t="s">
        <v>564</v>
      </c>
      <c r="G102" s="77" t="s">
        <v>561</v>
      </c>
      <c r="H102" s="77" t="s">
        <v>793</v>
      </c>
      <c r="I102" s="77" t="s">
        <v>794</v>
      </c>
      <c r="J102" s="77" t="s">
        <v>369</v>
      </c>
      <c r="K102" s="77">
        <f>VLOOKUP(A102 &amp; " - " &amp; B102, 'superadmin configuration'!A:C, 2, FALSE)</f>
        <v>2000</v>
      </c>
    </row>
    <row r="103" spans="1:11">
      <c r="A103" s="77" t="s">
        <v>412</v>
      </c>
      <c r="B103" s="77" t="s">
        <v>418</v>
      </c>
      <c r="C103" s="78">
        <v>45420.876388888886</v>
      </c>
      <c r="D103" s="77">
        <v>300</v>
      </c>
      <c r="E103" s="77" t="s">
        <v>560</v>
      </c>
      <c r="F103" s="77" t="s">
        <v>564</v>
      </c>
      <c r="G103" s="77" t="s">
        <v>561</v>
      </c>
      <c r="H103" s="77" t="s">
        <v>795</v>
      </c>
      <c r="I103" s="77" t="s">
        <v>796</v>
      </c>
      <c r="J103" s="77" t="s">
        <v>369</v>
      </c>
      <c r="K103" s="77">
        <f>VLOOKUP(A103 &amp; " - " &amp; B103, 'superadmin configuration'!A:C, 2, FALSE)</f>
        <v>300</v>
      </c>
    </row>
    <row r="104" spans="1:11">
      <c r="A104" s="77" t="s">
        <v>476</v>
      </c>
      <c r="B104" s="77" t="s">
        <v>476</v>
      </c>
      <c r="C104" s="78">
        <v>45420.838888888888</v>
      </c>
      <c r="D104" s="77">
        <v>1000</v>
      </c>
      <c r="E104" s="77" t="s">
        <v>560</v>
      </c>
      <c r="F104" s="77" t="s">
        <v>564</v>
      </c>
      <c r="G104" s="77" t="s">
        <v>561</v>
      </c>
      <c r="H104" s="77" t="s">
        <v>797</v>
      </c>
      <c r="I104" s="77" t="s">
        <v>798</v>
      </c>
      <c r="J104" s="77" t="s">
        <v>369</v>
      </c>
      <c r="K104" s="77">
        <f>VLOOKUP(A104 &amp; " - " &amp; B104, 'superadmin configuration'!A:C, 2, FALSE)</f>
        <v>500</v>
      </c>
    </row>
    <row r="105" spans="1:11">
      <c r="A105" s="77" t="s">
        <v>412</v>
      </c>
      <c r="B105" s="77" t="s">
        <v>418</v>
      </c>
      <c r="C105" s="78">
        <v>45420.823611111111</v>
      </c>
      <c r="D105" s="77">
        <v>500</v>
      </c>
      <c r="E105" s="77" t="s">
        <v>560</v>
      </c>
      <c r="F105" s="77" t="s">
        <v>564</v>
      </c>
      <c r="G105" s="77" t="s">
        <v>561</v>
      </c>
      <c r="H105" s="77" t="s">
        <v>799</v>
      </c>
      <c r="I105" s="77" t="s">
        <v>800</v>
      </c>
      <c r="J105" s="77" t="s">
        <v>369</v>
      </c>
      <c r="K105" s="77">
        <f>VLOOKUP(A105 &amp; " - " &amp; B105, 'superadmin configuration'!A:C, 2, FALSE)</f>
        <v>300</v>
      </c>
    </row>
    <row r="106" spans="1:11">
      <c r="A106" s="77" t="s">
        <v>801</v>
      </c>
      <c r="B106" s="77" t="s">
        <v>801</v>
      </c>
      <c r="C106" s="78">
        <v>45420.726388888892</v>
      </c>
      <c r="D106" s="77">
        <v>500</v>
      </c>
      <c r="E106" s="77" t="s">
        <v>560</v>
      </c>
      <c r="F106" s="77" t="s">
        <v>564</v>
      </c>
      <c r="G106" s="77" t="s">
        <v>561</v>
      </c>
      <c r="H106" s="77" t="s">
        <v>802</v>
      </c>
      <c r="I106" s="77" t="s">
        <v>803</v>
      </c>
      <c r="J106" s="77" t="s">
        <v>369</v>
      </c>
      <c r="K106" s="77">
        <f>VLOOKUP(A106 &amp; " - " &amp; B106, 'superadmin configuration'!A:C, 2, FALSE)</f>
        <v>750</v>
      </c>
    </row>
    <row r="107" spans="1:11">
      <c r="A107" s="77" t="s">
        <v>476</v>
      </c>
      <c r="B107" s="77" t="s">
        <v>476</v>
      </c>
      <c r="C107" s="78">
        <v>45420.65</v>
      </c>
      <c r="D107" s="77">
        <v>500</v>
      </c>
      <c r="E107" s="77" t="s">
        <v>560</v>
      </c>
      <c r="F107" s="77" t="s">
        <v>361</v>
      </c>
      <c r="G107" s="77" t="s">
        <v>561</v>
      </c>
      <c r="H107" s="77" t="s">
        <v>804</v>
      </c>
      <c r="I107" s="77" t="s">
        <v>805</v>
      </c>
      <c r="J107" s="77" t="s">
        <v>369</v>
      </c>
      <c r="K107" s="77">
        <f>VLOOKUP(A107 &amp; " - " &amp; B107, 'superadmin configuration'!A:C, 2, FALSE)</f>
        <v>500</v>
      </c>
    </row>
    <row r="108" spans="1:11">
      <c r="A108" s="77" t="s">
        <v>559</v>
      </c>
      <c r="B108" s="77" t="s">
        <v>206</v>
      </c>
      <c r="C108" s="78">
        <v>45420.615277777775</v>
      </c>
      <c r="D108" s="77">
        <v>500</v>
      </c>
      <c r="E108" s="77" t="s">
        <v>560</v>
      </c>
      <c r="F108" s="77" t="s">
        <v>564</v>
      </c>
      <c r="G108" s="77" t="s">
        <v>561</v>
      </c>
      <c r="H108" s="77" t="s">
        <v>806</v>
      </c>
      <c r="I108" s="77" t="s">
        <v>807</v>
      </c>
      <c r="J108" s="77" t="s">
        <v>369</v>
      </c>
      <c r="K108" s="77">
        <f>VLOOKUP(A108 &amp; " - " &amp; B108, 'superadmin configuration'!A:C, 2, FALSE)</f>
        <v>500</v>
      </c>
    </row>
    <row r="109" spans="1:11">
      <c r="A109" s="77" t="s">
        <v>559</v>
      </c>
      <c r="B109" s="77" t="s">
        <v>206</v>
      </c>
      <c r="C109" s="78">
        <v>45420.571527777778</v>
      </c>
      <c r="D109" s="77">
        <v>500</v>
      </c>
      <c r="E109" s="77" t="s">
        <v>560</v>
      </c>
      <c r="F109" s="77" t="s">
        <v>564</v>
      </c>
      <c r="G109" s="77" t="s">
        <v>561</v>
      </c>
      <c r="H109" s="77" t="s">
        <v>808</v>
      </c>
      <c r="I109" s="77" t="s">
        <v>809</v>
      </c>
      <c r="J109" s="77" t="s">
        <v>369</v>
      </c>
      <c r="K109" s="77">
        <f>VLOOKUP(A109 &amp; " - " &amp; B109, 'superadmin configuration'!A:C, 2, FALSE)</f>
        <v>500</v>
      </c>
    </row>
    <row r="110" spans="1:11">
      <c r="A110" s="77" t="s">
        <v>559</v>
      </c>
      <c r="B110" s="77" t="s">
        <v>206</v>
      </c>
      <c r="C110" s="78">
        <v>45420.568055555559</v>
      </c>
      <c r="D110" s="77">
        <v>500</v>
      </c>
      <c r="E110" s="77" t="s">
        <v>560</v>
      </c>
      <c r="F110" s="77" t="s">
        <v>564</v>
      </c>
      <c r="G110" s="77" t="s">
        <v>561</v>
      </c>
      <c r="H110" s="77" t="s">
        <v>810</v>
      </c>
      <c r="I110" s="77" t="s">
        <v>811</v>
      </c>
      <c r="J110" s="77" t="s">
        <v>369</v>
      </c>
      <c r="K110" s="77">
        <f>VLOOKUP(A110 &amp; " - " &amp; B110, 'superadmin configuration'!A:C, 2, FALSE)</f>
        <v>500</v>
      </c>
    </row>
    <row r="111" spans="1:11">
      <c r="A111" s="77" t="s">
        <v>567</v>
      </c>
      <c r="B111" s="77" t="s">
        <v>655</v>
      </c>
      <c r="C111" s="78">
        <v>45420.557638888888</v>
      </c>
      <c r="D111" s="77">
        <v>500</v>
      </c>
      <c r="E111" s="77" t="s">
        <v>560</v>
      </c>
      <c r="F111" s="77" t="s">
        <v>564</v>
      </c>
      <c r="G111" s="77" t="s">
        <v>561</v>
      </c>
      <c r="H111" s="77" t="s">
        <v>812</v>
      </c>
      <c r="I111" s="77" t="s">
        <v>813</v>
      </c>
      <c r="J111" s="77" t="s">
        <v>369</v>
      </c>
      <c r="K111" s="77">
        <f>VLOOKUP(A111 &amp; " - " &amp; B111, 'superadmin configuration'!A:C, 2, FALSE)</f>
        <v>1000</v>
      </c>
    </row>
    <row r="112" spans="1:11">
      <c r="A112" s="77" t="s">
        <v>139</v>
      </c>
      <c r="B112" s="77" t="s">
        <v>571</v>
      </c>
      <c r="C112" s="78">
        <v>45420.420138888891</v>
      </c>
      <c r="D112" s="77">
        <v>500</v>
      </c>
      <c r="E112" s="77" t="s">
        <v>560</v>
      </c>
      <c r="F112" s="77" t="s">
        <v>564</v>
      </c>
      <c r="G112" s="77" t="s">
        <v>561</v>
      </c>
      <c r="H112" s="77" t="s">
        <v>814</v>
      </c>
      <c r="I112" s="77" t="s">
        <v>815</v>
      </c>
      <c r="J112" s="77" t="s">
        <v>369</v>
      </c>
      <c r="K112" s="77">
        <f>VLOOKUP(A112 &amp; " - " &amp; B112, 'superadmin configuration'!A:C, 2, FALSE)</f>
        <v>500</v>
      </c>
    </row>
    <row r="113" spans="1:11">
      <c r="A113" s="77" t="s">
        <v>476</v>
      </c>
      <c r="B113" s="77" t="s">
        <v>476</v>
      </c>
      <c r="C113" s="78">
        <v>45419.987500000003</v>
      </c>
      <c r="D113" s="77">
        <v>500</v>
      </c>
      <c r="E113" s="77" t="s">
        <v>560</v>
      </c>
      <c r="F113" s="77" t="s">
        <v>361</v>
      </c>
      <c r="G113" s="77" t="s">
        <v>561</v>
      </c>
      <c r="H113" s="77" t="s">
        <v>816</v>
      </c>
      <c r="I113" s="77" t="s">
        <v>817</v>
      </c>
      <c r="J113" s="77" t="s">
        <v>369</v>
      </c>
      <c r="K113" s="77">
        <f>VLOOKUP(A113 &amp; " - " &amp; B113, 'superadmin configuration'!A:C, 2, FALSE)</f>
        <v>500</v>
      </c>
    </row>
    <row r="114" spans="1:11">
      <c r="A114" s="77" t="s">
        <v>567</v>
      </c>
      <c r="B114" s="77" t="s">
        <v>568</v>
      </c>
      <c r="C114" s="78">
        <v>45419.716666666667</v>
      </c>
      <c r="D114" s="77">
        <v>500</v>
      </c>
      <c r="E114" s="77" t="s">
        <v>560</v>
      </c>
      <c r="F114" s="77" t="s">
        <v>564</v>
      </c>
      <c r="G114" s="77" t="s">
        <v>561</v>
      </c>
      <c r="H114" s="77" t="s">
        <v>818</v>
      </c>
      <c r="I114" s="77" t="s">
        <v>819</v>
      </c>
      <c r="J114" s="77" t="s">
        <v>369</v>
      </c>
      <c r="K114" s="77">
        <f>VLOOKUP(A114 &amp; " - " &amp; B114, 'superadmin configuration'!A:C, 2, FALSE)</f>
        <v>500</v>
      </c>
    </row>
    <row r="115" spans="1:11">
      <c r="A115" s="77" t="s">
        <v>559</v>
      </c>
      <c r="B115" s="77" t="s">
        <v>278</v>
      </c>
      <c r="C115" s="78">
        <v>45419.69027777778</v>
      </c>
      <c r="D115" s="77">
        <v>500</v>
      </c>
      <c r="E115" s="77" t="s">
        <v>560</v>
      </c>
      <c r="F115" s="77" t="s">
        <v>564</v>
      </c>
      <c r="G115" s="77" t="s">
        <v>561</v>
      </c>
      <c r="H115" s="77" t="s">
        <v>820</v>
      </c>
      <c r="I115" s="77" t="s">
        <v>821</v>
      </c>
      <c r="J115" s="77" t="s">
        <v>822</v>
      </c>
      <c r="K115" s="77">
        <f>VLOOKUP(A115 &amp; " - " &amp; B115, 'superadmin configuration'!A:C, 2, FALSE)</f>
        <v>500</v>
      </c>
    </row>
    <row r="116" spans="1:11">
      <c r="A116" s="77" t="s">
        <v>823</v>
      </c>
      <c r="B116" s="77" t="s">
        <v>462</v>
      </c>
      <c r="C116" s="78">
        <v>45419.675000000003</v>
      </c>
      <c r="D116" s="77">
        <v>100</v>
      </c>
      <c r="E116" s="77" t="s">
        <v>560</v>
      </c>
      <c r="F116" s="77" t="s">
        <v>564</v>
      </c>
      <c r="G116" s="77" t="s">
        <v>561</v>
      </c>
      <c r="H116" s="77" t="s">
        <v>824</v>
      </c>
      <c r="I116" s="77" t="s">
        <v>825</v>
      </c>
      <c r="J116" s="77" t="s">
        <v>617</v>
      </c>
      <c r="K116" s="77">
        <f>VLOOKUP(A116 &amp; " - " &amp; B116, 'superadmin configuration'!A:C, 2, FALSE)</f>
        <v>0</v>
      </c>
    </row>
    <row r="117" spans="1:11">
      <c r="A117" s="77" t="s">
        <v>826</v>
      </c>
      <c r="B117" s="77" t="s">
        <v>827</v>
      </c>
      <c r="C117" s="78">
        <v>45419.667361111111</v>
      </c>
      <c r="D117" s="77">
        <v>100</v>
      </c>
      <c r="E117" s="77" t="s">
        <v>560</v>
      </c>
      <c r="F117" s="77" t="s">
        <v>361</v>
      </c>
      <c r="G117" s="77" t="s">
        <v>561</v>
      </c>
      <c r="H117" s="77" t="s">
        <v>828</v>
      </c>
      <c r="I117" s="77" t="s">
        <v>829</v>
      </c>
      <c r="J117" s="77" t="s">
        <v>369</v>
      </c>
      <c r="K117" s="77">
        <f>VLOOKUP(A117 &amp; " - " &amp; B117, 'superadmin configuration'!A:C, 2, FALSE)</f>
        <v>0</v>
      </c>
    </row>
    <row r="118" spans="1:11">
      <c r="A118" s="77" t="s">
        <v>826</v>
      </c>
      <c r="B118" s="77" t="s">
        <v>827</v>
      </c>
      <c r="C118" s="78">
        <v>45419.665277777778</v>
      </c>
      <c r="D118" s="77">
        <v>100</v>
      </c>
      <c r="E118" s="77" t="s">
        <v>560</v>
      </c>
      <c r="F118" s="77" t="s">
        <v>361</v>
      </c>
      <c r="G118" s="77" t="s">
        <v>561</v>
      </c>
      <c r="H118" s="77" t="s">
        <v>830</v>
      </c>
      <c r="I118" s="77" t="s">
        <v>831</v>
      </c>
      <c r="J118" s="77" t="s">
        <v>369</v>
      </c>
      <c r="K118" s="77">
        <f>VLOOKUP(A118 &amp; " - " &amp; B118, 'superadmin configuration'!A:C, 2, FALSE)</f>
        <v>0</v>
      </c>
    </row>
    <row r="119" spans="1:11">
      <c r="A119" s="77" t="s">
        <v>826</v>
      </c>
      <c r="B119" s="77" t="s">
        <v>827</v>
      </c>
      <c r="C119" s="78">
        <v>45419.661111111112</v>
      </c>
      <c r="D119" s="77">
        <v>100</v>
      </c>
      <c r="E119" s="77" t="s">
        <v>560</v>
      </c>
      <c r="F119" s="77" t="s">
        <v>361</v>
      </c>
      <c r="G119" s="77" t="s">
        <v>561</v>
      </c>
      <c r="H119" s="77" t="s">
        <v>832</v>
      </c>
      <c r="I119" s="77" t="s">
        <v>833</v>
      </c>
      <c r="J119" s="77" t="s">
        <v>369</v>
      </c>
      <c r="K119" s="77">
        <f>VLOOKUP(A119 &amp; " - " &amp; B119, 'superadmin configuration'!A:C, 2, FALSE)</f>
        <v>0</v>
      </c>
    </row>
    <row r="120" spans="1:11">
      <c r="A120" s="77" t="s">
        <v>515</v>
      </c>
      <c r="B120" s="77" t="s">
        <v>516</v>
      </c>
      <c r="C120" s="78">
        <v>45419.649305555555</v>
      </c>
      <c r="D120" s="77">
        <v>1000</v>
      </c>
      <c r="E120" s="77" t="s">
        <v>560</v>
      </c>
      <c r="F120" s="77" t="s">
        <v>564</v>
      </c>
      <c r="G120" s="77" t="s">
        <v>561</v>
      </c>
      <c r="H120" s="77" t="s">
        <v>834</v>
      </c>
      <c r="I120" s="77" t="s">
        <v>835</v>
      </c>
      <c r="J120" s="77" t="s">
        <v>369</v>
      </c>
      <c r="K120" s="77">
        <f>VLOOKUP(A120 &amp; " - " &amp; B120, 'superadmin configuration'!A:C, 2, FALSE)</f>
        <v>1000</v>
      </c>
    </row>
    <row r="121" spans="1:11">
      <c r="A121" s="77" t="s">
        <v>826</v>
      </c>
      <c r="B121" s="77" t="s">
        <v>836</v>
      </c>
      <c r="C121" s="78">
        <v>45419.626388888886</v>
      </c>
      <c r="D121" s="77">
        <v>100</v>
      </c>
      <c r="E121" s="77" t="s">
        <v>560</v>
      </c>
      <c r="F121" s="77" t="s">
        <v>564</v>
      </c>
      <c r="G121" s="77" t="s">
        <v>561</v>
      </c>
      <c r="H121" s="77" t="s">
        <v>837</v>
      </c>
      <c r="I121" s="77" t="s">
        <v>838</v>
      </c>
      <c r="J121" s="77" t="s">
        <v>369</v>
      </c>
      <c r="K121" s="77">
        <f>VLOOKUP(A121 &amp; " - " &amp; B121, 'superadmin configuration'!A:C, 2, FALSE)</f>
        <v>500</v>
      </c>
    </row>
    <row r="122" spans="1:11">
      <c r="A122" s="77" t="s">
        <v>369</v>
      </c>
      <c r="B122" s="77" t="s">
        <v>369</v>
      </c>
      <c r="C122" s="78">
        <v>45419.549305555556</v>
      </c>
      <c r="D122" s="77">
        <v>100</v>
      </c>
      <c r="E122" s="77" t="s">
        <v>560</v>
      </c>
      <c r="F122" s="77" t="s">
        <v>361</v>
      </c>
      <c r="G122" s="77" t="s">
        <v>561</v>
      </c>
      <c r="H122" s="77" t="s">
        <v>839</v>
      </c>
      <c r="I122" s="77" t="s">
        <v>840</v>
      </c>
      <c r="J122" s="77" t="s">
        <v>369</v>
      </c>
      <c r="K122" s="77">
        <f>VLOOKUP(A122 &amp; " - " &amp; B122, 'superadmin configuration'!A:C, 2, FALSE)</f>
        <v>300</v>
      </c>
    </row>
    <row r="123" spans="1:11">
      <c r="A123" s="77" t="s">
        <v>826</v>
      </c>
      <c r="B123" s="77" t="s">
        <v>836</v>
      </c>
      <c r="C123" s="78">
        <v>45419.490277777775</v>
      </c>
      <c r="D123" s="77">
        <v>100</v>
      </c>
      <c r="E123" s="77" t="s">
        <v>560</v>
      </c>
      <c r="F123" s="77" t="s">
        <v>361</v>
      </c>
      <c r="G123" s="77" t="s">
        <v>561</v>
      </c>
      <c r="H123" s="77" t="s">
        <v>841</v>
      </c>
      <c r="I123" s="77" t="s">
        <v>842</v>
      </c>
      <c r="J123" s="77" t="s">
        <v>369</v>
      </c>
      <c r="K123" s="77">
        <f>VLOOKUP(A123 &amp; " - " &amp; B123, 'superadmin configuration'!A:C, 2, FALSE)</f>
        <v>500</v>
      </c>
    </row>
    <row r="124" spans="1:11">
      <c r="A124" s="77" t="s">
        <v>826</v>
      </c>
      <c r="B124" s="77" t="s">
        <v>836</v>
      </c>
      <c r="C124" s="78">
        <v>45419.489583333336</v>
      </c>
      <c r="D124" s="77">
        <v>100</v>
      </c>
      <c r="E124" s="77" t="s">
        <v>560</v>
      </c>
      <c r="F124" s="77" t="s">
        <v>564</v>
      </c>
      <c r="G124" s="77" t="s">
        <v>561</v>
      </c>
      <c r="H124" s="77" t="s">
        <v>843</v>
      </c>
      <c r="I124" s="77" t="s">
        <v>844</v>
      </c>
      <c r="J124" s="77" t="s">
        <v>369</v>
      </c>
      <c r="K124" s="77">
        <f>VLOOKUP(A124 &amp; " - " &amp; B124, 'superadmin configuration'!A:C, 2, FALSE)</f>
        <v>500</v>
      </c>
    </row>
    <row r="125" spans="1:11">
      <c r="A125" s="77" t="s">
        <v>823</v>
      </c>
      <c r="B125" s="77" t="s">
        <v>369</v>
      </c>
      <c r="C125" s="78">
        <v>45419.458333333336</v>
      </c>
      <c r="D125" s="77">
        <v>100</v>
      </c>
      <c r="E125" s="77" t="s">
        <v>560</v>
      </c>
      <c r="F125" s="77" t="s">
        <v>564</v>
      </c>
      <c r="G125" s="77" t="s">
        <v>561</v>
      </c>
      <c r="H125" s="77" t="s">
        <v>845</v>
      </c>
      <c r="I125" s="77" t="s">
        <v>846</v>
      </c>
      <c r="J125" s="77" t="s">
        <v>617</v>
      </c>
      <c r="K125" s="77">
        <f>VLOOKUP(A125 &amp; " - " &amp; B125, 'superadmin configuration'!A:C, 2, FALSE)</f>
        <v>0</v>
      </c>
    </row>
    <row r="126" spans="1:11">
      <c r="A126" s="77" t="s">
        <v>823</v>
      </c>
      <c r="B126" s="77" t="s">
        <v>847</v>
      </c>
      <c r="C126" s="78">
        <v>45419.42083333333</v>
      </c>
      <c r="D126" s="77">
        <v>100</v>
      </c>
      <c r="E126" s="77" t="s">
        <v>560</v>
      </c>
      <c r="F126" s="77" t="s">
        <v>564</v>
      </c>
      <c r="G126" s="77" t="s">
        <v>561</v>
      </c>
      <c r="H126" s="77" t="s">
        <v>848</v>
      </c>
      <c r="I126" s="77" t="s">
        <v>849</v>
      </c>
      <c r="J126" s="77" t="s">
        <v>617</v>
      </c>
      <c r="K126" s="77">
        <f>VLOOKUP(A126 &amp; " - " &amp; B126, 'superadmin configuration'!A:C, 2, FALSE)</f>
        <v>0</v>
      </c>
    </row>
    <row r="127" spans="1:11">
      <c r="A127" s="77" t="s">
        <v>823</v>
      </c>
      <c r="B127" s="77" t="s">
        <v>444</v>
      </c>
      <c r="C127" s="78">
        <v>45419.418055555558</v>
      </c>
      <c r="D127" s="77">
        <v>100</v>
      </c>
      <c r="E127" s="77" t="s">
        <v>560</v>
      </c>
      <c r="F127" s="77" t="s">
        <v>564</v>
      </c>
      <c r="G127" s="77" t="s">
        <v>561</v>
      </c>
      <c r="H127" s="77" t="s">
        <v>850</v>
      </c>
      <c r="I127" s="77" t="s">
        <v>851</v>
      </c>
      <c r="J127" s="77" t="s">
        <v>617</v>
      </c>
      <c r="K127" s="77">
        <f>VLOOKUP(A127 &amp; " - " &amp; B127, 'superadmin configuration'!A:C, 2, FALSE)</f>
        <v>0</v>
      </c>
    </row>
    <row r="128" spans="1:11">
      <c r="A128" s="77" t="s">
        <v>823</v>
      </c>
      <c r="B128" s="77" t="s">
        <v>852</v>
      </c>
      <c r="C128" s="78">
        <v>45419.409722222219</v>
      </c>
      <c r="D128" s="77">
        <v>100</v>
      </c>
      <c r="E128" s="77" t="s">
        <v>560</v>
      </c>
      <c r="F128" s="77" t="s">
        <v>564</v>
      </c>
      <c r="G128" s="77" t="s">
        <v>561</v>
      </c>
      <c r="H128" s="77" t="s">
        <v>853</v>
      </c>
      <c r="I128" s="77" t="s">
        <v>854</v>
      </c>
      <c r="J128" s="77" t="s">
        <v>617</v>
      </c>
      <c r="K128" s="77">
        <f>VLOOKUP(A128 &amp; " - " &amp; B128, 'superadmin configuration'!A:C, 2, FALSE)</f>
        <v>0</v>
      </c>
    </row>
    <row r="129" spans="1:11">
      <c r="A129" s="77" t="s">
        <v>596</v>
      </c>
      <c r="B129" s="77" t="s">
        <v>128</v>
      </c>
      <c r="C129" s="78">
        <v>45418.904861111114</v>
      </c>
      <c r="D129" s="77">
        <v>2000</v>
      </c>
      <c r="E129" s="77" t="s">
        <v>560</v>
      </c>
      <c r="F129" s="77" t="s">
        <v>361</v>
      </c>
      <c r="G129" s="77" t="s">
        <v>561</v>
      </c>
      <c r="H129" s="77" t="s">
        <v>855</v>
      </c>
      <c r="I129" s="77" t="s">
        <v>856</v>
      </c>
      <c r="J129" s="77" t="s">
        <v>369</v>
      </c>
      <c r="K129" s="77">
        <f>VLOOKUP(A129 &amp; " - " &amp; B129, 'superadmin configuration'!A:C, 2, FALSE)</f>
        <v>2000</v>
      </c>
    </row>
    <row r="130" spans="1:11">
      <c r="A130" s="77" t="s">
        <v>515</v>
      </c>
      <c r="B130" s="77" t="s">
        <v>516</v>
      </c>
      <c r="C130" s="78">
        <v>45418.890972222223</v>
      </c>
      <c r="D130" s="77">
        <v>2000</v>
      </c>
      <c r="E130" s="77" t="s">
        <v>560</v>
      </c>
      <c r="F130" s="77" t="s">
        <v>564</v>
      </c>
      <c r="G130" s="77" t="s">
        <v>561</v>
      </c>
      <c r="H130" s="77" t="s">
        <v>857</v>
      </c>
      <c r="I130" s="77" t="s">
        <v>858</v>
      </c>
      <c r="J130" s="77" t="s">
        <v>369</v>
      </c>
      <c r="K130" s="77">
        <f>VLOOKUP(A130 &amp; " - " &amp; B130, 'superadmin configuration'!A:C, 2, FALSE)</f>
        <v>1000</v>
      </c>
    </row>
    <row r="131" spans="1:11">
      <c r="A131" s="77" t="s">
        <v>601</v>
      </c>
      <c r="B131" s="77" t="s">
        <v>602</v>
      </c>
      <c r="C131" s="78">
        <v>45418.888888888891</v>
      </c>
      <c r="D131" s="77">
        <v>500</v>
      </c>
      <c r="E131" s="77" t="s">
        <v>560</v>
      </c>
      <c r="F131" s="77" t="s">
        <v>564</v>
      </c>
      <c r="G131" s="77" t="s">
        <v>561</v>
      </c>
      <c r="H131" s="77" t="s">
        <v>859</v>
      </c>
      <c r="I131" s="77" t="s">
        <v>860</v>
      </c>
      <c r="J131" s="77" t="s">
        <v>369</v>
      </c>
      <c r="K131" s="77">
        <f>VLOOKUP(A131 &amp; " - " &amp; B131, 'superadmin configuration'!A:C, 2, FALSE)</f>
        <v>500</v>
      </c>
    </row>
    <row r="132" spans="1:11">
      <c r="A132" s="77" t="s">
        <v>861</v>
      </c>
      <c r="B132" s="77" t="s">
        <v>862</v>
      </c>
      <c r="C132" s="78">
        <v>45418.863194444442</v>
      </c>
      <c r="D132" s="77">
        <v>500</v>
      </c>
      <c r="E132" s="77" t="s">
        <v>560</v>
      </c>
      <c r="F132" s="77" t="s">
        <v>564</v>
      </c>
      <c r="G132" s="77" t="s">
        <v>561</v>
      </c>
      <c r="H132" s="77" t="s">
        <v>863</v>
      </c>
      <c r="I132" s="77" t="s">
        <v>864</v>
      </c>
      <c r="J132" s="77" t="s">
        <v>369</v>
      </c>
      <c r="K132" s="77">
        <f>VLOOKUP(A132 &amp; " - " &amp; B132, 'superadmin configuration'!A:C, 2, FALSE)</f>
        <v>1000</v>
      </c>
    </row>
    <row r="133" spans="1:11">
      <c r="A133" s="77" t="s">
        <v>139</v>
      </c>
      <c r="B133" s="77" t="s">
        <v>571</v>
      </c>
      <c r="C133" s="78">
        <v>45418.8</v>
      </c>
      <c r="D133" s="77">
        <v>500</v>
      </c>
      <c r="E133" s="77" t="s">
        <v>560</v>
      </c>
      <c r="F133" s="77" t="s">
        <v>564</v>
      </c>
      <c r="G133" s="77" t="s">
        <v>561</v>
      </c>
      <c r="H133" s="77" t="s">
        <v>865</v>
      </c>
      <c r="I133" s="77" t="s">
        <v>866</v>
      </c>
      <c r="J133" s="77" t="s">
        <v>369</v>
      </c>
      <c r="K133" s="77">
        <f>VLOOKUP(A133 &amp; " - " &amp; B133, 'superadmin configuration'!A:C, 2, FALSE)</f>
        <v>500</v>
      </c>
    </row>
    <row r="134" spans="1:11">
      <c r="A134" s="77" t="s">
        <v>381</v>
      </c>
      <c r="B134" s="77" t="s">
        <v>382</v>
      </c>
      <c r="C134" s="78">
        <v>45418.709722222222</v>
      </c>
      <c r="D134" s="77">
        <v>1000</v>
      </c>
      <c r="E134" s="77" t="s">
        <v>560</v>
      </c>
      <c r="F134" s="77" t="s">
        <v>361</v>
      </c>
      <c r="G134" s="77" t="s">
        <v>561</v>
      </c>
      <c r="H134" s="77" t="s">
        <v>867</v>
      </c>
      <c r="I134" s="77" t="s">
        <v>868</v>
      </c>
      <c r="J134" s="77" t="s">
        <v>369</v>
      </c>
      <c r="K134" s="77">
        <f>VLOOKUP(A134 &amp; " - " &amp; B134, 'superadmin configuration'!A:C, 2, FALSE)</f>
        <v>1500</v>
      </c>
    </row>
    <row r="135" spans="1:11">
      <c r="A135" s="77" t="s">
        <v>682</v>
      </c>
      <c r="B135" s="77" t="s">
        <v>683</v>
      </c>
      <c r="C135" s="78">
        <v>45418.658333333333</v>
      </c>
      <c r="D135" s="77">
        <v>1000</v>
      </c>
      <c r="E135" s="77" t="s">
        <v>560</v>
      </c>
      <c r="F135" s="77" t="s">
        <v>564</v>
      </c>
      <c r="G135" s="77" t="s">
        <v>561</v>
      </c>
      <c r="H135" s="77" t="s">
        <v>869</v>
      </c>
      <c r="I135" s="77" t="s">
        <v>870</v>
      </c>
      <c r="J135" s="77" t="s">
        <v>369</v>
      </c>
      <c r="K135" s="77">
        <f>VLOOKUP(A135 &amp; " - " &amp; B135, 'superadmin configuration'!A:C, 2, FALSE)</f>
        <v>1500</v>
      </c>
    </row>
    <row r="136" spans="1:11">
      <c r="A136" s="77" t="s">
        <v>682</v>
      </c>
      <c r="B136" s="77" t="s">
        <v>683</v>
      </c>
      <c r="C136" s="78">
        <v>45418.655555555553</v>
      </c>
      <c r="D136" s="77">
        <v>2000</v>
      </c>
      <c r="E136" s="77" t="s">
        <v>560</v>
      </c>
      <c r="F136" s="77" t="s">
        <v>564</v>
      </c>
      <c r="G136" s="77" t="s">
        <v>561</v>
      </c>
      <c r="H136" s="77" t="s">
        <v>871</v>
      </c>
      <c r="I136" s="77" t="s">
        <v>872</v>
      </c>
      <c r="J136" s="77" t="s">
        <v>369</v>
      </c>
      <c r="K136" s="77">
        <f>VLOOKUP(A136 &amp; " - " &amp; B136, 'superadmin configuration'!A:C, 2, FALSE)</f>
        <v>1500</v>
      </c>
    </row>
    <row r="137" spans="1:11">
      <c r="A137" s="77" t="s">
        <v>476</v>
      </c>
      <c r="B137" s="77" t="s">
        <v>476</v>
      </c>
      <c r="C137" s="78">
        <v>45418.655555555553</v>
      </c>
      <c r="D137" s="77">
        <v>1000</v>
      </c>
      <c r="E137" s="77" t="s">
        <v>560</v>
      </c>
      <c r="F137" s="77" t="s">
        <v>564</v>
      </c>
      <c r="G137" s="77" t="s">
        <v>561</v>
      </c>
      <c r="H137" s="77" t="s">
        <v>873</v>
      </c>
      <c r="I137" s="77" t="s">
        <v>874</v>
      </c>
      <c r="J137" s="77" t="s">
        <v>369</v>
      </c>
      <c r="K137" s="77">
        <f>VLOOKUP(A137 &amp; " - " &amp; B137, 'superadmin configuration'!A:C, 2, FALSE)</f>
        <v>500</v>
      </c>
    </row>
    <row r="138" spans="1:11">
      <c r="A138" s="77" t="s">
        <v>476</v>
      </c>
      <c r="B138" s="77" t="s">
        <v>476</v>
      </c>
      <c r="C138" s="78">
        <v>45418.652777777781</v>
      </c>
      <c r="D138" s="77">
        <v>500</v>
      </c>
      <c r="E138" s="77" t="s">
        <v>560</v>
      </c>
      <c r="F138" s="77" t="s">
        <v>361</v>
      </c>
      <c r="G138" s="77" t="s">
        <v>561</v>
      </c>
      <c r="H138" s="77" t="s">
        <v>875</v>
      </c>
      <c r="I138" s="77" t="s">
        <v>876</v>
      </c>
      <c r="J138" s="77" t="s">
        <v>877</v>
      </c>
      <c r="K138" s="77">
        <f>VLOOKUP(A138 &amp; " - " &amp; B138, 'superadmin configuration'!A:C, 2, FALSE)</f>
        <v>500</v>
      </c>
    </row>
    <row r="139" spans="1:11">
      <c r="A139" s="77" t="s">
        <v>567</v>
      </c>
      <c r="B139" s="77" t="s">
        <v>568</v>
      </c>
      <c r="C139" s="78">
        <v>45418.631944444445</v>
      </c>
      <c r="D139" s="77">
        <v>500</v>
      </c>
      <c r="E139" s="77" t="s">
        <v>560</v>
      </c>
      <c r="F139" s="77" t="s">
        <v>564</v>
      </c>
      <c r="G139" s="77" t="s">
        <v>561</v>
      </c>
      <c r="H139" s="77" t="s">
        <v>878</v>
      </c>
      <c r="I139" s="77" t="s">
        <v>879</v>
      </c>
      <c r="J139" s="77" t="s">
        <v>369</v>
      </c>
      <c r="K139" s="77">
        <f>VLOOKUP(A139 &amp; " - " &amp; B139, 'superadmin configuration'!A:C, 2, FALSE)</f>
        <v>500</v>
      </c>
    </row>
    <row r="140" spans="1:11">
      <c r="A140" s="77" t="s">
        <v>567</v>
      </c>
      <c r="B140" s="77" t="s">
        <v>655</v>
      </c>
      <c r="C140" s="78">
        <v>45418.625</v>
      </c>
      <c r="D140" s="77">
        <v>500</v>
      </c>
      <c r="E140" s="77" t="s">
        <v>560</v>
      </c>
      <c r="F140" s="77" t="s">
        <v>564</v>
      </c>
      <c r="G140" s="77" t="s">
        <v>561</v>
      </c>
      <c r="H140" s="77" t="s">
        <v>880</v>
      </c>
      <c r="I140" s="77" t="s">
        <v>881</v>
      </c>
      <c r="J140" s="77" t="s">
        <v>369</v>
      </c>
      <c r="K140" s="77">
        <f>VLOOKUP(A140 &amp; " - " &amp; B140, 'superadmin configuration'!A:C, 2, FALSE)</f>
        <v>1000</v>
      </c>
    </row>
    <row r="141" spans="1:11">
      <c r="A141" s="77" t="s">
        <v>567</v>
      </c>
      <c r="B141" s="77" t="s">
        <v>568</v>
      </c>
      <c r="C141" s="78">
        <v>45418.564583333333</v>
      </c>
      <c r="D141" s="77">
        <v>500</v>
      </c>
      <c r="E141" s="77" t="s">
        <v>560</v>
      </c>
      <c r="F141" s="77" t="s">
        <v>564</v>
      </c>
      <c r="G141" s="77" t="s">
        <v>561</v>
      </c>
      <c r="H141" s="77" t="s">
        <v>882</v>
      </c>
      <c r="I141" s="77" t="s">
        <v>883</v>
      </c>
      <c r="J141" s="77" t="s">
        <v>369</v>
      </c>
      <c r="K141" s="77">
        <f>VLOOKUP(A141 &amp; " - " &amp; B141, 'superadmin configuration'!A:C, 2, FALSE)</f>
        <v>500</v>
      </c>
    </row>
    <row r="142" spans="1:11">
      <c r="A142" s="77" t="s">
        <v>826</v>
      </c>
      <c r="B142" s="77" t="s">
        <v>884</v>
      </c>
      <c r="C142" s="78">
        <v>45418.554166666669</v>
      </c>
      <c r="D142" s="77">
        <v>100</v>
      </c>
      <c r="E142" s="77" t="s">
        <v>560</v>
      </c>
      <c r="F142" s="77" t="s">
        <v>361</v>
      </c>
      <c r="G142" s="77" t="s">
        <v>561</v>
      </c>
      <c r="H142" s="77" t="s">
        <v>885</v>
      </c>
      <c r="I142" s="77" t="s">
        <v>886</v>
      </c>
      <c r="J142" s="77" t="s">
        <v>369</v>
      </c>
      <c r="K142" s="77">
        <f>VLOOKUP(A142 &amp; " - " &amp; B142, 'superadmin configuration'!A:C, 2, FALSE)</f>
        <v>1000</v>
      </c>
    </row>
    <row r="143" spans="1:11">
      <c r="A143" s="77" t="s">
        <v>826</v>
      </c>
      <c r="B143" s="77" t="s">
        <v>836</v>
      </c>
      <c r="C143" s="78">
        <v>45418.541666666664</v>
      </c>
      <c r="D143" s="77">
        <v>100</v>
      </c>
      <c r="E143" s="77" t="s">
        <v>560</v>
      </c>
      <c r="F143" s="77" t="s">
        <v>564</v>
      </c>
      <c r="G143" s="77" t="s">
        <v>561</v>
      </c>
      <c r="H143" s="77" t="s">
        <v>887</v>
      </c>
      <c r="I143" s="77" t="s">
        <v>888</v>
      </c>
      <c r="J143" s="77" t="s">
        <v>369</v>
      </c>
      <c r="K143" s="77">
        <f>VLOOKUP(A143 &amp; " - " &amp; B143, 'superadmin configuration'!A:C, 2, FALSE)</f>
        <v>500</v>
      </c>
    </row>
    <row r="144" spans="1:11">
      <c r="A144" s="77" t="s">
        <v>801</v>
      </c>
      <c r="B144" s="77" t="s">
        <v>801</v>
      </c>
      <c r="C144" s="78">
        <v>45418.480555555558</v>
      </c>
      <c r="D144" s="77">
        <v>100</v>
      </c>
      <c r="E144" s="77" t="s">
        <v>560</v>
      </c>
      <c r="F144" s="77" t="s">
        <v>564</v>
      </c>
      <c r="G144" s="77" t="s">
        <v>561</v>
      </c>
      <c r="H144" s="77" t="s">
        <v>889</v>
      </c>
      <c r="I144" s="77" t="s">
        <v>890</v>
      </c>
      <c r="J144" s="77" t="s">
        <v>891</v>
      </c>
      <c r="K144" s="77">
        <f>VLOOKUP(A144 &amp; " - " &amp; B144, 'superadmin configuration'!A:C, 2, FALSE)</f>
        <v>750</v>
      </c>
    </row>
    <row r="145" spans="1:11">
      <c r="A145" s="77" t="s">
        <v>567</v>
      </c>
      <c r="B145" s="77" t="s">
        <v>568</v>
      </c>
      <c r="C145" s="78">
        <v>45418.456250000003</v>
      </c>
      <c r="D145" s="77">
        <v>500</v>
      </c>
      <c r="E145" s="77" t="s">
        <v>560</v>
      </c>
      <c r="F145" s="77" t="s">
        <v>564</v>
      </c>
      <c r="G145" s="77" t="s">
        <v>561</v>
      </c>
      <c r="H145" s="77" t="s">
        <v>892</v>
      </c>
      <c r="I145" s="77" t="s">
        <v>893</v>
      </c>
      <c r="J145" s="77" t="s">
        <v>894</v>
      </c>
      <c r="K145" s="77">
        <f>VLOOKUP(A145 &amp; " - " &amp; B145, 'superadmin configuration'!A:C, 2, FALSE)</f>
        <v>500</v>
      </c>
    </row>
    <row r="146" spans="1:11">
      <c r="A146" s="77" t="s">
        <v>379</v>
      </c>
      <c r="B146" s="77" t="s">
        <v>379</v>
      </c>
      <c r="C146" s="78">
        <v>45417.904861111114</v>
      </c>
      <c r="D146" s="77">
        <v>2000</v>
      </c>
      <c r="E146" s="77" t="s">
        <v>560</v>
      </c>
      <c r="F146" s="77" t="s">
        <v>564</v>
      </c>
      <c r="G146" s="77" t="s">
        <v>614</v>
      </c>
      <c r="H146" s="77" t="s">
        <v>895</v>
      </c>
      <c r="I146" s="77" t="s">
        <v>896</v>
      </c>
      <c r="J146" s="77" t="s">
        <v>369</v>
      </c>
      <c r="K146" s="77">
        <f>VLOOKUP(A146 &amp; " - " &amp; B146, 'superadmin configuration'!A:C, 2, FALSE)</f>
        <v>1000</v>
      </c>
    </row>
    <row r="147" spans="1:11">
      <c r="A147" s="77" t="s">
        <v>476</v>
      </c>
      <c r="B147" s="77" t="s">
        <v>476</v>
      </c>
      <c r="C147" s="78">
        <v>45417.845833333333</v>
      </c>
      <c r="D147" s="77">
        <v>1000</v>
      </c>
      <c r="E147" s="77" t="s">
        <v>560</v>
      </c>
      <c r="F147" s="77" t="s">
        <v>361</v>
      </c>
      <c r="G147" s="77" t="s">
        <v>561</v>
      </c>
      <c r="H147" s="77" t="s">
        <v>897</v>
      </c>
      <c r="I147" s="77" t="s">
        <v>898</v>
      </c>
      <c r="J147" s="77" t="s">
        <v>369</v>
      </c>
      <c r="K147" s="77">
        <f>VLOOKUP(A147 &amp; " - " &amp; B147, 'superadmin configuration'!A:C, 2, FALSE)</f>
        <v>500</v>
      </c>
    </row>
    <row r="148" spans="1:11">
      <c r="A148" s="77" t="s">
        <v>596</v>
      </c>
      <c r="B148" s="77" t="s">
        <v>128</v>
      </c>
      <c r="C148" s="78">
        <v>45417.677083333336</v>
      </c>
      <c r="D148" s="77">
        <v>2000</v>
      </c>
      <c r="E148" s="77" t="s">
        <v>560</v>
      </c>
      <c r="F148" s="77" t="s">
        <v>564</v>
      </c>
      <c r="G148" s="77" t="s">
        <v>561</v>
      </c>
      <c r="H148" s="77" t="s">
        <v>899</v>
      </c>
      <c r="I148" s="77" t="s">
        <v>900</v>
      </c>
      <c r="J148" s="77" t="s">
        <v>901</v>
      </c>
      <c r="K148" s="77">
        <f>VLOOKUP(A148 &amp; " - " &amp; B148, 'superadmin configuration'!A:C, 2, FALSE)</f>
        <v>2000</v>
      </c>
    </row>
    <row r="149" spans="1:11">
      <c r="A149" s="77" t="s">
        <v>567</v>
      </c>
      <c r="B149" s="77" t="s">
        <v>655</v>
      </c>
      <c r="C149" s="78">
        <v>45417.62777777778</v>
      </c>
      <c r="D149" s="77">
        <v>500</v>
      </c>
      <c r="E149" s="77" t="s">
        <v>560</v>
      </c>
      <c r="F149" s="77" t="s">
        <v>564</v>
      </c>
      <c r="G149" s="77" t="s">
        <v>561</v>
      </c>
      <c r="H149" s="77" t="s">
        <v>902</v>
      </c>
      <c r="I149" s="77" t="s">
        <v>903</v>
      </c>
      <c r="J149" s="77" t="s">
        <v>369</v>
      </c>
      <c r="K149" s="77">
        <f>VLOOKUP(A149 &amp; " - " &amp; B149, 'superadmin configuration'!A:C, 2, FALSE)</f>
        <v>1000</v>
      </c>
    </row>
    <row r="150" spans="1:11">
      <c r="A150" s="77" t="s">
        <v>567</v>
      </c>
      <c r="B150" s="77" t="s">
        <v>568</v>
      </c>
      <c r="C150" s="78">
        <v>45417.579861111109</v>
      </c>
      <c r="D150" s="77">
        <v>500</v>
      </c>
      <c r="E150" s="77" t="s">
        <v>560</v>
      </c>
      <c r="F150" s="77" t="s">
        <v>564</v>
      </c>
      <c r="G150" s="77" t="s">
        <v>561</v>
      </c>
      <c r="H150" s="77" t="s">
        <v>904</v>
      </c>
      <c r="I150" s="77" t="s">
        <v>905</v>
      </c>
      <c r="J150" s="77" t="s">
        <v>369</v>
      </c>
      <c r="K150" s="77">
        <f>VLOOKUP(A150 &amp; " - " &amp; B150, 'superadmin configuration'!A:C, 2, FALSE)</f>
        <v>500</v>
      </c>
    </row>
    <row r="151" spans="1:11">
      <c r="A151" s="77" t="s">
        <v>559</v>
      </c>
      <c r="B151" s="77" t="s">
        <v>169</v>
      </c>
      <c r="C151" s="78">
        <v>45417.399305555555</v>
      </c>
      <c r="D151" s="77">
        <v>500</v>
      </c>
      <c r="E151" s="77" t="s">
        <v>560</v>
      </c>
      <c r="F151" s="77" t="s">
        <v>564</v>
      </c>
      <c r="G151" s="77" t="s">
        <v>561</v>
      </c>
      <c r="H151" s="77" t="s">
        <v>906</v>
      </c>
      <c r="I151" s="77" t="s">
        <v>907</v>
      </c>
      <c r="J151" s="77" t="s">
        <v>908</v>
      </c>
      <c r="K151" s="77">
        <f>VLOOKUP(A151 &amp; " - " &amp; B151, 'superadmin configuration'!A:C, 2, FALSE)</f>
        <v>500</v>
      </c>
    </row>
    <row r="152" spans="1:11">
      <c r="A152" s="77" t="s">
        <v>581</v>
      </c>
      <c r="B152" s="77" t="s">
        <v>582</v>
      </c>
      <c r="C152" s="78">
        <v>45416.859027777777</v>
      </c>
      <c r="D152" s="77">
        <v>500</v>
      </c>
      <c r="E152" s="77" t="s">
        <v>560</v>
      </c>
      <c r="F152" s="77" t="s">
        <v>564</v>
      </c>
      <c r="G152" s="77" t="s">
        <v>561</v>
      </c>
      <c r="H152" s="77" t="s">
        <v>909</v>
      </c>
      <c r="I152" s="77" t="s">
        <v>910</v>
      </c>
      <c r="J152" s="77" t="s">
        <v>369</v>
      </c>
      <c r="K152" s="77">
        <f>VLOOKUP(A152 &amp; " - " &amp; B152, 'superadmin configuration'!A:C, 2, FALSE)</f>
        <v>850</v>
      </c>
    </row>
    <row r="153" spans="1:11">
      <c r="A153" s="77" t="s">
        <v>515</v>
      </c>
      <c r="B153" s="77" t="s">
        <v>516</v>
      </c>
      <c r="C153" s="78">
        <v>45416.790277777778</v>
      </c>
      <c r="D153" s="77">
        <v>1000</v>
      </c>
      <c r="E153" s="77" t="s">
        <v>560</v>
      </c>
      <c r="F153" s="77" t="s">
        <v>564</v>
      </c>
      <c r="G153" s="77" t="s">
        <v>561</v>
      </c>
      <c r="H153" s="77" t="s">
        <v>911</v>
      </c>
      <c r="I153" s="77" t="s">
        <v>912</v>
      </c>
      <c r="J153" s="77" t="s">
        <v>369</v>
      </c>
      <c r="K153" s="77">
        <f>VLOOKUP(A153 &amp; " - " &amp; B153, 'superadmin configuration'!A:C, 2, FALSE)</f>
        <v>1000</v>
      </c>
    </row>
    <row r="154" spans="1:11">
      <c r="A154" s="77" t="s">
        <v>476</v>
      </c>
      <c r="B154" s="77" t="s">
        <v>476</v>
      </c>
      <c r="C154" s="78">
        <v>45416.72152777778</v>
      </c>
      <c r="D154" s="77">
        <v>500</v>
      </c>
      <c r="E154" s="77" t="s">
        <v>560</v>
      </c>
      <c r="F154" s="77" t="s">
        <v>564</v>
      </c>
      <c r="G154" s="77" t="s">
        <v>561</v>
      </c>
      <c r="H154" s="77" t="s">
        <v>913</v>
      </c>
      <c r="I154" s="77" t="s">
        <v>914</v>
      </c>
      <c r="J154" s="77" t="s">
        <v>369</v>
      </c>
      <c r="K154" s="77">
        <f>VLOOKUP(A154 &amp; " - " &amp; B154, 'superadmin configuration'!A:C, 2, FALSE)</f>
        <v>500</v>
      </c>
    </row>
    <row r="155" spans="1:11">
      <c r="A155" s="77" t="s">
        <v>139</v>
      </c>
      <c r="B155" s="77" t="s">
        <v>571</v>
      </c>
      <c r="C155" s="78">
        <v>45416.71875</v>
      </c>
      <c r="D155" s="77">
        <v>500</v>
      </c>
      <c r="E155" s="77" t="s">
        <v>560</v>
      </c>
      <c r="F155" s="77" t="s">
        <v>564</v>
      </c>
      <c r="G155" s="77" t="s">
        <v>561</v>
      </c>
      <c r="H155" s="77" t="s">
        <v>915</v>
      </c>
      <c r="I155" s="77" t="s">
        <v>916</v>
      </c>
      <c r="J155" s="77" t="s">
        <v>369</v>
      </c>
      <c r="K155" s="77">
        <f>VLOOKUP(A155 &amp; " - " &amp; B155, 'superadmin configuration'!A:C, 2, FALSE)</f>
        <v>500</v>
      </c>
    </row>
    <row r="156" spans="1:11">
      <c r="A156" s="77" t="s">
        <v>601</v>
      </c>
      <c r="B156" s="77" t="s">
        <v>602</v>
      </c>
      <c r="C156" s="78">
        <v>45416.680555555555</v>
      </c>
      <c r="D156" s="77">
        <v>500</v>
      </c>
      <c r="E156" s="77" t="s">
        <v>560</v>
      </c>
      <c r="F156" s="77" t="s">
        <v>564</v>
      </c>
      <c r="G156" s="77" t="s">
        <v>561</v>
      </c>
      <c r="H156" s="77" t="s">
        <v>917</v>
      </c>
      <c r="I156" s="77" t="s">
        <v>918</v>
      </c>
      <c r="J156" s="77" t="s">
        <v>369</v>
      </c>
      <c r="K156" s="77">
        <f>VLOOKUP(A156 &amp; " - " &amp; B156, 'superadmin configuration'!A:C, 2, FALSE)</f>
        <v>500</v>
      </c>
    </row>
    <row r="157" spans="1:11">
      <c r="A157" s="77" t="s">
        <v>381</v>
      </c>
      <c r="B157" s="77" t="s">
        <v>384</v>
      </c>
      <c r="C157" s="78">
        <v>45415.977777777778</v>
      </c>
      <c r="D157" s="77">
        <v>4000</v>
      </c>
      <c r="E157" s="77" t="s">
        <v>560</v>
      </c>
      <c r="F157" s="77" t="s">
        <v>564</v>
      </c>
      <c r="G157" s="77" t="s">
        <v>561</v>
      </c>
      <c r="H157" s="77" t="s">
        <v>919</v>
      </c>
      <c r="I157" s="77" t="s">
        <v>920</v>
      </c>
      <c r="J157" s="77" t="s">
        <v>369</v>
      </c>
      <c r="K157" s="77">
        <f>VLOOKUP(A157 &amp; " - " &amp; B157, 'superadmin configuration'!A:C, 2, FALSE)</f>
        <v>1000</v>
      </c>
    </row>
    <row r="158" spans="1:11">
      <c r="A158" s="77" t="s">
        <v>710</v>
      </c>
      <c r="B158" s="77" t="s">
        <v>710</v>
      </c>
      <c r="C158" s="78">
        <v>45415.871527777781</v>
      </c>
      <c r="D158" s="77">
        <v>4000</v>
      </c>
      <c r="E158" s="77" t="s">
        <v>560</v>
      </c>
      <c r="F158" s="77" t="s">
        <v>361</v>
      </c>
      <c r="G158" s="77" t="s">
        <v>561</v>
      </c>
      <c r="H158" s="77" t="s">
        <v>921</v>
      </c>
      <c r="I158" s="77" t="s">
        <v>922</v>
      </c>
      <c r="J158" s="77" t="s">
        <v>369</v>
      </c>
      <c r="K158" s="77">
        <f>VLOOKUP(A158 &amp; " - " &amp; B158, 'superadmin configuration'!A:C, 2, FALSE)</f>
        <v>2000</v>
      </c>
    </row>
    <row r="159" spans="1:11">
      <c r="A159" s="77" t="s">
        <v>596</v>
      </c>
      <c r="B159" s="77" t="s">
        <v>128</v>
      </c>
      <c r="C159" s="78">
        <v>45415.844444444447</v>
      </c>
      <c r="D159" s="77">
        <v>2000</v>
      </c>
      <c r="E159" s="77" t="s">
        <v>560</v>
      </c>
      <c r="F159" s="77" t="s">
        <v>564</v>
      </c>
      <c r="G159" s="77" t="s">
        <v>561</v>
      </c>
      <c r="H159" s="77" t="s">
        <v>923</v>
      </c>
      <c r="I159" s="77" t="s">
        <v>924</v>
      </c>
      <c r="J159" s="77" t="s">
        <v>369</v>
      </c>
      <c r="K159" s="77">
        <f>VLOOKUP(A159 &amp; " - " &amp; B159, 'superadmin configuration'!A:C, 2, FALSE)</f>
        <v>2000</v>
      </c>
    </row>
    <row r="160" spans="1:11">
      <c r="A160" s="77" t="s">
        <v>641</v>
      </c>
      <c r="B160" s="77" t="s">
        <v>642</v>
      </c>
      <c r="C160" s="78">
        <v>45415.833333333336</v>
      </c>
      <c r="D160" s="77">
        <v>1000</v>
      </c>
      <c r="E160" s="77" t="s">
        <v>560</v>
      </c>
      <c r="F160" s="77" t="s">
        <v>361</v>
      </c>
      <c r="G160" s="77" t="s">
        <v>561</v>
      </c>
      <c r="H160" s="77" t="s">
        <v>925</v>
      </c>
      <c r="I160" s="77" t="s">
        <v>926</v>
      </c>
      <c r="J160" s="77" t="s">
        <v>369</v>
      </c>
      <c r="K160" s="77">
        <f>VLOOKUP(A160 &amp; " - " &amp; B160, 'superadmin configuration'!A:C, 2, FALSE)</f>
        <v>1000</v>
      </c>
    </row>
    <row r="161" spans="1:11">
      <c r="A161" s="77" t="s">
        <v>596</v>
      </c>
      <c r="B161" s="77" t="s">
        <v>128</v>
      </c>
      <c r="C161" s="78">
        <v>45415.818749999999</v>
      </c>
      <c r="D161" s="77">
        <v>100</v>
      </c>
      <c r="E161" s="77" t="s">
        <v>560</v>
      </c>
      <c r="F161" s="77" t="s">
        <v>564</v>
      </c>
      <c r="G161" s="77" t="s">
        <v>561</v>
      </c>
      <c r="H161" s="77" t="s">
        <v>927</v>
      </c>
      <c r="I161" s="77" t="s">
        <v>928</v>
      </c>
      <c r="J161" s="77" t="s">
        <v>617</v>
      </c>
      <c r="K161" s="77">
        <f>VLOOKUP(A161 &amp; " - " &amp; B161, 'superadmin configuration'!A:C, 2, FALSE)</f>
        <v>2000</v>
      </c>
    </row>
    <row r="162" spans="1:11">
      <c r="A162" s="77" t="s">
        <v>641</v>
      </c>
      <c r="B162" s="77" t="s">
        <v>642</v>
      </c>
      <c r="C162" s="78">
        <v>45415.813194444447</v>
      </c>
      <c r="D162" s="77">
        <v>1000</v>
      </c>
      <c r="E162" s="77" t="s">
        <v>560</v>
      </c>
      <c r="F162" s="77" t="s">
        <v>361</v>
      </c>
      <c r="G162" s="77" t="s">
        <v>561</v>
      </c>
      <c r="H162" s="77" t="s">
        <v>929</v>
      </c>
      <c r="I162" s="77" t="s">
        <v>930</v>
      </c>
      <c r="J162" s="77" t="s">
        <v>369</v>
      </c>
      <c r="K162" s="77">
        <f>VLOOKUP(A162 &amp; " - " &amp; B162, 'superadmin configuration'!A:C, 2, FALSE)</f>
        <v>1000</v>
      </c>
    </row>
    <row r="163" spans="1:11">
      <c r="A163" s="77" t="s">
        <v>461</v>
      </c>
      <c r="B163" s="77" t="s">
        <v>466</v>
      </c>
      <c r="C163" s="78">
        <v>45415.772222222222</v>
      </c>
      <c r="D163" s="77">
        <v>1000</v>
      </c>
      <c r="E163" s="77" t="s">
        <v>560</v>
      </c>
      <c r="F163" s="77" t="s">
        <v>361</v>
      </c>
      <c r="G163" s="77" t="s">
        <v>561</v>
      </c>
      <c r="H163" s="77" t="s">
        <v>931</v>
      </c>
      <c r="I163" s="77" t="s">
        <v>932</v>
      </c>
      <c r="J163" s="77" t="s">
        <v>369</v>
      </c>
      <c r="K163" s="77">
        <f>VLOOKUP(A163 &amp; " - " &amp; B163, 'superadmin configuration'!A:C, 2, FALSE)</f>
        <v>500</v>
      </c>
    </row>
    <row r="164" spans="1:11">
      <c r="A164" s="77" t="s">
        <v>559</v>
      </c>
      <c r="B164" s="77" t="s">
        <v>933</v>
      </c>
      <c r="C164" s="78">
        <v>45415.674305555556</v>
      </c>
      <c r="D164" s="77">
        <v>120</v>
      </c>
      <c r="E164" s="77" t="s">
        <v>560</v>
      </c>
      <c r="F164" s="77" t="s">
        <v>564</v>
      </c>
      <c r="G164" s="77" t="s">
        <v>561</v>
      </c>
      <c r="H164" s="77" t="s">
        <v>934</v>
      </c>
      <c r="I164" s="77" t="s">
        <v>935</v>
      </c>
      <c r="J164" s="77" t="s">
        <v>369</v>
      </c>
      <c r="K164" s="77">
        <f>VLOOKUP(A164 &amp; " - " &amp; B164, 'superadmin configuration'!A:C, 2, FALSE)</f>
        <v>120</v>
      </c>
    </row>
    <row r="165" spans="1:11">
      <c r="A165" s="77" t="s">
        <v>567</v>
      </c>
      <c r="B165" s="77" t="s">
        <v>655</v>
      </c>
      <c r="C165" s="78">
        <v>45415.611805555556</v>
      </c>
      <c r="D165" s="77">
        <v>500</v>
      </c>
      <c r="E165" s="77" t="s">
        <v>560</v>
      </c>
      <c r="F165" s="77" t="s">
        <v>564</v>
      </c>
      <c r="G165" s="77" t="s">
        <v>561</v>
      </c>
      <c r="H165" s="77" t="s">
        <v>936</v>
      </c>
      <c r="I165" s="77" t="s">
        <v>937</v>
      </c>
      <c r="J165" s="77" t="s">
        <v>369</v>
      </c>
      <c r="K165" s="77">
        <f>VLOOKUP(A165 &amp; " - " &amp; B165, 'superadmin configuration'!A:C, 2, FALSE)</f>
        <v>1000</v>
      </c>
    </row>
    <row r="166" spans="1:11">
      <c r="A166" s="77" t="s">
        <v>567</v>
      </c>
      <c r="B166" s="77" t="s">
        <v>568</v>
      </c>
      <c r="C166" s="78">
        <v>45415.598611111112</v>
      </c>
      <c r="D166" s="77">
        <v>1000</v>
      </c>
      <c r="E166" s="77" t="s">
        <v>560</v>
      </c>
      <c r="F166" s="77" t="s">
        <v>564</v>
      </c>
      <c r="G166" s="77" t="s">
        <v>561</v>
      </c>
      <c r="H166" s="77" t="s">
        <v>938</v>
      </c>
      <c r="I166" s="77" t="s">
        <v>939</v>
      </c>
      <c r="J166" s="77" t="s">
        <v>369</v>
      </c>
      <c r="K166" s="77">
        <f>VLOOKUP(A166 &amp; " - " &amp; B166, 'superadmin configuration'!A:C, 2, FALSE)</f>
        <v>500</v>
      </c>
    </row>
    <row r="167" spans="1:11">
      <c r="A167" s="77" t="s">
        <v>567</v>
      </c>
      <c r="B167" s="77" t="s">
        <v>655</v>
      </c>
      <c r="C167" s="78">
        <v>45415.565972222219</v>
      </c>
      <c r="D167" s="77">
        <v>1000</v>
      </c>
      <c r="E167" s="77" t="s">
        <v>560</v>
      </c>
      <c r="F167" s="77" t="s">
        <v>564</v>
      </c>
      <c r="G167" s="77" t="s">
        <v>561</v>
      </c>
      <c r="H167" s="77" t="s">
        <v>940</v>
      </c>
      <c r="I167" s="77" t="s">
        <v>941</v>
      </c>
      <c r="J167" s="77" t="s">
        <v>369</v>
      </c>
      <c r="K167" s="77">
        <f>VLOOKUP(A167 &amp; " - " &amp; B167, 'superadmin configuration'!A:C, 2, FALSE)</f>
        <v>1000</v>
      </c>
    </row>
    <row r="168" spans="1:11">
      <c r="A168" s="77" t="s">
        <v>567</v>
      </c>
      <c r="B168" s="77" t="s">
        <v>568</v>
      </c>
      <c r="C168" s="78">
        <v>45415.561805555553</v>
      </c>
      <c r="D168" s="77">
        <v>500</v>
      </c>
      <c r="E168" s="77" t="s">
        <v>560</v>
      </c>
      <c r="F168" s="77" t="s">
        <v>564</v>
      </c>
      <c r="G168" s="77" t="s">
        <v>561</v>
      </c>
      <c r="H168" s="77" t="s">
        <v>942</v>
      </c>
      <c r="I168" s="77" t="s">
        <v>943</v>
      </c>
      <c r="J168" s="77" t="s">
        <v>369</v>
      </c>
      <c r="K168" s="77">
        <f>VLOOKUP(A168 &amp; " - " &amp; B168, 'superadmin configuration'!A:C, 2, FALSE)</f>
        <v>500</v>
      </c>
    </row>
    <row r="169" spans="1:11">
      <c r="A169" s="77" t="s">
        <v>567</v>
      </c>
      <c r="B169" s="77" t="s">
        <v>568</v>
      </c>
      <c r="C169" s="78">
        <v>45415.557638888888</v>
      </c>
      <c r="D169" s="77">
        <v>500</v>
      </c>
      <c r="E169" s="77" t="s">
        <v>560</v>
      </c>
      <c r="F169" s="77" t="s">
        <v>564</v>
      </c>
      <c r="G169" s="77" t="s">
        <v>561</v>
      </c>
      <c r="H169" s="77" t="s">
        <v>944</v>
      </c>
      <c r="I169" s="77" t="s">
        <v>945</v>
      </c>
      <c r="J169" s="77" t="s">
        <v>369</v>
      </c>
      <c r="K169" s="77">
        <f>VLOOKUP(A169 &amp; " - " &amp; B169, 'superadmin configuration'!A:C, 2, FALSE)</f>
        <v>500</v>
      </c>
    </row>
    <row r="170" spans="1:11">
      <c r="A170" s="77" t="s">
        <v>559</v>
      </c>
      <c r="B170" s="77" t="s">
        <v>189</v>
      </c>
      <c r="C170" s="78">
        <v>45415.474305555559</v>
      </c>
      <c r="D170" s="77">
        <v>1000</v>
      </c>
      <c r="E170" s="77" t="s">
        <v>560</v>
      </c>
      <c r="F170" s="77" t="s">
        <v>564</v>
      </c>
      <c r="G170" s="77" t="s">
        <v>561</v>
      </c>
      <c r="H170" s="77" t="s">
        <v>946</v>
      </c>
      <c r="I170" s="77" t="s">
        <v>947</v>
      </c>
      <c r="J170" s="77" t="s">
        <v>369</v>
      </c>
      <c r="K170" s="77">
        <f>VLOOKUP(A170 &amp; " - " &amp; B170, 'superadmin configuration'!A:C, 2, FALSE)</f>
        <v>500</v>
      </c>
    </row>
    <row r="171" spans="1:11">
      <c r="A171" s="77" t="s">
        <v>476</v>
      </c>
      <c r="B171" s="77" t="s">
        <v>476</v>
      </c>
      <c r="C171" s="78">
        <v>45415.429861111108</v>
      </c>
      <c r="D171" s="77">
        <v>500</v>
      </c>
      <c r="E171" s="77" t="s">
        <v>560</v>
      </c>
      <c r="F171" s="77" t="s">
        <v>361</v>
      </c>
      <c r="G171" s="77" t="s">
        <v>561</v>
      </c>
      <c r="H171" s="77" t="s">
        <v>948</v>
      </c>
      <c r="I171" s="77" t="s">
        <v>949</v>
      </c>
      <c r="J171" s="77" t="s">
        <v>369</v>
      </c>
      <c r="K171" s="77">
        <f>VLOOKUP(A171 &amp; " - " &amp; B171, 'superadmin configuration'!A:C, 2, FALSE)</f>
        <v>500</v>
      </c>
    </row>
    <row r="172" spans="1:11">
      <c r="A172" s="77" t="s">
        <v>476</v>
      </c>
      <c r="B172" s="77" t="s">
        <v>476</v>
      </c>
      <c r="C172" s="78">
        <v>45414.828472222223</v>
      </c>
      <c r="D172" s="77">
        <v>500</v>
      </c>
      <c r="E172" s="77" t="s">
        <v>560</v>
      </c>
      <c r="F172" s="77" t="s">
        <v>361</v>
      </c>
      <c r="G172" s="77" t="s">
        <v>561</v>
      </c>
      <c r="H172" s="77" t="s">
        <v>950</v>
      </c>
      <c r="I172" s="77" t="s">
        <v>951</v>
      </c>
      <c r="J172" s="77" t="s">
        <v>369</v>
      </c>
      <c r="K172" s="77">
        <f>VLOOKUP(A172 &amp; " - " &amp; B172, 'superadmin configuration'!A:C, 2, FALSE)</f>
        <v>500</v>
      </c>
    </row>
    <row r="173" spans="1:11">
      <c r="A173" s="77" t="s">
        <v>559</v>
      </c>
      <c r="B173" s="77" t="s">
        <v>231</v>
      </c>
      <c r="C173" s="78">
        <v>45414.729861111111</v>
      </c>
      <c r="D173" s="77">
        <v>500</v>
      </c>
      <c r="E173" s="77" t="s">
        <v>560</v>
      </c>
      <c r="F173" s="77" t="s">
        <v>564</v>
      </c>
      <c r="G173" s="77" t="s">
        <v>561</v>
      </c>
      <c r="H173" s="77" t="s">
        <v>952</v>
      </c>
      <c r="I173" s="77" t="s">
        <v>953</v>
      </c>
      <c r="J173" s="77" t="s">
        <v>369</v>
      </c>
      <c r="K173" s="77">
        <f>VLOOKUP(A173 &amp; " - " &amp; B173, 'superadmin configuration'!A:C, 2, FALSE)</f>
        <v>500</v>
      </c>
    </row>
    <row r="174" spans="1:11">
      <c r="A174" s="77" t="s">
        <v>476</v>
      </c>
      <c r="B174" s="77" t="s">
        <v>476</v>
      </c>
      <c r="C174" s="78">
        <v>45414.686805555553</v>
      </c>
      <c r="D174" s="77">
        <v>1000</v>
      </c>
      <c r="E174" s="77" t="s">
        <v>560</v>
      </c>
      <c r="F174" s="77" t="s">
        <v>564</v>
      </c>
      <c r="G174" s="77" t="s">
        <v>561</v>
      </c>
      <c r="H174" s="77" t="s">
        <v>954</v>
      </c>
      <c r="I174" s="77" t="s">
        <v>955</v>
      </c>
      <c r="J174" s="77" t="s">
        <v>369</v>
      </c>
      <c r="K174" s="77">
        <f>VLOOKUP(A174 &amp; " - " &amp; B174, 'superadmin configuration'!A:C, 2, FALSE)</f>
        <v>500</v>
      </c>
    </row>
    <row r="175" spans="1:11">
      <c r="A175" s="77" t="s">
        <v>559</v>
      </c>
      <c r="B175" s="77" t="s">
        <v>933</v>
      </c>
      <c r="C175" s="78">
        <v>45414.644444444442</v>
      </c>
      <c r="D175" s="77">
        <v>100</v>
      </c>
      <c r="E175" s="77" t="s">
        <v>560</v>
      </c>
      <c r="F175" s="77" t="s">
        <v>564</v>
      </c>
      <c r="G175" s="77" t="s">
        <v>561</v>
      </c>
      <c r="H175" s="77" t="s">
        <v>956</v>
      </c>
      <c r="I175" s="77" t="s">
        <v>957</v>
      </c>
      <c r="J175" s="77" t="s">
        <v>891</v>
      </c>
      <c r="K175" s="77">
        <f>VLOOKUP(A175 &amp; " - " &amp; B175, 'superadmin configuration'!A:C, 2, FALSE)</f>
        <v>120</v>
      </c>
    </row>
    <row r="176" spans="1:11">
      <c r="A176" s="77" t="s">
        <v>559</v>
      </c>
      <c r="B176" s="77" t="s">
        <v>826</v>
      </c>
      <c r="C176" s="78">
        <v>45414.634027777778</v>
      </c>
      <c r="D176" s="77">
        <v>100</v>
      </c>
      <c r="E176" s="77" t="s">
        <v>560</v>
      </c>
      <c r="F176" s="77" t="s">
        <v>564</v>
      </c>
      <c r="G176" s="77" t="s">
        <v>561</v>
      </c>
      <c r="H176" s="77" t="s">
        <v>958</v>
      </c>
      <c r="I176" s="77" t="s">
        <v>959</v>
      </c>
      <c r="J176" s="77" t="s">
        <v>369</v>
      </c>
      <c r="K176" s="77">
        <f>VLOOKUP(A176 &amp; " - " &amp; B176, 'superadmin configuration'!A:C, 2, FALSE)</f>
        <v>0</v>
      </c>
    </row>
    <row r="177" spans="1:11">
      <c r="A177" s="77" t="s">
        <v>567</v>
      </c>
      <c r="B177" s="77" t="s">
        <v>568</v>
      </c>
      <c r="C177" s="78">
        <v>45414.613194444442</v>
      </c>
      <c r="D177" s="77">
        <v>500</v>
      </c>
      <c r="E177" s="77" t="s">
        <v>560</v>
      </c>
      <c r="F177" s="77" t="s">
        <v>564</v>
      </c>
      <c r="G177" s="77" t="s">
        <v>561</v>
      </c>
      <c r="H177" s="77" t="s">
        <v>960</v>
      </c>
      <c r="I177" s="77" t="s">
        <v>961</v>
      </c>
      <c r="J177" s="77" t="s">
        <v>369</v>
      </c>
      <c r="K177" s="77">
        <f>VLOOKUP(A177 &amp; " - " &amp; B177, 'superadmin configuration'!A:C, 2, FALSE)</f>
        <v>500</v>
      </c>
    </row>
    <row r="178" spans="1:11">
      <c r="A178" s="77" t="s">
        <v>567</v>
      </c>
      <c r="B178" s="77" t="s">
        <v>568</v>
      </c>
      <c r="C178" s="78">
        <v>45414.56527777778</v>
      </c>
      <c r="D178" s="77">
        <v>500</v>
      </c>
      <c r="E178" s="77" t="s">
        <v>560</v>
      </c>
      <c r="F178" s="77" t="s">
        <v>564</v>
      </c>
      <c r="G178" s="77" t="s">
        <v>561</v>
      </c>
      <c r="H178" s="77" t="s">
        <v>962</v>
      </c>
      <c r="I178" s="77" t="s">
        <v>963</v>
      </c>
      <c r="J178" s="77" t="s">
        <v>369</v>
      </c>
      <c r="K178" s="77">
        <f>VLOOKUP(A178 &amp; " - " &amp; B178, 'superadmin configuration'!A:C, 2, FALSE)</f>
        <v>500</v>
      </c>
    </row>
    <row r="179" spans="1:11">
      <c r="A179" s="77" t="s">
        <v>567</v>
      </c>
      <c r="B179" s="77" t="s">
        <v>568</v>
      </c>
      <c r="C179" s="78">
        <v>45414.467361111114</v>
      </c>
      <c r="D179" s="77">
        <v>500</v>
      </c>
      <c r="E179" s="77" t="s">
        <v>560</v>
      </c>
      <c r="F179" s="77" t="s">
        <v>564</v>
      </c>
      <c r="G179" s="77" t="s">
        <v>561</v>
      </c>
      <c r="H179" s="77" t="s">
        <v>964</v>
      </c>
      <c r="I179" s="77" t="s">
        <v>965</v>
      </c>
      <c r="J179" s="77" t="s">
        <v>369</v>
      </c>
      <c r="K179" s="77">
        <f>VLOOKUP(A179 &amp; " - " &amp; B179, 'superadmin configuration'!A:C, 2, FALSE)</f>
        <v>500</v>
      </c>
    </row>
    <row r="180" spans="1:11">
      <c r="A180" s="77" t="s">
        <v>567</v>
      </c>
      <c r="B180" s="77" t="s">
        <v>655</v>
      </c>
      <c r="C180" s="78">
        <v>45414.458333333336</v>
      </c>
      <c r="D180" s="77">
        <v>500</v>
      </c>
      <c r="E180" s="77" t="s">
        <v>560</v>
      </c>
      <c r="F180" s="77" t="s">
        <v>361</v>
      </c>
      <c r="G180" s="77" t="s">
        <v>561</v>
      </c>
      <c r="H180" s="77" t="s">
        <v>966</v>
      </c>
      <c r="I180" s="77" t="s">
        <v>967</v>
      </c>
      <c r="J180" s="77" t="s">
        <v>369</v>
      </c>
      <c r="K180" s="77">
        <f>VLOOKUP(A180 &amp; " - " &amp; B180, 'superadmin configuration'!A:C, 2, FALSE)</f>
        <v>1000</v>
      </c>
    </row>
    <row r="181" spans="1:11">
      <c r="A181" s="77" t="s">
        <v>559</v>
      </c>
      <c r="B181" s="77" t="s">
        <v>206</v>
      </c>
      <c r="C181" s="78">
        <v>45414.435416666667</v>
      </c>
      <c r="D181" s="77">
        <v>1000</v>
      </c>
      <c r="E181" s="77" t="s">
        <v>560</v>
      </c>
      <c r="F181" s="77" t="s">
        <v>564</v>
      </c>
      <c r="G181" s="77" t="s">
        <v>561</v>
      </c>
      <c r="H181" s="77" t="s">
        <v>968</v>
      </c>
      <c r="I181" s="77" t="s">
        <v>969</v>
      </c>
      <c r="J181" s="77" t="s">
        <v>970</v>
      </c>
      <c r="K181" s="77">
        <f>VLOOKUP(A181 &amp; " - " &amp; B181, 'superadmin configuration'!A:C, 2, FALSE)</f>
        <v>500</v>
      </c>
    </row>
    <row r="182" spans="1:11">
      <c r="A182" s="77" t="s">
        <v>826</v>
      </c>
      <c r="B182" s="77" t="s">
        <v>836</v>
      </c>
      <c r="C182" s="78">
        <v>45414.075694444444</v>
      </c>
      <c r="D182" s="77">
        <v>100</v>
      </c>
      <c r="E182" s="77" t="s">
        <v>560</v>
      </c>
      <c r="F182" s="77" t="s">
        <v>361</v>
      </c>
      <c r="G182" s="77" t="s">
        <v>561</v>
      </c>
      <c r="H182" s="77" t="s">
        <v>971</v>
      </c>
      <c r="I182" s="77" t="s">
        <v>972</v>
      </c>
      <c r="J182" s="77" t="s">
        <v>369</v>
      </c>
      <c r="K182" s="77">
        <f>VLOOKUP(A182 &amp; " - " &amp; B182, 'superadmin configuration'!A:C, 2, FALSE)</f>
        <v>500</v>
      </c>
    </row>
    <row r="183" spans="1:11">
      <c r="A183" s="77" t="s">
        <v>381</v>
      </c>
      <c r="B183" s="77" t="s">
        <v>382</v>
      </c>
      <c r="C183" s="78">
        <v>45413.959722222222</v>
      </c>
      <c r="D183" s="77">
        <v>4000</v>
      </c>
      <c r="E183" s="77" t="s">
        <v>560</v>
      </c>
      <c r="F183" s="77" t="s">
        <v>361</v>
      </c>
      <c r="G183" s="77" t="s">
        <v>561</v>
      </c>
      <c r="H183" s="77" t="s">
        <v>973</v>
      </c>
      <c r="I183" s="77" t="s">
        <v>974</v>
      </c>
      <c r="J183" s="77" t="s">
        <v>369</v>
      </c>
      <c r="K183" s="77">
        <f>VLOOKUP(A183 &amp; " - " &amp; B183, 'superadmin configuration'!A:C, 2, FALSE)</f>
        <v>1500</v>
      </c>
    </row>
    <row r="184" spans="1:11">
      <c r="A184" s="77" t="s">
        <v>381</v>
      </c>
      <c r="B184" s="77" t="s">
        <v>382</v>
      </c>
      <c r="C184" s="78">
        <v>45413.870138888888</v>
      </c>
      <c r="D184" s="77">
        <v>1000</v>
      </c>
      <c r="E184" s="77" t="s">
        <v>560</v>
      </c>
      <c r="F184" s="77" t="s">
        <v>361</v>
      </c>
      <c r="G184" s="77" t="s">
        <v>561</v>
      </c>
      <c r="H184" s="77" t="s">
        <v>975</v>
      </c>
      <c r="I184" s="77" t="s">
        <v>976</v>
      </c>
      <c r="J184" s="77" t="s">
        <v>369</v>
      </c>
      <c r="K184" s="77">
        <f>VLOOKUP(A184 &amp; " - " &amp; B184, 'superadmin configuration'!A:C, 2, FALSE)</f>
        <v>1500</v>
      </c>
    </row>
    <row r="185" spans="1:11">
      <c r="A185" s="77" t="s">
        <v>567</v>
      </c>
      <c r="B185" s="77" t="s">
        <v>568</v>
      </c>
      <c r="C185" s="78">
        <v>45413.86041666667</v>
      </c>
      <c r="D185" s="77">
        <v>500</v>
      </c>
      <c r="E185" s="77" t="s">
        <v>560</v>
      </c>
      <c r="F185" s="77" t="s">
        <v>564</v>
      </c>
      <c r="G185" s="77" t="s">
        <v>561</v>
      </c>
      <c r="H185" s="77" t="s">
        <v>977</v>
      </c>
      <c r="I185" s="77" t="s">
        <v>978</v>
      </c>
      <c r="J185" s="77" t="s">
        <v>369</v>
      </c>
      <c r="K185" s="77">
        <f>VLOOKUP(A185 &amp; " - " &amp; B185, 'superadmin configuration'!A:C, 2, FALSE)</f>
        <v>500</v>
      </c>
    </row>
    <row r="186" spans="1:11">
      <c r="A186" s="77" t="s">
        <v>710</v>
      </c>
      <c r="B186" s="77" t="s">
        <v>710</v>
      </c>
      <c r="C186" s="78">
        <v>45413.822222222225</v>
      </c>
      <c r="D186" s="77">
        <v>1000</v>
      </c>
      <c r="E186" s="77" t="s">
        <v>560</v>
      </c>
      <c r="F186" s="77" t="s">
        <v>361</v>
      </c>
      <c r="G186" s="77" t="s">
        <v>561</v>
      </c>
      <c r="H186" s="77" t="s">
        <v>979</v>
      </c>
      <c r="I186" s="77" t="s">
        <v>980</v>
      </c>
      <c r="J186" s="77" t="s">
        <v>981</v>
      </c>
      <c r="K186" s="77">
        <f>VLOOKUP(A186 &amp; " - " &amp; B186, 'superadmin configuration'!A:C, 2, FALSE)</f>
        <v>2000</v>
      </c>
    </row>
    <row r="187" spans="1:11">
      <c r="A187" s="77" t="s">
        <v>476</v>
      </c>
      <c r="B187" s="77" t="s">
        <v>476</v>
      </c>
      <c r="C187" s="78">
        <v>45413.681944444441</v>
      </c>
      <c r="D187" s="77">
        <v>500</v>
      </c>
      <c r="E187" s="77" t="s">
        <v>560</v>
      </c>
      <c r="F187" s="77" t="s">
        <v>361</v>
      </c>
      <c r="G187" s="77" t="s">
        <v>561</v>
      </c>
      <c r="H187" s="77" t="s">
        <v>982</v>
      </c>
      <c r="I187" s="77" t="s">
        <v>983</v>
      </c>
      <c r="J187" s="77" t="s">
        <v>369</v>
      </c>
      <c r="K187" s="77">
        <f>VLOOKUP(A187 &amp; " - " &amp; B187, 'superadmin configuration'!A:C, 2, FALSE)</f>
        <v>500</v>
      </c>
    </row>
    <row r="188" spans="1:11">
      <c r="A188" s="77" t="s">
        <v>559</v>
      </c>
      <c r="B188" s="77" t="s">
        <v>984</v>
      </c>
      <c r="C188" s="78">
        <v>45413.640972222223</v>
      </c>
      <c r="D188" s="77">
        <v>500</v>
      </c>
      <c r="E188" s="77" t="s">
        <v>560</v>
      </c>
      <c r="F188" s="77" t="s">
        <v>564</v>
      </c>
      <c r="G188" s="77" t="s">
        <v>561</v>
      </c>
      <c r="H188" s="77" t="s">
        <v>985</v>
      </c>
      <c r="I188" s="77" t="s">
        <v>986</v>
      </c>
      <c r="J188" s="77" t="s">
        <v>908</v>
      </c>
      <c r="K188" s="77">
        <f>VLOOKUP(A188 &amp; " - " &amp; B188, 'superadmin configuration'!A:C, 2, FALSE)</f>
        <v>500</v>
      </c>
    </row>
    <row r="189" spans="1:11">
      <c r="A189" s="77" t="s">
        <v>559</v>
      </c>
      <c r="B189" s="77" t="s">
        <v>984</v>
      </c>
      <c r="C189" s="78">
        <v>45413.632638888892</v>
      </c>
      <c r="D189" s="77">
        <v>100</v>
      </c>
      <c r="E189" s="77" t="s">
        <v>560</v>
      </c>
      <c r="F189" s="77" t="s">
        <v>564</v>
      </c>
      <c r="G189" s="77" t="s">
        <v>561</v>
      </c>
      <c r="H189" s="77" t="s">
        <v>987</v>
      </c>
      <c r="I189" s="77" t="s">
        <v>988</v>
      </c>
      <c r="J189" s="77" t="s">
        <v>891</v>
      </c>
      <c r="K189" s="77">
        <f>VLOOKUP(A189 &amp; " - " &amp; B189, 'superadmin configuration'!A:C, 2, FALSE)</f>
        <v>500</v>
      </c>
    </row>
    <row r="190" spans="1:11">
      <c r="A190" s="77" t="s">
        <v>461</v>
      </c>
      <c r="B190" s="77" t="s">
        <v>461</v>
      </c>
      <c r="C190" s="78">
        <v>45413.611805555556</v>
      </c>
      <c r="D190" s="77">
        <v>300</v>
      </c>
      <c r="E190" s="77" t="s">
        <v>560</v>
      </c>
      <c r="F190" s="77" t="s">
        <v>564</v>
      </c>
      <c r="G190" s="77" t="s">
        <v>561</v>
      </c>
      <c r="H190" s="77" t="s">
        <v>989</v>
      </c>
      <c r="I190" s="77" t="s">
        <v>990</v>
      </c>
      <c r="J190" s="77" t="s">
        <v>369</v>
      </c>
      <c r="K190" s="77">
        <f>VLOOKUP(A190 &amp; " - " &amp; B190, 'superadmin configuration'!A:C, 2, FALSE)</f>
        <v>500</v>
      </c>
    </row>
    <row r="191" spans="1:11">
      <c r="A191" s="77" t="s">
        <v>567</v>
      </c>
      <c r="B191" s="77" t="s">
        <v>568</v>
      </c>
      <c r="C191" s="78">
        <v>45413.604166666664</v>
      </c>
      <c r="D191" s="77">
        <v>500</v>
      </c>
      <c r="E191" s="77" t="s">
        <v>560</v>
      </c>
      <c r="F191" s="77" t="s">
        <v>564</v>
      </c>
      <c r="G191" s="77" t="s">
        <v>561</v>
      </c>
      <c r="H191" s="77" t="s">
        <v>991</v>
      </c>
      <c r="I191" s="77" t="s">
        <v>992</v>
      </c>
      <c r="J191" s="77" t="s">
        <v>369</v>
      </c>
      <c r="K191" s="77">
        <f>VLOOKUP(A191 &amp; " - " &amp; B191, 'superadmin configuration'!A:C, 2, FALSE)</f>
        <v>500</v>
      </c>
    </row>
    <row r="192" spans="1:11">
      <c r="A192" s="77" t="s">
        <v>515</v>
      </c>
      <c r="B192" s="77" t="s">
        <v>516</v>
      </c>
      <c r="C192" s="78">
        <v>45413.591666666667</v>
      </c>
      <c r="D192" s="77">
        <v>1000</v>
      </c>
      <c r="E192" s="77" t="s">
        <v>560</v>
      </c>
      <c r="F192" s="77" t="s">
        <v>361</v>
      </c>
      <c r="G192" s="77" t="s">
        <v>561</v>
      </c>
      <c r="H192" s="77" t="s">
        <v>993</v>
      </c>
      <c r="I192" s="77" t="s">
        <v>994</v>
      </c>
      <c r="J192" s="77" t="s">
        <v>369</v>
      </c>
      <c r="K192" s="77">
        <f>VLOOKUP(A192 &amp; " - " &amp; B192, 'superadmin configuration'!A:C, 2, FALSE)</f>
        <v>1000</v>
      </c>
    </row>
    <row r="193" spans="1:11">
      <c r="A193" s="77" t="s">
        <v>515</v>
      </c>
      <c r="B193" s="77" t="s">
        <v>516</v>
      </c>
      <c r="C193" s="78">
        <v>45413.526388888888</v>
      </c>
      <c r="D193" s="77">
        <v>1000</v>
      </c>
      <c r="E193" s="77" t="s">
        <v>560</v>
      </c>
      <c r="F193" s="77" t="s">
        <v>361</v>
      </c>
      <c r="G193" s="77" t="s">
        <v>561</v>
      </c>
      <c r="H193" s="77" t="s">
        <v>995</v>
      </c>
      <c r="I193" s="77" t="s">
        <v>996</v>
      </c>
      <c r="J193" s="77" t="s">
        <v>369</v>
      </c>
      <c r="K193" s="77">
        <f>VLOOKUP(A193 &amp; " - " &amp; B193, 'superadmin configuration'!A:C, 2, FALSE)</f>
        <v>1000</v>
      </c>
    </row>
    <row r="194" spans="1:11">
      <c r="A194" s="77" t="s">
        <v>139</v>
      </c>
      <c r="B194" s="77" t="s">
        <v>571</v>
      </c>
      <c r="C194" s="78">
        <v>45413.487500000003</v>
      </c>
      <c r="D194" s="77">
        <v>500</v>
      </c>
      <c r="E194" s="77" t="s">
        <v>560</v>
      </c>
      <c r="F194" s="77" t="s">
        <v>564</v>
      </c>
      <c r="G194" s="77" t="s">
        <v>561</v>
      </c>
      <c r="H194" s="77" t="s">
        <v>997</v>
      </c>
      <c r="I194" s="77" t="s">
        <v>998</v>
      </c>
      <c r="J194" s="77" t="s">
        <v>369</v>
      </c>
      <c r="K194" s="77">
        <f>VLOOKUP(A194 &amp; " - " &amp; B194, 'superadmin configuration'!A:C, 2, FALSE)</f>
        <v>500</v>
      </c>
    </row>
    <row r="195" spans="1:11">
      <c r="A195" s="77" t="s">
        <v>710</v>
      </c>
      <c r="B195" s="77" t="s">
        <v>710</v>
      </c>
      <c r="C195" s="78">
        <v>45412.932638888888</v>
      </c>
      <c r="D195" s="77">
        <v>2000</v>
      </c>
      <c r="E195" s="77" t="s">
        <v>560</v>
      </c>
      <c r="F195" s="77" t="s">
        <v>361</v>
      </c>
      <c r="G195" s="77" t="s">
        <v>561</v>
      </c>
      <c r="H195" s="77" t="s">
        <v>999</v>
      </c>
      <c r="I195" s="77" t="s">
        <v>1000</v>
      </c>
      <c r="J195" s="77" t="s">
        <v>1001</v>
      </c>
      <c r="K195" s="77">
        <f>VLOOKUP(A195 &amp; " - " &amp; B195, 'superadmin configuration'!A:C, 2, FALSE)</f>
        <v>2000</v>
      </c>
    </row>
    <row r="196" spans="1:11">
      <c r="A196" s="77" t="s">
        <v>461</v>
      </c>
      <c r="B196" s="77" t="s">
        <v>461</v>
      </c>
      <c r="C196" s="78">
        <v>45412.719444444447</v>
      </c>
      <c r="D196" s="77">
        <v>300</v>
      </c>
      <c r="E196" s="77" t="s">
        <v>560</v>
      </c>
      <c r="F196" s="77" t="s">
        <v>564</v>
      </c>
      <c r="G196" s="77" t="s">
        <v>561</v>
      </c>
      <c r="H196" s="77" t="s">
        <v>1002</v>
      </c>
      <c r="I196" s="77" t="s">
        <v>1003</v>
      </c>
      <c r="J196" s="77" t="s">
        <v>369</v>
      </c>
      <c r="K196" s="77">
        <f>VLOOKUP(A196 &amp; " - " &amp; B196, 'superadmin configuration'!A:C, 2, FALSE)</f>
        <v>500</v>
      </c>
    </row>
    <row r="197" spans="1:11">
      <c r="A197" s="77" t="s">
        <v>515</v>
      </c>
      <c r="B197" s="77" t="s">
        <v>516</v>
      </c>
      <c r="C197" s="78">
        <v>45412.686111111114</v>
      </c>
      <c r="D197" s="77">
        <v>3000</v>
      </c>
      <c r="E197" s="77" t="s">
        <v>560</v>
      </c>
      <c r="F197" s="77" t="s">
        <v>564</v>
      </c>
      <c r="G197" s="77" t="s">
        <v>561</v>
      </c>
      <c r="H197" s="77" t="s">
        <v>1004</v>
      </c>
      <c r="I197" s="77" t="s">
        <v>1005</v>
      </c>
      <c r="J197" s="77" t="s">
        <v>369</v>
      </c>
      <c r="K197" s="77">
        <f>VLOOKUP(A197 &amp; " - " &amp; B197, 'superadmin configuration'!A:C, 2, FALSE)</f>
        <v>1000</v>
      </c>
    </row>
    <row r="198" spans="1:11">
      <c r="A198" s="77" t="s">
        <v>559</v>
      </c>
      <c r="B198" s="77" t="s">
        <v>206</v>
      </c>
      <c r="C198" s="78">
        <v>45412.649305555555</v>
      </c>
      <c r="D198" s="77">
        <v>500</v>
      </c>
      <c r="E198" s="77" t="s">
        <v>560</v>
      </c>
      <c r="F198" s="77" t="s">
        <v>564</v>
      </c>
      <c r="G198" s="77" t="s">
        <v>561</v>
      </c>
      <c r="H198" s="77" t="s">
        <v>1006</v>
      </c>
      <c r="I198" s="77" t="s">
        <v>1007</v>
      </c>
      <c r="J198" s="77" t="s">
        <v>1008</v>
      </c>
      <c r="K198" s="77">
        <f>VLOOKUP(A198 &amp; " - " &amp; B198, 'superadmin configuration'!A:C, 2, FALSE)</f>
        <v>500</v>
      </c>
    </row>
    <row r="199" spans="1:11">
      <c r="A199" s="77" t="s">
        <v>139</v>
      </c>
      <c r="B199" s="77" t="s">
        <v>571</v>
      </c>
      <c r="C199" s="78">
        <v>45412.62777777778</v>
      </c>
      <c r="D199" s="77">
        <v>500</v>
      </c>
      <c r="E199" s="77" t="s">
        <v>560</v>
      </c>
      <c r="F199" s="77" t="s">
        <v>564</v>
      </c>
      <c r="G199" s="77" t="s">
        <v>561</v>
      </c>
      <c r="H199" s="77" t="s">
        <v>1009</v>
      </c>
      <c r="I199" s="77" t="s">
        <v>1010</v>
      </c>
      <c r="J199" s="77" t="s">
        <v>369</v>
      </c>
      <c r="K199" s="77">
        <f>VLOOKUP(A199 &amp; " - " &amp; B199, 'superadmin configuration'!A:C, 2, FALSE)</f>
        <v>500</v>
      </c>
    </row>
    <row r="200" spans="1:11">
      <c r="A200" s="77" t="s">
        <v>559</v>
      </c>
      <c r="B200" s="77" t="s">
        <v>1011</v>
      </c>
      <c r="C200" s="78">
        <v>45412.595833333333</v>
      </c>
      <c r="D200" s="77">
        <v>500</v>
      </c>
      <c r="E200" s="77" t="s">
        <v>560</v>
      </c>
      <c r="F200" s="77" t="s">
        <v>564</v>
      </c>
      <c r="G200" s="77" t="s">
        <v>561</v>
      </c>
      <c r="H200" s="77" t="s">
        <v>1012</v>
      </c>
      <c r="I200" s="77" t="s">
        <v>1013</v>
      </c>
      <c r="J200" s="77" t="s">
        <v>369</v>
      </c>
      <c r="K200" s="77">
        <f>VLOOKUP(A200 &amp; " - " &amp; B200, 'superadmin configuration'!A:C, 2, FALSE)</f>
        <v>500</v>
      </c>
    </row>
    <row r="201" spans="1:11">
      <c r="A201" s="77" t="s">
        <v>567</v>
      </c>
      <c r="B201" s="77" t="s">
        <v>568</v>
      </c>
      <c r="C201" s="78">
        <v>45412.495833333334</v>
      </c>
      <c r="D201" s="77">
        <v>500</v>
      </c>
      <c r="E201" s="77" t="s">
        <v>560</v>
      </c>
      <c r="F201" s="77" t="s">
        <v>564</v>
      </c>
      <c r="G201" s="77" t="s">
        <v>1014</v>
      </c>
      <c r="H201" s="77" t="s">
        <v>1015</v>
      </c>
      <c r="I201" s="77" t="s">
        <v>1016</v>
      </c>
      <c r="J201" s="77" t="s">
        <v>369</v>
      </c>
      <c r="K201" s="77">
        <f>VLOOKUP(A201 &amp; " - " &amp; B201, 'superadmin configuration'!A:C, 2, FALSE)</f>
        <v>500</v>
      </c>
    </row>
    <row r="202" spans="1:11">
      <c r="A202" s="77" t="s">
        <v>567</v>
      </c>
      <c r="B202" s="77" t="s">
        <v>568</v>
      </c>
      <c r="C202" s="78">
        <v>45412.423611111109</v>
      </c>
      <c r="D202" s="77">
        <v>1000</v>
      </c>
      <c r="E202" s="77" t="s">
        <v>560</v>
      </c>
      <c r="F202" s="77" t="s">
        <v>564</v>
      </c>
      <c r="G202" s="77" t="s">
        <v>561</v>
      </c>
      <c r="H202" s="77" t="s">
        <v>1017</v>
      </c>
      <c r="I202" s="77" t="s">
        <v>1018</v>
      </c>
      <c r="J202" s="77" t="s">
        <v>369</v>
      </c>
      <c r="K202" s="77">
        <f>VLOOKUP(A202 &amp; " - " &amp; B202, 'superadmin configuration'!A:C, 2, FALSE)</f>
        <v>500</v>
      </c>
    </row>
    <row r="203" spans="1:11">
      <c r="A203" s="77" t="s">
        <v>379</v>
      </c>
      <c r="B203" s="77" t="s">
        <v>379</v>
      </c>
      <c r="C203" s="78">
        <v>45412.083333333336</v>
      </c>
      <c r="D203" s="77">
        <v>2000</v>
      </c>
      <c r="E203" s="77" t="s">
        <v>560</v>
      </c>
      <c r="F203" s="77" t="s">
        <v>564</v>
      </c>
      <c r="G203" s="77" t="s">
        <v>561</v>
      </c>
      <c r="H203" s="77" t="s">
        <v>1019</v>
      </c>
      <c r="I203" s="77" t="s">
        <v>1020</v>
      </c>
      <c r="J203" s="77" t="s">
        <v>786</v>
      </c>
      <c r="K203" s="77">
        <f>VLOOKUP(A203 &amp; " - " &amp; B203, 'superadmin configuration'!A:C, 2, FALSE)</f>
        <v>1000</v>
      </c>
    </row>
    <row r="204" spans="1:11">
      <c r="A204" s="77" t="s">
        <v>559</v>
      </c>
      <c r="B204" s="77" t="s">
        <v>206</v>
      </c>
      <c r="C204" s="78">
        <v>45411.999305555553</v>
      </c>
      <c r="D204" s="77">
        <v>500</v>
      </c>
      <c r="E204" s="77" t="s">
        <v>560</v>
      </c>
      <c r="F204" s="77" t="s">
        <v>564</v>
      </c>
      <c r="G204" s="77" t="s">
        <v>561</v>
      </c>
      <c r="H204" s="77" t="s">
        <v>1021</v>
      </c>
      <c r="I204" s="77" t="s">
        <v>1022</v>
      </c>
      <c r="J204" s="77" t="s">
        <v>369</v>
      </c>
      <c r="K204" s="77">
        <f>VLOOKUP(A204 &amp; " - " &amp; B204, 'superadmin configuration'!A:C, 2, FALSE)</f>
        <v>500</v>
      </c>
    </row>
    <row r="205" spans="1:11">
      <c r="A205" s="77" t="s">
        <v>518</v>
      </c>
      <c r="B205" s="77" t="s">
        <v>518</v>
      </c>
      <c r="C205" s="78">
        <v>45411.9</v>
      </c>
      <c r="D205" s="77">
        <v>500</v>
      </c>
      <c r="E205" s="77" t="s">
        <v>560</v>
      </c>
      <c r="F205" s="77" t="s">
        <v>361</v>
      </c>
      <c r="G205" s="77" t="s">
        <v>561</v>
      </c>
      <c r="H205" s="77" t="s">
        <v>1023</v>
      </c>
      <c r="I205" s="77" t="s">
        <v>1024</v>
      </c>
      <c r="J205" s="77" t="s">
        <v>1025</v>
      </c>
      <c r="K205" s="77">
        <f>VLOOKUP(A205 &amp; " - " &amp; B205, 'superadmin configuration'!A:C, 2, FALSE)</f>
        <v>500</v>
      </c>
    </row>
    <row r="206" spans="1:11">
      <c r="A206" s="77" t="s">
        <v>476</v>
      </c>
      <c r="B206" s="77" t="s">
        <v>476</v>
      </c>
      <c r="C206" s="78">
        <v>45411.706250000003</v>
      </c>
      <c r="D206" s="77">
        <v>500</v>
      </c>
      <c r="E206" s="77" t="s">
        <v>560</v>
      </c>
      <c r="F206" s="77" t="s">
        <v>361</v>
      </c>
      <c r="G206" s="77" t="s">
        <v>561</v>
      </c>
      <c r="H206" s="77" t="s">
        <v>1026</v>
      </c>
      <c r="I206" s="77" t="s">
        <v>1027</v>
      </c>
      <c r="J206" s="77" t="s">
        <v>369</v>
      </c>
      <c r="K206" s="77">
        <f>VLOOKUP(A206 &amp; " - " &amp; B206, 'superadmin configuration'!A:C, 2, FALSE)</f>
        <v>500</v>
      </c>
    </row>
    <row r="207" spans="1:11">
      <c r="A207" s="77" t="s">
        <v>567</v>
      </c>
      <c r="B207" s="77" t="s">
        <v>568</v>
      </c>
      <c r="C207" s="78">
        <v>45411.697222222225</v>
      </c>
      <c r="D207" s="77">
        <v>700</v>
      </c>
      <c r="E207" s="77" t="s">
        <v>560</v>
      </c>
      <c r="F207" s="77" t="s">
        <v>564</v>
      </c>
      <c r="G207" s="77" t="s">
        <v>561</v>
      </c>
      <c r="H207" s="77" t="s">
        <v>1028</v>
      </c>
      <c r="I207" s="77" t="s">
        <v>1029</v>
      </c>
      <c r="J207" s="77" t="s">
        <v>369</v>
      </c>
      <c r="K207" s="77">
        <f>VLOOKUP(A207 &amp; " - " &amp; B207, 'superadmin configuration'!A:C, 2, FALSE)</f>
        <v>500</v>
      </c>
    </row>
    <row r="208" spans="1:11">
      <c r="A208" s="77" t="s">
        <v>461</v>
      </c>
      <c r="B208" s="77" t="s">
        <v>461</v>
      </c>
      <c r="C208" s="78">
        <v>45411.692361111112</v>
      </c>
      <c r="D208" s="77">
        <v>300</v>
      </c>
      <c r="E208" s="77" t="s">
        <v>560</v>
      </c>
      <c r="F208" s="77" t="s">
        <v>564</v>
      </c>
      <c r="G208" s="77" t="s">
        <v>561</v>
      </c>
      <c r="H208" s="77" t="s">
        <v>1030</v>
      </c>
      <c r="I208" s="77" t="s">
        <v>1031</v>
      </c>
      <c r="J208" s="77" t="s">
        <v>369</v>
      </c>
      <c r="K208" s="77">
        <f>VLOOKUP(A208 &amp; " - " &amp; B208, 'superadmin configuration'!A:C, 2, FALSE)</f>
        <v>500</v>
      </c>
    </row>
    <row r="209" spans="1:11">
      <c r="A209" s="77" t="s">
        <v>567</v>
      </c>
      <c r="B209" s="77" t="s">
        <v>568</v>
      </c>
      <c r="C209" s="78">
        <v>45411.666666666664</v>
      </c>
      <c r="D209" s="77">
        <v>500</v>
      </c>
      <c r="E209" s="77" t="s">
        <v>560</v>
      </c>
      <c r="F209" s="77" t="s">
        <v>564</v>
      </c>
      <c r="G209" s="77" t="s">
        <v>561</v>
      </c>
      <c r="H209" s="77" t="s">
        <v>1032</v>
      </c>
      <c r="I209" s="77" t="s">
        <v>1033</v>
      </c>
      <c r="J209" s="77" t="s">
        <v>369</v>
      </c>
      <c r="K209" s="77">
        <f>VLOOKUP(A209 &amp; " - " &amp; B209, 'superadmin configuration'!A:C, 2, FALSE)</f>
        <v>500</v>
      </c>
    </row>
    <row r="210" spans="1:11">
      <c r="A210" s="77" t="s">
        <v>139</v>
      </c>
      <c r="B210" s="77" t="s">
        <v>571</v>
      </c>
      <c r="C210" s="78">
        <v>45411.652777777781</v>
      </c>
      <c r="D210" s="77">
        <v>500</v>
      </c>
      <c r="E210" s="77" t="s">
        <v>560</v>
      </c>
      <c r="F210" s="77" t="s">
        <v>564</v>
      </c>
      <c r="G210" s="77" t="s">
        <v>561</v>
      </c>
      <c r="H210" s="77" t="s">
        <v>1034</v>
      </c>
      <c r="I210" s="77" t="s">
        <v>1035</v>
      </c>
      <c r="J210" s="77" t="s">
        <v>369</v>
      </c>
      <c r="K210" s="77">
        <f>VLOOKUP(A210 &amp; " - " &amp; B210, 'superadmin configuration'!A:C, 2, FALSE)</f>
        <v>500</v>
      </c>
    </row>
    <row r="211" spans="1:11">
      <c r="A211" s="77" t="s">
        <v>601</v>
      </c>
      <c r="B211" s="77" t="s">
        <v>602</v>
      </c>
      <c r="C211" s="78">
        <v>45411.611111111109</v>
      </c>
      <c r="D211" s="77">
        <v>500</v>
      </c>
      <c r="E211" s="77" t="s">
        <v>560</v>
      </c>
      <c r="F211" s="77" t="s">
        <v>361</v>
      </c>
      <c r="G211" s="77" t="s">
        <v>561</v>
      </c>
      <c r="H211" s="77" t="s">
        <v>1036</v>
      </c>
      <c r="I211" s="77" t="s">
        <v>1037</v>
      </c>
      <c r="J211" s="77" t="s">
        <v>1038</v>
      </c>
      <c r="K211" s="77">
        <f>VLOOKUP(A211 &amp; " - " &amp; B211, 'superadmin configuration'!A:C, 2, FALSE)</f>
        <v>500</v>
      </c>
    </row>
    <row r="212" spans="1:11">
      <c r="A212" s="77" t="s">
        <v>641</v>
      </c>
      <c r="B212" s="77" t="s">
        <v>642</v>
      </c>
      <c r="C212" s="78">
        <v>45411.568055555559</v>
      </c>
      <c r="D212" s="77">
        <v>600</v>
      </c>
      <c r="E212" s="77" t="s">
        <v>560</v>
      </c>
      <c r="F212" s="77" t="s">
        <v>564</v>
      </c>
      <c r="G212" s="77" t="s">
        <v>561</v>
      </c>
      <c r="H212" s="77" t="s">
        <v>1039</v>
      </c>
      <c r="I212" s="77" t="s">
        <v>1040</v>
      </c>
      <c r="J212" s="77" t="s">
        <v>369</v>
      </c>
      <c r="K212" s="77">
        <f>VLOOKUP(A212 &amp; " - " &amp; B212, 'superadmin configuration'!A:C, 2, FALSE)</f>
        <v>1000</v>
      </c>
    </row>
    <row r="213" spans="1:11">
      <c r="A213" s="77" t="s">
        <v>515</v>
      </c>
      <c r="B213" s="77" t="s">
        <v>516</v>
      </c>
      <c r="C213" s="78">
        <v>45411.538888888892</v>
      </c>
      <c r="D213" s="77">
        <v>1000</v>
      </c>
      <c r="E213" s="77" t="s">
        <v>560</v>
      </c>
      <c r="F213" s="77" t="s">
        <v>564</v>
      </c>
      <c r="G213" s="77" t="s">
        <v>561</v>
      </c>
      <c r="H213" s="77" t="s">
        <v>1041</v>
      </c>
      <c r="I213" s="77" t="s">
        <v>1042</v>
      </c>
      <c r="J213" s="77" t="s">
        <v>369</v>
      </c>
      <c r="K213" s="77">
        <f>VLOOKUP(A213 &amp; " - " &amp; B213, 'superadmin configuration'!A:C, 2, FALSE)</f>
        <v>1000</v>
      </c>
    </row>
    <row r="214" spans="1:11">
      <c r="A214" s="77" t="s">
        <v>515</v>
      </c>
      <c r="B214" s="77" t="s">
        <v>516</v>
      </c>
      <c r="C214" s="78">
        <v>45410.896527777775</v>
      </c>
      <c r="D214" s="77">
        <v>1000</v>
      </c>
      <c r="E214" s="77" t="s">
        <v>560</v>
      </c>
      <c r="F214" s="77" t="s">
        <v>564</v>
      </c>
      <c r="G214" s="77" t="s">
        <v>561</v>
      </c>
      <c r="H214" s="77" t="s">
        <v>1043</v>
      </c>
      <c r="I214" s="77" t="s">
        <v>1044</v>
      </c>
      <c r="J214" s="77" t="s">
        <v>369</v>
      </c>
      <c r="K214" s="77">
        <f>VLOOKUP(A214 &amp; " - " &amp; B214, 'superadmin configuration'!A:C, 2, FALSE)</f>
        <v>1000</v>
      </c>
    </row>
    <row r="215" spans="1:11">
      <c r="A215" s="77" t="s">
        <v>515</v>
      </c>
      <c r="B215" s="77" t="s">
        <v>516</v>
      </c>
      <c r="C215" s="78">
        <v>45410.866666666669</v>
      </c>
      <c r="D215" s="77">
        <v>1000</v>
      </c>
      <c r="E215" s="77" t="s">
        <v>560</v>
      </c>
      <c r="F215" s="77" t="s">
        <v>564</v>
      </c>
      <c r="G215" s="77" t="s">
        <v>561</v>
      </c>
      <c r="H215" s="77" t="s">
        <v>1045</v>
      </c>
      <c r="I215" s="77" t="s">
        <v>1046</v>
      </c>
      <c r="J215" s="77" t="s">
        <v>369</v>
      </c>
      <c r="K215" s="77">
        <f>VLOOKUP(A215 &amp; " - " &amp; B215, 'superadmin configuration'!A:C, 2, FALSE)</f>
        <v>1000</v>
      </c>
    </row>
    <row r="216" spans="1:11">
      <c r="A216" s="77" t="s">
        <v>476</v>
      </c>
      <c r="B216" s="77" t="s">
        <v>476</v>
      </c>
      <c r="C216" s="78">
        <v>45410.795138888891</v>
      </c>
      <c r="D216" s="77">
        <v>500</v>
      </c>
      <c r="E216" s="77" t="s">
        <v>560</v>
      </c>
      <c r="F216" s="77" t="s">
        <v>361</v>
      </c>
      <c r="G216" s="77" t="s">
        <v>561</v>
      </c>
      <c r="H216" s="77" t="s">
        <v>1047</v>
      </c>
      <c r="I216" s="77" t="s">
        <v>1048</v>
      </c>
      <c r="J216" s="77" t="s">
        <v>369</v>
      </c>
      <c r="K216" s="77">
        <f>VLOOKUP(A216 &amp; " - " &amp; B216, 'superadmin configuration'!A:C, 2, FALSE)</f>
        <v>500</v>
      </c>
    </row>
    <row r="217" spans="1:11">
      <c r="A217" s="77" t="s">
        <v>515</v>
      </c>
      <c r="B217" s="77" t="s">
        <v>516</v>
      </c>
      <c r="C217" s="78">
        <v>45410.788888888892</v>
      </c>
      <c r="D217" s="77">
        <v>2000</v>
      </c>
      <c r="E217" s="77" t="s">
        <v>560</v>
      </c>
      <c r="F217" s="77" t="s">
        <v>564</v>
      </c>
      <c r="G217" s="77" t="s">
        <v>561</v>
      </c>
      <c r="H217" s="77" t="s">
        <v>1049</v>
      </c>
      <c r="I217" s="77" t="s">
        <v>1050</v>
      </c>
      <c r="J217" s="77" t="s">
        <v>369</v>
      </c>
      <c r="K217" s="77">
        <f>VLOOKUP(A217 &amp; " - " &amp; B217, 'superadmin configuration'!A:C, 2, FALSE)</f>
        <v>1000</v>
      </c>
    </row>
    <row r="218" spans="1:11">
      <c r="A218" s="77" t="s">
        <v>641</v>
      </c>
      <c r="B218" s="77" t="s">
        <v>642</v>
      </c>
      <c r="C218" s="78">
        <v>45410.759722222225</v>
      </c>
      <c r="D218" s="77">
        <v>1000</v>
      </c>
      <c r="E218" s="77" t="s">
        <v>560</v>
      </c>
      <c r="F218" s="77" t="s">
        <v>361</v>
      </c>
      <c r="G218" s="77" t="s">
        <v>561</v>
      </c>
      <c r="H218" s="77" t="s">
        <v>1051</v>
      </c>
      <c r="I218" s="77" t="s">
        <v>1052</v>
      </c>
      <c r="J218" s="77" t="s">
        <v>369</v>
      </c>
      <c r="K218" s="77">
        <f>VLOOKUP(A218 &amp; " - " &amp; B218, 'superadmin configuration'!A:C, 2, FALSE)</f>
        <v>1000</v>
      </c>
    </row>
    <row r="219" spans="1:11">
      <c r="A219" s="77" t="s">
        <v>601</v>
      </c>
      <c r="B219" s="77" t="s">
        <v>602</v>
      </c>
      <c r="C219" s="78">
        <v>45410.727777777778</v>
      </c>
      <c r="D219" s="77">
        <v>500</v>
      </c>
      <c r="E219" s="77" t="s">
        <v>560</v>
      </c>
      <c r="F219" s="77" t="s">
        <v>564</v>
      </c>
      <c r="G219" s="77" t="s">
        <v>561</v>
      </c>
      <c r="H219" s="77" t="s">
        <v>1053</v>
      </c>
      <c r="I219" s="77" t="s">
        <v>1054</v>
      </c>
      <c r="J219" s="77" t="s">
        <v>369</v>
      </c>
      <c r="K219" s="77">
        <f>VLOOKUP(A219 &amp; " - " &amp; B219, 'superadmin configuration'!A:C, 2, FALSE)</f>
        <v>500</v>
      </c>
    </row>
    <row r="220" spans="1:11">
      <c r="A220" s="77" t="s">
        <v>641</v>
      </c>
      <c r="B220" s="77" t="s">
        <v>642</v>
      </c>
      <c r="C220" s="78">
        <v>45410.708333333336</v>
      </c>
      <c r="D220" s="77">
        <v>500</v>
      </c>
      <c r="E220" s="77" t="s">
        <v>560</v>
      </c>
      <c r="F220" s="77" t="s">
        <v>564</v>
      </c>
      <c r="G220" s="77" t="s">
        <v>561</v>
      </c>
      <c r="H220" s="77" t="s">
        <v>1055</v>
      </c>
      <c r="I220" s="77" t="s">
        <v>1056</v>
      </c>
      <c r="J220" s="77" t="s">
        <v>369</v>
      </c>
      <c r="K220" s="77">
        <f>VLOOKUP(A220 &amp; " - " &amp; B220, 'superadmin configuration'!A:C, 2, FALSE)</f>
        <v>1000</v>
      </c>
    </row>
    <row r="221" spans="1:11">
      <c r="A221" s="77" t="s">
        <v>476</v>
      </c>
      <c r="B221" s="77" t="s">
        <v>476</v>
      </c>
      <c r="C221" s="78">
        <v>45410.675694444442</v>
      </c>
      <c r="D221" s="77">
        <v>500</v>
      </c>
      <c r="E221" s="77" t="s">
        <v>560</v>
      </c>
      <c r="F221" s="77" t="s">
        <v>564</v>
      </c>
      <c r="G221" s="77" t="s">
        <v>561</v>
      </c>
      <c r="H221" s="77" t="s">
        <v>1057</v>
      </c>
      <c r="I221" s="77" t="s">
        <v>1058</v>
      </c>
      <c r="J221" s="77" t="s">
        <v>369</v>
      </c>
      <c r="K221" s="77">
        <f>VLOOKUP(A221 &amp; " - " &amp; B221, 'superadmin configuration'!A:C, 2, FALSE)</f>
        <v>500</v>
      </c>
    </row>
    <row r="222" spans="1:11">
      <c r="A222" s="77" t="s">
        <v>515</v>
      </c>
      <c r="B222" s="77" t="s">
        <v>516</v>
      </c>
      <c r="C222" s="78">
        <v>45410.650694444441</v>
      </c>
      <c r="D222" s="77">
        <v>1000</v>
      </c>
      <c r="E222" s="77" t="s">
        <v>560</v>
      </c>
      <c r="F222" s="77" t="s">
        <v>564</v>
      </c>
      <c r="G222" s="77" t="s">
        <v>561</v>
      </c>
      <c r="H222" s="77" t="s">
        <v>1059</v>
      </c>
      <c r="I222" s="77" t="s">
        <v>1060</v>
      </c>
      <c r="J222" s="77" t="s">
        <v>369</v>
      </c>
      <c r="K222" s="77">
        <f>VLOOKUP(A222 &amp; " - " &amp; B222, 'superadmin configuration'!A:C, 2, FALSE)</f>
        <v>1000</v>
      </c>
    </row>
    <row r="223" spans="1:11">
      <c r="A223" s="77" t="s">
        <v>515</v>
      </c>
      <c r="B223" s="77" t="s">
        <v>516</v>
      </c>
      <c r="C223" s="78">
        <v>45410.650694444441</v>
      </c>
      <c r="D223" s="77">
        <v>1000</v>
      </c>
      <c r="E223" s="77" t="s">
        <v>560</v>
      </c>
      <c r="F223" s="77" t="s">
        <v>564</v>
      </c>
      <c r="G223" s="77" t="s">
        <v>561</v>
      </c>
      <c r="H223" s="77" t="s">
        <v>1061</v>
      </c>
      <c r="I223" s="77" t="s">
        <v>1062</v>
      </c>
      <c r="J223" s="77" t="s">
        <v>369</v>
      </c>
      <c r="K223" s="77">
        <f>VLOOKUP(A223 &amp; " - " &amp; B223, 'superadmin configuration'!A:C, 2, FALSE)</f>
        <v>1000</v>
      </c>
    </row>
    <row r="224" spans="1:11">
      <c r="A224" s="77" t="s">
        <v>682</v>
      </c>
      <c r="B224" s="77" t="s">
        <v>683</v>
      </c>
      <c r="C224" s="78">
        <v>45410.568749999999</v>
      </c>
      <c r="D224" s="77">
        <v>1000</v>
      </c>
      <c r="E224" s="77" t="s">
        <v>560</v>
      </c>
      <c r="F224" s="77" t="s">
        <v>564</v>
      </c>
      <c r="G224" s="77" t="s">
        <v>561</v>
      </c>
      <c r="H224" s="77" t="s">
        <v>1063</v>
      </c>
      <c r="I224" s="77" t="s">
        <v>1064</v>
      </c>
      <c r="J224" s="77" t="s">
        <v>369</v>
      </c>
      <c r="K224" s="77">
        <f>VLOOKUP(A224 &amp; " - " &amp; B224, 'superadmin configuration'!A:C, 2, FALSE)</f>
        <v>1500</v>
      </c>
    </row>
    <row r="225" spans="1:11">
      <c r="A225" s="77" t="s">
        <v>515</v>
      </c>
      <c r="B225" s="77" t="s">
        <v>516</v>
      </c>
      <c r="C225" s="78">
        <v>45410.47152777778</v>
      </c>
      <c r="D225" s="77">
        <v>2000</v>
      </c>
      <c r="E225" s="77" t="s">
        <v>560</v>
      </c>
      <c r="F225" s="77" t="s">
        <v>361</v>
      </c>
      <c r="G225" s="77" t="s">
        <v>561</v>
      </c>
      <c r="H225" s="77" t="s">
        <v>1065</v>
      </c>
      <c r="I225" s="77" t="s">
        <v>1066</v>
      </c>
      <c r="J225" s="77" t="s">
        <v>369</v>
      </c>
      <c r="K225" s="77">
        <f>VLOOKUP(A225 &amp; " - " &amp; B225, 'superadmin configuration'!A:C, 2, FALSE)</f>
        <v>1000</v>
      </c>
    </row>
    <row r="226" spans="1:11">
      <c r="A226" s="77" t="s">
        <v>567</v>
      </c>
      <c r="B226" s="77" t="s">
        <v>568</v>
      </c>
      <c r="C226" s="78">
        <v>45409.911805555559</v>
      </c>
      <c r="D226" s="77">
        <v>400</v>
      </c>
      <c r="E226" s="77" t="s">
        <v>560</v>
      </c>
      <c r="F226" s="77" t="s">
        <v>564</v>
      </c>
      <c r="G226" s="77" t="s">
        <v>561</v>
      </c>
      <c r="H226" s="77" t="s">
        <v>1067</v>
      </c>
      <c r="I226" s="77" t="s">
        <v>1068</v>
      </c>
      <c r="J226" s="77" t="s">
        <v>369</v>
      </c>
      <c r="K226" s="77">
        <f>VLOOKUP(A226 &amp; " - " &amp; B226, 'superadmin configuration'!A:C, 2, FALSE)</f>
        <v>500</v>
      </c>
    </row>
    <row r="227" spans="1:11">
      <c r="A227" s="77" t="s">
        <v>471</v>
      </c>
      <c r="B227" s="77" t="s">
        <v>472</v>
      </c>
      <c r="C227" s="78">
        <v>45409.902777777781</v>
      </c>
      <c r="D227" s="77">
        <v>1000</v>
      </c>
      <c r="E227" s="77" t="s">
        <v>560</v>
      </c>
      <c r="F227" s="77" t="s">
        <v>564</v>
      </c>
      <c r="G227" s="77" t="s">
        <v>561</v>
      </c>
      <c r="H227" s="77" t="s">
        <v>1069</v>
      </c>
      <c r="I227" s="77" t="s">
        <v>1070</v>
      </c>
      <c r="J227" s="77" t="s">
        <v>369</v>
      </c>
      <c r="K227" s="77">
        <f>VLOOKUP(A227 &amp; " - " &amp; B227, 'superadmin configuration'!A:C, 2, FALSE)</f>
        <v>1000</v>
      </c>
    </row>
    <row r="228" spans="1:11">
      <c r="A228" s="77" t="s">
        <v>710</v>
      </c>
      <c r="B228" s="77" t="s">
        <v>710</v>
      </c>
      <c r="C228" s="78">
        <v>45409.822222222225</v>
      </c>
      <c r="D228" s="77">
        <v>2000</v>
      </c>
      <c r="E228" s="77" t="s">
        <v>560</v>
      </c>
      <c r="F228" s="77" t="s">
        <v>564</v>
      </c>
      <c r="G228" s="77" t="s">
        <v>561</v>
      </c>
      <c r="H228" s="77" t="s">
        <v>1071</v>
      </c>
      <c r="I228" s="77" t="s">
        <v>1072</v>
      </c>
      <c r="J228" s="77" t="s">
        <v>369</v>
      </c>
      <c r="K228" s="77">
        <f>VLOOKUP(A228 &amp; " - " &amp; B228, 'superadmin configuration'!A:C, 2, FALSE)</f>
        <v>2000</v>
      </c>
    </row>
    <row r="229" spans="1:11">
      <c r="A229" s="77" t="s">
        <v>682</v>
      </c>
      <c r="B229" s="77" t="s">
        <v>683</v>
      </c>
      <c r="C229" s="78">
        <v>45409.793055555558</v>
      </c>
      <c r="D229" s="77">
        <v>2000</v>
      </c>
      <c r="E229" s="77" t="s">
        <v>560</v>
      </c>
      <c r="F229" s="77" t="s">
        <v>361</v>
      </c>
      <c r="G229" s="77" t="s">
        <v>561</v>
      </c>
      <c r="H229" s="77" t="s">
        <v>1073</v>
      </c>
      <c r="I229" s="77" t="s">
        <v>1074</v>
      </c>
      <c r="J229" s="77" t="s">
        <v>369</v>
      </c>
      <c r="K229" s="77">
        <f>VLOOKUP(A229 &amp; " - " &amp; B229, 'superadmin configuration'!A:C, 2, FALSE)</f>
        <v>1500</v>
      </c>
    </row>
    <row r="230" spans="1:11">
      <c r="A230" s="77" t="s">
        <v>567</v>
      </c>
      <c r="B230" s="77" t="s">
        <v>568</v>
      </c>
      <c r="C230" s="78">
        <v>45409.748611111114</v>
      </c>
      <c r="D230" s="77">
        <v>500</v>
      </c>
      <c r="E230" s="77" t="s">
        <v>560</v>
      </c>
      <c r="F230" s="77" t="s">
        <v>564</v>
      </c>
      <c r="G230" s="77" t="s">
        <v>561</v>
      </c>
      <c r="H230" s="77" t="s">
        <v>1075</v>
      </c>
      <c r="I230" s="77" t="s">
        <v>1076</v>
      </c>
      <c r="J230" s="77" t="s">
        <v>369</v>
      </c>
      <c r="K230" s="77">
        <f>VLOOKUP(A230 &amp; " - " &amp; B230, 'superadmin configuration'!A:C, 2, FALSE)</f>
        <v>500</v>
      </c>
    </row>
    <row r="231" spans="1:11">
      <c r="A231" s="77" t="s">
        <v>641</v>
      </c>
      <c r="B231" s="77" t="s">
        <v>642</v>
      </c>
      <c r="C231" s="78">
        <v>45409.727083333331</v>
      </c>
      <c r="D231" s="77">
        <v>1000</v>
      </c>
      <c r="E231" s="77" t="s">
        <v>560</v>
      </c>
      <c r="F231" s="77" t="s">
        <v>564</v>
      </c>
      <c r="G231" s="77" t="s">
        <v>561</v>
      </c>
      <c r="H231" s="77" t="s">
        <v>1077</v>
      </c>
      <c r="I231" s="77" t="s">
        <v>1078</v>
      </c>
      <c r="J231" s="77" t="s">
        <v>369</v>
      </c>
      <c r="K231" s="77">
        <f>VLOOKUP(A231 &amp; " - " &amp; B231, 'superadmin configuration'!A:C, 2, FALSE)</f>
        <v>1000</v>
      </c>
    </row>
    <row r="232" spans="1:11">
      <c r="A232" s="77" t="s">
        <v>476</v>
      </c>
      <c r="B232" s="77" t="s">
        <v>476</v>
      </c>
      <c r="C232" s="78">
        <v>45409.690972222219</v>
      </c>
      <c r="D232" s="77">
        <v>500</v>
      </c>
      <c r="E232" s="77" t="s">
        <v>560</v>
      </c>
      <c r="F232" s="77" t="s">
        <v>361</v>
      </c>
      <c r="G232" s="77" t="s">
        <v>561</v>
      </c>
      <c r="H232" s="77" t="s">
        <v>1079</v>
      </c>
      <c r="I232" s="77" t="s">
        <v>1080</v>
      </c>
      <c r="J232" s="77" t="s">
        <v>369</v>
      </c>
      <c r="K232" s="77">
        <f>VLOOKUP(A232 &amp; " - " &amp; B232, 'superadmin configuration'!A:C, 2, FALSE)</f>
        <v>500</v>
      </c>
    </row>
    <row r="233" spans="1:11">
      <c r="A233" s="77" t="s">
        <v>567</v>
      </c>
      <c r="B233" s="77" t="s">
        <v>568</v>
      </c>
      <c r="C233" s="78">
        <v>45409.663194444445</v>
      </c>
      <c r="D233" s="77">
        <v>500</v>
      </c>
      <c r="E233" s="77" t="s">
        <v>560</v>
      </c>
      <c r="F233" s="77" t="s">
        <v>564</v>
      </c>
      <c r="G233" s="77" t="s">
        <v>561</v>
      </c>
      <c r="H233" s="77" t="s">
        <v>1081</v>
      </c>
      <c r="I233" s="77" t="s">
        <v>1082</v>
      </c>
      <c r="J233" s="77" t="s">
        <v>369</v>
      </c>
      <c r="K233" s="77">
        <f>VLOOKUP(A233 &amp; " - " &amp; B233, 'superadmin configuration'!A:C, 2, FALSE)</f>
        <v>500</v>
      </c>
    </row>
    <row r="234" spans="1:11">
      <c r="A234" s="77" t="s">
        <v>461</v>
      </c>
      <c r="B234" s="77" t="s">
        <v>461</v>
      </c>
      <c r="C234" s="78">
        <v>45409.645138888889</v>
      </c>
      <c r="D234" s="77">
        <v>300</v>
      </c>
      <c r="E234" s="77" t="s">
        <v>560</v>
      </c>
      <c r="F234" s="77" t="s">
        <v>564</v>
      </c>
      <c r="G234" s="77" t="s">
        <v>561</v>
      </c>
      <c r="H234" s="77" t="s">
        <v>1083</v>
      </c>
      <c r="I234" s="77" t="s">
        <v>1084</v>
      </c>
      <c r="J234" s="77" t="s">
        <v>369</v>
      </c>
      <c r="K234" s="77">
        <f>VLOOKUP(A234 &amp; " - " &amp; B234, 'superadmin configuration'!A:C, 2, FALSE)</f>
        <v>500</v>
      </c>
    </row>
    <row r="235" spans="1:11">
      <c r="A235" s="77" t="s">
        <v>682</v>
      </c>
      <c r="B235" s="77" t="s">
        <v>683</v>
      </c>
      <c r="C235" s="78">
        <v>45409.592361111114</v>
      </c>
      <c r="D235" s="77">
        <v>2000</v>
      </c>
      <c r="E235" s="77" t="s">
        <v>560</v>
      </c>
      <c r="F235" s="77" t="s">
        <v>361</v>
      </c>
      <c r="G235" s="77" t="s">
        <v>561</v>
      </c>
      <c r="H235" s="77" t="s">
        <v>1085</v>
      </c>
      <c r="I235" s="77" t="s">
        <v>1086</v>
      </c>
      <c r="J235" s="77" t="s">
        <v>1087</v>
      </c>
      <c r="K235" s="77">
        <f>VLOOKUP(A235 &amp; " - " &amp; B235, 'superadmin configuration'!A:C, 2, FALSE)</f>
        <v>1500</v>
      </c>
    </row>
    <row r="236" spans="1:11">
      <c r="A236" s="77" t="s">
        <v>601</v>
      </c>
      <c r="B236" s="77" t="s">
        <v>602</v>
      </c>
      <c r="C236" s="78">
        <v>45409.567361111112</v>
      </c>
      <c r="D236" s="77">
        <v>1000</v>
      </c>
      <c r="E236" s="77" t="s">
        <v>560</v>
      </c>
      <c r="F236" s="77" t="s">
        <v>564</v>
      </c>
      <c r="G236" s="77" t="s">
        <v>561</v>
      </c>
      <c r="H236" s="77" t="s">
        <v>1088</v>
      </c>
      <c r="I236" s="77" t="s">
        <v>1089</v>
      </c>
      <c r="J236" s="77" t="s">
        <v>369</v>
      </c>
      <c r="K236" s="77">
        <f>VLOOKUP(A236 &amp; " - " &amp; B236, 'superadmin configuration'!A:C, 2, FALSE)</f>
        <v>500</v>
      </c>
    </row>
    <row r="237" spans="1:11">
      <c r="A237" s="77" t="s">
        <v>601</v>
      </c>
      <c r="B237" s="77" t="s">
        <v>602</v>
      </c>
      <c r="C237" s="78">
        <v>45409.536111111112</v>
      </c>
      <c r="D237" s="77">
        <v>500</v>
      </c>
      <c r="E237" s="77" t="s">
        <v>560</v>
      </c>
      <c r="F237" s="77" t="s">
        <v>564</v>
      </c>
      <c r="G237" s="77" t="s">
        <v>561</v>
      </c>
      <c r="H237" s="77" t="s">
        <v>1090</v>
      </c>
      <c r="I237" s="77" t="s">
        <v>1091</v>
      </c>
      <c r="J237" s="77" t="s">
        <v>369</v>
      </c>
      <c r="K237" s="77">
        <f>VLOOKUP(A237 &amp; " - " &amp; B237, 'superadmin configuration'!A:C, 2, FALSE)</f>
        <v>500</v>
      </c>
    </row>
    <row r="238" spans="1:11">
      <c r="A238" s="77" t="s">
        <v>567</v>
      </c>
      <c r="B238" s="77" t="s">
        <v>568</v>
      </c>
      <c r="C238" s="78">
        <v>45409.478472222225</v>
      </c>
      <c r="D238" s="77">
        <v>500</v>
      </c>
      <c r="E238" s="77" t="s">
        <v>560</v>
      </c>
      <c r="F238" s="77" t="s">
        <v>564</v>
      </c>
      <c r="G238" s="77" t="s">
        <v>561</v>
      </c>
      <c r="H238" s="77" t="s">
        <v>1092</v>
      </c>
      <c r="I238" s="77" t="s">
        <v>1093</v>
      </c>
      <c r="J238" s="77" t="s">
        <v>369</v>
      </c>
      <c r="K238" s="77">
        <f>VLOOKUP(A238 &amp; " - " &amp; B238, 'superadmin configuration'!A:C, 2, FALSE)</f>
        <v>500</v>
      </c>
    </row>
    <row r="239" spans="1:11">
      <c r="A239" s="77" t="s">
        <v>1094</v>
      </c>
      <c r="B239" s="77" t="s">
        <v>1095</v>
      </c>
      <c r="C239" s="78">
        <v>45409.456944444442</v>
      </c>
      <c r="D239" s="77">
        <v>2000</v>
      </c>
      <c r="E239" s="77" t="s">
        <v>560</v>
      </c>
      <c r="F239" s="77" t="s">
        <v>564</v>
      </c>
      <c r="G239" s="77" t="s">
        <v>561</v>
      </c>
      <c r="H239" s="77" t="s">
        <v>1096</v>
      </c>
      <c r="I239" s="77" t="s">
        <v>1097</v>
      </c>
      <c r="J239" s="77" t="s">
        <v>1098</v>
      </c>
      <c r="K239" s="77">
        <f>VLOOKUP(A239 &amp; " - " &amp; B239, 'superadmin configuration'!A:C, 2, FALSE)</f>
        <v>2000</v>
      </c>
    </row>
    <row r="240" spans="1:11">
      <c r="A240" s="77" t="s">
        <v>476</v>
      </c>
      <c r="B240" s="77" t="s">
        <v>476</v>
      </c>
      <c r="C240" s="78">
        <v>45408.949305555558</v>
      </c>
      <c r="D240" s="77">
        <v>500</v>
      </c>
      <c r="E240" s="77" t="s">
        <v>560</v>
      </c>
      <c r="F240" s="77" t="s">
        <v>564</v>
      </c>
      <c r="G240" s="77" t="s">
        <v>561</v>
      </c>
      <c r="H240" s="77" t="s">
        <v>1099</v>
      </c>
      <c r="I240" s="77" t="s">
        <v>1100</v>
      </c>
      <c r="J240" s="77" t="s">
        <v>369</v>
      </c>
      <c r="K240" s="77">
        <f>VLOOKUP(A240 &amp; " - " &amp; B240, 'superadmin configuration'!A:C, 2, FALSE)</f>
        <v>500</v>
      </c>
    </row>
    <row r="241" spans="1:11">
      <c r="A241" s="77" t="s">
        <v>567</v>
      </c>
      <c r="B241" s="77" t="s">
        <v>655</v>
      </c>
      <c r="C241" s="78">
        <v>45408.896527777775</v>
      </c>
      <c r="D241" s="77">
        <v>1000</v>
      </c>
      <c r="E241" s="77" t="s">
        <v>560</v>
      </c>
      <c r="F241" s="77" t="s">
        <v>564</v>
      </c>
      <c r="G241" s="77" t="s">
        <v>561</v>
      </c>
      <c r="H241" s="77" t="s">
        <v>1101</v>
      </c>
      <c r="I241" s="77" t="s">
        <v>1102</v>
      </c>
      <c r="J241" s="77" t="s">
        <v>369</v>
      </c>
      <c r="K241" s="77">
        <f>VLOOKUP(A241 &amp; " - " &amp; B241, 'superadmin configuration'!A:C, 2, FALSE)</f>
        <v>1000</v>
      </c>
    </row>
    <row r="242" spans="1:11">
      <c r="A242" s="77" t="s">
        <v>601</v>
      </c>
      <c r="B242" s="77" t="s">
        <v>602</v>
      </c>
      <c r="C242" s="78">
        <v>45408.806944444441</v>
      </c>
      <c r="D242" s="77">
        <v>500</v>
      </c>
      <c r="E242" s="77" t="s">
        <v>560</v>
      </c>
      <c r="F242" s="77" t="s">
        <v>564</v>
      </c>
      <c r="G242" s="77" t="s">
        <v>561</v>
      </c>
      <c r="H242" s="77" t="s">
        <v>1103</v>
      </c>
      <c r="I242" s="77" t="s">
        <v>1104</v>
      </c>
      <c r="J242" s="77" t="s">
        <v>369</v>
      </c>
      <c r="K242" s="77">
        <f>VLOOKUP(A242 &amp; " - " &amp; B242, 'superadmin configuration'!A:C, 2, FALSE)</f>
        <v>500</v>
      </c>
    </row>
    <row r="243" spans="1:11">
      <c r="A243" s="77" t="s">
        <v>641</v>
      </c>
      <c r="B243" s="77" t="s">
        <v>642</v>
      </c>
      <c r="C243" s="78">
        <v>45408.618750000001</v>
      </c>
      <c r="D243" s="77">
        <v>600</v>
      </c>
      <c r="E243" s="77" t="s">
        <v>560</v>
      </c>
      <c r="F243" s="77" t="s">
        <v>361</v>
      </c>
      <c r="G243" s="77" t="s">
        <v>561</v>
      </c>
      <c r="H243" s="77" t="s">
        <v>1105</v>
      </c>
      <c r="I243" s="77" t="s">
        <v>1106</v>
      </c>
      <c r="J243" s="77" t="s">
        <v>369</v>
      </c>
      <c r="K243" s="77">
        <f>VLOOKUP(A243 &amp; " - " &amp; B243, 'superadmin configuration'!A:C, 2, FALSE)</f>
        <v>1000</v>
      </c>
    </row>
    <row r="244" spans="1:11">
      <c r="A244" s="77" t="s">
        <v>559</v>
      </c>
      <c r="B244" s="77" t="s">
        <v>278</v>
      </c>
      <c r="C244" s="78">
        <v>45408.526388888888</v>
      </c>
      <c r="D244" s="77">
        <v>100</v>
      </c>
      <c r="E244" s="77" t="s">
        <v>560</v>
      </c>
      <c r="F244" s="77" t="s">
        <v>564</v>
      </c>
      <c r="G244" s="77" t="s">
        <v>561</v>
      </c>
      <c r="H244" s="77" t="s">
        <v>1107</v>
      </c>
      <c r="I244" s="77" t="s">
        <v>1108</v>
      </c>
      <c r="J244" s="77" t="s">
        <v>617</v>
      </c>
      <c r="K244" s="77">
        <f>VLOOKUP(A244 &amp; " - " &amp; B244, 'superadmin configuration'!A:C, 2, FALSE)</f>
        <v>500</v>
      </c>
    </row>
    <row r="245" spans="1:11">
      <c r="A245" s="77" t="s">
        <v>515</v>
      </c>
      <c r="B245" s="77" t="s">
        <v>516</v>
      </c>
      <c r="C245" s="78">
        <v>45408.492361111108</v>
      </c>
      <c r="D245" s="77">
        <v>500</v>
      </c>
      <c r="E245" s="77" t="s">
        <v>560</v>
      </c>
      <c r="F245" s="77" t="s">
        <v>564</v>
      </c>
      <c r="G245" s="77" t="s">
        <v>561</v>
      </c>
      <c r="H245" s="77" t="s">
        <v>1109</v>
      </c>
      <c r="I245" s="77" t="s">
        <v>1110</v>
      </c>
      <c r="J245" s="77" t="s">
        <v>369</v>
      </c>
      <c r="K245" s="77">
        <f>VLOOKUP(A245 &amp; " - " &amp; B245, 'superadmin configuration'!A:C, 2, FALSE)</f>
        <v>1000</v>
      </c>
    </row>
    <row r="246" spans="1:11">
      <c r="A246" s="77" t="s">
        <v>567</v>
      </c>
      <c r="B246" s="77" t="s">
        <v>655</v>
      </c>
      <c r="C246" s="78">
        <v>45408.417361111111</v>
      </c>
      <c r="D246" s="77">
        <v>1000</v>
      </c>
      <c r="E246" s="77" t="s">
        <v>560</v>
      </c>
      <c r="F246" s="77" t="s">
        <v>564</v>
      </c>
      <c r="G246" s="77" t="s">
        <v>561</v>
      </c>
      <c r="H246" s="77" t="s">
        <v>1111</v>
      </c>
      <c r="I246" s="77" t="s">
        <v>1112</v>
      </c>
      <c r="J246" s="77" t="s">
        <v>369</v>
      </c>
      <c r="K246" s="77">
        <f>VLOOKUP(A246 &amp; " - " &amp; B246, 'superadmin configuration'!A:C, 2, FALSE)</f>
        <v>1000</v>
      </c>
    </row>
    <row r="247" spans="1:11">
      <c r="A247" s="77" t="s">
        <v>412</v>
      </c>
      <c r="B247" s="77" t="s">
        <v>585</v>
      </c>
      <c r="C247" s="78">
        <v>45407.929166666669</v>
      </c>
      <c r="D247" s="77">
        <v>300</v>
      </c>
      <c r="E247" s="77" t="s">
        <v>560</v>
      </c>
      <c r="F247" s="77" t="s">
        <v>361</v>
      </c>
      <c r="G247" s="77" t="s">
        <v>561</v>
      </c>
      <c r="H247" s="77" t="s">
        <v>1113</v>
      </c>
      <c r="I247" s="77" t="s">
        <v>1114</v>
      </c>
      <c r="J247" s="77" t="s">
        <v>1115</v>
      </c>
      <c r="K247" s="77">
        <f>VLOOKUP(A247 &amp; " - " &amp; B247, 'superadmin configuration'!A:C, 2, FALSE)</f>
        <v>300</v>
      </c>
    </row>
    <row r="248" spans="1:11">
      <c r="A248" s="77" t="s">
        <v>559</v>
      </c>
      <c r="B248" s="77" t="s">
        <v>169</v>
      </c>
      <c r="C248" s="78">
        <v>45407.857638888891</v>
      </c>
      <c r="D248" s="77">
        <v>1000</v>
      </c>
      <c r="E248" s="77" t="s">
        <v>560</v>
      </c>
      <c r="F248" s="77" t="s">
        <v>564</v>
      </c>
      <c r="G248" s="77" t="s">
        <v>561</v>
      </c>
      <c r="H248" s="77" t="s">
        <v>1116</v>
      </c>
      <c r="I248" s="77" t="s">
        <v>1117</v>
      </c>
      <c r="J248" s="77" t="s">
        <v>369</v>
      </c>
      <c r="K248" s="77">
        <f>VLOOKUP(A248 &amp; " - " &amp; B248, 'superadmin configuration'!A:C, 2, FALSE)</f>
        <v>500</v>
      </c>
    </row>
    <row r="249" spans="1:11">
      <c r="A249" s="77" t="s">
        <v>1118</v>
      </c>
      <c r="B249" s="77" t="s">
        <v>1119</v>
      </c>
      <c r="C249" s="78">
        <v>45407.82916666667</v>
      </c>
      <c r="D249" s="77">
        <v>500</v>
      </c>
      <c r="E249" s="77" t="s">
        <v>560</v>
      </c>
      <c r="F249" s="77" t="s">
        <v>361</v>
      </c>
      <c r="G249" s="77" t="s">
        <v>561</v>
      </c>
      <c r="H249" s="77" t="s">
        <v>1120</v>
      </c>
      <c r="I249" s="77" t="s">
        <v>1121</v>
      </c>
      <c r="J249" s="77" t="s">
        <v>1122</v>
      </c>
      <c r="K249" s="77">
        <f>VLOOKUP(A249 &amp; " - " &amp; B249, 'superadmin configuration'!A:C, 2, FALSE)</f>
        <v>500</v>
      </c>
    </row>
    <row r="250" spans="1:11">
      <c r="A250" s="77" t="s">
        <v>461</v>
      </c>
      <c r="B250" s="77" t="s">
        <v>461</v>
      </c>
      <c r="C250" s="78">
        <v>45407.767361111109</v>
      </c>
      <c r="D250" s="77">
        <v>300</v>
      </c>
      <c r="E250" s="77" t="s">
        <v>560</v>
      </c>
      <c r="F250" s="77" t="s">
        <v>564</v>
      </c>
      <c r="G250" s="77" t="s">
        <v>561</v>
      </c>
      <c r="H250" s="77" t="s">
        <v>1123</v>
      </c>
      <c r="I250" s="77" t="s">
        <v>1124</v>
      </c>
      <c r="J250" s="77" t="s">
        <v>369</v>
      </c>
      <c r="K250" s="77">
        <f>VLOOKUP(A250 &amp; " - " &amp; B250, 'superadmin configuration'!A:C, 2, FALSE)</f>
        <v>500</v>
      </c>
    </row>
    <row r="251" spans="1:11">
      <c r="A251" s="77" t="s">
        <v>567</v>
      </c>
      <c r="B251" s="77" t="s">
        <v>568</v>
      </c>
      <c r="C251" s="78">
        <v>45407.672222222223</v>
      </c>
      <c r="D251" s="77">
        <v>1500</v>
      </c>
      <c r="E251" s="77" t="s">
        <v>560</v>
      </c>
      <c r="F251" s="77" t="s">
        <v>564</v>
      </c>
      <c r="G251" s="77" t="s">
        <v>561</v>
      </c>
      <c r="H251" s="77" t="s">
        <v>1125</v>
      </c>
      <c r="I251" s="77" t="s">
        <v>1126</v>
      </c>
      <c r="J251" s="77" t="s">
        <v>1127</v>
      </c>
      <c r="K251" s="77">
        <f>VLOOKUP(A251 &amp; " - " &amp; B251, 'superadmin configuration'!A:C, 2, FALSE)</f>
        <v>500</v>
      </c>
    </row>
    <row r="252" spans="1:11">
      <c r="A252" s="77" t="s">
        <v>471</v>
      </c>
      <c r="B252" s="77" t="s">
        <v>472</v>
      </c>
      <c r="C252" s="78">
        <v>45407.643055555556</v>
      </c>
      <c r="D252" s="77">
        <v>500</v>
      </c>
      <c r="E252" s="77" t="s">
        <v>560</v>
      </c>
      <c r="F252" s="77" t="s">
        <v>564</v>
      </c>
      <c r="G252" s="77" t="s">
        <v>561</v>
      </c>
      <c r="H252" s="77" t="s">
        <v>1128</v>
      </c>
      <c r="I252" s="77" t="s">
        <v>1129</v>
      </c>
      <c r="J252" s="77" t="s">
        <v>369</v>
      </c>
      <c r="K252" s="77">
        <f>VLOOKUP(A252 &amp; " - " &amp; B252, 'superadmin configuration'!A:C, 2, FALSE)</f>
        <v>1000</v>
      </c>
    </row>
    <row r="253" spans="1:11">
      <c r="A253" s="77" t="s">
        <v>471</v>
      </c>
      <c r="B253" s="77" t="s">
        <v>472</v>
      </c>
      <c r="C253" s="78">
        <v>45407.643055555556</v>
      </c>
      <c r="D253" s="77">
        <v>1000</v>
      </c>
      <c r="E253" s="77" t="s">
        <v>560</v>
      </c>
      <c r="F253" s="77" t="s">
        <v>564</v>
      </c>
      <c r="G253" s="77" t="s">
        <v>561</v>
      </c>
      <c r="H253" s="77" t="s">
        <v>1130</v>
      </c>
      <c r="I253" s="77" t="s">
        <v>1131</v>
      </c>
      <c r="J253" s="77" t="s">
        <v>369</v>
      </c>
      <c r="K253" s="77">
        <f>VLOOKUP(A253 &amp; " - " &amp; B253, 'superadmin configuration'!A:C, 2, FALSE)</f>
        <v>1000</v>
      </c>
    </row>
    <row r="254" spans="1:11">
      <c r="A254" s="77" t="s">
        <v>471</v>
      </c>
      <c r="B254" s="77" t="s">
        <v>472</v>
      </c>
      <c r="C254" s="78">
        <v>45407.642361111109</v>
      </c>
      <c r="D254" s="77">
        <v>2000</v>
      </c>
      <c r="E254" s="77" t="s">
        <v>560</v>
      </c>
      <c r="F254" s="77" t="s">
        <v>564</v>
      </c>
      <c r="G254" s="77" t="s">
        <v>561</v>
      </c>
      <c r="H254" s="77" t="s">
        <v>1132</v>
      </c>
      <c r="I254" s="77" t="s">
        <v>1133</v>
      </c>
      <c r="J254" s="77" t="s">
        <v>369</v>
      </c>
      <c r="K254" s="77">
        <f>VLOOKUP(A254 &amp; " - " &amp; B254, 'superadmin configuration'!A:C, 2, FALSE)</f>
        <v>1000</v>
      </c>
    </row>
    <row r="255" spans="1:11">
      <c r="A255" s="77" t="s">
        <v>567</v>
      </c>
      <c r="B255" s="77" t="s">
        <v>568</v>
      </c>
      <c r="C255" s="78">
        <v>45407.586805555555</v>
      </c>
      <c r="D255" s="77">
        <v>500</v>
      </c>
      <c r="E255" s="77" t="s">
        <v>560</v>
      </c>
      <c r="F255" s="77" t="s">
        <v>564</v>
      </c>
      <c r="G255" s="77" t="s">
        <v>561</v>
      </c>
      <c r="H255" s="77" t="s">
        <v>1134</v>
      </c>
      <c r="I255" s="77" t="s">
        <v>1135</v>
      </c>
      <c r="J255" s="77" t="s">
        <v>369</v>
      </c>
      <c r="K255" s="77">
        <f>VLOOKUP(A255 &amp; " - " &amp; B255, 'superadmin configuration'!A:C, 2, FALSE)</f>
        <v>500</v>
      </c>
    </row>
    <row r="256" spans="1:11">
      <c r="A256" s="77" t="s">
        <v>567</v>
      </c>
      <c r="B256" s="77" t="s">
        <v>568</v>
      </c>
      <c r="C256" s="78">
        <v>45407.503472222219</v>
      </c>
      <c r="D256" s="77">
        <v>500</v>
      </c>
      <c r="E256" s="77" t="s">
        <v>560</v>
      </c>
      <c r="F256" s="77" t="s">
        <v>564</v>
      </c>
      <c r="G256" s="77" t="s">
        <v>561</v>
      </c>
      <c r="H256" s="77" t="s">
        <v>1136</v>
      </c>
      <c r="I256" s="77" t="s">
        <v>1137</v>
      </c>
      <c r="J256" s="77" t="s">
        <v>369</v>
      </c>
      <c r="K256" s="77">
        <f>VLOOKUP(A256 &amp; " - " &amp; B256, 'superadmin configuration'!A:C, 2, FALSE)</f>
        <v>500</v>
      </c>
    </row>
    <row r="257" spans="1:11">
      <c r="A257" s="77" t="s">
        <v>139</v>
      </c>
      <c r="B257" s="77" t="s">
        <v>571</v>
      </c>
      <c r="C257" s="78">
        <v>45407.486111111109</v>
      </c>
      <c r="D257" s="77">
        <v>1000</v>
      </c>
      <c r="E257" s="77" t="s">
        <v>560</v>
      </c>
      <c r="F257" s="77" t="s">
        <v>564</v>
      </c>
      <c r="G257" s="77" t="s">
        <v>561</v>
      </c>
      <c r="H257" s="77" t="s">
        <v>1138</v>
      </c>
      <c r="I257" s="77" t="s">
        <v>1139</v>
      </c>
      <c r="J257" s="77" t="s">
        <v>369</v>
      </c>
      <c r="K257" s="77">
        <f>VLOOKUP(A257 &amp; " - " &amp; B257, 'superadmin configuration'!A:C, 2, FALSE)</f>
        <v>500</v>
      </c>
    </row>
    <row r="258" spans="1:11">
      <c r="A258" s="77" t="s">
        <v>567</v>
      </c>
      <c r="B258" s="77" t="s">
        <v>568</v>
      </c>
      <c r="C258" s="78">
        <v>45407.42083333333</v>
      </c>
      <c r="D258" s="77">
        <v>1000</v>
      </c>
      <c r="E258" s="77" t="s">
        <v>560</v>
      </c>
      <c r="F258" s="77" t="s">
        <v>564</v>
      </c>
      <c r="G258" s="77" t="s">
        <v>561</v>
      </c>
      <c r="H258" s="77" t="s">
        <v>1140</v>
      </c>
      <c r="I258" s="77" t="s">
        <v>1141</v>
      </c>
      <c r="J258" s="77" t="s">
        <v>369</v>
      </c>
      <c r="K258" s="77">
        <f>VLOOKUP(A258 &amp; " - " &amp; B258, 'superadmin configuration'!A:C, 2, FALSE)</f>
        <v>500</v>
      </c>
    </row>
    <row r="259" spans="1:11">
      <c r="A259" s="77" t="s">
        <v>515</v>
      </c>
      <c r="B259" s="77" t="s">
        <v>516</v>
      </c>
      <c r="C259" s="78">
        <v>45407.400694444441</v>
      </c>
      <c r="D259" s="77">
        <v>1000</v>
      </c>
      <c r="E259" s="77" t="s">
        <v>560</v>
      </c>
      <c r="F259" s="77" t="s">
        <v>564</v>
      </c>
      <c r="G259" s="77" t="s">
        <v>561</v>
      </c>
      <c r="H259" s="77" t="s">
        <v>1142</v>
      </c>
      <c r="I259" s="77" t="s">
        <v>1143</v>
      </c>
      <c r="J259" s="77" t="s">
        <v>369</v>
      </c>
      <c r="K259" s="77">
        <f>VLOOKUP(A259 &amp; " - " &amp; B259, 'superadmin configuration'!A:C, 2, FALSE)</f>
        <v>1000</v>
      </c>
    </row>
    <row r="260" spans="1:11">
      <c r="A260" s="77" t="s">
        <v>710</v>
      </c>
      <c r="B260" s="77" t="s">
        <v>710</v>
      </c>
      <c r="C260" s="78">
        <v>45406.875694444447</v>
      </c>
      <c r="D260" s="77">
        <v>3000</v>
      </c>
      <c r="E260" s="77" t="s">
        <v>560</v>
      </c>
      <c r="F260" s="77" t="s">
        <v>564</v>
      </c>
      <c r="G260" s="77" t="s">
        <v>561</v>
      </c>
      <c r="H260" s="77" t="s">
        <v>1144</v>
      </c>
      <c r="I260" s="77" t="s">
        <v>1145</v>
      </c>
      <c r="J260" s="77" t="s">
        <v>369</v>
      </c>
      <c r="K260" s="77">
        <f>VLOOKUP(A260 &amp; " - " &amp; B260, 'superadmin configuration'!A:C, 2, FALSE)</f>
        <v>2000</v>
      </c>
    </row>
    <row r="261" spans="1:11">
      <c r="A261" s="77" t="s">
        <v>1146</v>
      </c>
      <c r="B261" s="77" t="s">
        <v>1147</v>
      </c>
      <c r="C261" s="78">
        <v>45406.631944444445</v>
      </c>
      <c r="D261" s="77">
        <v>500</v>
      </c>
      <c r="E261" s="77" t="s">
        <v>560</v>
      </c>
      <c r="F261" s="77" t="s">
        <v>361</v>
      </c>
      <c r="G261" s="77" t="s">
        <v>561</v>
      </c>
      <c r="H261" s="77" t="s">
        <v>1148</v>
      </c>
      <c r="I261" s="77" t="s">
        <v>1149</v>
      </c>
      <c r="J261" s="77" t="s">
        <v>369</v>
      </c>
      <c r="K261" s="77">
        <f>VLOOKUP(A261 &amp; " - " &amp; B261, 'superadmin configuration'!A:C, 2, FALSE)</f>
        <v>361</v>
      </c>
    </row>
    <row r="262" spans="1:11">
      <c r="A262" s="77" t="s">
        <v>601</v>
      </c>
      <c r="B262" s="77" t="s">
        <v>602</v>
      </c>
      <c r="C262" s="78">
        <v>45406.61041666667</v>
      </c>
      <c r="D262" s="77">
        <v>2000</v>
      </c>
      <c r="E262" s="77" t="s">
        <v>560</v>
      </c>
      <c r="F262" s="77" t="s">
        <v>361</v>
      </c>
      <c r="G262" s="77" t="s">
        <v>561</v>
      </c>
      <c r="H262" s="77" t="s">
        <v>1150</v>
      </c>
      <c r="I262" s="77" t="s">
        <v>1151</v>
      </c>
      <c r="J262" s="77" t="s">
        <v>786</v>
      </c>
      <c r="K262" s="77">
        <f>VLOOKUP(A262 &amp; " - " &amp; B262, 'superadmin configuration'!A:C, 2, FALSE)</f>
        <v>500</v>
      </c>
    </row>
    <row r="263" spans="1:11">
      <c r="A263" s="77" t="s">
        <v>1152</v>
      </c>
      <c r="B263" s="77" t="s">
        <v>1153</v>
      </c>
      <c r="C263" s="78">
        <v>45406.588194444441</v>
      </c>
      <c r="D263" s="77">
        <v>500</v>
      </c>
      <c r="E263" s="77" t="s">
        <v>560</v>
      </c>
      <c r="F263" s="77" t="s">
        <v>361</v>
      </c>
      <c r="G263" s="77" t="s">
        <v>561</v>
      </c>
      <c r="H263" s="77" t="s">
        <v>1154</v>
      </c>
      <c r="I263" s="77" t="s">
        <v>1155</v>
      </c>
      <c r="J263" s="77" t="s">
        <v>369</v>
      </c>
      <c r="K263" s="77">
        <f>VLOOKUP(A263 &amp; " - " &amp; B263, 'superadmin configuration'!A:C, 2, FALSE)</f>
        <v>500</v>
      </c>
    </row>
    <row r="264" spans="1:11">
      <c r="A264" s="77" t="s">
        <v>559</v>
      </c>
      <c r="B264" s="77" t="s">
        <v>278</v>
      </c>
      <c r="C264" s="78">
        <v>45406.42083333333</v>
      </c>
      <c r="D264" s="77">
        <v>1000</v>
      </c>
      <c r="E264" s="77" t="s">
        <v>560</v>
      </c>
      <c r="F264" s="77" t="s">
        <v>564</v>
      </c>
      <c r="G264" s="77" t="s">
        <v>561</v>
      </c>
      <c r="H264" s="77" t="s">
        <v>1156</v>
      </c>
      <c r="I264" s="77" t="s">
        <v>1157</v>
      </c>
      <c r="J264" s="77" t="s">
        <v>1158</v>
      </c>
      <c r="K264" s="77">
        <f>VLOOKUP(A264 &amp; " - " &amp; B264, 'superadmin configuration'!A:C, 2, FALSE)</f>
        <v>500</v>
      </c>
    </row>
    <row r="265" spans="1:11">
      <c r="A265" s="77" t="s">
        <v>379</v>
      </c>
      <c r="B265" s="77" t="s">
        <v>379</v>
      </c>
      <c r="C265" s="78">
        <v>45405.979861111111</v>
      </c>
      <c r="D265" s="77">
        <v>2000</v>
      </c>
      <c r="E265" s="77" t="s">
        <v>560</v>
      </c>
      <c r="F265" s="77" t="s">
        <v>564</v>
      </c>
      <c r="G265" s="77" t="s">
        <v>561</v>
      </c>
      <c r="H265" s="77" t="s">
        <v>1159</v>
      </c>
      <c r="I265" s="77" t="s">
        <v>1160</v>
      </c>
      <c r="J265" s="77" t="s">
        <v>369</v>
      </c>
      <c r="K265" s="77">
        <f>VLOOKUP(A265 &amp; " - " &amp; B265, 'superadmin configuration'!A:C, 2, FALSE)</f>
        <v>1000</v>
      </c>
    </row>
    <row r="266" spans="1:11">
      <c r="A266" s="77" t="s">
        <v>379</v>
      </c>
      <c r="B266" s="77" t="s">
        <v>379</v>
      </c>
      <c r="C266" s="78">
        <v>45405.84652777778</v>
      </c>
      <c r="D266" s="77">
        <v>1000</v>
      </c>
      <c r="E266" s="77" t="s">
        <v>560</v>
      </c>
      <c r="F266" s="77" t="s">
        <v>564</v>
      </c>
      <c r="G266" s="77" t="s">
        <v>561</v>
      </c>
      <c r="H266" s="77" t="s">
        <v>1161</v>
      </c>
      <c r="I266" s="77" t="s">
        <v>1162</v>
      </c>
      <c r="J266" s="77" t="s">
        <v>369</v>
      </c>
      <c r="K266" s="77">
        <f>VLOOKUP(A266 &amp; " - " &amp; B266, 'superadmin configuration'!A:C, 2, FALSE)</f>
        <v>1000</v>
      </c>
    </row>
    <row r="267" spans="1:11">
      <c r="A267" s="77" t="s">
        <v>461</v>
      </c>
      <c r="B267" s="77" t="s">
        <v>461</v>
      </c>
      <c r="C267" s="78">
        <v>45405.838888888888</v>
      </c>
      <c r="D267" s="77">
        <v>500</v>
      </c>
      <c r="E267" s="77" t="s">
        <v>560</v>
      </c>
      <c r="F267" s="77" t="s">
        <v>564</v>
      </c>
      <c r="G267" s="77" t="s">
        <v>561</v>
      </c>
      <c r="H267" s="77" t="s">
        <v>1163</v>
      </c>
      <c r="I267" s="77" t="s">
        <v>1164</v>
      </c>
      <c r="J267" s="77" t="s">
        <v>369</v>
      </c>
      <c r="K267" s="77">
        <f>VLOOKUP(A267 &amp; " - " &amp; B267, 'superadmin configuration'!A:C, 2, FALSE)</f>
        <v>500</v>
      </c>
    </row>
    <row r="268" spans="1:11">
      <c r="A268" s="77" t="s">
        <v>476</v>
      </c>
      <c r="B268" s="77" t="s">
        <v>476</v>
      </c>
      <c r="C268" s="78">
        <v>45405.740972222222</v>
      </c>
      <c r="D268" s="77">
        <v>1000</v>
      </c>
      <c r="E268" s="77" t="s">
        <v>560</v>
      </c>
      <c r="F268" s="77" t="s">
        <v>564</v>
      </c>
      <c r="G268" s="77" t="s">
        <v>561</v>
      </c>
      <c r="H268" s="77" t="s">
        <v>1165</v>
      </c>
      <c r="I268" s="77" t="s">
        <v>1166</v>
      </c>
      <c r="J268" s="77" t="s">
        <v>369</v>
      </c>
      <c r="K268" s="77">
        <f>VLOOKUP(A268 &amp; " - " &amp; B268, 'superadmin configuration'!A:C, 2, FALSE)</f>
        <v>500</v>
      </c>
    </row>
    <row r="269" spans="1:11">
      <c r="A269" s="77" t="s">
        <v>369</v>
      </c>
      <c r="B269" s="77" t="s">
        <v>369</v>
      </c>
      <c r="C269" s="78">
        <v>45405.681250000001</v>
      </c>
      <c r="D269" s="77">
        <v>100</v>
      </c>
      <c r="E269" s="77" t="s">
        <v>560</v>
      </c>
      <c r="F269" s="77" t="s">
        <v>564</v>
      </c>
      <c r="G269" s="77" t="s">
        <v>561</v>
      </c>
      <c r="H269" s="77" t="s">
        <v>1167</v>
      </c>
      <c r="I269" s="77" t="s">
        <v>1168</v>
      </c>
      <c r="J269" s="77" t="s">
        <v>617</v>
      </c>
      <c r="K269" s="77">
        <f>VLOOKUP(A269 &amp; " - " &amp; B269, 'superadmin configuration'!A:C, 2, FALSE)</f>
        <v>300</v>
      </c>
    </row>
    <row r="270" spans="1:11">
      <c r="A270" s="77" t="s">
        <v>476</v>
      </c>
      <c r="B270" s="77" t="s">
        <v>476</v>
      </c>
      <c r="C270" s="78">
        <v>45405.680555555555</v>
      </c>
      <c r="D270" s="77">
        <v>1000</v>
      </c>
      <c r="E270" s="77" t="s">
        <v>560</v>
      </c>
      <c r="F270" s="77" t="s">
        <v>564</v>
      </c>
      <c r="G270" s="77" t="s">
        <v>561</v>
      </c>
      <c r="H270" s="77" t="s">
        <v>1169</v>
      </c>
      <c r="I270" s="77" t="s">
        <v>1170</v>
      </c>
      <c r="J270" s="77" t="s">
        <v>369</v>
      </c>
      <c r="K270" s="77">
        <f>VLOOKUP(A270 &amp; " - " &amp; B270, 'superadmin configuration'!A:C, 2, FALSE)</f>
        <v>500</v>
      </c>
    </row>
    <row r="271" spans="1:11">
      <c r="A271" s="77" t="s">
        <v>381</v>
      </c>
      <c r="B271" s="77" t="s">
        <v>382</v>
      </c>
      <c r="C271" s="78">
        <v>45405.597916666666</v>
      </c>
      <c r="D271" s="77">
        <v>1500</v>
      </c>
      <c r="E271" s="77" t="s">
        <v>560</v>
      </c>
      <c r="F271" s="77" t="s">
        <v>564</v>
      </c>
      <c r="G271" s="77" t="s">
        <v>561</v>
      </c>
      <c r="H271" s="77" t="s">
        <v>1171</v>
      </c>
      <c r="I271" s="77" t="s">
        <v>1172</v>
      </c>
      <c r="J271" s="77" t="s">
        <v>369</v>
      </c>
      <c r="K271" s="77">
        <f>VLOOKUP(A271 &amp; " - " &amp; B271, 'superadmin configuration'!A:C, 2, FALSE)</f>
        <v>1500</v>
      </c>
    </row>
    <row r="272" spans="1:11">
      <c r="A272" s="77" t="s">
        <v>567</v>
      </c>
      <c r="B272" s="77" t="s">
        <v>1173</v>
      </c>
      <c r="C272" s="78">
        <v>45405.588194444441</v>
      </c>
      <c r="D272" s="77">
        <v>500</v>
      </c>
      <c r="E272" s="77" t="s">
        <v>560</v>
      </c>
      <c r="F272" s="77" t="s">
        <v>361</v>
      </c>
      <c r="G272" s="77" t="s">
        <v>561</v>
      </c>
      <c r="H272" s="77" t="s">
        <v>1174</v>
      </c>
      <c r="I272" s="77" t="s">
        <v>1175</v>
      </c>
      <c r="J272" s="77" t="s">
        <v>369</v>
      </c>
      <c r="K272" s="77">
        <f>VLOOKUP(A272 &amp; " - " &amp; B272, 'superadmin configuration'!A:C, 2, FALSE)</f>
        <v>1000</v>
      </c>
    </row>
    <row r="273" spans="1:11">
      <c r="A273" s="77" t="s">
        <v>369</v>
      </c>
      <c r="B273" s="77" t="s">
        <v>369</v>
      </c>
      <c r="C273" s="78">
        <v>45405.581250000003</v>
      </c>
      <c r="D273" s="77">
        <v>100</v>
      </c>
      <c r="E273" s="77" t="s">
        <v>560</v>
      </c>
      <c r="F273" s="77" t="s">
        <v>361</v>
      </c>
      <c r="G273" s="77" t="s">
        <v>561</v>
      </c>
      <c r="H273" s="77" t="s">
        <v>1176</v>
      </c>
      <c r="I273" s="77" t="s">
        <v>1177</v>
      </c>
      <c r="J273" s="77" t="s">
        <v>369</v>
      </c>
      <c r="K273" s="77">
        <f>VLOOKUP(A273 &amp; " - " &amp; B273, 'superadmin configuration'!A:C, 2, FALSE)</f>
        <v>300</v>
      </c>
    </row>
    <row r="274" spans="1:11">
      <c r="A274" s="77" t="s">
        <v>515</v>
      </c>
      <c r="B274" s="77" t="s">
        <v>516</v>
      </c>
      <c r="C274" s="78">
        <v>45405.57916666667</v>
      </c>
      <c r="D274" s="77">
        <v>600</v>
      </c>
      <c r="E274" s="77" t="s">
        <v>560</v>
      </c>
      <c r="F274" s="77" t="s">
        <v>361</v>
      </c>
      <c r="G274" s="77" t="s">
        <v>561</v>
      </c>
      <c r="H274" s="77" t="s">
        <v>1178</v>
      </c>
      <c r="I274" s="77" t="s">
        <v>1179</v>
      </c>
      <c r="J274" s="77" t="s">
        <v>369</v>
      </c>
      <c r="K274" s="77">
        <f>VLOOKUP(A274 &amp; " - " &amp; B274, 'superadmin configuration'!A:C, 2, FALSE)</f>
        <v>1000</v>
      </c>
    </row>
    <row r="275" spans="1:11">
      <c r="A275" s="77" t="s">
        <v>826</v>
      </c>
      <c r="B275" s="77" t="s">
        <v>836</v>
      </c>
      <c r="C275" s="78">
        <v>45405.57708333333</v>
      </c>
      <c r="D275" s="77">
        <v>100</v>
      </c>
      <c r="E275" s="77" t="s">
        <v>560</v>
      </c>
      <c r="F275" s="77" t="s">
        <v>564</v>
      </c>
      <c r="G275" s="77" t="s">
        <v>561</v>
      </c>
      <c r="H275" s="77" t="s">
        <v>1180</v>
      </c>
      <c r="I275" s="77" t="s">
        <v>1181</v>
      </c>
      <c r="J275" s="77" t="s">
        <v>369</v>
      </c>
      <c r="K275" s="77">
        <f>VLOOKUP(A275 &amp; " - " &amp; B275, 'superadmin configuration'!A:C, 2, FALSE)</f>
        <v>500</v>
      </c>
    </row>
    <row r="276" spans="1:11">
      <c r="A276" s="77" t="s">
        <v>826</v>
      </c>
      <c r="B276" s="77" t="s">
        <v>836</v>
      </c>
      <c r="C276" s="78">
        <v>45405.576388888891</v>
      </c>
      <c r="D276" s="77">
        <v>100</v>
      </c>
      <c r="E276" s="77" t="s">
        <v>560</v>
      </c>
      <c r="F276" s="77" t="s">
        <v>564</v>
      </c>
      <c r="G276" s="77" t="s">
        <v>561</v>
      </c>
      <c r="H276" s="77" t="s">
        <v>1182</v>
      </c>
      <c r="I276" s="77" t="s">
        <v>1183</v>
      </c>
      <c r="J276" s="77" t="s">
        <v>369</v>
      </c>
      <c r="K276" s="77">
        <f>VLOOKUP(A276 &amp; " - " &amp; B276, 'superadmin configuration'!A:C, 2, FALSE)</f>
        <v>500</v>
      </c>
    </row>
    <row r="277" spans="1:11">
      <c r="A277" s="77" t="s">
        <v>369</v>
      </c>
      <c r="B277" s="77" t="s">
        <v>369</v>
      </c>
      <c r="C277" s="78">
        <v>45405.573611111111</v>
      </c>
      <c r="D277" s="77">
        <v>100</v>
      </c>
      <c r="E277" s="77" t="s">
        <v>560</v>
      </c>
      <c r="F277" s="77" t="s">
        <v>361</v>
      </c>
      <c r="G277" s="77" t="s">
        <v>561</v>
      </c>
      <c r="H277" s="77" t="s">
        <v>1184</v>
      </c>
      <c r="I277" s="77" t="s">
        <v>1185</v>
      </c>
      <c r="J277" s="77" t="s">
        <v>369</v>
      </c>
      <c r="K277" s="77">
        <f>VLOOKUP(A277 &amp; " - " &amp; B277, 'superadmin configuration'!A:C, 2, FALSE)</f>
        <v>300</v>
      </c>
    </row>
    <row r="278" spans="1:11">
      <c r="A278" s="77" t="s">
        <v>826</v>
      </c>
      <c r="B278" s="77" t="s">
        <v>836</v>
      </c>
      <c r="C278" s="78">
        <v>45405.563194444447</v>
      </c>
      <c r="D278" s="77">
        <v>100</v>
      </c>
      <c r="E278" s="77" t="s">
        <v>560</v>
      </c>
      <c r="F278" s="77" t="s">
        <v>361</v>
      </c>
      <c r="G278" s="77" t="s">
        <v>561</v>
      </c>
      <c r="H278" s="77" t="s">
        <v>1186</v>
      </c>
      <c r="I278" s="77" t="s">
        <v>1187</v>
      </c>
      <c r="J278" s="77" t="s">
        <v>1188</v>
      </c>
      <c r="K278" s="77">
        <f>VLOOKUP(A278 &amp; " - " &amp; B278, 'superadmin configuration'!A:C, 2, FALSE)</f>
        <v>500</v>
      </c>
    </row>
    <row r="279" spans="1:11">
      <c r="A279" s="77" t="s">
        <v>139</v>
      </c>
      <c r="B279" s="77" t="s">
        <v>571</v>
      </c>
      <c r="C279" s="78">
        <v>45405.506944444445</v>
      </c>
      <c r="D279" s="77">
        <v>500</v>
      </c>
      <c r="E279" s="77" t="s">
        <v>560</v>
      </c>
      <c r="F279" s="77" t="s">
        <v>564</v>
      </c>
      <c r="G279" s="77" t="s">
        <v>561</v>
      </c>
      <c r="H279" s="77" t="s">
        <v>1189</v>
      </c>
      <c r="I279" s="77" t="s">
        <v>1190</v>
      </c>
      <c r="J279" s="77" t="s">
        <v>369</v>
      </c>
      <c r="K279" s="77">
        <f>VLOOKUP(A279 &amp; " - " &amp; B279, 'superadmin configuration'!A:C, 2, FALSE)</f>
        <v>500</v>
      </c>
    </row>
    <row r="280" spans="1:11">
      <c r="A280" s="77" t="s">
        <v>476</v>
      </c>
      <c r="B280" s="77" t="s">
        <v>476</v>
      </c>
      <c r="C280" s="78">
        <v>45404.988194444442</v>
      </c>
      <c r="D280" s="77">
        <v>300</v>
      </c>
      <c r="E280" s="77" t="s">
        <v>560</v>
      </c>
      <c r="F280" s="77" t="s">
        <v>361</v>
      </c>
      <c r="G280" s="77" t="s">
        <v>561</v>
      </c>
      <c r="H280" s="77" t="s">
        <v>1191</v>
      </c>
      <c r="I280" s="77" t="s">
        <v>1192</v>
      </c>
      <c r="J280" s="77" t="s">
        <v>369</v>
      </c>
      <c r="K280" s="77">
        <f>VLOOKUP(A280 &amp; " - " &amp; B280, 'superadmin configuration'!A:C, 2, FALSE)</f>
        <v>500</v>
      </c>
    </row>
    <row r="281" spans="1:11">
      <c r="A281" s="77" t="s">
        <v>596</v>
      </c>
      <c r="B281" s="77" t="s">
        <v>128</v>
      </c>
      <c r="C281" s="78">
        <v>45404.97152777778</v>
      </c>
      <c r="D281" s="77">
        <v>1000</v>
      </c>
      <c r="E281" s="77" t="s">
        <v>560</v>
      </c>
      <c r="F281" s="77" t="s">
        <v>361</v>
      </c>
      <c r="G281" s="77" t="s">
        <v>561</v>
      </c>
      <c r="H281" s="77" t="s">
        <v>1193</v>
      </c>
      <c r="I281" s="77" t="s">
        <v>1194</v>
      </c>
      <c r="J281" s="77" t="s">
        <v>369</v>
      </c>
      <c r="K281" s="77">
        <f>VLOOKUP(A281 &amp; " - " &amp; B281, 'superadmin configuration'!A:C, 2, FALSE)</f>
        <v>2000</v>
      </c>
    </row>
    <row r="282" spans="1:11">
      <c r="A282" s="77" t="s">
        <v>515</v>
      </c>
      <c r="B282" s="77" t="s">
        <v>516</v>
      </c>
      <c r="C282" s="78">
        <v>45404.873611111114</v>
      </c>
      <c r="D282" s="77">
        <v>1000</v>
      </c>
      <c r="E282" s="77" t="s">
        <v>560</v>
      </c>
      <c r="F282" s="77" t="s">
        <v>564</v>
      </c>
      <c r="G282" s="77" t="s">
        <v>561</v>
      </c>
      <c r="H282" s="77" t="s">
        <v>1195</v>
      </c>
      <c r="I282" s="77" t="s">
        <v>1196</v>
      </c>
      <c r="J282" s="77" t="s">
        <v>1197</v>
      </c>
      <c r="K282" s="77">
        <f>VLOOKUP(A282 &amp; " - " &amp; B282, 'superadmin configuration'!A:C, 2, FALSE)</f>
        <v>1000</v>
      </c>
    </row>
    <row r="283" spans="1:11">
      <c r="A283" s="77" t="s">
        <v>476</v>
      </c>
      <c r="B283" s="77" t="s">
        <v>476</v>
      </c>
      <c r="C283" s="78">
        <v>45404.787499999999</v>
      </c>
      <c r="D283" s="77">
        <v>500</v>
      </c>
      <c r="E283" s="77" t="s">
        <v>560</v>
      </c>
      <c r="F283" s="77" t="s">
        <v>361</v>
      </c>
      <c r="G283" s="77" t="s">
        <v>561</v>
      </c>
      <c r="H283" s="77" t="s">
        <v>1198</v>
      </c>
      <c r="I283" s="77" t="s">
        <v>1199</v>
      </c>
      <c r="J283" s="77" t="s">
        <v>369</v>
      </c>
      <c r="K283" s="77">
        <f>VLOOKUP(A283 &amp; " - " &amp; B283, 'superadmin configuration'!A:C, 2, FALSE)</f>
        <v>500</v>
      </c>
    </row>
    <row r="284" spans="1:11">
      <c r="A284" s="77" t="s">
        <v>567</v>
      </c>
      <c r="B284" s="77" t="s">
        <v>655</v>
      </c>
      <c r="C284" s="78">
        <v>45404.664583333331</v>
      </c>
      <c r="D284" s="77">
        <v>700</v>
      </c>
      <c r="E284" s="77" t="s">
        <v>560</v>
      </c>
      <c r="F284" s="77" t="s">
        <v>564</v>
      </c>
      <c r="G284" s="77" t="s">
        <v>561</v>
      </c>
      <c r="H284" s="77" t="s">
        <v>1200</v>
      </c>
      <c r="I284" s="77" t="s">
        <v>1201</v>
      </c>
      <c r="J284" s="77">
        <v>700</v>
      </c>
      <c r="K284" s="77">
        <f>VLOOKUP(A284 &amp; " - " &amp; B284, 'superadmin configuration'!A:C, 2, FALSE)</f>
        <v>1000</v>
      </c>
    </row>
    <row r="285" spans="1:11">
      <c r="A285" s="77" t="s">
        <v>567</v>
      </c>
      <c r="B285" s="77" t="s">
        <v>655</v>
      </c>
      <c r="C285" s="78">
        <v>45404.634027777778</v>
      </c>
      <c r="D285" s="77">
        <v>500</v>
      </c>
      <c r="E285" s="77" t="s">
        <v>560</v>
      </c>
      <c r="F285" s="77" t="s">
        <v>564</v>
      </c>
      <c r="G285" s="77" t="s">
        <v>561</v>
      </c>
      <c r="H285" s="77" t="s">
        <v>1202</v>
      </c>
      <c r="I285" s="77" t="s">
        <v>1203</v>
      </c>
      <c r="J285" s="77" t="s">
        <v>369</v>
      </c>
      <c r="K285" s="77">
        <f>VLOOKUP(A285 &amp; " - " &amp; B285, 'superadmin configuration'!A:C, 2, FALSE)</f>
        <v>1000</v>
      </c>
    </row>
    <row r="286" spans="1:11">
      <c r="A286" s="77" t="s">
        <v>567</v>
      </c>
      <c r="B286" s="77" t="s">
        <v>568</v>
      </c>
      <c r="C286" s="78">
        <v>45404.601388888892</v>
      </c>
      <c r="D286" s="77">
        <v>500</v>
      </c>
      <c r="E286" s="77" t="s">
        <v>560</v>
      </c>
      <c r="F286" s="77" t="s">
        <v>564</v>
      </c>
      <c r="G286" s="77" t="s">
        <v>561</v>
      </c>
      <c r="H286" s="77" t="s">
        <v>1204</v>
      </c>
      <c r="I286" s="77" t="s">
        <v>1205</v>
      </c>
      <c r="J286" s="77" t="s">
        <v>369</v>
      </c>
      <c r="K286" s="77">
        <f>VLOOKUP(A286 &amp; " - " &amp; B286, 'superadmin configuration'!A:C, 2, FALSE)</f>
        <v>500</v>
      </c>
    </row>
    <row r="287" spans="1:11">
      <c r="A287" s="77" t="s">
        <v>826</v>
      </c>
      <c r="B287" s="77" t="s">
        <v>836</v>
      </c>
      <c r="C287" s="78">
        <v>45404.582638888889</v>
      </c>
      <c r="D287" s="77">
        <v>100</v>
      </c>
      <c r="E287" s="77" t="s">
        <v>560</v>
      </c>
      <c r="F287" s="77" t="s">
        <v>564</v>
      </c>
      <c r="G287" s="77" t="s">
        <v>561</v>
      </c>
      <c r="H287" s="77" t="s">
        <v>1206</v>
      </c>
      <c r="I287" s="77" t="s">
        <v>1207</v>
      </c>
      <c r="J287" s="77" t="s">
        <v>369</v>
      </c>
      <c r="K287" s="77">
        <f>VLOOKUP(A287 &amp; " - " &amp; B287, 'superadmin configuration'!A:C, 2, FALSE)</f>
        <v>500</v>
      </c>
    </row>
    <row r="288" spans="1:11">
      <c r="A288" s="77" t="s">
        <v>641</v>
      </c>
      <c r="B288" s="77" t="s">
        <v>642</v>
      </c>
      <c r="C288" s="78">
        <v>45404.549305555556</v>
      </c>
      <c r="D288" s="77">
        <v>500</v>
      </c>
      <c r="E288" s="77" t="s">
        <v>560</v>
      </c>
      <c r="F288" s="77" t="s">
        <v>564</v>
      </c>
      <c r="G288" s="77" t="s">
        <v>561</v>
      </c>
      <c r="H288" s="77" t="s">
        <v>1208</v>
      </c>
      <c r="I288" s="77" t="s">
        <v>1209</v>
      </c>
      <c r="J288" s="77" t="s">
        <v>369</v>
      </c>
      <c r="K288" s="77">
        <f>VLOOKUP(A288 &amp; " - " &amp; B288, 'superadmin configuration'!A:C, 2, FALSE)</f>
        <v>1000</v>
      </c>
    </row>
    <row r="289" spans="1:11">
      <c r="A289" s="77" t="s">
        <v>567</v>
      </c>
      <c r="B289" s="77" t="s">
        <v>655</v>
      </c>
      <c r="C289" s="78">
        <v>45404.536805555559</v>
      </c>
      <c r="D289" s="77">
        <v>1000</v>
      </c>
      <c r="E289" s="77" t="s">
        <v>560</v>
      </c>
      <c r="F289" s="77" t="s">
        <v>564</v>
      </c>
      <c r="G289" s="77" t="s">
        <v>561</v>
      </c>
      <c r="H289" s="77" t="s">
        <v>1210</v>
      </c>
      <c r="I289" s="77" t="s">
        <v>1211</v>
      </c>
      <c r="J289" s="77" t="s">
        <v>369</v>
      </c>
      <c r="K289" s="77">
        <f>VLOOKUP(A289 &amp; " - " &amp; B289, 'superadmin configuration'!A:C, 2, FALSE)</f>
        <v>1000</v>
      </c>
    </row>
    <row r="290" spans="1:11">
      <c r="A290" s="77" t="s">
        <v>567</v>
      </c>
      <c r="B290" s="77" t="s">
        <v>568</v>
      </c>
      <c r="C290" s="78">
        <v>45404.530555555553</v>
      </c>
      <c r="D290" s="77">
        <v>500</v>
      </c>
      <c r="E290" s="77" t="s">
        <v>560</v>
      </c>
      <c r="F290" s="77" t="s">
        <v>564</v>
      </c>
      <c r="G290" s="77" t="s">
        <v>561</v>
      </c>
      <c r="H290" s="77" t="s">
        <v>1212</v>
      </c>
      <c r="I290" s="77" t="s">
        <v>1213</v>
      </c>
      <c r="J290" s="77" t="s">
        <v>369</v>
      </c>
      <c r="K290" s="77">
        <f>VLOOKUP(A290 &amp; " - " &amp; B290, 'superadmin configuration'!A:C, 2, FALSE)</f>
        <v>500</v>
      </c>
    </row>
    <row r="291" spans="1:11">
      <c r="A291" s="77" t="s">
        <v>476</v>
      </c>
      <c r="B291" s="77" t="s">
        <v>476</v>
      </c>
      <c r="C291" s="78">
        <v>45404.477777777778</v>
      </c>
      <c r="D291" s="77">
        <v>500</v>
      </c>
      <c r="E291" s="77" t="s">
        <v>560</v>
      </c>
      <c r="F291" s="77" t="s">
        <v>564</v>
      </c>
      <c r="G291" s="77" t="s">
        <v>561</v>
      </c>
      <c r="H291" s="77" t="s">
        <v>1214</v>
      </c>
      <c r="I291" s="77" t="s">
        <v>1215</v>
      </c>
      <c r="J291" s="77" t="s">
        <v>369</v>
      </c>
      <c r="K291" s="77">
        <f>VLOOKUP(A291 &amp; " - " &amp; B291, 'superadmin configuration'!A:C, 2, FALSE)</f>
        <v>500</v>
      </c>
    </row>
    <row r="292" spans="1:11">
      <c r="A292" s="77" t="s">
        <v>476</v>
      </c>
      <c r="B292" s="77" t="s">
        <v>476</v>
      </c>
      <c r="C292" s="78">
        <v>45403.896527777775</v>
      </c>
      <c r="D292" s="77">
        <v>500</v>
      </c>
      <c r="E292" s="77" t="s">
        <v>560</v>
      </c>
      <c r="F292" s="77" t="s">
        <v>564</v>
      </c>
      <c r="G292" s="77" t="s">
        <v>561</v>
      </c>
      <c r="H292" s="77" t="s">
        <v>1216</v>
      </c>
      <c r="I292" s="77" t="s">
        <v>1217</v>
      </c>
      <c r="J292" s="77" t="s">
        <v>369</v>
      </c>
      <c r="K292" s="77">
        <f>VLOOKUP(A292 &amp; " - " &amp; B292, 'superadmin configuration'!A:C, 2, FALSE)</f>
        <v>500</v>
      </c>
    </row>
    <row r="293" spans="1:11">
      <c r="A293" s="77" t="s">
        <v>710</v>
      </c>
      <c r="B293" s="77" t="s">
        <v>710</v>
      </c>
      <c r="C293" s="78">
        <v>45403.777777777781</v>
      </c>
      <c r="D293" s="77">
        <v>1000</v>
      </c>
      <c r="E293" s="77" t="s">
        <v>560</v>
      </c>
      <c r="F293" s="77" t="s">
        <v>564</v>
      </c>
      <c r="G293" s="77" t="s">
        <v>561</v>
      </c>
      <c r="H293" s="77" t="s">
        <v>1218</v>
      </c>
      <c r="I293" s="77" t="s">
        <v>1219</v>
      </c>
      <c r="J293" s="77" t="s">
        <v>369</v>
      </c>
      <c r="K293" s="77">
        <f>VLOOKUP(A293 &amp; " - " &amp; B293, 'superadmin configuration'!A:C, 2, FALSE)</f>
        <v>2000</v>
      </c>
    </row>
    <row r="294" spans="1:11">
      <c r="A294" s="77" t="s">
        <v>567</v>
      </c>
      <c r="B294" s="77" t="s">
        <v>568</v>
      </c>
      <c r="C294" s="78">
        <v>45403.738194444442</v>
      </c>
      <c r="D294" s="77">
        <v>500</v>
      </c>
      <c r="E294" s="77" t="s">
        <v>560</v>
      </c>
      <c r="F294" s="77" t="s">
        <v>564</v>
      </c>
      <c r="G294" s="77" t="s">
        <v>561</v>
      </c>
      <c r="H294" s="77" t="s">
        <v>1220</v>
      </c>
      <c r="I294" s="77" t="s">
        <v>1221</v>
      </c>
      <c r="J294" s="77" t="s">
        <v>369</v>
      </c>
      <c r="K294" s="77">
        <f>VLOOKUP(A294 &amp; " - " &amp; B294, 'superadmin configuration'!A:C, 2, FALSE)</f>
        <v>500</v>
      </c>
    </row>
    <row r="295" spans="1:11">
      <c r="A295" s="77" t="s">
        <v>641</v>
      </c>
      <c r="B295" s="77" t="s">
        <v>642</v>
      </c>
      <c r="C295" s="78">
        <v>45403.696527777778</v>
      </c>
      <c r="D295" s="77">
        <v>500</v>
      </c>
      <c r="E295" s="77" t="s">
        <v>560</v>
      </c>
      <c r="F295" s="77" t="s">
        <v>564</v>
      </c>
      <c r="G295" s="77" t="s">
        <v>561</v>
      </c>
      <c r="H295" s="77" t="s">
        <v>1222</v>
      </c>
      <c r="I295" s="77" t="s">
        <v>1223</v>
      </c>
      <c r="J295" s="77" t="s">
        <v>369</v>
      </c>
      <c r="K295" s="77">
        <f>VLOOKUP(A295 &amp; " - " &amp; B295, 'superadmin configuration'!A:C, 2, FALSE)</f>
        <v>1000</v>
      </c>
    </row>
    <row r="296" spans="1:11">
      <c r="A296" s="77" t="s">
        <v>567</v>
      </c>
      <c r="B296" s="77" t="s">
        <v>568</v>
      </c>
      <c r="C296" s="78">
        <v>45403.661805555559</v>
      </c>
      <c r="D296" s="77">
        <v>1000</v>
      </c>
      <c r="E296" s="77" t="s">
        <v>560</v>
      </c>
      <c r="F296" s="77" t="s">
        <v>564</v>
      </c>
      <c r="G296" s="77" t="s">
        <v>561</v>
      </c>
      <c r="H296" s="77" t="s">
        <v>1224</v>
      </c>
      <c r="I296" s="77" t="s">
        <v>1225</v>
      </c>
      <c r="J296" s="77" t="s">
        <v>369</v>
      </c>
      <c r="K296" s="77">
        <f>VLOOKUP(A296 &amp; " - " &amp; B296, 'superadmin configuration'!A:C, 2, FALSE)</f>
        <v>500</v>
      </c>
    </row>
    <row r="297" spans="1:11">
      <c r="A297" s="77" t="s">
        <v>476</v>
      </c>
      <c r="B297" s="77" t="s">
        <v>476</v>
      </c>
      <c r="C297" s="78">
        <v>45403.65347222222</v>
      </c>
      <c r="D297" s="77">
        <v>1000</v>
      </c>
      <c r="E297" s="77" t="s">
        <v>560</v>
      </c>
      <c r="F297" s="77" t="s">
        <v>361</v>
      </c>
      <c r="G297" s="77" t="s">
        <v>561</v>
      </c>
      <c r="H297" s="77" t="s">
        <v>1226</v>
      </c>
      <c r="I297" s="77" t="s">
        <v>1227</v>
      </c>
      <c r="J297" s="77" t="s">
        <v>369</v>
      </c>
      <c r="K297" s="77">
        <f>VLOOKUP(A297 &amp; " - " &amp; B297, 'superadmin configuration'!A:C, 2, FALSE)</f>
        <v>500</v>
      </c>
    </row>
    <row r="298" spans="1:11">
      <c r="A298" s="77" t="s">
        <v>476</v>
      </c>
      <c r="B298" s="77" t="s">
        <v>476</v>
      </c>
      <c r="C298" s="78">
        <v>45403.619444444441</v>
      </c>
      <c r="D298" s="77">
        <v>1000</v>
      </c>
      <c r="E298" s="77" t="s">
        <v>560</v>
      </c>
      <c r="F298" s="77" t="s">
        <v>361</v>
      </c>
      <c r="G298" s="77" t="s">
        <v>561</v>
      </c>
      <c r="H298" s="77" t="s">
        <v>1228</v>
      </c>
      <c r="I298" s="77" t="s">
        <v>1229</v>
      </c>
      <c r="J298" s="77" t="s">
        <v>369</v>
      </c>
      <c r="K298" s="77">
        <f>VLOOKUP(A298 &amp; " - " &amp; B298, 'superadmin configuration'!A:C, 2, FALSE)</f>
        <v>500</v>
      </c>
    </row>
    <row r="299" spans="1:11">
      <c r="A299" s="77" t="s">
        <v>559</v>
      </c>
      <c r="B299" s="77" t="s">
        <v>343</v>
      </c>
      <c r="C299" s="78">
        <v>45403.44027777778</v>
      </c>
      <c r="D299" s="77">
        <v>5000</v>
      </c>
      <c r="E299" s="77" t="s">
        <v>560</v>
      </c>
      <c r="F299" s="77" t="s">
        <v>361</v>
      </c>
      <c r="G299" s="77" t="s">
        <v>561</v>
      </c>
      <c r="H299" s="77" t="s">
        <v>1230</v>
      </c>
      <c r="I299" s="77" t="s">
        <v>1231</v>
      </c>
      <c r="J299" s="77" t="s">
        <v>369</v>
      </c>
      <c r="K299" s="77">
        <f>VLOOKUP(A299 &amp; " - " &amp; B299, 'superadmin configuration'!A:C, 2, FALSE)</f>
        <v>850</v>
      </c>
    </row>
    <row r="300" spans="1:11">
      <c r="A300" s="77" t="s">
        <v>567</v>
      </c>
      <c r="B300" s="77" t="s">
        <v>568</v>
      </c>
      <c r="C300" s="78">
        <v>45403.431250000001</v>
      </c>
      <c r="D300" s="77">
        <v>500</v>
      </c>
      <c r="E300" s="77" t="s">
        <v>560</v>
      </c>
      <c r="F300" s="77" t="s">
        <v>564</v>
      </c>
      <c r="G300" s="77" t="s">
        <v>561</v>
      </c>
      <c r="H300" s="77" t="s">
        <v>1232</v>
      </c>
      <c r="I300" s="77" t="s">
        <v>1233</v>
      </c>
      <c r="J300" s="77" t="s">
        <v>369</v>
      </c>
      <c r="K300" s="77">
        <f>VLOOKUP(A300 &amp; " - " &amp; B300, 'superadmin configuration'!A:C, 2, FALSE)</f>
        <v>500</v>
      </c>
    </row>
    <row r="301" spans="1:11">
      <c r="A301" s="77" t="s">
        <v>596</v>
      </c>
      <c r="B301" s="77" t="s">
        <v>128</v>
      </c>
      <c r="C301" s="78">
        <v>45402.989583333336</v>
      </c>
      <c r="D301" s="77">
        <v>500</v>
      </c>
      <c r="E301" s="77" t="s">
        <v>560</v>
      </c>
      <c r="F301" s="77" t="s">
        <v>361</v>
      </c>
      <c r="G301" s="77" t="s">
        <v>561</v>
      </c>
      <c r="H301" s="77" t="s">
        <v>1234</v>
      </c>
      <c r="I301" s="77" t="s">
        <v>1235</v>
      </c>
      <c r="J301" s="77" t="s">
        <v>369</v>
      </c>
      <c r="K301" s="77">
        <f>VLOOKUP(A301 &amp; " - " &amp; B301, 'superadmin configuration'!A:C, 2, FALSE)</f>
        <v>2000</v>
      </c>
    </row>
    <row r="302" spans="1:11">
      <c r="A302" s="77" t="s">
        <v>476</v>
      </c>
      <c r="B302" s="77" t="s">
        <v>476</v>
      </c>
      <c r="C302" s="78">
        <v>45402.956944444442</v>
      </c>
      <c r="D302" s="77">
        <v>500</v>
      </c>
      <c r="E302" s="77" t="s">
        <v>560</v>
      </c>
      <c r="F302" s="77" t="s">
        <v>361</v>
      </c>
      <c r="G302" s="77" t="s">
        <v>561</v>
      </c>
      <c r="H302" s="77" t="s">
        <v>1236</v>
      </c>
      <c r="I302" s="77" t="s">
        <v>1237</v>
      </c>
      <c r="J302" s="77" t="s">
        <v>369</v>
      </c>
      <c r="K302" s="77">
        <f>VLOOKUP(A302 &amp; " - " &amp; B302, 'superadmin configuration'!A:C, 2, FALSE)</f>
        <v>500</v>
      </c>
    </row>
    <row r="303" spans="1:11">
      <c r="A303" s="77" t="s">
        <v>682</v>
      </c>
      <c r="B303" s="77" t="s">
        <v>683</v>
      </c>
      <c r="C303" s="78">
        <v>45402.944444444445</v>
      </c>
      <c r="D303" s="77">
        <v>1000</v>
      </c>
      <c r="E303" s="77" t="s">
        <v>560</v>
      </c>
      <c r="F303" s="77" t="s">
        <v>564</v>
      </c>
      <c r="G303" s="77" t="s">
        <v>561</v>
      </c>
      <c r="H303" s="77" t="s">
        <v>1238</v>
      </c>
      <c r="I303" s="77" t="s">
        <v>1239</v>
      </c>
      <c r="J303" s="77" t="s">
        <v>369</v>
      </c>
      <c r="K303" s="77">
        <f>VLOOKUP(A303 &amp; " - " &amp; B303, 'superadmin configuration'!A:C, 2, FALSE)</f>
        <v>1500</v>
      </c>
    </row>
    <row r="304" spans="1:11">
      <c r="A304" s="77" t="s">
        <v>596</v>
      </c>
      <c r="B304" s="77" t="s">
        <v>128</v>
      </c>
      <c r="C304" s="78">
        <v>45402.912499999999</v>
      </c>
      <c r="D304" s="77">
        <v>15000</v>
      </c>
      <c r="E304" s="77" t="s">
        <v>560</v>
      </c>
      <c r="F304" s="77" t="s">
        <v>361</v>
      </c>
      <c r="G304" s="77" t="s">
        <v>561</v>
      </c>
      <c r="H304" s="77" t="s">
        <v>1240</v>
      </c>
      <c r="I304" s="77" t="s">
        <v>1241</v>
      </c>
      <c r="J304" s="77" t="s">
        <v>1242</v>
      </c>
      <c r="K304" s="77">
        <f>VLOOKUP(A304 &amp; " - " &amp; B304, 'superadmin configuration'!A:C, 2, FALSE)</f>
        <v>2000</v>
      </c>
    </row>
    <row r="305" spans="1:11">
      <c r="A305" s="77" t="s">
        <v>596</v>
      </c>
      <c r="B305" s="77" t="s">
        <v>783</v>
      </c>
      <c r="C305" s="78">
        <v>45402.9</v>
      </c>
      <c r="D305" s="77">
        <v>2000</v>
      </c>
      <c r="E305" s="77" t="s">
        <v>560</v>
      </c>
      <c r="F305" s="77" t="s">
        <v>361</v>
      </c>
      <c r="G305" s="77" t="s">
        <v>561</v>
      </c>
      <c r="H305" s="77" t="s">
        <v>1243</v>
      </c>
      <c r="I305" s="77" t="s">
        <v>1244</v>
      </c>
      <c r="J305" s="77" t="s">
        <v>369</v>
      </c>
      <c r="K305" s="77">
        <f>VLOOKUP(A305 &amp; " - " &amp; B305, 'superadmin configuration'!A:C, 2, FALSE)</f>
        <v>1500</v>
      </c>
    </row>
    <row r="306" spans="1:11">
      <c r="A306" s="77" t="s">
        <v>710</v>
      </c>
      <c r="B306" s="77" t="s">
        <v>710</v>
      </c>
      <c r="C306" s="78">
        <v>45402.883333333331</v>
      </c>
      <c r="D306" s="77">
        <v>10000</v>
      </c>
      <c r="E306" s="77" t="s">
        <v>560</v>
      </c>
      <c r="F306" s="77" t="s">
        <v>564</v>
      </c>
      <c r="G306" s="77" t="s">
        <v>561</v>
      </c>
      <c r="H306" s="77" t="s">
        <v>1245</v>
      </c>
      <c r="I306" s="77" t="s">
        <v>1246</v>
      </c>
      <c r="J306" s="77" t="s">
        <v>369</v>
      </c>
      <c r="K306" s="77">
        <f>VLOOKUP(A306 &amp; " - " &amp; B306, 'superadmin configuration'!A:C, 2, FALSE)</f>
        <v>2000</v>
      </c>
    </row>
    <row r="307" spans="1:11">
      <c r="A307" s="77" t="s">
        <v>381</v>
      </c>
      <c r="B307" s="77" t="s">
        <v>382</v>
      </c>
      <c r="C307" s="78">
        <v>45402.87222222222</v>
      </c>
      <c r="D307" s="77">
        <v>2500</v>
      </c>
      <c r="E307" s="77" t="s">
        <v>560</v>
      </c>
      <c r="F307" s="77" t="s">
        <v>361</v>
      </c>
      <c r="G307" s="77" t="s">
        <v>561</v>
      </c>
      <c r="H307" s="77" t="s">
        <v>1247</v>
      </c>
      <c r="I307" s="77" t="s">
        <v>1248</v>
      </c>
      <c r="J307" s="77" t="s">
        <v>369</v>
      </c>
      <c r="K307" s="77">
        <f>VLOOKUP(A307 &amp; " - " &amp; B307, 'superadmin configuration'!A:C, 2, FALSE)</f>
        <v>1500</v>
      </c>
    </row>
    <row r="308" spans="1:11">
      <c r="A308" s="77" t="s">
        <v>476</v>
      </c>
      <c r="B308" s="77" t="s">
        <v>476</v>
      </c>
      <c r="C308" s="78">
        <v>45402.868750000001</v>
      </c>
      <c r="D308" s="77">
        <v>200</v>
      </c>
      <c r="E308" s="77" t="s">
        <v>560</v>
      </c>
      <c r="F308" s="77" t="s">
        <v>361</v>
      </c>
      <c r="G308" s="77" t="s">
        <v>561</v>
      </c>
      <c r="H308" s="77" t="s">
        <v>1249</v>
      </c>
      <c r="I308" s="77" t="s">
        <v>1250</v>
      </c>
      <c r="J308" s="77" t="s">
        <v>369</v>
      </c>
      <c r="K308" s="77">
        <f>VLOOKUP(A308 &amp; " - " &amp; B308, 'superadmin configuration'!A:C, 2, FALSE)</f>
        <v>500</v>
      </c>
    </row>
    <row r="309" spans="1:11">
      <c r="A309" s="77" t="s">
        <v>381</v>
      </c>
      <c r="B309" s="77" t="s">
        <v>382</v>
      </c>
      <c r="C309" s="78">
        <v>45402.854861111111</v>
      </c>
      <c r="D309" s="77">
        <v>2000</v>
      </c>
      <c r="E309" s="77" t="s">
        <v>560</v>
      </c>
      <c r="F309" s="77" t="s">
        <v>564</v>
      </c>
      <c r="G309" s="77" t="s">
        <v>561</v>
      </c>
      <c r="H309" s="77" t="s">
        <v>1251</v>
      </c>
      <c r="I309" s="77" t="s">
        <v>1252</v>
      </c>
      <c r="J309" s="77" t="s">
        <v>369</v>
      </c>
      <c r="K309" s="77">
        <f>VLOOKUP(A309 &amp; " - " &amp; B309, 'superadmin configuration'!A:C, 2, FALSE)</f>
        <v>1500</v>
      </c>
    </row>
    <row r="310" spans="1:11">
      <c r="A310" s="77" t="s">
        <v>559</v>
      </c>
      <c r="B310" s="77" t="s">
        <v>181</v>
      </c>
      <c r="C310" s="78">
        <v>45402.854861111111</v>
      </c>
      <c r="D310" s="77">
        <v>100</v>
      </c>
      <c r="E310" s="77" t="s">
        <v>560</v>
      </c>
      <c r="F310" s="77" t="s">
        <v>564</v>
      </c>
      <c r="G310" s="77" t="s">
        <v>561</v>
      </c>
      <c r="H310" s="77" t="s">
        <v>1253</v>
      </c>
      <c r="I310" s="77" t="s">
        <v>1254</v>
      </c>
      <c r="J310" s="77" t="s">
        <v>369</v>
      </c>
      <c r="K310" s="77">
        <f>VLOOKUP(A310 &amp; " - " &amp; B310, 'superadmin configuration'!A:C, 2, FALSE)</f>
        <v>400</v>
      </c>
    </row>
    <row r="311" spans="1:11">
      <c r="A311" s="77" t="s">
        <v>559</v>
      </c>
      <c r="B311" s="77" t="s">
        <v>181</v>
      </c>
      <c r="C311" s="78">
        <v>45402.853472222225</v>
      </c>
      <c r="D311" s="77">
        <v>300</v>
      </c>
      <c r="E311" s="77" t="s">
        <v>560</v>
      </c>
      <c r="F311" s="77" t="s">
        <v>564</v>
      </c>
      <c r="G311" s="77" t="s">
        <v>561</v>
      </c>
      <c r="H311" s="77" t="s">
        <v>1255</v>
      </c>
      <c r="I311" s="77" t="s">
        <v>1256</v>
      </c>
      <c r="J311" s="77" t="s">
        <v>1257</v>
      </c>
      <c r="K311" s="77">
        <f>VLOOKUP(A311 &amp; " - " &amp; B311, 'superadmin configuration'!A:C, 2, FALSE)</f>
        <v>400</v>
      </c>
    </row>
    <row r="312" spans="1:11">
      <c r="A312" s="77" t="s">
        <v>559</v>
      </c>
      <c r="B312" s="77" t="s">
        <v>243</v>
      </c>
      <c r="C312" s="78">
        <v>45402.833333333336</v>
      </c>
      <c r="D312" s="77">
        <v>1000</v>
      </c>
      <c r="E312" s="77" t="s">
        <v>560</v>
      </c>
      <c r="F312" s="77" t="s">
        <v>361</v>
      </c>
      <c r="G312" s="77" t="s">
        <v>561</v>
      </c>
      <c r="H312" s="77" t="s">
        <v>1258</v>
      </c>
      <c r="I312" s="77" t="s">
        <v>1259</v>
      </c>
      <c r="J312" s="77" t="s">
        <v>1260</v>
      </c>
      <c r="K312" s="77">
        <f>VLOOKUP(A312 &amp; " - " &amp; B312, 'superadmin configuration'!A:C, 2, FALSE)</f>
        <v>500</v>
      </c>
    </row>
    <row r="313" spans="1:11">
      <c r="A313" s="77" t="s">
        <v>1261</v>
      </c>
      <c r="B313" s="77" t="s">
        <v>1262</v>
      </c>
      <c r="C313" s="78">
        <v>45402.628472222219</v>
      </c>
      <c r="D313" s="77">
        <v>300</v>
      </c>
      <c r="E313" s="77" t="s">
        <v>560</v>
      </c>
      <c r="F313" s="77" t="s">
        <v>361</v>
      </c>
      <c r="G313" s="77" t="s">
        <v>561</v>
      </c>
      <c r="H313" s="77" t="s">
        <v>1263</v>
      </c>
      <c r="I313" s="77" t="s">
        <v>1264</v>
      </c>
      <c r="J313" s="77" t="s">
        <v>1265</v>
      </c>
      <c r="K313" s="77">
        <f>VLOOKUP(A313 &amp; " - " &amp; B313, 'superadmin configuration'!A:C, 2, FALSE)</f>
        <v>500</v>
      </c>
    </row>
    <row r="314" spans="1:11">
      <c r="A314" s="77" t="s">
        <v>596</v>
      </c>
      <c r="B314" s="77" t="s">
        <v>128</v>
      </c>
      <c r="C314" s="78">
        <v>45402.573611111111</v>
      </c>
      <c r="D314" s="77">
        <v>1000</v>
      </c>
      <c r="E314" s="77" t="s">
        <v>560</v>
      </c>
      <c r="F314" s="77" t="s">
        <v>564</v>
      </c>
      <c r="G314" s="77" t="s">
        <v>561</v>
      </c>
      <c r="H314" s="77" t="s">
        <v>1266</v>
      </c>
      <c r="I314" s="77" t="s">
        <v>1267</v>
      </c>
      <c r="J314" s="77" t="s">
        <v>369</v>
      </c>
      <c r="K314" s="77">
        <f>VLOOKUP(A314 &amp; " - " &amp; B314, 'superadmin configuration'!A:C, 2, FALSE)</f>
        <v>2000</v>
      </c>
    </row>
    <row r="315" spans="1:11">
      <c r="A315" s="77" t="s">
        <v>515</v>
      </c>
      <c r="B315" s="77" t="s">
        <v>516</v>
      </c>
      <c r="C315" s="78">
        <v>45402.531944444447</v>
      </c>
      <c r="D315" s="77">
        <v>1500</v>
      </c>
      <c r="E315" s="77" t="s">
        <v>560</v>
      </c>
      <c r="F315" s="77" t="s">
        <v>564</v>
      </c>
      <c r="G315" s="77" t="s">
        <v>561</v>
      </c>
      <c r="H315" s="77" t="s">
        <v>1268</v>
      </c>
      <c r="I315" s="77" t="s">
        <v>1269</v>
      </c>
      <c r="J315" s="77" t="s">
        <v>369</v>
      </c>
      <c r="K315" s="77">
        <f>VLOOKUP(A315 &amp; " - " &amp; B315, 'superadmin configuration'!A:C, 2, FALSE)</f>
        <v>1000</v>
      </c>
    </row>
    <row r="316" spans="1:11">
      <c r="A316" s="77" t="s">
        <v>476</v>
      </c>
      <c r="B316" s="77" t="s">
        <v>476</v>
      </c>
      <c r="C316" s="78">
        <v>45401.875</v>
      </c>
      <c r="D316" s="77">
        <v>500</v>
      </c>
      <c r="E316" s="77" t="s">
        <v>560</v>
      </c>
      <c r="F316" s="77" t="s">
        <v>361</v>
      </c>
      <c r="G316" s="77" t="s">
        <v>561</v>
      </c>
      <c r="H316" s="77" t="s">
        <v>1270</v>
      </c>
      <c r="I316" s="77" t="s">
        <v>1271</v>
      </c>
      <c r="J316" s="77" t="s">
        <v>369</v>
      </c>
      <c r="K316" s="77">
        <f>VLOOKUP(A316 &amp; " - " &amp; B316, 'superadmin configuration'!A:C, 2, FALSE)</f>
        <v>500</v>
      </c>
    </row>
    <row r="317" spans="1:11">
      <c r="A317" s="77" t="s">
        <v>682</v>
      </c>
      <c r="B317" s="77" t="s">
        <v>683</v>
      </c>
      <c r="C317" s="78">
        <v>45401.823611111111</v>
      </c>
      <c r="D317" s="77">
        <v>2000</v>
      </c>
      <c r="E317" s="77" t="s">
        <v>560</v>
      </c>
      <c r="F317" s="77" t="s">
        <v>564</v>
      </c>
      <c r="G317" s="77" t="s">
        <v>561</v>
      </c>
      <c r="H317" s="77" t="s">
        <v>1272</v>
      </c>
      <c r="I317" s="77" t="s">
        <v>1273</v>
      </c>
      <c r="J317" s="77" t="s">
        <v>786</v>
      </c>
      <c r="K317" s="77">
        <f>VLOOKUP(A317 &amp; " - " &amp; B317, 'superadmin configuration'!A:C, 2, FALSE)</f>
        <v>1500</v>
      </c>
    </row>
    <row r="318" spans="1:11">
      <c r="A318" s="77" t="s">
        <v>515</v>
      </c>
      <c r="B318" s="77" t="s">
        <v>516</v>
      </c>
      <c r="C318" s="78">
        <v>45401.8</v>
      </c>
      <c r="D318" s="77">
        <v>1000</v>
      </c>
      <c r="E318" s="77" t="s">
        <v>560</v>
      </c>
      <c r="F318" s="77" t="s">
        <v>564</v>
      </c>
      <c r="G318" s="77" t="s">
        <v>561</v>
      </c>
      <c r="H318" s="77" t="s">
        <v>1274</v>
      </c>
      <c r="I318" s="77" t="s">
        <v>1275</v>
      </c>
      <c r="J318" s="77" t="s">
        <v>369</v>
      </c>
      <c r="K318" s="77">
        <f>VLOOKUP(A318 &amp; " - " &amp; B318, 'superadmin configuration'!A:C, 2, FALSE)</f>
        <v>1000</v>
      </c>
    </row>
    <row r="319" spans="1:11">
      <c r="A319" s="77" t="s">
        <v>710</v>
      </c>
      <c r="B319" s="77" t="s">
        <v>710</v>
      </c>
      <c r="C319" s="78">
        <v>45401.787499999999</v>
      </c>
      <c r="D319" s="77">
        <v>1000</v>
      </c>
      <c r="E319" s="77" t="s">
        <v>560</v>
      </c>
      <c r="F319" s="77" t="s">
        <v>361</v>
      </c>
      <c r="G319" s="77" t="s">
        <v>561</v>
      </c>
      <c r="H319" s="77" t="s">
        <v>1276</v>
      </c>
      <c r="I319" s="77" t="s">
        <v>1277</v>
      </c>
      <c r="J319" s="77" t="s">
        <v>369</v>
      </c>
      <c r="K319" s="77">
        <f>VLOOKUP(A319 &amp; " - " &amp; B319, 'superadmin configuration'!A:C, 2, FALSE)</f>
        <v>2000</v>
      </c>
    </row>
    <row r="320" spans="1:11">
      <c r="A320" s="77" t="s">
        <v>682</v>
      </c>
      <c r="B320" s="77" t="s">
        <v>683</v>
      </c>
      <c r="C320" s="78">
        <v>45401.643750000003</v>
      </c>
      <c r="D320" s="77">
        <v>1000</v>
      </c>
      <c r="E320" s="77" t="s">
        <v>560</v>
      </c>
      <c r="F320" s="77" t="s">
        <v>564</v>
      </c>
      <c r="G320" s="77" t="s">
        <v>561</v>
      </c>
      <c r="H320" s="77" t="s">
        <v>1278</v>
      </c>
      <c r="I320" s="77" t="s">
        <v>1279</v>
      </c>
      <c r="J320" s="77" t="s">
        <v>369</v>
      </c>
      <c r="K320" s="77">
        <f>VLOOKUP(A320 &amp; " - " &amp; B320, 'superadmin configuration'!A:C, 2, FALSE)</f>
        <v>1500</v>
      </c>
    </row>
    <row r="321" spans="1:11">
      <c r="A321" s="77" t="s">
        <v>515</v>
      </c>
      <c r="B321" s="77" t="s">
        <v>516</v>
      </c>
      <c r="C321" s="78">
        <v>45401.626388888886</v>
      </c>
      <c r="D321" s="77">
        <v>1000</v>
      </c>
      <c r="E321" s="77" t="s">
        <v>560</v>
      </c>
      <c r="F321" s="77" t="s">
        <v>564</v>
      </c>
      <c r="G321" s="77" t="s">
        <v>561</v>
      </c>
      <c r="H321" s="77" t="s">
        <v>1280</v>
      </c>
      <c r="I321" s="77" t="s">
        <v>1281</v>
      </c>
      <c r="J321" s="77" t="s">
        <v>369</v>
      </c>
      <c r="K321" s="77">
        <f>VLOOKUP(A321 &amp; " - " &amp; B321, 'superadmin configuration'!A:C, 2, FALSE)</f>
        <v>1000</v>
      </c>
    </row>
    <row r="322" spans="1:11">
      <c r="A322" s="77" t="s">
        <v>727</v>
      </c>
      <c r="B322" s="77" t="s">
        <v>1282</v>
      </c>
      <c r="C322" s="78">
        <v>45401.603472222225</v>
      </c>
      <c r="D322" s="77">
        <v>100</v>
      </c>
      <c r="E322" s="77" t="s">
        <v>560</v>
      </c>
      <c r="F322" s="77" t="s">
        <v>564</v>
      </c>
      <c r="G322" s="77" t="s">
        <v>561</v>
      </c>
      <c r="H322" s="77" t="s">
        <v>1283</v>
      </c>
      <c r="I322" s="77" t="s">
        <v>1284</v>
      </c>
      <c r="J322" s="77" t="s">
        <v>617</v>
      </c>
      <c r="K322" s="77">
        <f>VLOOKUP(A322 &amp; " - " &amp; B322, 'superadmin configuration'!A:C, 2, FALSE)</f>
        <v>0</v>
      </c>
    </row>
    <row r="323" spans="1:11">
      <c r="A323" s="77" t="s">
        <v>567</v>
      </c>
      <c r="B323" s="77" t="s">
        <v>655</v>
      </c>
      <c r="C323" s="78">
        <v>45401.574999999997</v>
      </c>
      <c r="D323" s="77">
        <v>700</v>
      </c>
      <c r="E323" s="77" t="s">
        <v>560</v>
      </c>
      <c r="F323" s="77" t="s">
        <v>564</v>
      </c>
      <c r="G323" s="77" t="s">
        <v>561</v>
      </c>
      <c r="H323" s="77" t="s">
        <v>1285</v>
      </c>
      <c r="I323" s="77" t="s">
        <v>1286</v>
      </c>
      <c r="J323" s="77" t="s">
        <v>369</v>
      </c>
      <c r="K323" s="77">
        <f>VLOOKUP(A323 &amp; " - " &amp; B323, 'superadmin configuration'!A:C, 2, FALSE)</f>
        <v>1000</v>
      </c>
    </row>
    <row r="324" spans="1:11">
      <c r="A324" s="77" t="s">
        <v>567</v>
      </c>
      <c r="B324" s="77" t="s">
        <v>568</v>
      </c>
      <c r="C324" s="78">
        <v>45401.557638888888</v>
      </c>
      <c r="D324" s="77">
        <v>500</v>
      </c>
      <c r="E324" s="77" t="s">
        <v>560</v>
      </c>
      <c r="F324" s="77" t="s">
        <v>564</v>
      </c>
      <c r="G324" s="77" t="s">
        <v>561</v>
      </c>
      <c r="H324" s="77" t="s">
        <v>1287</v>
      </c>
      <c r="I324" s="77" t="s">
        <v>1288</v>
      </c>
      <c r="J324" s="77" t="s">
        <v>369</v>
      </c>
      <c r="K324" s="77">
        <f>VLOOKUP(A324 &amp; " - " &amp; B324, 'superadmin configuration'!A:C, 2, FALSE)</f>
        <v>500</v>
      </c>
    </row>
    <row r="325" spans="1:11">
      <c r="A325" s="77" t="s">
        <v>1289</v>
      </c>
      <c r="B325" s="77" t="s">
        <v>1289</v>
      </c>
      <c r="C325" s="78">
        <v>45401.490277777775</v>
      </c>
      <c r="D325" s="77">
        <v>100</v>
      </c>
      <c r="E325" s="77" t="s">
        <v>560</v>
      </c>
      <c r="F325" s="77" t="s">
        <v>564</v>
      </c>
      <c r="G325" s="77" t="s">
        <v>561</v>
      </c>
      <c r="H325" s="77" t="s">
        <v>1290</v>
      </c>
      <c r="I325" s="77" t="s">
        <v>1291</v>
      </c>
      <c r="J325" s="77" t="s">
        <v>617</v>
      </c>
      <c r="K325" s="77">
        <f>VLOOKUP(A325 &amp; " - " &amp; B325, 'superadmin configuration'!A:C, 2, FALSE)</f>
        <v>0</v>
      </c>
    </row>
    <row r="326" spans="1:11">
      <c r="A326" s="77" t="s">
        <v>567</v>
      </c>
      <c r="B326" s="77" t="s">
        <v>568</v>
      </c>
      <c r="C326" s="78">
        <v>45401.410416666666</v>
      </c>
      <c r="D326" s="77">
        <v>500</v>
      </c>
      <c r="E326" s="77" t="s">
        <v>560</v>
      </c>
      <c r="F326" s="77" t="s">
        <v>564</v>
      </c>
      <c r="G326" s="77" t="s">
        <v>561</v>
      </c>
      <c r="H326" s="77" t="s">
        <v>1292</v>
      </c>
      <c r="I326" s="77" t="s">
        <v>1293</v>
      </c>
      <c r="J326" s="77" t="s">
        <v>369</v>
      </c>
      <c r="K326" s="77">
        <f>VLOOKUP(A326 &amp; " - " &amp; B326, 'superadmin configuration'!A:C, 2, FALSE)</f>
        <v>500</v>
      </c>
    </row>
    <row r="327" spans="1:11">
      <c r="A327" s="77" t="s">
        <v>559</v>
      </c>
      <c r="B327" s="77" t="s">
        <v>307</v>
      </c>
      <c r="C327" s="78">
        <v>45401.397916666669</v>
      </c>
      <c r="D327" s="77">
        <v>500</v>
      </c>
      <c r="E327" s="77" t="s">
        <v>560</v>
      </c>
      <c r="F327" s="77" t="s">
        <v>564</v>
      </c>
      <c r="G327" s="77" t="s">
        <v>561</v>
      </c>
      <c r="H327" s="77" t="s">
        <v>1294</v>
      </c>
      <c r="I327" s="77" t="s">
        <v>1295</v>
      </c>
      <c r="J327" s="77" t="s">
        <v>369</v>
      </c>
      <c r="K327" s="77">
        <f>VLOOKUP(A327 &amp; " - " &amp; B327, 'superadmin configuration'!A:C, 2, FALSE)</f>
        <v>500</v>
      </c>
    </row>
    <row r="328" spans="1:11">
      <c r="A328" s="77" t="s">
        <v>710</v>
      </c>
      <c r="B328" s="77" t="s">
        <v>710</v>
      </c>
      <c r="C328" s="78">
        <v>45400.977083333331</v>
      </c>
      <c r="D328" s="77">
        <v>1000</v>
      </c>
      <c r="E328" s="77" t="s">
        <v>560</v>
      </c>
      <c r="F328" s="77" t="s">
        <v>564</v>
      </c>
      <c r="G328" s="77" t="s">
        <v>561</v>
      </c>
      <c r="H328" s="77" t="s">
        <v>1296</v>
      </c>
      <c r="I328" s="77" t="s">
        <v>1297</v>
      </c>
      <c r="J328" s="77" t="s">
        <v>369</v>
      </c>
      <c r="K328" s="77">
        <f>VLOOKUP(A328 &amp; " - " &amp; B328, 'superadmin configuration'!A:C, 2, FALSE)</f>
        <v>2000</v>
      </c>
    </row>
    <row r="329" spans="1:11">
      <c r="A329" s="77" t="s">
        <v>601</v>
      </c>
      <c r="B329" s="77" t="s">
        <v>602</v>
      </c>
      <c r="C329" s="78">
        <v>45400.898611111108</v>
      </c>
      <c r="D329" s="77">
        <v>800</v>
      </c>
      <c r="E329" s="77" t="s">
        <v>560</v>
      </c>
      <c r="F329" s="77" t="s">
        <v>361</v>
      </c>
      <c r="G329" s="77" t="s">
        <v>561</v>
      </c>
      <c r="H329" s="77" t="s">
        <v>1298</v>
      </c>
      <c r="I329" s="77" t="s">
        <v>1299</v>
      </c>
      <c r="J329" s="77" t="s">
        <v>369</v>
      </c>
      <c r="K329" s="77">
        <f>VLOOKUP(A329 &amp; " - " &amp; B329, 'superadmin configuration'!A:C, 2, FALSE)</f>
        <v>500</v>
      </c>
    </row>
    <row r="330" spans="1:11">
      <c r="A330" s="77" t="s">
        <v>567</v>
      </c>
      <c r="B330" s="77" t="s">
        <v>568</v>
      </c>
      <c r="C330" s="78">
        <v>45400.842361111114</v>
      </c>
      <c r="D330" s="77">
        <v>500</v>
      </c>
      <c r="E330" s="77" t="s">
        <v>560</v>
      </c>
      <c r="F330" s="77" t="s">
        <v>564</v>
      </c>
      <c r="G330" s="77" t="s">
        <v>561</v>
      </c>
      <c r="H330" s="77" t="s">
        <v>1300</v>
      </c>
      <c r="I330" s="77" t="s">
        <v>1301</v>
      </c>
      <c r="J330" s="77" t="s">
        <v>369</v>
      </c>
      <c r="K330" s="77">
        <f>VLOOKUP(A330 &amp; " - " &amp; B330, 'superadmin configuration'!A:C, 2, FALSE)</f>
        <v>500</v>
      </c>
    </row>
    <row r="331" spans="1:11">
      <c r="A331" s="77" t="s">
        <v>476</v>
      </c>
      <c r="B331" s="77" t="s">
        <v>476</v>
      </c>
      <c r="C331" s="78">
        <v>45400.805555555555</v>
      </c>
      <c r="D331" s="77">
        <v>1000</v>
      </c>
      <c r="E331" s="77" t="s">
        <v>560</v>
      </c>
      <c r="F331" s="77" t="s">
        <v>361</v>
      </c>
      <c r="G331" s="77" t="s">
        <v>561</v>
      </c>
      <c r="H331" s="77" t="s">
        <v>1302</v>
      </c>
      <c r="I331" s="77" t="s">
        <v>1303</v>
      </c>
      <c r="J331" s="77" t="s">
        <v>369</v>
      </c>
      <c r="K331" s="77">
        <f>VLOOKUP(A331 &amp; " - " &amp; B331, 'superadmin configuration'!A:C, 2, FALSE)</f>
        <v>500</v>
      </c>
    </row>
    <row r="332" spans="1:11">
      <c r="A332" s="77" t="s">
        <v>567</v>
      </c>
      <c r="B332" s="77" t="s">
        <v>568</v>
      </c>
      <c r="C332" s="78">
        <v>45400.7</v>
      </c>
      <c r="D332" s="77">
        <v>700</v>
      </c>
      <c r="E332" s="77" t="s">
        <v>560</v>
      </c>
      <c r="F332" s="77" t="s">
        <v>564</v>
      </c>
      <c r="G332" s="77" t="s">
        <v>561</v>
      </c>
      <c r="H332" s="77" t="s">
        <v>1304</v>
      </c>
      <c r="I332" s="77" t="s">
        <v>1305</v>
      </c>
      <c r="J332" s="77" t="s">
        <v>369</v>
      </c>
      <c r="K332" s="77">
        <f>VLOOKUP(A332 &amp; " - " &amp; B332, 'superadmin configuration'!A:C, 2, FALSE)</f>
        <v>500</v>
      </c>
    </row>
    <row r="333" spans="1:11">
      <c r="A333" s="77" t="s">
        <v>461</v>
      </c>
      <c r="B333" s="77" t="s">
        <v>461</v>
      </c>
      <c r="C333" s="78">
        <v>45400.688888888886</v>
      </c>
      <c r="D333" s="77">
        <v>300</v>
      </c>
      <c r="E333" s="77" t="s">
        <v>560</v>
      </c>
      <c r="F333" s="77" t="s">
        <v>564</v>
      </c>
      <c r="G333" s="77" t="s">
        <v>561</v>
      </c>
      <c r="H333" s="77" t="s">
        <v>1306</v>
      </c>
      <c r="I333" s="77" t="s">
        <v>1307</v>
      </c>
      <c r="J333" s="77" t="s">
        <v>369</v>
      </c>
      <c r="K333" s="77">
        <f>VLOOKUP(A333 &amp; " - " &amp; B333, 'superadmin configuration'!A:C, 2, FALSE)</f>
        <v>500</v>
      </c>
    </row>
    <row r="334" spans="1:11">
      <c r="A334" s="77" t="s">
        <v>476</v>
      </c>
      <c r="B334" s="77" t="s">
        <v>476</v>
      </c>
      <c r="C334" s="78">
        <v>45400.686805555553</v>
      </c>
      <c r="D334" s="77">
        <v>500</v>
      </c>
      <c r="E334" s="77" t="s">
        <v>560</v>
      </c>
      <c r="F334" s="77" t="s">
        <v>361</v>
      </c>
      <c r="G334" s="77" t="s">
        <v>561</v>
      </c>
      <c r="H334" s="77" t="s">
        <v>1308</v>
      </c>
      <c r="I334" s="77" t="s">
        <v>1309</v>
      </c>
      <c r="J334" s="77" t="s">
        <v>369</v>
      </c>
      <c r="K334" s="77">
        <f>VLOOKUP(A334 &amp; " - " &amp; B334, 'superadmin configuration'!A:C, 2, FALSE)</f>
        <v>500</v>
      </c>
    </row>
    <row r="335" spans="1:11">
      <c r="A335" s="77" t="s">
        <v>567</v>
      </c>
      <c r="B335" s="77" t="s">
        <v>568</v>
      </c>
      <c r="C335" s="78">
        <v>45400.598611111112</v>
      </c>
      <c r="D335" s="77">
        <v>500</v>
      </c>
      <c r="E335" s="77" t="s">
        <v>560</v>
      </c>
      <c r="F335" s="77" t="s">
        <v>564</v>
      </c>
      <c r="G335" s="77" t="s">
        <v>561</v>
      </c>
      <c r="H335" s="77" t="s">
        <v>1310</v>
      </c>
      <c r="I335" s="77" t="s">
        <v>1311</v>
      </c>
      <c r="J335" s="77" t="s">
        <v>369</v>
      </c>
      <c r="K335" s="77">
        <f>VLOOKUP(A335 &amp; " - " &amp; B335, 'superadmin configuration'!A:C, 2, FALSE)</f>
        <v>500</v>
      </c>
    </row>
    <row r="336" spans="1:11">
      <c r="A336" s="77" t="s">
        <v>567</v>
      </c>
      <c r="B336" s="77" t="s">
        <v>568</v>
      </c>
      <c r="C336" s="78">
        <v>45400.575694444444</v>
      </c>
      <c r="D336" s="77">
        <v>500</v>
      </c>
      <c r="E336" s="77" t="s">
        <v>560</v>
      </c>
      <c r="F336" s="77" t="s">
        <v>564</v>
      </c>
      <c r="G336" s="77" t="s">
        <v>561</v>
      </c>
      <c r="H336" s="77" t="s">
        <v>1312</v>
      </c>
      <c r="I336" s="77" t="s">
        <v>1313</v>
      </c>
      <c r="J336" s="77" t="s">
        <v>369</v>
      </c>
      <c r="K336" s="77">
        <f>VLOOKUP(A336 &amp; " - " &amp; B336, 'superadmin configuration'!A:C, 2, FALSE)</f>
        <v>500</v>
      </c>
    </row>
    <row r="337" spans="1:11">
      <c r="A337" s="77" t="s">
        <v>567</v>
      </c>
      <c r="B337" s="77" t="s">
        <v>568</v>
      </c>
      <c r="C337" s="78">
        <v>45400.564583333333</v>
      </c>
      <c r="D337" s="77">
        <v>500</v>
      </c>
      <c r="E337" s="77" t="s">
        <v>560</v>
      </c>
      <c r="F337" s="77" t="s">
        <v>564</v>
      </c>
      <c r="G337" s="77" t="s">
        <v>561</v>
      </c>
      <c r="H337" s="77" t="s">
        <v>1314</v>
      </c>
      <c r="I337" s="77" t="s">
        <v>1315</v>
      </c>
      <c r="J337" s="77" t="s">
        <v>369</v>
      </c>
      <c r="K337" s="77">
        <f>VLOOKUP(A337 &amp; " - " &amp; B337, 'superadmin configuration'!A:C, 2, FALSE)</f>
        <v>500</v>
      </c>
    </row>
    <row r="338" spans="1:11">
      <c r="A338" s="77" t="s">
        <v>559</v>
      </c>
      <c r="B338" s="77" t="s">
        <v>206</v>
      </c>
      <c r="C338" s="78">
        <v>45400.466666666667</v>
      </c>
      <c r="D338" s="77">
        <v>500</v>
      </c>
      <c r="E338" s="77" t="s">
        <v>560</v>
      </c>
      <c r="F338" s="77" t="s">
        <v>361</v>
      </c>
      <c r="G338" s="77" t="s">
        <v>561</v>
      </c>
      <c r="H338" s="77" t="s">
        <v>1316</v>
      </c>
      <c r="I338" s="77" t="s">
        <v>1317</v>
      </c>
      <c r="J338" s="77" t="s">
        <v>369</v>
      </c>
      <c r="K338" s="77">
        <f>VLOOKUP(A338 &amp; " - " &amp; B338, 'superadmin configuration'!A:C, 2, FALSE)</f>
        <v>500</v>
      </c>
    </row>
    <row r="339" spans="1:11">
      <c r="A339" s="77" t="s">
        <v>826</v>
      </c>
      <c r="B339" s="77" t="s">
        <v>836</v>
      </c>
      <c r="C339" s="78">
        <v>45400.445138888892</v>
      </c>
      <c r="D339" s="77">
        <v>100</v>
      </c>
      <c r="E339" s="77" t="s">
        <v>560</v>
      </c>
      <c r="F339" s="77" t="s">
        <v>361</v>
      </c>
      <c r="G339" s="77" t="s">
        <v>561</v>
      </c>
      <c r="H339" s="77" t="s">
        <v>1318</v>
      </c>
      <c r="I339" s="77" t="s">
        <v>1319</v>
      </c>
      <c r="J339" s="77" t="s">
        <v>369</v>
      </c>
      <c r="K339" s="77">
        <f>VLOOKUP(A339 &amp; " - " &amp; B339, 'superadmin configuration'!A:C, 2, FALSE)</f>
        <v>500</v>
      </c>
    </row>
    <row r="340" spans="1:11">
      <c r="A340" s="77" t="s">
        <v>826</v>
      </c>
      <c r="B340" s="77" t="s">
        <v>836</v>
      </c>
      <c r="C340" s="78">
        <v>45400.443055555559</v>
      </c>
      <c r="D340" s="77">
        <v>100</v>
      </c>
      <c r="E340" s="77" t="s">
        <v>560</v>
      </c>
      <c r="F340" s="77" t="s">
        <v>361</v>
      </c>
      <c r="G340" s="77" t="s">
        <v>561</v>
      </c>
      <c r="H340" s="77" t="s">
        <v>1320</v>
      </c>
      <c r="I340" s="77" t="s">
        <v>1321</v>
      </c>
      <c r="J340" s="77" t="s">
        <v>369</v>
      </c>
      <c r="K340" s="77">
        <f>VLOOKUP(A340 &amp; " - " &amp; B340, 'superadmin configuration'!A:C, 2, FALSE)</f>
        <v>500</v>
      </c>
    </row>
    <row r="341" spans="1:11">
      <c r="A341" s="77" t="s">
        <v>139</v>
      </c>
      <c r="B341" s="77" t="s">
        <v>571</v>
      </c>
      <c r="C341" s="78">
        <v>45400.428472222222</v>
      </c>
      <c r="D341" s="77">
        <v>300</v>
      </c>
      <c r="E341" s="77" t="s">
        <v>560</v>
      </c>
      <c r="F341" s="77" t="s">
        <v>564</v>
      </c>
      <c r="G341" s="77" t="s">
        <v>561</v>
      </c>
      <c r="H341" s="77" t="s">
        <v>1322</v>
      </c>
      <c r="I341" s="77" t="s">
        <v>1323</v>
      </c>
      <c r="J341" s="77" t="s">
        <v>1324</v>
      </c>
      <c r="K341" s="77">
        <f>VLOOKUP(A341 &amp; " - " &amp; B341, 'superadmin configuration'!A:C, 2, FALSE)</f>
        <v>500</v>
      </c>
    </row>
    <row r="342" spans="1:11">
      <c r="A342" s="77" t="s">
        <v>139</v>
      </c>
      <c r="B342" s="77" t="s">
        <v>571</v>
      </c>
      <c r="C342" s="78">
        <v>45400.42083333333</v>
      </c>
      <c r="D342" s="77">
        <v>500</v>
      </c>
      <c r="E342" s="77" t="s">
        <v>560</v>
      </c>
      <c r="F342" s="77" t="s">
        <v>564</v>
      </c>
      <c r="G342" s="77" t="s">
        <v>561</v>
      </c>
      <c r="H342" s="77" t="s">
        <v>1325</v>
      </c>
      <c r="I342" s="77" t="s">
        <v>1326</v>
      </c>
      <c r="J342" s="77" t="s">
        <v>369</v>
      </c>
      <c r="K342" s="77">
        <f>VLOOKUP(A342 &amp; " - " &amp; B342, 'superadmin configuration'!A:C, 2, FALSE)</f>
        <v>500</v>
      </c>
    </row>
    <row r="343" spans="1:11">
      <c r="A343" s="77" t="s">
        <v>412</v>
      </c>
      <c r="B343" s="77" t="s">
        <v>1327</v>
      </c>
      <c r="C343" s="78">
        <v>45399.969444444447</v>
      </c>
      <c r="D343" s="77">
        <v>500</v>
      </c>
      <c r="E343" s="77" t="s">
        <v>560</v>
      </c>
      <c r="F343" s="77" t="s">
        <v>564</v>
      </c>
      <c r="G343" s="77" t="s">
        <v>561</v>
      </c>
      <c r="H343" s="77" t="s">
        <v>1328</v>
      </c>
      <c r="I343" s="77" t="s">
        <v>1329</v>
      </c>
      <c r="J343" s="77" t="s">
        <v>1330</v>
      </c>
      <c r="K343" s="77">
        <f>VLOOKUP(A343 &amp; " - " &amp; B343, 'superadmin configuration'!A:C, 2, FALSE)</f>
        <v>300</v>
      </c>
    </row>
    <row r="344" spans="1:11">
      <c r="A344" s="77" t="s">
        <v>682</v>
      </c>
      <c r="B344" s="77" t="s">
        <v>683</v>
      </c>
      <c r="C344" s="78">
        <v>45399.956944444442</v>
      </c>
      <c r="D344" s="77">
        <v>4000</v>
      </c>
      <c r="E344" s="77" t="s">
        <v>560</v>
      </c>
      <c r="F344" s="77" t="s">
        <v>564</v>
      </c>
      <c r="G344" s="77" t="s">
        <v>561</v>
      </c>
      <c r="H344" s="77" t="s">
        <v>1331</v>
      </c>
      <c r="I344" s="77" t="s">
        <v>1332</v>
      </c>
      <c r="J344" s="77" t="s">
        <v>369</v>
      </c>
      <c r="K344" s="77">
        <f>VLOOKUP(A344 &amp; " - " &amp; B344, 'superadmin configuration'!A:C, 2, FALSE)</f>
        <v>1500</v>
      </c>
    </row>
    <row r="345" spans="1:11">
      <c r="A345" s="77" t="s">
        <v>567</v>
      </c>
      <c r="B345" s="77" t="s">
        <v>568</v>
      </c>
      <c r="C345" s="78">
        <v>45399.924305555556</v>
      </c>
      <c r="D345" s="77">
        <v>1500</v>
      </c>
      <c r="E345" s="77" t="s">
        <v>560</v>
      </c>
      <c r="F345" s="77" t="s">
        <v>564</v>
      </c>
      <c r="G345" s="77" t="s">
        <v>561</v>
      </c>
      <c r="H345" s="77" t="s">
        <v>1333</v>
      </c>
      <c r="I345" s="77" t="s">
        <v>1334</v>
      </c>
      <c r="J345" s="77" t="s">
        <v>369</v>
      </c>
      <c r="K345" s="77">
        <f>VLOOKUP(A345 &amp; " - " &amp; B345, 'superadmin configuration'!A:C, 2, FALSE)</f>
        <v>500</v>
      </c>
    </row>
    <row r="346" spans="1:11">
      <c r="A346" s="77" t="s">
        <v>1335</v>
      </c>
      <c r="B346" s="77" t="s">
        <v>115</v>
      </c>
      <c r="C346" s="78">
        <v>45399.906944444447</v>
      </c>
      <c r="D346" s="77">
        <v>1000</v>
      </c>
      <c r="E346" s="77" t="s">
        <v>560</v>
      </c>
      <c r="F346" s="77" t="s">
        <v>564</v>
      </c>
      <c r="G346" s="77" t="s">
        <v>561</v>
      </c>
      <c r="H346" s="77" t="s">
        <v>1336</v>
      </c>
      <c r="I346" s="77" t="s">
        <v>1337</v>
      </c>
      <c r="J346" s="77" t="s">
        <v>369</v>
      </c>
      <c r="K346" s="77">
        <f>VLOOKUP(A346 &amp; " - " &amp; B346, 'superadmin configuration'!A:C, 2, FALSE)</f>
        <v>500</v>
      </c>
    </row>
    <row r="347" spans="1:11">
      <c r="A347" s="77" t="s">
        <v>682</v>
      </c>
      <c r="B347" s="77" t="s">
        <v>683</v>
      </c>
      <c r="C347" s="78">
        <v>45399.900694444441</v>
      </c>
      <c r="D347" s="77">
        <v>2000</v>
      </c>
      <c r="E347" s="77" t="s">
        <v>560</v>
      </c>
      <c r="F347" s="77" t="s">
        <v>361</v>
      </c>
      <c r="G347" s="77" t="s">
        <v>561</v>
      </c>
      <c r="H347" s="77" t="s">
        <v>1338</v>
      </c>
      <c r="I347" s="77" t="s">
        <v>1339</v>
      </c>
      <c r="J347" s="77" t="s">
        <v>1340</v>
      </c>
      <c r="K347" s="77">
        <f>VLOOKUP(A347 &amp; " - " &amp; B347, 'superadmin configuration'!A:C, 2, FALSE)</f>
        <v>1500</v>
      </c>
    </row>
    <row r="348" spans="1:11">
      <c r="A348" s="77" t="s">
        <v>682</v>
      </c>
      <c r="B348" s="77" t="s">
        <v>683</v>
      </c>
      <c r="C348" s="78">
        <v>45399.899305555555</v>
      </c>
      <c r="D348" s="77">
        <v>1000</v>
      </c>
      <c r="E348" s="77" t="s">
        <v>560</v>
      </c>
      <c r="F348" s="77" t="s">
        <v>564</v>
      </c>
      <c r="G348" s="77" t="s">
        <v>561</v>
      </c>
      <c r="H348" s="77" t="s">
        <v>1341</v>
      </c>
      <c r="I348" s="77" t="s">
        <v>1342</v>
      </c>
      <c r="J348" s="77" t="s">
        <v>1343</v>
      </c>
      <c r="K348" s="77">
        <f>VLOOKUP(A348 &amp; " - " &amp; B348, 'superadmin configuration'!A:C, 2, FALSE)</f>
        <v>1500</v>
      </c>
    </row>
    <row r="349" spans="1:11">
      <c r="A349" s="77" t="s">
        <v>461</v>
      </c>
      <c r="B349" s="77" t="s">
        <v>466</v>
      </c>
      <c r="C349" s="78">
        <v>45399.865972222222</v>
      </c>
      <c r="D349" s="77">
        <v>500</v>
      </c>
      <c r="E349" s="77" t="s">
        <v>560</v>
      </c>
      <c r="F349" s="77" t="s">
        <v>564</v>
      </c>
      <c r="G349" s="77" t="s">
        <v>561</v>
      </c>
      <c r="H349" s="77" t="s">
        <v>1344</v>
      </c>
      <c r="I349" s="77" t="s">
        <v>1345</v>
      </c>
      <c r="J349" s="77" t="s">
        <v>369</v>
      </c>
      <c r="K349" s="77">
        <f>VLOOKUP(A349 &amp; " - " &amp; B349, 'superadmin configuration'!A:C, 2, FALSE)</f>
        <v>500</v>
      </c>
    </row>
    <row r="350" spans="1:11">
      <c r="A350" s="77" t="s">
        <v>601</v>
      </c>
      <c r="B350" s="77" t="s">
        <v>602</v>
      </c>
      <c r="C350" s="78">
        <v>45399.65</v>
      </c>
      <c r="D350" s="77">
        <v>500</v>
      </c>
      <c r="E350" s="77" t="s">
        <v>560</v>
      </c>
      <c r="F350" s="77" t="s">
        <v>564</v>
      </c>
      <c r="G350" s="77" t="s">
        <v>561</v>
      </c>
      <c r="H350" s="77" t="s">
        <v>1346</v>
      </c>
      <c r="I350" s="77" t="s">
        <v>1347</v>
      </c>
      <c r="J350" s="77" t="s">
        <v>369</v>
      </c>
      <c r="K350" s="77">
        <f>VLOOKUP(A350 &amp; " - " &amp; B350, 'superadmin configuration'!A:C, 2, FALSE)</f>
        <v>500</v>
      </c>
    </row>
    <row r="351" spans="1:11">
      <c r="A351" s="77" t="s">
        <v>622</v>
      </c>
      <c r="B351" s="77" t="s">
        <v>623</v>
      </c>
      <c r="C351" s="78">
        <v>45399.579861111109</v>
      </c>
      <c r="D351" s="77">
        <v>500</v>
      </c>
      <c r="E351" s="77" t="s">
        <v>560</v>
      </c>
      <c r="F351" s="77" t="s">
        <v>564</v>
      </c>
      <c r="G351" s="77" t="s">
        <v>561</v>
      </c>
      <c r="H351" s="77" t="s">
        <v>1348</v>
      </c>
      <c r="I351" s="77" t="s">
        <v>1349</v>
      </c>
      <c r="J351" s="77" t="s">
        <v>369</v>
      </c>
      <c r="K351" s="77">
        <f>VLOOKUP(A351 &amp; " - " &amp; B351, 'superadmin configuration'!A:C, 2, FALSE)</f>
        <v>500</v>
      </c>
    </row>
    <row r="352" spans="1:11">
      <c r="A352" s="77" t="s">
        <v>567</v>
      </c>
      <c r="B352" s="77" t="s">
        <v>568</v>
      </c>
      <c r="C352" s="78">
        <v>45399.561805555553</v>
      </c>
      <c r="D352" s="77">
        <v>500</v>
      </c>
      <c r="E352" s="77" t="s">
        <v>560</v>
      </c>
      <c r="F352" s="77" t="s">
        <v>564</v>
      </c>
      <c r="G352" s="77" t="s">
        <v>561</v>
      </c>
      <c r="H352" s="77" t="s">
        <v>1350</v>
      </c>
      <c r="I352" s="77" t="s">
        <v>1351</v>
      </c>
      <c r="J352" s="77" t="s">
        <v>369</v>
      </c>
      <c r="K352" s="77">
        <f>VLOOKUP(A352 &amp; " - " &amp; B352, 'superadmin configuration'!A:C, 2, FALSE)</f>
        <v>500</v>
      </c>
    </row>
    <row r="353" spans="1:11">
      <c r="A353" s="77" t="s">
        <v>476</v>
      </c>
      <c r="B353" s="77" t="s">
        <v>476</v>
      </c>
      <c r="C353" s="78">
        <v>45399.504861111112</v>
      </c>
      <c r="D353" s="77">
        <v>500</v>
      </c>
      <c r="E353" s="77" t="s">
        <v>560</v>
      </c>
      <c r="F353" s="77" t="s">
        <v>361</v>
      </c>
      <c r="G353" s="77" t="s">
        <v>561</v>
      </c>
      <c r="H353" s="77" t="s">
        <v>1352</v>
      </c>
      <c r="I353" s="77" t="s">
        <v>1353</v>
      </c>
      <c r="J353" s="77" t="s">
        <v>369</v>
      </c>
      <c r="K353" s="77">
        <f>VLOOKUP(A353 &amp; " - " &amp; B353, 'superadmin configuration'!A:C, 2, FALSE)</f>
        <v>500</v>
      </c>
    </row>
    <row r="354" spans="1:11">
      <c r="A354" s="77" t="s">
        <v>596</v>
      </c>
      <c r="B354" s="77" t="s">
        <v>128</v>
      </c>
      <c r="C354" s="78">
        <v>45398.959722222222</v>
      </c>
      <c r="D354" s="77">
        <v>20000</v>
      </c>
      <c r="E354" s="77" t="s">
        <v>560</v>
      </c>
      <c r="F354" s="77" t="s">
        <v>361</v>
      </c>
      <c r="G354" s="77" t="s">
        <v>561</v>
      </c>
      <c r="H354" s="77" t="s">
        <v>1354</v>
      </c>
      <c r="I354" s="77" t="s">
        <v>1355</v>
      </c>
      <c r="J354" s="77" t="s">
        <v>369</v>
      </c>
      <c r="K354" s="77">
        <f>VLOOKUP(A354 &amp; " - " &amp; B354, 'superadmin configuration'!A:C, 2, FALSE)</f>
        <v>2000</v>
      </c>
    </row>
    <row r="355" spans="1:11">
      <c r="A355" s="77" t="s">
        <v>476</v>
      </c>
      <c r="B355" s="77" t="s">
        <v>476</v>
      </c>
      <c r="C355" s="78">
        <v>45398.917361111111</v>
      </c>
      <c r="D355" s="77">
        <v>500</v>
      </c>
      <c r="E355" s="77" t="s">
        <v>560</v>
      </c>
      <c r="F355" s="77" t="s">
        <v>361</v>
      </c>
      <c r="G355" s="77" t="s">
        <v>561</v>
      </c>
      <c r="H355" s="77" t="s">
        <v>1356</v>
      </c>
      <c r="I355" s="77" t="s">
        <v>1357</v>
      </c>
      <c r="J355" s="77" t="s">
        <v>369</v>
      </c>
      <c r="K355" s="77">
        <f>VLOOKUP(A355 &amp; " - " &amp; B355, 'superadmin configuration'!A:C, 2, FALSE)</f>
        <v>500</v>
      </c>
    </row>
    <row r="356" spans="1:11">
      <c r="A356" s="77" t="s">
        <v>641</v>
      </c>
      <c r="B356" s="77" t="s">
        <v>642</v>
      </c>
      <c r="C356" s="78">
        <v>45398.881249999999</v>
      </c>
      <c r="D356" s="77">
        <v>500</v>
      </c>
      <c r="E356" s="77" t="s">
        <v>560</v>
      </c>
      <c r="F356" s="77" t="s">
        <v>564</v>
      </c>
      <c r="G356" s="77" t="s">
        <v>561</v>
      </c>
      <c r="H356" s="77" t="s">
        <v>1358</v>
      </c>
      <c r="I356" s="77" t="s">
        <v>1359</v>
      </c>
      <c r="J356" s="77" t="s">
        <v>369</v>
      </c>
      <c r="K356" s="77">
        <f>VLOOKUP(A356 &amp; " - " &amp; B356, 'superadmin configuration'!A:C, 2, FALSE)</f>
        <v>1000</v>
      </c>
    </row>
    <row r="357" spans="1:11">
      <c r="A357" s="77" t="s">
        <v>412</v>
      </c>
      <c r="B357" s="77" t="s">
        <v>585</v>
      </c>
      <c r="C357" s="78">
        <v>45398.824999999997</v>
      </c>
      <c r="D357" s="77">
        <v>300</v>
      </c>
      <c r="E357" s="77" t="s">
        <v>560</v>
      </c>
      <c r="F357" s="77" t="s">
        <v>564</v>
      </c>
      <c r="G357" s="77" t="s">
        <v>561</v>
      </c>
      <c r="H357" s="77" t="s">
        <v>1360</v>
      </c>
      <c r="I357" s="77" t="s">
        <v>1361</v>
      </c>
      <c r="J357" s="77" t="s">
        <v>369</v>
      </c>
      <c r="K357" s="77">
        <f>VLOOKUP(A357 &amp; " - " &amp; B357, 'superadmin configuration'!A:C, 2, FALSE)</f>
        <v>300</v>
      </c>
    </row>
    <row r="358" spans="1:11">
      <c r="A358" s="77" t="s">
        <v>861</v>
      </c>
      <c r="B358" s="77" t="s">
        <v>862</v>
      </c>
      <c r="C358" s="78">
        <v>45398.771527777775</v>
      </c>
      <c r="D358" s="77">
        <v>1000</v>
      </c>
      <c r="E358" s="77" t="s">
        <v>560</v>
      </c>
      <c r="F358" s="77" t="s">
        <v>361</v>
      </c>
      <c r="G358" s="77" t="s">
        <v>561</v>
      </c>
      <c r="H358" s="77" t="s">
        <v>1362</v>
      </c>
      <c r="I358" s="77" t="s">
        <v>1363</v>
      </c>
      <c r="J358" s="77" t="s">
        <v>1364</v>
      </c>
      <c r="K358" s="77">
        <f>VLOOKUP(A358 &amp; " - " &amp; B358, 'superadmin configuration'!A:C, 2, FALSE)</f>
        <v>1000</v>
      </c>
    </row>
    <row r="359" spans="1:11">
      <c r="A359" s="77" t="s">
        <v>139</v>
      </c>
      <c r="B359" s="77" t="s">
        <v>571</v>
      </c>
      <c r="C359" s="78">
        <v>45398.706250000003</v>
      </c>
      <c r="D359" s="77">
        <v>500</v>
      </c>
      <c r="E359" s="77" t="s">
        <v>560</v>
      </c>
      <c r="F359" s="77" t="s">
        <v>564</v>
      </c>
      <c r="G359" s="77" t="s">
        <v>561</v>
      </c>
      <c r="H359" s="77" t="s">
        <v>1365</v>
      </c>
      <c r="I359" s="77" t="s">
        <v>1366</v>
      </c>
      <c r="J359" s="77" t="s">
        <v>369</v>
      </c>
      <c r="K359" s="77">
        <f>VLOOKUP(A359 &amp; " - " &amp; B359, 'superadmin configuration'!A:C, 2, FALSE)</f>
        <v>500</v>
      </c>
    </row>
    <row r="360" spans="1:11">
      <c r="A360" s="77" t="s">
        <v>641</v>
      </c>
      <c r="B360" s="77" t="s">
        <v>642</v>
      </c>
      <c r="C360" s="78">
        <v>45398.679166666669</v>
      </c>
      <c r="D360" s="77">
        <v>3000</v>
      </c>
      <c r="E360" s="77" t="s">
        <v>560</v>
      </c>
      <c r="F360" s="77" t="s">
        <v>564</v>
      </c>
      <c r="G360" s="77" t="s">
        <v>561</v>
      </c>
      <c r="H360" s="77" t="s">
        <v>1367</v>
      </c>
      <c r="I360" s="77" t="s">
        <v>1368</v>
      </c>
      <c r="J360" s="77" t="s">
        <v>369</v>
      </c>
      <c r="K360" s="77">
        <f>VLOOKUP(A360 &amp; " - " &amp; B360, 'superadmin configuration'!A:C, 2, FALSE)</f>
        <v>1000</v>
      </c>
    </row>
    <row r="361" spans="1:11">
      <c r="A361" s="77" t="s">
        <v>139</v>
      </c>
      <c r="B361" s="77" t="s">
        <v>571</v>
      </c>
      <c r="C361" s="78">
        <v>45398.675000000003</v>
      </c>
      <c r="D361" s="77">
        <v>1000</v>
      </c>
      <c r="E361" s="77" t="s">
        <v>560</v>
      </c>
      <c r="F361" s="77" t="s">
        <v>564</v>
      </c>
      <c r="G361" s="77" t="s">
        <v>561</v>
      </c>
      <c r="H361" s="77" t="s">
        <v>1369</v>
      </c>
      <c r="I361" s="77" t="s">
        <v>1370</v>
      </c>
      <c r="J361" s="77" t="s">
        <v>369</v>
      </c>
      <c r="K361" s="77">
        <f>VLOOKUP(A361 &amp; " - " &amp; B361, 'superadmin configuration'!A:C, 2, FALSE)</f>
        <v>500</v>
      </c>
    </row>
    <row r="362" spans="1:11">
      <c r="A362" s="77" t="s">
        <v>476</v>
      </c>
      <c r="B362" s="77" t="s">
        <v>476</v>
      </c>
      <c r="C362" s="78">
        <v>45398.595138888886</v>
      </c>
      <c r="D362" s="77">
        <v>500</v>
      </c>
      <c r="E362" s="77" t="s">
        <v>560</v>
      </c>
      <c r="F362" s="77" t="s">
        <v>564</v>
      </c>
      <c r="G362" s="77" t="s">
        <v>561</v>
      </c>
      <c r="H362" s="77" t="s">
        <v>1371</v>
      </c>
      <c r="I362" s="77" t="s">
        <v>1372</v>
      </c>
      <c r="J362" s="77" t="s">
        <v>369</v>
      </c>
      <c r="K362" s="77">
        <f>VLOOKUP(A362 &amp; " - " &amp; B362, 'superadmin configuration'!A:C, 2, FALSE)</f>
        <v>500</v>
      </c>
    </row>
    <row r="363" spans="1:11">
      <c r="A363" s="77" t="s">
        <v>381</v>
      </c>
      <c r="B363" s="77" t="s">
        <v>382</v>
      </c>
      <c r="C363" s="78">
        <v>45398.591666666667</v>
      </c>
      <c r="D363" s="77">
        <v>100</v>
      </c>
      <c r="E363" s="77" t="s">
        <v>560</v>
      </c>
      <c r="F363" s="77" t="s">
        <v>564</v>
      </c>
      <c r="G363" s="77" t="s">
        <v>561</v>
      </c>
      <c r="H363" s="77" t="s">
        <v>1373</v>
      </c>
      <c r="I363" s="77" t="s">
        <v>1374</v>
      </c>
      <c r="J363" s="77" t="s">
        <v>617</v>
      </c>
      <c r="K363" s="77">
        <f>VLOOKUP(A363 &amp; " - " &amp; B363, 'superadmin configuration'!A:C, 2, FALSE)</f>
        <v>1500</v>
      </c>
    </row>
    <row r="364" spans="1:11">
      <c r="A364" s="77" t="s">
        <v>381</v>
      </c>
      <c r="B364" s="77" t="s">
        <v>382</v>
      </c>
      <c r="C364" s="78">
        <v>45398.588194444441</v>
      </c>
      <c r="D364" s="77">
        <v>2000</v>
      </c>
      <c r="E364" s="77" t="s">
        <v>560</v>
      </c>
      <c r="F364" s="77" t="s">
        <v>564</v>
      </c>
      <c r="G364" s="77" t="s">
        <v>614</v>
      </c>
      <c r="H364" s="77" t="s">
        <v>1375</v>
      </c>
      <c r="I364" s="77" t="s">
        <v>1376</v>
      </c>
      <c r="J364" s="77" t="s">
        <v>1377</v>
      </c>
      <c r="K364" s="77">
        <f>VLOOKUP(A364 &amp; " - " &amp; B364, 'superadmin configuration'!A:C, 2, FALSE)</f>
        <v>1500</v>
      </c>
    </row>
    <row r="365" spans="1:11">
      <c r="A365" s="77" t="s">
        <v>567</v>
      </c>
      <c r="B365" s="77" t="s">
        <v>655</v>
      </c>
      <c r="C365" s="78">
        <v>45398.588194444441</v>
      </c>
      <c r="D365" s="77">
        <v>1000</v>
      </c>
      <c r="E365" s="77" t="s">
        <v>560</v>
      </c>
      <c r="F365" s="77" t="s">
        <v>361</v>
      </c>
      <c r="G365" s="77" t="s">
        <v>561</v>
      </c>
      <c r="H365" s="77" t="s">
        <v>1378</v>
      </c>
      <c r="I365" s="77" t="s">
        <v>1379</v>
      </c>
      <c r="J365" s="77" t="s">
        <v>369</v>
      </c>
      <c r="K365" s="77">
        <f>VLOOKUP(A365 &amp; " - " &amp; B365, 'superadmin configuration'!A:C, 2, FALSE)</f>
        <v>1000</v>
      </c>
    </row>
    <row r="366" spans="1:11">
      <c r="A366" s="77" t="s">
        <v>559</v>
      </c>
      <c r="B366" s="77" t="s">
        <v>41</v>
      </c>
      <c r="C366" s="78">
        <v>45398.504861111112</v>
      </c>
      <c r="D366" s="77">
        <v>100</v>
      </c>
      <c r="E366" s="77" t="s">
        <v>560</v>
      </c>
      <c r="F366" s="77" t="s">
        <v>361</v>
      </c>
      <c r="G366" s="77" t="s">
        <v>561</v>
      </c>
      <c r="H366" s="77" t="s">
        <v>1380</v>
      </c>
      <c r="I366" s="77" t="s">
        <v>1381</v>
      </c>
      <c r="J366" s="77" t="s">
        <v>1382</v>
      </c>
      <c r="K366" s="77">
        <f>VLOOKUP(A366 &amp; " - " &amp; B366, 'superadmin configuration'!A:C, 2, FALSE)</f>
        <v>300</v>
      </c>
    </row>
    <row r="367" spans="1:11">
      <c r="A367" s="77" t="s">
        <v>369</v>
      </c>
      <c r="B367" s="77" t="s">
        <v>369</v>
      </c>
      <c r="C367" s="78">
        <v>45398.475694444445</v>
      </c>
      <c r="D367" s="77">
        <v>100</v>
      </c>
      <c r="E367" s="77" t="s">
        <v>560</v>
      </c>
      <c r="F367" s="77" t="s">
        <v>564</v>
      </c>
      <c r="G367" s="77" t="s">
        <v>561</v>
      </c>
      <c r="H367" s="77" t="s">
        <v>1383</v>
      </c>
      <c r="I367" s="77" t="s">
        <v>1384</v>
      </c>
      <c r="J367" s="77" t="s">
        <v>617</v>
      </c>
      <c r="K367" s="77">
        <f>VLOOKUP(A367 &amp; " - " &amp; B367, 'superadmin configuration'!A:C, 2, FALSE)</f>
        <v>300</v>
      </c>
    </row>
    <row r="368" spans="1:11">
      <c r="A368" s="77" t="s">
        <v>518</v>
      </c>
      <c r="B368" s="77" t="s">
        <v>518</v>
      </c>
      <c r="C368" s="78">
        <v>45398.402083333334</v>
      </c>
      <c r="D368" s="77">
        <v>100</v>
      </c>
      <c r="E368" s="77" t="s">
        <v>560</v>
      </c>
      <c r="F368" s="77" t="s">
        <v>361</v>
      </c>
      <c r="G368" s="77" t="s">
        <v>614</v>
      </c>
      <c r="H368" s="77" t="s">
        <v>1385</v>
      </c>
      <c r="I368" s="77" t="s">
        <v>1386</v>
      </c>
      <c r="J368" s="77" t="s">
        <v>891</v>
      </c>
      <c r="K368" s="77">
        <f>VLOOKUP(A368 &amp; " - " &amp; B368, 'superadmin configuration'!A:C, 2, FALSE)</f>
        <v>500</v>
      </c>
    </row>
    <row r="369" spans="1:11">
      <c r="A369" s="77" t="s">
        <v>518</v>
      </c>
      <c r="B369" s="77" t="s">
        <v>518</v>
      </c>
      <c r="C369" s="78">
        <v>45398.401388888888</v>
      </c>
      <c r="D369" s="77">
        <v>100</v>
      </c>
      <c r="E369" s="77" t="s">
        <v>560</v>
      </c>
      <c r="F369" s="77" t="s">
        <v>564</v>
      </c>
      <c r="G369" s="77" t="s">
        <v>561</v>
      </c>
      <c r="H369" s="77" t="s">
        <v>1387</v>
      </c>
      <c r="I369" s="77" t="s">
        <v>1388</v>
      </c>
      <c r="J369" s="77" t="s">
        <v>617</v>
      </c>
      <c r="K369" s="77">
        <f>VLOOKUP(A369 &amp; " - " &amp; B369, 'superadmin configuration'!A:C, 2, FALSE)</f>
        <v>500</v>
      </c>
    </row>
    <row r="370" spans="1:11">
      <c r="A370" s="77" t="s">
        <v>596</v>
      </c>
      <c r="B370" s="77" t="s">
        <v>128</v>
      </c>
      <c r="C370" s="78">
        <v>45397.979861111111</v>
      </c>
      <c r="D370" s="77">
        <v>3000</v>
      </c>
      <c r="E370" s="77" t="s">
        <v>560</v>
      </c>
      <c r="F370" s="77" t="s">
        <v>564</v>
      </c>
      <c r="G370" s="77" t="s">
        <v>561</v>
      </c>
      <c r="H370" s="77" t="s">
        <v>1389</v>
      </c>
      <c r="I370" s="77" t="s">
        <v>1390</v>
      </c>
      <c r="J370" s="77" t="s">
        <v>369</v>
      </c>
      <c r="K370" s="77">
        <f>VLOOKUP(A370 &amp; " - " &amp; B370, 'superadmin configuration'!A:C, 2, FALSE)</f>
        <v>2000</v>
      </c>
    </row>
    <row r="371" spans="1:11">
      <c r="A371" s="77" t="s">
        <v>518</v>
      </c>
      <c r="B371" s="77" t="s">
        <v>518</v>
      </c>
      <c r="C371" s="78">
        <v>45397.928472222222</v>
      </c>
      <c r="D371" s="77">
        <v>500</v>
      </c>
      <c r="E371" s="77" t="s">
        <v>560</v>
      </c>
      <c r="F371" s="77" t="s">
        <v>361</v>
      </c>
      <c r="G371" s="77" t="s">
        <v>614</v>
      </c>
      <c r="H371" s="77" t="s">
        <v>1391</v>
      </c>
      <c r="I371" s="77" t="s">
        <v>1386</v>
      </c>
      <c r="J371" s="77" t="s">
        <v>369</v>
      </c>
      <c r="K371" s="77">
        <f>VLOOKUP(A371 &amp; " - " &amp; B371, 'superadmin configuration'!A:C, 2, FALSE)</f>
        <v>500</v>
      </c>
    </row>
    <row r="372" spans="1:11">
      <c r="A372" s="77" t="s">
        <v>559</v>
      </c>
      <c r="B372" s="77" t="s">
        <v>231</v>
      </c>
      <c r="C372" s="78">
        <v>45397.88958333333</v>
      </c>
      <c r="D372" s="77">
        <v>2000</v>
      </c>
      <c r="E372" s="77" t="s">
        <v>560</v>
      </c>
      <c r="F372" s="77" t="s">
        <v>564</v>
      </c>
      <c r="G372" s="77" t="s">
        <v>561</v>
      </c>
      <c r="H372" s="77" t="s">
        <v>1392</v>
      </c>
      <c r="I372" s="77" t="s">
        <v>1393</v>
      </c>
      <c r="J372" s="77" t="s">
        <v>1394</v>
      </c>
      <c r="K372" s="77">
        <f>VLOOKUP(A372 &amp; " - " &amp; B372, 'superadmin configuration'!A:C, 2, FALSE)</f>
        <v>500</v>
      </c>
    </row>
    <row r="373" spans="1:11">
      <c r="A373" s="77" t="s">
        <v>601</v>
      </c>
      <c r="B373" s="77" t="s">
        <v>602</v>
      </c>
      <c r="C373" s="78">
        <v>45397.851388888892</v>
      </c>
      <c r="D373" s="77">
        <v>300</v>
      </c>
      <c r="E373" s="77" t="s">
        <v>560</v>
      </c>
      <c r="F373" s="77" t="s">
        <v>361</v>
      </c>
      <c r="G373" s="77" t="s">
        <v>561</v>
      </c>
      <c r="H373" s="77" t="s">
        <v>1395</v>
      </c>
      <c r="I373" s="77" t="s">
        <v>1396</v>
      </c>
      <c r="J373" s="77" t="s">
        <v>369</v>
      </c>
      <c r="K373" s="77">
        <f>VLOOKUP(A373 &amp; " - " &amp; B373, 'superadmin configuration'!A:C, 2, FALSE)</f>
        <v>500</v>
      </c>
    </row>
    <row r="374" spans="1:11">
      <c r="A374" s="77" t="s">
        <v>476</v>
      </c>
      <c r="B374" s="77" t="s">
        <v>476</v>
      </c>
      <c r="C374" s="78">
        <v>45397.808333333334</v>
      </c>
      <c r="D374" s="77">
        <v>500</v>
      </c>
      <c r="E374" s="77" t="s">
        <v>560</v>
      </c>
      <c r="F374" s="77" t="s">
        <v>361</v>
      </c>
      <c r="G374" s="77" t="s">
        <v>561</v>
      </c>
      <c r="H374" s="77" t="s">
        <v>1397</v>
      </c>
      <c r="I374" s="77" t="s">
        <v>1398</v>
      </c>
      <c r="J374" s="77" t="s">
        <v>369</v>
      </c>
      <c r="K374" s="77">
        <f>VLOOKUP(A374 &amp; " - " &amp; B374, 'superadmin configuration'!A:C, 2, FALSE)</f>
        <v>500</v>
      </c>
    </row>
    <row r="375" spans="1:11">
      <c r="A375" s="77" t="s">
        <v>581</v>
      </c>
      <c r="B375" s="77" t="s">
        <v>582</v>
      </c>
      <c r="C375" s="78">
        <v>45397.77847222222</v>
      </c>
      <c r="D375" s="77">
        <v>100</v>
      </c>
      <c r="E375" s="77" t="s">
        <v>560</v>
      </c>
      <c r="F375" s="77" t="s">
        <v>564</v>
      </c>
      <c r="G375" s="77" t="s">
        <v>561</v>
      </c>
      <c r="H375" s="77" t="s">
        <v>1399</v>
      </c>
      <c r="I375" s="77" t="s">
        <v>1400</v>
      </c>
      <c r="J375" s="77" t="s">
        <v>617</v>
      </c>
      <c r="K375" s="77">
        <f>VLOOKUP(A375 &amp; " - " &amp; B375, 'superadmin configuration'!A:C, 2, FALSE)</f>
        <v>850</v>
      </c>
    </row>
    <row r="376" spans="1:11">
      <c r="A376" s="77" t="s">
        <v>861</v>
      </c>
      <c r="B376" s="77" t="s">
        <v>862</v>
      </c>
      <c r="C376" s="78">
        <v>45397.765972222223</v>
      </c>
      <c r="D376" s="77">
        <v>1000</v>
      </c>
      <c r="E376" s="77" t="s">
        <v>560</v>
      </c>
      <c r="F376" s="77" t="s">
        <v>564</v>
      </c>
      <c r="G376" s="77" t="s">
        <v>561</v>
      </c>
      <c r="H376" s="77" t="s">
        <v>1401</v>
      </c>
      <c r="I376" s="77" t="s">
        <v>1402</v>
      </c>
      <c r="J376" s="77" t="s">
        <v>369</v>
      </c>
      <c r="K376" s="77">
        <f>VLOOKUP(A376 &amp; " - " &amp; B376, 'superadmin configuration'!A:C, 2, FALSE)</f>
        <v>1000</v>
      </c>
    </row>
    <row r="377" spans="1:11">
      <c r="A377" s="77" t="s">
        <v>861</v>
      </c>
      <c r="B377" s="77" t="s">
        <v>1403</v>
      </c>
      <c r="C377" s="78">
        <v>45397.765277777777</v>
      </c>
      <c r="D377" s="77">
        <v>1000</v>
      </c>
      <c r="E377" s="77" t="s">
        <v>560</v>
      </c>
      <c r="F377" s="77" t="s">
        <v>564</v>
      </c>
      <c r="G377" s="77" t="s">
        <v>561</v>
      </c>
      <c r="H377" s="77" t="s">
        <v>1404</v>
      </c>
      <c r="I377" s="77" t="s">
        <v>1405</v>
      </c>
      <c r="J377" s="77" t="s">
        <v>369</v>
      </c>
      <c r="K377" s="77">
        <f>VLOOKUP(A377 &amp; " - " &amp; B377, 'superadmin configuration'!A:C, 2, FALSE)</f>
        <v>1000</v>
      </c>
    </row>
    <row r="378" spans="1:11">
      <c r="A378" s="77" t="s">
        <v>567</v>
      </c>
      <c r="B378" s="77" t="s">
        <v>568</v>
      </c>
      <c r="C378" s="78">
        <v>45397.750694444447</v>
      </c>
      <c r="D378" s="77">
        <v>500</v>
      </c>
      <c r="E378" s="77" t="s">
        <v>560</v>
      </c>
      <c r="F378" s="77" t="s">
        <v>564</v>
      </c>
      <c r="G378" s="77" t="s">
        <v>561</v>
      </c>
      <c r="H378" s="77" t="s">
        <v>1406</v>
      </c>
      <c r="I378" s="77" t="s">
        <v>1407</v>
      </c>
      <c r="J378" s="77" t="s">
        <v>369</v>
      </c>
      <c r="K378" s="77">
        <f>VLOOKUP(A378 &amp; " - " &amp; B378, 'superadmin configuration'!A:C, 2, FALSE)</f>
        <v>500</v>
      </c>
    </row>
    <row r="379" spans="1:11">
      <c r="A379" s="77" t="s">
        <v>567</v>
      </c>
      <c r="B379" s="77" t="s">
        <v>568</v>
      </c>
      <c r="C379" s="78">
        <v>45397.730555555558</v>
      </c>
      <c r="D379" s="77">
        <v>500</v>
      </c>
      <c r="E379" s="77" t="s">
        <v>560</v>
      </c>
      <c r="F379" s="77" t="s">
        <v>564</v>
      </c>
      <c r="G379" s="77" t="s">
        <v>561</v>
      </c>
      <c r="H379" s="77" t="s">
        <v>1408</v>
      </c>
      <c r="I379" s="77" t="s">
        <v>1409</v>
      </c>
      <c r="J379" s="77" t="s">
        <v>369</v>
      </c>
      <c r="K379" s="77">
        <f>VLOOKUP(A379 &amp; " - " &amp; B379, 'superadmin configuration'!A:C, 2, FALSE)</f>
        <v>500</v>
      </c>
    </row>
    <row r="380" spans="1:11">
      <c r="A380" s="77" t="s">
        <v>567</v>
      </c>
      <c r="B380" s="77" t="s">
        <v>568</v>
      </c>
      <c r="C380" s="78">
        <v>45397.563194444447</v>
      </c>
      <c r="D380" s="77">
        <v>1000</v>
      </c>
      <c r="E380" s="77" t="s">
        <v>560</v>
      </c>
      <c r="F380" s="77" t="s">
        <v>564</v>
      </c>
      <c r="G380" s="77" t="s">
        <v>561</v>
      </c>
      <c r="H380" s="77" t="s">
        <v>1410</v>
      </c>
      <c r="I380" s="77" t="s">
        <v>1411</v>
      </c>
      <c r="J380" s="77" t="s">
        <v>369</v>
      </c>
      <c r="K380" s="77">
        <f>VLOOKUP(A380 &amp; " - " &amp; B380, 'superadmin configuration'!A:C, 2, FALSE)</f>
        <v>500</v>
      </c>
    </row>
    <row r="381" spans="1:11">
      <c r="A381" s="77" t="s">
        <v>369</v>
      </c>
      <c r="B381" s="77" t="s">
        <v>369</v>
      </c>
      <c r="C381" s="78">
        <v>45397.515972222223</v>
      </c>
      <c r="D381" s="77">
        <v>100</v>
      </c>
      <c r="E381" s="77" t="s">
        <v>560</v>
      </c>
      <c r="F381" s="77" t="s">
        <v>564</v>
      </c>
      <c r="G381" s="77" t="s">
        <v>561</v>
      </c>
      <c r="H381" s="77" t="s">
        <v>1412</v>
      </c>
      <c r="I381" s="77" t="s">
        <v>1413</v>
      </c>
      <c r="J381" s="77" t="s">
        <v>617</v>
      </c>
      <c r="K381" s="77">
        <f>VLOOKUP(A381 &amp; " - " &amp; B381, 'superadmin configuration'!A:C, 2, FALSE)</f>
        <v>300</v>
      </c>
    </row>
    <row r="382" spans="1:11">
      <c r="A382" s="77" t="s">
        <v>139</v>
      </c>
      <c r="B382" s="77" t="s">
        <v>571</v>
      </c>
      <c r="C382" s="78">
        <v>45397.511111111111</v>
      </c>
      <c r="D382" s="77">
        <v>1000</v>
      </c>
      <c r="E382" s="77" t="s">
        <v>560</v>
      </c>
      <c r="F382" s="77" t="s">
        <v>564</v>
      </c>
      <c r="G382" s="77" t="s">
        <v>561</v>
      </c>
      <c r="H382" s="77" t="s">
        <v>1414</v>
      </c>
      <c r="I382" s="77" t="s">
        <v>1415</v>
      </c>
      <c r="J382" s="77" t="s">
        <v>369</v>
      </c>
      <c r="K382" s="77">
        <f>VLOOKUP(A382 &amp; " - " &amp; B382, 'superadmin configuration'!A:C, 2, FALSE)</f>
        <v>500</v>
      </c>
    </row>
    <row r="383" spans="1:11">
      <c r="A383" s="77" t="s">
        <v>567</v>
      </c>
      <c r="B383" s="77" t="s">
        <v>655</v>
      </c>
      <c r="C383" s="78">
        <v>45397.468055555553</v>
      </c>
      <c r="D383" s="77">
        <v>400</v>
      </c>
      <c r="E383" s="77" t="s">
        <v>560</v>
      </c>
      <c r="F383" s="77" t="s">
        <v>564</v>
      </c>
      <c r="G383" s="77" t="s">
        <v>561</v>
      </c>
      <c r="H383" s="77" t="s">
        <v>1416</v>
      </c>
      <c r="I383" s="77" t="s">
        <v>1417</v>
      </c>
      <c r="J383" s="77" t="s">
        <v>369</v>
      </c>
      <c r="K383" s="77">
        <f>VLOOKUP(A383 &amp; " - " &amp; B383, 'superadmin configuration'!A:C, 2, FALSE)</f>
        <v>1000</v>
      </c>
    </row>
    <row r="384" spans="1:11">
      <c r="A384" s="77" t="s">
        <v>139</v>
      </c>
      <c r="B384" s="77" t="s">
        <v>571</v>
      </c>
      <c r="C384" s="78">
        <v>45397.445833333331</v>
      </c>
      <c r="D384" s="77">
        <v>200</v>
      </c>
      <c r="E384" s="77" t="s">
        <v>560</v>
      </c>
      <c r="F384" s="77" t="s">
        <v>564</v>
      </c>
      <c r="G384" s="77" t="s">
        <v>561</v>
      </c>
      <c r="H384" s="77" t="s">
        <v>1418</v>
      </c>
      <c r="I384" s="77" t="s">
        <v>1419</v>
      </c>
      <c r="J384" s="77" t="s">
        <v>1420</v>
      </c>
      <c r="K384" s="77">
        <f>VLOOKUP(A384 &amp; " - " &amp; B384, 'superadmin configuration'!A:C, 2, FALSE)</f>
        <v>500</v>
      </c>
    </row>
    <row r="385" spans="1:11">
      <c r="A385" s="77" t="s">
        <v>476</v>
      </c>
      <c r="B385" s="77" t="s">
        <v>476</v>
      </c>
      <c r="C385" s="78">
        <v>45396.890277777777</v>
      </c>
      <c r="D385" s="77">
        <v>1000</v>
      </c>
      <c r="E385" s="77" t="s">
        <v>560</v>
      </c>
      <c r="F385" s="77" t="s">
        <v>361</v>
      </c>
      <c r="G385" s="77" t="s">
        <v>561</v>
      </c>
      <c r="H385" s="77" t="s">
        <v>1421</v>
      </c>
      <c r="I385" s="77" t="s">
        <v>1422</v>
      </c>
      <c r="J385" s="77" t="s">
        <v>369</v>
      </c>
      <c r="K385" s="77">
        <f>VLOOKUP(A385 &amp; " - " &amp; B385, 'superadmin configuration'!A:C, 2, FALSE)</f>
        <v>500</v>
      </c>
    </row>
    <row r="386" spans="1:11">
      <c r="A386" s="77" t="s">
        <v>596</v>
      </c>
      <c r="B386" s="77" t="s">
        <v>128</v>
      </c>
      <c r="C386" s="78">
        <v>45396.878472222219</v>
      </c>
      <c r="D386" s="77">
        <v>2000</v>
      </c>
      <c r="E386" s="77" t="s">
        <v>560</v>
      </c>
      <c r="F386" s="77" t="s">
        <v>564</v>
      </c>
      <c r="G386" s="77" t="s">
        <v>561</v>
      </c>
      <c r="H386" s="77" t="s">
        <v>1423</v>
      </c>
      <c r="I386" s="77" t="s">
        <v>1424</v>
      </c>
      <c r="J386" s="77" t="s">
        <v>369</v>
      </c>
      <c r="K386" s="77">
        <f>VLOOKUP(A386 &amp; " - " &amp; B386, 'superadmin configuration'!A:C, 2, FALSE)</f>
        <v>2000</v>
      </c>
    </row>
    <row r="387" spans="1:11">
      <c r="A387" s="77" t="s">
        <v>596</v>
      </c>
      <c r="B387" s="77" t="s">
        <v>128</v>
      </c>
      <c r="C387" s="78">
        <v>45396.870138888888</v>
      </c>
      <c r="D387" s="77">
        <v>15000</v>
      </c>
      <c r="E387" s="77" t="s">
        <v>560</v>
      </c>
      <c r="F387" s="77" t="s">
        <v>361</v>
      </c>
      <c r="G387" s="77" t="s">
        <v>561</v>
      </c>
      <c r="H387" s="77" t="s">
        <v>1425</v>
      </c>
      <c r="I387" s="77" t="s">
        <v>1426</v>
      </c>
      <c r="J387" s="77" t="s">
        <v>369</v>
      </c>
      <c r="K387" s="77">
        <f>VLOOKUP(A387 &amp; " - " &amp; B387, 'superadmin configuration'!A:C, 2, FALSE)</f>
        <v>2000</v>
      </c>
    </row>
    <row r="388" spans="1:11">
      <c r="A388" s="77" t="s">
        <v>567</v>
      </c>
      <c r="B388" s="77" t="s">
        <v>568</v>
      </c>
      <c r="C388" s="78">
        <v>45396.689583333333</v>
      </c>
      <c r="D388" s="77">
        <v>1000</v>
      </c>
      <c r="E388" s="77" t="s">
        <v>560</v>
      </c>
      <c r="F388" s="77" t="s">
        <v>564</v>
      </c>
      <c r="G388" s="77" t="s">
        <v>561</v>
      </c>
      <c r="H388" s="77" t="s">
        <v>1427</v>
      </c>
      <c r="I388" s="77" t="s">
        <v>1428</v>
      </c>
      <c r="J388" s="77" t="s">
        <v>369</v>
      </c>
      <c r="K388" s="77">
        <f>VLOOKUP(A388 &amp; " - " &amp; B388, 'superadmin configuration'!A:C, 2, FALSE)</f>
        <v>500</v>
      </c>
    </row>
    <row r="389" spans="1:11">
      <c r="A389" s="77" t="s">
        <v>596</v>
      </c>
      <c r="B389" s="77" t="s">
        <v>128</v>
      </c>
      <c r="C389" s="78">
        <v>45396.657638888886</v>
      </c>
      <c r="D389" s="77">
        <v>1000</v>
      </c>
      <c r="E389" s="77" t="s">
        <v>560</v>
      </c>
      <c r="F389" s="77" t="s">
        <v>361</v>
      </c>
      <c r="G389" s="77" t="s">
        <v>561</v>
      </c>
      <c r="H389" s="77" t="s">
        <v>1429</v>
      </c>
      <c r="I389" s="77" t="s">
        <v>1430</v>
      </c>
      <c r="J389" s="77" t="s">
        <v>369</v>
      </c>
      <c r="K389" s="77">
        <f>VLOOKUP(A389 &amp; " - " &amp; B389, 'superadmin configuration'!A:C, 2, FALSE)</f>
        <v>2000</v>
      </c>
    </row>
    <row r="390" spans="1:11">
      <c r="A390" s="77" t="s">
        <v>601</v>
      </c>
      <c r="B390" s="77" t="s">
        <v>602</v>
      </c>
      <c r="C390" s="78">
        <v>45396.586111111108</v>
      </c>
      <c r="D390" s="77">
        <v>10000</v>
      </c>
      <c r="E390" s="77" t="s">
        <v>560</v>
      </c>
      <c r="F390" s="77" t="s">
        <v>564</v>
      </c>
      <c r="G390" s="77" t="s">
        <v>561</v>
      </c>
      <c r="H390" s="77" t="s">
        <v>1431</v>
      </c>
      <c r="I390" s="77" t="s">
        <v>1432</v>
      </c>
      <c r="J390" s="77" t="s">
        <v>786</v>
      </c>
      <c r="K390" s="77">
        <f>VLOOKUP(A390 &amp; " - " &amp; B390, 'superadmin configuration'!A:C, 2, FALSE)</f>
        <v>500</v>
      </c>
    </row>
    <row r="391" spans="1:11">
      <c r="A391" s="77" t="s">
        <v>601</v>
      </c>
      <c r="B391" s="77" t="s">
        <v>601</v>
      </c>
      <c r="C391" s="78">
        <v>45396.495138888888</v>
      </c>
      <c r="D391" s="77">
        <v>1000</v>
      </c>
      <c r="E391" s="77" t="s">
        <v>560</v>
      </c>
      <c r="F391" s="77" t="s">
        <v>564</v>
      </c>
      <c r="G391" s="77" t="s">
        <v>561</v>
      </c>
      <c r="H391" s="77" t="s">
        <v>1433</v>
      </c>
      <c r="I391" s="77" t="s">
        <v>1434</v>
      </c>
      <c r="J391" s="77" t="s">
        <v>369</v>
      </c>
      <c r="K391" s="77">
        <f>VLOOKUP(A391 &amp; " - " &amp; B391, 'superadmin configuration'!A:C, 2, FALSE)</f>
        <v>1000</v>
      </c>
    </row>
    <row r="392" spans="1:11">
      <c r="A392" s="77" t="s">
        <v>515</v>
      </c>
      <c r="B392" s="77" t="s">
        <v>516</v>
      </c>
      <c r="C392" s="78">
        <v>45396.427083333336</v>
      </c>
      <c r="D392" s="77">
        <v>500</v>
      </c>
      <c r="E392" s="77" t="s">
        <v>560</v>
      </c>
      <c r="F392" s="77" t="s">
        <v>564</v>
      </c>
      <c r="G392" s="77" t="s">
        <v>561</v>
      </c>
      <c r="H392" s="77" t="s">
        <v>1435</v>
      </c>
      <c r="I392" s="77" t="s">
        <v>1436</v>
      </c>
      <c r="J392" s="77" t="s">
        <v>369</v>
      </c>
      <c r="K392" s="77">
        <f>VLOOKUP(A392 &amp; " - " &amp; B392, 'superadmin configuration'!A:C, 2, FALSE)</f>
        <v>1000</v>
      </c>
    </row>
    <row r="393" spans="1:11">
      <c r="A393" s="77" t="s">
        <v>381</v>
      </c>
      <c r="B393" s="77" t="s">
        <v>382</v>
      </c>
      <c r="C393" s="78">
        <v>45395.981944444444</v>
      </c>
      <c r="D393" s="77">
        <v>2000</v>
      </c>
      <c r="E393" s="77" t="s">
        <v>560</v>
      </c>
      <c r="F393" s="77" t="s">
        <v>361</v>
      </c>
      <c r="G393" s="77" t="s">
        <v>561</v>
      </c>
      <c r="H393" s="77" t="s">
        <v>1437</v>
      </c>
      <c r="I393" s="77" t="s">
        <v>1438</v>
      </c>
      <c r="J393" s="77" t="s">
        <v>1439</v>
      </c>
      <c r="K393" s="77">
        <f>VLOOKUP(A393 &amp; " - " &amp; B393, 'superadmin configuration'!A:C, 2, FALSE)</f>
        <v>1500</v>
      </c>
    </row>
    <row r="394" spans="1:11">
      <c r="A394" s="77" t="s">
        <v>381</v>
      </c>
      <c r="B394" s="77" t="s">
        <v>382</v>
      </c>
      <c r="C394" s="78">
        <v>45395.913888888892</v>
      </c>
      <c r="D394" s="77">
        <v>1000</v>
      </c>
      <c r="E394" s="77" t="s">
        <v>560</v>
      </c>
      <c r="F394" s="77" t="s">
        <v>564</v>
      </c>
      <c r="G394" s="77" t="s">
        <v>561</v>
      </c>
      <c r="H394" s="77" t="s">
        <v>1440</v>
      </c>
      <c r="I394" s="77" t="s">
        <v>1441</v>
      </c>
      <c r="J394" s="77" t="s">
        <v>369</v>
      </c>
      <c r="K394" s="77">
        <f>VLOOKUP(A394 &amp; " - " &amp; B394, 'superadmin configuration'!A:C, 2, FALSE)</f>
        <v>1500</v>
      </c>
    </row>
    <row r="395" spans="1:11">
      <c r="A395" s="77" t="s">
        <v>476</v>
      </c>
      <c r="B395" s="77" t="s">
        <v>476</v>
      </c>
      <c r="C395" s="78">
        <v>45395.811805555553</v>
      </c>
      <c r="D395" s="77">
        <v>500</v>
      </c>
      <c r="E395" s="77" t="s">
        <v>560</v>
      </c>
      <c r="F395" s="77" t="s">
        <v>361</v>
      </c>
      <c r="G395" s="77" t="s">
        <v>561</v>
      </c>
      <c r="H395" s="77" t="s">
        <v>1442</v>
      </c>
      <c r="I395" s="77" t="s">
        <v>1443</v>
      </c>
      <c r="J395" s="77" t="s">
        <v>369</v>
      </c>
      <c r="K395" s="77">
        <f>VLOOKUP(A395 &amp; " - " &amp; B395, 'superadmin configuration'!A:C, 2, FALSE)</f>
        <v>500</v>
      </c>
    </row>
    <row r="396" spans="1:11">
      <c r="A396" s="77" t="s">
        <v>559</v>
      </c>
      <c r="B396" s="77" t="s">
        <v>243</v>
      </c>
      <c r="C396" s="78">
        <v>45395.768750000003</v>
      </c>
      <c r="D396" s="77">
        <v>500</v>
      </c>
      <c r="E396" s="77" t="s">
        <v>560</v>
      </c>
      <c r="F396" s="77" t="s">
        <v>564</v>
      </c>
      <c r="G396" s="77" t="s">
        <v>561</v>
      </c>
      <c r="H396" s="77" t="s">
        <v>1444</v>
      </c>
      <c r="I396" s="77" t="s">
        <v>1445</v>
      </c>
      <c r="J396" s="77" t="s">
        <v>1446</v>
      </c>
      <c r="K396" s="77">
        <f>VLOOKUP(A396 &amp; " - " &amp; B396, 'superadmin configuration'!A:C, 2, FALSE)</f>
        <v>500</v>
      </c>
    </row>
    <row r="397" spans="1:11">
      <c r="A397" s="77" t="s">
        <v>641</v>
      </c>
      <c r="B397" s="77" t="s">
        <v>642</v>
      </c>
      <c r="C397" s="78">
        <v>45395.736805555556</v>
      </c>
      <c r="D397" s="77">
        <v>100</v>
      </c>
      <c r="E397" s="77" t="s">
        <v>560</v>
      </c>
      <c r="F397" s="77" t="s">
        <v>564</v>
      </c>
      <c r="G397" s="77" t="s">
        <v>561</v>
      </c>
      <c r="H397" s="77" t="s">
        <v>1447</v>
      </c>
      <c r="I397" s="77" t="s">
        <v>1448</v>
      </c>
      <c r="J397" s="77" t="s">
        <v>617</v>
      </c>
      <c r="K397" s="77">
        <f>VLOOKUP(A397 &amp; " - " &amp; B397, 'superadmin configuration'!A:C, 2, FALSE)</f>
        <v>1000</v>
      </c>
    </row>
    <row r="398" spans="1:11">
      <c r="A398" s="77" t="s">
        <v>412</v>
      </c>
      <c r="B398" s="77" t="s">
        <v>585</v>
      </c>
      <c r="C398" s="78">
        <v>45395.692361111112</v>
      </c>
      <c r="D398" s="77">
        <v>300</v>
      </c>
      <c r="E398" s="77" t="s">
        <v>560</v>
      </c>
      <c r="F398" s="77" t="s">
        <v>564</v>
      </c>
      <c r="G398" s="77" t="s">
        <v>561</v>
      </c>
      <c r="H398" s="77" t="s">
        <v>1449</v>
      </c>
      <c r="I398" s="77" t="s">
        <v>1450</v>
      </c>
      <c r="J398" s="77" t="s">
        <v>369</v>
      </c>
      <c r="K398" s="77">
        <f>VLOOKUP(A398 &amp; " - " &amp; B398, 'superadmin configuration'!A:C, 2, FALSE)</f>
        <v>300</v>
      </c>
    </row>
    <row r="399" spans="1:11">
      <c r="A399" s="77" t="s">
        <v>682</v>
      </c>
      <c r="B399" s="77" t="s">
        <v>683</v>
      </c>
      <c r="C399" s="78">
        <v>45395.609027777777</v>
      </c>
      <c r="D399" s="77">
        <v>500</v>
      </c>
      <c r="E399" s="77" t="s">
        <v>560</v>
      </c>
      <c r="F399" s="77" t="s">
        <v>564</v>
      </c>
      <c r="G399" s="77" t="s">
        <v>561</v>
      </c>
      <c r="H399" s="77" t="s">
        <v>1451</v>
      </c>
      <c r="I399" s="77" t="s">
        <v>1452</v>
      </c>
      <c r="J399" s="77" t="s">
        <v>1453</v>
      </c>
      <c r="K399" s="77">
        <f>VLOOKUP(A399 &amp; " - " &amp; B399, 'superadmin configuration'!A:C, 2, FALSE)</f>
        <v>1500</v>
      </c>
    </row>
    <row r="400" spans="1:11">
      <c r="A400" s="77" t="s">
        <v>515</v>
      </c>
      <c r="B400" s="77" t="s">
        <v>516</v>
      </c>
      <c r="C400" s="78">
        <v>45395.520833333336</v>
      </c>
      <c r="D400" s="77">
        <v>500</v>
      </c>
      <c r="E400" s="77" t="s">
        <v>560</v>
      </c>
      <c r="F400" s="77" t="s">
        <v>564</v>
      </c>
      <c r="G400" s="77" t="s">
        <v>561</v>
      </c>
      <c r="H400" s="77" t="s">
        <v>1454</v>
      </c>
      <c r="I400" s="77" t="s">
        <v>1455</v>
      </c>
      <c r="J400" s="77" t="s">
        <v>369</v>
      </c>
      <c r="K400" s="77">
        <f>VLOOKUP(A400 &amp; " - " &amp; B400, 'superadmin configuration'!A:C, 2, FALSE)</f>
        <v>1000</v>
      </c>
    </row>
    <row r="401" spans="1:11">
      <c r="A401" s="77" t="s">
        <v>567</v>
      </c>
      <c r="B401" s="77" t="s">
        <v>655</v>
      </c>
      <c r="C401" s="78">
        <v>45394.844444444447</v>
      </c>
      <c r="D401" s="77">
        <v>1000</v>
      </c>
      <c r="E401" s="77" t="s">
        <v>560</v>
      </c>
      <c r="F401" s="77" t="s">
        <v>564</v>
      </c>
      <c r="G401" s="77" t="s">
        <v>561</v>
      </c>
      <c r="H401" s="77" t="s">
        <v>1456</v>
      </c>
      <c r="I401" s="77" t="s">
        <v>1457</v>
      </c>
      <c r="J401" s="77" t="s">
        <v>369</v>
      </c>
      <c r="K401" s="77">
        <f>VLOOKUP(A401 &amp; " - " &amp; B401, 'superadmin configuration'!A:C, 2, FALSE)</f>
        <v>1000</v>
      </c>
    </row>
    <row r="402" spans="1:11">
      <c r="A402" s="77" t="s">
        <v>1261</v>
      </c>
      <c r="B402" s="77" t="s">
        <v>1262</v>
      </c>
      <c r="C402" s="78">
        <v>45394.835416666669</v>
      </c>
      <c r="D402" s="77">
        <v>1000</v>
      </c>
      <c r="E402" s="77" t="s">
        <v>560</v>
      </c>
      <c r="F402" s="77" t="s">
        <v>361</v>
      </c>
      <c r="G402" s="77" t="s">
        <v>561</v>
      </c>
      <c r="H402" s="77" t="s">
        <v>1458</v>
      </c>
      <c r="I402" s="77" t="s">
        <v>1459</v>
      </c>
      <c r="J402" s="77" t="s">
        <v>369</v>
      </c>
      <c r="K402" s="77">
        <f>VLOOKUP(A402 &amp; " - " &amp; B402, 'superadmin configuration'!A:C, 2, FALSE)</f>
        <v>500</v>
      </c>
    </row>
    <row r="403" spans="1:11">
      <c r="A403" s="77" t="s">
        <v>515</v>
      </c>
      <c r="B403" s="77" t="s">
        <v>516</v>
      </c>
      <c r="C403" s="78">
        <v>45394.817361111112</v>
      </c>
      <c r="D403" s="77">
        <v>400</v>
      </c>
      <c r="E403" s="77" t="s">
        <v>560</v>
      </c>
      <c r="F403" s="77" t="s">
        <v>564</v>
      </c>
      <c r="G403" s="77" t="s">
        <v>561</v>
      </c>
      <c r="H403" s="77" t="s">
        <v>1460</v>
      </c>
      <c r="I403" s="77" t="s">
        <v>1461</v>
      </c>
      <c r="J403" s="77" t="s">
        <v>369</v>
      </c>
      <c r="K403" s="77">
        <f>VLOOKUP(A403 &amp; " - " &amp; B403, 'superadmin configuration'!A:C, 2, FALSE)</f>
        <v>1000</v>
      </c>
    </row>
    <row r="404" spans="1:11">
      <c r="A404" s="77" t="s">
        <v>567</v>
      </c>
      <c r="B404" s="77" t="s">
        <v>655</v>
      </c>
      <c r="C404" s="78">
        <v>45394.72152777778</v>
      </c>
      <c r="D404" s="77">
        <v>500</v>
      </c>
      <c r="E404" s="77" t="s">
        <v>560</v>
      </c>
      <c r="F404" s="77" t="s">
        <v>564</v>
      </c>
      <c r="G404" s="77" t="s">
        <v>561</v>
      </c>
      <c r="H404" s="77" t="s">
        <v>1462</v>
      </c>
      <c r="I404" s="77" t="s">
        <v>1463</v>
      </c>
      <c r="J404" s="77" t="s">
        <v>369</v>
      </c>
      <c r="K404" s="77">
        <f>VLOOKUP(A404 &amp; " - " &amp; B404, 'superadmin configuration'!A:C, 2, FALSE)</f>
        <v>1000</v>
      </c>
    </row>
    <row r="405" spans="1:11">
      <c r="A405" s="77" t="s">
        <v>559</v>
      </c>
      <c r="B405" s="77" t="s">
        <v>189</v>
      </c>
      <c r="C405" s="78">
        <v>45394.609722222223</v>
      </c>
      <c r="D405" s="77">
        <v>300</v>
      </c>
      <c r="E405" s="77" t="s">
        <v>560</v>
      </c>
      <c r="F405" s="77" t="s">
        <v>564</v>
      </c>
      <c r="G405" s="77" t="s">
        <v>561</v>
      </c>
      <c r="H405" s="77" t="s">
        <v>1464</v>
      </c>
      <c r="I405" s="77" t="s">
        <v>1465</v>
      </c>
      <c r="J405" s="77" t="s">
        <v>1466</v>
      </c>
      <c r="K405" s="77">
        <f>VLOOKUP(A405 &amp; " - " &amp; B405, 'superadmin configuration'!A:C, 2, FALSE)</f>
        <v>500</v>
      </c>
    </row>
    <row r="406" spans="1:11">
      <c r="A406" s="77" t="s">
        <v>622</v>
      </c>
      <c r="B406" s="77" t="s">
        <v>623</v>
      </c>
      <c r="C406" s="78">
        <v>45394.584722222222</v>
      </c>
      <c r="D406" s="77">
        <v>500</v>
      </c>
      <c r="E406" s="77" t="s">
        <v>560</v>
      </c>
      <c r="F406" s="77" t="s">
        <v>564</v>
      </c>
      <c r="G406" s="77" t="s">
        <v>561</v>
      </c>
      <c r="H406" s="77" t="s">
        <v>1467</v>
      </c>
      <c r="I406" s="77" t="s">
        <v>1468</v>
      </c>
      <c r="J406" s="77" t="s">
        <v>369</v>
      </c>
      <c r="K406" s="77">
        <f>VLOOKUP(A406 &amp; " - " &amp; B406, 'superadmin configuration'!A:C, 2, FALSE)</f>
        <v>500</v>
      </c>
    </row>
    <row r="407" spans="1:11">
      <c r="A407" s="77" t="s">
        <v>826</v>
      </c>
      <c r="B407" s="77" t="s">
        <v>836</v>
      </c>
      <c r="C407" s="78">
        <v>45394.576388888891</v>
      </c>
      <c r="D407" s="77">
        <v>100</v>
      </c>
      <c r="E407" s="77" t="s">
        <v>560</v>
      </c>
      <c r="F407" s="77" t="s">
        <v>564</v>
      </c>
      <c r="G407" s="77" t="s">
        <v>561</v>
      </c>
      <c r="H407" s="77" t="s">
        <v>1469</v>
      </c>
      <c r="I407" s="77" t="s">
        <v>1470</v>
      </c>
      <c r="J407" s="77" t="s">
        <v>369</v>
      </c>
      <c r="K407" s="77">
        <f>VLOOKUP(A407 &amp; " - " &amp; B407, 'superadmin configuration'!A:C, 2, FALSE)</f>
        <v>500</v>
      </c>
    </row>
    <row r="408" spans="1:11">
      <c r="A408" s="77" t="s">
        <v>567</v>
      </c>
      <c r="B408" s="77" t="s">
        <v>655</v>
      </c>
      <c r="C408" s="78">
        <v>45394.5625</v>
      </c>
      <c r="D408" s="77">
        <v>500</v>
      </c>
      <c r="E408" s="77" t="s">
        <v>560</v>
      </c>
      <c r="F408" s="77" t="s">
        <v>564</v>
      </c>
      <c r="G408" s="77" t="s">
        <v>561</v>
      </c>
      <c r="H408" s="77" t="s">
        <v>1471</v>
      </c>
      <c r="I408" s="77" t="s">
        <v>1472</v>
      </c>
      <c r="J408" s="77" t="s">
        <v>369</v>
      </c>
      <c r="K408" s="77">
        <f>VLOOKUP(A408 &amp; " - " &amp; B408, 'superadmin configuration'!A:C, 2, FALSE)</f>
        <v>1000</v>
      </c>
    </row>
    <row r="409" spans="1:11">
      <c r="A409" s="77" t="s">
        <v>826</v>
      </c>
      <c r="B409" s="77" t="s">
        <v>836</v>
      </c>
      <c r="C409" s="78">
        <v>45394.561111111114</v>
      </c>
      <c r="D409" s="77">
        <v>100</v>
      </c>
      <c r="E409" s="77" t="s">
        <v>560</v>
      </c>
      <c r="F409" s="77" t="s">
        <v>564</v>
      </c>
      <c r="G409" s="77" t="s">
        <v>561</v>
      </c>
      <c r="H409" s="77" t="s">
        <v>1473</v>
      </c>
      <c r="I409" s="77" t="s">
        <v>1474</v>
      </c>
      <c r="J409" s="77" t="s">
        <v>369</v>
      </c>
      <c r="K409" s="77">
        <f>VLOOKUP(A409 &amp; " - " &amp; B409, 'superadmin configuration'!A:C, 2, FALSE)</f>
        <v>500</v>
      </c>
    </row>
    <row r="410" spans="1:11">
      <c r="A410" s="77" t="s">
        <v>826</v>
      </c>
      <c r="B410" s="77" t="s">
        <v>884</v>
      </c>
      <c r="C410" s="78">
        <v>45394.55972222222</v>
      </c>
      <c r="D410" s="77">
        <v>100</v>
      </c>
      <c r="E410" s="77" t="s">
        <v>560</v>
      </c>
      <c r="F410" s="77" t="s">
        <v>361</v>
      </c>
      <c r="G410" s="77" t="s">
        <v>561</v>
      </c>
      <c r="H410" s="77" t="s">
        <v>1475</v>
      </c>
      <c r="I410" s="77" t="s">
        <v>1476</v>
      </c>
      <c r="J410" s="77" t="s">
        <v>369</v>
      </c>
      <c r="K410" s="77">
        <f>VLOOKUP(A410 &amp; " - " &amp; B410, 'superadmin configuration'!A:C, 2, FALSE)</f>
        <v>1000</v>
      </c>
    </row>
    <row r="411" spans="1:11">
      <c r="A411" s="77" t="s">
        <v>567</v>
      </c>
      <c r="B411" s="77" t="s">
        <v>568</v>
      </c>
      <c r="C411" s="78">
        <v>45394.559027777781</v>
      </c>
      <c r="D411" s="77">
        <v>1000</v>
      </c>
      <c r="E411" s="77" t="s">
        <v>560</v>
      </c>
      <c r="F411" s="77" t="s">
        <v>564</v>
      </c>
      <c r="G411" s="77" t="s">
        <v>561</v>
      </c>
      <c r="H411" s="77" t="s">
        <v>1477</v>
      </c>
      <c r="I411" s="77" t="s">
        <v>1478</v>
      </c>
      <c r="J411" s="77" t="s">
        <v>369</v>
      </c>
      <c r="K411" s="77">
        <f>VLOOKUP(A411 &amp; " - " &amp; B411, 'superadmin configuration'!A:C, 2, FALSE)</f>
        <v>500</v>
      </c>
    </row>
    <row r="412" spans="1:11">
      <c r="A412" s="77" t="s">
        <v>567</v>
      </c>
      <c r="B412" s="77" t="s">
        <v>568</v>
      </c>
      <c r="C412" s="78">
        <v>45394.494444444441</v>
      </c>
      <c r="D412" s="77">
        <v>500</v>
      </c>
      <c r="E412" s="77" t="s">
        <v>560</v>
      </c>
      <c r="F412" s="77" t="s">
        <v>564</v>
      </c>
      <c r="G412" s="77" t="s">
        <v>561</v>
      </c>
      <c r="H412" s="77" t="s">
        <v>1479</v>
      </c>
      <c r="I412" s="77" t="s">
        <v>1480</v>
      </c>
      <c r="J412" s="77" t="s">
        <v>369</v>
      </c>
      <c r="K412" s="77">
        <f>VLOOKUP(A412 &amp; " - " &amp; B412, 'superadmin configuration'!A:C, 2, FALSE)</f>
        <v>500</v>
      </c>
    </row>
    <row r="413" spans="1:11">
      <c r="A413" s="77" t="s">
        <v>559</v>
      </c>
      <c r="B413" s="77" t="s">
        <v>313</v>
      </c>
      <c r="C413" s="78">
        <v>45394.490277777775</v>
      </c>
      <c r="D413" s="77">
        <v>1000</v>
      </c>
      <c r="E413" s="77" t="s">
        <v>560</v>
      </c>
      <c r="F413" s="77" t="s">
        <v>564</v>
      </c>
      <c r="G413" s="77" t="s">
        <v>561</v>
      </c>
      <c r="H413" s="77" t="s">
        <v>1481</v>
      </c>
      <c r="I413" s="77" t="s">
        <v>1482</v>
      </c>
      <c r="J413" s="77" t="s">
        <v>1483</v>
      </c>
      <c r="K413" s="77">
        <f>VLOOKUP(A413 &amp; " - " &amp; B413, 'superadmin configuration'!A:C, 2, FALSE)</f>
        <v>1000</v>
      </c>
    </row>
    <row r="414" spans="1:11">
      <c r="A414" s="77" t="s">
        <v>559</v>
      </c>
      <c r="B414" s="77" t="s">
        <v>313</v>
      </c>
      <c r="C414" s="78">
        <v>45394.484027777777</v>
      </c>
      <c r="D414" s="77">
        <v>500</v>
      </c>
      <c r="E414" s="77" t="s">
        <v>560</v>
      </c>
      <c r="F414" s="77" t="s">
        <v>564</v>
      </c>
      <c r="G414" s="77" t="s">
        <v>561</v>
      </c>
      <c r="H414" s="77" t="s">
        <v>1484</v>
      </c>
      <c r="I414" s="77" t="s">
        <v>1485</v>
      </c>
      <c r="J414" s="77" t="s">
        <v>369</v>
      </c>
      <c r="K414" s="77">
        <f>VLOOKUP(A414 &amp; " - " &amp; B414, 'superadmin configuration'!A:C, 2, FALSE)</f>
        <v>1000</v>
      </c>
    </row>
    <row r="415" spans="1:11">
      <c r="A415" s="77" t="s">
        <v>710</v>
      </c>
      <c r="B415" s="77" t="s">
        <v>710</v>
      </c>
      <c r="C415" s="78">
        <v>45393.907638888886</v>
      </c>
      <c r="D415" s="77">
        <v>3000</v>
      </c>
      <c r="E415" s="77" t="s">
        <v>560</v>
      </c>
      <c r="F415" s="77" t="s">
        <v>361</v>
      </c>
      <c r="G415" s="77" t="s">
        <v>561</v>
      </c>
      <c r="H415" s="77" t="s">
        <v>1486</v>
      </c>
      <c r="I415" s="77" t="s">
        <v>1487</v>
      </c>
      <c r="J415" s="77" t="s">
        <v>1488</v>
      </c>
      <c r="K415" s="77">
        <f>VLOOKUP(A415 &amp; " - " &amp; B415, 'superadmin configuration'!A:C, 2, FALSE)</f>
        <v>2000</v>
      </c>
    </row>
    <row r="416" spans="1:11">
      <c r="A416" s="77" t="s">
        <v>567</v>
      </c>
      <c r="B416" s="77" t="s">
        <v>568</v>
      </c>
      <c r="C416" s="78">
        <v>45393.804166666669</v>
      </c>
      <c r="D416" s="77">
        <v>500</v>
      </c>
      <c r="E416" s="77" t="s">
        <v>560</v>
      </c>
      <c r="F416" s="77" t="s">
        <v>564</v>
      </c>
      <c r="G416" s="77" t="s">
        <v>561</v>
      </c>
      <c r="H416" s="77" t="s">
        <v>1489</v>
      </c>
      <c r="I416" s="77" t="s">
        <v>1490</v>
      </c>
      <c r="J416" s="77" t="s">
        <v>369</v>
      </c>
      <c r="K416" s="77">
        <f>VLOOKUP(A416 &amp; " - " &amp; B416, 'superadmin configuration'!A:C, 2, FALSE)</f>
        <v>500</v>
      </c>
    </row>
    <row r="417" spans="1:11">
      <c r="A417" s="77" t="s">
        <v>559</v>
      </c>
      <c r="B417" s="77" t="s">
        <v>337</v>
      </c>
      <c r="C417" s="78">
        <v>45393.729861111111</v>
      </c>
      <c r="D417" s="77">
        <v>1000</v>
      </c>
      <c r="E417" s="77" t="s">
        <v>560</v>
      </c>
      <c r="F417" s="77" t="s">
        <v>564</v>
      </c>
      <c r="G417" s="77" t="s">
        <v>614</v>
      </c>
      <c r="H417" s="77" t="s">
        <v>1491</v>
      </c>
      <c r="I417" s="77" t="s">
        <v>1492</v>
      </c>
      <c r="J417" s="77" t="s">
        <v>369</v>
      </c>
      <c r="K417" s="77">
        <f>VLOOKUP(A417 &amp; " - " &amp; B417, 'superadmin configuration'!A:C, 2, FALSE)</f>
        <v>500</v>
      </c>
    </row>
    <row r="418" spans="1:11">
      <c r="A418" s="77" t="s">
        <v>1493</v>
      </c>
      <c r="B418" s="77" t="s">
        <v>1494</v>
      </c>
      <c r="C418" s="78">
        <v>45393.613888888889</v>
      </c>
      <c r="D418" s="77">
        <v>100</v>
      </c>
      <c r="E418" s="77" t="s">
        <v>560</v>
      </c>
      <c r="F418" s="77" t="s">
        <v>564</v>
      </c>
      <c r="G418" s="77" t="s">
        <v>561</v>
      </c>
      <c r="H418" s="77" t="s">
        <v>1495</v>
      </c>
      <c r="I418" s="77" t="s">
        <v>1496</v>
      </c>
      <c r="J418" s="77" t="s">
        <v>891</v>
      </c>
      <c r="K418" s="77">
        <f>VLOOKUP(A418 &amp; " - " &amp; B418, 'superadmin configuration'!A:C, 2, FALSE)</f>
        <v>0</v>
      </c>
    </row>
    <row r="419" spans="1:11">
      <c r="A419" s="77" t="s">
        <v>567</v>
      </c>
      <c r="B419" s="77" t="s">
        <v>655</v>
      </c>
      <c r="C419" s="78">
        <v>45393.566666666666</v>
      </c>
      <c r="D419" s="77">
        <v>1000</v>
      </c>
      <c r="E419" s="77" t="s">
        <v>560</v>
      </c>
      <c r="F419" s="77" t="s">
        <v>564</v>
      </c>
      <c r="G419" s="77" t="s">
        <v>561</v>
      </c>
      <c r="H419" s="77" t="s">
        <v>1497</v>
      </c>
      <c r="I419" s="77" t="s">
        <v>1498</v>
      </c>
      <c r="J419" s="77" t="s">
        <v>369</v>
      </c>
      <c r="K419" s="77">
        <f>VLOOKUP(A419 &amp; " - " &amp; B419, 'superadmin configuration'!A:C, 2, FALSE)</f>
        <v>1000</v>
      </c>
    </row>
    <row r="420" spans="1:11">
      <c r="A420" s="77" t="s">
        <v>567</v>
      </c>
      <c r="B420" s="77" t="s">
        <v>655</v>
      </c>
      <c r="C420" s="78">
        <v>45393.434027777781</v>
      </c>
      <c r="D420" s="77">
        <v>500</v>
      </c>
      <c r="E420" s="77" t="s">
        <v>560</v>
      </c>
      <c r="F420" s="77" t="s">
        <v>564</v>
      </c>
      <c r="G420" s="77" t="s">
        <v>561</v>
      </c>
      <c r="H420" s="77" t="s">
        <v>1499</v>
      </c>
      <c r="I420" s="77" t="s">
        <v>1500</v>
      </c>
      <c r="J420" s="77" t="s">
        <v>369</v>
      </c>
      <c r="K420" s="77">
        <f>VLOOKUP(A420 &amp; " - " &amp; B420, 'superadmin configuration'!A:C, 2, FALSE)</f>
        <v>1000</v>
      </c>
    </row>
    <row r="421" spans="1:11">
      <c r="A421" s="77" t="s">
        <v>504</v>
      </c>
      <c r="B421" s="77" t="s">
        <v>1501</v>
      </c>
      <c r="C421" s="78">
        <v>45393.430555555555</v>
      </c>
      <c r="D421" s="77">
        <v>500</v>
      </c>
      <c r="E421" s="77" t="s">
        <v>560</v>
      </c>
      <c r="F421" s="77" t="s">
        <v>361</v>
      </c>
      <c r="G421" s="77" t="s">
        <v>561</v>
      </c>
      <c r="H421" s="77" t="s">
        <v>1502</v>
      </c>
      <c r="I421" s="77" t="s">
        <v>1503</v>
      </c>
      <c r="J421" s="77" t="s">
        <v>1504</v>
      </c>
      <c r="K421" s="77">
        <f>VLOOKUP(A421 &amp; " - " &amp; B421, 'superadmin configuration'!A:C, 2, FALSE)</f>
        <v>500</v>
      </c>
    </row>
    <row r="422" spans="1:11">
      <c r="A422" s="77" t="s">
        <v>826</v>
      </c>
      <c r="B422" s="77" t="s">
        <v>836</v>
      </c>
      <c r="C422" s="78">
        <v>45393.426388888889</v>
      </c>
      <c r="D422" s="77">
        <v>500</v>
      </c>
      <c r="E422" s="77" t="s">
        <v>560</v>
      </c>
      <c r="F422" s="77" t="s">
        <v>564</v>
      </c>
      <c r="G422" s="77" t="s">
        <v>561</v>
      </c>
      <c r="H422" s="77" t="s">
        <v>1505</v>
      </c>
      <c r="I422" s="77" t="s">
        <v>1506</v>
      </c>
      <c r="J422" s="77" t="s">
        <v>1507</v>
      </c>
      <c r="K422" s="77">
        <f>VLOOKUP(A422 &amp; " - " &amp; B422, 'superadmin configuration'!A:C, 2, FALSE)</f>
        <v>500</v>
      </c>
    </row>
    <row r="423" spans="1:11">
      <c r="A423" s="77" t="s">
        <v>596</v>
      </c>
      <c r="B423" s="77" t="s">
        <v>128</v>
      </c>
      <c r="C423" s="78">
        <v>45392.9375</v>
      </c>
      <c r="D423" s="77">
        <v>2000</v>
      </c>
      <c r="E423" s="77" t="s">
        <v>560</v>
      </c>
      <c r="F423" s="77" t="s">
        <v>564</v>
      </c>
      <c r="G423" s="77" t="s">
        <v>561</v>
      </c>
      <c r="H423" s="77" t="s">
        <v>1508</v>
      </c>
      <c r="I423" s="77" t="s">
        <v>1509</v>
      </c>
      <c r="J423" s="77" t="s">
        <v>369</v>
      </c>
      <c r="K423" s="77">
        <f>VLOOKUP(A423 &amp; " - " &amp; B423, 'superadmin configuration'!A:C, 2, FALSE)</f>
        <v>2000</v>
      </c>
    </row>
    <row r="424" spans="1:11">
      <c r="A424" s="77" t="s">
        <v>596</v>
      </c>
      <c r="B424" s="77" t="s">
        <v>783</v>
      </c>
      <c r="C424" s="78">
        <v>45392.896527777775</v>
      </c>
      <c r="D424" s="77">
        <v>1000</v>
      </c>
      <c r="E424" s="77" t="s">
        <v>560</v>
      </c>
      <c r="F424" s="77" t="s">
        <v>361</v>
      </c>
      <c r="G424" s="77" t="s">
        <v>561</v>
      </c>
      <c r="H424" s="77" t="s">
        <v>1510</v>
      </c>
      <c r="I424" s="77" t="s">
        <v>1511</v>
      </c>
      <c r="J424" s="77" t="s">
        <v>369</v>
      </c>
      <c r="K424" s="77">
        <f>VLOOKUP(A424 &amp; " - " &amp; B424, 'superadmin configuration'!A:C, 2, FALSE)</f>
        <v>1500</v>
      </c>
    </row>
    <row r="425" spans="1:11">
      <c r="A425" s="77" t="s">
        <v>515</v>
      </c>
      <c r="B425" s="77" t="s">
        <v>516</v>
      </c>
      <c r="C425" s="78">
        <v>45392.836111111108</v>
      </c>
      <c r="D425" s="77">
        <v>500</v>
      </c>
      <c r="E425" s="77" t="s">
        <v>560</v>
      </c>
      <c r="F425" s="77" t="s">
        <v>564</v>
      </c>
      <c r="G425" s="77" t="s">
        <v>561</v>
      </c>
      <c r="H425" s="77" t="s">
        <v>1512</v>
      </c>
      <c r="I425" s="77" t="s">
        <v>1513</v>
      </c>
      <c r="J425" s="77" t="s">
        <v>369</v>
      </c>
      <c r="K425" s="77">
        <f>VLOOKUP(A425 &amp; " - " &amp; B425, 'superadmin configuration'!A:C, 2, FALSE)</f>
        <v>1000</v>
      </c>
    </row>
    <row r="426" spans="1:11">
      <c r="A426" s="77" t="s">
        <v>412</v>
      </c>
      <c r="B426" s="77" t="s">
        <v>1327</v>
      </c>
      <c r="C426" s="78">
        <v>45392.785416666666</v>
      </c>
      <c r="D426" s="77">
        <v>300</v>
      </c>
      <c r="E426" s="77" t="s">
        <v>560</v>
      </c>
      <c r="F426" s="77" t="s">
        <v>564</v>
      </c>
      <c r="G426" s="77" t="s">
        <v>561</v>
      </c>
      <c r="H426" s="77" t="s">
        <v>1514</v>
      </c>
      <c r="I426" s="77" t="s">
        <v>1515</v>
      </c>
      <c r="J426" s="77" t="s">
        <v>369</v>
      </c>
      <c r="K426" s="77">
        <f>VLOOKUP(A426 &amp; " - " &amp; B426, 'superadmin configuration'!A:C, 2, FALSE)</f>
        <v>300</v>
      </c>
    </row>
    <row r="427" spans="1:11">
      <c r="A427" s="77" t="s">
        <v>559</v>
      </c>
      <c r="B427" s="77" t="s">
        <v>243</v>
      </c>
      <c r="C427" s="78">
        <v>45392.736111111109</v>
      </c>
      <c r="D427" s="77">
        <v>100</v>
      </c>
      <c r="E427" s="77" t="s">
        <v>560</v>
      </c>
      <c r="F427" s="77" t="s">
        <v>564</v>
      </c>
      <c r="G427" s="77" t="s">
        <v>561</v>
      </c>
      <c r="H427" s="77" t="s">
        <v>1516</v>
      </c>
      <c r="I427" s="77" t="s">
        <v>1517</v>
      </c>
      <c r="J427" s="77" t="s">
        <v>617</v>
      </c>
      <c r="K427" s="77">
        <f>VLOOKUP(A427 &amp; " - " &amp; B427, 'superadmin configuration'!A:C, 2, FALSE)</f>
        <v>500</v>
      </c>
    </row>
    <row r="428" spans="1:11">
      <c r="A428" s="77" t="s">
        <v>369</v>
      </c>
      <c r="B428" s="77" t="s">
        <v>369</v>
      </c>
      <c r="C428" s="78">
        <v>45392.734722222223</v>
      </c>
      <c r="D428" s="77">
        <v>100</v>
      </c>
      <c r="E428" s="77" t="s">
        <v>560</v>
      </c>
      <c r="F428" s="77" t="s">
        <v>564</v>
      </c>
      <c r="G428" s="77" t="s">
        <v>561</v>
      </c>
      <c r="H428" s="77" t="s">
        <v>1518</v>
      </c>
      <c r="I428" s="77" t="s">
        <v>1519</v>
      </c>
      <c r="J428" s="77" t="s">
        <v>617</v>
      </c>
      <c r="K428" s="77">
        <f>VLOOKUP(A428 &amp; " - " &amp; B428, 'superadmin configuration'!A:C, 2, FALSE)</f>
        <v>300</v>
      </c>
    </row>
    <row r="429" spans="1:11">
      <c r="A429" s="77" t="s">
        <v>369</v>
      </c>
      <c r="B429" s="77" t="s">
        <v>369</v>
      </c>
      <c r="C429" s="78">
        <v>45392.725694444445</v>
      </c>
      <c r="D429" s="77">
        <v>100</v>
      </c>
      <c r="E429" s="77" t="s">
        <v>560</v>
      </c>
      <c r="F429" s="77" t="s">
        <v>564</v>
      </c>
      <c r="G429" s="77" t="s">
        <v>561</v>
      </c>
      <c r="H429" s="77" t="s">
        <v>1520</v>
      </c>
      <c r="I429" s="77" t="s">
        <v>1521</v>
      </c>
      <c r="J429" s="77" t="s">
        <v>617</v>
      </c>
      <c r="K429" s="77">
        <f>VLOOKUP(A429 &amp; " - " &amp; B429, 'superadmin configuration'!A:C, 2, FALSE)</f>
        <v>300</v>
      </c>
    </row>
    <row r="430" spans="1:11">
      <c r="A430" s="77" t="s">
        <v>826</v>
      </c>
      <c r="B430" s="77" t="s">
        <v>884</v>
      </c>
      <c r="C430" s="78">
        <v>45392.71875</v>
      </c>
      <c r="D430" s="77">
        <v>100</v>
      </c>
      <c r="E430" s="77" t="s">
        <v>560</v>
      </c>
      <c r="F430" s="77" t="s">
        <v>361</v>
      </c>
      <c r="G430" s="77" t="s">
        <v>561</v>
      </c>
      <c r="H430" s="77" t="s">
        <v>1522</v>
      </c>
      <c r="I430" s="77" t="s">
        <v>1523</v>
      </c>
      <c r="J430" s="77" t="s">
        <v>369</v>
      </c>
      <c r="K430" s="77">
        <f>VLOOKUP(A430 &amp; " - " &amp; B430, 'superadmin configuration'!A:C, 2, FALSE)</f>
        <v>1000</v>
      </c>
    </row>
    <row r="431" spans="1:11">
      <c r="A431" s="77" t="s">
        <v>826</v>
      </c>
      <c r="B431" s="77" t="s">
        <v>836</v>
      </c>
      <c r="C431" s="78">
        <v>45392.716666666667</v>
      </c>
      <c r="D431" s="77">
        <v>100</v>
      </c>
      <c r="E431" s="77" t="s">
        <v>560</v>
      </c>
      <c r="F431" s="77" t="s">
        <v>361</v>
      </c>
      <c r="G431" s="77" t="s">
        <v>561</v>
      </c>
      <c r="H431" s="77" t="s">
        <v>1524</v>
      </c>
      <c r="I431" s="77" t="s">
        <v>1525</v>
      </c>
      <c r="J431" s="77" t="s">
        <v>369</v>
      </c>
      <c r="K431" s="77">
        <f>VLOOKUP(A431 &amp; " - " &amp; B431, 'superadmin configuration'!A:C, 2, FALSE)</f>
        <v>500</v>
      </c>
    </row>
    <row r="432" spans="1:11">
      <c r="A432" s="77" t="s">
        <v>559</v>
      </c>
      <c r="B432" s="77" t="s">
        <v>1526</v>
      </c>
      <c r="C432" s="78">
        <v>45392.711111111108</v>
      </c>
      <c r="D432" s="77">
        <v>100</v>
      </c>
      <c r="E432" s="77" t="s">
        <v>560</v>
      </c>
      <c r="F432" s="77" t="s">
        <v>564</v>
      </c>
      <c r="G432" s="77" t="s">
        <v>1014</v>
      </c>
      <c r="H432" s="77" t="s">
        <v>1527</v>
      </c>
      <c r="I432" s="77" t="s">
        <v>1528</v>
      </c>
      <c r="J432" s="77" t="s">
        <v>369</v>
      </c>
      <c r="K432" s="77">
        <f>VLOOKUP(A432 &amp; " - " &amp; B432, 'superadmin configuration'!A:C, 2, FALSE)</f>
        <v>0</v>
      </c>
    </row>
    <row r="433" spans="1:11">
      <c r="A433" s="77" t="s">
        <v>1493</v>
      </c>
      <c r="B433" s="77" t="s">
        <v>1494</v>
      </c>
      <c r="C433" s="78">
        <v>45392.626388888886</v>
      </c>
      <c r="D433" s="77">
        <v>100</v>
      </c>
      <c r="E433" s="77" t="s">
        <v>560</v>
      </c>
      <c r="F433" s="77" t="s">
        <v>564</v>
      </c>
      <c r="G433" s="77" t="s">
        <v>1014</v>
      </c>
      <c r="H433" s="77" t="s">
        <v>1529</v>
      </c>
      <c r="I433" s="77" t="s">
        <v>1530</v>
      </c>
      <c r="J433" s="77" t="s">
        <v>891</v>
      </c>
      <c r="K433" s="77">
        <f>VLOOKUP(A433 &amp; " - " &amp; B433, 'superadmin configuration'!A:C, 2, FALSE)</f>
        <v>0</v>
      </c>
    </row>
    <row r="434" spans="1:11">
      <c r="A434" s="77" t="s">
        <v>826</v>
      </c>
      <c r="B434" s="77" t="s">
        <v>884</v>
      </c>
      <c r="C434" s="78">
        <v>45392.561111111114</v>
      </c>
      <c r="D434" s="77">
        <v>100</v>
      </c>
      <c r="E434" s="77" t="s">
        <v>560</v>
      </c>
      <c r="F434" s="77" t="s">
        <v>361</v>
      </c>
      <c r="G434" s="77" t="s">
        <v>561</v>
      </c>
      <c r="H434" s="77" t="s">
        <v>1531</v>
      </c>
      <c r="I434" s="77" t="s">
        <v>1532</v>
      </c>
      <c r="J434" s="77" t="s">
        <v>369</v>
      </c>
      <c r="K434" s="77">
        <f>VLOOKUP(A434 &amp; " - " &amp; B434, 'superadmin configuration'!A:C, 2, FALSE)</f>
        <v>1000</v>
      </c>
    </row>
    <row r="435" spans="1:11">
      <c r="A435" s="77" t="s">
        <v>567</v>
      </c>
      <c r="B435" s="77" t="s">
        <v>655</v>
      </c>
      <c r="C435" s="78">
        <v>45392.560416666667</v>
      </c>
      <c r="D435" s="77">
        <v>500</v>
      </c>
      <c r="E435" s="77" t="s">
        <v>560</v>
      </c>
      <c r="F435" s="77" t="s">
        <v>361</v>
      </c>
      <c r="G435" s="77" t="s">
        <v>561</v>
      </c>
      <c r="H435" s="77" t="s">
        <v>1533</v>
      </c>
      <c r="I435" s="77" t="s">
        <v>1534</v>
      </c>
      <c r="J435" s="77" t="s">
        <v>369</v>
      </c>
      <c r="K435" s="77">
        <f>VLOOKUP(A435 &amp; " - " &amp; B435, 'superadmin configuration'!A:C, 2, FALSE)</f>
        <v>1000</v>
      </c>
    </row>
    <row r="436" spans="1:11">
      <c r="A436" s="77" t="s">
        <v>826</v>
      </c>
      <c r="B436" s="77" t="s">
        <v>836</v>
      </c>
      <c r="C436" s="78">
        <v>45392.542361111111</v>
      </c>
      <c r="D436" s="77">
        <v>100</v>
      </c>
      <c r="E436" s="77" t="s">
        <v>560</v>
      </c>
      <c r="F436" s="77" t="s">
        <v>361</v>
      </c>
      <c r="G436" s="77" t="s">
        <v>561</v>
      </c>
      <c r="H436" s="77" t="s">
        <v>1535</v>
      </c>
      <c r="I436" s="77" t="s">
        <v>1536</v>
      </c>
      <c r="J436" s="77" t="s">
        <v>1537</v>
      </c>
      <c r="K436" s="77">
        <f>VLOOKUP(A436 &amp; " - " &amp; B436, 'superadmin configuration'!A:C, 2, FALSE)</f>
        <v>500</v>
      </c>
    </row>
    <row r="437" spans="1:11">
      <c r="A437" s="77" t="s">
        <v>1493</v>
      </c>
      <c r="B437" s="77" t="s">
        <v>1538</v>
      </c>
      <c r="C437" s="78">
        <v>45392.513888888891</v>
      </c>
      <c r="D437" s="77">
        <v>100</v>
      </c>
      <c r="E437" s="77" t="s">
        <v>560</v>
      </c>
      <c r="F437" s="77" t="s">
        <v>564</v>
      </c>
      <c r="G437" s="77" t="s">
        <v>561</v>
      </c>
      <c r="H437" s="77" t="s">
        <v>1539</v>
      </c>
      <c r="I437" s="77" t="s">
        <v>1540</v>
      </c>
      <c r="J437" s="77" t="s">
        <v>617</v>
      </c>
      <c r="K437" s="77">
        <f>VLOOKUP(A437 &amp; " - " &amp; B437, 'superadmin configuration'!A:C, 2, FALSE)</f>
        <v>0</v>
      </c>
    </row>
    <row r="438" spans="1:11">
      <c r="A438" s="77" t="s">
        <v>710</v>
      </c>
      <c r="B438" s="77" t="s">
        <v>710</v>
      </c>
      <c r="C438" s="78">
        <v>45392.003472222219</v>
      </c>
      <c r="D438" s="77">
        <v>1000</v>
      </c>
      <c r="E438" s="77" t="s">
        <v>560</v>
      </c>
      <c r="F438" s="77" t="s">
        <v>564</v>
      </c>
      <c r="G438" s="77" t="s">
        <v>561</v>
      </c>
      <c r="H438" s="77" t="s">
        <v>1541</v>
      </c>
      <c r="I438" s="77" t="s">
        <v>1542</v>
      </c>
      <c r="J438" s="77" t="s">
        <v>369</v>
      </c>
      <c r="K438" s="77">
        <f>VLOOKUP(A438 &amp; " - " &amp; B438, 'superadmin configuration'!A:C, 2, FALSE)</f>
        <v>2000</v>
      </c>
    </row>
    <row r="439" spans="1:11">
      <c r="A439" s="77" t="s">
        <v>596</v>
      </c>
      <c r="B439" s="77" t="s">
        <v>128</v>
      </c>
      <c r="C439" s="78">
        <v>45391.890277777777</v>
      </c>
      <c r="D439" s="77">
        <v>10000</v>
      </c>
      <c r="E439" s="77" t="s">
        <v>560</v>
      </c>
      <c r="F439" s="77" t="s">
        <v>361</v>
      </c>
      <c r="G439" s="77" t="s">
        <v>561</v>
      </c>
      <c r="H439" s="77" t="s">
        <v>1543</v>
      </c>
      <c r="I439" s="77" t="s">
        <v>1544</v>
      </c>
      <c r="J439" s="77" t="s">
        <v>369</v>
      </c>
      <c r="K439" s="77">
        <f>VLOOKUP(A439 &amp; " - " &amp; B439, 'superadmin configuration'!A:C, 2, FALSE)</f>
        <v>2000</v>
      </c>
    </row>
    <row r="440" spans="1:11">
      <c r="A440" s="77" t="s">
        <v>471</v>
      </c>
      <c r="B440" s="77" t="s">
        <v>472</v>
      </c>
      <c r="C440" s="78">
        <v>45391.716666666667</v>
      </c>
      <c r="D440" s="77">
        <v>1555</v>
      </c>
      <c r="E440" s="77" t="s">
        <v>560</v>
      </c>
      <c r="F440" s="77" t="s">
        <v>564</v>
      </c>
      <c r="G440" s="77" t="s">
        <v>561</v>
      </c>
      <c r="H440" s="77" t="s">
        <v>1545</v>
      </c>
      <c r="I440" s="77" t="s">
        <v>1546</v>
      </c>
      <c r="J440" s="77" t="s">
        <v>369</v>
      </c>
      <c r="K440" s="77">
        <f>VLOOKUP(A440 &amp; " - " &amp; B440, 'superadmin configuration'!A:C, 2, FALSE)</f>
        <v>1000</v>
      </c>
    </row>
    <row r="441" spans="1:11">
      <c r="A441" s="77" t="s">
        <v>559</v>
      </c>
      <c r="B441" s="77" t="s">
        <v>184</v>
      </c>
      <c r="C441" s="78">
        <v>45391.686805555553</v>
      </c>
      <c r="D441" s="77">
        <v>600</v>
      </c>
      <c r="E441" s="77" t="s">
        <v>560</v>
      </c>
      <c r="F441" s="77" t="s">
        <v>361</v>
      </c>
      <c r="G441" s="77" t="s">
        <v>561</v>
      </c>
      <c r="H441" s="77" t="s">
        <v>1547</v>
      </c>
      <c r="I441" s="77" t="s">
        <v>1548</v>
      </c>
      <c r="J441" s="77" t="s">
        <v>369</v>
      </c>
      <c r="K441" s="77">
        <f>VLOOKUP(A441 &amp; " - " &amp; B441, 'superadmin configuration'!A:C, 2, FALSE)</f>
        <v>420</v>
      </c>
    </row>
    <row r="442" spans="1:11">
      <c r="A442" s="77" t="s">
        <v>559</v>
      </c>
      <c r="B442" s="77" t="s">
        <v>243</v>
      </c>
      <c r="C442" s="78">
        <v>45391.656944444447</v>
      </c>
      <c r="D442" s="77">
        <v>1000</v>
      </c>
      <c r="E442" s="77" t="s">
        <v>560</v>
      </c>
      <c r="F442" s="77" t="s">
        <v>564</v>
      </c>
      <c r="G442" s="77" t="s">
        <v>561</v>
      </c>
      <c r="H442" s="77" t="s">
        <v>1549</v>
      </c>
      <c r="I442" s="77" t="s">
        <v>1550</v>
      </c>
      <c r="J442" s="77" t="s">
        <v>369</v>
      </c>
      <c r="K442" s="77">
        <f>VLOOKUP(A442 &amp; " - " &amp; B442, 'superadmin configuration'!A:C, 2, FALSE)</f>
        <v>500</v>
      </c>
    </row>
    <row r="443" spans="1:11">
      <c r="A443" s="77" t="s">
        <v>559</v>
      </c>
      <c r="B443" s="77" t="s">
        <v>243</v>
      </c>
      <c r="C443" s="78">
        <v>45391.652777777781</v>
      </c>
      <c r="D443" s="77">
        <v>1000</v>
      </c>
      <c r="E443" s="77" t="s">
        <v>560</v>
      </c>
      <c r="F443" s="77" t="s">
        <v>564</v>
      </c>
      <c r="G443" s="77" t="s">
        <v>561</v>
      </c>
      <c r="H443" s="77" t="s">
        <v>1551</v>
      </c>
      <c r="I443" s="77" t="s">
        <v>1552</v>
      </c>
      <c r="J443" s="77" t="s">
        <v>369</v>
      </c>
      <c r="K443" s="77">
        <f>VLOOKUP(A443 &amp; " - " &amp; B443, 'superadmin configuration'!A:C, 2, FALSE)</f>
        <v>500</v>
      </c>
    </row>
    <row r="444" spans="1:11">
      <c r="A444" s="77" t="s">
        <v>518</v>
      </c>
      <c r="B444" s="77" t="s">
        <v>518</v>
      </c>
      <c r="C444" s="78">
        <v>45391.587500000001</v>
      </c>
      <c r="D444" s="77">
        <v>500</v>
      </c>
      <c r="E444" s="77" t="s">
        <v>560</v>
      </c>
      <c r="F444" s="77" t="s">
        <v>361</v>
      </c>
      <c r="G444" s="77" t="s">
        <v>561</v>
      </c>
      <c r="H444" s="77" t="s">
        <v>1553</v>
      </c>
      <c r="I444" s="77" t="s">
        <v>1554</v>
      </c>
      <c r="J444" s="77" t="s">
        <v>1555</v>
      </c>
      <c r="K444" s="77">
        <f>VLOOKUP(A444 &amp; " - " &amp; B444, 'superadmin configuration'!A:C, 2, FALSE)</f>
        <v>500</v>
      </c>
    </row>
    <row r="445" spans="1:11">
      <c r="A445" s="77" t="s">
        <v>567</v>
      </c>
      <c r="B445" s="77" t="s">
        <v>237</v>
      </c>
      <c r="C445" s="78">
        <v>45391.533333333333</v>
      </c>
      <c r="D445" s="77">
        <v>1000</v>
      </c>
      <c r="E445" s="77" t="s">
        <v>560</v>
      </c>
      <c r="F445" s="77" t="s">
        <v>361</v>
      </c>
      <c r="G445" s="77" t="s">
        <v>561</v>
      </c>
      <c r="H445" s="77" t="s">
        <v>1556</v>
      </c>
      <c r="I445" s="77" t="s">
        <v>1557</v>
      </c>
      <c r="J445" s="77" t="s">
        <v>369</v>
      </c>
      <c r="K445" s="77">
        <f>VLOOKUP(A445 &amp; " - " &amp; B445, 'superadmin configuration'!A:C, 2, FALSE)</f>
        <v>1000</v>
      </c>
    </row>
    <row r="446" spans="1:11">
      <c r="A446" s="77" t="s">
        <v>559</v>
      </c>
      <c r="B446" s="77" t="s">
        <v>331</v>
      </c>
      <c r="C446" s="78">
        <v>45391.434027777781</v>
      </c>
      <c r="D446" s="77">
        <v>300</v>
      </c>
      <c r="E446" s="77" t="s">
        <v>560</v>
      </c>
      <c r="F446" s="77" t="s">
        <v>564</v>
      </c>
      <c r="G446" s="77" t="s">
        <v>1014</v>
      </c>
      <c r="H446" s="77" t="s">
        <v>1558</v>
      </c>
      <c r="I446" s="77" t="s">
        <v>1559</v>
      </c>
      <c r="J446" s="77" t="s">
        <v>369</v>
      </c>
      <c r="K446" s="77">
        <f>VLOOKUP(A446 &amp; " - " &amp; B446, 'superadmin configuration'!A:C, 2, FALSE)</f>
        <v>300</v>
      </c>
    </row>
    <row r="447" spans="1:11">
      <c r="A447" s="77" t="s">
        <v>369</v>
      </c>
      <c r="B447" s="77" t="s">
        <v>369</v>
      </c>
      <c r="C447" s="78">
        <v>45391.395138888889</v>
      </c>
      <c r="D447" s="77">
        <v>100</v>
      </c>
      <c r="E447" s="77" t="s">
        <v>560</v>
      </c>
      <c r="F447" s="77" t="s">
        <v>564</v>
      </c>
      <c r="G447" s="77" t="s">
        <v>561</v>
      </c>
      <c r="H447" s="77" t="s">
        <v>1560</v>
      </c>
      <c r="I447" s="77" t="s">
        <v>1561</v>
      </c>
      <c r="J447" s="77" t="s">
        <v>891</v>
      </c>
      <c r="K447" s="77">
        <f>VLOOKUP(A447 &amp; " - " &amp; B447, 'superadmin configuration'!A:C, 2, FALSE)</f>
        <v>300</v>
      </c>
    </row>
    <row r="448" spans="1:11">
      <c r="A448" s="77" t="s">
        <v>596</v>
      </c>
      <c r="B448" s="77" t="s">
        <v>783</v>
      </c>
      <c r="C448" s="78">
        <v>45390.93472222222</v>
      </c>
      <c r="D448" s="77">
        <v>2000</v>
      </c>
      <c r="E448" s="77" t="s">
        <v>560</v>
      </c>
      <c r="F448" s="77" t="s">
        <v>361</v>
      </c>
      <c r="G448" s="77" t="s">
        <v>561</v>
      </c>
      <c r="H448" s="77" t="s">
        <v>1562</v>
      </c>
      <c r="I448" s="77" t="s">
        <v>1563</v>
      </c>
      <c r="J448" s="77" t="s">
        <v>1564</v>
      </c>
      <c r="K448" s="77">
        <f>VLOOKUP(A448 &amp; " - " &amp; B448, 'superadmin configuration'!A:C, 2, FALSE)</f>
        <v>1500</v>
      </c>
    </row>
    <row r="449" spans="1:11">
      <c r="A449" s="77" t="s">
        <v>710</v>
      </c>
      <c r="B449" s="77" t="s">
        <v>710</v>
      </c>
      <c r="C449" s="78">
        <v>45390.914583333331</v>
      </c>
      <c r="D449" s="77">
        <v>1000</v>
      </c>
      <c r="E449" s="77" t="s">
        <v>560</v>
      </c>
      <c r="F449" s="77" t="s">
        <v>564</v>
      </c>
      <c r="G449" s="77" t="s">
        <v>561</v>
      </c>
      <c r="H449" s="77" t="s">
        <v>1565</v>
      </c>
      <c r="I449" s="77" t="s">
        <v>1566</v>
      </c>
      <c r="J449" s="77" t="s">
        <v>369</v>
      </c>
      <c r="K449" s="77">
        <f>VLOOKUP(A449 &amp; " - " &amp; B449, 'superadmin configuration'!A:C, 2, FALSE)</f>
        <v>2000</v>
      </c>
    </row>
    <row r="450" spans="1:11">
      <c r="A450" s="77" t="s">
        <v>515</v>
      </c>
      <c r="B450" s="77" t="s">
        <v>516</v>
      </c>
      <c r="C450" s="78">
        <v>45390.874305555553</v>
      </c>
      <c r="D450" s="77">
        <v>1000</v>
      </c>
      <c r="E450" s="77" t="s">
        <v>560</v>
      </c>
      <c r="F450" s="77" t="s">
        <v>564</v>
      </c>
      <c r="G450" s="77" t="s">
        <v>561</v>
      </c>
      <c r="H450" s="77" t="s">
        <v>1567</v>
      </c>
      <c r="I450" s="77" t="s">
        <v>1568</v>
      </c>
      <c r="J450" s="77" t="s">
        <v>369</v>
      </c>
      <c r="K450" s="77">
        <f>VLOOKUP(A450 &amp; " - " &amp; B450, 'superadmin configuration'!A:C, 2, FALSE)</f>
        <v>1000</v>
      </c>
    </row>
    <row r="451" spans="1:11">
      <c r="A451" s="77" t="s">
        <v>567</v>
      </c>
      <c r="B451" s="77" t="s">
        <v>568</v>
      </c>
      <c r="C451" s="78">
        <v>45390.574999999997</v>
      </c>
      <c r="D451" s="77">
        <v>1000</v>
      </c>
      <c r="E451" s="77" t="s">
        <v>560</v>
      </c>
      <c r="F451" s="77" t="s">
        <v>564</v>
      </c>
      <c r="G451" s="77" t="s">
        <v>561</v>
      </c>
      <c r="H451" s="77" t="s">
        <v>1569</v>
      </c>
      <c r="I451" s="77" t="s">
        <v>1570</v>
      </c>
      <c r="J451" s="77" t="s">
        <v>369</v>
      </c>
      <c r="K451" s="77">
        <f>VLOOKUP(A451 &amp; " - " &amp; B451, 'superadmin configuration'!A:C, 2, FALSE)</f>
        <v>500</v>
      </c>
    </row>
    <row r="452" spans="1:11">
      <c r="A452" s="77" t="s">
        <v>567</v>
      </c>
      <c r="B452" s="77" t="s">
        <v>568</v>
      </c>
      <c r="C452" s="78">
        <v>45390.565972222219</v>
      </c>
      <c r="D452" s="77">
        <v>1000</v>
      </c>
      <c r="E452" s="77" t="s">
        <v>560</v>
      </c>
      <c r="F452" s="77" t="s">
        <v>564</v>
      </c>
      <c r="G452" s="77" t="s">
        <v>561</v>
      </c>
      <c r="H452" s="77" t="s">
        <v>1571</v>
      </c>
      <c r="I452" s="77" t="s">
        <v>1572</v>
      </c>
      <c r="J452" s="77" t="s">
        <v>369</v>
      </c>
      <c r="K452" s="77">
        <f>VLOOKUP(A452 &amp; " - " &amp; B452, 'superadmin configuration'!A:C, 2, FALSE)</f>
        <v>500</v>
      </c>
    </row>
    <row r="453" spans="1:11">
      <c r="A453" s="77" t="s">
        <v>1335</v>
      </c>
      <c r="B453" s="77" t="s">
        <v>115</v>
      </c>
      <c r="C453" s="78">
        <v>45390.45</v>
      </c>
      <c r="D453" s="77">
        <v>100</v>
      </c>
      <c r="E453" s="77" t="s">
        <v>560</v>
      </c>
      <c r="F453" s="77" t="s">
        <v>564</v>
      </c>
      <c r="G453" s="77" t="s">
        <v>561</v>
      </c>
      <c r="H453" s="77" t="s">
        <v>1573</v>
      </c>
      <c r="I453" s="77" t="s">
        <v>1574</v>
      </c>
      <c r="J453" s="77" t="s">
        <v>369</v>
      </c>
      <c r="K453" s="77">
        <f>VLOOKUP(A453 &amp; " - " &amp; B453, 'superadmin configuration'!A:C, 2, FALSE)</f>
        <v>500</v>
      </c>
    </row>
    <row r="454" spans="1:11">
      <c r="A454" s="77" t="s">
        <v>461</v>
      </c>
      <c r="B454" s="77" t="s">
        <v>469</v>
      </c>
      <c r="C454" s="78">
        <v>45389.988194444442</v>
      </c>
      <c r="D454" s="77">
        <v>500</v>
      </c>
      <c r="E454" s="77" t="s">
        <v>560</v>
      </c>
      <c r="F454" s="77" t="s">
        <v>564</v>
      </c>
      <c r="G454" s="77" t="s">
        <v>561</v>
      </c>
      <c r="H454" s="77" t="s">
        <v>1575</v>
      </c>
      <c r="I454" s="77" t="s">
        <v>1576</v>
      </c>
      <c r="J454" s="77" t="s">
        <v>369</v>
      </c>
      <c r="K454" s="77">
        <f>VLOOKUP(A454 &amp; " - " &amp; B454, 'superadmin configuration'!A:C, 2, FALSE)</f>
        <v>500</v>
      </c>
    </row>
    <row r="455" spans="1:11">
      <c r="A455" s="77" t="s">
        <v>476</v>
      </c>
      <c r="B455" s="77" t="s">
        <v>476</v>
      </c>
      <c r="C455" s="78">
        <v>45389.980555555558</v>
      </c>
      <c r="D455" s="77">
        <v>1000</v>
      </c>
      <c r="E455" s="77" t="s">
        <v>560</v>
      </c>
      <c r="F455" s="77" t="s">
        <v>361</v>
      </c>
      <c r="G455" s="77" t="s">
        <v>561</v>
      </c>
      <c r="H455" s="77" t="s">
        <v>1577</v>
      </c>
      <c r="I455" s="77" t="s">
        <v>1578</v>
      </c>
      <c r="J455" s="77" t="s">
        <v>369</v>
      </c>
      <c r="K455" s="77">
        <f>VLOOKUP(A455 &amp; " - " &amp; B455, 'superadmin configuration'!A:C, 2, FALSE)</f>
        <v>500</v>
      </c>
    </row>
    <row r="456" spans="1:11">
      <c r="A456" s="77" t="s">
        <v>641</v>
      </c>
      <c r="B456" s="77" t="s">
        <v>642</v>
      </c>
      <c r="C456" s="78">
        <v>45389.896527777775</v>
      </c>
      <c r="D456" s="77">
        <v>2000</v>
      </c>
      <c r="E456" s="77" t="s">
        <v>560</v>
      </c>
      <c r="F456" s="77" t="s">
        <v>564</v>
      </c>
      <c r="G456" s="77" t="s">
        <v>561</v>
      </c>
      <c r="H456" s="77" t="s">
        <v>1579</v>
      </c>
      <c r="I456" s="77" t="s">
        <v>1580</v>
      </c>
      <c r="J456" s="77" t="s">
        <v>369</v>
      </c>
      <c r="K456" s="77">
        <f>VLOOKUP(A456 &amp; " - " &amp; B456, 'superadmin configuration'!A:C, 2, FALSE)</f>
        <v>1000</v>
      </c>
    </row>
    <row r="457" spans="1:11">
      <c r="A457" s="77" t="s">
        <v>1335</v>
      </c>
      <c r="B457" s="77" t="s">
        <v>115</v>
      </c>
      <c r="C457" s="78">
        <v>45389.893055555556</v>
      </c>
      <c r="D457" s="77">
        <v>300</v>
      </c>
      <c r="E457" s="77" t="s">
        <v>560</v>
      </c>
      <c r="F457" s="77" t="s">
        <v>564</v>
      </c>
      <c r="G457" s="77" t="s">
        <v>561</v>
      </c>
      <c r="H457" s="77" t="s">
        <v>1581</v>
      </c>
      <c r="I457" s="77" t="s">
        <v>1582</v>
      </c>
      <c r="J457" s="77" t="s">
        <v>1583</v>
      </c>
      <c r="K457" s="77">
        <f>VLOOKUP(A457 &amp; " - " &amp; B457, 'superadmin configuration'!A:C, 2, FALSE)</f>
        <v>500</v>
      </c>
    </row>
    <row r="458" spans="1:11">
      <c r="A458" s="77" t="s">
        <v>710</v>
      </c>
      <c r="B458" s="77" t="s">
        <v>710</v>
      </c>
      <c r="C458" s="78">
        <v>45389.864583333336</v>
      </c>
      <c r="D458" s="77">
        <v>3000</v>
      </c>
      <c r="E458" s="77" t="s">
        <v>560</v>
      </c>
      <c r="F458" s="77" t="s">
        <v>361</v>
      </c>
      <c r="G458" s="77" t="s">
        <v>561</v>
      </c>
      <c r="H458" s="77" t="s">
        <v>1584</v>
      </c>
      <c r="I458" s="77" t="s">
        <v>1585</v>
      </c>
      <c r="J458" s="77" t="s">
        <v>369</v>
      </c>
      <c r="K458" s="77">
        <f>VLOOKUP(A458 &amp; " - " &amp; B458, 'superadmin configuration'!A:C, 2, FALSE)</f>
        <v>2000</v>
      </c>
    </row>
    <row r="459" spans="1:11">
      <c r="A459" s="77" t="s">
        <v>601</v>
      </c>
      <c r="B459" s="77" t="s">
        <v>602</v>
      </c>
      <c r="C459" s="78">
        <v>45389.774305555555</v>
      </c>
      <c r="D459" s="77">
        <v>800</v>
      </c>
      <c r="E459" s="77" t="s">
        <v>560</v>
      </c>
      <c r="F459" s="77" t="s">
        <v>361</v>
      </c>
      <c r="G459" s="77" t="s">
        <v>561</v>
      </c>
      <c r="H459" s="77" t="s">
        <v>1586</v>
      </c>
      <c r="I459" s="77" t="s">
        <v>1587</v>
      </c>
      <c r="J459" s="77" t="s">
        <v>1588</v>
      </c>
      <c r="K459" s="77">
        <f>VLOOKUP(A459 &amp; " - " &amp; B459, 'superadmin configuration'!A:C, 2, FALSE)</f>
        <v>500</v>
      </c>
    </row>
    <row r="460" spans="1:11">
      <c r="A460" s="77" t="s">
        <v>567</v>
      </c>
      <c r="B460" s="77" t="s">
        <v>568</v>
      </c>
      <c r="C460" s="78">
        <v>45389.652083333334</v>
      </c>
      <c r="D460" s="77">
        <v>700</v>
      </c>
      <c r="E460" s="77" t="s">
        <v>560</v>
      </c>
      <c r="F460" s="77" t="s">
        <v>564</v>
      </c>
      <c r="G460" s="77" t="s">
        <v>561</v>
      </c>
      <c r="H460" s="77" t="s">
        <v>1589</v>
      </c>
      <c r="I460" s="77" t="s">
        <v>1590</v>
      </c>
      <c r="J460" s="77" t="s">
        <v>369</v>
      </c>
      <c r="K460" s="77">
        <f>VLOOKUP(A460 &amp; " - " &amp; B460, 'superadmin configuration'!A:C, 2, FALSE)</f>
        <v>500</v>
      </c>
    </row>
    <row r="461" spans="1:11">
      <c r="A461" s="77" t="s">
        <v>641</v>
      </c>
      <c r="B461" s="77" t="s">
        <v>642</v>
      </c>
      <c r="C461" s="78">
        <v>45389.634722222225</v>
      </c>
      <c r="D461" s="77">
        <v>1000</v>
      </c>
      <c r="E461" s="77" t="s">
        <v>560</v>
      </c>
      <c r="F461" s="77" t="s">
        <v>361</v>
      </c>
      <c r="G461" s="77" t="s">
        <v>561</v>
      </c>
      <c r="H461" s="77" t="s">
        <v>1591</v>
      </c>
      <c r="I461" s="77" t="s">
        <v>1592</v>
      </c>
      <c r="J461" s="77" t="s">
        <v>369</v>
      </c>
      <c r="K461" s="77">
        <f>VLOOKUP(A461 &amp; " - " &amp; B461, 'superadmin configuration'!A:C, 2, FALSE)</f>
        <v>1000</v>
      </c>
    </row>
    <row r="462" spans="1:11">
      <c r="A462" s="77" t="s">
        <v>510</v>
      </c>
      <c r="B462" s="77" t="s">
        <v>513</v>
      </c>
      <c r="C462" s="78">
        <v>45389.555555555555</v>
      </c>
      <c r="D462" s="77">
        <v>1500</v>
      </c>
      <c r="E462" s="77" t="s">
        <v>560</v>
      </c>
      <c r="F462" s="77" t="s">
        <v>564</v>
      </c>
      <c r="G462" s="77" t="s">
        <v>561</v>
      </c>
      <c r="H462" s="77" t="s">
        <v>1593</v>
      </c>
      <c r="I462" s="77" t="s">
        <v>1594</v>
      </c>
      <c r="J462" s="77" t="s">
        <v>369</v>
      </c>
      <c r="K462" s="77">
        <f>VLOOKUP(A462 &amp; " - " &amp; B462, 'superadmin configuration'!A:C, 2, FALSE)</f>
        <v>1000</v>
      </c>
    </row>
    <row r="463" spans="1:11">
      <c r="A463" s="77" t="s">
        <v>476</v>
      </c>
      <c r="B463" s="77" t="s">
        <v>476</v>
      </c>
      <c r="C463" s="78">
        <v>45389.544444444444</v>
      </c>
      <c r="D463" s="77">
        <v>500</v>
      </c>
      <c r="E463" s="77" t="s">
        <v>560</v>
      </c>
      <c r="F463" s="77" t="s">
        <v>361</v>
      </c>
      <c r="G463" s="77" t="s">
        <v>561</v>
      </c>
      <c r="H463" s="77" t="s">
        <v>1595</v>
      </c>
      <c r="I463" s="77" t="s">
        <v>1596</v>
      </c>
      <c r="J463" s="77" t="s">
        <v>369</v>
      </c>
      <c r="K463" s="77">
        <f>VLOOKUP(A463 &amp; " - " &amp; B463, 'superadmin configuration'!A:C, 2, FALSE)</f>
        <v>500</v>
      </c>
    </row>
    <row r="464" spans="1:11">
      <c r="A464" s="77" t="s">
        <v>567</v>
      </c>
      <c r="B464" s="77" t="s">
        <v>655</v>
      </c>
      <c r="C464" s="78">
        <v>45389.543055555558</v>
      </c>
      <c r="D464" s="77">
        <v>500</v>
      </c>
      <c r="E464" s="77" t="s">
        <v>560</v>
      </c>
      <c r="F464" s="77" t="s">
        <v>564</v>
      </c>
      <c r="G464" s="77" t="s">
        <v>561</v>
      </c>
      <c r="H464" s="77" t="s">
        <v>1597</v>
      </c>
      <c r="I464" s="77" t="s">
        <v>1598</v>
      </c>
      <c r="J464" s="77" t="s">
        <v>369</v>
      </c>
      <c r="K464" s="77">
        <f>VLOOKUP(A464 &amp; " - " &amp; B464, 'superadmin configuration'!A:C, 2, FALSE)</f>
        <v>1000</v>
      </c>
    </row>
    <row r="465" spans="1:11">
      <c r="A465" s="77" t="s">
        <v>476</v>
      </c>
      <c r="B465" s="77" t="s">
        <v>476</v>
      </c>
      <c r="C465" s="78">
        <v>45389.518055555556</v>
      </c>
      <c r="D465" s="77">
        <v>500</v>
      </c>
      <c r="E465" s="77" t="s">
        <v>560</v>
      </c>
      <c r="F465" s="77" t="s">
        <v>564</v>
      </c>
      <c r="G465" s="77" t="s">
        <v>561</v>
      </c>
      <c r="H465" s="77" t="s">
        <v>1599</v>
      </c>
      <c r="I465" s="77" t="s">
        <v>1600</v>
      </c>
      <c r="J465" s="77" t="s">
        <v>369</v>
      </c>
      <c r="K465" s="77">
        <f>VLOOKUP(A465 &amp; " - " &amp; B465, 'superadmin configuration'!A:C, 2, FALSE)</f>
        <v>500</v>
      </c>
    </row>
    <row r="466" spans="1:11">
      <c r="A466" s="77" t="s">
        <v>412</v>
      </c>
      <c r="B466" s="77" t="s">
        <v>585</v>
      </c>
      <c r="C466" s="78">
        <v>45389.482638888891</v>
      </c>
      <c r="D466" s="77">
        <v>300</v>
      </c>
      <c r="E466" s="77" t="s">
        <v>560</v>
      </c>
      <c r="F466" s="77" t="s">
        <v>361</v>
      </c>
      <c r="G466" s="77" t="s">
        <v>561</v>
      </c>
      <c r="H466" s="77" t="s">
        <v>1601</v>
      </c>
      <c r="I466" s="77" t="s">
        <v>1602</v>
      </c>
      <c r="J466" s="77" t="s">
        <v>369</v>
      </c>
      <c r="K466" s="77">
        <f>VLOOKUP(A466 &amp; " - " &amp; B466, 'superadmin configuration'!A:C, 2, FALSE)</f>
        <v>300</v>
      </c>
    </row>
    <row r="467" spans="1:11">
      <c r="A467" s="77" t="s">
        <v>461</v>
      </c>
      <c r="B467" s="77" t="s">
        <v>469</v>
      </c>
      <c r="C467" s="78">
        <v>45388.943055555559</v>
      </c>
      <c r="D467" s="77">
        <v>100</v>
      </c>
      <c r="E467" s="77" t="s">
        <v>560</v>
      </c>
      <c r="F467" s="77" t="s">
        <v>361</v>
      </c>
      <c r="G467" s="77" t="s">
        <v>561</v>
      </c>
      <c r="H467" s="77" t="s">
        <v>1603</v>
      </c>
      <c r="I467" s="77" t="s">
        <v>1604</v>
      </c>
      <c r="J467" s="77" t="s">
        <v>369</v>
      </c>
      <c r="K467" s="77">
        <f>VLOOKUP(A467 &amp; " - " &amp; B467, 'superadmin configuration'!A:C, 2, FALSE)</f>
        <v>500</v>
      </c>
    </row>
    <row r="468" spans="1:11">
      <c r="A468" s="77" t="s">
        <v>601</v>
      </c>
      <c r="B468" s="77" t="s">
        <v>602</v>
      </c>
      <c r="C468" s="78">
        <v>45388.78402777778</v>
      </c>
      <c r="D468" s="77">
        <v>300</v>
      </c>
      <c r="E468" s="77" t="s">
        <v>560</v>
      </c>
      <c r="F468" s="77" t="s">
        <v>361</v>
      </c>
      <c r="G468" s="77" t="s">
        <v>561</v>
      </c>
      <c r="H468" s="77" t="s">
        <v>1605</v>
      </c>
      <c r="I468" s="77" t="s">
        <v>1606</v>
      </c>
      <c r="J468" s="77">
        <v>500</v>
      </c>
      <c r="K468" s="77">
        <f>VLOOKUP(A468 &amp; " - " &amp; B468, 'superadmin configuration'!A:C, 2, FALSE)</f>
        <v>500</v>
      </c>
    </row>
    <row r="469" spans="1:11">
      <c r="A469" s="77" t="s">
        <v>504</v>
      </c>
      <c r="B469" s="77" t="s">
        <v>1501</v>
      </c>
      <c r="C469" s="78">
        <v>45388.767361111109</v>
      </c>
      <c r="D469" s="77">
        <v>100</v>
      </c>
      <c r="E469" s="77" t="s">
        <v>560</v>
      </c>
      <c r="F469" s="77" t="s">
        <v>361</v>
      </c>
      <c r="G469" s="77" t="s">
        <v>614</v>
      </c>
      <c r="H469" s="77" t="s">
        <v>1607</v>
      </c>
      <c r="I469" s="77" t="s">
        <v>616</v>
      </c>
      <c r="J469" s="77" t="s">
        <v>1608</v>
      </c>
      <c r="K469" s="77">
        <f>VLOOKUP(A469 &amp; " - " &amp; B469, 'superadmin configuration'!A:C, 2, FALSE)</f>
        <v>500</v>
      </c>
    </row>
    <row r="470" spans="1:11">
      <c r="A470" s="77" t="s">
        <v>515</v>
      </c>
      <c r="B470" s="77" t="s">
        <v>516</v>
      </c>
      <c r="C470" s="78">
        <v>45388.624305555553</v>
      </c>
      <c r="D470" s="77">
        <v>1000</v>
      </c>
      <c r="E470" s="77" t="s">
        <v>560</v>
      </c>
      <c r="F470" s="77" t="s">
        <v>564</v>
      </c>
      <c r="G470" s="77" t="s">
        <v>561</v>
      </c>
      <c r="H470" s="77" t="s">
        <v>1609</v>
      </c>
      <c r="I470" s="77" t="s">
        <v>1610</v>
      </c>
      <c r="J470" s="77" t="s">
        <v>369</v>
      </c>
      <c r="K470" s="77">
        <f>VLOOKUP(A470 &amp; " - " &amp; B470, 'superadmin configuration'!A:C, 2, FALSE)</f>
        <v>1000</v>
      </c>
    </row>
    <row r="471" spans="1:11">
      <c r="A471" s="77" t="s">
        <v>567</v>
      </c>
      <c r="B471" s="77" t="s">
        <v>655</v>
      </c>
      <c r="C471" s="78">
        <v>45388.603472222225</v>
      </c>
      <c r="D471" s="77">
        <v>1000</v>
      </c>
      <c r="E471" s="77" t="s">
        <v>560</v>
      </c>
      <c r="F471" s="77" t="s">
        <v>564</v>
      </c>
      <c r="G471" s="77" t="s">
        <v>561</v>
      </c>
      <c r="H471" s="77" t="s">
        <v>1611</v>
      </c>
      <c r="I471" s="77" t="s">
        <v>1612</v>
      </c>
      <c r="J471" s="77" t="s">
        <v>369</v>
      </c>
      <c r="K471" s="77">
        <f>VLOOKUP(A471 &amp; " - " &amp; B471, 'superadmin configuration'!A:C, 2, FALSE)</f>
        <v>1000</v>
      </c>
    </row>
    <row r="472" spans="1:11">
      <c r="A472" s="77" t="s">
        <v>515</v>
      </c>
      <c r="B472" s="77" t="s">
        <v>516</v>
      </c>
      <c r="C472" s="78">
        <v>45388.545138888891</v>
      </c>
      <c r="D472" s="77">
        <v>1000</v>
      </c>
      <c r="E472" s="77" t="s">
        <v>560</v>
      </c>
      <c r="F472" s="77" t="s">
        <v>564</v>
      </c>
      <c r="G472" s="77" t="s">
        <v>561</v>
      </c>
      <c r="H472" s="77" t="s">
        <v>1613</v>
      </c>
      <c r="I472" s="77" t="s">
        <v>1614</v>
      </c>
      <c r="J472" s="77" t="s">
        <v>369</v>
      </c>
      <c r="K472" s="77">
        <f>VLOOKUP(A472 &amp; " - " &amp; B472, 'superadmin configuration'!A:C, 2, FALSE)</f>
        <v>1000</v>
      </c>
    </row>
    <row r="473" spans="1:11">
      <c r="A473" s="77" t="s">
        <v>476</v>
      </c>
      <c r="B473" s="77" t="s">
        <v>476</v>
      </c>
      <c r="C473" s="78">
        <v>45388.511805555558</v>
      </c>
      <c r="D473" s="77">
        <v>500</v>
      </c>
      <c r="E473" s="77" t="s">
        <v>560</v>
      </c>
      <c r="F473" s="77" t="s">
        <v>361</v>
      </c>
      <c r="G473" s="77" t="s">
        <v>561</v>
      </c>
      <c r="H473" s="77" t="s">
        <v>1615</v>
      </c>
      <c r="I473" s="77" t="s">
        <v>1616</v>
      </c>
      <c r="J473" s="77" t="s">
        <v>1617</v>
      </c>
      <c r="K473" s="77">
        <f>VLOOKUP(A473 &amp; " - " &amp; B473, 'superadmin configuration'!A:C, 2, FALSE)</f>
        <v>500</v>
      </c>
    </row>
    <row r="474" spans="1:11">
      <c r="A474" s="77" t="s">
        <v>476</v>
      </c>
      <c r="B474" s="77" t="s">
        <v>476</v>
      </c>
      <c r="C474" s="78">
        <v>45388.472916666666</v>
      </c>
      <c r="D474" s="77">
        <v>500</v>
      </c>
      <c r="E474" s="77" t="s">
        <v>560</v>
      </c>
      <c r="F474" s="77" t="s">
        <v>564</v>
      </c>
      <c r="G474" s="77" t="s">
        <v>561</v>
      </c>
      <c r="H474" s="77" t="s">
        <v>1618</v>
      </c>
      <c r="I474" s="77" t="s">
        <v>1619</v>
      </c>
      <c r="J474" s="77" t="s">
        <v>369</v>
      </c>
      <c r="K474" s="77">
        <f>VLOOKUP(A474 &amp; " - " &amp; B474, 'superadmin configuration'!A:C, 2, FALSE)</f>
        <v>500</v>
      </c>
    </row>
    <row r="475" spans="1:11">
      <c r="A475" s="77" t="s">
        <v>381</v>
      </c>
      <c r="B475" s="77" t="s">
        <v>382</v>
      </c>
      <c r="C475" s="78">
        <v>45387.996527777781</v>
      </c>
      <c r="D475" s="77">
        <v>2000</v>
      </c>
      <c r="E475" s="77" t="s">
        <v>560</v>
      </c>
      <c r="F475" s="77" t="s">
        <v>564</v>
      </c>
      <c r="G475" s="77" t="s">
        <v>561</v>
      </c>
      <c r="H475" s="77" t="s">
        <v>1620</v>
      </c>
      <c r="I475" s="77" t="s">
        <v>1621</v>
      </c>
      <c r="J475" s="77" t="s">
        <v>369</v>
      </c>
      <c r="K475" s="77">
        <f>VLOOKUP(A475 &amp; " - " &amp; B475, 'superadmin configuration'!A:C, 2, FALSE)</f>
        <v>1500</v>
      </c>
    </row>
    <row r="476" spans="1:11">
      <c r="A476" s="77" t="s">
        <v>601</v>
      </c>
      <c r="B476" s="77" t="s">
        <v>602</v>
      </c>
      <c r="C476" s="78">
        <v>45387.856944444444</v>
      </c>
      <c r="D476" s="77">
        <v>300</v>
      </c>
      <c r="E476" s="77" t="s">
        <v>560</v>
      </c>
      <c r="F476" s="77" t="s">
        <v>564</v>
      </c>
      <c r="G476" s="77" t="s">
        <v>561</v>
      </c>
      <c r="H476" s="77" t="s">
        <v>1622</v>
      </c>
      <c r="I476" s="77" t="s">
        <v>1623</v>
      </c>
      <c r="J476" s="77" t="s">
        <v>369</v>
      </c>
      <c r="K476" s="77">
        <f>VLOOKUP(A476 &amp; " - " &amp; B476, 'superadmin configuration'!A:C, 2, FALSE)</f>
        <v>500</v>
      </c>
    </row>
    <row r="477" spans="1:11">
      <c r="A477" s="77" t="s">
        <v>567</v>
      </c>
      <c r="B477" s="77" t="s">
        <v>568</v>
      </c>
      <c r="C477" s="78">
        <v>45387.852777777778</v>
      </c>
      <c r="D477" s="77">
        <v>1000</v>
      </c>
      <c r="E477" s="77" t="s">
        <v>560</v>
      </c>
      <c r="F477" s="77" t="s">
        <v>564</v>
      </c>
      <c r="G477" s="77" t="s">
        <v>561</v>
      </c>
      <c r="H477" s="77" t="s">
        <v>1624</v>
      </c>
      <c r="I477" s="77" t="s">
        <v>1625</v>
      </c>
      <c r="J477" s="77" t="s">
        <v>369</v>
      </c>
      <c r="K477" s="77">
        <f>VLOOKUP(A477 &amp; " - " &amp; B477, 'superadmin configuration'!A:C, 2, FALSE)</f>
        <v>500</v>
      </c>
    </row>
    <row r="478" spans="1:11">
      <c r="A478" s="77" t="s">
        <v>379</v>
      </c>
      <c r="B478" s="77" t="s">
        <v>379</v>
      </c>
      <c r="C478" s="78">
        <v>45387.838194444441</v>
      </c>
      <c r="D478" s="77">
        <v>500</v>
      </c>
      <c r="E478" s="77" t="s">
        <v>560</v>
      </c>
      <c r="F478" s="77" t="s">
        <v>564</v>
      </c>
      <c r="G478" s="77" t="s">
        <v>561</v>
      </c>
      <c r="H478" s="77" t="s">
        <v>1626</v>
      </c>
      <c r="I478" s="77" t="s">
        <v>1627</v>
      </c>
      <c r="J478" s="77" t="s">
        <v>369</v>
      </c>
      <c r="K478" s="77">
        <f>VLOOKUP(A478 &amp; " - " &amp; B478, 'superadmin configuration'!A:C, 2, FALSE)</f>
        <v>1000</v>
      </c>
    </row>
    <row r="479" spans="1:11">
      <c r="A479" s="77" t="s">
        <v>567</v>
      </c>
      <c r="B479" s="77" t="s">
        <v>655</v>
      </c>
      <c r="C479" s="78">
        <v>45387.800694444442</v>
      </c>
      <c r="D479" s="77">
        <v>1000</v>
      </c>
      <c r="E479" s="77" t="s">
        <v>560</v>
      </c>
      <c r="F479" s="77" t="s">
        <v>564</v>
      </c>
      <c r="G479" s="77" t="s">
        <v>561</v>
      </c>
      <c r="H479" s="77" t="s">
        <v>1628</v>
      </c>
      <c r="I479" s="77" t="s">
        <v>1629</v>
      </c>
      <c r="J479" s="77" t="s">
        <v>369</v>
      </c>
      <c r="K479" s="77">
        <f>VLOOKUP(A479 &amp; " - " &amp; B479, 'superadmin configuration'!A:C, 2, FALSE)</f>
        <v>1000</v>
      </c>
    </row>
    <row r="480" spans="1:11">
      <c r="A480" s="77" t="s">
        <v>412</v>
      </c>
      <c r="B480" s="77" t="s">
        <v>1327</v>
      </c>
      <c r="C480" s="78">
        <v>45387.753472222219</v>
      </c>
      <c r="D480" s="77">
        <v>500</v>
      </c>
      <c r="E480" s="77" t="s">
        <v>560</v>
      </c>
      <c r="F480" s="77" t="s">
        <v>564</v>
      </c>
      <c r="G480" s="77" t="s">
        <v>561</v>
      </c>
      <c r="H480" s="77" t="s">
        <v>1630</v>
      </c>
      <c r="I480" s="77" t="s">
        <v>1631</v>
      </c>
      <c r="J480" s="77" t="s">
        <v>369</v>
      </c>
      <c r="K480" s="77">
        <f>VLOOKUP(A480 &amp; " - " &amp; B480, 'superadmin configuration'!A:C, 2, FALSE)</f>
        <v>300</v>
      </c>
    </row>
    <row r="481" spans="1:11">
      <c r="A481" s="77" t="s">
        <v>567</v>
      </c>
      <c r="B481" s="77" t="s">
        <v>655</v>
      </c>
      <c r="C481" s="78">
        <v>45387.752083333333</v>
      </c>
      <c r="D481" s="77">
        <v>1000</v>
      </c>
      <c r="E481" s="77" t="s">
        <v>560</v>
      </c>
      <c r="F481" s="77" t="s">
        <v>564</v>
      </c>
      <c r="G481" s="77" t="s">
        <v>561</v>
      </c>
      <c r="H481" s="77" t="s">
        <v>1632</v>
      </c>
      <c r="I481" s="77" t="s">
        <v>1633</v>
      </c>
      <c r="J481" s="77" t="s">
        <v>369</v>
      </c>
      <c r="K481" s="77">
        <f>VLOOKUP(A481 &amp; " - " &amp; B481, 'superadmin configuration'!A:C, 2, FALSE)</f>
        <v>1000</v>
      </c>
    </row>
    <row r="482" spans="1:11">
      <c r="A482" s="77" t="s">
        <v>567</v>
      </c>
      <c r="B482" s="77" t="s">
        <v>655</v>
      </c>
      <c r="C482" s="78">
        <v>45387.622916666667</v>
      </c>
      <c r="D482" s="77">
        <v>500</v>
      </c>
      <c r="E482" s="77" t="s">
        <v>560</v>
      </c>
      <c r="F482" s="77" t="s">
        <v>564</v>
      </c>
      <c r="G482" s="77" t="s">
        <v>561</v>
      </c>
      <c r="H482" s="77" t="s">
        <v>1634</v>
      </c>
      <c r="I482" s="77" t="s">
        <v>1635</v>
      </c>
      <c r="J482" s="77" t="s">
        <v>369</v>
      </c>
      <c r="K482" s="77">
        <f>VLOOKUP(A482 &amp; " - " &amp; B482, 'superadmin configuration'!A:C, 2, FALSE)</f>
        <v>1000</v>
      </c>
    </row>
    <row r="483" spans="1:11">
      <c r="A483" s="77" t="s">
        <v>139</v>
      </c>
      <c r="B483" s="77" t="s">
        <v>571</v>
      </c>
      <c r="C483" s="78">
        <v>45387.602083333331</v>
      </c>
      <c r="D483" s="77">
        <v>1000</v>
      </c>
      <c r="E483" s="77" t="s">
        <v>560</v>
      </c>
      <c r="F483" s="77" t="s">
        <v>564</v>
      </c>
      <c r="G483" s="77" t="s">
        <v>561</v>
      </c>
      <c r="H483" s="77" t="s">
        <v>1636</v>
      </c>
      <c r="I483" s="77" t="s">
        <v>1637</v>
      </c>
      <c r="J483" s="77" t="s">
        <v>369</v>
      </c>
      <c r="K483" s="77">
        <f>VLOOKUP(A483 &amp; " - " &amp; B483, 'superadmin configuration'!A:C, 2, FALSE)</f>
        <v>500</v>
      </c>
    </row>
    <row r="484" spans="1:11">
      <c r="A484" s="77" t="s">
        <v>567</v>
      </c>
      <c r="B484" s="77" t="s">
        <v>655</v>
      </c>
      <c r="C484" s="78">
        <v>45387.571527777778</v>
      </c>
      <c r="D484" s="77">
        <v>1000</v>
      </c>
      <c r="E484" s="77" t="s">
        <v>560</v>
      </c>
      <c r="F484" s="77" t="s">
        <v>564</v>
      </c>
      <c r="G484" s="77" t="s">
        <v>561</v>
      </c>
      <c r="H484" s="77" t="s">
        <v>1638</v>
      </c>
      <c r="I484" s="77" t="s">
        <v>1639</v>
      </c>
      <c r="J484" s="77" t="s">
        <v>369</v>
      </c>
      <c r="K484" s="77">
        <f>VLOOKUP(A484 &amp; " - " &amp; B484, 'superadmin configuration'!A:C, 2, FALSE)</f>
        <v>1000</v>
      </c>
    </row>
    <row r="485" spans="1:11">
      <c r="A485" s="77" t="s">
        <v>476</v>
      </c>
      <c r="B485" s="77" t="s">
        <v>476</v>
      </c>
      <c r="C485" s="78">
        <v>45387.555555555555</v>
      </c>
      <c r="D485" s="77">
        <v>500</v>
      </c>
      <c r="E485" s="77" t="s">
        <v>560</v>
      </c>
      <c r="F485" s="77" t="s">
        <v>564</v>
      </c>
      <c r="G485" s="77" t="s">
        <v>561</v>
      </c>
      <c r="H485" s="77" t="s">
        <v>1640</v>
      </c>
      <c r="I485" s="77" t="s">
        <v>1641</v>
      </c>
      <c r="J485" s="77" t="s">
        <v>369</v>
      </c>
      <c r="K485" s="77">
        <f>VLOOKUP(A485 &amp; " - " &amp; B485, 'superadmin configuration'!A:C, 2, FALSE)</f>
        <v>500</v>
      </c>
    </row>
    <row r="486" spans="1:11">
      <c r="A486" s="77" t="s">
        <v>826</v>
      </c>
      <c r="B486" s="77" t="s">
        <v>884</v>
      </c>
      <c r="C486" s="78">
        <v>45387.533333333333</v>
      </c>
      <c r="D486" s="77">
        <v>100</v>
      </c>
      <c r="E486" s="77" t="s">
        <v>560</v>
      </c>
      <c r="F486" s="77" t="s">
        <v>361</v>
      </c>
      <c r="G486" s="77" t="s">
        <v>561</v>
      </c>
      <c r="H486" s="77" t="s">
        <v>1642</v>
      </c>
      <c r="I486" s="77" t="s">
        <v>1643</v>
      </c>
      <c r="J486" s="77" t="s">
        <v>369</v>
      </c>
      <c r="K486" s="77">
        <f>VLOOKUP(A486 &amp; " - " &amp; B486, 'superadmin configuration'!A:C, 2, FALSE)</f>
        <v>1000</v>
      </c>
    </row>
    <row r="487" spans="1:11">
      <c r="A487" s="77" t="s">
        <v>476</v>
      </c>
      <c r="B487" s="77" t="s">
        <v>476</v>
      </c>
      <c r="C487" s="78">
        <v>45387.529861111114</v>
      </c>
      <c r="D487" s="77">
        <v>500</v>
      </c>
      <c r="E487" s="77" t="s">
        <v>560</v>
      </c>
      <c r="F487" s="77" t="s">
        <v>361</v>
      </c>
      <c r="G487" s="77" t="s">
        <v>561</v>
      </c>
      <c r="H487" s="77" t="s">
        <v>1644</v>
      </c>
      <c r="I487" s="77" t="s">
        <v>1645</v>
      </c>
      <c r="J487" s="77" t="s">
        <v>369</v>
      </c>
      <c r="K487" s="77">
        <f>VLOOKUP(A487 &amp; " - " &amp; B487, 'superadmin configuration'!A:C, 2, FALSE)</f>
        <v>500</v>
      </c>
    </row>
    <row r="488" spans="1:11">
      <c r="A488" s="77" t="s">
        <v>826</v>
      </c>
      <c r="B488" s="77" t="s">
        <v>836</v>
      </c>
      <c r="C488" s="78">
        <v>45387.493055555555</v>
      </c>
      <c r="D488" s="77">
        <v>100</v>
      </c>
      <c r="E488" s="77" t="s">
        <v>560</v>
      </c>
      <c r="F488" s="77" t="s">
        <v>361</v>
      </c>
      <c r="G488" s="77" t="s">
        <v>561</v>
      </c>
      <c r="H488" s="77" t="s">
        <v>1646</v>
      </c>
      <c r="I488" s="77" t="s">
        <v>1647</v>
      </c>
      <c r="J488" s="77" t="s">
        <v>369</v>
      </c>
      <c r="K488" s="77">
        <f>VLOOKUP(A488 &amp; " - " &amp; B488, 'superadmin configuration'!A:C, 2, FALSE)</f>
        <v>500</v>
      </c>
    </row>
    <row r="489" spans="1:11">
      <c r="A489" s="77" t="s">
        <v>826</v>
      </c>
      <c r="B489" s="77" t="s">
        <v>1648</v>
      </c>
      <c r="C489" s="78">
        <v>45387.492361111108</v>
      </c>
      <c r="D489" s="77">
        <v>100</v>
      </c>
      <c r="E489" s="77" t="s">
        <v>560</v>
      </c>
      <c r="F489" s="77" t="s">
        <v>564</v>
      </c>
      <c r="G489" s="77" t="s">
        <v>561</v>
      </c>
      <c r="H489" s="77" t="s">
        <v>1649</v>
      </c>
      <c r="I489" s="77" t="s">
        <v>1650</v>
      </c>
      <c r="J489" s="77" t="s">
        <v>369</v>
      </c>
      <c r="K489" s="77">
        <f>VLOOKUP(A489 &amp; " - " &amp; B489, 'superadmin configuration'!A:C, 2, FALSE)</f>
        <v>750</v>
      </c>
    </row>
    <row r="490" spans="1:11">
      <c r="A490" s="77" t="s">
        <v>826</v>
      </c>
      <c r="B490" s="77" t="s">
        <v>1648</v>
      </c>
      <c r="C490" s="78">
        <v>45387.490972222222</v>
      </c>
      <c r="D490" s="77">
        <v>100</v>
      </c>
      <c r="E490" s="77" t="s">
        <v>560</v>
      </c>
      <c r="F490" s="77" t="s">
        <v>564</v>
      </c>
      <c r="G490" s="77" t="s">
        <v>561</v>
      </c>
      <c r="H490" s="77" t="s">
        <v>1651</v>
      </c>
      <c r="I490" s="77" t="s">
        <v>1652</v>
      </c>
      <c r="J490" s="77" t="s">
        <v>369</v>
      </c>
      <c r="K490" s="77">
        <f>VLOOKUP(A490 &amp; " - " &amp; B490, 'superadmin configuration'!A:C, 2, FALSE)</f>
        <v>750</v>
      </c>
    </row>
    <row r="491" spans="1:11">
      <c r="A491" s="77" t="s">
        <v>559</v>
      </c>
      <c r="B491" s="77" t="s">
        <v>72</v>
      </c>
      <c r="C491" s="78">
        <v>45387.404861111114</v>
      </c>
      <c r="D491" s="77">
        <v>100</v>
      </c>
      <c r="E491" s="77" t="s">
        <v>560</v>
      </c>
      <c r="F491" s="77" t="s">
        <v>564</v>
      </c>
      <c r="G491" s="77" t="s">
        <v>561</v>
      </c>
      <c r="H491" s="77" t="s">
        <v>1653</v>
      </c>
      <c r="I491" s="77" t="s">
        <v>1654</v>
      </c>
      <c r="J491" s="77" t="s">
        <v>617</v>
      </c>
      <c r="K491" s="77">
        <f>VLOOKUP(A491 &amp; " - " &amp; B491, 'superadmin configuration'!A:C, 2, FALSE)</f>
        <v>555.5</v>
      </c>
    </row>
    <row r="492" spans="1:11">
      <c r="A492" s="77" t="s">
        <v>641</v>
      </c>
      <c r="B492" s="77" t="s">
        <v>642</v>
      </c>
      <c r="C492" s="78">
        <v>45386.845138888886</v>
      </c>
      <c r="D492" s="77">
        <v>500</v>
      </c>
      <c r="E492" s="77" t="s">
        <v>560</v>
      </c>
      <c r="F492" s="77" t="s">
        <v>564</v>
      </c>
      <c r="G492" s="77" t="s">
        <v>561</v>
      </c>
      <c r="H492" s="77" t="s">
        <v>1655</v>
      </c>
      <c r="I492" s="77" t="s">
        <v>1656</v>
      </c>
      <c r="J492" s="77" t="s">
        <v>369</v>
      </c>
      <c r="K492" s="77">
        <f>VLOOKUP(A492 &amp; " - " &amp; B492, 'superadmin configuration'!A:C, 2, FALSE)</f>
        <v>1000</v>
      </c>
    </row>
    <row r="493" spans="1:11">
      <c r="A493" s="77" t="s">
        <v>601</v>
      </c>
      <c r="B493" s="77" t="s">
        <v>602</v>
      </c>
      <c r="C493" s="78">
        <v>45386.82916666667</v>
      </c>
      <c r="D493" s="77">
        <v>300</v>
      </c>
      <c r="E493" s="77" t="s">
        <v>560</v>
      </c>
      <c r="F493" s="77" t="s">
        <v>564</v>
      </c>
      <c r="G493" s="77" t="s">
        <v>561</v>
      </c>
      <c r="H493" s="77" t="s">
        <v>1657</v>
      </c>
      <c r="I493" s="77" t="s">
        <v>1658</v>
      </c>
      <c r="J493" s="77" t="s">
        <v>369</v>
      </c>
      <c r="K493" s="77">
        <f>VLOOKUP(A493 &amp; " - " &amp; B493, 'superadmin configuration'!A:C, 2, FALSE)</f>
        <v>500</v>
      </c>
    </row>
    <row r="494" spans="1:11">
      <c r="A494" s="77" t="s">
        <v>601</v>
      </c>
      <c r="B494" s="77" t="s">
        <v>602</v>
      </c>
      <c r="C494" s="78">
        <v>45386.78125</v>
      </c>
      <c r="D494" s="77">
        <v>300</v>
      </c>
      <c r="E494" s="77" t="s">
        <v>560</v>
      </c>
      <c r="F494" s="77" t="s">
        <v>564</v>
      </c>
      <c r="G494" s="77" t="s">
        <v>561</v>
      </c>
      <c r="H494" s="77" t="s">
        <v>1659</v>
      </c>
      <c r="I494" s="77" t="s">
        <v>1660</v>
      </c>
      <c r="J494" s="77" t="s">
        <v>369</v>
      </c>
      <c r="K494" s="77">
        <f>VLOOKUP(A494 &amp; " - " &amp; B494, 'superadmin configuration'!A:C, 2, FALSE)</f>
        <v>500</v>
      </c>
    </row>
    <row r="495" spans="1:11">
      <c r="A495" s="77" t="s">
        <v>601</v>
      </c>
      <c r="B495" s="77" t="s">
        <v>602</v>
      </c>
      <c r="C495" s="78">
        <v>45386.768750000003</v>
      </c>
      <c r="D495" s="77">
        <v>300</v>
      </c>
      <c r="E495" s="77" t="s">
        <v>560</v>
      </c>
      <c r="F495" s="77" t="s">
        <v>361</v>
      </c>
      <c r="G495" s="77" t="s">
        <v>561</v>
      </c>
      <c r="H495" s="77" t="s">
        <v>1661</v>
      </c>
      <c r="I495" s="77" t="s">
        <v>1662</v>
      </c>
      <c r="J495" s="77">
        <v>500</v>
      </c>
      <c r="K495" s="77">
        <f>VLOOKUP(A495 &amp; " - " &amp; B495, 'superadmin configuration'!A:C, 2, FALSE)</f>
        <v>500</v>
      </c>
    </row>
    <row r="496" spans="1:11">
      <c r="A496" s="77" t="s">
        <v>559</v>
      </c>
      <c r="B496" s="77" t="s">
        <v>189</v>
      </c>
      <c r="C496" s="78">
        <v>45386.711111111108</v>
      </c>
      <c r="D496" s="77">
        <v>500</v>
      </c>
      <c r="E496" s="77" t="s">
        <v>560</v>
      </c>
      <c r="F496" s="77" t="s">
        <v>564</v>
      </c>
      <c r="G496" s="77" t="s">
        <v>561</v>
      </c>
      <c r="H496" s="77" t="s">
        <v>1663</v>
      </c>
      <c r="I496" s="77" t="s">
        <v>1664</v>
      </c>
      <c r="J496" s="77" t="s">
        <v>369</v>
      </c>
      <c r="K496" s="77">
        <f>VLOOKUP(A496 &amp; " - " &amp; B496, 'superadmin configuration'!A:C, 2, FALSE)</f>
        <v>500</v>
      </c>
    </row>
    <row r="497" spans="1:11">
      <c r="A497" s="77" t="s">
        <v>682</v>
      </c>
      <c r="B497" s="77" t="s">
        <v>683</v>
      </c>
      <c r="C497" s="78">
        <v>45386.696527777778</v>
      </c>
      <c r="D497" s="77">
        <v>500</v>
      </c>
      <c r="E497" s="77" t="s">
        <v>560</v>
      </c>
      <c r="F497" s="77" t="s">
        <v>564</v>
      </c>
      <c r="G497" s="77" t="s">
        <v>561</v>
      </c>
      <c r="H497" s="77" t="s">
        <v>1665</v>
      </c>
      <c r="I497" s="77" t="s">
        <v>1666</v>
      </c>
      <c r="J497" s="77" t="s">
        <v>369</v>
      </c>
      <c r="K497" s="77">
        <f>VLOOKUP(A497 &amp; " - " &amp; B497, 'superadmin configuration'!A:C, 2, FALSE)</f>
        <v>1500</v>
      </c>
    </row>
    <row r="498" spans="1:11">
      <c r="A498" s="77" t="s">
        <v>375</v>
      </c>
      <c r="B498" s="77" t="s">
        <v>376</v>
      </c>
      <c r="C498" s="78">
        <v>45386.67291666667</v>
      </c>
      <c r="D498" s="77">
        <v>100</v>
      </c>
      <c r="E498" s="77" t="s">
        <v>560</v>
      </c>
      <c r="F498" s="77" t="s">
        <v>564</v>
      </c>
      <c r="G498" s="77" t="s">
        <v>561</v>
      </c>
      <c r="H498" s="77" t="s">
        <v>1667</v>
      </c>
      <c r="I498" s="77" t="s">
        <v>1668</v>
      </c>
      <c r="J498" s="77" t="s">
        <v>617</v>
      </c>
      <c r="K498" s="77">
        <f>VLOOKUP(A498 &amp; " - " &amp; B498, 'superadmin configuration'!A:C, 2, FALSE)</f>
        <v>0</v>
      </c>
    </row>
    <row r="499" spans="1:11">
      <c r="A499" s="77" t="s">
        <v>476</v>
      </c>
      <c r="B499" s="77" t="s">
        <v>476</v>
      </c>
      <c r="C499" s="78">
        <v>45386.65347222222</v>
      </c>
      <c r="D499" s="77">
        <v>300</v>
      </c>
      <c r="E499" s="77" t="s">
        <v>560</v>
      </c>
      <c r="F499" s="77" t="s">
        <v>564</v>
      </c>
      <c r="G499" s="77" t="s">
        <v>561</v>
      </c>
      <c r="H499" s="77" t="s">
        <v>1669</v>
      </c>
      <c r="I499" s="77" t="s">
        <v>1670</v>
      </c>
      <c r="J499" s="77" t="s">
        <v>369</v>
      </c>
      <c r="K499" s="77">
        <f>VLOOKUP(A499 &amp; " - " &amp; B499, 'superadmin configuration'!A:C, 2, FALSE)</f>
        <v>500</v>
      </c>
    </row>
    <row r="500" spans="1:11">
      <c r="A500" s="77" t="s">
        <v>567</v>
      </c>
      <c r="B500" s="77" t="s">
        <v>655</v>
      </c>
      <c r="C500" s="78">
        <v>45386.572222222225</v>
      </c>
      <c r="D500" s="77">
        <v>1500</v>
      </c>
      <c r="E500" s="77" t="s">
        <v>560</v>
      </c>
      <c r="F500" s="77" t="s">
        <v>564</v>
      </c>
      <c r="G500" s="77" t="s">
        <v>561</v>
      </c>
      <c r="H500" s="77" t="s">
        <v>1671</v>
      </c>
      <c r="I500" s="77" t="s">
        <v>1672</v>
      </c>
      <c r="J500" s="77" t="s">
        <v>369</v>
      </c>
      <c r="K500" s="77">
        <f>VLOOKUP(A500 &amp; " - " &amp; B500, 'superadmin configuration'!A:C, 2, FALSE)</f>
        <v>1000</v>
      </c>
    </row>
    <row r="501" spans="1:11">
      <c r="A501" s="77" t="s">
        <v>567</v>
      </c>
      <c r="B501" s="77" t="s">
        <v>568</v>
      </c>
      <c r="C501" s="78">
        <v>45386.558333333334</v>
      </c>
      <c r="D501" s="77">
        <v>1500</v>
      </c>
      <c r="E501" s="77" t="s">
        <v>560</v>
      </c>
      <c r="F501" s="77" t="s">
        <v>564</v>
      </c>
      <c r="G501" s="77" t="s">
        <v>561</v>
      </c>
      <c r="H501" s="77" t="s">
        <v>1673</v>
      </c>
      <c r="I501" s="77" t="s">
        <v>1674</v>
      </c>
      <c r="J501" s="77" t="s">
        <v>1675</v>
      </c>
      <c r="K501" s="77">
        <f>VLOOKUP(A501 &amp; " - " &amp; B501, 'superadmin configuration'!A:C, 2, FALSE)</f>
        <v>500</v>
      </c>
    </row>
    <row r="502" spans="1:11">
      <c r="A502" s="77" t="s">
        <v>826</v>
      </c>
      <c r="B502" s="77" t="s">
        <v>1648</v>
      </c>
      <c r="C502" s="78">
        <v>45386.468055555553</v>
      </c>
      <c r="D502" s="77">
        <v>100</v>
      </c>
      <c r="E502" s="77" t="s">
        <v>560</v>
      </c>
      <c r="F502" s="77" t="s">
        <v>564</v>
      </c>
      <c r="G502" s="77" t="s">
        <v>561</v>
      </c>
      <c r="H502" s="77" t="s">
        <v>1676</v>
      </c>
      <c r="I502" s="77" t="s">
        <v>1677</v>
      </c>
      <c r="J502" s="77" t="s">
        <v>369</v>
      </c>
      <c r="K502" s="77">
        <f>VLOOKUP(A502 &amp; " - " &amp; B502, 'superadmin configuration'!A:C, 2, FALSE)</f>
        <v>750</v>
      </c>
    </row>
    <row r="503" spans="1:11">
      <c r="A503" s="77" t="s">
        <v>515</v>
      </c>
      <c r="B503" s="77" t="s">
        <v>516</v>
      </c>
      <c r="C503" s="78">
        <v>45386.410416666666</v>
      </c>
      <c r="D503" s="77">
        <v>2000</v>
      </c>
      <c r="E503" s="77" t="s">
        <v>560</v>
      </c>
      <c r="F503" s="77" t="s">
        <v>564</v>
      </c>
      <c r="G503" s="77" t="s">
        <v>561</v>
      </c>
      <c r="H503" s="77" t="s">
        <v>1678</v>
      </c>
      <c r="I503" s="77" t="s">
        <v>1679</v>
      </c>
      <c r="J503" s="77">
        <v>3000</v>
      </c>
      <c r="K503" s="77">
        <f>VLOOKUP(A503 &amp; " - " &amp; B503, 'superadmin configuration'!A:C, 2, FALSE)</f>
        <v>1000</v>
      </c>
    </row>
    <row r="504" spans="1:11">
      <c r="A504" s="77" t="s">
        <v>381</v>
      </c>
      <c r="B504" s="77" t="s">
        <v>382</v>
      </c>
      <c r="C504" s="78">
        <v>45385.934027777781</v>
      </c>
      <c r="D504" s="77">
        <v>1000</v>
      </c>
      <c r="E504" s="77" t="s">
        <v>560</v>
      </c>
      <c r="F504" s="77" t="s">
        <v>564</v>
      </c>
      <c r="G504" s="77" t="s">
        <v>561</v>
      </c>
      <c r="H504" s="77" t="s">
        <v>1680</v>
      </c>
      <c r="I504" s="77" t="s">
        <v>1681</v>
      </c>
      <c r="J504" s="77" t="s">
        <v>1682</v>
      </c>
      <c r="K504" s="77">
        <f>VLOOKUP(A504 &amp; " - " &amp; B504, 'superadmin configuration'!A:C, 2, FALSE)</f>
        <v>1500</v>
      </c>
    </row>
    <row r="505" spans="1:11">
      <c r="A505" s="77" t="s">
        <v>596</v>
      </c>
      <c r="B505" s="77" t="s">
        <v>783</v>
      </c>
      <c r="C505" s="78">
        <v>45385.897222222222</v>
      </c>
      <c r="D505" s="77">
        <v>2000</v>
      </c>
      <c r="E505" s="77" t="s">
        <v>560</v>
      </c>
      <c r="F505" s="77" t="s">
        <v>361</v>
      </c>
      <c r="G505" s="77" t="s">
        <v>561</v>
      </c>
      <c r="H505" s="77" t="s">
        <v>1683</v>
      </c>
      <c r="I505" s="77" t="s">
        <v>1684</v>
      </c>
      <c r="J505" s="77" t="s">
        <v>369</v>
      </c>
      <c r="K505" s="77">
        <f>VLOOKUP(A505 &amp; " - " &amp; B505, 'superadmin configuration'!A:C, 2, FALSE)</f>
        <v>1500</v>
      </c>
    </row>
    <row r="506" spans="1:11">
      <c r="A506" s="77" t="s">
        <v>601</v>
      </c>
      <c r="B506" s="77" t="s">
        <v>602</v>
      </c>
      <c r="C506" s="78">
        <v>45385.817361111112</v>
      </c>
      <c r="D506" s="77">
        <v>700</v>
      </c>
      <c r="E506" s="77" t="s">
        <v>560</v>
      </c>
      <c r="F506" s="77" t="s">
        <v>361</v>
      </c>
      <c r="G506" s="77" t="s">
        <v>561</v>
      </c>
      <c r="H506" s="77" t="s">
        <v>1685</v>
      </c>
      <c r="I506" s="77" t="s">
        <v>1686</v>
      </c>
      <c r="J506" s="77" t="s">
        <v>369</v>
      </c>
      <c r="K506" s="77">
        <f>VLOOKUP(A506 &amp; " - " &amp; B506, 'superadmin configuration'!A:C, 2, FALSE)</f>
        <v>500</v>
      </c>
    </row>
    <row r="507" spans="1:11">
      <c r="A507" s="77" t="s">
        <v>559</v>
      </c>
      <c r="B507" s="77" t="s">
        <v>246</v>
      </c>
      <c r="C507" s="78">
        <v>45385.754166666666</v>
      </c>
      <c r="D507" s="77">
        <v>500</v>
      </c>
      <c r="E507" s="77" t="s">
        <v>560</v>
      </c>
      <c r="F507" s="77" t="s">
        <v>564</v>
      </c>
      <c r="G507" s="77" t="s">
        <v>561</v>
      </c>
      <c r="H507" s="77" t="s">
        <v>1687</v>
      </c>
      <c r="I507" s="77" t="s">
        <v>1688</v>
      </c>
      <c r="J507" s="77" t="s">
        <v>369</v>
      </c>
      <c r="K507" s="77">
        <f>VLOOKUP(A507 &amp; " - " &amp; B507, 'superadmin configuration'!A:C, 2, FALSE)</f>
        <v>500</v>
      </c>
    </row>
    <row r="508" spans="1:11">
      <c r="A508" s="77" t="s">
        <v>515</v>
      </c>
      <c r="B508" s="77" t="s">
        <v>516</v>
      </c>
      <c r="C508" s="78">
        <v>45385.676388888889</v>
      </c>
      <c r="D508" s="77">
        <v>2000</v>
      </c>
      <c r="E508" s="77" t="s">
        <v>560</v>
      </c>
      <c r="F508" s="77" t="s">
        <v>564</v>
      </c>
      <c r="G508" s="77" t="s">
        <v>561</v>
      </c>
      <c r="H508" s="77" t="s">
        <v>1689</v>
      </c>
      <c r="I508" s="77" t="s">
        <v>1690</v>
      </c>
      <c r="J508" s="77" t="s">
        <v>369</v>
      </c>
      <c r="K508" s="77">
        <f>VLOOKUP(A508 &amp; " - " &amp; B508, 'superadmin configuration'!A:C, 2, FALSE)</f>
        <v>1000</v>
      </c>
    </row>
    <row r="509" spans="1:11">
      <c r="A509" s="77" t="s">
        <v>476</v>
      </c>
      <c r="B509" s="77" t="s">
        <v>476</v>
      </c>
      <c r="C509" s="78">
        <v>45385.668055555558</v>
      </c>
      <c r="D509" s="77">
        <v>500</v>
      </c>
      <c r="E509" s="77" t="s">
        <v>560</v>
      </c>
      <c r="F509" s="77" t="s">
        <v>361</v>
      </c>
      <c r="G509" s="77" t="s">
        <v>561</v>
      </c>
      <c r="H509" s="77" t="s">
        <v>1691</v>
      </c>
      <c r="I509" s="77" t="s">
        <v>1692</v>
      </c>
      <c r="J509" s="77" t="s">
        <v>369</v>
      </c>
      <c r="K509" s="77">
        <f>VLOOKUP(A509 &amp; " - " &amp; B509, 'superadmin configuration'!A:C, 2, FALSE)</f>
        <v>500</v>
      </c>
    </row>
    <row r="510" spans="1:11">
      <c r="A510" s="77" t="s">
        <v>476</v>
      </c>
      <c r="B510" s="77" t="s">
        <v>476</v>
      </c>
      <c r="C510" s="78">
        <v>45385.586111111108</v>
      </c>
      <c r="D510" s="77">
        <v>1000</v>
      </c>
      <c r="E510" s="77" t="s">
        <v>560</v>
      </c>
      <c r="F510" s="77" t="s">
        <v>361</v>
      </c>
      <c r="G510" s="77" t="s">
        <v>561</v>
      </c>
      <c r="H510" s="77" t="s">
        <v>1693</v>
      </c>
      <c r="I510" s="77" t="s">
        <v>1694</v>
      </c>
      <c r="J510" s="77" t="s">
        <v>369</v>
      </c>
      <c r="K510" s="77">
        <f>VLOOKUP(A510 &amp; " - " &amp; B510, 'superadmin configuration'!A:C, 2, FALSE)</f>
        <v>500</v>
      </c>
    </row>
    <row r="511" spans="1:11">
      <c r="A511" s="77" t="s">
        <v>139</v>
      </c>
      <c r="B511" s="77" t="s">
        <v>571</v>
      </c>
      <c r="C511" s="78">
        <v>45385.520138888889</v>
      </c>
      <c r="D511" s="77">
        <v>300</v>
      </c>
      <c r="E511" s="77" t="s">
        <v>560</v>
      </c>
      <c r="F511" s="77" t="s">
        <v>564</v>
      </c>
      <c r="G511" s="77" t="s">
        <v>561</v>
      </c>
      <c r="H511" s="77" t="s">
        <v>1695</v>
      </c>
      <c r="I511" s="77" t="s">
        <v>1696</v>
      </c>
      <c r="J511" s="77" t="s">
        <v>369</v>
      </c>
      <c r="K511" s="77">
        <f>VLOOKUP(A511 &amp; " - " &amp; B511, 'superadmin configuration'!A:C, 2, FALSE)</f>
        <v>500</v>
      </c>
    </row>
    <row r="512" spans="1:11">
      <c r="A512" s="77" t="s">
        <v>567</v>
      </c>
      <c r="B512" s="77" t="s">
        <v>655</v>
      </c>
      <c r="C512" s="78">
        <v>45385.506249999999</v>
      </c>
      <c r="D512" s="77">
        <v>1000</v>
      </c>
      <c r="E512" s="77" t="s">
        <v>560</v>
      </c>
      <c r="F512" s="77" t="s">
        <v>564</v>
      </c>
      <c r="G512" s="77" t="s">
        <v>561</v>
      </c>
      <c r="H512" s="77" t="s">
        <v>1697</v>
      </c>
      <c r="I512" s="77" t="s">
        <v>1698</v>
      </c>
      <c r="J512" s="77" t="s">
        <v>369</v>
      </c>
      <c r="K512" s="77">
        <f>VLOOKUP(A512 &amp; " - " &amp; B512, 'superadmin configuration'!A:C, 2, FALSE)</f>
        <v>1000</v>
      </c>
    </row>
    <row r="513" spans="1:11">
      <c r="A513" s="77" t="s">
        <v>559</v>
      </c>
      <c r="B513" s="77" t="s">
        <v>331</v>
      </c>
      <c r="C513" s="78">
        <v>45385.499305555553</v>
      </c>
      <c r="D513" s="77">
        <v>100</v>
      </c>
      <c r="E513" s="77" t="s">
        <v>560</v>
      </c>
      <c r="F513" s="77" t="s">
        <v>564</v>
      </c>
      <c r="G513" s="77" t="s">
        <v>1014</v>
      </c>
      <c r="H513" s="77" t="s">
        <v>1699</v>
      </c>
      <c r="I513" s="77" t="s">
        <v>1700</v>
      </c>
      <c r="J513" s="77" t="s">
        <v>369</v>
      </c>
      <c r="K513" s="77">
        <f>VLOOKUP(A513 &amp; " - " &amp; B513, 'superadmin configuration'!A:C, 2, FALSE)</f>
        <v>300</v>
      </c>
    </row>
    <row r="514" spans="1:11">
      <c r="A514" s="77" t="s">
        <v>559</v>
      </c>
      <c r="B514" s="77" t="s">
        <v>337</v>
      </c>
      <c r="C514" s="78">
        <v>45385.481249999997</v>
      </c>
      <c r="D514" s="77">
        <v>100</v>
      </c>
      <c r="E514" s="77" t="s">
        <v>560</v>
      </c>
      <c r="F514" s="77" t="s">
        <v>564</v>
      </c>
      <c r="G514" s="77" t="s">
        <v>614</v>
      </c>
      <c r="H514" s="77" t="s">
        <v>1701</v>
      </c>
      <c r="I514" s="77" t="s">
        <v>1702</v>
      </c>
      <c r="J514" s="77" t="s">
        <v>617</v>
      </c>
      <c r="K514" s="77">
        <f>VLOOKUP(A514 &amp; " - " &amp; B514, 'superadmin configuration'!A:C, 2, FALSE)</f>
        <v>500</v>
      </c>
    </row>
    <row r="515" spans="1:11">
      <c r="A515" s="77" t="s">
        <v>559</v>
      </c>
      <c r="B515" s="77" t="s">
        <v>189</v>
      </c>
      <c r="C515" s="78">
        <v>45385.45416666667</v>
      </c>
      <c r="D515" s="77">
        <v>500</v>
      </c>
      <c r="E515" s="77" t="s">
        <v>560</v>
      </c>
      <c r="F515" s="77" t="s">
        <v>564</v>
      </c>
      <c r="G515" s="77" t="s">
        <v>561</v>
      </c>
      <c r="H515" s="77" t="s">
        <v>1703</v>
      </c>
      <c r="I515" s="77" t="s">
        <v>1704</v>
      </c>
      <c r="J515" s="77" t="s">
        <v>369</v>
      </c>
      <c r="K515" s="77">
        <f>VLOOKUP(A515 &amp; " - " &amp; B515, 'superadmin configuration'!A:C, 2, FALSE)</f>
        <v>500</v>
      </c>
    </row>
    <row r="516" spans="1:11">
      <c r="A516" s="77" t="s">
        <v>559</v>
      </c>
      <c r="B516" s="77" t="s">
        <v>1705</v>
      </c>
      <c r="C516" s="78">
        <v>45384.972222222219</v>
      </c>
      <c r="D516" s="77">
        <v>500</v>
      </c>
      <c r="E516" s="77" t="s">
        <v>560</v>
      </c>
      <c r="F516" s="77" t="s">
        <v>361</v>
      </c>
      <c r="G516" s="77" t="s">
        <v>561</v>
      </c>
      <c r="H516" s="77" t="s">
        <v>1706</v>
      </c>
      <c r="I516" s="77" t="s">
        <v>1707</v>
      </c>
      <c r="J516" s="77" t="s">
        <v>369</v>
      </c>
      <c r="K516" s="77">
        <f>VLOOKUP(A516 &amp; " - " &amp; B516, 'superadmin configuration'!A:C, 2, FALSE)</f>
        <v>1250</v>
      </c>
    </row>
    <row r="517" spans="1:11">
      <c r="A517" s="77" t="s">
        <v>471</v>
      </c>
      <c r="B517" s="77" t="s">
        <v>472</v>
      </c>
      <c r="C517" s="78">
        <v>45384.941666666666</v>
      </c>
      <c r="D517" s="77">
        <v>1000</v>
      </c>
      <c r="E517" s="77" t="s">
        <v>560</v>
      </c>
      <c r="F517" s="77" t="s">
        <v>564</v>
      </c>
      <c r="G517" s="77" t="s">
        <v>561</v>
      </c>
      <c r="H517" s="77" t="s">
        <v>1708</v>
      </c>
      <c r="I517" s="77" t="s">
        <v>1709</v>
      </c>
      <c r="J517" s="77" t="s">
        <v>369</v>
      </c>
      <c r="K517" s="77">
        <f>VLOOKUP(A517 &amp; " - " &amp; B517, 'superadmin configuration'!A:C, 2, FALSE)</f>
        <v>1000</v>
      </c>
    </row>
    <row r="518" spans="1:11">
      <c r="A518" s="77" t="s">
        <v>596</v>
      </c>
      <c r="B518" s="77" t="s">
        <v>128</v>
      </c>
      <c r="C518" s="78">
        <v>45384.915972222225</v>
      </c>
      <c r="D518" s="77">
        <v>2000</v>
      </c>
      <c r="E518" s="77" t="s">
        <v>560</v>
      </c>
      <c r="F518" s="77" t="s">
        <v>564</v>
      </c>
      <c r="G518" s="77" t="s">
        <v>561</v>
      </c>
      <c r="H518" s="77" t="s">
        <v>1710</v>
      </c>
      <c r="I518" s="77" t="s">
        <v>1711</v>
      </c>
      <c r="J518" s="77" t="s">
        <v>369</v>
      </c>
      <c r="K518" s="77">
        <f>VLOOKUP(A518 &amp; " - " &amp; B518, 'superadmin configuration'!A:C, 2, FALSE)</f>
        <v>2000</v>
      </c>
    </row>
    <row r="519" spans="1:11">
      <c r="A519" s="77" t="s">
        <v>682</v>
      </c>
      <c r="B519" s="77" t="s">
        <v>683</v>
      </c>
      <c r="C519" s="78">
        <v>45384.913888888892</v>
      </c>
      <c r="D519" s="77">
        <v>1500</v>
      </c>
      <c r="E519" s="77" t="s">
        <v>560</v>
      </c>
      <c r="F519" s="77" t="s">
        <v>564</v>
      </c>
      <c r="G519" s="77" t="s">
        <v>561</v>
      </c>
      <c r="H519" s="77" t="s">
        <v>1712</v>
      </c>
      <c r="I519" s="77" t="s">
        <v>1713</v>
      </c>
      <c r="J519" s="77" t="s">
        <v>369</v>
      </c>
      <c r="K519" s="77">
        <f>VLOOKUP(A519 &amp; " - " &amp; B519, 'superadmin configuration'!A:C, 2, FALSE)</f>
        <v>1500</v>
      </c>
    </row>
    <row r="520" spans="1:11">
      <c r="A520" s="77" t="s">
        <v>369</v>
      </c>
      <c r="B520" s="77" t="s">
        <v>369</v>
      </c>
      <c r="C520" s="78">
        <v>45384.885416666664</v>
      </c>
      <c r="D520" s="77">
        <v>300</v>
      </c>
      <c r="E520" s="77" t="s">
        <v>560</v>
      </c>
      <c r="F520" s="77" t="s">
        <v>564</v>
      </c>
      <c r="G520" s="77" t="s">
        <v>561</v>
      </c>
      <c r="H520" s="77" t="s">
        <v>1714</v>
      </c>
      <c r="I520" s="77" t="s">
        <v>1715</v>
      </c>
      <c r="J520" s="77" t="s">
        <v>891</v>
      </c>
      <c r="K520" s="77">
        <f>VLOOKUP(A520 &amp; " - " &amp; B520, 'superadmin configuration'!A:C, 2, FALSE)</f>
        <v>300</v>
      </c>
    </row>
    <row r="521" spans="1:11">
      <c r="A521" s="77" t="s">
        <v>559</v>
      </c>
      <c r="B521" s="77" t="s">
        <v>337</v>
      </c>
      <c r="C521" s="78">
        <v>45384.85833333333</v>
      </c>
      <c r="D521" s="77">
        <v>500</v>
      </c>
      <c r="E521" s="77" t="s">
        <v>560</v>
      </c>
      <c r="F521" s="77" t="s">
        <v>564</v>
      </c>
      <c r="G521" s="77" t="s">
        <v>614</v>
      </c>
      <c r="H521" s="77" t="s">
        <v>1716</v>
      </c>
      <c r="I521" s="77" t="s">
        <v>1717</v>
      </c>
      <c r="J521" s="77" t="s">
        <v>1718</v>
      </c>
      <c r="K521" s="77">
        <f>VLOOKUP(A521 &amp; " - " &amp; B521, 'superadmin configuration'!A:C, 2, FALSE)</f>
        <v>500</v>
      </c>
    </row>
    <row r="522" spans="1:11">
      <c r="A522" s="77" t="s">
        <v>412</v>
      </c>
      <c r="B522" s="77" t="s">
        <v>1327</v>
      </c>
      <c r="C522" s="78">
        <v>45384.845833333333</v>
      </c>
      <c r="D522" s="77">
        <v>300</v>
      </c>
      <c r="E522" s="77" t="s">
        <v>560</v>
      </c>
      <c r="F522" s="77" t="s">
        <v>361</v>
      </c>
      <c r="G522" s="77" t="s">
        <v>614</v>
      </c>
      <c r="H522" s="77" t="s">
        <v>1719</v>
      </c>
      <c r="I522" s="77" t="s">
        <v>616</v>
      </c>
      <c r="J522" s="77" t="s">
        <v>1720</v>
      </c>
      <c r="K522" s="77">
        <f>VLOOKUP(A522 &amp; " - " &amp; B522, 'superadmin configuration'!A:C, 2, FALSE)</f>
        <v>300</v>
      </c>
    </row>
    <row r="523" spans="1:11">
      <c r="A523" s="77" t="s">
        <v>682</v>
      </c>
      <c r="B523" s="77" t="s">
        <v>683</v>
      </c>
      <c r="C523" s="78">
        <v>45384.834027777775</v>
      </c>
      <c r="D523" s="77">
        <v>500</v>
      </c>
      <c r="E523" s="77" t="s">
        <v>560</v>
      </c>
      <c r="F523" s="77" t="s">
        <v>564</v>
      </c>
      <c r="G523" s="77" t="s">
        <v>561</v>
      </c>
      <c r="H523" s="77" t="s">
        <v>1721</v>
      </c>
      <c r="I523" s="77" t="s">
        <v>1722</v>
      </c>
      <c r="J523" s="77" t="s">
        <v>369</v>
      </c>
      <c r="K523" s="77">
        <f>VLOOKUP(A523 &amp; " - " &amp; B523, 'superadmin configuration'!A:C, 2, FALSE)</f>
        <v>1500</v>
      </c>
    </row>
    <row r="524" spans="1:11">
      <c r="A524" s="77" t="s">
        <v>559</v>
      </c>
      <c r="B524" s="77" t="s">
        <v>243</v>
      </c>
      <c r="C524" s="78">
        <v>45384.763194444444</v>
      </c>
      <c r="D524" s="77">
        <v>5432</v>
      </c>
      <c r="E524" s="77" t="s">
        <v>560</v>
      </c>
      <c r="F524" s="77" t="s">
        <v>564</v>
      </c>
      <c r="G524" s="77" t="s">
        <v>561</v>
      </c>
      <c r="H524" s="77" t="s">
        <v>1723</v>
      </c>
      <c r="I524" s="77" t="s">
        <v>1724</v>
      </c>
      <c r="J524" s="77" t="s">
        <v>1725</v>
      </c>
      <c r="K524" s="77">
        <f>VLOOKUP(A524 &amp; " - " &amp; B524, 'superadmin configuration'!A:C, 2, FALSE)</f>
        <v>500</v>
      </c>
    </row>
    <row r="525" spans="1:11">
      <c r="A525" s="77" t="s">
        <v>601</v>
      </c>
      <c r="B525" s="77" t="s">
        <v>602</v>
      </c>
      <c r="C525" s="78">
        <v>45384.71875</v>
      </c>
      <c r="D525" s="77">
        <v>300</v>
      </c>
      <c r="E525" s="77" t="s">
        <v>560</v>
      </c>
      <c r="F525" s="77" t="s">
        <v>564</v>
      </c>
      <c r="G525" s="77" t="s">
        <v>561</v>
      </c>
      <c r="H525" s="77" t="s">
        <v>1726</v>
      </c>
      <c r="I525" s="77" t="s">
        <v>1727</v>
      </c>
      <c r="J525" s="77" t="s">
        <v>369</v>
      </c>
      <c r="K525" s="77">
        <f>VLOOKUP(A525 &amp; " - " &amp; B525, 'superadmin configuration'!A:C, 2, FALSE)</f>
        <v>500</v>
      </c>
    </row>
    <row r="526" spans="1:11">
      <c r="A526" s="77" t="s">
        <v>1728</v>
      </c>
      <c r="B526" s="77" t="s">
        <v>307</v>
      </c>
      <c r="C526" s="78">
        <v>45384.643055555556</v>
      </c>
      <c r="D526" s="77">
        <v>1000</v>
      </c>
      <c r="E526" s="77" t="s">
        <v>560</v>
      </c>
      <c r="F526" s="77" t="s">
        <v>564</v>
      </c>
      <c r="G526" s="77" t="s">
        <v>561</v>
      </c>
      <c r="H526" s="77" t="s">
        <v>1729</v>
      </c>
      <c r="I526" s="77" t="s">
        <v>1730</v>
      </c>
      <c r="J526" s="77" t="s">
        <v>369</v>
      </c>
      <c r="K526" s="77">
        <f>VLOOKUP(A526 &amp; " - " &amp; B526, 'superadmin configuration'!A:C, 2, FALSE)</f>
        <v>1000</v>
      </c>
    </row>
    <row r="527" spans="1:11">
      <c r="A527" s="77" t="s">
        <v>581</v>
      </c>
      <c r="B527" s="77" t="s">
        <v>1731</v>
      </c>
      <c r="C527" s="78">
        <v>45384.595833333333</v>
      </c>
      <c r="D527" s="77">
        <v>100</v>
      </c>
      <c r="E527" s="77" t="s">
        <v>560</v>
      </c>
      <c r="F527" s="77" t="s">
        <v>361</v>
      </c>
      <c r="G527" s="77" t="s">
        <v>561</v>
      </c>
      <c r="H527" s="77" t="s">
        <v>1732</v>
      </c>
      <c r="I527" s="77" t="s">
        <v>1733</v>
      </c>
      <c r="J527" s="77" t="s">
        <v>617</v>
      </c>
      <c r="K527" s="77">
        <f>VLOOKUP(A527 &amp; " - " &amp; B527, 'superadmin configuration'!A:C, 2, FALSE)</f>
        <v>0</v>
      </c>
    </row>
    <row r="528" spans="1:11">
      <c r="A528" s="77" t="s">
        <v>641</v>
      </c>
      <c r="B528" s="77" t="s">
        <v>642</v>
      </c>
      <c r="C528" s="78">
        <v>45384.584722222222</v>
      </c>
      <c r="D528" s="77">
        <v>600</v>
      </c>
      <c r="E528" s="77" t="s">
        <v>560</v>
      </c>
      <c r="F528" s="77" t="s">
        <v>564</v>
      </c>
      <c r="G528" s="77" t="s">
        <v>561</v>
      </c>
      <c r="H528" s="77" t="s">
        <v>1734</v>
      </c>
      <c r="I528" s="77" t="s">
        <v>1735</v>
      </c>
      <c r="J528" s="77" t="s">
        <v>369</v>
      </c>
      <c r="K528" s="77">
        <f>VLOOKUP(A528 &amp; " - " &amp; B528, 'superadmin configuration'!A:C, 2, FALSE)</f>
        <v>1000</v>
      </c>
    </row>
    <row r="529" spans="1:11">
      <c r="A529" s="77" t="s">
        <v>476</v>
      </c>
      <c r="B529" s="77" t="s">
        <v>476</v>
      </c>
      <c r="C529" s="78">
        <v>45384.570833333331</v>
      </c>
      <c r="D529" s="77">
        <v>300</v>
      </c>
      <c r="E529" s="77" t="s">
        <v>560</v>
      </c>
      <c r="F529" s="77" t="s">
        <v>564</v>
      </c>
      <c r="G529" s="77" t="s">
        <v>561</v>
      </c>
      <c r="H529" s="77" t="s">
        <v>1736</v>
      </c>
      <c r="I529" s="77" t="s">
        <v>1737</v>
      </c>
      <c r="J529" s="77" t="s">
        <v>369</v>
      </c>
      <c r="K529" s="77">
        <f>VLOOKUP(A529 &amp; " - " &amp; B529, 'superadmin configuration'!A:C, 2, FALSE)</f>
        <v>500</v>
      </c>
    </row>
    <row r="530" spans="1:11">
      <c r="A530" s="77" t="s">
        <v>458</v>
      </c>
      <c r="B530" s="77" t="s">
        <v>1738</v>
      </c>
      <c r="C530" s="78">
        <v>45384.480555555558</v>
      </c>
      <c r="D530" s="77">
        <v>100</v>
      </c>
      <c r="E530" s="77" t="s">
        <v>560</v>
      </c>
      <c r="F530" s="77" t="s">
        <v>564</v>
      </c>
      <c r="G530" s="77" t="s">
        <v>561</v>
      </c>
      <c r="H530" s="77" t="s">
        <v>1739</v>
      </c>
      <c r="I530" s="77" t="s">
        <v>1740</v>
      </c>
      <c r="J530" s="77" t="s">
        <v>617</v>
      </c>
      <c r="K530" s="77">
        <f>VLOOKUP(A530 &amp; " - " &amp; B530, 'superadmin configuration'!A:C, 2, FALSE)</f>
        <v>1000</v>
      </c>
    </row>
    <row r="531" spans="1:11">
      <c r="A531" s="77" t="s">
        <v>567</v>
      </c>
      <c r="B531" s="77" t="s">
        <v>655</v>
      </c>
      <c r="C531" s="78">
        <v>45383.902083333334</v>
      </c>
      <c r="D531" s="77">
        <v>1000</v>
      </c>
      <c r="E531" s="77" t="s">
        <v>560</v>
      </c>
      <c r="F531" s="77" t="s">
        <v>564</v>
      </c>
      <c r="G531" s="77" t="s">
        <v>561</v>
      </c>
      <c r="H531" s="77" t="s">
        <v>1741</v>
      </c>
      <c r="I531" s="77" t="s">
        <v>1742</v>
      </c>
      <c r="J531" s="77" t="s">
        <v>369</v>
      </c>
      <c r="K531" s="77">
        <f>VLOOKUP(A531 &amp; " - " &amp; B531, 'superadmin configuration'!A:C, 2, FALSE)</f>
        <v>1000</v>
      </c>
    </row>
    <row r="532" spans="1:11">
      <c r="A532" s="77" t="s">
        <v>567</v>
      </c>
      <c r="B532" s="77" t="s">
        <v>568</v>
      </c>
      <c r="C532" s="78">
        <v>45383.880555555559</v>
      </c>
      <c r="D532" s="77">
        <v>1000</v>
      </c>
      <c r="E532" s="77" t="s">
        <v>560</v>
      </c>
      <c r="F532" s="77" t="s">
        <v>564</v>
      </c>
      <c r="G532" s="77" t="s">
        <v>561</v>
      </c>
      <c r="H532" s="77" t="s">
        <v>1743</v>
      </c>
      <c r="I532" s="77" t="s">
        <v>1744</v>
      </c>
      <c r="J532" s="77" t="s">
        <v>369</v>
      </c>
      <c r="K532" s="77">
        <f>VLOOKUP(A532 &amp; " - " &amp; B532, 'superadmin configuration'!A:C, 2, FALSE)</f>
        <v>500</v>
      </c>
    </row>
    <row r="533" spans="1:11">
      <c r="A533" s="77" t="s">
        <v>515</v>
      </c>
      <c r="B533" s="77" t="s">
        <v>516</v>
      </c>
      <c r="C533" s="78">
        <v>45383.727777777778</v>
      </c>
      <c r="D533" s="77">
        <v>1000</v>
      </c>
      <c r="E533" s="77" t="s">
        <v>560</v>
      </c>
      <c r="F533" s="77" t="s">
        <v>361</v>
      </c>
      <c r="G533" s="77" t="s">
        <v>561</v>
      </c>
      <c r="H533" s="77" t="s">
        <v>1745</v>
      </c>
      <c r="I533" s="77" t="s">
        <v>1746</v>
      </c>
      <c r="J533" s="77" t="s">
        <v>369</v>
      </c>
      <c r="K533" s="77">
        <f>VLOOKUP(A533 &amp; " - " &amp; B533, 'superadmin configuration'!A:C, 2, FALSE)</f>
        <v>1000</v>
      </c>
    </row>
    <row r="534" spans="1:11">
      <c r="A534" s="77" t="s">
        <v>567</v>
      </c>
      <c r="B534" s="77" t="s">
        <v>568</v>
      </c>
      <c r="C534" s="78">
        <v>45383.706250000003</v>
      </c>
      <c r="D534" s="77">
        <v>100</v>
      </c>
      <c r="E534" s="77" t="s">
        <v>560</v>
      </c>
      <c r="F534" s="77" t="s">
        <v>564</v>
      </c>
      <c r="G534" s="77" t="s">
        <v>561</v>
      </c>
      <c r="H534" s="77" t="s">
        <v>1747</v>
      </c>
      <c r="I534" s="77" t="s">
        <v>1748</v>
      </c>
      <c r="J534" s="77" t="s">
        <v>617</v>
      </c>
      <c r="K534" s="77">
        <f>VLOOKUP(A534 &amp; " - " &amp; B534, 'superadmin configuration'!A:C, 2, FALSE)</f>
        <v>500</v>
      </c>
    </row>
    <row r="535" spans="1:11">
      <c r="A535" s="77" t="s">
        <v>567</v>
      </c>
      <c r="B535" s="77" t="s">
        <v>655</v>
      </c>
      <c r="C535" s="78">
        <v>45383.647916666669</v>
      </c>
      <c r="D535" s="77">
        <v>1000</v>
      </c>
      <c r="E535" s="77" t="s">
        <v>560</v>
      </c>
      <c r="F535" s="77" t="s">
        <v>564</v>
      </c>
      <c r="G535" s="77" t="s">
        <v>561</v>
      </c>
      <c r="H535" s="77" t="s">
        <v>1749</v>
      </c>
      <c r="I535" s="77" t="s">
        <v>1750</v>
      </c>
      <c r="J535" s="77" t="s">
        <v>1751</v>
      </c>
      <c r="K535" s="77">
        <f>VLOOKUP(A535 &amp; " - " &amp; B535, 'superadmin configuration'!A:C, 2, FALSE)</f>
        <v>1000</v>
      </c>
    </row>
    <row r="536" spans="1:11">
      <c r="A536" s="77" t="s">
        <v>567</v>
      </c>
      <c r="B536" s="77" t="s">
        <v>568</v>
      </c>
      <c r="C536" s="78">
        <v>45383.586111111108</v>
      </c>
      <c r="D536" s="77">
        <v>500</v>
      </c>
      <c r="E536" s="77" t="s">
        <v>560</v>
      </c>
      <c r="F536" s="77" t="s">
        <v>564</v>
      </c>
      <c r="G536" s="77" t="s">
        <v>561</v>
      </c>
      <c r="H536" s="77" t="s">
        <v>1752</v>
      </c>
      <c r="I536" s="77" t="s">
        <v>1753</v>
      </c>
      <c r="J536" s="77" t="s">
        <v>369</v>
      </c>
      <c r="K536" s="77">
        <f>VLOOKUP(A536 &amp; " - " &amp; B536, 'superadmin configuration'!A:C, 2, FALSE)</f>
        <v>500</v>
      </c>
    </row>
    <row r="537" spans="1:11">
      <c r="A537" s="77" t="s">
        <v>826</v>
      </c>
      <c r="B537" s="77" t="s">
        <v>836</v>
      </c>
      <c r="C537" s="78">
        <v>45383.552083333336</v>
      </c>
      <c r="D537" s="77">
        <v>100</v>
      </c>
      <c r="E537" s="77" t="s">
        <v>560</v>
      </c>
      <c r="F537" s="77" t="s">
        <v>361</v>
      </c>
      <c r="G537" s="77" t="s">
        <v>561</v>
      </c>
      <c r="H537" s="77" t="s">
        <v>1754</v>
      </c>
      <c r="I537" s="77" t="s">
        <v>1755</v>
      </c>
      <c r="J537" s="77" t="s">
        <v>369</v>
      </c>
      <c r="K537" s="77">
        <f>VLOOKUP(A537 &amp; " - " &amp; B537, 'superadmin configuration'!A:C, 2, FALSE)</f>
        <v>500</v>
      </c>
    </row>
    <row r="538" spans="1:11">
      <c r="A538" s="77" t="s">
        <v>559</v>
      </c>
      <c r="B538" s="77" t="s">
        <v>337</v>
      </c>
      <c r="C538" s="78">
        <v>45383.469444444447</v>
      </c>
      <c r="D538" s="77">
        <v>500</v>
      </c>
      <c r="E538" s="77" t="s">
        <v>560</v>
      </c>
      <c r="F538" s="77" t="s">
        <v>564</v>
      </c>
      <c r="G538" s="77" t="s">
        <v>561</v>
      </c>
      <c r="H538" s="77" t="s">
        <v>1756</v>
      </c>
      <c r="I538" s="77" t="s">
        <v>1757</v>
      </c>
      <c r="J538" s="77" t="s">
        <v>369</v>
      </c>
      <c r="K538" s="77">
        <f>VLOOKUP(A538 &amp; " - " &amp; B538, 'superadmin configuration'!A:C, 2, FALSE)</f>
        <v>500</v>
      </c>
    </row>
    <row r="539" spans="1:11">
      <c r="A539" s="77" t="s">
        <v>559</v>
      </c>
      <c r="B539" s="77" t="s">
        <v>337</v>
      </c>
      <c r="C539" s="78">
        <v>45383.46875</v>
      </c>
      <c r="D539" s="77">
        <v>1000</v>
      </c>
      <c r="E539" s="77" t="s">
        <v>560</v>
      </c>
      <c r="F539" s="77" t="s">
        <v>361</v>
      </c>
      <c r="G539" s="77" t="s">
        <v>561</v>
      </c>
      <c r="H539" s="77" t="s">
        <v>1758</v>
      </c>
      <c r="I539" s="77" t="s">
        <v>1759</v>
      </c>
      <c r="J539" s="77" t="s">
        <v>1760</v>
      </c>
      <c r="K539" s="77">
        <f>VLOOKUP(A539 &amp; " - " &amp; B539, 'superadmin configuration'!A:C, 2, FALSE)</f>
        <v>500</v>
      </c>
    </row>
    <row r="540" spans="1:11">
      <c r="A540" s="77" t="s">
        <v>559</v>
      </c>
      <c r="B540" s="77" t="s">
        <v>337</v>
      </c>
      <c r="C540" s="78">
        <v>45383.467361111114</v>
      </c>
      <c r="D540" s="77">
        <v>1500</v>
      </c>
      <c r="E540" s="77" t="s">
        <v>560</v>
      </c>
      <c r="F540" s="77" t="s">
        <v>564</v>
      </c>
      <c r="G540" s="77" t="s">
        <v>561</v>
      </c>
      <c r="H540" s="77" t="s">
        <v>1761</v>
      </c>
      <c r="I540" s="77" t="s">
        <v>1762</v>
      </c>
      <c r="J540" s="77" t="s">
        <v>369</v>
      </c>
      <c r="K540" s="77">
        <f>VLOOKUP(A540 &amp; " - " &amp; B540, 'superadmin configuration'!A:C, 2, FALSE)</f>
        <v>500</v>
      </c>
    </row>
    <row r="541" spans="1:11">
      <c r="A541" s="77" t="s">
        <v>559</v>
      </c>
      <c r="B541" s="77" t="s">
        <v>337</v>
      </c>
      <c r="C541" s="78">
        <v>45383.467361111114</v>
      </c>
      <c r="D541" s="77">
        <v>1000</v>
      </c>
      <c r="E541" s="77" t="s">
        <v>560</v>
      </c>
      <c r="F541" s="77" t="s">
        <v>564</v>
      </c>
      <c r="G541" s="77" t="s">
        <v>561</v>
      </c>
      <c r="H541" s="77" t="s">
        <v>1763</v>
      </c>
      <c r="I541" s="77" t="s">
        <v>1764</v>
      </c>
      <c r="J541" s="77" t="s">
        <v>1765</v>
      </c>
      <c r="K541" s="77">
        <f>VLOOKUP(A541 &amp; " - " &amp; B541, 'superadmin configuration'!A:C, 2, FALSE)</f>
        <v>500</v>
      </c>
    </row>
    <row r="542" spans="1:11">
      <c r="A542" s="77" t="s">
        <v>559</v>
      </c>
      <c r="B542" s="77" t="s">
        <v>337</v>
      </c>
      <c r="C542" s="78">
        <v>45383.466666666667</v>
      </c>
      <c r="D542" s="77">
        <v>2000</v>
      </c>
      <c r="E542" s="77" t="s">
        <v>560</v>
      </c>
      <c r="F542" s="77" t="s">
        <v>564</v>
      </c>
      <c r="G542" s="77" t="s">
        <v>561</v>
      </c>
      <c r="H542" s="77" t="s">
        <v>1766</v>
      </c>
      <c r="I542" s="77" t="s">
        <v>1767</v>
      </c>
      <c r="J542" s="77" t="s">
        <v>369</v>
      </c>
      <c r="K542" s="77">
        <f>VLOOKUP(A542 &amp; " - " &amp; B542, 'superadmin configuration'!A:C, 2, FALSE)</f>
        <v>500</v>
      </c>
    </row>
    <row r="543" spans="1:11">
      <c r="A543" s="77" t="s">
        <v>559</v>
      </c>
      <c r="B543" s="77" t="s">
        <v>337</v>
      </c>
      <c r="C543" s="78">
        <v>45383.448611111111</v>
      </c>
      <c r="D543" s="77">
        <v>1000</v>
      </c>
      <c r="E543" s="77" t="s">
        <v>560</v>
      </c>
      <c r="F543" s="77" t="s">
        <v>564</v>
      </c>
      <c r="G543" s="77" t="s">
        <v>561</v>
      </c>
      <c r="H543" s="77" t="s">
        <v>1768</v>
      </c>
      <c r="I543" s="77" t="s">
        <v>1769</v>
      </c>
      <c r="J543" s="77" t="s">
        <v>1770</v>
      </c>
      <c r="K543" s="77">
        <f>VLOOKUP(A543 &amp; " - " &amp; B543, 'superadmin configuration'!A:C, 2, FALSE)</f>
        <v>500</v>
      </c>
    </row>
    <row r="544" spans="1:11">
      <c r="A544" s="77" t="s">
        <v>601</v>
      </c>
      <c r="B544" s="77" t="s">
        <v>602</v>
      </c>
      <c r="C544" s="78">
        <v>45382.837500000001</v>
      </c>
      <c r="D544" s="77">
        <v>500</v>
      </c>
      <c r="E544" s="77" t="s">
        <v>560</v>
      </c>
      <c r="F544" s="77" t="s">
        <v>361</v>
      </c>
      <c r="G544" s="77" t="s">
        <v>561</v>
      </c>
      <c r="H544" s="77" t="s">
        <v>1771</v>
      </c>
      <c r="I544" s="77" t="s">
        <v>1772</v>
      </c>
      <c r="J544" s="77" t="s">
        <v>369</v>
      </c>
      <c r="K544" s="77">
        <f>VLOOKUP(A544 &amp; " - " &amp; B544, 'superadmin configuration'!A:C, 2, FALSE)</f>
        <v>500</v>
      </c>
    </row>
    <row r="545" spans="1:11">
      <c r="A545" s="77" t="s">
        <v>641</v>
      </c>
      <c r="B545" s="77" t="s">
        <v>642</v>
      </c>
      <c r="C545" s="78">
        <v>45382.833333333336</v>
      </c>
      <c r="D545" s="77">
        <v>1000</v>
      </c>
      <c r="E545" s="77" t="s">
        <v>560</v>
      </c>
      <c r="F545" s="77" t="s">
        <v>564</v>
      </c>
      <c r="G545" s="77" t="s">
        <v>561</v>
      </c>
      <c r="H545" s="77" t="s">
        <v>1773</v>
      </c>
      <c r="I545" s="77" t="s">
        <v>1774</v>
      </c>
      <c r="J545" s="77" t="s">
        <v>369</v>
      </c>
      <c r="K545" s="77">
        <f>VLOOKUP(A545 &amp; " - " &amp; B545, 'superadmin configuration'!A:C, 2, FALSE)</f>
        <v>1000</v>
      </c>
    </row>
    <row r="546" spans="1:11">
      <c r="A546" s="77" t="s">
        <v>515</v>
      </c>
      <c r="B546" s="77" t="s">
        <v>516</v>
      </c>
      <c r="C546" s="78">
        <v>45382.819444444445</v>
      </c>
      <c r="D546" s="77">
        <v>1000</v>
      </c>
      <c r="E546" s="77" t="s">
        <v>560</v>
      </c>
      <c r="F546" s="77" t="s">
        <v>361</v>
      </c>
      <c r="G546" s="77" t="s">
        <v>561</v>
      </c>
      <c r="H546" s="77" t="s">
        <v>1775</v>
      </c>
      <c r="I546" s="77" t="s">
        <v>1776</v>
      </c>
      <c r="J546" s="77" t="s">
        <v>369</v>
      </c>
      <c r="K546" s="77">
        <f>VLOOKUP(A546 &amp; " - " &amp; B546, 'superadmin configuration'!A:C, 2, FALSE)</f>
        <v>1000</v>
      </c>
    </row>
    <row r="547" spans="1:11">
      <c r="A547" s="77" t="s">
        <v>369</v>
      </c>
      <c r="B547" s="77" t="s">
        <v>369</v>
      </c>
      <c r="C547" s="78">
        <v>45382.763888888891</v>
      </c>
      <c r="D547" s="77">
        <v>100</v>
      </c>
      <c r="E547" s="77" t="s">
        <v>560</v>
      </c>
      <c r="F547" s="77" t="s">
        <v>564</v>
      </c>
      <c r="G547" s="77" t="s">
        <v>561</v>
      </c>
      <c r="H547" s="77" t="s">
        <v>1777</v>
      </c>
      <c r="I547" s="77" t="s">
        <v>1778</v>
      </c>
      <c r="J547" s="77" t="s">
        <v>617</v>
      </c>
      <c r="K547" s="77">
        <f>VLOOKUP(A547 &amp; " - " &amp; B547, 'superadmin configuration'!A:C, 2, FALSE)</f>
        <v>300</v>
      </c>
    </row>
    <row r="548" spans="1:11">
      <c r="A548" s="77" t="s">
        <v>596</v>
      </c>
      <c r="B548" s="77" t="s">
        <v>128</v>
      </c>
      <c r="C548" s="78">
        <v>45381.913194444445</v>
      </c>
      <c r="D548" s="77">
        <v>3000</v>
      </c>
      <c r="E548" s="77" t="s">
        <v>560</v>
      </c>
      <c r="F548" s="77" t="s">
        <v>564</v>
      </c>
      <c r="G548" s="77" t="s">
        <v>561</v>
      </c>
      <c r="H548" s="77" t="s">
        <v>1779</v>
      </c>
      <c r="I548" s="77" t="s">
        <v>1780</v>
      </c>
      <c r="J548" s="77" t="s">
        <v>369</v>
      </c>
      <c r="K548" s="77">
        <f>VLOOKUP(A548 &amp; " - " &amp; B548, 'superadmin configuration'!A:C, 2, FALSE)</f>
        <v>2000</v>
      </c>
    </row>
    <row r="549" spans="1:11">
      <c r="A549" s="77" t="s">
        <v>381</v>
      </c>
      <c r="B549" s="77" t="s">
        <v>382</v>
      </c>
      <c r="C549" s="78">
        <v>45381.897916666669</v>
      </c>
      <c r="D549" s="77">
        <v>2000</v>
      </c>
      <c r="E549" s="77" t="s">
        <v>560</v>
      </c>
      <c r="F549" s="77" t="s">
        <v>361</v>
      </c>
      <c r="G549" s="77" t="s">
        <v>561</v>
      </c>
      <c r="H549" s="77" t="s">
        <v>1781</v>
      </c>
      <c r="I549" s="77" t="s">
        <v>1782</v>
      </c>
      <c r="J549" s="77" t="s">
        <v>369</v>
      </c>
      <c r="K549" s="77">
        <f>VLOOKUP(A549 &amp; " - " &amp; B549, 'superadmin configuration'!A:C, 2, FALSE)</f>
        <v>1500</v>
      </c>
    </row>
    <row r="550" spans="1:11">
      <c r="A550" s="77" t="s">
        <v>381</v>
      </c>
      <c r="B550" s="77" t="s">
        <v>382</v>
      </c>
      <c r="C550" s="78">
        <v>45381.896527777775</v>
      </c>
      <c r="D550" s="77">
        <v>1500</v>
      </c>
      <c r="E550" s="77" t="s">
        <v>560</v>
      </c>
      <c r="F550" s="77" t="s">
        <v>564</v>
      </c>
      <c r="G550" s="77" t="s">
        <v>561</v>
      </c>
      <c r="H550" s="77" t="s">
        <v>1783</v>
      </c>
      <c r="I550" s="77" t="s">
        <v>1784</v>
      </c>
      <c r="J550" s="77" t="s">
        <v>369</v>
      </c>
      <c r="K550" s="77">
        <f>VLOOKUP(A550 &amp; " - " &amp; B550, 'superadmin configuration'!A:C, 2, FALSE)</f>
        <v>1500</v>
      </c>
    </row>
    <row r="551" spans="1:11">
      <c r="A551" s="77" t="s">
        <v>567</v>
      </c>
      <c r="B551" s="77" t="s">
        <v>568</v>
      </c>
      <c r="C551" s="78">
        <v>45381.877083333333</v>
      </c>
      <c r="D551" s="77">
        <v>800</v>
      </c>
      <c r="E551" s="77" t="s">
        <v>560</v>
      </c>
      <c r="F551" s="77" t="s">
        <v>564</v>
      </c>
      <c r="G551" s="77" t="s">
        <v>561</v>
      </c>
      <c r="H551" s="77" t="s">
        <v>1785</v>
      </c>
      <c r="I551" s="77" t="s">
        <v>1786</v>
      </c>
      <c r="J551" s="77" t="s">
        <v>369</v>
      </c>
      <c r="K551" s="77">
        <f>VLOOKUP(A551 &amp; " - " &amp; B551, 'superadmin configuration'!A:C, 2, FALSE)</f>
        <v>500</v>
      </c>
    </row>
    <row r="552" spans="1:11">
      <c r="A552" s="77" t="s">
        <v>476</v>
      </c>
      <c r="B552" s="77" t="s">
        <v>476</v>
      </c>
      <c r="C552" s="78">
        <v>45381.815972222219</v>
      </c>
      <c r="D552" s="77">
        <v>1000</v>
      </c>
      <c r="E552" s="77" t="s">
        <v>560</v>
      </c>
      <c r="F552" s="77" t="s">
        <v>564</v>
      </c>
      <c r="G552" s="77" t="s">
        <v>561</v>
      </c>
      <c r="H552" s="77" t="s">
        <v>1787</v>
      </c>
      <c r="I552" s="77" t="s">
        <v>1788</v>
      </c>
      <c r="J552" s="77" t="s">
        <v>369</v>
      </c>
      <c r="K552" s="77">
        <f>VLOOKUP(A552 &amp; " - " &amp; B552, 'superadmin configuration'!A:C, 2, FALSE)</f>
        <v>500</v>
      </c>
    </row>
    <row r="553" spans="1:11">
      <c r="A553" s="77" t="s">
        <v>515</v>
      </c>
      <c r="B553" s="77" t="s">
        <v>516</v>
      </c>
      <c r="C553" s="78">
        <v>45381.7</v>
      </c>
      <c r="D553" s="77">
        <v>1000</v>
      </c>
      <c r="E553" s="77" t="s">
        <v>560</v>
      </c>
      <c r="F553" s="77" t="s">
        <v>564</v>
      </c>
      <c r="G553" s="77" t="s">
        <v>561</v>
      </c>
      <c r="H553" s="77" t="s">
        <v>1789</v>
      </c>
      <c r="I553" s="77" t="s">
        <v>1790</v>
      </c>
      <c r="J553" s="77" t="s">
        <v>369</v>
      </c>
      <c r="K553" s="77">
        <f>VLOOKUP(A553 &amp; " - " &amp; B553, 'superadmin configuration'!A:C, 2, FALSE)</f>
        <v>1000</v>
      </c>
    </row>
    <row r="554" spans="1:11">
      <c r="A554" s="77" t="s">
        <v>641</v>
      </c>
      <c r="B554" s="77" t="s">
        <v>642</v>
      </c>
      <c r="C554" s="78">
        <v>45381.666666666664</v>
      </c>
      <c r="D554" s="77">
        <v>1000</v>
      </c>
      <c r="E554" s="77" t="s">
        <v>560</v>
      </c>
      <c r="F554" s="77" t="s">
        <v>361</v>
      </c>
      <c r="G554" s="77" t="s">
        <v>561</v>
      </c>
      <c r="H554" s="77" t="s">
        <v>1791</v>
      </c>
      <c r="I554" s="77" t="s">
        <v>1792</v>
      </c>
      <c r="J554" s="77" t="s">
        <v>369</v>
      </c>
      <c r="K554" s="77">
        <f>VLOOKUP(A554 &amp; " - " &amp; B554, 'superadmin configuration'!A:C, 2, FALSE)</f>
        <v>1000</v>
      </c>
    </row>
    <row r="555" spans="1:11">
      <c r="A555" s="77" t="s">
        <v>510</v>
      </c>
      <c r="B555" s="77" t="s">
        <v>513</v>
      </c>
      <c r="C555" s="78">
        <v>45381.611111111109</v>
      </c>
      <c r="D555" s="77">
        <v>1000</v>
      </c>
      <c r="E555" s="77" t="s">
        <v>560</v>
      </c>
      <c r="F555" s="77" t="s">
        <v>361</v>
      </c>
      <c r="G555" s="77" t="s">
        <v>561</v>
      </c>
      <c r="H555" s="77" t="s">
        <v>1793</v>
      </c>
      <c r="I555" s="77" t="s">
        <v>1794</v>
      </c>
      <c r="J555" s="77" t="s">
        <v>1795</v>
      </c>
      <c r="K555" s="77">
        <f>VLOOKUP(A555 &amp; " - " &amp; B555, 'superadmin configuration'!A:C, 2, FALSE)</f>
        <v>1000</v>
      </c>
    </row>
    <row r="556" spans="1:11">
      <c r="A556" s="77" t="s">
        <v>510</v>
      </c>
      <c r="B556" s="77" t="s">
        <v>511</v>
      </c>
      <c r="C556" s="78">
        <v>45381.588888888888</v>
      </c>
      <c r="D556" s="77">
        <v>1500</v>
      </c>
      <c r="E556" s="77" t="s">
        <v>560</v>
      </c>
      <c r="F556" s="77" t="s">
        <v>361</v>
      </c>
      <c r="G556" s="77" t="s">
        <v>561</v>
      </c>
      <c r="H556" s="77" t="s">
        <v>1796</v>
      </c>
      <c r="I556" s="77" t="s">
        <v>1797</v>
      </c>
      <c r="J556" s="77" t="s">
        <v>369</v>
      </c>
      <c r="K556" s="77">
        <f>VLOOKUP(A556 &amp; " - " &amp; B556, 'superadmin configuration'!A:C, 2, FALSE)</f>
        <v>1000</v>
      </c>
    </row>
    <row r="557" spans="1:11">
      <c r="A557" s="77" t="s">
        <v>515</v>
      </c>
      <c r="B557" s="77" t="s">
        <v>516</v>
      </c>
      <c r="C557" s="78">
        <v>45381.561111111114</v>
      </c>
      <c r="D557" s="77">
        <v>800</v>
      </c>
      <c r="E557" s="77" t="s">
        <v>560</v>
      </c>
      <c r="F557" s="77" t="s">
        <v>564</v>
      </c>
      <c r="G557" s="77" t="s">
        <v>561</v>
      </c>
      <c r="H557" s="77" t="s">
        <v>1798</v>
      </c>
      <c r="I557" s="77" t="s">
        <v>1799</v>
      </c>
      <c r="J557" s="77" t="s">
        <v>369</v>
      </c>
      <c r="K557" s="77">
        <f>VLOOKUP(A557 &amp; " - " &amp; B557, 'superadmin configuration'!A:C, 2, FALSE)</f>
        <v>1000</v>
      </c>
    </row>
    <row r="558" spans="1:11">
      <c r="A558" s="77" t="s">
        <v>601</v>
      </c>
      <c r="B558" s="77" t="s">
        <v>602</v>
      </c>
      <c r="C558" s="78">
        <v>45381.513888888891</v>
      </c>
      <c r="D558" s="77">
        <v>1200</v>
      </c>
      <c r="E558" s="77" t="s">
        <v>560</v>
      </c>
      <c r="F558" s="77" t="s">
        <v>564</v>
      </c>
      <c r="G558" s="77" t="s">
        <v>561</v>
      </c>
      <c r="H558" s="77" t="s">
        <v>1800</v>
      </c>
      <c r="I558" s="77" t="s">
        <v>1801</v>
      </c>
      <c r="J558" s="77" t="s">
        <v>369</v>
      </c>
      <c r="K558" s="77">
        <f>VLOOKUP(A558 &amp; " - " &amp; B558, 'superadmin configuration'!A:C, 2, FALSE)</f>
        <v>500</v>
      </c>
    </row>
    <row r="559" spans="1:11">
      <c r="A559" s="77" t="s">
        <v>476</v>
      </c>
      <c r="B559" s="77" t="s">
        <v>476</v>
      </c>
      <c r="C559" s="78">
        <v>45381.455555555556</v>
      </c>
      <c r="D559" s="77">
        <v>1000</v>
      </c>
      <c r="E559" s="77" t="s">
        <v>560</v>
      </c>
      <c r="F559" s="77" t="s">
        <v>564</v>
      </c>
      <c r="G559" s="77" t="s">
        <v>561</v>
      </c>
      <c r="H559" s="77" t="s">
        <v>1802</v>
      </c>
      <c r="I559" s="77" t="s">
        <v>1803</v>
      </c>
      <c r="J559" s="77" t="s">
        <v>369</v>
      </c>
      <c r="K559" s="77">
        <f>VLOOKUP(A559 &amp; " - " &amp; B559, 'superadmin configuration'!A:C, 2, FALSE)</f>
        <v>500</v>
      </c>
    </row>
    <row r="560" spans="1:11">
      <c r="A560" s="77" t="s">
        <v>596</v>
      </c>
      <c r="B560" s="77" t="s">
        <v>128</v>
      </c>
      <c r="C560" s="78">
        <v>45380.952777777777</v>
      </c>
      <c r="D560" s="77">
        <v>2000</v>
      </c>
      <c r="E560" s="77" t="s">
        <v>560</v>
      </c>
      <c r="F560" s="77" t="s">
        <v>564</v>
      </c>
      <c r="G560" s="77" t="s">
        <v>561</v>
      </c>
      <c r="H560" s="77" t="s">
        <v>1804</v>
      </c>
      <c r="I560" s="77" t="s">
        <v>1805</v>
      </c>
      <c r="J560" s="77" t="s">
        <v>1806</v>
      </c>
      <c r="K560" s="77">
        <f>VLOOKUP(A560 &amp; " - " &amp; B560, 'superadmin configuration'!A:C, 2, FALSE)</f>
        <v>2000</v>
      </c>
    </row>
    <row r="561" spans="1:11">
      <c r="A561" s="77" t="s">
        <v>515</v>
      </c>
      <c r="B561" s="77" t="s">
        <v>516</v>
      </c>
      <c r="C561" s="78">
        <v>45380.88958333333</v>
      </c>
      <c r="D561" s="77">
        <v>1000</v>
      </c>
      <c r="E561" s="77" t="s">
        <v>560</v>
      </c>
      <c r="F561" s="77" t="s">
        <v>361</v>
      </c>
      <c r="G561" s="77" t="s">
        <v>561</v>
      </c>
      <c r="H561" s="77" t="s">
        <v>1807</v>
      </c>
      <c r="I561" s="77" t="s">
        <v>1808</v>
      </c>
      <c r="J561" s="77" t="s">
        <v>369</v>
      </c>
      <c r="K561" s="77">
        <f>VLOOKUP(A561 &amp; " - " &amp; B561, 'superadmin configuration'!A:C, 2, FALSE)</f>
        <v>1000</v>
      </c>
    </row>
    <row r="562" spans="1:11">
      <c r="A562" s="77" t="s">
        <v>710</v>
      </c>
      <c r="B562" s="77" t="s">
        <v>710</v>
      </c>
      <c r="C562" s="78">
        <v>45380.888888888891</v>
      </c>
      <c r="D562" s="77">
        <v>1000</v>
      </c>
      <c r="E562" s="77" t="s">
        <v>560</v>
      </c>
      <c r="F562" s="77" t="s">
        <v>564</v>
      </c>
      <c r="G562" s="77" t="s">
        <v>561</v>
      </c>
      <c r="H562" s="77" t="s">
        <v>1809</v>
      </c>
      <c r="I562" s="77" t="s">
        <v>1810</v>
      </c>
      <c r="J562" s="77" t="s">
        <v>369</v>
      </c>
      <c r="K562" s="77">
        <f>VLOOKUP(A562 &amp; " - " &amp; B562, 'superadmin configuration'!A:C, 2, FALSE)</f>
        <v>2000</v>
      </c>
    </row>
    <row r="563" spans="1:11">
      <c r="A563" s="77" t="s">
        <v>601</v>
      </c>
      <c r="B563" s="77" t="s">
        <v>602</v>
      </c>
      <c r="C563" s="78">
        <v>45380.775000000001</v>
      </c>
      <c r="D563" s="77">
        <v>800</v>
      </c>
      <c r="E563" s="77" t="s">
        <v>560</v>
      </c>
      <c r="F563" s="77" t="s">
        <v>361</v>
      </c>
      <c r="G563" s="77" t="s">
        <v>561</v>
      </c>
      <c r="H563" s="77" t="s">
        <v>1811</v>
      </c>
      <c r="I563" s="77" t="s">
        <v>1812</v>
      </c>
      <c r="J563" s="77" t="s">
        <v>369</v>
      </c>
      <c r="K563" s="77">
        <f>VLOOKUP(A563 &amp; " - " &amp; B563, 'superadmin configuration'!A:C, 2, FALSE)</f>
        <v>500</v>
      </c>
    </row>
    <row r="564" spans="1:11">
      <c r="A564" s="77" t="s">
        <v>567</v>
      </c>
      <c r="B564" s="77" t="s">
        <v>655</v>
      </c>
      <c r="C564" s="78">
        <v>45380.762499999997</v>
      </c>
      <c r="D564" s="77">
        <v>1000</v>
      </c>
      <c r="E564" s="77" t="s">
        <v>560</v>
      </c>
      <c r="F564" s="77" t="s">
        <v>564</v>
      </c>
      <c r="G564" s="77" t="s">
        <v>561</v>
      </c>
      <c r="H564" s="77" t="s">
        <v>1813</v>
      </c>
      <c r="I564" s="77" t="s">
        <v>1814</v>
      </c>
      <c r="J564" s="77" t="s">
        <v>369</v>
      </c>
      <c r="K564" s="77">
        <f>VLOOKUP(A564 &amp; " - " &amp; B564, 'superadmin configuration'!A:C, 2, FALSE)</f>
        <v>1000</v>
      </c>
    </row>
    <row r="565" spans="1:11">
      <c r="A565" s="77" t="s">
        <v>567</v>
      </c>
      <c r="B565" s="77" t="s">
        <v>568</v>
      </c>
      <c r="C565" s="78">
        <v>45380.747916666667</v>
      </c>
      <c r="D565" s="77">
        <v>100</v>
      </c>
      <c r="E565" s="77" t="s">
        <v>560</v>
      </c>
      <c r="F565" s="77" t="s">
        <v>564</v>
      </c>
      <c r="G565" s="77" t="s">
        <v>561</v>
      </c>
      <c r="H565" s="77" t="s">
        <v>1815</v>
      </c>
      <c r="I565" s="77" t="s">
        <v>1816</v>
      </c>
      <c r="J565" s="77" t="s">
        <v>617</v>
      </c>
      <c r="K565" s="77">
        <f>VLOOKUP(A565 &amp; " - " &amp; B565, 'superadmin configuration'!A:C, 2, FALSE)</f>
        <v>500</v>
      </c>
    </row>
    <row r="566" spans="1:11">
      <c r="A566" s="77" t="s">
        <v>139</v>
      </c>
      <c r="B566" s="77" t="s">
        <v>571</v>
      </c>
      <c r="C566" s="78">
        <v>45380.713194444441</v>
      </c>
      <c r="D566" s="77">
        <v>300</v>
      </c>
      <c r="E566" s="77" t="s">
        <v>560</v>
      </c>
      <c r="F566" s="77" t="s">
        <v>564</v>
      </c>
      <c r="G566" s="77" t="s">
        <v>561</v>
      </c>
      <c r="H566" s="77" t="s">
        <v>1817</v>
      </c>
      <c r="I566" s="77" t="s">
        <v>1818</v>
      </c>
      <c r="J566" s="77" t="s">
        <v>369</v>
      </c>
      <c r="K566" s="77">
        <f>VLOOKUP(A566 &amp; " - " &amp; B566, 'superadmin configuration'!A:C, 2, FALSE)</f>
        <v>500</v>
      </c>
    </row>
    <row r="567" spans="1:11">
      <c r="A567" s="77" t="s">
        <v>559</v>
      </c>
      <c r="B567" s="77" t="s">
        <v>246</v>
      </c>
      <c r="C567" s="78">
        <v>45380.697222222225</v>
      </c>
      <c r="D567" s="77">
        <v>500</v>
      </c>
      <c r="E567" s="77" t="s">
        <v>560</v>
      </c>
      <c r="F567" s="77" t="s">
        <v>564</v>
      </c>
      <c r="G567" s="77" t="s">
        <v>561</v>
      </c>
      <c r="H567" s="77" t="s">
        <v>1819</v>
      </c>
      <c r="I567" s="77" t="s">
        <v>1820</v>
      </c>
      <c r="J567" s="77" t="s">
        <v>369</v>
      </c>
      <c r="K567" s="77">
        <f>VLOOKUP(A567 &amp; " - " &amp; B567, 'superadmin configuration'!A:C, 2, FALSE)</f>
        <v>500</v>
      </c>
    </row>
    <row r="568" spans="1:11">
      <c r="A568" s="77" t="s">
        <v>369</v>
      </c>
      <c r="B568" s="77" t="s">
        <v>369</v>
      </c>
      <c r="C568" s="78">
        <v>45380.662499999999</v>
      </c>
      <c r="D568" s="77">
        <v>500</v>
      </c>
      <c r="E568" s="77" t="s">
        <v>560</v>
      </c>
      <c r="F568" s="77" t="s">
        <v>564</v>
      </c>
      <c r="G568" s="77" t="s">
        <v>561</v>
      </c>
      <c r="H568" s="77" t="s">
        <v>1821</v>
      </c>
      <c r="I568" s="77" t="s">
        <v>1822</v>
      </c>
      <c r="J568" s="77" t="s">
        <v>369</v>
      </c>
      <c r="K568" s="77">
        <f>VLOOKUP(A568 &amp; " - " &amp; B568, 'superadmin configuration'!A:C, 2, FALSE)</f>
        <v>300</v>
      </c>
    </row>
    <row r="569" spans="1:11">
      <c r="A569" s="77" t="s">
        <v>369</v>
      </c>
      <c r="B569" s="77" t="s">
        <v>369</v>
      </c>
      <c r="C569" s="78">
        <v>45380.661111111112</v>
      </c>
      <c r="D569" s="77">
        <v>100</v>
      </c>
      <c r="E569" s="77" t="s">
        <v>560</v>
      </c>
      <c r="F569" s="77" t="s">
        <v>564</v>
      </c>
      <c r="G569" s="77" t="s">
        <v>561</v>
      </c>
      <c r="H569" s="77" t="s">
        <v>1823</v>
      </c>
      <c r="I569" s="77" t="s">
        <v>1824</v>
      </c>
      <c r="J569" s="77" t="s">
        <v>617</v>
      </c>
      <c r="K569" s="77">
        <f>VLOOKUP(A569 &amp; " - " &amp; B569, 'superadmin configuration'!A:C, 2, FALSE)</f>
        <v>300</v>
      </c>
    </row>
    <row r="570" spans="1:11">
      <c r="A570" s="77" t="s">
        <v>567</v>
      </c>
      <c r="B570" s="77" t="s">
        <v>568</v>
      </c>
      <c r="C570" s="78">
        <v>45380.654861111114</v>
      </c>
      <c r="D570" s="77">
        <v>500</v>
      </c>
      <c r="E570" s="77" t="s">
        <v>560</v>
      </c>
      <c r="F570" s="77" t="s">
        <v>564</v>
      </c>
      <c r="G570" s="77" t="s">
        <v>561</v>
      </c>
      <c r="H570" s="77" t="s">
        <v>1825</v>
      </c>
      <c r="I570" s="77" t="s">
        <v>1826</v>
      </c>
      <c r="J570" s="77" t="s">
        <v>369</v>
      </c>
      <c r="K570" s="77">
        <f>VLOOKUP(A570 &amp; " - " &amp; B570, 'superadmin configuration'!A:C, 2, FALSE)</f>
        <v>500</v>
      </c>
    </row>
    <row r="571" spans="1:11">
      <c r="A571" s="77" t="s">
        <v>861</v>
      </c>
      <c r="B571" s="77" t="s">
        <v>1403</v>
      </c>
      <c r="C571" s="78">
        <v>45380.504861111112</v>
      </c>
      <c r="D571" s="77">
        <v>100</v>
      </c>
      <c r="E571" s="77" t="s">
        <v>560</v>
      </c>
      <c r="F571" s="77" t="s">
        <v>564</v>
      </c>
      <c r="G571" s="77" t="s">
        <v>561</v>
      </c>
      <c r="H571" s="77" t="s">
        <v>1827</v>
      </c>
      <c r="I571" s="77" t="s">
        <v>1828</v>
      </c>
      <c r="J571" s="77" t="s">
        <v>617</v>
      </c>
      <c r="K571" s="77">
        <f>VLOOKUP(A571 &amp; " - " &amp; B571, 'superadmin configuration'!A:C, 2, FALSE)</f>
        <v>1000</v>
      </c>
    </row>
    <row r="572" spans="1:11">
      <c r="A572" s="77" t="s">
        <v>559</v>
      </c>
      <c r="B572" s="77" t="s">
        <v>206</v>
      </c>
      <c r="C572" s="78">
        <v>45380.494444444441</v>
      </c>
      <c r="D572" s="77">
        <v>500</v>
      </c>
      <c r="E572" s="77" t="s">
        <v>560</v>
      </c>
      <c r="F572" s="77" t="s">
        <v>564</v>
      </c>
      <c r="G572" s="77" t="s">
        <v>561</v>
      </c>
      <c r="H572" s="77" t="s">
        <v>1829</v>
      </c>
      <c r="I572" s="77" t="s">
        <v>1830</v>
      </c>
      <c r="J572" s="77" t="s">
        <v>1831</v>
      </c>
      <c r="K572" s="77">
        <f>VLOOKUP(A572 &amp; " - " &amp; B572, 'superadmin configuration'!A:C, 2, FALSE)</f>
        <v>500</v>
      </c>
    </row>
    <row r="573" spans="1:11">
      <c r="A573" s="77" t="s">
        <v>559</v>
      </c>
      <c r="B573" s="77" t="s">
        <v>331</v>
      </c>
      <c r="C573" s="78">
        <v>45380.493055555555</v>
      </c>
      <c r="D573" s="77">
        <v>100</v>
      </c>
      <c r="E573" s="77" t="s">
        <v>560</v>
      </c>
      <c r="F573" s="77" t="s">
        <v>564</v>
      </c>
      <c r="G573" s="77" t="s">
        <v>1014</v>
      </c>
      <c r="H573" s="77" t="s">
        <v>1832</v>
      </c>
      <c r="I573" s="77" t="s">
        <v>1833</v>
      </c>
      <c r="J573" s="77" t="s">
        <v>369</v>
      </c>
      <c r="K573" s="77">
        <f>VLOOKUP(A573 &amp; " - " &amp; B573, 'superadmin configuration'!A:C, 2, FALSE)</f>
        <v>300</v>
      </c>
    </row>
    <row r="574" spans="1:11">
      <c r="A574" s="77" t="s">
        <v>567</v>
      </c>
      <c r="B574" s="77" t="s">
        <v>1834</v>
      </c>
      <c r="C574" s="78">
        <v>45380.469444444447</v>
      </c>
      <c r="D574" s="77">
        <v>500</v>
      </c>
      <c r="E574" s="77" t="s">
        <v>560</v>
      </c>
      <c r="F574" s="77" t="s">
        <v>361</v>
      </c>
      <c r="G574" s="77" t="s">
        <v>561</v>
      </c>
      <c r="H574" s="77" t="s">
        <v>1835</v>
      </c>
      <c r="I574" s="77" t="s">
        <v>1836</v>
      </c>
      <c r="J574" s="77" t="s">
        <v>369</v>
      </c>
      <c r="K574" s="77">
        <f>VLOOKUP(A574 &amp; " - " &amp; B574, 'superadmin configuration'!A:C, 2, FALSE)</f>
        <v>500</v>
      </c>
    </row>
    <row r="575" spans="1:11">
      <c r="A575" s="77" t="s">
        <v>139</v>
      </c>
      <c r="B575" s="77" t="s">
        <v>571</v>
      </c>
      <c r="C575" s="78">
        <v>45380.436805555553</v>
      </c>
      <c r="D575" s="77">
        <v>1000</v>
      </c>
      <c r="E575" s="77" t="s">
        <v>560</v>
      </c>
      <c r="F575" s="77" t="s">
        <v>564</v>
      </c>
      <c r="G575" s="77" t="s">
        <v>561</v>
      </c>
      <c r="H575" s="77" t="s">
        <v>1837</v>
      </c>
      <c r="I575" s="77" t="s">
        <v>1838</v>
      </c>
      <c r="J575" s="77" t="s">
        <v>369</v>
      </c>
      <c r="K575" s="77">
        <f>VLOOKUP(A575 &amp; " - " &amp; B575, 'superadmin configuration'!A:C, 2, FALSE)</f>
        <v>500</v>
      </c>
    </row>
    <row r="576" spans="1:11">
      <c r="A576" s="77" t="s">
        <v>559</v>
      </c>
      <c r="B576" s="77" t="s">
        <v>135</v>
      </c>
      <c r="C576" s="78">
        <v>45380.006249999999</v>
      </c>
      <c r="D576" s="77">
        <v>1500</v>
      </c>
      <c r="E576" s="77" t="s">
        <v>560</v>
      </c>
      <c r="F576" s="77" t="s">
        <v>361</v>
      </c>
      <c r="G576" s="77" t="s">
        <v>561</v>
      </c>
      <c r="H576" s="77" t="s">
        <v>1839</v>
      </c>
      <c r="I576" s="77" t="s">
        <v>1840</v>
      </c>
      <c r="J576" s="77" t="s">
        <v>369</v>
      </c>
      <c r="K576" s="77">
        <f>VLOOKUP(A576 &amp; " - " &amp; B576, 'superadmin configuration'!A:C, 2, FALSE)</f>
        <v>900</v>
      </c>
    </row>
    <row r="577" spans="1:11">
      <c r="A577" s="77" t="s">
        <v>476</v>
      </c>
      <c r="B577" s="77" t="s">
        <v>476</v>
      </c>
      <c r="C577" s="78">
        <v>45379.968055555553</v>
      </c>
      <c r="D577" s="77">
        <v>1000</v>
      </c>
      <c r="E577" s="77" t="s">
        <v>560</v>
      </c>
      <c r="F577" s="77" t="s">
        <v>564</v>
      </c>
      <c r="G577" s="77" t="s">
        <v>561</v>
      </c>
      <c r="H577" s="77" t="s">
        <v>1841</v>
      </c>
      <c r="I577" s="77" t="s">
        <v>1842</v>
      </c>
      <c r="J577" s="77" t="s">
        <v>369</v>
      </c>
      <c r="K577" s="77">
        <f>VLOOKUP(A577 &amp; " - " &amp; B577, 'superadmin configuration'!A:C, 2, FALSE)</f>
        <v>500</v>
      </c>
    </row>
    <row r="578" spans="1:11">
      <c r="A578" s="77" t="s">
        <v>381</v>
      </c>
      <c r="B578" s="77" t="s">
        <v>382</v>
      </c>
      <c r="C578" s="78">
        <v>45379.945833333331</v>
      </c>
      <c r="D578" s="77">
        <v>2000</v>
      </c>
      <c r="E578" s="77" t="s">
        <v>560</v>
      </c>
      <c r="F578" s="77" t="s">
        <v>564</v>
      </c>
      <c r="G578" s="77" t="s">
        <v>561</v>
      </c>
      <c r="H578" s="77" t="s">
        <v>1843</v>
      </c>
      <c r="I578" s="77" t="s">
        <v>1844</v>
      </c>
      <c r="J578" s="77" t="s">
        <v>1845</v>
      </c>
      <c r="K578" s="77">
        <f>VLOOKUP(A578 &amp; " - " &amp; B578, 'superadmin configuration'!A:C, 2, FALSE)</f>
        <v>1500</v>
      </c>
    </row>
    <row r="579" spans="1:11">
      <c r="A579" s="77" t="s">
        <v>381</v>
      </c>
      <c r="B579" s="77" t="s">
        <v>382</v>
      </c>
      <c r="C579" s="78">
        <v>45379.907638888886</v>
      </c>
      <c r="D579" s="77">
        <v>5000</v>
      </c>
      <c r="E579" s="77" t="s">
        <v>560</v>
      </c>
      <c r="F579" s="77" t="s">
        <v>564</v>
      </c>
      <c r="G579" s="77" t="s">
        <v>561</v>
      </c>
      <c r="H579" s="77" t="s">
        <v>1846</v>
      </c>
      <c r="I579" s="77" t="s">
        <v>1847</v>
      </c>
      <c r="J579" s="77" t="s">
        <v>1466</v>
      </c>
      <c r="K579" s="77">
        <f>VLOOKUP(A579 &amp; " - " &amp; B579, 'superadmin configuration'!A:C, 2, FALSE)</f>
        <v>1500</v>
      </c>
    </row>
    <row r="580" spans="1:11">
      <c r="A580" s="77" t="s">
        <v>1146</v>
      </c>
      <c r="B580" s="77" t="s">
        <v>1147</v>
      </c>
      <c r="C580" s="78">
        <v>45379.90347222222</v>
      </c>
      <c r="D580" s="77">
        <v>222</v>
      </c>
      <c r="E580" s="77" t="s">
        <v>560</v>
      </c>
      <c r="F580" s="77" t="s">
        <v>564</v>
      </c>
      <c r="G580" s="77" t="s">
        <v>561</v>
      </c>
      <c r="H580" s="77" t="s">
        <v>1848</v>
      </c>
      <c r="I580" s="77" t="s">
        <v>1849</v>
      </c>
      <c r="J580" s="77" t="s">
        <v>723</v>
      </c>
      <c r="K580" s="77">
        <f>VLOOKUP(A580 &amp; " - " &amp; B580, 'superadmin configuration'!A:C, 2, FALSE)</f>
        <v>361</v>
      </c>
    </row>
    <row r="581" spans="1:11">
      <c r="A581" s="77" t="s">
        <v>682</v>
      </c>
      <c r="B581" s="77" t="s">
        <v>683</v>
      </c>
      <c r="C581" s="78">
        <v>45379.824999999997</v>
      </c>
      <c r="D581" s="77">
        <v>1500</v>
      </c>
      <c r="E581" s="77" t="s">
        <v>560</v>
      </c>
      <c r="F581" s="77" t="s">
        <v>564</v>
      </c>
      <c r="G581" s="77" t="s">
        <v>561</v>
      </c>
      <c r="H581" s="77" t="s">
        <v>1850</v>
      </c>
      <c r="I581" s="77" t="s">
        <v>1851</v>
      </c>
      <c r="J581" s="77" t="s">
        <v>369</v>
      </c>
      <c r="K581" s="77">
        <f>VLOOKUP(A581 &amp; " - " &amp; B581, 'superadmin configuration'!A:C, 2, FALSE)</f>
        <v>1500</v>
      </c>
    </row>
    <row r="582" spans="1:11">
      <c r="A582" s="77" t="s">
        <v>412</v>
      </c>
      <c r="B582" s="77" t="s">
        <v>585</v>
      </c>
      <c r="C582" s="78">
        <v>45379.736111111109</v>
      </c>
      <c r="D582" s="77">
        <v>300</v>
      </c>
      <c r="E582" s="77" t="s">
        <v>560</v>
      </c>
      <c r="F582" s="77" t="s">
        <v>564</v>
      </c>
      <c r="G582" s="77" t="s">
        <v>561</v>
      </c>
      <c r="H582" s="77" t="s">
        <v>1852</v>
      </c>
      <c r="I582" s="77" t="s">
        <v>1853</v>
      </c>
      <c r="J582" s="77" t="s">
        <v>369</v>
      </c>
      <c r="K582" s="77">
        <f>VLOOKUP(A582 &amp; " - " &amp; B582, 'superadmin configuration'!A:C, 2, FALSE)</f>
        <v>300</v>
      </c>
    </row>
    <row r="583" spans="1:11">
      <c r="A583" s="77" t="s">
        <v>373</v>
      </c>
      <c r="B583" s="77" t="s">
        <v>373</v>
      </c>
      <c r="C583" s="78">
        <v>45379.713194444441</v>
      </c>
      <c r="D583" s="77">
        <v>100</v>
      </c>
      <c r="E583" s="77" t="s">
        <v>560</v>
      </c>
      <c r="F583" s="77" t="s">
        <v>361</v>
      </c>
      <c r="G583" s="77" t="s">
        <v>561</v>
      </c>
      <c r="H583" s="77" t="s">
        <v>1854</v>
      </c>
      <c r="I583" s="77" t="s">
        <v>1855</v>
      </c>
      <c r="J583" s="77" t="s">
        <v>617</v>
      </c>
      <c r="K583" s="77">
        <f>VLOOKUP(A583 &amp; " - " &amp; B583, 'superadmin configuration'!A:C, 2, FALSE)</f>
        <v>0</v>
      </c>
    </row>
    <row r="584" spans="1:11">
      <c r="A584" s="77" t="s">
        <v>397</v>
      </c>
      <c r="B584" s="77" t="s">
        <v>397</v>
      </c>
      <c r="C584" s="78">
        <v>45379.70208333333</v>
      </c>
      <c r="D584" s="77">
        <v>100</v>
      </c>
      <c r="E584" s="77" t="s">
        <v>560</v>
      </c>
      <c r="F584" s="77" t="s">
        <v>361</v>
      </c>
      <c r="G584" s="77" t="s">
        <v>561</v>
      </c>
      <c r="H584" s="77" t="s">
        <v>1856</v>
      </c>
      <c r="I584" s="77" t="s">
        <v>1857</v>
      </c>
      <c r="J584" s="77" t="s">
        <v>617</v>
      </c>
      <c r="K584" s="77">
        <f>VLOOKUP(A584 &amp; " - " &amp; B584, 'superadmin configuration'!A:C, 2, FALSE)</f>
        <v>0</v>
      </c>
    </row>
    <row r="585" spans="1:11">
      <c r="A585" s="77" t="s">
        <v>510</v>
      </c>
      <c r="B585" s="77" t="s">
        <v>513</v>
      </c>
      <c r="C585" s="78">
        <v>45379.631944444445</v>
      </c>
      <c r="D585" s="77">
        <v>2000</v>
      </c>
      <c r="E585" s="77" t="s">
        <v>560</v>
      </c>
      <c r="F585" s="77" t="s">
        <v>361</v>
      </c>
      <c r="G585" s="77" t="s">
        <v>561</v>
      </c>
      <c r="H585" s="77" t="s">
        <v>1858</v>
      </c>
      <c r="I585" s="77" t="s">
        <v>1859</v>
      </c>
      <c r="J585" s="77" t="s">
        <v>369</v>
      </c>
      <c r="K585" s="77">
        <f>VLOOKUP(A585 &amp; " - " &amp; B585, 'superadmin configuration'!A:C, 2, FALSE)</f>
        <v>1000</v>
      </c>
    </row>
    <row r="586" spans="1:11">
      <c r="A586" s="77" t="s">
        <v>826</v>
      </c>
      <c r="B586" s="77" t="s">
        <v>1648</v>
      </c>
      <c r="C586" s="78">
        <v>45379.53125</v>
      </c>
      <c r="D586" s="77">
        <v>1000</v>
      </c>
      <c r="E586" s="77" t="s">
        <v>560</v>
      </c>
      <c r="F586" s="77" t="s">
        <v>564</v>
      </c>
      <c r="G586" s="77" t="s">
        <v>561</v>
      </c>
      <c r="H586" s="77" t="s">
        <v>1860</v>
      </c>
      <c r="I586" s="77" t="s">
        <v>1861</v>
      </c>
      <c r="J586" s="77" t="s">
        <v>369</v>
      </c>
      <c r="K586" s="77">
        <f>VLOOKUP(A586 &amp; " - " &amp; B586, 'superadmin configuration'!A:C, 2, FALSE)</f>
        <v>750</v>
      </c>
    </row>
    <row r="587" spans="1:11">
      <c r="A587" s="77" t="s">
        <v>826</v>
      </c>
      <c r="B587" s="77" t="s">
        <v>1648</v>
      </c>
      <c r="C587" s="78">
        <v>45379.526388888888</v>
      </c>
      <c r="D587" s="77">
        <v>100</v>
      </c>
      <c r="E587" s="77" t="s">
        <v>560</v>
      </c>
      <c r="F587" s="77" t="s">
        <v>564</v>
      </c>
      <c r="G587" s="77" t="s">
        <v>561</v>
      </c>
      <c r="H587" s="77" t="s">
        <v>1862</v>
      </c>
      <c r="I587" s="77" t="s">
        <v>1863</v>
      </c>
      <c r="J587" s="77" t="s">
        <v>891</v>
      </c>
      <c r="K587" s="77">
        <f>VLOOKUP(A587 &amp; " - " &amp; B587, 'superadmin configuration'!A:C, 2, FALSE)</f>
        <v>750</v>
      </c>
    </row>
    <row r="588" spans="1:11">
      <c r="A588" s="77" t="s">
        <v>559</v>
      </c>
      <c r="B588" s="77" t="s">
        <v>206</v>
      </c>
      <c r="C588" s="78">
        <v>45379.525694444441</v>
      </c>
      <c r="D588" s="77">
        <v>2000</v>
      </c>
      <c r="E588" s="77" t="s">
        <v>560</v>
      </c>
      <c r="F588" s="77" t="s">
        <v>564</v>
      </c>
      <c r="G588" s="77" t="s">
        <v>561</v>
      </c>
      <c r="H588" s="77" t="s">
        <v>1864</v>
      </c>
      <c r="I588" s="77" t="s">
        <v>1865</v>
      </c>
      <c r="J588" s="77" t="s">
        <v>369</v>
      </c>
      <c r="K588" s="77">
        <f>VLOOKUP(A588 &amp; " - " &amp; B588, 'superadmin configuration'!A:C, 2, FALSE)</f>
        <v>500</v>
      </c>
    </row>
    <row r="589" spans="1:11">
      <c r="A589" s="77" t="s">
        <v>369</v>
      </c>
      <c r="B589" s="77" t="s">
        <v>369</v>
      </c>
      <c r="C589" s="78">
        <v>45379.513194444444</v>
      </c>
      <c r="D589" s="77">
        <v>500</v>
      </c>
      <c r="E589" s="77" t="s">
        <v>560</v>
      </c>
      <c r="F589" s="77" t="s">
        <v>564</v>
      </c>
      <c r="G589" s="77" t="s">
        <v>561</v>
      </c>
      <c r="H589" s="77" t="s">
        <v>1866</v>
      </c>
      <c r="I589" s="77" t="s">
        <v>1867</v>
      </c>
      <c r="J589" s="77" t="s">
        <v>369</v>
      </c>
      <c r="K589" s="77">
        <f>VLOOKUP(A589 &amp; " - " &amp; B589, 'superadmin configuration'!A:C, 2, FALSE)</f>
        <v>300</v>
      </c>
    </row>
    <row r="590" spans="1:11">
      <c r="A590" s="77" t="s">
        <v>559</v>
      </c>
      <c r="B590" s="77" t="s">
        <v>328</v>
      </c>
      <c r="C590" s="78">
        <v>45379.454861111109</v>
      </c>
      <c r="D590" s="77">
        <v>1000</v>
      </c>
      <c r="E590" s="77" t="s">
        <v>560</v>
      </c>
      <c r="F590" s="77" t="s">
        <v>564</v>
      </c>
      <c r="G590" s="77" t="s">
        <v>561</v>
      </c>
      <c r="H590" s="77" t="s">
        <v>1868</v>
      </c>
      <c r="I590" s="77" t="s">
        <v>1869</v>
      </c>
      <c r="J590" s="77" t="s">
        <v>369</v>
      </c>
      <c r="K590" s="77">
        <f>VLOOKUP(A590 &amp; " - " &amp; B590, 'superadmin configuration'!A:C, 2, FALSE)</f>
        <v>650</v>
      </c>
    </row>
    <row r="591" spans="1:11">
      <c r="A591" s="77" t="s">
        <v>381</v>
      </c>
      <c r="B591" s="77" t="s">
        <v>382</v>
      </c>
      <c r="C591" s="78">
        <v>45378.991666666669</v>
      </c>
      <c r="D591" s="77">
        <v>1500</v>
      </c>
      <c r="E591" s="77" t="s">
        <v>560</v>
      </c>
      <c r="F591" s="77" t="s">
        <v>564</v>
      </c>
      <c r="G591" s="77" t="s">
        <v>561</v>
      </c>
      <c r="H591" s="77" t="s">
        <v>1870</v>
      </c>
      <c r="I591" s="77" t="s">
        <v>1871</v>
      </c>
      <c r="J591" s="77" t="s">
        <v>369</v>
      </c>
      <c r="K591" s="77">
        <f>VLOOKUP(A591 &amp; " - " &amp; B591, 'superadmin configuration'!A:C, 2, FALSE)</f>
        <v>1500</v>
      </c>
    </row>
    <row r="592" spans="1:11">
      <c r="A592" s="77" t="s">
        <v>381</v>
      </c>
      <c r="B592" s="77" t="s">
        <v>382</v>
      </c>
      <c r="C592" s="78">
        <v>45378.990972222222</v>
      </c>
      <c r="D592" s="77">
        <v>1500</v>
      </c>
      <c r="E592" s="77" t="s">
        <v>560</v>
      </c>
      <c r="F592" s="77" t="s">
        <v>564</v>
      </c>
      <c r="G592" s="77" t="s">
        <v>561</v>
      </c>
      <c r="H592" s="77" t="s">
        <v>1872</v>
      </c>
      <c r="I592" s="77" t="s">
        <v>1873</v>
      </c>
      <c r="J592" s="77" t="s">
        <v>369</v>
      </c>
      <c r="K592" s="77">
        <f>VLOOKUP(A592 &amp; " - " &amp; B592, 'superadmin configuration'!A:C, 2, FALSE)</f>
        <v>1500</v>
      </c>
    </row>
    <row r="593" spans="1:11">
      <c r="A593" s="77" t="s">
        <v>1874</v>
      </c>
      <c r="B593" s="77" t="s">
        <v>1875</v>
      </c>
      <c r="C593" s="78">
        <v>45378.959027777775</v>
      </c>
      <c r="D593" s="77">
        <v>5000</v>
      </c>
      <c r="E593" s="77" t="s">
        <v>560</v>
      </c>
      <c r="F593" s="77" t="s">
        <v>361</v>
      </c>
      <c r="G593" s="77" t="s">
        <v>561</v>
      </c>
      <c r="H593" s="77" t="s">
        <v>1876</v>
      </c>
      <c r="I593" s="77" t="s">
        <v>1877</v>
      </c>
      <c r="J593" s="77" t="s">
        <v>369</v>
      </c>
      <c r="K593" s="77">
        <f>VLOOKUP(A593 &amp; " - " &amp; B593, 'superadmin configuration'!A:C, 2, FALSE)</f>
        <v>2650</v>
      </c>
    </row>
    <row r="594" spans="1:11">
      <c r="A594" s="77" t="s">
        <v>369</v>
      </c>
      <c r="B594" s="77" t="s">
        <v>369</v>
      </c>
      <c r="C594" s="78">
        <v>45378.829861111109</v>
      </c>
      <c r="D594" s="77">
        <v>300</v>
      </c>
      <c r="E594" s="77" t="s">
        <v>560</v>
      </c>
      <c r="F594" s="77" t="s">
        <v>564</v>
      </c>
      <c r="G594" s="77" t="s">
        <v>561</v>
      </c>
      <c r="H594" s="77" t="s">
        <v>1878</v>
      </c>
      <c r="I594" s="77" t="s">
        <v>1879</v>
      </c>
      <c r="J594" s="77" t="s">
        <v>369</v>
      </c>
      <c r="K594" s="77">
        <f>VLOOKUP(A594 &amp; " - " &amp; B594, 'superadmin configuration'!A:C, 2, FALSE)</f>
        <v>300</v>
      </c>
    </row>
    <row r="595" spans="1:11">
      <c r="A595" s="77" t="s">
        <v>1146</v>
      </c>
      <c r="B595" s="77" t="s">
        <v>1880</v>
      </c>
      <c r="C595" s="78">
        <v>45378.704861111109</v>
      </c>
      <c r="D595" s="77">
        <v>100</v>
      </c>
      <c r="E595" s="77" t="s">
        <v>560</v>
      </c>
      <c r="F595" s="77" t="s">
        <v>564</v>
      </c>
      <c r="G595" s="77" t="s">
        <v>561</v>
      </c>
      <c r="H595" s="77" t="s">
        <v>1881</v>
      </c>
      <c r="I595" s="77" t="s">
        <v>1882</v>
      </c>
      <c r="J595" s="77" t="s">
        <v>891</v>
      </c>
      <c r="K595" s="77">
        <f>VLOOKUP(A595 &amp; " - " &amp; B595, 'superadmin configuration'!A:C, 2, FALSE)</f>
        <v>500</v>
      </c>
    </row>
    <row r="596" spans="1:11">
      <c r="A596" s="77" t="s">
        <v>369</v>
      </c>
      <c r="B596" s="77" t="s">
        <v>369</v>
      </c>
      <c r="C596" s="78">
        <v>45378.701388888891</v>
      </c>
      <c r="D596" s="77">
        <v>100</v>
      </c>
      <c r="E596" s="77" t="s">
        <v>560</v>
      </c>
      <c r="F596" s="77" t="s">
        <v>564</v>
      </c>
      <c r="G596" s="77" t="s">
        <v>561</v>
      </c>
      <c r="H596" s="77" t="s">
        <v>1883</v>
      </c>
      <c r="I596" s="77" t="s">
        <v>1884</v>
      </c>
      <c r="J596" s="77" t="s">
        <v>891</v>
      </c>
      <c r="K596" s="77">
        <f>VLOOKUP(A596 &amp; " - " &amp; B596, 'superadmin configuration'!A:C, 2, FALSE)</f>
        <v>300</v>
      </c>
    </row>
    <row r="597" spans="1:11">
      <c r="A597" s="77" t="s">
        <v>596</v>
      </c>
      <c r="B597" s="77" t="s">
        <v>128</v>
      </c>
      <c r="C597" s="78">
        <v>45377.897222222222</v>
      </c>
      <c r="D597" s="77">
        <v>1000</v>
      </c>
      <c r="E597" s="77" t="s">
        <v>560</v>
      </c>
      <c r="F597" s="77" t="s">
        <v>361</v>
      </c>
      <c r="G597" s="77" t="s">
        <v>561</v>
      </c>
      <c r="H597" s="77" t="s">
        <v>1885</v>
      </c>
      <c r="I597" s="77" t="s">
        <v>1886</v>
      </c>
      <c r="J597" s="77" t="s">
        <v>369</v>
      </c>
      <c r="K597" s="77">
        <f>VLOOKUP(A597 &amp; " - " &amp; B597, 'superadmin configuration'!A:C, 2, FALSE)</f>
        <v>2000</v>
      </c>
    </row>
    <row r="598" spans="1:11">
      <c r="A598" s="77" t="s">
        <v>1887</v>
      </c>
      <c r="B598" s="77" t="s">
        <v>1888</v>
      </c>
      <c r="C598" s="78">
        <v>45377.719444444447</v>
      </c>
      <c r="D598" s="77">
        <v>1000</v>
      </c>
      <c r="E598" s="77" t="s">
        <v>560</v>
      </c>
      <c r="F598" s="77" t="s">
        <v>361</v>
      </c>
      <c r="G598" s="77" t="s">
        <v>561</v>
      </c>
      <c r="H598" s="77" t="s">
        <v>1889</v>
      </c>
      <c r="I598" s="77" t="s">
        <v>1890</v>
      </c>
      <c r="J598" s="77" t="s">
        <v>1891</v>
      </c>
      <c r="K598" s="77">
        <f>VLOOKUP(A598 &amp; " - " &amp; B598, 'superadmin configuration'!A:C, 2, FALSE)</f>
        <v>1000</v>
      </c>
    </row>
    <row r="599" spans="1:11">
      <c r="A599" s="77" t="s">
        <v>559</v>
      </c>
      <c r="B599" s="77" t="s">
        <v>135</v>
      </c>
      <c r="C599" s="78">
        <v>45377.695833333331</v>
      </c>
      <c r="D599" s="77">
        <v>100</v>
      </c>
      <c r="E599" s="77" t="s">
        <v>560</v>
      </c>
      <c r="F599" s="77" t="s">
        <v>564</v>
      </c>
      <c r="G599" s="77" t="s">
        <v>561</v>
      </c>
      <c r="H599" s="77" t="s">
        <v>1892</v>
      </c>
      <c r="I599" s="77" t="s">
        <v>1893</v>
      </c>
      <c r="J599" s="77" t="s">
        <v>617</v>
      </c>
      <c r="K599" s="77">
        <f>VLOOKUP(A599 &amp; " - " &amp; B599, 'superadmin configuration'!A:C, 2, FALSE)</f>
        <v>900</v>
      </c>
    </row>
    <row r="600" spans="1:11">
      <c r="A600" s="77" t="s">
        <v>476</v>
      </c>
      <c r="B600" s="77" t="s">
        <v>476</v>
      </c>
      <c r="C600" s="78">
        <v>45377.659722222219</v>
      </c>
      <c r="D600" s="77">
        <v>500</v>
      </c>
      <c r="E600" s="77" t="s">
        <v>560</v>
      </c>
      <c r="F600" s="77" t="s">
        <v>361</v>
      </c>
      <c r="G600" s="77" t="s">
        <v>561</v>
      </c>
      <c r="H600" s="77" t="s">
        <v>1894</v>
      </c>
      <c r="I600" s="77" t="s">
        <v>1895</v>
      </c>
      <c r="J600" s="77" t="s">
        <v>369</v>
      </c>
      <c r="K600" s="77">
        <f>VLOOKUP(A600 &amp; " - " &amp; B600, 'superadmin configuration'!A:C, 2, FALSE)</f>
        <v>500</v>
      </c>
    </row>
    <row r="601" spans="1:11">
      <c r="A601" s="77" t="s">
        <v>369</v>
      </c>
      <c r="B601" s="77" t="s">
        <v>369</v>
      </c>
      <c r="C601" s="78">
        <v>45377.591666666667</v>
      </c>
      <c r="D601" s="77">
        <v>300</v>
      </c>
      <c r="E601" s="77" t="s">
        <v>560</v>
      </c>
      <c r="F601" s="77" t="s">
        <v>564</v>
      </c>
      <c r="G601" s="77" t="s">
        <v>561</v>
      </c>
      <c r="H601" s="77" t="s">
        <v>1896</v>
      </c>
      <c r="I601" s="77" t="s">
        <v>1897</v>
      </c>
      <c r="J601" s="77" t="s">
        <v>369</v>
      </c>
      <c r="K601" s="77">
        <f>VLOOKUP(A601 &amp; " - " &amp; B601, 'superadmin configuration'!A:C, 2, FALSE)</f>
        <v>300</v>
      </c>
    </row>
    <row r="602" spans="1:11">
      <c r="A602" s="77" t="s">
        <v>1261</v>
      </c>
      <c r="B602" s="77" t="s">
        <v>1262</v>
      </c>
      <c r="C602" s="78">
        <v>45377.506944444445</v>
      </c>
      <c r="D602" s="77">
        <v>1000</v>
      </c>
      <c r="E602" s="77" t="s">
        <v>560</v>
      </c>
      <c r="F602" s="77" t="s">
        <v>564</v>
      </c>
      <c r="G602" s="77" t="s">
        <v>561</v>
      </c>
      <c r="H602" s="77" t="s">
        <v>1898</v>
      </c>
      <c r="I602" s="77" t="s">
        <v>1899</v>
      </c>
      <c r="J602" s="77" t="s">
        <v>1038</v>
      </c>
      <c r="K602" s="77">
        <f>VLOOKUP(A602 &amp; " - " &amp; B602, 'superadmin configuration'!A:C, 2, FALSE)</f>
        <v>500</v>
      </c>
    </row>
    <row r="603" spans="1:11">
      <c r="A603" s="77" t="s">
        <v>596</v>
      </c>
      <c r="B603" s="77" t="s">
        <v>783</v>
      </c>
      <c r="C603" s="78">
        <v>45376.965277777781</v>
      </c>
      <c r="D603" s="77">
        <v>1000</v>
      </c>
      <c r="E603" s="77" t="s">
        <v>560</v>
      </c>
      <c r="F603" s="77" t="s">
        <v>361</v>
      </c>
      <c r="G603" s="77" t="s">
        <v>561</v>
      </c>
      <c r="H603" s="77" t="s">
        <v>1900</v>
      </c>
      <c r="I603" s="77" t="s">
        <v>1901</v>
      </c>
      <c r="J603" s="77" t="s">
        <v>369</v>
      </c>
      <c r="K603" s="77">
        <f>VLOOKUP(A603 &amp; " - " &amp; B603, 'superadmin configuration'!A:C, 2, FALSE)</f>
        <v>1500</v>
      </c>
    </row>
    <row r="604" spans="1:11">
      <c r="A604" s="77" t="s">
        <v>596</v>
      </c>
      <c r="B604" s="77" t="s">
        <v>128</v>
      </c>
      <c r="C604" s="78">
        <v>45376.845833333333</v>
      </c>
      <c r="D604" s="77">
        <v>1000</v>
      </c>
      <c r="E604" s="77" t="s">
        <v>560</v>
      </c>
      <c r="F604" s="77" t="s">
        <v>361</v>
      </c>
      <c r="G604" s="77" t="s">
        <v>561</v>
      </c>
      <c r="H604" s="77" t="s">
        <v>1902</v>
      </c>
      <c r="I604" s="77" t="s">
        <v>1903</v>
      </c>
      <c r="J604" s="77" t="s">
        <v>369</v>
      </c>
      <c r="K604" s="77">
        <f>VLOOKUP(A604 &amp; " - " &amp; B604, 'superadmin configuration'!A:C, 2, FALSE)</f>
        <v>2000</v>
      </c>
    </row>
    <row r="605" spans="1:11">
      <c r="A605" s="77" t="s">
        <v>369</v>
      </c>
      <c r="B605" s="77" t="s">
        <v>369</v>
      </c>
      <c r="C605" s="78">
        <v>45376.823611111111</v>
      </c>
      <c r="D605" s="77">
        <v>300</v>
      </c>
      <c r="E605" s="77" t="s">
        <v>560</v>
      </c>
      <c r="F605" s="77" t="s">
        <v>564</v>
      </c>
      <c r="G605" s="77" t="s">
        <v>561</v>
      </c>
      <c r="H605" s="77" t="s">
        <v>1904</v>
      </c>
      <c r="I605" s="77" t="s">
        <v>1905</v>
      </c>
      <c r="J605" s="77" t="s">
        <v>369</v>
      </c>
      <c r="K605" s="77">
        <f>VLOOKUP(A605 &amp; " - " &amp; B605, 'superadmin configuration'!A:C, 2, FALSE)</f>
        <v>300</v>
      </c>
    </row>
    <row r="606" spans="1:11">
      <c r="A606" s="77" t="s">
        <v>622</v>
      </c>
      <c r="B606" s="77" t="s">
        <v>623</v>
      </c>
      <c r="C606" s="78">
        <v>45376.597916666666</v>
      </c>
      <c r="D606" s="77">
        <v>500</v>
      </c>
      <c r="E606" s="77" t="s">
        <v>560</v>
      </c>
      <c r="F606" s="77" t="s">
        <v>564</v>
      </c>
      <c r="G606" s="77" t="s">
        <v>561</v>
      </c>
      <c r="H606" s="77" t="s">
        <v>1906</v>
      </c>
      <c r="I606" s="77" t="s">
        <v>1907</v>
      </c>
      <c r="J606" s="77" t="s">
        <v>369</v>
      </c>
      <c r="K606" s="77">
        <f>VLOOKUP(A606 &amp; " - " &amp; B606, 'superadmin configuration'!A:C, 2, FALSE)</f>
        <v>500</v>
      </c>
    </row>
    <row r="607" spans="1:11">
      <c r="A607" s="77" t="s">
        <v>622</v>
      </c>
      <c r="B607" s="77" t="s">
        <v>623</v>
      </c>
      <c r="C607" s="78">
        <v>45376.59652777778</v>
      </c>
      <c r="D607" s="77">
        <v>500</v>
      </c>
      <c r="E607" s="77" t="s">
        <v>560</v>
      </c>
      <c r="F607" s="77" t="s">
        <v>564</v>
      </c>
      <c r="G607" s="77" t="s">
        <v>561</v>
      </c>
      <c r="H607" s="77" t="s">
        <v>1908</v>
      </c>
      <c r="I607" s="77" t="s">
        <v>1909</v>
      </c>
      <c r="J607" s="77" t="s">
        <v>369</v>
      </c>
      <c r="K607" s="77">
        <f>VLOOKUP(A607 &amp; " - " &amp; B607, 'superadmin configuration'!A:C, 2, FALSE)</f>
        <v>500</v>
      </c>
    </row>
    <row r="608" spans="1:11">
      <c r="A608" s="77" t="s">
        <v>559</v>
      </c>
      <c r="B608" s="77" t="s">
        <v>243</v>
      </c>
      <c r="C608" s="78">
        <v>45376.415277777778</v>
      </c>
      <c r="D608" s="77">
        <v>300</v>
      </c>
      <c r="E608" s="77" t="s">
        <v>560</v>
      </c>
      <c r="F608" s="77" t="s">
        <v>564</v>
      </c>
      <c r="G608" s="77" t="s">
        <v>561</v>
      </c>
      <c r="H608" s="77" t="s">
        <v>1910</v>
      </c>
      <c r="I608" s="77" t="s">
        <v>1911</v>
      </c>
      <c r="J608" s="77" t="s">
        <v>1912</v>
      </c>
      <c r="K608" s="77">
        <f>VLOOKUP(A608 &amp; " - " &amp; B608, 'superadmin configuration'!A:C, 2, FALSE)</f>
        <v>500</v>
      </c>
    </row>
    <row r="609" spans="1:11">
      <c r="A609" s="77" t="s">
        <v>559</v>
      </c>
      <c r="B609" s="77" t="s">
        <v>135</v>
      </c>
      <c r="C609" s="78">
        <v>45375.943055555559</v>
      </c>
      <c r="D609" s="77">
        <v>300</v>
      </c>
      <c r="E609" s="77" t="s">
        <v>560</v>
      </c>
      <c r="F609" s="77" t="s">
        <v>361</v>
      </c>
      <c r="G609" s="77" t="s">
        <v>561</v>
      </c>
      <c r="H609" s="77" t="s">
        <v>1913</v>
      </c>
      <c r="I609" s="77" t="s">
        <v>1914</v>
      </c>
      <c r="J609" s="77" t="s">
        <v>1912</v>
      </c>
      <c r="K609" s="77">
        <f>VLOOKUP(A609 &amp; " - " &amp; B609, 'superadmin configuration'!A:C, 2, FALSE)</f>
        <v>900</v>
      </c>
    </row>
    <row r="610" spans="1:11">
      <c r="A610" s="77" t="s">
        <v>710</v>
      </c>
      <c r="B610" s="77" t="s">
        <v>710</v>
      </c>
      <c r="C610" s="78">
        <v>45375.890277777777</v>
      </c>
      <c r="D610" s="77">
        <v>1000</v>
      </c>
      <c r="E610" s="77" t="s">
        <v>560</v>
      </c>
      <c r="F610" s="77" t="s">
        <v>361</v>
      </c>
      <c r="G610" s="77" t="s">
        <v>561</v>
      </c>
      <c r="H610" s="77" t="s">
        <v>1915</v>
      </c>
      <c r="I610" s="77" t="s">
        <v>1916</v>
      </c>
      <c r="J610" s="77" t="s">
        <v>369</v>
      </c>
      <c r="K610" s="77">
        <f>VLOOKUP(A610 &amp; " - " &amp; B610, 'superadmin configuration'!A:C, 2, FALSE)</f>
        <v>2000</v>
      </c>
    </row>
    <row r="611" spans="1:11">
      <c r="A611" s="77" t="s">
        <v>381</v>
      </c>
      <c r="B611" s="77" t="s">
        <v>382</v>
      </c>
      <c r="C611" s="78">
        <v>45375.862500000003</v>
      </c>
      <c r="D611" s="77">
        <v>2000</v>
      </c>
      <c r="E611" s="77" t="s">
        <v>560</v>
      </c>
      <c r="F611" s="77" t="s">
        <v>361</v>
      </c>
      <c r="G611" s="77" t="s">
        <v>561</v>
      </c>
      <c r="H611" s="77" t="s">
        <v>1917</v>
      </c>
      <c r="I611" s="77" t="s">
        <v>1918</v>
      </c>
      <c r="J611" s="77" t="s">
        <v>1919</v>
      </c>
      <c r="K611" s="77">
        <f>VLOOKUP(A611 &amp; " - " &amp; B611, 'superadmin configuration'!A:C, 2, FALSE)</f>
        <v>1500</v>
      </c>
    </row>
    <row r="612" spans="1:11">
      <c r="A612" s="77" t="s">
        <v>476</v>
      </c>
      <c r="B612" s="77" t="s">
        <v>476</v>
      </c>
      <c r="C612" s="78">
        <v>45375.861805555556</v>
      </c>
      <c r="D612" s="77">
        <v>1994</v>
      </c>
      <c r="E612" s="77" t="s">
        <v>560</v>
      </c>
      <c r="F612" s="77" t="s">
        <v>564</v>
      </c>
      <c r="G612" s="77" t="s">
        <v>561</v>
      </c>
      <c r="H612" s="77" t="s">
        <v>1920</v>
      </c>
      <c r="I612" s="77" t="s">
        <v>1921</v>
      </c>
      <c r="J612" s="77" t="s">
        <v>369</v>
      </c>
      <c r="K612" s="77">
        <f>VLOOKUP(A612 &amp; " - " &amp; B612, 'superadmin configuration'!A:C, 2, FALSE)</f>
        <v>500</v>
      </c>
    </row>
    <row r="613" spans="1:11">
      <c r="A613" s="77" t="s">
        <v>476</v>
      </c>
      <c r="B613" s="77" t="s">
        <v>476</v>
      </c>
      <c r="C613" s="78">
        <v>45375.851388888892</v>
      </c>
      <c r="D613" s="77">
        <v>1000</v>
      </c>
      <c r="E613" s="77" t="s">
        <v>560</v>
      </c>
      <c r="F613" s="77" t="s">
        <v>564</v>
      </c>
      <c r="G613" s="77" t="s">
        <v>561</v>
      </c>
      <c r="H613" s="77" t="s">
        <v>1922</v>
      </c>
      <c r="I613" s="77" t="s">
        <v>1923</v>
      </c>
      <c r="J613" s="77" t="s">
        <v>369</v>
      </c>
      <c r="K613" s="77">
        <f>VLOOKUP(A613 &amp; " - " &amp; B613, 'superadmin configuration'!A:C, 2, FALSE)</f>
        <v>500</v>
      </c>
    </row>
    <row r="614" spans="1:11">
      <c r="A614" s="77" t="s">
        <v>601</v>
      </c>
      <c r="B614" s="77" t="s">
        <v>602</v>
      </c>
      <c r="C614" s="78">
        <v>45375.845138888886</v>
      </c>
      <c r="D614" s="77">
        <v>300</v>
      </c>
      <c r="E614" s="77" t="s">
        <v>560</v>
      </c>
      <c r="F614" s="77" t="s">
        <v>564</v>
      </c>
      <c r="G614" s="77" t="s">
        <v>561</v>
      </c>
      <c r="H614" s="77" t="s">
        <v>1924</v>
      </c>
      <c r="I614" s="77" t="s">
        <v>1925</v>
      </c>
      <c r="J614" s="77" t="s">
        <v>369</v>
      </c>
      <c r="K614" s="77">
        <f>VLOOKUP(A614 &amp; " - " &amp; B614, 'superadmin configuration'!A:C, 2, FALSE)</f>
        <v>500</v>
      </c>
    </row>
    <row r="615" spans="1:11">
      <c r="A615" s="77" t="s">
        <v>476</v>
      </c>
      <c r="B615" s="77" t="s">
        <v>476</v>
      </c>
      <c r="C615" s="78">
        <v>45375.762499999997</v>
      </c>
      <c r="D615" s="77">
        <v>500</v>
      </c>
      <c r="E615" s="77" t="s">
        <v>560</v>
      </c>
      <c r="F615" s="77" t="s">
        <v>361</v>
      </c>
      <c r="G615" s="77" t="s">
        <v>561</v>
      </c>
      <c r="H615" s="77" t="s">
        <v>1926</v>
      </c>
      <c r="I615" s="77" t="s">
        <v>1927</v>
      </c>
      <c r="J615" s="77" t="s">
        <v>369</v>
      </c>
      <c r="K615" s="77">
        <f>VLOOKUP(A615 &amp; " - " &amp; B615, 'superadmin configuration'!A:C, 2, FALSE)</f>
        <v>500</v>
      </c>
    </row>
    <row r="616" spans="1:11">
      <c r="A616" s="77" t="s">
        <v>510</v>
      </c>
      <c r="B616" s="77" t="s">
        <v>513</v>
      </c>
      <c r="C616" s="78">
        <v>45375.635416666664</v>
      </c>
      <c r="D616" s="77">
        <v>1000</v>
      </c>
      <c r="E616" s="77" t="s">
        <v>560</v>
      </c>
      <c r="F616" s="77" t="s">
        <v>564</v>
      </c>
      <c r="G616" s="77" t="s">
        <v>561</v>
      </c>
      <c r="H616" s="77" t="s">
        <v>1928</v>
      </c>
      <c r="I616" s="77" t="s">
        <v>1929</v>
      </c>
      <c r="J616" s="77" t="s">
        <v>369</v>
      </c>
      <c r="K616" s="77">
        <f>VLOOKUP(A616 &amp; " - " &amp; B616, 'superadmin configuration'!A:C, 2, FALSE)</f>
        <v>1000</v>
      </c>
    </row>
    <row r="617" spans="1:11">
      <c r="A617" s="77" t="s">
        <v>510</v>
      </c>
      <c r="B617" s="77" t="s">
        <v>513</v>
      </c>
      <c r="C617" s="78">
        <v>45375.5625</v>
      </c>
      <c r="D617" s="77">
        <v>500</v>
      </c>
      <c r="E617" s="77" t="s">
        <v>560</v>
      </c>
      <c r="F617" s="77" t="s">
        <v>564</v>
      </c>
      <c r="G617" s="77" t="s">
        <v>561</v>
      </c>
      <c r="H617" s="77" t="s">
        <v>1930</v>
      </c>
      <c r="I617" s="77" t="s">
        <v>1931</v>
      </c>
      <c r="J617" s="77" t="s">
        <v>723</v>
      </c>
      <c r="K617" s="77">
        <f>VLOOKUP(A617 &amp; " - " &amp; B617, 'superadmin configuration'!A:C, 2, FALSE)</f>
        <v>1000</v>
      </c>
    </row>
    <row r="618" spans="1:11">
      <c r="A618" s="77" t="s">
        <v>596</v>
      </c>
      <c r="B618" s="77" t="s">
        <v>783</v>
      </c>
      <c r="C618" s="78">
        <v>45374.959027777775</v>
      </c>
      <c r="D618" s="77">
        <v>1000</v>
      </c>
      <c r="E618" s="77" t="s">
        <v>560</v>
      </c>
      <c r="F618" s="77" t="s">
        <v>361</v>
      </c>
      <c r="G618" s="77" t="s">
        <v>561</v>
      </c>
      <c r="H618" s="77" t="s">
        <v>1932</v>
      </c>
      <c r="I618" s="77" t="s">
        <v>1933</v>
      </c>
      <c r="J618" s="77" t="s">
        <v>369</v>
      </c>
      <c r="K618" s="77">
        <f>VLOOKUP(A618 &amp; " - " &amp; B618, 'superadmin configuration'!A:C, 2, FALSE)</f>
        <v>1500</v>
      </c>
    </row>
    <row r="619" spans="1:11">
      <c r="A619" s="77" t="s">
        <v>515</v>
      </c>
      <c r="B619" s="77" t="s">
        <v>516</v>
      </c>
      <c r="C619" s="78">
        <v>45374.909722222219</v>
      </c>
      <c r="D619" s="77">
        <v>500</v>
      </c>
      <c r="E619" s="77" t="s">
        <v>560</v>
      </c>
      <c r="F619" s="77" t="s">
        <v>564</v>
      </c>
      <c r="G619" s="77" t="s">
        <v>561</v>
      </c>
      <c r="H619" s="77" t="s">
        <v>1934</v>
      </c>
      <c r="I619" s="77" t="s">
        <v>1935</v>
      </c>
      <c r="J619" s="77" t="s">
        <v>1936</v>
      </c>
      <c r="K619" s="77">
        <f>VLOOKUP(A619 &amp; " - " &amp; B619, 'superadmin configuration'!A:C, 2, FALSE)</f>
        <v>1000</v>
      </c>
    </row>
    <row r="620" spans="1:11">
      <c r="A620" s="77" t="s">
        <v>471</v>
      </c>
      <c r="B620" s="77" t="s">
        <v>472</v>
      </c>
      <c r="C620" s="78">
        <v>45374.870833333334</v>
      </c>
      <c r="D620" s="77">
        <v>1000</v>
      </c>
      <c r="E620" s="77" t="s">
        <v>560</v>
      </c>
      <c r="F620" s="77" t="s">
        <v>564</v>
      </c>
      <c r="G620" s="77" t="s">
        <v>561</v>
      </c>
      <c r="H620" s="77" t="s">
        <v>1937</v>
      </c>
      <c r="I620" s="77" t="s">
        <v>1938</v>
      </c>
      <c r="J620" s="77" t="s">
        <v>369</v>
      </c>
      <c r="K620" s="77">
        <f>VLOOKUP(A620 &amp; " - " &amp; B620, 'superadmin configuration'!A:C, 2, FALSE)</f>
        <v>1000</v>
      </c>
    </row>
    <row r="621" spans="1:11">
      <c r="A621" s="77" t="s">
        <v>710</v>
      </c>
      <c r="B621" s="77" t="s">
        <v>710</v>
      </c>
      <c r="C621" s="78">
        <v>45374.770138888889</v>
      </c>
      <c r="D621" s="77">
        <v>3000</v>
      </c>
      <c r="E621" s="77" t="s">
        <v>560</v>
      </c>
      <c r="F621" s="77" t="s">
        <v>564</v>
      </c>
      <c r="G621" s="77" t="s">
        <v>561</v>
      </c>
      <c r="H621" s="77" t="s">
        <v>1939</v>
      </c>
      <c r="I621" s="77" t="s">
        <v>1940</v>
      </c>
      <c r="J621" s="77" t="s">
        <v>369</v>
      </c>
      <c r="K621" s="77">
        <f>VLOOKUP(A621 &amp; " - " &amp; B621, 'superadmin configuration'!A:C, 2, FALSE)</f>
        <v>2000</v>
      </c>
    </row>
    <row r="622" spans="1:11">
      <c r="A622" s="77" t="s">
        <v>601</v>
      </c>
      <c r="B622" s="77" t="s">
        <v>602</v>
      </c>
      <c r="C622" s="78">
        <v>45374.684027777781</v>
      </c>
      <c r="D622" s="77">
        <v>800</v>
      </c>
      <c r="E622" s="77" t="s">
        <v>560</v>
      </c>
      <c r="F622" s="77" t="s">
        <v>361</v>
      </c>
      <c r="G622" s="77" t="s">
        <v>561</v>
      </c>
      <c r="H622" s="77" t="s">
        <v>1941</v>
      </c>
      <c r="I622" s="77" t="s">
        <v>1942</v>
      </c>
      <c r="J622" s="77" t="s">
        <v>369</v>
      </c>
      <c r="K622" s="77">
        <f>VLOOKUP(A622 &amp; " - " &amp; B622, 'superadmin configuration'!A:C, 2, FALSE)</f>
        <v>500</v>
      </c>
    </row>
    <row r="623" spans="1:11">
      <c r="A623" s="77" t="s">
        <v>412</v>
      </c>
      <c r="B623" s="77" t="s">
        <v>426</v>
      </c>
      <c r="C623" s="78">
        <v>45374.676388888889</v>
      </c>
      <c r="D623" s="77">
        <v>300</v>
      </c>
      <c r="E623" s="77" t="s">
        <v>560</v>
      </c>
      <c r="F623" s="77" t="s">
        <v>361</v>
      </c>
      <c r="G623" s="77" t="s">
        <v>561</v>
      </c>
      <c r="H623" s="77" t="s">
        <v>1943</v>
      </c>
      <c r="I623" s="77" t="s">
        <v>1944</v>
      </c>
      <c r="J623" s="77" t="s">
        <v>369</v>
      </c>
      <c r="K623" s="77">
        <f>VLOOKUP(A623 &amp; " - " &amp; B623, 'superadmin configuration'!A:C, 2, FALSE)</f>
        <v>300</v>
      </c>
    </row>
    <row r="624" spans="1:11">
      <c r="A624" s="77" t="s">
        <v>510</v>
      </c>
      <c r="B624" s="77" t="s">
        <v>513</v>
      </c>
      <c r="C624" s="78">
        <v>45374.638888888891</v>
      </c>
      <c r="D624" s="77">
        <v>1000</v>
      </c>
      <c r="E624" s="77" t="s">
        <v>560</v>
      </c>
      <c r="F624" s="77" t="s">
        <v>361</v>
      </c>
      <c r="G624" s="77" t="s">
        <v>561</v>
      </c>
      <c r="H624" s="77" t="s">
        <v>1945</v>
      </c>
      <c r="I624" s="77" t="s">
        <v>1946</v>
      </c>
      <c r="J624" s="77" t="s">
        <v>369</v>
      </c>
      <c r="K624" s="77">
        <f>VLOOKUP(A624 &amp; " - " &amp; B624, 'superadmin configuration'!A:C, 2, FALSE)</f>
        <v>1000</v>
      </c>
    </row>
    <row r="625" spans="1:11">
      <c r="A625" s="77" t="s">
        <v>601</v>
      </c>
      <c r="B625" s="77" t="s">
        <v>602</v>
      </c>
      <c r="C625" s="78">
        <v>45374.631249999999</v>
      </c>
      <c r="D625" s="77">
        <v>1200</v>
      </c>
      <c r="E625" s="77" t="s">
        <v>560</v>
      </c>
      <c r="F625" s="77" t="s">
        <v>564</v>
      </c>
      <c r="G625" s="77" t="s">
        <v>561</v>
      </c>
      <c r="H625" s="77" t="s">
        <v>1947</v>
      </c>
      <c r="I625" s="77" t="s">
        <v>1948</v>
      </c>
      <c r="J625" s="77" t="s">
        <v>369</v>
      </c>
      <c r="K625" s="77">
        <f>VLOOKUP(A625 &amp; " - " &amp; B625, 'superadmin configuration'!A:C, 2, FALSE)</f>
        <v>500</v>
      </c>
    </row>
    <row r="626" spans="1:11">
      <c r="A626" s="77" t="s">
        <v>461</v>
      </c>
      <c r="B626" s="77" t="s">
        <v>461</v>
      </c>
      <c r="C626" s="78">
        <v>45374.602083333331</v>
      </c>
      <c r="D626" s="77">
        <v>300</v>
      </c>
      <c r="E626" s="77" t="s">
        <v>560</v>
      </c>
      <c r="F626" s="77" t="s">
        <v>564</v>
      </c>
      <c r="G626" s="77" t="s">
        <v>561</v>
      </c>
      <c r="H626" s="77" t="s">
        <v>1949</v>
      </c>
      <c r="I626" s="77" t="s">
        <v>1950</v>
      </c>
      <c r="J626" s="77" t="s">
        <v>369</v>
      </c>
      <c r="K626" s="77">
        <f>VLOOKUP(A626 &amp; " - " &amp; B626, 'superadmin configuration'!A:C, 2, FALSE)</f>
        <v>500</v>
      </c>
    </row>
    <row r="627" spans="1:11">
      <c r="A627" s="77" t="s">
        <v>510</v>
      </c>
      <c r="B627" s="77" t="s">
        <v>511</v>
      </c>
      <c r="C627" s="78">
        <v>45374.600694444445</v>
      </c>
      <c r="D627" s="77">
        <v>1000</v>
      </c>
      <c r="E627" s="77" t="s">
        <v>560</v>
      </c>
      <c r="F627" s="77" t="s">
        <v>361</v>
      </c>
      <c r="G627" s="77" t="s">
        <v>561</v>
      </c>
      <c r="H627" s="77" t="s">
        <v>1951</v>
      </c>
      <c r="I627" s="77" t="s">
        <v>1952</v>
      </c>
      <c r="J627" s="77" t="s">
        <v>369</v>
      </c>
      <c r="K627" s="77">
        <f>VLOOKUP(A627 &amp; " - " &amp; B627, 'superadmin configuration'!A:C, 2, FALSE)</f>
        <v>1000</v>
      </c>
    </row>
    <row r="628" spans="1:11">
      <c r="A628" s="77" t="s">
        <v>510</v>
      </c>
      <c r="B628" s="77" t="s">
        <v>513</v>
      </c>
      <c r="C628" s="78">
        <v>45374.584027777775</v>
      </c>
      <c r="D628" s="77">
        <v>1500</v>
      </c>
      <c r="E628" s="77" t="s">
        <v>560</v>
      </c>
      <c r="F628" s="77" t="s">
        <v>361</v>
      </c>
      <c r="G628" s="77" t="s">
        <v>561</v>
      </c>
      <c r="H628" s="77" t="s">
        <v>1953</v>
      </c>
      <c r="I628" s="77" t="s">
        <v>1954</v>
      </c>
      <c r="J628" s="77" t="s">
        <v>369</v>
      </c>
      <c r="K628" s="77">
        <f>VLOOKUP(A628 &amp; " - " &amp; B628, 'superadmin configuration'!A:C, 2, FALSE)</f>
        <v>1000</v>
      </c>
    </row>
    <row r="629" spans="1:11">
      <c r="A629" s="77" t="s">
        <v>596</v>
      </c>
      <c r="B629" s="77" t="s">
        <v>128</v>
      </c>
      <c r="C629" s="78">
        <v>45373.956944444442</v>
      </c>
      <c r="D629" s="77">
        <v>2000</v>
      </c>
      <c r="E629" s="77" t="s">
        <v>560</v>
      </c>
      <c r="F629" s="77" t="s">
        <v>361</v>
      </c>
      <c r="G629" s="77" t="s">
        <v>561</v>
      </c>
      <c r="H629" s="77" t="s">
        <v>1955</v>
      </c>
      <c r="I629" s="77" t="s">
        <v>1956</v>
      </c>
      <c r="J629" s="77" t="s">
        <v>369</v>
      </c>
      <c r="K629" s="77">
        <f>VLOOKUP(A629 &amp; " - " &amp; B629, 'superadmin configuration'!A:C, 2, FALSE)</f>
        <v>2000</v>
      </c>
    </row>
    <row r="630" spans="1:11">
      <c r="A630" s="77" t="s">
        <v>596</v>
      </c>
      <c r="B630" s="77" t="s">
        <v>128</v>
      </c>
      <c r="C630" s="78">
        <v>45373.9375</v>
      </c>
      <c r="D630" s="77">
        <v>10000</v>
      </c>
      <c r="E630" s="77" t="s">
        <v>560</v>
      </c>
      <c r="F630" s="77" t="s">
        <v>361</v>
      </c>
      <c r="G630" s="77" t="s">
        <v>561</v>
      </c>
      <c r="H630" s="77" t="s">
        <v>1957</v>
      </c>
      <c r="I630" s="77" t="s">
        <v>1958</v>
      </c>
      <c r="J630" s="77" t="s">
        <v>369</v>
      </c>
      <c r="K630" s="77">
        <f>VLOOKUP(A630 &amp; " - " &amp; B630, 'superadmin configuration'!A:C, 2, FALSE)</f>
        <v>2000</v>
      </c>
    </row>
    <row r="631" spans="1:11">
      <c r="A631" s="77" t="s">
        <v>601</v>
      </c>
      <c r="B631" s="77" t="s">
        <v>602</v>
      </c>
      <c r="C631" s="78">
        <v>45373.787499999999</v>
      </c>
      <c r="D631" s="77">
        <v>800</v>
      </c>
      <c r="E631" s="77" t="s">
        <v>560</v>
      </c>
      <c r="F631" s="77" t="s">
        <v>361</v>
      </c>
      <c r="G631" s="77" t="s">
        <v>561</v>
      </c>
      <c r="H631" s="77" t="s">
        <v>1959</v>
      </c>
      <c r="I631" s="77" t="s">
        <v>1960</v>
      </c>
      <c r="J631" s="77" t="s">
        <v>369</v>
      </c>
      <c r="K631" s="77">
        <f>VLOOKUP(A631 &amp; " - " &amp; B631, 'superadmin configuration'!A:C, 2, FALSE)</f>
        <v>500</v>
      </c>
    </row>
    <row r="632" spans="1:11">
      <c r="A632" s="77" t="s">
        <v>1961</v>
      </c>
      <c r="B632" s="77" t="s">
        <v>1962</v>
      </c>
      <c r="C632" s="78">
        <v>45373.650694444441</v>
      </c>
      <c r="D632" s="77">
        <v>100</v>
      </c>
      <c r="E632" s="77" t="s">
        <v>560</v>
      </c>
      <c r="F632" s="77" t="s">
        <v>564</v>
      </c>
      <c r="G632" s="77" t="s">
        <v>561</v>
      </c>
      <c r="H632" s="77" t="s">
        <v>1963</v>
      </c>
      <c r="I632" s="77" t="s">
        <v>1964</v>
      </c>
      <c r="J632" s="77" t="s">
        <v>1965</v>
      </c>
      <c r="K632" s="77">
        <f>VLOOKUP(A632 &amp; " - " &amp; B632, 'superadmin configuration'!A:C, 2, FALSE)</f>
        <v>0</v>
      </c>
    </row>
    <row r="633" spans="1:11">
      <c r="A633" s="77" t="s">
        <v>710</v>
      </c>
      <c r="B633" s="77" t="s">
        <v>710</v>
      </c>
      <c r="C633" s="78">
        <v>45373.599999999999</v>
      </c>
      <c r="D633" s="77">
        <v>1000</v>
      </c>
      <c r="E633" s="77" t="s">
        <v>560</v>
      </c>
      <c r="F633" s="77" t="s">
        <v>564</v>
      </c>
      <c r="G633" s="77" t="s">
        <v>561</v>
      </c>
      <c r="H633" s="77" t="s">
        <v>1966</v>
      </c>
      <c r="I633" s="77" t="s">
        <v>1967</v>
      </c>
      <c r="J633" s="77" t="s">
        <v>369</v>
      </c>
      <c r="K633" s="77">
        <f>VLOOKUP(A633 &amp; " - " &amp; B633, 'superadmin configuration'!A:C, 2, FALSE)</f>
        <v>2000</v>
      </c>
    </row>
    <row r="634" spans="1:11">
      <c r="A634" s="77" t="s">
        <v>581</v>
      </c>
      <c r="B634" s="77" t="s">
        <v>582</v>
      </c>
      <c r="C634" s="78">
        <v>45373.532638888886</v>
      </c>
      <c r="D634" s="77">
        <v>1000</v>
      </c>
      <c r="E634" s="77" t="s">
        <v>560</v>
      </c>
      <c r="F634" s="77" t="s">
        <v>361</v>
      </c>
      <c r="G634" s="77" t="s">
        <v>561</v>
      </c>
      <c r="H634" s="77" t="s">
        <v>1968</v>
      </c>
      <c r="I634" s="77" t="s">
        <v>1969</v>
      </c>
      <c r="J634" s="77" t="s">
        <v>369</v>
      </c>
      <c r="K634" s="77">
        <f>VLOOKUP(A634 &amp; " - " &amp; B634, 'superadmin configuration'!A:C, 2, FALSE)</f>
        <v>850</v>
      </c>
    </row>
    <row r="635" spans="1:11">
      <c r="A635" s="77" t="s">
        <v>596</v>
      </c>
      <c r="B635" s="77" t="s">
        <v>783</v>
      </c>
      <c r="C635" s="78">
        <v>45373.034722222219</v>
      </c>
      <c r="D635" s="77">
        <v>1000</v>
      </c>
      <c r="E635" s="77" t="s">
        <v>560</v>
      </c>
      <c r="F635" s="77" t="s">
        <v>361</v>
      </c>
      <c r="G635" s="77" t="s">
        <v>561</v>
      </c>
      <c r="H635" s="77" t="s">
        <v>1970</v>
      </c>
      <c r="I635" s="77" t="s">
        <v>1971</v>
      </c>
      <c r="J635" s="77" t="s">
        <v>369</v>
      </c>
      <c r="K635" s="77">
        <f>VLOOKUP(A635 &amp; " - " &amp; B635, 'superadmin configuration'!A:C, 2, FALSE)</f>
        <v>1500</v>
      </c>
    </row>
    <row r="636" spans="1:11">
      <c r="A636" s="77" t="s">
        <v>596</v>
      </c>
      <c r="B636" s="77" t="s">
        <v>128</v>
      </c>
      <c r="C636" s="78">
        <v>45372.981944444444</v>
      </c>
      <c r="D636" s="77">
        <v>10000</v>
      </c>
      <c r="E636" s="77" t="s">
        <v>560</v>
      </c>
      <c r="F636" s="77" t="s">
        <v>361</v>
      </c>
      <c r="G636" s="77" t="s">
        <v>561</v>
      </c>
      <c r="H636" s="77" t="s">
        <v>1972</v>
      </c>
      <c r="I636" s="77" t="s">
        <v>1973</v>
      </c>
      <c r="J636" s="77" t="s">
        <v>369</v>
      </c>
      <c r="K636" s="77">
        <f>VLOOKUP(A636 &amp; " - " &amp; B636, 'superadmin configuration'!A:C, 2, FALSE)</f>
        <v>2000</v>
      </c>
    </row>
    <row r="637" spans="1:11">
      <c r="A637" s="77" t="s">
        <v>641</v>
      </c>
      <c r="B637" s="77" t="s">
        <v>642</v>
      </c>
      <c r="C637" s="78">
        <v>45372.947222222225</v>
      </c>
      <c r="D637" s="77">
        <v>1000</v>
      </c>
      <c r="E637" s="77" t="s">
        <v>560</v>
      </c>
      <c r="F637" s="77" t="s">
        <v>564</v>
      </c>
      <c r="G637" s="77" t="s">
        <v>561</v>
      </c>
      <c r="H637" s="77" t="s">
        <v>1974</v>
      </c>
      <c r="I637" s="77" t="s">
        <v>1975</v>
      </c>
      <c r="J637" s="77" t="s">
        <v>369</v>
      </c>
      <c r="K637" s="77">
        <f>VLOOKUP(A637 &amp; " - " &amp; B637, 'superadmin configuration'!A:C, 2, FALSE)</f>
        <v>1000</v>
      </c>
    </row>
    <row r="638" spans="1:11">
      <c r="A638" s="77" t="s">
        <v>381</v>
      </c>
      <c r="B638" s="77" t="s">
        <v>382</v>
      </c>
      <c r="C638" s="78">
        <v>45372.938194444447</v>
      </c>
      <c r="D638" s="77">
        <v>2000</v>
      </c>
      <c r="E638" s="77" t="s">
        <v>560</v>
      </c>
      <c r="F638" s="77" t="s">
        <v>361</v>
      </c>
      <c r="G638" s="77" t="s">
        <v>561</v>
      </c>
      <c r="H638" s="77" t="s">
        <v>1976</v>
      </c>
      <c r="I638" s="77" t="s">
        <v>1977</v>
      </c>
      <c r="J638" s="77" t="s">
        <v>1978</v>
      </c>
      <c r="K638" s="77">
        <f>VLOOKUP(A638 &amp; " - " &amp; B638, 'superadmin configuration'!A:C, 2, FALSE)</f>
        <v>1500</v>
      </c>
    </row>
    <row r="639" spans="1:11">
      <c r="A639" s="77" t="s">
        <v>515</v>
      </c>
      <c r="B639" s="77" t="s">
        <v>516</v>
      </c>
      <c r="C639" s="78">
        <v>45372.921527777777</v>
      </c>
      <c r="D639" s="77">
        <v>1000</v>
      </c>
      <c r="E639" s="77" t="s">
        <v>560</v>
      </c>
      <c r="F639" s="77" t="s">
        <v>361</v>
      </c>
      <c r="G639" s="77" t="s">
        <v>561</v>
      </c>
      <c r="H639" s="77" t="s">
        <v>1979</v>
      </c>
      <c r="I639" s="77" t="s">
        <v>1980</v>
      </c>
      <c r="J639" s="77" t="s">
        <v>1981</v>
      </c>
      <c r="K639" s="77">
        <f>VLOOKUP(A639 &amp; " - " &amp; B639, 'superadmin configuration'!A:C, 2, FALSE)</f>
        <v>1000</v>
      </c>
    </row>
    <row r="640" spans="1:11">
      <c r="A640" s="77" t="s">
        <v>412</v>
      </c>
      <c r="B640" s="77" t="s">
        <v>585</v>
      </c>
      <c r="C640" s="78">
        <v>45372.898611111108</v>
      </c>
      <c r="D640" s="77">
        <v>300</v>
      </c>
      <c r="E640" s="77" t="s">
        <v>560</v>
      </c>
      <c r="F640" s="77" t="s">
        <v>361</v>
      </c>
      <c r="G640" s="77" t="s">
        <v>561</v>
      </c>
      <c r="H640" s="77" t="s">
        <v>1982</v>
      </c>
      <c r="I640" s="77" t="s">
        <v>1983</v>
      </c>
      <c r="J640" s="77" t="s">
        <v>369</v>
      </c>
      <c r="K640" s="77">
        <f>VLOOKUP(A640 &amp; " - " &amp; B640, 'superadmin configuration'!A:C, 2, FALSE)</f>
        <v>300</v>
      </c>
    </row>
    <row r="641" spans="1:11">
      <c r="A641" s="77" t="s">
        <v>559</v>
      </c>
      <c r="B641" s="77" t="s">
        <v>184</v>
      </c>
      <c r="C641" s="78">
        <v>45372.833333333336</v>
      </c>
      <c r="D641" s="77">
        <v>300</v>
      </c>
      <c r="E641" s="77" t="s">
        <v>560</v>
      </c>
      <c r="F641" s="77" t="s">
        <v>361</v>
      </c>
      <c r="G641" s="77" t="s">
        <v>561</v>
      </c>
      <c r="H641" s="77" t="s">
        <v>1984</v>
      </c>
      <c r="I641" s="77" t="s">
        <v>1985</v>
      </c>
      <c r="J641" s="77" t="s">
        <v>1986</v>
      </c>
      <c r="K641" s="77">
        <f>VLOOKUP(A641 &amp; " - " &amp; B641, 'superadmin configuration'!A:C, 2, FALSE)</f>
        <v>420</v>
      </c>
    </row>
    <row r="642" spans="1:11">
      <c r="A642" s="77" t="s">
        <v>559</v>
      </c>
      <c r="B642" s="77" t="s">
        <v>241</v>
      </c>
      <c r="C642" s="78">
        <v>45372.832638888889</v>
      </c>
      <c r="D642" s="77">
        <v>300</v>
      </c>
      <c r="E642" s="77" t="s">
        <v>560</v>
      </c>
      <c r="F642" s="77" t="s">
        <v>564</v>
      </c>
      <c r="G642" s="77" t="s">
        <v>561</v>
      </c>
      <c r="H642" s="77" t="s">
        <v>1987</v>
      </c>
      <c r="I642" s="77" t="s">
        <v>1988</v>
      </c>
      <c r="J642" s="77" t="s">
        <v>1989</v>
      </c>
      <c r="K642" s="77">
        <f>VLOOKUP(A642 &amp; " - " &amp; B642, 'superadmin configuration'!A:C, 2, FALSE)</f>
        <v>400</v>
      </c>
    </row>
    <row r="643" spans="1:11">
      <c r="A643" s="77" t="s">
        <v>369</v>
      </c>
      <c r="B643" s="77" t="s">
        <v>369</v>
      </c>
      <c r="C643" s="78">
        <v>45372.6</v>
      </c>
      <c r="D643" s="77">
        <v>100</v>
      </c>
      <c r="E643" s="77" t="s">
        <v>560</v>
      </c>
      <c r="F643" s="77" t="s">
        <v>361</v>
      </c>
      <c r="G643" s="77" t="s">
        <v>561</v>
      </c>
      <c r="H643" s="77" t="s">
        <v>1990</v>
      </c>
      <c r="I643" s="77" t="s">
        <v>1991</v>
      </c>
      <c r="J643" s="77" t="s">
        <v>617</v>
      </c>
      <c r="K643" s="77">
        <f>VLOOKUP(A643 &amp; " - " &amp; B643, 'superadmin configuration'!A:C, 2, FALSE)</f>
        <v>300</v>
      </c>
    </row>
    <row r="644" spans="1:11">
      <c r="A644" s="77" t="s">
        <v>476</v>
      </c>
      <c r="B644" s="77" t="s">
        <v>476</v>
      </c>
      <c r="C644" s="78">
        <v>45372.576388888891</v>
      </c>
      <c r="D644" s="77">
        <v>1000</v>
      </c>
      <c r="E644" s="77" t="s">
        <v>560</v>
      </c>
      <c r="F644" s="77" t="s">
        <v>361</v>
      </c>
      <c r="G644" s="77" t="s">
        <v>561</v>
      </c>
      <c r="H644" s="77" t="s">
        <v>1992</v>
      </c>
      <c r="I644" s="77" t="s">
        <v>1993</v>
      </c>
      <c r="J644" s="77" t="s">
        <v>369</v>
      </c>
      <c r="K644" s="77">
        <f>VLOOKUP(A644 &amp; " - " &amp; B644, 'superadmin configuration'!A:C, 2, FALSE)</f>
        <v>500</v>
      </c>
    </row>
    <row r="645" spans="1:11">
      <c r="A645" s="77" t="s">
        <v>412</v>
      </c>
      <c r="B645" s="77" t="s">
        <v>585</v>
      </c>
      <c r="C645" s="78">
        <v>45372.556250000001</v>
      </c>
      <c r="D645" s="77">
        <v>1000</v>
      </c>
      <c r="E645" s="77" t="s">
        <v>560</v>
      </c>
      <c r="F645" s="77" t="s">
        <v>564</v>
      </c>
      <c r="G645" s="77" t="s">
        <v>561</v>
      </c>
      <c r="H645" s="77" t="s">
        <v>1994</v>
      </c>
      <c r="I645" s="77" t="s">
        <v>1995</v>
      </c>
      <c r="J645" s="77" t="s">
        <v>369</v>
      </c>
      <c r="K645" s="77">
        <f>VLOOKUP(A645 &amp; " - " &amp; B645, 'superadmin configuration'!A:C, 2, FALSE)</f>
        <v>300</v>
      </c>
    </row>
    <row r="646" spans="1:11">
      <c r="A646" s="77" t="s">
        <v>471</v>
      </c>
      <c r="B646" s="77" t="s">
        <v>472</v>
      </c>
      <c r="C646" s="78">
        <v>45372.522222222222</v>
      </c>
      <c r="D646" s="77">
        <v>1000</v>
      </c>
      <c r="E646" s="77" t="s">
        <v>560</v>
      </c>
      <c r="F646" s="77" t="s">
        <v>564</v>
      </c>
      <c r="G646" s="77" t="s">
        <v>561</v>
      </c>
      <c r="H646" s="77" t="s">
        <v>1996</v>
      </c>
      <c r="I646" s="77" t="s">
        <v>1997</v>
      </c>
      <c r="J646" s="77" t="s">
        <v>786</v>
      </c>
      <c r="K646" s="77">
        <f>VLOOKUP(A646 &amp; " - " &amp; B646, 'superadmin configuration'!A:C, 2, FALSE)</f>
        <v>1000</v>
      </c>
    </row>
    <row r="647" spans="1:11">
      <c r="A647" s="77" t="s">
        <v>581</v>
      </c>
      <c r="B647" s="77" t="s">
        <v>1998</v>
      </c>
      <c r="C647" s="78">
        <v>45372.445833333331</v>
      </c>
      <c r="D647" s="77">
        <v>300</v>
      </c>
      <c r="E647" s="77" t="s">
        <v>560</v>
      </c>
      <c r="F647" s="77" t="s">
        <v>361</v>
      </c>
      <c r="G647" s="77" t="s">
        <v>561</v>
      </c>
      <c r="H647" s="77" t="s">
        <v>1999</v>
      </c>
      <c r="I647" s="77" t="s">
        <v>2000</v>
      </c>
      <c r="J647" s="77" t="s">
        <v>369</v>
      </c>
      <c r="K647" s="77">
        <f>VLOOKUP(A647 &amp; " - " &amp; B647, 'superadmin configuration'!A:C, 2, FALSE)</f>
        <v>300</v>
      </c>
    </row>
    <row r="648" spans="1:11">
      <c r="A648" s="77" t="s">
        <v>1152</v>
      </c>
      <c r="B648" s="77" t="s">
        <v>1153</v>
      </c>
      <c r="C648" s="78">
        <v>45371.945138888892</v>
      </c>
      <c r="D648" s="77">
        <v>500</v>
      </c>
      <c r="E648" s="77" t="s">
        <v>560</v>
      </c>
      <c r="F648" s="77" t="s">
        <v>361</v>
      </c>
      <c r="G648" s="77" t="s">
        <v>561</v>
      </c>
      <c r="H648" s="77" t="s">
        <v>2001</v>
      </c>
      <c r="I648" s="77" t="s">
        <v>2002</v>
      </c>
      <c r="J648" s="77" t="s">
        <v>369</v>
      </c>
      <c r="K648" s="77">
        <f>VLOOKUP(A648 &amp; " - " &amp; B648, 'superadmin configuration'!A:C, 2, FALSE)</f>
        <v>500</v>
      </c>
    </row>
    <row r="649" spans="1:11">
      <c r="A649" s="77" t="s">
        <v>559</v>
      </c>
      <c r="B649" s="77" t="s">
        <v>26</v>
      </c>
      <c r="C649" s="78">
        <v>45371.854861111111</v>
      </c>
      <c r="D649" s="77">
        <v>300</v>
      </c>
      <c r="E649" s="77" t="s">
        <v>560</v>
      </c>
      <c r="F649" s="77" t="s">
        <v>564</v>
      </c>
      <c r="G649" s="77" t="s">
        <v>561</v>
      </c>
      <c r="H649" s="77" t="s">
        <v>2003</v>
      </c>
      <c r="I649" s="77" t="s">
        <v>2004</v>
      </c>
      <c r="J649" s="77" t="s">
        <v>2005</v>
      </c>
      <c r="K649" s="77">
        <f>VLOOKUP(A649 &amp; " - " &amp; B649, 'superadmin configuration'!A:C, 2, FALSE)</f>
        <v>500</v>
      </c>
    </row>
    <row r="650" spans="1:11">
      <c r="A650" s="77" t="s">
        <v>1261</v>
      </c>
      <c r="B650" s="77" t="s">
        <v>1262</v>
      </c>
      <c r="C650" s="78">
        <v>45371.689583333333</v>
      </c>
      <c r="D650" s="77">
        <v>500</v>
      </c>
      <c r="E650" s="77" t="s">
        <v>560</v>
      </c>
      <c r="F650" s="77" t="s">
        <v>361</v>
      </c>
      <c r="G650" s="77" t="s">
        <v>561</v>
      </c>
      <c r="H650" s="77" t="s">
        <v>2006</v>
      </c>
      <c r="I650" s="77" t="s">
        <v>2007</v>
      </c>
      <c r="J650" s="77" t="s">
        <v>2008</v>
      </c>
      <c r="K650" s="77">
        <f>VLOOKUP(A650 &amp; " - " &amp; B650, 'superadmin configuration'!A:C, 2, FALSE)</f>
        <v>500</v>
      </c>
    </row>
    <row r="651" spans="1:11">
      <c r="A651" s="77" t="s">
        <v>1887</v>
      </c>
      <c r="B651" s="77" t="s">
        <v>1888</v>
      </c>
      <c r="C651" s="78">
        <v>45371.662499999999</v>
      </c>
      <c r="D651" s="77">
        <v>100</v>
      </c>
      <c r="E651" s="77" t="s">
        <v>560</v>
      </c>
      <c r="F651" s="77" t="s">
        <v>564</v>
      </c>
      <c r="G651" s="77" t="s">
        <v>561</v>
      </c>
      <c r="H651" s="77" t="s">
        <v>2009</v>
      </c>
      <c r="I651" s="77" t="s">
        <v>2010</v>
      </c>
      <c r="J651" s="77" t="s">
        <v>617</v>
      </c>
      <c r="K651" s="77">
        <f>VLOOKUP(A651 &amp; " - " &amp; B651, 'superadmin configuration'!A:C, 2, FALSE)</f>
        <v>1000</v>
      </c>
    </row>
    <row r="652" spans="1:11">
      <c r="A652" s="77" t="s">
        <v>461</v>
      </c>
      <c r="B652" s="77" t="s">
        <v>461</v>
      </c>
      <c r="C652" s="78">
        <v>45371.542361111111</v>
      </c>
      <c r="D652" s="77">
        <v>100</v>
      </c>
      <c r="E652" s="77" t="s">
        <v>560</v>
      </c>
      <c r="F652" s="77" t="s">
        <v>361</v>
      </c>
      <c r="G652" s="77" t="s">
        <v>561</v>
      </c>
      <c r="H652" s="77" t="s">
        <v>2011</v>
      </c>
      <c r="I652" s="77" t="s">
        <v>2012</v>
      </c>
      <c r="J652" s="77" t="s">
        <v>369</v>
      </c>
      <c r="K652" s="77">
        <f>VLOOKUP(A652 &amp; " - " &amp; B652, 'superadmin configuration'!A:C, 2, FALSE)</f>
        <v>500</v>
      </c>
    </row>
    <row r="653" spans="1:11">
      <c r="A653" s="77" t="s">
        <v>1094</v>
      </c>
      <c r="B653" s="77" t="s">
        <v>1095</v>
      </c>
      <c r="C653" s="78">
        <v>45371.538888888892</v>
      </c>
      <c r="D653" s="77">
        <v>2000</v>
      </c>
      <c r="E653" s="77" t="s">
        <v>560</v>
      </c>
      <c r="F653" s="77" t="s">
        <v>564</v>
      </c>
      <c r="G653" s="77" t="s">
        <v>561</v>
      </c>
      <c r="H653" s="77" t="s">
        <v>2013</v>
      </c>
      <c r="I653" s="77" t="s">
        <v>2014</v>
      </c>
      <c r="J653" s="77" t="s">
        <v>369</v>
      </c>
      <c r="K653" s="77">
        <f>VLOOKUP(A653 &amp; " - " &amp; B653, 'superadmin configuration'!A:C, 2, FALSE)</f>
        <v>2000</v>
      </c>
    </row>
    <row r="654" spans="1:11">
      <c r="A654" s="77" t="s">
        <v>826</v>
      </c>
      <c r="B654" s="77" t="s">
        <v>1648</v>
      </c>
      <c r="C654" s="78">
        <v>45371.486111111109</v>
      </c>
      <c r="D654" s="77">
        <v>100</v>
      </c>
      <c r="E654" s="77" t="s">
        <v>560</v>
      </c>
      <c r="F654" s="77" t="s">
        <v>564</v>
      </c>
      <c r="G654" s="77" t="s">
        <v>561</v>
      </c>
      <c r="H654" s="77" t="s">
        <v>2015</v>
      </c>
      <c r="I654" s="77" t="s">
        <v>2016</v>
      </c>
      <c r="J654" s="77" t="s">
        <v>369</v>
      </c>
      <c r="K654" s="77">
        <f>VLOOKUP(A654 &amp; " - " &amp; B654, 'superadmin configuration'!A:C, 2, FALSE)</f>
        <v>750</v>
      </c>
    </row>
    <row r="655" spans="1:11">
      <c r="A655" s="77" t="s">
        <v>559</v>
      </c>
      <c r="B655" s="77" t="s">
        <v>231</v>
      </c>
      <c r="C655" s="78">
        <v>45371.464583333334</v>
      </c>
      <c r="D655" s="77">
        <v>50</v>
      </c>
      <c r="E655" s="77" t="s">
        <v>560</v>
      </c>
      <c r="F655" s="77" t="s">
        <v>564</v>
      </c>
      <c r="G655" s="77" t="s">
        <v>561</v>
      </c>
      <c r="H655" s="77" t="s">
        <v>2017</v>
      </c>
      <c r="I655" s="77" t="s">
        <v>2018</v>
      </c>
      <c r="J655" s="77" t="s">
        <v>891</v>
      </c>
      <c r="K655" s="77">
        <f>VLOOKUP(A655 &amp; " - " &amp; B655, 'superadmin configuration'!A:C, 2, FALSE)</f>
        <v>500</v>
      </c>
    </row>
    <row r="656" spans="1:11">
      <c r="A656" s="77" t="s">
        <v>559</v>
      </c>
      <c r="B656" s="77" t="s">
        <v>2019</v>
      </c>
      <c r="C656" s="78">
        <v>45371.461111111108</v>
      </c>
      <c r="D656" s="77">
        <v>50</v>
      </c>
      <c r="E656" s="77" t="s">
        <v>560</v>
      </c>
      <c r="F656" s="77" t="s">
        <v>564</v>
      </c>
      <c r="G656" s="77" t="s">
        <v>561</v>
      </c>
      <c r="H656" s="77" t="s">
        <v>2020</v>
      </c>
      <c r="I656" s="77" t="s">
        <v>2021</v>
      </c>
      <c r="J656" s="77" t="s">
        <v>369</v>
      </c>
      <c r="K656" s="77">
        <f>VLOOKUP(A656 &amp; " - " &amp; B656, 'superadmin configuration'!A:C, 2, FALSE)</f>
        <v>300</v>
      </c>
    </row>
    <row r="657" spans="1:11">
      <c r="A657" s="77" t="s">
        <v>559</v>
      </c>
      <c r="B657" s="77" t="s">
        <v>231</v>
      </c>
      <c r="C657" s="78">
        <v>45371.42083333333</v>
      </c>
      <c r="D657" s="77">
        <v>300</v>
      </c>
      <c r="E657" s="77" t="s">
        <v>560</v>
      </c>
      <c r="F657" s="77" t="s">
        <v>564</v>
      </c>
      <c r="G657" s="77" t="s">
        <v>561</v>
      </c>
      <c r="H657" s="77" t="s">
        <v>2022</v>
      </c>
      <c r="I657" s="77" t="s">
        <v>2023</v>
      </c>
      <c r="J657" s="77" t="s">
        <v>369</v>
      </c>
      <c r="K657" s="77">
        <f>VLOOKUP(A657 &amp; " - " &amp; B657, 'superadmin configuration'!A:C, 2, FALSE)</f>
        <v>500</v>
      </c>
    </row>
    <row r="658" spans="1:11">
      <c r="A658" s="77" t="s">
        <v>641</v>
      </c>
      <c r="B658" s="77" t="s">
        <v>642</v>
      </c>
      <c r="C658" s="78">
        <v>45370.871527777781</v>
      </c>
      <c r="D658" s="77">
        <v>1000</v>
      </c>
      <c r="E658" s="77" t="s">
        <v>560</v>
      </c>
      <c r="F658" s="77" t="s">
        <v>361</v>
      </c>
      <c r="G658" s="77" t="s">
        <v>561</v>
      </c>
      <c r="H658" s="77" t="s">
        <v>2024</v>
      </c>
      <c r="I658" s="77" t="s">
        <v>2025</v>
      </c>
      <c r="J658" s="77" t="s">
        <v>369</v>
      </c>
      <c r="K658" s="77">
        <f>VLOOKUP(A658 &amp; " - " &amp; B658, 'superadmin configuration'!A:C, 2, FALSE)</f>
        <v>1000</v>
      </c>
    </row>
    <row r="659" spans="1:11">
      <c r="A659" s="77" t="s">
        <v>1094</v>
      </c>
      <c r="B659" s="77" t="s">
        <v>1095</v>
      </c>
      <c r="C659" s="78">
        <v>45370.850694444445</v>
      </c>
      <c r="D659" s="77">
        <v>1000</v>
      </c>
      <c r="E659" s="77" t="s">
        <v>560</v>
      </c>
      <c r="F659" s="77" t="s">
        <v>564</v>
      </c>
      <c r="G659" s="77" t="s">
        <v>561</v>
      </c>
      <c r="H659" s="77" t="s">
        <v>2026</v>
      </c>
      <c r="I659" s="77" t="s">
        <v>2027</v>
      </c>
      <c r="J659" s="77" t="s">
        <v>369</v>
      </c>
      <c r="K659" s="77">
        <f>VLOOKUP(A659 &amp; " - " &amp; B659, 'superadmin configuration'!A:C, 2, FALSE)</f>
        <v>2000</v>
      </c>
    </row>
    <row r="660" spans="1:11">
      <c r="A660" s="77" t="s">
        <v>461</v>
      </c>
      <c r="B660" s="77" t="s">
        <v>462</v>
      </c>
      <c r="C660" s="78">
        <v>45370.763888888891</v>
      </c>
      <c r="D660" s="77">
        <v>500</v>
      </c>
      <c r="E660" s="77" t="s">
        <v>560</v>
      </c>
      <c r="F660" s="77" t="s">
        <v>564</v>
      </c>
      <c r="G660" s="77" t="s">
        <v>561</v>
      </c>
      <c r="H660" s="77" t="s">
        <v>2028</v>
      </c>
      <c r="I660" s="77" t="s">
        <v>2029</v>
      </c>
      <c r="J660" s="77" t="s">
        <v>369</v>
      </c>
      <c r="K660" s="77">
        <f>VLOOKUP(A660 &amp; " - " &amp; B660, 'superadmin configuration'!A:C, 2, FALSE)</f>
        <v>750</v>
      </c>
    </row>
    <row r="661" spans="1:11">
      <c r="A661" s="77" t="s">
        <v>412</v>
      </c>
      <c r="B661" s="77" t="s">
        <v>426</v>
      </c>
      <c r="C661" s="78">
        <v>45370.624305555553</v>
      </c>
      <c r="D661" s="77">
        <v>300</v>
      </c>
      <c r="E661" s="77" t="s">
        <v>560</v>
      </c>
      <c r="F661" s="77" t="s">
        <v>564</v>
      </c>
      <c r="G661" s="77" t="s">
        <v>561</v>
      </c>
      <c r="H661" s="77" t="s">
        <v>2030</v>
      </c>
      <c r="I661" s="77" t="s">
        <v>2031</v>
      </c>
      <c r="J661" s="77" t="s">
        <v>369</v>
      </c>
      <c r="K661" s="77">
        <f>VLOOKUP(A661 &amp; " - " &amp; B661, 'superadmin configuration'!A:C, 2, FALSE)</f>
        <v>300</v>
      </c>
    </row>
    <row r="662" spans="1:11">
      <c r="A662" s="77" t="s">
        <v>1887</v>
      </c>
      <c r="B662" s="77" t="s">
        <v>1888</v>
      </c>
      <c r="C662" s="78">
        <v>45370.604166666664</v>
      </c>
      <c r="D662" s="77">
        <v>100</v>
      </c>
      <c r="E662" s="77" t="s">
        <v>560</v>
      </c>
      <c r="F662" s="77" t="s">
        <v>361</v>
      </c>
      <c r="G662" s="77" t="s">
        <v>561</v>
      </c>
      <c r="H662" s="77" t="s">
        <v>2032</v>
      </c>
      <c r="I662" s="77" t="s">
        <v>2033</v>
      </c>
      <c r="J662" s="77" t="s">
        <v>617</v>
      </c>
      <c r="K662" s="77">
        <f>VLOOKUP(A662 &amp; " - " &amp; B662, 'superadmin configuration'!A:C, 2, FALSE)</f>
        <v>1000</v>
      </c>
    </row>
    <row r="663" spans="1:11">
      <c r="A663" s="77" t="s">
        <v>369</v>
      </c>
      <c r="B663" s="77" t="s">
        <v>369</v>
      </c>
      <c r="C663" s="78">
        <v>45370.421527777777</v>
      </c>
      <c r="D663" s="77">
        <v>50</v>
      </c>
      <c r="E663" s="77" t="s">
        <v>560</v>
      </c>
      <c r="F663" s="77" t="s">
        <v>564</v>
      </c>
      <c r="G663" s="77" t="s">
        <v>561</v>
      </c>
      <c r="H663" s="77" t="s">
        <v>2034</v>
      </c>
      <c r="I663" s="77" t="s">
        <v>2035</v>
      </c>
      <c r="J663" s="77" t="s">
        <v>617</v>
      </c>
      <c r="K663" s="77">
        <f>VLOOKUP(A663 &amp; " - " &amp; B663, 'superadmin configuration'!A:C, 2, FALSE)</f>
        <v>300</v>
      </c>
    </row>
    <row r="664" spans="1:11">
      <c r="A664" s="77" t="s">
        <v>412</v>
      </c>
      <c r="B664" s="77" t="s">
        <v>1327</v>
      </c>
      <c r="C664" s="78">
        <v>45369.877083333333</v>
      </c>
      <c r="D664" s="77">
        <v>800</v>
      </c>
      <c r="E664" s="77" t="s">
        <v>560</v>
      </c>
      <c r="F664" s="77" t="s">
        <v>564</v>
      </c>
      <c r="G664" s="77" t="s">
        <v>561</v>
      </c>
      <c r="H664" s="77" t="s">
        <v>2036</v>
      </c>
      <c r="I664" s="77" t="s">
        <v>2037</v>
      </c>
      <c r="J664" s="77" t="s">
        <v>369</v>
      </c>
      <c r="K664" s="77">
        <f>VLOOKUP(A664 &amp; " - " &amp; B664, 'superadmin configuration'!A:C, 2, FALSE)</f>
        <v>300</v>
      </c>
    </row>
    <row r="665" spans="1:11">
      <c r="A665" s="77" t="s">
        <v>412</v>
      </c>
      <c r="B665" s="77" t="s">
        <v>585</v>
      </c>
      <c r="C665" s="78">
        <v>45369.861111111109</v>
      </c>
      <c r="D665" s="77">
        <v>500</v>
      </c>
      <c r="E665" s="77" t="s">
        <v>560</v>
      </c>
      <c r="F665" s="77" t="s">
        <v>564</v>
      </c>
      <c r="G665" s="77" t="s">
        <v>561</v>
      </c>
      <c r="H665" s="77" t="s">
        <v>2038</v>
      </c>
      <c r="I665" s="77" t="s">
        <v>2039</v>
      </c>
      <c r="J665" s="77" t="s">
        <v>369</v>
      </c>
      <c r="K665" s="77">
        <f>VLOOKUP(A665 &amp; " - " &amp; B665, 'superadmin configuration'!A:C, 2, FALSE)</f>
        <v>300</v>
      </c>
    </row>
    <row r="666" spans="1:11">
      <c r="A666" s="77" t="s">
        <v>412</v>
      </c>
      <c r="B666" s="77" t="s">
        <v>2040</v>
      </c>
      <c r="C666" s="78">
        <v>45369.843055555553</v>
      </c>
      <c r="D666" s="77">
        <v>500</v>
      </c>
      <c r="E666" s="77" t="s">
        <v>560</v>
      </c>
      <c r="F666" s="77" t="s">
        <v>564</v>
      </c>
      <c r="G666" s="77" t="s">
        <v>561</v>
      </c>
      <c r="H666" s="77" t="s">
        <v>2041</v>
      </c>
      <c r="I666" s="77" t="s">
        <v>2042</v>
      </c>
      <c r="J666" s="77" t="s">
        <v>369</v>
      </c>
      <c r="K666" s="77">
        <f>VLOOKUP(A666 &amp; " - " &amp; B666, 'superadmin configuration'!A:C, 2, FALSE)</f>
        <v>500</v>
      </c>
    </row>
    <row r="667" spans="1:11">
      <c r="A667" s="77" t="s">
        <v>559</v>
      </c>
      <c r="B667" s="77" t="s">
        <v>218</v>
      </c>
      <c r="C667" s="78">
        <v>45369.820138888892</v>
      </c>
      <c r="D667" s="77">
        <v>300</v>
      </c>
      <c r="E667" s="77" t="s">
        <v>560</v>
      </c>
      <c r="F667" s="77" t="s">
        <v>564</v>
      </c>
      <c r="G667" s="77" t="s">
        <v>561</v>
      </c>
      <c r="H667" s="77" t="s">
        <v>2043</v>
      </c>
      <c r="I667" s="77" t="s">
        <v>2044</v>
      </c>
      <c r="J667" s="77" t="s">
        <v>369</v>
      </c>
      <c r="K667" s="77">
        <f>VLOOKUP(A667 &amp; " - " &amp; B667, 'superadmin configuration'!A:C, 2, FALSE)</f>
        <v>300</v>
      </c>
    </row>
    <row r="668" spans="1:11">
      <c r="A668" s="77" t="s">
        <v>559</v>
      </c>
      <c r="B668" s="77" t="s">
        <v>206</v>
      </c>
      <c r="C668" s="78">
        <v>45369.748611111114</v>
      </c>
      <c r="D668" s="77">
        <v>500</v>
      </c>
      <c r="E668" s="77" t="s">
        <v>560</v>
      </c>
      <c r="F668" s="77" t="s">
        <v>564</v>
      </c>
      <c r="G668" s="77" t="s">
        <v>561</v>
      </c>
      <c r="H668" s="77" t="s">
        <v>2045</v>
      </c>
      <c r="I668" s="77" t="s">
        <v>2046</v>
      </c>
      <c r="J668" s="77" t="s">
        <v>369</v>
      </c>
      <c r="K668" s="77">
        <f>VLOOKUP(A668 &amp; " - " &amp; B668, 'superadmin configuration'!A:C, 2, FALSE)</f>
        <v>500</v>
      </c>
    </row>
    <row r="669" spans="1:11">
      <c r="A669" s="77" t="s">
        <v>596</v>
      </c>
      <c r="B669" s="77" t="s">
        <v>128</v>
      </c>
      <c r="C669" s="78">
        <v>45369.68472222222</v>
      </c>
      <c r="D669" s="77">
        <v>1000</v>
      </c>
      <c r="E669" s="77" t="s">
        <v>560</v>
      </c>
      <c r="F669" s="77" t="s">
        <v>564</v>
      </c>
      <c r="G669" s="77" t="s">
        <v>561</v>
      </c>
      <c r="H669" s="77" t="s">
        <v>2047</v>
      </c>
      <c r="I669" s="77" t="s">
        <v>2048</v>
      </c>
      <c r="J669" s="77" t="s">
        <v>369</v>
      </c>
      <c r="K669" s="77">
        <f>VLOOKUP(A669 &amp; " - " &amp; B669, 'superadmin configuration'!A:C, 2, FALSE)</f>
        <v>2000</v>
      </c>
    </row>
    <row r="670" spans="1:11">
      <c r="A670" s="77" t="s">
        <v>369</v>
      </c>
      <c r="B670" s="77" t="s">
        <v>369</v>
      </c>
      <c r="C670" s="78">
        <v>45369.68472222222</v>
      </c>
      <c r="D670" s="77">
        <v>10</v>
      </c>
      <c r="E670" s="77" t="s">
        <v>560</v>
      </c>
      <c r="F670" s="77" t="s">
        <v>564</v>
      </c>
      <c r="G670" s="77" t="s">
        <v>561</v>
      </c>
      <c r="H670" s="77" t="s">
        <v>2049</v>
      </c>
      <c r="I670" s="77" t="s">
        <v>2050</v>
      </c>
      <c r="J670" s="77" t="s">
        <v>617</v>
      </c>
      <c r="K670" s="77">
        <f>VLOOKUP(A670 &amp; " - " &amp; B670, 'superadmin configuration'!A:C, 2, FALSE)</f>
        <v>300</v>
      </c>
    </row>
    <row r="671" spans="1:11">
      <c r="A671" s="77" t="s">
        <v>559</v>
      </c>
      <c r="B671" s="77" t="s">
        <v>2019</v>
      </c>
      <c r="C671" s="78">
        <v>45369.609027777777</v>
      </c>
      <c r="D671" s="77">
        <v>50</v>
      </c>
      <c r="E671" s="77" t="s">
        <v>560</v>
      </c>
      <c r="F671" s="77" t="s">
        <v>564</v>
      </c>
      <c r="G671" s="77" t="s">
        <v>561</v>
      </c>
      <c r="H671" s="77" t="s">
        <v>2051</v>
      </c>
      <c r="I671" s="77" t="s">
        <v>2052</v>
      </c>
      <c r="J671" s="77" t="s">
        <v>369</v>
      </c>
      <c r="K671" s="77">
        <f>VLOOKUP(A671 &amp; " - " &amp; B671, 'superadmin configuration'!A:C, 2, FALSE)</f>
        <v>300</v>
      </c>
    </row>
    <row r="672" spans="1:11">
      <c r="A672" s="77" t="s">
        <v>369</v>
      </c>
      <c r="B672" s="77" t="s">
        <v>369</v>
      </c>
      <c r="C672" s="78">
        <v>45369.53402777778</v>
      </c>
      <c r="D672" s="77">
        <v>50</v>
      </c>
      <c r="E672" s="77" t="s">
        <v>560</v>
      </c>
      <c r="F672" s="77" t="s">
        <v>564</v>
      </c>
      <c r="G672" s="77" t="s">
        <v>561</v>
      </c>
      <c r="H672" s="77" t="s">
        <v>2053</v>
      </c>
      <c r="I672" s="77" t="s">
        <v>2054</v>
      </c>
      <c r="J672" s="77" t="s">
        <v>617</v>
      </c>
      <c r="K672" s="77">
        <f>VLOOKUP(A672 &amp; " - " &amp; B672, 'superadmin configuration'!A:C, 2, FALSE)</f>
        <v>300</v>
      </c>
    </row>
    <row r="673" spans="1:11">
      <c r="A673" s="77" t="s">
        <v>559</v>
      </c>
      <c r="B673" s="77" t="s">
        <v>206</v>
      </c>
      <c r="C673" s="78">
        <v>45369.52847222222</v>
      </c>
      <c r="D673" s="77">
        <v>500</v>
      </c>
      <c r="E673" s="77" t="s">
        <v>560</v>
      </c>
      <c r="F673" s="77" t="s">
        <v>564</v>
      </c>
      <c r="G673" s="77" t="s">
        <v>561</v>
      </c>
      <c r="H673" s="77" t="s">
        <v>2055</v>
      </c>
      <c r="I673" s="77" t="s">
        <v>2056</v>
      </c>
      <c r="J673" s="77" t="s">
        <v>369</v>
      </c>
      <c r="K673" s="77">
        <f>VLOOKUP(A673 &amp; " - " &amp; B673, 'superadmin configuration'!A:C, 2, FALSE)</f>
        <v>500</v>
      </c>
    </row>
    <row r="674" spans="1:11">
      <c r="A674" s="77" t="s">
        <v>559</v>
      </c>
      <c r="B674" s="77" t="s">
        <v>2019</v>
      </c>
      <c r="C674" s="78">
        <v>45369.515277777777</v>
      </c>
      <c r="D674" s="77">
        <v>100</v>
      </c>
      <c r="E674" s="77" t="s">
        <v>560</v>
      </c>
      <c r="F674" s="77" t="s">
        <v>564</v>
      </c>
      <c r="G674" s="77" t="s">
        <v>561</v>
      </c>
      <c r="H674" s="77" t="s">
        <v>2057</v>
      </c>
      <c r="I674" s="77" t="s">
        <v>2058</v>
      </c>
      <c r="J674" s="77" t="s">
        <v>369</v>
      </c>
      <c r="K674" s="77">
        <f>VLOOKUP(A674 &amp; " - " &amp; B674, 'superadmin configuration'!A:C, 2, FALSE)</f>
        <v>300</v>
      </c>
    </row>
    <row r="675" spans="1:11">
      <c r="A675" s="77" t="s">
        <v>559</v>
      </c>
      <c r="B675" s="77" t="s">
        <v>218</v>
      </c>
      <c r="C675" s="78">
        <v>45369.513194444444</v>
      </c>
      <c r="D675" s="77">
        <v>300</v>
      </c>
      <c r="E675" s="77" t="s">
        <v>560</v>
      </c>
      <c r="F675" s="77" t="s">
        <v>564</v>
      </c>
      <c r="G675" s="77" t="s">
        <v>561</v>
      </c>
      <c r="H675" s="77" t="s">
        <v>2059</v>
      </c>
      <c r="I675" s="77" t="s">
        <v>2060</v>
      </c>
      <c r="J675" s="77" t="s">
        <v>369</v>
      </c>
      <c r="K675" s="77">
        <f>VLOOKUP(A675 &amp; " - " &amp; B675, 'superadmin configuration'!A:C, 2, FALSE)</f>
        <v>300</v>
      </c>
    </row>
    <row r="676" spans="1:11">
      <c r="A676" s="77" t="s">
        <v>412</v>
      </c>
      <c r="B676" s="77" t="s">
        <v>2040</v>
      </c>
      <c r="C676" s="78">
        <v>45369.511805555558</v>
      </c>
      <c r="D676" s="77">
        <v>50</v>
      </c>
      <c r="E676" s="77" t="s">
        <v>560</v>
      </c>
      <c r="F676" s="77" t="s">
        <v>564</v>
      </c>
      <c r="G676" s="77" t="s">
        <v>561</v>
      </c>
      <c r="H676" s="77" t="s">
        <v>2061</v>
      </c>
      <c r="I676" s="77" t="s">
        <v>2062</v>
      </c>
      <c r="J676" s="77" t="s">
        <v>617</v>
      </c>
      <c r="K676" s="77">
        <f>VLOOKUP(A676 &amp; " - " &amp; B676, 'superadmin configuration'!A:C, 2, FALSE)</f>
        <v>500</v>
      </c>
    </row>
    <row r="677" spans="1:11">
      <c r="A677" s="77" t="s">
        <v>369</v>
      </c>
      <c r="B677" s="77" t="s">
        <v>369</v>
      </c>
      <c r="C677" s="78">
        <v>45369.509722222225</v>
      </c>
      <c r="D677" s="77">
        <v>100</v>
      </c>
      <c r="E677" s="77" t="s">
        <v>560</v>
      </c>
      <c r="F677" s="77" t="s">
        <v>361</v>
      </c>
      <c r="G677" s="77" t="s">
        <v>561</v>
      </c>
      <c r="H677" s="77" t="s">
        <v>2063</v>
      </c>
      <c r="I677" s="77" t="s">
        <v>2064</v>
      </c>
      <c r="J677" s="77" t="s">
        <v>2065</v>
      </c>
      <c r="K677" s="77">
        <f>VLOOKUP(A677 &amp; " - " &amp; B677, 'superadmin configuration'!A:C, 2, FALSE)</f>
        <v>300</v>
      </c>
    </row>
    <row r="678" spans="1:11">
      <c r="A678" s="77" t="s">
        <v>369</v>
      </c>
      <c r="B678" s="77" t="s">
        <v>369</v>
      </c>
      <c r="C678" s="78">
        <v>45369.493750000001</v>
      </c>
      <c r="D678" s="77">
        <v>100</v>
      </c>
      <c r="E678" s="77" t="s">
        <v>560</v>
      </c>
      <c r="F678" s="77" t="s">
        <v>564</v>
      </c>
      <c r="G678" s="77" t="s">
        <v>561</v>
      </c>
      <c r="H678" s="77" t="s">
        <v>2066</v>
      </c>
      <c r="I678" s="77" t="s">
        <v>2067</v>
      </c>
      <c r="J678" s="77" t="s">
        <v>369</v>
      </c>
      <c r="K678" s="77">
        <f>VLOOKUP(A678 &amp; " - " &amp; B678, 'superadmin configuration'!A:C, 2, FALSE)</f>
        <v>300</v>
      </c>
    </row>
    <row r="679" spans="1:11">
      <c r="A679" s="77" t="s">
        <v>559</v>
      </c>
      <c r="B679" s="77" t="s">
        <v>206</v>
      </c>
      <c r="C679" s="78">
        <v>45369.489583333336</v>
      </c>
      <c r="D679" s="77">
        <v>500</v>
      </c>
      <c r="E679" s="77" t="s">
        <v>560</v>
      </c>
      <c r="F679" s="77" t="s">
        <v>361</v>
      </c>
      <c r="G679" s="77" t="s">
        <v>561</v>
      </c>
      <c r="H679" s="77" t="s">
        <v>2068</v>
      </c>
      <c r="I679" s="77" t="s">
        <v>2069</v>
      </c>
      <c r="J679" s="77" t="s">
        <v>369</v>
      </c>
      <c r="K679" s="77">
        <f>VLOOKUP(A679 &amp; " - " &amp; B679, 'superadmin configuration'!A:C, 2, FALSE)</f>
        <v>500</v>
      </c>
    </row>
    <row r="680" spans="1:11">
      <c r="A680" s="77" t="s">
        <v>369</v>
      </c>
      <c r="B680" s="77" t="s">
        <v>369</v>
      </c>
      <c r="C680" s="78">
        <v>45369.474999999999</v>
      </c>
      <c r="D680" s="77">
        <v>100</v>
      </c>
      <c r="E680" s="77" t="s">
        <v>560</v>
      </c>
      <c r="F680" s="77" t="s">
        <v>564</v>
      </c>
      <c r="G680" s="77" t="s">
        <v>561</v>
      </c>
      <c r="H680" s="77" t="s">
        <v>2070</v>
      </c>
      <c r="I680" s="77" t="s">
        <v>2071</v>
      </c>
      <c r="J680" s="77" t="s">
        <v>617</v>
      </c>
      <c r="K680" s="77">
        <f>VLOOKUP(A680 &amp; " - " &amp; B680, 'superadmin configuration'!A:C, 2, FALSE)</f>
        <v>300</v>
      </c>
    </row>
    <row r="681" spans="1:11">
      <c r="A681" s="77" t="s">
        <v>369</v>
      </c>
      <c r="B681" s="77" t="s">
        <v>369</v>
      </c>
      <c r="C681" s="78">
        <v>45369.474999999999</v>
      </c>
      <c r="D681" s="77">
        <v>100</v>
      </c>
      <c r="E681" s="77" t="s">
        <v>560</v>
      </c>
      <c r="F681" s="77" t="s">
        <v>564</v>
      </c>
      <c r="G681" s="77" t="s">
        <v>561</v>
      </c>
      <c r="H681" s="77" t="s">
        <v>2072</v>
      </c>
      <c r="I681" s="77" t="s">
        <v>2073</v>
      </c>
      <c r="J681" s="77" t="s">
        <v>369</v>
      </c>
      <c r="K681" s="77">
        <f>VLOOKUP(A681 &amp; " - " &amp; B681, 'superadmin configuration'!A:C, 2, FALSE)</f>
        <v>300</v>
      </c>
    </row>
    <row r="682" spans="1:11">
      <c r="A682" s="77" t="s">
        <v>139</v>
      </c>
      <c r="B682" s="77" t="s">
        <v>571</v>
      </c>
      <c r="C682" s="78">
        <v>45369.473611111112</v>
      </c>
      <c r="D682" s="77">
        <v>50</v>
      </c>
      <c r="E682" s="77" t="s">
        <v>560</v>
      </c>
      <c r="F682" s="77" t="s">
        <v>564</v>
      </c>
      <c r="G682" s="77" t="s">
        <v>561</v>
      </c>
      <c r="H682" s="77" t="s">
        <v>2074</v>
      </c>
      <c r="I682" s="77" t="s">
        <v>2075</v>
      </c>
      <c r="J682" s="77" t="s">
        <v>2076</v>
      </c>
      <c r="K682" s="77">
        <f>VLOOKUP(A682 &amp; " - " &amp; B682, 'superadmin configuration'!A:C, 2, FALSE)</f>
        <v>500</v>
      </c>
    </row>
    <row r="683" spans="1:11">
      <c r="A683" s="77" t="s">
        <v>139</v>
      </c>
      <c r="B683" s="77" t="s">
        <v>571</v>
      </c>
      <c r="C683" s="78">
        <v>45369.47152777778</v>
      </c>
      <c r="D683" s="77">
        <v>100</v>
      </c>
      <c r="E683" s="77" t="s">
        <v>560</v>
      </c>
      <c r="F683" s="77" t="s">
        <v>564</v>
      </c>
      <c r="G683" s="77" t="s">
        <v>561</v>
      </c>
      <c r="H683" s="77" t="s">
        <v>2077</v>
      </c>
      <c r="I683" s="77" t="s">
        <v>2078</v>
      </c>
      <c r="J683" s="77" t="s">
        <v>617</v>
      </c>
      <c r="K683" s="77">
        <f>VLOOKUP(A683 &amp; " - " &amp; B683, 'superadmin configuration'!A:C, 2, FALSE)</f>
        <v>500</v>
      </c>
    </row>
    <row r="684" spans="1:11">
      <c r="A684" s="77" t="s">
        <v>559</v>
      </c>
      <c r="B684" s="77" t="s">
        <v>80</v>
      </c>
      <c r="C684" s="78">
        <v>45369.322916666664</v>
      </c>
      <c r="D684" s="77">
        <v>1000</v>
      </c>
      <c r="E684" s="77" t="s">
        <v>560</v>
      </c>
      <c r="F684" s="77" t="s">
        <v>564</v>
      </c>
      <c r="G684" s="77" t="s">
        <v>561</v>
      </c>
      <c r="H684" s="77" t="s">
        <v>2079</v>
      </c>
      <c r="I684" s="77" t="s">
        <v>2080</v>
      </c>
      <c r="J684" s="77" t="s">
        <v>2081</v>
      </c>
      <c r="K684" s="77">
        <f>VLOOKUP(A684 &amp; " - " &amp; B684, 'superadmin configuration'!A:C, 2, FALSE)</f>
        <v>3000</v>
      </c>
    </row>
    <row r="685" spans="1:11">
      <c r="A685" s="77" t="s">
        <v>601</v>
      </c>
      <c r="B685" s="77" t="s">
        <v>602</v>
      </c>
      <c r="C685" s="78">
        <v>45368.837500000001</v>
      </c>
      <c r="D685" s="77">
        <v>800</v>
      </c>
      <c r="E685" s="77" t="s">
        <v>560</v>
      </c>
      <c r="F685" s="77" t="s">
        <v>564</v>
      </c>
      <c r="G685" s="77" t="s">
        <v>561</v>
      </c>
      <c r="H685" s="77" t="s">
        <v>2082</v>
      </c>
      <c r="I685" s="77" t="s">
        <v>2083</v>
      </c>
      <c r="J685" s="77" t="s">
        <v>369</v>
      </c>
      <c r="K685" s="77">
        <f>VLOOKUP(A685 &amp; " - " &amp; B685, 'superadmin configuration'!A:C, 2, FALSE)</f>
        <v>500</v>
      </c>
    </row>
    <row r="686" spans="1:11">
      <c r="A686" s="77" t="s">
        <v>596</v>
      </c>
      <c r="B686" s="77" t="s">
        <v>783</v>
      </c>
      <c r="C686" s="78">
        <v>45368.833333333336</v>
      </c>
      <c r="D686" s="77">
        <v>1000</v>
      </c>
      <c r="E686" s="77" t="s">
        <v>560</v>
      </c>
      <c r="F686" s="77" t="s">
        <v>361</v>
      </c>
      <c r="G686" s="77" t="s">
        <v>561</v>
      </c>
      <c r="H686" s="77" t="s">
        <v>2084</v>
      </c>
      <c r="I686" s="77" t="s">
        <v>2085</v>
      </c>
      <c r="J686" s="77" t="s">
        <v>369</v>
      </c>
      <c r="K686" s="77">
        <f>VLOOKUP(A686 &amp; " - " &amp; B686, 'superadmin configuration'!A:C, 2, FALSE)</f>
        <v>1500</v>
      </c>
    </row>
    <row r="687" spans="1:11">
      <c r="A687" s="77" t="s">
        <v>381</v>
      </c>
      <c r="B687" s="77" t="s">
        <v>382</v>
      </c>
      <c r="C687" s="78">
        <v>45368.793055555558</v>
      </c>
      <c r="D687" s="77">
        <v>2000</v>
      </c>
      <c r="E687" s="77" t="s">
        <v>560</v>
      </c>
      <c r="F687" s="77" t="s">
        <v>361</v>
      </c>
      <c r="G687" s="77" t="s">
        <v>561</v>
      </c>
      <c r="H687" s="77" t="s">
        <v>2086</v>
      </c>
      <c r="I687" s="77" t="s">
        <v>2087</v>
      </c>
      <c r="J687" s="77" t="s">
        <v>369</v>
      </c>
      <c r="K687" s="77">
        <f>VLOOKUP(A687 &amp; " - " &amp; B687, 'superadmin configuration'!A:C, 2, FALSE)</f>
        <v>1500</v>
      </c>
    </row>
    <row r="688" spans="1:11">
      <c r="A688" s="77" t="s">
        <v>596</v>
      </c>
      <c r="B688" s="77" t="s">
        <v>783</v>
      </c>
      <c r="C688" s="78">
        <v>45368.750694444447</v>
      </c>
      <c r="D688" s="77">
        <v>2000</v>
      </c>
      <c r="E688" s="77" t="s">
        <v>560</v>
      </c>
      <c r="F688" s="77" t="s">
        <v>361</v>
      </c>
      <c r="G688" s="77" t="s">
        <v>561</v>
      </c>
      <c r="H688" s="77" t="s">
        <v>2088</v>
      </c>
      <c r="I688" s="77" t="s">
        <v>2089</v>
      </c>
      <c r="J688" s="77" t="s">
        <v>369</v>
      </c>
      <c r="K688" s="77">
        <f>VLOOKUP(A688 &amp; " - " &amp; B688, 'superadmin configuration'!A:C, 2, FALSE)</f>
        <v>1500</v>
      </c>
    </row>
    <row r="689" spans="1:11">
      <c r="A689" s="77" t="s">
        <v>510</v>
      </c>
      <c r="B689" s="77" t="s">
        <v>513</v>
      </c>
      <c r="C689" s="78">
        <v>45368.550694444442</v>
      </c>
      <c r="D689" s="77">
        <v>1000</v>
      </c>
      <c r="E689" s="77" t="s">
        <v>560</v>
      </c>
      <c r="F689" s="77" t="s">
        <v>361</v>
      </c>
      <c r="G689" s="77" t="s">
        <v>561</v>
      </c>
      <c r="H689" s="77" t="s">
        <v>2090</v>
      </c>
      <c r="I689" s="77" t="s">
        <v>2091</v>
      </c>
      <c r="J689" s="77" t="s">
        <v>369</v>
      </c>
      <c r="K689" s="77">
        <f>VLOOKUP(A689 &amp; " - " &amp; B689, 'superadmin configuration'!A:C, 2, FALSE)</f>
        <v>1000</v>
      </c>
    </row>
    <row r="690" spans="1:11">
      <c r="A690" s="77" t="s">
        <v>559</v>
      </c>
      <c r="B690" s="77" t="s">
        <v>198</v>
      </c>
      <c r="C690" s="78">
        <v>45367.927777777775</v>
      </c>
      <c r="D690" s="77">
        <v>500</v>
      </c>
      <c r="E690" s="77" t="s">
        <v>560</v>
      </c>
      <c r="F690" s="77" t="s">
        <v>361</v>
      </c>
      <c r="G690" s="77" t="s">
        <v>561</v>
      </c>
      <c r="H690" s="77" t="s">
        <v>2092</v>
      </c>
      <c r="I690" s="77" t="s">
        <v>2093</v>
      </c>
      <c r="J690" s="77" t="s">
        <v>2094</v>
      </c>
      <c r="K690" s="77">
        <f>VLOOKUP(A690 &amp; " - " &amp; B690, 'superadmin configuration'!A:C, 2, FALSE)</f>
        <v>360</v>
      </c>
    </row>
    <row r="691" spans="1:11">
      <c r="A691" s="77" t="s">
        <v>412</v>
      </c>
      <c r="B691" s="77" t="s">
        <v>1327</v>
      </c>
      <c r="C691" s="78">
        <v>45367.906944444447</v>
      </c>
      <c r="D691" s="77">
        <v>300</v>
      </c>
      <c r="E691" s="77" t="s">
        <v>560</v>
      </c>
      <c r="F691" s="77" t="s">
        <v>361</v>
      </c>
      <c r="G691" s="77" t="s">
        <v>614</v>
      </c>
      <c r="H691" s="77" t="s">
        <v>2095</v>
      </c>
      <c r="I691" s="77" t="s">
        <v>616</v>
      </c>
      <c r="J691" s="77" t="s">
        <v>369</v>
      </c>
      <c r="K691" s="77">
        <f>VLOOKUP(A691 &amp; " - " &amp; B691, 'superadmin configuration'!A:C, 2, FALSE)</f>
        <v>300</v>
      </c>
    </row>
    <row r="692" spans="1:11">
      <c r="A692" s="77" t="s">
        <v>596</v>
      </c>
      <c r="B692" s="77" t="s">
        <v>128</v>
      </c>
      <c r="C692" s="78">
        <v>45367.833333333336</v>
      </c>
      <c r="D692" s="77">
        <v>3000</v>
      </c>
      <c r="E692" s="77" t="s">
        <v>560</v>
      </c>
      <c r="F692" s="77" t="s">
        <v>564</v>
      </c>
      <c r="G692" s="77" t="s">
        <v>561</v>
      </c>
      <c r="H692" s="77" t="s">
        <v>2096</v>
      </c>
      <c r="I692" s="77" t="s">
        <v>2097</v>
      </c>
      <c r="J692" s="77">
        <v>3000</v>
      </c>
      <c r="K692" s="77">
        <f>VLOOKUP(A692 &amp; " - " &amp; B692, 'superadmin configuration'!A:C, 2, FALSE)</f>
        <v>2000</v>
      </c>
    </row>
    <row r="693" spans="1:11">
      <c r="A693" s="77" t="s">
        <v>412</v>
      </c>
      <c r="B693" s="77" t="s">
        <v>585</v>
      </c>
      <c r="C693" s="78">
        <v>45367.829861111109</v>
      </c>
      <c r="D693" s="77">
        <v>500</v>
      </c>
      <c r="E693" s="77" t="s">
        <v>560</v>
      </c>
      <c r="F693" s="77" t="s">
        <v>361</v>
      </c>
      <c r="G693" s="77" t="s">
        <v>561</v>
      </c>
      <c r="H693" s="77" t="s">
        <v>2098</v>
      </c>
      <c r="I693" s="77" t="s">
        <v>2099</v>
      </c>
      <c r="J693" s="77" t="s">
        <v>369</v>
      </c>
      <c r="K693" s="77">
        <f>VLOOKUP(A693 &amp; " - " &amp; B693, 'superadmin configuration'!A:C, 2, FALSE)</f>
        <v>300</v>
      </c>
    </row>
    <row r="694" spans="1:11">
      <c r="A694" s="77" t="s">
        <v>596</v>
      </c>
      <c r="B694" s="77" t="s">
        <v>783</v>
      </c>
      <c r="C694" s="78">
        <v>45367.810416666667</v>
      </c>
      <c r="D694" s="77">
        <v>2000</v>
      </c>
      <c r="E694" s="77" t="s">
        <v>560</v>
      </c>
      <c r="F694" s="77" t="s">
        <v>361</v>
      </c>
      <c r="G694" s="77" t="s">
        <v>561</v>
      </c>
      <c r="H694" s="77" t="s">
        <v>2100</v>
      </c>
      <c r="I694" s="77" t="s">
        <v>2101</v>
      </c>
      <c r="J694" s="77" t="s">
        <v>369</v>
      </c>
      <c r="K694" s="77">
        <f>VLOOKUP(A694 &amp; " - " &amp; B694, 'superadmin configuration'!A:C, 2, FALSE)</f>
        <v>1500</v>
      </c>
    </row>
    <row r="695" spans="1:11">
      <c r="A695" s="77" t="s">
        <v>412</v>
      </c>
      <c r="B695" s="77" t="s">
        <v>1327</v>
      </c>
      <c r="C695" s="78">
        <v>45367.789583333331</v>
      </c>
      <c r="D695" s="77">
        <v>300</v>
      </c>
      <c r="E695" s="77" t="s">
        <v>560</v>
      </c>
      <c r="F695" s="77" t="s">
        <v>564</v>
      </c>
      <c r="G695" s="77" t="s">
        <v>561</v>
      </c>
      <c r="H695" s="77" t="s">
        <v>2102</v>
      </c>
      <c r="I695" s="77" t="s">
        <v>2103</v>
      </c>
      <c r="J695" s="77" t="s">
        <v>2104</v>
      </c>
      <c r="K695" s="77">
        <f>VLOOKUP(A695 &amp; " - " &amp; B695, 'superadmin configuration'!A:C, 2, FALSE)</f>
        <v>300</v>
      </c>
    </row>
    <row r="696" spans="1:11">
      <c r="A696" s="77" t="s">
        <v>510</v>
      </c>
      <c r="B696" s="77" t="s">
        <v>513</v>
      </c>
      <c r="C696" s="78">
        <v>45367.723611111112</v>
      </c>
      <c r="D696" s="77">
        <v>3000</v>
      </c>
      <c r="E696" s="77" t="s">
        <v>560</v>
      </c>
      <c r="F696" s="77" t="s">
        <v>361</v>
      </c>
      <c r="G696" s="77" t="s">
        <v>561</v>
      </c>
      <c r="H696" s="77" t="s">
        <v>2105</v>
      </c>
      <c r="I696" s="77" t="s">
        <v>2106</v>
      </c>
      <c r="J696" s="77" t="s">
        <v>369</v>
      </c>
      <c r="K696" s="77">
        <f>VLOOKUP(A696 &amp; " - " &amp; B696, 'superadmin configuration'!A:C, 2, FALSE)</f>
        <v>1000</v>
      </c>
    </row>
    <row r="697" spans="1:11">
      <c r="A697" s="77" t="s">
        <v>504</v>
      </c>
      <c r="B697" s="77" t="s">
        <v>507</v>
      </c>
      <c r="C697" s="78">
        <v>45367.698611111111</v>
      </c>
      <c r="D697" s="77">
        <v>100</v>
      </c>
      <c r="E697" s="77" t="s">
        <v>560</v>
      </c>
      <c r="F697" s="77" t="s">
        <v>361</v>
      </c>
      <c r="G697" s="77" t="s">
        <v>561</v>
      </c>
      <c r="H697" s="77" t="s">
        <v>2107</v>
      </c>
      <c r="I697" s="77" t="s">
        <v>2108</v>
      </c>
      <c r="J697" s="77" t="s">
        <v>369</v>
      </c>
      <c r="K697" s="77">
        <f>VLOOKUP(A697 &amp; " - " &amp; B697, 'superadmin configuration'!A:C, 2, FALSE)</f>
        <v>1000</v>
      </c>
    </row>
    <row r="698" spans="1:11">
      <c r="A698" s="77" t="s">
        <v>559</v>
      </c>
      <c r="B698" s="77" t="s">
        <v>80</v>
      </c>
      <c r="C698" s="78">
        <v>45367.665277777778</v>
      </c>
      <c r="D698" s="77">
        <v>3000</v>
      </c>
      <c r="E698" s="77" t="s">
        <v>560</v>
      </c>
      <c r="F698" s="77" t="s">
        <v>564</v>
      </c>
      <c r="G698" s="77" t="s">
        <v>561</v>
      </c>
      <c r="H698" s="77" t="s">
        <v>2109</v>
      </c>
      <c r="I698" s="77" t="s">
        <v>2110</v>
      </c>
      <c r="J698" s="77" t="s">
        <v>2111</v>
      </c>
      <c r="K698" s="77">
        <f>VLOOKUP(A698 &amp; " - " &amp; B698, 'superadmin configuration'!A:C, 2, FALSE)</f>
        <v>3000</v>
      </c>
    </row>
    <row r="699" spans="1:11">
      <c r="A699" s="77" t="s">
        <v>559</v>
      </c>
      <c r="B699" s="77" t="s">
        <v>80</v>
      </c>
      <c r="C699" s="78">
        <v>45367.665277777778</v>
      </c>
      <c r="D699" s="77">
        <v>3000</v>
      </c>
      <c r="E699" s="77" t="s">
        <v>560</v>
      </c>
      <c r="F699" s="77" t="s">
        <v>564</v>
      </c>
      <c r="G699" s="77" t="s">
        <v>561</v>
      </c>
      <c r="H699" s="77" t="s">
        <v>2112</v>
      </c>
      <c r="I699" s="77" t="s">
        <v>2113</v>
      </c>
      <c r="J699" s="77" t="s">
        <v>2114</v>
      </c>
      <c r="K699" s="77">
        <f>VLOOKUP(A699 &amp; " - " &amp; B699, 'superadmin configuration'!A:C, 2, FALSE)</f>
        <v>3000</v>
      </c>
    </row>
    <row r="700" spans="1:11">
      <c r="A700" s="77" t="s">
        <v>559</v>
      </c>
      <c r="B700" s="77" t="s">
        <v>284</v>
      </c>
      <c r="C700" s="78">
        <v>45367.625694444447</v>
      </c>
      <c r="D700" s="77">
        <v>500</v>
      </c>
      <c r="E700" s="77" t="s">
        <v>560</v>
      </c>
      <c r="F700" s="77" t="s">
        <v>361</v>
      </c>
      <c r="G700" s="77" t="s">
        <v>561</v>
      </c>
      <c r="H700" s="77" t="s">
        <v>2115</v>
      </c>
      <c r="I700" s="77" t="s">
        <v>2116</v>
      </c>
      <c r="J700" s="77" t="s">
        <v>369</v>
      </c>
      <c r="K700" s="77">
        <f>VLOOKUP(A700 &amp; " - " &amp; B700, 'superadmin configuration'!A:C, 2, FALSE)</f>
        <v>750</v>
      </c>
    </row>
    <row r="701" spans="1:11">
      <c r="A701" s="77" t="s">
        <v>601</v>
      </c>
      <c r="B701" s="77" t="s">
        <v>602</v>
      </c>
      <c r="C701" s="78">
        <v>45367.62222222222</v>
      </c>
      <c r="D701" s="77">
        <v>800</v>
      </c>
      <c r="E701" s="77" t="s">
        <v>560</v>
      </c>
      <c r="F701" s="77" t="s">
        <v>564</v>
      </c>
      <c r="G701" s="77" t="s">
        <v>561</v>
      </c>
      <c r="H701" s="77" t="s">
        <v>2117</v>
      </c>
      <c r="I701" s="77" t="s">
        <v>2118</v>
      </c>
      <c r="J701" s="77" t="s">
        <v>369</v>
      </c>
      <c r="K701" s="77">
        <f>VLOOKUP(A701 &amp; " - " &amp; B701, 'superadmin configuration'!A:C, 2, FALSE)</f>
        <v>500</v>
      </c>
    </row>
    <row r="702" spans="1:11">
      <c r="A702" s="77" t="s">
        <v>2119</v>
      </c>
      <c r="B702" s="77" t="s">
        <v>160</v>
      </c>
      <c r="C702" s="78">
        <v>45367.606944444444</v>
      </c>
      <c r="D702" s="77">
        <v>100</v>
      </c>
      <c r="E702" s="77" t="s">
        <v>560</v>
      </c>
      <c r="F702" s="77" t="s">
        <v>361</v>
      </c>
      <c r="G702" s="77" t="s">
        <v>614</v>
      </c>
      <c r="H702" s="77" t="s">
        <v>2120</v>
      </c>
      <c r="I702" s="77" t="s">
        <v>2121</v>
      </c>
      <c r="J702" s="77" t="s">
        <v>617</v>
      </c>
      <c r="K702" s="77">
        <f>VLOOKUP(A702 &amp; " - " &amp; B702, 'superadmin configuration'!A:C, 2, FALSE)</f>
        <v>0</v>
      </c>
    </row>
    <row r="703" spans="1:11">
      <c r="A703" s="77" t="s">
        <v>682</v>
      </c>
      <c r="B703" s="77" t="s">
        <v>683</v>
      </c>
      <c r="C703" s="78">
        <v>45367.606249999997</v>
      </c>
      <c r="D703" s="77">
        <v>100</v>
      </c>
      <c r="E703" s="77" t="s">
        <v>560</v>
      </c>
      <c r="F703" s="77" t="s">
        <v>361</v>
      </c>
      <c r="G703" s="77" t="s">
        <v>561</v>
      </c>
      <c r="H703" s="77" t="s">
        <v>2122</v>
      </c>
      <c r="I703" s="77" t="s">
        <v>2123</v>
      </c>
      <c r="J703" s="77" t="s">
        <v>369</v>
      </c>
      <c r="K703" s="77">
        <f>VLOOKUP(A703 &amp; " - " &amp; B703, 'superadmin configuration'!A:C, 2, FALSE)</f>
        <v>1500</v>
      </c>
    </row>
    <row r="704" spans="1:11">
      <c r="A704" s="77" t="s">
        <v>510</v>
      </c>
      <c r="B704" s="77" t="s">
        <v>511</v>
      </c>
      <c r="C704" s="78">
        <v>45367.595138888886</v>
      </c>
      <c r="D704" s="77">
        <v>500</v>
      </c>
      <c r="E704" s="77" t="s">
        <v>560</v>
      </c>
      <c r="F704" s="77" t="s">
        <v>361</v>
      </c>
      <c r="G704" s="77" t="s">
        <v>561</v>
      </c>
      <c r="H704" s="77" t="s">
        <v>2124</v>
      </c>
      <c r="I704" s="77" t="s">
        <v>2125</v>
      </c>
      <c r="J704" s="77" t="s">
        <v>369</v>
      </c>
      <c r="K704" s="77">
        <f>VLOOKUP(A704 &amp; " - " &amp; B704, 'superadmin configuration'!A:C, 2, FALSE)</f>
        <v>1000</v>
      </c>
    </row>
    <row r="705" spans="1:11">
      <c r="A705" s="77" t="s">
        <v>369</v>
      </c>
      <c r="B705" s="77" t="s">
        <v>369</v>
      </c>
      <c r="C705" s="78">
        <v>45367.55972222222</v>
      </c>
      <c r="D705" s="77">
        <v>300</v>
      </c>
      <c r="E705" s="77" t="s">
        <v>560</v>
      </c>
      <c r="F705" s="77" t="s">
        <v>564</v>
      </c>
      <c r="G705" s="77" t="s">
        <v>561</v>
      </c>
      <c r="H705" s="77" t="s">
        <v>2126</v>
      </c>
      <c r="I705" s="77" t="s">
        <v>2127</v>
      </c>
      <c r="J705" s="77" t="s">
        <v>369</v>
      </c>
      <c r="K705" s="77">
        <f>VLOOKUP(A705 &amp; " - " &amp; B705, 'superadmin configuration'!A:C, 2, FALSE)</f>
        <v>300</v>
      </c>
    </row>
    <row r="706" spans="1:11">
      <c r="A706" s="77" t="s">
        <v>379</v>
      </c>
      <c r="B706" s="77" t="s">
        <v>379</v>
      </c>
      <c r="C706" s="78">
        <v>45366.996527777781</v>
      </c>
      <c r="D706" s="77">
        <v>1000</v>
      </c>
      <c r="E706" s="77" t="s">
        <v>560</v>
      </c>
      <c r="F706" s="77" t="s">
        <v>564</v>
      </c>
      <c r="G706" s="77" t="s">
        <v>561</v>
      </c>
      <c r="H706" s="77" t="s">
        <v>2128</v>
      </c>
      <c r="I706" s="77" t="s">
        <v>2129</v>
      </c>
      <c r="J706" s="77" t="s">
        <v>369</v>
      </c>
      <c r="K706" s="77">
        <f>VLOOKUP(A706 &amp; " - " &amp; B706, 'superadmin configuration'!A:C, 2, FALSE)</f>
        <v>1000</v>
      </c>
    </row>
    <row r="707" spans="1:11">
      <c r="A707" s="77" t="s">
        <v>596</v>
      </c>
      <c r="B707" s="77" t="s">
        <v>128</v>
      </c>
      <c r="C707" s="78">
        <v>45366.978472222225</v>
      </c>
      <c r="D707" s="77">
        <v>5000</v>
      </c>
      <c r="E707" s="77" t="s">
        <v>560</v>
      </c>
      <c r="F707" s="77" t="s">
        <v>564</v>
      </c>
      <c r="G707" s="77" t="s">
        <v>561</v>
      </c>
      <c r="H707" s="77" t="s">
        <v>2130</v>
      </c>
      <c r="I707" s="77" t="s">
        <v>2131</v>
      </c>
      <c r="J707" s="77" t="s">
        <v>369</v>
      </c>
      <c r="K707" s="77">
        <f>VLOOKUP(A707 &amp; " - " &amp; B707, 'superadmin configuration'!A:C, 2, FALSE)</f>
        <v>2000</v>
      </c>
    </row>
    <row r="708" spans="1:11">
      <c r="A708" s="77" t="s">
        <v>379</v>
      </c>
      <c r="B708" s="77" t="s">
        <v>379</v>
      </c>
      <c r="C708" s="78">
        <v>45366.961111111108</v>
      </c>
      <c r="D708" s="77">
        <v>1000</v>
      </c>
      <c r="E708" s="77" t="s">
        <v>560</v>
      </c>
      <c r="F708" s="77" t="s">
        <v>361</v>
      </c>
      <c r="G708" s="77" t="s">
        <v>561</v>
      </c>
      <c r="H708" s="77" t="s">
        <v>2132</v>
      </c>
      <c r="I708" s="77" t="s">
        <v>2133</v>
      </c>
      <c r="J708" s="77" t="s">
        <v>2134</v>
      </c>
      <c r="K708" s="77">
        <f>VLOOKUP(A708 &amp; " - " &amp; B708, 'superadmin configuration'!A:C, 2, FALSE)</f>
        <v>1000</v>
      </c>
    </row>
    <row r="709" spans="1:11">
      <c r="A709" s="77" t="s">
        <v>381</v>
      </c>
      <c r="B709" s="77" t="s">
        <v>382</v>
      </c>
      <c r="C709" s="78">
        <v>45366.952777777777</v>
      </c>
      <c r="D709" s="77">
        <v>1000</v>
      </c>
      <c r="E709" s="77" t="s">
        <v>560</v>
      </c>
      <c r="F709" s="77" t="s">
        <v>564</v>
      </c>
      <c r="G709" s="77" t="s">
        <v>561</v>
      </c>
      <c r="H709" s="77" t="s">
        <v>2135</v>
      </c>
      <c r="I709" s="77" t="s">
        <v>2136</v>
      </c>
      <c r="J709" s="77" t="s">
        <v>2137</v>
      </c>
      <c r="K709" s="77">
        <f>VLOOKUP(A709 &amp; " - " &amp; B709, 'superadmin configuration'!A:C, 2, FALSE)</f>
        <v>1500</v>
      </c>
    </row>
    <row r="710" spans="1:11">
      <c r="A710" s="77" t="s">
        <v>379</v>
      </c>
      <c r="B710" s="77" t="s">
        <v>379</v>
      </c>
      <c r="C710" s="78">
        <v>45366.945833333331</v>
      </c>
      <c r="D710" s="77">
        <v>500</v>
      </c>
      <c r="E710" s="77" t="s">
        <v>560</v>
      </c>
      <c r="F710" s="77" t="s">
        <v>361</v>
      </c>
      <c r="G710" s="77" t="s">
        <v>561</v>
      </c>
      <c r="H710" s="77" t="s">
        <v>2138</v>
      </c>
      <c r="I710" s="77" t="s">
        <v>2139</v>
      </c>
      <c r="J710" s="77" t="s">
        <v>723</v>
      </c>
      <c r="K710" s="77">
        <f>VLOOKUP(A710 &amp; " - " &amp; B710, 'superadmin configuration'!A:C, 2, FALSE)</f>
        <v>1000</v>
      </c>
    </row>
    <row r="711" spans="1:11">
      <c r="A711" s="77" t="s">
        <v>379</v>
      </c>
      <c r="B711" s="77" t="s">
        <v>379</v>
      </c>
      <c r="C711" s="78">
        <v>45366.931944444441</v>
      </c>
      <c r="D711" s="77">
        <v>300</v>
      </c>
      <c r="E711" s="77" t="s">
        <v>560</v>
      </c>
      <c r="F711" s="77" t="s">
        <v>361</v>
      </c>
      <c r="G711" s="77" t="s">
        <v>561</v>
      </c>
      <c r="H711" s="77" t="s">
        <v>2140</v>
      </c>
      <c r="I711" s="77" t="s">
        <v>2141</v>
      </c>
      <c r="J711" s="77" t="s">
        <v>369</v>
      </c>
      <c r="K711" s="77">
        <f>VLOOKUP(A711 &amp; " - " &amp; B711, 'superadmin configuration'!A:C, 2, FALSE)</f>
        <v>1000</v>
      </c>
    </row>
    <row r="712" spans="1:11">
      <c r="A712" s="77" t="s">
        <v>559</v>
      </c>
      <c r="B712" s="77" t="s">
        <v>2019</v>
      </c>
      <c r="C712" s="78">
        <v>45366.694444444445</v>
      </c>
      <c r="D712" s="77">
        <v>300</v>
      </c>
      <c r="E712" s="77" t="s">
        <v>560</v>
      </c>
      <c r="F712" s="77" t="s">
        <v>564</v>
      </c>
      <c r="G712" s="77" t="s">
        <v>561</v>
      </c>
      <c r="H712" s="77" t="s">
        <v>2142</v>
      </c>
      <c r="I712" s="77" t="s">
        <v>2143</v>
      </c>
      <c r="J712" s="77" t="s">
        <v>369</v>
      </c>
      <c r="K712" s="77">
        <f>VLOOKUP(A712 &amp; " - " &amp; B712, 'superadmin configuration'!A:C, 2, FALSE)</f>
        <v>300</v>
      </c>
    </row>
    <row r="713" spans="1:11">
      <c r="A713" s="77" t="s">
        <v>515</v>
      </c>
      <c r="B713" s="77" t="s">
        <v>516</v>
      </c>
      <c r="C713" s="78">
        <v>45366.629166666666</v>
      </c>
      <c r="D713" s="77">
        <v>500</v>
      </c>
      <c r="E713" s="77" t="s">
        <v>560</v>
      </c>
      <c r="F713" s="77" t="s">
        <v>361</v>
      </c>
      <c r="G713" s="77" t="s">
        <v>561</v>
      </c>
      <c r="H713" s="77" t="s">
        <v>2144</v>
      </c>
      <c r="I713" s="77" t="s">
        <v>2145</v>
      </c>
      <c r="J713" s="77" t="s">
        <v>369</v>
      </c>
      <c r="K713" s="77">
        <f>VLOOKUP(A713 &amp; " - " &amp; B713, 'superadmin configuration'!A:C, 2, FALSE)</f>
        <v>1000</v>
      </c>
    </row>
    <row r="714" spans="1:11">
      <c r="A714" s="77" t="s">
        <v>476</v>
      </c>
      <c r="B714" s="77" t="s">
        <v>476</v>
      </c>
      <c r="C714" s="78">
        <v>45366.537499999999</v>
      </c>
      <c r="D714" s="77">
        <v>300</v>
      </c>
      <c r="E714" s="77" t="s">
        <v>560</v>
      </c>
      <c r="F714" s="77" t="s">
        <v>564</v>
      </c>
      <c r="G714" s="77" t="s">
        <v>561</v>
      </c>
      <c r="H714" s="77" t="s">
        <v>2146</v>
      </c>
      <c r="I714" s="77" t="s">
        <v>2147</v>
      </c>
      <c r="J714" s="77" t="s">
        <v>369</v>
      </c>
      <c r="K714" s="77">
        <f>VLOOKUP(A714 &amp; " - " &amp; B714, 'superadmin configuration'!A:C, 2, FALSE)</f>
        <v>500</v>
      </c>
    </row>
    <row r="715" spans="1:11">
      <c r="A715" s="77" t="s">
        <v>559</v>
      </c>
      <c r="B715" s="77" t="s">
        <v>331</v>
      </c>
      <c r="C715" s="78">
        <v>45366.48333333333</v>
      </c>
      <c r="D715" s="77">
        <v>300</v>
      </c>
      <c r="E715" s="77" t="s">
        <v>560</v>
      </c>
      <c r="F715" s="77" t="s">
        <v>564</v>
      </c>
      <c r="G715" s="77" t="s">
        <v>1014</v>
      </c>
      <c r="H715" s="77" t="s">
        <v>2148</v>
      </c>
      <c r="I715" s="77" t="s">
        <v>2149</v>
      </c>
      <c r="J715" s="77" t="s">
        <v>369</v>
      </c>
      <c r="K715" s="77">
        <f>VLOOKUP(A715 &amp; " - " &amp; B715, 'superadmin configuration'!A:C, 2, FALSE)</f>
        <v>300</v>
      </c>
    </row>
    <row r="716" spans="1:11">
      <c r="A716" s="77" t="s">
        <v>1094</v>
      </c>
      <c r="B716" s="77" t="s">
        <v>1095</v>
      </c>
      <c r="C716" s="78">
        <v>45366.442361111112</v>
      </c>
      <c r="D716" s="77">
        <v>1000</v>
      </c>
      <c r="E716" s="77" t="s">
        <v>560</v>
      </c>
      <c r="F716" s="77" t="s">
        <v>564</v>
      </c>
      <c r="G716" s="77" t="s">
        <v>561</v>
      </c>
      <c r="H716" s="77" t="s">
        <v>2150</v>
      </c>
      <c r="I716" s="77" t="s">
        <v>2151</v>
      </c>
      <c r="J716" s="77" t="s">
        <v>369</v>
      </c>
      <c r="K716" s="77">
        <f>VLOOKUP(A716 &amp; " - " &amp; B716, 'superadmin configuration'!A:C, 2, FALSE)</f>
        <v>2000</v>
      </c>
    </row>
    <row r="717" spans="1:11">
      <c r="A717" s="77" t="s">
        <v>559</v>
      </c>
      <c r="B717" s="77" t="s">
        <v>243</v>
      </c>
      <c r="C717" s="78">
        <v>45366.025000000001</v>
      </c>
      <c r="D717" s="77">
        <v>500</v>
      </c>
      <c r="E717" s="77" t="s">
        <v>560</v>
      </c>
      <c r="F717" s="77" t="s">
        <v>564</v>
      </c>
      <c r="G717" s="77" t="s">
        <v>561</v>
      </c>
      <c r="H717" s="77" t="s">
        <v>2152</v>
      </c>
      <c r="I717" s="77" t="s">
        <v>2153</v>
      </c>
      <c r="J717" s="77" t="s">
        <v>2154</v>
      </c>
      <c r="K717" s="77">
        <f>VLOOKUP(A717 &amp; " - " &amp; B717, 'superadmin configuration'!A:C, 2, FALSE)</f>
        <v>500</v>
      </c>
    </row>
    <row r="718" spans="1:11">
      <c r="A718" s="77" t="s">
        <v>379</v>
      </c>
      <c r="B718" s="77" t="s">
        <v>379</v>
      </c>
      <c r="C718" s="78">
        <v>45365.989583333336</v>
      </c>
      <c r="D718" s="77">
        <v>2000</v>
      </c>
      <c r="E718" s="77" t="s">
        <v>560</v>
      </c>
      <c r="F718" s="77" t="s">
        <v>564</v>
      </c>
      <c r="G718" s="77" t="s">
        <v>561</v>
      </c>
      <c r="H718" s="77" t="s">
        <v>2155</v>
      </c>
      <c r="I718" s="77" t="s">
        <v>2156</v>
      </c>
      <c r="J718" s="77" t="s">
        <v>369</v>
      </c>
      <c r="K718" s="77">
        <f>VLOOKUP(A718 &amp; " - " &amp; B718, 'superadmin configuration'!A:C, 2, FALSE)</f>
        <v>1000</v>
      </c>
    </row>
    <row r="719" spans="1:11">
      <c r="A719" s="77" t="s">
        <v>559</v>
      </c>
      <c r="B719" s="77" t="s">
        <v>206</v>
      </c>
      <c r="C719" s="78">
        <v>45365.988888888889</v>
      </c>
      <c r="D719" s="77">
        <v>300</v>
      </c>
      <c r="E719" s="77" t="s">
        <v>560</v>
      </c>
      <c r="F719" s="77" t="s">
        <v>564</v>
      </c>
      <c r="G719" s="77" t="s">
        <v>561</v>
      </c>
      <c r="H719" s="77" t="s">
        <v>2157</v>
      </c>
      <c r="I719" s="77" t="s">
        <v>2158</v>
      </c>
      <c r="J719" s="77" t="s">
        <v>369</v>
      </c>
      <c r="K719" s="77">
        <f>VLOOKUP(A719 &amp; " - " &amp; B719, 'superadmin configuration'!A:C, 2, FALSE)</f>
        <v>500</v>
      </c>
    </row>
    <row r="720" spans="1:11">
      <c r="A720" s="77" t="s">
        <v>596</v>
      </c>
      <c r="B720" s="77" t="s">
        <v>128</v>
      </c>
      <c r="C720" s="78">
        <v>45365.9375</v>
      </c>
      <c r="D720" s="77">
        <v>1000</v>
      </c>
      <c r="E720" s="77" t="s">
        <v>560</v>
      </c>
      <c r="F720" s="77" t="s">
        <v>564</v>
      </c>
      <c r="G720" s="77" t="s">
        <v>561</v>
      </c>
      <c r="H720" s="77" t="s">
        <v>2159</v>
      </c>
      <c r="I720" s="77" t="s">
        <v>2160</v>
      </c>
      <c r="J720" s="77" t="s">
        <v>369</v>
      </c>
      <c r="K720" s="77">
        <f>VLOOKUP(A720 &amp; " - " &amp; B720, 'superadmin configuration'!A:C, 2, FALSE)</f>
        <v>2000</v>
      </c>
    </row>
    <row r="721" spans="1:11">
      <c r="A721" s="77" t="s">
        <v>596</v>
      </c>
      <c r="B721" s="77" t="s">
        <v>128</v>
      </c>
      <c r="C721" s="78">
        <v>45365.936805555553</v>
      </c>
      <c r="D721" s="77">
        <v>1000</v>
      </c>
      <c r="E721" s="77" t="s">
        <v>560</v>
      </c>
      <c r="F721" s="77" t="s">
        <v>361</v>
      </c>
      <c r="G721" s="77" t="s">
        <v>561</v>
      </c>
      <c r="H721" s="77" t="s">
        <v>2161</v>
      </c>
      <c r="I721" s="77" t="s">
        <v>2162</v>
      </c>
      <c r="J721" s="77" t="s">
        <v>2163</v>
      </c>
      <c r="K721" s="77">
        <f>VLOOKUP(A721 &amp; " - " &amp; B721, 'superadmin configuration'!A:C, 2, FALSE)</f>
        <v>2000</v>
      </c>
    </row>
    <row r="722" spans="1:11">
      <c r="A722" s="77" t="s">
        <v>476</v>
      </c>
      <c r="B722" s="77" t="s">
        <v>476</v>
      </c>
      <c r="C722" s="78">
        <v>45365.936111111114</v>
      </c>
      <c r="D722" s="77">
        <v>500</v>
      </c>
      <c r="E722" s="77" t="s">
        <v>560</v>
      </c>
      <c r="F722" s="77" t="s">
        <v>564</v>
      </c>
      <c r="G722" s="77" t="s">
        <v>561</v>
      </c>
      <c r="H722" s="77" t="s">
        <v>2164</v>
      </c>
      <c r="I722" s="77" t="s">
        <v>2165</v>
      </c>
      <c r="J722" s="77" t="s">
        <v>369</v>
      </c>
      <c r="K722" s="77">
        <f>VLOOKUP(A722 &amp; " - " &amp; B722, 'superadmin configuration'!A:C, 2, FALSE)</f>
        <v>500</v>
      </c>
    </row>
    <row r="723" spans="1:11">
      <c r="A723" s="77" t="s">
        <v>559</v>
      </c>
      <c r="B723" s="77" t="s">
        <v>206</v>
      </c>
      <c r="C723" s="78">
        <v>45365.909722222219</v>
      </c>
      <c r="D723" s="77">
        <v>500</v>
      </c>
      <c r="E723" s="77" t="s">
        <v>560</v>
      </c>
      <c r="F723" s="77" t="s">
        <v>564</v>
      </c>
      <c r="G723" s="77" t="s">
        <v>561</v>
      </c>
      <c r="H723" s="77" t="s">
        <v>2166</v>
      </c>
      <c r="I723" s="77" t="s">
        <v>2167</v>
      </c>
      <c r="J723" s="77" t="s">
        <v>891</v>
      </c>
      <c r="K723" s="77">
        <f>VLOOKUP(A723 &amp; " - " &amp; B723, 'superadmin configuration'!A:C, 2, FALSE)</f>
        <v>500</v>
      </c>
    </row>
    <row r="724" spans="1:11">
      <c r="A724" s="77" t="s">
        <v>381</v>
      </c>
      <c r="B724" s="77" t="s">
        <v>382</v>
      </c>
      <c r="C724" s="78">
        <v>45365.805555555555</v>
      </c>
      <c r="D724" s="77">
        <v>500</v>
      </c>
      <c r="E724" s="77" t="s">
        <v>560</v>
      </c>
      <c r="F724" s="77" t="s">
        <v>564</v>
      </c>
      <c r="G724" s="77" t="s">
        <v>561</v>
      </c>
      <c r="H724" s="77" t="s">
        <v>2168</v>
      </c>
      <c r="I724" s="77" t="s">
        <v>2169</v>
      </c>
      <c r="J724" s="77" t="s">
        <v>369</v>
      </c>
      <c r="K724" s="77">
        <f>VLOOKUP(A724 &amp; " - " &amp; B724, 'superadmin configuration'!A:C, 2, FALSE)</f>
        <v>1500</v>
      </c>
    </row>
    <row r="725" spans="1:11">
      <c r="A725" s="77" t="s">
        <v>559</v>
      </c>
      <c r="B725" s="77" t="s">
        <v>337</v>
      </c>
      <c r="C725" s="78">
        <v>45365.805555555555</v>
      </c>
      <c r="D725" s="77">
        <v>300</v>
      </c>
      <c r="E725" s="77" t="s">
        <v>560</v>
      </c>
      <c r="F725" s="77" t="s">
        <v>564</v>
      </c>
      <c r="G725" s="77" t="s">
        <v>561</v>
      </c>
      <c r="H725" s="77" t="s">
        <v>2170</v>
      </c>
      <c r="I725" s="77" t="s">
        <v>2171</v>
      </c>
      <c r="J725" s="77" t="s">
        <v>369</v>
      </c>
      <c r="K725" s="77">
        <f>VLOOKUP(A725 &amp; " - " &amp; B725, 'superadmin configuration'!A:C, 2, FALSE)</f>
        <v>500</v>
      </c>
    </row>
    <row r="726" spans="1:11">
      <c r="A726" s="77" t="s">
        <v>1874</v>
      </c>
      <c r="B726" s="77" t="s">
        <v>2172</v>
      </c>
      <c r="C726" s="78">
        <v>45365.720833333333</v>
      </c>
      <c r="D726" s="77">
        <v>100</v>
      </c>
      <c r="E726" s="77" t="s">
        <v>560</v>
      </c>
      <c r="F726" s="77" t="s">
        <v>564</v>
      </c>
      <c r="G726" s="77" t="s">
        <v>561</v>
      </c>
      <c r="H726" s="77" t="s">
        <v>2173</v>
      </c>
      <c r="I726" s="77" t="s">
        <v>2174</v>
      </c>
      <c r="J726" s="77" t="s">
        <v>369</v>
      </c>
      <c r="K726" s="77">
        <f>VLOOKUP(A726 &amp; " - " &amp; B726, 'superadmin configuration'!A:C, 2, FALSE)</f>
        <v>0</v>
      </c>
    </row>
    <row r="727" spans="1:11">
      <c r="A727" s="77" t="s">
        <v>369</v>
      </c>
      <c r="B727" s="77" t="s">
        <v>369</v>
      </c>
      <c r="C727" s="78">
        <v>45365.71597222222</v>
      </c>
      <c r="D727" s="77">
        <v>300</v>
      </c>
      <c r="E727" s="77" t="s">
        <v>560</v>
      </c>
      <c r="F727" s="77" t="s">
        <v>564</v>
      </c>
      <c r="G727" s="77" t="s">
        <v>561</v>
      </c>
      <c r="H727" s="77" t="s">
        <v>2175</v>
      </c>
      <c r="I727" s="77" t="s">
        <v>2176</v>
      </c>
      <c r="J727" s="77" t="s">
        <v>369</v>
      </c>
      <c r="K727" s="77">
        <f>VLOOKUP(A727 &amp; " - " &amp; B727, 'superadmin configuration'!A:C, 2, FALSE)</f>
        <v>300</v>
      </c>
    </row>
    <row r="728" spans="1:11">
      <c r="A728" s="77" t="s">
        <v>1874</v>
      </c>
      <c r="B728" s="77" t="s">
        <v>1875</v>
      </c>
      <c r="C728" s="78">
        <v>45365.714583333334</v>
      </c>
      <c r="D728" s="77">
        <v>100</v>
      </c>
      <c r="E728" s="77" t="s">
        <v>560</v>
      </c>
      <c r="F728" s="77" t="s">
        <v>564</v>
      </c>
      <c r="G728" s="77" t="s">
        <v>561</v>
      </c>
      <c r="H728" s="77" t="s">
        <v>2177</v>
      </c>
      <c r="I728" s="77" t="s">
        <v>2178</v>
      </c>
      <c r="J728" s="77" t="s">
        <v>617</v>
      </c>
      <c r="K728" s="77">
        <f>VLOOKUP(A728 &amp; " - " &amp; B728, 'superadmin configuration'!A:C, 2, FALSE)</f>
        <v>2650</v>
      </c>
    </row>
    <row r="729" spans="1:11">
      <c r="A729" s="77" t="s">
        <v>559</v>
      </c>
      <c r="B729" s="77" t="s">
        <v>2019</v>
      </c>
      <c r="C729" s="78">
        <v>45365.713888888888</v>
      </c>
      <c r="D729" s="77">
        <v>300</v>
      </c>
      <c r="E729" s="77" t="s">
        <v>560</v>
      </c>
      <c r="F729" s="77" t="s">
        <v>564</v>
      </c>
      <c r="G729" s="77" t="s">
        <v>561</v>
      </c>
      <c r="H729" s="77" t="s">
        <v>2179</v>
      </c>
      <c r="I729" s="77" t="s">
        <v>2180</v>
      </c>
      <c r="J729" s="77" t="s">
        <v>369</v>
      </c>
      <c r="K729" s="77">
        <f>VLOOKUP(A729 &amp; " - " &amp; B729, 'superadmin configuration'!A:C, 2, FALSE)</f>
        <v>300</v>
      </c>
    </row>
    <row r="730" spans="1:11">
      <c r="A730" s="77" t="s">
        <v>515</v>
      </c>
      <c r="B730" s="77" t="s">
        <v>516</v>
      </c>
      <c r="C730" s="78">
        <v>45365.540277777778</v>
      </c>
      <c r="D730" s="77">
        <v>1000</v>
      </c>
      <c r="E730" s="77" t="s">
        <v>560</v>
      </c>
      <c r="F730" s="77" t="s">
        <v>361</v>
      </c>
      <c r="G730" s="77" t="s">
        <v>561</v>
      </c>
      <c r="H730" s="77" t="s">
        <v>2181</v>
      </c>
      <c r="I730" s="77" t="s">
        <v>2182</v>
      </c>
      <c r="J730" s="77" t="s">
        <v>369</v>
      </c>
      <c r="K730" s="77">
        <f>VLOOKUP(A730 &amp; " - " &amp; B730, 'superadmin configuration'!A:C, 2, FALSE)</f>
        <v>1000</v>
      </c>
    </row>
    <row r="731" spans="1:11">
      <c r="A731" s="77" t="s">
        <v>1152</v>
      </c>
      <c r="B731" s="77" t="s">
        <v>1153</v>
      </c>
      <c r="C731" s="78">
        <v>45365.520833333336</v>
      </c>
      <c r="D731" s="77">
        <v>300</v>
      </c>
      <c r="E731" s="77" t="s">
        <v>560</v>
      </c>
      <c r="F731" s="77" t="s">
        <v>564</v>
      </c>
      <c r="G731" s="77" t="s">
        <v>561</v>
      </c>
      <c r="H731" s="77" t="s">
        <v>2183</v>
      </c>
      <c r="I731" s="77" t="s">
        <v>2184</v>
      </c>
      <c r="J731" s="77" t="s">
        <v>369</v>
      </c>
      <c r="K731" s="77">
        <f>VLOOKUP(A731 &amp; " - " &amp; B731, 'superadmin configuration'!A:C, 2, FALSE)</f>
        <v>500</v>
      </c>
    </row>
    <row r="732" spans="1:11">
      <c r="A732" s="77" t="s">
        <v>559</v>
      </c>
      <c r="B732" s="77" t="s">
        <v>231</v>
      </c>
      <c r="C732" s="78">
        <v>45365.50277777778</v>
      </c>
      <c r="D732" s="77">
        <v>100</v>
      </c>
      <c r="E732" s="77" t="s">
        <v>560</v>
      </c>
      <c r="F732" s="77" t="s">
        <v>564</v>
      </c>
      <c r="G732" s="77" t="s">
        <v>561</v>
      </c>
      <c r="H732" s="77" t="s">
        <v>2185</v>
      </c>
      <c r="I732" s="77" t="s">
        <v>2186</v>
      </c>
      <c r="J732" s="77" t="s">
        <v>369</v>
      </c>
      <c r="K732" s="77">
        <f>VLOOKUP(A732 &amp; " - " &amp; B732, 'superadmin configuration'!A:C, 2, FALSE)</f>
        <v>500</v>
      </c>
    </row>
    <row r="733" spans="1:11">
      <c r="A733" s="77" t="s">
        <v>559</v>
      </c>
      <c r="B733" s="77" t="s">
        <v>231</v>
      </c>
      <c r="C733" s="78">
        <v>45365.502083333333</v>
      </c>
      <c r="D733" s="77">
        <v>100</v>
      </c>
      <c r="E733" s="77" t="s">
        <v>560</v>
      </c>
      <c r="F733" s="77" t="s">
        <v>564</v>
      </c>
      <c r="G733" s="77" t="s">
        <v>561</v>
      </c>
      <c r="H733" s="77" t="s">
        <v>2187</v>
      </c>
      <c r="I733" s="77" t="s">
        <v>2188</v>
      </c>
      <c r="J733" s="77" t="s">
        <v>1965</v>
      </c>
      <c r="K733" s="77">
        <f>VLOOKUP(A733 &amp; " - " &amp; B733, 'superadmin configuration'!A:C, 2, FALSE)</f>
        <v>500</v>
      </c>
    </row>
    <row r="734" spans="1:11">
      <c r="A734" s="77" t="s">
        <v>601</v>
      </c>
      <c r="B734" s="77" t="s">
        <v>602</v>
      </c>
      <c r="C734" s="78">
        <v>45365.47152777778</v>
      </c>
      <c r="D734" s="77">
        <v>300</v>
      </c>
      <c r="E734" s="77" t="s">
        <v>560</v>
      </c>
      <c r="F734" s="77" t="s">
        <v>564</v>
      </c>
      <c r="G734" s="77" t="s">
        <v>561</v>
      </c>
      <c r="H734" s="77" t="s">
        <v>2189</v>
      </c>
      <c r="I734" s="77" t="s">
        <v>2190</v>
      </c>
      <c r="J734" s="77" t="s">
        <v>2191</v>
      </c>
      <c r="K734" s="77">
        <f>VLOOKUP(A734 &amp; " - " &amp; B734, 'superadmin configuration'!A:C, 2, FALSE)</f>
        <v>500</v>
      </c>
    </row>
    <row r="735" spans="1:11">
      <c r="A735" s="77" t="s">
        <v>1874</v>
      </c>
      <c r="B735" s="77" t="s">
        <v>1875</v>
      </c>
      <c r="C735" s="78">
        <v>45365.457638888889</v>
      </c>
      <c r="D735" s="77">
        <v>300</v>
      </c>
      <c r="E735" s="77" t="s">
        <v>560</v>
      </c>
      <c r="F735" s="77" t="s">
        <v>564</v>
      </c>
      <c r="G735" s="77" t="s">
        <v>561</v>
      </c>
      <c r="H735" s="77" t="s">
        <v>2192</v>
      </c>
      <c r="I735" s="77" t="s">
        <v>2193</v>
      </c>
      <c r="J735" s="77" t="s">
        <v>369</v>
      </c>
      <c r="K735" s="77">
        <f>VLOOKUP(A735 &amp; " - " &amp; B735, 'superadmin configuration'!A:C, 2, FALSE)</f>
        <v>2650</v>
      </c>
    </row>
    <row r="736" spans="1:11">
      <c r="A736" s="77" t="s">
        <v>1094</v>
      </c>
      <c r="B736" s="77" t="s">
        <v>1095</v>
      </c>
      <c r="C736" s="78">
        <v>45365.435416666667</v>
      </c>
      <c r="D736" s="77">
        <v>10000</v>
      </c>
      <c r="E736" s="77" t="s">
        <v>560</v>
      </c>
      <c r="F736" s="77" t="s">
        <v>564</v>
      </c>
      <c r="G736" s="77" t="s">
        <v>561</v>
      </c>
      <c r="H736" s="77" t="s">
        <v>2194</v>
      </c>
      <c r="I736" s="77" t="s">
        <v>2195</v>
      </c>
      <c r="J736" s="77" t="s">
        <v>2196</v>
      </c>
      <c r="K736" s="77">
        <f>VLOOKUP(A736 &amp; " - " &amp; B736, 'superadmin configuration'!A:C, 2, FALSE)</f>
        <v>2000</v>
      </c>
    </row>
    <row r="737" spans="1:11">
      <c r="A737" s="77" t="s">
        <v>369</v>
      </c>
      <c r="B737" s="77" t="s">
        <v>369</v>
      </c>
      <c r="C737" s="78">
        <v>45365.430555555555</v>
      </c>
      <c r="D737" s="77">
        <v>300</v>
      </c>
      <c r="E737" s="77" t="s">
        <v>560</v>
      </c>
      <c r="F737" s="77" t="s">
        <v>564</v>
      </c>
      <c r="G737" s="77" t="s">
        <v>561</v>
      </c>
      <c r="H737" s="77" t="s">
        <v>2197</v>
      </c>
      <c r="I737" s="77" t="s">
        <v>2198</v>
      </c>
      <c r="J737" s="77" t="s">
        <v>369</v>
      </c>
      <c r="K737" s="77">
        <f>VLOOKUP(A737 &amp; " - " &amp; B737, 'superadmin configuration'!A:C, 2, FALSE)</f>
        <v>300</v>
      </c>
    </row>
    <row r="738" spans="1:11">
      <c r="A738" s="77" t="s">
        <v>559</v>
      </c>
      <c r="B738" s="77" t="s">
        <v>331</v>
      </c>
      <c r="C738" s="78">
        <v>45365.42291666667</v>
      </c>
      <c r="D738" s="77">
        <v>100</v>
      </c>
      <c r="E738" s="77" t="s">
        <v>560</v>
      </c>
      <c r="F738" s="77" t="s">
        <v>564</v>
      </c>
      <c r="G738" s="77" t="s">
        <v>1014</v>
      </c>
      <c r="H738" s="77" t="s">
        <v>2199</v>
      </c>
      <c r="I738" s="77" t="s">
        <v>2200</v>
      </c>
      <c r="J738" s="77" t="s">
        <v>1919</v>
      </c>
      <c r="K738" s="77">
        <f>VLOOKUP(A738 &amp; " - " &amp; B738, 'superadmin configuration'!A:C, 2, FALSE)</f>
        <v>300</v>
      </c>
    </row>
    <row r="739" spans="1:11">
      <c r="A739" s="77" t="s">
        <v>461</v>
      </c>
      <c r="B739" s="77" t="s">
        <v>461</v>
      </c>
      <c r="C739" s="78">
        <v>45365.40902777778</v>
      </c>
      <c r="D739" s="77">
        <v>500</v>
      </c>
      <c r="E739" s="77" t="s">
        <v>560</v>
      </c>
      <c r="F739" s="77" t="s">
        <v>564</v>
      </c>
      <c r="G739" s="77" t="s">
        <v>561</v>
      </c>
      <c r="H739" s="77" t="s">
        <v>2201</v>
      </c>
      <c r="I739" s="77" t="s">
        <v>2202</v>
      </c>
      <c r="J739" s="77" t="s">
        <v>369</v>
      </c>
      <c r="K739" s="77">
        <f>VLOOKUP(A739 &amp; " - " &amp; B739, 'superadmin configuration'!A:C, 2, FALSE)</f>
        <v>500</v>
      </c>
    </row>
    <row r="740" spans="1:11">
      <c r="A740" s="77" t="s">
        <v>559</v>
      </c>
      <c r="B740" s="77" t="s">
        <v>243</v>
      </c>
      <c r="C740" s="78">
        <v>45365.042361111111</v>
      </c>
      <c r="D740" s="77">
        <v>100</v>
      </c>
      <c r="E740" s="77" t="s">
        <v>560</v>
      </c>
      <c r="F740" s="77" t="s">
        <v>564</v>
      </c>
      <c r="G740" s="77" t="s">
        <v>561</v>
      </c>
      <c r="H740" s="77" t="s">
        <v>2203</v>
      </c>
      <c r="I740" s="77" t="s">
        <v>2204</v>
      </c>
      <c r="J740" s="77" t="s">
        <v>617</v>
      </c>
      <c r="K740" s="77">
        <f>VLOOKUP(A740 &amp; " - " &amp; B740, 'superadmin configuration'!A:C, 2, FALSE)</f>
        <v>500</v>
      </c>
    </row>
    <row r="741" spans="1:11">
      <c r="A741" s="77" t="s">
        <v>559</v>
      </c>
      <c r="B741" s="77" t="s">
        <v>243</v>
      </c>
      <c r="C741" s="78">
        <v>45365.036805555559</v>
      </c>
      <c r="D741" s="77">
        <v>500</v>
      </c>
      <c r="E741" s="77" t="s">
        <v>560</v>
      </c>
      <c r="F741" s="77" t="s">
        <v>361</v>
      </c>
      <c r="G741" s="77" t="s">
        <v>561</v>
      </c>
      <c r="H741" s="77" t="s">
        <v>2205</v>
      </c>
      <c r="I741" s="77" t="s">
        <v>2206</v>
      </c>
      <c r="J741" s="77" t="s">
        <v>2207</v>
      </c>
      <c r="K741" s="77">
        <f>VLOOKUP(A741 &amp; " - " &amp; B741, 'superadmin configuration'!A:C, 2, FALSE)</f>
        <v>500</v>
      </c>
    </row>
    <row r="742" spans="1:11">
      <c r="A742" s="77" t="s">
        <v>559</v>
      </c>
      <c r="B742" s="77" t="s">
        <v>243</v>
      </c>
      <c r="C742" s="78">
        <v>45365.034722222219</v>
      </c>
      <c r="D742" s="77">
        <v>500</v>
      </c>
      <c r="E742" s="77" t="s">
        <v>560</v>
      </c>
      <c r="F742" s="77" t="s">
        <v>361</v>
      </c>
      <c r="G742" s="77" t="s">
        <v>561</v>
      </c>
      <c r="H742" s="77" t="s">
        <v>2208</v>
      </c>
      <c r="I742" s="77" t="s">
        <v>2209</v>
      </c>
      <c r="J742" s="77" t="s">
        <v>2210</v>
      </c>
      <c r="K742" s="77">
        <f>VLOOKUP(A742 &amp; " - " &amp; B742, 'superadmin configuration'!A:C, 2, FALSE)</f>
        <v>500</v>
      </c>
    </row>
    <row r="743" spans="1:11">
      <c r="A743" s="77" t="s">
        <v>559</v>
      </c>
      <c r="B743" s="77" t="s">
        <v>243</v>
      </c>
      <c r="C743" s="78">
        <v>45365.032638888886</v>
      </c>
      <c r="D743" s="77">
        <v>500</v>
      </c>
      <c r="E743" s="77" t="s">
        <v>560</v>
      </c>
      <c r="F743" s="77" t="s">
        <v>361</v>
      </c>
      <c r="G743" s="77" t="s">
        <v>561</v>
      </c>
      <c r="H743" s="77" t="s">
        <v>2211</v>
      </c>
      <c r="I743" s="77" t="s">
        <v>2212</v>
      </c>
      <c r="J743" s="77" t="s">
        <v>2213</v>
      </c>
      <c r="K743" s="77">
        <f>VLOOKUP(A743 &amp; " - " &amp; B743, 'superadmin configuration'!A:C, 2, FALSE)</f>
        <v>500</v>
      </c>
    </row>
    <row r="744" spans="1:11">
      <c r="A744" s="77" t="s">
        <v>515</v>
      </c>
      <c r="B744" s="77" t="s">
        <v>516</v>
      </c>
      <c r="C744" s="78">
        <v>45364.959722222222</v>
      </c>
      <c r="D744" s="77">
        <v>1000</v>
      </c>
      <c r="E744" s="77" t="s">
        <v>560</v>
      </c>
      <c r="F744" s="77" t="s">
        <v>564</v>
      </c>
      <c r="G744" s="77" t="s">
        <v>561</v>
      </c>
      <c r="H744" s="77" t="s">
        <v>2214</v>
      </c>
      <c r="I744" s="77" t="s">
        <v>2215</v>
      </c>
      <c r="J744" s="77" t="s">
        <v>369</v>
      </c>
      <c r="K744" s="77">
        <f>VLOOKUP(A744 &amp; " - " &amp; B744, 'superadmin configuration'!A:C, 2, FALSE)</f>
        <v>1000</v>
      </c>
    </row>
    <row r="745" spans="1:11">
      <c r="A745" s="77" t="s">
        <v>515</v>
      </c>
      <c r="B745" s="77" t="s">
        <v>516</v>
      </c>
      <c r="C745" s="78">
        <v>45364.869444444441</v>
      </c>
      <c r="D745" s="77">
        <v>100</v>
      </c>
      <c r="E745" s="77" t="s">
        <v>560</v>
      </c>
      <c r="F745" s="77" t="s">
        <v>361</v>
      </c>
      <c r="G745" s="77" t="s">
        <v>561</v>
      </c>
      <c r="H745" s="77" t="s">
        <v>2216</v>
      </c>
      <c r="I745" s="77" t="s">
        <v>2217</v>
      </c>
      <c r="J745" s="77" t="s">
        <v>369</v>
      </c>
      <c r="K745" s="77">
        <f>VLOOKUP(A745 &amp; " - " &amp; B745, 'superadmin configuration'!A:C, 2, FALSE)</f>
        <v>1000</v>
      </c>
    </row>
    <row r="746" spans="1:11">
      <c r="A746" s="77" t="s">
        <v>515</v>
      </c>
      <c r="B746" s="77" t="s">
        <v>516</v>
      </c>
      <c r="C746" s="78">
        <v>45364.84097222222</v>
      </c>
      <c r="D746" s="77">
        <v>1000</v>
      </c>
      <c r="E746" s="77" t="s">
        <v>560</v>
      </c>
      <c r="F746" s="77" t="s">
        <v>361</v>
      </c>
      <c r="G746" s="77" t="s">
        <v>561</v>
      </c>
      <c r="H746" s="77" t="s">
        <v>2218</v>
      </c>
      <c r="I746" s="77" t="s">
        <v>2219</v>
      </c>
      <c r="J746" s="77" t="s">
        <v>369</v>
      </c>
      <c r="K746" s="77">
        <f>VLOOKUP(A746 &amp; " - " &amp; B746, 'superadmin configuration'!A:C, 2, FALSE)</f>
        <v>1000</v>
      </c>
    </row>
    <row r="747" spans="1:11">
      <c r="A747" s="77" t="s">
        <v>710</v>
      </c>
      <c r="B747" s="77" t="s">
        <v>710</v>
      </c>
      <c r="C747" s="78">
        <v>45364.788194444445</v>
      </c>
      <c r="D747" s="77">
        <v>4000</v>
      </c>
      <c r="E747" s="77" t="s">
        <v>560</v>
      </c>
      <c r="F747" s="77" t="s">
        <v>361</v>
      </c>
      <c r="G747" s="77" t="s">
        <v>561</v>
      </c>
      <c r="H747" s="77" t="s">
        <v>2220</v>
      </c>
      <c r="I747" s="77" t="s">
        <v>2221</v>
      </c>
      <c r="J747" s="77" t="s">
        <v>369</v>
      </c>
      <c r="K747" s="77">
        <f>VLOOKUP(A747 &amp; " - " &amp; B747, 'superadmin configuration'!A:C, 2, FALSE)</f>
        <v>2000</v>
      </c>
    </row>
    <row r="748" spans="1:11">
      <c r="A748" s="77" t="s">
        <v>559</v>
      </c>
      <c r="B748" s="77" t="s">
        <v>218</v>
      </c>
      <c r="C748" s="78">
        <v>45364.762499999997</v>
      </c>
      <c r="D748" s="77">
        <v>300</v>
      </c>
      <c r="E748" s="77" t="s">
        <v>560</v>
      </c>
      <c r="F748" s="77" t="s">
        <v>564</v>
      </c>
      <c r="G748" s="77" t="s">
        <v>561</v>
      </c>
      <c r="H748" s="77" t="s">
        <v>2222</v>
      </c>
      <c r="I748" s="77" t="s">
        <v>2223</v>
      </c>
      <c r="J748" s="77" t="s">
        <v>891</v>
      </c>
      <c r="K748" s="77">
        <f>VLOOKUP(A748 &amp; " - " &amp; B748, 'superadmin configuration'!A:C, 2, FALSE)</f>
        <v>300</v>
      </c>
    </row>
    <row r="749" spans="1:11">
      <c r="A749" s="77" t="s">
        <v>559</v>
      </c>
      <c r="B749" s="77" t="s">
        <v>331</v>
      </c>
      <c r="C749" s="78">
        <v>45364.707638888889</v>
      </c>
      <c r="D749" s="77">
        <v>50</v>
      </c>
      <c r="E749" s="77" t="s">
        <v>560</v>
      </c>
      <c r="F749" s="77" t="s">
        <v>564</v>
      </c>
      <c r="G749" s="77" t="s">
        <v>1014</v>
      </c>
      <c r="H749" s="77" t="s">
        <v>2224</v>
      </c>
      <c r="I749" s="77" t="s">
        <v>2225</v>
      </c>
      <c r="J749" s="77" t="s">
        <v>369</v>
      </c>
      <c r="K749" s="77">
        <f>VLOOKUP(A749 &amp; " - " &amp; B749, 'superadmin configuration'!A:C, 2, FALSE)</f>
        <v>300</v>
      </c>
    </row>
    <row r="750" spans="1:11">
      <c r="A750" s="77" t="s">
        <v>559</v>
      </c>
      <c r="B750" s="77" t="s">
        <v>169</v>
      </c>
      <c r="C750" s="78">
        <v>45364.682638888888</v>
      </c>
      <c r="D750" s="77">
        <v>1000</v>
      </c>
      <c r="E750" s="77" t="s">
        <v>560</v>
      </c>
      <c r="F750" s="77" t="s">
        <v>564</v>
      </c>
      <c r="G750" s="77" t="s">
        <v>561</v>
      </c>
      <c r="H750" s="77" t="s">
        <v>2226</v>
      </c>
      <c r="I750" s="77" t="s">
        <v>2227</v>
      </c>
      <c r="J750" s="77" t="s">
        <v>369</v>
      </c>
      <c r="K750" s="77">
        <f>VLOOKUP(A750 &amp; " - " &amp; B750, 'superadmin configuration'!A:C, 2, FALSE)</f>
        <v>500</v>
      </c>
    </row>
    <row r="751" spans="1:11">
      <c r="A751" s="77" t="s">
        <v>559</v>
      </c>
      <c r="B751" s="77" t="s">
        <v>155</v>
      </c>
      <c r="C751" s="78">
        <v>45364.581250000003</v>
      </c>
      <c r="D751" s="77">
        <v>500</v>
      </c>
      <c r="E751" s="77" t="s">
        <v>560</v>
      </c>
      <c r="F751" s="77" t="s">
        <v>361</v>
      </c>
      <c r="G751" s="77" t="s">
        <v>561</v>
      </c>
      <c r="H751" s="77" t="s">
        <v>2228</v>
      </c>
      <c r="I751" s="77" t="s">
        <v>2229</v>
      </c>
      <c r="J751" s="77" t="s">
        <v>2230</v>
      </c>
      <c r="K751" s="77">
        <f>VLOOKUP(A751 &amp; " - " &amp; B751, 'superadmin configuration'!A:C, 2, FALSE)</f>
        <v>500</v>
      </c>
    </row>
    <row r="752" spans="1:11">
      <c r="A752" s="77" t="s">
        <v>559</v>
      </c>
      <c r="B752" s="77" t="s">
        <v>206</v>
      </c>
      <c r="C752" s="78">
        <v>45364.579861111109</v>
      </c>
      <c r="D752" s="77">
        <v>500</v>
      </c>
      <c r="E752" s="77" t="s">
        <v>560</v>
      </c>
      <c r="F752" s="77" t="s">
        <v>564</v>
      </c>
      <c r="G752" s="77" t="s">
        <v>561</v>
      </c>
      <c r="H752" s="77" t="s">
        <v>2231</v>
      </c>
      <c r="I752" s="77" t="s">
        <v>2232</v>
      </c>
      <c r="J752" s="77" t="s">
        <v>369</v>
      </c>
      <c r="K752" s="77">
        <f>VLOOKUP(A752 &amp; " - " &amp; B752, 'superadmin configuration'!A:C, 2, FALSE)</f>
        <v>500</v>
      </c>
    </row>
    <row r="753" spans="1:11">
      <c r="A753" s="77" t="s">
        <v>581</v>
      </c>
      <c r="B753" s="77" t="s">
        <v>2233</v>
      </c>
      <c r="C753" s="78">
        <v>45364.487500000003</v>
      </c>
      <c r="D753" s="77">
        <v>100</v>
      </c>
      <c r="E753" s="77" t="s">
        <v>560</v>
      </c>
      <c r="F753" s="77" t="s">
        <v>564</v>
      </c>
      <c r="G753" s="77" t="s">
        <v>561</v>
      </c>
      <c r="H753" s="77" t="s">
        <v>2234</v>
      </c>
      <c r="I753" s="77" t="s">
        <v>2235</v>
      </c>
      <c r="J753" s="77" t="s">
        <v>891</v>
      </c>
      <c r="K753" s="77">
        <f>VLOOKUP(A753 &amp; " - " &amp; B753, 'superadmin configuration'!A:C, 2, FALSE)</f>
        <v>0</v>
      </c>
    </row>
    <row r="754" spans="1:11">
      <c r="A754" s="77" t="s">
        <v>601</v>
      </c>
      <c r="B754" s="77" t="s">
        <v>2236</v>
      </c>
      <c r="C754" s="78">
        <v>45364.40902777778</v>
      </c>
      <c r="D754" s="77">
        <v>100</v>
      </c>
      <c r="E754" s="77" t="s">
        <v>560</v>
      </c>
      <c r="F754" s="77" t="s">
        <v>564</v>
      </c>
      <c r="G754" s="77" t="s">
        <v>561</v>
      </c>
      <c r="H754" s="77" t="s">
        <v>2237</v>
      </c>
      <c r="I754" s="77" t="s">
        <v>2238</v>
      </c>
      <c r="J754" s="77" t="s">
        <v>369</v>
      </c>
      <c r="K754" s="77">
        <f>VLOOKUP(A754 &amp; " - " &amp; B754, 'superadmin configuration'!A:C, 2, FALSE)</f>
        <v>0</v>
      </c>
    </row>
    <row r="755" spans="1:11">
      <c r="A755" s="77" t="s">
        <v>559</v>
      </c>
      <c r="B755" s="77" t="s">
        <v>2019</v>
      </c>
      <c r="C755" s="78">
        <v>45364.397916666669</v>
      </c>
      <c r="D755" s="77">
        <v>300</v>
      </c>
      <c r="E755" s="77" t="s">
        <v>560</v>
      </c>
      <c r="F755" s="77" t="s">
        <v>564</v>
      </c>
      <c r="G755" s="77" t="s">
        <v>561</v>
      </c>
      <c r="H755" s="77" t="s">
        <v>2239</v>
      </c>
      <c r="I755" s="77" t="s">
        <v>2240</v>
      </c>
      <c r="J755" s="77" t="s">
        <v>369</v>
      </c>
      <c r="K755" s="77">
        <f>VLOOKUP(A755 &amp; " - " &amp; B755, 'superadmin configuration'!A:C, 2, FALSE)</f>
        <v>300</v>
      </c>
    </row>
    <row r="756" spans="1:11">
      <c r="A756" s="77" t="s">
        <v>601</v>
      </c>
      <c r="B756" s="77" t="s">
        <v>747</v>
      </c>
      <c r="C756" s="78">
        <v>45363.979861111111</v>
      </c>
      <c r="D756" s="77">
        <v>100</v>
      </c>
      <c r="E756" s="77" t="s">
        <v>560</v>
      </c>
      <c r="F756" s="77" t="s">
        <v>564</v>
      </c>
      <c r="G756" s="77" t="s">
        <v>561</v>
      </c>
      <c r="H756" s="77" t="s">
        <v>2241</v>
      </c>
      <c r="I756" s="77" t="s">
        <v>2242</v>
      </c>
      <c r="J756" s="77" t="s">
        <v>369</v>
      </c>
      <c r="K756" s="77">
        <f>VLOOKUP(A756 &amp; " - " &amp; B756, 'superadmin configuration'!A:C, 2, FALSE)</f>
        <v>200</v>
      </c>
    </row>
    <row r="757" spans="1:11">
      <c r="A757" s="77" t="s">
        <v>601</v>
      </c>
      <c r="B757" s="77" t="s">
        <v>747</v>
      </c>
      <c r="C757" s="78">
        <v>45363.964583333334</v>
      </c>
      <c r="D757" s="77">
        <v>1</v>
      </c>
      <c r="E757" s="77" t="s">
        <v>560</v>
      </c>
      <c r="F757" s="77" t="s">
        <v>564</v>
      </c>
      <c r="G757" s="77" t="s">
        <v>614</v>
      </c>
      <c r="H757" s="77" t="s">
        <v>2243</v>
      </c>
      <c r="I757" s="77" t="s">
        <v>2244</v>
      </c>
      <c r="J757" s="77" t="s">
        <v>369</v>
      </c>
      <c r="K757" s="77">
        <f>VLOOKUP(A757 &amp; " - " &amp; B757, 'superadmin configuration'!A:C, 2, FALSE)</f>
        <v>200</v>
      </c>
    </row>
    <row r="758" spans="1:11">
      <c r="A758" s="77" t="s">
        <v>559</v>
      </c>
      <c r="B758" s="77" t="s">
        <v>331</v>
      </c>
      <c r="C758" s="78">
        <v>45363.911111111112</v>
      </c>
      <c r="D758" s="77">
        <v>60</v>
      </c>
      <c r="E758" s="77" t="s">
        <v>560</v>
      </c>
      <c r="F758" s="77" t="s">
        <v>564</v>
      </c>
      <c r="G758" s="77" t="s">
        <v>1014</v>
      </c>
      <c r="H758" s="77" t="s">
        <v>2245</v>
      </c>
      <c r="I758" s="77" t="s">
        <v>2246</v>
      </c>
      <c r="J758" s="77" t="s">
        <v>2247</v>
      </c>
      <c r="K758" s="77">
        <f>VLOOKUP(A758 &amp; " - " &amp; B758, 'superadmin configuration'!A:C, 2, FALSE)</f>
        <v>300</v>
      </c>
    </row>
    <row r="759" spans="1:11">
      <c r="A759" s="77" t="s">
        <v>710</v>
      </c>
      <c r="B759" s="77" t="s">
        <v>710</v>
      </c>
      <c r="C759" s="78">
        <v>45363.895138888889</v>
      </c>
      <c r="D759" s="77">
        <v>2000</v>
      </c>
      <c r="E759" s="77" t="s">
        <v>560</v>
      </c>
      <c r="F759" s="77" t="s">
        <v>361</v>
      </c>
      <c r="G759" s="77" t="s">
        <v>561</v>
      </c>
      <c r="H759" s="77" t="s">
        <v>2248</v>
      </c>
      <c r="I759" s="77" t="s">
        <v>2249</v>
      </c>
      <c r="J759" s="77" t="s">
        <v>369</v>
      </c>
      <c r="K759" s="77">
        <f>VLOOKUP(A759 &amp; " - " &amp; B759, 'superadmin configuration'!A:C, 2, FALSE)</f>
        <v>2000</v>
      </c>
    </row>
    <row r="760" spans="1:11">
      <c r="A760" s="77" t="s">
        <v>476</v>
      </c>
      <c r="B760" s="77" t="s">
        <v>476</v>
      </c>
      <c r="C760" s="78">
        <v>45363.880555555559</v>
      </c>
      <c r="D760" s="77">
        <v>2000</v>
      </c>
      <c r="E760" s="77" t="s">
        <v>560</v>
      </c>
      <c r="F760" s="77" t="s">
        <v>564</v>
      </c>
      <c r="G760" s="77" t="s">
        <v>561</v>
      </c>
      <c r="H760" s="77" t="s">
        <v>2250</v>
      </c>
      <c r="I760" s="77" t="s">
        <v>2251</v>
      </c>
      <c r="J760" s="77" t="s">
        <v>2252</v>
      </c>
      <c r="K760" s="77">
        <f>VLOOKUP(A760 &amp; " - " &amp; B760, 'superadmin configuration'!A:C, 2, FALSE)</f>
        <v>500</v>
      </c>
    </row>
    <row r="761" spans="1:11">
      <c r="A761" s="77" t="s">
        <v>476</v>
      </c>
      <c r="B761" s="77" t="s">
        <v>476</v>
      </c>
      <c r="C761" s="78">
        <v>45363.824999999997</v>
      </c>
      <c r="D761" s="77">
        <v>1000</v>
      </c>
      <c r="E761" s="77" t="s">
        <v>560</v>
      </c>
      <c r="F761" s="77" t="s">
        <v>361</v>
      </c>
      <c r="G761" s="77" t="s">
        <v>561</v>
      </c>
      <c r="H761" s="77" t="s">
        <v>2253</v>
      </c>
      <c r="I761" s="77" t="s">
        <v>2254</v>
      </c>
      <c r="J761" s="77" t="s">
        <v>369</v>
      </c>
      <c r="K761" s="77">
        <f>VLOOKUP(A761 &amp; " - " &amp; B761, 'superadmin configuration'!A:C, 2, FALSE)</f>
        <v>500</v>
      </c>
    </row>
    <row r="762" spans="1:11">
      <c r="A762" s="77" t="s">
        <v>2255</v>
      </c>
      <c r="B762" s="77" t="s">
        <v>2019</v>
      </c>
      <c r="C762" s="78">
        <v>45363.798611111109</v>
      </c>
      <c r="D762" s="77">
        <v>1000</v>
      </c>
      <c r="E762" s="77" t="s">
        <v>560</v>
      </c>
      <c r="F762" s="77" t="s">
        <v>564</v>
      </c>
      <c r="G762" s="77" t="s">
        <v>561</v>
      </c>
      <c r="H762" s="77" t="s">
        <v>2256</v>
      </c>
      <c r="I762" s="77" t="s">
        <v>2257</v>
      </c>
      <c r="J762" s="77" t="s">
        <v>369</v>
      </c>
      <c r="K762" s="77">
        <f>VLOOKUP(A762 &amp; " - " &amp; B762, 'superadmin configuration'!A:C, 2, FALSE)</f>
        <v>1000</v>
      </c>
    </row>
    <row r="763" spans="1:11">
      <c r="A763" s="77" t="s">
        <v>596</v>
      </c>
      <c r="B763" s="77" t="s">
        <v>128</v>
      </c>
      <c r="C763" s="78">
        <v>45363.755555555559</v>
      </c>
      <c r="D763" s="77">
        <v>1000</v>
      </c>
      <c r="E763" s="77" t="s">
        <v>560</v>
      </c>
      <c r="F763" s="77" t="s">
        <v>361</v>
      </c>
      <c r="G763" s="77" t="s">
        <v>561</v>
      </c>
      <c r="H763" s="77" t="s">
        <v>2258</v>
      </c>
      <c r="I763" s="77" t="s">
        <v>2259</v>
      </c>
      <c r="J763" s="77" t="s">
        <v>369</v>
      </c>
      <c r="K763" s="77">
        <f>VLOOKUP(A763 &amp; " - " &amp; B763, 'superadmin configuration'!A:C, 2, FALSE)</f>
        <v>2000</v>
      </c>
    </row>
    <row r="764" spans="1:11">
      <c r="A764" s="77" t="s">
        <v>559</v>
      </c>
      <c r="B764" s="77" t="s">
        <v>2019</v>
      </c>
      <c r="C764" s="78">
        <v>45363.75277777778</v>
      </c>
      <c r="D764" s="77">
        <v>300</v>
      </c>
      <c r="E764" s="77" t="s">
        <v>560</v>
      </c>
      <c r="F764" s="77" t="s">
        <v>564</v>
      </c>
      <c r="G764" s="77" t="s">
        <v>561</v>
      </c>
      <c r="H764" s="77" t="s">
        <v>2260</v>
      </c>
      <c r="I764" s="77" t="s">
        <v>2261</v>
      </c>
      <c r="J764" s="77" t="s">
        <v>369</v>
      </c>
      <c r="K764" s="77">
        <f>VLOOKUP(A764 &amp; " - " &amp; B764, 'superadmin configuration'!A:C, 2, FALSE)</f>
        <v>300</v>
      </c>
    </row>
    <row r="765" spans="1:11">
      <c r="A765" s="77" t="s">
        <v>559</v>
      </c>
      <c r="B765" s="77" t="s">
        <v>2019</v>
      </c>
      <c r="C765" s="78">
        <v>45363.75277777778</v>
      </c>
      <c r="D765" s="77">
        <v>300</v>
      </c>
      <c r="E765" s="77" t="s">
        <v>560</v>
      </c>
      <c r="F765" s="77" t="s">
        <v>564</v>
      </c>
      <c r="G765" s="77" t="s">
        <v>561</v>
      </c>
      <c r="H765" s="77" t="s">
        <v>2262</v>
      </c>
      <c r="I765" s="77" t="s">
        <v>2263</v>
      </c>
      <c r="J765" s="77" t="s">
        <v>369</v>
      </c>
      <c r="K765" s="77">
        <f>VLOOKUP(A765 &amp; " - " &amp; B765, 'superadmin configuration'!A:C, 2, FALSE)</f>
        <v>300</v>
      </c>
    </row>
    <row r="766" spans="1:11">
      <c r="A766" s="77" t="s">
        <v>559</v>
      </c>
      <c r="B766" s="77" t="s">
        <v>189</v>
      </c>
      <c r="C766" s="78">
        <v>45363.743055555555</v>
      </c>
      <c r="D766" s="77">
        <v>300</v>
      </c>
      <c r="E766" s="77" t="s">
        <v>560</v>
      </c>
      <c r="F766" s="77" t="s">
        <v>564</v>
      </c>
      <c r="G766" s="77" t="s">
        <v>561</v>
      </c>
      <c r="H766" s="77" t="s">
        <v>2264</v>
      </c>
      <c r="I766" s="77" t="s">
        <v>2265</v>
      </c>
      <c r="J766" s="77" t="s">
        <v>369</v>
      </c>
      <c r="K766" s="77">
        <f>VLOOKUP(A766 &amp; " - " &amp; B766, 'superadmin configuration'!A:C, 2, FALSE)</f>
        <v>500</v>
      </c>
    </row>
    <row r="767" spans="1:11">
      <c r="A767" s="77" t="s">
        <v>412</v>
      </c>
      <c r="B767" s="77" t="s">
        <v>585</v>
      </c>
      <c r="C767" s="78">
        <v>45363.644444444442</v>
      </c>
      <c r="D767" s="77">
        <v>100</v>
      </c>
      <c r="E767" s="77" t="s">
        <v>560</v>
      </c>
      <c r="F767" s="77" t="s">
        <v>564</v>
      </c>
      <c r="G767" s="77" t="s">
        <v>561</v>
      </c>
      <c r="H767" s="77" t="s">
        <v>2266</v>
      </c>
      <c r="I767" s="77" t="s">
        <v>2267</v>
      </c>
      <c r="J767" s="77" t="s">
        <v>369</v>
      </c>
      <c r="K767" s="77">
        <f>VLOOKUP(A767 &amp; " - " &amp; B767, 'superadmin configuration'!A:C, 2, FALSE)</f>
        <v>300</v>
      </c>
    </row>
    <row r="768" spans="1:11">
      <c r="A768" s="77" t="s">
        <v>412</v>
      </c>
      <c r="B768" s="77" t="s">
        <v>585</v>
      </c>
      <c r="C768" s="78">
        <v>45363.644444444442</v>
      </c>
      <c r="D768" s="77">
        <v>100</v>
      </c>
      <c r="E768" s="77" t="s">
        <v>560</v>
      </c>
      <c r="F768" s="77" t="s">
        <v>564</v>
      </c>
      <c r="G768" s="77" t="s">
        <v>561</v>
      </c>
      <c r="H768" s="77" t="s">
        <v>2268</v>
      </c>
      <c r="I768" s="77" t="s">
        <v>2269</v>
      </c>
      <c r="J768" s="77" t="s">
        <v>369</v>
      </c>
      <c r="K768" s="77">
        <f>VLOOKUP(A768 &amp; " - " &amp; B768, 'superadmin configuration'!A:C, 2, FALSE)</f>
        <v>300</v>
      </c>
    </row>
    <row r="769" spans="1:11">
      <c r="A769" s="77" t="s">
        <v>412</v>
      </c>
      <c r="B769" s="77" t="s">
        <v>2040</v>
      </c>
      <c r="C769" s="78">
        <v>45363.643750000003</v>
      </c>
      <c r="D769" s="77">
        <v>100</v>
      </c>
      <c r="E769" s="77" t="s">
        <v>560</v>
      </c>
      <c r="F769" s="77" t="s">
        <v>564</v>
      </c>
      <c r="G769" s="77" t="s">
        <v>561</v>
      </c>
      <c r="H769" s="77" t="s">
        <v>2270</v>
      </c>
      <c r="I769" s="77" t="s">
        <v>2271</v>
      </c>
      <c r="J769" s="77">
        <v>100</v>
      </c>
      <c r="K769" s="77">
        <f>VLOOKUP(A769 &amp; " - " &amp; B769, 'superadmin configuration'!A:C, 2, FALSE)</f>
        <v>500</v>
      </c>
    </row>
    <row r="770" spans="1:11">
      <c r="A770" s="77" t="s">
        <v>412</v>
      </c>
      <c r="B770" s="77" t="s">
        <v>2040</v>
      </c>
      <c r="C770" s="78">
        <v>45363.630555555559</v>
      </c>
      <c r="D770" s="77">
        <v>100</v>
      </c>
      <c r="E770" s="77" t="s">
        <v>560</v>
      </c>
      <c r="F770" s="77" t="s">
        <v>564</v>
      </c>
      <c r="G770" s="77" t="s">
        <v>561</v>
      </c>
      <c r="H770" s="77" t="s">
        <v>2272</v>
      </c>
      <c r="I770" s="77" t="s">
        <v>2273</v>
      </c>
      <c r="J770" s="77" t="s">
        <v>617</v>
      </c>
      <c r="K770" s="77">
        <f>VLOOKUP(A770 &amp; " - " &amp; B770, 'superadmin configuration'!A:C, 2, FALSE)</f>
        <v>500</v>
      </c>
    </row>
    <row r="771" spans="1:11">
      <c r="A771" s="77" t="s">
        <v>559</v>
      </c>
      <c r="B771" s="77" t="s">
        <v>2019</v>
      </c>
      <c r="C771" s="78">
        <v>45363.629166666666</v>
      </c>
      <c r="D771" s="77">
        <v>300</v>
      </c>
      <c r="E771" s="77" t="s">
        <v>560</v>
      </c>
      <c r="F771" s="77" t="s">
        <v>564</v>
      </c>
      <c r="G771" s="77" t="s">
        <v>561</v>
      </c>
      <c r="H771" s="77" t="s">
        <v>2274</v>
      </c>
      <c r="I771" s="77" t="s">
        <v>2275</v>
      </c>
      <c r="J771" s="77" t="s">
        <v>369</v>
      </c>
      <c r="K771" s="77">
        <f>VLOOKUP(A771 &amp; " - " &amp; B771, 'superadmin configuration'!A:C, 2, FALSE)</f>
        <v>300</v>
      </c>
    </row>
    <row r="772" spans="1:11">
      <c r="A772" s="77" t="s">
        <v>682</v>
      </c>
      <c r="B772" s="77" t="s">
        <v>683</v>
      </c>
      <c r="C772" s="78">
        <v>45363.627083333333</v>
      </c>
      <c r="D772" s="77">
        <v>500</v>
      </c>
      <c r="E772" s="77" t="s">
        <v>560</v>
      </c>
      <c r="F772" s="77" t="s">
        <v>564</v>
      </c>
      <c r="G772" s="77" t="s">
        <v>561</v>
      </c>
      <c r="H772" s="77" t="s">
        <v>2276</v>
      </c>
      <c r="I772" s="77" t="s">
        <v>2277</v>
      </c>
      <c r="J772" s="77" t="s">
        <v>786</v>
      </c>
      <c r="K772" s="77">
        <f>VLOOKUP(A772 &amp; " - " &amp; B772, 'superadmin configuration'!A:C, 2, FALSE)</f>
        <v>1500</v>
      </c>
    </row>
    <row r="773" spans="1:11">
      <c r="A773" s="77" t="s">
        <v>559</v>
      </c>
      <c r="B773" s="77" t="s">
        <v>331</v>
      </c>
      <c r="C773" s="78">
        <v>45363.559027777781</v>
      </c>
      <c r="D773" s="77">
        <v>300</v>
      </c>
      <c r="E773" s="77" t="s">
        <v>560</v>
      </c>
      <c r="F773" s="77" t="s">
        <v>564</v>
      </c>
      <c r="G773" s="77" t="s">
        <v>1014</v>
      </c>
      <c r="H773" s="77" t="s">
        <v>2278</v>
      </c>
      <c r="I773" s="77" t="s">
        <v>2279</v>
      </c>
      <c r="J773" s="77" t="s">
        <v>369</v>
      </c>
      <c r="K773" s="77">
        <f>VLOOKUP(A773 &amp; " - " &amp; B773, 'superadmin configuration'!A:C, 2, FALSE)</f>
        <v>300</v>
      </c>
    </row>
    <row r="774" spans="1:11">
      <c r="A774" s="77" t="s">
        <v>559</v>
      </c>
      <c r="B774" s="77" t="s">
        <v>331</v>
      </c>
      <c r="C774" s="78">
        <v>45363.556944444441</v>
      </c>
      <c r="D774" s="77">
        <v>300</v>
      </c>
      <c r="E774" s="77" t="s">
        <v>560</v>
      </c>
      <c r="F774" s="77" t="s">
        <v>564</v>
      </c>
      <c r="G774" s="77" t="s">
        <v>1014</v>
      </c>
      <c r="H774" s="77" t="s">
        <v>2280</v>
      </c>
      <c r="I774" s="77" t="s">
        <v>2281</v>
      </c>
      <c r="J774" s="77" t="s">
        <v>369</v>
      </c>
      <c r="K774" s="77">
        <f>VLOOKUP(A774 &amp; " - " &amp; B774, 'superadmin configuration'!A:C, 2, FALSE)</f>
        <v>300</v>
      </c>
    </row>
    <row r="775" spans="1:11">
      <c r="A775" s="77" t="s">
        <v>461</v>
      </c>
      <c r="B775" s="77" t="s">
        <v>469</v>
      </c>
      <c r="C775" s="78">
        <v>45363.530555555553</v>
      </c>
      <c r="D775" s="77">
        <v>500</v>
      </c>
      <c r="E775" s="77" t="s">
        <v>560</v>
      </c>
      <c r="F775" s="77" t="s">
        <v>361</v>
      </c>
      <c r="G775" s="77" t="s">
        <v>561</v>
      </c>
      <c r="H775" s="77" t="s">
        <v>2282</v>
      </c>
      <c r="I775" s="77" t="s">
        <v>2283</v>
      </c>
      <c r="J775" s="77" t="s">
        <v>369</v>
      </c>
      <c r="K775" s="77">
        <f>VLOOKUP(A775 &amp; " - " &amp; B775, 'superadmin configuration'!A:C, 2, FALSE)</f>
        <v>500</v>
      </c>
    </row>
    <row r="776" spans="1:11">
      <c r="A776" s="77" t="s">
        <v>476</v>
      </c>
      <c r="B776" s="77" t="s">
        <v>476</v>
      </c>
      <c r="C776" s="78">
        <v>45362.907638888886</v>
      </c>
      <c r="D776" s="77">
        <v>1000</v>
      </c>
      <c r="E776" s="77" t="s">
        <v>560</v>
      </c>
      <c r="F776" s="77" t="s">
        <v>564</v>
      </c>
      <c r="G776" s="77" t="s">
        <v>561</v>
      </c>
      <c r="H776" s="77" t="s">
        <v>2284</v>
      </c>
      <c r="I776" s="77" t="s">
        <v>2285</v>
      </c>
      <c r="J776" s="77" t="s">
        <v>369</v>
      </c>
      <c r="K776" s="77">
        <f>VLOOKUP(A776 &amp; " - " &amp; B776, 'superadmin configuration'!A:C, 2, FALSE)</f>
        <v>500</v>
      </c>
    </row>
    <row r="777" spans="1:11">
      <c r="A777" s="77" t="s">
        <v>1094</v>
      </c>
      <c r="B777" s="77" t="s">
        <v>1095</v>
      </c>
      <c r="C777" s="78">
        <v>45362.888888888891</v>
      </c>
      <c r="D777" s="77">
        <v>500</v>
      </c>
      <c r="E777" s="77" t="s">
        <v>560</v>
      </c>
      <c r="F777" s="77" t="s">
        <v>564</v>
      </c>
      <c r="G777" s="77" t="s">
        <v>561</v>
      </c>
      <c r="H777" s="77" t="s">
        <v>2286</v>
      </c>
      <c r="I777" s="77" t="s">
        <v>2287</v>
      </c>
      <c r="J777" s="77" t="s">
        <v>369</v>
      </c>
      <c r="K777" s="77">
        <f>VLOOKUP(A777 &amp; " - " &amp; B777, 'superadmin configuration'!A:C, 2, FALSE)</f>
        <v>2000</v>
      </c>
    </row>
    <row r="778" spans="1:11">
      <c r="A778" s="77" t="s">
        <v>601</v>
      </c>
      <c r="B778" s="77" t="s">
        <v>747</v>
      </c>
      <c r="C778" s="78">
        <v>45362.888888888891</v>
      </c>
      <c r="D778" s="77">
        <v>1</v>
      </c>
      <c r="E778" s="77" t="s">
        <v>560</v>
      </c>
      <c r="F778" s="77" t="s">
        <v>564</v>
      </c>
      <c r="G778" s="77" t="s">
        <v>614</v>
      </c>
      <c r="H778" s="77" t="s">
        <v>2288</v>
      </c>
      <c r="I778" s="77" t="s">
        <v>2289</v>
      </c>
      <c r="J778" s="77" t="s">
        <v>2290</v>
      </c>
      <c r="K778" s="77">
        <f>VLOOKUP(A778 &amp; " - " &amp; B778, 'superadmin configuration'!A:C, 2, FALSE)</f>
        <v>200</v>
      </c>
    </row>
    <row r="779" spans="1:11">
      <c r="A779" s="77" t="s">
        <v>601</v>
      </c>
      <c r="B779" s="77" t="s">
        <v>601</v>
      </c>
      <c r="C779" s="78">
        <v>45362.883333333331</v>
      </c>
      <c r="D779" s="77">
        <v>100</v>
      </c>
      <c r="E779" s="77" t="s">
        <v>560</v>
      </c>
      <c r="F779" s="77" t="s">
        <v>564</v>
      </c>
      <c r="G779" s="77" t="s">
        <v>561</v>
      </c>
      <c r="H779" s="77" t="s">
        <v>2291</v>
      </c>
      <c r="I779" s="77" t="s">
        <v>2292</v>
      </c>
      <c r="J779" s="77" t="s">
        <v>369</v>
      </c>
      <c r="K779" s="77">
        <f>VLOOKUP(A779 &amp; " - " &amp; B779, 'superadmin configuration'!A:C, 2, FALSE)</f>
        <v>1000</v>
      </c>
    </row>
    <row r="780" spans="1:11">
      <c r="A780" s="77" t="s">
        <v>601</v>
      </c>
      <c r="B780" s="77" t="s">
        <v>747</v>
      </c>
      <c r="C780" s="78">
        <v>45362.882638888892</v>
      </c>
      <c r="D780" s="77">
        <v>100</v>
      </c>
      <c r="E780" s="77" t="s">
        <v>560</v>
      </c>
      <c r="F780" s="77" t="s">
        <v>564</v>
      </c>
      <c r="G780" s="77" t="s">
        <v>561</v>
      </c>
      <c r="H780" s="77" t="s">
        <v>2293</v>
      </c>
      <c r="I780" s="77" t="s">
        <v>2294</v>
      </c>
      <c r="J780" s="77" t="s">
        <v>369</v>
      </c>
      <c r="K780" s="77">
        <f>VLOOKUP(A780 &amp; " - " &amp; B780, 'superadmin configuration'!A:C, 2, FALSE)</f>
        <v>200</v>
      </c>
    </row>
    <row r="781" spans="1:11">
      <c r="A781" s="77" t="s">
        <v>1094</v>
      </c>
      <c r="B781" s="77" t="s">
        <v>1095</v>
      </c>
      <c r="C781" s="78">
        <v>45362.786111111112</v>
      </c>
      <c r="D781" s="77">
        <v>2000</v>
      </c>
      <c r="E781" s="77" t="s">
        <v>560</v>
      </c>
      <c r="F781" s="77" t="s">
        <v>564</v>
      </c>
      <c r="G781" s="77" t="s">
        <v>561</v>
      </c>
      <c r="H781" s="77" t="s">
        <v>2295</v>
      </c>
      <c r="I781" s="77" t="s">
        <v>2296</v>
      </c>
      <c r="J781" s="77" t="s">
        <v>369</v>
      </c>
      <c r="K781" s="77">
        <f>VLOOKUP(A781 &amp; " - " &amp; B781, 'superadmin configuration'!A:C, 2, FALSE)</f>
        <v>2000</v>
      </c>
    </row>
    <row r="782" spans="1:11">
      <c r="A782" s="77" t="s">
        <v>559</v>
      </c>
      <c r="B782" s="77" t="s">
        <v>331</v>
      </c>
      <c r="C782" s="78">
        <v>45362.75277777778</v>
      </c>
      <c r="D782" s="77">
        <v>300</v>
      </c>
      <c r="E782" s="77" t="s">
        <v>560</v>
      </c>
      <c r="F782" s="77" t="s">
        <v>564</v>
      </c>
      <c r="G782" s="77" t="s">
        <v>1014</v>
      </c>
      <c r="H782" s="77" t="s">
        <v>2297</v>
      </c>
      <c r="I782" s="77" t="s">
        <v>2298</v>
      </c>
      <c r="J782" s="77" t="s">
        <v>369</v>
      </c>
      <c r="K782" s="77">
        <f>VLOOKUP(A782 &amp; " - " &amp; B782, 'superadmin configuration'!A:C, 2, FALSE)</f>
        <v>300</v>
      </c>
    </row>
    <row r="783" spans="1:11">
      <c r="A783" s="77" t="s">
        <v>559</v>
      </c>
      <c r="B783" s="77" t="s">
        <v>2019</v>
      </c>
      <c r="C783" s="78">
        <v>45362.752083333333</v>
      </c>
      <c r="D783" s="77">
        <v>300</v>
      </c>
      <c r="E783" s="77" t="s">
        <v>560</v>
      </c>
      <c r="F783" s="77" t="s">
        <v>564</v>
      </c>
      <c r="G783" s="77" t="s">
        <v>561</v>
      </c>
      <c r="H783" s="77" t="s">
        <v>2299</v>
      </c>
      <c r="I783" s="77" t="s">
        <v>2300</v>
      </c>
      <c r="J783" s="77" t="s">
        <v>369</v>
      </c>
      <c r="K783" s="77">
        <f>VLOOKUP(A783 &amp; " - " &amp; B783, 'superadmin configuration'!A:C, 2, FALSE)</f>
        <v>300</v>
      </c>
    </row>
    <row r="784" spans="1:11">
      <c r="A784" s="77" t="s">
        <v>369</v>
      </c>
      <c r="B784" s="77" t="s">
        <v>369</v>
      </c>
      <c r="C784" s="78">
        <v>45362.703472222223</v>
      </c>
      <c r="D784" s="77">
        <v>100</v>
      </c>
      <c r="E784" s="77" t="s">
        <v>560</v>
      </c>
      <c r="F784" s="77" t="s">
        <v>361</v>
      </c>
      <c r="G784" s="77" t="s">
        <v>561</v>
      </c>
      <c r="H784" s="77" t="s">
        <v>2301</v>
      </c>
      <c r="I784" s="77" t="s">
        <v>2302</v>
      </c>
      <c r="J784" s="77" t="s">
        <v>617</v>
      </c>
      <c r="K784" s="77">
        <f>VLOOKUP(A784 &amp; " - " &amp; B784, 'superadmin configuration'!A:C, 2, FALSE)</f>
        <v>300</v>
      </c>
    </row>
    <row r="785" spans="1:11">
      <c r="A785" s="77" t="s">
        <v>559</v>
      </c>
      <c r="B785" s="77" t="s">
        <v>2019</v>
      </c>
      <c r="C785" s="78">
        <v>45362.691666666666</v>
      </c>
      <c r="D785" s="77">
        <v>300</v>
      </c>
      <c r="E785" s="77" t="s">
        <v>560</v>
      </c>
      <c r="F785" s="77" t="s">
        <v>361</v>
      </c>
      <c r="G785" s="77" t="s">
        <v>561</v>
      </c>
      <c r="H785" s="77" t="s">
        <v>2303</v>
      </c>
      <c r="I785" s="77" t="s">
        <v>2304</v>
      </c>
      <c r="J785" s="77" t="s">
        <v>617</v>
      </c>
      <c r="K785" s="77">
        <f>VLOOKUP(A785 &amp; " - " &amp; B785, 'superadmin configuration'!A:C, 2, FALSE)</f>
        <v>300</v>
      </c>
    </row>
    <row r="786" spans="1:11">
      <c r="A786" s="77" t="s">
        <v>559</v>
      </c>
      <c r="B786" s="77" t="s">
        <v>331</v>
      </c>
      <c r="C786" s="78">
        <v>45362.509027777778</v>
      </c>
      <c r="D786" s="77">
        <v>1</v>
      </c>
      <c r="E786" s="77" t="s">
        <v>560</v>
      </c>
      <c r="F786" s="77" t="s">
        <v>564</v>
      </c>
      <c r="G786" s="77" t="s">
        <v>1014</v>
      </c>
      <c r="H786" s="77" t="s">
        <v>2305</v>
      </c>
      <c r="I786" s="77" t="s">
        <v>2306</v>
      </c>
      <c r="J786" s="77" t="s">
        <v>369</v>
      </c>
      <c r="K786" s="77">
        <f>VLOOKUP(A786 &amp; " - " &amp; B786, 'superadmin configuration'!A:C, 2, FALSE)</f>
        <v>300</v>
      </c>
    </row>
    <row r="787" spans="1:11">
      <c r="A787" s="77" t="s">
        <v>1094</v>
      </c>
      <c r="B787" s="77" t="s">
        <v>1095</v>
      </c>
      <c r="C787" s="78">
        <v>45361.926388888889</v>
      </c>
      <c r="D787" s="77">
        <v>2000</v>
      </c>
      <c r="E787" s="77" t="s">
        <v>560</v>
      </c>
      <c r="F787" s="77" t="s">
        <v>564</v>
      </c>
      <c r="G787" s="77" t="s">
        <v>561</v>
      </c>
      <c r="H787" s="77" t="s">
        <v>2307</v>
      </c>
      <c r="I787" s="77" t="s">
        <v>2308</v>
      </c>
      <c r="J787" s="77" t="s">
        <v>2309</v>
      </c>
      <c r="K787" s="77">
        <f>VLOOKUP(A787 &amp; " - " &amp; B787, 'superadmin configuration'!A:C, 2, FALSE)</f>
        <v>2000</v>
      </c>
    </row>
    <row r="788" spans="1:11">
      <c r="A788" s="77" t="s">
        <v>596</v>
      </c>
      <c r="B788" s="77" t="s">
        <v>128</v>
      </c>
      <c r="C788" s="78">
        <v>45361.82708333333</v>
      </c>
      <c r="D788" s="77">
        <v>1000</v>
      </c>
      <c r="E788" s="77" t="s">
        <v>560</v>
      </c>
      <c r="F788" s="77" t="s">
        <v>361</v>
      </c>
      <c r="G788" s="77" t="s">
        <v>561</v>
      </c>
      <c r="H788" s="77" t="s">
        <v>2310</v>
      </c>
      <c r="I788" s="77" t="s">
        <v>2311</v>
      </c>
      <c r="J788" s="77" t="s">
        <v>369</v>
      </c>
      <c r="K788" s="77">
        <f>VLOOKUP(A788 &amp; " - " &amp; B788, 'superadmin configuration'!A:C, 2, FALSE)</f>
        <v>2000</v>
      </c>
    </row>
    <row r="789" spans="1:11">
      <c r="A789" s="77" t="s">
        <v>510</v>
      </c>
      <c r="B789" s="77" t="s">
        <v>513</v>
      </c>
      <c r="C789" s="78">
        <v>45361.78125</v>
      </c>
      <c r="D789" s="77">
        <v>1500</v>
      </c>
      <c r="E789" s="77" t="s">
        <v>560</v>
      </c>
      <c r="F789" s="77" t="s">
        <v>564</v>
      </c>
      <c r="G789" s="77" t="s">
        <v>561</v>
      </c>
      <c r="H789" s="77" t="s">
        <v>2312</v>
      </c>
      <c r="I789" s="77" t="s">
        <v>2313</v>
      </c>
      <c r="J789" s="77" t="s">
        <v>369</v>
      </c>
      <c r="K789" s="77">
        <f>VLOOKUP(A789 &amp; " - " &amp; B789, 'superadmin configuration'!A:C, 2, FALSE)</f>
        <v>1000</v>
      </c>
    </row>
    <row r="790" spans="1:11">
      <c r="A790" s="77" t="s">
        <v>510</v>
      </c>
      <c r="B790" s="77" t="s">
        <v>513</v>
      </c>
      <c r="C790" s="78">
        <v>45361.773611111108</v>
      </c>
      <c r="D790" s="77">
        <v>100</v>
      </c>
      <c r="E790" s="77" t="s">
        <v>560</v>
      </c>
      <c r="F790" s="77" t="s">
        <v>564</v>
      </c>
      <c r="G790" s="77" t="s">
        <v>561</v>
      </c>
      <c r="H790" s="77" t="s">
        <v>2314</v>
      </c>
      <c r="I790" s="77" t="s">
        <v>2315</v>
      </c>
      <c r="J790" s="77" t="s">
        <v>2316</v>
      </c>
      <c r="K790" s="77">
        <f>VLOOKUP(A790 &amp; " - " &amp; B790, 'superadmin configuration'!A:C, 2, FALSE)</f>
        <v>1000</v>
      </c>
    </row>
    <row r="791" spans="1:11">
      <c r="A791" s="77" t="s">
        <v>412</v>
      </c>
      <c r="B791" s="77" t="s">
        <v>1327</v>
      </c>
      <c r="C791" s="78">
        <v>45361.762499999997</v>
      </c>
      <c r="D791" s="77">
        <v>300</v>
      </c>
      <c r="E791" s="77" t="s">
        <v>560</v>
      </c>
      <c r="F791" s="77" t="s">
        <v>361</v>
      </c>
      <c r="G791" s="77" t="s">
        <v>614</v>
      </c>
      <c r="H791" s="77" t="s">
        <v>2317</v>
      </c>
      <c r="I791" s="77" t="s">
        <v>616</v>
      </c>
      <c r="J791" s="77" t="s">
        <v>369</v>
      </c>
      <c r="K791" s="77">
        <f>VLOOKUP(A791 &amp; " - " &amp; B791, 'superadmin configuration'!A:C, 2, FALSE)</f>
        <v>300</v>
      </c>
    </row>
    <row r="792" spans="1:11">
      <c r="A792" s="77" t="s">
        <v>596</v>
      </c>
      <c r="B792" s="77" t="s">
        <v>128</v>
      </c>
      <c r="C792" s="78">
        <v>45361.739583333336</v>
      </c>
      <c r="D792" s="77">
        <v>15000</v>
      </c>
      <c r="E792" s="77" t="s">
        <v>560</v>
      </c>
      <c r="F792" s="77" t="s">
        <v>361</v>
      </c>
      <c r="G792" s="77" t="s">
        <v>561</v>
      </c>
      <c r="H792" s="77" t="s">
        <v>2318</v>
      </c>
      <c r="I792" s="77" t="s">
        <v>2319</v>
      </c>
      <c r="J792" s="77" t="s">
        <v>369</v>
      </c>
      <c r="K792" s="77">
        <f>VLOOKUP(A792 &amp; " - " &amp; B792, 'superadmin configuration'!A:C, 2, FALSE)</f>
        <v>2000</v>
      </c>
    </row>
    <row r="793" spans="1:11">
      <c r="A793" s="77" t="s">
        <v>510</v>
      </c>
      <c r="B793" s="77" t="s">
        <v>513</v>
      </c>
      <c r="C793" s="78">
        <v>45361.722222222219</v>
      </c>
      <c r="D793" s="77">
        <v>500</v>
      </c>
      <c r="E793" s="77" t="s">
        <v>560</v>
      </c>
      <c r="F793" s="77" t="s">
        <v>564</v>
      </c>
      <c r="G793" s="77" t="s">
        <v>561</v>
      </c>
      <c r="H793" s="77" t="s">
        <v>2320</v>
      </c>
      <c r="I793" s="77" t="s">
        <v>2321</v>
      </c>
      <c r="J793" s="77" t="s">
        <v>369</v>
      </c>
      <c r="K793" s="77">
        <f>VLOOKUP(A793 &amp; " - " &amp; B793, 'superadmin configuration'!A:C, 2, FALSE)</f>
        <v>1000</v>
      </c>
    </row>
    <row r="794" spans="1:11">
      <c r="A794" s="77" t="s">
        <v>461</v>
      </c>
      <c r="B794" s="77" t="s">
        <v>461</v>
      </c>
      <c r="C794" s="78">
        <v>45361.7</v>
      </c>
      <c r="D794" s="77">
        <v>300</v>
      </c>
      <c r="E794" s="77" t="s">
        <v>560</v>
      </c>
      <c r="F794" s="77" t="s">
        <v>361</v>
      </c>
      <c r="G794" s="77" t="s">
        <v>561</v>
      </c>
      <c r="H794" s="77" t="s">
        <v>2322</v>
      </c>
      <c r="I794" s="77" t="s">
        <v>2323</v>
      </c>
      <c r="J794" s="77" t="s">
        <v>369</v>
      </c>
      <c r="K794" s="77">
        <f>VLOOKUP(A794 &amp; " - " &amp; B794, 'superadmin configuration'!A:C, 2, FALSE)</f>
        <v>500</v>
      </c>
    </row>
    <row r="795" spans="1:11">
      <c r="A795" s="77" t="s">
        <v>461</v>
      </c>
      <c r="B795" s="77" t="s">
        <v>462</v>
      </c>
      <c r="C795" s="78">
        <v>45361.697916666664</v>
      </c>
      <c r="D795" s="77">
        <v>1000</v>
      </c>
      <c r="E795" s="77" t="s">
        <v>560</v>
      </c>
      <c r="F795" s="77" t="s">
        <v>564</v>
      </c>
      <c r="G795" s="77" t="s">
        <v>561</v>
      </c>
      <c r="H795" s="77" t="s">
        <v>2324</v>
      </c>
      <c r="I795" s="77" t="s">
        <v>2325</v>
      </c>
      <c r="J795" s="77" t="s">
        <v>2326</v>
      </c>
      <c r="K795" s="77">
        <f>VLOOKUP(A795 &amp; " - " &amp; B795, 'superadmin configuration'!A:C, 2, FALSE)</f>
        <v>750</v>
      </c>
    </row>
    <row r="796" spans="1:11">
      <c r="A796" s="77" t="s">
        <v>476</v>
      </c>
      <c r="B796" s="77" t="s">
        <v>476</v>
      </c>
      <c r="C796" s="78">
        <v>45361.693749999999</v>
      </c>
      <c r="D796" s="77">
        <v>800</v>
      </c>
      <c r="E796" s="77" t="s">
        <v>560</v>
      </c>
      <c r="F796" s="77" t="s">
        <v>564</v>
      </c>
      <c r="G796" s="77" t="s">
        <v>561</v>
      </c>
      <c r="H796" s="77" t="s">
        <v>2327</v>
      </c>
      <c r="I796" s="77" t="s">
        <v>2328</v>
      </c>
      <c r="J796" s="77" t="s">
        <v>369</v>
      </c>
      <c r="K796" s="77">
        <f>VLOOKUP(A796 &amp; " - " &amp; B796, 'superadmin configuration'!A:C, 2, FALSE)</f>
        <v>500</v>
      </c>
    </row>
    <row r="797" spans="1:11">
      <c r="A797" s="77" t="s">
        <v>476</v>
      </c>
      <c r="B797" s="77" t="s">
        <v>476</v>
      </c>
      <c r="C797" s="78">
        <v>45361.664583333331</v>
      </c>
      <c r="D797" s="77">
        <v>500</v>
      </c>
      <c r="E797" s="77" t="s">
        <v>560</v>
      </c>
      <c r="F797" s="77" t="s">
        <v>564</v>
      </c>
      <c r="G797" s="77" t="s">
        <v>561</v>
      </c>
      <c r="H797" s="77" t="s">
        <v>2329</v>
      </c>
      <c r="I797" s="77" t="s">
        <v>2330</v>
      </c>
      <c r="J797" s="77" t="s">
        <v>1978</v>
      </c>
      <c r="K797" s="77">
        <f>VLOOKUP(A797 &amp; " - " &amp; B797, 'superadmin configuration'!A:C, 2, FALSE)</f>
        <v>500</v>
      </c>
    </row>
    <row r="798" spans="1:11">
      <c r="A798" s="77" t="s">
        <v>510</v>
      </c>
      <c r="B798" s="77" t="s">
        <v>511</v>
      </c>
      <c r="C798" s="78">
        <v>45361.62777777778</v>
      </c>
      <c r="D798" s="77">
        <v>100</v>
      </c>
      <c r="E798" s="77" t="s">
        <v>560</v>
      </c>
      <c r="F798" s="77" t="s">
        <v>564</v>
      </c>
      <c r="G798" s="77" t="s">
        <v>561</v>
      </c>
      <c r="H798" s="77" t="s">
        <v>2331</v>
      </c>
      <c r="I798" s="77" t="s">
        <v>2332</v>
      </c>
      <c r="J798" s="77" t="s">
        <v>369</v>
      </c>
      <c r="K798" s="77">
        <f>VLOOKUP(A798 &amp; " - " &amp; B798, 'superadmin configuration'!A:C, 2, FALSE)</f>
        <v>1000</v>
      </c>
    </row>
    <row r="799" spans="1:11">
      <c r="A799" s="77" t="s">
        <v>559</v>
      </c>
      <c r="B799" s="77" t="s">
        <v>243</v>
      </c>
      <c r="C799" s="78">
        <v>45361.618750000001</v>
      </c>
      <c r="D799" s="77">
        <v>300</v>
      </c>
      <c r="E799" s="77" t="s">
        <v>560</v>
      </c>
      <c r="F799" s="77" t="s">
        <v>361</v>
      </c>
      <c r="G799" s="77" t="s">
        <v>561</v>
      </c>
      <c r="H799" s="77" t="s">
        <v>2333</v>
      </c>
      <c r="I799" s="77" t="s">
        <v>2334</v>
      </c>
      <c r="J799" s="77" t="s">
        <v>2335</v>
      </c>
      <c r="K799" s="77">
        <f>VLOOKUP(A799 &amp; " - " &amp; B799, 'superadmin configuration'!A:C, 2, FALSE)</f>
        <v>500</v>
      </c>
    </row>
    <row r="800" spans="1:11">
      <c r="A800" s="77" t="s">
        <v>515</v>
      </c>
      <c r="B800" s="77" t="s">
        <v>516</v>
      </c>
      <c r="C800" s="78">
        <v>45361.598611111112</v>
      </c>
      <c r="D800" s="77">
        <v>1000</v>
      </c>
      <c r="E800" s="77" t="s">
        <v>560</v>
      </c>
      <c r="F800" s="77" t="s">
        <v>361</v>
      </c>
      <c r="G800" s="77" t="s">
        <v>561</v>
      </c>
      <c r="H800" s="77" t="s">
        <v>2336</v>
      </c>
      <c r="I800" s="77" t="s">
        <v>2337</v>
      </c>
      <c r="J800" s="77" t="s">
        <v>369</v>
      </c>
      <c r="K800" s="77">
        <f>VLOOKUP(A800 &amp; " - " &amp; B800, 'superadmin configuration'!A:C, 2, FALSE)</f>
        <v>1000</v>
      </c>
    </row>
    <row r="801" spans="1:11">
      <c r="A801" s="77" t="s">
        <v>432</v>
      </c>
      <c r="B801" s="77" t="s">
        <v>433</v>
      </c>
      <c r="C801" s="78">
        <v>45361.585416666669</v>
      </c>
      <c r="D801" s="77">
        <v>400</v>
      </c>
      <c r="E801" s="77" t="s">
        <v>560</v>
      </c>
      <c r="F801" s="77" t="s">
        <v>361</v>
      </c>
      <c r="G801" s="77" t="s">
        <v>561</v>
      </c>
      <c r="H801" s="77" t="s">
        <v>2338</v>
      </c>
      <c r="I801" s="77" t="s">
        <v>2339</v>
      </c>
      <c r="J801" s="77" t="s">
        <v>369</v>
      </c>
      <c r="K801" s="77">
        <f>VLOOKUP(A801 &amp; " - " &amp; B801, 'superadmin configuration'!A:C, 2, FALSE)</f>
        <v>400</v>
      </c>
    </row>
    <row r="802" spans="1:11">
      <c r="A802" s="77" t="s">
        <v>1094</v>
      </c>
      <c r="B802" s="77" t="s">
        <v>1095</v>
      </c>
      <c r="C802" s="78">
        <v>45361.521527777775</v>
      </c>
      <c r="D802" s="77">
        <v>2100</v>
      </c>
      <c r="E802" s="77" t="s">
        <v>560</v>
      </c>
      <c r="F802" s="77" t="s">
        <v>564</v>
      </c>
      <c r="G802" s="77" t="s">
        <v>561</v>
      </c>
      <c r="H802" s="77" t="s">
        <v>2340</v>
      </c>
      <c r="I802" s="77" t="s">
        <v>2341</v>
      </c>
      <c r="J802" s="77" t="s">
        <v>369</v>
      </c>
      <c r="K802" s="77">
        <f>VLOOKUP(A802 &amp; " - " &amp; B802, 'superadmin configuration'!A:C, 2, FALSE)</f>
        <v>2000</v>
      </c>
    </row>
    <row r="803" spans="1:11">
      <c r="A803" s="77" t="s">
        <v>476</v>
      </c>
      <c r="B803" s="77" t="s">
        <v>476</v>
      </c>
      <c r="C803" s="78">
        <v>45361.496527777781</v>
      </c>
      <c r="D803" s="77">
        <v>1000</v>
      </c>
      <c r="E803" s="77" t="s">
        <v>560</v>
      </c>
      <c r="F803" s="77" t="s">
        <v>361</v>
      </c>
      <c r="G803" s="77" t="s">
        <v>561</v>
      </c>
      <c r="H803" s="77" t="s">
        <v>2342</v>
      </c>
      <c r="I803" s="77" t="s">
        <v>2343</v>
      </c>
      <c r="J803" s="77" t="s">
        <v>369</v>
      </c>
      <c r="K803" s="77">
        <f>VLOOKUP(A803 &amp; " - " &amp; B803, 'superadmin configuration'!A:C, 2, FALSE)</f>
        <v>500</v>
      </c>
    </row>
    <row r="804" spans="1:11">
      <c r="A804" s="77" t="s">
        <v>1094</v>
      </c>
      <c r="B804" s="77" t="s">
        <v>1095</v>
      </c>
      <c r="C804" s="78">
        <v>45361.489583333336</v>
      </c>
      <c r="D804" s="77">
        <v>5000</v>
      </c>
      <c r="E804" s="77" t="s">
        <v>560</v>
      </c>
      <c r="F804" s="77" t="s">
        <v>564</v>
      </c>
      <c r="G804" s="77" t="s">
        <v>561</v>
      </c>
      <c r="H804" s="77" t="s">
        <v>2344</v>
      </c>
      <c r="I804" s="77" t="s">
        <v>2345</v>
      </c>
      <c r="J804" s="77" t="s">
        <v>2346</v>
      </c>
      <c r="K804" s="77">
        <f>VLOOKUP(A804 &amp; " - " &amp; B804, 'superadmin configuration'!A:C, 2, FALSE)</f>
        <v>2000</v>
      </c>
    </row>
    <row r="805" spans="1:11">
      <c r="A805" s="77" t="s">
        <v>1094</v>
      </c>
      <c r="B805" s="77" t="s">
        <v>1095</v>
      </c>
      <c r="C805" s="78">
        <v>45361.479861111111</v>
      </c>
      <c r="D805" s="77">
        <v>3000</v>
      </c>
      <c r="E805" s="77" t="s">
        <v>560</v>
      </c>
      <c r="F805" s="77" t="s">
        <v>564</v>
      </c>
      <c r="G805" s="77" t="s">
        <v>561</v>
      </c>
      <c r="H805" s="77" t="s">
        <v>2347</v>
      </c>
      <c r="I805" s="77" t="s">
        <v>2348</v>
      </c>
      <c r="J805" s="77" t="s">
        <v>369</v>
      </c>
      <c r="K805" s="77">
        <f>VLOOKUP(A805 &amp; " - " &amp; B805, 'superadmin configuration'!A:C, 2, FALSE)</f>
        <v>2000</v>
      </c>
    </row>
    <row r="806" spans="1:11">
      <c r="A806" s="77" t="s">
        <v>596</v>
      </c>
      <c r="B806" s="77" t="s">
        <v>783</v>
      </c>
      <c r="C806" s="78">
        <v>45361.022916666669</v>
      </c>
      <c r="D806" s="77">
        <v>4000</v>
      </c>
      <c r="E806" s="77" t="s">
        <v>560</v>
      </c>
      <c r="F806" s="77" t="s">
        <v>361</v>
      </c>
      <c r="G806" s="77" t="s">
        <v>561</v>
      </c>
      <c r="H806" s="77" t="s">
        <v>2349</v>
      </c>
      <c r="I806" s="77" t="s">
        <v>2350</v>
      </c>
      <c r="J806" s="77" t="s">
        <v>369</v>
      </c>
      <c r="K806" s="77">
        <f>VLOOKUP(A806 &amp; " - " &amp; B806, 'superadmin configuration'!A:C, 2, FALSE)</f>
        <v>1500</v>
      </c>
    </row>
    <row r="807" spans="1:11">
      <c r="A807" s="77" t="s">
        <v>515</v>
      </c>
      <c r="B807" s="77" t="s">
        <v>516</v>
      </c>
      <c r="C807" s="78">
        <v>45360.936111111114</v>
      </c>
      <c r="D807" s="77">
        <v>1500</v>
      </c>
      <c r="E807" s="77" t="s">
        <v>560</v>
      </c>
      <c r="F807" s="77" t="s">
        <v>564</v>
      </c>
      <c r="G807" s="77" t="s">
        <v>561</v>
      </c>
      <c r="H807" s="77" t="s">
        <v>2351</v>
      </c>
      <c r="I807" s="77" t="s">
        <v>2352</v>
      </c>
      <c r="J807" s="77" t="s">
        <v>369</v>
      </c>
      <c r="K807" s="77">
        <f>VLOOKUP(A807 &amp; " - " &amp; B807, 'superadmin configuration'!A:C, 2, FALSE)</f>
        <v>1000</v>
      </c>
    </row>
    <row r="808" spans="1:11">
      <c r="A808" s="77" t="s">
        <v>476</v>
      </c>
      <c r="B808" s="77" t="s">
        <v>476</v>
      </c>
      <c r="C808" s="78">
        <v>45360.786805555559</v>
      </c>
      <c r="D808" s="77">
        <v>1000</v>
      </c>
      <c r="E808" s="77" t="s">
        <v>560</v>
      </c>
      <c r="F808" s="77" t="s">
        <v>361</v>
      </c>
      <c r="G808" s="77" t="s">
        <v>561</v>
      </c>
      <c r="H808" s="77" t="s">
        <v>2353</v>
      </c>
      <c r="I808" s="77" t="s">
        <v>2354</v>
      </c>
      <c r="J808" s="77" t="s">
        <v>369</v>
      </c>
      <c r="K808" s="77">
        <f>VLOOKUP(A808 &amp; " - " &amp; B808, 'superadmin configuration'!A:C, 2, FALSE)</f>
        <v>500</v>
      </c>
    </row>
    <row r="809" spans="1:11">
      <c r="A809" s="77" t="s">
        <v>510</v>
      </c>
      <c r="B809" s="77" t="s">
        <v>513</v>
      </c>
      <c r="C809" s="78">
        <v>45360.747916666667</v>
      </c>
      <c r="D809" s="77">
        <v>1500</v>
      </c>
      <c r="E809" s="77" t="s">
        <v>560</v>
      </c>
      <c r="F809" s="77" t="s">
        <v>361</v>
      </c>
      <c r="G809" s="77" t="s">
        <v>561</v>
      </c>
      <c r="H809" s="77" t="s">
        <v>2355</v>
      </c>
      <c r="I809" s="77" t="s">
        <v>2356</v>
      </c>
      <c r="J809" s="77" t="s">
        <v>369</v>
      </c>
      <c r="K809" s="77">
        <f>VLOOKUP(A809 &amp; " - " &amp; B809, 'superadmin configuration'!A:C, 2, FALSE)</f>
        <v>1000</v>
      </c>
    </row>
    <row r="810" spans="1:11">
      <c r="A810" s="77" t="s">
        <v>1094</v>
      </c>
      <c r="B810" s="77" t="s">
        <v>1095</v>
      </c>
      <c r="C810" s="78">
        <v>45360.723611111112</v>
      </c>
      <c r="D810" s="77">
        <v>5000</v>
      </c>
      <c r="E810" s="77" t="s">
        <v>560</v>
      </c>
      <c r="F810" s="77" t="s">
        <v>361</v>
      </c>
      <c r="G810" s="77" t="s">
        <v>561</v>
      </c>
      <c r="H810" s="77" t="s">
        <v>2357</v>
      </c>
      <c r="I810" s="77" t="s">
        <v>2358</v>
      </c>
      <c r="J810" s="77" t="s">
        <v>369</v>
      </c>
      <c r="K810" s="77">
        <f>VLOOKUP(A810 &amp; " - " &amp; B810, 'superadmin configuration'!A:C, 2, FALSE)</f>
        <v>2000</v>
      </c>
    </row>
    <row r="811" spans="1:11">
      <c r="A811" s="77" t="s">
        <v>682</v>
      </c>
      <c r="B811" s="77" t="s">
        <v>683</v>
      </c>
      <c r="C811" s="78">
        <v>45360.71875</v>
      </c>
      <c r="D811" s="77">
        <v>100</v>
      </c>
      <c r="E811" s="77" t="s">
        <v>560</v>
      </c>
      <c r="F811" s="77" t="s">
        <v>361</v>
      </c>
      <c r="G811" s="77" t="s">
        <v>561</v>
      </c>
      <c r="H811" s="77" t="s">
        <v>2359</v>
      </c>
      <c r="I811" s="77" t="s">
        <v>2360</v>
      </c>
      <c r="J811" s="77" t="s">
        <v>617</v>
      </c>
      <c r="K811" s="77">
        <f>VLOOKUP(A811 &amp; " - " &amp; B811, 'superadmin configuration'!A:C, 2, FALSE)</f>
        <v>1500</v>
      </c>
    </row>
    <row r="812" spans="1:11">
      <c r="A812" s="77" t="s">
        <v>682</v>
      </c>
      <c r="B812" s="77" t="s">
        <v>683</v>
      </c>
      <c r="C812" s="78">
        <v>45360.717361111114</v>
      </c>
      <c r="D812" s="77">
        <v>100</v>
      </c>
      <c r="E812" s="77" t="s">
        <v>560</v>
      </c>
      <c r="F812" s="77" t="s">
        <v>564</v>
      </c>
      <c r="G812" s="77" t="s">
        <v>561</v>
      </c>
      <c r="H812" s="77" t="s">
        <v>2361</v>
      </c>
      <c r="I812" s="77" t="s">
        <v>2362</v>
      </c>
      <c r="J812" s="77" t="s">
        <v>617</v>
      </c>
      <c r="K812" s="77">
        <f>VLOOKUP(A812 &amp; " - " &amp; B812, 'superadmin configuration'!A:C, 2, FALSE)</f>
        <v>1500</v>
      </c>
    </row>
    <row r="813" spans="1:11">
      <c r="A813" s="77" t="s">
        <v>1094</v>
      </c>
      <c r="B813" s="77" t="s">
        <v>1095</v>
      </c>
      <c r="C813" s="78">
        <v>45360.703472222223</v>
      </c>
      <c r="D813" s="77">
        <v>500</v>
      </c>
      <c r="E813" s="77" t="s">
        <v>560</v>
      </c>
      <c r="F813" s="77" t="s">
        <v>564</v>
      </c>
      <c r="G813" s="77" t="s">
        <v>561</v>
      </c>
      <c r="H813" s="77" t="s">
        <v>2363</v>
      </c>
      <c r="I813" s="77" t="s">
        <v>2364</v>
      </c>
      <c r="J813" s="77" t="s">
        <v>2365</v>
      </c>
      <c r="K813" s="77">
        <f>VLOOKUP(A813 &amp; " - " &amp; B813, 'superadmin configuration'!A:C, 2, FALSE)</f>
        <v>2000</v>
      </c>
    </row>
    <row r="814" spans="1:11">
      <c r="A814" s="77" t="s">
        <v>1094</v>
      </c>
      <c r="B814" s="77" t="s">
        <v>1095</v>
      </c>
      <c r="C814" s="78">
        <v>45360.694444444445</v>
      </c>
      <c r="D814" s="77">
        <v>2000</v>
      </c>
      <c r="E814" s="77" t="s">
        <v>560</v>
      </c>
      <c r="F814" s="77" t="s">
        <v>564</v>
      </c>
      <c r="G814" s="77" t="s">
        <v>561</v>
      </c>
      <c r="H814" s="77" t="s">
        <v>2366</v>
      </c>
      <c r="I814" s="77" t="s">
        <v>2367</v>
      </c>
      <c r="J814" s="77" t="s">
        <v>369</v>
      </c>
      <c r="K814" s="77">
        <f>VLOOKUP(A814 &amp; " - " &amp; B814, 'superadmin configuration'!A:C, 2, FALSE)</f>
        <v>2000</v>
      </c>
    </row>
    <row r="815" spans="1:11">
      <c r="A815" s="77" t="s">
        <v>510</v>
      </c>
      <c r="B815" s="77" t="s">
        <v>513</v>
      </c>
      <c r="C815" s="78">
        <v>45360.688888888886</v>
      </c>
      <c r="D815" s="77">
        <v>1000</v>
      </c>
      <c r="E815" s="77" t="s">
        <v>560</v>
      </c>
      <c r="F815" s="77" t="s">
        <v>361</v>
      </c>
      <c r="G815" s="77" t="s">
        <v>561</v>
      </c>
      <c r="H815" s="77" t="s">
        <v>2368</v>
      </c>
      <c r="I815" s="77" t="s">
        <v>2369</v>
      </c>
      <c r="J815" s="77" t="s">
        <v>369</v>
      </c>
      <c r="K815" s="77">
        <f>VLOOKUP(A815 &amp; " - " &amp; B815, 'superadmin configuration'!A:C, 2, FALSE)</f>
        <v>1000</v>
      </c>
    </row>
    <row r="816" spans="1:11">
      <c r="A816" s="77" t="s">
        <v>596</v>
      </c>
      <c r="B816" s="77" t="s">
        <v>128</v>
      </c>
      <c r="C816" s="78">
        <v>45360.651388888888</v>
      </c>
      <c r="D816" s="77">
        <v>1000</v>
      </c>
      <c r="E816" s="77" t="s">
        <v>560</v>
      </c>
      <c r="F816" s="77" t="s">
        <v>564</v>
      </c>
      <c r="G816" s="77" t="s">
        <v>561</v>
      </c>
      <c r="H816" s="77" t="s">
        <v>2370</v>
      </c>
      <c r="I816" s="77" t="s">
        <v>2371</v>
      </c>
      <c r="J816" s="77" t="s">
        <v>369</v>
      </c>
      <c r="K816" s="77">
        <f>VLOOKUP(A816 &amp; " - " &amp; B816, 'superadmin configuration'!A:C, 2, FALSE)</f>
        <v>2000</v>
      </c>
    </row>
    <row r="817" spans="1:11">
      <c r="A817" s="77" t="s">
        <v>476</v>
      </c>
      <c r="B817" s="77" t="s">
        <v>476</v>
      </c>
      <c r="C817" s="78">
        <v>45360.583333333336</v>
      </c>
      <c r="D817" s="77">
        <v>500</v>
      </c>
      <c r="E817" s="77" t="s">
        <v>560</v>
      </c>
      <c r="F817" s="77" t="s">
        <v>564</v>
      </c>
      <c r="G817" s="77" t="s">
        <v>561</v>
      </c>
      <c r="H817" s="77" t="s">
        <v>2372</v>
      </c>
      <c r="I817" s="77" t="s">
        <v>2373</v>
      </c>
      <c r="J817" s="77" t="s">
        <v>369</v>
      </c>
      <c r="K817" s="77">
        <f>VLOOKUP(A817 &amp; " - " &amp; B817, 'superadmin configuration'!A:C, 2, FALSE)</f>
        <v>500</v>
      </c>
    </row>
    <row r="818" spans="1:11">
      <c r="A818" s="77" t="s">
        <v>510</v>
      </c>
      <c r="B818" s="77" t="s">
        <v>511</v>
      </c>
      <c r="C818" s="78">
        <v>45360.5625</v>
      </c>
      <c r="D818" s="77">
        <v>1500</v>
      </c>
      <c r="E818" s="77" t="s">
        <v>560</v>
      </c>
      <c r="F818" s="77" t="s">
        <v>361</v>
      </c>
      <c r="G818" s="77" t="s">
        <v>561</v>
      </c>
      <c r="H818" s="77" t="s">
        <v>2374</v>
      </c>
      <c r="I818" s="77" t="s">
        <v>2375</v>
      </c>
      <c r="J818" s="77" t="s">
        <v>369</v>
      </c>
      <c r="K818" s="77">
        <f>VLOOKUP(A818 &amp; " - " &amp; B818, 'superadmin configuration'!A:C, 2, FALSE)</f>
        <v>1000</v>
      </c>
    </row>
    <row r="819" spans="1:11">
      <c r="A819" s="77" t="s">
        <v>510</v>
      </c>
      <c r="B819" s="77" t="s">
        <v>513</v>
      </c>
      <c r="C819" s="78">
        <v>45360.557638888888</v>
      </c>
      <c r="D819" s="77">
        <v>1500</v>
      </c>
      <c r="E819" s="77" t="s">
        <v>560</v>
      </c>
      <c r="F819" s="77" t="s">
        <v>361</v>
      </c>
      <c r="G819" s="77" t="s">
        <v>561</v>
      </c>
      <c r="H819" s="77" t="s">
        <v>2376</v>
      </c>
      <c r="I819" s="77" t="s">
        <v>2377</v>
      </c>
      <c r="J819" s="77" t="s">
        <v>369</v>
      </c>
      <c r="K819" s="77">
        <f>VLOOKUP(A819 &amp; " - " &amp; B819, 'superadmin configuration'!A:C, 2, FALSE)</f>
        <v>1000</v>
      </c>
    </row>
    <row r="820" spans="1:11">
      <c r="A820" s="77" t="s">
        <v>1094</v>
      </c>
      <c r="B820" s="77" t="s">
        <v>1095</v>
      </c>
      <c r="C820" s="78">
        <v>45360.501388888886</v>
      </c>
      <c r="D820" s="77">
        <v>500</v>
      </c>
      <c r="E820" s="77" t="s">
        <v>560</v>
      </c>
      <c r="F820" s="77" t="s">
        <v>564</v>
      </c>
      <c r="G820" s="77" t="s">
        <v>561</v>
      </c>
      <c r="H820" s="77" t="s">
        <v>2378</v>
      </c>
      <c r="I820" s="77" t="s">
        <v>2379</v>
      </c>
      <c r="J820" s="77" t="s">
        <v>2380</v>
      </c>
      <c r="K820" s="77">
        <f>VLOOKUP(A820 &amp; " - " &amp; B820, 'superadmin configuration'!A:C, 2, FALSE)</f>
        <v>2000</v>
      </c>
    </row>
    <row r="821" spans="1:11">
      <c r="A821" s="77" t="s">
        <v>1094</v>
      </c>
      <c r="B821" s="77" t="s">
        <v>1095</v>
      </c>
      <c r="C821" s="78">
        <v>45360.501388888886</v>
      </c>
      <c r="D821" s="77">
        <v>1000</v>
      </c>
      <c r="E821" s="77" t="s">
        <v>560</v>
      </c>
      <c r="F821" s="77" t="s">
        <v>564</v>
      </c>
      <c r="G821" s="77" t="s">
        <v>561</v>
      </c>
      <c r="H821" s="77" t="s">
        <v>2381</v>
      </c>
      <c r="I821" s="77" t="s">
        <v>2382</v>
      </c>
      <c r="J821" s="77" t="s">
        <v>2383</v>
      </c>
      <c r="K821" s="77">
        <f>VLOOKUP(A821 &amp; " - " &amp; B821, 'superadmin configuration'!A:C, 2, FALSE)</f>
        <v>2000</v>
      </c>
    </row>
    <row r="822" spans="1:11">
      <c r="A822" s="77" t="s">
        <v>1094</v>
      </c>
      <c r="B822" s="77" t="s">
        <v>1095</v>
      </c>
      <c r="C822" s="78">
        <v>45360.489583333336</v>
      </c>
      <c r="D822" s="77">
        <v>2000</v>
      </c>
      <c r="E822" s="77" t="s">
        <v>560</v>
      </c>
      <c r="F822" s="77" t="s">
        <v>564</v>
      </c>
      <c r="G822" s="77" t="s">
        <v>561</v>
      </c>
      <c r="H822" s="77" t="s">
        <v>2384</v>
      </c>
      <c r="I822" s="77" t="s">
        <v>2385</v>
      </c>
      <c r="J822" s="77" t="s">
        <v>369</v>
      </c>
      <c r="K822" s="77">
        <f>VLOOKUP(A822 &amp; " - " &amp; B822, 'superadmin configuration'!A:C, 2, FALSE)</f>
        <v>2000</v>
      </c>
    </row>
    <row r="823" spans="1:11">
      <c r="A823" s="77" t="s">
        <v>1094</v>
      </c>
      <c r="B823" s="77" t="s">
        <v>1095</v>
      </c>
      <c r="C823" s="78">
        <v>45360.486805555556</v>
      </c>
      <c r="D823" s="77">
        <v>1000</v>
      </c>
      <c r="E823" s="77" t="s">
        <v>560</v>
      </c>
      <c r="F823" s="77" t="s">
        <v>564</v>
      </c>
      <c r="G823" s="77" t="s">
        <v>561</v>
      </c>
      <c r="H823" s="77" t="s">
        <v>2386</v>
      </c>
      <c r="I823" s="77" t="s">
        <v>2387</v>
      </c>
      <c r="J823" s="77" t="s">
        <v>2388</v>
      </c>
      <c r="K823" s="77">
        <f>VLOOKUP(A823 &amp; " - " &amp; B823, 'superadmin configuration'!A:C, 2, FALSE)</f>
        <v>2000</v>
      </c>
    </row>
    <row r="824" spans="1:11">
      <c r="A824" s="77" t="s">
        <v>1094</v>
      </c>
      <c r="B824" s="77" t="s">
        <v>1095</v>
      </c>
      <c r="C824" s="78">
        <v>45360.486111111109</v>
      </c>
      <c r="D824" s="77">
        <v>5000</v>
      </c>
      <c r="E824" s="77" t="s">
        <v>560</v>
      </c>
      <c r="F824" s="77" t="s">
        <v>564</v>
      </c>
      <c r="G824" s="77" t="s">
        <v>561</v>
      </c>
      <c r="H824" s="77" t="s">
        <v>2389</v>
      </c>
      <c r="I824" s="77" t="s">
        <v>2390</v>
      </c>
      <c r="J824" s="77" t="s">
        <v>369</v>
      </c>
      <c r="K824" s="77">
        <f>VLOOKUP(A824 &amp; " - " &amp; B824, 'superadmin configuration'!A:C, 2, FALSE)</f>
        <v>2000</v>
      </c>
    </row>
    <row r="825" spans="1:11">
      <c r="A825" s="77" t="s">
        <v>369</v>
      </c>
      <c r="B825" s="77" t="s">
        <v>369</v>
      </c>
      <c r="C825" s="78">
        <v>45360.477777777778</v>
      </c>
      <c r="D825" s="77">
        <v>500</v>
      </c>
      <c r="E825" s="77" t="s">
        <v>560</v>
      </c>
      <c r="F825" s="77" t="s">
        <v>564</v>
      </c>
      <c r="G825" s="77" t="s">
        <v>561</v>
      </c>
      <c r="H825" s="77" t="s">
        <v>2391</v>
      </c>
      <c r="I825" s="77" t="s">
        <v>2392</v>
      </c>
      <c r="J825" s="77" t="s">
        <v>369</v>
      </c>
      <c r="K825" s="77">
        <f>VLOOKUP(A825 &amp; " - " &amp; B825, 'superadmin configuration'!A:C, 2, FALSE)</f>
        <v>300</v>
      </c>
    </row>
    <row r="826" spans="1:11">
      <c r="A826" s="77" t="s">
        <v>1094</v>
      </c>
      <c r="B826" s="77" t="s">
        <v>1095</v>
      </c>
      <c r="C826" s="78">
        <v>45360.450694444444</v>
      </c>
      <c r="D826" s="77">
        <v>500</v>
      </c>
      <c r="E826" s="77" t="s">
        <v>560</v>
      </c>
      <c r="F826" s="77" t="s">
        <v>564</v>
      </c>
      <c r="G826" s="77" t="s">
        <v>561</v>
      </c>
      <c r="H826" s="77" t="s">
        <v>2393</v>
      </c>
      <c r="I826" s="77" t="s">
        <v>2394</v>
      </c>
      <c r="J826" s="77" t="s">
        <v>369</v>
      </c>
      <c r="K826" s="77">
        <f>VLOOKUP(A826 &amp; " - " &amp; B826, 'superadmin configuration'!A:C, 2, FALSE)</f>
        <v>2000</v>
      </c>
    </row>
    <row r="827" spans="1:11">
      <c r="A827" s="77" t="s">
        <v>1094</v>
      </c>
      <c r="B827" s="77" t="s">
        <v>1095</v>
      </c>
      <c r="C827" s="78">
        <v>45360.45</v>
      </c>
      <c r="D827" s="77">
        <v>1000</v>
      </c>
      <c r="E827" s="77" t="s">
        <v>560</v>
      </c>
      <c r="F827" s="77" t="s">
        <v>361</v>
      </c>
      <c r="G827" s="77" t="s">
        <v>561</v>
      </c>
      <c r="H827" s="77" t="s">
        <v>2395</v>
      </c>
      <c r="I827" s="77" t="s">
        <v>2396</v>
      </c>
      <c r="J827" s="77" t="s">
        <v>369</v>
      </c>
      <c r="K827" s="77">
        <f>VLOOKUP(A827 &amp; " - " &amp; B827, 'superadmin configuration'!A:C, 2, FALSE)</f>
        <v>2000</v>
      </c>
    </row>
    <row r="828" spans="1:11">
      <c r="A828" s="77" t="s">
        <v>1094</v>
      </c>
      <c r="B828" s="77" t="s">
        <v>1095</v>
      </c>
      <c r="C828" s="78">
        <v>45360.45</v>
      </c>
      <c r="D828" s="77">
        <v>3000</v>
      </c>
      <c r="E828" s="77" t="s">
        <v>560</v>
      </c>
      <c r="F828" s="77" t="s">
        <v>361</v>
      </c>
      <c r="G828" s="77" t="s">
        <v>561</v>
      </c>
      <c r="H828" s="77" t="s">
        <v>2397</v>
      </c>
      <c r="I828" s="77" t="s">
        <v>2398</v>
      </c>
      <c r="J828" s="77" t="s">
        <v>369</v>
      </c>
      <c r="K828" s="77">
        <f>VLOOKUP(A828 &amp; " - " &amp; B828, 'superadmin configuration'!A:C, 2, FALSE)</f>
        <v>2000</v>
      </c>
    </row>
    <row r="829" spans="1:11">
      <c r="A829" s="77" t="s">
        <v>1094</v>
      </c>
      <c r="B829" s="77" t="s">
        <v>1095</v>
      </c>
      <c r="C829" s="78">
        <v>45360.448611111111</v>
      </c>
      <c r="D829" s="77">
        <v>1000</v>
      </c>
      <c r="E829" s="77" t="s">
        <v>560</v>
      </c>
      <c r="F829" s="77" t="s">
        <v>564</v>
      </c>
      <c r="G829" s="77" t="s">
        <v>561</v>
      </c>
      <c r="H829" s="77" t="s">
        <v>2399</v>
      </c>
      <c r="I829" s="77" t="s">
        <v>2400</v>
      </c>
      <c r="J829" s="77" t="s">
        <v>369</v>
      </c>
      <c r="K829" s="77">
        <f>VLOOKUP(A829 &amp; " - " &amp; B829, 'superadmin configuration'!A:C, 2, FALSE)</f>
        <v>2000</v>
      </c>
    </row>
    <row r="830" spans="1:11">
      <c r="A830" s="77" t="s">
        <v>1094</v>
      </c>
      <c r="B830" s="77" t="s">
        <v>1095</v>
      </c>
      <c r="C830" s="78">
        <v>45360.447222222225</v>
      </c>
      <c r="D830" s="77">
        <v>5000</v>
      </c>
      <c r="E830" s="77" t="s">
        <v>560</v>
      </c>
      <c r="F830" s="77" t="s">
        <v>564</v>
      </c>
      <c r="G830" s="77" t="s">
        <v>561</v>
      </c>
      <c r="H830" s="77" t="s">
        <v>2401</v>
      </c>
      <c r="I830" s="77" t="s">
        <v>2402</v>
      </c>
      <c r="J830" s="77" t="s">
        <v>369</v>
      </c>
      <c r="K830" s="77">
        <f>VLOOKUP(A830 &amp; " - " &amp; B830, 'superadmin configuration'!A:C, 2, FALSE)</f>
        <v>2000</v>
      </c>
    </row>
    <row r="831" spans="1:11">
      <c r="A831" s="77" t="s">
        <v>381</v>
      </c>
      <c r="B831" s="77" t="s">
        <v>384</v>
      </c>
      <c r="C831" s="78">
        <v>45360.03402777778</v>
      </c>
      <c r="D831" s="77">
        <v>2000</v>
      </c>
      <c r="E831" s="77" t="s">
        <v>560</v>
      </c>
      <c r="F831" s="77" t="s">
        <v>361</v>
      </c>
      <c r="G831" s="77" t="s">
        <v>561</v>
      </c>
      <c r="H831" s="77" t="s">
        <v>2403</v>
      </c>
      <c r="I831" s="77" t="s">
        <v>2404</v>
      </c>
      <c r="J831" s="77" t="s">
        <v>369</v>
      </c>
      <c r="K831" s="77">
        <f>VLOOKUP(A831 &amp; " - " &amp; B831, 'superadmin configuration'!A:C, 2, FALSE)</f>
        <v>1000</v>
      </c>
    </row>
    <row r="832" spans="1:11">
      <c r="A832" s="77" t="s">
        <v>596</v>
      </c>
      <c r="B832" s="77" t="s">
        <v>128</v>
      </c>
      <c r="C832" s="78">
        <v>45359.970833333333</v>
      </c>
      <c r="D832" s="77">
        <v>1000</v>
      </c>
      <c r="E832" s="77" t="s">
        <v>560</v>
      </c>
      <c r="F832" s="77" t="s">
        <v>361</v>
      </c>
      <c r="G832" s="77" t="s">
        <v>561</v>
      </c>
      <c r="H832" s="77" t="s">
        <v>2405</v>
      </c>
      <c r="I832" s="77" t="s">
        <v>2406</v>
      </c>
      <c r="J832" s="77" t="s">
        <v>369</v>
      </c>
      <c r="K832" s="77">
        <f>VLOOKUP(A832 &amp; " - " &amp; B832, 'superadmin configuration'!A:C, 2, FALSE)</f>
        <v>2000</v>
      </c>
    </row>
    <row r="833" spans="1:11">
      <c r="A833" s="77" t="s">
        <v>381</v>
      </c>
      <c r="B833" s="77" t="s">
        <v>384</v>
      </c>
      <c r="C833" s="78">
        <v>45359.970138888886</v>
      </c>
      <c r="D833" s="77">
        <v>1000</v>
      </c>
      <c r="E833" s="77" t="s">
        <v>560</v>
      </c>
      <c r="F833" s="77" t="s">
        <v>361</v>
      </c>
      <c r="G833" s="77" t="s">
        <v>561</v>
      </c>
      <c r="H833" s="77" t="s">
        <v>2407</v>
      </c>
      <c r="I833" s="77" t="s">
        <v>2408</v>
      </c>
      <c r="J833" s="77" t="s">
        <v>369</v>
      </c>
      <c r="K833" s="77">
        <f>VLOOKUP(A833 &amp; " - " &amp; B833, 'superadmin configuration'!A:C, 2, FALSE)</f>
        <v>1000</v>
      </c>
    </row>
    <row r="834" spans="1:11">
      <c r="A834" s="77" t="s">
        <v>596</v>
      </c>
      <c r="B834" s="77" t="s">
        <v>783</v>
      </c>
      <c r="C834" s="78">
        <v>45359.968055555553</v>
      </c>
      <c r="D834" s="77">
        <v>1000</v>
      </c>
      <c r="E834" s="77" t="s">
        <v>560</v>
      </c>
      <c r="F834" s="77" t="s">
        <v>361</v>
      </c>
      <c r="G834" s="77" t="s">
        <v>561</v>
      </c>
      <c r="H834" s="77" t="s">
        <v>2409</v>
      </c>
      <c r="I834" s="77" t="s">
        <v>2410</v>
      </c>
      <c r="J834" s="77" t="s">
        <v>369</v>
      </c>
      <c r="K834" s="77">
        <f>VLOOKUP(A834 &amp; " - " &amp; B834, 'superadmin configuration'!A:C, 2, FALSE)</f>
        <v>1500</v>
      </c>
    </row>
    <row r="835" spans="1:11">
      <c r="A835" s="77" t="s">
        <v>515</v>
      </c>
      <c r="B835" s="77" t="s">
        <v>516</v>
      </c>
      <c r="C835" s="78">
        <v>45359.84097222222</v>
      </c>
      <c r="D835" s="77">
        <v>3000</v>
      </c>
      <c r="E835" s="77" t="s">
        <v>560</v>
      </c>
      <c r="F835" s="77" t="s">
        <v>564</v>
      </c>
      <c r="G835" s="77" t="s">
        <v>561</v>
      </c>
      <c r="H835" s="77" t="s">
        <v>2411</v>
      </c>
      <c r="I835" s="77" t="s">
        <v>2412</v>
      </c>
      <c r="J835" s="77" t="s">
        <v>369</v>
      </c>
      <c r="K835" s="77">
        <f>VLOOKUP(A835 &amp; " - " &amp; B835, 'superadmin configuration'!A:C, 2, FALSE)</f>
        <v>1000</v>
      </c>
    </row>
    <row r="836" spans="1:11">
      <c r="A836" s="77" t="s">
        <v>515</v>
      </c>
      <c r="B836" s="77" t="s">
        <v>516</v>
      </c>
      <c r="C836" s="78">
        <v>45359.831944444442</v>
      </c>
      <c r="D836" s="77">
        <v>1000</v>
      </c>
      <c r="E836" s="77" t="s">
        <v>560</v>
      </c>
      <c r="F836" s="77" t="s">
        <v>564</v>
      </c>
      <c r="G836" s="77" t="s">
        <v>561</v>
      </c>
      <c r="H836" s="77" t="s">
        <v>2413</v>
      </c>
      <c r="I836" s="77" t="s">
        <v>2414</v>
      </c>
      <c r="J836" s="77" t="s">
        <v>369</v>
      </c>
      <c r="K836" s="77">
        <f>VLOOKUP(A836 &amp; " - " &amp; B836, 'superadmin configuration'!A:C, 2, FALSE)</f>
        <v>1000</v>
      </c>
    </row>
    <row r="837" spans="1:11">
      <c r="A837" s="77" t="s">
        <v>710</v>
      </c>
      <c r="B837" s="77" t="s">
        <v>710</v>
      </c>
      <c r="C837" s="78">
        <v>45359.813888888886</v>
      </c>
      <c r="D837" s="77">
        <v>5000</v>
      </c>
      <c r="E837" s="77" t="s">
        <v>560</v>
      </c>
      <c r="F837" s="77" t="s">
        <v>361</v>
      </c>
      <c r="G837" s="77" t="s">
        <v>561</v>
      </c>
      <c r="H837" s="77" t="s">
        <v>2415</v>
      </c>
      <c r="I837" s="77" t="s">
        <v>2416</v>
      </c>
      <c r="J837" s="77" t="s">
        <v>369</v>
      </c>
      <c r="K837" s="77">
        <f>VLOOKUP(A837 &amp; " - " &amp; B837, 'superadmin configuration'!A:C, 2, FALSE)</f>
        <v>2000</v>
      </c>
    </row>
    <row r="838" spans="1:11">
      <c r="A838" s="77" t="s">
        <v>510</v>
      </c>
      <c r="B838" s="77" t="s">
        <v>513</v>
      </c>
      <c r="C838" s="78">
        <v>45359.787499999999</v>
      </c>
      <c r="D838" s="77">
        <v>1500</v>
      </c>
      <c r="E838" s="77" t="s">
        <v>560</v>
      </c>
      <c r="F838" s="77" t="s">
        <v>361</v>
      </c>
      <c r="G838" s="77" t="s">
        <v>561</v>
      </c>
      <c r="H838" s="77" t="s">
        <v>2417</v>
      </c>
      <c r="I838" s="77" t="s">
        <v>2418</v>
      </c>
      <c r="J838" s="77" t="s">
        <v>369</v>
      </c>
      <c r="K838" s="77">
        <f>VLOOKUP(A838 &amp; " - " &amp; B838, 'superadmin configuration'!A:C, 2, FALSE)</f>
        <v>1000</v>
      </c>
    </row>
    <row r="839" spans="1:11">
      <c r="A839" s="77" t="s">
        <v>1261</v>
      </c>
      <c r="B839" s="77" t="s">
        <v>2419</v>
      </c>
      <c r="C839" s="78">
        <v>45359.691666666666</v>
      </c>
      <c r="D839" s="77">
        <v>100</v>
      </c>
      <c r="E839" s="77" t="s">
        <v>560</v>
      </c>
      <c r="F839" s="77" t="s">
        <v>361</v>
      </c>
      <c r="G839" s="77" t="s">
        <v>561</v>
      </c>
      <c r="H839" s="77" t="s">
        <v>2420</v>
      </c>
      <c r="I839" s="77" t="s">
        <v>2421</v>
      </c>
      <c r="J839" s="77" t="s">
        <v>369</v>
      </c>
      <c r="K839" s="77">
        <f>VLOOKUP(A839 &amp; " - " &amp; B839, 'superadmin configuration'!A:C, 2, FALSE)</f>
        <v>0</v>
      </c>
    </row>
    <row r="840" spans="1:11">
      <c r="A840" s="77" t="s">
        <v>710</v>
      </c>
      <c r="B840" s="77" t="s">
        <v>710</v>
      </c>
      <c r="C840" s="78">
        <v>45359.673611111109</v>
      </c>
      <c r="D840" s="77">
        <v>3000</v>
      </c>
      <c r="E840" s="77" t="s">
        <v>560</v>
      </c>
      <c r="F840" s="77" t="s">
        <v>361</v>
      </c>
      <c r="G840" s="77" t="s">
        <v>561</v>
      </c>
      <c r="H840" s="77" t="s">
        <v>2422</v>
      </c>
      <c r="I840" s="77" t="s">
        <v>2423</v>
      </c>
      <c r="J840" s="77" t="s">
        <v>369</v>
      </c>
      <c r="K840" s="77">
        <f>VLOOKUP(A840 &amp; " - " &amp; B840, 'superadmin configuration'!A:C, 2, FALSE)</f>
        <v>2000</v>
      </c>
    </row>
    <row r="841" spans="1:11">
      <c r="A841" s="77" t="s">
        <v>1261</v>
      </c>
      <c r="B841" s="77" t="s">
        <v>1262</v>
      </c>
      <c r="C841" s="78">
        <v>45359.672222222223</v>
      </c>
      <c r="D841" s="77">
        <v>100</v>
      </c>
      <c r="E841" s="77" t="s">
        <v>560</v>
      </c>
      <c r="F841" s="77" t="s">
        <v>564</v>
      </c>
      <c r="G841" s="77" t="s">
        <v>561</v>
      </c>
      <c r="H841" s="77" t="s">
        <v>2424</v>
      </c>
      <c r="I841" s="77" t="s">
        <v>2425</v>
      </c>
      <c r="J841" s="77" t="s">
        <v>617</v>
      </c>
      <c r="K841" s="77">
        <f>VLOOKUP(A841 &amp; " - " &amp; B841, 'superadmin configuration'!A:C, 2, FALSE)</f>
        <v>500</v>
      </c>
    </row>
    <row r="842" spans="1:11">
      <c r="A842" s="77" t="s">
        <v>559</v>
      </c>
      <c r="B842" s="77" t="s">
        <v>189</v>
      </c>
      <c r="C842" s="78">
        <v>45359.663888888892</v>
      </c>
      <c r="D842" s="77">
        <v>1000</v>
      </c>
      <c r="E842" s="77" t="s">
        <v>560</v>
      </c>
      <c r="F842" s="77" t="s">
        <v>564</v>
      </c>
      <c r="G842" s="77" t="s">
        <v>561</v>
      </c>
      <c r="H842" s="77" t="s">
        <v>2426</v>
      </c>
      <c r="I842" s="77" t="s">
        <v>2427</v>
      </c>
      <c r="J842" s="77" t="s">
        <v>369</v>
      </c>
      <c r="K842" s="77">
        <f>VLOOKUP(A842 &amp; " - " &amp; B842, 'superadmin configuration'!A:C, 2, FALSE)</f>
        <v>500</v>
      </c>
    </row>
    <row r="843" spans="1:11">
      <c r="A843" s="77" t="s">
        <v>559</v>
      </c>
      <c r="B843" s="77" t="s">
        <v>246</v>
      </c>
      <c r="C843" s="78">
        <v>45359.663888888892</v>
      </c>
      <c r="D843" s="77">
        <v>1000</v>
      </c>
      <c r="E843" s="77" t="s">
        <v>560</v>
      </c>
      <c r="F843" s="77" t="s">
        <v>564</v>
      </c>
      <c r="G843" s="77" t="s">
        <v>561</v>
      </c>
      <c r="H843" s="77" t="s">
        <v>2428</v>
      </c>
      <c r="I843" s="77" t="s">
        <v>2429</v>
      </c>
      <c r="J843" s="77" t="s">
        <v>369</v>
      </c>
      <c r="K843" s="77">
        <f>VLOOKUP(A843 &amp; " - " &amp; B843, 'superadmin configuration'!A:C, 2, FALSE)</f>
        <v>500</v>
      </c>
    </row>
    <row r="844" spans="1:11">
      <c r="A844" s="77" t="s">
        <v>510</v>
      </c>
      <c r="B844" s="77" t="s">
        <v>511</v>
      </c>
      <c r="C844" s="78">
        <v>45359.661111111112</v>
      </c>
      <c r="D844" s="77">
        <v>1000</v>
      </c>
      <c r="E844" s="77" t="s">
        <v>560</v>
      </c>
      <c r="F844" s="77" t="s">
        <v>361</v>
      </c>
      <c r="G844" s="77" t="s">
        <v>561</v>
      </c>
      <c r="H844" s="77" t="s">
        <v>2430</v>
      </c>
      <c r="I844" s="77" t="s">
        <v>2431</v>
      </c>
      <c r="J844" s="77" t="s">
        <v>369</v>
      </c>
      <c r="K844" s="77">
        <f>VLOOKUP(A844 &amp; " - " &amp; B844, 'superadmin configuration'!A:C, 2, FALSE)</f>
        <v>1000</v>
      </c>
    </row>
    <row r="845" spans="1:11">
      <c r="A845" s="77" t="s">
        <v>559</v>
      </c>
      <c r="B845" s="77" t="s">
        <v>241</v>
      </c>
      <c r="C845" s="78">
        <v>45359.65902777778</v>
      </c>
      <c r="D845" s="77">
        <v>500</v>
      </c>
      <c r="E845" s="77" t="s">
        <v>560</v>
      </c>
      <c r="F845" s="77" t="s">
        <v>564</v>
      </c>
      <c r="G845" s="77" t="s">
        <v>561</v>
      </c>
      <c r="H845" s="77" t="s">
        <v>2432</v>
      </c>
      <c r="I845" s="77" t="s">
        <v>2433</v>
      </c>
      <c r="J845" s="77" t="s">
        <v>2434</v>
      </c>
      <c r="K845" s="77">
        <f>VLOOKUP(A845 &amp; " - " &amp; B845, 'superadmin configuration'!A:C, 2, FALSE)</f>
        <v>400</v>
      </c>
    </row>
    <row r="846" spans="1:11">
      <c r="A846" s="77" t="s">
        <v>510</v>
      </c>
      <c r="B846" s="77" t="s">
        <v>513</v>
      </c>
      <c r="C846" s="78">
        <v>45359.634722222225</v>
      </c>
      <c r="D846" s="77">
        <v>500</v>
      </c>
      <c r="E846" s="77" t="s">
        <v>560</v>
      </c>
      <c r="F846" s="77" t="s">
        <v>361</v>
      </c>
      <c r="G846" s="77" t="s">
        <v>561</v>
      </c>
      <c r="H846" s="77" t="s">
        <v>2435</v>
      </c>
      <c r="I846" s="77" t="s">
        <v>2436</v>
      </c>
      <c r="J846" s="77" t="s">
        <v>369</v>
      </c>
      <c r="K846" s="77">
        <f>VLOOKUP(A846 &amp; " - " &amp; B846, 'superadmin configuration'!A:C, 2, FALSE)</f>
        <v>1000</v>
      </c>
    </row>
    <row r="847" spans="1:11">
      <c r="A847" s="77" t="s">
        <v>510</v>
      </c>
      <c r="B847" s="77" t="s">
        <v>513</v>
      </c>
      <c r="C847" s="78">
        <v>45359.602777777778</v>
      </c>
      <c r="D847" s="77">
        <v>500</v>
      </c>
      <c r="E847" s="77" t="s">
        <v>560</v>
      </c>
      <c r="F847" s="77" t="s">
        <v>361</v>
      </c>
      <c r="G847" s="77" t="s">
        <v>561</v>
      </c>
      <c r="H847" s="77" t="s">
        <v>2437</v>
      </c>
      <c r="I847" s="77" t="s">
        <v>2438</v>
      </c>
      <c r="J847" s="77" t="s">
        <v>369</v>
      </c>
      <c r="K847" s="77">
        <f>VLOOKUP(A847 &amp; " - " &amp; B847, 'superadmin configuration'!A:C, 2, FALSE)</f>
        <v>1000</v>
      </c>
    </row>
    <row r="848" spans="1:11">
      <c r="A848" s="77" t="s">
        <v>476</v>
      </c>
      <c r="B848" s="77" t="s">
        <v>476</v>
      </c>
      <c r="C848" s="78">
        <v>45359.601388888892</v>
      </c>
      <c r="D848" s="77">
        <v>1000</v>
      </c>
      <c r="E848" s="77" t="s">
        <v>560</v>
      </c>
      <c r="F848" s="77" t="s">
        <v>361</v>
      </c>
      <c r="G848" s="77" t="s">
        <v>561</v>
      </c>
      <c r="H848" s="77" t="s">
        <v>2439</v>
      </c>
      <c r="I848" s="77" t="s">
        <v>2440</v>
      </c>
      <c r="J848" s="77" t="s">
        <v>2441</v>
      </c>
      <c r="K848" s="77">
        <f>VLOOKUP(A848 &amp; " - " &amp; B848, 'superadmin configuration'!A:C, 2, FALSE)</f>
        <v>500</v>
      </c>
    </row>
    <row r="849" spans="1:11">
      <c r="A849" s="77" t="s">
        <v>476</v>
      </c>
      <c r="B849" s="77" t="s">
        <v>476</v>
      </c>
      <c r="C849" s="78">
        <v>45359.590277777781</v>
      </c>
      <c r="D849" s="77">
        <v>2000</v>
      </c>
      <c r="E849" s="77" t="s">
        <v>560</v>
      </c>
      <c r="F849" s="77" t="s">
        <v>564</v>
      </c>
      <c r="G849" s="77" t="s">
        <v>561</v>
      </c>
      <c r="H849" s="77" t="s">
        <v>2442</v>
      </c>
      <c r="I849" s="77" t="s">
        <v>2443</v>
      </c>
      <c r="J849" s="77" t="s">
        <v>2444</v>
      </c>
      <c r="K849" s="77">
        <f>VLOOKUP(A849 &amp; " - " &amp; B849, 'superadmin configuration'!A:C, 2, FALSE)</f>
        <v>500</v>
      </c>
    </row>
    <row r="850" spans="1:11">
      <c r="A850" s="77" t="s">
        <v>515</v>
      </c>
      <c r="B850" s="77" t="s">
        <v>516</v>
      </c>
      <c r="C850" s="78">
        <v>45359.554861111108</v>
      </c>
      <c r="D850" s="77">
        <v>1000</v>
      </c>
      <c r="E850" s="77" t="s">
        <v>560</v>
      </c>
      <c r="F850" s="77" t="s">
        <v>361</v>
      </c>
      <c r="G850" s="77" t="s">
        <v>561</v>
      </c>
      <c r="H850" s="77" t="s">
        <v>2445</v>
      </c>
      <c r="I850" s="77" t="s">
        <v>2446</v>
      </c>
      <c r="J850" s="77" t="s">
        <v>369</v>
      </c>
      <c r="K850" s="77">
        <f>VLOOKUP(A850 &amp; " - " &amp; B850, 'superadmin configuration'!A:C, 2, FALSE)</f>
        <v>1000</v>
      </c>
    </row>
    <row r="851" spans="1:11">
      <c r="A851" s="77" t="s">
        <v>510</v>
      </c>
      <c r="B851" s="77" t="s">
        <v>513</v>
      </c>
      <c r="C851" s="78">
        <v>45359.535416666666</v>
      </c>
      <c r="D851" s="77">
        <v>1000</v>
      </c>
      <c r="E851" s="77" t="s">
        <v>560</v>
      </c>
      <c r="F851" s="77" t="s">
        <v>361</v>
      </c>
      <c r="G851" s="77" t="s">
        <v>561</v>
      </c>
      <c r="H851" s="77" t="s">
        <v>2447</v>
      </c>
      <c r="I851" s="77" t="s">
        <v>2448</v>
      </c>
      <c r="J851" s="77" t="s">
        <v>369</v>
      </c>
      <c r="K851" s="77">
        <f>VLOOKUP(A851 &amp; " - " &amp; B851, 'superadmin configuration'!A:C, 2, FALSE)</f>
        <v>1000</v>
      </c>
    </row>
    <row r="852" spans="1:11">
      <c r="A852" s="77" t="s">
        <v>515</v>
      </c>
      <c r="B852" s="77" t="s">
        <v>516</v>
      </c>
      <c r="C852" s="78">
        <v>45359.525694444441</v>
      </c>
      <c r="D852" s="77">
        <v>1000</v>
      </c>
      <c r="E852" s="77" t="s">
        <v>560</v>
      </c>
      <c r="F852" s="77" t="s">
        <v>361</v>
      </c>
      <c r="G852" s="77" t="s">
        <v>561</v>
      </c>
      <c r="H852" s="77" t="s">
        <v>2449</v>
      </c>
      <c r="I852" s="77" t="s">
        <v>2450</v>
      </c>
      <c r="J852" s="77" t="s">
        <v>369</v>
      </c>
      <c r="K852" s="77">
        <f>VLOOKUP(A852 &amp; " - " &amp; B852, 'superadmin configuration'!A:C, 2, FALSE)</f>
        <v>1000</v>
      </c>
    </row>
    <row r="853" spans="1:11">
      <c r="A853" s="77" t="s">
        <v>476</v>
      </c>
      <c r="B853" s="77" t="s">
        <v>476</v>
      </c>
      <c r="C853" s="78">
        <v>45359.493055555555</v>
      </c>
      <c r="D853" s="77">
        <v>300</v>
      </c>
      <c r="E853" s="77" t="s">
        <v>560</v>
      </c>
      <c r="F853" s="77" t="s">
        <v>564</v>
      </c>
      <c r="G853" s="77" t="s">
        <v>561</v>
      </c>
      <c r="H853" s="77" t="s">
        <v>2451</v>
      </c>
      <c r="I853" s="77" t="s">
        <v>2452</v>
      </c>
      <c r="J853" s="77" t="s">
        <v>369</v>
      </c>
      <c r="K853" s="77">
        <f>VLOOKUP(A853 &amp; " - " &amp; B853, 'superadmin configuration'!A:C, 2, FALSE)</f>
        <v>500</v>
      </c>
    </row>
    <row r="854" spans="1:11">
      <c r="A854" s="77" t="s">
        <v>596</v>
      </c>
      <c r="B854" s="77" t="s">
        <v>783</v>
      </c>
      <c r="C854" s="78">
        <v>45358.969444444447</v>
      </c>
      <c r="D854" s="77">
        <v>1000</v>
      </c>
      <c r="E854" s="77" t="s">
        <v>560</v>
      </c>
      <c r="F854" s="77" t="s">
        <v>361</v>
      </c>
      <c r="G854" s="77" t="s">
        <v>561</v>
      </c>
      <c r="H854" s="77" t="s">
        <v>2453</v>
      </c>
      <c r="I854" s="77" t="s">
        <v>2454</v>
      </c>
      <c r="J854" s="77" t="s">
        <v>369</v>
      </c>
      <c r="K854" s="77">
        <f>VLOOKUP(A854 &amp; " - " &amp; B854, 'superadmin configuration'!A:C, 2, FALSE)</f>
        <v>1500</v>
      </c>
    </row>
    <row r="855" spans="1:11">
      <c r="A855" s="77" t="s">
        <v>386</v>
      </c>
      <c r="B855" s="77" t="s">
        <v>387</v>
      </c>
      <c r="C855" s="78">
        <v>45358.918055555558</v>
      </c>
      <c r="D855" s="77">
        <v>500</v>
      </c>
      <c r="E855" s="77" t="s">
        <v>560</v>
      </c>
      <c r="F855" s="77" t="s">
        <v>564</v>
      </c>
      <c r="G855" s="77" t="s">
        <v>561</v>
      </c>
      <c r="H855" s="77" t="s">
        <v>2455</v>
      </c>
      <c r="I855" s="77" t="s">
        <v>2456</v>
      </c>
      <c r="J855" s="77" t="s">
        <v>369</v>
      </c>
      <c r="K855" s="77">
        <f>VLOOKUP(A855 &amp; " - " &amp; B855, 'superadmin configuration'!A:C, 2, FALSE)</f>
        <v>1000</v>
      </c>
    </row>
    <row r="856" spans="1:11">
      <c r="A856" s="77" t="s">
        <v>369</v>
      </c>
      <c r="B856" s="77" t="s">
        <v>369</v>
      </c>
      <c r="C856" s="78">
        <v>45358.763888888891</v>
      </c>
      <c r="D856" s="77">
        <v>300</v>
      </c>
      <c r="E856" s="77" t="s">
        <v>560</v>
      </c>
      <c r="F856" s="77" t="s">
        <v>361</v>
      </c>
      <c r="G856" s="77" t="s">
        <v>561</v>
      </c>
      <c r="H856" s="77" t="s">
        <v>2457</v>
      </c>
      <c r="I856" s="77" t="s">
        <v>2458</v>
      </c>
      <c r="J856" s="77" t="s">
        <v>369</v>
      </c>
      <c r="K856" s="77">
        <f>VLOOKUP(A856 &amp; " - " &amp; B856, 'superadmin configuration'!A:C, 2, FALSE)</f>
        <v>300</v>
      </c>
    </row>
    <row r="857" spans="1:11">
      <c r="A857" s="77" t="s">
        <v>710</v>
      </c>
      <c r="B857" s="77" t="s">
        <v>710</v>
      </c>
      <c r="C857" s="78">
        <v>45358.75277777778</v>
      </c>
      <c r="D857" s="77">
        <v>1000</v>
      </c>
      <c r="E857" s="77" t="s">
        <v>560</v>
      </c>
      <c r="F857" s="77" t="s">
        <v>564</v>
      </c>
      <c r="G857" s="77" t="s">
        <v>561</v>
      </c>
      <c r="H857" s="77" t="s">
        <v>2459</v>
      </c>
      <c r="I857" s="77" t="s">
        <v>2460</v>
      </c>
      <c r="J857" s="77" t="s">
        <v>369</v>
      </c>
      <c r="K857" s="77">
        <f>VLOOKUP(A857 &amp; " - " &amp; B857, 'superadmin configuration'!A:C, 2, FALSE)</f>
        <v>2000</v>
      </c>
    </row>
    <row r="858" spans="1:11">
      <c r="A858" s="77" t="s">
        <v>476</v>
      </c>
      <c r="B858" s="77" t="s">
        <v>476</v>
      </c>
      <c r="C858" s="78">
        <v>45358.706250000003</v>
      </c>
      <c r="D858" s="77">
        <v>1000</v>
      </c>
      <c r="E858" s="77" t="s">
        <v>560</v>
      </c>
      <c r="F858" s="77" t="s">
        <v>361</v>
      </c>
      <c r="G858" s="77" t="s">
        <v>561</v>
      </c>
      <c r="H858" s="77" t="s">
        <v>2461</v>
      </c>
      <c r="I858" s="77" t="s">
        <v>2462</v>
      </c>
      <c r="J858" s="77" t="s">
        <v>369</v>
      </c>
      <c r="K858" s="77">
        <f>VLOOKUP(A858 &amp; " - " &amp; B858, 'superadmin configuration'!A:C, 2, FALSE)</f>
        <v>500</v>
      </c>
    </row>
    <row r="859" spans="1:11">
      <c r="A859" s="77" t="s">
        <v>369</v>
      </c>
      <c r="B859" s="77" t="s">
        <v>369</v>
      </c>
      <c r="C859" s="78">
        <v>45358.51666666667</v>
      </c>
      <c r="D859" s="77">
        <v>100</v>
      </c>
      <c r="E859" s="77" t="s">
        <v>560</v>
      </c>
      <c r="F859" s="77" t="s">
        <v>564</v>
      </c>
      <c r="G859" s="77" t="s">
        <v>561</v>
      </c>
      <c r="H859" s="77" t="s">
        <v>2463</v>
      </c>
      <c r="I859" s="77" t="s">
        <v>2464</v>
      </c>
      <c r="J859" s="77" t="s">
        <v>617</v>
      </c>
      <c r="K859" s="77">
        <f>VLOOKUP(A859 &amp; " - " &amp; B859, 'superadmin configuration'!A:C, 2, FALSE)</f>
        <v>300</v>
      </c>
    </row>
    <row r="860" spans="1:11">
      <c r="A860" s="77" t="s">
        <v>369</v>
      </c>
      <c r="B860" s="77" t="s">
        <v>369</v>
      </c>
      <c r="C860" s="78">
        <v>45358.505555555559</v>
      </c>
      <c r="D860" s="77">
        <v>300</v>
      </c>
      <c r="E860" s="77" t="s">
        <v>560</v>
      </c>
      <c r="F860" s="77" t="s">
        <v>564</v>
      </c>
      <c r="G860" s="77" t="s">
        <v>561</v>
      </c>
      <c r="H860" s="77" t="s">
        <v>2465</v>
      </c>
      <c r="I860" s="77" t="s">
        <v>2466</v>
      </c>
      <c r="J860" s="77" t="s">
        <v>369</v>
      </c>
      <c r="K860" s="77">
        <f>VLOOKUP(A860 &amp; " - " &amp; B860, 'superadmin configuration'!A:C, 2, FALSE)</f>
        <v>300</v>
      </c>
    </row>
    <row r="861" spans="1:11">
      <c r="A861" s="77" t="s">
        <v>461</v>
      </c>
      <c r="B861" s="77" t="s">
        <v>466</v>
      </c>
      <c r="C861" s="78">
        <v>45358.504166666666</v>
      </c>
      <c r="D861" s="77">
        <v>500</v>
      </c>
      <c r="E861" s="77" t="s">
        <v>560</v>
      </c>
      <c r="F861" s="77" t="s">
        <v>361</v>
      </c>
      <c r="G861" s="77" t="s">
        <v>561</v>
      </c>
      <c r="H861" s="77" t="s">
        <v>2467</v>
      </c>
      <c r="I861" s="77" t="s">
        <v>2468</v>
      </c>
      <c r="J861" s="77" t="s">
        <v>369</v>
      </c>
      <c r="K861" s="77">
        <f>VLOOKUP(A861 &amp; " - " &amp; B861, 'superadmin configuration'!A:C, 2, FALSE)</f>
        <v>500</v>
      </c>
    </row>
    <row r="862" spans="1:11">
      <c r="A862" s="77" t="s">
        <v>461</v>
      </c>
      <c r="B862" s="77" t="s">
        <v>461</v>
      </c>
      <c r="C862" s="78">
        <v>45358.442361111112</v>
      </c>
      <c r="D862" s="77">
        <v>500</v>
      </c>
      <c r="E862" s="77" t="s">
        <v>560</v>
      </c>
      <c r="F862" s="77" t="s">
        <v>564</v>
      </c>
      <c r="G862" s="77" t="s">
        <v>561</v>
      </c>
      <c r="H862" s="77" t="s">
        <v>2469</v>
      </c>
      <c r="I862" s="77" t="s">
        <v>2470</v>
      </c>
      <c r="J862" s="77" t="s">
        <v>369</v>
      </c>
      <c r="K862" s="77">
        <f>VLOOKUP(A862 &amp; " - " &amp; B862, 'superadmin configuration'!A:C, 2, FALSE)</f>
        <v>500</v>
      </c>
    </row>
    <row r="863" spans="1:11">
      <c r="A863" s="77" t="s">
        <v>369</v>
      </c>
      <c r="B863" s="77" t="s">
        <v>369</v>
      </c>
      <c r="C863" s="78">
        <v>45357.902083333334</v>
      </c>
      <c r="D863" s="77">
        <v>300</v>
      </c>
      <c r="E863" s="77" t="s">
        <v>560</v>
      </c>
      <c r="F863" s="77" t="s">
        <v>564</v>
      </c>
      <c r="G863" s="77" t="s">
        <v>561</v>
      </c>
      <c r="H863" s="77" t="s">
        <v>2471</v>
      </c>
      <c r="I863" s="77" t="s">
        <v>2472</v>
      </c>
      <c r="J863" s="77" t="s">
        <v>369</v>
      </c>
      <c r="K863" s="77">
        <f>VLOOKUP(A863 &amp; " - " &amp; B863, 'superadmin configuration'!A:C, 2, FALSE)</f>
        <v>300</v>
      </c>
    </row>
    <row r="864" spans="1:11">
      <c r="A864" s="77" t="s">
        <v>596</v>
      </c>
      <c r="B864" s="77" t="s">
        <v>128</v>
      </c>
      <c r="C864" s="78">
        <v>45357.888194444444</v>
      </c>
      <c r="D864" s="77">
        <v>1000</v>
      </c>
      <c r="E864" s="77" t="s">
        <v>560</v>
      </c>
      <c r="F864" s="77" t="s">
        <v>564</v>
      </c>
      <c r="G864" s="77" t="s">
        <v>561</v>
      </c>
      <c r="H864" s="77" t="s">
        <v>2473</v>
      </c>
      <c r="I864" s="77" t="s">
        <v>2474</v>
      </c>
      <c r="J864" s="77" t="s">
        <v>369</v>
      </c>
      <c r="K864" s="77">
        <f>VLOOKUP(A864 &amp; " - " &amp; B864, 'superadmin configuration'!A:C, 2, FALSE)</f>
        <v>2000</v>
      </c>
    </row>
    <row r="865" spans="1:11">
      <c r="A865" s="77" t="s">
        <v>596</v>
      </c>
      <c r="B865" s="77" t="s">
        <v>128</v>
      </c>
      <c r="C865" s="78">
        <v>45357.844444444447</v>
      </c>
      <c r="D865" s="77">
        <v>10000</v>
      </c>
      <c r="E865" s="77" t="s">
        <v>560</v>
      </c>
      <c r="F865" s="77" t="s">
        <v>564</v>
      </c>
      <c r="G865" s="77" t="s">
        <v>561</v>
      </c>
      <c r="H865" s="77" t="s">
        <v>2475</v>
      </c>
      <c r="I865" s="77" t="s">
        <v>2476</v>
      </c>
      <c r="J865" s="77" t="s">
        <v>369</v>
      </c>
      <c r="K865" s="77">
        <f>VLOOKUP(A865 &amp; " - " &amp; B865, 'superadmin configuration'!A:C, 2, FALSE)</f>
        <v>2000</v>
      </c>
    </row>
    <row r="866" spans="1:11">
      <c r="A866" s="77" t="s">
        <v>622</v>
      </c>
      <c r="B866" s="77" t="s">
        <v>623</v>
      </c>
      <c r="C866" s="78">
        <v>45357.705555555556</v>
      </c>
      <c r="D866" s="77">
        <v>100</v>
      </c>
      <c r="E866" s="77" t="s">
        <v>560</v>
      </c>
      <c r="F866" s="77" t="s">
        <v>564</v>
      </c>
      <c r="G866" s="77" t="s">
        <v>561</v>
      </c>
      <c r="H866" s="77" t="s">
        <v>2477</v>
      </c>
      <c r="I866" s="77" t="s">
        <v>2478</v>
      </c>
      <c r="J866" s="77" t="s">
        <v>617</v>
      </c>
      <c r="K866" s="77">
        <f>VLOOKUP(A866 &amp; " - " &amp; B866, 'superadmin configuration'!A:C, 2, FALSE)</f>
        <v>500</v>
      </c>
    </row>
    <row r="867" spans="1:11">
      <c r="A867" s="77" t="s">
        <v>461</v>
      </c>
      <c r="B867" s="77" t="s">
        <v>469</v>
      </c>
      <c r="C867" s="78">
        <v>45357.654861111114</v>
      </c>
      <c r="D867" s="77">
        <v>1000</v>
      </c>
      <c r="E867" s="77" t="s">
        <v>560</v>
      </c>
      <c r="F867" s="77" t="s">
        <v>361</v>
      </c>
      <c r="G867" s="77" t="s">
        <v>561</v>
      </c>
      <c r="H867" s="77" t="s">
        <v>2479</v>
      </c>
      <c r="I867" s="77" t="s">
        <v>2480</v>
      </c>
      <c r="J867" s="77" t="s">
        <v>369</v>
      </c>
      <c r="K867" s="77">
        <f>VLOOKUP(A867 &amp; " - " &amp; B867, 'superadmin configuration'!A:C, 2, FALSE)</f>
        <v>500</v>
      </c>
    </row>
    <row r="868" spans="1:11">
      <c r="A868" s="77" t="s">
        <v>515</v>
      </c>
      <c r="B868" s="77" t="s">
        <v>516</v>
      </c>
      <c r="C868" s="78">
        <v>45357.638194444444</v>
      </c>
      <c r="D868" s="77">
        <v>500</v>
      </c>
      <c r="E868" s="77" t="s">
        <v>560</v>
      </c>
      <c r="F868" s="77" t="s">
        <v>361</v>
      </c>
      <c r="G868" s="77" t="s">
        <v>561</v>
      </c>
      <c r="H868" s="77" t="s">
        <v>2481</v>
      </c>
      <c r="I868" s="77" t="s">
        <v>2482</v>
      </c>
      <c r="J868" s="77" t="s">
        <v>369</v>
      </c>
      <c r="K868" s="77">
        <f>VLOOKUP(A868 &amp; " - " &amp; B868, 'superadmin configuration'!A:C, 2, FALSE)</f>
        <v>1000</v>
      </c>
    </row>
    <row r="869" spans="1:11">
      <c r="A869" s="77" t="s">
        <v>826</v>
      </c>
      <c r="B869" s="77" t="s">
        <v>2483</v>
      </c>
      <c r="C869" s="78">
        <v>45357.631249999999</v>
      </c>
      <c r="D869" s="77">
        <v>100</v>
      </c>
      <c r="E869" s="77" t="s">
        <v>560</v>
      </c>
      <c r="F869" s="77" t="s">
        <v>361</v>
      </c>
      <c r="G869" s="77" t="s">
        <v>561</v>
      </c>
      <c r="H869" s="77" t="s">
        <v>2484</v>
      </c>
      <c r="I869" s="77" t="s">
        <v>2485</v>
      </c>
      <c r="J869" s="77" t="s">
        <v>369</v>
      </c>
      <c r="K869" s="77">
        <f>VLOOKUP(A869 &amp; " - " &amp; B869, 'superadmin configuration'!A:C, 2, FALSE)</f>
        <v>500</v>
      </c>
    </row>
    <row r="870" spans="1:11">
      <c r="A870" s="77" t="s">
        <v>461</v>
      </c>
      <c r="B870" s="77" t="s">
        <v>469</v>
      </c>
      <c r="C870" s="78">
        <v>45357.550694444442</v>
      </c>
      <c r="D870" s="77">
        <v>2000</v>
      </c>
      <c r="E870" s="77" t="s">
        <v>560</v>
      </c>
      <c r="F870" s="77" t="s">
        <v>564</v>
      </c>
      <c r="G870" s="77" t="s">
        <v>561</v>
      </c>
      <c r="H870" s="77" t="s">
        <v>2486</v>
      </c>
      <c r="I870" s="77" t="s">
        <v>2487</v>
      </c>
      <c r="J870" s="77" t="s">
        <v>369</v>
      </c>
      <c r="K870" s="77">
        <f>VLOOKUP(A870 &amp; " - " &amp; B870, 'superadmin configuration'!A:C, 2, FALSE)</f>
        <v>500</v>
      </c>
    </row>
    <row r="871" spans="1:11">
      <c r="A871" s="77" t="s">
        <v>1094</v>
      </c>
      <c r="B871" s="77" t="s">
        <v>1095</v>
      </c>
      <c r="C871" s="78">
        <v>45357.421527777777</v>
      </c>
      <c r="D871" s="77">
        <v>5000</v>
      </c>
      <c r="E871" s="77" t="s">
        <v>560</v>
      </c>
      <c r="F871" s="77" t="s">
        <v>564</v>
      </c>
      <c r="G871" s="77" t="s">
        <v>561</v>
      </c>
      <c r="H871" s="77" t="s">
        <v>2488</v>
      </c>
      <c r="I871" s="77" t="s">
        <v>2489</v>
      </c>
      <c r="J871" s="77" t="s">
        <v>369</v>
      </c>
      <c r="K871" s="77">
        <f>VLOOKUP(A871 &amp; " - " &amp; B871, 'superadmin configuration'!A:C, 2, FALSE)</f>
        <v>2000</v>
      </c>
    </row>
    <row r="872" spans="1:11">
      <c r="A872" s="77" t="s">
        <v>1094</v>
      </c>
      <c r="B872" s="77" t="s">
        <v>1095</v>
      </c>
      <c r="C872" s="78">
        <v>45357.406944444447</v>
      </c>
      <c r="D872" s="77">
        <v>100</v>
      </c>
      <c r="E872" s="77" t="s">
        <v>560</v>
      </c>
      <c r="F872" s="77" t="s">
        <v>564</v>
      </c>
      <c r="G872" s="77" t="s">
        <v>561</v>
      </c>
      <c r="H872" s="77" t="s">
        <v>2490</v>
      </c>
      <c r="I872" s="77" t="s">
        <v>2491</v>
      </c>
      <c r="J872" s="77" t="s">
        <v>2492</v>
      </c>
      <c r="K872" s="77">
        <f>VLOOKUP(A872 &amp; " - " &amp; B872, 'superadmin configuration'!A:C, 2, FALSE)</f>
        <v>2000</v>
      </c>
    </row>
    <row r="873" spans="1:11">
      <c r="A873" s="77" t="s">
        <v>1094</v>
      </c>
      <c r="B873" s="77" t="s">
        <v>1095</v>
      </c>
      <c r="C873" s="78">
        <v>45356.936111111114</v>
      </c>
      <c r="D873" s="77">
        <v>100</v>
      </c>
      <c r="E873" s="77" t="s">
        <v>560</v>
      </c>
      <c r="F873" s="77" t="s">
        <v>361</v>
      </c>
      <c r="G873" s="77" t="s">
        <v>561</v>
      </c>
      <c r="H873" s="77" t="s">
        <v>2493</v>
      </c>
      <c r="I873" s="77" t="s">
        <v>2494</v>
      </c>
      <c r="J873" s="77" t="s">
        <v>617</v>
      </c>
      <c r="K873" s="77">
        <f>VLOOKUP(A873 &amp; " - " &amp; B873, 'superadmin configuration'!A:C, 2, FALSE)</f>
        <v>2000</v>
      </c>
    </row>
    <row r="874" spans="1:11">
      <c r="A874" s="77" t="s">
        <v>596</v>
      </c>
      <c r="B874" s="77" t="s">
        <v>128</v>
      </c>
      <c r="C874" s="78">
        <v>45356.89166666667</v>
      </c>
      <c r="D874" s="77">
        <v>3000</v>
      </c>
      <c r="E874" s="77" t="s">
        <v>560</v>
      </c>
      <c r="F874" s="77" t="s">
        <v>361</v>
      </c>
      <c r="G874" s="77" t="s">
        <v>561</v>
      </c>
      <c r="H874" s="77" t="s">
        <v>2495</v>
      </c>
      <c r="I874" s="77" t="s">
        <v>2496</v>
      </c>
      <c r="J874" s="77" t="s">
        <v>369</v>
      </c>
      <c r="K874" s="77">
        <f>VLOOKUP(A874 &amp; " - " &amp; B874, 'superadmin configuration'!A:C, 2, FALSE)</f>
        <v>2000</v>
      </c>
    </row>
    <row r="875" spans="1:11">
      <c r="A875" s="77" t="s">
        <v>369</v>
      </c>
      <c r="B875" s="77" t="s">
        <v>369</v>
      </c>
      <c r="C875" s="78">
        <v>45356.645833333336</v>
      </c>
      <c r="D875" s="77">
        <v>300</v>
      </c>
      <c r="E875" s="77" t="s">
        <v>560</v>
      </c>
      <c r="F875" s="77" t="s">
        <v>564</v>
      </c>
      <c r="G875" s="77" t="s">
        <v>561</v>
      </c>
      <c r="H875" s="77" t="s">
        <v>2497</v>
      </c>
      <c r="I875" s="77" t="s">
        <v>2498</v>
      </c>
      <c r="J875" s="77" t="s">
        <v>369</v>
      </c>
      <c r="K875" s="77">
        <f>VLOOKUP(A875 &amp; " - " &amp; B875, 'superadmin configuration'!A:C, 2, FALSE)</f>
        <v>300</v>
      </c>
    </row>
    <row r="876" spans="1:11">
      <c r="A876" s="77" t="s">
        <v>461</v>
      </c>
      <c r="B876" s="77" t="s">
        <v>469</v>
      </c>
      <c r="C876" s="78">
        <v>45356.597222222219</v>
      </c>
      <c r="D876" s="77">
        <v>3000</v>
      </c>
      <c r="E876" s="77" t="s">
        <v>560</v>
      </c>
      <c r="F876" s="77" t="s">
        <v>564</v>
      </c>
      <c r="G876" s="77" t="s">
        <v>561</v>
      </c>
      <c r="H876" s="77" t="s">
        <v>2499</v>
      </c>
      <c r="I876" s="77" t="s">
        <v>2500</v>
      </c>
      <c r="J876" s="77" t="s">
        <v>369</v>
      </c>
      <c r="K876" s="77">
        <f>VLOOKUP(A876 &amp; " - " &amp; B876, 'superadmin configuration'!A:C, 2, FALSE)</f>
        <v>500</v>
      </c>
    </row>
    <row r="877" spans="1:11">
      <c r="A877" s="77" t="s">
        <v>510</v>
      </c>
      <c r="B877" s="77" t="s">
        <v>513</v>
      </c>
      <c r="C877" s="78">
        <v>45356.593055555553</v>
      </c>
      <c r="D877" s="77">
        <v>1000</v>
      </c>
      <c r="E877" s="77" t="s">
        <v>560</v>
      </c>
      <c r="F877" s="77" t="s">
        <v>361</v>
      </c>
      <c r="G877" s="77" t="s">
        <v>561</v>
      </c>
      <c r="H877" s="77" t="s">
        <v>2501</v>
      </c>
      <c r="I877" s="77" t="s">
        <v>2502</v>
      </c>
      <c r="J877" s="77" t="s">
        <v>369</v>
      </c>
      <c r="K877" s="77">
        <f>VLOOKUP(A877 &amp; " - " &amp; B877, 'superadmin configuration'!A:C, 2, FALSE)</f>
        <v>1000</v>
      </c>
    </row>
    <row r="878" spans="1:11">
      <c r="A878" s="77" t="s">
        <v>559</v>
      </c>
      <c r="B878" s="77" t="s">
        <v>218</v>
      </c>
      <c r="C878" s="78">
        <v>45356.566666666666</v>
      </c>
      <c r="D878" s="77">
        <v>300</v>
      </c>
      <c r="E878" s="77" t="s">
        <v>560</v>
      </c>
      <c r="F878" s="77" t="s">
        <v>564</v>
      </c>
      <c r="G878" s="77" t="s">
        <v>561</v>
      </c>
      <c r="H878" s="77" t="s">
        <v>2503</v>
      </c>
      <c r="I878" s="77" t="s">
        <v>2504</v>
      </c>
      <c r="J878" s="77" t="s">
        <v>369</v>
      </c>
      <c r="K878" s="77">
        <f>VLOOKUP(A878 &amp; " - " &amp; B878, 'superadmin configuration'!A:C, 2, FALSE)</f>
        <v>300</v>
      </c>
    </row>
    <row r="879" spans="1:11">
      <c r="A879" s="77" t="s">
        <v>461</v>
      </c>
      <c r="B879" s="77" t="s">
        <v>469</v>
      </c>
      <c r="C879" s="78">
        <v>45356.479861111111</v>
      </c>
      <c r="D879" s="77">
        <v>500</v>
      </c>
      <c r="E879" s="77" t="s">
        <v>560</v>
      </c>
      <c r="F879" s="77" t="s">
        <v>361</v>
      </c>
      <c r="G879" s="77" t="s">
        <v>561</v>
      </c>
      <c r="H879" s="77" t="s">
        <v>2505</v>
      </c>
      <c r="I879" s="77" t="s">
        <v>2506</v>
      </c>
      <c r="J879" s="77" t="s">
        <v>369</v>
      </c>
      <c r="K879" s="77">
        <f>VLOOKUP(A879 &amp; " - " &amp; B879, 'superadmin configuration'!A:C, 2, FALSE)</f>
        <v>500</v>
      </c>
    </row>
    <row r="880" spans="1:11">
      <c r="A880" s="77" t="s">
        <v>461</v>
      </c>
      <c r="B880" s="77" t="s">
        <v>462</v>
      </c>
      <c r="C880" s="78">
        <v>45355.953472222223</v>
      </c>
      <c r="D880" s="77">
        <v>3000</v>
      </c>
      <c r="E880" s="77" t="s">
        <v>560</v>
      </c>
      <c r="F880" s="77" t="s">
        <v>361</v>
      </c>
      <c r="G880" s="77" t="s">
        <v>561</v>
      </c>
      <c r="H880" s="77" t="s">
        <v>2507</v>
      </c>
      <c r="I880" s="77" t="s">
        <v>2508</v>
      </c>
      <c r="J880" s="77" t="s">
        <v>369</v>
      </c>
      <c r="K880" s="77">
        <f>VLOOKUP(A880 &amp; " - " &amp; B880, 'superadmin configuration'!A:C, 2, FALSE)</f>
        <v>750</v>
      </c>
    </row>
    <row r="881" spans="1:11">
      <c r="A881" s="77" t="s">
        <v>601</v>
      </c>
      <c r="B881" s="77" t="s">
        <v>747</v>
      </c>
      <c r="C881" s="78">
        <v>45355.845833333333</v>
      </c>
      <c r="D881" s="77">
        <v>100</v>
      </c>
      <c r="E881" s="77" t="s">
        <v>560</v>
      </c>
      <c r="F881" s="77" t="s">
        <v>361</v>
      </c>
      <c r="G881" s="77" t="s">
        <v>561</v>
      </c>
      <c r="H881" s="77" t="s">
        <v>2509</v>
      </c>
      <c r="I881" s="77" t="s">
        <v>2510</v>
      </c>
      <c r="J881" s="77" t="s">
        <v>369</v>
      </c>
      <c r="K881" s="77">
        <f>VLOOKUP(A881 &amp; " - " &amp; B881, 'superadmin configuration'!A:C, 2, FALSE)</f>
        <v>200</v>
      </c>
    </row>
    <row r="882" spans="1:11">
      <c r="A882" s="77" t="s">
        <v>596</v>
      </c>
      <c r="B882" s="77" t="s">
        <v>128</v>
      </c>
      <c r="C882" s="78">
        <v>45355.843055555553</v>
      </c>
      <c r="D882" s="77">
        <v>2000</v>
      </c>
      <c r="E882" s="77" t="s">
        <v>560</v>
      </c>
      <c r="F882" s="77" t="s">
        <v>361</v>
      </c>
      <c r="G882" s="77" t="s">
        <v>561</v>
      </c>
      <c r="H882" s="77" t="s">
        <v>2511</v>
      </c>
      <c r="I882" s="77" t="s">
        <v>2512</v>
      </c>
      <c r="J882" s="77" t="s">
        <v>369</v>
      </c>
      <c r="K882" s="77">
        <f>VLOOKUP(A882 &amp; " - " &amp; B882, 'superadmin configuration'!A:C, 2, FALSE)</f>
        <v>2000</v>
      </c>
    </row>
    <row r="883" spans="1:11">
      <c r="A883" s="77" t="s">
        <v>412</v>
      </c>
      <c r="B883" s="77" t="s">
        <v>418</v>
      </c>
      <c r="C883" s="78">
        <v>45355.747916666667</v>
      </c>
      <c r="D883" s="77">
        <v>200</v>
      </c>
      <c r="E883" s="77" t="s">
        <v>560</v>
      </c>
      <c r="F883" s="77" t="s">
        <v>564</v>
      </c>
      <c r="G883" s="77" t="s">
        <v>561</v>
      </c>
      <c r="H883" s="77" t="s">
        <v>2513</v>
      </c>
      <c r="I883" s="77" t="s">
        <v>2514</v>
      </c>
      <c r="J883" s="77" t="s">
        <v>369</v>
      </c>
      <c r="K883" s="77">
        <f>VLOOKUP(A883 &amp; " - " &amp; B883, 'superadmin configuration'!A:C, 2, FALSE)</f>
        <v>300</v>
      </c>
    </row>
    <row r="884" spans="1:11">
      <c r="A884" s="77" t="s">
        <v>412</v>
      </c>
      <c r="B884" s="77" t="s">
        <v>420</v>
      </c>
      <c r="C884" s="78">
        <v>45355.73333333333</v>
      </c>
      <c r="D884" s="77">
        <v>100</v>
      </c>
      <c r="E884" s="77" t="s">
        <v>560</v>
      </c>
      <c r="F884" s="77" t="s">
        <v>361</v>
      </c>
      <c r="G884" s="77" t="s">
        <v>561</v>
      </c>
      <c r="H884" s="77" t="s">
        <v>2515</v>
      </c>
      <c r="I884" s="77" t="s">
        <v>2516</v>
      </c>
      <c r="J884" s="77" t="s">
        <v>2517</v>
      </c>
      <c r="K884" s="77">
        <f>VLOOKUP(A884 &amp; " - " &amp; B884, 'superadmin configuration'!A:C, 2, FALSE)</f>
        <v>500</v>
      </c>
    </row>
    <row r="885" spans="1:11">
      <c r="A885" s="77" t="s">
        <v>369</v>
      </c>
      <c r="B885" s="77" t="s">
        <v>369</v>
      </c>
      <c r="C885" s="78">
        <v>45355.671527777777</v>
      </c>
      <c r="D885" s="77">
        <v>300</v>
      </c>
      <c r="E885" s="77" t="s">
        <v>560</v>
      </c>
      <c r="F885" s="77" t="s">
        <v>564</v>
      </c>
      <c r="G885" s="77" t="s">
        <v>561</v>
      </c>
      <c r="H885" s="77" t="s">
        <v>2518</v>
      </c>
      <c r="I885" s="77" t="s">
        <v>2519</v>
      </c>
      <c r="J885" s="77" t="s">
        <v>369</v>
      </c>
      <c r="K885" s="77">
        <f>VLOOKUP(A885 &amp; " - " &amp; B885, 'superadmin configuration'!A:C, 2, FALSE)</f>
        <v>300</v>
      </c>
    </row>
    <row r="886" spans="1:11">
      <c r="A886" s="77" t="s">
        <v>461</v>
      </c>
      <c r="B886" s="77" t="s">
        <v>469</v>
      </c>
      <c r="C886" s="78">
        <v>45355.578472222223</v>
      </c>
      <c r="D886" s="77">
        <v>500</v>
      </c>
      <c r="E886" s="77" t="s">
        <v>560</v>
      </c>
      <c r="F886" s="77" t="s">
        <v>361</v>
      </c>
      <c r="G886" s="77" t="s">
        <v>561</v>
      </c>
      <c r="H886" s="77" t="s">
        <v>2520</v>
      </c>
      <c r="I886" s="77" t="s">
        <v>2521</v>
      </c>
      <c r="J886" s="77">
        <v>1000</v>
      </c>
      <c r="K886" s="77">
        <f>VLOOKUP(A886 &amp; " - " &amp; B886, 'superadmin configuration'!A:C, 2, FALSE)</f>
        <v>500</v>
      </c>
    </row>
    <row r="887" spans="1:11">
      <c r="A887" s="77" t="s">
        <v>596</v>
      </c>
      <c r="B887" s="77" t="s">
        <v>128</v>
      </c>
      <c r="C887" s="78">
        <v>45354.946527777778</v>
      </c>
      <c r="D887" s="77">
        <v>4000</v>
      </c>
      <c r="E887" s="77" t="s">
        <v>560</v>
      </c>
      <c r="F887" s="77" t="s">
        <v>361</v>
      </c>
      <c r="G887" s="77" t="s">
        <v>561</v>
      </c>
      <c r="H887" s="77" t="s">
        <v>2522</v>
      </c>
      <c r="I887" s="77" t="s">
        <v>2523</v>
      </c>
      <c r="J887" s="77" t="s">
        <v>369</v>
      </c>
      <c r="K887" s="77">
        <f>VLOOKUP(A887 &amp; " - " &amp; B887, 'superadmin configuration'!A:C, 2, FALSE)</f>
        <v>2000</v>
      </c>
    </row>
    <row r="888" spans="1:11">
      <c r="A888" s="77" t="s">
        <v>461</v>
      </c>
      <c r="B888" s="77" t="s">
        <v>462</v>
      </c>
      <c r="C888" s="78">
        <v>45354.931944444441</v>
      </c>
      <c r="D888" s="77">
        <v>1000</v>
      </c>
      <c r="E888" s="77" t="s">
        <v>560</v>
      </c>
      <c r="F888" s="77" t="s">
        <v>564</v>
      </c>
      <c r="G888" s="77" t="s">
        <v>561</v>
      </c>
      <c r="H888" s="77" t="s">
        <v>2524</v>
      </c>
      <c r="I888" s="77" t="s">
        <v>2525</v>
      </c>
      <c r="J888" s="77" t="s">
        <v>369</v>
      </c>
      <c r="K888" s="77">
        <f>VLOOKUP(A888 &amp; " - " &amp; B888, 'superadmin configuration'!A:C, 2, FALSE)</f>
        <v>750</v>
      </c>
    </row>
    <row r="889" spans="1:11">
      <c r="A889" s="77" t="s">
        <v>710</v>
      </c>
      <c r="B889" s="77" t="s">
        <v>710</v>
      </c>
      <c r="C889" s="78">
        <v>45354.854166666664</v>
      </c>
      <c r="D889" s="77">
        <v>2000</v>
      </c>
      <c r="E889" s="77" t="s">
        <v>560</v>
      </c>
      <c r="F889" s="77" t="s">
        <v>564</v>
      </c>
      <c r="G889" s="77" t="s">
        <v>561</v>
      </c>
      <c r="H889" s="77" t="s">
        <v>2526</v>
      </c>
      <c r="I889" s="77" t="s">
        <v>2527</v>
      </c>
      <c r="J889" s="77" t="s">
        <v>369</v>
      </c>
      <c r="K889" s="77">
        <f>VLOOKUP(A889 &amp; " - " &amp; B889, 'superadmin configuration'!A:C, 2, FALSE)</f>
        <v>2000</v>
      </c>
    </row>
    <row r="890" spans="1:11">
      <c r="A890" s="77" t="s">
        <v>559</v>
      </c>
      <c r="B890" s="77" t="s">
        <v>26</v>
      </c>
      <c r="C890" s="78">
        <v>45354.791666666664</v>
      </c>
      <c r="D890" s="77">
        <v>300</v>
      </c>
      <c r="E890" s="77" t="s">
        <v>560</v>
      </c>
      <c r="F890" s="77" t="s">
        <v>564</v>
      </c>
      <c r="G890" s="77" t="s">
        <v>561</v>
      </c>
      <c r="H890" s="77" t="s">
        <v>2528</v>
      </c>
      <c r="I890" s="77" t="s">
        <v>2529</v>
      </c>
      <c r="J890" s="77" t="s">
        <v>2530</v>
      </c>
      <c r="K890" s="77">
        <f>VLOOKUP(A890 &amp; " - " &amp; B890, 'superadmin configuration'!A:C, 2, FALSE)</f>
        <v>500</v>
      </c>
    </row>
    <row r="891" spans="1:11">
      <c r="A891" s="77" t="s">
        <v>381</v>
      </c>
      <c r="B891" s="77" t="s">
        <v>382</v>
      </c>
      <c r="C891" s="78">
        <v>45354.763194444444</v>
      </c>
      <c r="D891" s="77">
        <v>1000</v>
      </c>
      <c r="E891" s="77" t="s">
        <v>560</v>
      </c>
      <c r="F891" s="77" t="s">
        <v>564</v>
      </c>
      <c r="G891" s="77" t="s">
        <v>561</v>
      </c>
      <c r="H891" s="77" t="s">
        <v>2531</v>
      </c>
      <c r="I891" s="77" t="s">
        <v>2532</v>
      </c>
      <c r="J891" s="77" t="s">
        <v>369</v>
      </c>
      <c r="K891" s="77">
        <f>VLOOKUP(A891 &amp; " - " &amp; B891, 'superadmin configuration'!A:C, 2, FALSE)</f>
        <v>1500</v>
      </c>
    </row>
    <row r="892" spans="1:11">
      <c r="A892" s="77" t="s">
        <v>510</v>
      </c>
      <c r="B892" s="77" t="s">
        <v>513</v>
      </c>
      <c r="C892" s="78">
        <v>45354.597916666666</v>
      </c>
      <c r="D892" s="77">
        <v>1000</v>
      </c>
      <c r="E892" s="77" t="s">
        <v>560</v>
      </c>
      <c r="F892" s="77" t="s">
        <v>564</v>
      </c>
      <c r="G892" s="77" t="s">
        <v>561</v>
      </c>
      <c r="H892" s="77" t="s">
        <v>2533</v>
      </c>
      <c r="I892" s="77" t="s">
        <v>2534</v>
      </c>
      <c r="J892" s="77" t="s">
        <v>369</v>
      </c>
      <c r="K892" s="77">
        <f>VLOOKUP(A892 &amp; " - " &amp; B892, 'superadmin configuration'!A:C, 2, FALSE)</f>
        <v>1000</v>
      </c>
    </row>
    <row r="893" spans="1:11">
      <c r="A893" s="77" t="s">
        <v>510</v>
      </c>
      <c r="B893" s="77" t="s">
        <v>513</v>
      </c>
      <c r="C893" s="78">
        <v>45354.595138888886</v>
      </c>
      <c r="D893" s="77">
        <v>1500</v>
      </c>
      <c r="E893" s="77" t="s">
        <v>560</v>
      </c>
      <c r="F893" s="77" t="s">
        <v>564</v>
      </c>
      <c r="G893" s="77" t="s">
        <v>561</v>
      </c>
      <c r="H893" s="77" t="s">
        <v>2535</v>
      </c>
      <c r="I893" s="77" t="s">
        <v>2536</v>
      </c>
      <c r="J893" s="77" t="s">
        <v>369</v>
      </c>
      <c r="K893" s="77">
        <f>VLOOKUP(A893 &amp; " - " &amp; B893, 'superadmin configuration'!A:C, 2, FALSE)</f>
        <v>1000</v>
      </c>
    </row>
    <row r="894" spans="1:11">
      <c r="A894" s="77" t="s">
        <v>510</v>
      </c>
      <c r="B894" s="77" t="s">
        <v>513</v>
      </c>
      <c r="C894" s="78">
        <v>45354.59375</v>
      </c>
      <c r="D894" s="77">
        <v>1500</v>
      </c>
      <c r="E894" s="77" t="s">
        <v>560</v>
      </c>
      <c r="F894" s="77" t="s">
        <v>564</v>
      </c>
      <c r="G894" s="77" t="s">
        <v>561</v>
      </c>
      <c r="H894" s="77" t="s">
        <v>2537</v>
      </c>
      <c r="I894" s="77" t="s">
        <v>2538</v>
      </c>
      <c r="J894" s="77" t="s">
        <v>369</v>
      </c>
      <c r="K894" s="77">
        <f>VLOOKUP(A894 &amp; " - " &amp; B894, 'superadmin configuration'!A:C, 2, FALSE)</f>
        <v>1000</v>
      </c>
    </row>
    <row r="895" spans="1:11">
      <c r="A895" s="77" t="s">
        <v>476</v>
      </c>
      <c r="B895" s="77" t="s">
        <v>476</v>
      </c>
      <c r="C895" s="78">
        <v>45354.546527777777</v>
      </c>
      <c r="D895" s="77">
        <v>500</v>
      </c>
      <c r="E895" s="77" t="s">
        <v>560</v>
      </c>
      <c r="F895" s="77" t="s">
        <v>564</v>
      </c>
      <c r="G895" s="77" t="s">
        <v>561</v>
      </c>
      <c r="H895" s="77" t="s">
        <v>2539</v>
      </c>
      <c r="I895" s="77" t="s">
        <v>2540</v>
      </c>
      <c r="J895" s="77" t="s">
        <v>369</v>
      </c>
      <c r="K895" s="77">
        <f>VLOOKUP(A895 &amp; " - " &amp; B895, 'superadmin configuration'!A:C, 2, FALSE)</f>
        <v>500</v>
      </c>
    </row>
    <row r="896" spans="1:11">
      <c r="A896" s="77" t="s">
        <v>412</v>
      </c>
      <c r="B896" s="77" t="s">
        <v>416</v>
      </c>
      <c r="C896" s="78">
        <v>45354.531944444447</v>
      </c>
      <c r="D896" s="77">
        <v>2000</v>
      </c>
      <c r="E896" s="77" t="s">
        <v>560</v>
      </c>
      <c r="F896" s="77" t="s">
        <v>564</v>
      </c>
      <c r="G896" s="77" t="s">
        <v>561</v>
      </c>
      <c r="H896" s="77" t="s">
        <v>2541</v>
      </c>
      <c r="I896" s="77" t="s">
        <v>2542</v>
      </c>
      <c r="J896" s="77" t="s">
        <v>369</v>
      </c>
      <c r="K896" s="77">
        <f>VLOOKUP(A896 &amp; " - " &amp; B896, 'superadmin configuration'!A:C, 2, FALSE)</f>
        <v>2000</v>
      </c>
    </row>
    <row r="897" spans="1:11">
      <c r="A897" s="77" t="s">
        <v>381</v>
      </c>
      <c r="B897" s="77" t="s">
        <v>382</v>
      </c>
      <c r="C897" s="78">
        <v>45354.515277777777</v>
      </c>
      <c r="D897" s="77">
        <v>500</v>
      </c>
      <c r="E897" s="77" t="s">
        <v>560</v>
      </c>
      <c r="F897" s="77" t="s">
        <v>564</v>
      </c>
      <c r="G897" s="77" t="s">
        <v>561</v>
      </c>
      <c r="H897" s="77" t="s">
        <v>2543</v>
      </c>
      <c r="I897" s="77" t="s">
        <v>2544</v>
      </c>
      <c r="J897" s="77" t="s">
        <v>369</v>
      </c>
      <c r="K897" s="77">
        <f>VLOOKUP(A897 &amp; " - " &amp; B897, 'superadmin configuration'!A:C, 2, FALSE)</f>
        <v>1500</v>
      </c>
    </row>
    <row r="898" spans="1:11">
      <c r="A898" s="77" t="s">
        <v>510</v>
      </c>
      <c r="B898" s="77" t="s">
        <v>513</v>
      </c>
      <c r="C898" s="78">
        <v>45354.5</v>
      </c>
      <c r="D898" s="77">
        <v>500</v>
      </c>
      <c r="E898" s="77" t="s">
        <v>560</v>
      </c>
      <c r="F898" s="77" t="s">
        <v>361</v>
      </c>
      <c r="G898" s="77" t="s">
        <v>561</v>
      </c>
      <c r="H898" s="77" t="s">
        <v>2545</v>
      </c>
      <c r="I898" s="77" t="s">
        <v>2546</v>
      </c>
      <c r="J898" s="77" t="s">
        <v>369</v>
      </c>
      <c r="K898" s="77">
        <f>VLOOKUP(A898 &amp; " - " &amp; B898, 'superadmin configuration'!A:C, 2, FALSE)</f>
        <v>1000</v>
      </c>
    </row>
    <row r="899" spans="1:11">
      <c r="A899" s="77" t="s">
        <v>369</v>
      </c>
      <c r="B899" s="77" t="s">
        <v>369</v>
      </c>
      <c r="C899" s="78">
        <v>45353.877083333333</v>
      </c>
      <c r="D899" s="77">
        <v>300</v>
      </c>
      <c r="E899" s="77" t="s">
        <v>560</v>
      </c>
      <c r="F899" s="77" t="s">
        <v>564</v>
      </c>
      <c r="G899" s="77" t="s">
        <v>561</v>
      </c>
      <c r="H899" s="77" t="s">
        <v>2547</v>
      </c>
      <c r="I899" s="77" t="s">
        <v>2548</v>
      </c>
      <c r="J899" s="77" t="s">
        <v>369</v>
      </c>
      <c r="K899" s="77">
        <f>VLOOKUP(A899 &amp; " - " &amp; B899, 'superadmin configuration'!A:C, 2, FALSE)</f>
        <v>300</v>
      </c>
    </row>
    <row r="900" spans="1:11">
      <c r="A900" s="77" t="s">
        <v>412</v>
      </c>
      <c r="B900" s="77" t="s">
        <v>426</v>
      </c>
      <c r="C900" s="78">
        <v>45353.824999999997</v>
      </c>
      <c r="D900" s="77">
        <v>500</v>
      </c>
      <c r="E900" s="77" t="s">
        <v>560</v>
      </c>
      <c r="F900" s="77" t="s">
        <v>361</v>
      </c>
      <c r="G900" s="77" t="s">
        <v>561</v>
      </c>
      <c r="H900" s="77" t="s">
        <v>2549</v>
      </c>
      <c r="I900" s="77" t="s">
        <v>2550</v>
      </c>
      <c r="J900" s="77" t="s">
        <v>369</v>
      </c>
      <c r="K900" s="77">
        <f>VLOOKUP(A900 &amp; " - " &amp; B900, 'superadmin configuration'!A:C, 2, FALSE)</f>
        <v>300</v>
      </c>
    </row>
    <row r="901" spans="1:11">
      <c r="A901" s="77" t="s">
        <v>515</v>
      </c>
      <c r="B901" s="77" t="s">
        <v>516</v>
      </c>
      <c r="C901" s="78">
        <v>45353.756944444445</v>
      </c>
      <c r="D901" s="77">
        <v>1000</v>
      </c>
      <c r="E901" s="77" t="s">
        <v>560</v>
      </c>
      <c r="F901" s="77" t="s">
        <v>564</v>
      </c>
      <c r="G901" s="77" t="s">
        <v>561</v>
      </c>
      <c r="H901" s="77" t="s">
        <v>2551</v>
      </c>
      <c r="I901" s="77" t="s">
        <v>2552</v>
      </c>
      <c r="J901" s="77" t="s">
        <v>2553</v>
      </c>
      <c r="K901" s="77">
        <f>VLOOKUP(A901 &amp; " - " &amp; B901, 'superadmin configuration'!A:C, 2, FALSE)</f>
        <v>1000</v>
      </c>
    </row>
    <row r="902" spans="1:11">
      <c r="A902" s="77" t="s">
        <v>412</v>
      </c>
      <c r="B902" s="77" t="s">
        <v>426</v>
      </c>
      <c r="C902" s="78">
        <v>45353.643750000003</v>
      </c>
      <c r="D902" s="77">
        <v>300</v>
      </c>
      <c r="E902" s="77" t="s">
        <v>560</v>
      </c>
      <c r="F902" s="77" t="s">
        <v>564</v>
      </c>
      <c r="G902" s="77" t="s">
        <v>561</v>
      </c>
      <c r="H902" s="77" t="s">
        <v>2554</v>
      </c>
      <c r="I902" s="77" t="s">
        <v>2555</v>
      </c>
      <c r="J902" s="77" t="s">
        <v>369</v>
      </c>
      <c r="K902" s="77">
        <f>VLOOKUP(A902 &amp; " - " &amp; B902, 'superadmin configuration'!A:C, 2, FALSE)</f>
        <v>300</v>
      </c>
    </row>
    <row r="903" spans="1:11">
      <c r="A903" s="77" t="s">
        <v>596</v>
      </c>
      <c r="B903" s="77" t="s">
        <v>128</v>
      </c>
      <c r="C903" s="78">
        <v>45353.637499999997</v>
      </c>
      <c r="D903" s="77">
        <v>2000</v>
      </c>
      <c r="E903" s="77" t="s">
        <v>560</v>
      </c>
      <c r="F903" s="77" t="s">
        <v>361</v>
      </c>
      <c r="G903" s="77" t="s">
        <v>561</v>
      </c>
      <c r="H903" s="77" t="s">
        <v>2556</v>
      </c>
      <c r="I903" s="77" t="s">
        <v>2557</v>
      </c>
      <c r="J903" s="77" t="s">
        <v>1978</v>
      </c>
      <c r="K903" s="77">
        <f>VLOOKUP(A903 &amp; " - " &amp; B903, 'superadmin configuration'!A:C, 2, FALSE)</f>
        <v>2000</v>
      </c>
    </row>
    <row r="904" spans="1:11">
      <c r="A904" s="77" t="s">
        <v>510</v>
      </c>
      <c r="B904" s="77" t="s">
        <v>513</v>
      </c>
      <c r="C904" s="78">
        <v>45353.62777777778</v>
      </c>
      <c r="D904" s="77">
        <v>1000</v>
      </c>
      <c r="E904" s="77" t="s">
        <v>560</v>
      </c>
      <c r="F904" s="77" t="s">
        <v>361</v>
      </c>
      <c r="G904" s="77" t="s">
        <v>561</v>
      </c>
      <c r="H904" s="77" t="s">
        <v>2558</v>
      </c>
      <c r="I904" s="77" t="s">
        <v>2559</v>
      </c>
      <c r="J904" s="77" t="s">
        <v>369</v>
      </c>
      <c r="K904" s="77">
        <f>VLOOKUP(A904 &amp; " - " &amp; B904, 'superadmin configuration'!A:C, 2, FALSE)</f>
        <v>1000</v>
      </c>
    </row>
    <row r="905" spans="1:11">
      <c r="A905" s="77" t="s">
        <v>510</v>
      </c>
      <c r="B905" s="77" t="s">
        <v>513</v>
      </c>
      <c r="C905" s="78">
        <v>45353.611111111109</v>
      </c>
      <c r="D905" s="77">
        <v>1500</v>
      </c>
      <c r="E905" s="77" t="s">
        <v>560</v>
      </c>
      <c r="F905" s="77" t="s">
        <v>564</v>
      </c>
      <c r="G905" s="77" t="s">
        <v>561</v>
      </c>
      <c r="H905" s="77" t="s">
        <v>2560</v>
      </c>
      <c r="I905" s="77" t="s">
        <v>2561</v>
      </c>
      <c r="J905" s="77" t="s">
        <v>369</v>
      </c>
      <c r="K905" s="77">
        <f>VLOOKUP(A905 &amp; " - " &amp; B905, 'superadmin configuration'!A:C, 2, FALSE)</f>
        <v>1000</v>
      </c>
    </row>
    <row r="906" spans="1:11">
      <c r="A906" s="77" t="s">
        <v>369</v>
      </c>
      <c r="B906" s="77" t="s">
        <v>369</v>
      </c>
      <c r="C906" s="78">
        <v>45353.554166666669</v>
      </c>
      <c r="D906" s="77">
        <v>200</v>
      </c>
      <c r="E906" s="77" t="s">
        <v>560</v>
      </c>
      <c r="F906" s="77" t="s">
        <v>564</v>
      </c>
      <c r="G906" s="77" t="s">
        <v>561</v>
      </c>
      <c r="H906" s="77" t="s">
        <v>2562</v>
      </c>
      <c r="I906" s="77" t="s">
        <v>2563</v>
      </c>
      <c r="J906" s="77" t="s">
        <v>369</v>
      </c>
      <c r="K906" s="77">
        <f>VLOOKUP(A906 &amp; " - " &amp; B906, 'superadmin configuration'!A:C, 2, FALSE)</f>
        <v>300</v>
      </c>
    </row>
    <row r="907" spans="1:11">
      <c r="A907" s="77" t="s">
        <v>386</v>
      </c>
      <c r="B907" s="77" t="s">
        <v>387</v>
      </c>
      <c r="C907" s="78">
        <v>45352.989583333336</v>
      </c>
      <c r="D907" s="77">
        <v>500</v>
      </c>
      <c r="E907" s="77" t="s">
        <v>560</v>
      </c>
      <c r="F907" s="77" t="s">
        <v>564</v>
      </c>
      <c r="G907" s="77" t="s">
        <v>561</v>
      </c>
      <c r="H907" s="77" t="s">
        <v>2564</v>
      </c>
      <c r="I907" s="77" t="s">
        <v>2565</v>
      </c>
      <c r="J907" s="77" t="s">
        <v>369</v>
      </c>
      <c r="K907" s="77">
        <f>VLOOKUP(A907 &amp; " - " &amp; B907, 'superadmin configuration'!A:C, 2, FALSE)</f>
        <v>1000</v>
      </c>
    </row>
    <row r="908" spans="1:11">
      <c r="A908" s="77" t="s">
        <v>381</v>
      </c>
      <c r="B908" s="77" t="s">
        <v>382</v>
      </c>
      <c r="C908" s="78">
        <v>45352.908333333333</v>
      </c>
      <c r="D908" s="77">
        <v>2000</v>
      </c>
      <c r="E908" s="77" t="s">
        <v>560</v>
      </c>
      <c r="F908" s="77" t="s">
        <v>361</v>
      </c>
      <c r="G908" s="77" t="s">
        <v>561</v>
      </c>
      <c r="H908" s="77" t="s">
        <v>2566</v>
      </c>
      <c r="I908" s="77" t="s">
        <v>2567</v>
      </c>
      <c r="J908" s="77" t="s">
        <v>369</v>
      </c>
      <c r="K908" s="77">
        <f>VLOOKUP(A908 &amp; " - " &amp; B908, 'superadmin configuration'!A:C, 2, FALSE)</f>
        <v>1500</v>
      </c>
    </row>
    <row r="909" spans="1:11">
      <c r="A909" s="77" t="s">
        <v>515</v>
      </c>
      <c r="B909" s="77" t="s">
        <v>516</v>
      </c>
      <c r="C909" s="78">
        <v>45352.853472222225</v>
      </c>
      <c r="D909" s="77">
        <v>300</v>
      </c>
      <c r="E909" s="77" t="s">
        <v>560</v>
      </c>
      <c r="F909" s="77" t="s">
        <v>564</v>
      </c>
      <c r="G909" s="77" t="s">
        <v>561</v>
      </c>
      <c r="H909" s="77" t="s">
        <v>2568</v>
      </c>
      <c r="I909" s="77" t="s">
        <v>2569</v>
      </c>
      <c r="J909" s="77" t="s">
        <v>369</v>
      </c>
      <c r="K909" s="77">
        <f>VLOOKUP(A909 &amp; " - " &amp; B909, 'superadmin configuration'!A:C, 2, FALSE)</f>
        <v>1000</v>
      </c>
    </row>
    <row r="910" spans="1:11">
      <c r="A910" s="77" t="s">
        <v>412</v>
      </c>
      <c r="B910" s="77" t="s">
        <v>1327</v>
      </c>
      <c r="C910" s="78">
        <v>45352.842361111114</v>
      </c>
      <c r="D910" s="77">
        <v>500</v>
      </c>
      <c r="E910" s="77" t="s">
        <v>560</v>
      </c>
      <c r="F910" s="77" t="s">
        <v>564</v>
      </c>
      <c r="G910" s="77" t="s">
        <v>561</v>
      </c>
      <c r="H910" s="77" t="s">
        <v>2570</v>
      </c>
      <c r="I910" s="77" t="s">
        <v>2571</v>
      </c>
      <c r="J910" s="77" t="s">
        <v>369</v>
      </c>
      <c r="K910" s="77">
        <f>VLOOKUP(A910 &amp; " - " &amp; B910, 'superadmin configuration'!A:C, 2, FALSE)</f>
        <v>300</v>
      </c>
    </row>
    <row r="911" spans="1:11">
      <c r="A911" s="77" t="s">
        <v>461</v>
      </c>
      <c r="B911" s="77" t="s">
        <v>469</v>
      </c>
      <c r="C911" s="78">
        <v>45352.819444444445</v>
      </c>
      <c r="D911" s="77">
        <v>500</v>
      </c>
      <c r="E911" s="77" t="s">
        <v>560</v>
      </c>
      <c r="F911" s="77" t="s">
        <v>361</v>
      </c>
      <c r="G911" s="77" t="s">
        <v>561</v>
      </c>
      <c r="H911" s="77" t="s">
        <v>2572</v>
      </c>
      <c r="I911" s="77" t="s">
        <v>2573</v>
      </c>
      <c r="J911" s="77" t="s">
        <v>369</v>
      </c>
      <c r="K911" s="77">
        <f>VLOOKUP(A911 &amp; " - " &amp; B911, 'superadmin configuration'!A:C, 2, FALSE)</f>
        <v>500</v>
      </c>
    </row>
    <row r="912" spans="1:11">
      <c r="A912" s="77" t="s">
        <v>412</v>
      </c>
      <c r="B912" s="77" t="s">
        <v>426</v>
      </c>
      <c r="C912" s="78">
        <v>45352.774305555555</v>
      </c>
      <c r="D912" s="77">
        <v>500</v>
      </c>
      <c r="E912" s="77" t="s">
        <v>560</v>
      </c>
      <c r="F912" s="77" t="s">
        <v>361</v>
      </c>
      <c r="G912" s="77" t="s">
        <v>561</v>
      </c>
      <c r="H912" s="77" t="s">
        <v>2574</v>
      </c>
      <c r="I912" s="77" t="s">
        <v>2575</v>
      </c>
      <c r="J912" s="77" t="s">
        <v>786</v>
      </c>
      <c r="K912" s="77">
        <f>VLOOKUP(A912 &amp; " - " &amp; B912, 'superadmin configuration'!A:C, 2, FALSE)</f>
        <v>300</v>
      </c>
    </row>
    <row r="913" spans="1:11">
      <c r="A913" s="77" t="s">
        <v>412</v>
      </c>
      <c r="B913" s="77" t="s">
        <v>418</v>
      </c>
      <c r="C913" s="78">
        <v>45352.685416666667</v>
      </c>
      <c r="D913" s="77">
        <v>300</v>
      </c>
      <c r="E913" s="77" t="s">
        <v>560</v>
      </c>
      <c r="F913" s="77" t="s">
        <v>361</v>
      </c>
      <c r="G913" s="77" t="s">
        <v>614</v>
      </c>
      <c r="H913" s="77" t="s">
        <v>2576</v>
      </c>
      <c r="I913" s="77" t="s">
        <v>616</v>
      </c>
      <c r="J913" s="77" t="s">
        <v>369</v>
      </c>
      <c r="K913" s="77">
        <f>VLOOKUP(A913 &amp; " - " &amp; B913, 'superadmin configuration'!A:C, 2, FALSE)</f>
        <v>300</v>
      </c>
    </row>
    <row r="914" spans="1:11">
      <c r="A914" s="77" t="s">
        <v>559</v>
      </c>
      <c r="B914" s="77" t="s">
        <v>231</v>
      </c>
      <c r="C914" s="78">
        <v>45352.659722222219</v>
      </c>
      <c r="D914" s="77">
        <v>100</v>
      </c>
      <c r="E914" s="77" t="s">
        <v>560</v>
      </c>
      <c r="F914" s="77" t="s">
        <v>361</v>
      </c>
      <c r="G914" s="77" t="s">
        <v>614</v>
      </c>
      <c r="H914" s="77" t="s">
        <v>2577</v>
      </c>
      <c r="I914" s="77" t="s">
        <v>616</v>
      </c>
      <c r="J914" s="77" t="s">
        <v>2578</v>
      </c>
      <c r="K914" s="77">
        <f>VLOOKUP(A914 &amp; " - " &amp; B914, 'superadmin configuration'!A:C, 2, FALSE)</f>
        <v>500</v>
      </c>
    </row>
    <row r="915" spans="1:11">
      <c r="A915" s="77" t="s">
        <v>559</v>
      </c>
      <c r="B915" s="77" t="s">
        <v>206</v>
      </c>
      <c r="C915" s="78">
        <v>45352.644444444442</v>
      </c>
      <c r="D915" s="77">
        <v>500</v>
      </c>
      <c r="E915" s="77" t="s">
        <v>560</v>
      </c>
      <c r="F915" s="77" t="s">
        <v>361</v>
      </c>
      <c r="G915" s="77" t="s">
        <v>561</v>
      </c>
      <c r="H915" s="77" t="s">
        <v>2579</v>
      </c>
      <c r="I915" s="77" t="s">
        <v>2580</v>
      </c>
      <c r="J915" s="77" t="s">
        <v>369</v>
      </c>
      <c r="K915" s="77">
        <f>VLOOKUP(A915 &amp; " - " &amp; B915, 'superadmin configuration'!A:C, 2, FALSE)</f>
        <v>500</v>
      </c>
    </row>
    <row r="916" spans="1:11">
      <c r="A916" s="77" t="s">
        <v>476</v>
      </c>
      <c r="B916" s="77" t="s">
        <v>476</v>
      </c>
      <c r="C916" s="78">
        <v>45352.597916666666</v>
      </c>
      <c r="D916" s="77">
        <v>500</v>
      </c>
      <c r="E916" s="77" t="s">
        <v>560</v>
      </c>
      <c r="F916" s="77" t="s">
        <v>361</v>
      </c>
      <c r="G916" s="77" t="s">
        <v>561</v>
      </c>
      <c r="H916" s="77" t="s">
        <v>2581</v>
      </c>
      <c r="I916" s="77" t="s">
        <v>2582</v>
      </c>
      <c r="J916" s="77" t="s">
        <v>369</v>
      </c>
      <c r="K916" s="77">
        <f>VLOOKUP(A916 &amp; " - " &amp; B916, 'superadmin configuration'!A:C, 2, FALSE)</f>
        <v>500</v>
      </c>
    </row>
    <row r="917" spans="1:11">
      <c r="A917" s="77" t="s">
        <v>515</v>
      </c>
      <c r="B917" s="77" t="s">
        <v>516</v>
      </c>
      <c r="C917" s="78">
        <v>45352.586111111108</v>
      </c>
      <c r="D917" s="77">
        <v>500</v>
      </c>
      <c r="E917" s="77" t="s">
        <v>560</v>
      </c>
      <c r="F917" s="77" t="s">
        <v>564</v>
      </c>
      <c r="G917" s="77" t="s">
        <v>561</v>
      </c>
      <c r="H917" s="77" t="s">
        <v>2583</v>
      </c>
      <c r="I917" s="77" t="s">
        <v>2584</v>
      </c>
      <c r="J917" s="77" t="s">
        <v>369</v>
      </c>
      <c r="K917" s="77">
        <f>VLOOKUP(A917 &amp; " - " &amp; B917, 'superadmin configuration'!A:C, 2, FALSE)</f>
        <v>1000</v>
      </c>
    </row>
    <row r="918" spans="1:11">
      <c r="A918" s="77" t="s">
        <v>461</v>
      </c>
      <c r="B918" s="77" t="s">
        <v>462</v>
      </c>
      <c r="C918" s="78">
        <v>45352.550694444442</v>
      </c>
      <c r="D918" s="77">
        <v>500</v>
      </c>
      <c r="E918" s="77" t="s">
        <v>560</v>
      </c>
      <c r="F918" s="77" t="s">
        <v>361</v>
      </c>
      <c r="G918" s="77" t="s">
        <v>561</v>
      </c>
      <c r="H918" s="77" t="s">
        <v>2585</v>
      </c>
      <c r="I918" s="77" t="s">
        <v>2586</v>
      </c>
      <c r="J918" s="77" t="s">
        <v>2587</v>
      </c>
      <c r="K918" s="77">
        <f>VLOOKUP(A918 &amp; " - " &amp; B918, 'superadmin configuration'!A:C, 2, FALSE)</f>
        <v>750</v>
      </c>
    </row>
    <row r="919" spans="1:11">
      <c r="A919" s="77" t="s">
        <v>2255</v>
      </c>
      <c r="B919" s="77" t="s">
        <v>2019</v>
      </c>
      <c r="C919" s="78">
        <v>45352.030555555553</v>
      </c>
      <c r="D919" s="77">
        <v>100</v>
      </c>
      <c r="E919" s="77" t="s">
        <v>560</v>
      </c>
      <c r="F919" s="77" t="s">
        <v>361</v>
      </c>
      <c r="G919" s="77" t="s">
        <v>561</v>
      </c>
      <c r="H919" s="77" t="s">
        <v>2588</v>
      </c>
      <c r="I919" s="77" t="s">
        <v>2589</v>
      </c>
      <c r="J919" s="77" t="s">
        <v>369</v>
      </c>
      <c r="K919" s="77">
        <f>VLOOKUP(A919 &amp; " - " &amp; B919, 'superadmin configuration'!A:C, 2, FALSE)</f>
        <v>1000</v>
      </c>
    </row>
    <row r="920" spans="1:11">
      <c r="A920" s="77" t="s">
        <v>596</v>
      </c>
      <c r="B920" s="77" t="s">
        <v>128</v>
      </c>
      <c r="C920" s="78">
        <v>45351.929166666669</v>
      </c>
      <c r="D920" s="77">
        <v>2000</v>
      </c>
      <c r="E920" s="77" t="s">
        <v>560</v>
      </c>
      <c r="F920" s="77" t="s">
        <v>564</v>
      </c>
      <c r="G920" s="77" t="s">
        <v>561</v>
      </c>
      <c r="H920" s="77" t="s">
        <v>2590</v>
      </c>
      <c r="I920" s="77" t="s">
        <v>2591</v>
      </c>
      <c r="J920" s="77">
        <v>2000</v>
      </c>
      <c r="K920" s="77">
        <f>VLOOKUP(A920 &amp; " - " &amp; B920, 'superadmin configuration'!A:C, 2, FALSE)</f>
        <v>2000</v>
      </c>
    </row>
    <row r="921" spans="1:11">
      <c r="A921" s="77" t="s">
        <v>1335</v>
      </c>
      <c r="B921" s="77" t="s">
        <v>115</v>
      </c>
      <c r="C921" s="78">
        <v>45351.871527777781</v>
      </c>
      <c r="D921" s="77">
        <v>300</v>
      </c>
      <c r="E921" s="77" t="s">
        <v>560</v>
      </c>
      <c r="F921" s="77" t="s">
        <v>361</v>
      </c>
      <c r="G921" s="77" t="s">
        <v>561</v>
      </c>
      <c r="H921" s="77" t="s">
        <v>2592</v>
      </c>
      <c r="I921" s="77" t="s">
        <v>2593</v>
      </c>
      <c r="J921" s="77" t="s">
        <v>2594</v>
      </c>
      <c r="K921" s="77">
        <f>VLOOKUP(A921 &amp; " - " &amp; B921, 'superadmin configuration'!A:C, 2, FALSE)</f>
        <v>500</v>
      </c>
    </row>
    <row r="922" spans="1:11">
      <c r="A922" s="77" t="s">
        <v>461</v>
      </c>
      <c r="B922" s="77" t="s">
        <v>461</v>
      </c>
      <c r="C922" s="78">
        <v>45351.636111111111</v>
      </c>
      <c r="D922" s="77">
        <v>500</v>
      </c>
      <c r="E922" s="77" t="s">
        <v>560</v>
      </c>
      <c r="F922" s="77" t="s">
        <v>361</v>
      </c>
      <c r="G922" s="77" t="s">
        <v>561</v>
      </c>
      <c r="H922" s="77" t="s">
        <v>2595</v>
      </c>
      <c r="I922" s="77" t="s">
        <v>2596</v>
      </c>
      <c r="J922" s="77" t="s">
        <v>369</v>
      </c>
      <c r="K922" s="77">
        <f>VLOOKUP(A922 &amp; " - " &amp; B922, 'superadmin configuration'!A:C, 2, FALSE)</f>
        <v>500</v>
      </c>
    </row>
    <row r="923" spans="1:11">
      <c r="A923" s="77" t="s">
        <v>386</v>
      </c>
      <c r="B923" s="77" t="s">
        <v>387</v>
      </c>
      <c r="C923" s="78">
        <v>45351.582638888889</v>
      </c>
      <c r="D923" s="77">
        <v>1000</v>
      </c>
      <c r="E923" s="77" t="s">
        <v>560</v>
      </c>
      <c r="F923" s="77" t="s">
        <v>361</v>
      </c>
      <c r="G923" s="77" t="s">
        <v>561</v>
      </c>
      <c r="H923" s="77" t="s">
        <v>2597</v>
      </c>
      <c r="I923" s="77" t="s">
        <v>2598</v>
      </c>
      <c r="J923" s="77" t="s">
        <v>369</v>
      </c>
      <c r="K923" s="77">
        <f>VLOOKUP(A923 &amp; " - " &amp; B923, 'superadmin configuration'!A:C, 2, FALSE)</f>
        <v>1000</v>
      </c>
    </row>
    <row r="924" spans="1:11">
      <c r="A924" s="77" t="s">
        <v>515</v>
      </c>
      <c r="B924" s="77" t="s">
        <v>516</v>
      </c>
      <c r="C924" s="78">
        <v>45350.961111111108</v>
      </c>
      <c r="D924" s="77">
        <v>1000</v>
      </c>
      <c r="E924" s="77" t="s">
        <v>560</v>
      </c>
      <c r="F924" s="77" t="s">
        <v>361</v>
      </c>
      <c r="G924" s="77" t="s">
        <v>561</v>
      </c>
      <c r="H924" s="77" t="s">
        <v>2599</v>
      </c>
      <c r="I924" s="77" t="s">
        <v>2600</v>
      </c>
      <c r="J924" s="77" t="s">
        <v>369</v>
      </c>
      <c r="K924" s="77">
        <f>VLOOKUP(A924 &amp; " - " &amp; B924, 'superadmin configuration'!A:C, 2, FALSE)</f>
        <v>1000</v>
      </c>
    </row>
    <row r="925" spans="1:11">
      <c r="A925" s="77" t="s">
        <v>622</v>
      </c>
      <c r="B925" s="77" t="s">
        <v>623</v>
      </c>
      <c r="C925" s="78">
        <v>45350.696527777778</v>
      </c>
      <c r="D925" s="77">
        <v>100</v>
      </c>
      <c r="E925" s="77" t="s">
        <v>560</v>
      </c>
      <c r="F925" s="77" t="s">
        <v>361</v>
      </c>
      <c r="G925" s="77" t="s">
        <v>561</v>
      </c>
      <c r="H925" s="77" t="s">
        <v>2601</v>
      </c>
      <c r="I925" s="77" t="s">
        <v>2602</v>
      </c>
      <c r="J925" s="77" t="s">
        <v>617</v>
      </c>
      <c r="K925" s="77">
        <f>VLOOKUP(A925 &amp; " - " &amp; B925, 'superadmin configuration'!A:C, 2, FALSE)</f>
        <v>500</v>
      </c>
    </row>
    <row r="926" spans="1:11">
      <c r="A926" s="77" t="s">
        <v>559</v>
      </c>
      <c r="B926" s="77" t="s">
        <v>206</v>
      </c>
      <c r="C926" s="78">
        <v>45350.620833333334</v>
      </c>
      <c r="D926" s="77">
        <v>500</v>
      </c>
      <c r="E926" s="77" t="s">
        <v>560</v>
      </c>
      <c r="F926" s="77" t="s">
        <v>361</v>
      </c>
      <c r="G926" s="77" t="s">
        <v>561</v>
      </c>
      <c r="H926" s="77" t="s">
        <v>2603</v>
      </c>
      <c r="I926" s="77" t="s">
        <v>2604</v>
      </c>
      <c r="J926" s="77" t="s">
        <v>369</v>
      </c>
      <c r="K926" s="77">
        <f>VLOOKUP(A926 &amp; " - " &amp; B926, 'superadmin configuration'!A:C, 2, FALSE)</f>
        <v>500</v>
      </c>
    </row>
    <row r="927" spans="1:11">
      <c r="A927" s="77" t="s">
        <v>622</v>
      </c>
      <c r="B927" s="77" t="s">
        <v>623</v>
      </c>
      <c r="C927" s="78">
        <v>45350.612500000003</v>
      </c>
      <c r="D927" s="77">
        <v>1000</v>
      </c>
      <c r="E927" s="77" t="s">
        <v>560</v>
      </c>
      <c r="F927" s="77" t="s">
        <v>361</v>
      </c>
      <c r="G927" s="77" t="s">
        <v>561</v>
      </c>
      <c r="H927" s="77" t="s">
        <v>2605</v>
      </c>
      <c r="I927" s="77" t="s">
        <v>2606</v>
      </c>
      <c r="J927" s="77" t="s">
        <v>2607</v>
      </c>
      <c r="K927" s="77">
        <f>VLOOKUP(A927 &amp; " - " &amp; B927, 'superadmin configuration'!A:C, 2, FALSE)</f>
        <v>500</v>
      </c>
    </row>
    <row r="928" spans="1:11">
      <c r="A928" s="77" t="s">
        <v>476</v>
      </c>
      <c r="B928" s="77" t="s">
        <v>476</v>
      </c>
      <c r="C928" s="78">
        <v>45350.606249999997</v>
      </c>
      <c r="D928" s="77">
        <v>500</v>
      </c>
      <c r="E928" s="77" t="s">
        <v>560</v>
      </c>
      <c r="F928" s="77" t="s">
        <v>361</v>
      </c>
      <c r="G928" s="77" t="s">
        <v>561</v>
      </c>
      <c r="H928" s="77" t="s">
        <v>2608</v>
      </c>
      <c r="I928" s="77" t="s">
        <v>2609</v>
      </c>
      <c r="J928" s="77" t="s">
        <v>369</v>
      </c>
      <c r="K928" s="77">
        <f>VLOOKUP(A928 &amp; " - " &amp; B928, 'superadmin configuration'!A:C, 2, FALSE)</f>
        <v>500</v>
      </c>
    </row>
    <row r="929" spans="1:11">
      <c r="A929" s="77" t="s">
        <v>369</v>
      </c>
      <c r="B929" s="77" t="s">
        <v>369</v>
      </c>
      <c r="C929" s="78">
        <v>45350.59652777778</v>
      </c>
      <c r="D929" s="77">
        <v>300</v>
      </c>
      <c r="E929" s="77" t="s">
        <v>560</v>
      </c>
      <c r="F929" s="77" t="s">
        <v>361</v>
      </c>
      <c r="G929" s="77" t="s">
        <v>561</v>
      </c>
      <c r="H929" s="77" t="s">
        <v>2610</v>
      </c>
      <c r="I929" s="77" t="s">
        <v>2611</v>
      </c>
      <c r="J929" s="77" t="s">
        <v>369</v>
      </c>
      <c r="K929" s="77">
        <f>VLOOKUP(A929 &amp; " - " &amp; B929, 'superadmin configuration'!A:C, 2, FALSE)</f>
        <v>300</v>
      </c>
    </row>
    <row r="930" spans="1:11">
      <c r="A930" s="77" t="s">
        <v>369</v>
      </c>
      <c r="B930" s="77" t="s">
        <v>369</v>
      </c>
      <c r="C930" s="78">
        <v>45350.592361111114</v>
      </c>
      <c r="D930" s="77">
        <v>300</v>
      </c>
      <c r="E930" s="77" t="s">
        <v>560</v>
      </c>
      <c r="F930" s="77" t="s">
        <v>361</v>
      </c>
      <c r="G930" s="77" t="s">
        <v>561</v>
      </c>
      <c r="H930" s="77" t="s">
        <v>2612</v>
      </c>
      <c r="I930" s="77" t="s">
        <v>2613</v>
      </c>
      <c r="J930" s="77" t="s">
        <v>369</v>
      </c>
      <c r="K930" s="77">
        <f>VLOOKUP(A930 &amp; " - " &amp; B930, 'superadmin configuration'!A:C, 2, FALSE)</f>
        <v>300</v>
      </c>
    </row>
    <row r="931" spans="1:11">
      <c r="A931" s="77" t="s">
        <v>369</v>
      </c>
      <c r="B931" s="77" t="s">
        <v>369</v>
      </c>
      <c r="C931" s="78">
        <v>45350.591666666667</v>
      </c>
      <c r="D931" s="77">
        <v>300</v>
      </c>
      <c r="E931" s="77" t="s">
        <v>560</v>
      </c>
      <c r="F931" s="77" t="s">
        <v>361</v>
      </c>
      <c r="G931" s="77" t="s">
        <v>561</v>
      </c>
      <c r="H931" s="77" t="s">
        <v>2614</v>
      </c>
      <c r="I931" s="77" t="s">
        <v>2615</v>
      </c>
      <c r="J931" s="77" t="s">
        <v>617</v>
      </c>
      <c r="K931" s="77">
        <f>VLOOKUP(A931 &amp; " - " &amp; B931, 'superadmin configuration'!A:C, 2, FALSE)</f>
        <v>300</v>
      </c>
    </row>
    <row r="932" spans="1:11">
      <c r="A932" s="77" t="s">
        <v>369</v>
      </c>
      <c r="B932" s="77" t="s">
        <v>369</v>
      </c>
      <c r="C932" s="78">
        <v>45350.590277777781</v>
      </c>
      <c r="D932" s="77">
        <v>300</v>
      </c>
      <c r="E932" s="77" t="s">
        <v>560</v>
      </c>
      <c r="F932" s="77" t="s">
        <v>564</v>
      </c>
      <c r="G932" s="77" t="s">
        <v>561</v>
      </c>
      <c r="H932" s="77" t="s">
        <v>2616</v>
      </c>
      <c r="I932" s="77" t="s">
        <v>2617</v>
      </c>
      <c r="J932" s="77" t="s">
        <v>617</v>
      </c>
      <c r="K932" s="77">
        <f>VLOOKUP(A932 &amp; " - " &amp; B932, 'superadmin configuration'!A:C, 2, FALSE)</f>
        <v>300</v>
      </c>
    </row>
    <row r="933" spans="1:11">
      <c r="A933" s="77" t="s">
        <v>369</v>
      </c>
      <c r="B933" s="77" t="s">
        <v>369</v>
      </c>
      <c r="C933" s="78">
        <v>45350.428472222222</v>
      </c>
      <c r="D933" s="77">
        <v>1000</v>
      </c>
      <c r="E933" s="77" t="s">
        <v>560</v>
      </c>
      <c r="F933" s="77" t="s">
        <v>564</v>
      </c>
      <c r="G933" s="77" t="s">
        <v>561</v>
      </c>
      <c r="H933" s="77" t="s">
        <v>2618</v>
      </c>
      <c r="I933" s="77" t="s">
        <v>2619</v>
      </c>
      <c r="J933" s="77" t="s">
        <v>369</v>
      </c>
      <c r="K933" s="77">
        <f>VLOOKUP(A933 &amp; " - " &amp; B933, 'superadmin configuration'!A:C, 2, FALSE)</f>
        <v>300</v>
      </c>
    </row>
    <row r="934" spans="1:11">
      <c r="A934" s="77" t="s">
        <v>386</v>
      </c>
      <c r="B934" s="77" t="s">
        <v>387</v>
      </c>
      <c r="C934" s="78">
        <v>45349.951388888891</v>
      </c>
      <c r="D934" s="77">
        <v>1000</v>
      </c>
      <c r="E934" s="77" t="s">
        <v>560</v>
      </c>
      <c r="F934" s="77" t="s">
        <v>564</v>
      </c>
      <c r="G934" s="77" t="s">
        <v>561</v>
      </c>
      <c r="H934" s="77" t="s">
        <v>2620</v>
      </c>
      <c r="I934" s="77" t="s">
        <v>2621</v>
      </c>
      <c r="J934" s="77" t="s">
        <v>369</v>
      </c>
      <c r="K934" s="77">
        <f>VLOOKUP(A934 &amp; " - " &amp; B934, 'superadmin configuration'!A:C, 2, FALSE)</f>
        <v>1000</v>
      </c>
    </row>
    <row r="935" spans="1:11">
      <c r="A935" s="77" t="s">
        <v>379</v>
      </c>
      <c r="B935" s="77" t="s">
        <v>379</v>
      </c>
      <c r="C935" s="78">
        <v>45349.92291666667</v>
      </c>
      <c r="D935" s="77">
        <v>300</v>
      </c>
      <c r="E935" s="77" t="s">
        <v>560</v>
      </c>
      <c r="F935" s="77" t="s">
        <v>361</v>
      </c>
      <c r="G935" s="77" t="s">
        <v>561</v>
      </c>
      <c r="H935" s="77" t="s">
        <v>2622</v>
      </c>
      <c r="I935" s="77" t="s">
        <v>2623</v>
      </c>
      <c r="J935" s="77" t="s">
        <v>369</v>
      </c>
      <c r="K935" s="77">
        <f>VLOOKUP(A935 &amp; " - " &amp; B935, 'superadmin configuration'!A:C, 2, FALSE)</f>
        <v>1000</v>
      </c>
    </row>
    <row r="936" spans="1:11">
      <c r="A936" s="77" t="s">
        <v>476</v>
      </c>
      <c r="B936" s="77" t="s">
        <v>476</v>
      </c>
      <c r="C936" s="78">
        <v>45349.882638888892</v>
      </c>
      <c r="D936" s="77">
        <v>300</v>
      </c>
      <c r="E936" s="77" t="s">
        <v>560</v>
      </c>
      <c r="F936" s="77" t="s">
        <v>361</v>
      </c>
      <c r="G936" s="77" t="s">
        <v>561</v>
      </c>
      <c r="H936" s="77" t="s">
        <v>2624</v>
      </c>
      <c r="I936" s="77" t="s">
        <v>2625</v>
      </c>
      <c r="J936" s="77" t="s">
        <v>723</v>
      </c>
      <c r="K936" s="77">
        <f>VLOOKUP(A936 &amp; " - " &amp; B936, 'superadmin configuration'!A:C, 2, FALSE)</f>
        <v>500</v>
      </c>
    </row>
    <row r="937" spans="1:11">
      <c r="A937" s="77" t="s">
        <v>476</v>
      </c>
      <c r="B937" s="77" t="s">
        <v>476</v>
      </c>
      <c r="C937" s="78">
        <v>45349.880555555559</v>
      </c>
      <c r="D937" s="77">
        <v>300</v>
      </c>
      <c r="E937" s="77" t="s">
        <v>560</v>
      </c>
      <c r="F937" s="77" t="s">
        <v>564</v>
      </c>
      <c r="G937" s="77" t="s">
        <v>561</v>
      </c>
      <c r="H937" s="77" t="s">
        <v>2626</v>
      </c>
      <c r="I937" s="77" t="s">
        <v>2627</v>
      </c>
      <c r="J937" s="77" t="s">
        <v>2628</v>
      </c>
      <c r="K937" s="77">
        <f>VLOOKUP(A937 &amp; " - " &amp; B937, 'superadmin configuration'!A:C, 2, FALSE)</f>
        <v>500</v>
      </c>
    </row>
    <row r="938" spans="1:11">
      <c r="A938" s="77" t="s">
        <v>476</v>
      </c>
      <c r="B938" s="77" t="s">
        <v>476</v>
      </c>
      <c r="C938" s="78">
        <v>45349.879861111112</v>
      </c>
      <c r="D938" s="77">
        <v>500</v>
      </c>
      <c r="E938" s="77" t="s">
        <v>560</v>
      </c>
      <c r="F938" s="77" t="s">
        <v>361</v>
      </c>
      <c r="G938" s="77" t="s">
        <v>561</v>
      </c>
      <c r="H938" s="77" t="s">
        <v>2629</v>
      </c>
      <c r="I938" s="77" t="s">
        <v>2630</v>
      </c>
      <c r="J938" s="77" t="s">
        <v>369</v>
      </c>
      <c r="K938" s="77">
        <f>VLOOKUP(A938 &amp; " - " &amp; B938, 'superadmin configuration'!A:C, 2, FALSE)</f>
        <v>500</v>
      </c>
    </row>
    <row r="939" spans="1:11">
      <c r="A939" s="77" t="s">
        <v>826</v>
      </c>
      <c r="B939" s="77" t="s">
        <v>1648</v>
      </c>
      <c r="C939" s="78">
        <v>45349.845138888886</v>
      </c>
      <c r="D939" s="77">
        <v>100</v>
      </c>
      <c r="E939" s="77" t="s">
        <v>560</v>
      </c>
      <c r="F939" s="77" t="s">
        <v>564</v>
      </c>
      <c r="G939" s="77" t="s">
        <v>561</v>
      </c>
      <c r="H939" s="77" t="s">
        <v>2631</v>
      </c>
      <c r="I939" s="77" t="s">
        <v>2632</v>
      </c>
      <c r="J939" s="77" t="s">
        <v>369</v>
      </c>
      <c r="K939" s="77">
        <f>VLOOKUP(A939 &amp; " - " &amp; B939, 'superadmin configuration'!A:C, 2, FALSE)</f>
        <v>750</v>
      </c>
    </row>
    <row r="940" spans="1:11">
      <c r="A940" s="77" t="s">
        <v>559</v>
      </c>
      <c r="B940" s="77" t="s">
        <v>26</v>
      </c>
      <c r="C940" s="78">
        <v>45349.818055555559</v>
      </c>
      <c r="D940" s="77">
        <v>500</v>
      </c>
      <c r="E940" s="77" t="s">
        <v>560</v>
      </c>
      <c r="F940" s="77" t="s">
        <v>564</v>
      </c>
      <c r="G940" s="77" t="s">
        <v>561</v>
      </c>
      <c r="H940" s="77" t="s">
        <v>2633</v>
      </c>
      <c r="I940" s="77" t="s">
        <v>2634</v>
      </c>
      <c r="J940" s="77" t="s">
        <v>2635</v>
      </c>
      <c r="K940" s="77">
        <f>VLOOKUP(A940 &amp; " - " &amp; B940, 'superadmin configuration'!A:C, 2, FALSE)</f>
        <v>500</v>
      </c>
    </row>
    <row r="941" spans="1:11">
      <c r="A941" s="77" t="s">
        <v>559</v>
      </c>
      <c r="B941" s="77" t="s">
        <v>206</v>
      </c>
      <c r="C941" s="78">
        <v>45349.767361111109</v>
      </c>
      <c r="D941" s="77">
        <v>500</v>
      </c>
      <c r="E941" s="77" t="s">
        <v>560</v>
      </c>
      <c r="F941" s="77" t="s">
        <v>564</v>
      </c>
      <c r="G941" s="77" t="s">
        <v>561</v>
      </c>
      <c r="H941" s="77" t="s">
        <v>2636</v>
      </c>
      <c r="I941" s="77" t="s">
        <v>2637</v>
      </c>
      <c r="J941" s="77" t="s">
        <v>369</v>
      </c>
      <c r="K941" s="77">
        <f>VLOOKUP(A941 &amp; " - " &amp; B941, 'superadmin configuration'!A:C, 2, FALSE)</f>
        <v>500</v>
      </c>
    </row>
    <row r="942" spans="1:11">
      <c r="A942" s="77" t="s">
        <v>515</v>
      </c>
      <c r="B942" s="77" t="s">
        <v>516</v>
      </c>
      <c r="C942" s="78">
        <v>45349.615277777775</v>
      </c>
      <c r="D942" s="77">
        <v>3000</v>
      </c>
      <c r="E942" s="77" t="s">
        <v>560</v>
      </c>
      <c r="F942" s="77" t="s">
        <v>361</v>
      </c>
      <c r="G942" s="77" t="s">
        <v>561</v>
      </c>
      <c r="H942" s="77" t="s">
        <v>2638</v>
      </c>
      <c r="I942" s="77" t="s">
        <v>2639</v>
      </c>
      <c r="J942" s="77" t="s">
        <v>369</v>
      </c>
      <c r="K942" s="77">
        <f>VLOOKUP(A942 &amp; " - " &amp; B942, 'superadmin configuration'!A:C, 2, FALSE)</f>
        <v>1000</v>
      </c>
    </row>
    <row r="943" spans="1:11">
      <c r="A943" s="77" t="s">
        <v>461</v>
      </c>
      <c r="B943" s="77" t="s">
        <v>466</v>
      </c>
      <c r="C943" s="78">
        <v>45349.535416666666</v>
      </c>
      <c r="D943" s="77">
        <v>500</v>
      </c>
      <c r="E943" s="77" t="s">
        <v>560</v>
      </c>
      <c r="F943" s="77" t="s">
        <v>564</v>
      </c>
      <c r="G943" s="77" t="s">
        <v>561</v>
      </c>
      <c r="H943" s="77" t="s">
        <v>2640</v>
      </c>
      <c r="I943" s="77" t="s">
        <v>2641</v>
      </c>
      <c r="J943" s="77" t="s">
        <v>369</v>
      </c>
      <c r="K943" s="77">
        <f>VLOOKUP(A943 &amp; " - " &amp; B943, 'superadmin configuration'!A:C, 2, FALSE)</f>
        <v>500</v>
      </c>
    </row>
    <row r="944" spans="1:11">
      <c r="A944" s="77" t="s">
        <v>559</v>
      </c>
      <c r="B944" s="77" t="s">
        <v>307</v>
      </c>
      <c r="C944" s="78">
        <v>45349.444444444445</v>
      </c>
      <c r="D944" s="77">
        <v>300</v>
      </c>
      <c r="E944" s="77" t="s">
        <v>560</v>
      </c>
      <c r="F944" s="77" t="s">
        <v>361</v>
      </c>
      <c r="G944" s="77" t="s">
        <v>561</v>
      </c>
      <c r="H944" s="77" t="s">
        <v>2642</v>
      </c>
      <c r="I944" s="77" t="s">
        <v>2643</v>
      </c>
      <c r="J944" s="77" t="s">
        <v>2644</v>
      </c>
      <c r="K944" s="77">
        <f>VLOOKUP(A944 &amp; " - " &amp; B944, 'superadmin configuration'!A:C, 2, FALSE)</f>
        <v>500</v>
      </c>
    </row>
    <row r="945" spans="1:11">
      <c r="A945" s="77" t="s">
        <v>381</v>
      </c>
      <c r="B945" s="77" t="s">
        <v>382</v>
      </c>
      <c r="C945" s="78">
        <v>45348.979166666664</v>
      </c>
      <c r="D945" s="77">
        <v>2000</v>
      </c>
      <c r="E945" s="77" t="s">
        <v>560</v>
      </c>
      <c r="F945" s="77" t="s">
        <v>564</v>
      </c>
      <c r="G945" s="77" t="s">
        <v>561</v>
      </c>
      <c r="H945" s="77" t="s">
        <v>2645</v>
      </c>
      <c r="I945" s="77" t="s">
        <v>2646</v>
      </c>
      <c r="J945" s="77" t="s">
        <v>369</v>
      </c>
      <c r="K945" s="77">
        <f>VLOOKUP(A945 &amp; " - " &amp; B945, 'superadmin configuration'!A:C, 2, FALSE)</f>
        <v>1500</v>
      </c>
    </row>
    <row r="946" spans="1:11">
      <c r="A946" s="77" t="s">
        <v>826</v>
      </c>
      <c r="B946" s="77" t="s">
        <v>1648</v>
      </c>
      <c r="C946" s="78">
        <v>45348.92291666667</v>
      </c>
      <c r="D946" s="77">
        <v>100</v>
      </c>
      <c r="E946" s="77" t="s">
        <v>560</v>
      </c>
      <c r="F946" s="77" t="s">
        <v>564</v>
      </c>
      <c r="G946" s="77" t="s">
        <v>561</v>
      </c>
      <c r="H946" s="77" t="s">
        <v>2647</v>
      </c>
      <c r="I946" s="77" t="s">
        <v>2648</v>
      </c>
      <c r="J946" s="77" t="s">
        <v>369</v>
      </c>
      <c r="K946" s="77">
        <f>VLOOKUP(A946 &amp; " - " &amp; B946, 'superadmin configuration'!A:C, 2, FALSE)</f>
        <v>750</v>
      </c>
    </row>
    <row r="947" spans="1:11">
      <c r="A947" s="77" t="s">
        <v>461</v>
      </c>
      <c r="B947" s="77" t="s">
        <v>466</v>
      </c>
      <c r="C947" s="78">
        <v>45348.874305555553</v>
      </c>
      <c r="D947" s="77">
        <v>100</v>
      </c>
      <c r="E947" s="77" t="s">
        <v>560</v>
      </c>
      <c r="F947" s="77" t="s">
        <v>361</v>
      </c>
      <c r="G947" s="77" t="s">
        <v>561</v>
      </c>
      <c r="H947" s="77" t="s">
        <v>2649</v>
      </c>
      <c r="I947" s="77" t="s">
        <v>2650</v>
      </c>
      <c r="J947" s="77" t="s">
        <v>369</v>
      </c>
      <c r="K947" s="77">
        <f>VLOOKUP(A947 &amp; " - " &amp; B947, 'superadmin configuration'!A:C, 2, FALSE)</f>
        <v>500</v>
      </c>
    </row>
    <row r="948" spans="1:11">
      <c r="A948" s="77" t="s">
        <v>412</v>
      </c>
      <c r="B948" s="77" t="s">
        <v>1327</v>
      </c>
      <c r="C948" s="78">
        <v>45348.856249999997</v>
      </c>
      <c r="D948" s="77">
        <v>300</v>
      </c>
      <c r="E948" s="77" t="s">
        <v>560</v>
      </c>
      <c r="F948" s="77" t="s">
        <v>361</v>
      </c>
      <c r="G948" s="77" t="s">
        <v>614</v>
      </c>
      <c r="H948" s="77" t="s">
        <v>2651</v>
      </c>
      <c r="I948" s="77" t="s">
        <v>616</v>
      </c>
      <c r="J948" s="77" t="s">
        <v>369</v>
      </c>
      <c r="K948" s="77">
        <f>VLOOKUP(A948 &amp; " - " &amp; B948, 'superadmin configuration'!A:C, 2, FALSE)</f>
        <v>300</v>
      </c>
    </row>
    <row r="949" spans="1:11">
      <c r="A949" s="77" t="s">
        <v>1335</v>
      </c>
      <c r="B949" s="77" t="s">
        <v>115</v>
      </c>
      <c r="C949" s="78">
        <v>45348.709722222222</v>
      </c>
      <c r="D949" s="77">
        <v>500</v>
      </c>
      <c r="E949" s="77" t="s">
        <v>560</v>
      </c>
      <c r="F949" s="77" t="s">
        <v>361</v>
      </c>
      <c r="G949" s="77" t="s">
        <v>561</v>
      </c>
      <c r="H949" s="77" t="s">
        <v>2652</v>
      </c>
      <c r="I949" s="77" t="s">
        <v>2653</v>
      </c>
      <c r="J949" s="77" t="s">
        <v>2654</v>
      </c>
      <c r="K949" s="77">
        <f>VLOOKUP(A949 &amp; " - " &amp; B949, 'superadmin configuration'!A:C, 2, FALSE)</f>
        <v>500</v>
      </c>
    </row>
    <row r="950" spans="1:11">
      <c r="A950" s="77" t="s">
        <v>559</v>
      </c>
      <c r="B950" s="77" t="s">
        <v>189</v>
      </c>
      <c r="C950" s="78">
        <v>45348.538888888892</v>
      </c>
      <c r="D950" s="77">
        <v>3000</v>
      </c>
      <c r="E950" s="77" t="s">
        <v>560</v>
      </c>
      <c r="F950" s="77" t="s">
        <v>564</v>
      </c>
      <c r="G950" s="77" t="s">
        <v>561</v>
      </c>
      <c r="H950" s="77" t="s">
        <v>2655</v>
      </c>
      <c r="I950" s="77" t="s">
        <v>2656</v>
      </c>
      <c r="J950" s="77" t="s">
        <v>2657</v>
      </c>
      <c r="K950" s="77">
        <f>VLOOKUP(A950 &amp; " - " &amp; B950, 'superadmin configuration'!A:C, 2, FALSE)</f>
        <v>500</v>
      </c>
    </row>
    <row r="951" spans="1:11">
      <c r="A951" s="77" t="s">
        <v>461</v>
      </c>
      <c r="B951" s="77" t="s">
        <v>462</v>
      </c>
      <c r="C951" s="78">
        <v>45348.493055555555</v>
      </c>
      <c r="D951" s="77">
        <v>500</v>
      </c>
      <c r="E951" s="77" t="s">
        <v>560</v>
      </c>
      <c r="F951" s="77" t="s">
        <v>564</v>
      </c>
      <c r="G951" s="77" t="s">
        <v>561</v>
      </c>
      <c r="H951" s="77" t="s">
        <v>2658</v>
      </c>
      <c r="I951" s="77" t="s">
        <v>2659</v>
      </c>
      <c r="J951" s="77" t="s">
        <v>369</v>
      </c>
      <c r="K951" s="77">
        <f>VLOOKUP(A951 &amp; " - " &amp; B951, 'superadmin configuration'!A:C, 2, FALSE)</f>
        <v>750</v>
      </c>
    </row>
    <row r="952" spans="1:11">
      <c r="A952" s="77" t="s">
        <v>510</v>
      </c>
      <c r="B952" s="77" t="s">
        <v>513</v>
      </c>
      <c r="C952" s="78">
        <v>45348.368750000001</v>
      </c>
      <c r="D952" s="77">
        <v>500</v>
      </c>
      <c r="E952" s="77" t="s">
        <v>560</v>
      </c>
      <c r="F952" s="77" t="s">
        <v>564</v>
      </c>
      <c r="G952" s="77" t="s">
        <v>561</v>
      </c>
      <c r="H952" s="77" t="s">
        <v>2660</v>
      </c>
      <c r="I952" s="77" t="s">
        <v>2661</v>
      </c>
      <c r="J952" s="77" t="s">
        <v>369</v>
      </c>
      <c r="K952" s="77">
        <f>VLOOKUP(A952 &amp; " - " &amp; B952, 'superadmin configuration'!A:C, 2, FALSE)</f>
        <v>1000</v>
      </c>
    </row>
    <row r="953" spans="1:11">
      <c r="A953" s="77" t="s">
        <v>710</v>
      </c>
      <c r="B953" s="77" t="s">
        <v>710</v>
      </c>
      <c r="C953" s="78">
        <v>45347.918749999997</v>
      </c>
      <c r="D953" s="77">
        <v>2000</v>
      </c>
      <c r="E953" s="77" t="s">
        <v>560</v>
      </c>
      <c r="F953" s="77" t="s">
        <v>564</v>
      </c>
      <c r="G953" s="77" t="s">
        <v>561</v>
      </c>
      <c r="H953" s="77" t="s">
        <v>2662</v>
      </c>
      <c r="I953" s="77" t="s">
        <v>2663</v>
      </c>
      <c r="J953" s="77" t="s">
        <v>369</v>
      </c>
      <c r="K953" s="77">
        <f>VLOOKUP(A953 &amp; " - " &amp; B953, 'superadmin configuration'!A:C, 2, FALSE)</f>
        <v>2000</v>
      </c>
    </row>
    <row r="954" spans="1:11">
      <c r="A954" s="77" t="s">
        <v>710</v>
      </c>
      <c r="B954" s="77" t="s">
        <v>710</v>
      </c>
      <c r="C954" s="78">
        <v>45347.834027777775</v>
      </c>
      <c r="D954" s="77">
        <v>2000</v>
      </c>
      <c r="E954" s="77" t="s">
        <v>560</v>
      </c>
      <c r="F954" s="77" t="s">
        <v>361</v>
      </c>
      <c r="G954" s="77" t="s">
        <v>614</v>
      </c>
      <c r="H954" s="77" t="s">
        <v>2664</v>
      </c>
      <c r="I954" s="77" t="s">
        <v>2665</v>
      </c>
      <c r="J954" s="77" t="s">
        <v>369</v>
      </c>
      <c r="K954" s="77">
        <f>VLOOKUP(A954 &amp; " - " &amp; B954, 'superadmin configuration'!A:C, 2, FALSE)</f>
        <v>2000</v>
      </c>
    </row>
    <row r="955" spans="1:11">
      <c r="A955" s="77" t="s">
        <v>559</v>
      </c>
      <c r="B955" s="77" t="s">
        <v>189</v>
      </c>
      <c r="C955" s="78">
        <v>45347.709027777775</v>
      </c>
      <c r="D955" s="77">
        <v>1000</v>
      </c>
      <c r="E955" s="77" t="s">
        <v>560</v>
      </c>
      <c r="F955" s="77" t="s">
        <v>564</v>
      </c>
      <c r="G955" s="77" t="s">
        <v>561</v>
      </c>
      <c r="H955" s="77" t="s">
        <v>2666</v>
      </c>
      <c r="I955" s="77" t="s">
        <v>2667</v>
      </c>
      <c r="J955" s="77" t="s">
        <v>2668</v>
      </c>
      <c r="K955" s="77">
        <f>VLOOKUP(A955 &amp; " - " &amp; B955, 'superadmin configuration'!A:C, 2, FALSE)</f>
        <v>500</v>
      </c>
    </row>
    <row r="956" spans="1:11">
      <c r="A956" s="77" t="s">
        <v>476</v>
      </c>
      <c r="B956" s="77" t="s">
        <v>476</v>
      </c>
      <c r="C956" s="78">
        <v>45347.678472222222</v>
      </c>
      <c r="D956" s="77">
        <v>1000</v>
      </c>
      <c r="E956" s="77" t="s">
        <v>560</v>
      </c>
      <c r="F956" s="77" t="s">
        <v>564</v>
      </c>
      <c r="G956" s="77" t="s">
        <v>561</v>
      </c>
      <c r="H956" s="77" t="s">
        <v>2669</v>
      </c>
      <c r="I956" s="77" t="s">
        <v>2670</v>
      </c>
      <c r="J956" s="77" t="s">
        <v>369</v>
      </c>
      <c r="K956" s="77">
        <f>VLOOKUP(A956 &amp; " - " &amp; B956, 'superadmin configuration'!A:C, 2, FALSE)</f>
        <v>500</v>
      </c>
    </row>
    <row r="957" spans="1:11">
      <c r="A957" s="77" t="s">
        <v>369</v>
      </c>
      <c r="B957" s="77" t="s">
        <v>369</v>
      </c>
      <c r="C957" s="78">
        <v>45347.678472222222</v>
      </c>
      <c r="D957" s="77">
        <v>500</v>
      </c>
      <c r="E957" s="77" t="s">
        <v>560</v>
      </c>
      <c r="F957" s="77" t="s">
        <v>564</v>
      </c>
      <c r="G957" s="77" t="s">
        <v>561</v>
      </c>
      <c r="H957" s="77" t="s">
        <v>2671</v>
      </c>
      <c r="I957" s="77" t="s">
        <v>2672</v>
      </c>
      <c r="J957" s="77" t="s">
        <v>369</v>
      </c>
      <c r="K957" s="77">
        <f>VLOOKUP(A957 &amp; " - " &amp; B957, 'superadmin configuration'!A:C, 2, FALSE)</f>
        <v>300</v>
      </c>
    </row>
    <row r="958" spans="1:11">
      <c r="A958" s="77" t="s">
        <v>381</v>
      </c>
      <c r="B958" s="77" t="s">
        <v>382</v>
      </c>
      <c r="C958" s="78">
        <v>45347.63958333333</v>
      </c>
      <c r="D958" s="77">
        <v>500</v>
      </c>
      <c r="E958" s="77" t="s">
        <v>560</v>
      </c>
      <c r="F958" s="77" t="s">
        <v>564</v>
      </c>
      <c r="G958" s="77" t="s">
        <v>561</v>
      </c>
      <c r="H958" s="77" t="s">
        <v>2673</v>
      </c>
      <c r="I958" s="77" t="s">
        <v>2674</v>
      </c>
      <c r="J958" s="77" t="s">
        <v>369</v>
      </c>
      <c r="K958" s="77">
        <f>VLOOKUP(A958 &amp; " - " &amp; B958, 'superadmin configuration'!A:C, 2, FALSE)</f>
        <v>1500</v>
      </c>
    </row>
    <row r="959" spans="1:11">
      <c r="A959" s="77" t="s">
        <v>476</v>
      </c>
      <c r="B959" s="77" t="s">
        <v>476</v>
      </c>
      <c r="C959" s="78">
        <v>45347.618055555555</v>
      </c>
      <c r="D959" s="77">
        <v>1000</v>
      </c>
      <c r="E959" s="77" t="s">
        <v>560</v>
      </c>
      <c r="F959" s="77" t="s">
        <v>361</v>
      </c>
      <c r="G959" s="77" t="s">
        <v>614</v>
      </c>
      <c r="H959" s="77" t="s">
        <v>2675</v>
      </c>
      <c r="I959" s="77" t="s">
        <v>2665</v>
      </c>
      <c r="J959" s="77" t="s">
        <v>369</v>
      </c>
      <c r="K959" s="77">
        <f>VLOOKUP(A959 &amp; " - " &amp; B959, 'superadmin configuration'!A:C, 2, FALSE)</f>
        <v>500</v>
      </c>
    </row>
    <row r="960" spans="1:11">
      <c r="A960" s="77" t="s">
        <v>559</v>
      </c>
      <c r="B960" s="77" t="s">
        <v>189</v>
      </c>
      <c r="C960" s="78">
        <v>45347.614583333336</v>
      </c>
      <c r="D960" s="77">
        <v>1000</v>
      </c>
      <c r="E960" s="77" t="s">
        <v>560</v>
      </c>
      <c r="F960" s="77" t="s">
        <v>564</v>
      </c>
      <c r="G960" s="77" t="s">
        <v>561</v>
      </c>
      <c r="H960" s="77" t="s">
        <v>2676</v>
      </c>
      <c r="I960" s="77" t="s">
        <v>2677</v>
      </c>
      <c r="J960" s="77" t="s">
        <v>2678</v>
      </c>
      <c r="K960" s="77">
        <f>VLOOKUP(A960 &amp; " - " &amp; B960, 'superadmin configuration'!A:C, 2, FALSE)</f>
        <v>500</v>
      </c>
    </row>
    <row r="961" spans="1:11">
      <c r="A961" s="77" t="s">
        <v>369</v>
      </c>
      <c r="B961" s="77" t="s">
        <v>369</v>
      </c>
      <c r="C961" s="78">
        <v>45347.587500000001</v>
      </c>
      <c r="D961" s="77">
        <v>500</v>
      </c>
      <c r="E961" s="77" t="s">
        <v>560</v>
      </c>
      <c r="F961" s="77" t="s">
        <v>361</v>
      </c>
      <c r="G961" s="77" t="s">
        <v>614</v>
      </c>
      <c r="H961" s="77" t="s">
        <v>2679</v>
      </c>
      <c r="I961" s="77" t="s">
        <v>2665</v>
      </c>
      <c r="J961" s="77" t="s">
        <v>786</v>
      </c>
      <c r="K961" s="77">
        <f>VLOOKUP(A961 &amp; " - " &amp; B961, 'superadmin configuration'!A:C, 2, FALSE)</f>
        <v>300</v>
      </c>
    </row>
    <row r="962" spans="1:11">
      <c r="A962" s="77" t="s">
        <v>596</v>
      </c>
      <c r="B962" s="77" t="s">
        <v>128</v>
      </c>
      <c r="C962" s="78">
        <v>45347.579861111109</v>
      </c>
      <c r="D962" s="77">
        <v>2000</v>
      </c>
      <c r="E962" s="77" t="s">
        <v>560</v>
      </c>
      <c r="F962" s="77" t="s">
        <v>564</v>
      </c>
      <c r="G962" s="77" t="s">
        <v>561</v>
      </c>
      <c r="H962" s="77" t="s">
        <v>2680</v>
      </c>
      <c r="I962" s="77" t="s">
        <v>2681</v>
      </c>
      <c r="J962" s="77" t="s">
        <v>369</v>
      </c>
      <c r="K962" s="77">
        <f>VLOOKUP(A962 &amp; " - " &amp; B962, 'superadmin configuration'!A:C, 2, FALSE)</f>
        <v>2000</v>
      </c>
    </row>
    <row r="963" spans="1:11">
      <c r="A963" s="77" t="s">
        <v>559</v>
      </c>
      <c r="B963" s="77" t="s">
        <v>189</v>
      </c>
      <c r="C963" s="78">
        <v>45347.548611111109</v>
      </c>
      <c r="D963" s="77">
        <v>1000</v>
      </c>
      <c r="E963" s="77" t="s">
        <v>560</v>
      </c>
      <c r="F963" s="77" t="s">
        <v>564</v>
      </c>
      <c r="G963" s="77" t="s">
        <v>561</v>
      </c>
      <c r="H963" s="77" t="s">
        <v>2682</v>
      </c>
      <c r="I963" s="77" t="s">
        <v>2683</v>
      </c>
      <c r="J963" s="77" t="s">
        <v>369</v>
      </c>
      <c r="K963" s="77">
        <f>VLOOKUP(A963 &amp; " - " &amp; B963, 'superadmin configuration'!A:C, 2, FALSE)</f>
        <v>500</v>
      </c>
    </row>
    <row r="964" spans="1:11">
      <c r="A964" s="77" t="s">
        <v>510</v>
      </c>
      <c r="B964" s="77" t="s">
        <v>513</v>
      </c>
      <c r="C964" s="78">
        <v>45347.532638888886</v>
      </c>
      <c r="D964" s="77">
        <v>1000</v>
      </c>
      <c r="E964" s="77" t="s">
        <v>560</v>
      </c>
      <c r="F964" s="77" t="s">
        <v>564</v>
      </c>
      <c r="G964" s="77" t="s">
        <v>561</v>
      </c>
      <c r="H964" s="77" t="s">
        <v>2684</v>
      </c>
      <c r="I964" s="77" t="s">
        <v>2685</v>
      </c>
      <c r="J964" s="77" t="s">
        <v>2686</v>
      </c>
      <c r="K964" s="77">
        <f>VLOOKUP(A964 &amp; " - " &amp; B964, 'superadmin configuration'!A:C, 2, FALSE)</f>
        <v>1000</v>
      </c>
    </row>
    <row r="965" spans="1:11">
      <c r="A965" s="77" t="s">
        <v>510</v>
      </c>
      <c r="B965" s="77" t="s">
        <v>513</v>
      </c>
      <c r="C965" s="78">
        <v>45347.529861111114</v>
      </c>
      <c r="D965" s="77">
        <v>500</v>
      </c>
      <c r="E965" s="77" t="s">
        <v>560</v>
      </c>
      <c r="F965" s="77" t="s">
        <v>361</v>
      </c>
      <c r="G965" s="77" t="s">
        <v>614</v>
      </c>
      <c r="H965" s="77" t="s">
        <v>2687</v>
      </c>
      <c r="I965" s="77" t="s">
        <v>2665</v>
      </c>
      <c r="J965" s="77" t="s">
        <v>723</v>
      </c>
      <c r="K965" s="77">
        <f>VLOOKUP(A965 &amp; " - " &amp; B965, 'superadmin configuration'!A:C, 2, FALSE)</f>
        <v>1000</v>
      </c>
    </row>
    <row r="966" spans="1:11">
      <c r="A966" s="77" t="s">
        <v>386</v>
      </c>
      <c r="B966" s="77" t="s">
        <v>387</v>
      </c>
      <c r="C966" s="78">
        <v>45346.974305555559</v>
      </c>
      <c r="D966" s="77">
        <v>1500</v>
      </c>
      <c r="E966" s="77" t="s">
        <v>560</v>
      </c>
      <c r="F966" s="77" t="s">
        <v>361</v>
      </c>
      <c r="G966" s="77" t="s">
        <v>561</v>
      </c>
      <c r="H966" s="77" t="s">
        <v>2688</v>
      </c>
      <c r="I966" s="77" t="s">
        <v>2689</v>
      </c>
      <c r="J966" s="77" t="s">
        <v>369</v>
      </c>
      <c r="K966" s="77">
        <f>VLOOKUP(A966 &amp; " - " &amp; B966, 'superadmin configuration'!A:C, 2, FALSE)</f>
        <v>1000</v>
      </c>
    </row>
    <row r="967" spans="1:11">
      <c r="A967" s="77" t="s">
        <v>596</v>
      </c>
      <c r="B967" s="77" t="s">
        <v>128</v>
      </c>
      <c r="C967" s="78">
        <v>45346.97152777778</v>
      </c>
      <c r="D967" s="77">
        <v>2000</v>
      </c>
      <c r="E967" s="77" t="s">
        <v>560</v>
      </c>
      <c r="F967" s="77" t="s">
        <v>361</v>
      </c>
      <c r="G967" s="77" t="s">
        <v>614</v>
      </c>
      <c r="H967" s="77" t="s">
        <v>2690</v>
      </c>
      <c r="I967" s="77" t="s">
        <v>2665</v>
      </c>
      <c r="J967" s="77" t="s">
        <v>369</v>
      </c>
      <c r="K967" s="77">
        <f>VLOOKUP(A967 &amp; " - " &amp; B967, 'superadmin configuration'!A:C, 2, FALSE)</f>
        <v>2000</v>
      </c>
    </row>
    <row r="968" spans="1:11">
      <c r="A968" s="77" t="s">
        <v>381</v>
      </c>
      <c r="B968" s="77" t="s">
        <v>382</v>
      </c>
      <c r="C968" s="78">
        <v>45346.94027777778</v>
      </c>
      <c r="D968" s="77">
        <v>2000</v>
      </c>
      <c r="E968" s="77" t="s">
        <v>560</v>
      </c>
      <c r="F968" s="77" t="s">
        <v>564</v>
      </c>
      <c r="G968" s="77" t="s">
        <v>561</v>
      </c>
      <c r="H968" s="77" t="s">
        <v>2691</v>
      </c>
      <c r="I968" s="77" t="s">
        <v>2692</v>
      </c>
      <c r="J968" s="77" t="s">
        <v>369</v>
      </c>
      <c r="K968" s="77">
        <f>VLOOKUP(A968 &amp; " - " &amp; B968, 'superadmin configuration'!A:C, 2, FALSE)</f>
        <v>1500</v>
      </c>
    </row>
    <row r="969" spans="1:11">
      <c r="A969" s="77" t="s">
        <v>476</v>
      </c>
      <c r="B969" s="77" t="s">
        <v>476</v>
      </c>
      <c r="C969" s="78">
        <v>45346.915972222225</v>
      </c>
      <c r="D969" s="77">
        <v>500</v>
      </c>
      <c r="E969" s="77" t="s">
        <v>560</v>
      </c>
      <c r="F969" s="77" t="s">
        <v>361</v>
      </c>
      <c r="G969" s="77" t="s">
        <v>561</v>
      </c>
      <c r="H969" s="77" t="s">
        <v>2693</v>
      </c>
      <c r="I969" s="77" t="s">
        <v>2694</v>
      </c>
      <c r="J969" s="77" t="s">
        <v>369</v>
      </c>
      <c r="K969" s="77">
        <f>VLOOKUP(A969 &amp; " - " &amp; B969, 'superadmin configuration'!A:C, 2, FALSE)</f>
        <v>500</v>
      </c>
    </row>
    <row r="970" spans="1:11">
      <c r="A970" s="77" t="s">
        <v>461</v>
      </c>
      <c r="B970" s="77" t="s">
        <v>462</v>
      </c>
      <c r="C970" s="78">
        <v>45346.890972222223</v>
      </c>
      <c r="D970" s="77">
        <v>500</v>
      </c>
      <c r="E970" s="77" t="s">
        <v>560</v>
      </c>
      <c r="F970" s="77" t="s">
        <v>361</v>
      </c>
      <c r="G970" s="77" t="s">
        <v>561</v>
      </c>
      <c r="H970" s="77" t="s">
        <v>2695</v>
      </c>
      <c r="I970" s="77" t="s">
        <v>2696</v>
      </c>
      <c r="J970" s="77" t="s">
        <v>369</v>
      </c>
      <c r="K970" s="77">
        <f>VLOOKUP(A970 &amp; " - " &amp; B970, 'superadmin configuration'!A:C, 2, FALSE)</f>
        <v>750</v>
      </c>
    </row>
    <row r="971" spans="1:11">
      <c r="A971" s="77" t="s">
        <v>386</v>
      </c>
      <c r="B971" s="77" t="s">
        <v>387</v>
      </c>
      <c r="C971" s="78">
        <v>45346.883333333331</v>
      </c>
      <c r="D971" s="77">
        <v>1500</v>
      </c>
      <c r="E971" s="77" t="s">
        <v>560</v>
      </c>
      <c r="F971" s="77" t="s">
        <v>564</v>
      </c>
      <c r="G971" s="77" t="s">
        <v>561</v>
      </c>
      <c r="H971" s="77" t="s">
        <v>2697</v>
      </c>
      <c r="I971" s="77" t="s">
        <v>2698</v>
      </c>
      <c r="J971" s="77" t="s">
        <v>2699</v>
      </c>
      <c r="K971" s="77">
        <f>VLOOKUP(A971 &amp; " - " &amp; B971, 'superadmin configuration'!A:C, 2, FALSE)</f>
        <v>1000</v>
      </c>
    </row>
    <row r="972" spans="1:11">
      <c r="A972" s="77" t="s">
        <v>710</v>
      </c>
      <c r="B972" s="77" t="s">
        <v>710</v>
      </c>
      <c r="C972" s="78">
        <v>45346.879166666666</v>
      </c>
      <c r="D972" s="77">
        <v>3000</v>
      </c>
      <c r="E972" s="77" t="s">
        <v>560</v>
      </c>
      <c r="F972" s="77" t="s">
        <v>564</v>
      </c>
      <c r="G972" s="77" t="s">
        <v>561</v>
      </c>
      <c r="H972" s="77" t="s">
        <v>2700</v>
      </c>
      <c r="I972" s="77" t="s">
        <v>2701</v>
      </c>
      <c r="J972" s="77" t="s">
        <v>369</v>
      </c>
      <c r="K972" s="77">
        <f>VLOOKUP(A972 &amp; " - " &amp; B972, 'superadmin configuration'!A:C, 2, FALSE)</f>
        <v>2000</v>
      </c>
    </row>
    <row r="973" spans="1:11">
      <c r="A973" s="77" t="s">
        <v>710</v>
      </c>
      <c r="B973" s="77" t="s">
        <v>710</v>
      </c>
      <c r="C973" s="78">
        <v>45346.873611111114</v>
      </c>
      <c r="D973" s="77">
        <v>1000</v>
      </c>
      <c r="E973" s="77" t="s">
        <v>560</v>
      </c>
      <c r="F973" s="77" t="s">
        <v>361</v>
      </c>
      <c r="G973" s="77" t="s">
        <v>561</v>
      </c>
      <c r="H973" s="77" t="s">
        <v>2702</v>
      </c>
      <c r="I973" s="77" t="s">
        <v>2703</v>
      </c>
      <c r="J973" s="77" t="s">
        <v>369</v>
      </c>
      <c r="K973" s="77">
        <f>VLOOKUP(A973 &amp; " - " &amp; B973, 'superadmin configuration'!A:C, 2, FALSE)</f>
        <v>2000</v>
      </c>
    </row>
    <row r="974" spans="1:11">
      <c r="A974" s="77" t="s">
        <v>710</v>
      </c>
      <c r="B974" s="77" t="s">
        <v>710</v>
      </c>
      <c r="C974" s="78">
        <v>45346.866666666669</v>
      </c>
      <c r="D974" s="77">
        <v>6800</v>
      </c>
      <c r="E974" s="77" t="s">
        <v>560</v>
      </c>
      <c r="F974" s="77" t="s">
        <v>564</v>
      </c>
      <c r="G974" s="77" t="s">
        <v>561</v>
      </c>
      <c r="H974" s="77" t="s">
        <v>2704</v>
      </c>
      <c r="I974" s="77" t="s">
        <v>2705</v>
      </c>
      <c r="J974" s="77" t="s">
        <v>369</v>
      </c>
      <c r="K974" s="77">
        <f>VLOOKUP(A974 &amp; " - " &amp; B974, 'superadmin configuration'!A:C, 2, FALSE)</f>
        <v>2000</v>
      </c>
    </row>
    <row r="975" spans="1:11">
      <c r="A975" s="77" t="s">
        <v>596</v>
      </c>
      <c r="B975" s="77" t="s">
        <v>128</v>
      </c>
      <c r="C975" s="78">
        <v>45346.854166666664</v>
      </c>
      <c r="D975" s="77">
        <v>1000</v>
      </c>
      <c r="E975" s="77" t="s">
        <v>560</v>
      </c>
      <c r="F975" s="77" t="s">
        <v>361</v>
      </c>
      <c r="G975" s="77" t="s">
        <v>561</v>
      </c>
      <c r="H975" s="77" t="s">
        <v>2706</v>
      </c>
      <c r="I975" s="77" t="s">
        <v>2707</v>
      </c>
      <c r="J975" s="77" t="s">
        <v>369</v>
      </c>
      <c r="K975" s="77">
        <f>VLOOKUP(A975 &amp; " - " &amp; B975, 'superadmin configuration'!A:C, 2, FALSE)</f>
        <v>2000</v>
      </c>
    </row>
    <row r="976" spans="1:11">
      <c r="A976" s="77" t="s">
        <v>710</v>
      </c>
      <c r="B976" s="77" t="s">
        <v>710</v>
      </c>
      <c r="C976" s="78">
        <v>45346.8125</v>
      </c>
      <c r="D976" s="77">
        <v>100</v>
      </c>
      <c r="E976" s="77" t="s">
        <v>560</v>
      </c>
      <c r="F976" s="77" t="s">
        <v>361</v>
      </c>
      <c r="G976" s="77" t="s">
        <v>561</v>
      </c>
      <c r="H976" s="77" t="s">
        <v>2708</v>
      </c>
      <c r="I976" s="77" t="s">
        <v>2709</v>
      </c>
      <c r="J976" s="77" t="s">
        <v>617</v>
      </c>
      <c r="K976" s="77">
        <f>VLOOKUP(A976 &amp; " - " &amp; B976, 'superadmin configuration'!A:C, 2, FALSE)</f>
        <v>2000</v>
      </c>
    </row>
    <row r="977" spans="1:11">
      <c r="A977" s="77" t="s">
        <v>504</v>
      </c>
      <c r="B977" s="77" t="s">
        <v>507</v>
      </c>
      <c r="C977" s="78">
        <v>45346.624305555553</v>
      </c>
      <c r="D977" s="77">
        <v>1000</v>
      </c>
      <c r="E977" s="77" t="s">
        <v>560</v>
      </c>
      <c r="F977" s="77" t="s">
        <v>361</v>
      </c>
      <c r="G977" s="77" t="s">
        <v>614</v>
      </c>
      <c r="H977" s="77" t="s">
        <v>2710</v>
      </c>
      <c r="I977" s="77" t="s">
        <v>616</v>
      </c>
      <c r="J977" s="77" t="s">
        <v>369</v>
      </c>
      <c r="K977" s="77">
        <f>VLOOKUP(A977 &amp; " - " &amp; B977, 'superadmin configuration'!A:C, 2, FALSE)</f>
        <v>1000</v>
      </c>
    </row>
    <row r="978" spans="1:11">
      <c r="A978" s="77" t="s">
        <v>515</v>
      </c>
      <c r="B978" s="77" t="s">
        <v>516</v>
      </c>
      <c r="C978" s="78">
        <v>45346.54791666667</v>
      </c>
      <c r="D978" s="77">
        <v>1000</v>
      </c>
      <c r="E978" s="77" t="s">
        <v>560</v>
      </c>
      <c r="F978" s="77" t="s">
        <v>564</v>
      </c>
      <c r="G978" s="77" t="s">
        <v>561</v>
      </c>
      <c r="H978" s="77" t="s">
        <v>2711</v>
      </c>
      <c r="I978" s="77" t="s">
        <v>2712</v>
      </c>
      <c r="J978" s="77" t="s">
        <v>369</v>
      </c>
      <c r="K978" s="77">
        <f>VLOOKUP(A978 &amp; " - " &amp; B978, 'superadmin configuration'!A:C, 2, FALSE)</f>
        <v>1000</v>
      </c>
    </row>
    <row r="979" spans="1:11">
      <c r="A979" s="77" t="s">
        <v>515</v>
      </c>
      <c r="B979" s="77" t="s">
        <v>516</v>
      </c>
      <c r="C979" s="78">
        <v>45346.462500000001</v>
      </c>
      <c r="D979" s="77">
        <v>2000</v>
      </c>
      <c r="E979" s="77" t="s">
        <v>560</v>
      </c>
      <c r="F979" s="77" t="s">
        <v>361</v>
      </c>
      <c r="G979" s="77" t="s">
        <v>561</v>
      </c>
      <c r="H979" s="77" t="s">
        <v>2713</v>
      </c>
      <c r="I979" s="77" t="s">
        <v>2714</v>
      </c>
      <c r="J979" s="77" t="s">
        <v>369</v>
      </c>
      <c r="K979" s="77">
        <f>VLOOKUP(A979 &amp; " - " &amp; B979, 'superadmin configuration'!A:C, 2, FALSE)</f>
        <v>1000</v>
      </c>
    </row>
    <row r="980" spans="1:11">
      <c r="A980" s="77" t="s">
        <v>559</v>
      </c>
      <c r="B980" s="77" t="s">
        <v>169</v>
      </c>
      <c r="C980" s="78">
        <v>45346.448611111111</v>
      </c>
      <c r="D980" s="77">
        <v>300</v>
      </c>
      <c r="E980" s="77" t="s">
        <v>560</v>
      </c>
      <c r="F980" s="77" t="s">
        <v>361</v>
      </c>
      <c r="G980" s="77" t="s">
        <v>561</v>
      </c>
      <c r="H980" s="77" t="s">
        <v>2715</v>
      </c>
      <c r="I980" s="77" t="s">
        <v>2716</v>
      </c>
      <c r="J980" s="77" t="s">
        <v>369</v>
      </c>
      <c r="K980" s="77">
        <f>VLOOKUP(A980 &amp; " - " &amp; B980, 'superadmin configuration'!A:C, 2, FALSE)</f>
        <v>500</v>
      </c>
    </row>
    <row r="981" spans="1:11">
      <c r="A981" s="77" t="s">
        <v>515</v>
      </c>
      <c r="B981" s="77" t="s">
        <v>516</v>
      </c>
      <c r="C981" s="78">
        <v>45346.422222222223</v>
      </c>
      <c r="D981" s="77">
        <v>1000</v>
      </c>
      <c r="E981" s="77" t="s">
        <v>560</v>
      </c>
      <c r="F981" s="77" t="s">
        <v>361</v>
      </c>
      <c r="G981" s="77" t="s">
        <v>561</v>
      </c>
      <c r="H981" s="77" t="s">
        <v>2717</v>
      </c>
      <c r="I981" s="77" t="s">
        <v>2718</v>
      </c>
      <c r="J981" s="77" t="s">
        <v>369</v>
      </c>
      <c r="K981" s="77">
        <f>VLOOKUP(A981 &amp; " - " &amp; B981, 'superadmin configuration'!A:C, 2, FALSE)</f>
        <v>1000</v>
      </c>
    </row>
    <row r="982" spans="1:11">
      <c r="A982" s="77" t="s">
        <v>596</v>
      </c>
      <c r="B982" s="77" t="s">
        <v>128</v>
      </c>
      <c r="C982" s="78">
        <v>45345.942361111112</v>
      </c>
      <c r="D982" s="77">
        <v>1000</v>
      </c>
      <c r="E982" s="77" t="s">
        <v>560</v>
      </c>
      <c r="F982" s="77" t="s">
        <v>361</v>
      </c>
      <c r="G982" s="77" t="s">
        <v>561</v>
      </c>
      <c r="H982" s="77" t="s">
        <v>2719</v>
      </c>
      <c r="I982" s="77" t="s">
        <v>2720</v>
      </c>
      <c r="J982" s="77" t="s">
        <v>369</v>
      </c>
      <c r="K982" s="77">
        <f>VLOOKUP(A982 &amp; " - " &amp; B982, 'superadmin configuration'!A:C, 2, FALSE)</f>
        <v>2000</v>
      </c>
    </row>
    <row r="983" spans="1:11">
      <c r="A983" s="77" t="s">
        <v>461</v>
      </c>
      <c r="B983" s="77" t="s">
        <v>462</v>
      </c>
      <c r="C983" s="78">
        <v>45345.938194444447</v>
      </c>
      <c r="D983" s="77">
        <v>500</v>
      </c>
      <c r="E983" s="77" t="s">
        <v>560</v>
      </c>
      <c r="F983" s="77" t="s">
        <v>361</v>
      </c>
      <c r="G983" s="77" t="s">
        <v>561</v>
      </c>
      <c r="H983" s="77" t="s">
        <v>2721</v>
      </c>
      <c r="I983" s="77" t="s">
        <v>2722</v>
      </c>
      <c r="J983" s="77" t="s">
        <v>369</v>
      </c>
      <c r="K983" s="77">
        <f>VLOOKUP(A983 &amp; " - " &amp; B983, 'superadmin configuration'!A:C, 2, FALSE)</f>
        <v>750</v>
      </c>
    </row>
    <row r="984" spans="1:11">
      <c r="A984" s="77" t="s">
        <v>710</v>
      </c>
      <c r="B984" s="77" t="s">
        <v>710</v>
      </c>
      <c r="C984" s="78">
        <v>45345.913888888892</v>
      </c>
      <c r="D984" s="77">
        <v>1000</v>
      </c>
      <c r="E984" s="77" t="s">
        <v>560</v>
      </c>
      <c r="F984" s="77" t="s">
        <v>564</v>
      </c>
      <c r="G984" s="77" t="s">
        <v>561</v>
      </c>
      <c r="H984" s="77" t="s">
        <v>2723</v>
      </c>
      <c r="I984" s="77" t="s">
        <v>2724</v>
      </c>
      <c r="J984" s="77" t="s">
        <v>369</v>
      </c>
      <c r="K984" s="77">
        <f>VLOOKUP(A984 &amp; " - " &amp; B984, 'superadmin configuration'!A:C, 2, FALSE)</f>
        <v>2000</v>
      </c>
    </row>
    <row r="985" spans="1:11">
      <c r="A985" s="77" t="s">
        <v>515</v>
      </c>
      <c r="B985" s="77" t="s">
        <v>516</v>
      </c>
      <c r="C985" s="78">
        <v>45345.7</v>
      </c>
      <c r="D985" s="77">
        <v>1000</v>
      </c>
      <c r="E985" s="77" t="s">
        <v>560</v>
      </c>
      <c r="F985" s="77" t="s">
        <v>361</v>
      </c>
      <c r="G985" s="77" t="s">
        <v>561</v>
      </c>
      <c r="H985" s="77" t="s">
        <v>2725</v>
      </c>
      <c r="I985" s="77" t="s">
        <v>2726</v>
      </c>
      <c r="J985" s="77" t="s">
        <v>369</v>
      </c>
      <c r="K985" s="77">
        <f>VLOOKUP(A985 &amp; " - " &amp; B985, 'superadmin configuration'!A:C, 2, FALSE)</f>
        <v>1000</v>
      </c>
    </row>
    <row r="986" spans="1:11">
      <c r="A986" s="77" t="s">
        <v>412</v>
      </c>
      <c r="B986" s="77" t="s">
        <v>1327</v>
      </c>
      <c r="C986" s="78">
        <v>45345.688194444447</v>
      </c>
      <c r="D986" s="77">
        <v>500</v>
      </c>
      <c r="E986" s="77" t="s">
        <v>560</v>
      </c>
      <c r="F986" s="77" t="s">
        <v>361</v>
      </c>
      <c r="G986" s="77" t="s">
        <v>561</v>
      </c>
      <c r="H986" s="77" t="s">
        <v>2727</v>
      </c>
      <c r="I986" s="77" t="s">
        <v>2728</v>
      </c>
      <c r="J986" s="77" t="s">
        <v>369</v>
      </c>
      <c r="K986" s="77">
        <f>VLOOKUP(A986 &amp; " - " &amp; B986, 'superadmin configuration'!A:C, 2, FALSE)</f>
        <v>300</v>
      </c>
    </row>
    <row r="987" spans="1:11">
      <c r="A987" s="77" t="s">
        <v>412</v>
      </c>
      <c r="B987" s="77" t="s">
        <v>418</v>
      </c>
      <c r="C987" s="78">
        <v>45345.62222222222</v>
      </c>
      <c r="D987" s="77">
        <v>300</v>
      </c>
      <c r="E987" s="77" t="s">
        <v>560</v>
      </c>
      <c r="F987" s="77" t="s">
        <v>564</v>
      </c>
      <c r="G987" s="77" t="s">
        <v>561</v>
      </c>
      <c r="H987" s="77" t="s">
        <v>2729</v>
      </c>
      <c r="I987" s="77" t="s">
        <v>2730</v>
      </c>
      <c r="J987" s="77" t="s">
        <v>369</v>
      </c>
      <c r="K987" s="77">
        <f>VLOOKUP(A987 &amp; " - " &amp; B987, 'superadmin configuration'!A:C, 2, FALSE)</f>
        <v>300</v>
      </c>
    </row>
    <row r="988" spans="1:11">
      <c r="A988" s="77" t="s">
        <v>461</v>
      </c>
      <c r="B988" s="77" t="s">
        <v>469</v>
      </c>
      <c r="C988" s="78">
        <v>45345.572916666664</v>
      </c>
      <c r="D988" s="77">
        <v>500</v>
      </c>
      <c r="E988" s="77" t="s">
        <v>560</v>
      </c>
      <c r="F988" s="77" t="s">
        <v>361</v>
      </c>
      <c r="G988" s="77" t="s">
        <v>561</v>
      </c>
      <c r="H988" s="77" t="s">
        <v>2731</v>
      </c>
      <c r="I988" s="77" t="s">
        <v>2732</v>
      </c>
      <c r="J988" s="77" t="s">
        <v>369</v>
      </c>
      <c r="K988" s="77">
        <f>VLOOKUP(A988 &amp; " - " &amp; B988, 'superadmin configuration'!A:C, 2, FALSE)</f>
        <v>500</v>
      </c>
    </row>
    <row r="989" spans="1:11">
      <c r="A989" s="77" t="s">
        <v>461</v>
      </c>
      <c r="B989" s="77" t="s">
        <v>469</v>
      </c>
      <c r="C989" s="78">
        <v>45345.560416666667</v>
      </c>
      <c r="D989" s="77">
        <v>1600</v>
      </c>
      <c r="E989" s="77" t="s">
        <v>560</v>
      </c>
      <c r="F989" s="77" t="s">
        <v>564</v>
      </c>
      <c r="G989" s="77" t="s">
        <v>561</v>
      </c>
      <c r="H989" s="77" t="s">
        <v>2733</v>
      </c>
      <c r="I989" s="77" t="s">
        <v>2734</v>
      </c>
      <c r="J989" s="77" t="s">
        <v>369</v>
      </c>
      <c r="K989" s="77">
        <f>VLOOKUP(A989 &amp; " - " &amp; B989, 'superadmin configuration'!A:C, 2, FALSE)</f>
        <v>500</v>
      </c>
    </row>
    <row r="990" spans="1:11">
      <c r="A990" s="77" t="s">
        <v>559</v>
      </c>
      <c r="B990" s="77" t="s">
        <v>206</v>
      </c>
      <c r="C990" s="78">
        <v>45345.552083333336</v>
      </c>
      <c r="D990" s="77">
        <v>1000</v>
      </c>
      <c r="E990" s="77" t="s">
        <v>560</v>
      </c>
      <c r="F990" s="77" t="s">
        <v>361</v>
      </c>
      <c r="G990" s="77" t="s">
        <v>561</v>
      </c>
      <c r="H990" s="77" t="s">
        <v>2735</v>
      </c>
      <c r="I990" s="77" t="s">
        <v>2736</v>
      </c>
      <c r="J990" s="77" t="s">
        <v>2737</v>
      </c>
      <c r="K990" s="77">
        <f>VLOOKUP(A990 &amp; " - " &amp; B990, 'superadmin configuration'!A:C, 2, FALSE)</f>
        <v>500</v>
      </c>
    </row>
    <row r="991" spans="1:11">
      <c r="A991" s="77" t="s">
        <v>559</v>
      </c>
      <c r="B991" s="77" t="s">
        <v>189</v>
      </c>
      <c r="C991" s="78">
        <v>45345.53402777778</v>
      </c>
      <c r="D991" s="77">
        <v>500</v>
      </c>
      <c r="E991" s="77" t="s">
        <v>560</v>
      </c>
      <c r="F991" s="77" t="s">
        <v>564</v>
      </c>
      <c r="G991" s="77" t="s">
        <v>561</v>
      </c>
      <c r="H991" s="77" t="s">
        <v>2738</v>
      </c>
      <c r="I991" s="77" t="s">
        <v>2739</v>
      </c>
      <c r="J991" s="77" t="s">
        <v>2740</v>
      </c>
      <c r="K991" s="77">
        <f>VLOOKUP(A991 &amp; " - " &amp; B991, 'superadmin configuration'!A:C, 2, FALSE)</f>
        <v>500</v>
      </c>
    </row>
    <row r="992" spans="1:11">
      <c r="A992" s="77" t="s">
        <v>461</v>
      </c>
      <c r="B992" s="77" t="s">
        <v>469</v>
      </c>
      <c r="C992" s="78">
        <v>45345.526388888888</v>
      </c>
      <c r="D992" s="77">
        <v>500</v>
      </c>
      <c r="E992" s="77" t="s">
        <v>560</v>
      </c>
      <c r="F992" s="77" t="s">
        <v>361</v>
      </c>
      <c r="G992" s="77" t="s">
        <v>561</v>
      </c>
      <c r="H992" s="77" t="s">
        <v>2741</v>
      </c>
      <c r="I992" s="77" t="s">
        <v>2742</v>
      </c>
      <c r="J992" s="77" t="s">
        <v>2594</v>
      </c>
      <c r="K992" s="77">
        <f>VLOOKUP(A992 &amp; " - " &amp; B992, 'superadmin configuration'!A:C, 2, FALSE)</f>
        <v>500</v>
      </c>
    </row>
    <row r="993" spans="1:11">
      <c r="A993" s="77" t="s">
        <v>826</v>
      </c>
      <c r="B993" s="77" t="s">
        <v>1648</v>
      </c>
      <c r="C993" s="78">
        <v>45344.996527777781</v>
      </c>
      <c r="D993" s="77">
        <v>500</v>
      </c>
      <c r="E993" s="77" t="s">
        <v>560</v>
      </c>
      <c r="F993" s="77" t="s">
        <v>564</v>
      </c>
      <c r="G993" s="77" t="s">
        <v>561</v>
      </c>
      <c r="H993" s="77" t="s">
        <v>2743</v>
      </c>
      <c r="I993" s="77" t="s">
        <v>2744</v>
      </c>
      <c r="J993" s="77" t="s">
        <v>369</v>
      </c>
      <c r="K993" s="77">
        <f>VLOOKUP(A993 &amp; " - " &amp; B993, 'superadmin configuration'!A:C, 2, FALSE)</f>
        <v>750</v>
      </c>
    </row>
    <row r="994" spans="1:11">
      <c r="A994" s="77" t="s">
        <v>369</v>
      </c>
      <c r="B994" s="77" t="s">
        <v>369</v>
      </c>
      <c r="C994" s="78">
        <v>45344.972222222219</v>
      </c>
      <c r="D994" s="77">
        <v>500</v>
      </c>
      <c r="E994" s="77" t="s">
        <v>560</v>
      </c>
      <c r="F994" s="77" t="s">
        <v>361</v>
      </c>
      <c r="G994" s="77" t="s">
        <v>561</v>
      </c>
      <c r="H994" s="77" t="s">
        <v>2745</v>
      </c>
      <c r="I994" s="77" t="s">
        <v>2746</v>
      </c>
      <c r="J994" s="77" t="s">
        <v>369</v>
      </c>
      <c r="K994" s="77">
        <f>VLOOKUP(A994 &amp; " - " &amp; B994, 'superadmin configuration'!A:C, 2, FALSE)</f>
        <v>300</v>
      </c>
    </row>
    <row r="995" spans="1:11">
      <c r="A995" s="77" t="s">
        <v>710</v>
      </c>
      <c r="B995" s="77" t="s">
        <v>710</v>
      </c>
      <c r="C995" s="78">
        <v>45344.97152777778</v>
      </c>
      <c r="D995" s="77">
        <v>6800</v>
      </c>
      <c r="E995" s="77" t="s">
        <v>560</v>
      </c>
      <c r="F995" s="77" t="s">
        <v>361</v>
      </c>
      <c r="G995" s="77" t="s">
        <v>614</v>
      </c>
      <c r="H995" s="77" t="s">
        <v>2747</v>
      </c>
      <c r="I995" s="77" t="s">
        <v>2665</v>
      </c>
      <c r="J995" s="77" t="s">
        <v>369</v>
      </c>
      <c r="K995" s="77">
        <f>VLOOKUP(A995 &amp; " - " &amp; B995, 'superadmin configuration'!A:C, 2, FALSE)</f>
        <v>2000</v>
      </c>
    </row>
    <row r="996" spans="1:11">
      <c r="A996" s="77" t="s">
        <v>369</v>
      </c>
      <c r="B996" s="77" t="s">
        <v>369</v>
      </c>
      <c r="C996" s="78">
        <v>45344.881944444445</v>
      </c>
      <c r="D996" s="77">
        <v>1000</v>
      </c>
      <c r="E996" s="77" t="s">
        <v>560</v>
      </c>
      <c r="F996" s="77" t="s">
        <v>361</v>
      </c>
      <c r="G996" s="77" t="s">
        <v>561</v>
      </c>
      <c r="H996" s="77" t="s">
        <v>2748</v>
      </c>
      <c r="I996" s="77" t="s">
        <v>2749</v>
      </c>
      <c r="J996" s="77" t="s">
        <v>369</v>
      </c>
      <c r="K996" s="77">
        <f>VLOOKUP(A996 &amp; " - " &amp; B996, 'superadmin configuration'!A:C, 2, FALSE)</f>
        <v>300</v>
      </c>
    </row>
    <row r="997" spans="1:11">
      <c r="A997" s="77" t="s">
        <v>710</v>
      </c>
      <c r="B997" s="77" t="s">
        <v>710</v>
      </c>
      <c r="C997" s="78">
        <v>45344.852777777778</v>
      </c>
      <c r="D997" s="77">
        <v>1000</v>
      </c>
      <c r="E997" s="77" t="s">
        <v>560</v>
      </c>
      <c r="F997" s="77" t="s">
        <v>361</v>
      </c>
      <c r="G997" s="77" t="s">
        <v>561</v>
      </c>
      <c r="H997" s="77" t="s">
        <v>2750</v>
      </c>
      <c r="I997" s="77" t="s">
        <v>2751</v>
      </c>
      <c r="J997" s="77" t="s">
        <v>369</v>
      </c>
      <c r="K997" s="77">
        <f>VLOOKUP(A997 &amp; " - " &amp; B997, 'superadmin configuration'!A:C, 2, FALSE)</f>
        <v>2000</v>
      </c>
    </row>
    <row r="998" spans="1:11">
      <c r="A998" s="77" t="s">
        <v>559</v>
      </c>
      <c r="B998" s="77" t="s">
        <v>307</v>
      </c>
      <c r="C998" s="78">
        <v>45344.715277777781</v>
      </c>
      <c r="D998" s="77">
        <v>1000</v>
      </c>
      <c r="E998" s="77" t="s">
        <v>560</v>
      </c>
      <c r="F998" s="77" t="s">
        <v>564</v>
      </c>
      <c r="G998" s="77" t="s">
        <v>561</v>
      </c>
      <c r="H998" s="77" t="s">
        <v>2752</v>
      </c>
      <c r="I998" s="77" t="s">
        <v>2753</v>
      </c>
      <c r="J998" s="77" t="s">
        <v>369</v>
      </c>
      <c r="K998" s="77">
        <f>VLOOKUP(A998 &amp; " - " &amp; B998, 'superadmin configuration'!A:C, 2, FALSE)</f>
        <v>500</v>
      </c>
    </row>
    <row r="999" spans="1:11">
      <c r="A999" s="77" t="s">
        <v>559</v>
      </c>
      <c r="B999" s="77" t="s">
        <v>206</v>
      </c>
      <c r="C999" s="78">
        <v>45344.711805555555</v>
      </c>
      <c r="D999" s="77">
        <v>500</v>
      </c>
      <c r="E999" s="77" t="s">
        <v>560</v>
      </c>
      <c r="F999" s="77" t="s">
        <v>564</v>
      </c>
      <c r="G999" s="77" t="s">
        <v>561</v>
      </c>
      <c r="H999" s="77" t="s">
        <v>2754</v>
      </c>
      <c r="I999" s="77" t="s">
        <v>2755</v>
      </c>
      <c r="J999" s="77" t="s">
        <v>369</v>
      </c>
      <c r="K999" s="77">
        <f>VLOOKUP(A999 &amp; " - " &amp; B999, 'superadmin configuration'!A:C, 2, FALSE)</f>
        <v>500</v>
      </c>
    </row>
    <row r="1000" spans="1:11">
      <c r="A1000" s="77" t="s">
        <v>826</v>
      </c>
      <c r="B1000" s="77" t="s">
        <v>1648</v>
      </c>
      <c r="C1000" s="78">
        <v>45344.709027777775</v>
      </c>
      <c r="D1000" s="77">
        <v>100</v>
      </c>
      <c r="E1000" s="77" t="s">
        <v>560</v>
      </c>
      <c r="F1000" s="77" t="s">
        <v>564</v>
      </c>
      <c r="G1000" s="77" t="s">
        <v>561</v>
      </c>
      <c r="H1000" s="77" t="s">
        <v>2756</v>
      </c>
      <c r="I1000" s="77" t="s">
        <v>2757</v>
      </c>
      <c r="J1000" s="77" t="s">
        <v>2758</v>
      </c>
      <c r="K1000" s="77">
        <f>VLOOKUP(A1000 &amp; " - " &amp; B1000, 'superadmin configuration'!A:C, 2, FALSE)</f>
        <v>750</v>
      </c>
    </row>
    <row r="1001" spans="1:11">
      <c r="A1001" s="77" t="s">
        <v>826</v>
      </c>
      <c r="B1001" s="77" t="s">
        <v>2483</v>
      </c>
      <c r="C1001" s="78">
        <v>45344.706944444442</v>
      </c>
      <c r="D1001" s="77">
        <v>100</v>
      </c>
      <c r="E1001" s="77" t="s">
        <v>560</v>
      </c>
      <c r="F1001" s="77" t="s">
        <v>564</v>
      </c>
      <c r="G1001" s="77" t="s">
        <v>561</v>
      </c>
      <c r="H1001" s="77" t="s">
        <v>2759</v>
      </c>
      <c r="I1001" s="77" t="s">
        <v>2760</v>
      </c>
      <c r="J1001" s="77" t="s">
        <v>369</v>
      </c>
      <c r="K1001" s="77">
        <f>VLOOKUP(A1001 &amp; " - " &amp; B1001, 'superadmin configuration'!A:C, 2, FALSE)</f>
        <v>500</v>
      </c>
    </row>
    <row r="1002" spans="1:11">
      <c r="A1002" s="77" t="s">
        <v>826</v>
      </c>
      <c r="B1002" s="77" t="s">
        <v>2483</v>
      </c>
      <c r="C1002" s="78">
        <v>45344.697222222225</v>
      </c>
      <c r="D1002" s="77">
        <v>1</v>
      </c>
      <c r="E1002" s="77" t="s">
        <v>560</v>
      </c>
      <c r="F1002" s="77" t="s">
        <v>564</v>
      </c>
      <c r="G1002" s="77" t="s">
        <v>614</v>
      </c>
      <c r="H1002" s="77" t="s">
        <v>2761</v>
      </c>
      <c r="I1002" s="77" t="s">
        <v>2762</v>
      </c>
      <c r="J1002" s="77" t="s">
        <v>369</v>
      </c>
      <c r="K1002" s="77">
        <f>VLOOKUP(A1002 &amp; " - " &amp; B1002, 'superadmin configuration'!A:C, 2, FALSE)</f>
        <v>500</v>
      </c>
    </row>
    <row r="1003" spans="1:11">
      <c r="A1003" s="77" t="s">
        <v>826</v>
      </c>
      <c r="B1003" s="77" t="s">
        <v>2483</v>
      </c>
      <c r="C1003" s="78">
        <v>45344.661111111112</v>
      </c>
      <c r="D1003" s="77">
        <v>100</v>
      </c>
      <c r="E1003" s="77" t="s">
        <v>560</v>
      </c>
      <c r="F1003" s="77" t="s">
        <v>564</v>
      </c>
      <c r="G1003" s="77" t="s">
        <v>561</v>
      </c>
      <c r="H1003" s="77" t="s">
        <v>2763</v>
      </c>
      <c r="I1003" s="77" t="s">
        <v>2764</v>
      </c>
      <c r="J1003" s="77" t="s">
        <v>369</v>
      </c>
      <c r="K1003" s="77">
        <f>VLOOKUP(A1003 &amp; " - " &amp; B1003, 'superadmin configuration'!A:C, 2, FALSE)</f>
        <v>500</v>
      </c>
    </row>
    <row r="1004" spans="1:11">
      <c r="A1004" s="77" t="s">
        <v>826</v>
      </c>
      <c r="B1004" s="77" t="s">
        <v>1648</v>
      </c>
      <c r="C1004" s="78">
        <v>45344.654166666667</v>
      </c>
      <c r="D1004" s="77">
        <v>10</v>
      </c>
      <c r="E1004" s="77" t="s">
        <v>560</v>
      </c>
      <c r="F1004" s="77" t="s">
        <v>564</v>
      </c>
      <c r="G1004" s="77" t="s">
        <v>561</v>
      </c>
      <c r="H1004" s="77" t="s">
        <v>2765</v>
      </c>
      <c r="I1004" s="77" t="s">
        <v>2766</v>
      </c>
      <c r="J1004" s="77" t="s">
        <v>369</v>
      </c>
      <c r="K1004" s="77">
        <f>VLOOKUP(A1004 &amp; " - " &amp; B1004, 'superadmin configuration'!A:C, 2, FALSE)</f>
        <v>750</v>
      </c>
    </row>
    <row r="1005" spans="1:11">
      <c r="A1005" s="77" t="s">
        <v>559</v>
      </c>
      <c r="B1005" s="77" t="s">
        <v>206</v>
      </c>
      <c r="C1005" s="78">
        <v>45344.65347222222</v>
      </c>
      <c r="D1005" s="77">
        <v>500</v>
      </c>
      <c r="E1005" s="77" t="s">
        <v>560</v>
      </c>
      <c r="F1005" s="77" t="s">
        <v>564</v>
      </c>
      <c r="G1005" s="77" t="s">
        <v>561</v>
      </c>
      <c r="H1005" s="77" t="s">
        <v>2767</v>
      </c>
      <c r="I1005" s="77" t="s">
        <v>2768</v>
      </c>
      <c r="J1005" s="77" t="s">
        <v>369</v>
      </c>
      <c r="K1005" s="77">
        <f>VLOOKUP(A1005 &amp; " - " &amp; B1005, 'superadmin configuration'!A:C, 2, FALSE)</f>
        <v>500</v>
      </c>
    </row>
    <row r="1006" spans="1:11">
      <c r="A1006" s="77" t="s">
        <v>559</v>
      </c>
      <c r="B1006" s="77" t="s">
        <v>246</v>
      </c>
      <c r="C1006" s="78">
        <v>45344.65</v>
      </c>
      <c r="D1006" s="77">
        <v>500</v>
      </c>
      <c r="E1006" s="77" t="s">
        <v>560</v>
      </c>
      <c r="F1006" s="77" t="s">
        <v>361</v>
      </c>
      <c r="G1006" s="77" t="s">
        <v>561</v>
      </c>
      <c r="H1006" s="77" t="s">
        <v>2769</v>
      </c>
      <c r="I1006" s="77" t="s">
        <v>2770</v>
      </c>
      <c r="J1006" s="77" t="s">
        <v>2771</v>
      </c>
      <c r="K1006" s="77">
        <f>VLOOKUP(A1006 &amp; " - " &amp; B1006, 'superadmin configuration'!A:C, 2, FALSE)</f>
        <v>500</v>
      </c>
    </row>
    <row r="1007" spans="1:11">
      <c r="A1007" s="77" t="s">
        <v>559</v>
      </c>
      <c r="B1007" s="77" t="s">
        <v>246</v>
      </c>
      <c r="C1007" s="78">
        <v>45344.64166666667</v>
      </c>
      <c r="D1007" s="77">
        <v>500</v>
      </c>
      <c r="E1007" s="77" t="s">
        <v>560</v>
      </c>
      <c r="F1007" s="77" t="s">
        <v>564</v>
      </c>
      <c r="G1007" s="77" t="s">
        <v>561</v>
      </c>
      <c r="H1007" s="77" t="s">
        <v>2772</v>
      </c>
      <c r="I1007" s="77" t="s">
        <v>2773</v>
      </c>
      <c r="J1007" s="77" t="s">
        <v>2771</v>
      </c>
      <c r="K1007" s="77">
        <f>VLOOKUP(A1007 &amp; " - " &amp; B1007, 'superadmin configuration'!A:C, 2, FALSE)</f>
        <v>500</v>
      </c>
    </row>
    <row r="1008" spans="1:11">
      <c r="A1008" s="77" t="s">
        <v>559</v>
      </c>
      <c r="B1008" s="77" t="s">
        <v>246</v>
      </c>
      <c r="C1008" s="78">
        <v>45344.63958333333</v>
      </c>
      <c r="D1008" s="77">
        <v>500</v>
      </c>
      <c r="E1008" s="77" t="s">
        <v>560</v>
      </c>
      <c r="F1008" s="77" t="s">
        <v>564</v>
      </c>
      <c r="G1008" s="77" t="s">
        <v>561</v>
      </c>
      <c r="H1008" s="77" t="s">
        <v>2774</v>
      </c>
      <c r="I1008" s="77" t="s">
        <v>2775</v>
      </c>
      <c r="J1008" s="77" t="s">
        <v>369</v>
      </c>
      <c r="K1008" s="77">
        <f>VLOOKUP(A1008 &amp; " - " &amp; B1008, 'superadmin configuration'!A:C, 2, FALSE)</f>
        <v>500</v>
      </c>
    </row>
    <row r="1009" spans="1:11">
      <c r="A1009" s="77" t="s">
        <v>515</v>
      </c>
      <c r="B1009" s="77" t="s">
        <v>516</v>
      </c>
      <c r="C1009" s="78">
        <v>45344.638194444444</v>
      </c>
      <c r="D1009" s="77">
        <v>2000</v>
      </c>
      <c r="E1009" s="77" t="s">
        <v>560</v>
      </c>
      <c r="F1009" s="77" t="s">
        <v>564</v>
      </c>
      <c r="G1009" s="77" t="s">
        <v>561</v>
      </c>
      <c r="H1009" s="77" t="s">
        <v>2776</v>
      </c>
      <c r="I1009" s="77" t="s">
        <v>2777</v>
      </c>
      <c r="J1009" s="77" t="s">
        <v>369</v>
      </c>
      <c r="K1009" s="77">
        <f>VLOOKUP(A1009 &amp; " - " &amp; B1009, 'superadmin configuration'!A:C, 2, FALSE)</f>
        <v>1000</v>
      </c>
    </row>
    <row r="1010" spans="1:11">
      <c r="A1010" s="77" t="s">
        <v>461</v>
      </c>
      <c r="B1010" s="77" t="s">
        <v>469</v>
      </c>
      <c r="C1010" s="78">
        <v>45344.566666666666</v>
      </c>
      <c r="D1010" s="77">
        <v>1500</v>
      </c>
      <c r="E1010" s="77" t="s">
        <v>560</v>
      </c>
      <c r="F1010" s="77" t="s">
        <v>564</v>
      </c>
      <c r="G1010" s="77" t="s">
        <v>561</v>
      </c>
      <c r="H1010" s="77" t="s">
        <v>2778</v>
      </c>
      <c r="I1010" s="77" t="s">
        <v>2779</v>
      </c>
      <c r="J1010" s="77" t="s">
        <v>369</v>
      </c>
      <c r="K1010" s="77">
        <f>VLOOKUP(A1010 &amp; " - " &amp; B1010, 'superadmin configuration'!A:C, 2, FALSE)</f>
        <v>500</v>
      </c>
    </row>
    <row r="1011" spans="1:11">
      <c r="A1011" s="77" t="s">
        <v>559</v>
      </c>
      <c r="B1011" s="77" t="s">
        <v>206</v>
      </c>
      <c r="C1011" s="78">
        <v>45344.552083333336</v>
      </c>
      <c r="D1011" s="77">
        <v>500</v>
      </c>
      <c r="E1011" s="77" t="s">
        <v>560</v>
      </c>
      <c r="F1011" s="77" t="s">
        <v>361</v>
      </c>
      <c r="G1011" s="77" t="s">
        <v>561</v>
      </c>
      <c r="H1011" s="77" t="s">
        <v>2780</v>
      </c>
      <c r="I1011" s="77" t="s">
        <v>2781</v>
      </c>
      <c r="J1011" s="77" t="s">
        <v>369</v>
      </c>
      <c r="K1011" s="77">
        <f>VLOOKUP(A1011 &amp; " - " &amp; B1011, 'superadmin configuration'!A:C, 2, FALSE)</f>
        <v>500</v>
      </c>
    </row>
    <row r="1012" spans="1:11">
      <c r="A1012" s="77" t="s">
        <v>559</v>
      </c>
      <c r="B1012" s="77" t="s">
        <v>258</v>
      </c>
      <c r="C1012" s="78">
        <v>45344.544444444444</v>
      </c>
      <c r="D1012" s="77">
        <v>100</v>
      </c>
      <c r="E1012" s="77" t="s">
        <v>560</v>
      </c>
      <c r="F1012" s="77" t="s">
        <v>361</v>
      </c>
      <c r="G1012" s="77" t="s">
        <v>561</v>
      </c>
      <c r="H1012" s="77" t="s">
        <v>2782</v>
      </c>
      <c r="I1012" s="77" t="s">
        <v>2783</v>
      </c>
      <c r="J1012" s="77" t="s">
        <v>2784</v>
      </c>
      <c r="K1012" s="77">
        <f>VLOOKUP(A1012 &amp; " - " &amp; B1012, 'superadmin configuration'!A:C, 2, FALSE)</f>
        <v>450</v>
      </c>
    </row>
    <row r="1013" spans="1:11">
      <c r="A1013" s="77" t="s">
        <v>369</v>
      </c>
      <c r="B1013" s="77" t="s">
        <v>369</v>
      </c>
      <c r="C1013" s="78">
        <v>45344.540277777778</v>
      </c>
      <c r="D1013" s="77">
        <v>300</v>
      </c>
      <c r="E1013" s="77" t="s">
        <v>560</v>
      </c>
      <c r="F1013" s="77" t="s">
        <v>564</v>
      </c>
      <c r="G1013" s="77" t="s">
        <v>561</v>
      </c>
      <c r="H1013" s="77" t="s">
        <v>2785</v>
      </c>
      <c r="I1013" s="77" t="s">
        <v>2786</v>
      </c>
      <c r="J1013" s="77" t="s">
        <v>2787</v>
      </c>
      <c r="K1013" s="77">
        <f>VLOOKUP(A1013 &amp; " - " &amp; B1013, 'superadmin configuration'!A:C, 2, FALSE)</f>
        <v>300</v>
      </c>
    </row>
    <row r="1014" spans="1:11">
      <c r="A1014" s="77" t="s">
        <v>559</v>
      </c>
      <c r="B1014" s="77" t="s">
        <v>307</v>
      </c>
      <c r="C1014" s="78">
        <v>45344.536111111112</v>
      </c>
      <c r="D1014" s="77">
        <v>500</v>
      </c>
      <c r="E1014" s="77" t="s">
        <v>560</v>
      </c>
      <c r="F1014" s="77" t="s">
        <v>564</v>
      </c>
      <c r="G1014" s="77" t="s">
        <v>561</v>
      </c>
      <c r="H1014" s="77" t="s">
        <v>2788</v>
      </c>
      <c r="I1014" s="77" t="s">
        <v>2789</v>
      </c>
      <c r="J1014" s="77" t="s">
        <v>2790</v>
      </c>
      <c r="K1014" s="77">
        <f>VLOOKUP(A1014 &amp; " - " &amp; B1014, 'superadmin configuration'!A:C, 2, FALSE)</f>
        <v>500</v>
      </c>
    </row>
    <row r="1015" spans="1:11">
      <c r="A1015" s="77" t="s">
        <v>596</v>
      </c>
      <c r="B1015" s="77" t="s">
        <v>128</v>
      </c>
      <c r="C1015" s="78">
        <v>45343.981944444444</v>
      </c>
      <c r="D1015" s="77">
        <v>1000</v>
      </c>
      <c r="E1015" s="77" t="s">
        <v>560</v>
      </c>
      <c r="F1015" s="77" t="s">
        <v>564</v>
      </c>
      <c r="G1015" s="77" t="s">
        <v>561</v>
      </c>
      <c r="H1015" s="77" t="s">
        <v>2791</v>
      </c>
      <c r="I1015" s="77" t="s">
        <v>2792</v>
      </c>
      <c r="J1015" s="77" t="s">
        <v>369</v>
      </c>
      <c r="K1015" s="77">
        <f>VLOOKUP(A1015 &amp; " - " &amp; B1015, 'superadmin configuration'!A:C, 2, FALSE)</f>
        <v>2000</v>
      </c>
    </row>
    <row r="1016" spans="1:11">
      <c r="A1016" s="77" t="s">
        <v>596</v>
      </c>
      <c r="B1016" s="77" t="s">
        <v>128</v>
      </c>
      <c r="C1016" s="78">
        <v>45343.981249999997</v>
      </c>
      <c r="D1016" s="77">
        <v>1000</v>
      </c>
      <c r="E1016" s="77" t="s">
        <v>560</v>
      </c>
      <c r="F1016" s="77" t="s">
        <v>564</v>
      </c>
      <c r="G1016" s="77" t="s">
        <v>561</v>
      </c>
      <c r="H1016" s="77" t="s">
        <v>2793</v>
      </c>
      <c r="I1016" s="77" t="s">
        <v>2794</v>
      </c>
      <c r="J1016" s="77" t="s">
        <v>369</v>
      </c>
      <c r="K1016" s="77">
        <f>VLOOKUP(A1016 &amp; " - " &amp; B1016, 'superadmin configuration'!A:C, 2, FALSE)</f>
        <v>2000</v>
      </c>
    </row>
    <row r="1017" spans="1:11">
      <c r="A1017" s="77" t="s">
        <v>710</v>
      </c>
      <c r="B1017" s="77" t="s">
        <v>710</v>
      </c>
      <c r="C1017" s="78">
        <v>45343.907638888886</v>
      </c>
      <c r="D1017" s="77">
        <v>3000</v>
      </c>
      <c r="E1017" s="77" t="s">
        <v>560</v>
      </c>
      <c r="F1017" s="77" t="s">
        <v>564</v>
      </c>
      <c r="G1017" s="77" t="s">
        <v>561</v>
      </c>
      <c r="H1017" s="77" t="s">
        <v>2795</v>
      </c>
      <c r="I1017" s="77" t="s">
        <v>2796</v>
      </c>
      <c r="J1017" s="77" t="s">
        <v>369</v>
      </c>
      <c r="K1017" s="77">
        <f>VLOOKUP(A1017 &amp; " - " &amp; B1017, 'superadmin configuration'!A:C, 2, FALSE)</f>
        <v>2000</v>
      </c>
    </row>
    <row r="1018" spans="1:11">
      <c r="A1018" s="77" t="s">
        <v>386</v>
      </c>
      <c r="B1018" s="77" t="s">
        <v>387</v>
      </c>
      <c r="C1018" s="78">
        <v>45343.906944444447</v>
      </c>
      <c r="D1018" s="77">
        <v>4000</v>
      </c>
      <c r="E1018" s="77" t="s">
        <v>560</v>
      </c>
      <c r="F1018" s="77" t="s">
        <v>361</v>
      </c>
      <c r="G1018" s="77" t="s">
        <v>561</v>
      </c>
      <c r="H1018" s="77" t="s">
        <v>2797</v>
      </c>
      <c r="I1018" s="77" t="s">
        <v>2798</v>
      </c>
      <c r="J1018" s="77" t="s">
        <v>369</v>
      </c>
      <c r="K1018" s="77">
        <f>VLOOKUP(A1018 &amp; " - " &amp; B1018, 'superadmin configuration'!A:C, 2, FALSE)</f>
        <v>1000</v>
      </c>
    </row>
    <row r="1019" spans="1:11">
      <c r="A1019" s="77" t="s">
        <v>476</v>
      </c>
      <c r="B1019" s="77" t="s">
        <v>476</v>
      </c>
      <c r="C1019" s="78">
        <v>45343.865277777775</v>
      </c>
      <c r="D1019" s="77">
        <v>1000</v>
      </c>
      <c r="E1019" s="77" t="s">
        <v>560</v>
      </c>
      <c r="F1019" s="77" t="s">
        <v>361</v>
      </c>
      <c r="G1019" s="77" t="s">
        <v>561</v>
      </c>
      <c r="H1019" s="77" t="s">
        <v>2799</v>
      </c>
      <c r="I1019" s="77" t="s">
        <v>2800</v>
      </c>
      <c r="J1019" s="77" t="s">
        <v>369</v>
      </c>
      <c r="K1019" s="77">
        <f>VLOOKUP(A1019 &amp; " - " &amp; B1019, 'superadmin configuration'!A:C, 2, FALSE)</f>
        <v>500</v>
      </c>
    </row>
    <row r="1020" spans="1:11">
      <c r="A1020" s="77" t="s">
        <v>381</v>
      </c>
      <c r="B1020" s="77" t="s">
        <v>382</v>
      </c>
      <c r="C1020" s="78">
        <v>45343.840277777781</v>
      </c>
      <c r="D1020" s="77">
        <v>1000</v>
      </c>
      <c r="E1020" s="77" t="s">
        <v>560</v>
      </c>
      <c r="F1020" s="77" t="s">
        <v>564</v>
      </c>
      <c r="G1020" s="77" t="s">
        <v>561</v>
      </c>
      <c r="H1020" s="77" t="s">
        <v>2801</v>
      </c>
      <c r="I1020" s="77" t="s">
        <v>2802</v>
      </c>
      <c r="J1020" s="77" t="s">
        <v>369</v>
      </c>
      <c r="K1020" s="77">
        <f>VLOOKUP(A1020 &amp; " - " &amp; B1020, 'superadmin configuration'!A:C, 2, FALSE)</f>
        <v>1500</v>
      </c>
    </row>
    <row r="1021" spans="1:11">
      <c r="A1021" s="77" t="s">
        <v>596</v>
      </c>
      <c r="B1021" s="77" t="s">
        <v>128</v>
      </c>
      <c r="C1021" s="78">
        <v>45343.82916666667</v>
      </c>
      <c r="D1021" s="77">
        <v>2000</v>
      </c>
      <c r="E1021" s="77" t="s">
        <v>560</v>
      </c>
      <c r="F1021" s="77" t="s">
        <v>361</v>
      </c>
      <c r="G1021" s="77" t="s">
        <v>561</v>
      </c>
      <c r="H1021" s="77" t="s">
        <v>2803</v>
      </c>
      <c r="I1021" s="77" t="s">
        <v>2804</v>
      </c>
      <c r="J1021" s="77" t="s">
        <v>369</v>
      </c>
      <c r="K1021" s="77">
        <f>VLOOKUP(A1021 &amp; " - " &amp; B1021, 'superadmin configuration'!A:C, 2, FALSE)</f>
        <v>2000</v>
      </c>
    </row>
    <row r="1022" spans="1:11">
      <c r="A1022" s="77" t="s">
        <v>515</v>
      </c>
      <c r="B1022" s="77" t="s">
        <v>516</v>
      </c>
      <c r="C1022" s="78">
        <v>45343.682638888888</v>
      </c>
      <c r="D1022" s="77">
        <v>500</v>
      </c>
      <c r="E1022" s="77" t="s">
        <v>560</v>
      </c>
      <c r="F1022" s="77" t="s">
        <v>361</v>
      </c>
      <c r="G1022" s="77" t="s">
        <v>561</v>
      </c>
      <c r="H1022" s="77" t="s">
        <v>2805</v>
      </c>
      <c r="I1022" s="77" t="s">
        <v>2806</v>
      </c>
      <c r="J1022" s="77" t="s">
        <v>2807</v>
      </c>
      <c r="K1022" s="77">
        <f>VLOOKUP(A1022 &amp; " - " &amp; B1022, 'superadmin configuration'!A:C, 2, FALSE)</f>
        <v>1000</v>
      </c>
    </row>
    <row r="1023" spans="1:11">
      <c r="A1023" s="77" t="s">
        <v>510</v>
      </c>
      <c r="B1023" s="77" t="s">
        <v>511</v>
      </c>
      <c r="C1023" s="78">
        <v>45343.679861111108</v>
      </c>
      <c r="D1023" s="77">
        <v>100</v>
      </c>
      <c r="E1023" s="77" t="s">
        <v>560</v>
      </c>
      <c r="F1023" s="77" t="s">
        <v>361</v>
      </c>
      <c r="G1023" s="77" t="s">
        <v>561</v>
      </c>
      <c r="H1023" s="77" t="s">
        <v>2808</v>
      </c>
      <c r="I1023" s="77" t="s">
        <v>2809</v>
      </c>
      <c r="J1023" s="77" t="s">
        <v>617</v>
      </c>
      <c r="K1023" s="77">
        <f>VLOOKUP(A1023 &amp; " - " &amp; B1023, 'superadmin configuration'!A:C, 2, FALSE)</f>
        <v>1000</v>
      </c>
    </row>
    <row r="1024" spans="1:11">
      <c r="A1024" s="77" t="s">
        <v>710</v>
      </c>
      <c r="B1024" s="77" t="s">
        <v>710</v>
      </c>
      <c r="C1024" s="78">
        <v>45343.675694444442</v>
      </c>
      <c r="D1024" s="77">
        <v>100</v>
      </c>
      <c r="E1024" s="77" t="s">
        <v>560</v>
      </c>
      <c r="F1024" s="77" t="s">
        <v>564</v>
      </c>
      <c r="G1024" s="77" t="s">
        <v>561</v>
      </c>
      <c r="H1024" s="77" t="s">
        <v>2810</v>
      </c>
      <c r="I1024" s="77" t="s">
        <v>2811</v>
      </c>
      <c r="J1024" s="77" t="s">
        <v>617</v>
      </c>
      <c r="K1024" s="77">
        <f>VLOOKUP(A1024 &amp; " - " &amp; B1024, 'superadmin configuration'!A:C, 2, FALSE)</f>
        <v>2000</v>
      </c>
    </row>
    <row r="1025" spans="1:11">
      <c r="A1025" s="77" t="s">
        <v>826</v>
      </c>
      <c r="B1025" s="77" t="s">
        <v>1648</v>
      </c>
      <c r="C1025" s="78">
        <v>45343.67083333333</v>
      </c>
      <c r="D1025" s="77">
        <v>10</v>
      </c>
      <c r="E1025" s="77" t="s">
        <v>560</v>
      </c>
      <c r="F1025" s="77" t="s">
        <v>564</v>
      </c>
      <c r="G1025" s="77" t="s">
        <v>561</v>
      </c>
      <c r="H1025" s="77" t="s">
        <v>2812</v>
      </c>
      <c r="I1025" s="77" t="s">
        <v>2813</v>
      </c>
      <c r="J1025" s="77" t="s">
        <v>369</v>
      </c>
      <c r="K1025" s="77">
        <f>VLOOKUP(A1025 &amp; " - " &amp; B1025, 'superadmin configuration'!A:C, 2, FALSE)</f>
        <v>750</v>
      </c>
    </row>
    <row r="1026" spans="1:11">
      <c r="A1026" s="77" t="s">
        <v>710</v>
      </c>
      <c r="B1026" s="77" t="s">
        <v>710</v>
      </c>
      <c r="C1026" s="78">
        <v>45343.665277777778</v>
      </c>
      <c r="D1026" s="77">
        <v>100</v>
      </c>
      <c r="E1026" s="77" t="s">
        <v>560</v>
      </c>
      <c r="F1026" s="77" t="s">
        <v>564</v>
      </c>
      <c r="G1026" s="77" t="s">
        <v>561</v>
      </c>
      <c r="H1026" s="77" t="s">
        <v>2814</v>
      </c>
      <c r="I1026" s="77" t="s">
        <v>2815</v>
      </c>
      <c r="J1026" s="77" t="s">
        <v>617</v>
      </c>
      <c r="K1026" s="77">
        <f>VLOOKUP(A1026 &amp; " - " &amp; B1026, 'superadmin configuration'!A:C, 2, FALSE)</f>
        <v>2000</v>
      </c>
    </row>
    <row r="1027" spans="1:11">
      <c r="A1027" s="77" t="s">
        <v>710</v>
      </c>
      <c r="B1027" s="77" t="s">
        <v>710</v>
      </c>
      <c r="C1027" s="78">
        <v>45343.662499999999</v>
      </c>
      <c r="D1027" s="77">
        <v>100</v>
      </c>
      <c r="E1027" s="77" t="s">
        <v>560</v>
      </c>
      <c r="F1027" s="77" t="s">
        <v>564</v>
      </c>
      <c r="G1027" s="77" t="s">
        <v>561</v>
      </c>
      <c r="H1027" s="77" t="s">
        <v>2816</v>
      </c>
      <c r="I1027" s="77" t="s">
        <v>2817</v>
      </c>
      <c r="J1027" s="77" t="s">
        <v>617</v>
      </c>
      <c r="K1027" s="77">
        <f>VLOOKUP(A1027 &amp; " - " &amp; B1027, 'superadmin configuration'!A:C, 2, FALSE)</f>
        <v>2000</v>
      </c>
    </row>
    <row r="1028" spans="1:11">
      <c r="A1028" s="77" t="s">
        <v>710</v>
      </c>
      <c r="B1028" s="77" t="s">
        <v>710</v>
      </c>
      <c r="C1028" s="78">
        <v>45343.657638888886</v>
      </c>
      <c r="D1028" s="77">
        <v>1000</v>
      </c>
      <c r="E1028" s="77" t="s">
        <v>560</v>
      </c>
      <c r="F1028" s="77" t="s">
        <v>564</v>
      </c>
      <c r="G1028" s="77" t="s">
        <v>561</v>
      </c>
      <c r="H1028" s="77" t="s">
        <v>2818</v>
      </c>
      <c r="I1028" s="77" t="s">
        <v>2819</v>
      </c>
      <c r="J1028" s="77" t="s">
        <v>2820</v>
      </c>
      <c r="K1028" s="77">
        <f>VLOOKUP(A1028 &amp; " - " &amp; B1028, 'superadmin configuration'!A:C, 2, FALSE)</f>
        <v>2000</v>
      </c>
    </row>
    <row r="1029" spans="1:11">
      <c r="A1029" s="77" t="s">
        <v>826</v>
      </c>
      <c r="B1029" s="77" t="s">
        <v>1648</v>
      </c>
      <c r="C1029" s="78">
        <v>45343.637499999997</v>
      </c>
      <c r="D1029" s="77">
        <v>10</v>
      </c>
      <c r="E1029" s="77" t="s">
        <v>560</v>
      </c>
      <c r="F1029" s="77" t="s">
        <v>564</v>
      </c>
      <c r="G1029" s="77" t="s">
        <v>561</v>
      </c>
      <c r="H1029" s="77" t="s">
        <v>2821</v>
      </c>
      <c r="I1029" s="77" t="s">
        <v>2822</v>
      </c>
      <c r="J1029" s="77" t="s">
        <v>369</v>
      </c>
      <c r="K1029" s="77">
        <f>VLOOKUP(A1029 &amp; " - " &amp; B1029, 'superadmin configuration'!A:C, 2, FALSE)</f>
        <v>750</v>
      </c>
    </row>
    <row r="1030" spans="1:11">
      <c r="A1030" s="77" t="s">
        <v>412</v>
      </c>
      <c r="B1030" s="77" t="s">
        <v>418</v>
      </c>
      <c r="C1030" s="78">
        <v>45343.585416666669</v>
      </c>
      <c r="D1030" s="77">
        <v>300</v>
      </c>
      <c r="E1030" s="77" t="s">
        <v>560</v>
      </c>
      <c r="F1030" s="77" t="s">
        <v>361</v>
      </c>
      <c r="G1030" s="77" t="s">
        <v>561</v>
      </c>
      <c r="H1030" s="77" t="s">
        <v>2823</v>
      </c>
      <c r="I1030" s="77" t="s">
        <v>2824</v>
      </c>
      <c r="J1030" s="77" t="s">
        <v>369</v>
      </c>
      <c r="K1030" s="77">
        <f>VLOOKUP(A1030 &amp; " - " &amp; B1030, 'superadmin configuration'!A:C, 2, FALSE)</f>
        <v>300</v>
      </c>
    </row>
    <row r="1031" spans="1:11">
      <c r="A1031" s="77" t="s">
        <v>515</v>
      </c>
      <c r="B1031" s="77" t="s">
        <v>516</v>
      </c>
      <c r="C1031" s="78">
        <v>45343.556944444441</v>
      </c>
      <c r="D1031" s="77">
        <v>500</v>
      </c>
      <c r="E1031" s="77" t="s">
        <v>560</v>
      </c>
      <c r="F1031" s="77" t="s">
        <v>361</v>
      </c>
      <c r="G1031" s="77" t="s">
        <v>561</v>
      </c>
      <c r="H1031" s="77" t="s">
        <v>2825</v>
      </c>
      <c r="I1031" s="77" t="s">
        <v>2826</v>
      </c>
      <c r="J1031" s="77" t="s">
        <v>369</v>
      </c>
      <c r="K1031" s="77">
        <f>VLOOKUP(A1031 &amp; " - " &amp; B1031, 'superadmin configuration'!A:C, 2, FALSE)</f>
        <v>1000</v>
      </c>
    </row>
    <row r="1032" spans="1:11">
      <c r="A1032" s="77" t="s">
        <v>412</v>
      </c>
      <c r="B1032" s="77" t="s">
        <v>420</v>
      </c>
      <c r="C1032" s="78">
        <v>45343.488194444442</v>
      </c>
      <c r="D1032" s="77">
        <v>500</v>
      </c>
      <c r="E1032" s="77" t="s">
        <v>560</v>
      </c>
      <c r="F1032" s="77" t="s">
        <v>361</v>
      </c>
      <c r="G1032" s="77" t="s">
        <v>561</v>
      </c>
      <c r="H1032" s="77" t="s">
        <v>2827</v>
      </c>
      <c r="I1032" s="77" t="s">
        <v>2828</v>
      </c>
      <c r="J1032" s="77" t="s">
        <v>2829</v>
      </c>
      <c r="K1032" s="77">
        <f>VLOOKUP(A1032 &amp; " - " &amp; B1032, 'superadmin configuration'!A:C, 2, FALSE)</f>
        <v>500</v>
      </c>
    </row>
    <row r="1033" spans="1:11">
      <c r="A1033" s="77" t="s">
        <v>461</v>
      </c>
      <c r="B1033" s="77" t="s">
        <v>469</v>
      </c>
      <c r="C1033" s="78">
        <v>45343.47152777778</v>
      </c>
      <c r="D1033" s="77">
        <v>500</v>
      </c>
      <c r="E1033" s="77" t="s">
        <v>560</v>
      </c>
      <c r="F1033" s="77" t="s">
        <v>361</v>
      </c>
      <c r="G1033" s="77" t="s">
        <v>561</v>
      </c>
      <c r="H1033" s="77" t="s">
        <v>2830</v>
      </c>
      <c r="I1033" s="77" t="s">
        <v>2831</v>
      </c>
      <c r="J1033" s="77" t="s">
        <v>369</v>
      </c>
      <c r="K1033" s="77">
        <f>VLOOKUP(A1033 &amp; " - " &amp; B1033, 'superadmin configuration'!A:C, 2, FALSE)</f>
        <v>500</v>
      </c>
    </row>
    <row r="1034" spans="1:11">
      <c r="A1034" s="77" t="s">
        <v>596</v>
      </c>
      <c r="B1034" s="77" t="s">
        <v>128</v>
      </c>
      <c r="C1034" s="78">
        <v>45342.896527777775</v>
      </c>
      <c r="D1034" s="77">
        <v>2000</v>
      </c>
      <c r="E1034" s="77" t="s">
        <v>560</v>
      </c>
      <c r="F1034" s="77" t="s">
        <v>361</v>
      </c>
      <c r="G1034" s="77" t="s">
        <v>561</v>
      </c>
      <c r="H1034" s="77" t="s">
        <v>2832</v>
      </c>
      <c r="I1034" s="77" t="s">
        <v>2833</v>
      </c>
      <c r="J1034" s="77" t="s">
        <v>369</v>
      </c>
      <c r="K1034" s="77">
        <f>VLOOKUP(A1034 &amp; " - " &amp; B1034, 'superadmin configuration'!A:C, 2, FALSE)</f>
        <v>2000</v>
      </c>
    </row>
    <row r="1035" spans="1:11">
      <c r="A1035" s="77" t="s">
        <v>826</v>
      </c>
      <c r="B1035" s="77" t="s">
        <v>2483</v>
      </c>
      <c r="C1035" s="78">
        <v>45342.765277777777</v>
      </c>
      <c r="D1035" s="77">
        <v>10</v>
      </c>
      <c r="E1035" s="77" t="s">
        <v>560</v>
      </c>
      <c r="F1035" s="77" t="s">
        <v>564</v>
      </c>
      <c r="G1035" s="77" t="s">
        <v>561</v>
      </c>
      <c r="H1035" s="77" t="s">
        <v>2834</v>
      </c>
      <c r="I1035" s="77" t="s">
        <v>2835</v>
      </c>
      <c r="J1035" s="77" t="s">
        <v>369</v>
      </c>
      <c r="K1035" s="77">
        <v>0</v>
      </c>
    </row>
    <row r="1036" spans="1:11">
      <c r="A1036" s="77" t="s">
        <v>826</v>
      </c>
      <c r="B1036" s="77" t="s">
        <v>2483</v>
      </c>
      <c r="C1036" s="78">
        <v>45342.734027777777</v>
      </c>
      <c r="D1036" s="77">
        <v>100</v>
      </c>
      <c r="E1036" s="77" t="s">
        <v>560</v>
      </c>
      <c r="F1036" s="77" t="s">
        <v>564</v>
      </c>
      <c r="G1036" s="77" t="s">
        <v>561</v>
      </c>
      <c r="H1036" s="77" t="s">
        <v>2836</v>
      </c>
      <c r="I1036" s="77" t="s">
        <v>2837</v>
      </c>
      <c r="J1036" s="77" t="s">
        <v>369</v>
      </c>
      <c r="K1036" s="77">
        <f>VLOOKUP(A1036 &amp; " - " &amp; B1036, 'superadmin configuration'!A:C, 2, FALSE)</f>
        <v>500</v>
      </c>
    </row>
    <row r="1037" spans="1:11">
      <c r="A1037" s="77" t="s">
        <v>826</v>
      </c>
      <c r="B1037" s="77" t="s">
        <v>2483</v>
      </c>
      <c r="C1037" s="78">
        <v>45342.73333333333</v>
      </c>
      <c r="D1037" s="77">
        <v>100</v>
      </c>
      <c r="E1037" s="77" t="s">
        <v>560</v>
      </c>
      <c r="F1037" s="77" t="s">
        <v>564</v>
      </c>
      <c r="G1037" s="77" t="s">
        <v>561</v>
      </c>
      <c r="H1037" s="77" t="s">
        <v>2838</v>
      </c>
      <c r="I1037" s="77" t="s">
        <v>2839</v>
      </c>
      <c r="J1037" s="77" t="s">
        <v>369</v>
      </c>
      <c r="K1037" s="77">
        <f>VLOOKUP(A1037 &amp; " - " &amp; B1037, 'superadmin configuration'!A:C, 2, FALSE)</f>
        <v>500</v>
      </c>
    </row>
    <row r="1038" spans="1:11">
      <c r="A1038" s="77" t="s">
        <v>826</v>
      </c>
      <c r="B1038" s="77" t="s">
        <v>2483</v>
      </c>
      <c r="C1038" s="78">
        <v>45342.695833333331</v>
      </c>
      <c r="D1038" s="77">
        <v>100</v>
      </c>
      <c r="E1038" s="77" t="s">
        <v>560</v>
      </c>
      <c r="F1038" s="77" t="s">
        <v>564</v>
      </c>
      <c r="G1038" s="77" t="s">
        <v>561</v>
      </c>
      <c r="H1038" s="77" t="s">
        <v>2840</v>
      </c>
      <c r="I1038" s="77" t="s">
        <v>2841</v>
      </c>
      <c r="J1038" s="77" t="s">
        <v>369</v>
      </c>
      <c r="K1038" s="77">
        <f>VLOOKUP(A1038 &amp; " - " &amp; B1038, 'superadmin configuration'!A:C, 2, FALSE)</f>
        <v>500</v>
      </c>
    </row>
    <row r="1039" spans="1:11">
      <c r="A1039" s="77" t="s">
        <v>826</v>
      </c>
      <c r="B1039" s="77" t="s">
        <v>2483</v>
      </c>
      <c r="C1039" s="78">
        <v>45342.689583333333</v>
      </c>
      <c r="D1039" s="77">
        <v>100</v>
      </c>
      <c r="E1039" s="77" t="s">
        <v>560</v>
      </c>
      <c r="F1039" s="77" t="s">
        <v>564</v>
      </c>
      <c r="G1039" s="77" t="s">
        <v>561</v>
      </c>
      <c r="H1039" s="77" t="s">
        <v>2842</v>
      </c>
      <c r="I1039" s="77" t="s">
        <v>2843</v>
      </c>
      <c r="J1039" s="77" t="s">
        <v>369</v>
      </c>
      <c r="K1039" s="77">
        <f>VLOOKUP(A1039 &amp; " - " &amp; B1039, 'superadmin configuration'!A:C, 2, FALSE)</f>
        <v>500</v>
      </c>
    </row>
    <row r="1040" spans="1:11">
      <c r="A1040" s="77" t="s">
        <v>369</v>
      </c>
      <c r="B1040" s="77" t="s">
        <v>369</v>
      </c>
      <c r="C1040" s="78">
        <v>45342.682638888888</v>
      </c>
      <c r="D1040" s="77">
        <v>100</v>
      </c>
      <c r="E1040" s="77" t="s">
        <v>560</v>
      </c>
      <c r="F1040" s="77" t="s">
        <v>361</v>
      </c>
      <c r="G1040" s="77" t="s">
        <v>561</v>
      </c>
      <c r="H1040" s="77" t="s">
        <v>2844</v>
      </c>
      <c r="I1040" s="77" t="s">
        <v>2845</v>
      </c>
      <c r="J1040" s="77" t="s">
        <v>369</v>
      </c>
      <c r="K1040" s="77">
        <f>VLOOKUP(A1040 &amp; " - " &amp; B1040, 'superadmin configuration'!A:C, 2, FALSE)</f>
        <v>300</v>
      </c>
    </row>
    <row r="1041" spans="1:11">
      <c r="A1041" s="77" t="s">
        <v>826</v>
      </c>
      <c r="B1041" s="77" t="s">
        <v>2483</v>
      </c>
      <c r="C1041" s="78">
        <v>45342.647222222222</v>
      </c>
      <c r="D1041" s="77">
        <v>1</v>
      </c>
      <c r="E1041" s="77" t="s">
        <v>560</v>
      </c>
      <c r="F1041" s="77" t="s">
        <v>361</v>
      </c>
      <c r="G1041" s="77" t="s">
        <v>561</v>
      </c>
      <c r="H1041" s="77" t="s">
        <v>2846</v>
      </c>
      <c r="I1041" s="77" t="s">
        <v>2847</v>
      </c>
      <c r="J1041" s="77" t="s">
        <v>369</v>
      </c>
      <c r="K1041" s="77">
        <f>VLOOKUP(A1041 &amp; " - " &amp; B1041, 'superadmin configuration'!A:C, 2, FALSE)</f>
        <v>500</v>
      </c>
    </row>
    <row r="1042" spans="1:11">
      <c r="A1042" s="77" t="s">
        <v>369</v>
      </c>
      <c r="B1042" s="77" t="s">
        <v>369</v>
      </c>
      <c r="C1042" s="78">
        <v>45342.612500000003</v>
      </c>
      <c r="D1042" s="77">
        <v>300</v>
      </c>
      <c r="E1042" s="77" t="s">
        <v>560</v>
      </c>
      <c r="F1042" s="77" t="s">
        <v>564</v>
      </c>
      <c r="G1042" s="77" t="s">
        <v>561</v>
      </c>
      <c r="H1042" s="77" t="s">
        <v>2848</v>
      </c>
      <c r="I1042" s="77" t="s">
        <v>2849</v>
      </c>
      <c r="J1042" s="77" t="s">
        <v>369</v>
      </c>
      <c r="K1042" s="77">
        <f>VLOOKUP(A1042 &amp; " - " &amp; B1042, 'superadmin configuration'!A:C, 2, FALSE)</f>
        <v>300</v>
      </c>
    </row>
    <row r="1043" spans="1:11">
      <c r="A1043" s="77" t="s">
        <v>1335</v>
      </c>
      <c r="B1043" s="77" t="s">
        <v>115</v>
      </c>
      <c r="C1043" s="78">
        <v>45342.60833333333</v>
      </c>
      <c r="D1043" s="77">
        <v>100</v>
      </c>
      <c r="E1043" s="77" t="s">
        <v>560</v>
      </c>
      <c r="F1043" s="77" t="s">
        <v>564</v>
      </c>
      <c r="G1043" s="77" t="s">
        <v>561</v>
      </c>
      <c r="H1043" s="77" t="s">
        <v>2850</v>
      </c>
      <c r="I1043" s="77" t="s">
        <v>2851</v>
      </c>
      <c r="J1043" s="77" t="s">
        <v>369</v>
      </c>
      <c r="K1043" s="77">
        <f>VLOOKUP(A1043 &amp; " - " &amp; B1043, 'superadmin configuration'!A:C, 2, FALSE)</f>
        <v>500</v>
      </c>
    </row>
    <row r="1044" spans="1:11">
      <c r="A1044" s="77" t="s">
        <v>461</v>
      </c>
      <c r="B1044" s="77" t="s">
        <v>469</v>
      </c>
      <c r="C1044" s="78">
        <v>45342.584722222222</v>
      </c>
      <c r="D1044" s="77">
        <v>500</v>
      </c>
      <c r="E1044" s="77" t="s">
        <v>560</v>
      </c>
      <c r="F1044" s="77" t="s">
        <v>361</v>
      </c>
      <c r="G1044" s="77" t="s">
        <v>561</v>
      </c>
      <c r="H1044" s="77" t="s">
        <v>2852</v>
      </c>
      <c r="I1044" s="77" t="s">
        <v>2853</v>
      </c>
      <c r="J1044" s="77" t="s">
        <v>369</v>
      </c>
      <c r="K1044" s="77">
        <f>VLOOKUP(A1044 &amp; " - " &amp; B1044, 'superadmin configuration'!A:C, 2, FALSE)</f>
        <v>500</v>
      </c>
    </row>
    <row r="1045" spans="1:11">
      <c r="A1045" s="77" t="s">
        <v>826</v>
      </c>
      <c r="B1045" s="77" t="s">
        <v>2483</v>
      </c>
      <c r="C1045" s="78">
        <v>45342.45416666667</v>
      </c>
      <c r="D1045" s="77">
        <v>500</v>
      </c>
      <c r="E1045" s="77" t="s">
        <v>560</v>
      </c>
      <c r="F1045" s="77" t="s">
        <v>564</v>
      </c>
      <c r="G1045" s="77" t="s">
        <v>561</v>
      </c>
      <c r="H1045" s="77" t="s">
        <v>2854</v>
      </c>
      <c r="I1045" s="77" t="s">
        <v>2855</v>
      </c>
      <c r="J1045" s="77" t="s">
        <v>369</v>
      </c>
      <c r="K1045" s="77">
        <f>VLOOKUP(A1045 &amp; " - " &amp; B1045, 'superadmin configuration'!A:C, 2, FALSE)</f>
        <v>500</v>
      </c>
    </row>
    <row r="1046" spans="1:11">
      <c r="A1046" s="77" t="s">
        <v>515</v>
      </c>
      <c r="B1046" s="77" t="s">
        <v>516</v>
      </c>
      <c r="C1046" s="78">
        <v>45342.394444444442</v>
      </c>
      <c r="D1046" s="77">
        <v>500</v>
      </c>
      <c r="E1046" s="77" t="s">
        <v>560</v>
      </c>
      <c r="F1046" s="77" t="s">
        <v>361</v>
      </c>
      <c r="G1046" s="77" t="s">
        <v>561</v>
      </c>
      <c r="H1046" s="77" t="s">
        <v>2856</v>
      </c>
      <c r="I1046" s="77" t="s">
        <v>2857</v>
      </c>
      <c r="J1046" s="77" t="s">
        <v>369</v>
      </c>
      <c r="K1046" s="77">
        <f>VLOOKUP(A1046 &amp; " - " &amp; B1046, 'superadmin configuration'!A:C, 2, FALSE)</f>
        <v>1000</v>
      </c>
    </row>
    <row r="1047" spans="1:11">
      <c r="A1047" s="77" t="s">
        <v>710</v>
      </c>
      <c r="B1047" s="77" t="s">
        <v>710</v>
      </c>
      <c r="C1047" s="78">
        <v>45341.923611111109</v>
      </c>
      <c r="D1047" s="77">
        <v>100</v>
      </c>
      <c r="E1047" s="77" t="s">
        <v>560</v>
      </c>
      <c r="F1047" s="77" t="s">
        <v>361</v>
      </c>
      <c r="G1047" s="77" t="s">
        <v>561</v>
      </c>
      <c r="H1047" s="77" t="s">
        <v>2858</v>
      </c>
      <c r="I1047" s="77" t="s">
        <v>2859</v>
      </c>
      <c r="J1047" s="77" t="s">
        <v>2860</v>
      </c>
      <c r="K1047" s="77">
        <f>VLOOKUP(A1047 &amp; " - " &amp; B1047, 'superadmin configuration'!A:C, 2, FALSE)</f>
        <v>2000</v>
      </c>
    </row>
    <row r="1048" spans="1:11">
      <c r="A1048" s="77" t="s">
        <v>369</v>
      </c>
      <c r="B1048" s="77" t="s">
        <v>369</v>
      </c>
      <c r="C1048" s="78">
        <v>45341.87222222222</v>
      </c>
      <c r="D1048" s="77">
        <v>300</v>
      </c>
      <c r="E1048" s="77" t="s">
        <v>560</v>
      </c>
      <c r="F1048" s="77" t="s">
        <v>361</v>
      </c>
      <c r="G1048" s="77" t="s">
        <v>561</v>
      </c>
      <c r="H1048" s="77" t="s">
        <v>2861</v>
      </c>
      <c r="I1048" s="77" t="s">
        <v>2862</v>
      </c>
      <c r="J1048" s="77" t="s">
        <v>369</v>
      </c>
      <c r="K1048" s="77">
        <f>VLOOKUP(A1048 &amp; " - " &amp; B1048, 'superadmin configuration'!A:C, 2, FALSE)</f>
        <v>300</v>
      </c>
    </row>
    <row r="1049" spans="1:11">
      <c r="A1049" s="77" t="s">
        <v>386</v>
      </c>
      <c r="B1049" s="77" t="s">
        <v>387</v>
      </c>
      <c r="C1049" s="78">
        <v>45341.718055555553</v>
      </c>
      <c r="D1049" s="77">
        <v>500</v>
      </c>
      <c r="E1049" s="77" t="s">
        <v>560</v>
      </c>
      <c r="F1049" s="77" t="s">
        <v>564</v>
      </c>
      <c r="G1049" s="77" t="s">
        <v>561</v>
      </c>
      <c r="H1049" s="77" t="s">
        <v>2863</v>
      </c>
      <c r="I1049" s="77" t="s">
        <v>2864</v>
      </c>
      <c r="J1049" s="77" t="s">
        <v>369</v>
      </c>
      <c r="K1049" s="77">
        <f>VLOOKUP(A1049 &amp; " - " &amp; B1049, 'superadmin configuration'!A:C, 2, FALSE)</f>
        <v>1000</v>
      </c>
    </row>
    <row r="1050" spans="1:11">
      <c r="A1050" s="77" t="s">
        <v>369</v>
      </c>
      <c r="B1050" s="77" t="s">
        <v>369</v>
      </c>
      <c r="C1050" s="78">
        <v>45341.71597222222</v>
      </c>
      <c r="D1050" s="77">
        <v>300</v>
      </c>
      <c r="E1050" s="77" t="s">
        <v>560</v>
      </c>
      <c r="F1050" s="77" t="s">
        <v>564</v>
      </c>
      <c r="G1050" s="77" t="s">
        <v>561</v>
      </c>
      <c r="H1050" s="77" t="s">
        <v>2865</v>
      </c>
      <c r="I1050" s="77" t="s">
        <v>2866</v>
      </c>
      <c r="J1050" s="77" t="s">
        <v>369</v>
      </c>
      <c r="K1050" s="77">
        <f>VLOOKUP(A1050 &amp; " - " &amp; B1050, 'superadmin configuration'!A:C, 2, FALSE)</f>
        <v>300</v>
      </c>
    </row>
    <row r="1051" spans="1:11">
      <c r="A1051" s="77" t="s">
        <v>559</v>
      </c>
      <c r="B1051" s="77" t="s">
        <v>331</v>
      </c>
      <c r="C1051" s="78">
        <v>45341.69027777778</v>
      </c>
      <c r="D1051" s="77">
        <v>10</v>
      </c>
      <c r="E1051" s="77" t="s">
        <v>560</v>
      </c>
      <c r="F1051" s="77" t="s">
        <v>564</v>
      </c>
      <c r="G1051" s="77" t="s">
        <v>1014</v>
      </c>
      <c r="H1051" s="77" t="s">
        <v>2867</v>
      </c>
      <c r="I1051" s="77" t="s">
        <v>2868</v>
      </c>
      <c r="J1051" s="77" t="s">
        <v>369</v>
      </c>
      <c r="K1051" s="77">
        <f>VLOOKUP(A1051 &amp; " - " &amp; B1051, 'superadmin configuration'!A:C, 2, FALSE)</f>
        <v>300</v>
      </c>
    </row>
    <row r="1052" spans="1:11">
      <c r="A1052" s="77" t="s">
        <v>379</v>
      </c>
      <c r="B1052" s="77" t="s">
        <v>379</v>
      </c>
      <c r="C1052" s="78">
        <v>45341.486111111109</v>
      </c>
      <c r="D1052" s="77">
        <v>100</v>
      </c>
      <c r="E1052" s="77" t="s">
        <v>560</v>
      </c>
      <c r="F1052" s="77" t="s">
        <v>564</v>
      </c>
      <c r="G1052" s="77" t="s">
        <v>561</v>
      </c>
      <c r="H1052" s="77" t="s">
        <v>2869</v>
      </c>
      <c r="I1052" s="77" t="s">
        <v>2870</v>
      </c>
      <c r="J1052" s="77" t="s">
        <v>369</v>
      </c>
      <c r="K1052" s="77">
        <f>VLOOKUP(A1052 &amp; " - " &amp; B1052, 'superadmin configuration'!A:C, 2, FALSE)</f>
        <v>1000</v>
      </c>
    </row>
    <row r="1053" spans="1:11">
      <c r="A1053" s="77" t="s">
        <v>386</v>
      </c>
      <c r="B1053" s="77" t="s">
        <v>387</v>
      </c>
      <c r="C1053" s="78">
        <v>45340.900694444441</v>
      </c>
      <c r="D1053" s="77">
        <v>1500</v>
      </c>
      <c r="E1053" s="77" t="s">
        <v>560</v>
      </c>
      <c r="F1053" s="77" t="s">
        <v>361</v>
      </c>
      <c r="G1053" s="77" t="s">
        <v>561</v>
      </c>
      <c r="H1053" s="77" t="s">
        <v>2871</v>
      </c>
      <c r="I1053" s="77" t="s">
        <v>2872</v>
      </c>
      <c r="J1053" s="77" t="s">
        <v>2873</v>
      </c>
      <c r="K1053" s="77">
        <f>VLOOKUP(A1053 &amp; " - " &amp; B1053, 'superadmin configuration'!A:C, 2, FALSE)</f>
        <v>1000</v>
      </c>
    </row>
    <row r="1054" spans="1:11">
      <c r="A1054" s="77" t="s">
        <v>518</v>
      </c>
      <c r="B1054" s="77" t="s">
        <v>518</v>
      </c>
      <c r="C1054" s="78">
        <v>45340.863194444442</v>
      </c>
      <c r="D1054" s="77">
        <v>100</v>
      </c>
      <c r="E1054" s="77" t="s">
        <v>560</v>
      </c>
      <c r="F1054" s="77" t="s">
        <v>361</v>
      </c>
      <c r="G1054" s="77" t="s">
        <v>561</v>
      </c>
      <c r="H1054" s="77" t="s">
        <v>2874</v>
      </c>
      <c r="I1054" s="77" t="s">
        <v>2875</v>
      </c>
      <c r="J1054" s="77" t="s">
        <v>2876</v>
      </c>
      <c r="K1054" s="77">
        <f>VLOOKUP(A1054 &amp; " - " &amp; B1054, 'superadmin configuration'!A:C, 2, FALSE)</f>
        <v>500</v>
      </c>
    </row>
    <row r="1055" spans="1:11">
      <c r="A1055" s="77" t="s">
        <v>596</v>
      </c>
      <c r="B1055" s="77" t="s">
        <v>128</v>
      </c>
      <c r="C1055" s="78">
        <v>45340.855555555558</v>
      </c>
      <c r="D1055" s="77">
        <v>2000</v>
      </c>
      <c r="E1055" s="77" t="s">
        <v>560</v>
      </c>
      <c r="F1055" s="77" t="s">
        <v>361</v>
      </c>
      <c r="G1055" s="77" t="s">
        <v>561</v>
      </c>
      <c r="H1055" s="77" t="s">
        <v>2877</v>
      </c>
      <c r="I1055" s="77" t="s">
        <v>2878</v>
      </c>
      <c r="J1055" s="77" t="s">
        <v>369</v>
      </c>
      <c r="K1055" s="77">
        <f>VLOOKUP(A1055 &amp; " - " &amp; B1055, 'superadmin configuration'!A:C, 2, FALSE)</f>
        <v>2000</v>
      </c>
    </row>
    <row r="1056" spans="1:11">
      <c r="A1056" s="77" t="s">
        <v>386</v>
      </c>
      <c r="B1056" s="77" t="s">
        <v>387</v>
      </c>
      <c r="C1056" s="78">
        <v>45340.77847222222</v>
      </c>
      <c r="D1056" s="77">
        <v>1500</v>
      </c>
      <c r="E1056" s="77" t="s">
        <v>560</v>
      </c>
      <c r="F1056" s="77" t="s">
        <v>361</v>
      </c>
      <c r="G1056" s="77" t="s">
        <v>561</v>
      </c>
      <c r="H1056" s="77" t="s">
        <v>2879</v>
      </c>
      <c r="I1056" s="77" t="s">
        <v>2880</v>
      </c>
      <c r="J1056" s="77" t="s">
        <v>369</v>
      </c>
      <c r="K1056" s="77">
        <f>VLOOKUP(A1056 &amp; " - " &amp; B1056, 'superadmin configuration'!A:C, 2, FALSE)</f>
        <v>1000</v>
      </c>
    </row>
    <row r="1057" spans="1:11">
      <c r="A1057" s="77" t="s">
        <v>476</v>
      </c>
      <c r="B1057" s="77" t="s">
        <v>476</v>
      </c>
      <c r="C1057" s="78">
        <v>45340.758333333331</v>
      </c>
      <c r="D1057" s="77">
        <v>1000</v>
      </c>
      <c r="E1057" s="77" t="s">
        <v>560</v>
      </c>
      <c r="F1057" s="77" t="s">
        <v>361</v>
      </c>
      <c r="G1057" s="77" t="s">
        <v>561</v>
      </c>
      <c r="H1057" s="77" t="s">
        <v>2881</v>
      </c>
      <c r="I1057" s="77" t="s">
        <v>2882</v>
      </c>
      <c r="J1057" s="77" t="s">
        <v>369</v>
      </c>
      <c r="K1057" s="77">
        <f>VLOOKUP(A1057 &amp; " - " &amp; B1057, 'superadmin configuration'!A:C, 2, FALSE)</f>
        <v>500</v>
      </c>
    </row>
    <row r="1058" spans="1:11">
      <c r="A1058" s="77" t="s">
        <v>461</v>
      </c>
      <c r="B1058" s="77" t="s">
        <v>469</v>
      </c>
      <c r="C1058" s="78">
        <v>45340.720138888886</v>
      </c>
      <c r="D1058" s="77">
        <v>500</v>
      </c>
      <c r="E1058" s="77" t="s">
        <v>560</v>
      </c>
      <c r="F1058" s="77" t="s">
        <v>361</v>
      </c>
      <c r="G1058" s="77" t="s">
        <v>561</v>
      </c>
      <c r="H1058" s="77" t="s">
        <v>2883</v>
      </c>
      <c r="I1058" s="77" t="s">
        <v>2884</v>
      </c>
      <c r="J1058" s="77" t="s">
        <v>369</v>
      </c>
      <c r="K1058" s="77">
        <f>VLOOKUP(A1058 &amp; " - " &amp; B1058, 'superadmin configuration'!A:C, 2, FALSE)</f>
        <v>500</v>
      </c>
    </row>
    <row r="1059" spans="1:11">
      <c r="A1059" s="77" t="s">
        <v>461</v>
      </c>
      <c r="B1059" s="77" t="s">
        <v>469</v>
      </c>
      <c r="C1059" s="78">
        <v>45340.6875</v>
      </c>
      <c r="D1059" s="77">
        <v>850</v>
      </c>
      <c r="E1059" s="77" t="s">
        <v>560</v>
      </c>
      <c r="F1059" s="77" t="s">
        <v>361</v>
      </c>
      <c r="G1059" s="77" t="s">
        <v>561</v>
      </c>
      <c r="H1059" s="77" t="s">
        <v>2885</v>
      </c>
      <c r="I1059" s="77" t="s">
        <v>2886</v>
      </c>
      <c r="J1059" s="77" t="s">
        <v>2887</v>
      </c>
      <c r="K1059" s="77">
        <f>VLOOKUP(A1059 &amp; " - " &amp; B1059, 'superadmin configuration'!A:C, 2, FALSE)</f>
        <v>500</v>
      </c>
    </row>
    <row r="1060" spans="1:11">
      <c r="A1060" s="77" t="s">
        <v>515</v>
      </c>
      <c r="B1060" s="77" t="s">
        <v>516</v>
      </c>
      <c r="C1060" s="78">
        <v>45340.65902777778</v>
      </c>
      <c r="D1060" s="77">
        <v>300</v>
      </c>
      <c r="E1060" s="77" t="s">
        <v>560</v>
      </c>
      <c r="F1060" s="77" t="s">
        <v>361</v>
      </c>
      <c r="G1060" s="77" t="s">
        <v>561</v>
      </c>
      <c r="H1060" s="77" t="s">
        <v>2888</v>
      </c>
      <c r="I1060" s="77" t="s">
        <v>2889</v>
      </c>
      <c r="J1060" s="77" t="s">
        <v>369</v>
      </c>
      <c r="K1060" s="77">
        <f>VLOOKUP(A1060 &amp; " - " &amp; B1060, 'superadmin configuration'!A:C, 2, FALSE)</f>
        <v>1000</v>
      </c>
    </row>
    <row r="1061" spans="1:11">
      <c r="A1061" s="77" t="s">
        <v>510</v>
      </c>
      <c r="B1061" s="77" t="s">
        <v>513</v>
      </c>
      <c r="C1061" s="78">
        <v>45340.634722222225</v>
      </c>
      <c r="D1061" s="77">
        <v>1500</v>
      </c>
      <c r="E1061" s="77" t="s">
        <v>560</v>
      </c>
      <c r="F1061" s="77" t="s">
        <v>564</v>
      </c>
      <c r="G1061" s="77" t="s">
        <v>561</v>
      </c>
      <c r="H1061" s="77" t="s">
        <v>2890</v>
      </c>
      <c r="I1061" s="77" t="s">
        <v>2891</v>
      </c>
      <c r="J1061" s="77" t="s">
        <v>369</v>
      </c>
      <c r="K1061" s="77">
        <f>VLOOKUP(A1061 &amp; " - " &amp; B1061, 'superadmin configuration'!A:C, 2, FALSE)</f>
        <v>1000</v>
      </c>
    </row>
    <row r="1062" spans="1:11">
      <c r="A1062" s="77" t="s">
        <v>369</v>
      </c>
      <c r="B1062" s="77" t="s">
        <v>369</v>
      </c>
      <c r="C1062" s="78">
        <v>45340.385416666664</v>
      </c>
      <c r="D1062" s="77">
        <v>500</v>
      </c>
      <c r="E1062" s="77" t="s">
        <v>560</v>
      </c>
      <c r="F1062" s="77" t="s">
        <v>564</v>
      </c>
      <c r="G1062" s="77" t="s">
        <v>561</v>
      </c>
      <c r="H1062" s="77" t="s">
        <v>2892</v>
      </c>
      <c r="I1062" s="77" t="s">
        <v>2893</v>
      </c>
      <c r="J1062" s="77" t="s">
        <v>369</v>
      </c>
      <c r="K1062" s="77">
        <f>VLOOKUP(A1062 &amp; " - " &amp; B1062, 'superadmin configuration'!A:C, 2, FALSE)</f>
        <v>300</v>
      </c>
    </row>
    <row r="1063" spans="1:11">
      <c r="A1063" s="77" t="s">
        <v>381</v>
      </c>
      <c r="B1063" s="77" t="s">
        <v>382</v>
      </c>
      <c r="C1063" s="78">
        <v>45339.981944444444</v>
      </c>
      <c r="D1063" s="77">
        <v>1000</v>
      </c>
      <c r="E1063" s="77" t="s">
        <v>560</v>
      </c>
      <c r="F1063" s="77" t="s">
        <v>361</v>
      </c>
      <c r="G1063" s="77" t="s">
        <v>561</v>
      </c>
      <c r="H1063" s="77" t="s">
        <v>2894</v>
      </c>
      <c r="I1063" s="77" t="s">
        <v>2895</v>
      </c>
      <c r="J1063" s="77" t="s">
        <v>369</v>
      </c>
      <c r="K1063" s="77">
        <f>VLOOKUP(A1063 &amp; " - " &amp; B1063, 'superadmin configuration'!A:C, 2, FALSE)</f>
        <v>1500</v>
      </c>
    </row>
    <row r="1064" spans="1:11">
      <c r="A1064" s="77" t="s">
        <v>386</v>
      </c>
      <c r="B1064" s="77" t="s">
        <v>387</v>
      </c>
      <c r="C1064" s="78">
        <v>45339.961111111108</v>
      </c>
      <c r="D1064" s="77">
        <v>1000</v>
      </c>
      <c r="E1064" s="77" t="s">
        <v>560</v>
      </c>
      <c r="F1064" s="77" t="s">
        <v>361</v>
      </c>
      <c r="G1064" s="77" t="s">
        <v>561</v>
      </c>
      <c r="H1064" s="77" t="s">
        <v>2896</v>
      </c>
      <c r="I1064" s="77" t="s">
        <v>2897</v>
      </c>
      <c r="J1064" s="77" t="s">
        <v>369</v>
      </c>
      <c r="K1064" s="77">
        <f>VLOOKUP(A1064 &amp; " - " &amp; B1064, 'superadmin configuration'!A:C, 2, FALSE)</f>
        <v>1000</v>
      </c>
    </row>
    <row r="1065" spans="1:11">
      <c r="A1065" s="77" t="s">
        <v>461</v>
      </c>
      <c r="B1065" s="77" t="s">
        <v>462</v>
      </c>
      <c r="C1065" s="78">
        <v>45339.90347222222</v>
      </c>
      <c r="D1065" s="77">
        <v>300</v>
      </c>
      <c r="E1065" s="77" t="s">
        <v>560</v>
      </c>
      <c r="F1065" s="77" t="s">
        <v>361</v>
      </c>
      <c r="G1065" s="77" t="s">
        <v>561</v>
      </c>
      <c r="H1065" s="77" t="s">
        <v>2898</v>
      </c>
      <c r="I1065" s="77" t="s">
        <v>2899</v>
      </c>
      <c r="J1065" s="77" t="s">
        <v>369</v>
      </c>
      <c r="K1065" s="77">
        <f>VLOOKUP(A1065 &amp; " - " &amp; B1065, 'superadmin configuration'!A:C, 2, FALSE)</f>
        <v>750</v>
      </c>
    </row>
    <row r="1066" spans="1:11">
      <c r="A1066" s="77" t="s">
        <v>471</v>
      </c>
      <c r="B1066" s="77" t="s">
        <v>472</v>
      </c>
      <c r="C1066" s="78">
        <v>45339.834722222222</v>
      </c>
      <c r="D1066" s="77">
        <v>1000</v>
      </c>
      <c r="E1066" s="77" t="s">
        <v>560</v>
      </c>
      <c r="F1066" s="77" t="s">
        <v>564</v>
      </c>
      <c r="G1066" s="77" t="s">
        <v>561</v>
      </c>
      <c r="H1066" s="77" t="s">
        <v>2900</v>
      </c>
      <c r="I1066" s="77" t="s">
        <v>2901</v>
      </c>
      <c r="J1066" s="77" t="s">
        <v>369</v>
      </c>
      <c r="K1066" s="77">
        <f>VLOOKUP(A1066 &amp; " - " &amp; B1066, 'superadmin configuration'!A:C, 2, FALSE)</f>
        <v>1000</v>
      </c>
    </row>
    <row r="1067" spans="1:11">
      <c r="A1067" s="77" t="s">
        <v>471</v>
      </c>
      <c r="B1067" s="77" t="s">
        <v>472</v>
      </c>
      <c r="C1067" s="78">
        <v>45339.833333333336</v>
      </c>
      <c r="D1067" s="77">
        <v>1000</v>
      </c>
      <c r="E1067" s="77" t="s">
        <v>560</v>
      </c>
      <c r="F1067" s="77" t="s">
        <v>564</v>
      </c>
      <c r="G1067" s="77" t="s">
        <v>561</v>
      </c>
      <c r="H1067" s="77" t="s">
        <v>2902</v>
      </c>
      <c r="I1067" s="77" t="s">
        <v>2903</v>
      </c>
      <c r="J1067" s="77" t="s">
        <v>369</v>
      </c>
      <c r="K1067" s="77">
        <f>VLOOKUP(A1067 &amp; " - " &amp; B1067, 'superadmin configuration'!A:C, 2, FALSE)</f>
        <v>1000</v>
      </c>
    </row>
    <row r="1068" spans="1:11">
      <c r="A1068" s="77" t="s">
        <v>471</v>
      </c>
      <c r="B1068" s="77" t="s">
        <v>472</v>
      </c>
      <c r="C1068" s="78">
        <v>45339.831944444442</v>
      </c>
      <c r="D1068" s="77">
        <v>1000</v>
      </c>
      <c r="E1068" s="77" t="s">
        <v>560</v>
      </c>
      <c r="F1068" s="77" t="s">
        <v>564</v>
      </c>
      <c r="G1068" s="77" t="s">
        <v>561</v>
      </c>
      <c r="H1068" s="77" t="s">
        <v>2904</v>
      </c>
      <c r="I1068" s="77" t="s">
        <v>2905</v>
      </c>
      <c r="J1068" s="77" t="s">
        <v>369</v>
      </c>
      <c r="K1068" s="77">
        <f>VLOOKUP(A1068 &amp; " - " &amp; B1068, 'superadmin configuration'!A:C, 2, FALSE)</f>
        <v>1000</v>
      </c>
    </row>
    <row r="1069" spans="1:11">
      <c r="A1069" s="77" t="s">
        <v>471</v>
      </c>
      <c r="B1069" s="77" t="s">
        <v>472</v>
      </c>
      <c r="C1069" s="78">
        <v>45339.831250000003</v>
      </c>
      <c r="D1069" s="77">
        <v>1000</v>
      </c>
      <c r="E1069" s="77" t="s">
        <v>560</v>
      </c>
      <c r="F1069" s="77" t="s">
        <v>564</v>
      </c>
      <c r="G1069" s="77" t="s">
        <v>561</v>
      </c>
      <c r="H1069" s="77" t="s">
        <v>2906</v>
      </c>
      <c r="I1069" s="77" t="s">
        <v>2907</v>
      </c>
      <c r="J1069" s="77" t="s">
        <v>369</v>
      </c>
      <c r="K1069" s="77">
        <f>VLOOKUP(A1069 &amp; " - " &amp; B1069, 'superadmin configuration'!A:C, 2, FALSE)</f>
        <v>1000</v>
      </c>
    </row>
    <row r="1070" spans="1:11">
      <c r="A1070" s="77" t="s">
        <v>471</v>
      </c>
      <c r="B1070" s="77" t="s">
        <v>472</v>
      </c>
      <c r="C1070" s="78">
        <v>45339.831250000003</v>
      </c>
      <c r="D1070" s="77">
        <v>1000</v>
      </c>
      <c r="E1070" s="77" t="s">
        <v>560</v>
      </c>
      <c r="F1070" s="77" t="s">
        <v>564</v>
      </c>
      <c r="G1070" s="77" t="s">
        <v>561</v>
      </c>
      <c r="H1070" s="77" t="s">
        <v>2908</v>
      </c>
      <c r="I1070" s="77" t="s">
        <v>2909</v>
      </c>
      <c r="J1070" s="77" t="s">
        <v>369</v>
      </c>
      <c r="K1070" s="77">
        <f>VLOOKUP(A1070 &amp; " - " &amp; B1070, 'superadmin configuration'!A:C, 2, FALSE)</f>
        <v>1000</v>
      </c>
    </row>
    <row r="1071" spans="1:11">
      <c r="A1071" s="77" t="s">
        <v>596</v>
      </c>
      <c r="B1071" s="77" t="s">
        <v>128</v>
      </c>
      <c r="C1071" s="78">
        <v>45339.814583333333</v>
      </c>
      <c r="D1071" s="77">
        <v>500</v>
      </c>
      <c r="E1071" s="77" t="s">
        <v>560</v>
      </c>
      <c r="F1071" s="77" t="s">
        <v>361</v>
      </c>
      <c r="G1071" s="77" t="s">
        <v>561</v>
      </c>
      <c r="H1071" s="77" t="s">
        <v>2910</v>
      </c>
      <c r="I1071" s="77" t="s">
        <v>2911</v>
      </c>
      <c r="J1071" s="77" t="s">
        <v>786</v>
      </c>
      <c r="K1071" s="77">
        <f>VLOOKUP(A1071 &amp; " - " &amp; B1071, 'superadmin configuration'!A:C, 2, FALSE)</f>
        <v>2000</v>
      </c>
    </row>
    <row r="1072" spans="1:11">
      <c r="A1072" s="77" t="s">
        <v>381</v>
      </c>
      <c r="B1072" s="77" t="s">
        <v>382</v>
      </c>
      <c r="C1072" s="78">
        <v>45339.755555555559</v>
      </c>
      <c r="D1072" s="77">
        <v>500</v>
      </c>
      <c r="E1072" s="77" t="s">
        <v>560</v>
      </c>
      <c r="F1072" s="77" t="s">
        <v>361</v>
      </c>
      <c r="G1072" s="77" t="s">
        <v>561</v>
      </c>
      <c r="H1072" s="77" t="s">
        <v>2912</v>
      </c>
      <c r="I1072" s="77" t="s">
        <v>2913</v>
      </c>
      <c r="J1072" s="77" t="s">
        <v>369</v>
      </c>
      <c r="K1072" s="77">
        <f>VLOOKUP(A1072 &amp; " - " &amp; B1072, 'superadmin configuration'!A:C, 2, FALSE)</f>
        <v>1500</v>
      </c>
    </row>
    <row r="1073" spans="1:11">
      <c r="A1073" s="77" t="s">
        <v>596</v>
      </c>
      <c r="B1073" s="77" t="s">
        <v>128</v>
      </c>
      <c r="C1073" s="78">
        <v>45339.754166666666</v>
      </c>
      <c r="D1073" s="77">
        <v>3000</v>
      </c>
      <c r="E1073" s="77" t="s">
        <v>560</v>
      </c>
      <c r="F1073" s="77" t="s">
        <v>564</v>
      </c>
      <c r="G1073" s="77" t="s">
        <v>561</v>
      </c>
      <c r="H1073" s="77" t="s">
        <v>2914</v>
      </c>
      <c r="I1073" s="77" t="s">
        <v>2915</v>
      </c>
      <c r="J1073" s="77" t="s">
        <v>369</v>
      </c>
      <c r="K1073" s="77">
        <f>VLOOKUP(A1073 &amp; " - " &amp; B1073, 'superadmin configuration'!A:C, 2, FALSE)</f>
        <v>2000</v>
      </c>
    </row>
    <row r="1074" spans="1:11">
      <c r="A1074" s="77" t="s">
        <v>412</v>
      </c>
      <c r="B1074" s="77" t="s">
        <v>422</v>
      </c>
      <c r="C1074" s="78">
        <v>45339.740277777775</v>
      </c>
      <c r="D1074" s="77">
        <v>102</v>
      </c>
      <c r="E1074" s="77" t="s">
        <v>560</v>
      </c>
      <c r="F1074" s="77" t="s">
        <v>361</v>
      </c>
      <c r="G1074" s="77" t="s">
        <v>561</v>
      </c>
      <c r="H1074" s="77" t="s">
        <v>2916</v>
      </c>
      <c r="I1074" s="77" t="s">
        <v>2917</v>
      </c>
      <c r="J1074" s="77" t="s">
        <v>2918</v>
      </c>
      <c r="K1074" s="77">
        <f>VLOOKUP(A1074 &amp; " - " &amp; B1074, 'superadmin configuration'!A:C, 2, FALSE)</f>
        <v>102</v>
      </c>
    </row>
    <row r="1075" spans="1:11">
      <c r="A1075" s="77" t="s">
        <v>515</v>
      </c>
      <c r="B1075" s="77" t="s">
        <v>516</v>
      </c>
      <c r="C1075" s="78">
        <v>45339.731249999997</v>
      </c>
      <c r="D1075" s="77">
        <v>500</v>
      </c>
      <c r="E1075" s="77" t="s">
        <v>560</v>
      </c>
      <c r="F1075" s="77" t="s">
        <v>361</v>
      </c>
      <c r="G1075" s="77" t="s">
        <v>561</v>
      </c>
      <c r="H1075" s="77" t="s">
        <v>2919</v>
      </c>
      <c r="I1075" s="77" t="s">
        <v>2920</v>
      </c>
      <c r="J1075" s="77" t="s">
        <v>369</v>
      </c>
      <c r="K1075" s="77">
        <f>VLOOKUP(A1075 &amp; " - " &amp; B1075, 'superadmin configuration'!A:C, 2, FALSE)</f>
        <v>1000</v>
      </c>
    </row>
    <row r="1076" spans="1:11">
      <c r="A1076" s="77" t="s">
        <v>476</v>
      </c>
      <c r="B1076" s="77" t="s">
        <v>476</v>
      </c>
      <c r="C1076" s="78">
        <v>45339.711805555555</v>
      </c>
      <c r="D1076" s="77">
        <v>1000</v>
      </c>
      <c r="E1076" s="77" t="s">
        <v>560</v>
      </c>
      <c r="F1076" s="77" t="s">
        <v>564</v>
      </c>
      <c r="G1076" s="77" t="s">
        <v>561</v>
      </c>
      <c r="H1076" s="77" t="s">
        <v>2921</v>
      </c>
      <c r="I1076" s="77" t="s">
        <v>2922</v>
      </c>
      <c r="J1076" s="77" t="s">
        <v>369</v>
      </c>
      <c r="K1076" s="77">
        <f>VLOOKUP(A1076 &amp; " - " &amp; B1076, 'superadmin configuration'!A:C, 2, FALSE)</f>
        <v>500</v>
      </c>
    </row>
    <row r="1077" spans="1:11">
      <c r="A1077" s="77" t="s">
        <v>461</v>
      </c>
      <c r="B1077" s="77" t="s">
        <v>462</v>
      </c>
      <c r="C1077" s="78">
        <v>45339.696527777778</v>
      </c>
      <c r="D1077" s="77">
        <v>1000</v>
      </c>
      <c r="E1077" s="77" t="s">
        <v>560</v>
      </c>
      <c r="F1077" s="77" t="s">
        <v>361</v>
      </c>
      <c r="G1077" s="77" t="s">
        <v>561</v>
      </c>
      <c r="H1077" s="77" t="s">
        <v>2923</v>
      </c>
      <c r="I1077" s="77" t="s">
        <v>2924</v>
      </c>
      <c r="J1077" s="77" t="s">
        <v>2925</v>
      </c>
      <c r="K1077" s="77">
        <f>VLOOKUP(A1077 &amp; " - " &amp; B1077, 'superadmin configuration'!A:C, 2, FALSE)</f>
        <v>750</v>
      </c>
    </row>
    <row r="1078" spans="1:11">
      <c r="A1078" s="77" t="s">
        <v>476</v>
      </c>
      <c r="B1078" s="77" t="s">
        <v>476</v>
      </c>
      <c r="C1078" s="78">
        <v>45339.673611111109</v>
      </c>
      <c r="D1078" s="77">
        <v>500</v>
      </c>
      <c r="E1078" s="77" t="s">
        <v>560</v>
      </c>
      <c r="F1078" s="77" t="s">
        <v>564</v>
      </c>
      <c r="G1078" s="77" t="s">
        <v>561</v>
      </c>
      <c r="H1078" s="77" t="s">
        <v>2926</v>
      </c>
      <c r="I1078" s="77" t="s">
        <v>2927</v>
      </c>
      <c r="J1078" s="77" t="s">
        <v>369</v>
      </c>
      <c r="K1078" s="77">
        <f>VLOOKUP(A1078 &amp; " - " &amp; B1078, 'superadmin configuration'!A:C, 2, FALSE)</f>
        <v>500</v>
      </c>
    </row>
    <row r="1079" spans="1:11">
      <c r="A1079" s="77" t="s">
        <v>476</v>
      </c>
      <c r="B1079" s="77" t="s">
        <v>476</v>
      </c>
      <c r="C1079" s="78">
        <v>45339.642361111109</v>
      </c>
      <c r="D1079" s="77">
        <v>1000</v>
      </c>
      <c r="E1079" s="77" t="s">
        <v>560</v>
      </c>
      <c r="F1079" s="77" t="s">
        <v>564</v>
      </c>
      <c r="G1079" s="77" t="s">
        <v>561</v>
      </c>
      <c r="H1079" s="77" t="s">
        <v>2928</v>
      </c>
      <c r="I1079" s="77" t="s">
        <v>2929</v>
      </c>
      <c r="J1079" s="77" t="s">
        <v>1682</v>
      </c>
      <c r="K1079" s="77">
        <f>VLOOKUP(A1079 &amp; " - " &amp; B1079, 'superadmin configuration'!A:C, 2, FALSE)</f>
        <v>500</v>
      </c>
    </row>
    <row r="1080" spans="1:11">
      <c r="A1080" s="77" t="s">
        <v>559</v>
      </c>
      <c r="B1080" s="77" t="s">
        <v>206</v>
      </c>
      <c r="C1080" s="78">
        <v>45339.640972222223</v>
      </c>
      <c r="D1080" s="77">
        <v>500</v>
      </c>
      <c r="E1080" s="77" t="s">
        <v>560</v>
      </c>
      <c r="F1080" s="77" t="s">
        <v>564</v>
      </c>
      <c r="G1080" s="77" t="s">
        <v>561</v>
      </c>
      <c r="H1080" s="77" t="s">
        <v>2930</v>
      </c>
      <c r="I1080" s="77" t="s">
        <v>2931</v>
      </c>
      <c r="J1080" s="77" t="s">
        <v>369</v>
      </c>
      <c r="K1080" s="77">
        <f>VLOOKUP(A1080 &amp; " - " &amp; B1080, 'superadmin configuration'!A:C, 2, FALSE)</f>
        <v>500</v>
      </c>
    </row>
    <row r="1081" spans="1:11">
      <c r="A1081" s="77" t="s">
        <v>476</v>
      </c>
      <c r="B1081" s="77" t="s">
        <v>476</v>
      </c>
      <c r="C1081" s="78">
        <v>45339.625</v>
      </c>
      <c r="D1081" s="77">
        <v>300</v>
      </c>
      <c r="E1081" s="77" t="s">
        <v>560</v>
      </c>
      <c r="F1081" s="77" t="s">
        <v>361</v>
      </c>
      <c r="G1081" s="77" t="s">
        <v>561</v>
      </c>
      <c r="H1081" s="77" t="s">
        <v>2932</v>
      </c>
      <c r="I1081" s="77" t="s">
        <v>2933</v>
      </c>
      <c r="J1081" s="77" t="s">
        <v>369</v>
      </c>
      <c r="K1081" s="77">
        <f>VLOOKUP(A1081 &amp; " - " &amp; B1081, 'superadmin configuration'!A:C, 2, FALSE)</f>
        <v>500</v>
      </c>
    </row>
    <row r="1082" spans="1:11">
      <c r="A1082" s="77" t="s">
        <v>386</v>
      </c>
      <c r="B1082" s="77" t="s">
        <v>387</v>
      </c>
      <c r="C1082" s="78">
        <v>45339.574999999997</v>
      </c>
      <c r="D1082" s="77">
        <v>500</v>
      </c>
      <c r="E1082" s="77" t="s">
        <v>560</v>
      </c>
      <c r="F1082" s="77" t="s">
        <v>361</v>
      </c>
      <c r="G1082" s="77" t="s">
        <v>561</v>
      </c>
      <c r="H1082" s="77" t="s">
        <v>2934</v>
      </c>
      <c r="I1082" s="77" t="s">
        <v>2935</v>
      </c>
      <c r="J1082" s="77" t="s">
        <v>369</v>
      </c>
      <c r="K1082" s="77">
        <f>VLOOKUP(A1082 &amp; " - " &amp; B1082, 'superadmin configuration'!A:C, 2, FALSE)</f>
        <v>1000</v>
      </c>
    </row>
    <row r="1083" spans="1:11">
      <c r="A1083" s="77" t="s">
        <v>369</v>
      </c>
      <c r="B1083" s="77" t="s">
        <v>369</v>
      </c>
      <c r="C1083" s="78">
        <v>45339.556250000001</v>
      </c>
      <c r="D1083" s="77">
        <v>300</v>
      </c>
      <c r="E1083" s="77" t="s">
        <v>560</v>
      </c>
      <c r="F1083" s="77" t="s">
        <v>361</v>
      </c>
      <c r="G1083" s="77" t="s">
        <v>561</v>
      </c>
      <c r="H1083" s="77" t="s">
        <v>2936</v>
      </c>
      <c r="I1083" s="77" t="s">
        <v>2937</v>
      </c>
      <c r="J1083" s="77" t="s">
        <v>369</v>
      </c>
      <c r="K1083" s="77">
        <f>VLOOKUP(A1083 &amp; " - " &amp; B1083, 'superadmin configuration'!A:C, 2, FALSE)</f>
        <v>300</v>
      </c>
    </row>
    <row r="1084" spans="1:11">
      <c r="A1084" s="77" t="s">
        <v>476</v>
      </c>
      <c r="B1084" s="77" t="s">
        <v>476</v>
      </c>
      <c r="C1084" s="78">
        <v>45339.533333333333</v>
      </c>
      <c r="D1084" s="77">
        <v>500</v>
      </c>
      <c r="E1084" s="77" t="s">
        <v>560</v>
      </c>
      <c r="F1084" s="77" t="s">
        <v>564</v>
      </c>
      <c r="G1084" s="77" t="s">
        <v>561</v>
      </c>
      <c r="H1084" s="77" t="s">
        <v>2938</v>
      </c>
      <c r="I1084" s="77" t="s">
        <v>2939</v>
      </c>
      <c r="J1084" s="77" t="s">
        <v>369</v>
      </c>
      <c r="K1084" s="77">
        <f>VLOOKUP(A1084 &amp; " - " &amp; B1084, 'superadmin configuration'!A:C, 2, FALSE)</f>
        <v>500</v>
      </c>
    </row>
    <row r="1085" spans="1:11">
      <c r="A1085" s="77" t="s">
        <v>369</v>
      </c>
      <c r="B1085" s="77" t="s">
        <v>369</v>
      </c>
      <c r="C1085" s="78">
        <v>45339.495138888888</v>
      </c>
      <c r="D1085" s="77">
        <v>500</v>
      </c>
      <c r="E1085" s="77" t="s">
        <v>560</v>
      </c>
      <c r="F1085" s="77" t="s">
        <v>361</v>
      </c>
      <c r="G1085" s="77" t="s">
        <v>561</v>
      </c>
      <c r="H1085" s="77" t="s">
        <v>2940</v>
      </c>
      <c r="I1085" s="77" t="s">
        <v>2941</v>
      </c>
      <c r="J1085" s="77" t="s">
        <v>369</v>
      </c>
      <c r="K1085" s="77">
        <f>VLOOKUP(A1085 &amp; " - " &amp; B1085, 'superadmin configuration'!A:C, 2, FALSE)</f>
        <v>300</v>
      </c>
    </row>
    <row r="1086" spans="1:11">
      <c r="A1086" s="77" t="s">
        <v>369</v>
      </c>
      <c r="B1086" s="77" t="s">
        <v>369</v>
      </c>
      <c r="C1086" s="78">
        <v>45339.436805555553</v>
      </c>
      <c r="D1086" s="77">
        <v>300</v>
      </c>
      <c r="E1086" s="77" t="s">
        <v>560</v>
      </c>
      <c r="F1086" s="77" t="s">
        <v>564</v>
      </c>
      <c r="G1086" s="77" t="s">
        <v>561</v>
      </c>
      <c r="H1086" s="77" t="s">
        <v>2942</v>
      </c>
      <c r="I1086" s="77" t="s">
        <v>2943</v>
      </c>
      <c r="J1086" s="77" t="s">
        <v>369</v>
      </c>
      <c r="K1086" s="77">
        <f>VLOOKUP(A1086 &amp; " - " &amp; B1086, 'superadmin configuration'!A:C, 2, FALSE)</f>
        <v>300</v>
      </c>
    </row>
    <row r="1087" spans="1:11">
      <c r="A1087" s="77" t="s">
        <v>515</v>
      </c>
      <c r="B1087" s="77" t="s">
        <v>516</v>
      </c>
      <c r="C1087" s="78">
        <v>45338.790972222225</v>
      </c>
      <c r="D1087" s="77">
        <v>1000</v>
      </c>
      <c r="E1087" s="77" t="s">
        <v>560</v>
      </c>
      <c r="F1087" s="77" t="s">
        <v>361</v>
      </c>
      <c r="G1087" s="77" t="s">
        <v>561</v>
      </c>
      <c r="H1087" s="77" t="s">
        <v>2944</v>
      </c>
      <c r="I1087" s="77" t="s">
        <v>2945</v>
      </c>
      <c r="J1087" s="77" t="s">
        <v>369</v>
      </c>
      <c r="K1087" s="77">
        <f>VLOOKUP(A1087 &amp; " - " &amp; B1087, 'superadmin configuration'!A:C, 2, FALSE)</f>
        <v>1000</v>
      </c>
    </row>
    <row r="1088" spans="1:11">
      <c r="A1088" s="77" t="s">
        <v>476</v>
      </c>
      <c r="B1088" s="77" t="s">
        <v>476</v>
      </c>
      <c r="C1088" s="78">
        <v>45338.770833333336</v>
      </c>
      <c r="D1088" s="77">
        <v>1000</v>
      </c>
      <c r="E1088" s="77" t="s">
        <v>560</v>
      </c>
      <c r="F1088" s="77" t="s">
        <v>361</v>
      </c>
      <c r="G1088" s="77" t="s">
        <v>561</v>
      </c>
      <c r="H1088" s="77" t="s">
        <v>2946</v>
      </c>
      <c r="I1088" s="77" t="s">
        <v>2947</v>
      </c>
      <c r="J1088" s="77" t="s">
        <v>369</v>
      </c>
      <c r="K1088" s="77">
        <f>VLOOKUP(A1088 &amp; " - " &amp; B1088, 'superadmin configuration'!A:C, 2, FALSE)</f>
        <v>500</v>
      </c>
    </row>
    <row r="1089" spans="1:11">
      <c r="A1089" s="77" t="s">
        <v>710</v>
      </c>
      <c r="B1089" s="77" t="s">
        <v>710</v>
      </c>
      <c r="C1089" s="78">
        <v>45338.486805555556</v>
      </c>
      <c r="D1089" s="77">
        <v>100</v>
      </c>
      <c r="E1089" s="77" t="s">
        <v>560</v>
      </c>
      <c r="F1089" s="77" t="s">
        <v>361</v>
      </c>
      <c r="G1089" s="77" t="s">
        <v>561</v>
      </c>
      <c r="H1089" s="77" t="s">
        <v>2948</v>
      </c>
      <c r="I1089" s="77" t="s">
        <v>2949</v>
      </c>
      <c r="J1089" s="77" t="s">
        <v>369</v>
      </c>
      <c r="K1089" s="77">
        <f>VLOOKUP(A1089 &amp; " - " &amp; B1089, 'superadmin configuration'!A:C, 2, FALSE)</f>
        <v>2000</v>
      </c>
    </row>
    <row r="1090" spans="1:11">
      <c r="A1090" s="77" t="s">
        <v>412</v>
      </c>
      <c r="B1090" s="77" t="s">
        <v>426</v>
      </c>
      <c r="C1090" s="78">
        <v>45338.46875</v>
      </c>
      <c r="D1090" s="77">
        <v>10</v>
      </c>
      <c r="E1090" s="77" t="s">
        <v>560</v>
      </c>
      <c r="F1090" s="77" t="s">
        <v>361</v>
      </c>
      <c r="G1090" s="77" t="s">
        <v>561</v>
      </c>
      <c r="H1090" s="77" t="s">
        <v>2950</v>
      </c>
      <c r="I1090" s="77" t="s">
        <v>2951</v>
      </c>
      <c r="J1090" s="77" t="s">
        <v>369</v>
      </c>
      <c r="K1090" s="77">
        <f>VLOOKUP(A1090 &amp; " - " &amp; B1090, 'superadmin configuration'!A:C, 2, FALSE)</f>
        <v>300</v>
      </c>
    </row>
    <row r="1091" spans="1:11">
      <c r="A1091" s="77" t="s">
        <v>559</v>
      </c>
      <c r="B1091" s="77" t="s">
        <v>189</v>
      </c>
      <c r="C1091" s="78">
        <v>45338.445138888892</v>
      </c>
      <c r="D1091" s="77">
        <v>500</v>
      </c>
      <c r="E1091" s="77" t="s">
        <v>560</v>
      </c>
      <c r="F1091" s="77" t="s">
        <v>564</v>
      </c>
      <c r="G1091" s="77" t="s">
        <v>561</v>
      </c>
      <c r="H1091" s="77" t="s">
        <v>2952</v>
      </c>
      <c r="I1091" s="77" t="s">
        <v>2953</v>
      </c>
      <c r="J1091" s="77" t="s">
        <v>2954</v>
      </c>
      <c r="K1091" s="77">
        <f>VLOOKUP(A1091 &amp; " - " &amp; B1091, 'superadmin configuration'!A:C, 2, FALSE)</f>
        <v>500</v>
      </c>
    </row>
    <row r="1092" spans="1:11">
      <c r="A1092" s="77" t="s">
        <v>559</v>
      </c>
      <c r="B1092" s="77" t="s">
        <v>177</v>
      </c>
      <c r="C1092" s="78">
        <v>45338.024305555555</v>
      </c>
      <c r="D1092" s="77">
        <v>1</v>
      </c>
      <c r="E1092" s="77" t="s">
        <v>560</v>
      </c>
      <c r="F1092" s="77" t="s">
        <v>564</v>
      </c>
      <c r="G1092" s="77" t="s">
        <v>614</v>
      </c>
      <c r="H1092" s="77" t="s">
        <v>2955</v>
      </c>
      <c r="I1092" s="77" t="s">
        <v>2956</v>
      </c>
      <c r="J1092" s="77" t="s">
        <v>369</v>
      </c>
      <c r="K1092" s="77">
        <f>VLOOKUP(A1092 &amp; " - " &amp; B1092, 'superadmin configuration'!A:C, 2, FALSE)</f>
        <v>300</v>
      </c>
    </row>
    <row r="1093" spans="1:11">
      <c r="A1093" s="77" t="s">
        <v>559</v>
      </c>
      <c r="B1093" s="77" t="s">
        <v>206</v>
      </c>
      <c r="C1093" s="78">
        <v>45338.018055555556</v>
      </c>
      <c r="D1093" s="77">
        <v>300</v>
      </c>
      <c r="E1093" s="77" t="s">
        <v>560</v>
      </c>
      <c r="F1093" s="77" t="s">
        <v>564</v>
      </c>
      <c r="G1093" s="77" t="s">
        <v>561</v>
      </c>
      <c r="H1093" s="77" t="s">
        <v>2957</v>
      </c>
      <c r="I1093" s="77" t="s">
        <v>2958</v>
      </c>
      <c r="J1093" s="77" t="s">
        <v>2959</v>
      </c>
      <c r="K1093" s="77">
        <f>VLOOKUP(A1093 &amp; " - " &amp; B1093, 'superadmin configuration'!A:C, 2, FALSE)</f>
        <v>500</v>
      </c>
    </row>
    <row r="1094" spans="1:11">
      <c r="A1094" s="77" t="s">
        <v>476</v>
      </c>
      <c r="B1094" s="77" t="s">
        <v>476</v>
      </c>
      <c r="C1094" s="78">
        <v>45337.979861111111</v>
      </c>
      <c r="D1094" s="77">
        <v>500</v>
      </c>
      <c r="E1094" s="77" t="s">
        <v>560</v>
      </c>
      <c r="F1094" s="77" t="s">
        <v>564</v>
      </c>
      <c r="G1094" s="77" t="s">
        <v>561</v>
      </c>
      <c r="H1094" s="77" t="s">
        <v>2960</v>
      </c>
      <c r="I1094" s="77" t="s">
        <v>2961</v>
      </c>
      <c r="J1094" s="77" t="s">
        <v>369</v>
      </c>
      <c r="K1094" s="77">
        <f>VLOOKUP(A1094 &amp; " - " &amp; B1094, 'superadmin configuration'!A:C, 2, FALSE)</f>
        <v>500</v>
      </c>
    </row>
    <row r="1095" spans="1:11">
      <c r="A1095" s="77" t="s">
        <v>386</v>
      </c>
      <c r="B1095" s="77" t="s">
        <v>387</v>
      </c>
      <c r="C1095" s="78">
        <v>45337.933333333334</v>
      </c>
      <c r="D1095" s="77">
        <v>500</v>
      </c>
      <c r="E1095" s="77" t="s">
        <v>560</v>
      </c>
      <c r="F1095" s="77" t="s">
        <v>361</v>
      </c>
      <c r="G1095" s="77" t="s">
        <v>561</v>
      </c>
      <c r="H1095" s="77" t="s">
        <v>2962</v>
      </c>
      <c r="I1095" s="77" t="s">
        <v>2963</v>
      </c>
      <c r="J1095" s="77" t="s">
        <v>2964</v>
      </c>
      <c r="K1095" s="77">
        <f>VLOOKUP(A1095 &amp; " - " &amp; B1095, 'superadmin configuration'!A:C, 2, FALSE)</f>
        <v>1000</v>
      </c>
    </row>
    <row r="1096" spans="1:11">
      <c r="A1096" s="77" t="s">
        <v>596</v>
      </c>
      <c r="B1096" s="77" t="s">
        <v>128</v>
      </c>
      <c r="C1096" s="78">
        <v>45337.745138888888</v>
      </c>
      <c r="D1096" s="77">
        <v>2000</v>
      </c>
      <c r="E1096" s="77" t="s">
        <v>560</v>
      </c>
      <c r="F1096" s="77" t="s">
        <v>564</v>
      </c>
      <c r="G1096" s="77" t="s">
        <v>561</v>
      </c>
      <c r="H1096" s="77" t="s">
        <v>2965</v>
      </c>
      <c r="I1096" s="77" t="s">
        <v>2966</v>
      </c>
      <c r="J1096" s="77" t="s">
        <v>369</v>
      </c>
      <c r="K1096" s="77">
        <f>VLOOKUP(A1096 &amp; " - " &amp; B1096, 'superadmin configuration'!A:C, 2, FALSE)</f>
        <v>2000</v>
      </c>
    </row>
    <row r="1097" spans="1:11">
      <c r="A1097" s="77" t="s">
        <v>461</v>
      </c>
      <c r="B1097" s="77" t="s">
        <v>469</v>
      </c>
      <c r="C1097" s="78">
        <v>45337.729861111111</v>
      </c>
      <c r="D1097" s="77">
        <v>500</v>
      </c>
      <c r="E1097" s="77" t="s">
        <v>560</v>
      </c>
      <c r="F1097" s="77" t="s">
        <v>564</v>
      </c>
      <c r="G1097" s="77" t="s">
        <v>561</v>
      </c>
      <c r="H1097" s="77" t="s">
        <v>2967</v>
      </c>
      <c r="I1097" s="77" t="s">
        <v>2968</v>
      </c>
      <c r="J1097" s="77" t="s">
        <v>369</v>
      </c>
      <c r="K1097" s="77">
        <f>VLOOKUP(A1097 &amp; " - " &amp; B1097, 'superadmin configuration'!A:C, 2, FALSE)</f>
        <v>500</v>
      </c>
    </row>
    <row r="1098" spans="1:11">
      <c r="A1098" s="77" t="s">
        <v>412</v>
      </c>
      <c r="B1098" s="77" t="s">
        <v>426</v>
      </c>
      <c r="C1098" s="78">
        <v>45337.681250000001</v>
      </c>
      <c r="D1098" s="77">
        <v>100</v>
      </c>
      <c r="E1098" s="77" t="s">
        <v>560</v>
      </c>
      <c r="F1098" s="77" t="s">
        <v>361</v>
      </c>
      <c r="G1098" s="77" t="s">
        <v>561</v>
      </c>
      <c r="H1098" s="77" t="s">
        <v>2969</v>
      </c>
      <c r="I1098" s="77" t="s">
        <v>2970</v>
      </c>
      <c r="J1098" s="77" t="s">
        <v>369</v>
      </c>
      <c r="K1098" s="77">
        <f>VLOOKUP(A1098 &amp; " - " &amp; B1098, 'superadmin configuration'!A:C, 2, FALSE)</f>
        <v>300</v>
      </c>
    </row>
    <row r="1099" spans="1:11">
      <c r="A1099" s="77" t="s">
        <v>826</v>
      </c>
      <c r="B1099" s="77" t="s">
        <v>2483</v>
      </c>
      <c r="C1099" s="78">
        <v>45337.650694444441</v>
      </c>
      <c r="D1099" s="77">
        <v>100</v>
      </c>
      <c r="E1099" s="77" t="s">
        <v>560</v>
      </c>
      <c r="F1099" s="77" t="s">
        <v>361</v>
      </c>
      <c r="G1099" s="77" t="s">
        <v>561</v>
      </c>
      <c r="H1099" s="77" t="s">
        <v>2971</v>
      </c>
      <c r="I1099" s="77" t="s">
        <v>2972</v>
      </c>
      <c r="J1099" s="77" t="s">
        <v>369</v>
      </c>
      <c r="K1099" s="77">
        <f>VLOOKUP(A1099 &amp; " - " &amp; B1099, 'superadmin configuration'!A:C, 2, FALSE)</f>
        <v>500</v>
      </c>
    </row>
    <row r="1100" spans="1:11">
      <c r="A1100" s="77" t="s">
        <v>369</v>
      </c>
      <c r="B1100" s="77" t="s">
        <v>369</v>
      </c>
      <c r="C1100" s="78">
        <v>45337.543055555558</v>
      </c>
      <c r="D1100" s="77">
        <v>500</v>
      </c>
      <c r="E1100" s="77" t="s">
        <v>560</v>
      </c>
      <c r="F1100" s="77" t="s">
        <v>361</v>
      </c>
      <c r="G1100" s="77" t="s">
        <v>561</v>
      </c>
      <c r="H1100" s="77" t="s">
        <v>2973</v>
      </c>
      <c r="I1100" s="77" t="s">
        <v>2974</v>
      </c>
      <c r="J1100" s="77" t="s">
        <v>369</v>
      </c>
      <c r="K1100" s="77">
        <f>VLOOKUP(A1100 &amp; " - " &amp; B1100, 'superadmin configuration'!A:C, 2, FALSE)</f>
        <v>300</v>
      </c>
    </row>
    <row r="1101" spans="1:11">
      <c r="A1101" s="77" t="s">
        <v>515</v>
      </c>
      <c r="B1101" s="77" t="s">
        <v>516</v>
      </c>
      <c r="C1101" s="78">
        <v>45337.395833333336</v>
      </c>
      <c r="D1101" s="77">
        <v>1000</v>
      </c>
      <c r="E1101" s="77" t="s">
        <v>560</v>
      </c>
      <c r="F1101" s="77" t="s">
        <v>361</v>
      </c>
      <c r="G1101" s="77" t="s">
        <v>561</v>
      </c>
      <c r="H1101" s="77" t="s">
        <v>2975</v>
      </c>
      <c r="I1101" s="77" t="s">
        <v>2976</v>
      </c>
      <c r="J1101" s="77" t="s">
        <v>369</v>
      </c>
      <c r="K1101" s="77">
        <f>VLOOKUP(A1101 &amp; " - " &amp; B1101, 'superadmin configuration'!A:C, 2, FALSE)</f>
        <v>1000</v>
      </c>
    </row>
    <row r="1102" spans="1:11">
      <c r="A1102" s="77" t="s">
        <v>379</v>
      </c>
      <c r="B1102" s="77" t="s">
        <v>379</v>
      </c>
      <c r="C1102" s="78">
        <v>45337.065972222219</v>
      </c>
      <c r="D1102" s="77">
        <v>1000</v>
      </c>
      <c r="E1102" s="77" t="s">
        <v>560</v>
      </c>
      <c r="F1102" s="77" t="s">
        <v>361</v>
      </c>
      <c r="G1102" s="77" t="s">
        <v>561</v>
      </c>
      <c r="H1102" s="77" t="s">
        <v>2977</v>
      </c>
      <c r="I1102" s="77" t="s">
        <v>2978</v>
      </c>
      <c r="J1102" s="77" t="s">
        <v>369</v>
      </c>
      <c r="K1102" s="77">
        <f>VLOOKUP(A1102 &amp; " - " &amp; B1102, 'superadmin configuration'!A:C, 2, FALSE)</f>
        <v>1000</v>
      </c>
    </row>
    <row r="1103" spans="1:11">
      <c r="A1103" s="77" t="s">
        <v>596</v>
      </c>
      <c r="B1103" s="77" t="s">
        <v>128</v>
      </c>
      <c r="C1103" s="78">
        <v>45336.979166666664</v>
      </c>
      <c r="D1103" s="77">
        <v>2000</v>
      </c>
      <c r="E1103" s="77" t="s">
        <v>560</v>
      </c>
      <c r="F1103" s="77" t="s">
        <v>564</v>
      </c>
      <c r="G1103" s="77" t="s">
        <v>561</v>
      </c>
      <c r="H1103" s="77" t="s">
        <v>2979</v>
      </c>
      <c r="I1103" s="77" t="s">
        <v>2980</v>
      </c>
      <c r="J1103" s="77" t="s">
        <v>369</v>
      </c>
      <c r="K1103" s="77">
        <f>VLOOKUP(A1103 &amp; " - " &amp; B1103, 'superadmin configuration'!A:C, 2, FALSE)</f>
        <v>2000</v>
      </c>
    </row>
    <row r="1104" spans="1:11">
      <c r="A1104" s="77" t="s">
        <v>596</v>
      </c>
      <c r="B1104" s="77" t="s">
        <v>128</v>
      </c>
      <c r="C1104" s="78">
        <v>45336.972916666666</v>
      </c>
      <c r="D1104" s="77">
        <v>1000</v>
      </c>
      <c r="E1104" s="77" t="s">
        <v>560</v>
      </c>
      <c r="F1104" s="77" t="s">
        <v>361</v>
      </c>
      <c r="G1104" s="77" t="s">
        <v>561</v>
      </c>
      <c r="H1104" s="77" t="s">
        <v>2981</v>
      </c>
      <c r="I1104" s="77" t="s">
        <v>2982</v>
      </c>
      <c r="J1104" s="77" t="s">
        <v>369</v>
      </c>
      <c r="K1104" s="77">
        <f>VLOOKUP(A1104 &amp; " - " &amp; B1104, 'superadmin configuration'!A:C, 2, FALSE)</f>
        <v>2000</v>
      </c>
    </row>
    <row r="1105" spans="1:11">
      <c r="A1105" s="77" t="s">
        <v>596</v>
      </c>
      <c r="B1105" s="77" t="s">
        <v>128</v>
      </c>
      <c r="C1105" s="78">
        <v>45336.954861111109</v>
      </c>
      <c r="D1105" s="77">
        <v>2000</v>
      </c>
      <c r="E1105" s="77" t="s">
        <v>560</v>
      </c>
      <c r="F1105" s="77" t="s">
        <v>361</v>
      </c>
      <c r="G1105" s="77" t="s">
        <v>561</v>
      </c>
      <c r="H1105" s="77" t="s">
        <v>2983</v>
      </c>
      <c r="I1105" s="77" t="s">
        <v>2984</v>
      </c>
      <c r="J1105" s="77" t="s">
        <v>369</v>
      </c>
      <c r="K1105" s="77">
        <f>VLOOKUP(A1105 &amp; " - " &amp; B1105, 'superadmin configuration'!A:C, 2, FALSE)</f>
        <v>2000</v>
      </c>
    </row>
    <row r="1106" spans="1:11">
      <c r="A1106" s="77" t="s">
        <v>471</v>
      </c>
      <c r="B1106" s="77" t="s">
        <v>472</v>
      </c>
      <c r="C1106" s="78">
        <v>45336.951388888891</v>
      </c>
      <c r="D1106" s="77">
        <v>2000</v>
      </c>
      <c r="E1106" s="77" t="s">
        <v>560</v>
      </c>
      <c r="F1106" s="77" t="s">
        <v>564</v>
      </c>
      <c r="G1106" s="77" t="s">
        <v>561</v>
      </c>
      <c r="H1106" s="77" t="s">
        <v>2985</v>
      </c>
      <c r="I1106" s="77" t="s">
        <v>2986</v>
      </c>
      <c r="J1106" s="77" t="s">
        <v>369</v>
      </c>
      <c r="K1106" s="77">
        <f>VLOOKUP(A1106 &amp; " - " &amp; B1106, 'superadmin configuration'!A:C, 2, FALSE)</f>
        <v>1000</v>
      </c>
    </row>
    <row r="1107" spans="1:11">
      <c r="A1107" s="77" t="s">
        <v>461</v>
      </c>
      <c r="B1107" s="77" t="s">
        <v>469</v>
      </c>
      <c r="C1107" s="78">
        <v>45336.947916666664</v>
      </c>
      <c r="D1107" s="77">
        <v>500</v>
      </c>
      <c r="E1107" s="77" t="s">
        <v>560</v>
      </c>
      <c r="F1107" s="77" t="s">
        <v>361</v>
      </c>
      <c r="G1107" s="77" t="s">
        <v>561</v>
      </c>
      <c r="H1107" s="77" t="s">
        <v>2987</v>
      </c>
      <c r="I1107" s="77" t="s">
        <v>2988</v>
      </c>
      <c r="J1107" s="77" t="s">
        <v>369</v>
      </c>
      <c r="K1107" s="77">
        <f>VLOOKUP(A1107 &amp; " - " &amp; B1107, 'superadmin configuration'!A:C, 2, FALSE)</f>
        <v>500</v>
      </c>
    </row>
    <row r="1108" spans="1:11">
      <c r="A1108" s="77" t="s">
        <v>476</v>
      </c>
      <c r="B1108" s="77" t="s">
        <v>476</v>
      </c>
      <c r="C1108" s="78">
        <v>45336.922222222223</v>
      </c>
      <c r="D1108" s="77">
        <v>1000</v>
      </c>
      <c r="E1108" s="77" t="s">
        <v>560</v>
      </c>
      <c r="F1108" s="77" t="s">
        <v>361</v>
      </c>
      <c r="G1108" s="77" t="s">
        <v>561</v>
      </c>
      <c r="H1108" s="77" t="s">
        <v>2989</v>
      </c>
      <c r="I1108" s="77" t="s">
        <v>2990</v>
      </c>
      <c r="J1108" s="77" t="s">
        <v>369</v>
      </c>
      <c r="K1108" s="77">
        <f>VLOOKUP(A1108 &amp; " - " &amp; B1108, 'superadmin configuration'!A:C, 2, FALSE)</f>
        <v>500</v>
      </c>
    </row>
    <row r="1109" spans="1:11">
      <c r="A1109" s="77" t="s">
        <v>476</v>
      </c>
      <c r="B1109" s="77" t="s">
        <v>476</v>
      </c>
      <c r="C1109" s="78">
        <v>45336.904861111114</v>
      </c>
      <c r="D1109" s="77">
        <v>1000</v>
      </c>
      <c r="E1109" s="77" t="s">
        <v>560</v>
      </c>
      <c r="F1109" s="77" t="s">
        <v>361</v>
      </c>
      <c r="G1109" s="77" t="s">
        <v>561</v>
      </c>
      <c r="H1109" s="77" t="s">
        <v>2991</v>
      </c>
      <c r="I1109" s="77" t="s">
        <v>2992</v>
      </c>
      <c r="J1109" s="77" t="s">
        <v>369</v>
      </c>
      <c r="K1109" s="77">
        <f>VLOOKUP(A1109 &amp; " - " &amp; B1109, 'superadmin configuration'!A:C, 2, FALSE)</f>
        <v>500</v>
      </c>
    </row>
    <row r="1110" spans="1:11">
      <c r="A1110" s="77" t="s">
        <v>476</v>
      </c>
      <c r="B1110" s="77" t="s">
        <v>476</v>
      </c>
      <c r="C1110" s="78">
        <v>45336.886111111111</v>
      </c>
      <c r="D1110" s="77">
        <v>300</v>
      </c>
      <c r="E1110" s="77" t="s">
        <v>560</v>
      </c>
      <c r="F1110" s="77" t="s">
        <v>564</v>
      </c>
      <c r="G1110" s="77" t="s">
        <v>561</v>
      </c>
      <c r="H1110" s="77" t="s">
        <v>2993</v>
      </c>
      <c r="I1110" s="77" t="s">
        <v>2994</v>
      </c>
      <c r="J1110" s="77" t="s">
        <v>369</v>
      </c>
      <c r="K1110" s="77">
        <f>VLOOKUP(A1110 &amp; " - " &amp; B1110, 'superadmin configuration'!A:C, 2, FALSE)</f>
        <v>500</v>
      </c>
    </row>
    <row r="1111" spans="1:11">
      <c r="A1111" s="77" t="s">
        <v>476</v>
      </c>
      <c r="B1111" s="77" t="s">
        <v>476</v>
      </c>
      <c r="C1111" s="78">
        <v>45336.886111111111</v>
      </c>
      <c r="D1111" s="77">
        <v>1000</v>
      </c>
      <c r="E1111" s="77" t="s">
        <v>560</v>
      </c>
      <c r="F1111" s="77" t="s">
        <v>564</v>
      </c>
      <c r="G1111" s="77" t="s">
        <v>561</v>
      </c>
      <c r="H1111" s="77" t="s">
        <v>2995</v>
      </c>
      <c r="I1111" s="77" t="s">
        <v>2996</v>
      </c>
      <c r="J1111" s="77" t="s">
        <v>2997</v>
      </c>
      <c r="K1111" s="77">
        <f>VLOOKUP(A1111 &amp; " - " &amp; B1111, 'superadmin configuration'!A:C, 2, FALSE)</f>
        <v>500</v>
      </c>
    </row>
    <row r="1112" spans="1:11">
      <c r="A1112" s="77" t="s">
        <v>369</v>
      </c>
      <c r="B1112" s="77" t="s">
        <v>369</v>
      </c>
      <c r="C1112" s="78">
        <v>45336.73541666667</v>
      </c>
      <c r="D1112" s="77">
        <v>300</v>
      </c>
      <c r="E1112" s="77" t="s">
        <v>560</v>
      </c>
      <c r="F1112" s="77" t="s">
        <v>564</v>
      </c>
      <c r="G1112" s="77" t="s">
        <v>561</v>
      </c>
      <c r="H1112" s="77" t="s">
        <v>2998</v>
      </c>
      <c r="I1112" s="77" t="s">
        <v>2999</v>
      </c>
      <c r="J1112" s="77" t="s">
        <v>369</v>
      </c>
      <c r="K1112" s="77">
        <f>VLOOKUP(A1112 &amp; " - " &amp; B1112, 'superadmin configuration'!A:C, 2, FALSE)</f>
        <v>300</v>
      </c>
    </row>
    <row r="1113" spans="1:11">
      <c r="A1113" s="77" t="s">
        <v>596</v>
      </c>
      <c r="B1113" s="77" t="s">
        <v>128</v>
      </c>
      <c r="C1113" s="78">
        <v>45336.670138888891</v>
      </c>
      <c r="D1113" s="77">
        <v>2000</v>
      </c>
      <c r="E1113" s="77" t="s">
        <v>560</v>
      </c>
      <c r="F1113" s="77" t="s">
        <v>361</v>
      </c>
      <c r="G1113" s="77" t="s">
        <v>561</v>
      </c>
      <c r="H1113" s="77" t="s">
        <v>3000</v>
      </c>
      <c r="I1113" s="77" t="s">
        <v>3001</v>
      </c>
      <c r="J1113" s="77" t="s">
        <v>369</v>
      </c>
      <c r="K1113" s="77">
        <f>VLOOKUP(A1113 &amp; " - " &amp; B1113, 'superadmin configuration'!A:C, 2, FALSE)</f>
        <v>2000</v>
      </c>
    </row>
    <row r="1114" spans="1:11">
      <c r="A1114" s="77" t="s">
        <v>369</v>
      </c>
      <c r="B1114" s="77" t="s">
        <v>369</v>
      </c>
      <c r="C1114" s="78">
        <v>45336.489583333336</v>
      </c>
      <c r="D1114" s="77">
        <v>300</v>
      </c>
      <c r="E1114" s="77" t="s">
        <v>560</v>
      </c>
      <c r="F1114" s="77" t="s">
        <v>361</v>
      </c>
      <c r="G1114" s="77" t="s">
        <v>561</v>
      </c>
      <c r="H1114" s="77" t="s">
        <v>3002</v>
      </c>
      <c r="I1114" s="77" t="s">
        <v>3003</v>
      </c>
      <c r="J1114" s="77" t="s">
        <v>369</v>
      </c>
      <c r="K1114" s="77">
        <f>VLOOKUP(A1114 &amp; " - " &amp; B1114, 'superadmin configuration'!A:C, 2, FALSE)</f>
        <v>300</v>
      </c>
    </row>
    <row r="1115" spans="1:11">
      <c r="A1115" s="77" t="s">
        <v>369</v>
      </c>
      <c r="B1115" s="77" t="s">
        <v>369</v>
      </c>
      <c r="C1115" s="78">
        <v>45336.488194444442</v>
      </c>
      <c r="D1115" s="77">
        <v>300</v>
      </c>
      <c r="E1115" s="77" t="s">
        <v>560</v>
      </c>
      <c r="F1115" s="77" t="s">
        <v>564</v>
      </c>
      <c r="G1115" s="77" t="s">
        <v>561</v>
      </c>
      <c r="H1115" s="77" t="s">
        <v>3004</v>
      </c>
      <c r="I1115" s="77" t="s">
        <v>3005</v>
      </c>
      <c r="J1115" s="77" t="s">
        <v>617</v>
      </c>
      <c r="K1115" s="77">
        <f>VLOOKUP(A1115 &amp; " - " &amp; B1115, 'superadmin configuration'!A:C, 2, FALSE)</f>
        <v>300</v>
      </c>
    </row>
    <row r="1116" spans="1:11">
      <c r="A1116" s="77" t="s">
        <v>386</v>
      </c>
      <c r="B1116" s="77" t="s">
        <v>387</v>
      </c>
      <c r="C1116" s="78">
        <v>45336.486805555556</v>
      </c>
      <c r="D1116" s="77">
        <v>100</v>
      </c>
      <c r="E1116" s="77" t="s">
        <v>560</v>
      </c>
      <c r="F1116" s="77" t="s">
        <v>564</v>
      </c>
      <c r="G1116" s="77" t="s">
        <v>561</v>
      </c>
      <c r="H1116" s="77" t="s">
        <v>3006</v>
      </c>
      <c r="I1116" s="77" t="s">
        <v>3007</v>
      </c>
      <c r="J1116" s="77" t="s">
        <v>3008</v>
      </c>
      <c r="K1116" s="77">
        <f>VLOOKUP(A1116 &amp; " - " &amp; B1116, 'superadmin configuration'!A:C, 2, FALSE)</f>
        <v>1000</v>
      </c>
    </row>
    <row r="1117" spans="1:11">
      <c r="A1117" s="77" t="s">
        <v>386</v>
      </c>
      <c r="B1117" s="77" t="s">
        <v>387</v>
      </c>
      <c r="C1117" s="78">
        <v>45336.484722222223</v>
      </c>
      <c r="D1117" s="77">
        <v>100</v>
      </c>
      <c r="E1117" s="77" t="s">
        <v>560</v>
      </c>
      <c r="F1117" s="77" t="s">
        <v>564</v>
      </c>
      <c r="G1117" s="77" t="s">
        <v>561</v>
      </c>
      <c r="H1117" s="77" t="s">
        <v>3009</v>
      </c>
      <c r="I1117" s="77" t="s">
        <v>3010</v>
      </c>
      <c r="J1117" s="77" t="s">
        <v>617</v>
      </c>
      <c r="K1117" s="77">
        <f>VLOOKUP(A1117 &amp; " - " &amp; B1117, 'superadmin configuration'!A:C, 2, FALSE)</f>
        <v>1000</v>
      </c>
    </row>
    <row r="1118" spans="1:11">
      <c r="A1118" s="77" t="s">
        <v>515</v>
      </c>
      <c r="B1118" s="77" t="s">
        <v>516</v>
      </c>
      <c r="C1118" s="78">
        <v>45336.481944444444</v>
      </c>
      <c r="D1118" s="77">
        <v>300</v>
      </c>
      <c r="E1118" s="77" t="s">
        <v>560</v>
      </c>
      <c r="F1118" s="77" t="s">
        <v>564</v>
      </c>
      <c r="G1118" s="77" t="s">
        <v>561</v>
      </c>
      <c r="H1118" s="77" t="s">
        <v>3011</v>
      </c>
      <c r="I1118" s="77" t="s">
        <v>3012</v>
      </c>
      <c r="J1118" s="77" t="s">
        <v>369</v>
      </c>
      <c r="K1118" s="77">
        <f>VLOOKUP(A1118 &amp; " - " &amp; B1118, 'superadmin configuration'!A:C, 2, FALSE)</f>
        <v>1000</v>
      </c>
    </row>
    <row r="1119" spans="1:11">
      <c r="A1119" s="77" t="s">
        <v>826</v>
      </c>
      <c r="B1119" s="77" t="s">
        <v>1648</v>
      </c>
      <c r="C1119" s="78">
        <v>45336.384722222225</v>
      </c>
      <c r="D1119" s="77">
        <v>1</v>
      </c>
      <c r="E1119" s="77" t="s">
        <v>560</v>
      </c>
      <c r="F1119" s="77" t="s">
        <v>361</v>
      </c>
      <c r="G1119" s="77" t="s">
        <v>561</v>
      </c>
      <c r="H1119" s="77" t="s">
        <v>3013</v>
      </c>
      <c r="I1119" s="77" t="s">
        <v>3014</v>
      </c>
      <c r="J1119" s="77" t="s">
        <v>369</v>
      </c>
      <c r="K1119" s="77">
        <f>VLOOKUP(A1119 &amp; " - " &amp; B1119, 'superadmin configuration'!A:C, 2, FALSE)</f>
        <v>750</v>
      </c>
    </row>
    <row r="1120" spans="1:11">
      <c r="A1120" s="77" t="s">
        <v>826</v>
      </c>
      <c r="B1120" s="77" t="s">
        <v>1648</v>
      </c>
      <c r="C1120" s="78">
        <v>45335.599305555559</v>
      </c>
      <c r="D1120" s="77">
        <v>10</v>
      </c>
      <c r="E1120" s="77" t="s">
        <v>560</v>
      </c>
      <c r="F1120" s="77" t="s">
        <v>564</v>
      </c>
      <c r="G1120" s="77" t="s">
        <v>561</v>
      </c>
      <c r="H1120" s="77" t="s">
        <v>3015</v>
      </c>
      <c r="I1120" s="77" t="s">
        <v>3016</v>
      </c>
      <c r="J1120" s="77" t="s">
        <v>369</v>
      </c>
      <c r="K1120" s="77">
        <f>VLOOKUP(A1120 &amp; " - " &amp; B1120, 'superadmin configuration'!A:C, 2, FALSE)</f>
        <v>750</v>
      </c>
    </row>
    <row r="1121" spans="1:11">
      <c r="A1121" s="77" t="s">
        <v>826</v>
      </c>
      <c r="B1121" s="77" t="s">
        <v>1648</v>
      </c>
      <c r="C1121" s="78">
        <v>45335.537499999999</v>
      </c>
      <c r="D1121" s="77">
        <v>2</v>
      </c>
      <c r="E1121" s="77" t="s">
        <v>560</v>
      </c>
      <c r="F1121" s="77" t="s">
        <v>564</v>
      </c>
      <c r="G1121" s="77" t="s">
        <v>614</v>
      </c>
      <c r="H1121" s="77" t="s">
        <v>3017</v>
      </c>
      <c r="I1121" s="77" t="s">
        <v>3018</v>
      </c>
      <c r="J1121" s="77" t="s">
        <v>369</v>
      </c>
      <c r="K1121" s="77">
        <f>VLOOKUP(A1121 &amp; " - " &amp; B1121, 'superadmin configuration'!A:C, 2, FALSE)</f>
        <v>750</v>
      </c>
    </row>
    <row r="1122" spans="1:11">
      <c r="A1122" s="77" t="s">
        <v>826</v>
      </c>
      <c r="B1122" s="77" t="s">
        <v>1648</v>
      </c>
      <c r="C1122" s="78">
        <v>45335.534722222219</v>
      </c>
      <c r="D1122" s="77">
        <v>1</v>
      </c>
      <c r="E1122" s="77" t="s">
        <v>560</v>
      </c>
      <c r="F1122" s="77" t="s">
        <v>564</v>
      </c>
      <c r="G1122" s="77" t="s">
        <v>614</v>
      </c>
      <c r="H1122" s="77" t="s">
        <v>3019</v>
      </c>
      <c r="I1122" s="77" t="s">
        <v>3020</v>
      </c>
      <c r="J1122" s="77" t="s">
        <v>369</v>
      </c>
      <c r="K1122" s="77">
        <f>VLOOKUP(A1122 &amp; " - " &amp; B1122, 'superadmin configuration'!A:C, 2, FALSE)</f>
        <v>750</v>
      </c>
    </row>
    <row r="1123" spans="1:11">
      <c r="A1123" s="77" t="s">
        <v>826</v>
      </c>
      <c r="B1123" s="77" t="s">
        <v>1648</v>
      </c>
      <c r="C1123" s="78">
        <v>45335.515972222223</v>
      </c>
      <c r="D1123" s="77">
        <v>100</v>
      </c>
      <c r="E1123" s="77" t="s">
        <v>560</v>
      </c>
      <c r="F1123" s="77" t="s">
        <v>564</v>
      </c>
      <c r="G1123" s="77" t="s">
        <v>561</v>
      </c>
      <c r="H1123" s="77" t="s">
        <v>3021</v>
      </c>
      <c r="I1123" s="77" t="s">
        <v>3022</v>
      </c>
      <c r="J1123" s="77" t="s">
        <v>369</v>
      </c>
      <c r="K1123" s="77">
        <f>VLOOKUP(A1123 &amp; " - " &amp; B1123, 'superadmin configuration'!A:C, 2, FALSE)</f>
        <v>750</v>
      </c>
    </row>
    <row r="1124" spans="1:11">
      <c r="A1124" s="77" t="s">
        <v>826</v>
      </c>
      <c r="B1124" s="77" t="s">
        <v>1648</v>
      </c>
      <c r="C1124" s="78">
        <v>45335.515277777777</v>
      </c>
      <c r="D1124" s="77">
        <v>1</v>
      </c>
      <c r="E1124" s="77" t="s">
        <v>560</v>
      </c>
      <c r="F1124" s="77" t="s">
        <v>564</v>
      </c>
      <c r="G1124" s="77" t="s">
        <v>614</v>
      </c>
      <c r="H1124" s="77" t="s">
        <v>3023</v>
      </c>
      <c r="I1124" s="77" t="s">
        <v>3024</v>
      </c>
      <c r="J1124" s="77" t="s">
        <v>369</v>
      </c>
      <c r="K1124" s="77">
        <f>VLOOKUP(A1124 &amp; " - " &amp; B1124, 'superadmin configuration'!A:C, 2, FALSE)</f>
        <v>750</v>
      </c>
    </row>
    <row r="1125" spans="1:11">
      <c r="A1125" s="77" t="s">
        <v>826</v>
      </c>
      <c r="B1125" s="77" t="s">
        <v>1648</v>
      </c>
      <c r="C1125" s="78">
        <v>45335.509722222225</v>
      </c>
      <c r="D1125" s="77">
        <v>100</v>
      </c>
      <c r="E1125" s="77" t="s">
        <v>560</v>
      </c>
      <c r="F1125" s="77" t="s">
        <v>564</v>
      </c>
      <c r="G1125" s="77" t="s">
        <v>561</v>
      </c>
      <c r="H1125" s="77" t="s">
        <v>3025</v>
      </c>
      <c r="I1125" s="77" t="s">
        <v>3026</v>
      </c>
      <c r="J1125" s="77" t="s">
        <v>369</v>
      </c>
      <c r="K1125" s="77">
        <f>VLOOKUP(A1125 &amp; " - " &amp; B1125, 'superadmin configuration'!A:C, 2, FALSE)</f>
        <v>750</v>
      </c>
    </row>
    <row r="1126" spans="1:11">
      <c r="A1126" s="77" t="s">
        <v>826</v>
      </c>
      <c r="B1126" s="77" t="s">
        <v>1648</v>
      </c>
      <c r="C1126" s="78">
        <v>45335.477777777778</v>
      </c>
      <c r="D1126" s="77">
        <v>100</v>
      </c>
      <c r="E1126" s="77" t="s">
        <v>560</v>
      </c>
      <c r="F1126" s="77" t="s">
        <v>564</v>
      </c>
      <c r="G1126" s="77" t="s">
        <v>561</v>
      </c>
      <c r="H1126" s="77" t="s">
        <v>3027</v>
      </c>
      <c r="I1126" s="77" t="s">
        <v>3028</v>
      </c>
      <c r="J1126" s="77" t="s">
        <v>369</v>
      </c>
      <c r="K1126" s="77">
        <f>VLOOKUP(A1126 &amp; " - " &amp; B1126, 'superadmin configuration'!A:C, 2, FALSE)</f>
        <v>750</v>
      </c>
    </row>
    <row r="1127" spans="1:11">
      <c r="A1127" s="77" t="s">
        <v>471</v>
      </c>
      <c r="B1127" s="77" t="s">
        <v>472</v>
      </c>
      <c r="C1127" s="78">
        <v>45335.467361111114</v>
      </c>
      <c r="D1127" s="77">
        <v>100</v>
      </c>
      <c r="E1127" s="77" t="s">
        <v>560</v>
      </c>
      <c r="F1127" s="77" t="s">
        <v>564</v>
      </c>
      <c r="G1127" s="77" t="s">
        <v>561</v>
      </c>
      <c r="H1127" s="77" t="s">
        <v>3029</v>
      </c>
      <c r="I1127" s="77" t="s">
        <v>3030</v>
      </c>
      <c r="J1127" s="77" t="s">
        <v>369</v>
      </c>
      <c r="K1127" s="77">
        <f>VLOOKUP(A1127 &amp; " - " &amp; B1127, 'superadmin configuration'!A:C, 2, FALSE)</f>
        <v>1000</v>
      </c>
    </row>
    <row r="1128" spans="1:11">
      <c r="A1128" s="77" t="s">
        <v>559</v>
      </c>
      <c r="B1128" s="77" t="s">
        <v>243</v>
      </c>
      <c r="C1128" s="78">
        <v>45335.457638888889</v>
      </c>
      <c r="D1128" s="77">
        <v>300</v>
      </c>
      <c r="E1128" s="77" t="s">
        <v>560</v>
      </c>
      <c r="F1128" s="77" t="s">
        <v>361</v>
      </c>
      <c r="G1128" s="77" t="s">
        <v>561</v>
      </c>
      <c r="H1128" s="77" t="s">
        <v>3031</v>
      </c>
      <c r="I1128" s="77" t="s">
        <v>3032</v>
      </c>
      <c r="J1128" s="77" t="s">
        <v>3033</v>
      </c>
      <c r="K1128" s="77">
        <f>VLOOKUP(A1128 &amp; " - " &amp; B1128, 'superadmin configuration'!A:C, 2, FALSE)</f>
        <v>500</v>
      </c>
    </row>
    <row r="1129" spans="1:11">
      <c r="A1129" s="77" t="s">
        <v>826</v>
      </c>
      <c r="B1129" s="77" t="s">
        <v>1648</v>
      </c>
      <c r="C1129" s="78">
        <v>45335.422222222223</v>
      </c>
      <c r="D1129" s="77">
        <v>1</v>
      </c>
      <c r="E1129" s="77" t="s">
        <v>560</v>
      </c>
      <c r="F1129" s="77" t="s">
        <v>564</v>
      </c>
      <c r="G1129" s="77" t="s">
        <v>614</v>
      </c>
      <c r="H1129" s="77" t="s">
        <v>3034</v>
      </c>
      <c r="I1129" s="77" t="s">
        <v>3035</v>
      </c>
      <c r="J1129" s="77" t="s">
        <v>369</v>
      </c>
      <c r="K1129" s="77">
        <f>VLOOKUP(A1129 &amp; " - " &amp; B1129, 'superadmin configuration'!A:C, 2, FALSE)</f>
        <v>750</v>
      </c>
    </row>
    <row r="1130" spans="1:11">
      <c r="A1130" s="77" t="s">
        <v>826</v>
      </c>
      <c r="B1130" s="77" t="s">
        <v>1648</v>
      </c>
      <c r="C1130" s="78">
        <v>45335.409722222219</v>
      </c>
      <c r="D1130" s="77">
        <v>1</v>
      </c>
      <c r="E1130" s="77" t="s">
        <v>560</v>
      </c>
      <c r="F1130" s="77" t="s">
        <v>564</v>
      </c>
      <c r="G1130" s="77" t="s">
        <v>614</v>
      </c>
      <c r="H1130" s="77" t="s">
        <v>3036</v>
      </c>
      <c r="I1130" s="77" t="s">
        <v>3037</v>
      </c>
      <c r="J1130" s="77" t="s">
        <v>369</v>
      </c>
      <c r="K1130" s="77">
        <f>VLOOKUP(A1130 &amp; " - " &amp; B1130, 'superadmin configuration'!A:C, 2, FALSE)</f>
        <v>750</v>
      </c>
    </row>
    <row r="1131" spans="1:11">
      <c r="A1131" s="77" t="s">
        <v>826</v>
      </c>
      <c r="B1131" s="77" t="s">
        <v>1648</v>
      </c>
      <c r="C1131" s="78">
        <v>45335.395833333336</v>
      </c>
      <c r="D1131" s="77">
        <v>1</v>
      </c>
      <c r="E1131" s="77" t="s">
        <v>560</v>
      </c>
      <c r="F1131" s="77" t="s">
        <v>564</v>
      </c>
      <c r="G1131" s="77" t="s">
        <v>614</v>
      </c>
      <c r="H1131" s="77" t="s">
        <v>3038</v>
      </c>
      <c r="I1131" s="77" t="s">
        <v>3039</v>
      </c>
      <c r="J1131" s="77" t="s">
        <v>369</v>
      </c>
      <c r="K1131" s="77">
        <f>VLOOKUP(A1131 &amp; " - " &amp; B1131, 'superadmin configuration'!A:C, 2, FALSE)</f>
        <v>750</v>
      </c>
    </row>
    <row r="1132" spans="1:11">
      <c r="A1132" s="77" t="s">
        <v>381</v>
      </c>
      <c r="B1132" s="77" t="s">
        <v>382</v>
      </c>
      <c r="C1132" s="78">
        <v>45334.966666666667</v>
      </c>
      <c r="D1132" s="77">
        <v>500</v>
      </c>
      <c r="E1132" s="77" t="s">
        <v>560</v>
      </c>
      <c r="F1132" s="77" t="s">
        <v>564</v>
      </c>
      <c r="G1132" s="77" t="s">
        <v>561</v>
      </c>
      <c r="H1132" s="77" t="s">
        <v>3040</v>
      </c>
      <c r="I1132" s="77" t="s">
        <v>3041</v>
      </c>
      <c r="J1132" s="77" t="s">
        <v>369</v>
      </c>
      <c r="K1132" s="77">
        <f>VLOOKUP(A1132 &amp; " - " &amp; B1132, 'superadmin configuration'!A:C, 2, FALSE)</f>
        <v>1500</v>
      </c>
    </row>
    <row r="1133" spans="1:11">
      <c r="A1133" s="77" t="s">
        <v>381</v>
      </c>
      <c r="B1133" s="77" t="s">
        <v>382</v>
      </c>
      <c r="C1133" s="78">
        <v>45334.90902777778</v>
      </c>
      <c r="D1133" s="77">
        <v>1500</v>
      </c>
      <c r="E1133" s="77" t="s">
        <v>560</v>
      </c>
      <c r="F1133" s="77" t="s">
        <v>361</v>
      </c>
      <c r="G1133" s="77" t="s">
        <v>561</v>
      </c>
      <c r="H1133" s="77" t="s">
        <v>3042</v>
      </c>
      <c r="I1133" s="77" t="s">
        <v>3043</v>
      </c>
      <c r="J1133" s="77" t="s">
        <v>369</v>
      </c>
      <c r="K1133" s="77">
        <f>VLOOKUP(A1133 &amp; " - " &amp; B1133, 'superadmin configuration'!A:C, 2, FALSE)</f>
        <v>1500</v>
      </c>
    </row>
    <row r="1134" spans="1:11">
      <c r="A1134" s="77" t="s">
        <v>559</v>
      </c>
      <c r="B1134" s="77" t="s">
        <v>243</v>
      </c>
      <c r="C1134" s="78">
        <v>45334.831250000003</v>
      </c>
      <c r="D1134" s="77">
        <v>500</v>
      </c>
      <c r="E1134" s="77" t="s">
        <v>560</v>
      </c>
      <c r="F1134" s="77" t="s">
        <v>564</v>
      </c>
      <c r="G1134" s="77" t="s">
        <v>561</v>
      </c>
      <c r="H1134" s="77" t="s">
        <v>3044</v>
      </c>
      <c r="I1134" s="77" t="s">
        <v>3045</v>
      </c>
      <c r="J1134" s="77" t="s">
        <v>3046</v>
      </c>
      <c r="K1134" s="77">
        <f>VLOOKUP(A1134 &amp; " - " &amp; B1134, 'superadmin configuration'!A:C, 2, FALSE)</f>
        <v>500</v>
      </c>
    </row>
    <row r="1135" spans="1:11">
      <c r="A1135" s="77" t="s">
        <v>381</v>
      </c>
      <c r="B1135" s="77" t="s">
        <v>382</v>
      </c>
      <c r="C1135" s="78">
        <v>45334.803472222222</v>
      </c>
      <c r="D1135" s="77">
        <v>100</v>
      </c>
      <c r="E1135" s="77" t="s">
        <v>560</v>
      </c>
      <c r="F1135" s="77" t="s">
        <v>361</v>
      </c>
      <c r="G1135" s="77" t="s">
        <v>561</v>
      </c>
      <c r="H1135" s="77" t="s">
        <v>3047</v>
      </c>
      <c r="I1135" s="77" t="s">
        <v>3048</v>
      </c>
      <c r="J1135" s="77" t="s">
        <v>369</v>
      </c>
      <c r="K1135" s="77">
        <f>VLOOKUP(A1135 &amp; " - " &amp; B1135, 'superadmin configuration'!A:C, 2, FALSE)</f>
        <v>1500</v>
      </c>
    </row>
    <row r="1136" spans="1:11">
      <c r="A1136" s="77" t="s">
        <v>381</v>
      </c>
      <c r="B1136" s="77" t="s">
        <v>384</v>
      </c>
      <c r="C1136" s="78">
        <v>45334.780555555553</v>
      </c>
      <c r="D1136" s="77">
        <v>100</v>
      </c>
      <c r="E1136" s="77" t="s">
        <v>560</v>
      </c>
      <c r="F1136" s="77" t="s">
        <v>361</v>
      </c>
      <c r="G1136" s="77" t="s">
        <v>561</v>
      </c>
      <c r="H1136" s="77" t="s">
        <v>3049</v>
      </c>
      <c r="I1136" s="77" t="s">
        <v>3050</v>
      </c>
      <c r="J1136" s="77" t="s">
        <v>369</v>
      </c>
      <c r="K1136" s="77">
        <f>VLOOKUP(A1136 &amp; " - " &amp; B1136, 'superadmin configuration'!A:C, 2, FALSE)</f>
        <v>1000</v>
      </c>
    </row>
    <row r="1137" spans="1:11">
      <c r="A1137" s="77" t="s">
        <v>381</v>
      </c>
      <c r="B1137" s="77" t="s">
        <v>384</v>
      </c>
      <c r="C1137" s="78">
        <v>45334.760416666664</v>
      </c>
      <c r="D1137" s="77">
        <v>100</v>
      </c>
      <c r="E1137" s="77" t="s">
        <v>560</v>
      </c>
      <c r="F1137" s="77" t="s">
        <v>564</v>
      </c>
      <c r="G1137" s="77" t="s">
        <v>561</v>
      </c>
      <c r="H1137" s="77" t="s">
        <v>3051</v>
      </c>
      <c r="I1137" s="77" t="s">
        <v>3052</v>
      </c>
      <c r="J1137" s="77" t="s">
        <v>369</v>
      </c>
      <c r="K1137" s="77">
        <f>VLOOKUP(A1137 &amp; " - " &amp; B1137, 'superadmin configuration'!A:C, 2, FALSE)</f>
        <v>1000</v>
      </c>
    </row>
    <row r="1138" spans="1:11">
      <c r="A1138" s="77" t="s">
        <v>381</v>
      </c>
      <c r="B1138" s="77" t="s">
        <v>382</v>
      </c>
      <c r="C1138" s="78">
        <v>45334.759722222225</v>
      </c>
      <c r="D1138" s="77">
        <v>100</v>
      </c>
      <c r="E1138" s="77" t="s">
        <v>560</v>
      </c>
      <c r="F1138" s="77" t="s">
        <v>564</v>
      </c>
      <c r="G1138" s="77" t="s">
        <v>561</v>
      </c>
      <c r="H1138" s="77" t="s">
        <v>3053</v>
      </c>
      <c r="I1138" s="77" t="s">
        <v>3054</v>
      </c>
      <c r="J1138" s="77" t="s">
        <v>369</v>
      </c>
      <c r="K1138" s="77">
        <f>VLOOKUP(A1138 &amp; " - " &amp; B1138, 'superadmin configuration'!A:C, 2, FALSE)</f>
        <v>1500</v>
      </c>
    </row>
    <row r="1139" spans="1:11">
      <c r="A1139" s="77" t="s">
        <v>461</v>
      </c>
      <c r="B1139" s="77" t="s">
        <v>461</v>
      </c>
      <c r="C1139" s="78">
        <v>45334.730555555558</v>
      </c>
      <c r="D1139" s="77">
        <v>500</v>
      </c>
      <c r="E1139" s="77" t="s">
        <v>560</v>
      </c>
      <c r="F1139" s="77" t="s">
        <v>564</v>
      </c>
      <c r="G1139" s="77" t="s">
        <v>561</v>
      </c>
      <c r="H1139" s="77" t="s">
        <v>3055</v>
      </c>
      <c r="I1139" s="77" t="s">
        <v>3056</v>
      </c>
      <c r="J1139" s="77" t="s">
        <v>369</v>
      </c>
      <c r="K1139" s="77">
        <f>VLOOKUP(A1139 &amp; " - " &amp; B1139, 'superadmin configuration'!A:C, 2, FALSE)</f>
        <v>500</v>
      </c>
    </row>
    <row r="1140" spans="1:11">
      <c r="A1140" s="77" t="s">
        <v>461</v>
      </c>
      <c r="B1140" s="77" t="s">
        <v>461</v>
      </c>
      <c r="C1140" s="78">
        <v>45334.730555555558</v>
      </c>
      <c r="D1140" s="77">
        <v>500</v>
      </c>
      <c r="E1140" s="77" t="s">
        <v>560</v>
      </c>
      <c r="F1140" s="77" t="s">
        <v>564</v>
      </c>
      <c r="G1140" s="77" t="s">
        <v>561</v>
      </c>
      <c r="H1140" s="77" t="s">
        <v>3057</v>
      </c>
      <c r="I1140" s="77" t="s">
        <v>3058</v>
      </c>
      <c r="J1140" s="77" t="s">
        <v>3059</v>
      </c>
      <c r="K1140" s="77">
        <f>VLOOKUP(A1140 &amp; " - " &amp; B1140, 'superadmin configuration'!A:C, 2, FALSE)</f>
        <v>500</v>
      </c>
    </row>
    <row r="1141" spans="1:11">
      <c r="A1141" s="77" t="s">
        <v>381</v>
      </c>
      <c r="B1141" s="77" t="s">
        <v>382</v>
      </c>
      <c r="C1141" s="78">
        <v>45334.729861111111</v>
      </c>
      <c r="D1141" s="77">
        <v>100</v>
      </c>
      <c r="E1141" s="77" t="s">
        <v>560</v>
      </c>
      <c r="F1141" s="77" t="s">
        <v>564</v>
      </c>
      <c r="G1141" s="77" t="s">
        <v>561</v>
      </c>
      <c r="H1141" s="77" t="s">
        <v>3060</v>
      </c>
      <c r="I1141" s="77" t="s">
        <v>3061</v>
      </c>
      <c r="J1141" s="77" t="s">
        <v>369</v>
      </c>
      <c r="K1141" s="77">
        <f>VLOOKUP(A1141 &amp; " - " &amp; B1141, 'superadmin configuration'!A:C, 2, FALSE)</f>
        <v>1500</v>
      </c>
    </row>
    <row r="1142" spans="1:11">
      <c r="A1142" s="77" t="s">
        <v>826</v>
      </c>
      <c r="B1142" s="77" t="s">
        <v>1648</v>
      </c>
      <c r="C1142" s="78">
        <v>45334.540277777778</v>
      </c>
      <c r="D1142" s="77">
        <v>1</v>
      </c>
      <c r="E1142" s="77" t="s">
        <v>560</v>
      </c>
      <c r="F1142" s="77" t="s">
        <v>564</v>
      </c>
      <c r="G1142" s="77" t="s">
        <v>614</v>
      </c>
      <c r="H1142" s="77" t="s">
        <v>3062</v>
      </c>
      <c r="I1142" s="77" t="s">
        <v>3063</v>
      </c>
      <c r="J1142" s="77" t="s">
        <v>891</v>
      </c>
      <c r="K1142" s="77">
        <f>VLOOKUP(A1142 &amp; " - " &amp; B1142, 'superadmin configuration'!A:C, 2, FALSE)</f>
        <v>750</v>
      </c>
    </row>
    <row r="1143" spans="1:11">
      <c r="A1143" s="77" t="s">
        <v>518</v>
      </c>
      <c r="B1143" s="77" t="s">
        <v>518</v>
      </c>
      <c r="C1143" s="78">
        <v>45334.439583333333</v>
      </c>
      <c r="D1143" s="77">
        <v>100</v>
      </c>
      <c r="E1143" s="77" t="s">
        <v>560</v>
      </c>
      <c r="F1143" s="77" t="s">
        <v>361</v>
      </c>
      <c r="G1143" s="77" t="s">
        <v>561</v>
      </c>
      <c r="H1143" s="77" t="s">
        <v>3064</v>
      </c>
      <c r="I1143" s="77" t="s">
        <v>3065</v>
      </c>
      <c r="J1143" s="77" t="s">
        <v>369</v>
      </c>
      <c r="K1143" s="77">
        <f>VLOOKUP(A1143 &amp; " - " &amp; B1143, 'superadmin configuration'!A:C, 2, FALSE)</f>
        <v>500</v>
      </c>
    </row>
    <row r="1144" spans="1:11">
      <c r="A1144" s="77" t="s">
        <v>596</v>
      </c>
      <c r="B1144" s="77" t="s">
        <v>128</v>
      </c>
      <c r="C1144" s="78">
        <v>45333.951388888891</v>
      </c>
      <c r="D1144" s="77">
        <v>5000</v>
      </c>
      <c r="E1144" s="77" t="s">
        <v>560</v>
      </c>
      <c r="F1144" s="77" t="s">
        <v>564</v>
      </c>
      <c r="G1144" s="77" t="s">
        <v>561</v>
      </c>
      <c r="H1144" s="77" t="s">
        <v>3066</v>
      </c>
      <c r="I1144" s="77" t="s">
        <v>3067</v>
      </c>
      <c r="J1144" s="77" t="s">
        <v>369</v>
      </c>
      <c r="K1144" s="77">
        <f>VLOOKUP(A1144 &amp; " - " &amp; B1144, 'superadmin configuration'!A:C, 2, FALSE)</f>
        <v>2000</v>
      </c>
    </row>
    <row r="1145" spans="1:11">
      <c r="A1145" s="77" t="s">
        <v>515</v>
      </c>
      <c r="B1145" s="77" t="s">
        <v>516</v>
      </c>
      <c r="C1145" s="78">
        <v>45333.777083333334</v>
      </c>
      <c r="D1145" s="77">
        <v>500</v>
      </c>
      <c r="E1145" s="77" t="s">
        <v>560</v>
      </c>
      <c r="F1145" s="77" t="s">
        <v>361</v>
      </c>
      <c r="G1145" s="77" t="s">
        <v>561</v>
      </c>
      <c r="H1145" s="77" t="s">
        <v>3068</v>
      </c>
      <c r="I1145" s="77" t="s">
        <v>3069</v>
      </c>
      <c r="J1145" s="77" t="s">
        <v>369</v>
      </c>
      <c r="K1145" s="77">
        <f>VLOOKUP(A1145 &amp; " - " &amp; B1145, 'superadmin configuration'!A:C, 2, FALSE)</f>
        <v>1000</v>
      </c>
    </row>
    <row r="1146" spans="1:11">
      <c r="A1146" s="77" t="s">
        <v>515</v>
      </c>
      <c r="B1146" s="77" t="s">
        <v>516</v>
      </c>
      <c r="C1146" s="78">
        <v>45333.761111111111</v>
      </c>
      <c r="D1146" s="77">
        <v>500</v>
      </c>
      <c r="E1146" s="77" t="s">
        <v>560</v>
      </c>
      <c r="F1146" s="77" t="s">
        <v>564</v>
      </c>
      <c r="G1146" s="77" t="s">
        <v>561</v>
      </c>
      <c r="H1146" s="77" t="s">
        <v>3070</v>
      </c>
      <c r="I1146" s="77" t="s">
        <v>3071</v>
      </c>
      <c r="J1146" s="77" t="s">
        <v>3072</v>
      </c>
      <c r="K1146" s="77">
        <f>VLOOKUP(A1146 &amp; " - " &amp; B1146, 'superadmin configuration'!A:C, 2, FALSE)</f>
        <v>1000</v>
      </c>
    </row>
    <row r="1147" spans="1:11">
      <c r="A1147" s="77" t="s">
        <v>476</v>
      </c>
      <c r="B1147" s="77" t="s">
        <v>476</v>
      </c>
      <c r="C1147" s="78">
        <v>45333.654861111114</v>
      </c>
      <c r="D1147" s="77">
        <v>1000</v>
      </c>
      <c r="E1147" s="77" t="s">
        <v>560</v>
      </c>
      <c r="F1147" s="77" t="s">
        <v>564</v>
      </c>
      <c r="G1147" s="77" t="s">
        <v>561</v>
      </c>
      <c r="H1147" s="77" t="s">
        <v>3073</v>
      </c>
      <c r="I1147" s="77" t="s">
        <v>3074</v>
      </c>
      <c r="J1147" s="77" t="s">
        <v>369</v>
      </c>
      <c r="K1147" s="77">
        <f>VLOOKUP(A1147 &amp; " - " &amp; B1147, 'superadmin configuration'!A:C, 2, FALSE)</f>
        <v>500</v>
      </c>
    </row>
    <row r="1148" spans="1:11">
      <c r="A1148" s="77" t="s">
        <v>510</v>
      </c>
      <c r="B1148" s="77" t="s">
        <v>513</v>
      </c>
      <c r="C1148" s="78">
        <v>45333.628472222219</v>
      </c>
      <c r="D1148" s="77">
        <v>1000</v>
      </c>
      <c r="E1148" s="77" t="s">
        <v>560</v>
      </c>
      <c r="F1148" s="77" t="s">
        <v>564</v>
      </c>
      <c r="G1148" s="77" t="s">
        <v>561</v>
      </c>
      <c r="H1148" s="77" t="s">
        <v>3075</v>
      </c>
      <c r="I1148" s="77" t="s">
        <v>3076</v>
      </c>
      <c r="J1148" s="77" t="s">
        <v>369</v>
      </c>
      <c r="K1148" s="77">
        <f>VLOOKUP(A1148 &amp; " - " &amp; B1148, 'superadmin configuration'!A:C, 2, FALSE)</f>
        <v>1000</v>
      </c>
    </row>
    <row r="1149" spans="1:11">
      <c r="A1149" s="77" t="s">
        <v>461</v>
      </c>
      <c r="B1149" s="77" t="s">
        <v>462</v>
      </c>
      <c r="C1149" s="78">
        <v>45333.553472222222</v>
      </c>
      <c r="D1149" s="77">
        <v>2000</v>
      </c>
      <c r="E1149" s="77" t="s">
        <v>560</v>
      </c>
      <c r="F1149" s="77" t="s">
        <v>361</v>
      </c>
      <c r="G1149" s="77" t="s">
        <v>561</v>
      </c>
      <c r="H1149" s="77" t="s">
        <v>3077</v>
      </c>
      <c r="I1149" s="77" t="s">
        <v>3078</v>
      </c>
      <c r="J1149" s="77" t="s">
        <v>369</v>
      </c>
      <c r="K1149" s="77">
        <f>VLOOKUP(A1149 &amp; " - " &amp; B1149, 'superadmin configuration'!A:C, 2, FALSE)</f>
        <v>750</v>
      </c>
    </row>
    <row r="1150" spans="1:11">
      <c r="A1150" s="77" t="s">
        <v>510</v>
      </c>
      <c r="B1150" s="77" t="s">
        <v>513</v>
      </c>
      <c r="C1150" s="78">
        <v>45333.517361111109</v>
      </c>
      <c r="D1150" s="77">
        <v>1000</v>
      </c>
      <c r="E1150" s="77" t="s">
        <v>560</v>
      </c>
      <c r="F1150" s="77" t="s">
        <v>361</v>
      </c>
      <c r="G1150" s="77" t="s">
        <v>561</v>
      </c>
      <c r="H1150" s="77" t="s">
        <v>3079</v>
      </c>
      <c r="I1150" s="77" t="s">
        <v>3080</v>
      </c>
      <c r="J1150" s="77" t="s">
        <v>369</v>
      </c>
      <c r="K1150" s="77">
        <f>VLOOKUP(A1150 &amp; " - " &amp; B1150, 'superadmin configuration'!A:C, 2, FALSE)</f>
        <v>1000</v>
      </c>
    </row>
    <row r="1151" spans="1:11">
      <c r="A1151" s="77" t="s">
        <v>559</v>
      </c>
      <c r="B1151" s="77" t="s">
        <v>289</v>
      </c>
      <c r="C1151" s="78">
        <v>45333.515277777777</v>
      </c>
      <c r="D1151" s="77">
        <v>500</v>
      </c>
      <c r="E1151" s="77" t="s">
        <v>560</v>
      </c>
      <c r="F1151" s="77" t="s">
        <v>564</v>
      </c>
      <c r="G1151" s="77" t="s">
        <v>561</v>
      </c>
      <c r="H1151" s="77" t="s">
        <v>3081</v>
      </c>
      <c r="I1151" s="77" t="s">
        <v>3082</v>
      </c>
      <c r="J1151" s="77" t="s">
        <v>3083</v>
      </c>
      <c r="K1151" s="77">
        <f>VLOOKUP(A1151 &amp; " - " &amp; B1151, 'superadmin configuration'!A:C, 2, FALSE)</f>
        <v>500</v>
      </c>
    </row>
    <row r="1152" spans="1:11">
      <c r="A1152" s="77" t="s">
        <v>461</v>
      </c>
      <c r="B1152" s="77" t="s">
        <v>462</v>
      </c>
      <c r="C1152" s="78">
        <v>45333.415277777778</v>
      </c>
      <c r="D1152" s="77">
        <v>500</v>
      </c>
      <c r="E1152" s="77" t="s">
        <v>560</v>
      </c>
      <c r="F1152" s="77" t="s">
        <v>564</v>
      </c>
      <c r="G1152" s="77" t="s">
        <v>561</v>
      </c>
      <c r="H1152" s="77" t="s">
        <v>3084</v>
      </c>
      <c r="I1152" s="77" t="s">
        <v>3085</v>
      </c>
      <c r="J1152" s="77" t="s">
        <v>3086</v>
      </c>
      <c r="K1152" s="77">
        <f>VLOOKUP(A1152 &amp; " - " &amp; B1152, 'superadmin configuration'!A:C, 2, FALSE)</f>
        <v>750</v>
      </c>
    </row>
    <row r="1153" spans="1:11">
      <c r="A1153" s="77" t="s">
        <v>379</v>
      </c>
      <c r="B1153" s="77" t="s">
        <v>379</v>
      </c>
      <c r="C1153" s="78">
        <v>45332.95208333333</v>
      </c>
      <c r="D1153" s="77">
        <v>1000</v>
      </c>
      <c r="E1153" s="77" t="s">
        <v>560</v>
      </c>
      <c r="F1153" s="77" t="s">
        <v>361</v>
      </c>
      <c r="G1153" s="77" t="s">
        <v>561</v>
      </c>
      <c r="H1153" s="77" t="s">
        <v>3087</v>
      </c>
      <c r="I1153" s="77" t="s">
        <v>3088</v>
      </c>
      <c r="J1153" s="77" t="s">
        <v>3089</v>
      </c>
      <c r="K1153" s="77">
        <f>VLOOKUP(A1153 &amp; " - " &amp; B1153, 'superadmin configuration'!A:C, 2, FALSE)</f>
        <v>1000</v>
      </c>
    </row>
    <row r="1154" spans="1:11">
      <c r="A1154" s="77" t="s">
        <v>596</v>
      </c>
      <c r="B1154" s="77" t="s">
        <v>128</v>
      </c>
      <c r="C1154" s="78">
        <v>45332.876388888886</v>
      </c>
      <c r="D1154" s="77">
        <v>5000</v>
      </c>
      <c r="E1154" s="77" t="s">
        <v>560</v>
      </c>
      <c r="F1154" s="77" t="s">
        <v>361</v>
      </c>
      <c r="G1154" s="77" t="s">
        <v>561</v>
      </c>
      <c r="H1154" s="77" t="s">
        <v>3090</v>
      </c>
      <c r="I1154" s="77" t="s">
        <v>3091</v>
      </c>
      <c r="J1154" s="77" t="s">
        <v>369</v>
      </c>
      <c r="K1154" s="77">
        <f>VLOOKUP(A1154 &amp; " - " &amp; B1154, 'superadmin configuration'!A:C, 2, FALSE)</f>
        <v>2000</v>
      </c>
    </row>
    <row r="1155" spans="1:11">
      <c r="A1155" s="77" t="s">
        <v>461</v>
      </c>
      <c r="B1155" s="77" t="s">
        <v>462</v>
      </c>
      <c r="C1155" s="78">
        <v>45332.759027777778</v>
      </c>
      <c r="D1155" s="77">
        <v>1000</v>
      </c>
      <c r="E1155" s="77" t="s">
        <v>560</v>
      </c>
      <c r="F1155" s="77" t="s">
        <v>564</v>
      </c>
      <c r="G1155" s="77" t="s">
        <v>561</v>
      </c>
      <c r="H1155" s="77" t="s">
        <v>3092</v>
      </c>
      <c r="I1155" s="77" t="s">
        <v>3093</v>
      </c>
      <c r="J1155" s="77" t="s">
        <v>369</v>
      </c>
      <c r="K1155" s="77">
        <f>VLOOKUP(A1155 &amp; " - " &amp; B1155, 'superadmin configuration'!A:C, 2, FALSE)</f>
        <v>750</v>
      </c>
    </row>
    <row r="1156" spans="1:11">
      <c r="A1156" s="77" t="s">
        <v>369</v>
      </c>
      <c r="B1156" s="77" t="s">
        <v>369</v>
      </c>
      <c r="C1156" s="78">
        <v>45332.603472222225</v>
      </c>
      <c r="D1156" s="77">
        <v>300</v>
      </c>
      <c r="E1156" s="77" t="s">
        <v>560</v>
      </c>
      <c r="F1156" s="77" t="s">
        <v>564</v>
      </c>
      <c r="G1156" s="77" t="s">
        <v>561</v>
      </c>
      <c r="H1156" s="77" t="s">
        <v>3094</v>
      </c>
      <c r="I1156" s="77" t="s">
        <v>3095</v>
      </c>
      <c r="J1156" s="77" t="s">
        <v>369</v>
      </c>
      <c r="K1156" s="77">
        <f>VLOOKUP(A1156 &amp; " - " &amp; B1156, 'superadmin configuration'!A:C, 2, FALSE)</f>
        <v>300</v>
      </c>
    </row>
    <row r="1157" spans="1:11">
      <c r="A1157" s="77" t="s">
        <v>515</v>
      </c>
      <c r="B1157" s="77" t="s">
        <v>516</v>
      </c>
      <c r="C1157" s="78">
        <v>45332.587500000001</v>
      </c>
      <c r="D1157" s="77">
        <v>1000</v>
      </c>
      <c r="E1157" s="77" t="s">
        <v>560</v>
      </c>
      <c r="F1157" s="77" t="s">
        <v>361</v>
      </c>
      <c r="G1157" s="77" t="s">
        <v>561</v>
      </c>
      <c r="H1157" s="77" t="s">
        <v>3096</v>
      </c>
      <c r="I1157" s="77" t="s">
        <v>3097</v>
      </c>
      <c r="J1157" s="77" t="s">
        <v>369</v>
      </c>
      <c r="K1157" s="77">
        <f>VLOOKUP(A1157 &amp; " - " &amp; B1157, 'superadmin configuration'!A:C, 2, FALSE)</f>
        <v>1000</v>
      </c>
    </row>
    <row r="1158" spans="1:11">
      <c r="A1158" s="77" t="s">
        <v>515</v>
      </c>
      <c r="B1158" s="77" t="s">
        <v>516</v>
      </c>
      <c r="C1158" s="78">
        <v>45332.565972222219</v>
      </c>
      <c r="D1158" s="77">
        <v>1000</v>
      </c>
      <c r="E1158" s="77" t="s">
        <v>560</v>
      </c>
      <c r="F1158" s="77" t="s">
        <v>361</v>
      </c>
      <c r="G1158" s="77" t="s">
        <v>561</v>
      </c>
      <c r="H1158" s="77" t="s">
        <v>3098</v>
      </c>
      <c r="I1158" s="77" t="s">
        <v>3099</v>
      </c>
      <c r="J1158" s="77" t="s">
        <v>3100</v>
      </c>
      <c r="K1158" s="77">
        <f>VLOOKUP(A1158 &amp; " - " &amp; B1158, 'superadmin configuration'!A:C, 2, FALSE)</f>
        <v>1000</v>
      </c>
    </row>
    <row r="1159" spans="1:11">
      <c r="A1159" s="77" t="s">
        <v>278</v>
      </c>
      <c r="B1159" s="77" t="s">
        <v>278</v>
      </c>
      <c r="C1159" s="78">
        <v>45332.51458333333</v>
      </c>
      <c r="D1159" s="77">
        <v>300</v>
      </c>
      <c r="E1159" s="77" t="s">
        <v>560</v>
      </c>
      <c r="F1159" s="77" t="s">
        <v>564</v>
      </c>
      <c r="G1159" s="77" t="s">
        <v>561</v>
      </c>
      <c r="H1159" s="77" t="s">
        <v>3101</v>
      </c>
      <c r="I1159" s="77" t="s">
        <v>3102</v>
      </c>
      <c r="J1159" s="77" t="s">
        <v>3103</v>
      </c>
      <c r="K1159" s="77">
        <f>VLOOKUP(A1159 &amp; " - " &amp; B1159, 'superadmin configuration'!A:C, 2, FALSE)</f>
        <v>300</v>
      </c>
    </row>
    <row r="1160" spans="1:11">
      <c r="A1160" s="77" t="s">
        <v>476</v>
      </c>
      <c r="B1160" s="77" t="s">
        <v>476</v>
      </c>
      <c r="C1160" s="78">
        <v>45332.489583333336</v>
      </c>
      <c r="D1160" s="77">
        <v>1800</v>
      </c>
      <c r="E1160" s="77" t="s">
        <v>560</v>
      </c>
      <c r="F1160" s="77" t="s">
        <v>564</v>
      </c>
      <c r="G1160" s="77" t="s">
        <v>561</v>
      </c>
      <c r="H1160" s="77" t="s">
        <v>3104</v>
      </c>
      <c r="I1160" s="77" t="s">
        <v>3105</v>
      </c>
      <c r="J1160" s="77" t="s">
        <v>369</v>
      </c>
      <c r="K1160" s="77">
        <f>VLOOKUP(A1160 &amp; " - " &amp; B1160, 'superadmin configuration'!A:C, 2, FALSE)</f>
        <v>500</v>
      </c>
    </row>
    <row r="1161" spans="1:11">
      <c r="A1161" s="77" t="s">
        <v>379</v>
      </c>
      <c r="B1161" s="77" t="s">
        <v>379</v>
      </c>
      <c r="C1161" s="78">
        <v>45331.998611111114</v>
      </c>
      <c r="D1161" s="77">
        <v>2000</v>
      </c>
      <c r="E1161" s="77" t="s">
        <v>560</v>
      </c>
      <c r="F1161" s="77" t="s">
        <v>564</v>
      </c>
      <c r="G1161" s="77" t="s">
        <v>561</v>
      </c>
      <c r="H1161" s="77" t="s">
        <v>3106</v>
      </c>
      <c r="I1161" s="77" t="s">
        <v>3107</v>
      </c>
      <c r="J1161" s="77" t="s">
        <v>369</v>
      </c>
      <c r="K1161" s="77">
        <f>VLOOKUP(A1161 &amp; " - " &amp; B1161, 'superadmin configuration'!A:C, 2, FALSE)</f>
        <v>1000</v>
      </c>
    </row>
    <row r="1162" spans="1:11">
      <c r="A1162" s="77" t="s">
        <v>476</v>
      </c>
      <c r="B1162" s="77" t="s">
        <v>476</v>
      </c>
      <c r="C1162" s="78">
        <v>45331.990972222222</v>
      </c>
      <c r="D1162" s="77">
        <v>300</v>
      </c>
      <c r="E1162" s="77" t="s">
        <v>560</v>
      </c>
      <c r="F1162" s="77" t="s">
        <v>564</v>
      </c>
      <c r="G1162" s="77" t="s">
        <v>561</v>
      </c>
      <c r="H1162" s="77" t="s">
        <v>3108</v>
      </c>
      <c r="I1162" s="77" t="s">
        <v>3109</v>
      </c>
      <c r="J1162" s="77" t="s">
        <v>3110</v>
      </c>
      <c r="K1162" s="77">
        <f>VLOOKUP(A1162 &amp; " - " &amp; B1162, 'superadmin configuration'!A:C, 2, FALSE)</f>
        <v>500</v>
      </c>
    </row>
    <row r="1163" spans="1:11">
      <c r="A1163" s="77" t="s">
        <v>476</v>
      </c>
      <c r="B1163" s="77" t="s">
        <v>476</v>
      </c>
      <c r="C1163" s="78">
        <v>45331.990277777775</v>
      </c>
      <c r="D1163" s="77">
        <v>1000</v>
      </c>
      <c r="E1163" s="77" t="s">
        <v>560</v>
      </c>
      <c r="F1163" s="77" t="s">
        <v>564</v>
      </c>
      <c r="G1163" s="77" t="s">
        <v>561</v>
      </c>
      <c r="H1163" s="77" t="s">
        <v>3111</v>
      </c>
      <c r="I1163" s="77" t="s">
        <v>3112</v>
      </c>
      <c r="J1163" s="77" t="s">
        <v>3113</v>
      </c>
      <c r="K1163" s="77">
        <f>VLOOKUP(A1163 &amp; " - " &amp; B1163, 'superadmin configuration'!A:C, 2, FALSE)</f>
        <v>500</v>
      </c>
    </row>
    <row r="1164" spans="1:11">
      <c r="A1164" s="77" t="s">
        <v>515</v>
      </c>
      <c r="B1164" s="77" t="s">
        <v>516</v>
      </c>
      <c r="C1164" s="78">
        <v>45331.836111111108</v>
      </c>
      <c r="D1164" s="77">
        <v>1000</v>
      </c>
      <c r="E1164" s="77" t="s">
        <v>560</v>
      </c>
      <c r="F1164" s="77" t="s">
        <v>361</v>
      </c>
      <c r="G1164" s="77" t="s">
        <v>561</v>
      </c>
      <c r="H1164" s="77" t="s">
        <v>3114</v>
      </c>
      <c r="I1164" s="77" t="s">
        <v>3115</v>
      </c>
      <c r="J1164" s="77" t="s">
        <v>369</v>
      </c>
      <c r="K1164" s="77">
        <f>VLOOKUP(A1164 &amp; " - " &amp; B1164, 'superadmin configuration'!A:C, 2, FALSE)</f>
        <v>1000</v>
      </c>
    </row>
    <row r="1165" spans="1:11">
      <c r="A1165" s="77" t="s">
        <v>596</v>
      </c>
      <c r="B1165" s="77" t="s">
        <v>128</v>
      </c>
      <c r="C1165" s="78">
        <v>45331.827777777777</v>
      </c>
      <c r="D1165" s="77">
        <v>2000</v>
      </c>
      <c r="E1165" s="77" t="s">
        <v>560</v>
      </c>
      <c r="F1165" s="77" t="s">
        <v>361</v>
      </c>
      <c r="G1165" s="77" t="s">
        <v>561</v>
      </c>
      <c r="H1165" s="77" t="s">
        <v>3116</v>
      </c>
      <c r="I1165" s="77" t="s">
        <v>3117</v>
      </c>
      <c r="J1165" s="77" t="s">
        <v>369</v>
      </c>
      <c r="K1165" s="77">
        <f>VLOOKUP(A1165 &amp; " - " &amp; B1165, 'superadmin configuration'!A:C, 2, FALSE)</f>
        <v>2000</v>
      </c>
    </row>
    <row r="1166" spans="1:11">
      <c r="A1166" s="77" t="s">
        <v>476</v>
      </c>
      <c r="B1166" s="77" t="s">
        <v>476</v>
      </c>
      <c r="C1166" s="78">
        <v>45331.631249999999</v>
      </c>
      <c r="D1166" s="77">
        <v>500</v>
      </c>
      <c r="E1166" s="77" t="s">
        <v>560</v>
      </c>
      <c r="F1166" s="77" t="s">
        <v>564</v>
      </c>
      <c r="G1166" s="77" t="s">
        <v>561</v>
      </c>
      <c r="H1166" s="77" t="s">
        <v>3118</v>
      </c>
      <c r="I1166" s="77" t="s">
        <v>3119</v>
      </c>
      <c r="J1166" s="77" t="s">
        <v>3120</v>
      </c>
      <c r="K1166" s="77">
        <f>VLOOKUP(A1166 &amp; " - " &amp; B1166, 'superadmin configuration'!A:C, 2, FALSE)</f>
        <v>500</v>
      </c>
    </row>
    <row r="1167" spans="1:11">
      <c r="A1167" s="77" t="s">
        <v>559</v>
      </c>
      <c r="B1167" s="77" t="s">
        <v>206</v>
      </c>
      <c r="C1167" s="78">
        <v>45331.455555555556</v>
      </c>
      <c r="D1167" s="77">
        <v>500</v>
      </c>
      <c r="E1167" s="77" t="s">
        <v>560</v>
      </c>
      <c r="F1167" s="77" t="s">
        <v>564</v>
      </c>
      <c r="G1167" s="77" t="s">
        <v>561</v>
      </c>
      <c r="H1167" s="77" t="s">
        <v>3121</v>
      </c>
      <c r="I1167" s="77" t="s">
        <v>3122</v>
      </c>
      <c r="J1167" s="77" t="s">
        <v>369</v>
      </c>
      <c r="K1167" s="77">
        <f>VLOOKUP(A1167 &amp; " - " &amp; B1167, 'superadmin configuration'!A:C, 2, FALSE)</f>
        <v>500</v>
      </c>
    </row>
    <row r="1168" spans="1:11">
      <c r="A1168" s="77" t="s">
        <v>369</v>
      </c>
      <c r="B1168" s="77" t="s">
        <v>369</v>
      </c>
      <c r="C1168" s="78">
        <v>45331.406944444447</v>
      </c>
      <c r="D1168" s="77">
        <v>100</v>
      </c>
      <c r="E1168" s="77" t="s">
        <v>560</v>
      </c>
      <c r="F1168" s="77" t="s">
        <v>564</v>
      </c>
      <c r="G1168" s="77" t="s">
        <v>561</v>
      </c>
      <c r="H1168" s="77" t="s">
        <v>3123</v>
      </c>
      <c r="I1168" s="77" t="s">
        <v>3124</v>
      </c>
      <c r="J1168" s="77" t="s">
        <v>369</v>
      </c>
      <c r="K1168" s="77">
        <f>VLOOKUP(A1168 &amp; " - " &amp; B1168, 'superadmin configuration'!A:C, 2, FALSE)</f>
        <v>300</v>
      </c>
    </row>
    <row r="1169" spans="1:11">
      <c r="A1169" s="77" t="s">
        <v>379</v>
      </c>
      <c r="B1169" s="77" t="s">
        <v>379</v>
      </c>
      <c r="C1169" s="78">
        <v>45331.015277777777</v>
      </c>
      <c r="D1169" s="77">
        <v>1500</v>
      </c>
      <c r="E1169" s="77" t="s">
        <v>560</v>
      </c>
      <c r="F1169" s="77" t="s">
        <v>361</v>
      </c>
      <c r="G1169" s="77" t="s">
        <v>561</v>
      </c>
      <c r="H1169" s="77" t="s">
        <v>3125</v>
      </c>
      <c r="I1169" s="77" t="s">
        <v>3126</v>
      </c>
      <c r="J1169" s="77" t="s">
        <v>369</v>
      </c>
      <c r="K1169" s="77">
        <f>VLOOKUP(A1169 &amp; " - " &amp; B1169, 'superadmin configuration'!A:C, 2, FALSE)</f>
        <v>1000</v>
      </c>
    </row>
    <row r="1170" spans="1:11">
      <c r="A1170" s="77" t="s">
        <v>379</v>
      </c>
      <c r="B1170" s="77" t="s">
        <v>379</v>
      </c>
      <c r="C1170" s="78">
        <v>45330.992361111108</v>
      </c>
      <c r="D1170" s="77">
        <v>4000</v>
      </c>
      <c r="E1170" s="77" t="s">
        <v>560</v>
      </c>
      <c r="F1170" s="77" t="s">
        <v>361</v>
      </c>
      <c r="G1170" s="77" t="s">
        <v>561</v>
      </c>
      <c r="H1170" s="77" t="s">
        <v>3127</v>
      </c>
      <c r="I1170" s="77" t="s">
        <v>3128</v>
      </c>
      <c r="J1170" s="77" t="s">
        <v>369</v>
      </c>
      <c r="K1170" s="77">
        <f>VLOOKUP(A1170 &amp; " - " &amp; B1170, 'superadmin configuration'!A:C, 2, FALSE)</f>
        <v>1000</v>
      </c>
    </row>
    <row r="1171" spans="1:11">
      <c r="A1171" s="77" t="s">
        <v>369</v>
      </c>
      <c r="B1171" s="77" t="s">
        <v>369</v>
      </c>
      <c r="C1171" s="78">
        <v>45330.982638888891</v>
      </c>
      <c r="D1171" s="77">
        <v>1500</v>
      </c>
      <c r="E1171" s="77" t="s">
        <v>560</v>
      </c>
      <c r="F1171" s="77" t="s">
        <v>361</v>
      </c>
      <c r="G1171" s="77" t="s">
        <v>561</v>
      </c>
      <c r="H1171" s="77" t="s">
        <v>3129</v>
      </c>
      <c r="I1171" s="77" t="s">
        <v>3130</v>
      </c>
      <c r="J1171" s="77" t="s">
        <v>369</v>
      </c>
      <c r="K1171" s="77">
        <f>VLOOKUP(A1171 &amp; " - " &amp; B1171, 'superadmin configuration'!A:C, 2, FALSE)</f>
        <v>300</v>
      </c>
    </row>
    <row r="1172" spans="1:11">
      <c r="A1172" s="77" t="s">
        <v>492</v>
      </c>
      <c r="B1172" s="77" t="s">
        <v>436</v>
      </c>
      <c r="C1172" s="78">
        <v>45330.518055555556</v>
      </c>
      <c r="D1172" s="77">
        <v>500</v>
      </c>
      <c r="E1172" s="77" t="s">
        <v>560</v>
      </c>
      <c r="F1172" s="77" t="s">
        <v>361</v>
      </c>
      <c r="G1172" s="77" t="s">
        <v>561</v>
      </c>
      <c r="H1172" s="77" t="s">
        <v>3131</v>
      </c>
      <c r="I1172" s="77" t="s">
        <v>3132</v>
      </c>
      <c r="J1172" s="77" t="s">
        <v>3133</v>
      </c>
      <c r="K1172" s="77">
        <f>VLOOKUP(A1172 &amp; " - " &amp; B1172, 'superadmin configuration'!A:C, 2, FALSE)</f>
        <v>500</v>
      </c>
    </row>
    <row r="1173" spans="1:11">
      <c r="A1173" s="77" t="s">
        <v>515</v>
      </c>
      <c r="B1173" s="77" t="s">
        <v>516</v>
      </c>
      <c r="C1173" s="78">
        <v>45330.507638888892</v>
      </c>
      <c r="D1173" s="77">
        <v>1000</v>
      </c>
      <c r="E1173" s="77" t="s">
        <v>560</v>
      </c>
      <c r="F1173" s="77" t="s">
        <v>361</v>
      </c>
      <c r="G1173" s="77" t="s">
        <v>561</v>
      </c>
      <c r="H1173" s="77" t="s">
        <v>3134</v>
      </c>
      <c r="I1173" s="77" t="s">
        <v>3135</v>
      </c>
      <c r="J1173" s="77" t="s">
        <v>369</v>
      </c>
      <c r="K1173" s="77">
        <f>VLOOKUP(A1173 &amp; " - " &amp; B1173, 'superadmin configuration'!A:C, 2, FALSE)</f>
        <v>1000</v>
      </c>
    </row>
    <row r="1174" spans="1:11">
      <c r="A1174" s="77" t="s">
        <v>515</v>
      </c>
      <c r="B1174" s="77" t="s">
        <v>516</v>
      </c>
      <c r="C1174" s="78">
        <v>45330.481944444444</v>
      </c>
      <c r="D1174" s="77">
        <v>300</v>
      </c>
      <c r="E1174" s="77" t="s">
        <v>560</v>
      </c>
      <c r="F1174" s="77" t="s">
        <v>361</v>
      </c>
      <c r="G1174" s="77" t="s">
        <v>561</v>
      </c>
      <c r="H1174" s="77" t="s">
        <v>3136</v>
      </c>
      <c r="I1174" s="77" t="s">
        <v>3137</v>
      </c>
      <c r="J1174" s="77" t="s">
        <v>369</v>
      </c>
      <c r="K1174" s="77">
        <f>VLOOKUP(A1174 &amp; " - " &amp; B1174, 'superadmin configuration'!A:C, 2, FALSE)</f>
        <v>1000</v>
      </c>
    </row>
    <row r="1175" spans="1:11">
      <c r="A1175" s="77" t="s">
        <v>559</v>
      </c>
      <c r="B1175" s="77" t="s">
        <v>231</v>
      </c>
      <c r="C1175" s="78">
        <v>45329.923611111109</v>
      </c>
      <c r="D1175" s="77">
        <v>2200</v>
      </c>
      <c r="E1175" s="77" t="s">
        <v>560</v>
      </c>
      <c r="F1175" s="77" t="s">
        <v>361</v>
      </c>
      <c r="G1175" s="77" t="s">
        <v>614</v>
      </c>
      <c r="H1175" s="77" t="s">
        <v>3138</v>
      </c>
      <c r="I1175" s="77" t="s">
        <v>616</v>
      </c>
      <c r="J1175" s="77" t="s">
        <v>3139</v>
      </c>
      <c r="K1175" s="77">
        <f>VLOOKUP(A1175 &amp; " - " &amp; B1175, 'superadmin configuration'!A:C, 2, FALSE)</f>
        <v>500</v>
      </c>
    </row>
    <row r="1176" spans="1:11">
      <c r="A1176" s="77" t="s">
        <v>379</v>
      </c>
      <c r="B1176" s="77" t="s">
        <v>379</v>
      </c>
      <c r="C1176" s="78">
        <v>45329.730555555558</v>
      </c>
      <c r="D1176" s="77">
        <v>300</v>
      </c>
      <c r="E1176" s="77" t="s">
        <v>560</v>
      </c>
      <c r="F1176" s="77" t="s">
        <v>361</v>
      </c>
      <c r="G1176" s="77" t="s">
        <v>561</v>
      </c>
      <c r="H1176" s="77" t="s">
        <v>3140</v>
      </c>
      <c r="I1176" s="77" t="s">
        <v>3141</v>
      </c>
      <c r="J1176" s="77" t="s">
        <v>3142</v>
      </c>
      <c r="K1176" s="77">
        <f>VLOOKUP(A1176 &amp; " - " &amp; B1176, 'superadmin configuration'!A:C, 2, FALSE)</f>
        <v>1000</v>
      </c>
    </row>
    <row r="1177" spans="1:11">
      <c r="A1177" s="77" t="s">
        <v>504</v>
      </c>
      <c r="B1177" s="77" t="s">
        <v>507</v>
      </c>
      <c r="C1177" s="78">
        <v>45329.673611111109</v>
      </c>
      <c r="D1177" s="77">
        <v>100</v>
      </c>
      <c r="E1177" s="77" t="s">
        <v>560</v>
      </c>
      <c r="F1177" s="77" t="s">
        <v>361</v>
      </c>
      <c r="G1177" s="77" t="s">
        <v>561</v>
      </c>
      <c r="H1177" s="77" t="s">
        <v>3143</v>
      </c>
      <c r="I1177" s="77" t="s">
        <v>3144</v>
      </c>
      <c r="J1177" s="77" t="s">
        <v>3145</v>
      </c>
      <c r="K1177" s="77">
        <f>VLOOKUP(A1177 &amp; " - " &amp; B1177, 'superadmin configuration'!A:C, 2, FALSE)</f>
        <v>1000</v>
      </c>
    </row>
    <row r="1178" spans="1:11">
      <c r="A1178" s="77" t="s">
        <v>504</v>
      </c>
      <c r="B1178" s="77" t="s">
        <v>110</v>
      </c>
      <c r="C1178" s="78">
        <v>45329.67291666667</v>
      </c>
      <c r="D1178" s="77">
        <v>100</v>
      </c>
      <c r="E1178" s="77" t="s">
        <v>560</v>
      </c>
      <c r="F1178" s="77" t="s">
        <v>361</v>
      </c>
      <c r="G1178" s="77" t="s">
        <v>561</v>
      </c>
      <c r="H1178" s="77" t="s">
        <v>3146</v>
      </c>
      <c r="I1178" s="77" t="s">
        <v>3147</v>
      </c>
      <c r="J1178" s="77" t="s">
        <v>3148</v>
      </c>
      <c r="K1178" s="77">
        <f>VLOOKUP(A1178 &amp; " - " &amp; B1178, 'superadmin configuration'!A:C, 2, FALSE)</f>
        <v>0</v>
      </c>
    </row>
    <row r="1179" spans="1:11">
      <c r="A1179" s="77" t="s">
        <v>504</v>
      </c>
      <c r="B1179" s="77" t="s">
        <v>505</v>
      </c>
      <c r="C1179" s="78">
        <v>45329.672222222223</v>
      </c>
      <c r="D1179" s="77">
        <v>100</v>
      </c>
      <c r="E1179" s="77" t="s">
        <v>560</v>
      </c>
      <c r="F1179" s="77" t="s">
        <v>361</v>
      </c>
      <c r="G1179" s="77" t="s">
        <v>561</v>
      </c>
      <c r="H1179" s="77" t="s">
        <v>3149</v>
      </c>
      <c r="I1179" s="77" t="s">
        <v>3150</v>
      </c>
      <c r="J1179" s="77" t="s">
        <v>3148</v>
      </c>
      <c r="K1179" s="77">
        <f>VLOOKUP(A1179 &amp; " - " &amp; B1179, 'superadmin configuration'!A:C, 2, FALSE)</f>
        <v>0</v>
      </c>
    </row>
    <row r="1180" spans="1:11">
      <c r="A1180" s="77" t="s">
        <v>559</v>
      </c>
      <c r="B1180" s="77" t="s">
        <v>246</v>
      </c>
      <c r="C1180" s="78">
        <v>45329.62222222222</v>
      </c>
      <c r="D1180" s="77">
        <v>1000</v>
      </c>
      <c r="E1180" s="77" t="s">
        <v>560</v>
      </c>
      <c r="F1180" s="77" t="s">
        <v>564</v>
      </c>
      <c r="G1180" s="77" t="s">
        <v>561</v>
      </c>
      <c r="H1180" s="77" t="s">
        <v>3151</v>
      </c>
      <c r="I1180" s="77" t="s">
        <v>3152</v>
      </c>
      <c r="J1180" s="77" t="s">
        <v>369</v>
      </c>
      <c r="K1180" s="77">
        <f>VLOOKUP(A1180 &amp; " - " &amp; B1180, 'superadmin configuration'!A:C, 2, FALSE)</f>
        <v>500</v>
      </c>
    </row>
    <row r="1181" spans="1:11">
      <c r="A1181" s="77" t="s">
        <v>510</v>
      </c>
      <c r="B1181" s="77" t="s">
        <v>513</v>
      </c>
      <c r="C1181" s="78">
        <v>45329.490972222222</v>
      </c>
      <c r="D1181" s="77">
        <v>2000</v>
      </c>
      <c r="E1181" s="77" t="s">
        <v>560</v>
      </c>
      <c r="F1181" s="77" t="s">
        <v>361</v>
      </c>
      <c r="G1181" s="77" t="s">
        <v>561</v>
      </c>
      <c r="H1181" s="77" t="s">
        <v>3153</v>
      </c>
      <c r="I1181" s="77" t="s">
        <v>3154</v>
      </c>
      <c r="J1181" s="77" t="s">
        <v>369</v>
      </c>
      <c r="K1181" s="77">
        <f>VLOOKUP(A1181 &amp; " - " &amp; B1181, 'superadmin configuration'!A:C, 2, FALSE)</f>
        <v>1000</v>
      </c>
    </row>
    <row r="1182" spans="1:11">
      <c r="A1182" s="77" t="s">
        <v>515</v>
      </c>
      <c r="B1182" s="77" t="s">
        <v>516</v>
      </c>
      <c r="C1182" s="78">
        <v>45329.438194444447</v>
      </c>
      <c r="D1182" s="77">
        <v>500</v>
      </c>
      <c r="E1182" s="77" t="s">
        <v>560</v>
      </c>
      <c r="F1182" s="77" t="s">
        <v>361</v>
      </c>
      <c r="G1182" s="77" t="s">
        <v>561</v>
      </c>
      <c r="H1182" s="77" t="s">
        <v>3155</v>
      </c>
      <c r="I1182" s="77" t="s">
        <v>3156</v>
      </c>
      <c r="J1182" s="77" t="s">
        <v>369</v>
      </c>
      <c r="K1182" s="77">
        <f>VLOOKUP(A1182 &amp; " - " &amp; B1182, 'superadmin configuration'!A:C, 2, FALSE)</f>
        <v>1000</v>
      </c>
    </row>
    <row r="1183" spans="1:11">
      <c r="A1183" s="77" t="s">
        <v>596</v>
      </c>
      <c r="B1183" s="77" t="s">
        <v>128</v>
      </c>
      <c r="C1183" s="78">
        <v>45328.934027777781</v>
      </c>
      <c r="D1183" s="77">
        <v>6000</v>
      </c>
      <c r="E1183" s="77" t="s">
        <v>560</v>
      </c>
      <c r="F1183" s="77" t="s">
        <v>361</v>
      </c>
      <c r="G1183" s="77" t="s">
        <v>561</v>
      </c>
      <c r="H1183" s="77" t="s">
        <v>3157</v>
      </c>
      <c r="I1183" s="77" t="s">
        <v>3158</v>
      </c>
      <c r="J1183" s="77" t="s">
        <v>369</v>
      </c>
      <c r="K1183" s="77">
        <f>VLOOKUP(A1183 &amp; " - " &amp; B1183, 'superadmin configuration'!A:C, 2, FALSE)</f>
        <v>2000</v>
      </c>
    </row>
    <row r="1184" spans="1:11">
      <c r="A1184" s="77" t="s">
        <v>559</v>
      </c>
      <c r="B1184" s="77" t="s">
        <v>343</v>
      </c>
      <c r="C1184" s="78">
        <v>45328.86041666667</v>
      </c>
      <c r="D1184" s="77">
        <v>1000</v>
      </c>
      <c r="E1184" s="77" t="s">
        <v>560</v>
      </c>
      <c r="F1184" s="77" t="s">
        <v>564</v>
      </c>
      <c r="G1184" s="77" t="s">
        <v>561</v>
      </c>
      <c r="H1184" s="77" t="s">
        <v>3159</v>
      </c>
      <c r="I1184" s="77" t="s">
        <v>3160</v>
      </c>
      <c r="J1184" s="77" t="s">
        <v>3161</v>
      </c>
      <c r="K1184" s="77">
        <f>VLOOKUP(A1184 &amp; " - " &amp; B1184, 'superadmin configuration'!A:C, 2, FALSE)</f>
        <v>850</v>
      </c>
    </row>
    <row r="1185" spans="1:11">
      <c r="A1185" s="77" t="s">
        <v>559</v>
      </c>
      <c r="B1185" s="77" t="s">
        <v>246</v>
      </c>
      <c r="C1185" s="78">
        <v>45328.840277777781</v>
      </c>
      <c r="D1185" s="77">
        <v>500</v>
      </c>
      <c r="E1185" s="77" t="s">
        <v>560</v>
      </c>
      <c r="F1185" s="77" t="s">
        <v>564</v>
      </c>
      <c r="G1185" s="77" t="s">
        <v>561</v>
      </c>
      <c r="H1185" s="77" t="s">
        <v>3162</v>
      </c>
      <c r="I1185" s="77" t="s">
        <v>3163</v>
      </c>
      <c r="J1185" s="77" t="s">
        <v>369</v>
      </c>
      <c r="K1185" s="77">
        <f>VLOOKUP(A1185 &amp; " - " &amp; B1185, 'superadmin configuration'!A:C, 2, FALSE)</f>
        <v>500</v>
      </c>
    </row>
    <row r="1186" spans="1:11">
      <c r="A1186" s="77" t="s">
        <v>559</v>
      </c>
      <c r="B1186" s="77" t="s">
        <v>189</v>
      </c>
      <c r="C1186" s="78">
        <v>45328.840277777781</v>
      </c>
      <c r="D1186" s="77">
        <v>500</v>
      </c>
      <c r="E1186" s="77" t="s">
        <v>560</v>
      </c>
      <c r="F1186" s="77" t="s">
        <v>564</v>
      </c>
      <c r="G1186" s="77" t="s">
        <v>561</v>
      </c>
      <c r="H1186" s="77" t="s">
        <v>3164</v>
      </c>
      <c r="I1186" s="77" t="s">
        <v>3165</v>
      </c>
      <c r="J1186" s="77" t="s">
        <v>369</v>
      </c>
      <c r="K1186" s="77">
        <f>VLOOKUP(A1186 &amp; " - " &amp; B1186, 'superadmin configuration'!A:C, 2, FALSE)</f>
        <v>500</v>
      </c>
    </row>
    <row r="1187" spans="1:11">
      <c r="A1187" s="77" t="s">
        <v>369</v>
      </c>
      <c r="B1187" s="77" t="s">
        <v>369</v>
      </c>
      <c r="C1187" s="78">
        <v>45328.706250000003</v>
      </c>
      <c r="D1187" s="77">
        <v>300</v>
      </c>
      <c r="E1187" s="77" t="s">
        <v>560</v>
      </c>
      <c r="F1187" s="77" t="s">
        <v>361</v>
      </c>
      <c r="G1187" s="77" t="s">
        <v>561</v>
      </c>
      <c r="H1187" s="77" t="s">
        <v>3166</v>
      </c>
      <c r="I1187" s="77" t="s">
        <v>3167</v>
      </c>
      <c r="J1187" s="77" t="s">
        <v>369</v>
      </c>
      <c r="K1187" s="77">
        <f>VLOOKUP(A1187 &amp; " - " &amp; B1187, 'superadmin configuration'!A:C, 2, FALSE)</f>
        <v>300</v>
      </c>
    </row>
    <row r="1188" spans="1:11">
      <c r="A1188" s="77" t="s">
        <v>461</v>
      </c>
      <c r="B1188" s="77" t="s">
        <v>462</v>
      </c>
      <c r="C1188" s="78">
        <v>45328.49722222222</v>
      </c>
      <c r="D1188" s="77">
        <v>1500</v>
      </c>
      <c r="E1188" s="77" t="s">
        <v>560</v>
      </c>
      <c r="F1188" s="77" t="s">
        <v>361</v>
      </c>
      <c r="G1188" s="77" t="s">
        <v>561</v>
      </c>
      <c r="H1188" s="77" t="s">
        <v>3168</v>
      </c>
      <c r="I1188" s="77" t="s">
        <v>3169</v>
      </c>
      <c r="J1188" s="77" t="s">
        <v>786</v>
      </c>
      <c r="K1188" s="77">
        <f>VLOOKUP(A1188 &amp; " - " &amp; B1188, 'superadmin configuration'!A:C, 2, FALSE)</f>
        <v>750</v>
      </c>
    </row>
    <row r="1189" spans="1:11">
      <c r="A1189" s="77" t="s">
        <v>596</v>
      </c>
      <c r="B1189" s="77" t="s">
        <v>128</v>
      </c>
      <c r="C1189" s="78">
        <v>45327.873611111114</v>
      </c>
      <c r="D1189" s="77">
        <v>2000</v>
      </c>
      <c r="E1189" s="77" t="s">
        <v>560</v>
      </c>
      <c r="F1189" s="77" t="s">
        <v>361</v>
      </c>
      <c r="G1189" s="77" t="s">
        <v>561</v>
      </c>
      <c r="H1189" s="77" t="s">
        <v>3170</v>
      </c>
      <c r="I1189" s="77" t="s">
        <v>3171</v>
      </c>
      <c r="J1189" s="77" t="s">
        <v>369</v>
      </c>
      <c r="K1189" s="77">
        <f>VLOOKUP(A1189 &amp; " - " &amp; B1189, 'superadmin configuration'!A:C, 2, FALSE)</f>
        <v>2000</v>
      </c>
    </row>
    <row r="1190" spans="1:11">
      <c r="A1190" s="77" t="s">
        <v>476</v>
      </c>
      <c r="B1190" s="77" t="s">
        <v>476</v>
      </c>
      <c r="C1190" s="78">
        <v>45327.861111111109</v>
      </c>
      <c r="D1190" s="77">
        <v>2000</v>
      </c>
      <c r="E1190" s="77" t="s">
        <v>560</v>
      </c>
      <c r="F1190" s="77" t="s">
        <v>361</v>
      </c>
      <c r="G1190" s="77" t="s">
        <v>561</v>
      </c>
      <c r="H1190" s="77" t="s">
        <v>3172</v>
      </c>
      <c r="I1190" s="77" t="s">
        <v>3173</v>
      </c>
      <c r="J1190" s="77" t="s">
        <v>3174</v>
      </c>
      <c r="K1190" s="77">
        <f>VLOOKUP(A1190 &amp; " - " &amp; B1190, 'superadmin configuration'!A:C, 2, FALSE)</f>
        <v>500</v>
      </c>
    </row>
    <row r="1191" spans="1:11">
      <c r="A1191" s="77" t="s">
        <v>461</v>
      </c>
      <c r="B1191" s="77" t="s">
        <v>461</v>
      </c>
      <c r="C1191" s="78">
        <v>45327.697222222225</v>
      </c>
      <c r="D1191" s="77">
        <v>500</v>
      </c>
      <c r="E1191" s="77" t="s">
        <v>560</v>
      </c>
      <c r="F1191" s="77" t="s">
        <v>361</v>
      </c>
      <c r="G1191" s="77" t="s">
        <v>561</v>
      </c>
      <c r="H1191" s="77" t="s">
        <v>3175</v>
      </c>
      <c r="I1191" s="77" t="s">
        <v>3176</v>
      </c>
      <c r="J1191" s="77" t="s">
        <v>369</v>
      </c>
      <c r="K1191" s="77">
        <f>VLOOKUP(A1191 &amp; " - " &amp; B1191, 'superadmin configuration'!A:C, 2, FALSE)</f>
        <v>500</v>
      </c>
    </row>
    <row r="1192" spans="1:11">
      <c r="A1192" s="77" t="s">
        <v>559</v>
      </c>
      <c r="B1192" s="77" t="s">
        <v>343</v>
      </c>
      <c r="C1192" s="78">
        <v>45327.683333333334</v>
      </c>
      <c r="D1192" s="77">
        <v>1000</v>
      </c>
      <c r="E1192" s="77" t="s">
        <v>560</v>
      </c>
      <c r="F1192" s="77" t="s">
        <v>564</v>
      </c>
      <c r="G1192" s="77" t="s">
        <v>561</v>
      </c>
      <c r="H1192" s="77" t="s">
        <v>3177</v>
      </c>
      <c r="I1192" s="77" t="s">
        <v>3178</v>
      </c>
      <c r="J1192" s="77" t="s">
        <v>369</v>
      </c>
      <c r="K1192" s="77">
        <f>VLOOKUP(A1192 &amp; " - " &amp; B1192, 'superadmin configuration'!A:C, 2, FALSE)</f>
        <v>850</v>
      </c>
    </row>
    <row r="1193" spans="1:11">
      <c r="A1193" s="77" t="s">
        <v>559</v>
      </c>
      <c r="B1193" s="77" t="s">
        <v>206</v>
      </c>
      <c r="C1193" s="78">
        <v>45327.601388888892</v>
      </c>
      <c r="D1193" s="77">
        <v>300</v>
      </c>
      <c r="E1193" s="77" t="s">
        <v>560</v>
      </c>
      <c r="F1193" s="77" t="s">
        <v>564</v>
      </c>
      <c r="G1193" s="77" t="s">
        <v>561</v>
      </c>
      <c r="H1193" s="77" t="s">
        <v>3179</v>
      </c>
      <c r="I1193" s="77" t="s">
        <v>369</v>
      </c>
      <c r="J1193" s="77" t="s">
        <v>369</v>
      </c>
      <c r="K1193" s="77">
        <f>VLOOKUP(A1193 &amp; " - " &amp; B1193, 'superadmin configuration'!A:C, 2, FALSE)</f>
        <v>500</v>
      </c>
    </row>
    <row r="1194" spans="1:11">
      <c r="A1194" s="77" t="s">
        <v>369</v>
      </c>
      <c r="B1194" s="77" t="s">
        <v>369</v>
      </c>
      <c r="C1194" s="78">
        <v>45327.600694444445</v>
      </c>
      <c r="D1194" s="77">
        <v>300</v>
      </c>
      <c r="E1194" s="77" t="s">
        <v>560</v>
      </c>
      <c r="F1194" s="77" t="s">
        <v>564</v>
      </c>
      <c r="G1194" s="77" t="s">
        <v>561</v>
      </c>
      <c r="H1194" s="77" t="s">
        <v>3180</v>
      </c>
      <c r="I1194" s="77" t="s">
        <v>369</v>
      </c>
      <c r="J1194" s="77" t="s">
        <v>369</v>
      </c>
      <c r="K1194" s="77">
        <f>VLOOKUP(A1194 &amp; " - " &amp; B1194, 'superadmin configuration'!A:C, 2, FALSE)</f>
        <v>300</v>
      </c>
    </row>
    <row r="1195" spans="1:11">
      <c r="A1195" s="77" t="s">
        <v>476</v>
      </c>
      <c r="B1195" s="77" t="s">
        <v>476</v>
      </c>
      <c r="C1195" s="78">
        <v>45327.423611111109</v>
      </c>
      <c r="D1195" s="77">
        <v>100</v>
      </c>
      <c r="E1195" s="77" t="s">
        <v>560</v>
      </c>
      <c r="F1195" s="77" t="s">
        <v>564</v>
      </c>
      <c r="G1195" s="77" t="s">
        <v>561</v>
      </c>
      <c r="H1195" s="77" t="s">
        <v>3181</v>
      </c>
      <c r="I1195" s="77" t="s">
        <v>369</v>
      </c>
      <c r="J1195" s="77" t="s">
        <v>369</v>
      </c>
      <c r="K1195" s="77">
        <f>VLOOKUP(A1195 &amp; " - " &amp; B1195, 'superadmin configuration'!A:C, 2, FALSE)</f>
        <v>500</v>
      </c>
    </row>
    <row r="1196" spans="1:11">
      <c r="A1196" s="77" t="s">
        <v>476</v>
      </c>
      <c r="B1196" s="77" t="s">
        <v>476</v>
      </c>
      <c r="C1196" s="78">
        <v>45326.984722222223</v>
      </c>
      <c r="D1196" s="77">
        <v>1000</v>
      </c>
      <c r="E1196" s="77" t="s">
        <v>560</v>
      </c>
      <c r="F1196" s="77" t="s">
        <v>361</v>
      </c>
      <c r="G1196" s="77" t="s">
        <v>561</v>
      </c>
      <c r="H1196" s="77" t="s">
        <v>3182</v>
      </c>
      <c r="I1196" s="77" t="s">
        <v>3183</v>
      </c>
      <c r="J1196" s="77" t="s">
        <v>369</v>
      </c>
      <c r="K1196" s="77">
        <f>VLOOKUP(A1196 &amp; " - " &amp; B1196, 'superadmin configuration'!A:C, 2, FALSE)</f>
        <v>500</v>
      </c>
    </row>
    <row r="1197" spans="1:11">
      <c r="A1197" s="77" t="s">
        <v>476</v>
      </c>
      <c r="B1197" s="77" t="s">
        <v>476</v>
      </c>
      <c r="C1197" s="78">
        <v>45326.957638888889</v>
      </c>
      <c r="D1197" s="77">
        <v>500</v>
      </c>
      <c r="E1197" s="77" t="s">
        <v>560</v>
      </c>
      <c r="F1197" s="77" t="s">
        <v>361</v>
      </c>
      <c r="G1197" s="77" t="s">
        <v>561</v>
      </c>
      <c r="H1197" s="77" t="s">
        <v>3184</v>
      </c>
      <c r="I1197" s="77" t="s">
        <v>3185</v>
      </c>
      <c r="J1197" s="77" t="s">
        <v>369</v>
      </c>
      <c r="K1197" s="77">
        <f>VLOOKUP(A1197 &amp; " - " &amp; B1197, 'superadmin configuration'!A:C, 2, FALSE)</f>
        <v>500</v>
      </c>
    </row>
    <row r="1198" spans="1:11">
      <c r="A1198" s="77" t="s">
        <v>412</v>
      </c>
      <c r="B1198" s="77" t="s">
        <v>426</v>
      </c>
      <c r="C1198" s="78">
        <v>45326.943055555559</v>
      </c>
      <c r="D1198" s="77">
        <v>100</v>
      </c>
      <c r="E1198" s="77" t="s">
        <v>560</v>
      </c>
      <c r="F1198" s="77" t="s">
        <v>361</v>
      </c>
      <c r="G1198" s="77" t="s">
        <v>561</v>
      </c>
      <c r="H1198" s="77" t="s">
        <v>3186</v>
      </c>
      <c r="I1198" s="77" t="s">
        <v>3187</v>
      </c>
      <c r="J1198" s="77" t="s">
        <v>369</v>
      </c>
      <c r="K1198" s="77">
        <f>VLOOKUP(A1198 &amp; " - " &amp; B1198, 'superadmin configuration'!A:C, 2, FALSE)</f>
        <v>300</v>
      </c>
    </row>
    <row r="1199" spans="1:11">
      <c r="A1199" s="77" t="s">
        <v>476</v>
      </c>
      <c r="B1199" s="77" t="s">
        <v>476</v>
      </c>
      <c r="C1199" s="78">
        <v>45326.940972222219</v>
      </c>
      <c r="D1199" s="77">
        <v>500</v>
      </c>
      <c r="E1199" s="77" t="s">
        <v>560</v>
      </c>
      <c r="F1199" s="77" t="s">
        <v>361</v>
      </c>
      <c r="G1199" s="77" t="s">
        <v>561</v>
      </c>
      <c r="H1199" s="77" t="s">
        <v>3188</v>
      </c>
      <c r="I1199" s="77" t="s">
        <v>3189</v>
      </c>
      <c r="J1199" s="77" t="s">
        <v>369</v>
      </c>
      <c r="K1199" s="77">
        <f>VLOOKUP(A1199 &amp; " - " &amp; B1199, 'superadmin configuration'!A:C, 2, FALSE)</f>
        <v>500</v>
      </c>
    </row>
    <row r="1200" spans="1:11">
      <c r="A1200" s="77" t="s">
        <v>476</v>
      </c>
      <c r="B1200" s="77" t="s">
        <v>476</v>
      </c>
      <c r="C1200" s="78">
        <v>45326.940972222219</v>
      </c>
      <c r="D1200" s="77">
        <v>500</v>
      </c>
      <c r="E1200" s="77" t="s">
        <v>560</v>
      </c>
      <c r="F1200" s="77" t="s">
        <v>564</v>
      </c>
      <c r="G1200" s="77" t="s">
        <v>561</v>
      </c>
      <c r="H1200" s="77" t="s">
        <v>3190</v>
      </c>
      <c r="I1200" s="77" t="s">
        <v>369</v>
      </c>
      <c r="J1200" s="77" t="s">
        <v>369</v>
      </c>
      <c r="K1200" s="77">
        <f>VLOOKUP(A1200 &amp; " - " &amp; B1200, 'superadmin configuration'!A:C, 2, FALSE)</f>
        <v>500</v>
      </c>
    </row>
    <row r="1201" spans="1:11">
      <c r="A1201" s="77" t="s">
        <v>476</v>
      </c>
      <c r="B1201" s="77" t="s">
        <v>476</v>
      </c>
      <c r="C1201" s="78">
        <v>45326.939583333333</v>
      </c>
      <c r="D1201" s="77">
        <v>500</v>
      </c>
      <c r="E1201" s="77" t="s">
        <v>560</v>
      </c>
      <c r="F1201" s="77" t="s">
        <v>564</v>
      </c>
      <c r="G1201" s="77"/>
      <c r="H1201" s="77" t="s">
        <v>3191</v>
      </c>
      <c r="I1201" s="77" t="s">
        <v>369</v>
      </c>
      <c r="J1201" s="77" t="s">
        <v>369</v>
      </c>
      <c r="K1201" s="77">
        <f>VLOOKUP(A1201 &amp; " - " &amp; B1201, 'superadmin configuration'!A:C, 2, FALSE)</f>
        <v>500</v>
      </c>
    </row>
    <row r="1202" spans="1:11">
      <c r="A1202" s="77" t="s">
        <v>596</v>
      </c>
      <c r="B1202" s="77" t="s">
        <v>128</v>
      </c>
      <c r="C1202" s="78">
        <v>45326.779166666667</v>
      </c>
      <c r="D1202" s="77">
        <v>3000</v>
      </c>
      <c r="E1202" s="77" t="s">
        <v>560</v>
      </c>
      <c r="F1202" s="77" t="s">
        <v>564</v>
      </c>
      <c r="G1202" s="77" t="s">
        <v>561</v>
      </c>
      <c r="H1202" s="77" t="s">
        <v>3192</v>
      </c>
      <c r="I1202" s="77" t="s">
        <v>369</v>
      </c>
      <c r="J1202" s="77" t="s">
        <v>369</v>
      </c>
      <c r="K1202" s="77">
        <f>VLOOKUP(A1202 &amp; " - " &amp; B1202, 'superadmin configuration'!A:C, 2, FALSE)</f>
        <v>2000</v>
      </c>
    </row>
    <row r="1203" spans="1:11">
      <c r="A1203" s="77" t="s">
        <v>515</v>
      </c>
      <c r="B1203" s="77" t="s">
        <v>516</v>
      </c>
      <c r="C1203" s="78">
        <v>45326.614583333336</v>
      </c>
      <c r="D1203" s="77">
        <v>2000</v>
      </c>
      <c r="E1203" s="77" t="s">
        <v>560</v>
      </c>
      <c r="F1203" s="77" t="s">
        <v>361</v>
      </c>
      <c r="G1203" s="77" t="s">
        <v>561</v>
      </c>
      <c r="H1203" s="77" t="s">
        <v>3193</v>
      </c>
      <c r="I1203" s="77" t="s">
        <v>3194</v>
      </c>
      <c r="J1203" s="77" t="s">
        <v>369</v>
      </c>
      <c r="K1203" s="77">
        <f>VLOOKUP(A1203 &amp; " - " &amp; B1203, 'superadmin configuration'!A:C, 2, FALSE)</f>
        <v>1000</v>
      </c>
    </row>
    <row r="1204" spans="1:11">
      <c r="A1204" s="77" t="s">
        <v>559</v>
      </c>
      <c r="B1204" s="77" t="s">
        <v>343</v>
      </c>
      <c r="C1204" s="78">
        <v>45325.986111111109</v>
      </c>
      <c r="D1204" s="77">
        <v>700</v>
      </c>
      <c r="E1204" s="77" t="s">
        <v>560</v>
      </c>
      <c r="F1204" s="77" t="s">
        <v>361</v>
      </c>
      <c r="G1204" s="77" t="s">
        <v>561</v>
      </c>
      <c r="H1204" s="77" t="s">
        <v>3195</v>
      </c>
      <c r="I1204" s="77" t="s">
        <v>3196</v>
      </c>
      <c r="J1204" s="77" t="s">
        <v>3197</v>
      </c>
      <c r="K1204" s="77">
        <f>VLOOKUP(A1204 &amp; " - " &amp; B1204, 'superadmin configuration'!A:C, 2, FALSE)</f>
        <v>850</v>
      </c>
    </row>
    <row r="1205" spans="1:11">
      <c r="A1205" s="77" t="s">
        <v>369</v>
      </c>
      <c r="B1205" s="77" t="s">
        <v>369</v>
      </c>
      <c r="C1205" s="78">
        <v>45325.922222222223</v>
      </c>
      <c r="D1205" s="77">
        <v>100</v>
      </c>
      <c r="E1205" s="77" t="s">
        <v>560</v>
      </c>
      <c r="F1205" s="77" t="s">
        <v>564</v>
      </c>
      <c r="G1205" s="77" t="s">
        <v>561</v>
      </c>
      <c r="H1205" s="77" t="s">
        <v>3198</v>
      </c>
      <c r="I1205" s="77" t="s">
        <v>369</v>
      </c>
      <c r="J1205" s="77">
        <v>100</v>
      </c>
      <c r="K1205" s="77">
        <f>VLOOKUP(A1205 &amp; " - " &amp; B1205, 'superadmin configuration'!A:C, 2, FALSE)</f>
        <v>300</v>
      </c>
    </row>
    <row r="1206" spans="1:11">
      <c r="A1206" s="77" t="s">
        <v>596</v>
      </c>
      <c r="B1206" s="77" t="s">
        <v>128</v>
      </c>
      <c r="C1206" s="78">
        <v>45325.897916666669</v>
      </c>
      <c r="D1206" s="77">
        <v>5000</v>
      </c>
      <c r="E1206" s="77" t="s">
        <v>560</v>
      </c>
      <c r="F1206" s="77" t="s">
        <v>361</v>
      </c>
      <c r="G1206" s="77" t="s">
        <v>561</v>
      </c>
      <c r="H1206" s="77" t="s">
        <v>3199</v>
      </c>
      <c r="I1206" s="77" t="s">
        <v>3200</v>
      </c>
      <c r="J1206" s="77" t="s">
        <v>369</v>
      </c>
      <c r="K1206" s="77">
        <f>VLOOKUP(A1206 &amp; " - " &amp; B1206, 'superadmin configuration'!A:C, 2, FALSE)</f>
        <v>2000</v>
      </c>
    </row>
    <row r="1207" spans="1:11">
      <c r="A1207" s="77" t="s">
        <v>559</v>
      </c>
      <c r="B1207" s="77" t="s">
        <v>343</v>
      </c>
      <c r="C1207" s="78">
        <v>45325.510416666664</v>
      </c>
      <c r="D1207" s="77">
        <v>1000</v>
      </c>
      <c r="E1207" s="77" t="s">
        <v>560</v>
      </c>
      <c r="F1207" s="77" t="s">
        <v>564</v>
      </c>
      <c r="G1207" s="77" t="s">
        <v>561</v>
      </c>
      <c r="H1207" s="77" t="s">
        <v>3201</v>
      </c>
      <c r="I1207" s="77" t="s">
        <v>369</v>
      </c>
      <c r="J1207" s="77" t="s">
        <v>369</v>
      </c>
      <c r="K1207" s="77">
        <f>VLOOKUP(A1207 &amp; " - " &amp; B1207, 'superadmin configuration'!A:C, 2, FALSE)</f>
        <v>850</v>
      </c>
    </row>
    <row r="1208" spans="1:11">
      <c r="A1208" s="77" t="s">
        <v>476</v>
      </c>
      <c r="B1208" s="77" t="s">
        <v>476</v>
      </c>
      <c r="C1208" s="78">
        <v>45325.481944444444</v>
      </c>
      <c r="D1208" s="77">
        <v>1000</v>
      </c>
      <c r="E1208" s="77" t="s">
        <v>560</v>
      </c>
      <c r="F1208" s="77" t="s">
        <v>361</v>
      </c>
      <c r="G1208" s="77" t="s">
        <v>561</v>
      </c>
      <c r="H1208" s="77" t="s">
        <v>3202</v>
      </c>
      <c r="I1208" s="77" t="s">
        <v>3203</v>
      </c>
      <c r="J1208" s="77" t="s">
        <v>369</v>
      </c>
      <c r="K1208" s="77">
        <f>VLOOKUP(A1208 &amp; " - " &amp; B1208, 'superadmin configuration'!A:C, 2, FALSE)</f>
        <v>500</v>
      </c>
    </row>
    <row r="1209" spans="1:11">
      <c r="A1209" s="77" t="s">
        <v>596</v>
      </c>
      <c r="B1209" s="77" t="s">
        <v>128</v>
      </c>
      <c r="C1209" s="78">
        <v>45325.423611111109</v>
      </c>
      <c r="D1209" s="77">
        <v>100</v>
      </c>
      <c r="E1209" s="77" t="s">
        <v>560</v>
      </c>
      <c r="F1209" s="77" t="s">
        <v>564</v>
      </c>
      <c r="G1209" s="77" t="s">
        <v>561</v>
      </c>
      <c r="H1209" s="77" t="s">
        <v>3204</v>
      </c>
      <c r="I1209" s="77" t="s">
        <v>369</v>
      </c>
      <c r="J1209" s="77" t="s">
        <v>369</v>
      </c>
      <c r="K1209" s="77">
        <f>VLOOKUP(A1209 &amp; " - " &amp; B1209, 'superadmin configuration'!A:C, 2, FALSE)</f>
        <v>2000</v>
      </c>
    </row>
    <row r="1210" spans="1:11">
      <c r="A1210" s="77" t="s">
        <v>596</v>
      </c>
      <c r="B1210" s="77" t="s">
        <v>128</v>
      </c>
      <c r="C1210" s="78">
        <v>45325.423611111109</v>
      </c>
      <c r="D1210" s="77">
        <v>100</v>
      </c>
      <c r="E1210" s="77" t="s">
        <v>560</v>
      </c>
      <c r="F1210" s="77" t="s">
        <v>564</v>
      </c>
      <c r="G1210" s="77" t="s">
        <v>561</v>
      </c>
      <c r="H1210" s="77" t="s">
        <v>3205</v>
      </c>
      <c r="I1210" s="77" t="s">
        <v>369</v>
      </c>
      <c r="J1210" s="77" t="s">
        <v>369</v>
      </c>
      <c r="K1210" s="77">
        <f>VLOOKUP(A1210 &amp; " - " &amp; B1210, 'superadmin configuration'!A:C, 2, FALSE)</f>
        <v>2000</v>
      </c>
    </row>
    <row r="1211" spans="1:11">
      <c r="A1211" s="77" t="s">
        <v>515</v>
      </c>
      <c r="B1211" s="77" t="s">
        <v>516</v>
      </c>
      <c r="C1211" s="78">
        <v>45325.42083333333</v>
      </c>
      <c r="D1211" s="77">
        <v>50</v>
      </c>
      <c r="E1211" s="77" t="s">
        <v>560</v>
      </c>
      <c r="F1211" s="77" t="s">
        <v>564</v>
      </c>
      <c r="G1211" s="77" t="s">
        <v>561</v>
      </c>
      <c r="H1211" s="77" t="s">
        <v>3206</v>
      </c>
      <c r="I1211" s="77" t="s">
        <v>369</v>
      </c>
      <c r="J1211" s="77" t="s">
        <v>369</v>
      </c>
      <c r="K1211" s="77">
        <f>VLOOKUP(A1211 &amp; " - " &amp; B1211, 'superadmin configuration'!A:C, 2, FALSE)</f>
        <v>1000</v>
      </c>
    </row>
    <row r="1212" spans="1:11">
      <c r="A1212" s="77" t="s">
        <v>476</v>
      </c>
      <c r="B1212" s="77" t="s">
        <v>476</v>
      </c>
      <c r="C1212" s="78">
        <v>45325.419444444444</v>
      </c>
      <c r="D1212" s="77">
        <v>200</v>
      </c>
      <c r="E1212" s="77" t="s">
        <v>560</v>
      </c>
      <c r="F1212" s="77" t="s">
        <v>564</v>
      </c>
      <c r="G1212" s="77" t="s">
        <v>561</v>
      </c>
      <c r="H1212" s="77" t="s">
        <v>3207</v>
      </c>
      <c r="I1212" s="77" t="s">
        <v>369</v>
      </c>
      <c r="J1212" s="77" t="s">
        <v>3208</v>
      </c>
      <c r="K1212" s="77">
        <f>VLOOKUP(A1212 &amp; " - " &amp; B1212, 'superadmin configuration'!A:C, 2, FALSE)</f>
        <v>500</v>
      </c>
    </row>
    <row r="1213" spans="1:11">
      <c r="A1213" s="77" t="s">
        <v>369</v>
      </c>
      <c r="B1213" s="77" t="s">
        <v>369</v>
      </c>
      <c r="C1213" s="78">
        <v>45325.386805555558</v>
      </c>
      <c r="D1213" s="77">
        <v>100</v>
      </c>
      <c r="E1213" s="77" t="s">
        <v>560</v>
      </c>
      <c r="F1213" s="77" t="s">
        <v>564</v>
      </c>
      <c r="G1213" s="77" t="s">
        <v>561</v>
      </c>
      <c r="H1213" s="77" t="s">
        <v>3209</v>
      </c>
      <c r="I1213" s="77" t="s">
        <v>369</v>
      </c>
      <c r="J1213" s="77" t="s">
        <v>369</v>
      </c>
      <c r="K1213" s="77">
        <f>VLOOKUP(A1213 &amp; " - " &amp; B1213, 'superadmin configuration'!A:C, 2, FALSE)</f>
        <v>300</v>
      </c>
    </row>
    <row r="1214" spans="1:11">
      <c r="A1214" s="77" t="s">
        <v>476</v>
      </c>
      <c r="B1214" s="77" t="s">
        <v>476</v>
      </c>
      <c r="C1214" s="78">
        <v>45324.90347222222</v>
      </c>
      <c r="D1214" s="77">
        <v>2000</v>
      </c>
      <c r="E1214" s="77" t="s">
        <v>560</v>
      </c>
      <c r="F1214" s="77" t="s">
        <v>361</v>
      </c>
      <c r="G1214" s="77" t="s">
        <v>561</v>
      </c>
      <c r="H1214" s="77" t="s">
        <v>3210</v>
      </c>
      <c r="I1214" s="77" t="s">
        <v>3211</v>
      </c>
      <c r="J1214" s="77" t="s">
        <v>3212</v>
      </c>
      <c r="K1214" s="77">
        <f>VLOOKUP(A1214 &amp; " - " &amp; B1214, 'superadmin configuration'!A:C, 2, FALSE)</f>
        <v>500</v>
      </c>
    </row>
    <row r="1215" spans="1:11">
      <c r="A1215" s="77" t="s">
        <v>369</v>
      </c>
      <c r="B1215" s="77" t="s">
        <v>369</v>
      </c>
      <c r="C1215" s="78">
        <v>45324.902777777781</v>
      </c>
      <c r="D1215" s="77">
        <v>100</v>
      </c>
      <c r="E1215" s="77" t="s">
        <v>560</v>
      </c>
      <c r="F1215" s="77" t="s">
        <v>564</v>
      </c>
      <c r="G1215" s="77" t="s">
        <v>561</v>
      </c>
      <c r="H1215" s="77" t="s">
        <v>3213</v>
      </c>
      <c r="I1215" s="77" t="s">
        <v>369</v>
      </c>
      <c r="J1215" s="77" t="s">
        <v>369</v>
      </c>
      <c r="K1215" s="77">
        <f>VLOOKUP(A1215 &amp; " - " &amp; B1215, 'superadmin configuration'!A:C, 2, FALSE)</f>
        <v>300</v>
      </c>
    </row>
    <row r="1216" spans="1:11">
      <c r="A1216" s="77" t="s">
        <v>559</v>
      </c>
      <c r="B1216" s="77" t="s">
        <v>246</v>
      </c>
      <c r="C1216" s="78">
        <v>45324.796527777777</v>
      </c>
      <c r="D1216" s="77">
        <v>2000</v>
      </c>
      <c r="E1216" s="77" t="s">
        <v>560</v>
      </c>
      <c r="F1216" s="77" t="s">
        <v>361</v>
      </c>
      <c r="G1216" s="77" t="s">
        <v>561</v>
      </c>
      <c r="H1216" s="77" t="s">
        <v>3214</v>
      </c>
      <c r="I1216" s="77" t="s">
        <v>3215</v>
      </c>
      <c r="J1216" s="77" t="s">
        <v>3216</v>
      </c>
      <c r="K1216" s="77">
        <f>VLOOKUP(A1216 &amp; " - " &amp; B1216, 'superadmin configuration'!A:C, 2, FALSE)</f>
        <v>500</v>
      </c>
    </row>
    <row r="1217" spans="1:11">
      <c r="A1217" s="77" t="s">
        <v>369</v>
      </c>
      <c r="B1217" s="77" t="s">
        <v>369</v>
      </c>
      <c r="C1217" s="78">
        <v>45324.776388888888</v>
      </c>
      <c r="D1217" s="77">
        <v>50</v>
      </c>
      <c r="E1217" s="77" t="s">
        <v>560</v>
      </c>
      <c r="F1217" s="77" t="s">
        <v>361</v>
      </c>
      <c r="G1217" s="77" t="s">
        <v>561</v>
      </c>
      <c r="H1217" s="77" t="s">
        <v>3217</v>
      </c>
      <c r="I1217" s="77" t="s">
        <v>3218</v>
      </c>
      <c r="J1217" s="77" t="s">
        <v>369</v>
      </c>
      <c r="K1217" s="77">
        <f>VLOOKUP(A1217 &amp; " - " &amp; B1217, 'superadmin configuration'!A:C, 2, FALSE)</f>
        <v>300</v>
      </c>
    </row>
    <row r="1218" spans="1:11">
      <c r="A1218" s="77" t="s">
        <v>369</v>
      </c>
      <c r="B1218" s="77" t="s">
        <v>369</v>
      </c>
      <c r="C1218" s="78">
        <v>45324.772222222222</v>
      </c>
      <c r="D1218" s="77">
        <v>100</v>
      </c>
      <c r="E1218" s="77" t="s">
        <v>560</v>
      </c>
      <c r="F1218" s="77" t="s">
        <v>564</v>
      </c>
      <c r="G1218" s="77" t="s">
        <v>561</v>
      </c>
      <c r="H1218" s="77" t="s">
        <v>3219</v>
      </c>
      <c r="I1218" s="77" t="s">
        <v>369</v>
      </c>
      <c r="J1218" s="77">
        <v>100</v>
      </c>
      <c r="K1218" s="77">
        <f>VLOOKUP(A1218 &amp; " - " &amp; B1218, 'superadmin configuration'!A:C, 2, FALSE)</f>
        <v>300</v>
      </c>
    </row>
    <row r="1219" spans="1:11">
      <c r="A1219" s="77" t="s">
        <v>515</v>
      </c>
      <c r="B1219" s="77" t="s">
        <v>516</v>
      </c>
      <c r="C1219" s="78">
        <v>45324.771527777775</v>
      </c>
      <c r="D1219" s="77">
        <v>50</v>
      </c>
      <c r="E1219" s="77" t="s">
        <v>560</v>
      </c>
      <c r="F1219" s="77" t="s">
        <v>564</v>
      </c>
      <c r="G1219" s="77" t="s">
        <v>561</v>
      </c>
      <c r="H1219" s="77" t="s">
        <v>3220</v>
      </c>
      <c r="I1219" s="77" t="s">
        <v>369</v>
      </c>
      <c r="J1219" s="77">
        <v>50</v>
      </c>
      <c r="K1219" s="77">
        <f>VLOOKUP(A1219 &amp; " - " &amp; B1219, 'superadmin configuration'!A:C, 2, FALSE)</f>
        <v>1000</v>
      </c>
    </row>
    <row r="1220" spans="1:11">
      <c r="A1220" s="77" t="s">
        <v>515</v>
      </c>
      <c r="B1220" s="77" t="s">
        <v>516</v>
      </c>
      <c r="C1220" s="78">
        <v>45324.756944444445</v>
      </c>
      <c r="D1220" s="77">
        <v>100</v>
      </c>
      <c r="E1220" s="77" t="s">
        <v>560</v>
      </c>
      <c r="F1220" s="77" t="s">
        <v>564</v>
      </c>
      <c r="G1220" s="77" t="s">
        <v>561</v>
      </c>
      <c r="H1220" s="77" t="s">
        <v>3221</v>
      </c>
      <c r="I1220" s="77" t="s">
        <v>369</v>
      </c>
      <c r="J1220" s="77" t="s">
        <v>369</v>
      </c>
      <c r="K1220" s="77">
        <f>VLOOKUP(A1220 &amp; " - " &amp; B1220, 'superadmin configuration'!A:C, 2, FALSE)</f>
        <v>1000</v>
      </c>
    </row>
    <row r="1221" spans="1:11">
      <c r="A1221" s="77" t="s">
        <v>559</v>
      </c>
      <c r="B1221" s="77" t="s">
        <v>218</v>
      </c>
      <c r="C1221" s="78">
        <v>45324.589583333334</v>
      </c>
      <c r="D1221" s="77">
        <v>300</v>
      </c>
      <c r="E1221" s="77" t="s">
        <v>560</v>
      </c>
      <c r="F1221" s="77" t="s">
        <v>564</v>
      </c>
      <c r="G1221" s="77" t="s">
        <v>561</v>
      </c>
      <c r="H1221" s="77" t="s">
        <v>3222</v>
      </c>
      <c r="I1221" s="77" t="s">
        <v>369</v>
      </c>
      <c r="J1221" s="77" t="s">
        <v>3223</v>
      </c>
      <c r="K1221" s="77">
        <f>VLOOKUP(A1221 &amp; " - " &amp; B1221, 'superadmin configuration'!A:C, 2, FALSE)</f>
        <v>300</v>
      </c>
    </row>
    <row r="1222" spans="1:11">
      <c r="A1222" s="77" t="s">
        <v>559</v>
      </c>
      <c r="B1222" s="77" t="s">
        <v>206</v>
      </c>
      <c r="C1222" s="78">
        <v>45324.468055555553</v>
      </c>
      <c r="D1222" s="77">
        <v>500</v>
      </c>
      <c r="E1222" s="77" t="s">
        <v>560</v>
      </c>
      <c r="F1222" s="77" t="s">
        <v>564</v>
      </c>
      <c r="G1222" s="77" t="s">
        <v>561</v>
      </c>
      <c r="H1222" s="77" t="s">
        <v>3224</v>
      </c>
      <c r="I1222" s="77" t="s">
        <v>3225</v>
      </c>
      <c r="J1222" s="77" t="s">
        <v>369</v>
      </c>
      <c r="K1222" s="77">
        <f>VLOOKUP(A1222 &amp; " - " &amp; B1222, 'superadmin configuration'!A:C, 2, FALSE)</f>
        <v>500</v>
      </c>
    </row>
    <row r="1223" spans="1:11">
      <c r="A1223" s="77" t="s">
        <v>559</v>
      </c>
      <c r="B1223" s="77" t="s">
        <v>313</v>
      </c>
      <c r="C1223" s="78">
        <v>45324.446527777778</v>
      </c>
      <c r="D1223" s="77">
        <v>100</v>
      </c>
      <c r="E1223" s="77" t="s">
        <v>560</v>
      </c>
      <c r="F1223" s="77" t="s">
        <v>564</v>
      </c>
      <c r="G1223" s="77" t="s">
        <v>561</v>
      </c>
      <c r="H1223" s="77" t="s">
        <v>3226</v>
      </c>
      <c r="I1223" s="77" t="s">
        <v>3227</v>
      </c>
      <c r="J1223" s="77" t="s">
        <v>3228</v>
      </c>
      <c r="K1223" s="77">
        <f>VLOOKUP(A1223 &amp; " - " &amp; B1223, 'superadmin configuration'!A:C, 2, FALSE)</f>
        <v>1000</v>
      </c>
    </row>
    <row r="1224" spans="1:11">
      <c r="A1224" s="77" t="s">
        <v>559</v>
      </c>
      <c r="B1224" s="77" t="s">
        <v>246</v>
      </c>
      <c r="C1224" s="78">
        <v>45324.440972222219</v>
      </c>
      <c r="D1224" s="77">
        <v>1000</v>
      </c>
      <c r="E1224" s="77" t="s">
        <v>560</v>
      </c>
      <c r="F1224" s="77" t="s">
        <v>564</v>
      </c>
      <c r="G1224" s="77" t="s">
        <v>561</v>
      </c>
      <c r="H1224" s="77" t="s">
        <v>3229</v>
      </c>
      <c r="I1224" s="77" t="s">
        <v>3230</v>
      </c>
      <c r="J1224" s="77" t="s">
        <v>369</v>
      </c>
      <c r="K1224" s="77">
        <f>VLOOKUP(A1224 &amp; " - " &amp; B1224, 'superadmin configuration'!A:C, 2, FALSE)</f>
        <v>500</v>
      </c>
    </row>
    <row r="1225" spans="1:11">
      <c r="A1225" s="77" t="s">
        <v>471</v>
      </c>
      <c r="B1225" s="77" t="s">
        <v>474</v>
      </c>
      <c r="C1225" s="78">
        <v>45323.788888888892</v>
      </c>
      <c r="D1225" s="77">
        <v>100</v>
      </c>
      <c r="E1225" s="77" t="s">
        <v>560</v>
      </c>
      <c r="F1225" s="77" t="s">
        <v>361</v>
      </c>
      <c r="G1225" s="77" t="s">
        <v>561</v>
      </c>
      <c r="H1225" s="77" t="s">
        <v>3231</v>
      </c>
      <c r="I1225" s="77" t="s">
        <v>3232</v>
      </c>
      <c r="J1225" s="77" t="s">
        <v>3233</v>
      </c>
      <c r="K1225" s="77">
        <f>VLOOKUP(A1225 &amp; " - " &amp; B1225, 'superadmin configuration'!A:C, 2, FALSE)</f>
        <v>0</v>
      </c>
    </row>
    <row r="1226" spans="1:11">
      <c r="A1226" s="77" t="s">
        <v>369</v>
      </c>
      <c r="B1226" s="77" t="s">
        <v>369</v>
      </c>
      <c r="C1226" s="78">
        <v>45323.752083333333</v>
      </c>
      <c r="D1226" s="77">
        <v>1000</v>
      </c>
      <c r="E1226" s="77" t="s">
        <v>560</v>
      </c>
      <c r="F1226" s="77" t="s">
        <v>564</v>
      </c>
      <c r="G1226" s="77" t="s">
        <v>561</v>
      </c>
      <c r="H1226" s="77" t="s">
        <v>3234</v>
      </c>
      <c r="I1226" s="77" t="s">
        <v>3235</v>
      </c>
      <c r="J1226" s="77" t="s">
        <v>369</v>
      </c>
      <c r="K1226" s="77">
        <f>VLOOKUP(A1226 &amp; " - " &amp; B1226, 'superadmin configuration'!A:C, 2, FALSE)</f>
        <v>300</v>
      </c>
    </row>
    <row r="1227" spans="1:11">
      <c r="A1227" s="77" t="s">
        <v>515</v>
      </c>
      <c r="B1227" s="77" t="s">
        <v>516</v>
      </c>
      <c r="C1227" s="78">
        <v>45323.637499999997</v>
      </c>
      <c r="D1227" s="77">
        <v>2000</v>
      </c>
      <c r="E1227" s="77" t="s">
        <v>560</v>
      </c>
      <c r="F1227" s="77" t="s">
        <v>361</v>
      </c>
      <c r="G1227" s="77" t="s">
        <v>561</v>
      </c>
      <c r="H1227" s="77" t="s">
        <v>3236</v>
      </c>
      <c r="I1227" s="77" t="s">
        <v>3237</v>
      </c>
      <c r="J1227" s="77" t="s">
        <v>369</v>
      </c>
      <c r="K1227" s="77">
        <f>VLOOKUP(A1227 &amp; " - " &amp; B1227, 'superadmin configuration'!A:C, 2, FALSE)</f>
        <v>1000</v>
      </c>
    </row>
    <row r="1228" spans="1:11">
      <c r="A1228" s="77" t="s">
        <v>369</v>
      </c>
      <c r="B1228" s="77" t="s">
        <v>369</v>
      </c>
      <c r="C1228" s="78">
        <v>45323.622916666667</v>
      </c>
      <c r="D1228" s="77">
        <v>500</v>
      </c>
      <c r="E1228" s="77" t="s">
        <v>560</v>
      </c>
      <c r="F1228" s="77" t="s">
        <v>564</v>
      </c>
      <c r="G1228" s="77" t="s">
        <v>561</v>
      </c>
      <c r="H1228" s="77" t="s">
        <v>3238</v>
      </c>
      <c r="I1228" s="77" t="s">
        <v>3239</v>
      </c>
      <c r="J1228" s="77" t="s">
        <v>3240</v>
      </c>
      <c r="K1228" s="77">
        <f>VLOOKUP(A1228 &amp; " - " &amp; B1228, 'superadmin configuration'!A:C, 2, FALSE)</f>
        <v>300</v>
      </c>
    </row>
    <row r="1229" spans="1:11">
      <c r="A1229" s="77" t="s">
        <v>559</v>
      </c>
      <c r="B1229" s="77" t="s">
        <v>206</v>
      </c>
      <c r="C1229" s="78">
        <v>45323.54583333333</v>
      </c>
      <c r="D1229" s="77">
        <v>500</v>
      </c>
      <c r="E1229" s="77" t="s">
        <v>560</v>
      </c>
      <c r="F1229" s="77" t="s">
        <v>564</v>
      </c>
      <c r="G1229" s="77" t="s">
        <v>561</v>
      </c>
      <c r="H1229" s="77" t="s">
        <v>3241</v>
      </c>
      <c r="I1229" s="77" t="s">
        <v>3242</v>
      </c>
      <c r="J1229" s="77" t="s">
        <v>369</v>
      </c>
      <c r="K1229" s="77">
        <f>VLOOKUP(A1229 &amp; " - " &amp; B1229, 'superadmin configuration'!A:C, 2, FALSE)</f>
        <v>500</v>
      </c>
    </row>
    <row r="1230" spans="1:11">
      <c r="A1230" s="77" t="s">
        <v>476</v>
      </c>
      <c r="B1230" s="77" t="s">
        <v>476</v>
      </c>
      <c r="C1230" s="78">
        <v>45323.432638888888</v>
      </c>
      <c r="D1230" s="77">
        <v>300</v>
      </c>
      <c r="E1230" s="77" t="s">
        <v>560</v>
      </c>
      <c r="F1230" s="77" t="s">
        <v>361</v>
      </c>
      <c r="G1230" s="77" t="s">
        <v>561</v>
      </c>
      <c r="H1230" s="77" t="s">
        <v>3243</v>
      </c>
      <c r="I1230" s="77" t="s">
        <v>3244</v>
      </c>
      <c r="J1230" s="77" t="s">
        <v>369</v>
      </c>
      <c r="K1230" s="77">
        <f>VLOOKUP(A1230 &amp; " - " &amp; B1230, 'superadmin configuration'!A:C, 2, FALSE)</f>
        <v>500</v>
      </c>
    </row>
    <row r="1231" spans="1:11">
      <c r="A1231" s="77" t="s">
        <v>596</v>
      </c>
      <c r="B1231" s="77" t="s">
        <v>128</v>
      </c>
      <c r="C1231" s="78">
        <v>45322.859722222223</v>
      </c>
      <c r="D1231" s="77">
        <v>1000</v>
      </c>
      <c r="E1231" s="77" t="s">
        <v>560</v>
      </c>
      <c r="F1231" s="77" t="s">
        <v>361</v>
      </c>
      <c r="G1231" s="77" t="s">
        <v>561</v>
      </c>
      <c r="H1231" s="77" t="s">
        <v>3245</v>
      </c>
      <c r="I1231" s="77" t="s">
        <v>3246</v>
      </c>
      <c r="J1231" s="77" t="s">
        <v>369</v>
      </c>
      <c r="K1231" s="77">
        <f>VLOOKUP(A1231 &amp; " - " &amp; B1231, 'superadmin configuration'!A:C, 2, FALSE)</f>
        <v>2000</v>
      </c>
    </row>
    <row r="1232" spans="1:11">
      <c r="A1232" s="77" t="s">
        <v>476</v>
      </c>
      <c r="B1232" s="77" t="s">
        <v>485</v>
      </c>
      <c r="C1232" s="78">
        <v>45322.845138888886</v>
      </c>
      <c r="D1232" s="77">
        <v>100</v>
      </c>
      <c r="E1232" s="77" t="s">
        <v>560</v>
      </c>
      <c r="F1232" s="77" t="s">
        <v>361</v>
      </c>
      <c r="G1232" s="77" t="s">
        <v>1014</v>
      </c>
      <c r="H1232" s="77" t="s">
        <v>3247</v>
      </c>
      <c r="I1232" s="77" t="s">
        <v>616</v>
      </c>
      <c r="J1232" s="77" t="s">
        <v>369</v>
      </c>
      <c r="K1232" s="77">
        <f>VLOOKUP(A1232 &amp; " - " &amp; B1232, 'superadmin configuration'!A:C, 2, FALSE)</f>
        <v>0</v>
      </c>
    </row>
    <row r="1233" spans="1:11">
      <c r="A1233" s="77" t="s">
        <v>476</v>
      </c>
      <c r="B1233" s="77" t="s">
        <v>476</v>
      </c>
      <c r="C1233" s="78">
        <v>45322.843055555553</v>
      </c>
      <c r="D1233" s="77">
        <v>500</v>
      </c>
      <c r="E1233" s="77" t="s">
        <v>560</v>
      </c>
      <c r="F1233" s="77" t="s">
        <v>564</v>
      </c>
      <c r="G1233" s="77" t="s">
        <v>561</v>
      </c>
      <c r="H1233" s="77" t="s">
        <v>3248</v>
      </c>
      <c r="I1233" s="77" t="s">
        <v>3249</v>
      </c>
      <c r="J1233" s="77" t="s">
        <v>369</v>
      </c>
      <c r="K1233" s="77">
        <f>VLOOKUP(A1233 &amp; " - " &amp; B1233, 'superadmin configuration'!A:C, 2, FALSE)</f>
        <v>500</v>
      </c>
    </row>
    <row r="1234" spans="1:11">
      <c r="A1234" s="77" t="s">
        <v>559</v>
      </c>
      <c r="B1234" s="77" t="s">
        <v>1011</v>
      </c>
      <c r="C1234" s="78">
        <v>45322.824305555558</v>
      </c>
      <c r="D1234" s="77">
        <v>300</v>
      </c>
      <c r="E1234" s="77" t="s">
        <v>560</v>
      </c>
      <c r="F1234" s="77" t="s">
        <v>361</v>
      </c>
      <c r="G1234" s="77" t="s">
        <v>561</v>
      </c>
      <c r="H1234" s="77" t="s">
        <v>3250</v>
      </c>
      <c r="I1234" s="77" t="s">
        <v>3251</v>
      </c>
      <c r="J1234" s="77" t="s">
        <v>369</v>
      </c>
      <c r="K1234" s="77">
        <f>VLOOKUP(A1234 &amp; " - " &amp; B1234, 'superadmin configuration'!A:C, 2, FALSE)</f>
        <v>500</v>
      </c>
    </row>
    <row r="1235" spans="1:11">
      <c r="A1235" s="77" t="s">
        <v>476</v>
      </c>
      <c r="B1235" s="77" t="s">
        <v>476</v>
      </c>
      <c r="C1235" s="78">
        <v>45322.696527777778</v>
      </c>
      <c r="D1235" s="77">
        <v>100</v>
      </c>
      <c r="E1235" s="77" t="s">
        <v>560</v>
      </c>
      <c r="F1235" s="77" t="s">
        <v>564</v>
      </c>
      <c r="G1235" s="77" t="s">
        <v>561</v>
      </c>
      <c r="H1235" s="77" t="s">
        <v>3252</v>
      </c>
      <c r="I1235" s="77" t="s">
        <v>3253</v>
      </c>
      <c r="J1235" s="77" t="s">
        <v>369</v>
      </c>
      <c r="K1235" s="77">
        <f>VLOOKUP(A1235 &amp; " - " &amp; B1235, 'superadmin configuration'!A:C, 2, FALSE)</f>
        <v>500</v>
      </c>
    </row>
    <row r="1236" spans="1:11">
      <c r="A1236" s="77" t="s">
        <v>559</v>
      </c>
      <c r="B1236" s="77" t="s">
        <v>189</v>
      </c>
      <c r="C1236" s="78">
        <v>45322.695138888892</v>
      </c>
      <c r="D1236" s="77">
        <v>500</v>
      </c>
      <c r="E1236" s="77" t="s">
        <v>560</v>
      </c>
      <c r="F1236" s="77" t="s">
        <v>564</v>
      </c>
      <c r="G1236" s="77" t="s">
        <v>561</v>
      </c>
      <c r="H1236" s="77" t="s">
        <v>3254</v>
      </c>
      <c r="I1236" s="77" t="s">
        <v>3255</v>
      </c>
      <c r="J1236" s="77" t="s">
        <v>369</v>
      </c>
      <c r="K1236" s="77">
        <f>VLOOKUP(A1236 &amp; " - " &amp; B1236, 'superadmin configuration'!A:C, 2, FALSE)</f>
        <v>500</v>
      </c>
    </row>
    <row r="1237" spans="1:11">
      <c r="A1237" s="77" t="s">
        <v>559</v>
      </c>
      <c r="B1237" s="77" t="s">
        <v>246</v>
      </c>
      <c r="C1237" s="78">
        <v>45322.695138888892</v>
      </c>
      <c r="D1237" s="77">
        <v>500</v>
      </c>
      <c r="E1237" s="77" t="s">
        <v>560</v>
      </c>
      <c r="F1237" s="77" t="s">
        <v>564</v>
      </c>
      <c r="G1237" s="77" t="s">
        <v>561</v>
      </c>
      <c r="H1237" s="77" t="s">
        <v>3256</v>
      </c>
      <c r="I1237" s="77" t="s">
        <v>3257</v>
      </c>
      <c r="J1237" s="77" t="s">
        <v>369</v>
      </c>
      <c r="K1237" s="77">
        <f>VLOOKUP(A1237 &amp; " - " &amp; B1237, 'superadmin configuration'!A:C, 2, FALSE)</f>
        <v>500</v>
      </c>
    </row>
    <row r="1238" spans="1:11">
      <c r="A1238" s="77" t="s">
        <v>596</v>
      </c>
      <c r="B1238" s="77" t="s">
        <v>128</v>
      </c>
      <c r="C1238" s="78">
        <v>45322.691666666666</v>
      </c>
      <c r="D1238" s="77">
        <v>4000</v>
      </c>
      <c r="E1238" s="77" t="s">
        <v>560</v>
      </c>
      <c r="F1238" s="77" t="s">
        <v>361</v>
      </c>
      <c r="G1238" s="77" t="s">
        <v>561</v>
      </c>
      <c r="H1238" s="77" t="s">
        <v>3258</v>
      </c>
      <c r="I1238" s="77" t="s">
        <v>3259</v>
      </c>
      <c r="J1238" s="77" t="s">
        <v>369</v>
      </c>
      <c r="K1238" s="77">
        <f>VLOOKUP(A1238 &amp; " - " &amp; B1238, 'superadmin configuration'!A:C, 2, FALSE)</f>
        <v>2000</v>
      </c>
    </row>
    <row r="1239" spans="1:11">
      <c r="A1239" s="77" t="s">
        <v>559</v>
      </c>
      <c r="B1239" s="77" t="s">
        <v>218</v>
      </c>
      <c r="C1239" s="78">
        <v>45322.655555555553</v>
      </c>
      <c r="D1239" s="77">
        <v>300</v>
      </c>
      <c r="E1239" s="77" t="s">
        <v>560</v>
      </c>
      <c r="F1239" s="77" t="s">
        <v>564</v>
      </c>
      <c r="G1239" s="77" t="s">
        <v>561</v>
      </c>
      <c r="H1239" s="77" t="s">
        <v>3260</v>
      </c>
      <c r="I1239" s="77" t="s">
        <v>3261</v>
      </c>
      <c r="J1239" s="77" t="s">
        <v>369</v>
      </c>
      <c r="K1239" s="77">
        <f>VLOOKUP(A1239 &amp; " - " &amp; B1239, 'superadmin configuration'!A:C, 2, FALSE)</f>
        <v>300</v>
      </c>
    </row>
    <row r="1240" spans="1:11">
      <c r="A1240" s="77" t="s">
        <v>559</v>
      </c>
      <c r="B1240" s="77" t="s">
        <v>218</v>
      </c>
      <c r="C1240" s="78">
        <v>45322.586111111108</v>
      </c>
      <c r="D1240" s="77">
        <v>300</v>
      </c>
      <c r="E1240" s="77" t="s">
        <v>560</v>
      </c>
      <c r="F1240" s="77" t="s">
        <v>564</v>
      </c>
      <c r="G1240" s="77" t="s">
        <v>561</v>
      </c>
      <c r="H1240" s="77" t="s">
        <v>3262</v>
      </c>
      <c r="I1240" s="77" t="s">
        <v>3263</v>
      </c>
      <c r="J1240" s="77" t="s">
        <v>369</v>
      </c>
      <c r="K1240" s="77">
        <f>VLOOKUP(A1240 &amp; " - " &amp; B1240, 'superadmin configuration'!A:C, 2, FALSE)</f>
        <v>300</v>
      </c>
    </row>
    <row r="1241" spans="1:11">
      <c r="A1241" s="77" t="s">
        <v>559</v>
      </c>
      <c r="B1241" s="77" t="s">
        <v>1011</v>
      </c>
      <c r="C1241" s="78">
        <v>45322.533333333333</v>
      </c>
      <c r="D1241" s="77">
        <v>500</v>
      </c>
      <c r="E1241" s="77" t="s">
        <v>560</v>
      </c>
      <c r="F1241" s="77" t="s">
        <v>564</v>
      </c>
      <c r="G1241" s="77" t="s">
        <v>561</v>
      </c>
      <c r="H1241" s="77" t="s">
        <v>3264</v>
      </c>
      <c r="I1241" s="77" t="s">
        <v>3265</v>
      </c>
      <c r="J1241" s="77" t="s">
        <v>369</v>
      </c>
      <c r="K1241" s="77">
        <f>VLOOKUP(A1241 &amp; " - " &amp; B1241, 'superadmin configuration'!A:C, 2, FALSE)</f>
        <v>500</v>
      </c>
    </row>
    <row r="1242" spans="1:11">
      <c r="A1242" s="77" t="s">
        <v>559</v>
      </c>
      <c r="B1242" s="77" t="s">
        <v>218</v>
      </c>
      <c r="C1242" s="78">
        <v>45322.488888888889</v>
      </c>
      <c r="D1242" s="77">
        <v>500</v>
      </c>
      <c r="E1242" s="77" t="s">
        <v>560</v>
      </c>
      <c r="F1242" s="77" t="s">
        <v>564</v>
      </c>
      <c r="G1242" s="77" t="s">
        <v>561</v>
      </c>
      <c r="H1242" s="77" t="s">
        <v>3266</v>
      </c>
      <c r="I1242" s="77" t="s">
        <v>3267</v>
      </c>
      <c r="J1242" s="77" t="s">
        <v>3268</v>
      </c>
      <c r="K1242" s="77">
        <f>VLOOKUP(A1242 &amp; " - " &amp; B1242, 'superadmin configuration'!A:C, 2, FALSE)</f>
        <v>300</v>
      </c>
    </row>
    <row r="1243" spans="1:11">
      <c r="A1243" s="77" t="s">
        <v>559</v>
      </c>
      <c r="B1243" s="77" t="s">
        <v>246</v>
      </c>
      <c r="C1243" s="78">
        <v>45321.885416666664</v>
      </c>
      <c r="D1243" s="77">
        <v>500</v>
      </c>
      <c r="E1243" s="77" t="s">
        <v>560</v>
      </c>
      <c r="F1243" s="77" t="s">
        <v>361</v>
      </c>
      <c r="G1243" s="77" t="s">
        <v>561</v>
      </c>
      <c r="H1243" s="77" t="s">
        <v>3269</v>
      </c>
      <c r="I1243" s="77" t="s">
        <v>3270</v>
      </c>
      <c r="J1243" s="77" t="s">
        <v>3271</v>
      </c>
      <c r="K1243" s="77">
        <f>VLOOKUP(A1243 &amp; " - " &amp; B1243, 'superadmin configuration'!A:C, 2, FALSE)</f>
        <v>500</v>
      </c>
    </row>
    <row r="1244" spans="1:11">
      <c r="A1244" s="77" t="s">
        <v>559</v>
      </c>
      <c r="B1244" s="77" t="s">
        <v>189</v>
      </c>
      <c r="C1244" s="78">
        <v>45321.884722222225</v>
      </c>
      <c r="D1244" s="77">
        <v>500</v>
      </c>
      <c r="E1244" s="77" t="s">
        <v>560</v>
      </c>
      <c r="F1244" s="77" t="s">
        <v>361</v>
      </c>
      <c r="G1244" s="77" t="s">
        <v>561</v>
      </c>
      <c r="H1244" s="77" t="s">
        <v>3272</v>
      </c>
      <c r="I1244" s="77" t="s">
        <v>3273</v>
      </c>
      <c r="J1244" s="77" t="s">
        <v>3271</v>
      </c>
      <c r="K1244" s="77">
        <f>VLOOKUP(A1244 &amp; " - " &amp; B1244, 'superadmin configuration'!A:C, 2, FALSE)</f>
        <v>500</v>
      </c>
    </row>
    <row r="1245" spans="1:11">
      <c r="A1245" s="77" t="s">
        <v>369</v>
      </c>
      <c r="B1245" s="77" t="s">
        <v>369</v>
      </c>
      <c r="C1245" s="78">
        <v>45321.693055555559</v>
      </c>
      <c r="D1245" s="77">
        <v>1</v>
      </c>
      <c r="E1245" s="77" t="s">
        <v>560</v>
      </c>
      <c r="F1245" s="77" t="s">
        <v>361</v>
      </c>
      <c r="G1245" s="77" t="s">
        <v>561</v>
      </c>
      <c r="H1245" s="77" t="s">
        <v>3274</v>
      </c>
      <c r="I1245" s="77" t="s">
        <v>3275</v>
      </c>
      <c r="J1245" s="77" t="s">
        <v>3276</v>
      </c>
      <c r="K1245" s="77">
        <f>VLOOKUP(A1245 &amp; " - " &amp; B1245, 'superadmin configuration'!A:C, 2, FALSE)</f>
        <v>300</v>
      </c>
    </row>
    <row r="1246" spans="1:11">
      <c r="A1246" s="77" t="s">
        <v>559</v>
      </c>
      <c r="B1246" s="77" t="s">
        <v>1011</v>
      </c>
      <c r="C1246" s="78">
        <v>45321.667361111111</v>
      </c>
      <c r="D1246" s="77">
        <v>500</v>
      </c>
      <c r="E1246" s="77" t="s">
        <v>560</v>
      </c>
      <c r="F1246" s="77" t="s">
        <v>564</v>
      </c>
      <c r="G1246" s="77" t="s">
        <v>561</v>
      </c>
      <c r="H1246" s="77" t="s">
        <v>3277</v>
      </c>
      <c r="I1246" s="77" t="s">
        <v>3278</v>
      </c>
      <c r="J1246" s="77" t="s">
        <v>369</v>
      </c>
      <c r="K1246" s="77">
        <f>VLOOKUP(A1246 &amp; " - " &amp; B1246, 'superadmin configuration'!A:C, 2, FALSE)</f>
        <v>500</v>
      </c>
    </row>
    <row r="1247" spans="1:11">
      <c r="A1247" s="77" t="s">
        <v>559</v>
      </c>
      <c r="B1247" s="77" t="s">
        <v>189</v>
      </c>
      <c r="C1247" s="78">
        <v>45321.649305555555</v>
      </c>
      <c r="D1247" s="77">
        <v>300</v>
      </c>
      <c r="E1247" s="77" t="s">
        <v>560</v>
      </c>
      <c r="F1247" s="77" t="s">
        <v>564</v>
      </c>
      <c r="G1247" s="77" t="s">
        <v>561</v>
      </c>
      <c r="H1247" s="77" t="s">
        <v>3279</v>
      </c>
      <c r="I1247" s="77" t="s">
        <v>3280</v>
      </c>
      <c r="J1247" s="77" t="s">
        <v>3281</v>
      </c>
      <c r="K1247" s="77">
        <f>VLOOKUP(A1247 &amp; " - " &amp; B1247, 'superadmin configuration'!A:C, 2, FALSE)</f>
        <v>500</v>
      </c>
    </row>
    <row r="1248" spans="1:11">
      <c r="A1248" s="77" t="s">
        <v>559</v>
      </c>
      <c r="B1248" s="77" t="s">
        <v>246</v>
      </c>
      <c r="C1248" s="78">
        <v>45321.645833333336</v>
      </c>
      <c r="D1248" s="77">
        <v>300</v>
      </c>
      <c r="E1248" s="77" t="s">
        <v>560</v>
      </c>
      <c r="F1248" s="77" t="s">
        <v>564</v>
      </c>
      <c r="G1248" s="77" t="s">
        <v>614</v>
      </c>
      <c r="H1248" s="77" t="s">
        <v>3282</v>
      </c>
      <c r="I1248" s="77" t="s">
        <v>3283</v>
      </c>
      <c r="J1248" s="77" t="s">
        <v>369</v>
      </c>
      <c r="K1248" s="77">
        <f>VLOOKUP(A1248 &amp; " - " &amp; B1248, 'superadmin configuration'!A:C, 2, FALSE)</f>
        <v>500</v>
      </c>
    </row>
    <row r="1249" spans="1:11">
      <c r="A1249" s="77" t="s">
        <v>559</v>
      </c>
      <c r="B1249" s="77" t="s">
        <v>246</v>
      </c>
      <c r="C1249" s="78">
        <v>45321.460416666669</v>
      </c>
      <c r="D1249" s="77">
        <v>50</v>
      </c>
      <c r="E1249" s="77" t="s">
        <v>560</v>
      </c>
      <c r="F1249" s="77" t="s">
        <v>564</v>
      </c>
      <c r="G1249" s="77" t="s">
        <v>561</v>
      </c>
      <c r="H1249" s="77" t="s">
        <v>3284</v>
      </c>
      <c r="I1249" s="77" t="s">
        <v>3285</v>
      </c>
      <c r="J1249" s="77" t="s">
        <v>369</v>
      </c>
      <c r="K1249" s="77">
        <f>VLOOKUP(A1249 &amp; " - " &amp; B1249, 'superadmin configuration'!A:C, 2, FALSE)</f>
        <v>500</v>
      </c>
    </row>
    <row r="1250" spans="1:11">
      <c r="A1250" s="77" t="s">
        <v>559</v>
      </c>
      <c r="B1250" s="77" t="s">
        <v>189</v>
      </c>
      <c r="C1250" s="78">
        <v>45321.45208333333</v>
      </c>
      <c r="D1250" s="77">
        <v>50</v>
      </c>
      <c r="E1250" s="77" t="s">
        <v>560</v>
      </c>
      <c r="F1250" s="77" t="s">
        <v>564</v>
      </c>
      <c r="G1250" s="77" t="s">
        <v>561</v>
      </c>
      <c r="H1250" s="77" t="s">
        <v>3286</v>
      </c>
      <c r="I1250" s="77" t="s">
        <v>3287</v>
      </c>
      <c r="J1250" s="77" t="s">
        <v>369</v>
      </c>
      <c r="K1250" s="77">
        <f>VLOOKUP(A1250 &amp; " - " &amp; B1250, 'superadmin configuration'!A:C, 2, FALSE)</f>
        <v>500</v>
      </c>
    </row>
    <row r="1251" spans="1:11">
      <c r="A1251" s="77" t="s">
        <v>559</v>
      </c>
      <c r="B1251" s="77" t="s">
        <v>246</v>
      </c>
      <c r="C1251" s="78">
        <v>45321.45208333333</v>
      </c>
      <c r="D1251" s="77">
        <v>50</v>
      </c>
      <c r="E1251" s="77" t="s">
        <v>560</v>
      </c>
      <c r="F1251" s="77" t="s">
        <v>564</v>
      </c>
      <c r="G1251" s="77" t="s">
        <v>561</v>
      </c>
      <c r="H1251" s="77" t="s">
        <v>3288</v>
      </c>
      <c r="I1251" s="77" t="s">
        <v>3289</v>
      </c>
      <c r="J1251" s="77" t="s">
        <v>369</v>
      </c>
      <c r="K1251" s="77">
        <f>VLOOKUP(A1251 &amp; " - " &amp; B1251, 'superadmin configuration'!A:C, 2, FALSE)</f>
        <v>500</v>
      </c>
    </row>
    <row r="1252" spans="1:11">
      <c r="A1252" s="77" t="s">
        <v>559</v>
      </c>
      <c r="B1252" s="77" t="s">
        <v>1011</v>
      </c>
      <c r="C1252" s="78">
        <v>45320.803472222222</v>
      </c>
      <c r="D1252" s="77">
        <v>500</v>
      </c>
      <c r="E1252" s="77" t="s">
        <v>560</v>
      </c>
      <c r="F1252" s="77" t="s">
        <v>564</v>
      </c>
      <c r="G1252" s="77" t="s">
        <v>561</v>
      </c>
      <c r="H1252" s="77" t="s">
        <v>3290</v>
      </c>
      <c r="I1252" s="77" t="s">
        <v>3291</v>
      </c>
      <c r="J1252" s="77" t="s">
        <v>369</v>
      </c>
      <c r="K1252" s="77">
        <f>VLOOKUP(A1252 &amp; " - " &amp; B1252, 'superadmin configuration'!A:C, 2, FALSE)</f>
        <v>500</v>
      </c>
    </row>
    <row r="1253" spans="1:11">
      <c r="A1253" s="77" t="s">
        <v>596</v>
      </c>
      <c r="B1253" s="77" t="s">
        <v>128</v>
      </c>
      <c r="C1253" s="78">
        <v>45320.765972222223</v>
      </c>
      <c r="D1253" s="77">
        <v>1000</v>
      </c>
      <c r="E1253" s="77" t="s">
        <v>560</v>
      </c>
      <c r="F1253" s="77" t="s">
        <v>361</v>
      </c>
      <c r="G1253" s="77" t="s">
        <v>561</v>
      </c>
      <c r="H1253" s="77" t="s">
        <v>3292</v>
      </c>
      <c r="I1253" s="77" t="s">
        <v>3293</v>
      </c>
      <c r="J1253" s="77" t="s">
        <v>369</v>
      </c>
      <c r="K1253" s="77">
        <f>VLOOKUP(A1253 &amp; " - " &amp; B1253, 'superadmin configuration'!A:C, 2, FALSE)</f>
        <v>2000</v>
      </c>
    </row>
    <row r="1254" spans="1:11">
      <c r="A1254" s="77" t="s">
        <v>559</v>
      </c>
      <c r="B1254" s="77" t="s">
        <v>1011</v>
      </c>
      <c r="C1254" s="78">
        <v>45320.597222222219</v>
      </c>
      <c r="D1254" s="77">
        <v>500</v>
      </c>
      <c r="E1254" s="77" t="s">
        <v>560</v>
      </c>
      <c r="F1254" s="77" t="s">
        <v>564</v>
      </c>
      <c r="G1254" s="77" t="s">
        <v>561</v>
      </c>
      <c r="H1254" s="77" t="s">
        <v>3294</v>
      </c>
      <c r="I1254" s="77" t="s">
        <v>3295</v>
      </c>
      <c r="J1254" s="77" t="s">
        <v>3296</v>
      </c>
      <c r="K1254" s="77">
        <f>VLOOKUP(A1254 &amp; " - " &amp; B1254, 'superadmin configuration'!A:C, 2, FALSE)</f>
        <v>500</v>
      </c>
    </row>
    <row r="1255" spans="1:11">
      <c r="A1255" s="77" t="s">
        <v>559</v>
      </c>
      <c r="B1255" s="77" t="s">
        <v>218</v>
      </c>
      <c r="C1255" s="78">
        <v>45320.495833333334</v>
      </c>
      <c r="D1255" s="77">
        <v>300</v>
      </c>
      <c r="E1255" s="77" t="s">
        <v>560</v>
      </c>
      <c r="F1255" s="77" t="s">
        <v>564</v>
      </c>
      <c r="G1255" s="77" t="s">
        <v>561</v>
      </c>
      <c r="H1255" s="77" t="s">
        <v>3297</v>
      </c>
      <c r="I1255" s="77" t="s">
        <v>3298</v>
      </c>
      <c r="J1255" s="77" t="s">
        <v>1466</v>
      </c>
      <c r="K1255" s="77">
        <f>VLOOKUP(A1255 &amp; " - " &amp; B1255, 'superadmin configuration'!A:C, 2, FALSE)</f>
        <v>300</v>
      </c>
    </row>
    <row r="1256" spans="1:11">
      <c r="A1256" s="77" t="s">
        <v>369</v>
      </c>
      <c r="B1256" s="77" t="s">
        <v>369</v>
      </c>
      <c r="C1256" s="78">
        <v>45320.477777777778</v>
      </c>
      <c r="D1256" s="77">
        <v>300</v>
      </c>
      <c r="E1256" s="77" t="s">
        <v>560</v>
      </c>
      <c r="F1256" s="77" t="s">
        <v>564</v>
      </c>
      <c r="G1256" s="77" t="s">
        <v>561</v>
      </c>
      <c r="H1256" s="77" t="s">
        <v>3299</v>
      </c>
      <c r="I1256" s="77" t="s">
        <v>3300</v>
      </c>
      <c r="J1256" s="77" t="s">
        <v>369</v>
      </c>
      <c r="K1256" s="77">
        <f>VLOOKUP(A1256 &amp; " - " &amp; B1256, 'superadmin configuration'!A:C, 2, FALSE)</f>
        <v>300</v>
      </c>
    </row>
    <row r="1257" spans="1:11">
      <c r="A1257" s="77" t="s">
        <v>369</v>
      </c>
      <c r="B1257" s="77" t="s">
        <v>369</v>
      </c>
      <c r="C1257" s="78">
        <v>45320.472916666666</v>
      </c>
      <c r="D1257" s="77">
        <v>500</v>
      </c>
      <c r="E1257" s="77" t="s">
        <v>560</v>
      </c>
      <c r="F1257" s="77" t="s">
        <v>564</v>
      </c>
      <c r="G1257" s="77" t="s">
        <v>561</v>
      </c>
      <c r="H1257" s="77" t="s">
        <v>3301</v>
      </c>
      <c r="I1257" s="77" t="s">
        <v>3302</v>
      </c>
      <c r="J1257" s="77" t="s">
        <v>3303</v>
      </c>
      <c r="K1257" s="77">
        <f>VLOOKUP(A1257 &amp; " - " &amp; B1257, 'superadmin configuration'!A:C, 2, FALSE)</f>
        <v>300</v>
      </c>
    </row>
    <row r="1258" spans="1:11">
      <c r="A1258" s="77" t="s">
        <v>369</v>
      </c>
      <c r="B1258" s="77" t="s">
        <v>369</v>
      </c>
      <c r="C1258" s="78">
        <v>45320.463194444441</v>
      </c>
      <c r="D1258" s="77">
        <v>1000</v>
      </c>
      <c r="E1258" s="77" t="s">
        <v>560</v>
      </c>
      <c r="F1258" s="77" t="s">
        <v>564</v>
      </c>
      <c r="G1258" s="77" t="s">
        <v>561</v>
      </c>
      <c r="H1258" s="77" t="s">
        <v>3304</v>
      </c>
      <c r="I1258" s="77" t="s">
        <v>3305</v>
      </c>
      <c r="J1258" s="77" t="s">
        <v>3306</v>
      </c>
      <c r="K1258" s="77">
        <f>VLOOKUP(A1258 &amp; " - " &amp; B1258, 'superadmin configuration'!A:C, 2, FALSE)</f>
        <v>300</v>
      </c>
    </row>
    <row r="1259" spans="1:11">
      <c r="A1259" s="77" t="s">
        <v>369</v>
      </c>
      <c r="B1259" s="77" t="s">
        <v>369</v>
      </c>
      <c r="C1259" s="78">
        <v>45320.463194444441</v>
      </c>
      <c r="D1259" s="77">
        <v>100</v>
      </c>
      <c r="E1259" s="77" t="s">
        <v>560</v>
      </c>
      <c r="F1259" s="77" t="s">
        <v>564</v>
      </c>
      <c r="G1259" s="77" t="s">
        <v>561</v>
      </c>
      <c r="H1259" s="77" t="s">
        <v>3307</v>
      </c>
      <c r="I1259" s="77" t="s">
        <v>3308</v>
      </c>
      <c r="J1259" s="77" t="s">
        <v>369</v>
      </c>
      <c r="K1259" s="77">
        <f>VLOOKUP(A1259 &amp; " - " &amp; B1259, 'superadmin configuration'!A:C, 2, FALSE)</f>
        <v>300</v>
      </c>
    </row>
    <row r="1260" spans="1:11">
      <c r="A1260" s="77" t="s">
        <v>369</v>
      </c>
      <c r="B1260" s="77" t="s">
        <v>369</v>
      </c>
      <c r="C1260" s="78">
        <v>45320.402083333334</v>
      </c>
      <c r="D1260" s="77">
        <v>100</v>
      </c>
      <c r="E1260" s="77" t="s">
        <v>560</v>
      </c>
      <c r="F1260" s="77" t="s">
        <v>564</v>
      </c>
      <c r="G1260" s="77" t="s">
        <v>561</v>
      </c>
      <c r="H1260" s="77" t="s">
        <v>3309</v>
      </c>
      <c r="I1260" s="77" t="s">
        <v>3310</v>
      </c>
      <c r="J1260" s="77" t="s">
        <v>3311</v>
      </c>
      <c r="K1260" s="77">
        <f>VLOOKUP(A1260 &amp; " - " &amp; B1260, 'superadmin configuration'!A:C, 2, FALSE)</f>
        <v>300</v>
      </c>
    </row>
    <row r="1261" spans="1:11">
      <c r="A1261" s="77" t="s">
        <v>369</v>
      </c>
      <c r="B1261" s="77" t="s">
        <v>369</v>
      </c>
      <c r="C1261" s="78">
        <v>45320.395138888889</v>
      </c>
      <c r="D1261" s="77">
        <v>300</v>
      </c>
      <c r="E1261" s="77" t="s">
        <v>560</v>
      </c>
      <c r="F1261" s="77" t="s">
        <v>564</v>
      </c>
      <c r="G1261" s="77" t="s">
        <v>561</v>
      </c>
      <c r="H1261" s="77" t="s">
        <v>3312</v>
      </c>
      <c r="I1261" s="77" t="s">
        <v>3313</v>
      </c>
      <c r="J1261" s="77" t="s">
        <v>369</v>
      </c>
      <c r="K1261" s="77">
        <f>VLOOKUP(A1261 &amp; " - " &amp; B1261, 'superadmin configuration'!A:C, 2, FALSE)</f>
        <v>300</v>
      </c>
    </row>
    <row r="1262" spans="1:11">
      <c r="A1262" s="77" t="s">
        <v>369</v>
      </c>
      <c r="B1262" s="77" t="s">
        <v>369</v>
      </c>
      <c r="C1262" s="78">
        <v>45319.723611111112</v>
      </c>
      <c r="D1262" s="77">
        <v>300</v>
      </c>
      <c r="E1262" s="77" t="s">
        <v>560</v>
      </c>
      <c r="F1262" s="77" t="s">
        <v>564</v>
      </c>
      <c r="G1262" s="77" t="s">
        <v>561</v>
      </c>
      <c r="H1262" s="77" t="s">
        <v>3314</v>
      </c>
      <c r="I1262" s="77" t="s">
        <v>3315</v>
      </c>
      <c r="J1262" s="77" t="s">
        <v>369</v>
      </c>
      <c r="K1262" s="77">
        <f>VLOOKUP(A1262 &amp; " - " &amp; B1262, 'superadmin configuration'!A:C, 2, FALSE)</f>
        <v>300</v>
      </c>
    </row>
    <row r="1263" spans="1:11">
      <c r="A1263" s="77" t="s">
        <v>596</v>
      </c>
      <c r="B1263" s="77" t="s">
        <v>128</v>
      </c>
      <c r="C1263" s="78">
        <v>45319.709027777775</v>
      </c>
      <c r="D1263" s="77">
        <v>2000</v>
      </c>
      <c r="E1263" s="77" t="s">
        <v>560</v>
      </c>
      <c r="F1263" s="77" t="s">
        <v>361</v>
      </c>
      <c r="G1263" s="77" t="s">
        <v>561</v>
      </c>
      <c r="H1263" s="77" t="s">
        <v>3316</v>
      </c>
      <c r="I1263" s="77" t="s">
        <v>3317</v>
      </c>
      <c r="J1263" s="77" t="s">
        <v>369</v>
      </c>
      <c r="K1263" s="77">
        <f>VLOOKUP(A1263 &amp; " - " &amp; B1263, 'superadmin configuration'!A:C, 2, FALSE)</f>
        <v>2000</v>
      </c>
    </row>
    <row r="1264" spans="1:11">
      <c r="A1264" s="77" t="s">
        <v>596</v>
      </c>
      <c r="B1264" s="77" t="s">
        <v>128</v>
      </c>
      <c r="C1264" s="78">
        <v>45319.64166666667</v>
      </c>
      <c r="D1264" s="77">
        <v>500</v>
      </c>
      <c r="E1264" s="77" t="s">
        <v>560</v>
      </c>
      <c r="F1264" s="77" t="s">
        <v>361</v>
      </c>
      <c r="G1264" s="77" t="s">
        <v>561</v>
      </c>
      <c r="H1264" s="77" t="s">
        <v>3318</v>
      </c>
      <c r="I1264" s="77" t="s">
        <v>3319</v>
      </c>
      <c r="J1264" s="77" t="s">
        <v>369</v>
      </c>
      <c r="K1264" s="77">
        <f>VLOOKUP(A1264 &amp; " - " &amp; B1264, 'superadmin configuration'!A:C, 2, FALSE)</f>
        <v>2000</v>
      </c>
    </row>
    <row r="1265" spans="1:11">
      <c r="A1265" s="77" t="s">
        <v>369</v>
      </c>
      <c r="B1265" s="77" t="s">
        <v>369</v>
      </c>
      <c r="C1265" s="78">
        <v>45319.618750000001</v>
      </c>
      <c r="D1265" s="77">
        <v>300</v>
      </c>
      <c r="E1265" s="77" t="s">
        <v>560</v>
      </c>
      <c r="F1265" s="77" t="s">
        <v>564</v>
      </c>
      <c r="G1265" s="77" t="s">
        <v>561</v>
      </c>
      <c r="H1265" s="77" t="s">
        <v>3320</v>
      </c>
      <c r="I1265" s="77" t="s">
        <v>3321</v>
      </c>
      <c r="J1265" s="77" t="s">
        <v>369</v>
      </c>
      <c r="K1265" s="77">
        <f>VLOOKUP(A1265 &amp; " - " &amp; B1265, 'superadmin configuration'!A:C, 2, FALSE)</f>
        <v>300</v>
      </c>
    </row>
    <row r="1266" spans="1:11">
      <c r="A1266" s="77" t="s">
        <v>369</v>
      </c>
      <c r="B1266" s="77" t="s">
        <v>369</v>
      </c>
      <c r="C1266" s="78">
        <v>45319.611805555556</v>
      </c>
      <c r="D1266" s="77">
        <v>300</v>
      </c>
      <c r="E1266" s="77" t="s">
        <v>560</v>
      </c>
      <c r="F1266" s="77" t="s">
        <v>564</v>
      </c>
      <c r="G1266" s="77" t="s">
        <v>561</v>
      </c>
      <c r="H1266" s="77" t="s">
        <v>3322</v>
      </c>
      <c r="I1266" s="77" t="s">
        <v>3323</v>
      </c>
      <c r="J1266" s="77" t="s">
        <v>369</v>
      </c>
      <c r="K1266" s="77">
        <f>VLOOKUP(A1266 &amp; " - " &amp; B1266, 'superadmin configuration'!A:C, 2, FALSE)</f>
        <v>300</v>
      </c>
    </row>
    <row r="1267" spans="1:11">
      <c r="A1267" s="77" t="s">
        <v>369</v>
      </c>
      <c r="B1267" s="77" t="s">
        <v>369</v>
      </c>
      <c r="C1267" s="78">
        <v>45319.589583333334</v>
      </c>
      <c r="D1267" s="77">
        <v>300</v>
      </c>
      <c r="E1267" s="77" t="s">
        <v>560</v>
      </c>
      <c r="F1267" s="77" t="s">
        <v>564</v>
      </c>
      <c r="G1267" s="77" t="s">
        <v>561</v>
      </c>
      <c r="H1267" s="77" t="s">
        <v>3324</v>
      </c>
      <c r="I1267" s="77" t="s">
        <v>3325</v>
      </c>
      <c r="J1267" s="77" t="s">
        <v>369</v>
      </c>
      <c r="K1267" s="77">
        <f>VLOOKUP(A1267 &amp; " - " &amp; B1267, 'superadmin configuration'!A:C, 2, FALSE)</f>
        <v>300</v>
      </c>
    </row>
    <row r="1268" spans="1:11">
      <c r="A1268" s="77" t="s">
        <v>369</v>
      </c>
      <c r="B1268" s="77" t="s">
        <v>369</v>
      </c>
      <c r="C1268" s="78">
        <v>45319.589583333334</v>
      </c>
      <c r="D1268" s="77">
        <v>100</v>
      </c>
      <c r="E1268" s="77" t="s">
        <v>560</v>
      </c>
      <c r="F1268" s="77" t="s">
        <v>564</v>
      </c>
      <c r="G1268" s="77" t="s">
        <v>561</v>
      </c>
      <c r="H1268" s="77" t="s">
        <v>3326</v>
      </c>
      <c r="I1268" s="77" t="s">
        <v>3327</v>
      </c>
      <c r="J1268" s="77" t="s">
        <v>369</v>
      </c>
      <c r="K1268" s="77">
        <f>VLOOKUP(A1268 &amp; " - " &amp; B1268, 'superadmin configuration'!A:C, 2, FALSE)</f>
        <v>300</v>
      </c>
    </row>
    <row r="1269" spans="1:11">
      <c r="A1269" s="77" t="s">
        <v>369</v>
      </c>
      <c r="B1269" s="77" t="s">
        <v>369</v>
      </c>
      <c r="C1269" s="78">
        <v>45319.574999999997</v>
      </c>
      <c r="D1269" s="77">
        <v>300</v>
      </c>
      <c r="E1269" s="77" t="s">
        <v>560</v>
      </c>
      <c r="F1269" s="77" t="s">
        <v>564</v>
      </c>
      <c r="G1269" s="77" t="s">
        <v>561</v>
      </c>
      <c r="H1269" s="77" t="s">
        <v>3328</v>
      </c>
      <c r="I1269" s="77" t="s">
        <v>3329</v>
      </c>
      <c r="J1269" s="77" t="s">
        <v>369</v>
      </c>
      <c r="K1269" s="77">
        <f>VLOOKUP(A1269 &amp; " - " &amp; B1269, 'superadmin configuration'!A:C, 2, FALSE)</f>
        <v>300</v>
      </c>
    </row>
    <row r="1270" spans="1:11">
      <c r="A1270" s="77" t="s">
        <v>559</v>
      </c>
      <c r="B1270" s="77" t="s">
        <v>206</v>
      </c>
      <c r="C1270" s="78">
        <v>45319.503472222219</v>
      </c>
      <c r="D1270" s="77">
        <v>500</v>
      </c>
      <c r="E1270" s="77" t="s">
        <v>560</v>
      </c>
      <c r="F1270" s="77" t="s">
        <v>564</v>
      </c>
      <c r="G1270" s="77" t="s">
        <v>561</v>
      </c>
      <c r="H1270" s="77" t="s">
        <v>3330</v>
      </c>
      <c r="I1270" s="77" t="s">
        <v>3331</v>
      </c>
      <c r="J1270" s="77" t="s">
        <v>3332</v>
      </c>
      <c r="K1270" s="77">
        <f>VLOOKUP(A1270 &amp; " - " &amp; B1270, 'superadmin configuration'!A:C, 2, FALSE)</f>
        <v>500</v>
      </c>
    </row>
    <row r="1271" spans="1:11">
      <c r="A1271" s="77" t="s">
        <v>559</v>
      </c>
      <c r="B1271" s="77" t="s">
        <v>206</v>
      </c>
      <c r="C1271" s="78">
        <v>45319.424305555556</v>
      </c>
      <c r="D1271" s="77">
        <v>500</v>
      </c>
      <c r="E1271" s="77" t="s">
        <v>560</v>
      </c>
      <c r="F1271" s="77" t="s">
        <v>564</v>
      </c>
      <c r="G1271" s="77" t="s">
        <v>561</v>
      </c>
      <c r="H1271" s="77" t="s">
        <v>3333</v>
      </c>
      <c r="I1271" s="77" t="s">
        <v>3334</v>
      </c>
      <c r="J1271" s="77" t="s">
        <v>369</v>
      </c>
      <c r="K1271" s="77">
        <f>VLOOKUP(A1271 &amp; " - " &amp; B1271, 'superadmin configuration'!A:C, 2, FALSE)</f>
        <v>500</v>
      </c>
    </row>
    <row r="1272" spans="1:11">
      <c r="A1272" s="77" t="s">
        <v>596</v>
      </c>
      <c r="B1272" s="77" t="s">
        <v>128</v>
      </c>
      <c r="C1272" s="78">
        <v>45318.961805555555</v>
      </c>
      <c r="D1272" s="77">
        <v>2000</v>
      </c>
      <c r="E1272" s="77" t="s">
        <v>560</v>
      </c>
      <c r="F1272" s="77" t="s">
        <v>361</v>
      </c>
      <c r="G1272" s="77" t="s">
        <v>561</v>
      </c>
      <c r="H1272" s="77" t="s">
        <v>3335</v>
      </c>
      <c r="I1272" s="77" t="s">
        <v>3336</v>
      </c>
      <c r="J1272" s="77" t="s">
        <v>369</v>
      </c>
      <c r="K1272" s="77">
        <f>VLOOKUP(A1272 &amp; " - " &amp; B1272, 'superadmin configuration'!A:C, 2, FALSE)</f>
        <v>2000</v>
      </c>
    </row>
    <row r="1273" spans="1:11">
      <c r="A1273" s="77" t="s">
        <v>559</v>
      </c>
      <c r="B1273" s="77" t="s">
        <v>189</v>
      </c>
      <c r="C1273" s="78">
        <v>45318.779166666667</v>
      </c>
      <c r="D1273" s="77">
        <v>500</v>
      </c>
      <c r="E1273" s="77" t="s">
        <v>560</v>
      </c>
      <c r="F1273" s="77" t="s">
        <v>361</v>
      </c>
      <c r="G1273" s="77" t="s">
        <v>561</v>
      </c>
      <c r="H1273" s="77" t="s">
        <v>3337</v>
      </c>
      <c r="I1273" s="77" t="s">
        <v>3338</v>
      </c>
      <c r="J1273" s="77" t="s">
        <v>369</v>
      </c>
      <c r="K1273" s="77">
        <f>VLOOKUP(A1273 &amp; " - " &amp; B1273, 'superadmin configuration'!A:C, 2, FALSE)</f>
        <v>500</v>
      </c>
    </row>
    <row r="1274" spans="1:11">
      <c r="A1274" s="77" t="s">
        <v>559</v>
      </c>
      <c r="B1274" s="77" t="s">
        <v>206</v>
      </c>
      <c r="C1274" s="78">
        <v>45318.770833333336</v>
      </c>
      <c r="D1274" s="77">
        <v>500</v>
      </c>
      <c r="E1274" s="77" t="s">
        <v>560</v>
      </c>
      <c r="F1274" s="77" t="s">
        <v>564</v>
      </c>
      <c r="G1274" s="77" t="s">
        <v>614</v>
      </c>
      <c r="H1274" s="77" t="s">
        <v>3339</v>
      </c>
      <c r="I1274" s="77" t="s">
        <v>3340</v>
      </c>
      <c r="J1274" s="77" t="s">
        <v>369</v>
      </c>
      <c r="K1274" s="77">
        <f>VLOOKUP(A1274 &amp; " - " &amp; B1274, 'superadmin configuration'!A:C, 2, FALSE)</f>
        <v>500</v>
      </c>
    </row>
    <row r="1275" spans="1:11">
      <c r="A1275" s="77" t="s">
        <v>461</v>
      </c>
      <c r="B1275" s="77" t="s">
        <v>461</v>
      </c>
      <c r="C1275" s="78">
        <v>45317.866666666669</v>
      </c>
      <c r="D1275" s="77">
        <v>900</v>
      </c>
      <c r="E1275" s="77" t="s">
        <v>560</v>
      </c>
      <c r="F1275" s="77" t="s">
        <v>361</v>
      </c>
      <c r="G1275" s="77" t="s">
        <v>561</v>
      </c>
      <c r="H1275" s="77" t="s">
        <v>3341</v>
      </c>
      <c r="I1275" s="77" t="s">
        <v>3342</v>
      </c>
      <c r="J1275" s="77" t="s">
        <v>369</v>
      </c>
      <c r="K1275" s="77">
        <f>VLOOKUP(A1275 &amp; " - " &amp; B1275, 'superadmin configuration'!A:C, 2, FALSE)</f>
        <v>500</v>
      </c>
    </row>
    <row r="1276" spans="1:11">
      <c r="A1276" s="77" t="s">
        <v>461</v>
      </c>
      <c r="B1276" s="77" t="s">
        <v>461</v>
      </c>
      <c r="C1276" s="78">
        <v>45316.756944444445</v>
      </c>
      <c r="D1276" s="77">
        <v>100</v>
      </c>
      <c r="E1276" s="77" t="s">
        <v>560</v>
      </c>
      <c r="F1276" s="77" t="s">
        <v>361</v>
      </c>
      <c r="G1276" s="77" t="s">
        <v>561</v>
      </c>
      <c r="H1276" s="77" t="s">
        <v>3343</v>
      </c>
      <c r="I1276" s="77" t="s">
        <v>3344</v>
      </c>
      <c r="J1276" s="77" t="s">
        <v>369</v>
      </c>
      <c r="K1276" s="77">
        <f>VLOOKUP(A1276 &amp; " - " &amp; B1276, 'superadmin configuration'!A:C, 2, FALSE)</f>
        <v>500</v>
      </c>
    </row>
    <row r="1277" spans="1:11">
      <c r="A1277" s="77" t="s">
        <v>559</v>
      </c>
      <c r="B1277" s="77" t="s">
        <v>189</v>
      </c>
      <c r="C1277" s="78">
        <v>45315.427777777775</v>
      </c>
      <c r="D1277" s="77">
        <v>300</v>
      </c>
      <c r="E1277" s="77" t="s">
        <v>560</v>
      </c>
      <c r="F1277" s="77" t="s">
        <v>361</v>
      </c>
      <c r="G1277" s="77" t="s">
        <v>561</v>
      </c>
      <c r="H1277" s="77" t="s">
        <v>3345</v>
      </c>
      <c r="I1277" s="77" t="s">
        <v>3346</v>
      </c>
      <c r="J1277" s="77" t="s">
        <v>369</v>
      </c>
      <c r="K1277" s="77">
        <f>VLOOKUP(A1277 &amp; " - " &amp; B1277, 'superadmin configuration'!A:C, 2, FALSE)</f>
        <v>500</v>
      </c>
    </row>
    <row r="1278" spans="1:11">
      <c r="A1278" s="77" t="s">
        <v>402</v>
      </c>
      <c r="B1278" s="77" t="s">
        <v>404</v>
      </c>
      <c r="C1278" s="78">
        <v>45314.587500000001</v>
      </c>
      <c r="D1278" s="77">
        <v>100</v>
      </c>
      <c r="E1278" s="77" t="s">
        <v>560</v>
      </c>
      <c r="F1278" s="77" t="s">
        <v>361</v>
      </c>
      <c r="G1278" s="77" t="s">
        <v>561</v>
      </c>
      <c r="H1278" s="77" t="s">
        <v>3347</v>
      </c>
      <c r="I1278" s="77" t="s">
        <v>3348</v>
      </c>
      <c r="J1278" s="77" t="s">
        <v>369</v>
      </c>
      <c r="K1278" s="77">
        <f>VLOOKUP(A1278 &amp; " - " &amp; B1278, 'superadmin configuration'!A:C, 2, FALSE)</f>
        <v>0</v>
      </c>
    </row>
    <row r="1279" spans="1:11">
      <c r="A1279" s="77" t="s">
        <v>559</v>
      </c>
      <c r="B1279" s="77" t="s">
        <v>189</v>
      </c>
      <c r="C1279" s="78">
        <v>45313.8</v>
      </c>
      <c r="D1279" s="77">
        <v>500</v>
      </c>
      <c r="E1279" s="77" t="s">
        <v>560</v>
      </c>
      <c r="F1279" s="77" t="s">
        <v>361</v>
      </c>
      <c r="G1279" s="77" t="s">
        <v>561</v>
      </c>
      <c r="H1279" s="77" t="s">
        <v>3349</v>
      </c>
      <c r="I1279" s="77" t="s">
        <v>3350</v>
      </c>
      <c r="J1279" s="77" t="s">
        <v>369</v>
      </c>
      <c r="K1279" s="77">
        <f>VLOOKUP(A1279 &amp; " - " &amp; B1279, 'superadmin configuration'!A:C, 2, FALSE)</f>
        <v>500</v>
      </c>
    </row>
    <row r="1280" spans="1:11">
      <c r="A1280" s="77" t="s">
        <v>559</v>
      </c>
      <c r="B1280" s="77" t="s">
        <v>246</v>
      </c>
      <c r="C1280" s="78">
        <v>45313.8</v>
      </c>
      <c r="D1280" s="77">
        <v>500</v>
      </c>
      <c r="E1280" s="77" t="s">
        <v>560</v>
      </c>
      <c r="F1280" s="77" t="s">
        <v>361</v>
      </c>
      <c r="G1280" s="77" t="s">
        <v>561</v>
      </c>
      <c r="H1280" s="77" t="s">
        <v>3351</v>
      </c>
      <c r="I1280" s="77" t="s">
        <v>3352</v>
      </c>
      <c r="J1280" s="77" t="s">
        <v>369</v>
      </c>
      <c r="K1280" s="77">
        <f>VLOOKUP(A1280 &amp; " - " &amp; B1280, 'superadmin configuration'!A:C, 2, FALSE)</f>
        <v>500</v>
      </c>
    </row>
    <row r="1281" spans="1:11">
      <c r="A1281" s="77" t="s">
        <v>559</v>
      </c>
      <c r="B1281" s="77" t="s">
        <v>231</v>
      </c>
      <c r="C1281" s="78">
        <v>45312.788888888892</v>
      </c>
      <c r="D1281" s="77">
        <v>500</v>
      </c>
      <c r="E1281" s="77" t="s">
        <v>560</v>
      </c>
      <c r="F1281" s="77" t="s">
        <v>361</v>
      </c>
      <c r="G1281" s="77" t="s">
        <v>614</v>
      </c>
      <c r="H1281" s="77" t="s">
        <v>3353</v>
      </c>
      <c r="I1281" s="77" t="s">
        <v>616</v>
      </c>
      <c r="J1281" s="77" t="s">
        <v>3354</v>
      </c>
      <c r="K1281" s="77">
        <f>VLOOKUP(A1281 &amp; " - " &amp; B1281, 'superadmin configuration'!A:C, 2, FALSE)</f>
        <v>500</v>
      </c>
    </row>
    <row r="1282" spans="1:11">
      <c r="A1282" s="77" t="s">
        <v>559</v>
      </c>
      <c r="B1282" s="77" t="s">
        <v>231</v>
      </c>
      <c r="C1282" s="78">
        <v>45312.709722222222</v>
      </c>
      <c r="D1282" s="77">
        <v>500</v>
      </c>
      <c r="E1282" s="77" t="s">
        <v>560</v>
      </c>
      <c r="F1282" s="77" t="s">
        <v>361</v>
      </c>
      <c r="G1282" s="77" t="s">
        <v>561</v>
      </c>
      <c r="H1282" s="77" t="s">
        <v>3355</v>
      </c>
      <c r="I1282" s="77" t="s">
        <v>3356</v>
      </c>
      <c r="J1282" s="77" t="s">
        <v>3357</v>
      </c>
      <c r="K1282" s="77">
        <f>VLOOKUP(A1282 &amp; " - " &amp; B1282, 'superadmin configuration'!A:C, 2, FALSE)</f>
        <v>500</v>
      </c>
    </row>
    <row r="1283" spans="1:11">
      <c r="A1283" s="77" t="s">
        <v>432</v>
      </c>
      <c r="B1283" s="77" t="s">
        <v>433</v>
      </c>
      <c r="C1283" s="78">
        <v>45312.7</v>
      </c>
      <c r="D1283" s="77">
        <v>400</v>
      </c>
      <c r="E1283" s="77" t="s">
        <v>560</v>
      </c>
      <c r="F1283" s="77" t="s">
        <v>361</v>
      </c>
      <c r="G1283" s="77" t="s">
        <v>561</v>
      </c>
      <c r="H1283" s="77" t="s">
        <v>3358</v>
      </c>
      <c r="I1283" s="77" t="s">
        <v>3359</v>
      </c>
      <c r="J1283" s="77" t="s">
        <v>3360</v>
      </c>
      <c r="K1283" s="77">
        <f>VLOOKUP(A1283 &amp; " - " &amp; B1283, 'superadmin configuration'!A:C, 2, FALSE)</f>
        <v>400</v>
      </c>
    </row>
    <row r="1284" spans="1:11">
      <c r="A1284" s="77" t="s">
        <v>369</v>
      </c>
      <c r="B1284" s="77" t="s">
        <v>369</v>
      </c>
      <c r="C1284" s="78">
        <v>45310.7</v>
      </c>
      <c r="D1284" s="77">
        <v>100</v>
      </c>
      <c r="E1284" s="77" t="s">
        <v>560</v>
      </c>
      <c r="F1284" s="77" t="s">
        <v>361</v>
      </c>
      <c r="G1284" s="77" t="s">
        <v>561</v>
      </c>
      <c r="H1284" s="77" t="s">
        <v>3361</v>
      </c>
      <c r="I1284" s="77" t="s">
        <v>3362</v>
      </c>
      <c r="J1284" s="77" t="s">
        <v>369</v>
      </c>
      <c r="K1284" s="77">
        <f>VLOOKUP(A1284 &amp; " - " &amp; B1284, 'superadmin configuration'!A:C, 2, FALSE)</f>
        <v>300</v>
      </c>
    </row>
    <row r="1285" spans="1:11">
      <c r="A1285" s="77" t="s">
        <v>369</v>
      </c>
      <c r="B1285" s="77" t="s">
        <v>369</v>
      </c>
      <c r="C1285" s="78">
        <v>45310.65347222222</v>
      </c>
      <c r="D1285" s="77">
        <v>500</v>
      </c>
      <c r="E1285" s="77" t="s">
        <v>560</v>
      </c>
      <c r="F1285" s="77" t="s">
        <v>361</v>
      </c>
      <c r="G1285" s="77" t="s">
        <v>561</v>
      </c>
      <c r="H1285" s="77" t="s">
        <v>3363</v>
      </c>
      <c r="I1285" s="77" t="s">
        <v>3364</v>
      </c>
      <c r="J1285" s="77" t="s">
        <v>369</v>
      </c>
      <c r="K1285" s="77">
        <f>VLOOKUP(A1285 &amp; " - " &amp; B1285, 'superadmin configuration'!A:C, 2, FALSE)</f>
        <v>300</v>
      </c>
    </row>
    <row r="1286" spans="1:11">
      <c r="A1286" s="77" t="s">
        <v>559</v>
      </c>
      <c r="B1286" s="77" t="s">
        <v>177</v>
      </c>
      <c r="C1286" s="78">
        <v>45310.633333333331</v>
      </c>
      <c r="D1286" s="77">
        <v>500</v>
      </c>
      <c r="E1286" s="77" t="s">
        <v>560</v>
      </c>
      <c r="F1286" s="77" t="s">
        <v>361</v>
      </c>
      <c r="G1286" s="77" t="s">
        <v>561</v>
      </c>
      <c r="H1286" s="77" t="s">
        <v>3365</v>
      </c>
      <c r="I1286" s="77" t="s">
        <v>3366</v>
      </c>
      <c r="J1286" s="77" t="s">
        <v>369</v>
      </c>
      <c r="K1286" s="77">
        <f>VLOOKUP(A1286 &amp; " - " &amp; B1286, 'superadmin configuration'!A:C, 2, FALSE)</f>
        <v>300</v>
      </c>
    </row>
    <row r="1287" spans="1:11">
      <c r="A1287" s="77" t="s">
        <v>559</v>
      </c>
      <c r="B1287" s="77" t="s">
        <v>243</v>
      </c>
      <c r="C1287" s="78">
        <v>45310.586805555555</v>
      </c>
      <c r="D1287" s="77">
        <v>100</v>
      </c>
      <c r="E1287" s="77" t="s">
        <v>560</v>
      </c>
      <c r="F1287" s="77" t="s">
        <v>361</v>
      </c>
      <c r="G1287" s="77" t="s">
        <v>561</v>
      </c>
      <c r="H1287" s="77" t="s">
        <v>3367</v>
      </c>
      <c r="I1287" s="77" t="s">
        <v>3368</v>
      </c>
      <c r="J1287" s="77" t="s">
        <v>3369</v>
      </c>
      <c r="K1287" s="77">
        <f>VLOOKUP(A1287 &amp; " - " &amp; B1287, 'superadmin configuration'!A:C, 2, FALSE)</f>
        <v>500</v>
      </c>
    </row>
    <row r="1288" spans="1:11">
      <c r="A1288" s="77" t="s">
        <v>559</v>
      </c>
      <c r="B1288" s="77" t="s">
        <v>55</v>
      </c>
      <c r="C1288" s="78">
        <v>45309.789583333331</v>
      </c>
      <c r="D1288" s="77">
        <v>1000</v>
      </c>
      <c r="E1288" s="77" t="s">
        <v>560</v>
      </c>
      <c r="F1288" s="77" t="s">
        <v>361</v>
      </c>
      <c r="G1288" s="77" t="s">
        <v>561</v>
      </c>
      <c r="H1288" s="77" t="s">
        <v>3370</v>
      </c>
      <c r="I1288" s="77" t="s">
        <v>3371</v>
      </c>
      <c r="J1288" s="77" t="s">
        <v>369</v>
      </c>
      <c r="K1288" s="77">
        <f>VLOOKUP(A1288 &amp; " - " &amp; B1288, 'superadmin configuration'!A:C, 2, FALSE)</f>
        <v>650</v>
      </c>
    </row>
    <row r="1289" spans="1:11">
      <c r="A1289" s="77" t="s">
        <v>559</v>
      </c>
      <c r="B1289" s="77" t="s">
        <v>243</v>
      </c>
      <c r="C1289" s="78">
        <v>45309.734027777777</v>
      </c>
      <c r="D1289" s="77">
        <v>300</v>
      </c>
      <c r="E1289" s="77" t="s">
        <v>560</v>
      </c>
      <c r="F1289" s="77" t="s">
        <v>361</v>
      </c>
      <c r="G1289" s="77" t="s">
        <v>561</v>
      </c>
      <c r="H1289" s="77" t="s">
        <v>3372</v>
      </c>
      <c r="I1289" s="77" t="s">
        <v>3373</v>
      </c>
      <c r="J1289" s="77" t="s">
        <v>3374</v>
      </c>
      <c r="K1289" s="77">
        <f>VLOOKUP(A1289 &amp; " - " &amp; B1289, 'superadmin configuration'!A:C, 2, FALSE)</f>
        <v>500</v>
      </c>
    </row>
    <row r="1290" spans="1:11">
      <c r="A1290" s="77" t="s">
        <v>559</v>
      </c>
      <c r="B1290" s="77" t="s">
        <v>189</v>
      </c>
      <c r="C1290" s="78">
        <v>45308.816666666666</v>
      </c>
      <c r="D1290" s="77">
        <v>500</v>
      </c>
      <c r="E1290" s="77" t="s">
        <v>560</v>
      </c>
      <c r="F1290" s="77" t="s">
        <v>361</v>
      </c>
      <c r="G1290" s="77" t="s">
        <v>561</v>
      </c>
      <c r="H1290" s="77" t="s">
        <v>3375</v>
      </c>
      <c r="I1290" s="77" t="s">
        <v>3376</v>
      </c>
      <c r="J1290" s="77" t="s">
        <v>369</v>
      </c>
      <c r="K1290" s="77">
        <f>VLOOKUP(A1290 &amp; " - " &amp; B1290, 'superadmin configuration'!A:C, 2, FALSE)</f>
        <v>500</v>
      </c>
    </row>
    <row r="1291" spans="1:11">
      <c r="A1291" s="77" t="s">
        <v>559</v>
      </c>
      <c r="B1291" s="77" t="s">
        <v>169</v>
      </c>
      <c r="C1291" s="78">
        <v>45308.705555555556</v>
      </c>
      <c r="D1291" s="77">
        <v>500</v>
      </c>
      <c r="E1291" s="77" t="s">
        <v>560</v>
      </c>
      <c r="F1291" s="77" t="s">
        <v>361</v>
      </c>
      <c r="G1291" s="77" t="s">
        <v>561</v>
      </c>
      <c r="H1291" s="77" t="s">
        <v>3377</v>
      </c>
      <c r="I1291" s="77" t="s">
        <v>3378</v>
      </c>
      <c r="J1291" s="77" t="s">
        <v>3379</v>
      </c>
      <c r="K1291" s="77">
        <f>VLOOKUP(A1291 &amp; " - " &amp; B1291, 'superadmin configuration'!A:C, 2, FALSE)</f>
        <v>500</v>
      </c>
    </row>
    <row r="1292" spans="1:11">
      <c r="A1292" s="77" t="s">
        <v>559</v>
      </c>
      <c r="B1292" s="77" t="s">
        <v>231</v>
      </c>
      <c r="C1292" s="78">
        <v>45308.466666666667</v>
      </c>
      <c r="D1292" s="77">
        <v>100</v>
      </c>
      <c r="E1292" s="77" t="s">
        <v>560</v>
      </c>
      <c r="F1292" s="77" t="s">
        <v>361</v>
      </c>
      <c r="G1292" s="77" t="s">
        <v>614</v>
      </c>
      <c r="H1292" s="77" t="s">
        <v>3380</v>
      </c>
      <c r="I1292" s="77" t="s">
        <v>616</v>
      </c>
      <c r="J1292" s="77" t="s">
        <v>369</v>
      </c>
      <c r="K1292" s="77">
        <f>VLOOKUP(A1292 &amp; " - " &amp; B1292, 'superadmin configuration'!A:C, 2, FALSE)</f>
        <v>500</v>
      </c>
    </row>
    <row r="1293" spans="1:11">
      <c r="A1293" s="77" t="s">
        <v>559</v>
      </c>
      <c r="B1293" s="77" t="s">
        <v>189</v>
      </c>
      <c r="C1293" s="78">
        <v>45307.802083333336</v>
      </c>
      <c r="D1293" s="77">
        <v>500</v>
      </c>
      <c r="E1293" s="77" t="s">
        <v>560</v>
      </c>
      <c r="F1293" s="77" t="s">
        <v>361</v>
      </c>
      <c r="G1293" s="77" t="s">
        <v>561</v>
      </c>
      <c r="H1293" s="77" t="s">
        <v>3381</v>
      </c>
      <c r="I1293" s="77" t="s">
        <v>3382</v>
      </c>
      <c r="J1293" s="77" t="s">
        <v>369</v>
      </c>
      <c r="K1293" s="77">
        <f>VLOOKUP(A1293 &amp; " - " &amp; B1293, 'superadmin configuration'!A:C, 2, FALSE)</f>
        <v>500</v>
      </c>
    </row>
    <row r="1294" spans="1:11">
      <c r="A1294" s="77" t="s">
        <v>559</v>
      </c>
      <c r="B1294" s="77" t="s">
        <v>246</v>
      </c>
      <c r="C1294" s="78">
        <v>45307.750694444447</v>
      </c>
      <c r="D1294" s="77">
        <v>500</v>
      </c>
      <c r="E1294" s="77" t="s">
        <v>560</v>
      </c>
      <c r="F1294" s="77" t="s">
        <v>361</v>
      </c>
      <c r="G1294" s="77" t="s">
        <v>561</v>
      </c>
      <c r="H1294" s="77" t="s">
        <v>3383</v>
      </c>
      <c r="I1294" s="77" t="s">
        <v>3384</v>
      </c>
      <c r="J1294" s="77" t="s">
        <v>3385</v>
      </c>
      <c r="K1294" s="77">
        <f>VLOOKUP(A1294 &amp; " - " &amp; B1294, 'superadmin configuration'!A:C, 2, FALSE)</f>
        <v>500</v>
      </c>
    </row>
    <row r="1295" spans="1:11">
      <c r="A1295" s="77" t="s">
        <v>369</v>
      </c>
      <c r="B1295" s="77" t="s">
        <v>369</v>
      </c>
      <c r="C1295" s="78">
        <v>45307.607638888891</v>
      </c>
      <c r="D1295" s="77">
        <v>20</v>
      </c>
      <c r="E1295" s="77" t="s">
        <v>560</v>
      </c>
      <c r="F1295" s="77" t="s">
        <v>361</v>
      </c>
      <c r="G1295" s="77" t="s">
        <v>561</v>
      </c>
      <c r="H1295" s="77" t="s">
        <v>3386</v>
      </c>
      <c r="I1295" s="77" t="s">
        <v>3387</v>
      </c>
      <c r="J1295" s="77" t="s">
        <v>369</v>
      </c>
      <c r="K1295" s="77">
        <f>VLOOKUP(A1295 &amp; " - " &amp; B1295, 'superadmin configuration'!A:C, 2, FALSE)</f>
        <v>300</v>
      </c>
    </row>
    <row r="1296" spans="1:11">
      <c r="A1296" s="77" t="s">
        <v>559</v>
      </c>
      <c r="B1296" s="77" t="s">
        <v>189</v>
      </c>
      <c r="C1296" s="78">
        <v>45307.409722222219</v>
      </c>
      <c r="D1296" s="77">
        <v>300</v>
      </c>
      <c r="E1296" s="77" t="s">
        <v>560</v>
      </c>
      <c r="F1296" s="77" t="s">
        <v>361</v>
      </c>
      <c r="G1296" s="77" t="s">
        <v>561</v>
      </c>
      <c r="H1296" s="77" t="s">
        <v>3388</v>
      </c>
      <c r="I1296" s="77" t="s">
        <v>3389</v>
      </c>
      <c r="J1296" s="77" t="s">
        <v>3390</v>
      </c>
      <c r="K1296" s="77">
        <f>VLOOKUP(A1296 &amp; " - " &amp; B1296, 'superadmin configuration'!A:C, 2, FALSE)</f>
        <v>500</v>
      </c>
    </row>
    <row r="1297" spans="1:11">
      <c r="A1297" s="77" t="s">
        <v>559</v>
      </c>
      <c r="B1297" s="77" t="s">
        <v>169</v>
      </c>
      <c r="C1297" s="78">
        <v>45306.705555555556</v>
      </c>
      <c r="D1297" s="77">
        <v>500</v>
      </c>
      <c r="E1297" s="77" t="s">
        <v>560</v>
      </c>
      <c r="F1297" s="77" t="s">
        <v>361</v>
      </c>
      <c r="G1297" s="77" t="s">
        <v>561</v>
      </c>
      <c r="H1297" s="77" t="s">
        <v>3391</v>
      </c>
      <c r="I1297" s="77" t="s">
        <v>3392</v>
      </c>
      <c r="J1297" s="77" t="s">
        <v>3393</v>
      </c>
      <c r="K1297" s="77">
        <f>VLOOKUP(A1297 &amp; " - " &amp; B1297, 'superadmin configuration'!A:C, 2, FALSE)</f>
        <v>500</v>
      </c>
    </row>
    <row r="1298" spans="1:11">
      <c r="A1298" s="77" t="s">
        <v>559</v>
      </c>
      <c r="B1298" s="77" t="s">
        <v>169</v>
      </c>
      <c r="C1298" s="78">
        <v>45306.577777777777</v>
      </c>
      <c r="D1298" s="77">
        <v>500</v>
      </c>
      <c r="E1298" s="77" t="s">
        <v>560</v>
      </c>
      <c r="F1298" s="77" t="s">
        <v>361</v>
      </c>
      <c r="G1298" s="77" t="s">
        <v>561</v>
      </c>
      <c r="H1298" s="77" t="s">
        <v>3394</v>
      </c>
      <c r="I1298" s="77" t="s">
        <v>3395</v>
      </c>
      <c r="J1298" s="77" t="s">
        <v>369</v>
      </c>
      <c r="K1298" s="77">
        <f>VLOOKUP(A1298 &amp; " - " &amp; B1298, 'superadmin configuration'!A:C, 2, FALSE)</f>
        <v>500</v>
      </c>
    </row>
    <row r="1299" spans="1:11">
      <c r="A1299" s="77" t="s">
        <v>1335</v>
      </c>
      <c r="B1299" s="77" t="s">
        <v>115</v>
      </c>
      <c r="C1299" s="78">
        <v>45305.884027777778</v>
      </c>
      <c r="D1299" s="77">
        <v>1000</v>
      </c>
      <c r="E1299" s="77" t="s">
        <v>560</v>
      </c>
      <c r="F1299" s="77" t="s">
        <v>361</v>
      </c>
      <c r="G1299" s="77" t="s">
        <v>561</v>
      </c>
      <c r="H1299" s="77" t="s">
        <v>3396</v>
      </c>
      <c r="I1299" s="77" t="s">
        <v>3397</v>
      </c>
      <c r="J1299" s="77" t="s">
        <v>369</v>
      </c>
      <c r="K1299" s="77">
        <f>VLOOKUP(A1299 &amp; " - " &amp; B1299, 'superadmin configuration'!A:C, 2, FALSE)</f>
        <v>500</v>
      </c>
    </row>
    <row r="1300" spans="1:11">
      <c r="A1300" s="77" t="s">
        <v>1335</v>
      </c>
      <c r="B1300" s="77" t="s">
        <v>115</v>
      </c>
      <c r="C1300" s="78">
        <v>45304.67083333333</v>
      </c>
      <c r="D1300" s="77">
        <v>300</v>
      </c>
      <c r="E1300" s="77" t="s">
        <v>560</v>
      </c>
      <c r="F1300" s="77" t="s">
        <v>361</v>
      </c>
      <c r="G1300" s="77" t="s">
        <v>561</v>
      </c>
      <c r="H1300" s="77" t="s">
        <v>3398</v>
      </c>
      <c r="I1300" s="77" t="s">
        <v>3399</v>
      </c>
      <c r="J1300" s="77" t="s">
        <v>369</v>
      </c>
      <c r="K1300" s="77">
        <f>VLOOKUP(A1300 &amp; " - " &amp; B1300, 'superadmin configuration'!A:C, 2, FALSE)</f>
        <v>500</v>
      </c>
    </row>
    <row r="1301" spans="1:11">
      <c r="A1301" s="77" t="s">
        <v>435</v>
      </c>
      <c r="B1301" s="77" t="s">
        <v>454</v>
      </c>
      <c r="C1301" s="78">
        <v>45304.459027777775</v>
      </c>
      <c r="D1301" s="77">
        <v>50</v>
      </c>
      <c r="E1301" s="77" t="s">
        <v>560</v>
      </c>
      <c r="F1301" s="77" t="s">
        <v>361</v>
      </c>
      <c r="G1301" s="77" t="s">
        <v>561</v>
      </c>
      <c r="H1301" s="77" t="s">
        <v>3400</v>
      </c>
      <c r="I1301" s="77" t="s">
        <v>3401</v>
      </c>
      <c r="J1301" s="77" t="s">
        <v>617</v>
      </c>
      <c r="K1301" s="77">
        <f>VLOOKUP(A1301 &amp; " - " &amp; B1301, 'superadmin configuration'!A:C, 2, FALSE)</f>
        <v>0</v>
      </c>
    </row>
    <row r="1302" spans="1:11">
      <c r="A1302" s="77" t="s">
        <v>559</v>
      </c>
      <c r="B1302" s="77" t="s">
        <v>206</v>
      </c>
      <c r="C1302" s="78">
        <v>45303.86041666667</v>
      </c>
      <c r="D1302" s="77">
        <v>300</v>
      </c>
      <c r="E1302" s="77" t="s">
        <v>560</v>
      </c>
      <c r="F1302" s="77" t="s">
        <v>361</v>
      </c>
      <c r="G1302" s="77" t="s">
        <v>561</v>
      </c>
      <c r="H1302" s="77" t="s">
        <v>3402</v>
      </c>
      <c r="I1302" s="77" t="s">
        <v>3403</v>
      </c>
      <c r="J1302" s="77" t="s">
        <v>369</v>
      </c>
      <c r="K1302" s="77">
        <f>VLOOKUP(A1302 &amp; " - " &amp; B1302, 'superadmin configuration'!A:C, 2, FALSE)</f>
        <v>500</v>
      </c>
    </row>
    <row r="1303" spans="1:11">
      <c r="A1303" s="77" t="s">
        <v>139</v>
      </c>
      <c r="B1303" s="77" t="s">
        <v>105</v>
      </c>
      <c r="C1303" s="78">
        <v>45303.59097222222</v>
      </c>
      <c r="D1303" s="77">
        <v>100</v>
      </c>
      <c r="E1303" s="77" t="s">
        <v>560</v>
      </c>
      <c r="F1303" s="77" t="s">
        <v>361</v>
      </c>
      <c r="G1303" s="77" t="s">
        <v>561</v>
      </c>
      <c r="H1303" s="77" t="s">
        <v>3404</v>
      </c>
      <c r="I1303" s="77" t="s">
        <v>3405</v>
      </c>
      <c r="J1303" s="77" t="s">
        <v>369</v>
      </c>
      <c r="K1303" s="77">
        <f>VLOOKUP(A1303 &amp; " - " &amp; B1303, 'superadmin configuration'!A:C, 2, FALSE)</f>
        <v>500</v>
      </c>
    </row>
    <row r="1304" spans="1:11">
      <c r="A1304" s="77" t="s">
        <v>559</v>
      </c>
      <c r="B1304" s="77" t="s">
        <v>246</v>
      </c>
      <c r="C1304" s="78">
        <v>45303.590277777781</v>
      </c>
      <c r="D1304" s="77">
        <v>200</v>
      </c>
      <c r="E1304" s="77" t="s">
        <v>560</v>
      </c>
      <c r="F1304" s="77" t="s">
        <v>361</v>
      </c>
      <c r="G1304" s="77" t="s">
        <v>561</v>
      </c>
      <c r="H1304" s="77" t="s">
        <v>3406</v>
      </c>
      <c r="I1304" s="77" t="s">
        <v>3407</v>
      </c>
      <c r="J1304" s="77" t="s">
        <v>3408</v>
      </c>
      <c r="K1304" s="77">
        <f>VLOOKUP(A1304 &amp; " - " &amp; B1304, 'superadmin configuration'!A:C, 2, FALSE)</f>
        <v>500</v>
      </c>
    </row>
    <row r="1305" spans="1:11">
      <c r="A1305" s="77" t="s">
        <v>559</v>
      </c>
      <c r="B1305" s="77" t="s">
        <v>258</v>
      </c>
      <c r="C1305" s="78">
        <v>45303.470833333333</v>
      </c>
      <c r="D1305" s="77">
        <v>50</v>
      </c>
      <c r="E1305" s="77" t="s">
        <v>560</v>
      </c>
      <c r="F1305" s="77" t="s">
        <v>361</v>
      </c>
      <c r="G1305" s="77" t="s">
        <v>561</v>
      </c>
      <c r="H1305" s="77" t="s">
        <v>3409</v>
      </c>
      <c r="I1305" s="77" t="s">
        <v>3410</v>
      </c>
      <c r="J1305" s="77" t="s">
        <v>3411</v>
      </c>
      <c r="K1305" s="77">
        <f>VLOOKUP(A1305 &amp; " - " &amp; B1305, 'superadmin configuration'!A:C, 2, FALSE)</f>
        <v>450</v>
      </c>
    </row>
    <row r="1306" spans="1:11">
      <c r="A1306" s="77" t="s">
        <v>559</v>
      </c>
      <c r="B1306" s="77" t="s">
        <v>246</v>
      </c>
      <c r="C1306" s="78">
        <v>45303.436111111114</v>
      </c>
      <c r="D1306" s="77">
        <v>50</v>
      </c>
      <c r="E1306" s="77" t="s">
        <v>560</v>
      </c>
      <c r="F1306" s="77" t="s">
        <v>361</v>
      </c>
      <c r="G1306" s="77" t="s">
        <v>561</v>
      </c>
      <c r="H1306" s="77" t="s">
        <v>3412</v>
      </c>
      <c r="I1306" s="77" t="s">
        <v>3413</v>
      </c>
      <c r="J1306" s="77" t="s">
        <v>369</v>
      </c>
      <c r="K1306" s="77">
        <f>VLOOKUP(A1306 &amp; " - " &amp; B1306, 'superadmin configuration'!A:C, 2, FALSE)</f>
        <v>500</v>
      </c>
    </row>
    <row r="1307" spans="1:11">
      <c r="A1307" s="77" t="s">
        <v>139</v>
      </c>
      <c r="B1307" s="77" t="s">
        <v>105</v>
      </c>
      <c r="C1307" s="78">
        <v>45302.556944444441</v>
      </c>
      <c r="D1307" s="77">
        <v>100</v>
      </c>
      <c r="E1307" s="77" t="s">
        <v>560</v>
      </c>
      <c r="F1307" s="77" t="s">
        <v>361</v>
      </c>
      <c r="G1307" s="77" t="s">
        <v>561</v>
      </c>
      <c r="H1307" s="77" t="s">
        <v>3414</v>
      </c>
      <c r="I1307" s="77" t="s">
        <v>3415</v>
      </c>
      <c r="J1307" s="77" t="s">
        <v>369</v>
      </c>
      <c r="K1307" s="77">
        <f>VLOOKUP(A1307 &amp; " - " &amp; B1307, 'superadmin configuration'!A:C, 2, FALSE)</f>
        <v>500</v>
      </c>
    </row>
    <row r="1308" spans="1:11">
      <c r="A1308" s="77" t="s">
        <v>559</v>
      </c>
      <c r="B1308" s="77" t="s">
        <v>189</v>
      </c>
      <c r="C1308" s="78">
        <v>45301.729166666664</v>
      </c>
      <c r="D1308" s="77">
        <v>1000</v>
      </c>
      <c r="E1308" s="77" t="s">
        <v>560</v>
      </c>
      <c r="F1308" s="77" t="s">
        <v>361</v>
      </c>
      <c r="G1308" s="77" t="s">
        <v>561</v>
      </c>
      <c r="H1308" s="77" t="s">
        <v>3416</v>
      </c>
      <c r="I1308" s="77" t="s">
        <v>3417</v>
      </c>
      <c r="J1308" s="77" t="s">
        <v>3418</v>
      </c>
      <c r="K1308" s="77">
        <f>VLOOKUP(A1308 &amp; " - " &amp; B1308, 'superadmin configuration'!A:C, 2, FALSE)</f>
        <v>500</v>
      </c>
    </row>
    <row r="1309" spans="1:11">
      <c r="A1309" s="77" t="s">
        <v>559</v>
      </c>
      <c r="B1309" s="77" t="s">
        <v>206</v>
      </c>
      <c r="C1309" s="78">
        <v>45301.515972222223</v>
      </c>
      <c r="D1309" s="77">
        <v>300</v>
      </c>
      <c r="E1309" s="77" t="s">
        <v>560</v>
      </c>
      <c r="F1309" s="77" t="s">
        <v>361</v>
      </c>
      <c r="G1309" s="77" t="s">
        <v>561</v>
      </c>
      <c r="H1309" s="77" t="s">
        <v>3419</v>
      </c>
      <c r="I1309" s="77" t="s">
        <v>3420</v>
      </c>
      <c r="J1309" s="77" t="s">
        <v>369</v>
      </c>
      <c r="K1309" s="77">
        <f>VLOOKUP(A1309 &amp; " - " &amp; B1309, 'superadmin configuration'!A:C, 2, FALSE)</f>
        <v>500</v>
      </c>
    </row>
    <row r="1310" spans="1:11">
      <c r="A1310" s="77" t="s">
        <v>559</v>
      </c>
      <c r="B1310" s="77" t="s">
        <v>26</v>
      </c>
      <c r="C1310" s="78">
        <v>45301.481944444444</v>
      </c>
      <c r="D1310" s="77">
        <v>500</v>
      </c>
      <c r="E1310" s="77" t="s">
        <v>560</v>
      </c>
      <c r="F1310" s="77" t="s">
        <v>361</v>
      </c>
      <c r="G1310" s="77" t="s">
        <v>561</v>
      </c>
      <c r="H1310" s="77" t="s">
        <v>3421</v>
      </c>
      <c r="I1310" s="77" t="s">
        <v>3422</v>
      </c>
      <c r="J1310" s="77" t="s">
        <v>369</v>
      </c>
      <c r="K1310" s="77">
        <f>VLOOKUP(A1310 &amp; " - " &amp; B1310, 'superadmin configuration'!A:C, 2, FALSE)</f>
        <v>500</v>
      </c>
    </row>
    <row r="1311" spans="1:11">
      <c r="A1311" s="77" t="s">
        <v>559</v>
      </c>
      <c r="B1311" s="77" t="s">
        <v>241</v>
      </c>
      <c r="C1311" s="78">
        <v>45301.097916666666</v>
      </c>
      <c r="D1311" s="77">
        <v>100</v>
      </c>
      <c r="E1311" s="77" t="s">
        <v>560</v>
      </c>
      <c r="F1311" s="77" t="s">
        <v>361</v>
      </c>
      <c r="G1311" s="77" t="s">
        <v>561</v>
      </c>
      <c r="H1311" s="77" t="s">
        <v>3423</v>
      </c>
      <c r="I1311" s="77" t="s">
        <v>3424</v>
      </c>
      <c r="J1311" s="77" t="s">
        <v>369</v>
      </c>
      <c r="K1311" s="77">
        <f>VLOOKUP(A1311 &amp; " - " &amp; B1311, 'superadmin configuration'!A:C, 2, FALSE)</f>
        <v>400</v>
      </c>
    </row>
    <row r="1312" spans="1:11">
      <c r="A1312" s="77" t="s">
        <v>559</v>
      </c>
      <c r="B1312" s="77" t="s">
        <v>246</v>
      </c>
      <c r="C1312" s="78">
        <v>45300.743750000001</v>
      </c>
      <c r="D1312" s="77">
        <v>500</v>
      </c>
      <c r="E1312" s="77" t="s">
        <v>560</v>
      </c>
      <c r="F1312" s="77" t="s">
        <v>361</v>
      </c>
      <c r="G1312" s="77" t="s">
        <v>561</v>
      </c>
      <c r="H1312" s="77" t="s">
        <v>3425</v>
      </c>
      <c r="I1312" s="77" t="s">
        <v>3426</v>
      </c>
      <c r="J1312" s="77" t="s">
        <v>369</v>
      </c>
      <c r="K1312" s="77">
        <f>VLOOKUP(A1312 &amp; " - " &amp; B1312, 'superadmin configuration'!A:C, 2, FALSE)</f>
        <v>500</v>
      </c>
    </row>
    <row r="1313" spans="1:11">
      <c r="A1313" s="77" t="s">
        <v>139</v>
      </c>
      <c r="B1313" s="77" t="s">
        <v>105</v>
      </c>
      <c r="C1313" s="78">
        <v>45298.520138888889</v>
      </c>
      <c r="D1313" s="77">
        <v>500</v>
      </c>
      <c r="E1313" s="77" t="s">
        <v>560</v>
      </c>
      <c r="F1313" s="77" t="s">
        <v>361</v>
      </c>
      <c r="G1313" s="77" t="s">
        <v>561</v>
      </c>
      <c r="H1313" s="77" t="s">
        <v>3427</v>
      </c>
      <c r="I1313" s="77" t="s">
        <v>3428</v>
      </c>
      <c r="J1313" s="77" t="s">
        <v>369</v>
      </c>
      <c r="K1313" s="77">
        <f>VLOOKUP(A1313 &amp; " - " &amp; B1313, 'superadmin configuration'!A:C, 2, FALSE)</f>
        <v>500</v>
      </c>
    </row>
    <row r="1314" spans="1:11">
      <c r="A1314" s="77" t="s">
        <v>559</v>
      </c>
      <c r="B1314" s="77" t="s">
        <v>206</v>
      </c>
      <c r="C1314" s="78">
        <v>45298.511111111111</v>
      </c>
      <c r="D1314" s="77">
        <v>500</v>
      </c>
      <c r="E1314" s="77" t="s">
        <v>560</v>
      </c>
      <c r="F1314" s="77" t="s">
        <v>361</v>
      </c>
      <c r="G1314" s="77" t="s">
        <v>561</v>
      </c>
      <c r="H1314" s="77" t="s">
        <v>3429</v>
      </c>
      <c r="I1314" s="77" t="s">
        <v>3430</v>
      </c>
      <c r="J1314" s="77" t="s">
        <v>369</v>
      </c>
      <c r="K1314" s="77">
        <f>VLOOKUP(A1314 &amp; " - " &amp; B1314, 'superadmin configuration'!A:C, 2, FALSE)</f>
        <v>500</v>
      </c>
    </row>
    <row r="1315" spans="1:11">
      <c r="A1315" s="77" t="s">
        <v>559</v>
      </c>
      <c r="B1315" s="77" t="s">
        <v>331</v>
      </c>
      <c r="C1315" s="78">
        <v>45298.510416666664</v>
      </c>
      <c r="D1315" s="77">
        <v>500</v>
      </c>
      <c r="E1315" s="77" t="s">
        <v>560</v>
      </c>
      <c r="F1315" s="77" t="s">
        <v>361</v>
      </c>
      <c r="G1315" s="77" t="s">
        <v>614</v>
      </c>
      <c r="H1315" s="77" t="s">
        <v>3431</v>
      </c>
      <c r="I1315" s="77" t="s">
        <v>2121</v>
      </c>
      <c r="J1315" s="77" t="s">
        <v>369</v>
      </c>
      <c r="K1315" s="77">
        <f>VLOOKUP(A1315 &amp; " - " &amp; B1315, 'superadmin configuration'!A:C, 2, FALSE)</f>
        <v>300</v>
      </c>
    </row>
    <row r="1316" spans="1:11">
      <c r="A1316" s="77" t="s">
        <v>559</v>
      </c>
      <c r="B1316" s="77" t="s">
        <v>328</v>
      </c>
      <c r="C1316" s="78">
        <v>45297.743055555555</v>
      </c>
      <c r="D1316" s="77">
        <v>300</v>
      </c>
      <c r="E1316" s="77" t="s">
        <v>560</v>
      </c>
      <c r="F1316" s="77" t="s">
        <v>361</v>
      </c>
      <c r="G1316" s="77" t="s">
        <v>561</v>
      </c>
      <c r="H1316" s="77" t="s">
        <v>3432</v>
      </c>
      <c r="I1316" s="77" t="s">
        <v>3433</v>
      </c>
      <c r="J1316" s="77" t="s">
        <v>1466</v>
      </c>
      <c r="K1316" s="77">
        <f>VLOOKUP(A1316 &amp; " - " &amp; B1316, 'superadmin configuration'!A:C, 2, FALSE)</f>
        <v>650</v>
      </c>
    </row>
    <row r="1317" spans="1:11">
      <c r="A1317" s="77">
        <v>23.5</v>
      </c>
      <c r="B1317" s="77" t="s">
        <v>3434</v>
      </c>
      <c r="C1317" s="78">
        <v>45297.699305555558</v>
      </c>
      <c r="D1317" s="77">
        <v>500</v>
      </c>
      <c r="E1317" s="77" t="s">
        <v>560</v>
      </c>
      <c r="F1317" s="77" t="s">
        <v>361</v>
      </c>
      <c r="G1317" s="77" t="s">
        <v>561</v>
      </c>
      <c r="H1317" s="77" t="s">
        <v>3435</v>
      </c>
      <c r="I1317" s="77" t="s">
        <v>3436</v>
      </c>
      <c r="J1317" s="77" t="s">
        <v>3437</v>
      </c>
      <c r="K1317" s="77">
        <v>500</v>
      </c>
    </row>
    <row r="1318" spans="1:11">
      <c r="A1318" s="77">
        <v>23.5</v>
      </c>
      <c r="B1318" s="77" t="s">
        <v>3434</v>
      </c>
      <c r="C1318" s="78">
        <v>45297.675000000003</v>
      </c>
      <c r="D1318" s="77">
        <v>500</v>
      </c>
      <c r="E1318" s="77" t="s">
        <v>560</v>
      </c>
      <c r="F1318" s="77" t="s">
        <v>361</v>
      </c>
      <c r="G1318" s="77" t="s">
        <v>561</v>
      </c>
      <c r="H1318" s="77" t="s">
        <v>3438</v>
      </c>
      <c r="I1318" s="77" t="s">
        <v>3439</v>
      </c>
      <c r="J1318" s="77" t="s">
        <v>369</v>
      </c>
      <c r="K1318" s="77">
        <v>500</v>
      </c>
    </row>
    <row r="1319" spans="1:11">
      <c r="A1319" s="77" t="s">
        <v>559</v>
      </c>
      <c r="B1319" s="77" t="s">
        <v>343</v>
      </c>
      <c r="C1319" s="78">
        <v>45294.772916666669</v>
      </c>
      <c r="D1319" s="77">
        <v>300</v>
      </c>
      <c r="E1319" s="77" t="s">
        <v>560</v>
      </c>
      <c r="F1319" s="77" t="s">
        <v>361</v>
      </c>
      <c r="G1319" s="77" t="s">
        <v>561</v>
      </c>
      <c r="H1319" s="77" t="s">
        <v>3440</v>
      </c>
      <c r="I1319" s="77" t="s">
        <v>3441</v>
      </c>
      <c r="J1319" s="77" t="s">
        <v>369</v>
      </c>
      <c r="K1319" s="77">
        <f>VLOOKUP(A1319 &amp; " - " &amp; B1319, 'superadmin configuration'!A:C, 2, FALSE)</f>
        <v>850</v>
      </c>
    </row>
    <row r="1320" spans="1:11">
      <c r="A1320" s="77" t="s">
        <v>559</v>
      </c>
      <c r="B1320" s="77" t="s">
        <v>46</v>
      </c>
      <c r="C1320" s="78">
        <v>45294.488888888889</v>
      </c>
      <c r="D1320" s="77">
        <v>500</v>
      </c>
      <c r="E1320" s="77" t="s">
        <v>560</v>
      </c>
      <c r="F1320" s="77" t="s">
        <v>361</v>
      </c>
      <c r="G1320" s="77" t="s">
        <v>614</v>
      </c>
      <c r="H1320" s="77" t="s">
        <v>3442</v>
      </c>
      <c r="I1320" s="77" t="s">
        <v>616</v>
      </c>
      <c r="J1320" s="77" t="s">
        <v>1466</v>
      </c>
      <c r="K1320" s="77">
        <f>VLOOKUP(A1320 &amp; " - " &amp; B1320, 'superadmin configuration'!A:C, 2, FALSE)</f>
        <v>500</v>
      </c>
    </row>
    <row r="1321" spans="1:11">
      <c r="A1321" s="77" t="s">
        <v>559</v>
      </c>
      <c r="B1321" s="77" t="s">
        <v>246</v>
      </c>
      <c r="C1321" s="78">
        <v>45293.566666666666</v>
      </c>
      <c r="D1321" s="77">
        <v>1000</v>
      </c>
      <c r="E1321" s="77" t="s">
        <v>560</v>
      </c>
      <c r="F1321" s="77" t="s">
        <v>361</v>
      </c>
      <c r="G1321" s="77" t="s">
        <v>561</v>
      </c>
      <c r="H1321" s="77" t="s">
        <v>3443</v>
      </c>
      <c r="I1321" s="77" t="s">
        <v>3444</v>
      </c>
      <c r="J1321" s="77" t="s">
        <v>369</v>
      </c>
      <c r="K1321" s="77">
        <f>VLOOKUP(A1321 &amp; " - " &amp; B1321, 'superadmin configuration'!A:C, 2, FALSE)</f>
        <v>500</v>
      </c>
    </row>
    <row r="1322" spans="1:11">
      <c r="A1322" s="77" t="s">
        <v>559</v>
      </c>
      <c r="B1322" s="77" t="s">
        <v>246</v>
      </c>
      <c r="C1322" s="78">
        <v>45290.634027777778</v>
      </c>
      <c r="D1322" s="77">
        <v>500</v>
      </c>
      <c r="E1322" s="77" t="s">
        <v>560</v>
      </c>
      <c r="F1322" s="77" t="s">
        <v>361</v>
      </c>
      <c r="G1322" s="77" t="s">
        <v>561</v>
      </c>
      <c r="H1322" s="77" t="s">
        <v>3445</v>
      </c>
      <c r="I1322" s="77" t="s">
        <v>3446</v>
      </c>
      <c r="J1322" s="77" t="s">
        <v>369</v>
      </c>
      <c r="K1322" s="77">
        <f>VLOOKUP(A1322 &amp; " - " &amp; B1322, 'superadmin configuration'!A:C, 2, FALSE)</f>
        <v>500</v>
      </c>
    </row>
    <row r="1323" spans="1:11">
      <c r="A1323" s="77" t="s">
        <v>559</v>
      </c>
      <c r="B1323" s="77" t="s">
        <v>343</v>
      </c>
      <c r="C1323" s="78">
        <v>45290.623611111114</v>
      </c>
      <c r="D1323" s="77">
        <v>100</v>
      </c>
      <c r="E1323" s="77" t="s">
        <v>560</v>
      </c>
      <c r="F1323" s="77" t="s">
        <v>361</v>
      </c>
      <c r="G1323" s="77" t="s">
        <v>561</v>
      </c>
      <c r="H1323" s="77" t="s">
        <v>3447</v>
      </c>
      <c r="I1323" s="77" t="s">
        <v>3448</v>
      </c>
      <c r="J1323" s="77" t="s">
        <v>369</v>
      </c>
      <c r="K1323" s="77">
        <f>VLOOKUP(A1323 &amp; " - " &amp; B1323, 'superadmin configuration'!A:C, 2, FALSE)</f>
        <v>850</v>
      </c>
    </row>
    <row r="1324" spans="1:11">
      <c r="A1324" s="77" t="s">
        <v>559</v>
      </c>
      <c r="B1324" s="77" t="s">
        <v>41</v>
      </c>
      <c r="C1324" s="78">
        <v>45290.577777777777</v>
      </c>
      <c r="D1324" s="77">
        <v>300</v>
      </c>
      <c r="E1324" s="77" t="s">
        <v>560</v>
      </c>
      <c r="F1324" s="77" t="s">
        <v>361</v>
      </c>
      <c r="G1324" s="77" t="s">
        <v>561</v>
      </c>
      <c r="H1324" s="77" t="s">
        <v>3449</v>
      </c>
      <c r="I1324" s="77" t="s">
        <v>3450</v>
      </c>
      <c r="J1324" s="77" t="s">
        <v>3451</v>
      </c>
      <c r="K1324" s="77">
        <f>VLOOKUP(A1324 &amp; " - " &amp; B1324, 'superadmin configuration'!A:C, 2, FALSE)</f>
        <v>300</v>
      </c>
    </row>
    <row r="1325" spans="1:11">
      <c r="A1325" s="77" t="s">
        <v>559</v>
      </c>
      <c r="B1325" s="77" t="s">
        <v>343</v>
      </c>
      <c r="C1325" s="78">
        <v>45290.527083333334</v>
      </c>
      <c r="D1325" s="77">
        <v>300</v>
      </c>
      <c r="E1325" s="77" t="s">
        <v>560</v>
      </c>
      <c r="F1325" s="77" t="s">
        <v>361</v>
      </c>
      <c r="G1325" s="77" t="s">
        <v>561</v>
      </c>
      <c r="H1325" s="77" t="s">
        <v>3452</v>
      </c>
      <c r="I1325" s="77" t="s">
        <v>3453</v>
      </c>
      <c r="J1325" s="77" t="s">
        <v>3454</v>
      </c>
      <c r="K1325" s="77">
        <f>VLOOKUP(A1325 &amp; " - " &amp; B1325, 'superadmin configuration'!A:C, 2, FALSE)</f>
        <v>850</v>
      </c>
    </row>
    <row r="1326" spans="1:11">
      <c r="A1326" s="77" t="s">
        <v>559</v>
      </c>
      <c r="B1326" s="77" t="s">
        <v>343</v>
      </c>
      <c r="C1326" s="78">
        <v>45290.521527777775</v>
      </c>
      <c r="D1326" s="77">
        <v>500</v>
      </c>
      <c r="E1326" s="77" t="s">
        <v>560</v>
      </c>
      <c r="F1326" s="77" t="s">
        <v>361</v>
      </c>
      <c r="G1326" s="77" t="s">
        <v>561</v>
      </c>
      <c r="H1326" s="77" t="s">
        <v>3455</v>
      </c>
      <c r="I1326" s="77" t="s">
        <v>3456</v>
      </c>
      <c r="J1326" s="77" t="s">
        <v>3457</v>
      </c>
      <c r="K1326" s="77">
        <f>VLOOKUP(A1326 &amp; " - " &amp; B1326, 'superadmin configuration'!A:C, 2, FALSE)</f>
        <v>850</v>
      </c>
    </row>
    <row r="1327" spans="1:11">
      <c r="A1327" s="77" t="s">
        <v>559</v>
      </c>
      <c r="B1327" s="77" t="s">
        <v>184</v>
      </c>
      <c r="C1327" s="78">
        <v>45290.421527777777</v>
      </c>
      <c r="D1327" s="77">
        <v>100</v>
      </c>
      <c r="E1327" s="77" t="s">
        <v>560</v>
      </c>
      <c r="F1327" s="77" t="s">
        <v>361</v>
      </c>
      <c r="G1327" s="77" t="s">
        <v>561</v>
      </c>
      <c r="H1327" s="77" t="s">
        <v>3458</v>
      </c>
      <c r="I1327" s="77" t="s">
        <v>3459</v>
      </c>
      <c r="J1327" s="77" t="s">
        <v>3460</v>
      </c>
      <c r="K1327" s="77">
        <f>VLOOKUP(A1327 &amp; " - " &amp; B1327, 'superadmin configuration'!A:C, 2, FALSE)</f>
        <v>420</v>
      </c>
    </row>
    <row r="1328" spans="1:11">
      <c r="A1328" s="77" t="s">
        <v>559</v>
      </c>
      <c r="B1328" s="77" t="s">
        <v>164</v>
      </c>
      <c r="C1328" s="78">
        <v>45290.408333333333</v>
      </c>
      <c r="D1328" s="77">
        <v>500</v>
      </c>
      <c r="E1328" s="77" t="s">
        <v>560</v>
      </c>
      <c r="F1328" s="77" t="s">
        <v>361</v>
      </c>
      <c r="G1328" s="77" t="s">
        <v>561</v>
      </c>
      <c r="H1328" s="77" t="s">
        <v>3461</v>
      </c>
      <c r="I1328" s="77" t="s">
        <v>3462</v>
      </c>
      <c r="J1328" s="77" t="s">
        <v>3463</v>
      </c>
      <c r="K1328" s="77">
        <f>VLOOKUP(A1328 &amp; " - " &amp; B1328, 'superadmin configuration'!A:C, 2, FALSE)</f>
        <v>500</v>
      </c>
    </row>
    <row r="1329" spans="1:11">
      <c r="A1329" s="77" t="s">
        <v>559</v>
      </c>
      <c r="B1329" s="77" t="s">
        <v>231</v>
      </c>
      <c r="C1329" s="78">
        <v>45289.513194444444</v>
      </c>
      <c r="D1329" s="77">
        <v>100</v>
      </c>
      <c r="E1329" s="77" t="s">
        <v>560</v>
      </c>
      <c r="F1329" s="77" t="s">
        <v>361</v>
      </c>
      <c r="G1329" s="77" t="s">
        <v>614</v>
      </c>
      <c r="H1329" s="77" t="s">
        <v>3464</v>
      </c>
      <c r="I1329" s="77" t="s">
        <v>616</v>
      </c>
      <c r="J1329" s="77" t="s">
        <v>3465</v>
      </c>
      <c r="K1329" s="77">
        <f>VLOOKUP(A1329 &amp; " - " &amp; B1329, 'superadmin configuration'!A:C, 2, FALSE)</f>
        <v>500</v>
      </c>
    </row>
    <row r="1330" spans="1:11">
      <c r="A1330" s="77" t="s">
        <v>559</v>
      </c>
      <c r="B1330" s="77" t="s">
        <v>26</v>
      </c>
      <c r="C1330" s="78">
        <v>45287.907638888886</v>
      </c>
      <c r="D1330" s="77">
        <v>500</v>
      </c>
      <c r="E1330" s="77" t="s">
        <v>560</v>
      </c>
      <c r="F1330" s="77" t="s">
        <v>361</v>
      </c>
      <c r="G1330" s="77" t="s">
        <v>561</v>
      </c>
      <c r="H1330" s="77" t="s">
        <v>3466</v>
      </c>
      <c r="I1330" s="77" t="s">
        <v>3467</v>
      </c>
      <c r="J1330" s="77" t="s">
        <v>3468</v>
      </c>
      <c r="K1330" s="77">
        <f>VLOOKUP(A1330 &amp; " - " &amp; B1330, 'superadmin configuration'!A:C, 2, FALSE)</f>
        <v>500</v>
      </c>
    </row>
    <row r="1331" spans="1:11">
      <c r="A1331" s="77" t="s">
        <v>559</v>
      </c>
      <c r="B1331" s="77" t="s">
        <v>246</v>
      </c>
      <c r="C1331" s="78">
        <v>45287.670138888891</v>
      </c>
      <c r="D1331" s="77">
        <v>500</v>
      </c>
      <c r="E1331" s="77" t="s">
        <v>560</v>
      </c>
      <c r="F1331" s="77" t="s">
        <v>361</v>
      </c>
      <c r="G1331" s="77" t="s">
        <v>561</v>
      </c>
      <c r="H1331" s="77" t="s">
        <v>3469</v>
      </c>
      <c r="I1331" s="77" t="s">
        <v>3470</v>
      </c>
      <c r="J1331" s="77" t="s">
        <v>3471</v>
      </c>
      <c r="K1331" s="77">
        <f>VLOOKUP(A1331 &amp; " - " &amp; B1331, 'superadmin configuration'!A:C, 2, FALSE)</f>
        <v>500</v>
      </c>
    </row>
    <row r="1332" spans="1:11">
      <c r="A1332" s="77" t="s">
        <v>559</v>
      </c>
      <c r="B1332" s="77" t="s">
        <v>246</v>
      </c>
      <c r="C1332" s="78">
        <v>45287.664583333331</v>
      </c>
      <c r="D1332" s="77">
        <v>500</v>
      </c>
      <c r="E1332" s="77" t="s">
        <v>560</v>
      </c>
      <c r="F1332" s="77" t="s">
        <v>361</v>
      </c>
      <c r="G1332" s="77" t="s">
        <v>561</v>
      </c>
      <c r="H1332" s="77" t="s">
        <v>3472</v>
      </c>
      <c r="I1332" s="77" t="s">
        <v>3473</v>
      </c>
      <c r="J1332" s="77" t="s">
        <v>369</v>
      </c>
      <c r="K1332" s="77">
        <f>VLOOKUP(A1332 &amp; " - " &amp; B1332, 'superadmin configuration'!A:C, 2, FALSE)</f>
        <v>500</v>
      </c>
    </row>
    <row r="1333" spans="1:11">
      <c r="A1333" s="77" t="s">
        <v>559</v>
      </c>
      <c r="B1333" s="77" t="s">
        <v>189</v>
      </c>
      <c r="C1333" s="78">
        <v>45286.697916666664</v>
      </c>
      <c r="D1333" s="77">
        <v>300</v>
      </c>
      <c r="E1333" s="77" t="s">
        <v>560</v>
      </c>
      <c r="F1333" s="77" t="s">
        <v>361</v>
      </c>
      <c r="G1333" s="77" t="s">
        <v>561</v>
      </c>
      <c r="H1333" s="77" t="s">
        <v>3474</v>
      </c>
      <c r="I1333" s="77" t="s">
        <v>3475</v>
      </c>
      <c r="J1333" s="77" t="s">
        <v>369</v>
      </c>
      <c r="K1333" s="77">
        <f>VLOOKUP(A1333 &amp; " - " &amp; B1333, 'superadmin configuration'!A:C, 2, FALSE)</f>
        <v>500</v>
      </c>
    </row>
    <row r="1334" spans="1:11">
      <c r="A1334" s="77" t="s">
        <v>559</v>
      </c>
      <c r="B1334" s="77" t="s">
        <v>189</v>
      </c>
      <c r="C1334" s="78">
        <v>45286.697222222225</v>
      </c>
      <c r="D1334" s="77">
        <v>300</v>
      </c>
      <c r="E1334" s="77" t="s">
        <v>560</v>
      </c>
      <c r="F1334" s="77" t="s">
        <v>361</v>
      </c>
      <c r="G1334" s="77" t="s">
        <v>561</v>
      </c>
      <c r="H1334" s="77" t="s">
        <v>3476</v>
      </c>
      <c r="I1334" s="77" t="s">
        <v>3477</v>
      </c>
      <c r="J1334" s="77" t="s">
        <v>369</v>
      </c>
      <c r="K1334" s="77">
        <f>VLOOKUP(A1334 &amp; " - " &amp; B1334, 'superadmin configuration'!A:C, 2, FALSE)</f>
        <v>500</v>
      </c>
    </row>
    <row r="1335" spans="1:11">
      <c r="A1335" s="77" t="s">
        <v>559</v>
      </c>
      <c r="B1335" s="77" t="s">
        <v>189</v>
      </c>
      <c r="C1335" s="78">
        <v>45285.569444444445</v>
      </c>
      <c r="D1335" s="77">
        <v>300</v>
      </c>
      <c r="E1335" s="77" t="s">
        <v>560</v>
      </c>
      <c r="F1335" s="77" t="s">
        <v>361</v>
      </c>
      <c r="G1335" s="77" t="s">
        <v>561</v>
      </c>
      <c r="H1335" s="77" t="s">
        <v>3478</v>
      </c>
      <c r="I1335" s="77" t="s">
        <v>3479</v>
      </c>
      <c r="J1335" s="77" t="s">
        <v>369</v>
      </c>
      <c r="K1335" s="77">
        <f>VLOOKUP(A1335 &amp; " - " &amp; B1335, 'superadmin configuration'!A:C, 2, FALSE)</f>
        <v>500</v>
      </c>
    </row>
    <row r="1336" spans="1:11">
      <c r="A1336" s="77" t="s">
        <v>559</v>
      </c>
      <c r="B1336" s="77" t="s">
        <v>72</v>
      </c>
      <c r="C1336" s="78">
        <v>45283.750694444447</v>
      </c>
      <c r="D1336" s="77">
        <v>1000</v>
      </c>
      <c r="E1336" s="77" t="s">
        <v>560</v>
      </c>
      <c r="F1336" s="77" t="s">
        <v>361</v>
      </c>
      <c r="G1336" s="77" t="s">
        <v>561</v>
      </c>
      <c r="H1336" s="77" t="s">
        <v>3480</v>
      </c>
      <c r="I1336" s="77" t="s">
        <v>3481</v>
      </c>
      <c r="J1336" s="77" t="s">
        <v>3482</v>
      </c>
      <c r="K1336" s="77">
        <f>VLOOKUP(A1336 &amp; " - " &amp; B1336, 'superadmin configuration'!A:C, 2, FALSE)</f>
        <v>555.5</v>
      </c>
    </row>
    <row r="1337" spans="1:11">
      <c r="A1337" s="77" t="s">
        <v>402</v>
      </c>
      <c r="B1337" s="77" t="s">
        <v>406</v>
      </c>
      <c r="C1337" s="78">
        <v>45283.566666666666</v>
      </c>
      <c r="D1337" s="77">
        <v>1500</v>
      </c>
      <c r="E1337" s="77" t="s">
        <v>560</v>
      </c>
      <c r="F1337" s="77" t="s">
        <v>361</v>
      </c>
      <c r="G1337" s="77" t="s">
        <v>561</v>
      </c>
      <c r="H1337" s="77" t="s">
        <v>3483</v>
      </c>
      <c r="I1337" s="77" t="s">
        <v>3484</v>
      </c>
      <c r="J1337" s="77" t="s">
        <v>369</v>
      </c>
      <c r="K1337" s="77">
        <f>VLOOKUP(A1337 &amp; " - " &amp; B1337, 'superadmin configuration'!A:C, 2, FALSE)</f>
        <v>1500</v>
      </c>
    </row>
    <row r="1338" spans="1:11">
      <c r="A1338" s="77" t="s">
        <v>559</v>
      </c>
      <c r="B1338" s="77" t="s">
        <v>218</v>
      </c>
      <c r="C1338" s="78">
        <v>45282.662499999999</v>
      </c>
      <c r="D1338" s="77">
        <v>20</v>
      </c>
      <c r="E1338" s="77" t="s">
        <v>560</v>
      </c>
      <c r="F1338" s="77" t="s">
        <v>361</v>
      </c>
      <c r="G1338" s="77" t="s">
        <v>561</v>
      </c>
      <c r="H1338" s="77" t="s">
        <v>3485</v>
      </c>
      <c r="I1338" s="77" t="s">
        <v>3486</v>
      </c>
      <c r="J1338" s="77" t="s">
        <v>3487</v>
      </c>
      <c r="K1338" s="77">
        <f>VLOOKUP(A1338 &amp; " - " &amp; B1338, 'superadmin configuration'!A:C, 2, FALSE)</f>
        <v>300</v>
      </c>
    </row>
    <row r="1339" spans="1:11">
      <c r="A1339" s="77" t="s">
        <v>559</v>
      </c>
      <c r="B1339" s="77" t="s">
        <v>218</v>
      </c>
      <c r="C1339" s="78">
        <v>45282.661805555559</v>
      </c>
      <c r="D1339" s="77">
        <v>15</v>
      </c>
      <c r="E1339" s="77" t="s">
        <v>560</v>
      </c>
      <c r="F1339" s="77" t="s">
        <v>361</v>
      </c>
      <c r="G1339" s="77" t="s">
        <v>561</v>
      </c>
      <c r="H1339" s="77" t="s">
        <v>3488</v>
      </c>
      <c r="I1339" s="77" t="s">
        <v>3489</v>
      </c>
      <c r="J1339" s="77" t="s">
        <v>3490</v>
      </c>
      <c r="K1339" s="77">
        <f>VLOOKUP(A1339 &amp; " - " &amp; B1339, 'superadmin configuration'!A:C, 2, FALSE)</f>
        <v>300</v>
      </c>
    </row>
    <row r="1340" spans="1:11">
      <c r="A1340" s="77" t="s">
        <v>559</v>
      </c>
      <c r="B1340" s="77" t="s">
        <v>218</v>
      </c>
      <c r="C1340" s="78">
        <v>45282.661111111112</v>
      </c>
      <c r="D1340" s="77">
        <v>10</v>
      </c>
      <c r="E1340" s="77" t="s">
        <v>560</v>
      </c>
      <c r="F1340" s="77" t="s">
        <v>361</v>
      </c>
      <c r="G1340" s="77" t="s">
        <v>561</v>
      </c>
      <c r="H1340" s="77" t="s">
        <v>3491</v>
      </c>
      <c r="I1340" s="77" t="s">
        <v>3492</v>
      </c>
      <c r="J1340" s="77" t="s">
        <v>3493</v>
      </c>
      <c r="K1340" s="77">
        <f>VLOOKUP(A1340 &amp; " - " &amp; B1340, 'superadmin configuration'!A:C, 2, FALSE)</f>
        <v>300</v>
      </c>
    </row>
    <row r="1341" spans="1:11">
      <c r="A1341" s="77" t="s">
        <v>559</v>
      </c>
      <c r="B1341" s="77" t="s">
        <v>206</v>
      </c>
      <c r="C1341" s="78">
        <v>45281.724999999999</v>
      </c>
      <c r="D1341" s="77">
        <v>500</v>
      </c>
      <c r="E1341" s="77" t="s">
        <v>560</v>
      </c>
      <c r="F1341" s="77" t="s">
        <v>361</v>
      </c>
      <c r="G1341" s="77" t="s">
        <v>561</v>
      </c>
      <c r="H1341" s="77" t="s">
        <v>3494</v>
      </c>
      <c r="I1341" s="77" t="s">
        <v>3495</v>
      </c>
      <c r="J1341" s="77" t="s">
        <v>369</v>
      </c>
      <c r="K1341" s="77">
        <f>VLOOKUP(A1341 &amp; " - " &amp; B1341, 'superadmin configuration'!A:C, 2, FALSE)</f>
        <v>500</v>
      </c>
    </row>
    <row r="1342" spans="1:11">
      <c r="A1342" s="77" t="s">
        <v>559</v>
      </c>
      <c r="B1342" s="77" t="s">
        <v>331</v>
      </c>
      <c r="C1342" s="78">
        <v>45281.723611111112</v>
      </c>
      <c r="D1342" s="77">
        <v>1000</v>
      </c>
      <c r="E1342" s="77" t="s">
        <v>560</v>
      </c>
      <c r="F1342" s="77" t="s">
        <v>361</v>
      </c>
      <c r="G1342" s="77" t="s">
        <v>614</v>
      </c>
      <c r="H1342" s="77" t="s">
        <v>3496</v>
      </c>
      <c r="I1342" s="77" t="s">
        <v>2121</v>
      </c>
      <c r="J1342" s="77" t="s">
        <v>369</v>
      </c>
      <c r="K1342" s="77">
        <f>VLOOKUP(A1342 &amp; " - " &amp; B1342, 'superadmin configuration'!A:C, 2, FALSE)</f>
        <v>300</v>
      </c>
    </row>
    <row r="1343" spans="1:11">
      <c r="A1343" s="77" t="s">
        <v>559</v>
      </c>
      <c r="B1343" s="77" t="s">
        <v>206</v>
      </c>
      <c r="C1343" s="78">
        <v>45281.693749999999</v>
      </c>
      <c r="D1343" s="77">
        <v>300</v>
      </c>
      <c r="E1343" s="77" t="s">
        <v>560</v>
      </c>
      <c r="F1343" s="77" t="s">
        <v>361</v>
      </c>
      <c r="G1343" s="77" t="s">
        <v>561</v>
      </c>
      <c r="H1343" s="77" t="s">
        <v>3497</v>
      </c>
      <c r="I1343" s="77" t="s">
        <v>3498</v>
      </c>
      <c r="J1343" s="77" t="s">
        <v>369</v>
      </c>
      <c r="K1343" s="77">
        <f>VLOOKUP(A1343 &amp; " - " &amp; B1343, 'superadmin configuration'!A:C, 2, FALSE)</f>
        <v>500</v>
      </c>
    </row>
    <row r="1344" spans="1:11">
      <c r="A1344" s="77" t="s">
        <v>559</v>
      </c>
      <c r="B1344" s="77" t="s">
        <v>331</v>
      </c>
      <c r="C1344" s="78">
        <v>45281.674305555556</v>
      </c>
      <c r="D1344" s="77">
        <v>500</v>
      </c>
      <c r="E1344" s="77" t="s">
        <v>560</v>
      </c>
      <c r="F1344" s="77" t="s">
        <v>361</v>
      </c>
      <c r="G1344" s="77" t="s">
        <v>614</v>
      </c>
      <c r="H1344" s="77" t="s">
        <v>3499</v>
      </c>
      <c r="I1344" s="77" t="s">
        <v>2121</v>
      </c>
      <c r="J1344" s="77" t="s">
        <v>369</v>
      </c>
      <c r="K1344" s="77">
        <f>VLOOKUP(A1344 &amp; " - " &amp; B1344, 'superadmin configuration'!A:C, 2, FALSE)</f>
        <v>300</v>
      </c>
    </row>
    <row r="1345" spans="1:11">
      <c r="A1345" s="77" t="s">
        <v>559</v>
      </c>
      <c r="B1345" s="77" t="s">
        <v>369</v>
      </c>
      <c r="C1345" s="78">
        <v>45281.533333333333</v>
      </c>
      <c r="D1345" s="77">
        <v>500</v>
      </c>
      <c r="E1345" s="77" t="s">
        <v>560</v>
      </c>
      <c r="F1345" s="77" t="s">
        <v>361</v>
      </c>
      <c r="G1345" s="77" t="s">
        <v>561</v>
      </c>
      <c r="H1345" s="77" t="s">
        <v>3500</v>
      </c>
      <c r="I1345" s="77" t="s">
        <v>3501</v>
      </c>
      <c r="J1345" s="77" t="s">
        <v>3502</v>
      </c>
      <c r="K1345" s="77">
        <f>VLOOKUP(A1345 &amp; " - " &amp; B1345, 'superadmin configuration'!A:C, 2, FALSE)</f>
        <v>400</v>
      </c>
    </row>
    <row r="1346" spans="1:11">
      <c r="A1346" s="77" t="s">
        <v>369</v>
      </c>
      <c r="B1346" s="77" t="s">
        <v>369</v>
      </c>
      <c r="C1346" s="78">
        <v>45280.783333333333</v>
      </c>
      <c r="D1346" s="77">
        <v>100</v>
      </c>
      <c r="E1346" s="77" t="s">
        <v>560</v>
      </c>
      <c r="F1346" s="77" t="s">
        <v>361</v>
      </c>
      <c r="G1346" s="77" t="s">
        <v>561</v>
      </c>
      <c r="H1346" s="77" t="s">
        <v>3503</v>
      </c>
      <c r="I1346" s="77" t="s">
        <v>3504</v>
      </c>
      <c r="J1346" s="77" t="s">
        <v>369</v>
      </c>
      <c r="K1346" s="77">
        <f>VLOOKUP(A1346 &amp; " - " &amp; B1346, 'superadmin configuration'!A:C, 2, FALSE)</f>
        <v>300</v>
      </c>
    </row>
    <row r="1347" spans="1:11">
      <c r="A1347" s="77" t="s">
        <v>559</v>
      </c>
      <c r="B1347" s="77" t="s">
        <v>369</v>
      </c>
      <c r="C1347" s="78">
        <v>45280.68472222222</v>
      </c>
      <c r="D1347" s="77">
        <v>300</v>
      </c>
      <c r="E1347" s="77" t="s">
        <v>560</v>
      </c>
      <c r="F1347" s="77" t="s">
        <v>361</v>
      </c>
      <c r="G1347" s="77" t="s">
        <v>561</v>
      </c>
      <c r="H1347" s="77" t="s">
        <v>3505</v>
      </c>
      <c r="I1347" s="77" t="s">
        <v>3506</v>
      </c>
      <c r="J1347" s="77" t="s">
        <v>3507</v>
      </c>
      <c r="K1347" s="77">
        <f>VLOOKUP(A1347 &amp; " - " &amp; B1347, 'superadmin configuration'!A:C, 2, FALSE)</f>
        <v>400</v>
      </c>
    </row>
    <row r="1348" spans="1:11">
      <c r="A1348" s="77" t="s">
        <v>559</v>
      </c>
      <c r="B1348" s="77" t="s">
        <v>246</v>
      </c>
      <c r="C1348" s="78">
        <v>45280.509722222225</v>
      </c>
      <c r="D1348" s="77">
        <v>500</v>
      </c>
      <c r="E1348" s="77" t="s">
        <v>560</v>
      </c>
      <c r="F1348" s="77" t="s">
        <v>361</v>
      </c>
      <c r="G1348" s="77" t="s">
        <v>561</v>
      </c>
      <c r="H1348" s="77" t="s">
        <v>3508</v>
      </c>
      <c r="I1348" s="77" t="s">
        <v>3509</v>
      </c>
      <c r="J1348" s="77" t="s">
        <v>369</v>
      </c>
      <c r="K1348" s="77">
        <f>VLOOKUP(A1348 &amp; " - " &amp; B1348, 'superadmin configuration'!A:C, 2, FALSE)</f>
        <v>500</v>
      </c>
    </row>
    <row r="1349" spans="1:11">
      <c r="A1349" s="77" t="s">
        <v>559</v>
      </c>
      <c r="B1349" s="77" t="s">
        <v>3510</v>
      </c>
      <c r="C1349" s="78">
        <v>45280.493055555555</v>
      </c>
      <c r="D1349" s="77">
        <v>100</v>
      </c>
      <c r="E1349" s="77" t="s">
        <v>560</v>
      </c>
      <c r="F1349" s="77" t="s">
        <v>361</v>
      </c>
      <c r="G1349" s="77" t="s">
        <v>561</v>
      </c>
      <c r="H1349" s="77" t="s">
        <v>3511</v>
      </c>
      <c r="I1349" s="77" t="s">
        <v>3512</v>
      </c>
      <c r="J1349" s="77" t="s">
        <v>3513</v>
      </c>
      <c r="K1349" s="77">
        <f>VLOOKUP(A1349 &amp; " - " &amp; B1349, 'superadmin configuration'!A:C, 2, FALSE)</f>
        <v>0</v>
      </c>
    </row>
    <row r="1350" spans="1:11">
      <c r="A1350" s="77" t="s">
        <v>559</v>
      </c>
      <c r="B1350" s="77" t="s">
        <v>258</v>
      </c>
      <c r="C1350" s="78">
        <v>45280.406944444447</v>
      </c>
      <c r="D1350" s="77">
        <v>100</v>
      </c>
      <c r="E1350" s="77" t="s">
        <v>560</v>
      </c>
      <c r="F1350" s="77" t="s">
        <v>361</v>
      </c>
      <c r="G1350" s="77" t="s">
        <v>561</v>
      </c>
      <c r="H1350" s="77" t="s">
        <v>3514</v>
      </c>
      <c r="I1350" s="77" t="s">
        <v>3515</v>
      </c>
      <c r="J1350" s="77" t="s">
        <v>3460</v>
      </c>
      <c r="K1350" s="77">
        <f>VLOOKUP(A1350 &amp; " - " &amp; B1350, 'superadmin configuration'!A:C, 2, FALSE)</f>
        <v>450</v>
      </c>
    </row>
    <row r="1351" spans="1:11">
      <c r="A1351" s="77" t="s">
        <v>559</v>
      </c>
      <c r="B1351" s="77" t="s">
        <v>181</v>
      </c>
      <c r="C1351" s="78">
        <v>45280.397916666669</v>
      </c>
      <c r="D1351" s="77">
        <v>50</v>
      </c>
      <c r="E1351" s="77" t="s">
        <v>560</v>
      </c>
      <c r="F1351" s="77" t="s">
        <v>361</v>
      </c>
      <c r="G1351" s="77" t="s">
        <v>561</v>
      </c>
      <c r="H1351" s="77" t="s">
        <v>3516</v>
      </c>
      <c r="I1351" s="77" t="s">
        <v>3517</v>
      </c>
      <c r="J1351" s="77" t="s">
        <v>617</v>
      </c>
      <c r="K1351" s="77">
        <f>VLOOKUP(A1351 &amp; " - " &amp; B1351, 'superadmin configuration'!A:C, 2, FALSE)</f>
        <v>400</v>
      </c>
    </row>
    <row r="1352" spans="1:11">
      <c r="A1352" s="77" t="s">
        <v>559</v>
      </c>
      <c r="B1352" s="77" t="s">
        <v>189</v>
      </c>
      <c r="C1352" s="78">
        <v>45280.357638888891</v>
      </c>
      <c r="D1352" s="77">
        <v>100</v>
      </c>
      <c r="E1352" s="77" t="s">
        <v>560</v>
      </c>
      <c r="F1352" s="77" t="s">
        <v>361</v>
      </c>
      <c r="G1352" s="77" t="s">
        <v>561</v>
      </c>
      <c r="H1352" s="77" t="s">
        <v>3518</v>
      </c>
      <c r="I1352" s="77" t="s">
        <v>3519</v>
      </c>
      <c r="J1352" s="77" t="s">
        <v>369</v>
      </c>
      <c r="K1352" s="77">
        <f>VLOOKUP(A1352 &amp; " - " &amp; B1352, 'superadmin configuration'!A:C, 2, FALSE)</f>
        <v>500</v>
      </c>
    </row>
    <row r="1353" spans="1:11">
      <c r="A1353" s="77" t="s">
        <v>369</v>
      </c>
      <c r="B1353" s="77" t="s">
        <v>369</v>
      </c>
      <c r="C1353" s="78">
        <v>45275.499305555553</v>
      </c>
      <c r="D1353" s="77">
        <v>50</v>
      </c>
      <c r="E1353" s="77" t="s">
        <v>560</v>
      </c>
      <c r="F1353" s="77" t="s">
        <v>361</v>
      </c>
      <c r="G1353" s="77" t="s">
        <v>561</v>
      </c>
      <c r="H1353" s="77" t="s">
        <v>3520</v>
      </c>
      <c r="I1353" s="77" t="s">
        <v>3521</v>
      </c>
      <c r="J1353" s="77" t="s">
        <v>369</v>
      </c>
      <c r="K1353" s="77">
        <f>VLOOKUP(A1353 &amp; " - " &amp; B1353, 'superadmin configuration'!A:C, 2, FALSE)</f>
        <v>300</v>
      </c>
    </row>
    <row r="1354" spans="1:11">
      <c r="A1354" s="77" t="s">
        <v>559</v>
      </c>
      <c r="B1354" s="77" t="s">
        <v>189</v>
      </c>
      <c r="C1354" s="78">
        <v>45274.556250000001</v>
      </c>
      <c r="D1354" s="77">
        <v>500</v>
      </c>
      <c r="E1354" s="77" t="s">
        <v>560</v>
      </c>
      <c r="F1354" s="77" t="s">
        <v>361</v>
      </c>
      <c r="G1354" s="77" t="s">
        <v>561</v>
      </c>
      <c r="H1354" s="77" t="s">
        <v>3522</v>
      </c>
      <c r="I1354" s="77" t="s">
        <v>3523</v>
      </c>
      <c r="J1354" s="77" t="s">
        <v>3524</v>
      </c>
      <c r="K1354" s="77">
        <f>VLOOKUP(A1354 &amp; " - " &amp; B1354, 'superadmin configuration'!A:C, 2, FALSE)</f>
        <v>500</v>
      </c>
    </row>
    <row r="1355" spans="1:11">
      <c r="A1355" s="77" t="s">
        <v>559</v>
      </c>
      <c r="B1355" s="77" t="s">
        <v>189</v>
      </c>
      <c r="C1355" s="78">
        <v>45273.62777777778</v>
      </c>
      <c r="D1355" s="77">
        <v>500</v>
      </c>
      <c r="E1355" s="77" t="s">
        <v>560</v>
      </c>
      <c r="F1355" s="77" t="s">
        <v>361</v>
      </c>
      <c r="G1355" s="77" t="s">
        <v>561</v>
      </c>
      <c r="H1355" s="77" t="s">
        <v>3525</v>
      </c>
      <c r="I1355" s="77" t="s">
        <v>3526</v>
      </c>
      <c r="J1355" s="77" t="s">
        <v>3527</v>
      </c>
      <c r="K1355" s="77">
        <f>VLOOKUP(A1355 &amp; " - " &amp; B1355, 'superadmin configuration'!A:C, 2, FALSE)</f>
        <v>500</v>
      </c>
    </row>
    <row r="1356" spans="1:11">
      <c r="A1356" s="77" t="s">
        <v>559</v>
      </c>
      <c r="B1356" s="77" t="s">
        <v>246</v>
      </c>
      <c r="C1356" s="78">
        <v>45273.627083333333</v>
      </c>
      <c r="D1356" s="77">
        <v>500</v>
      </c>
      <c r="E1356" s="77" t="s">
        <v>560</v>
      </c>
      <c r="F1356" s="77" t="s">
        <v>361</v>
      </c>
      <c r="G1356" s="77" t="s">
        <v>561</v>
      </c>
      <c r="H1356" s="77" t="s">
        <v>3528</v>
      </c>
      <c r="I1356" s="77" t="s">
        <v>3529</v>
      </c>
      <c r="J1356" s="77" t="s">
        <v>3527</v>
      </c>
      <c r="K1356" s="77">
        <f>VLOOKUP(A1356 &amp; " - " &amp; B1356, 'superadmin configuration'!A:C, 2, FALSE)</f>
        <v>500</v>
      </c>
    </row>
    <row r="1357" spans="1:11">
      <c r="A1357" s="77" t="s">
        <v>369</v>
      </c>
      <c r="B1357" s="77" t="s">
        <v>369</v>
      </c>
      <c r="C1357" s="78">
        <v>45273.429166666669</v>
      </c>
      <c r="D1357" s="77">
        <v>100</v>
      </c>
      <c r="E1357" s="77" t="s">
        <v>560</v>
      </c>
      <c r="F1357" s="77" t="s">
        <v>361</v>
      </c>
      <c r="G1357" s="77" t="s">
        <v>561</v>
      </c>
      <c r="H1357" s="77" t="s">
        <v>3530</v>
      </c>
      <c r="I1357" s="77" t="s">
        <v>3531</v>
      </c>
      <c r="J1357" s="77" t="s">
        <v>369</v>
      </c>
      <c r="K1357" s="77">
        <f>VLOOKUP(A1357 &amp; " - " &amp; B1357, 'superadmin configuration'!A:C, 2, FALSE)</f>
        <v>300</v>
      </c>
    </row>
    <row r="1358" spans="1:11">
      <c r="A1358" s="77" t="s">
        <v>559</v>
      </c>
      <c r="B1358" s="77" t="s">
        <v>181</v>
      </c>
      <c r="C1358" s="78">
        <v>45273.425694444442</v>
      </c>
      <c r="D1358" s="77">
        <v>100</v>
      </c>
      <c r="E1358" s="77" t="s">
        <v>560</v>
      </c>
      <c r="F1358" s="77" t="s">
        <v>361</v>
      </c>
      <c r="G1358" s="77" t="s">
        <v>561</v>
      </c>
      <c r="H1358" s="77" t="s">
        <v>3532</v>
      </c>
      <c r="I1358" s="77" t="s">
        <v>3533</v>
      </c>
      <c r="J1358" s="77" t="s">
        <v>3460</v>
      </c>
      <c r="K1358" s="77">
        <f>VLOOKUP(A1358 &amp; " - " &amp; B1358, 'superadmin configuration'!A:C, 2, FALSE)</f>
        <v>400</v>
      </c>
    </row>
    <row r="1359" spans="1:11">
      <c r="A1359" s="77" t="s">
        <v>559</v>
      </c>
      <c r="B1359" s="77" t="s">
        <v>246</v>
      </c>
      <c r="C1359" s="78">
        <v>45272.813194444447</v>
      </c>
      <c r="D1359" s="77">
        <v>500</v>
      </c>
      <c r="E1359" s="77" t="s">
        <v>560</v>
      </c>
      <c r="F1359" s="77" t="s">
        <v>361</v>
      </c>
      <c r="G1359" s="77" t="s">
        <v>561</v>
      </c>
      <c r="H1359" s="77" t="s">
        <v>3534</v>
      </c>
      <c r="I1359" s="77" t="s">
        <v>3535</v>
      </c>
      <c r="J1359" s="77" t="s">
        <v>3536</v>
      </c>
      <c r="K1359" s="77">
        <f>VLOOKUP(A1359 &amp; " - " &amp; B1359, 'superadmin configuration'!A:C, 2, FALSE)</f>
        <v>500</v>
      </c>
    </row>
    <row r="1360" spans="1:11">
      <c r="A1360" s="77" t="s">
        <v>559</v>
      </c>
      <c r="B1360" s="77" t="s">
        <v>246</v>
      </c>
      <c r="C1360" s="78">
        <v>45271.602083333331</v>
      </c>
      <c r="D1360" s="77">
        <v>500</v>
      </c>
      <c r="E1360" s="77" t="s">
        <v>560</v>
      </c>
      <c r="F1360" s="77" t="s">
        <v>361</v>
      </c>
      <c r="G1360" s="77" t="s">
        <v>561</v>
      </c>
      <c r="H1360" s="77" t="s">
        <v>3537</v>
      </c>
      <c r="I1360" s="77" t="s">
        <v>3538</v>
      </c>
      <c r="J1360" s="77" t="s">
        <v>3539</v>
      </c>
      <c r="K1360" s="77">
        <f>VLOOKUP(A1360 &amp; " - " &amp; B1360, 'superadmin configuration'!A:C, 2, FALSE)</f>
        <v>500</v>
      </c>
    </row>
    <row r="1361" spans="1:11">
      <c r="A1361" s="77" t="s">
        <v>559</v>
      </c>
      <c r="B1361" s="77" t="s">
        <v>189</v>
      </c>
      <c r="C1361" s="78">
        <v>45271.601388888892</v>
      </c>
      <c r="D1361" s="77">
        <v>500</v>
      </c>
      <c r="E1361" s="77" t="s">
        <v>560</v>
      </c>
      <c r="F1361" s="77" t="s">
        <v>361</v>
      </c>
      <c r="G1361" s="77" t="s">
        <v>561</v>
      </c>
      <c r="H1361" s="77" t="s">
        <v>3540</v>
      </c>
      <c r="I1361" s="77" t="s">
        <v>3541</v>
      </c>
      <c r="J1361" s="77" t="s">
        <v>3542</v>
      </c>
      <c r="K1361" s="77">
        <f>VLOOKUP(A1361 &amp; " - " &amp; B1361, 'superadmin configuration'!A:C, 2, FALSE)</f>
        <v>500</v>
      </c>
    </row>
    <row r="1362" spans="1:11">
      <c r="A1362" s="77" t="s">
        <v>559</v>
      </c>
      <c r="B1362" s="77" t="s">
        <v>246</v>
      </c>
      <c r="C1362" s="78">
        <v>45269.497916666667</v>
      </c>
      <c r="D1362" s="77">
        <v>300</v>
      </c>
      <c r="E1362" s="77" t="s">
        <v>560</v>
      </c>
      <c r="F1362" s="77" t="s">
        <v>361</v>
      </c>
      <c r="G1362" s="77" t="s">
        <v>561</v>
      </c>
      <c r="H1362" s="77" t="s">
        <v>3543</v>
      </c>
      <c r="I1362" s="77" t="s">
        <v>3544</v>
      </c>
      <c r="J1362" s="77" t="s">
        <v>3545</v>
      </c>
      <c r="K1362" s="77">
        <f>VLOOKUP(A1362 &amp; " - " &amp; B1362, 'superadmin configuration'!A:C, 2, FALSE)</f>
        <v>500</v>
      </c>
    </row>
    <row r="1363" spans="1:11">
      <c r="A1363" s="77" t="s">
        <v>559</v>
      </c>
      <c r="B1363" s="77" t="s">
        <v>189</v>
      </c>
      <c r="C1363" s="78">
        <v>45268.834027777775</v>
      </c>
      <c r="D1363" s="77">
        <v>100</v>
      </c>
      <c r="E1363" s="77" t="s">
        <v>560</v>
      </c>
      <c r="F1363" s="77" t="s">
        <v>361</v>
      </c>
      <c r="G1363" s="77" t="s">
        <v>561</v>
      </c>
      <c r="H1363" s="77" t="s">
        <v>3546</v>
      </c>
      <c r="I1363" s="77" t="s">
        <v>3547</v>
      </c>
      <c r="J1363" s="77" t="s">
        <v>3548</v>
      </c>
      <c r="K1363" s="77">
        <f>VLOOKUP(A1363 &amp; " - " &amp; B1363, 'superadmin configuration'!A:C, 2, FALSE)</f>
        <v>500</v>
      </c>
    </row>
    <row r="1364" spans="1:11">
      <c r="A1364" s="77" t="s">
        <v>559</v>
      </c>
      <c r="B1364" s="77" t="s">
        <v>246</v>
      </c>
      <c r="C1364" s="78">
        <v>45268.832638888889</v>
      </c>
      <c r="D1364" s="77">
        <v>100</v>
      </c>
      <c r="E1364" s="77" t="s">
        <v>560</v>
      </c>
      <c r="F1364" s="77" t="s">
        <v>361</v>
      </c>
      <c r="G1364" s="77" t="s">
        <v>561</v>
      </c>
      <c r="H1364" s="77" t="s">
        <v>3549</v>
      </c>
      <c r="I1364" s="77" t="s">
        <v>3550</v>
      </c>
      <c r="J1364" s="77" t="s">
        <v>369</v>
      </c>
      <c r="K1364" s="77">
        <f>VLOOKUP(A1364 &amp; " - " &amp; B1364, 'superadmin configuration'!A:C, 2, FALSE)</f>
        <v>500</v>
      </c>
    </row>
    <row r="1365" spans="1:11">
      <c r="A1365" s="77" t="s">
        <v>559</v>
      </c>
      <c r="B1365" s="77" t="s">
        <v>189</v>
      </c>
      <c r="C1365" s="78">
        <v>45268.821527777778</v>
      </c>
      <c r="D1365" s="77">
        <v>300</v>
      </c>
      <c r="E1365" s="77" t="s">
        <v>560</v>
      </c>
      <c r="F1365" s="77" t="s">
        <v>361</v>
      </c>
      <c r="G1365" s="77" t="s">
        <v>561</v>
      </c>
      <c r="H1365" s="77" t="s">
        <v>3551</v>
      </c>
      <c r="I1365" s="77" t="s">
        <v>3552</v>
      </c>
      <c r="J1365" s="77" t="s">
        <v>3553</v>
      </c>
      <c r="K1365" s="77">
        <f>VLOOKUP(A1365 &amp; " - " &amp; B1365, 'superadmin configuration'!A:C, 2, FALSE)</f>
        <v>500</v>
      </c>
    </row>
    <row r="1366" spans="1:11">
      <c r="A1366" s="77" t="s">
        <v>559</v>
      </c>
      <c r="B1366" s="77" t="s">
        <v>215</v>
      </c>
      <c r="C1366" s="78">
        <v>45268.725694444445</v>
      </c>
      <c r="D1366" s="77">
        <v>500</v>
      </c>
      <c r="E1366" s="77" t="s">
        <v>560</v>
      </c>
      <c r="F1366" s="77" t="s">
        <v>361</v>
      </c>
      <c r="G1366" s="77" t="s">
        <v>561</v>
      </c>
      <c r="H1366" s="77" t="s">
        <v>3554</v>
      </c>
      <c r="I1366" s="77" t="s">
        <v>3555</v>
      </c>
      <c r="J1366" s="77" t="s">
        <v>369</v>
      </c>
      <c r="K1366" s="77">
        <f>VLOOKUP(A1366 &amp; " - " &amp; B1366, 'superadmin configuration'!A:C, 2, FALSE)</f>
        <v>500</v>
      </c>
    </row>
    <row r="1367" spans="1:11">
      <c r="A1367" s="77" t="s">
        <v>559</v>
      </c>
      <c r="B1367" s="77" t="s">
        <v>246</v>
      </c>
      <c r="C1367" s="78">
        <v>45268.45</v>
      </c>
      <c r="D1367" s="77">
        <v>100</v>
      </c>
      <c r="E1367" s="77" t="s">
        <v>560</v>
      </c>
      <c r="F1367" s="77" t="s">
        <v>361</v>
      </c>
      <c r="G1367" s="77" t="s">
        <v>561</v>
      </c>
      <c r="H1367" s="77" t="s">
        <v>3556</v>
      </c>
      <c r="I1367" s="77" t="s">
        <v>3557</v>
      </c>
      <c r="J1367" s="77" t="s">
        <v>3558</v>
      </c>
      <c r="K1367" s="77">
        <f>VLOOKUP(A1367 &amp; " - " &amp; B1367, 'superadmin configuration'!A:C, 2, FALSE)</f>
        <v>500</v>
      </c>
    </row>
    <row r="1368" spans="1:11">
      <c r="A1368" s="77" t="s">
        <v>559</v>
      </c>
      <c r="B1368" s="77" t="s">
        <v>246</v>
      </c>
      <c r="C1368" s="78">
        <v>45268.35833333333</v>
      </c>
      <c r="D1368" s="77">
        <v>500</v>
      </c>
      <c r="E1368" s="77" t="s">
        <v>560</v>
      </c>
      <c r="F1368" s="77" t="s">
        <v>361</v>
      </c>
      <c r="G1368" s="77" t="s">
        <v>561</v>
      </c>
      <c r="H1368" s="77" t="s">
        <v>3559</v>
      </c>
      <c r="I1368" s="77" t="s">
        <v>3560</v>
      </c>
      <c r="J1368" s="77" t="s">
        <v>1466</v>
      </c>
      <c r="K1368" s="77">
        <f>VLOOKUP(A1368 &amp; " - " &amp; B1368, 'superadmin configuration'!A:C, 2, FALSE)</f>
        <v>500</v>
      </c>
    </row>
    <row r="1369" spans="1:11">
      <c r="A1369" s="77" t="s">
        <v>559</v>
      </c>
      <c r="B1369" s="77" t="s">
        <v>246</v>
      </c>
      <c r="C1369" s="78">
        <v>45268.355555555558</v>
      </c>
      <c r="D1369" s="77">
        <v>50</v>
      </c>
      <c r="E1369" s="77" t="s">
        <v>560</v>
      </c>
      <c r="F1369" s="77" t="s">
        <v>361</v>
      </c>
      <c r="G1369" s="77" t="s">
        <v>561</v>
      </c>
      <c r="H1369" s="77" t="s">
        <v>3561</v>
      </c>
      <c r="I1369" s="77" t="s">
        <v>3562</v>
      </c>
      <c r="J1369" s="77" t="s">
        <v>369</v>
      </c>
      <c r="K1369" s="77">
        <f>VLOOKUP(A1369 &amp; " - " &amp; B1369, 'superadmin configuration'!A:C, 2, FALSE)</f>
        <v>500</v>
      </c>
    </row>
    <row r="1370" spans="1:11">
      <c r="A1370" s="77" t="s">
        <v>559</v>
      </c>
      <c r="B1370" s="77" t="s">
        <v>189</v>
      </c>
      <c r="C1370" s="78">
        <v>45268.354861111111</v>
      </c>
      <c r="D1370" s="77">
        <v>50</v>
      </c>
      <c r="E1370" s="77" t="s">
        <v>560</v>
      </c>
      <c r="F1370" s="77" t="s">
        <v>361</v>
      </c>
      <c r="G1370" s="77" t="s">
        <v>561</v>
      </c>
      <c r="H1370" s="77" t="s">
        <v>3563</v>
      </c>
      <c r="I1370" s="77" t="s">
        <v>3564</v>
      </c>
      <c r="J1370" s="77" t="s">
        <v>369</v>
      </c>
      <c r="K1370" s="77">
        <f>VLOOKUP(A1370 &amp; " - " &amp; B1370, 'superadmin configuration'!A:C, 2, FALSE)</f>
        <v>500</v>
      </c>
    </row>
    <row r="1371" spans="1:11">
      <c r="A1371" s="77" t="s">
        <v>559</v>
      </c>
      <c r="B1371" s="77" t="s">
        <v>246</v>
      </c>
      <c r="C1371" s="78">
        <v>45267.840277777781</v>
      </c>
      <c r="D1371" s="77">
        <v>100</v>
      </c>
      <c r="E1371" s="77" t="s">
        <v>560</v>
      </c>
      <c r="F1371" s="77" t="s">
        <v>361</v>
      </c>
      <c r="G1371" s="77" t="s">
        <v>561</v>
      </c>
      <c r="H1371" s="77" t="s">
        <v>3565</v>
      </c>
      <c r="I1371" s="77" t="s">
        <v>3566</v>
      </c>
      <c r="J1371" s="77" t="s">
        <v>3567</v>
      </c>
      <c r="K1371" s="77">
        <f>VLOOKUP(A1371 &amp; " - " &amp; B1371, 'superadmin configuration'!A:C, 2, FALSE)</f>
        <v>500</v>
      </c>
    </row>
    <row r="1372" spans="1:11">
      <c r="A1372" s="77" t="s">
        <v>559</v>
      </c>
      <c r="B1372" s="77" t="s">
        <v>189</v>
      </c>
      <c r="C1372" s="78">
        <v>45267.839583333334</v>
      </c>
      <c r="D1372" s="77">
        <v>100</v>
      </c>
      <c r="E1372" s="77" t="s">
        <v>560</v>
      </c>
      <c r="F1372" s="77" t="s">
        <v>361</v>
      </c>
      <c r="G1372" s="77" t="s">
        <v>561</v>
      </c>
      <c r="H1372" s="77" t="s">
        <v>3568</v>
      </c>
      <c r="I1372" s="77" t="s">
        <v>3569</v>
      </c>
      <c r="J1372" s="77" t="s">
        <v>3567</v>
      </c>
      <c r="K1372" s="77">
        <f>VLOOKUP(A1372 &amp; " - " &amp; B1372, 'superadmin configuration'!A:C, 2, FALSE)</f>
        <v>500</v>
      </c>
    </row>
    <row r="1373" spans="1:11">
      <c r="A1373" s="77" t="s">
        <v>559</v>
      </c>
      <c r="B1373" s="77" t="s">
        <v>72</v>
      </c>
      <c r="C1373" s="78">
        <v>45267.757638888892</v>
      </c>
      <c r="D1373" s="77">
        <v>100</v>
      </c>
      <c r="E1373" s="77" t="s">
        <v>560</v>
      </c>
      <c r="F1373" s="77" t="s">
        <v>361</v>
      </c>
      <c r="G1373" s="77" t="s">
        <v>561</v>
      </c>
      <c r="H1373" s="77" t="s">
        <v>3570</v>
      </c>
      <c r="I1373" s="77" t="s">
        <v>3571</v>
      </c>
      <c r="J1373" s="77" t="s">
        <v>369</v>
      </c>
      <c r="K1373" s="77">
        <f>VLOOKUP(A1373 &amp; " - " &amp; B1373, 'superadmin configuration'!A:C, 2, FALSE)</f>
        <v>555.5</v>
      </c>
    </row>
    <row r="1374" spans="1:11">
      <c r="A1374" s="77" t="s">
        <v>559</v>
      </c>
      <c r="B1374" s="77" t="s">
        <v>72</v>
      </c>
      <c r="C1374" s="78">
        <v>45267.741666666669</v>
      </c>
      <c r="D1374" s="77">
        <v>111</v>
      </c>
      <c r="E1374" s="77" t="s">
        <v>560</v>
      </c>
      <c r="F1374" s="77" t="s">
        <v>361</v>
      </c>
      <c r="G1374" s="77" t="s">
        <v>561</v>
      </c>
      <c r="H1374" s="77" t="s">
        <v>3572</v>
      </c>
      <c r="I1374" s="77" t="s">
        <v>3573</v>
      </c>
      <c r="J1374" s="77" t="s">
        <v>3574</v>
      </c>
      <c r="K1374" s="77">
        <f>VLOOKUP(A1374 &amp; " - " &amp; B1374, 'superadmin configuration'!A:C, 2, FALSE)</f>
        <v>555.5</v>
      </c>
    </row>
    <row r="1375" spans="1:11">
      <c r="A1375" s="77" t="s">
        <v>559</v>
      </c>
      <c r="B1375" s="77" t="s">
        <v>246</v>
      </c>
      <c r="C1375" s="78">
        <v>45267.738888888889</v>
      </c>
      <c r="D1375" s="77">
        <v>500</v>
      </c>
      <c r="E1375" s="77" t="s">
        <v>560</v>
      </c>
      <c r="F1375" s="77" t="s">
        <v>361</v>
      </c>
      <c r="G1375" s="77" t="s">
        <v>561</v>
      </c>
      <c r="H1375" s="77" t="s">
        <v>3575</v>
      </c>
      <c r="I1375" s="77" t="s">
        <v>3576</v>
      </c>
      <c r="J1375" s="77" t="s">
        <v>369</v>
      </c>
      <c r="K1375" s="77">
        <f>VLOOKUP(A1375 &amp; " - " &amp; B1375, 'superadmin configuration'!A:C, 2, FALSE)</f>
        <v>500</v>
      </c>
    </row>
    <row r="1376" spans="1:11">
      <c r="A1376" s="77" t="s">
        <v>559</v>
      </c>
      <c r="B1376" s="77" t="s">
        <v>246</v>
      </c>
      <c r="C1376" s="78">
        <v>45267.724999999999</v>
      </c>
      <c r="D1376" s="77">
        <v>300</v>
      </c>
      <c r="E1376" s="77" t="s">
        <v>560</v>
      </c>
      <c r="F1376" s="77" t="s">
        <v>361</v>
      </c>
      <c r="G1376" s="77" t="s">
        <v>561</v>
      </c>
      <c r="H1376" s="77" t="s">
        <v>3577</v>
      </c>
      <c r="I1376" s="77" t="s">
        <v>3578</v>
      </c>
      <c r="J1376" s="77" t="s">
        <v>3579</v>
      </c>
      <c r="K1376" s="77">
        <f>VLOOKUP(A1376 &amp; " - " &amp; B1376, 'superadmin configuration'!A:C, 2, FALSE)</f>
        <v>500</v>
      </c>
    </row>
    <row r="1377" spans="1:11">
      <c r="A1377" s="77" t="s">
        <v>559</v>
      </c>
      <c r="B1377" s="77" t="s">
        <v>46</v>
      </c>
      <c r="C1377" s="78">
        <v>45266.57708333333</v>
      </c>
      <c r="D1377" s="77">
        <v>100</v>
      </c>
      <c r="E1377" s="77" t="s">
        <v>560</v>
      </c>
      <c r="F1377" s="77" t="s">
        <v>361</v>
      </c>
      <c r="G1377" s="77" t="s">
        <v>561</v>
      </c>
      <c r="H1377" s="77" t="s">
        <v>3580</v>
      </c>
      <c r="I1377" s="77" t="s">
        <v>3581</v>
      </c>
      <c r="J1377" s="77" t="s">
        <v>369</v>
      </c>
      <c r="K1377" s="77">
        <f>VLOOKUP(A1377 &amp; " - " &amp; B1377, 'superadmin configuration'!A:C, 2, FALSE)</f>
        <v>500</v>
      </c>
    </row>
    <row r="1378" spans="1:11">
      <c r="A1378" s="77">
        <v>23.5</v>
      </c>
      <c r="B1378" s="77" t="s">
        <v>3434</v>
      </c>
      <c r="C1378" s="78">
        <v>45266.364583333336</v>
      </c>
      <c r="D1378" s="77">
        <v>500</v>
      </c>
      <c r="E1378" s="77" t="s">
        <v>560</v>
      </c>
      <c r="F1378" s="77" t="s">
        <v>361</v>
      </c>
      <c r="G1378" s="77" t="s">
        <v>561</v>
      </c>
      <c r="H1378" s="77" t="s">
        <v>3582</v>
      </c>
      <c r="I1378" s="77" t="s">
        <v>3583</v>
      </c>
      <c r="J1378" s="77" t="s">
        <v>369</v>
      </c>
      <c r="K1378" s="77">
        <v>500</v>
      </c>
    </row>
    <row r="1379" spans="1:11">
      <c r="A1379" s="77" t="s">
        <v>559</v>
      </c>
      <c r="B1379" s="77" t="s">
        <v>231</v>
      </c>
      <c r="C1379" s="78">
        <v>45265.55</v>
      </c>
      <c r="D1379" s="77">
        <v>555</v>
      </c>
      <c r="E1379" s="77" t="s">
        <v>560</v>
      </c>
      <c r="F1379" s="77" t="s">
        <v>361</v>
      </c>
      <c r="G1379" s="77" t="s">
        <v>561</v>
      </c>
      <c r="H1379" s="77" t="s">
        <v>3584</v>
      </c>
      <c r="I1379" s="77" t="s">
        <v>3585</v>
      </c>
      <c r="J1379" s="77" t="s">
        <v>3586</v>
      </c>
      <c r="K1379" s="77">
        <f>VLOOKUP(A1379 &amp; " - " &amp; B1379, 'superadmin configuration'!A:C, 2, FALSE)</f>
        <v>500</v>
      </c>
    </row>
    <row r="1380" spans="1:11">
      <c r="A1380" s="77" t="s">
        <v>559</v>
      </c>
      <c r="B1380" s="77" t="s">
        <v>331</v>
      </c>
      <c r="C1380" s="78">
        <v>45265.478472222225</v>
      </c>
      <c r="D1380" s="77">
        <v>100</v>
      </c>
      <c r="E1380" s="77" t="s">
        <v>560</v>
      </c>
      <c r="F1380" s="77" t="s">
        <v>361</v>
      </c>
      <c r="G1380" s="77" t="s">
        <v>614</v>
      </c>
      <c r="H1380" s="77" t="s">
        <v>3587</v>
      </c>
      <c r="I1380" s="77" t="s">
        <v>2121</v>
      </c>
      <c r="J1380" s="77" t="s">
        <v>3588</v>
      </c>
      <c r="K1380" s="77">
        <f>VLOOKUP(A1380 &amp; " - " &amp; B1380, 'superadmin configuration'!A:C, 2, FALSE)</f>
        <v>300</v>
      </c>
    </row>
    <row r="1381" spans="1:11">
      <c r="A1381" s="77" t="s">
        <v>559</v>
      </c>
      <c r="B1381" s="77" t="s">
        <v>26</v>
      </c>
      <c r="C1381" s="78">
        <v>45264.793749999997</v>
      </c>
      <c r="D1381" s="77">
        <v>500</v>
      </c>
      <c r="E1381" s="77" t="s">
        <v>560</v>
      </c>
      <c r="F1381" s="77" t="s">
        <v>361</v>
      </c>
      <c r="G1381" s="77" t="s">
        <v>561</v>
      </c>
      <c r="H1381" s="77" t="s">
        <v>3589</v>
      </c>
      <c r="I1381" s="77" t="s">
        <v>3590</v>
      </c>
      <c r="J1381" s="77" t="s">
        <v>369</v>
      </c>
      <c r="K1381" s="77">
        <f>VLOOKUP(A1381 &amp; " - " &amp; B1381, 'superadmin configuration'!A:C, 2, FALSE)</f>
        <v>500</v>
      </c>
    </row>
    <row r="1382" spans="1:11">
      <c r="A1382" s="77" t="s">
        <v>559</v>
      </c>
      <c r="B1382" s="77" t="s">
        <v>369</v>
      </c>
      <c r="C1382" s="78">
        <v>45262.864583333336</v>
      </c>
      <c r="D1382" s="77">
        <v>300</v>
      </c>
      <c r="E1382" s="77" t="s">
        <v>560</v>
      </c>
      <c r="F1382" s="77" t="s">
        <v>361</v>
      </c>
      <c r="G1382" s="77" t="s">
        <v>561</v>
      </c>
      <c r="H1382" s="77" t="s">
        <v>3591</v>
      </c>
      <c r="I1382" s="77" t="s">
        <v>3592</v>
      </c>
      <c r="J1382" s="77" t="s">
        <v>369</v>
      </c>
      <c r="K1382" s="77">
        <f>VLOOKUP(A1382 &amp; " - " &amp; B1382, 'superadmin configuration'!A:C, 2, FALSE)</f>
        <v>400</v>
      </c>
    </row>
    <row r="1383" spans="1:11">
      <c r="A1383" s="77" t="s">
        <v>559</v>
      </c>
      <c r="B1383" s="77" t="s">
        <v>284</v>
      </c>
      <c r="C1383" s="78">
        <v>45262.655555555553</v>
      </c>
      <c r="D1383" s="77">
        <v>100</v>
      </c>
      <c r="E1383" s="77" t="s">
        <v>560</v>
      </c>
      <c r="F1383" s="77" t="s">
        <v>361</v>
      </c>
      <c r="G1383" s="77" t="s">
        <v>561</v>
      </c>
      <c r="H1383" s="77" t="s">
        <v>3593</v>
      </c>
      <c r="I1383" s="77" t="s">
        <v>3594</v>
      </c>
      <c r="J1383" s="77" t="s">
        <v>369</v>
      </c>
      <c r="K1383" s="77">
        <f>VLOOKUP(A1383 &amp; " - " &amp; B1383, 'superadmin configuration'!A:C, 2, FALSE)</f>
        <v>750</v>
      </c>
    </row>
    <row r="1384" spans="1:11">
      <c r="A1384" s="77" t="s">
        <v>559</v>
      </c>
      <c r="B1384" s="77" t="s">
        <v>26</v>
      </c>
      <c r="C1384" s="78">
        <v>45261.530555555553</v>
      </c>
      <c r="D1384" s="77">
        <v>1000</v>
      </c>
      <c r="E1384" s="77" t="s">
        <v>560</v>
      </c>
      <c r="F1384" s="77" t="s">
        <v>361</v>
      </c>
      <c r="G1384" s="77" t="s">
        <v>561</v>
      </c>
      <c r="H1384" s="77" t="s">
        <v>3595</v>
      </c>
      <c r="I1384" s="77" t="s">
        <v>3596</v>
      </c>
      <c r="J1384" s="77" t="s">
        <v>369</v>
      </c>
      <c r="K1384" s="77">
        <f>VLOOKUP(A1384 &amp; " - " &amp; B1384, 'superadmin configuration'!A:C, 2, FALSE)</f>
        <v>500</v>
      </c>
    </row>
    <row r="1385" spans="1:11">
      <c r="A1385" s="77" t="s">
        <v>559</v>
      </c>
      <c r="B1385" s="77" t="s">
        <v>258</v>
      </c>
      <c r="C1385" s="78">
        <v>45261.466666666667</v>
      </c>
      <c r="D1385" s="77">
        <v>100</v>
      </c>
      <c r="E1385" s="77" t="s">
        <v>560</v>
      </c>
      <c r="F1385" s="77" t="s">
        <v>361</v>
      </c>
      <c r="G1385" s="77" t="s">
        <v>561</v>
      </c>
      <c r="H1385" s="77" t="s">
        <v>3597</v>
      </c>
      <c r="I1385" s="77" t="s">
        <v>3598</v>
      </c>
      <c r="J1385" s="77">
        <v>20</v>
      </c>
      <c r="K1385" s="77">
        <f>VLOOKUP(A1385 &amp; " - " &amp; B1385, 'superadmin configuration'!A:C, 2, FALSE)</f>
        <v>450</v>
      </c>
    </row>
    <row r="1386" spans="1:11">
      <c r="A1386" s="77" t="s">
        <v>559</v>
      </c>
      <c r="B1386" s="77" t="s">
        <v>267</v>
      </c>
      <c r="C1386" s="78">
        <v>45261.398611111108</v>
      </c>
      <c r="D1386" s="77">
        <v>100</v>
      </c>
      <c r="E1386" s="77" t="s">
        <v>560</v>
      </c>
      <c r="F1386" s="77" t="s">
        <v>361</v>
      </c>
      <c r="G1386" s="77" t="s">
        <v>561</v>
      </c>
      <c r="H1386" s="77" t="s">
        <v>3599</v>
      </c>
      <c r="I1386" s="77" t="s">
        <v>3600</v>
      </c>
      <c r="J1386" s="77" t="s">
        <v>3601</v>
      </c>
      <c r="K1386" s="77">
        <f>VLOOKUP(A1386 &amp; " - " &amp; B1386, 'superadmin configuration'!A:C, 2, FALSE)</f>
        <v>0</v>
      </c>
    </row>
    <row r="1387" spans="1:11">
      <c r="A1387" s="77" t="s">
        <v>559</v>
      </c>
      <c r="B1387" s="77" t="s">
        <v>243</v>
      </c>
      <c r="C1387" s="78">
        <v>45260.910416666666</v>
      </c>
      <c r="D1387" s="77">
        <v>300</v>
      </c>
      <c r="E1387" s="77" t="s">
        <v>560</v>
      </c>
      <c r="F1387" s="77" t="s">
        <v>361</v>
      </c>
      <c r="G1387" s="77" t="s">
        <v>561</v>
      </c>
      <c r="H1387" s="77" t="s">
        <v>3602</v>
      </c>
      <c r="I1387" s="77" t="s">
        <v>3603</v>
      </c>
      <c r="J1387" s="77" t="s">
        <v>3604</v>
      </c>
      <c r="K1387" s="77">
        <f>VLOOKUP(A1387 &amp; " - " &amp; B1387, 'superadmin configuration'!A:C, 2, FALSE)</f>
        <v>500</v>
      </c>
    </row>
    <row r="1388" spans="1:11">
      <c r="A1388" s="77" t="s">
        <v>559</v>
      </c>
      <c r="B1388" s="77" t="s">
        <v>41</v>
      </c>
      <c r="C1388" s="78">
        <v>45260.880555555559</v>
      </c>
      <c r="D1388" s="77">
        <v>300</v>
      </c>
      <c r="E1388" s="77" t="s">
        <v>560</v>
      </c>
      <c r="F1388" s="77" t="s">
        <v>361</v>
      </c>
      <c r="G1388" s="77" t="s">
        <v>561</v>
      </c>
      <c r="H1388" s="77" t="s">
        <v>3605</v>
      </c>
      <c r="I1388" s="77" t="s">
        <v>3606</v>
      </c>
      <c r="J1388" s="77" t="s">
        <v>3607</v>
      </c>
      <c r="K1388" s="77">
        <f>VLOOKUP(A1388 &amp; " - " &amp; B1388, 'superadmin configuration'!A:C, 2, FALSE)</f>
        <v>300</v>
      </c>
    </row>
    <row r="1389" spans="1:11">
      <c r="A1389" s="77" t="s">
        <v>559</v>
      </c>
      <c r="B1389" s="77" t="s">
        <v>41</v>
      </c>
      <c r="C1389" s="78">
        <v>45260.865277777775</v>
      </c>
      <c r="D1389" s="77">
        <v>100</v>
      </c>
      <c r="E1389" s="77" t="s">
        <v>560</v>
      </c>
      <c r="F1389" s="77" t="s">
        <v>361</v>
      </c>
      <c r="G1389" s="77" t="s">
        <v>561</v>
      </c>
      <c r="H1389" s="77" t="s">
        <v>3608</v>
      </c>
      <c r="I1389" s="77" t="s">
        <v>3609</v>
      </c>
      <c r="J1389" s="77" t="s">
        <v>3610</v>
      </c>
      <c r="K1389" s="77">
        <f>VLOOKUP(A1389 &amp; " - " &amp; B1389, 'superadmin configuration'!A:C, 2, FALSE)</f>
        <v>300</v>
      </c>
    </row>
    <row r="1390" spans="1:11">
      <c r="A1390" s="77" t="s">
        <v>559</v>
      </c>
      <c r="B1390" s="77" t="s">
        <v>41</v>
      </c>
      <c r="C1390" s="78">
        <v>45260.861111111109</v>
      </c>
      <c r="D1390" s="77">
        <v>500</v>
      </c>
      <c r="E1390" s="77" t="s">
        <v>560</v>
      </c>
      <c r="F1390" s="77" t="s">
        <v>361</v>
      </c>
      <c r="G1390" s="77" t="s">
        <v>561</v>
      </c>
      <c r="H1390" s="77" t="s">
        <v>3611</v>
      </c>
      <c r="I1390" s="77" t="s">
        <v>3612</v>
      </c>
      <c r="J1390" s="77" t="s">
        <v>3613</v>
      </c>
      <c r="K1390" s="77">
        <f>VLOOKUP(A1390 &amp; " - " &amp; B1390, 'superadmin configuration'!A:C, 2, FALSE)</f>
        <v>300</v>
      </c>
    </row>
    <row r="1391" spans="1:11">
      <c r="A1391" s="77" t="s">
        <v>559</v>
      </c>
      <c r="B1391" s="77" t="s">
        <v>41</v>
      </c>
      <c r="C1391" s="78">
        <v>45260.836805555555</v>
      </c>
      <c r="D1391" s="77">
        <v>100</v>
      </c>
      <c r="E1391" s="77" t="s">
        <v>560</v>
      </c>
      <c r="F1391" s="77" t="s">
        <v>361</v>
      </c>
      <c r="G1391" s="77" t="s">
        <v>561</v>
      </c>
      <c r="H1391" s="77" t="s">
        <v>3614</v>
      </c>
      <c r="I1391" s="77" t="s">
        <v>3615</v>
      </c>
      <c r="J1391" s="77" t="s">
        <v>3616</v>
      </c>
      <c r="K1391" s="77">
        <f>VLOOKUP(A1391 &amp; " - " &amp; B1391, 'superadmin configuration'!A:C, 2, FALSE)</f>
        <v>300</v>
      </c>
    </row>
    <row r="1392" spans="1:11">
      <c r="A1392" s="77" t="s">
        <v>559</v>
      </c>
      <c r="B1392" s="77" t="s">
        <v>26</v>
      </c>
      <c r="C1392" s="78">
        <v>45260.824999999997</v>
      </c>
      <c r="D1392" s="77">
        <v>200</v>
      </c>
      <c r="E1392" s="77" t="s">
        <v>560</v>
      </c>
      <c r="F1392" s="77" t="s">
        <v>361</v>
      </c>
      <c r="G1392" s="77" t="s">
        <v>561</v>
      </c>
      <c r="H1392" s="77" t="s">
        <v>3617</v>
      </c>
      <c r="I1392" s="77" t="s">
        <v>3618</v>
      </c>
      <c r="J1392" s="77" t="s">
        <v>369</v>
      </c>
      <c r="K1392" s="77">
        <f>VLOOKUP(A1392 &amp; " - " &amp; B1392, 'superadmin configuration'!A:C, 2, FALSE)</f>
        <v>500</v>
      </c>
    </row>
    <row r="1393" spans="1:11">
      <c r="A1393" s="77" t="s">
        <v>559</v>
      </c>
      <c r="B1393" s="77" t="s">
        <v>198</v>
      </c>
      <c r="C1393" s="78">
        <v>45260.807638888888</v>
      </c>
      <c r="D1393" s="77">
        <v>220</v>
      </c>
      <c r="E1393" s="77" t="s">
        <v>560</v>
      </c>
      <c r="F1393" s="77" t="s">
        <v>361</v>
      </c>
      <c r="G1393" s="77" t="s">
        <v>561</v>
      </c>
      <c r="H1393" s="77" t="s">
        <v>3619</v>
      </c>
      <c r="I1393" s="77" t="s">
        <v>3620</v>
      </c>
      <c r="J1393" s="77" t="s">
        <v>369</v>
      </c>
      <c r="K1393" s="77">
        <f>VLOOKUP(A1393 &amp; " - " &amp; B1393, 'superadmin configuration'!A:C, 2, FALSE)</f>
        <v>360</v>
      </c>
    </row>
    <row r="1394" spans="1:11">
      <c r="A1394" s="77" t="s">
        <v>559</v>
      </c>
      <c r="B1394" s="77" t="s">
        <v>258</v>
      </c>
      <c r="C1394" s="78">
        <v>45260.459027777775</v>
      </c>
      <c r="D1394" s="77">
        <v>100</v>
      </c>
      <c r="E1394" s="77" t="s">
        <v>560</v>
      </c>
      <c r="F1394" s="77" t="s">
        <v>361</v>
      </c>
      <c r="G1394" s="77" t="s">
        <v>561</v>
      </c>
      <c r="H1394" s="77" t="s">
        <v>3621</v>
      </c>
      <c r="I1394" s="77" t="s">
        <v>3622</v>
      </c>
      <c r="J1394" s="77" t="s">
        <v>369</v>
      </c>
      <c r="K1394" s="77">
        <f>VLOOKUP(A1394 &amp; " - " &amp; B1394, 'superadmin configuration'!A:C, 2, FALSE)</f>
        <v>450</v>
      </c>
    </row>
    <row r="1395" spans="1:11">
      <c r="A1395" s="77" t="s">
        <v>559</v>
      </c>
      <c r="B1395" s="77" t="s">
        <v>26</v>
      </c>
      <c r="C1395" s="78">
        <v>45259.724999999999</v>
      </c>
      <c r="D1395" s="77">
        <v>500</v>
      </c>
      <c r="E1395" s="77" t="s">
        <v>560</v>
      </c>
      <c r="F1395" s="77" t="s">
        <v>361</v>
      </c>
      <c r="G1395" s="77" t="s">
        <v>561</v>
      </c>
      <c r="H1395" s="77" t="s">
        <v>3623</v>
      </c>
      <c r="I1395" s="77" t="s">
        <v>3624</v>
      </c>
      <c r="J1395" s="77" t="s">
        <v>3625</v>
      </c>
      <c r="K1395" s="77">
        <f>VLOOKUP(A1395 &amp; " - " &amp; B1395, 'superadmin configuration'!A:C, 2, FALSE)</f>
        <v>500</v>
      </c>
    </row>
    <row r="1396" spans="1:11">
      <c r="A1396" s="77" t="s">
        <v>369</v>
      </c>
      <c r="B1396" s="77" t="s">
        <v>369</v>
      </c>
      <c r="C1396" s="78">
        <v>45259.715277777781</v>
      </c>
      <c r="D1396" s="77">
        <v>100</v>
      </c>
      <c r="E1396" s="77" t="s">
        <v>560</v>
      </c>
      <c r="F1396" s="77" t="s">
        <v>361</v>
      </c>
      <c r="G1396" s="77" t="s">
        <v>561</v>
      </c>
      <c r="H1396" s="77" t="s">
        <v>3626</v>
      </c>
      <c r="I1396" s="77" t="s">
        <v>3627</v>
      </c>
      <c r="J1396" s="77" t="s">
        <v>3628</v>
      </c>
      <c r="K1396" s="77">
        <f>VLOOKUP(A1396 &amp; " - " &amp; B1396, 'superadmin configuration'!A:C, 2, FALSE)</f>
        <v>300</v>
      </c>
    </row>
    <row r="1397" spans="1:11">
      <c r="A1397" s="77" t="s">
        <v>559</v>
      </c>
      <c r="B1397" s="77" t="s">
        <v>243</v>
      </c>
      <c r="C1397" s="78">
        <v>45259.708333333336</v>
      </c>
      <c r="D1397" s="77">
        <v>300</v>
      </c>
      <c r="E1397" s="77" t="s">
        <v>560</v>
      </c>
      <c r="F1397" s="77" t="s">
        <v>361</v>
      </c>
      <c r="G1397" s="77" t="s">
        <v>561</v>
      </c>
      <c r="H1397" s="77" t="s">
        <v>3629</v>
      </c>
      <c r="I1397" s="77" t="s">
        <v>3630</v>
      </c>
      <c r="J1397" s="77" t="s">
        <v>3631</v>
      </c>
      <c r="K1397" s="77">
        <f>VLOOKUP(A1397 &amp; " - " &amp; B1397, 'superadmin configuration'!A:C, 2, FALSE)</f>
        <v>500</v>
      </c>
    </row>
    <row r="1398" spans="1:11">
      <c r="A1398" s="77" t="s">
        <v>559</v>
      </c>
      <c r="B1398" s="77" t="s">
        <v>243</v>
      </c>
      <c r="C1398" s="78">
        <v>45259.704861111109</v>
      </c>
      <c r="D1398" s="77">
        <v>100</v>
      </c>
      <c r="E1398" s="77" t="s">
        <v>560</v>
      </c>
      <c r="F1398" s="77" t="s">
        <v>361</v>
      </c>
      <c r="G1398" s="77" t="s">
        <v>561</v>
      </c>
      <c r="H1398" s="77" t="s">
        <v>3632</v>
      </c>
      <c r="I1398" s="77" t="s">
        <v>3633</v>
      </c>
      <c r="J1398" s="77" t="s">
        <v>369</v>
      </c>
      <c r="K1398" s="77">
        <f>VLOOKUP(A1398 &amp; " - " &amp; B1398, 'superadmin configuration'!A:C, 2, FALSE)</f>
        <v>500</v>
      </c>
    </row>
    <row r="1399" spans="1:11">
      <c r="A1399" s="77" t="s">
        <v>559</v>
      </c>
      <c r="B1399" s="77" t="s">
        <v>243</v>
      </c>
      <c r="C1399" s="78">
        <v>45259.702777777777</v>
      </c>
      <c r="D1399" s="77">
        <v>100</v>
      </c>
      <c r="E1399" s="77" t="s">
        <v>560</v>
      </c>
      <c r="F1399" s="77" t="s">
        <v>361</v>
      </c>
      <c r="G1399" s="77" t="s">
        <v>561</v>
      </c>
      <c r="H1399" s="77" t="s">
        <v>3634</v>
      </c>
      <c r="I1399" s="77" t="s">
        <v>3635</v>
      </c>
      <c r="J1399" s="77" t="s">
        <v>369</v>
      </c>
      <c r="K1399" s="77">
        <f>VLOOKUP(A1399 &amp; " - " &amp; B1399, 'superadmin configuration'!A:C, 2, FALSE)</f>
        <v>500</v>
      </c>
    </row>
    <row r="1400" spans="1:11">
      <c r="A1400" s="77" t="s">
        <v>402</v>
      </c>
      <c r="B1400" s="77" t="s">
        <v>404</v>
      </c>
      <c r="C1400" s="78">
        <v>45257.684027777781</v>
      </c>
      <c r="D1400" s="77">
        <v>20</v>
      </c>
      <c r="E1400" s="77" t="s">
        <v>560</v>
      </c>
      <c r="F1400" s="77" t="s">
        <v>361</v>
      </c>
      <c r="G1400" s="77" t="s">
        <v>561</v>
      </c>
      <c r="H1400" s="77" t="s">
        <v>3636</v>
      </c>
      <c r="I1400" s="77" t="s">
        <v>3637</v>
      </c>
      <c r="J1400" s="77" t="s">
        <v>3638</v>
      </c>
      <c r="K1400" s="77">
        <f>VLOOKUP(A1400 &amp; " - " &amp; B1400, 'superadmin configuration'!A:C, 2, FALSE)</f>
        <v>0</v>
      </c>
    </row>
    <row r="1401" spans="1:11">
      <c r="A1401" s="77" t="s">
        <v>402</v>
      </c>
      <c r="B1401" s="77" t="s">
        <v>404</v>
      </c>
      <c r="C1401" s="78">
        <v>45257.659722222219</v>
      </c>
      <c r="D1401" s="77">
        <v>50</v>
      </c>
      <c r="E1401" s="77" t="s">
        <v>560</v>
      </c>
      <c r="F1401" s="77" t="s">
        <v>361</v>
      </c>
      <c r="G1401" s="77" t="s">
        <v>561</v>
      </c>
      <c r="H1401" s="77" t="s">
        <v>3639</v>
      </c>
      <c r="I1401" s="77" t="s">
        <v>3640</v>
      </c>
      <c r="J1401" s="77" t="s">
        <v>369</v>
      </c>
      <c r="K1401" s="77">
        <f>VLOOKUP(A1401 &amp; " - " &amp; B1401, 'superadmin configuration'!A:C, 2, FALSE)</f>
        <v>0</v>
      </c>
    </row>
    <row r="1402" spans="1:11">
      <c r="A1402" s="77" t="s">
        <v>369</v>
      </c>
      <c r="B1402" s="77" t="s">
        <v>369</v>
      </c>
      <c r="C1402" s="78">
        <v>45255.55972222222</v>
      </c>
      <c r="D1402" s="77">
        <v>500</v>
      </c>
      <c r="E1402" s="77" t="s">
        <v>560</v>
      </c>
      <c r="F1402" s="77" t="s">
        <v>361</v>
      </c>
      <c r="G1402" s="77" t="s">
        <v>561</v>
      </c>
      <c r="H1402" s="77" t="s">
        <v>3641</v>
      </c>
      <c r="I1402" s="77" t="s">
        <v>3642</v>
      </c>
      <c r="J1402" s="77" t="s">
        <v>369</v>
      </c>
      <c r="K1402" s="77">
        <f>VLOOKUP(A1402 &amp; " - " &amp; B1402, 'superadmin configuration'!A:C, 2, FALSE)</f>
        <v>300</v>
      </c>
    </row>
    <row r="1403" spans="1:11">
      <c r="A1403" s="77" t="s">
        <v>559</v>
      </c>
      <c r="B1403" s="77" t="s">
        <v>3643</v>
      </c>
      <c r="C1403" s="78">
        <v>45250.448611111111</v>
      </c>
      <c r="D1403" s="77">
        <v>145</v>
      </c>
      <c r="E1403" s="77" t="s">
        <v>560</v>
      </c>
      <c r="F1403" s="77" t="s">
        <v>361</v>
      </c>
      <c r="G1403" s="77" t="s">
        <v>614</v>
      </c>
      <c r="H1403" s="77" t="s">
        <v>3644</v>
      </c>
      <c r="I1403" s="77" t="s">
        <v>2121</v>
      </c>
      <c r="J1403" s="77" t="s">
        <v>3645</v>
      </c>
      <c r="K1403" s="77">
        <f>VLOOKUP(A1403 &amp; " - " &amp; B1403, 'superadmin configuration'!A:C, 2, FALSE)</f>
        <v>145</v>
      </c>
    </row>
    <row r="1404" spans="1:11">
      <c r="A1404" s="77" t="s">
        <v>559</v>
      </c>
      <c r="B1404" s="77" t="s">
        <v>3643</v>
      </c>
      <c r="C1404" s="78">
        <v>45250.446527777778</v>
      </c>
      <c r="D1404" s="77">
        <v>100</v>
      </c>
      <c r="E1404" s="77" t="s">
        <v>560</v>
      </c>
      <c r="F1404" s="77" t="s">
        <v>361</v>
      </c>
      <c r="G1404" s="77" t="s">
        <v>614</v>
      </c>
      <c r="H1404" s="77" t="s">
        <v>3646</v>
      </c>
      <c r="I1404" s="77" t="s">
        <v>2121</v>
      </c>
      <c r="J1404" s="77" t="s">
        <v>369</v>
      </c>
      <c r="K1404" s="77">
        <f>VLOOKUP(A1404 &amp; " - " &amp; B1404, 'superadmin configuration'!A:C, 2, FALSE)</f>
        <v>145</v>
      </c>
    </row>
    <row r="1405" spans="1:11">
      <c r="A1405" s="77" t="s">
        <v>559</v>
      </c>
      <c r="B1405" s="77" t="s">
        <v>181</v>
      </c>
      <c r="C1405" s="78">
        <v>45246.668055555558</v>
      </c>
      <c r="D1405" s="77">
        <v>1000</v>
      </c>
      <c r="E1405" s="77" t="s">
        <v>560</v>
      </c>
      <c r="F1405" s="77" t="s">
        <v>361</v>
      </c>
      <c r="G1405" s="77" t="s">
        <v>561</v>
      </c>
      <c r="H1405" s="77" t="s">
        <v>3647</v>
      </c>
      <c r="I1405" s="77" t="s">
        <v>3648</v>
      </c>
      <c r="J1405" s="77" t="s">
        <v>3649</v>
      </c>
      <c r="K1405" s="77">
        <f>VLOOKUP(A1405 &amp; " - " &amp; B1405, 'superadmin configuration'!A:C, 2, FALSE)</f>
        <v>400</v>
      </c>
    </row>
    <row r="1406" spans="1:11">
      <c r="A1406" s="77" t="s">
        <v>559</v>
      </c>
      <c r="B1406" s="77" t="s">
        <v>231</v>
      </c>
      <c r="C1406" s="78">
        <v>45246.552083333336</v>
      </c>
      <c r="D1406" s="77">
        <v>100</v>
      </c>
      <c r="E1406" s="77" t="s">
        <v>560</v>
      </c>
      <c r="F1406" s="77" t="s">
        <v>361</v>
      </c>
      <c r="G1406" s="77" t="s">
        <v>561</v>
      </c>
      <c r="H1406" s="77" t="s">
        <v>3650</v>
      </c>
      <c r="I1406" s="77" t="s">
        <v>3651</v>
      </c>
      <c r="J1406" s="77" t="s">
        <v>369</v>
      </c>
      <c r="K1406" s="77">
        <f>VLOOKUP(A1406 &amp; " - " &amp; B1406, 'superadmin configuration'!A:C, 2, FALSE)</f>
        <v>500</v>
      </c>
    </row>
    <row r="1407" spans="1:11">
      <c r="A1407" s="77" t="s">
        <v>559</v>
      </c>
      <c r="B1407" s="77" t="s">
        <v>3643</v>
      </c>
      <c r="C1407" s="78">
        <v>45245.470833333333</v>
      </c>
      <c r="D1407" s="77">
        <v>100</v>
      </c>
      <c r="E1407" s="77" t="s">
        <v>560</v>
      </c>
      <c r="F1407" s="77" t="s">
        <v>361</v>
      </c>
      <c r="G1407" s="77" t="s">
        <v>561</v>
      </c>
      <c r="H1407" s="77" t="s">
        <v>3652</v>
      </c>
      <c r="I1407" s="77" t="s">
        <v>2121</v>
      </c>
      <c r="J1407" s="77" t="s">
        <v>369</v>
      </c>
      <c r="K1407" s="77">
        <f>VLOOKUP(A1407 &amp; " - " &amp; B1407, 'superadmin configuration'!A:C, 2, FALSE)</f>
        <v>145</v>
      </c>
    </row>
    <row r="1408" spans="1:11">
      <c r="A1408" s="77" t="s">
        <v>559</v>
      </c>
      <c r="B1408" s="77" t="s">
        <v>331</v>
      </c>
      <c r="C1408" s="78">
        <v>45237.628472222219</v>
      </c>
      <c r="D1408" s="77">
        <v>100</v>
      </c>
      <c r="E1408" s="77" t="s">
        <v>560</v>
      </c>
      <c r="F1408" s="77" t="s">
        <v>361</v>
      </c>
      <c r="G1408" s="77" t="s">
        <v>614</v>
      </c>
      <c r="H1408" s="77" t="s">
        <v>3653</v>
      </c>
      <c r="I1408" s="77" t="s">
        <v>2121</v>
      </c>
      <c r="J1408" s="77" t="s">
        <v>369</v>
      </c>
      <c r="K1408" s="77">
        <f>VLOOKUP(A1408 &amp; " - " &amp; B1408, 'superadmin configuration'!A:C, 2, FALSE)</f>
        <v>300</v>
      </c>
    </row>
    <row r="1409" spans="1:11">
      <c r="A1409" s="77" t="s">
        <v>559</v>
      </c>
      <c r="B1409" s="77" t="s">
        <v>337</v>
      </c>
      <c r="C1409" s="78">
        <v>45237.466666666667</v>
      </c>
      <c r="D1409" s="77">
        <v>100</v>
      </c>
      <c r="E1409" s="77" t="s">
        <v>560</v>
      </c>
      <c r="F1409" s="77" t="s">
        <v>361</v>
      </c>
      <c r="G1409" s="77" t="s">
        <v>561</v>
      </c>
      <c r="H1409" s="77" t="s">
        <v>3654</v>
      </c>
      <c r="I1409" s="77" t="s">
        <v>3655</v>
      </c>
      <c r="J1409" s="77" t="s">
        <v>369</v>
      </c>
      <c r="K1409" s="77">
        <f>VLOOKUP(A1409 &amp; " - " &amp; B1409, 'superadmin configuration'!A:C, 2, FALSE)</f>
        <v>500</v>
      </c>
    </row>
    <row r="1410" spans="1:11">
      <c r="A1410" s="77" t="s">
        <v>559</v>
      </c>
      <c r="B1410" s="77" t="s">
        <v>337</v>
      </c>
      <c r="C1410" s="78">
        <v>45237.46597222222</v>
      </c>
      <c r="D1410" s="77">
        <v>300</v>
      </c>
      <c r="E1410" s="77" t="s">
        <v>560</v>
      </c>
      <c r="F1410" s="77" t="s">
        <v>361</v>
      </c>
      <c r="G1410" s="77" t="s">
        <v>561</v>
      </c>
      <c r="H1410" s="77" t="s">
        <v>3656</v>
      </c>
      <c r="I1410" s="77" t="s">
        <v>3657</v>
      </c>
      <c r="J1410" s="77" t="s">
        <v>369</v>
      </c>
      <c r="K1410" s="77">
        <f>VLOOKUP(A1410 &amp; " - " &amp; B1410, 'superadmin configuration'!A:C, 2, FALSE)</f>
        <v>500</v>
      </c>
    </row>
    <row r="1411" spans="1:11">
      <c r="A1411" s="77" t="s">
        <v>559</v>
      </c>
      <c r="B1411" s="77" t="s">
        <v>41</v>
      </c>
      <c r="C1411" s="78">
        <v>45235.93472222222</v>
      </c>
      <c r="D1411" s="77">
        <v>100</v>
      </c>
      <c r="E1411" s="77" t="s">
        <v>560</v>
      </c>
      <c r="F1411" s="77" t="s">
        <v>361</v>
      </c>
      <c r="G1411" s="77" t="s">
        <v>561</v>
      </c>
      <c r="H1411" s="77" t="s">
        <v>3658</v>
      </c>
      <c r="I1411" s="77" t="s">
        <v>3659</v>
      </c>
      <c r="J1411" s="77" t="s">
        <v>3660</v>
      </c>
      <c r="K1411" s="77">
        <f>VLOOKUP(A1411 &amp; " - " &amp; B1411, 'superadmin configuration'!A:C, 2, FALSE)</f>
        <v>300</v>
      </c>
    </row>
    <row r="1412" spans="1:11">
      <c r="A1412" s="77" t="s">
        <v>559</v>
      </c>
      <c r="B1412" s="77" t="s">
        <v>181</v>
      </c>
      <c r="C1412" s="78">
        <v>45234.749305555553</v>
      </c>
      <c r="D1412" s="77">
        <v>200</v>
      </c>
      <c r="E1412" s="77" t="s">
        <v>560</v>
      </c>
      <c r="F1412" s="77" t="s">
        <v>361</v>
      </c>
      <c r="G1412" s="77" t="s">
        <v>561</v>
      </c>
      <c r="H1412" s="77" t="s">
        <v>3661</v>
      </c>
      <c r="I1412" s="77" t="s">
        <v>3662</v>
      </c>
      <c r="J1412" s="77" t="s">
        <v>3663</v>
      </c>
      <c r="K1412" s="77">
        <f>VLOOKUP(A1412 &amp; " - " &amp; B1412, 'superadmin configuration'!A:C, 2, FALSE)</f>
        <v>400</v>
      </c>
    </row>
    <row r="1413" spans="1:11">
      <c r="A1413" s="77" t="s">
        <v>559</v>
      </c>
      <c r="B1413" s="77" t="s">
        <v>337</v>
      </c>
      <c r="C1413" s="78">
        <v>45231.723611111112</v>
      </c>
      <c r="D1413" s="77">
        <v>500</v>
      </c>
      <c r="E1413" s="77" t="s">
        <v>560</v>
      </c>
      <c r="F1413" s="77" t="s">
        <v>361</v>
      </c>
      <c r="G1413" s="77" t="s">
        <v>561</v>
      </c>
      <c r="H1413" s="77" t="s">
        <v>3664</v>
      </c>
      <c r="I1413" s="77" t="s">
        <v>3665</v>
      </c>
      <c r="J1413" s="77" t="s">
        <v>3666</v>
      </c>
      <c r="K1413" s="77">
        <f>VLOOKUP(A1413 &amp; " - " &amp; B1413, 'superadmin configuration'!A:C, 2, FALSE)</f>
        <v>500</v>
      </c>
    </row>
    <row r="1414" spans="1:11">
      <c r="A1414" s="77" t="s">
        <v>559</v>
      </c>
      <c r="B1414" s="77" t="s">
        <v>337</v>
      </c>
      <c r="C1414" s="78">
        <v>45231.722916666666</v>
      </c>
      <c r="D1414" s="77">
        <v>500</v>
      </c>
      <c r="E1414" s="77" t="s">
        <v>560</v>
      </c>
      <c r="F1414" s="77" t="s">
        <v>361</v>
      </c>
      <c r="G1414" s="77" t="s">
        <v>561</v>
      </c>
      <c r="H1414" s="77" t="s">
        <v>3667</v>
      </c>
      <c r="I1414" s="77" t="s">
        <v>3668</v>
      </c>
      <c r="J1414" s="77" t="s">
        <v>369</v>
      </c>
      <c r="K1414" s="77">
        <f>VLOOKUP(A1414 &amp; " - " &amp; B1414, 'superadmin configuration'!A:C, 2, FALSE)</f>
        <v>500</v>
      </c>
    </row>
    <row r="1415" spans="1:11">
      <c r="A1415" s="77" t="s">
        <v>559</v>
      </c>
      <c r="B1415" s="77" t="s">
        <v>169</v>
      </c>
      <c r="C1415" s="78">
        <v>45230.431944444441</v>
      </c>
      <c r="D1415" s="77">
        <v>500</v>
      </c>
      <c r="E1415" s="77" t="s">
        <v>560</v>
      </c>
      <c r="F1415" s="77" t="s">
        <v>361</v>
      </c>
      <c r="G1415" s="77" t="s">
        <v>561</v>
      </c>
      <c r="H1415" s="77" t="s">
        <v>3669</v>
      </c>
      <c r="I1415" s="77" t="s">
        <v>3670</v>
      </c>
      <c r="J1415" s="77" t="s">
        <v>369</v>
      </c>
      <c r="K1415" s="77">
        <f>VLOOKUP(A1415 &amp; " - " &amp; B1415, 'superadmin configuration'!A:C, 2, FALSE)</f>
        <v>500</v>
      </c>
    </row>
    <row r="1416" spans="1:11">
      <c r="A1416" s="77" t="s">
        <v>369</v>
      </c>
      <c r="B1416" s="77" t="s">
        <v>369</v>
      </c>
      <c r="C1416" s="78">
        <v>45229.579861111109</v>
      </c>
      <c r="D1416" s="77">
        <v>100</v>
      </c>
      <c r="E1416" s="77" t="s">
        <v>560</v>
      </c>
      <c r="F1416" s="77" t="s">
        <v>361</v>
      </c>
      <c r="G1416" s="77" t="s">
        <v>561</v>
      </c>
      <c r="H1416" s="77" t="s">
        <v>3671</v>
      </c>
      <c r="I1416" s="77" t="s">
        <v>3672</v>
      </c>
      <c r="J1416" s="77" t="s">
        <v>3673</v>
      </c>
      <c r="K1416" s="77">
        <f>VLOOKUP(A1416 &amp; " - " &amp; B1416, 'superadmin configuration'!A:C, 2, FALSE)</f>
        <v>300</v>
      </c>
    </row>
    <row r="1417" spans="1:11">
      <c r="A1417" s="77" t="s">
        <v>559</v>
      </c>
      <c r="B1417" s="77" t="s">
        <v>181</v>
      </c>
      <c r="C1417" s="78">
        <v>45229.372916666667</v>
      </c>
      <c r="D1417" s="77">
        <v>500</v>
      </c>
      <c r="E1417" s="77" t="s">
        <v>560</v>
      </c>
      <c r="F1417" s="77" t="s">
        <v>361</v>
      </c>
      <c r="G1417" s="77" t="s">
        <v>561</v>
      </c>
      <c r="H1417" s="77" t="s">
        <v>3674</v>
      </c>
      <c r="I1417" s="77" t="s">
        <v>3675</v>
      </c>
      <c r="J1417" s="77" t="s">
        <v>3676</v>
      </c>
      <c r="K1417" s="77">
        <f>VLOOKUP(A1417 &amp; " - " &amp; B1417, 'superadmin configuration'!A:C, 2, FALSE)</f>
        <v>400</v>
      </c>
    </row>
    <row r="1418" spans="1:11">
      <c r="A1418" s="77" t="s">
        <v>559</v>
      </c>
      <c r="B1418" s="77" t="s">
        <v>218</v>
      </c>
      <c r="C1418" s="78">
        <v>45226.51666666667</v>
      </c>
      <c r="D1418" s="77">
        <v>16</v>
      </c>
      <c r="E1418" s="77" t="s">
        <v>560</v>
      </c>
      <c r="F1418" s="77" t="s">
        <v>361</v>
      </c>
      <c r="G1418" s="77" t="s">
        <v>561</v>
      </c>
      <c r="H1418" s="77" t="s">
        <v>3677</v>
      </c>
      <c r="I1418" s="77" t="s">
        <v>3678</v>
      </c>
      <c r="J1418" s="77" t="s">
        <v>3679</v>
      </c>
      <c r="K1418" s="77">
        <f>VLOOKUP(A1418 &amp; " - " &amp; B1418, 'superadmin configuration'!A:C, 2, FALSE)</f>
        <v>300</v>
      </c>
    </row>
    <row r="1419" spans="1:11">
      <c r="A1419" s="77" t="s">
        <v>559</v>
      </c>
      <c r="B1419" s="77" t="s">
        <v>369</v>
      </c>
      <c r="C1419" s="78">
        <v>45225.75</v>
      </c>
      <c r="D1419" s="77">
        <v>500</v>
      </c>
      <c r="E1419" s="77" t="s">
        <v>560</v>
      </c>
      <c r="F1419" s="77" t="s">
        <v>361</v>
      </c>
      <c r="G1419" s="77" t="s">
        <v>561</v>
      </c>
      <c r="H1419" s="77" t="s">
        <v>3680</v>
      </c>
      <c r="I1419" s="77" t="s">
        <v>3681</v>
      </c>
      <c r="J1419" s="77" t="s">
        <v>369</v>
      </c>
      <c r="K1419" s="77">
        <f>VLOOKUP(A1419 &amp; " - " &amp; B1419, 'superadmin configuration'!A:C, 2, FALSE)</f>
        <v>400</v>
      </c>
    </row>
    <row r="1420" spans="1:11">
      <c r="A1420" s="77" t="s">
        <v>559</v>
      </c>
      <c r="B1420" s="77" t="s">
        <v>369</v>
      </c>
      <c r="C1420" s="78">
        <v>45225.741666666669</v>
      </c>
      <c r="D1420" s="77">
        <v>100</v>
      </c>
      <c r="E1420" s="77" t="s">
        <v>560</v>
      </c>
      <c r="F1420" s="77" t="s">
        <v>361</v>
      </c>
      <c r="G1420" s="77" t="s">
        <v>561</v>
      </c>
      <c r="H1420" s="77" t="s">
        <v>3682</v>
      </c>
      <c r="I1420" s="77" t="s">
        <v>3683</v>
      </c>
      <c r="J1420" s="77" t="s">
        <v>369</v>
      </c>
      <c r="K1420" s="77">
        <f>VLOOKUP(A1420 &amp; " - " &amp; B1420, 'superadmin configuration'!A:C, 2, FALSE)</f>
        <v>400</v>
      </c>
    </row>
    <row r="1421" spans="1:11">
      <c r="A1421" s="77" t="s">
        <v>559</v>
      </c>
      <c r="B1421" s="77" t="s">
        <v>177</v>
      </c>
      <c r="C1421" s="78">
        <v>45224.568749999999</v>
      </c>
      <c r="D1421" s="77">
        <v>300</v>
      </c>
      <c r="E1421" s="77" t="s">
        <v>560</v>
      </c>
      <c r="F1421" s="77" t="s">
        <v>361</v>
      </c>
      <c r="G1421" s="77" t="s">
        <v>561</v>
      </c>
      <c r="H1421" s="77" t="s">
        <v>3684</v>
      </c>
      <c r="I1421" s="77" t="s">
        <v>3685</v>
      </c>
      <c r="J1421" s="77" t="s">
        <v>369</v>
      </c>
      <c r="K1421" s="77">
        <f>VLOOKUP(A1421 &amp; " - " &amp; B1421, 'superadmin configuration'!A:C, 2, FALSE)</f>
        <v>300</v>
      </c>
    </row>
    <row r="1422" spans="1:11">
      <c r="A1422" s="77" t="s">
        <v>559</v>
      </c>
      <c r="B1422" s="77" t="s">
        <v>331</v>
      </c>
      <c r="C1422" s="78">
        <v>45224.557638888888</v>
      </c>
      <c r="D1422" s="77">
        <v>300</v>
      </c>
      <c r="E1422" s="77" t="s">
        <v>560</v>
      </c>
      <c r="F1422" s="77" t="s">
        <v>361</v>
      </c>
      <c r="G1422" s="77" t="s">
        <v>614</v>
      </c>
      <c r="H1422" s="77" t="s">
        <v>3686</v>
      </c>
      <c r="I1422" s="77" t="s">
        <v>2121</v>
      </c>
      <c r="J1422" s="77" t="s">
        <v>369</v>
      </c>
      <c r="K1422" s="77">
        <f>VLOOKUP(A1422 &amp; " - " &amp; B1422, 'superadmin configuration'!A:C, 2, FALSE)</f>
        <v>300</v>
      </c>
    </row>
    <row r="1423" spans="1:11">
      <c r="A1423" s="77" t="s">
        <v>559</v>
      </c>
      <c r="B1423" s="77" t="s">
        <v>337</v>
      </c>
      <c r="C1423" s="78">
        <v>45224.544444444444</v>
      </c>
      <c r="D1423" s="77">
        <v>500</v>
      </c>
      <c r="E1423" s="77" t="s">
        <v>560</v>
      </c>
      <c r="F1423" s="77" t="s">
        <v>361</v>
      </c>
      <c r="G1423" s="77" t="s">
        <v>561</v>
      </c>
      <c r="H1423" s="77" t="s">
        <v>3687</v>
      </c>
      <c r="I1423" s="77" t="s">
        <v>3688</v>
      </c>
      <c r="J1423" s="77" t="s">
        <v>369</v>
      </c>
      <c r="K1423" s="77">
        <f>VLOOKUP(A1423 &amp; " - " &amp; B1423, 'superadmin configuration'!A:C, 2, FALSE)</f>
        <v>500</v>
      </c>
    </row>
    <row r="1424" spans="1:11">
      <c r="A1424" s="77" t="s">
        <v>559</v>
      </c>
      <c r="B1424" s="77" t="s">
        <v>177</v>
      </c>
      <c r="C1424" s="78">
        <v>45224.543749999997</v>
      </c>
      <c r="D1424" s="77">
        <v>300</v>
      </c>
      <c r="E1424" s="77" t="s">
        <v>560</v>
      </c>
      <c r="F1424" s="77" t="s">
        <v>361</v>
      </c>
      <c r="G1424" s="77" t="s">
        <v>614</v>
      </c>
      <c r="H1424" s="77" t="s">
        <v>3689</v>
      </c>
      <c r="I1424" s="77" t="s">
        <v>616</v>
      </c>
      <c r="J1424" s="77" t="s">
        <v>369</v>
      </c>
      <c r="K1424" s="77">
        <f>VLOOKUP(A1424 &amp; " - " &amp; B1424, 'superadmin configuration'!A:C, 2, FALSE)</f>
        <v>300</v>
      </c>
    </row>
    <row r="1425" spans="1:11">
      <c r="A1425" s="77" t="s">
        <v>559</v>
      </c>
      <c r="B1425" s="77" t="s">
        <v>177</v>
      </c>
      <c r="C1425" s="78">
        <v>45224.522222222222</v>
      </c>
      <c r="D1425" s="77">
        <v>50</v>
      </c>
      <c r="E1425" s="77" t="s">
        <v>560</v>
      </c>
      <c r="F1425" s="77" t="s">
        <v>361</v>
      </c>
      <c r="G1425" s="77" t="s">
        <v>614</v>
      </c>
      <c r="H1425" s="77" t="s">
        <v>3690</v>
      </c>
      <c r="I1425" s="77" t="s">
        <v>616</v>
      </c>
      <c r="J1425" s="77" t="s">
        <v>3691</v>
      </c>
      <c r="K1425" s="77">
        <f>VLOOKUP(A1425 &amp; " - " &amp; B1425, 'superadmin configuration'!A:C, 2, FALSE)</f>
        <v>300</v>
      </c>
    </row>
    <row r="1426" spans="1:11">
      <c r="A1426" s="77" t="s">
        <v>559</v>
      </c>
      <c r="B1426" s="77" t="s">
        <v>55</v>
      </c>
      <c r="C1426" s="78">
        <v>45224.520138888889</v>
      </c>
      <c r="D1426" s="77">
        <v>300</v>
      </c>
      <c r="E1426" s="77" t="s">
        <v>560</v>
      </c>
      <c r="F1426" s="77" t="s">
        <v>361</v>
      </c>
      <c r="G1426" s="77" t="s">
        <v>561</v>
      </c>
      <c r="H1426" s="77" t="s">
        <v>3692</v>
      </c>
      <c r="I1426" s="77" t="s">
        <v>3693</v>
      </c>
      <c r="J1426" s="77" t="s">
        <v>369</v>
      </c>
      <c r="K1426" s="77">
        <f>VLOOKUP(A1426 &amp; " - " &amp; B1426, 'superadmin configuration'!A:C, 2, FALSE)</f>
        <v>650</v>
      </c>
    </row>
    <row r="1427" spans="1:11">
      <c r="A1427" s="77" t="s">
        <v>559</v>
      </c>
      <c r="B1427" s="77" t="s">
        <v>177</v>
      </c>
      <c r="C1427" s="78">
        <v>45224.495138888888</v>
      </c>
      <c r="D1427" s="77">
        <v>100</v>
      </c>
      <c r="E1427" s="77" t="s">
        <v>560</v>
      </c>
      <c r="F1427" s="77" t="s">
        <v>361</v>
      </c>
      <c r="G1427" s="77" t="s">
        <v>561</v>
      </c>
      <c r="H1427" s="77" t="s">
        <v>3694</v>
      </c>
      <c r="I1427" s="77" t="s">
        <v>3695</v>
      </c>
      <c r="J1427" s="77" t="s">
        <v>3696</v>
      </c>
      <c r="K1427" s="77">
        <f>VLOOKUP(A1427 &amp; " - " &amp; B1427, 'superadmin configuration'!A:C, 2, FALSE)</f>
        <v>300</v>
      </c>
    </row>
    <row r="1428" spans="1:11">
      <c r="A1428" s="77" t="s">
        <v>559</v>
      </c>
      <c r="B1428" s="77" t="s">
        <v>328</v>
      </c>
      <c r="C1428" s="78">
        <v>45223.532638888886</v>
      </c>
      <c r="D1428" s="77">
        <v>100</v>
      </c>
      <c r="E1428" s="77" t="s">
        <v>560</v>
      </c>
      <c r="F1428" s="77" t="s">
        <v>361</v>
      </c>
      <c r="G1428" s="77" t="s">
        <v>561</v>
      </c>
      <c r="H1428" s="77" t="s">
        <v>3697</v>
      </c>
      <c r="I1428" s="77" t="s">
        <v>3698</v>
      </c>
      <c r="J1428" s="77" t="s">
        <v>369</v>
      </c>
      <c r="K1428" s="77">
        <f>VLOOKUP(A1428 &amp; " - " &amp; B1428, 'superadmin configuration'!A:C, 2, FALSE)</f>
        <v>650</v>
      </c>
    </row>
    <row r="1429" spans="1:11">
      <c r="A1429" s="77" t="s">
        <v>559</v>
      </c>
      <c r="B1429" s="77" t="s">
        <v>234</v>
      </c>
      <c r="C1429" s="78">
        <v>45223.529861111114</v>
      </c>
      <c r="D1429" s="77">
        <v>100</v>
      </c>
      <c r="E1429" s="77" t="s">
        <v>560</v>
      </c>
      <c r="F1429" s="77" t="s">
        <v>361</v>
      </c>
      <c r="G1429" s="77" t="s">
        <v>561</v>
      </c>
      <c r="H1429" s="77" t="s">
        <v>3699</v>
      </c>
      <c r="I1429" s="77" t="s">
        <v>3700</v>
      </c>
      <c r="J1429" s="77" t="s">
        <v>3701</v>
      </c>
      <c r="K1429" s="77">
        <f>VLOOKUP(A1429 &amp; " - " &amp; B1429, 'superadmin configuration'!A:C, 2, FALSE)</f>
        <v>0</v>
      </c>
    </row>
    <row r="1430" spans="1:11">
      <c r="A1430" s="77" t="s">
        <v>559</v>
      </c>
      <c r="B1430" s="77" t="s">
        <v>41</v>
      </c>
      <c r="C1430" s="78">
        <v>45223.524305555555</v>
      </c>
      <c r="D1430" s="77">
        <v>100</v>
      </c>
      <c r="E1430" s="77" t="s">
        <v>560</v>
      </c>
      <c r="F1430" s="77" t="s">
        <v>361</v>
      </c>
      <c r="G1430" s="77" t="s">
        <v>561</v>
      </c>
      <c r="H1430" s="77" t="s">
        <v>3702</v>
      </c>
      <c r="I1430" s="77" t="s">
        <v>3703</v>
      </c>
      <c r="J1430" s="77" t="s">
        <v>369</v>
      </c>
      <c r="K1430" s="77">
        <f>VLOOKUP(A1430 &amp; " - " &amp; B1430, 'superadmin configuration'!A:C, 2, FALSE)</f>
        <v>300</v>
      </c>
    </row>
    <row r="1431" spans="1:11">
      <c r="A1431" s="77" t="s">
        <v>559</v>
      </c>
      <c r="B1431" s="77" t="s">
        <v>337</v>
      </c>
      <c r="C1431" s="78">
        <v>45223.499305555553</v>
      </c>
      <c r="D1431" s="77">
        <v>300</v>
      </c>
      <c r="E1431" s="77" t="s">
        <v>560</v>
      </c>
      <c r="F1431" s="77" t="s">
        <v>361</v>
      </c>
      <c r="G1431" s="77" t="s">
        <v>561</v>
      </c>
      <c r="H1431" s="77" t="s">
        <v>3704</v>
      </c>
      <c r="I1431" s="77" t="s">
        <v>3705</v>
      </c>
      <c r="J1431" s="77" t="s">
        <v>3706</v>
      </c>
      <c r="K1431" s="77">
        <f>VLOOKUP(A1431 &amp; " - " &amp; B1431, 'superadmin configuration'!A:C, 2, FALSE)</f>
        <v>500</v>
      </c>
    </row>
    <row r="1432" spans="1:11">
      <c r="A1432" s="77" t="s">
        <v>559</v>
      </c>
      <c r="B1432" s="77" t="s">
        <v>337</v>
      </c>
      <c r="C1432" s="78">
        <v>45223.497916666667</v>
      </c>
      <c r="D1432" s="77">
        <v>300</v>
      </c>
      <c r="E1432" s="77" t="s">
        <v>560</v>
      </c>
      <c r="F1432" s="77" t="s">
        <v>361</v>
      </c>
      <c r="G1432" s="77" t="s">
        <v>561</v>
      </c>
      <c r="H1432" s="77" t="s">
        <v>3707</v>
      </c>
      <c r="I1432" s="77" t="s">
        <v>3708</v>
      </c>
      <c r="J1432" s="77" t="s">
        <v>3709</v>
      </c>
      <c r="K1432" s="77">
        <f>VLOOKUP(A1432 &amp; " - " &amp; B1432, 'superadmin configuration'!A:C, 2, FALSE)</f>
        <v>500</v>
      </c>
    </row>
    <row r="1433" spans="1:11">
      <c r="A1433" s="77" t="s">
        <v>559</v>
      </c>
      <c r="B1433" s="77" t="s">
        <v>258</v>
      </c>
      <c r="C1433" s="78">
        <v>45188.472916666666</v>
      </c>
      <c r="D1433" s="77">
        <v>500</v>
      </c>
      <c r="E1433" s="77" t="s">
        <v>560</v>
      </c>
      <c r="F1433" s="77" t="s">
        <v>361</v>
      </c>
      <c r="G1433" s="77" t="s">
        <v>561</v>
      </c>
      <c r="H1433" s="77" t="s">
        <v>3710</v>
      </c>
      <c r="I1433" s="77" t="s">
        <v>3711</v>
      </c>
      <c r="J1433" s="77" t="s">
        <v>3712</v>
      </c>
      <c r="K1433" s="77">
        <f>VLOOKUP(A1433 &amp; " - " &amp; B1433, 'superadmin configuration'!A:C, 2, FALSE)</f>
        <v>450</v>
      </c>
    </row>
    <row r="1434" spans="1:11">
      <c r="A1434" s="77" t="s">
        <v>559</v>
      </c>
      <c r="B1434" s="77" t="s">
        <v>218</v>
      </c>
      <c r="C1434" s="78">
        <v>45181.486805555556</v>
      </c>
      <c r="D1434" s="77">
        <v>100</v>
      </c>
      <c r="E1434" s="77" t="s">
        <v>560</v>
      </c>
      <c r="F1434" s="77" t="s">
        <v>361</v>
      </c>
      <c r="G1434" s="77" t="s">
        <v>561</v>
      </c>
      <c r="H1434" s="77" t="s">
        <v>3713</v>
      </c>
      <c r="I1434" s="77" t="s">
        <v>3714</v>
      </c>
      <c r="J1434" s="77" t="s">
        <v>1038</v>
      </c>
      <c r="K1434" s="77">
        <f>VLOOKUP(A1434 &amp; " - " &amp; B1434, 'superadmin configuration'!A:C, 2, FALSE)</f>
        <v>300</v>
      </c>
    </row>
    <row r="1435" spans="1:11">
      <c r="A1435" s="77" t="s">
        <v>559</v>
      </c>
      <c r="B1435" s="77" t="s">
        <v>275</v>
      </c>
      <c r="C1435" s="78">
        <v>45169.756944444445</v>
      </c>
      <c r="D1435" s="77">
        <v>100</v>
      </c>
      <c r="E1435" s="77" t="s">
        <v>560</v>
      </c>
      <c r="F1435" s="77" t="s">
        <v>361</v>
      </c>
      <c r="G1435" s="77" t="s">
        <v>561</v>
      </c>
      <c r="H1435" s="77" t="s">
        <v>3715</v>
      </c>
      <c r="I1435" s="77" t="s">
        <v>3716</v>
      </c>
      <c r="J1435" s="77" t="s">
        <v>3717</v>
      </c>
      <c r="K1435" s="77">
        <f>VLOOKUP(A1435 &amp; " - " &amp; B1435, 'superadmin configuration'!A:C, 2, FALSE)</f>
        <v>0</v>
      </c>
    </row>
    <row r="1436" spans="1:11">
      <c r="A1436" s="77" t="s">
        <v>559</v>
      </c>
      <c r="B1436" s="77" t="s">
        <v>275</v>
      </c>
      <c r="C1436" s="78">
        <v>45169.722916666666</v>
      </c>
      <c r="D1436" s="77">
        <v>100</v>
      </c>
      <c r="E1436" s="77" t="s">
        <v>560</v>
      </c>
      <c r="F1436" s="77" t="s">
        <v>361</v>
      </c>
      <c r="G1436" s="77" t="s">
        <v>561</v>
      </c>
      <c r="H1436" s="77" t="s">
        <v>3718</v>
      </c>
      <c r="I1436" s="77" t="s">
        <v>3719</v>
      </c>
      <c r="J1436" s="77" t="s">
        <v>369</v>
      </c>
      <c r="K1436" s="77">
        <f>VLOOKUP(A1436 &amp; " - " &amp; B1436, 'superadmin configuration'!A:C, 2, FALSE)</f>
        <v>0</v>
      </c>
    </row>
    <row r="1437" spans="1:11">
      <c r="A1437" s="77" t="s">
        <v>559</v>
      </c>
      <c r="B1437" s="77" t="s">
        <v>258</v>
      </c>
      <c r="C1437" s="78">
        <v>45169.661805555559</v>
      </c>
      <c r="D1437" s="77">
        <v>100</v>
      </c>
      <c r="E1437" s="77" t="s">
        <v>560</v>
      </c>
      <c r="F1437" s="77" t="s">
        <v>361</v>
      </c>
      <c r="G1437" s="77" t="s">
        <v>561</v>
      </c>
      <c r="H1437" s="77" t="s">
        <v>3720</v>
      </c>
      <c r="I1437" s="77" t="s">
        <v>3721</v>
      </c>
      <c r="J1437" s="77" t="s">
        <v>3722</v>
      </c>
      <c r="K1437" s="77">
        <f>VLOOKUP(A1437 &amp; " - " &amp; B1437, 'superadmin configuration'!A:C, 2, FALSE)</f>
        <v>450</v>
      </c>
    </row>
    <row r="1438" spans="1:11">
      <c r="A1438" s="77" t="s">
        <v>559</v>
      </c>
      <c r="B1438" s="77" t="s">
        <v>275</v>
      </c>
      <c r="C1438" s="78">
        <v>45168.484027777777</v>
      </c>
      <c r="D1438" s="77">
        <v>100</v>
      </c>
      <c r="E1438" s="77" t="s">
        <v>560</v>
      </c>
      <c r="F1438" s="77" t="s">
        <v>361</v>
      </c>
      <c r="G1438" s="77" t="s">
        <v>561</v>
      </c>
      <c r="H1438" s="77" t="s">
        <v>3723</v>
      </c>
      <c r="I1438" s="77" t="s">
        <v>3724</v>
      </c>
      <c r="J1438" s="77" t="s">
        <v>3725</v>
      </c>
      <c r="K1438" s="77">
        <f>VLOOKUP(A1438 &amp; " - " &amp; B1438, 'superadmin configuration'!A:C, 2, FALSE)</f>
        <v>0</v>
      </c>
    </row>
    <row r="1439" spans="1:11">
      <c r="A1439" s="77" t="s">
        <v>559</v>
      </c>
      <c r="B1439" s="77" t="s">
        <v>346</v>
      </c>
      <c r="C1439" s="78">
        <v>45168.481944444444</v>
      </c>
      <c r="D1439" s="77">
        <v>100</v>
      </c>
      <c r="E1439" s="77" t="s">
        <v>560</v>
      </c>
      <c r="F1439" s="77" t="s">
        <v>361</v>
      </c>
      <c r="G1439" s="77" t="s">
        <v>561</v>
      </c>
      <c r="H1439" s="77" t="s">
        <v>3726</v>
      </c>
      <c r="I1439" s="77" t="s">
        <v>3727</v>
      </c>
      <c r="J1439" s="77" t="s">
        <v>3233</v>
      </c>
      <c r="K1439" s="77">
        <f>VLOOKUP(A1439 &amp; " - " &amp; B1439, 'superadmin configuration'!A:C, 2, FALSE)</f>
        <v>0</v>
      </c>
    </row>
    <row r="1440" spans="1:11">
      <c r="A1440" s="77" t="s">
        <v>559</v>
      </c>
      <c r="B1440" s="77" t="s">
        <v>275</v>
      </c>
      <c r="C1440" s="78">
        <v>45166.765972222223</v>
      </c>
      <c r="D1440" s="77">
        <v>100</v>
      </c>
      <c r="E1440" s="77" t="s">
        <v>560</v>
      </c>
      <c r="F1440" s="77" t="s">
        <v>361</v>
      </c>
      <c r="G1440" s="77" t="s">
        <v>561</v>
      </c>
      <c r="H1440" s="77" t="s">
        <v>3728</v>
      </c>
      <c r="I1440" s="77" t="s">
        <v>3729</v>
      </c>
      <c r="J1440" s="77" t="s">
        <v>1466</v>
      </c>
      <c r="K1440" s="77">
        <f>VLOOKUP(A1440 &amp; " - " &amp; B1440, 'superadmin configuration'!A:C, 2, FALSE)</f>
        <v>0</v>
      </c>
    </row>
    <row r="1441" spans="1:11">
      <c r="A1441" s="77" t="s">
        <v>559</v>
      </c>
      <c r="B1441" s="77" t="s">
        <v>218</v>
      </c>
      <c r="C1441" s="78">
        <v>45166.615972222222</v>
      </c>
      <c r="D1441" s="77">
        <v>100</v>
      </c>
      <c r="E1441" s="77" t="s">
        <v>560</v>
      </c>
      <c r="F1441" s="77" t="s">
        <v>361</v>
      </c>
      <c r="G1441" s="77" t="s">
        <v>561</v>
      </c>
      <c r="H1441" s="77" t="s">
        <v>3730</v>
      </c>
      <c r="I1441" s="77" t="s">
        <v>3731</v>
      </c>
      <c r="J1441" s="77" t="s">
        <v>3732</v>
      </c>
      <c r="K1441" s="77">
        <f>VLOOKUP(A1441 &amp; " - " &amp; B1441, 'superadmin configuration'!A:C, 2, FALSE)</f>
        <v>300</v>
      </c>
    </row>
    <row r="1442" spans="1:11">
      <c r="A1442" s="77" t="s">
        <v>559</v>
      </c>
      <c r="B1442" s="77" t="s">
        <v>275</v>
      </c>
      <c r="C1442" s="78">
        <v>45161.459722222222</v>
      </c>
      <c r="D1442" s="77">
        <v>100</v>
      </c>
      <c r="E1442" s="77" t="s">
        <v>560</v>
      </c>
      <c r="F1442" s="77" t="s">
        <v>361</v>
      </c>
      <c r="G1442" s="77" t="s">
        <v>614</v>
      </c>
      <c r="H1442" s="77" t="s">
        <v>3733</v>
      </c>
      <c r="I1442" s="77" t="s">
        <v>2665</v>
      </c>
      <c r="J1442" s="77" t="s">
        <v>3734</v>
      </c>
      <c r="K1442" s="77">
        <f>VLOOKUP(A1442 &amp; " - " &amp; B1442, 'superadmin configuration'!A:C, 2, FALSE)</f>
        <v>0</v>
      </c>
    </row>
    <row r="1443" spans="1:11">
      <c r="A1443" s="77" t="s">
        <v>559</v>
      </c>
      <c r="B1443" s="77" t="s">
        <v>206</v>
      </c>
      <c r="C1443" s="78">
        <v>45160.661805555559</v>
      </c>
      <c r="D1443" s="77">
        <v>300</v>
      </c>
      <c r="E1443" s="77" t="s">
        <v>560</v>
      </c>
      <c r="F1443" s="77" t="s">
        <v>361</v>
      </c>
      <c r="G1443" s="77" t="s">
        <v>614</v>
      </c>
      <c r="H1443" s="77" t="s">
        <v>3735</v>
      </c>
      <c r="I1443" s="77" t="s">
        <v>2665</v>
      </c>
      <c r="J1443" s="77" t="s">
        <v>3736</v>
      </c>
      <c r="K1443" s="77">
        <f>VLOOKUP(A1443 &amp; " - " &amp; B1443, 'superadmin configuration'!A:C, 2, FALSE)</f>
        <v>500</v>
      </c>
    </row>
    <row r="1444" spans="1:11">
      <c r="A1444" s="77" t="s">
        <v>559</v>
      </c>
      <c r="B1444" s="77" t="s">
        <v>258</v>
      </c>
      <c r="C1444" s="78">
        <v>45160.645833333336</v>
      </c>
      <c r="D1444" s="77">
        <v>100</v>
      </c>
      <c r="E1444" s="77" t="s">
        <v>560</v>
      </c>
      <c r="F1444" s="77" t="s">
        <v>361</v>
      </c>
      <c r="G1444" s="77" t="s">
        <v>561</v>
      </c>
      <c r="H1444" s="77" t="s">
        <v>3737</v>
      </c>
      <c r="I1444" s="77" t="s">
        <v>3738</v>
      </c>
      <c r="J1444" s="77" t="s">
        <v>3739</v>
      </c>
      <c r="K1444" s="77">
        <f>VLOOKUP(A1444 &amp; " - " &amp; B1444, 'superadmin configuration'!A:C, 2, FALSE)</f>
        <v>450</v>
      </c>
    </row>
    <row r="1445" spans="1:11">
      <c r="A1445" s="77" t="s">
        <v>559</v>
      </c>
      <c r="B1445" s="77" t="s">
        <v>258</v>
      </c>
      <c r="C1445" s="78">
        <v>45160.645833333336</v>
      </c>
      <c r="D1445" s="77">
        <v>300</v>
      </c>
      <c r="E1445" s="77" t="s">
        <v>560</v>
      </c>
      <c r="F1445" s="77" t="s">
        <v>361</v>
      </c>
      <c r="G1445" s="77" t="s">
        <v>561</v>
      </c>
      <c r="H1445" s="77" t="s">
        <v>3740</v>
      </c>
      <c r="I1445" s="77" t="s">
        <v>3741</v>
      </c>
      <c r="J1445" s="77" t="s">
        <v>3742</v>
      </c>
      <c r="K1445" s="77">
        <f>VLOOKUP(A1445 &amp; " - " &amp; B1445, 'superadmin configuration'!A:C, 2, FALSE)</f>
        <v>450</v>
      </c>
    </row>
    <row r="1446" spans="1:11">
      <c r="A1446" s="77" t="s">
        <v>559</v>
      </c>
      <c r="B1446" s="77" t="s">
        <v>206</v>
      </c>
      <c r="C1446" s="78">
        <v>45160.484027777777</v>
      </c>
      <c r="D1446" s="77">
        <v>100</v>
      </c>
      <c r="E1446" s="77" t="s">
        <v>560</v>
      </c>
      <c r="F1446" s="77" t="s">
        <v>361</v>
      </c>
      <c r="G1446" s="77" t="s">
        <v>561</v>
      </c>
      <c r="H1446" s="77" t="s">
        <v>3743</v>
      </c>
      <c r="I1446" s="77" t="s">
        <v>3744</v>
      </c>
      <c r="J1446" s="77" t="s">
        <v>3745</v>
      </c>
      <c r="K1446" s="77">
        <f>VLOOKUP(A1446 &amp; " - " &amp; B1446, 'superadmin configuration'!A:C, 2, FALSE)</f>
        <v>500</v>
      </c>
    </row>
    <row r="1447" spans="1:11">
      <c r="A1447" s="77" t="s">
        <v>559</v>
      </c>
      <c r="B1447" s="77" t="s">
        <v>206</v>
      </c>
      <c r="C1447" s="78">
        <v>45160.482638888891</v>
      </c>
      <c r="D1447" s="77">
        <v>100</v>
      </c>
      <c r="E1447" s="77" t="s">
        <v>560</v>
      </c>
      <c r="F1447" s="77" t="s">
        <v>361</v>
      </c>
      <c r="G1447" s="77" t="s">
        <v>561</v>
      </c>
      <c r="H1447" s="77" t="s">
        <v>3746</v>
      </c>
      <c r="I1447" s="77" t="s">
        <v>3747</v>
      </c>
      <c r="J1447" s="77" t="s">
        <v>369</v>
      </c>
      <c r="K1447" s="77">
        <f>VLOOKUP(A1447 &amp; " - " &amp; B1447, 'superadmin configuration'!A:C, 2, FALSE)</f>
        <v>500</v>
      </c>
    </row>
    <row r="1448" spans="1:11">
      <c r="A1448" s="77" t="s">
        <v>559</v>
      </c>
      <c r="B1448" s="77" t="s">
        <v>206</v>
      </c>
      <c r="C1448" s="78">
        <v>45160.479166666664</v>
      </c>
      <c r="D1448" s="77">
        <v>300</v>
      </c>
      <c r="E1448" s="77" t="s">
        <v>560</v>
      </c>
      <c r="F1448" s="77" t="s">
        <v>361</v>
      </c>
      <c r="G1448" s="77" t="s">
        <v>561</v>
      </c>
      <c r="H1448" s="77" t="s">
        <v>3748</v>
      </c>
      <c r="I1448" s="77" t="s">
        <v>3749</v>
      </c>
      <c r="J1448" s="77" t="s">
        <v>369</v>
      </c>
      <c r="K1448" s="77">
        <f>VLOOKUP(A1448 &amp; " - " &amp; B1448, 'superadmin configuration'!A:C, 2, FALSE)</f>
        <v>500</v>
      </c>
    </row>
    <row r="1449" spans="1:11">
      <c r="A1449" s="77" t="s">
        <v>559</v>
      </c>
      <c r="B1449" s="77" t="s">
        <v>275</v>
      </c>
      <c r="C1449" s="78">
        <v>45132.804166666669</v>
      </c>
      <c r="D1449" s="77">
        <v>1</v>
      </c>
      <c r="E1449" s="77" t="s">
        <v>3750</v>
      </c>
      <c r="F1449" s="77" t="s">
        <v>3751</v>
      </c>
      <c r="G1449" s="77" t="s">
        <v>1014</v>
      </c>
      <c r="H1449" s="77" t="s">
        <v>3752</v>
      </c>
      <c r="I1449" s="77" t="s">
        <v>3753</v>
      </c>
      <c r="J1449" s="77" t="s">
        <v>3754</v>
      </c>
      <c r="K1449" s="77">
        <f>VLOOKUP(A1449 &amp; " - " &amp; B1449, 'superadmin configuration'!A:C, 2, FALSE)</f>
        <v>0</v>
      </c>
    </row>
    <row r="1450" spans="1:11">
      <c r="A1450" s="77" t="s">
        <v>559</v>
      </c>
      <c r="B1450" s="77" t="s">
        <v>275</v>
      </c>
      <c r="C1450" s="78">
        <v>45132.549305555556</v>
      </c>
      <c r="D1450" s="77">
        <v>5</v>
      </c>
      <c r="E1450" s="77" t="s">
        <v>3750</v>
      </c>
      <c r="F1450" s="77" t="s">
        <v>3751</v>
      </c>
      <c r="G1450" s="77" t="s">
        <v>1014</v>
      </c>
      <c r="H1450" s="77" t="s">
        <v>3755</v>
      </c>
      <c r="I1450" s="77" t="s">
        <v>3756</v>
      </c>
      <c r="J1450" s="77" t="s">
        <v>3757</v>
      </c>
      <c r="K1450" s="77">
        <f>VLOOKUP(A1450 &amp; " - " &amp; B1450, 'superadmin configuration'!A:C, 2, FALSE)</f>
        <v>0</v>
      </c>
    </row>
    <row r="1451" spans="1:11">
      <c r="A1451" s="77" t="s">
        <v>559</v>
      </c>
      <c r="B1451" s="77" t="s">
        <v>258</v>
      </c>
      <c r="C1451" s="78">
        <v>45117.427777777775</v>
      </c>
      <c r="D1451" s="77">
        <v>2</v>
      </c>
      <c r="E1451" s="77" t="s">
        <v>3750</v>
      </c>
      <c r="F1451" s="77" t="s">
        <v>3751</v>
      </c>
      <c r="G1451" s="77" t="s">
        <v>1014</v>
      </c>
      <c r="H1451" s="77" t="s">
        <v>3758</v>
      </c>
      <c r="I1451" s="77" t="s">
        <v>3759</v>
      </c>
      <c r="J1451" s="77" t="s">
        <v>3760</v>
      </c>
      <c r="K1451" s="77">
        <f>VLOOKUP(A1451 &amp; " - " &amp; B1451, 'superadmin configuration'!A:C, 2, FALSE)</f>
        <v>450</v>
      </c>
    </row>
    <row r="1452" spans="1:11">
      <c r="A1452" s="77" t="s">
        <v>369</v>
      </c>
      <c r="B1452" s="77" t="s">
        <v>369</v>
      </c>
      <c r="C1452" s="78">
        <v>45081.98333333333</v>
      </c>
      <c r="D1452" s="77">
        <v>1</v>
      </c>
      <c r="E1452" s="77" t="s">
        <v>3750</v>
      </c>
      <c r="F1452" s="77" t="s">
        <v>3751</v>
      </c>
      <c r="G1452" s="77" t="s">
        <v>1014</v>
      </c>
      <c r="H1452" s="77" t="s">
        <v>3761</v>
      </c>
      <c r="I1452" s="77" t="s">
        <v>3762</v>
      </c>
      <c r="J1452" s="77" t="s">
        <v>3763</v>
      </c>
      <c r="K1452" s="77">
        <f>VLOOKUP(A1452 &amp; " - " &amp; B1452, 'superadmin configuration'!A:C, 2, FALSE)</f>
        <v>300</v>
      </c>
    </row>
    <row r="1453" spans="1:11">
      <c r="A1453" s="77" t="s">
        <v>369</v>
      </c>
      <c r="B1453" s="77" t="s">
        <v>369</v>
      </c>
      <c r="C1453" s="78">
        <v>45075.906944444447</v>
      </c>
      <c r="D1453" s="77">
        <v>1</v>
      </c>
      <c r="E1453" s="77" t="s">
        <v>3750</v>
      </c>
      <c r="F1453" s="77" t="s">
        <v>3751</v>
      </c>
      <c r="G1453" s="77" t="s">
        <v>1014</v>
      </c>
      <c r="H1453" s="77" t="s">
        <v>3764</v>
      </c>
      <c r="I1453" s="77" t="s">
        <v>3765</v>
      </c>
      <c r="J1453" s="77" t="s">
        <v>369</v>
      </c>
      <c r="K1453" s="77">
        <f>VLOOKUP(A1453 &amp; " - " &amp; B1453, 'superadmin configuration'!A:C, 2, FALSE)</f>
        <v>300</v>
      </c>
    </row>
    <row r="1454" spans="1:11">
      <c r="A1454" s="77" t="s">
        <v>559</v>
      </c>
      <c r="B1454" s="77" t="s">
        <v>258</v>
      </c>
      <c r="C1454" s="78">
        <v>45069.765277777777</v>
      </c>
      <c r="D1454" s="77">
        <v>1</v>
      </c>
      <c r="E1454" s="77" t="s">
        <v>3750</v>
      </c>
      <c r="F1454" s="77" t="s">
        <v>3751</v>
      </c>
      <c r="G1454" s="77" t="s">
        <v>1014</v>
      </c>
      <c r="H1454" s="77" t="s">
        <v>3766</v>
      </c>
      <c r="I1454" s="77" t="s">
        <v>3767</v>
      </c>
      <c r="J1454" s="77" t="s">
        <v>3768</v>
      </c>
      <c r="K1454" s="77">
        <f>VLOOKUP(A1454 &amp; " - " &amp; B1454, 'superadmin configuration'!A:C, 2, FALSE)</f>
        <v>450</v>
      </c>
    </row>
    <row r="1455" spans="1:11">
      <c r="A1455" s="77" t="s">
        <v>559</v>
      </c>
      <c r="B1455" s="77" t="s">
        <v>258</v>
      </c>
      <c r="C1455" s="78">
        <v>45060.802083333336</v>
      </c>
      <c r="D1455" s="77">
        <v>2</v>
      </c>
      <c r="E1455" s="77" t="s">
        <v>3750</v>
      </c>
      <c r="F1455" s="77" t="s">
        <v>3751</v>
      </c>
      <c r="G1455" s="77" t="s">
        <v>1014</v>
      </c>
      <c r="H1455" s="77" t="s">
        <v>3769</v>
      </c>
      <c r="I1455" s="77" t="s">
        <v>3770</v>
      </c>
      <c r="J1455" s="77" t="s">
        <v>369</v>
      </c>
      <c r="K1455" s="77">
        <f>VLOOKUP(A1455 &amp; " - " &amp; B1455, 'superadmin configuration'!A:C, 2, FALSE)</f>
        <v>450</v>
      </c>
    </row>
    <row r="1456" spans="1:11">
      <c r="A1456" s="77" t="s">
        <v>559</v>
      </c>
      <c r="B1456" s="77" t="s">
        <v>258</v>
      </c>
      <c r="C1456" s="78">
        <v>45055.724999999999</v>
      </c>
      <c r="D1456" s="77">
        <v>5</v>
      </c>
      <c r="E1456" s="77" t="s">
        <v>3750</v>
      </c>
      <c r="F1456" s="77" t="s">
        <v>3751</v>
      </c>
      <c r="G1456" s="77" t="s">
        <v>1014</v>
      </c>
      <c r="H1456" s="77" t="s">
        <v>3771</v>
      </c>
      <c r="I1456" s="77" t="s">
        <v>3772</v>
      </c>
      <c r="J1456" s="77" t="s">
        <v>369</v>
      </c>
      <c r="K1456" s="77">
        <f>VLOOKUP(A1456 &amp; " - " &amp; B1456, 'superadmin configuration'!A:C, 2, FALSE)</f>
        <v>450</v>
      </c>
    </row>
    <row r="1457" spans="1:11">
      <c r="A1457" s="77" t="s">
        <v>369</v>
      </c>
      <c r="B1457" s="77" t="s">
        <v>369</v>
      </c>
      <c r="C1457" s="78">
        <v>45047.460416666669</v>
      </c>
      <c r="D1457" s="77">
        <v>1</v>
      </c>
      <c r="E1457" s="77" t="s">
        <v>3750</v>
      </c>
      <c r="F1457" s="77" t="s">
        <v>3751</v>
      </c>
      <c r="G1457" s="77" t="s">
        <v>1014</v>
      </c>
      <c r="H1457" s="77" t="s">
        <v>3773</v>
      </c>
      <c r="I1457" s="77" t="s">
        <v>3774</v>
      </c>
      <c r="J1457" s="77" t="s">
        <v>3775</v>
      </c>
      <c r="K1457" s="77">
        <f>VLOOKUP(A1457 &amp; " - " &amp; B1457, 'superadmin configuration'!A:C, 2, FALSE)</f>
        <v>300</v>
      </c>
    </row>
    <row r="1458" spans="1:11">
      <c r="A1458" s="77" t="s">
        <v>559</v>
      </c>
      <c r="B1458" s="77" t="s">
        <v>258</v>
      </c>
      <c r="C1458" s="78">
        <v>45046.618750000001</v>
      </c>
      <c r="D1458" s="77">
        <v>1</v>
      </c>
      <c r="E1458" s="77" t="s">
        <v>3750</v>
      </c>
      <c r="F1458" s="77" t="s">
        <v>3751</v>
      </c>
      <c r="G1458" s="77" t="s">
        <v>1014</v>
      </c>
      <c r="H1458" s="77" t="s">
        <v>3776</v>
      </c>
      <c r="I1458" s="77" t="s">
        <v>3777</v>
      </c>
      <c r="J1458" s="77" t="s">
        <v>3778</v>
      </c>
      <c r="K1458" s="77">
        <f>VLOOKUP(A1458 &amp; " - " &amp; B1458, 'superadmin configuration'!A:C, 2, FALSE)</f>
        <v>450</v>
      </c>
    </row>
    <row r="1459" spans="1:11">
      <c r="A1459" s="77" t="s">
        <v>369</v>
      </c>
      <c r="B1459" s="77" t="s">
        <v>369</v>
      </c>
      <c r="C1459" s="78">
        <v>45043.692361111112</v>
      </c>
      <c r="D1459" s="77">
        <v>1</v>
      </c>
      <c r="E1459" s="77" t="s">
        <v>3750</v>
      </c>
      <c r="F1459" s="77" t="s">
        <v>3751</v>
      </c>
      <c r="G1459" s="77" t="s">
        <v>1014</v>
      </c>
      <c r="H1459" s="77" t="s">
        <v>3779</v>
      </c>
      <c r="I1459" s="77" t="s">
        <v>3780</v>
      </c>
      <c r="J1459" s="77" t="s">
        <v>1978</v>
      </c>
      <c r="K1459" s="77">
        <f>VLOOKUP(A1459 &amp; " - " &amp; B1459, 'superadmin configuration'!A:C, 2, FALSE)</f>
        <v>300</v>
      </c>
    </row>
    <row r="1460" spans="1:11">
      <c r="A1460" s="77" t="s">
        <v>369</v>
      </c>
      <c r="B1460" s="77" t="s">
        <v>369</v>
      </c>
      <c r="C1460" s="78">
        <v>45043.482638888891</v>
      </c>
      <c r="D1460" s="77">
        <v>1</v>
      </c>
      <c r="E1460" s="77" t="s">
        <v>3750</v>
      </c>
      <c r="F1460" s="77" t="s">
        <v>3751</v>
      </c>
      <c r="G1460" s="77" t="s">
        <v>1014</v>
      </c>
      <c r="H1460" s="77" t="s">
        <v>3781</v>
      </c>
      <c r="I1460" s="77" t="s">
        <v>3782</v>
      </c>
      <c r="J1460" s="77">
        <v>1</v>
      </c>
      <c r="K1460" s="77">
        <f>VLOOKUP(A1460 &amp; " - " &amp; B1460, 'superadmin configuration'!A:C, 2, FALSE)</f>
        <v>300</v>
      </c>
    </row>
    <row r="1461" spans="1:11">
      <c r="A1461" s="77" t="s">
        <v>559</v>
      </c>
      <c r="B1461" s="77" t="s">
        <v>206</v>
      </c>
      <c r="C1461" s="78">
        <v>45006.621527777781</v>
      </c>
      <c r="D1461" s="77">
        <v>1</v>
      </c>
      <c r="E1461" s="77" t="s">
        <v>3750</v>
      </c>
      <c r="F1461" s="77" t="s">
        <v>3751</v>
      </c>
      <c r="G1461" s="77" t="s">
        <v>1014</v>
      </c>
      <c r="H1461" s="77" t="s">
        <v>3783</v>
      </c>
      <c r="I1461" s="77" t="s">
        <v>3784</v>
      </c>
      <c r="J1461" s="77" t="s">
        <v>3785</v>
      </c>
      <c r="K1461" s="77">
        <f>VLOOKUP(A1461 &amp; " - " &amp; B1461, 'superadmin configuration'!A:C, 2, FALSE)</f>
        <v>500</v>
      </c>
    </row>
    <row r="1462" spans="1:11">
      <c r="A1462" s="77" t="s">
        <v>559</v>
      </c>
      <c r="B1462" s="77" t="s">
        <v>1648</v>
      </c>
      <c r="C1462" s="78">
        <v>44947.509722222225</v>
      </c>
      <c r="D1462" s="77">
        <v>5</v>
      </c>
      <c r="E1462" s="77" t="s">
        <v>3750</v>
      </c>
      <c r="F1462" s="77" t="s">
        <v>3751</v>
      </c>
      <c r="G1462" s="77" t="s">
        <v>1014</v>
      </c>
      <c r="H1462" s="77" t="s">
        <v>3786</v>
      </c>
      <c r="I1462" s="77" t="s">
        <v>3787</v>
      </c>
      <c r="J1462" s="77" t="s">
        <v>1978</v>
      </c>
      <c r="K1462" s="77">
        <f>VLOOKUP(A1462 &amp; " - " &amp; B1462, 'superadmin configuration'!A:C, 2, FALSE)</f>
        <v>0</v>
      </c>
    </row>
    <row r="1463" spans="1:11">
      <c r="A1463" s="77" t="s">
        <v>559</v>
      </c>
      <c r="B1463" s="77" t="s">
        <v>1648</v>
      </c>
      <c r="C1463" s="78">
        <v>44923.715277777781</v>
      </c>
      <c r="D1463" s="77">
        <v>15</v>
      </c>
      <c r="E1463" s="77" t="s">
        <v>3750</v>
      </c>
      <c r="F1463" s="77" t="s">
        <v>3751</v>
      </c>
      <c r="G1463" s="77" t="s">
        <v>1014</v>
      </c>
      <c r="H1463" s="77" t="s">
        <v>3788</v>
      </c>
      <c r="I1463" s="77" t="s">
        <v>3789</v>
      </c>
      <c r="J1463" s="77" t="s">
        <v>3790</v>
      </c>
      <c r="K1463" s="77">
        <f>VLOOKUP(A1463 &amp; " - " &amp; B1463, 'superadmin configuration'!A:C, 2, FALSE)</f>
        <v>0</v>
      </c>
    </row>
    <row r="1464" spans="1:11">
      <c r="A1464" s="77" t="s">
        <v>559</v>
      </c>
      <c r="B1464" s="77" t="s">
        <v>1648</v>
      </c>
      <c r="C1464" s="78">
        <v>44903.892361111109</v>
      </c>
      <c r="D1464" s="77">
        <v>5</v>
      </c>
      <c r="E1464" s="77" t="s">
        <v>3750</v>
      </c>
      <c r="F1464" s="77" t="s">
        <v>3751</v>
      </c>
      <c r="G1464" s="77" t="s">
        <v>1014</v>
      </c>
      <c r="H1464" s="77" t="s">
        <v>3791</v>
      </c>
      <c r="I1464" s="77" t="s">
        <v>3792</v>
      </c>
      <c r="J1464" s="77" t="s">
        <v>3793</v>
      </c>
      <c r="K1464" s="77">
        <f>VLOOKUP(A1464 &amp; " - " &amp; B1464, 'superadmin configuration'!A:C, 2, FALSE)</f>
        <v>0</v>
      </c>
    </row>
    <row r="1465" spans="1:11">
      <c r="A1465" s="77" t="s">
        <v>369</v>
      </c>
      <c r="B1465" s="77" t="s">
        <v>369</v>
      </c>
      <c r="C1465" s="78">
        <v>44897.730555555558</v>
      </c>
      <c r="D1465" s="77">
        <v>1</v>
      </c>
      <c r="E1465" s="77" t="s">
        <v>3750</v>
      </c>
      <c r="F1465" s="77" t="s">
        <v>3751</v>
      </c>
      <c r="G1465" s="77" t="s">
        <v>1014</v>
      </c>
      <c r="H1465" s="77" t="s">
        <v>3794</v>
      </c>
      <c r="I1465" s="77" t="s">
        <v>3795</v>
      </c>
      <c r="J1465" s="77" t="s">
        <v>1978</v>
      </c>
      <c r="K1465" s="77">
        <f>VLOOKUP(A1465 &amp; " - " &amp; B1465, 'superadmin configuration'!A:C, 2, FALSE)</f>
        <v>300</v>
      </c>
    </row>
    <row r="1466" spans="1:11">
      <c r="A1466" s="77" t="s">
        <v>526</v>
      </c>
      <c r="B1466" s="77" t="s">
        <v>526</v>
      </c>
      <c r="C1466" s="78">
        <v>44883.40347222222</v>
      </c>
      <c r="D1466" s="77">
        <v>1</v>
      </c>
      <c r="E1466" s="77" t="s">
        <v>3750</v>
      </c>
      <c r="F1466" s="77" t="s">
        <v>3751</v>
      </c>
      <c r="G1466" s="77" t="s">
        <v>1014</v>
      </c>
      <c r="H1466" s="77" t="s">
        <v>3796</v>
      </c>
      <c r="I1466" s="77" t="s">
        <v>3797</v>
      </c>
      <c r="J1466" s="77" t="s">
        <v>3798</v>
      </c>
      <c r="K1466" s="77">
        <f>VLOOKUP(A1466 &amp; " - " &amp; B1466, 'superadmin configuration'!A:C, 2, FALSE)</f>
        <v>0</v>
      </c>
    </row>
    <row r="1467" spans="1:11">
      <c r="A1467" s="77" t="s">
        <v>515</v>
      </c>
      <c r="B1467" s="77" t="s">
        <v>516</v>
      </c>
      <c r="C1467" s="78">
        <v>45435.376388888886</v>
      </c>
      <c r="D1467" s="77">
        <v>1000</v>
      </c>
      <c r="E1467" s="77" t="s">
        <v>560</v>
      </c>
      <c r="F1467" s="77" t="s">
        <v>564</v>
      </c>
      <c r="G1467" s="77" t="s">
        <v>561</v>
      </c>
      <c r="H1467" s="77" t="s">
        <v>3799</v>
      </c>
      <c r="I1467" s="77" t="s">
        <v>3800</v>
      </c>
      <c r="J1467" s="77" t="s">
        <v>369</v>
      </c>
      <c r="K1467" s="77">
        <f>VLOOKUP(A1467 &amp; " - " &amp; B1467, 'superadmin configuration'!A:C, 2, FALSE)</f>
        <v>1000</v>
      </c>
    </row>
    <row r="1468" spans="1:11">
      <c r="A1468" s="77" t="s">
        <v>379</v>
      </c>
      <c r="B1468" s="77" t="s">
        <v>379</v>
      </c>
      <c r="C1468" s="78">
        <v>45434.911805555559</v>
      </c>
      <c r="D1468" s="77">
        <v>500</v>
      </c>
      <c r="E1468" s="77" t="s">
        <v>560</v>
      </c>
      <c r="F1468" s="77" t="s">
        <v>564</v>
      </c>
      <c r="G1468" s="77" t="s">
        <v>614</v>
      </c>
      <c r="H1468" s="77" t="s">
        <v>3801</v>
      </c>
      <c r="I1468" s="77" t="s">
        <v>3802</v>
      </c>
      <c r="J1468" s="77" t="s">
        <v>369</v>
      </c>
      <c r="K1468" s="77">
        <f>VLOOKUP(A1468 &amp; " - " &amp; B1468, 'superadmin configuration'!A:C, 2, FALSE)</f>
        <v>1000</v>
      </c>
    </row>
    <row r="1469" spans="1:11">
      <c r="A1469" s="77" t="s">
        <v>515</v>
      </c>
      <c r="B1469" s="77" t="s">
        <v>516</v>
      </c>
      <c r="C1469" s="78">
        <v>45434.908333333333</v>
      </c>
      <c r="D1469" s="77">
        <v>1000</v>
      </c>
      <c r="E1469" s="77" t="s">
        <v>560</v>
      </c>
      <c r="F1469" s="77" t="s">
        <v>564</v>
      </c>
      <c r="G1469" s="77" t="s">
        <v>561</v>
      </c>
      <c r="H1469" s="77" t="s">
        <v>3803</v>
      </c>
      <c r="I1469" s="77" t="s">
        <v>3804</v>
      </c>
      <c r="J1469" s="77" t="s">
        <v>369</v>
      </c>
      <c r="K1469" s="77">
        <f>VLOOKUP(A1469 &amp; " - " &amp; B1469, 'superadmin configuration'!A:C, 2, FALSE)</f>
        <v>1000</v>
      </c>
    </row>
    <row r="1470" spans="1:11">
      <c r="A1470" s="77" t="s">
        <v>386</v>
      </c>
      <c r="B1470" s="77" t="s">
        <v>387</v>
      </c>
      <c r="C1470" s="78">
        <v>45434.868750000001</v>
      </c>
      <c r="D1470" s="77">
        <v>1000</v>
      </c>
      <c r="E1470" s="77" t="s">
        <v>560</v>
      </c>
      <c r="F1470" s="77" t="s">
        <v>564</v>
      </c>
      <c r="G1470" s="77" t="s">
        <v>561</v>
      </c>
      <c r="H1470" s="77" t="s">
        <v>3805</v>
      </c>
      <c r="I1470" s="77" t="s">
        <v>3806</v>
      </c>
      <c r="J1470" s="77" t="s">
        <v>369</v>
      </c>
      <c r="K1470" s="77">
        <f>VLOOKUP(A1470 &amp; " - " &amp; B1470, 'superadmin configuration'!A:C, 2, FALSE)</f>
        <v>1000</v>
      </c>
    </row>
    <row r="1471" spans="1:11">
      <c r="A1471" s="77" t="s">
        <v>601</v>
      </c>
      <c r="B1471" s="77" t="s">
        <v>602</v>
      </c>
      <c r="C1471" s="78">
        <v>45434.781944444447</v>
      </c>
      <c r="D1471" s="77">
        <v>500</v>
      </c>
      <c r="E1471" s="77" t="s">
        <v>560</v>
      </c>
      <c r="F1471" s="77" t="s">
        <v>361</v>
      </c>
      <c r="G1471" s="77" t="s">
        <v>561</v>
      </c>
      <c r="H1471" s="77" t="s">
        <v>3807</v>
      </c>
      <c r="I1471" s="77" t="s">
        <v>3808</v>
      </c>
      <c r="J1471" s="77" t="s">
        <v>369</v>
      </c>
      <c r="K1471" s="77">
        <f>VLOOKUP(A1471 &amp; " - " &amp; B1471, 'superadmin configuration'!A:C, 2, FALSE)</f>
        <v>500</v>
      </c>
    </row>
    <row r="1472" spans="1:11">
      <c r="A1472" s="77" t="s">
        <v>601</v>
      </c>
      <c r="B1472" s="77" t="s">
        <v>602</v>
      </c>
      <c r="C1472" s="78">
        <v>45434.727777777778</v>
      </c>
      <c r="D1472" s="77">
        <v>500</v>
      </c>
      <c r="E1472" s="77" t="s">
        <v>560</v>
      </c>
      <c r="F1472" s="77" t="s">
        <v>564</v>
      </c>
      <c r="G1472" s="77" t="s">
        <v>561</v>
      </c>
      <c r="H1472" s="77" t="s">
        <v>3809</v>
      </c>
      <c r="I1472" s="77" t="s">
        <v>3810</v>
      </c>
      <c r="J1472" s="77" t="s">
        <v>369</v>
      </c>
      <c r="K1472" s="77">
        <f>VLOOKUP(A1472 &amp; " - " &amp; B1472, 'superadmin configuration'!A:C, 2, FALSE)</f>
        <v>500</v>
      </c>
    </row>
    <row r="1473" spans="1:11">
      <c r="A1473" s="77" t="s">
        <v>461</v>
      </c>
      <c r="B1473" s="77" t="s">
        <v>461</v>
      </c>
      <c r="C1473" s="78">
        <v>45434.59375</v>
      </c>
      <c r="D1473" s="77">
        <v>500</v>
      </c>
      <c r="E1473" s="77" t="s">
        <v>560</v>
      </c>
      <c r="F1473" s="77" t="s">
        <v>564</v>
      </c>
      <c r="G1473" s="77" t="s">
        <v>561</v>
      </c>
      <c r="H1473" s="77" t="s">
        <v>3811</v>
      </c>
      <c r="I1473" s="77" t="s">
        <v>3812</v>
      </c>
      <c r="J1473" s="77" t="s">
        <v>369</v>
      </c>
      <c r="K1473" s="77">
        <f>VLOOKUP(A1473 &amp; " - " &amp; B1473, 'superadmin configuration'!A:C, 2, FALSE)</f>
        <v>500</v>
      </c>
    </row>
    <row r="1474" spans="1:11">
      <c r="A1474" s="77" t="s">
        <v>139</v>
      </c>
      <c r="B1474" s="77" t="s">
        <v>571</v>
      </c>
      <c r="C1474" s="78">
        <v>45434.567361111112</v>
      </c>
      <c r="D1474" s="77">
        <v>500</v>
      </c>
      <c r="E1474" s="77" t="s">
        <v>560</v>
      </c>
      <c r="F1474" s="77" t="s">
        <v>564</v>
      </c>
      <c r="G1474" s="77" t="s">
        <v>561</v>
      </c>
      <c r="H1474" s="77" t="s">
        <v>3813</v>
      </c>
      <c r="I1474" s="77" t="s">
        <v>3814</v>
      </c>
      <c r="J1474" s="77" t="s">
        <v>369</v>
      </c>
      <c r="K1474" s="77">
        <f>VLOOKUP(A1474 &amp; " - " &amp; B1474, 'superadmin configuration'!A:C, 2, FALSE)</f>
        <v>500</v>
      </c>
    </row>
    <row r="1475" spans="1:11">
      <c r="A1475" s="77" t="s">
        <v>515</v>
      </c>
      <c r="B1475" s="77" t="s">
        <v>516</v>
      </c>
      <c r="C1475" s="78">
        <v>45434.511805555558</v>
      </c>
      <c r="D1475" s="77">
        <v>500</v>
      </c>
      <c r="E1475" s="77" t="s">
        <v>560</v>
      </c>
      <c r="F1475" s="77" t="s">
        <v>564</v>
      </c>
      <c r="G1475" s="77" t="s">
        <v>561</v>
      </c>
      <c r="H1475" s="77" t="s">
        <v>3815</v>
      </c>
      <c r="I1475" s="77" t="s">
        <v>3816</v>
      </c>
      <c r="J1475" s="77">
        <v>500</v>
      </c>
      <c r="K1475" s="77">
        <f>VLOOKUP(A1475 &amp; " - " &amp; B1475, 'superadmin configuration'!A:C, 2, FALSE)</f>
        <v>1000</v>
      </c>
    </row>
    <row r="1476" spans="1:11">
      <c r="A1476" s="77" t="s">
        <v>386</v>
      </c>
      <c r="B1476" s="77" t="s">
        <v>387</v>
      </c>
      <c r="C1476" s="78">
        <v>45434.411805555559</v>
      </c>
      <c r="D1476" s="77">
        <v>100</v>
      </c>
      <c r="E1476" s="77" t="s">
        <v>560</v>
      </c>
      <c r="F1476" s="77" t="s">
        <v>564</v>
      </c>
      <c r="G1476" s="77" t="s">
        <v>561</v>
      </c>
      <c r="H1476" s="77" t="s">
        <v>3817</v>
      </c>
      <c r="I1476" s="77" t="s">
        <v>3818</v>
      </c>
      <c r="J1476" s="77" t="s">
        <v>3819</v>
      </c>
      <c r="K1476" s="77">
        <f>VLOOKUP(A1476 &amp; " - " &amp; B1476, 'superadmin configuration'!A:C, 2, FALSE)</f>
        <v>1000</v>
      </c>
    </row>
    <row r="1477" spans="1:11">
      <c r="A1477" s="77" t="s">
        <v>710</v>
      </c>
      <c r="B1477" s="77" t="s">
        <v>710</v>
      </c>
      <c r="C1477" s="78">
        <v>45433.850694444445</v>
      </c>
      <c r="D1477" s="77">
        <v>3000</v>
      </c>
      <c r="E1477" s="77" t="s">
        <v>560</v>
      </c>
      <c r="F1477" s="77" t="s">
        <v>361</v>
      </c>
      <c r="G1477" s="77" t="s">
        <v>561</v>
      </c>
      <c r="H1477" s="77" t="s">
        <v>3820</v>
      </c>
      <c r="I1477" s="77" t="s">
        <v>3821</v>
      </c>
      <c r="J1477" s="77" t="s">
        <v>369</v>
      </c>
      <c r="K1477" s="77">
        <f>VLOOKUP(A1477 &amp; " - " &amp; B1477, 'superadmin configuration'!A:C, 2, FALSE)</f>
        <v>2000</v>
      </c>
    </row>
    <row r="1478" spans="1:11">
      <c r="A1478" s="77" t="s">
        <v>3822</v>
      </c>
      <c r="B1478" s="77" t="s">
        <v>3823</v>
      </c>
      <c r="C1478" s="78">
        <v>45433.739583333336</v>
      </c>
      <c r="D1478" s="77">
        <v>100</v>
      </c>
      <c r="E1478" s="77" t="s">
        <v>560</v>
      </c>
      <c r="F1478" s="77" t="s">
        <v>564</v>
      </c>
      <c r="G1478" s="77" t="s">
        <v>561</v>
      </c>
      <c r="H1478" s="77" t="s">
        <v>3824</v>
      </c>
      <c r="I1478" s="77" t="s">
        <v>3825</v>
      </c>
      <c r="J1478" s="77" t="s">
        <v>617</v>
      </c>
      <c r="K1478" s="77">
        <f>VLOOKUP(A1478 &amp; " - " &amp; B1478, 'superadmin configuration'!A:C, 2, FALSE)</f>
        <v>1000</v>
      </c>
    </row>
    <row r="1479" spans="1:11">
      <c r="A1479" s="77" t="s">
        <v>476</v>
      </c>
      <c r="B1479" s="77" t="s">
        <v>476</v>
      </c>
      <c r="C1479" s="78">
        <v>45433.731249999997</v>
      </c>
      <c r="D1479" s="77">
        <v>1000</v>
      </c>
      <c r="E1479" s="77" t="s">
        <v>560</v>
      </c>
      <c r="F1479" s="77" t="s">
        <v>564</v>
      </c>
      <c r="G1479" s="77" t="s">
        <v>561</v>
      </c>
      <c r="H1479" s="77" t="s">
        <v>3826</v>
      </c>
      <c r="I1479" s="77" t="s">
        <v>3827</v>
      </c>
      <c r="J1479" s="77" t="s">
        <v>369</v>
      </c>
      <c r="K1479" s="77">
        <f>VLOOKUP(A1479 &amp; " - " &amp; B1479, 'superadmin configuration'!A:C, 2, FALSE)</f>
        <v>500</v>
      </c>
    </row>
    <row r="1480" spans="1:11">
      <c r="A1480" s="77" t="s">
        <v>601</v>
      </c>
      <c r="B1480" s="77" t="s">
        <v>602</v>
      </c>
      <c r="C1480" s="78">
        <v>45433.717361111114</v>
      </c>
      <c r="D1480" s="77">
        <v>400</v>
      </c>
      <c r="E1480" s="77" t="s">
        <v>560</v>
      </c>
      <c r="F1480" s="77" t="s">
        <v>564</v>
      </c>
      <c r="G1480" s="77" t="s">
        <v>561</v>
      </c>
      <c r="H1480" s="77" t="s">
        <v>3828</v>
      </c>
      <c r="I1480" s="77" t="s">
        <v>3829</v>
      </c>
      <c r="J1480" s="77" t="s">
        <v>369</v>
      </c>
      <c r="K1480" s="77">
        <f>VLOOKUP(A1480 &amp; " - " &amp; B1480, 'superadmin configuration'!A:C, 2, FALSE)</f>
        <v>500</v>
      </c>
    </row>
    <row r="1481" spans="1:11">
      <c r="A1481" s="77" t="s">
        <v>559</v>
      </c>
      <c r="B1481" s="77" t="s">
        <v>2019</v>
      </c>
      <c r="C1481" s="78">
        <v>45433.683333333334</v>
      </c>
      <c r="D1481" s="77">
        <v>100</v>
      </c>
      <c r="E1481" s="77" t="s">
        <v>560</v>
      </c>
      <c r="F1481" s="77" t="s">
        <v>564</v>
      </c>
      <c r="G1481" s="77" t="s">
        <v>561</v>
      </c>
      <c r="H1481" s="77" t="s">
        <v>3830</v>
      </c>
      <c r="I1481" s="77" t="s">
        <v>3831</v>
      </c>
      <c r="J1481" s="77" t="s">
        <v>617</v>
      </c>
      <c r="K1481" s="77">
        <f>VLOOKUP(A1481 &amp; " - " &amp; B1481, 'superadmin configuration'!A:C, 2, FALSE)</f>
        <v>300</v>
      </c>
    </row>
    <row r="1482" spans="1:11">
      <c r="A1482" s="77" t="s">
        <v>386</v>
      </c>
      <c r="B1482" s="77" t="s">
        <v>387</v>
      </c>
      <c r="C1482" s="78">
        <v>45433.681250000001</v>
      </c>
      <c r="D1482" s="77">
        <v>100</v>
      </c>
      <c r="E1482" s="77" t="s">
        <v>560</v>
      </c>
      <c r="F1482" s="77" t="s">
        <v>564</v>
      </c>
      <c r="G1482" s="77" t="s">
        <v>561</v>
      </c>
      <c r="H1482" s="77" t="s">
        <v>3832</v>
      </c>
      <c r="I1482" s="77" t="s">
        <v>3833</v>
      </c>
      <c r="J1482" s="77" t="s">
        <v>2076</v>
      </c>
      <c r="K1482" s="77">
        <f>VLOOKUP(A1482 &amp; " - " &amp; B1482, 'superadmin configuration'!A:C, 2, FALSE)</f>
        <v>1000</v>
      </c>
    </row>
    <row r="1483" spans="1:11">
      <c r="A1483" s="77" t="s">
        <v>386</v>
      </c>
      <c r="B1483" s="77" t="s">
        <v>387</v>
      </c>
      <c r="C1483" s="78">
        <v>45433.680555555555</v>
      </c>
      <c r="D1483" s="77">
        <v>100</v>
      </c>
      <c r="E1483" s="77" t="s">
        <v>560</v>
      </c>
      <c r="F1483" s="77" t="s">
        <v>564</v>
      </c>
      <c r="G1483" s="77" t="s">
        <v>614</v>
      </c>
      <c r="H1483" s="77" t="s">
        <v>3834</v>
      </c>
      <c r="I1483" s="77" t="s">
        <v>3835</v>
      </c>
      <c r="J1483" s="77" t="s">
        <v>617</v>
      </c>
      <c r="K1483" s="77">
        <f>VLOOKUP(A1483 &amp; " - " &amp; B1483, 'superadmin configuration'!A:C, 2, FALSE)</f>
        <v>1000</v>
      </c>
    </row>
    <row r="1484" spans="1:11">
      <c r="A1484" s="77" t="s">
        <v>559</v>
      </c>
      <c r="B1484" s="77" t="s">
        <v>278</v>
      </c>
      <c r="C1484" s="78">
        <v>45433.679861111108</v>
      </c>
      <c r="D1484" s="77">
        <v>100</v>
      </c>
      <c r="E1484" s="77" t="s">
        <v>560</v>
      </c>
      <c r="F1484" s="77" t="s">
        <v>564</v>
      </c>
      <c r="G1484" s="77" t="s">
        <v>561</v>
      </c>
      <c r="H1484" s="77" t="s">
        <v>3836</v>
      </c>
      <c r="I1484" s="77" t="s">
        <v>3837</v>
      </c>
      <c r="J1484" s="77" t="s">
        <v>617</v>
      </c>
      <c r="K1484" s="77">
        <f>VLOOKUP(A1484 &amp; " - " &amp; B1484, 'superadmin configuration'!A:C, 2, FALSE)</f>
        <v>500</v>
      </c>
    </row>
    <row r="1485" spans="1:11">
      <c r="A1485" s="77" t="s">
        <v>559</v>
      </c>
      <c r="B1485" s="77" t="s">
        <v>278</v>
      </c>
      <c r="C1485" s="78">
        <v>45433.679166666669</v>
      </c>
      <c r="D1485" s="77">
        <v>100</v>
      </c>
      <c r="E1485" s="77" t="s">
        <v>560</v>
      </c>
      <c r="F1485" s="77" t="s">
        <v>564</v>
      </c>
      <c r="G1485" s="77" t="s">
        <v>561</v>
      </c>
      <c r="H1485" s="77" t="s">
        <v>3838</v>
      </c>
      <c r="I1485" s="77" t="s">
        <v>3839</v>
      </c>
      <c r="J1485" s="77">
        <v>100</v>
      </c>
      <c r="K1485" s="77">
        <f>VLOOKUP(A1485 &amp; " - " &amp; B1485, 'superadmin configuration'!A:C, 2, FALSE)</f>
        <v>500</v>
      </c>
    </row>
    <row r="1486" spans="1:11">
      <c r="A1486" s="77" t="s">
        <v>3840</v>
      </c>
      <c r="B1486" s="77" t="s">
        <v>3840</v>
      </c>
      <c r="C1486" s="78">
        <v>45433.652083333334</v>
      </c>
      <c r="D1486" s="77">
        <v>100</v>
      </c>
      <c r="E1486" s="77" t="s">
        <v>560</v>
      </c>
      <c r="F1486" s="77" t="s">
        <v>361</v>
      </c>
      <c r="G1486" s="77" t="s">
        <v>561</v>
      </c>
      <c r="H1486" s="77" t="s">
        <v>3841</v>
      </c>
      <c r="I1486" s="77" t="s">
        <v>3842</v>
      </c>
      <c r="J1486" s="77" t="s">
        <v>617</v>
      </c>
      <c r="K1486" s="77">
        <f>VLOOKUP(A1486 &amp; " - " &amp; B1486, 'superadmin configuration'!A:C, 2, FALSE)</f>
        <v>0</v>
      </c>
    </row>
    <row r="1487" spans="1:11">
      <c r="A1487" s="77" t="s">
        <v>515</v>
      </c>
      <c r="B1487" s="77" t="s">
        <v>516</v>
      </c>
      <c r="C1487" s="78">
        <v>45433.599305555559</v>
      </c>
      <c r="D1487" s="77">
        <v>300</v>
      </c>
      <c r="E1487" s="77" t="s">
        <v>560</v>
      </c>
      <c r="F1487" s="77" t="s">
        <v>564</v>
      </c>
      <c r="G1487" s="77" t="s">
        <v>561</v>
      </c>
      <c r="H1487" s="77" t="s">
        <v>3843</v>
      </c>
      <c r="I1487" s="77" t="s">
        <v>3844</v>
      </c>
      <c r="J1487" s="77" t="s">
        <v>369</v>
      </c>
      <c r="K1487" s="77">
        <f>VLOOKUP(A1487 &amp; " - " &amp; B1487, 'superadmin configuration'!A:C, 2, FALSE)</f>
        <v>1000</v>
      </c>
    </row>
    <row r="1488" spans="1:11">
      <c r="A1488" s="77" t="s">
        <v>567</v>
      </c>
      <c r="B1488" s="77" t="s">
        <v>568</v>
      </c>
      <c r="C1488" s="78">
        <v>45433.561805555553</v>
      </c>
      <c r="D1488" s="77">
        <v>500</v>
      </c>
      <c r="E1488" s="77" t="s">
        <v>560</v>
      </c>
      <c r="F1488" s="77" t="s">
        <v>564</v>
      </c>
      <c r="G1488" s="77" t="s">
        <v>561</v>
      </c>
      <c r="H1488" s="77" t="s">
        <v>3845</v>
      </c>
      <c r="I1488" s="77" t="s">
        <v>3846</v>
      </c>
      <c r="J1488" s="77" t="s">
        <v>369</v>
      </c>
      <c r="K1488" s="77">
        <f>VLOOKUP(A1488 &amp; " - " &amp; B1488, 'superadmin configuration'!A:C, 2, FALSE)</f>
        <v>500</v>
      </c>
    </row>
    <row r="1489" spans="1:11">
      <c r="A1489" s="77" t="s">
        <v>412</v>
      </c>
      <c r="B1489" s="77" t="s">
        <v>585</v>
      </c>
      <c r="C1489" s="78">
        <v>45432.927083333336</v>
      </c>
      <c r="D1489" s="77">
        <v>200</v>
      </c>
      <c r="E1489" s="77" t="s">
        <v>560</v>
      </c>
      <c r="F1489" s="77" t="s">
        <v>564</v>
      </c>
      <c r="G1489" s="77" t="s">
        <v>561</v>
      </c>
      <c r="H1489" s="77" t="s">
        <v>3847</v>
      </c>
      <c r="I1489" s="77" t="s">
        <v>3848</v>
      </c>
      <c r="J1489" s="77" t="s">
        <v>369</v>
      </c>
      <c r="K1489" s="77">
        <f>VLOOKUP(A1489 &amp; " - " &amp; B1489, 'superadmin configuration'!A:C, 2, FALSE)</f>
        <v>300</v>
      </c>
    </row>
    <row r="1490" spans="1:11">
      <c r="A1490" s="77" t="s">
        <v>461</v>
      </c>
      <c r="B1490" s="77" t="s">
        <v>461</v>
      </c>
      <c r="C1490" s="78">
        <v>45432.84652777778</v>
      </c>
      <c r="D1490" s="77">
        <v>500</v>
      </c>
      <c r="E1490" s="77" t="s">
        <v>560</v>
      </c>
      <c r="F1490" s="77" t="s">
        <v>564</v>
      </c>
      <c r="G1490" s="77" t="s">
        <v>561</v>
      </c>
      <c r="H1490" s="77" t="s">
        <v>3849</v>
      </c>
      <c r="I1490" s="77" t="s">
        <v>3850</v>
      </c>
      <c r="J1490" s="77" t="s">
        <v>369</v>
      </c>
      <c r="K1490" s="77">
        <f>VLOOKUP(A1490 &amp; " - " &amp; B1490, 'superadmin configuration'!A:C, 2, FALSE)</f>
        <v>500</v>
      </c>
    </row>
    <row r="1491" spans="1:11">
      <c r="A1491" s="77" t="s">
        <v>567</v>
      </c>
      <c r="B1491" s="77" t="s">
        <v>568</v>
      </c>
      <c r="C1491" s="78">
        <v>45432.754861111112</v>
      </c>
      <c r="D1491" s="77">
        <v>700</v>
      </c>
      <c r="E1491" s="77" t="s">
        <v>560</v>
      </c>
      <c r="F1491" s="77" t="s">
        <v>564</v>
      </c>
      <c r="G1491" s="77" t="s">
        <v>561</v>
      </c>
      <c r="H1491" s="77" t="s">
        <v>3851</v>
      </c>
      <c r="I1491" s="77" t="s">
        <v>3852</v>
      </c>
      <c r="J1491" s="77" t="s">
        <v>369</v>
      </c>
      <c r="K1491" s="77">
        <f>VLOOKUP(A1491 &amp; " - " &amp; B1491, 'superadmin configuration'!A:C, 2, FALSE)</f>
        <v>500</v>
      </c>
    </row>
    <row r="1492" spans="1:11">
      <c r="A1492" s="77" t="s">
        <v>386</v>
      </c>
      <c r="B1492" s="77" t="s">
        <v>387</v>
      </c>
      <c r="C1492" s="78">
        <v>45436.993055555555</v>
      </c>
      <c r="D1492" s="77">
        <v>1000</v>
      </c>
      <c r="E1492" s="77" t="s">
        <v>560</v>
      </c>
      <c r="F1492" s="77" t="s">
        <v>564</v>
      </c>
      <c r="G1492" s="77" t="s">
        <v>561</v>
      </c>
      <c r="H1492" s="77" t="s">
        <v>3853</v>
      </c>
      <c r="I1492" s="77" t="s">
        <v>3854</v>
      </c>
      <c r="J1492" s="77" t="s">
        <v>316</v>
      </c>
      <c r="K1492" s="77">
        <f>VLOOKUP(A1492 &amp; " - " &amp; B1492, 'superadmin configuration'!A:C, 2, FALSE)</f>
        <v>1000</v>
      </c>
    </row>
    <row r="1493" spans="1:11">
      <c r="A1493" s="77" t="s">
        <v>379</v>
      </c>
      <c r="B1493" s="77" t="s">
        <v>379</v>
      </c>
      <c r="C1493" s="78">
        <v>45436.975694444445</v>
      </c>
      <c r="D1493" s="77">
        <v>1000</v>
      </c>
      <c r="E1493" s="77" t="s">
        <v>560</v>
      </c>
      <c r="F1493" s="77" t="s">
        <v>564</v>
      </c>
      <c r="G1493" s="77" t="s">
        <v>614</v>
      </c>
      <c r="H1493" s="77" t="s">
        <v>3855</v>
      </c>
      <c r="I1493" s="77" t="s">
        <v>3856</v>
      </c>
      <c r="J1493" s="77" t="s">
        <v>369</v>
      </c>
      <c r="K1493" s="77">
        <f>VLOOKUP(A1493 &amp; " - " &amp; B1493, 'superadmin configuration'!A:C, 2, FALSE)</f>
        <v>1000</v>
      </c>
    </row>
    <row r="1494" spans="1:11">
      <c r="A1494" s="77" t="s">
        <v>641</v>
      </c>
      <c r="B1494" s="77" t="s">
        <v>642</v>
      </c>
      <c r="C1494" s="78">
        <v>45436.927777777775</v>
      </c>
      <c r="D1494" s="77">
        <v>1000</v>
      </c>
      <c r="E1494" s="77" t="s">
        <v>560</v>
      </c>
      <c r="F1494" s="77" t="s">
        <v>564</v>
      </c>
      <c r="G1494" s="77" t="s">
        <v>561</v>
      </c>
      <c r="H1494" s="77" t="s">
        <v>3857</v>
      </c>
      <c r="I1494" s="77" t="s">
        <v>3858</v>
      </c>
      <c r="J1494" s="77" t="s">
        <v>369</v>
      </c>
      <c r="K1494" s="77">
        <f>VLOOKUP(A1494 &amp; " - " &amp; B1494, 'superadmin configuration'!A:C, 2, FALSE)</f>
        <v>1000</v>
      </c>
    </row>
    <row r="1495" spans="1:11">
      <c r="A1495" s="77" t="s">
        <v>379</v>
      </c>
      <c r="B1495" s="77" t="s">
        <v>379</v>
      </c>
      <c r="C1495" s="78">
        <v>45436.92291666667</v>
      </c>
      <c r="D1495" s="77">
        <v>1000</v>
      </c>
      <c r="E1495" s="77" t="s">
        <v>560</v>
      </c>
      <c r="F1495" s="77" t="s">
        <v>361</v>
      </c>
      <c r="G1495" s="77" t="s">
        <v>561</v>
      </c>
      <c r="H1495" s="77" t="s">
        <v>3859</v>
      </c>
      <c r="I1495" s="77" t="s">
        <v>3860</v>
      </c>
      <c r="J1495" s="77" t="s">
        <v>369</v>
      </c>
      <c r="K1495" s="77">
        <f>VLOOKUP(A1495 &amp; " - " &amp; B1495, 'superadmin configuration'!A:C, 2, FALSE)</f>
        <v>1000</v>
      </c>
    </row>
    <row r="1496" spans="1:11">
      <c r="A1496" s="77" t="s">
        <v>596</v>
      </c>
      <c r="B1496" s="77" t="s">
        <v>128</v>
      </c>
      <c r="C1496" s="78">
        <v>45436.89166666667</v>
      </c>
      <c r="D1496" s="77">
        <v>10000</v>
      </c>
      <c r="E1496" s="77" t="s">
        <v>560</v>
      </c>
      <c r="F1496" s="77" t="s">
        <v>361</v>
      </c>
      <c r="G1496" s="77" t="s">
        <v>561</v>
      </c>
      <c r="H1496" s="77" t="s">
        <v>3861</v>
      </c>
      <c r="I1496" s="77" t="s">
        <v>3862</v>
      </c>
      <c r="J1496" s="77" t="s">
        <v>369</v>
      </c>
      <c r="K1496" s="77">
        <f>VLOOKUP(A1496 &amp; " - " &amp; B1496, 'superadmin configuration'!A:C, 2, FALSE)</f>
        <v>2000</v>
      </c>
    </row>
    <row r="1497" spans="1:11">
      <c r="A1497" s="77" t="s">
        <v>379</v>
      </c>
      <c r="B1497" s="77" t="s">
        <v>379</v>
      </c>
      <c r="C1497" s="78">
        <v>45436.886805555558</v>
      </c>
      <c r="D1497" s="77">
        <v>1000</v>
      </c>
      <c r="E1497" s="77" t="s">
        <v>560</v>
      </c>
      <c r="F1497" s="77" t="s">
        <v>564</v>
      </c>
      <c r="G1497" s="77" t="s">
        <v>614</v>
      </c>
      <c r="H1497" s="77" t="s">
        <v>3863</v>
      </c>
      <c r="I1497" s="77" t="s">
        <v>3864</v>
      </c>
      <c r="J1497" s="77" t="s">
        <v>369</v>
      </c>
      <c r="K1497" s="77">
        <f>VLOOKUP(A1497 &amp; " - " &amp; B1497, 'superadmin configuration'!A:C, 2, FALSE)</f>
        <v>1000</v>
      </c>
    </row>
    <row r="1498" spans="1:11">
      <c r="A1498" s="77" t="s">
        <v>379</v>
      </c>
      <c r="B1498" s="77" t="s">
        <v>379</v>
      </c>
      <c r="C1498" s="78">
        <v>45436.865277777775</v>
      </c>
      <c r="D1498" s="77">
        <v>500</v>
      </c>
      <c r="E1498" s="77" t="s">
        <v>560</v>
      </c>
      <c r="F1498" s="77" t="s">
        <v>564</v>
      </c>
      <c r="G1498" s="77" t="s">
        <v>614</v>
      </c>
      <c r="H1498" s="77" t="s">
        <v>3865</v>
      </c>
      <c r="I1498" s="77" t="s">
        <v>3866</v>
      </c>
      <c r="J1498" s="77" t="s">
        <v>3867</v>
      </c>
      <c r="K1498" s="77">
        <f>VLOOKUP(A1498 &amp; " - " &amp; B1498, 'superadmin configuration'!A:C, 2, FALSE)</f>
        <v>1000</v>
      </c>
    </row>
    <row r="1499" spans="1:11">
      <c r="A1499" s="77" t="s">
        <v>710</v>
      </c>
      <c r="B1499" s="77" t="s">
        <v>710</v>
      </c>
      <c r="C1499" s="78">
        <v>45436.863194444442</v>
      </c>
      <c r="D1499" s="77">
        <v>3000</v>
      </c>
      <c r="E1499" s="77" t="s">
        <v>560</v>
      </c>
      <c r="F1499" s="77" t="s">
        <v>361</v>
      </c>
      <c r="G1499" s="77" t="s">
        <v>561</v>
      </c>
      <c r="H1499" s="77" t="s">
        <v>3868</v>
      </c>
      <c r="I1499" s="77" t="s">
        <v>3869</v>
      </c>
      <c r="J1499" s="77" t="s">
        <v>3870</v>
      </c>
      <c r="K1499" s="77">
        <f>VLOOKUP(A1499 &amp; " - " &amp; B1499, 'superadmin configuration'!A:C, 2, FALSE)</f>
        <v>2000</v>
      </c>
    </row>
    <row r="1500" spans="1:11">
      <c r="A1500" s="77" t="s">
        <v>641</v>
      </c>
      <c r="B1500" s="77" t="s">
        <v>642</v>
      </c>
      <c r="C1500" s="78">
        <v>45436.840277777781</v>
      </c>
      <c r="D1500" s="77">
        <v>1000</v>
      </c>
      <c r="E1500" s="77" t="s">
        <v>560</v>
      </c>
      <c r="F1500" s="77" t="s">
        <v>564</v>
      </c>
      <c r="G1500" s="77" t="s">
        <v>561</v>
      </c>
      <c r="H1500" s="77" t="s">
        <v>3871</v>
      </c>
      <c r="I1500" s="77" t="s">
        <v>3872</v>
      </c>
      <c r="J1500" s="77" t="s">
        <v>369</v>
      </c>
      <c r="K1500" s="77">
        <f>VLOOKUP(A1500 &amp; " - " &amp; B1500, 'superadmin configuration'!A:C, 2, FALSE)</f>
        <v>1000</v>
      </c>
    </row>
    <row r="1501" spans="1:11">
      <c r="A1501" s="77" t="s">
        <v>3873</v>
      </c>
      <c r="B1501" s="77" t="s">
        <v>3873</v>
      </c>
      <c r="C1501" s="78">
        <v>45436.794444444444</v>
      </c>
      <c r="D1501" s="77">
        <v>500</v>
      </c>
      <c r="E1501" s="77" t="s">
        <v>560</v>
      </c>
      <c r="F1501" s="77" t="s">
        <v>361</v>
      </c>
      <c r="G1501" s="77" t="s">
        <v>561</v>
      </c>
      <c r="H1501" s="77" t="s">
        <v>3874</v>
      </c>
      <c r="I1501" s="77" t="s">
        <v>3875</v>
      </c>
      <c r="J1501" s="77" t="s">
        <v>369</v>
      </c>
      <c r="K1501" s="77">
        <f>VLOOKUP(A1501 &amp; " - " &amp; B1501, 'superadmin configuration'!A:C, 2, FALSE)</f>
        <v>500</v>
      </c>
    </row>
    <row r="1502" spans="1:11">
      <c r="A1502" s="77" t="s">
        <v>596</v>
      </c>
      <c r="B1502" s="77" t="s">
        <v>128</v>
      </c>
      <c r="C1502" s="78">
        <v>45436.710416666669</v>
      </c>
      <c r="D1502" s="77">
        <v>500</v>
      </c>
      <c r="E1502" s="77" t="s">
        <v>560</v>
      </c>
      <c r="F1502" s="77" t="s">
        <v>564</v>
      </c>
      <c r="G1502" s="77" t="s">
        <v>561</v>
      </c>
      <c r="H1502" s="77" t="s">
        <v>3876</v>
      </c>
      <c r="I1502" s="77" t="s">
        <v>3877</v>
      </c>
      <c r="J1502" s="77" t="s">
        <v>369</v>
      </c>
      <c r="K1502" s="77">
        <f>VLOOKUP(A1502 &amp; " - " &amp; B1502, 'superadmin configuration'!A:C, 2, FALSE)</f>
        <v>2000</v>
      </c>
    </row>
    <row r="1503" spans="1:11">
      <c r="A1503" s="77" t="s">
        <v>601</v>
      </c>
      <c r="B1503" s="77" t="s">
        <v>602</v>
      </c>
      <c r="C1503" s="78">
        <v>45436.699305555558</v>
      </c>
      <c r="D1503" s="77">
        <v>500</v>
      </c>
      <c r="E1503" s="77" t="s">
        <v>560</v>
      </c>
      <c r="F1503" s="77" t="s">
        <v>564</v>
      </c>
      <c r="G1503" s="77" t="s">
        <v>561</v>
      </c>
      <c r="H1503" s="77" t="s">
        <v>3878</v>
      </c>
      <c r="I1503" s="77" t="s">
        <v>3879</v>
      </c>
      <c r="J1503" s="77" t="s">
        <v>369</v>
      </c>
      <c r="K1503" s="77">
        <f>VLOOKUP(A1503 &amp; " - " &amp; B1503, 'superadmin configuration'!A:C, 2, FALSE)</f>
        <v>500</v>
      </c>
    </row>
    <row r="1504" spans="1:11">
      <c r="A1504" s="77" t="s">
        <v>1335</v>
      </c>
      <c r="B1504" s="77" t="s">
        <v>115</v>
      </c>
      <c r="C1504" s="78">
        <v>45436.682638888888</v>
      </c>
      <c r="D1504" s="77">
        <v>1000</v>
      </c>
      <c r="E1504" s="77" t="s">
        <v>560</v>
      </c>
      <c r="F1504" s="77" t="s">
        <v>564</v>
      </c>
      <c r="G1504" s="77" t="s">
        <v>561</v>
      </c>
      <c r="H1504" s="77" t="s">
        <v>3880</v>
      </c>
      <c r="I1504" s="77" t="s">
        <v>3881</v>
      </c>
      <c r="J1504" s="77" t="s">
        <v>369</v>
      </c>
      <c r="K1504" s="77">
        <f>VLOOKUP(A1504 &amp; " - " &amp; B1504, 'superadmin configuration'!A:C, 2, FALSE)</f>
        <v>500</v>
      </c>
    </row>
    <row r="1505" spans="1:11">
      <c r="A1505" s="77" t="s">
        <v>559</v>
      </c>
      <c r="B1505" s="77" t="s">
        <v>278</v>
      </c>
      <c r="C1505" s="78">
        <v>45436.581944444442</v>
      </c>
      <c r="D1505" s="77">
        <v>100</v>
      </c>
      <c r="E1505" s="77" t="s">
        <v>560</v>
      </c>
      <c r="F1505" s="77" t="s">
        <v>564</v>
      </c>
      <c r="G1505" s="77" t="s">
        <v>561</v>
      </c>
      <c r="H1505" s="77" t="s">
        <v>3882</v>
      </c>
      <c r="I1505" s="77" t="s">
        <v>3883</v>
      </c>
      <c r="J1505" s="77" t="s">
        <v>617</v>
      </c>
      <c r="K1505" s="77">
        <f>VLOOKUP(A1505 &amp; " - " &amp; B1505, 'superadmin configuration'!A:C, 2, FALSE)</f>
        <v>500</v>
      </c>
    </row>
    <row r="1506" spans="1:11">
      <c r="A1506" s="77" t="s">
        <v>3873</v>
      </c>
      <c r="B1506" s="77" t="s">
        <v>3873</v>
      </c>
      <c r="C1506" s="78">
        <v>45436.581250000003</v>
      </c>
      <c r="D1506" s="77">
        <v>100</v>
      </c>
      <c r="E1506" s="77" t="s">
        <v>560</v>
      </c>
      <c r="F1506" s="77" t="s">
        <v>564</v>
      </c>
      <c r="G1506" s="77" t="s">
        <v>614</v>
      </c>
      <c r="H1506" s="77" t="s">
        <v>3884</v>
      </c>
      <c r="I1506" s="77" t="s">
        <v>3885</v>
      </c>
      <c r="J1506" s="77" t="s">
        <v>2076</v>
      </c>
      <c r="K1506" s="77">
        <f>VLOOKUP(A1506 &amp; " - " &amp; B1506, 'superadmin configuration'!A:C, 2, FALSE)</f>
        <v>500</v>
      </c>
    </row>
    <row r="1507" spans="1:11">
      <c r="A1507" s="77" t="s">
        <v>3873</v>
      </c>
      <c r="B1507" s="77" t="s">
        <v>3873</v>
      </c>
      <c r="C1507" s="78">
        <v>45436.580555555556</v>
      </c>
      <c r="D1507" s="77">
        <v>100</v>
      </c>
      <c r="E1507" s="77" t="s">
        <v>560</v>
      </c>
      <c r="F1507" s="77" t="s">
        <v>564</v>
      </c>
      <c r="G1507" s="77" t="s">
        <v>614</v>
      </c>
      <c r="H1507" s="77" t="s">
        <v>3886</v>
      </c>
      <c r="I1507" s="77" t="s">
        <v>3887</v>
      </c>
      <c r="J1507" s="77" t="s">
        <v>617</v>
      </c>
      <c r="K1507" s="77">
        <f>VLOOKUP(A1507 &amp; " - " &amp; B1507, 'superadmin configuration'!A:C, 2, FALSE)</f>
        <v>500</v>
      </c>
    </row>
    <row r="1508" spans="1:11">
      <c r="A1508" s="77" t="s">
        <v>515</v>
      </c>
      <c r="B1508" s="77" t="s">
        <v>516</v>
      </c>
      <c r="C1508" s="78">
        <v>45436.445138888892</v>
      </c>
      <c r="D1508" s="77">
        <v>1000</v>
      </c>
      <c r="E1508" s="77" t="s">
        <v>560</v>
      </c>
      <c r="F1508" s="77" t="s">
        <v>564</v>
      </c>
      <c r="G1508" s="77" t="s">
        <v>561</v>
      </c>
      <c r="H1508" s="77" t="s">
        <v>3888</v>
      </c>
      <c r="I1508" s="77" t="s">
        <v>3889</v>
      </c>
      <c r="J1508" s="77" t="s">
        <v>369</v>
      </c>
      <c r="K1508" s="77">
        <f>VLOOKUP(A1508 &amp; " - " &amp; B1508, 'superadmin configuration'!A:C, 2, FALSE)</f>
        <v>1000</v>
      </c>
    </row>
    <row r="1509" spans="1:11">
      <c r="A1509" s="77" t="s">
        <v>515</v>
      </c>
      <c r="B1509" s="77" t="s">
        <v>516</v>
      </c>
      <c r="C1509" s="78">
        <v>45435.881944444445</v>
      </c>
      <c r="D1509" s="77">
        <v>1000</v>
      </c>
      <c r="E1509" s="77" t="s">
        <v>560</v>
      </c>
      <c r="F1509" s="77" t="s">
        <v>361</v>
      </c>
      <c r="G1509" s="77" t="s">
        <v>561</v>
      </c>
      <c r="H1509" s="77" t="s">
        <v>3890</v>
      </c>
      <c r="I1509" s="77" t="s">
        <v>3891</v>
      </c>
      <c r="J1509" s="77" t="s">
        <v>369</v>
      </c>
      <c r="K1509" s="77">
        <f>VLOOKUP(A1509 &amp; " - " &amp; B1509, 'superadmin configuration'!A:C, 2, FALSE)</f>
        <v>1000</v>
      </c>
    </row>
    <row r="1510" spans="1:11">
      <c r="A1510" s="77" t="s">
        <v>476</v>
      </c>
      <c r="B1510" s="77" t="s">
        <v>476</v>
      </c>
      <c r="C1510" s="78">
        <v>45435.836805555555</v>
      </c>
      <c r="D1510" s="77">
        <v>500</v>
      </c>
      <c r="E1510" s="77" t="s">
        <v>560</v>
      </c>
      <c r="F1510" s="77" t="s">
        <v>564</v>
      </c>
      <c r="G1510" s="77" t="s">
        <v>561</v>
      </c>
      <c r="H1510" s="77" t="s">
        <v>3892</v>
      </c>
      <c r="I1510" s="77" t="s">
        <v>3893</v>
      </c>
      <c r="J1510" s="77" t="s">
        <v>369</v>
      </c>
      <c r="K1510" s="77">
        <f>VLOOKUP(A1510 &amp; " - " &amp; B1510, 'superadmin configuration'!A:C, 2, FALSE)</f>
        <v>500</v>
      </c>
    </row>
    <row r="1511" spans="1:11">
      <c r="A1511" s="77" t="s">
        <v>476</v>
      </c>
      <c r="B1511" s="77" t="s">
        <v>476</v>
      </c>
      <c r="C1511" s="78">
        <v>45435.819444444445</v>
      </c>
      <c r="D1511" s="77">
        <v>1000</v>
      </c>
      <c r="E1511" s="77" t="s">
        <v>560</v>
      </c>
      <c r="F1511" s="77" t="s">
        <v>564</v>
      </c>
      <c r="G1511" s="77" t="s">
        <v>561</v>
      </c>
      <c r="H1511" s="77" t="s">
        <v>3894</v>
      </c>
      <c r="I1511" s="77" t="s">
        <v>3895</v>
      </c>
      <c r="J1511" s="77" t="s">
        <v>369</v>
      </c>
      <c r="K1511" s="77">
        <f>VLOOKUP(A1511 &amp; " - " &amp; B1511, 'superadmin configuration'!A:C, 2, FALSE)</f>
        <v>500</v>
      </c>
    </row>
    <row r="1512" spans="1:11">
      <c r="A1512" s="77" t="s">
        <v>461</v>
      </c>
      <c r="B1512" s="77" t="s">
        <v>461</v>
      </c>
      <c r="C1512" s="78">
        <v>45435.800694444442</v>
      </c>
      <c r="D1512" s="77">
        <v>500</v>
      </c>
      <c r="E1512" s="77" t="s">
        <v>560</v>
      </c>
      <c r="F1512" s="77" t="s">
        <v>564</v>
      </c>
      <c r="G1512" s="77" t="s">
        <v>561</v>
      </c>
      <c r="H1512" s="77" t="s">
        <v>3896</v>
      </c>
      <c r="I1512" s="77" t="s">
        <v>3897</v>
      </c>
      <c r="J1512" s="77" t="s">
        <v>369</v>
      </c>
      <c r="K1512" s="77">
        <f>VLOOKUP(A1512 &amp; " - " &amp; B1512, 'superadmin configuration'!A:C, 2, FALSE)</f>
        <v>500</v>
      </c>
    </row>
    <row r="1513" spans="1:11">
      <c r="A1513" s="77" t="s">
        <v>476</v>
      </c>
      <c r="B1513" s="77" t="s">
        <v>476</v>
      </c>
      <c r="C1513" s="78">
        <v>45435.798611111109</v>
      </c>
      <c r="D1513" s="77">
        <v>500</v>
      </c>
      <c r="E1513" s="77" t="s">
        <v>560</v>
      </c>
      <c r="F1513" s="77" t="s">
        <v>564</v>
      </c>
      <c r="G1513" s="77" t="s">
        <v>561</v>
      </c>
      <c r="H1513" s="77" t="s">
        <v>3898</v>
      </c>
      <c r="I1513" s="77" t="s">
        <v>3899</v>
      </c>
      <c r="J1513" s="77" t="s">
        <v>369</v>
      </c>
      <c r="K1513" s="77">
        <f>VLOOKUP(A1513 &amp; " - " &amp; B1513, 'superadmin configuration'!A:C, 2, FALSE)</f>
        <v>500</v>
      </c>
    </row>
    <row r="1514" spans="1:11">
      <c r="A1514" s="77" t="s">
        <v>601</v>
      </c>
      <c r="B1514" s="77" t="s">
        <v>602</v>
      </c>
      <c r="C1514" s="78">
        <v>45435.765277777777</v>
      </c>
      <c r="D1514" s="77">
        <v>500</v>
      </c>
      <c r="E1514" s="77" t="s">
        <v>560</v>
      </c>
      <c r="F1514" s="77" t="s">
        <v>564</v>
      </c>
      <c r="G1514" s="77" t="s">
        <v>561</v>
      </c>
      <c r="H1514" s="77" t="s">
        <v>3900</v>
      </c>
      <c r="I1514" s="77" t="s">
        <v>3901</v>
      </c>
      <c r="J1514" s="77" t="s">
        <v>369</v>
      </c>
      <c r="K1514" s="77">
        <f>VLOOKUP(A1514 &amp; " - " &amp; B1514, 'superadmin configuration'!A:C, 2, FALSE)</f>
        <v>500</v>
      </c>
    </row>
    <row r="1515" spans="1:11">
      <c r="A1515" s="77" t="s">
        <v>559</v>
      </c>
      <c r="B1515" s="77" t="s">
        <v>331</v>
      </c>
      <c r="C1515" s="78">
        <v>45435.661805555559</v>
      </c>
      <c r="D1515" s="77">
        <v>950</v>
      </c>
      <c r="E1515" s="77" t="s">
        <v>560</v>
      </c>
      <c r="F1515" s="77" t="s">
        <v>564</v>
      </c>
      <c r="G1515" s="77" t="s">
        <v>1014</v>
      </c>
      <c r="H1515" s="77" t="s">
        <v>3902</v>
      </c>
      <c r="I1515" s="77" t="s">
        <v>3903</v>
      </c>
      <c r="J1515" s="77" t="s">
        <v>369</v>
      </c>
      <c r="K1515" s="77">
        <f>VLOOKUP(A1515 &amp; " - " &amp; B1515, 'superadmin configuration'!A:C, 2, FALSE)</f>
        <v>300</v>
      </c>
    </row>
    <row r="1516" spans="1:11">
      <c r="A1516" s="77" t="s">
        <v>567</v>
      </c>
      <c r="B1516" s="77" t="s">
        <v>568</v>
      </c>
      <c r="C1516" s="78">
        <v>45435.629166666666</v>
      </c>
      <c r="D1516" s="77">
        <v>500</v>
      </c>
      <c r="E1516" s="77" t="s">
        <v>560</v>
      </c>
      <c r="F1516" s="77" t="s">
        <v>564</v>
      </c>
      <c r="G1516" s="77" t="s">
        <v>561</v>
      </c>
      <c r="H1516" s="77" t="s">
        <v>3904</v>
      </c>
      <c r="I1516" s="77" t="s">
        <v>3905</v>
      </c>
      <c r="J1516" s="77" t="s">
        <v>369</v>
      </c>
      <c r="K1516" s="77">
        <f>VLOOKUP(A1516 &amp; " - " &amp; B1516, 'superadmin configuration'!A:C, 2, FALSE)</f>
        <v>500</v>
      </c>
    </row>
    <row r="1517" spans="1:11">
      <c r="A1517" s="77" t="s">
        <v>596</v>
      </c>
      <c r="B1517" s="77" t="s">
        <v>128</v>
      </c>
      <c r="C1517" s="78">
        <v>45435.589583333334</v>
      </c>
      <c r="D1517" s="77">
        <v>2000</v>
      </c>
      <c r="E1517" s="77" t="s">
        <v>560</v>
      </c>
      <c r="F1517" s="77" t="s">
        <v>564</v>
      </c>
      <c r="G1517" s="77" t="s">
        <v>561</v>
      </c>
      <c r="H1517" s="77" t="s">
        <v>3906</v>
      </c>
      <c r="I1517" s="77" t="s">
        <v>3907</v>
      </c>
      <c r="J1517" s="77"/>
      <c r="K1517" s="77">
        <f>VLOOKUP(A1517 &amp; " - " &amp; B1517, 'superadmin configuration'!A:C, 2, FALSE)</f>
        <v>2000</v>
      </c>
    </row>
    <row r="1518" spans="1:11">
      <c r="A1518" s="77" t="s">
        <v>3908</v>
      </c>
      <c r="B1518" s="77" t="s">
        <v>3908</v>
      </c>
      <c r="C1518" s="78">
        <v>45441.602083333331</v>
      </c>
      <c r="D1518" s="77">
        <v>500</v>
      </c>
      <c r="E1518" s="77" t="s">
        <v>560</v>
      </c>
      <c r="F1518" s="77" t="s">
        <v>564</v>
      </c>
      <c r="G1518" s="77" t="s">
        <v>561</v>
      </c>
      <c r="H1518" s="77" t="s">
        <v>3909</v>
      </c>
      <c r="I1518" s="77" t="s">
        <v>3910</v>
      </c>
      <c r="J1518" s="77" t="s">
        <v>3911</v>
      </c>
      <c r="K1518" s="77">
        <f>VLOOKUP(A1518 &amp; " - " &amp; B1518, 'superadmin configuration'!A:C, 2, FALSE)</f>
        <v>500</v>
      </c>
    </row>
    <row r="1519" spans="1:11">
      <c r="A1519" s="77" t="s">
        <v>567</v>
      </c>
      <c r="B1519" s="77" t="s">
        <v>1173</v>
      </c>
      <c r="C1519" s="78">
        <v>45441.570138888892</v>
      </c>
      <c r="D1519" s="77">
        <v>1000</v>
      </c>
      <c r="E1519" s="77" t="s">
        <v>560</v>
      </c>
      <c r="F1519" s="77" t="s">
        <v>361</v>
      </c>
      <c r="G1519" s="77" t="s">
        <v>561</v>
      </c>
      <c r="H1519" s="77" t="s">
        <v>3912</v>
      </c>
      <c r="I1519" s="77" t="s">
        <v>3913</v>
      </c>
      <c r="J1519" s="77" t="s">
        <v>1682</v>
      </c>
      <c r="K1519" s="77">
        <f>VLOOKUP(A1519 &amp; " - " &amp; B1519, 'superadmin configuration'!A:C, 2, FALSE)</f>
        <v>1000</v>
      </c>
    </row>
    <row r="1520" spans="1:11">
      <c r="A1520" s="77" t="s">
        <v>412</v>
      </c>
      <c r="B1520" s="77" t="s">
        <v>2040</v>
      </c>
      <c r="C1520" s="78">
        <v>45441.552777777775</v>
      </c>
      <c r="D1520" s="77">
        <v>300</v>
      </c>
      <c r="E1520" s="77" t="s">
        <v>560</v>
      </c>
      <c r="F1520" s="77" t="s">
        <v>564</v>
      </c>
      <c r="G1520" s="77" t="s">
        <v>561</v>
      </c>
      <c r="H1520" s="77" t="s">
        <v>3914</v>
      </c>
      <c r="I1520" s="77" t="s">
        <v>3915</v>
      </c>
      <c r="J1520" s="77" t="s">
        <v>369</v>
      </c>
      <c r="K1520" s="77">
        <f>VLOOKUP(A1520 &amp; " - " &amp; B1520, 'superadmin configuration'!A:C, 2, FALSE)</f>
        <v>500</v>
      </c>
    </row>
    <row r="1521" spans="1:11">
      <c r="A1521" s="77" t="s">
        <v>801</v>
      </c>
      <c r="B1521" s="77" t="s">
        <v>801</v>
      </c>
      <c r="C1521" s="78">
        <v>45441.433333333334</v>
      </c>
      <c r="D1521" s="77">
        <v>500</v>
      </c>
      <c r="E1521" s="77" t="s">
        <v>560</v>
      </c>
      <c r="F1521" s="77" t="s">
        <v>564</v>
      </c>
      <c r="G1521" s="77" t="s">
        <v>561</v>
      </c>
      <c r="H1521" s="77" t="s">
        <v>3916</v>
      </c>
      <c r="I1521" s="77" t="s">
        <v>3917</v>
      </c>
      <c r="J1521" s="77" t="s">
        <v>369</v>
      </c>
      <c r="K1521" s="77">
        <f>VLOOKUP(A1521 &amp; " - " &amp; B1521, 'superadmin configuration'!A:C, 2, FALSE)</f>
        <v>750</v>
      </c>
    </row>
    <row r="1522" spans="1:11">
      <c r="A1522" s="77" t="s">
        <v>682</v>
      </c>
      <c r="B1522" s="77" t="s">
        <v>683</v>
      </c>
      <c r="C1522" s="78">
        <v>45440.944444444445</v>
      </c>
      <c r="D1522" s="77">
        <v>1000</v>
      </c>
      <c r="E1522" s="77" t="s">
        <v>560</v>
      </c>
      <c r="F1522" s="77" t="s">
        <v>564</v>
      </c>
      <c r="G1522" s="77" t="s">
        <v>561</v>
      </c>
      <c r="H1522" s="77" t="s">
        <v>3918</v>
      </c>
      <c r="I1522" s="77" t="s">
        <v>3919</v>
      </c>
      <c r="J1522" s="77" t="s">
        <v>369</v>
      </c>
      <c r="K1522" s="77">
        <f>VLOOKUP(A1522 &amp; " - " &amp; B1522, 'superadmin configuration'!A:C, 2, FALSE)</f>
        <v>1500</v>
      </c>
    </row>
    <row r="1523" spans="1:11">
      <c r="A1523" s="77" t="s">
        <v>461</v>
      </c>
      <c r="B1523" s="77" t="s">
        <v>461</v>
      </c>
      <c r="C1523" s="78">
        <v>45440.855555555558</v>
      </c>
      <c r="D1523" s="77">
        <v>500</v>
      </c>
      <c r="E1523" s="77" t="s">
        <v>560</v>
      </c>
      <c r="F1523" s="77" t="s">
        <v>564</v>
      </c>
      <c r="G1523" s="77" t="s">
        <v>561</v>
      </c>
      <c r="H1523" s="77" t="s">
        <v>3920</v>
      </c>
      <c r="I1523" s="77" t="s">
        <v>3921</v>
      </c>
      <c r="J1523" s="77" t="s">
        <v>369</v>
      </c>
      <c r="K1523" s="77">
        <f>VLOOKUP(A1523 &amp; " - " &amp; B1523, 'superadmin configuration'!A:C, 2, FALSE)</f>
        <v>500</v>
      </c>
    </row>
    <row r="1524" spans="1:11">
      <c r="A1524" s="77" t="s">
        <v>476</v>
      </c>
      <c r="B1524" s="77" t="s">
        <v>476</v>
      </c>
      <c r="C1524" s="78">
        <v>45440.824999999997</v>
      </c>
      <c r="D1524" s="77">
        <v>500</v>
      </c>
      <c r="E1524" s="77" t="s">
        <v>560</v>
      </c>
      <c r="F1524" s="77" t="s">
        <v>361</v>
      </c>
      <c r="G1524" s="77" t="s">
        <v>561</v>
      </c>
      <c r="H1524" s="77" t="s">
        <v>3922</v>
      </c>
      <c r="I1524" s="77" t="s">
        <v>3923</v>
      </c>
      <c r="J1524" s="77" t="s">
        <v>369</v>
      </c>
      <c r="K1524" s="77">
        <f>VLOOKUP(A1524 &amp; " - " &amp; B1524, 'superadmin configuration'!A:C, 2, FALSE)</f>
        <v>500</v>
      </c>
    </row>
    <row r="1525" spans="1:11">
      <c r="A1525" s="77" t="s">
        <v>515</v>
      </c>
      <c r="B1525" s="77" t="s">
        <v>516</v>
      </c>
      <c r="C1525" s="78">
        <v>45440.800000000003</v>
      </c>
      <c r="D1525" s="77">
        <v>1000</v>
      </c>
      <c r="E1525" s="77" t="s">
        <v>560</v>
      </c>
      <c r="F1525" s="77" t="s">
        <v>361</v>
      </c>
      <c r="G1525" s="77" t="s">
        <v>561</v>
      </c>
      <c r="H1525" s="77" t="s">
        <v>3924</v>
      </c>
      <c r="I1525" s="77" t="s">
        <v>3925</v>
      </c>
      <c r="J1525" s="77" t="s">
        <v>369</v>
      </c>
      <c r="K1525" s="77">
        <f>VLOOKUP(A1525 &amp; " - " &amp; B1525, 'superadmin configuration'!A:C, 2, FALSE)</f>
        <v>1000</v>
      </c>
    </row>
    <row r="1526" spans="1:11">
      <c r="A1526" s="77" t="s">
        <v>412</v>
      </c>
      <c r="B1526" s="77" t="s">
        <v>585</v>
      </c>
      <c r="C1526" s="78">
        <v>45440.795138888891</v>
      </c>
      <c r="D1526" s="77">
        <v>500</v>
      </c>
      <c r="E1526" s="77" t="s">
        <v>560</v>
      </c>
      <c r="F1526" s="77" t="s">
        <v>564</v>
      </c>
      <c r="G1526" s="77" t="s">
        <v>561</v>
      </c>
      <c r="H1526" s="77" t="s">
        <v>3926</v>
      </c>
      <c r="I1526" s="77" t="s">
        <v>3927</v>
      </c>
      <c r="J1526" s="77" t="s">
        <v>1038</v>
      </c>
      <c r="K1526" s="77">
        <f>VLOOKUP(A1526 &amp; " - " &amp; B1526, 'superadmin configuration'!A:C, 2, FALSE)</f>
        <v>300</v>
      </c>
    </row>
    <row r="1527" spans="1:11">
      <c r="A1527" s="77" t="s">
        <v>412</v>
      </c>
      <c r="B1527" s="77" t="s">
        <v>585</v>
      </c>
      <c r="C1527" s="78">
        <v>45440.769444444442</v>
      </c>
      <c r="D1527" s="77">
        <v>300</v>
      </c>
      <c r="E1527" s="77" t="s">
        <v>560</v>
      </c>
      <c r="F1527" s="77" t="s">
        <v>361</v>
      </c>
      <c r="G1527" s="77" t="s">
        <v>561</v>
      </c>
      <c r="H1527" s="77" t="s">
        <v>3928</v>
      </c>
      <c r="I1527" s="77" t="s">
        <v>3929</v>
      </c>
      <c r="J1527" s="77" t="s">
        <v>369</v>
      </c>
      <c r="K1527" s="77">
        <f>VLOOKUP(A1527 &amp; " - " &amp; B1527, 'superadmin configuration'!A:C, 2, FALSE)</f>
        <v>300</v>
      </c>
    </row>
    <row r="1528" spans="1:11">
      <c r="A1528" s="77" t="s">
        <v>386</v>
      </c>
      <c r="B1528" s="77" t="s">
        <v>387</v>
      </c>
      <c r="C1528" s="78">
        <v>45439.918749999997</v>
      </c>
      <c r="D1528" s="77">
        <v>1000</v>
      </c>
      <c r="E1528" s="77" t="s">
        <v>560</v>
      </c>
      <c r="F1528" s="77" t="s">
        <v>564</v>
      </c>
      <c r="G1528" s="77" t="s">
        <v>561</v>
      </c>
      <c r="H1528" s="77" t="s">
        <v>3930</v>
      </c>
      <c r="I1528" s="77" t="s">
        <v>3931</v>
      </c>
      <c r="J1528" s="77" t="s">
        <v>369</v>
      </c>
      <c r="K1528" s="77">
        <f>VLOOKUP(A1528 &amp; " - " &amp; B1528, 'superadmin configuration'!A:C, 2, FALSE)</f>
        <v>1000</v>
      </c>
    </row>
    <row r="1529" spans="1:11">
      <c r="A1529" s="77" t="s">
        <v>476</v>
      </c>
      <c r="B1529" s="77" t="s">
        <v>476</v>
      </c>
      <c r="C1529" s="78">
        <v>45439.898611111108</v>
      </c>
      <c r="D1529" s="77">
        <v>1000</v>
      </c>
      <c r="E1529" s="77" t="s">
        <v>560</v>
      </c>
      <c r="F1529" s="77" t="s">
        <v>564</v>
      </c>
      <c r="G1529" s="77" t="s">
        <v>561</v>
      </c>
      <c r="H1529" s="77" t="s">
        <v>3932</v>
      </c>
      <c r="I1529" s="77" t="s">
        <v>3933</v>
      </c>
      <c r="J1529" s="77" t="s">
        <v>369</v>
      </c>
      <c r="K1529" s="77">
        <f>VLOOKUP(A1529 &amp; " - " &amp; B1529, 'superadmin configuration'!A:C, 2, FALSE)</f>
        <v>500</v>
      </c>
    </row>
    <row r="1530" spans="1:11">
      <c r="A1530" s="77" t="s">
        <v>412</v>
      </c>
      <c r="B1530" s="77" t="s">
        <v>418</v>
      </c>
      <c r="C1530" s="78">
        <v>45439.897222222222</v>
      </c>
      <c r="D1530" s="77">
        <v>1000</v>
      </c>
      <c r="E1530" s="77" t="s">
        <v>560</v>
      </c>
      <c r="F1530" s="77" t="s">
        <v>361</v>
      </c>
      <c r="G1530" s="77" t="s">
        <v>614</v>
      </c>
      <c r="H1530" s="77" t="s">
        <v>3934</v>
      </c>
      <c r="I1530" s="77" t="s">
        <v>616</v>
      </c>
      <c r="J1530" s="77" t="s">
        <v>369</v>
      </c>
      <c r="K1530" s="77">
        <f>VLOOKUP(A1530 &amp; " - " &amp; B1530, 'superadmin configuration'!A:C, 2, FALSE)</f>
        <v>300</v>
      </c>
    </row>
    <row r="1531" spans="1:11">
      <c r="A1531" s="77" t="s">
        <v>3908</v>
      </c>
      <c r="B1531" s="77" t="s">
        <v>3908</v>
      </c>
      <c r="C1531" s="78">
        <v>45439.888194444444</v>
      </c>
      <c r="D1531" s="77">
        <v>500</v>
      </c>
      <c r="E1531" s="77" t="s">
        <v>560</v>
      </c>
      <c r="F1531" s="77" t="s">
        <v>361</v>
      </c>
      <c r="G1531" s="77" t="s">
        <v>561</v>
      </c>
      <c r="H1531" s="77" t="s">
        <v>3935</v>
      </c>
      <c r="I1531" s="77" t="s">
        <v>3936</v>
      </c>
      <c r="J1531" s="77" t="s">
        <v>369</v>
      </c>
      <c r="K1531" s="77">
        <f>VLOOKUP(A1531 &amp; " - " &amp; B1531, 'superadmin configuration'!A:C, 2, FALSE)</f>
        <v>500</v>
      </c>
    </row>
    <row r="1532" spans="1:11">
      <c r="A1532" s="77" t="s">
        <v>461</v>
      </c>
      <c r="B1532" s="77" t="s">
        <v>461</v>
      </c>
      <c r="C1532" s="78">
        <v>45439.854166666664</v>
      </c>
      <c r="D1532" s="77">
        <v>500</v>
      </c>
      <c r="E1532" s="77" t="s">
        <v>560</v>
      </c>
      <c r="F1532" s="77" t="s">
        <v>564</v>
      </c>
      <c r="G1532" s="77" t="s">
        <v>561</v>
      </c>
      <c r="H1532" s="77" t="s">
        <v>3937</v>
      </c>
      <c r="I1532" s="77" t="s">
        <v>3938</v>
      </c>
      <c r="J1532" s="77" t="s">
        <v>369</v>
      </c>
      <c r="K1532" s="77">
        <f>VLOOKUP(A1532 &amp; " - " &amp; B1532, 'superadmin configuration'!A:C, 2, FALSE)</f>
        <v>500</v>
      </c>
    </row>
    <row r="1533" spans="1:11">
      <c r="A1533" s="77" t="s">
        <v>641</v>
      </c>
      <c r="B1533" s="77" t="s">
        <v>642</v>
      </c>
      <c r="C1533" s="78">
        <v>45439.824999999997</v>
      </c>
      <c r="D1533" s="77">
        <v>1000</v>
      </c>
      <c r="E1533" s="77" t="s">
        <v>560</v>
      </c>
      <c r="F1533" s="77" t="s">
        <v>361</v>
      </c>
      <c r="G1533" s="77" t="s">
        <v>561</v>
      </c>
      <c r="H1533" s="77" t="s">
        <v>3939</v>
      </c>
      <c r="I1533" s="77" t="s">
        <v>3940</v>
      </c>
      <c r="J1533" s="77" t="s">
        <v>369</v>
      </c>
      <c r="K1533" s="77">
        <f>VLOOKUP(A1533 &amp; " - " &amp; B1533, 'superadmin configuration'!A:C, 2, FALSE)</f>
        <v>1000</v>
      </c>
    </row>
    <row r="1534" spans="1:11">
      <c r="A1534" s="77" t="s">
        <v>559</v>
      </c>
      <c r="B1534" s="77" t="s">
        <v>331</v>
      </c>
      <c r="C1534" s="78">
        <v>45439.448611111111</v>
      </c>
      <c r="D1534" s="77">
        <v>100</v>
      </c>
      <c r="E1534" s="77" t="s">
        <v>560</v>
      </c>
      <c r="F1534" s="77" t="s">
        <v>564</v>
      </c>
      <c r="G1534" s="77" t="s">
        <v>1014</v>
      </c>
      <c r="H1534" s="77" t="s">
        <v>3941</v>
      </c>
      <c r="I1534" s="77" t="s">
        <v>3942</v>
      </c>
      <c r="J1534" s="77" t="s">
        <v>3943</v>
      </c>
      <c r="K1534" s="77">
        <f>VLOOKUP(A1534 &amp; " - " &amp; B1534, 'superadmin configuration'!A:C, 2, FALSE)</f>
        <v>300</v>
      </c>
    </row>
    <row r="1535" spans="1:11">
      <c r="A1535" s="77" t="s">
        <v>641</v>
      </c>
      <c r="B1535" s="77" t="s">
        <v>642</v>
      </c>
      <c r="C1535" s="78">
        <v>45438.697222222225</v>
      </c>
      <c r="D1535" s="77">
        <v>700</v>
      </c>
      <c r="E1535" s="77" t="s">
        <v>560</v>
      </c>
      <c r="F1535" s="77" t="s">
        <v>564</v>
      </c>
      <c r="G1535" s="77" t="s">
        <v>561</v>
      </c>
      <c r="H1535" s="77" t="s">
        <v>3944</v>
      </c>
      <c r="I1535" s="77" t="s">
        <v>3945</v>
      </c>
      <c r="J1535" s="77" t="s">
        <v>369</v>
      </c>
      <c r="K1535" s="77">
        <f>VLOOKUP(A1535 &amp; " - " &amp; B1535, 'superadmin configuration'!A:C, 2, FALSE)</f>
        <v>1000</v>
      </c>
    </row>
    <row r="1536" spans="1:11">
      <c r="A1536" s="77" t="s">
        <v>476</v>
      </c>
      <c r="B1536" s="77" t="s">
        <v>476</v>
      </c>
      <c r="C1536" s="78">
        <v>45438.643750000003</v>
      </c>
      <c r="D1536" s="77">
        <v>500</v>
      </c>
      <c r="E1536" s="77" t="s">
        <v>560</v>
      </c>
      <c r="F1536" s="77" t="s">
        <v>564</v>
      </c>
      <c r="G1536" s="77" t="s">
        <v>561</v>
      </c>
      <c r="H1536" s="77" t="s">
        <v>3946</v>
      </c>
      <c r="I1536" s="77" t="s">
        <v>3947</v>
      </c>
      <c r="J1536" s="77" t="s">
        <v>369</v>
      </c>
      <c r="K1536" s="77">
        <f>VLOOKUP(A1536 &amp; " - " &amp; B1536, 'superadmin configuration'!A:C, 2, FALSE)</f>
        <v>500</v>
      </c>
    </row>
    <row r="1537" spans="1:11">
      <c r="A1537" s="77" t="s">
        <v>596</v>
      </c>
      <c r="B1537" s="77" t="s">
        <v>128</v>
      </c>
      <c r="C1537" s="78">
        <v>45438.571527777778</v>
      </c>
      <c r="D1537" s="77">
        <v>1000</v>
      </c>
      <c r="E1537" s="77" t="s">
        <v>560</v>
      </c>
      <c r="F1537" s="77" t="s">
        <v>564</v>
      </c>
      <c r="G1537" s="77" t="s">
        <v>561</v>
      </c>
      <c r="H1537" s="77" t="s">
        <v>3948</v>
      </c>
      <c r="I1537" s="77" t="s">
        <v>3949</v>
      </c>
      <c r="J1537" s="77" t="s">
        <v>369</v>
      </c>
      <c r="K1537" s="77">
        <f>VLOOKUP(A1537 &amp; " - " &amp; B1537, 'superadmin configuration'!A:C, 2, FALSE)</f>
        <v>2000</v>
      </c>
    </row>
    <row r="1538" spans="1:11">
      <c r="A1538" s="77" t="s">
        <v>596</v>
      </c>
      <c r="B1538" s="77" t="s">
        <v>128</v>
      </c>
      <c r="C1538" s="78">
        <v>45437.915277777778</v>
      </c>
      <c r="D1538" s="77">
        <v>2000</v>
      </c>
      <c r="E1538" s="77" t="s">
        <v>560</v>
      </c>
      <c r="F1538" s="77" t="s">
        <v>564</v>
      </c>
      <c r="G1538" s="77" t="s">
        <v>561</v>
      </c>
      <c r="H1538" s="77" t="s">
        <v>3950</v>
      </c>
      <c r="I1538" s="77" t="s">
        <v>3951</v>
      </c>
      <c r="J1538" s="77" t="s">
        <v>369</v>
      </c>
      <c r="K1538" s="77">
        <f>VLOOKUP(A1538 &amp; " - " &amp; B1538, 'superadmin configuration'!A:C, 2, FALSE)</f>
        <v>2000</v>
      </c>
    </row>
    <row r="1539" spans="1:11">
      <c r="A1539" s="77" t="s">
        <v>1261</v>
      </c>
      <c r="B1539" s="77" t="s">
        <v>1262</v>
      </c>
      <c r="C1539" s="78">
        <v>45437.868055555555</v>
      </c>
      <c r="D1539" s="77">
        <v>300</v>
      </c>
      <c r="E1539" s="77" t="s">
        <v>560</v>
      </c>
      <c r="F1539" s="77" t="s">
        <v>361</v>
      </c>
      <c r="G1539" s="77" t="s">
        <v>561</v>
      </c>
      <c r="H1539" s="77" t="s">
        <v>3952</v>
      </c>
      <c r="I1539" s="77" t="s">
        <v>3953</v>
      </c>
      <c r="J1539" s="77" t="s">
        <v>369</v>
      </c>
      <c r="K1539" s="77">
        <f>VLOOKUP(A1539 &amp; " - " &amp; B1539, 'superadmin configuration'!A:C, 2, FALSE)</f>
        <v>500</v>
      </c>
    </row>
    <row r="1540" spans="1:11">
      <c r="A1540" s="77" t="s">
        <v>476</v>
      </c>
      <c r="B1540" s="77" t="s">
        <v>476</v>
      </c>
      <c r="C1540" s="78">
        <v>45437.831944444442</v>
      </c>
      <c r="D1540" s="77">
        <v>500</v>
      </c>
      <c r="E1540" s="77" t="s">
        <v>560</v>
      </c>
      <c r="F1540" s="77" t="s">
        <v>361</v>
      </c>
      <c r="G1540" s="77" t="s">
        <v>561</v>
      </c>
      <c r="H1540" s="77" t="s">
        <v>3954</v>
      </c>
      <c r="I1540" s="77" t="s">
        <v>3955</v>
      </c>
      <c r="J1540" s="77" t="s">
        <v>369</v>
      </c>
      <c r="K1540" s="77">
        <f>VLOOKUP(A1540 &amp; " - " &amp; B1540, 'superadmin configuration'!A:C, 2, FALSE)</f>
        <v>500</v>
      </c>
    </row>
    <row r="1541" spans="1:11">
      <c r="A1541" s="77" t="s">
        <v>801</v>
      </c>
      <c r="B1541" s="77" t="s">
        <v>801</v>
      </c>
      <c r="C1541" s="78">
        <v>45437.654166666667</v>
      </c>
      <c r="D1541" s="77">
        <v>500</v>
      </c>
      <c r="E1541" s="77" t="s">
        <v>560</v>
      </c>
      <c r="F1541" s="77" t="s">
        <v>564</v>
      </c>
      <c r="G1541" s="77" t="s">
        <v>561</v>
      </c>
      <c r="H1541" s="77" t="s">
        <v>3956</v>
      </c>
      <c r="I1541" s="77" t="s">
        <v>3957</v>
      </c>
      <c r="J1541" s="77" t="s">
        <v>369</v>
      </c>
      <c r="K1541" s="77">
        <f>VLOOKUP(A1541 &amp; " - " &amp; B1541, 'superadmin configuration'!A:C, 2, FALSE)</f>
        <v>750</v>
      </c>
    </row>
    <row r="1542" spans="1:11">
      <c r="A1542" s="77" t="s">
        <v>515</v>
      </c>
      <c r="B1542" s="77" t="s">
        <v>516</v>
      </c>
      <c r="C1542" s="78">
        <v>45437.606944444444</v>
      </c>
      <c r="D1542" s="77">
        <v>500</v>
      </c>
      <c r="E1542" s="77" t="s">
        <v>560</v>
      </c>
      <c r="F1542" s="77" t="s">
        <v>564</v>
      </c>
      <c r="G1542" s="77" t="s">
        <v>561</v>
      </c>
      <c r="H1542" s="77" t="s">
        <v>3958</v>
      </c>
      <c r="I1542" s="77" t="s">
        <v>3959</v>
      </c>
      <c r="J1542" s="77">
        <v>500</v>
      </c>
      <c r="K1542" s="77">
        <f>VLOOKUP(A1542 &amp; " - " &amp; B1542, 'superadmin configuration'!A:C, 2, FALSE)</f>
        <v>1000</v>
      </c>
    </row>
    <row r="1543" spans="1:11">
      <c r="A1543" s="77" t="s">
        <v>476</v>
      </c>
      <c r="B1543" s="77" t="s">
        <v>476</v>
      </c>
      <c r="C1543" s="78">
        <v>45437.505555555559</v>
      </c>
      <c r="D1543" s="77">
        <v>1000</v>
      </c>
      <c r="E1543" s="77" t="s">
        <v>560</v>
      </c>
      <c r="F1543" s="77" t="s">
        <v>564</v>
      </c>
      <c r="G1543" s="77" t="s">
        <v>561</v>
      </c>
      <c r="H1543" s="77" t="s">
        <v>3960</v>
      </c>
      <c r="I1543" s="77" t="s">
        <v>3961</v>
      </c>
      <c r="J1543" s="77" t="s">
        <v>369</v>
      </c>
      <c r="K1543" s="77">
        <f>VLOOKUP(A1543 &amp; " - " &amp; B1543, 'superadmin configuration'!A:C, 2, FALSE)</f>
        <v>500</v>
      </c>
    </row>
    <row r="1544" spans="1:11">
      <c r="A1544" s="77" t="s">
        <v>379</v>
      </c>
      <c r="B1544" s="77" t="s">
        <v>379</v>
      </c>
      <c r="C1544" s="78">
        <v>45442.984027777777</v>
      </c>
      <c r="D1544" s="77">
        <v>1000</v>
      </c>
      <c r="E1544" s="77" t="s">
        <v>560</v>
      </c>
      <c r="F1544" s="77" t="s">
        <v>564</v>
      </c>
      <c r="G1544" s="77" t="s">
        <v>561</v>
      </c>
      <c r="H1544" s="77" t="s">
        <v>3962</v>
      </c>
      <c r="I1544" s="77" t="s">
        <v>3963</v>
      </c>
      <c r="J1544" s="77" t="s">
        <v>369</v>
      </c>
      <c r="K1544" s="77">
        <f>VLOOKUP(A1544 &amp; " - " &amp; B1544, 'superadmin configuration'!A:C, 2, FALSE)</f>
        <v>1000</v>
      </c>
    </row>
    <row r="1545" spans="1:11">
      <c r="A1545" s="77" t="s">
        <v>515</v>
      </c>
      <c r="B1545" s="77" t="s">
        <v>516</v>
      </c>
      <c r="C1545" s="78">
        <v>45442.837500000001</v>
      </c>
      <c r="D1545" s="77">
        <v>500</v>
      </c>
      <c r="E1545" s="77" t="s">
        <v>560</v>
      </c>
      <c r="F1545" s="77" t="s">
        <v>564</v>
      </c>
      <c r="G1545" s="77" t="s">
        <v>561</v>
      </c>
      <c r="H1545" s="77" t="s">
        <v>3964</v>
      </c>
      <c r="I1545" s="77" t="s">
        <v>3965</v>
      </c>
      <c r="J1545" s="77" t="s">
        <v>1466</v>
      </c>
      <c r="K1545" s="77">
        <f>VLOOKUP(A1545 &amp; " - " &amp; B1545, 'superadmin configuration'!A:C, 2, FALSE)</f>
        <v>1000</v>
      </c>
    </row>
    <row r="1546" spans="1:11">
      <c r="A1546" s="77" t="s">
        <v>461</v>
      </c>
      <c r="B1546" s="77" t="s">
        <v>461</v>
      </c>
      <c r="C1546" s="78">
        <v>45442.819444444445</v>
      </c>
      <c r="D1546" s="77">
        <v>500</v>
      </c>
      <c r="E1546" s="77" t="s">
        <v>560</v>
      </c>
      <c r="F1546" s="77" t="s">
        <v>564</v>
      </c>
      <c r="G1546" s="77" t="s">
        <v>561</v>
      </c>
      <c r="H1546" s="77" t="s">
        <v>3966</v>
      </c>
      <c r="I1546" s="77" t="s">
        <v>3967</v>
      </c>
      <c r="J1546" s="77" t="s">
        <v>369</v>
      </c>
      <c r="K1546" s="77">
        <f>VLOOKUP(A1546 &amp; " - " &amp; B1546, 'superadmin configuration'!A:C, 2, FALSE)</f>
        <v>500</v>
      </c>
    </row>
    <row r="1547" spans="1:11">
      <c r="A1547" s="77" t="s">
        <v>641</v>
      </c>
      <c r="B1547" s="77" t="s">
        <v>642</v>
      </c>
      <c r="C1547" s="78">
        <v>45442.79583333333</v>
      </c>
      <c r="D1547" s="77">
        <v>1500</v>
      </c>
      <c r="E1547" s="77" t="s">
        <v>560</v>
      </c>
      <c r="F1547" s="77" t="s">
        <v>564</v>
      </c>
      <c r="G1547" s="77" t="s">
        <v>561</v>
      </c>
      <c r="H1547" s="77" t="s">
        <v>3968</v>
      </c>
      <c r="I1547" s="77" t="s">
        <v>3969</v>
      </c>
      <c r="J1547" s="77">
        <v>1500</v>
      </c>
      <c r="K1547" s="77">
        <f>VLOOKUP(A1547 &amp; " - " &amp; B1547, 'superadmin configuration'!A:C, 2, FALSE)</f>
        <v>1000</v>
      </c>
    </row>
    <row r="1548" spans="1:11">
      <c r="A1548" s="77" t="s">
        <v>476</v>
      </c>
      <c r="B1548" s="77" t="s">
        <v>476</v>
      </c>
      <c r="C1548" s="78">
        <v>45442.793749999997</v>
      </c>
      <c r="D1548" s="77">
        <v>1000</v>
      </c>
      <c r="E1548" s="77" t="s">
        <v>560</v>
      </c>
      <c r="F1548" s="77" t="s">
        <v>564</v>
      </c>
      <c r="G1548" s="77" t="s">
        <v>561</v>
      </c>
      <c r="H1548" s="77" t="s">
        <v>3970</v>
      </c>
      <c r="I1548" s="77" t="s">
        <v>3971</v>
      </c>
      <c r="J1548" s="77" t="s">
        <v>369</v>
      </c>
      <c r="K1548" s="77">
        <f>VLOOKUP(A1548 &amp; " - " &amp; B1548, 'superadmin configuration'!A:C, 2, FALSE)</f>
        <v>500</v>
      </c>
    </row>
    <row r="1549" spans="1:11">
      <c r="A1549" s="77" t="s">
        <v>476</v>
      </c>
      <c r="B1549" s="77" t="s">
        <v>476</v>
      </c>
      <c r="C1549" s="78">
        <v>45442.724999999999</v>
      </c>
      <c r="D1549" s="77">
        <v>500</v>
      </c>
      <c r="E1549" s="77" t="s">
        <v>560</v>
      </c>
      <c r="F1549" s="77" t="s">
        <v>361</v>
      </c>
      <c r="G1549" s="77" t="s">
        <v>561</v>
      </c>
      <c r="H1549" s="77" t="s">
        <v>3972</v>
      </c>
      <c r="I1549" s="77" t="s">
        <v>3973</v>
      </c>
      <c r="J1549" s="77" t="s">
        <v>369</v>
      </c>
      <c r="K1549" s="77">
        <f>VLOOKUP(A1549 &amp; " - " &amp; B1549, 'superadmin configuration'!A:C, 2, FALSE)</f>
        <v>500</v>
      </c>
    </row>
    <row r="1550" spans="1:11">
      <c r="A1550" s="77" t="s">
        <v>567</v>
      </c>
      <c r="B1550" s="77" t="s">
        <v>655</v>
      </c>
      <c r="C1550" s="78">
        <v>45442.615972222222</v>
      </c>
      <c r="D1550" s="77">
        <v>2000</v>
      </c>
      <c r="E1550" s="77" t="s">
        <v>560</v>
      </c>
      <c r="F1550" s="77" t="s">
        <v>564</v>
      </c>
      <c r="G1550" s="77" t="s">
        <v>561</v>
      </c>
      <c r="H1550" s="77" t="s">
        <v>3974</v>
      </c>
      <c r="I1550" s="77" t="s">
        <v>3975</v>
      </c>
      <c r="J1550" s="77" t="s">
        <v>369</v>
      </c>
      <c r="K1550" s="77">
        <f>VLOOKUP(A1550 &amp; " - " &amp; B1550, 'superadmin configuration'!A:C, 2, FALSE)</f>
        <v>1000</v>
      </c>
    </row>
    <row r="1551" spans="1:11">
      <c r="A1551" s="77" t="s">
        <v>622</v>
      </c>
      <c r="B1551" s="77" t="s">
        <v>623</v>
      </c>
      <c r="C1551" s="78">
        <v>45442.563888888886</v>
      </c>
      <c r="D1551" s="77">
        <v>1000</v>
      </c>
      <c r="E1551" s="77" t="s">
        <v>560</v>
      </c>
      <c r="F1551" s="77" t="s">
        <v>361</v>
      </c>
      <c r="G1551" s="77" t="s">
        <v>561</v>
      </c>
      <c r="H1551" s="77" t="s">
        <v>3976</v>
      </c>
      <c r="I1551" s="77" t="s">
        <v>3977</v>
      </c>
      <c r="J1551" s="77" t="s">
        <v>369</v>
      </c>
      <c r="K1551" s="77">
        <f>VLOOKUP(A1551 &amp; " - " &amp; B1551, 'superadmin configuration'!A:C, 2, FALSE)</f>
        <v>500</v>
      </c>
    </row>
    <row r="1552" spans="1:11">
      <c r="A1552" s="77" t="s">
        <v>682</v>
      </c>
      <c r="B1552" s="77" t="s">
        <v>683</v>
      </c>
      <c r="C1552" s="78">
        <v>45441.904166666667</v>
      </c>
      <c r="D1552" s="77">
        <v>3000</v>
      </c>
      <c r="E1552" s="77" t="s">
        <v>560</v>
      </c>
      <c r="F1552" s="77" t="s">
        <v>564</v>
      </c>
      <c r="G1552" s="77" t="s">
        <v>561</v>
      </c>
      <c r="H1552" s="77" t="s">
        <v>3978</v>
      </c>
      <c r="I1552" s="77" t="s">
        <v>3979</v>
      </c>
      <c r="J1552" s="77" t="s">
        <v>3980</v>
      </c>
      <c r="K1552" s="77">
        <f>VLOOKUP(A1552 &amp; " - " &amp; B1552, 'superadmin configuration'!A:C, 2, FALSE)</f>
        <v>1500</v>
      </c>
    </row>
    <row r="1553" spans="1:11">
      <c r="A1553" s="77" t="s">
        <v>515</v>
      </c>
      <c r="B1553" s="77" t="s">
        <v>516</v>
      </c>
      <c r="C1553" s="78">
        <v>45441.820138888892</v>
      </c>
      <c r="D1553" s="77">
        <v>500</v>
      </c>
      <c r="E1553" s="77" t="s">
        <v>560</v>
      </c>
      <c r="F1553" s="77" t="s">
        <v>564</v>
      </c>
      <c r="G1553" s="77" t="s">
        <v>561</v>
      </c>
      <c r="H1553" s="77" t="s">
        <v>3981</v>
      </c>
      <c r="I1553" s="77" t="s">
        <v>3982</v>
      </c>
      <c r="J1553" s="77" t="s">
        <v>3983</v>
      </c>
      <c r="K1553" s="77">
        <f>VLOOKUP(A1553 &amp; " - " &amp; B1553, 'superadmin configuration'!A:C, 2, FALSE)</f>
        <v>1000</v>
      </c>
    </row>
    <row r="1554" spans="1:11">
      <c r="A1554" s="77" t="s">
        <v>476</v>
      </c>
      <c r="B1554" s="77" t="s">
        <v>476</v>
      </c>
      <c r="C1554" s="78">
        <v>45441.757638888892</v>
      </c>
      <c r="D1554" s="77">
        <v>500</v>
      </c>
      <c r="E1554" s="77" t="s">
        <v>560</v>
      </c>
      <c r="F1554" s="77" t="s">
        <v>361</v>
      </c>
      <c r="G1554" s="77" t="s">
        <v>561</v>
      </c>
      <c r="H1554" s="77" t="s">
        <v>3984</v>
      </c>
      <c r="I1554" s="77" t="s">
        <v>3985</v>
      </c>
      <c r="J1554" s="77" t="s">
        <v>369</v>
      </c>
      <c r="K1554" s="77">
        <f>VLOOKUP(A1554 &amp; " - " &amp; B1554, 'superadmin configuration'!A:C, 2, FALSE)</f>
        <v>500</v>
      </c>
    </row>
    <row r="1555" spans="1:11">
      <c r="A1555" s="77" t="s">
        <v>727</v>
      </c>
      <c r="B1555" s="77" t="s">
        <v>728</v>
      </c>
      <c r="C1555" s="78">
        <v>45441.726388888892</v>
      </c>
      <c r="D1555" s="77">
        <v>100</v>
      </c>
      <c r="E1555" s="77" t="s">
        <v>560</v>
      </c>
      <c r="F1555" s="77" t="s">
        <v>564</v>
      </c>
      <c r="G1555" s="77" t="s">
        <v>561</v>
      </c>
      <c r="H1555" s="77" t="s">
        <v>3986</v>
      </c>
      <c r="I1555" s="77" t="s">
        <v>3987</v>
      </c>
      <c r="J1555" s="77" t="s">
        <v>617</v>
      </c>
      <c r="K1555" s="77">
        <f>VLOOKUP(A1555 &amp; " - " &amp; B1555, 'superadmin configuration'!A:C, 2, FALSE)</f>
        <v>500</v>
      </c>
    </row>
    <row r="1556" spans="1:11">
      <c r="A1556" s="77" t="s">
        <v>461</v>
      </c>
      <c r="B1556" s="77" t="s">
        <v>461</v>
      </c>
      <c r="C1556" s="78">
        <v>45444.390277777777</v>
      </c>
      <c r="D1556" s="77">
        <v>500</v>
      </c>
      <c r="E1556" s="77" t="s">
        <v>560</v>
      </c>
      <c r="F1556" s="77" t="s">
        <v>564</v>
      </c>
      <c r="G1556" s="77" t="s">
        <v>561</v>
      </c>
      <c r="H1556" s="77" t="s">
        <v>3988</v>
      </c>
      <c r="I1556" s="77" t="s">
        <v>3989</v>
      </c>
      <c r="J1556" s="77" t="s">
        <v>369</v>
      </c>
      <c r="K1556" s="77">
        <f>VLOOKUP(A1556 &amp; " - " &amp; B1556, 'superadmin configuration'!A:C, 2, FALSE)</f>
        <v>500</v>
      </c>
    </row>
    <row r="1557" spans="1:11">
      <c r="A1557" s="77" t="s">
        <v>710</v>
      </c>
      <c r="B1557" s="77" t="s">
        <v>710</v>
      </c>
      <c r="C1557" s="78">
        <v>45443.984722222223</v>
      </c>
      <c r="D1557" s="77">
        <v>900</v>
      </c>
      <c r="E1557" s="77" t="s">
        <v>560</v>
      </c>
      <c r="F1557" s="77" t="s">
        <v>361</v>
      </c>
      <c r="G1557" s="77" t="s">
        <v>561</v>
      </c>
      <c r="H1557" s="77" t="s">
        <v>3990</v>
      </c>
      <c r="I1557" s="77" t="s">
        <v>3991</v>
      </c>
      <c r="J1557" s="77" t="s">
        <v>369</v>
      </c>
      <c r="K1557" s="77">
        <f>VLOOKUP(A1557 &amp; " - " &amp; B1557, 'superadmin configuration'!A:C, 2, FALSE)</f>
        <v>2000</v>
      </c>
    </row>
    <row r="1558" spans="1:11">
      <c r="A1558" s="77" t="s">
        <v>381</v>
      </c>
      <c r="B1558" s="77" t="s">
        <v>384</v>
      </c>
      <c r="C1558" s="78">
        <v>45443.976388888892</v>
      </c>
      <c r="D1558" s="77">
        <v>500</v>
      </c>
      <c r="E1558" s="77" t="s">
        <v>560</v>
      </c>
      <c r="F1558" s="77" t="s">
        <v>564</v>
      </c>
      <c r="G1558" s="77" t="s">
        <v>561</v>
      </c>
      <c r="H1558" s="77" t="s">
        <v>3992</v>
      </c>
      <c r="I1558" s="77" t="s">
        <v>3993</v>
      </c>
      <c r="J1558" s="77" t="s">
        <v>369</v>
      </c>
      <c r="K1558" s="77">
        <f>VLOOKUP(A1558 &amp; " - " &amp; B1558, 'superadmin configuration'!A:C, 2, FALSE)</f>
        <v>1000</v>
      </c>
    </row>
    <row r="1559" spans="1:11">
      <c r="A1559" s="77" t="s">
        <v>596</v>
      </c>
      <c r="B1559" s="77" t="s">
        <v>128</v>
      </c>
      <c r="C1559" s="78">
        <v>45443.976388888892</v>
      </c>
      <c r="D1559" s="77">
        <v>10000</v>
      </c>
      <c r="E1559" s="77" t="s">
        <v>560</v>
      </c>
      <c r="F1559" s="77" t="s">
        <v>564</v>
      </c>
      <c r="G1559" s="77" t="s">
        <v>561</v>
      </c>
      <c r="H1559" s="77" t="s">
        <v>3994</v>
      </c>
      <c r="I1559" s="77" t="s">
        <v>3995</v>
      </c>
      <c r="J1559" s="77" t="s">
        <v>369</v>
      </c>
      <c r="K1559" s="77">
        <f>VLOOKUP(A1559 &amp; " - " &amp; B1559, 'superadmin configuration'!A:C, 2, FALSE)</f>
        <v>2000</v>
      </c>
    </row>
    <row r="1560" spans="1:11">
      <c r="A1560" s="77" t="s">
        <v>596</v>
      </c>
      <c r="B1560" s="77" t="s">
        <v>128</v>
      </c>
      <c r="C1560" s="78">
        <v>45443.965277777781</v>
      </c>
      <c r="D1560" s="77">
        <v>5000</v>
      </c>
      <c r="E1560" s="77" t="s">
        <v>560</v>
      </c>
      <c r="F1560" s="77" t="s">
        <v>361</v>
      </c>
      <c r="G1560" s="77" t="s">
        <v>561</v>
      </c>
      <c r="H1560" s="77" t="s">
        <v>3996</v>
      </c>
      <c r="I1560" s="77" t="s">
        <v>3997</v>
      </c>
      <c r="J1560" s="77" t="s">
        <v>369</v>
      </c>
      <c r="K1560" s="77">
        <f>VLOOKUP(A1560 &amp; " - " &amp; B1560, 'superadmin configuration'!A:C, 2, FALSE)</f>
        <v>2000</v>
      </c>
    </row>
    <row r="1561" spans="1:11">
      <c r="A1561" s="77" t="s">
        <v>641</v>
      </c>
      <c r="B1561" s="77" t="s">
        <v>642</v>
      </c>
      <c r="C1561" s="78">
        <v>45443.875</v>
      </c>
      <c r="D1561" s="77">
        <v>1000</v>
      </c>
      <c r="E1561" s="77" t="s">
        <v>560</v>
      </c>
      <c r="F1561" s="77" t="s">
        <v>564</v>
      </c>
      <c r="G1561" s="77" t="s">
        <v>561</v>
      </c>
      <c r="H1561" s="77" t="s">
        <v>3998</v>
      </c>
      <c r="I1561" s="77" t="s">
        <v>3999</v>
      </c>
      <c r="J1561" s="77" t="s">
        <v>369</v>
      </c>
      <c r="K1561" s="77">
        <f>VLOOKUP(A1561 &amp; " - " &amp; B1561, 'superadmin configuration'!A:C, 2, FALSE)</f>
        <v>1000</v>
      </c>
    </row>
    <row r="1562" spans="1:11">
      <c r="A1562" s="77" t="s">
        <v>476</v>
      </c>
      <c r="B1562" s="77" t="s">
        <v>476</v>
      </c>
      <c r="C1562" s="78">
        <v>45443.809027777781</v>
      </c>
      <c r="D1562" s="77">
        <v>500</v>
      </c>
      <c r="E1562" s="77" t="s">
        <v>560</v>
      </c>
      <c r="F1562" s="77" t="s">
        <v>564</v>
      </c>
      <c r="G1562" s="77" t="s">
        <v>561</v>
      </c>
      <c r="H1562" s="77" t="s">
        <v>4000</v>
      </c>
      <c r="I1562" s="77" t="s">
        <v>4001</v>
      </c>
      <c r="J1562" s="77" t="s">
        <v>369</v>
      </c>
      <c r="K1562" s="77">
        <f>VLOOKUP(A1562 &amp; " - " &amp; B1562, 'superadmin configuration'!A:C, 2, FALSE)</f>
        <v>500</v>
      </c>
    </row>
    <row r="1563" spans="1:11">
      <c r="A1563" s="77" t="s">
        <v>476</v>
      </c>
      <c r="B1563" s="77" t="s">
        <v>476</v>
      </c>
      <c r="C1563" s="78">
        <v>45443.807638888888</v>
      </c>
      <c r="D1563" s="77">
        <v>500</v>
      </c>
      <c r="E1563" s="77" t="s">
        <v>560</v>
      </c>
      <c r="F1563" s="77" t="s">
        <v>361</v>
      </c>
      <c r="G1563" s="77" t="s">
        <v>561</v>
      </c>
      <c r="H1563" s="77" t="s">
        <v>4002</v>
      </c>
      <c r="I1563" s="77" t="s">
        <v>4003</v>
      </c>
      <c r="J1563" s="77" t="s">
        <v>369</v>
      </c>
      <c r="K1563" s="77">
        <f>VLOOKUP(A1563 &amp; " - " &amp; B1563, 'superadmin configuration'!A:C, 2, FALSE)</f>
        <v>500</v>
      </c>
    </row>
    <row r="1564" spans="1:11">
      <c r="A1564" s="77" t="s">
        <v>596</v>
      </c>
      <c r="B1564" s="77" t="s">
        <v>128</v>
      </c>
      <c r="C1564" s="78">
        <v>45443.669444444444</v>
      </c>
      <c r="D1564" s="77">
        <v>100</v>
      </c>
      <c r="E1564" s="77" t="s">
        <v>560</v>
      </c>
      <c r="F1564" s="77" t="s">
        <v>564</v>
      </c>
      <c r="G1564" s="77" t="s">
        <v>561</v>
      </c>
      <c r="H1564" s="77" t="s">
        <v>4004</v>
      </c>
      <c r="I1564" s="77" t="s">
        <v>4005</v>
      </c>
      <c r="J1564" s="77" t="s">
        <v>617</v>
      </c>
      <c r="K1564" s="77">
        <f>VLOOKUP(A1564 &amp; " - " &amp; B1564, 'superadmin configuration'!A:C, 2, FALSE)</f>
        <v>2000</v>
      </c>
    </row>
    <row r="1565" spans="1:11">
      <c r="A1565" s="77" t="s">
        <v>476</v>
      </c>
      <c r="B1565" s="77" t="s">
        <v>476</v>
      </c>
      <c r="C1565" s="78">
        <v>45443.664583333331</v>
      </c>
      <c r="D1565" s="77">
        <v>1000</v>
      </c>
      <c r="E1565" s="77" t="s">
        <v>560</v>
      </c>
      <c r="F1565" s="77" t="s">
        <v>564</v>
      </c>
      <c r="G1565" s="77" t="s">
        <v>561</v>
      </c>
      <c r="H1565" s="77" t="s">
        <v>4006</v>
      </c>
      <c r="I1565" s="77" t="s">
        <v>4007</v>
      </c>
      <c r="J1565" s="77" t="s">
        <v>369</v>
      </c>
      <c r="K1565" s="77">
        <f>VLOOKUP(A1565 &amp; " - " &amp; B1565, 'superadmin configuration'!A:C, 2, FALSE)</f>
        <v>500</v>
      </c>
    </row>
    <row r="1566" spans="1:11">
      <c r="A1566" s="77" t="s">
        <v>476</v>
      </c>
      <c r="B1566" s="77" t="s">
        <v>476</v>
      </c>
      <c r="C1566" s="78">
        <v>45443.655555555553</v>
      </c>
      <c r="D1566" s="77">
        <v>500</v>
      </c>
      <c r="E1566" s="77" t="s">
        <v>560</v>
      </c>
      <c r="F1566" s="77" t="s">
        <v>564</v>
      </c>
      <c r="G1566" s="77" t="s">
        <v>561</v>
      </c>
      <c r="H1566" s="77" t="s">
        <v>4008</v>
      </c>
      <c r="I1566" s="77" t="s">
        <v>4009</v>
      </c>
      <c r="J1566" s="77" t="s">
        <v>1324</v>
      </c>
      <c r="K1566" s="77">
        <f>VLOOKUP(A1566 &amp; " - " &amp; B1566, 'superadmin configuration'!A:C, 2, FALSE)</f>
        <v>500</v>
      </c>
    </row>
    <row r="1567" spans="1:11">
      <c r="A1567" s="77" t="s">
        <v>515</v>
      </c>
      <c r="B1567" s="77" t="s">
        <v>516</v>
      </c>
      <c r="C1567" s="78">
        <v>45443.624305555553</v>
      </c>
      <c r="D1567" s="77">
        <v>1000</v>
      </c>
      <c r="E1567" s="77" t="s">
        <v>560</v>
      </c>
      <c r="F1567" s="77" t="s">
        <v>564</v>
      </c>
      <c r="G1567" s="77" t="s">
        <v>614</v>
      </c>
      <c r="H1567" s="77" t="s">
        <v>4010</v>
      </c>
      <c r="I1567" s="77" t="s">
        <v>4011</v>
      </c>
      <c r="J1567" s="77" t="s">
        <v>369</v>
      </c>
      <c r="K1567" s="77">
        <f>VLOOKUP(A1567 &amp; " - " &amp; B1567, 'superadmin configuration'!A:C, 2, FALSE)</f>
        <v>1000</v>
      </c>
    </row>
    <row r="1568" spans="1:11">
      <c r="A1568" s="77" t="s">
        <v>710</v>
      </c>
      <c r="B1568" s="77" t="s">
        <v>710</v>
      </c>
      <c r="C1568" s="78">
        <v>45445.849305555559</v>
      </c>
      <c r="D1568" s="77">
        <v>4000</v>
      </c>
      <c r="E1568" s="77" t="s">
        <v>560</v>
      </c>
      <c r="F1568" s="77" t="s">
        <v>564</v>
      </c>
      <c r="G1568" s="77" t="s">
        <v>561</v>
      </c>
      <c r="H1568" s="77" t="s">
        <v>4012</v>
      </c>
      <c r="I1568" s="77" t="s">
        <v>4013</v>
      </c>
      <c r="J1568" s="77" t="s">
        <v>369</v>
      </c>
      <c r="K1568" s="77">
        <f>VLOOKUP(A1568 &amp; " - " &amp; B1568, 'superadmin configuration'!A:C, 2, FALSE)</f>
        <v>2000</v>
      </c>
    </row>
    <row r="1569" spans="1:11">
      <c r="A1569" s="77" t="s">
        <v>641</v>
      </c>
      <c r="B1569" s="77" t="s">
        <v>642</v>
      </c>
      <c r="C1569" s="78">
        <v>45445.834027777775</v>
      </c>
      <c r="D1569" s="77">
        <v>1000</v>
      </c>
      <c r="E1569" s="77" t="s">
        <v>560</v>
      </c>
      <c r="F1569" s="77" t="s">
        <v>361</v>
      </c>
      <c r="G1569" s="77" t="s">
        <v>561</v>
      </c>
      <c r="H1569" s="77" t="s">
        <v>4014</v>
      </c>
      <c r="I1569" s="77" t="s">
        <v>4015</v>
      </c>
      <c r="J1569" s="77" t="s">
        <v>369</v>
      </c>
      <c r="K1569" s="77">
        <f>VLOOKUP(A1569 &amp; " - " &amp; B1569, 'superadmin configuration'!A:C, 2, FALSE)</f>
        <v>1000</v>
      </c>
    </row>
    <row r="1570" spans="1:11">
      <c r="A1570" s="77" t="s">
        <v>641</v>
      </c>
      <c r="B1570" s="77" t="s">
        <v>642</v>
      </c>
      <c r="C1570" s="78">
        <v>45445.822916666664</v>
      </c>
      <c r="D1570" s="77">
        <v>3000</v>
      </c>
      <c r="E1570" s="77" t="s">
        <v>560</v>
      </c>
      <c r="F1570" s="77" t="s">
        <v>564</v>
      </c>
      <c r="G1570" s="77" t="s">
        <v>561</v>
      </c>
      <c r="H1570" s="77" t="s">
        <v>4016</v>
      </c>
      <c r="I1570" s="77" t="s">
        <v>4017</v>
      </c>
      <c r="J1570" s="77" t="s">
        <v>369</v>
      </c>
      <c r="K1570" s="77">
        <f>VLOOKUP(A1570 &amp; " - " &amp; B1570, 'superadmin configuration'!A:C, 2, FALSE)</f>
        <v>1000</v>
      </c>
    </row>
    <row r="1571" spans="1:11">
      <c r="A1571" s="77" t="s">
        <v>476</v>
      </c>
      <c r="B1571" s="77" t="s">
        <v>476</v>
      </c>
      <c r="C1571" s="78">
        <v>45445.703472222223</v>
      </c>
      <c r="D1571" s="77">
        <v>500</v>
      </c>
      <c r="E1571" s="77" t="s">
        <v>560</v>
      </c>
      <c r="F1571" s="77" t="s">
        <v>564</v>
      </c>
      <c r="G1571" s="77" t="s">
        <v>561</v>
      </c>
      <c r="H1571" s="77" t="s">
        <v>4018</v>
      </c>
      <c r="I1571" s="77" t="s">
        <v>4019</v>
      </c>
      <c r="J1571" s="77" t="s">
        <v>369</v>
      </c>
      <c r="K1571" s="77">
        <f>VLOOKUP(A1571 &amp; " - " &amp; B1571, 'superadmin configuration'!A:C, 2, FALSE)</f>
        <v>500</v>
      </c>
    </row>
    <row r="1572" spans="1:11">
      <c r="A1572" s="77" t="s">
        <v>476</v>
      </c>
      <c r="B1572" s="77" t="s">
        <v>476</v>
      </c>
      <c r="C1572" s="78">
        <v>45445.7</v>
      </c>
      <c r="D1572" s="77">
        <v>500</v>
      </c>
      <c r="E1572" s="77" t="s">
        <v>560</v>
      </c>
      <c r="F1572" s="77" t="s">
        <v>564</v>
      </c>
      <c r="G1572" s="77" t="s">
        <v>561</v>
      </c>
      <c r="H1572" s="77" t="s">
        <v>4020</v>
      </c>
      <c r="I1572" s="77" t="s">
        <v>4021</v>
      </c>
      <c r="J1572" s="77" t="s">
        <v>369</v>
      </c>
      <c r="K1572" s="77">
        <f>VLOOKUP(A1572 &amp; " - " &amp; B1572, 'superadmin configuration'!A:C, 2, FALSE)</f>
        <v>500</v>
      </c>
    </row>
    <row r="1573" spans="1:11">
      <c r="A1573" s="77" t="s">
        <v>476</v>
      </c>
      <c r="B1573" s="77" t="s">
        <v>476</v>
      </c>
      <c r="C1573" s="78">
        <v>45445.651388888888</v>
      </c>
      <c r="D1573" s="77">
        <v>1000</v>
      </c>
      <c r="E1573" s="77" t="s">
        <v>560</v>
      </c>
      <c r="F1573" s="77" t="s">
        <v>361</v>
      </c>
      <c r="G1573" s="77" t="s">
        <v>561</v>
      </c>
      <c r="H1573" s="77" t="s">
        <v>4022</v>
      </c>
      <c r="I1573" s="77" t="s">
        <v>4023</v>
      </c>
      <c r="J1573" s="77" t="s">
        <v>369</v>
      </c>
      <c r="K1573" s="77">
        <f>VLOOKUP(A1573 &amp; " - " &amp; B1573, 'superadmin configuration'!A:C, 2, FALSE)</f>
        <v>500</v>
      </c>
    </row>
    <row r="1574" spans="1:11">
      <c r="A1574" s="77" t="s">
        <v>515</v>
      </c>
      <c r="B1574" s="77" t="s">
        <v>516</v>
      </c>
      <c r="C1574" s="78">
        <v>45445.586111111108</v>
      </c>
      <c r="D1574" s="77">
        <v>1000</v>
      </c>
      <c r="E1574" s="77" t="s">
        <v>560</v>
      </c>
      <c r="F1574" s="77" t="s">
        <v>564</v>
      </c>
      <c r="G1574" s="77" t="s">
        <v>561</v>
      </c>
      <c r="H1574" s="77" t="s">
        <v>4024</v>
      </c>
      <c r="I1574" s="77" t="s">
        <v>4025</v>
      </c>
      <c r="J1574" s="77" t="s">
        <v>369</v>
      </c>
      <c r="K1574" s="77">
        <f>VLOOKUP(A1574 &amp; " - " &amp; B1574, 'superadmin configuration'!A:C, 2, FALSE)</f>
        <v>1000</v>
      </c>
    </row>
    <row r="1575" spans="1:11">
      <c r="A1575" s="77" t="s">
        <v>476</v>
      </c>
      <c r="B1575" s="77" t="s">
        <v>476</v>
      </c>
      <c r="C1575" s="78">
        <v>45445.513888888891</v>
      </c>
      <c r="D1575" s="77">
        <v>500</v>
      </c>
      <c r="E1575" s="77" t="s">
        <v>560</v>
      </c>
      <c r="F1575" s="77" t="s">
        <v>564</v>
      </c>
      <c r="G1575" s="77" t="s">
        <v>561</v>
      </c>
      <c r="H1575" s="77" t="s">
        <v>4026</v>
      </c>
      <c r="I1575" s="77" t="s">
        <v>4027</v>
      </c>
      <c r="J1575" s="77" t="s">
        <v>369</v>
      </c>
      <c r="K1575" s="77">
        <f>VLOOKUP(A1575 &amp; " - " &amp; B1575, 'superadmin configuration'!A:C, 2, FALSE)</f>
        <v>500</v>
      </c>
    </row>
    <row r="1576" spans="1:11">
      <c r="A1576" s="77" t="s">
        <v>412</v>
      </c>
      <c r="B1576" s="77" t="s">
        <v>2040</v>
      </c>
      <c r="C1576" s="78">
        <v>45445.5</v>
      </c>
      <c r="D1576" s="77">
        <v>500</v>
      </c>
      <c r="E1576" s="77" t="s">
        <v>560</v>
      </c>
      <c r="F1576" s="77" t="s">
        <v>564</v>
      </c>
      <c r="G1576" s="77" t="s">
        <v>561</v>
      </c>
      <c r="H1576" s="77" t="s">
        <v>4028</v>
      </c>
      <c r="I1576" s="77" t="s">
        <v>4029</v>
      </c>
      <c r="J1576" s="77" t="s">
        <v>369</v>
      </c>
      <c r="K1576" s="77">
        <f>VLOOKUP(A1576 &amp; " - " &amp; B1576, 'superadmin configuration'!A:C, 2, FALSE)</f>
        <v>500</v>
      </c>
    </row>
    <row r="1577" spans="1:11">
      <c r="A1577" s="77" t="s">
        <v>386</v>
      </c>
      <c r="B1577" s="77" t="s">
        <v>387</v>
      </c>
      <c r="C1577" s="78">
        <v>45445.005555555559</v>
      </c>
      <c r="D1577" s="77">
        <v>3000</v>
      </c>
      <c r="E1577" s="77" t="s">
        <v>560</v>
      </c>
      <c r="F1577" s="77" t="s">
        <v>564</v>
      </c>
      <c r="G1577" s="77" t="s">
        <v>561</v>
      </c>
      <c r="H1577" s="77" t="s">
        <v>4030</v>
      </c>
      <c r="I1577" s="77" t="s">
        <v>4031</v>
      </c>
      <c r="J1577" s="77" t="s">
        <v>231</v>
      </c>
      <c r="K1577" s="77">
        <f>VLOOKUP(A1577 &amp; " - " &amp; B1577, 'superadmin configuration'!A:C, 2, FALSE)</f>
        <v>1000</v>
      </c>
    </row>
    <row r="1578" spans="1:11">
      <c r="A1578" s="77" t="s">
        <v>476</v>
      </c>
      <c r="B1578" s="77" t="s">
        <v>476</v>
      </c>
      <c r="C1578" s="78">
        <v>45444.90347222222</v>
      </c>
      <c r="D1578" s="77">
        <v>500</v>
      </c>
      <c r="E1578" s="77" t="s">
        <v>560</v>
      </c>
      <c r="F1578" s="77" t="s">
        <v>564</v>
      </c>
      <c r="G1578" s="77" t="s">
        <v>561</v>
      </c>
      <c r="H1578" s="77" t="s">
        <v>4032</v>
      </c>
      <c r="I1578" s="77" t="s">
        <v>4033</v>
      </c>
      <c r="J1578" s="77" t="s">
        <v>369</v>
      </c>
      <c r="K1578" s="77">
        <f>VLOOKUP(A1578 &amp; " - " &amp; B1578, 'superadmin configuration'!A:C, 2, FALSE)</f>
        <v>500</v>
      </c>
    </row>
    <row r="1579" spans="1:11">
      <c r="A1579" s="77" t="s">
        <v>682</v>
      </c>
      <c r="B1579" s="77" t="s">
        <v>683</v>
      </c>
      <c r="C1579" s="78">
        <v>45444.881249999999</v>
      </c>
      <c r="D1579" s="77">
        <v>2000</v>
      </c>
      <c r="E1579" s="77" t="s">
        <v>560</v>
      </c>
      <c r="F1579" s="77" t="s">
        <v>361</v>
      </c>
      <c r="G1579" s="77" t="s">
        <v>561</v>
      </c>
      <c r="H1579" s="77" t="s">
        <v>4034</v>
      </c>
      <c r="I1579" s="77" t="s">
        <v>4035</v>
      </c>
      <c r="J1579" s="77" t="s">
        <v>369</v>
      </c>
      <c r="K1579" s="77">
        <f>VLOOKUP(A1579 &amp; " - " &amp; B1579, 'superadmin configuration'!A:C, 2, FALSE)</f>
        <v>1500</v>
      </c>
    </row>
    <row r="1580" spans="1:11">
      <c r="A1580" s="77" t="s">
        <v>476</v>
      </c>
      <c r="B1580" s="77" t="s">
        <v>476</v>
      </c>
      <c r="C1580" s="78">
        <v>45444.820833333331</v>
      </c>
      <c r="D1580" s="77">
        <v>1000</v>
      </c>
      <c r="E1580" s="77" t="s">
        <v>560</v>
      </c>
      <c r="F1580" s="77" t="s">
        <v>361</v>
      </c>
      <c r="G1580" s="77" t="s">
        <v>561</v>
      </c>
      <c r="H1580" s="77" t="s">
        <v>4036</v>
      </c>
      <c r="I1580" s="77" t="s">
        <v>4037</v>
      </c>
      <c r="J1580" s="77" t="s">
        <v>369</v>
      </c>
      <c r="K1580" s="77">
        <f>VLOOKUP(A1580 &amp; " - " &amp; B1580, 'superadmin configuration'!A:C, 2, FALSE)</f>
        <v>500</v>
      </c>
    </row>
    <row r="1581" spans="1:11">
      <c r="A1581" s="77" t="s">
        <v>476</v>
      </c>
      <c r="B1581" s="77" t="s">
        <v>476</v>
      </c>
      <c r="C1581" s="78">
        <v>45444.638194444444</v>
      </c>
      <c r="D1581" s="77">
        <v>1000</v>
      </c>
      <c r="E1581" s="77" t="s">
        <v>560</v>
      </c>
      <c r="F1581" s="77" t="s">
        <v>361</v>
      </c>
      <c r="G1581" s="77" t="s">
        <v>561</v>
      </c>
      <c r="H1581" s="77" t="s">
        <v>4038</v>
      </c>
      <c r="I1581" s="77" t="s">
        <v>4039</v>
      </c>
      <c r="J1581" s="77" t="s">
        <v>369</v>
      </c>
      <c r="K1581" s="77">
        <f>VLOOKUP(A1581 &amp; " - " &amp; B1581, 'superadmin configuration'!A:C, 2, FALSE)</f>
        <v>500</v>
      </c>
    </row>
    <row r="1582" spans="1:11">
      <c r="A1582" s="77" t="s">
        <v>515</v>
      </c>
      <c r="B1582" s="77" t="s">
        <v>516</v>
      </c>
      <c r="C1582" s="78">
        <v>45444.636111111111</v>
      </c>
      <c r="D1582" s="77">
        <v>2000</v>
      </c>
      <c r="E1582" s="77" t="s">
        <v>560</v>
      </c>
      <c r="F1582" s="77" t="s">
        <v>361</v>
      </c>
      <c r="G1582" s="77" t="s">
        <v>561</v>
      </c>
      <c r="H1582" s="77" t="s">
        <v>4040</v>
      </c>
      <c r="I1582" s="77" t="s">
        <v>4041</v>
      </c>
      <c r="J1582" s="77" t="s">
        <v>369</v>
      </c>
      <c r="K1582" s="77">
        <f>VLOOKUP(A1582 &amp; " - " &amp; B1582, 'superadmin configuration'!A:C, 2, FALSE)</f>
        <v>1000</v>
      </c>
    </row>
    <row r="1583" spans="1:11">
      <c r="A1583" s="77" t="s">
        <v>476</v>
      </c>
      <c r="B1583" s="77" t="s">
        <v>476</v>
      </c>
      <c r="C1583" s="78">
        <v>45444.572222222225</v>
      </c>
      <c r="D1583" s="77">
        <v>800</v>
      </c>
      <c r="E1583" s="77" t="s">
        <v>560</v>
      </c>
      <c r="F1583" s="77" t="s">
        <v>564</v>
      </c>
      <c r="G1583" s="77" t="s">
        <v>561</v>
      </c>
      <c r="H1583" s="77" t="s">
        <v>4042</v>
      </c>
      <c r="I1583" s="77" t="s">
        <v>4043</v>
      </c>
      <c r="J1583" s="77">
        <v>800</v>
      </c>
      <c r="K1583" s="77">
        <f>VLOOKUP(A1583 &amp; " - " &amp; B1583, 'superadmin configuration'!A:C, 2, FALSE)</f>
        <v>500</v>
      </c>
    </row>
    <row r="1584" spans="1:11">
      <c r="A1584" s="77" t="s">
        <v>682</v>
      </c>
      <c r="B1584" s="77" t="s">
        <v>683</v>
      </c>
      <c r="C1584" s="78">
        <v>45444.572222222225</v>
      </c>
      <c r="D1584" s="77">
        <v>3000</v>
      </c>
      <c r="E1584" s="77" t="s">
        <v>560</v>
      </c>
      <c r="F1584" s="77" t="s">
        <v>564</v>
      </c>
      <c r="G1584" s="77" t="s">
        <v>561</v>
      </c>
      <c r="H1584" s="77" t="s">
        <v>4044</v>
      </c>
      <c r="I1584" s="77" t="s">
        <v>4045</v>
      </c>
      <c r="J1584" s="77" t="s">
        <v>786</v>
      </c>
      <c r="K1584" s="77">
        <f>VLOOKUP(A1584 &amp; " - " &amp; B1584, 'superadmin configuration'!A:C, 2, FALSE)</f>
        <v>1500</v>
      </c>
    </row>
    <row r="1585" spans="1:11">
      <c r="A1585" s="77" t="s">
        <v>4046</v>
      </c>
      <c r="B1585" s="77" t="s">
        <v>4046</v>
      </c>
      <c r="C1585" s="78">
        <v>45444.547222222223</v>
      </c>
      <c r="D1585" s="77">
        <v>100</v>
      </c>
      <c r="E1585" s="77" t="s">
        <v>560</v>
      </c>
      <c r="F1585" s="77" t="s">
        <v>564</v>
      </c>
      <c r="G1585" s="77" t="s">
        <v>561</v>
      </c>
      <c r="H1585" s="77" t="s">
        <v>4047</v>
      </c>
      <c r="I1585" s="77" t="s">
        <v>4048</v>
      </c>
      <c r="J1585" s="77" t="s">
        <v>617</v>
      </c>
      <c r="K1585" s="77">
        <f>VLOOKUP(A1585 &amp; " - " &amp; B1585, 'superadmin configuration'!A:C, 2, FALSE)</f>
        <v>500</v>
      </c>
    </row>
    <row r="1586" spans="1:11">
      <c r="A1586" s="77" t="s">
        <v>4049</v>
      </c>
      <c r="B1586" s="77" t="s">
        <v>4049</v>
      </c>
      <c r="C1586" s="78">
        <v>45444.545138888891</v>
      </c>
      <c r="D1586" s="77">
        <v>100</v>
      </c>
      <c r="E1586" s="77" t="s">
        <v>560</v>
      </c>
      <c r="F1586" s="77" t="s">
        <v>564</v>
      </c>
      <c r="G1586" s="77" t="s">
        <v>561</v>
      </c>
      <c r="H1586" s="77" t="s">
        <v>4050</v>
      </c>
      <c r="I1586" s="77" t="s">
        <v>4051</v>
      </c>
      <c r="J1586" s="77" t="s">
        <v>617</v>
      </c>
      <c r="K1586" s="77">
        <f>VLOOKUP(A1586 &amp; " - " &amp; B1586, 'superadmin configuration'!A:C, 2, FALSE)</f>
        <v>500</v>
      </c>
    </row>
    <row r="1587" spans="1:11">
      <c r="A1587" s="77" t="s">
        <v>476</v>
      </c>
      <c r="B1587" s="77" t="s">
        <v>476</v>
      </c>
      <c r="C1587" s="78">
        <v>45444.536805555559</v>
      </c>
      <c r="D1587" s="77">
        <v>1000</v>
      </c>
      <c r="E1587" s="77" t="s">
        <v>560</v>
      </c>
      <c r="F1587" s="77" t="s">
        <v>564</v>
      </c>
      <c r="G1587" s="77" t="s">
        <v>561</v>
      </c>
      <c r="H1587" s="77" t="s">
        <v>4052</v>
      </c>
      <c r="I1587" s="77" t="s">
        <v>4053</v>
      </c>
      <c r="J1587" s="77" t="s">
        <v>369</v>
      </c>
      <c r="K1587" s="77">
        <f>VLOOKUP(A1587 &amp; " - " &amp; B1587, 'superadmin configuration'!A:C, 2, FALSE)</f>
        <v>500</v>
      </c>
    </row>
    <row r="1588" spans="1:11">
      <c r="A1588" s="77" t="s">
        <v>515</v>
      </c>
      <c r="B1588" s="77" t="s">
        <v>516</v>
      </c>
      <c r="C1588" s="78">
        <v>45444.42083333333</v>
      </c>
      <c r="D1588" s="77">
        <v>1000</v>
      </c>
      <c r="E1588" s="77" t="s">
        <v>560</v>
      </c>
      <c r="F1588" s="77" t="s">
        <v>361</v>
      </c>
      <c r="G1588" s="77" t="s">
        <v>561</v>
      </c>
      <c r="H1588" s="77" t="s">
        <v>4054</v>
      </c>
      <c r="I1588" s="77" t="s">
        <v>4055</v>
      </c>
      <c r="J1588" s="77"/>
      <c r="K1588" s="77">
        <f>VLOOKUP(A1588 &amp; " - " &amp; B1588, 'superadmin configuration'!A:C, 2, FALSE)</f>
        <v>1000</v>
      </c>
    </row>
    <row r="1589" spans="1:11">
      <c r="A1589" s="77" t="s">
        <v>559</v>
      </c>
      <c r="B1589" s="77" t="s">
        <v>278</v>
      </c>
      <c r="C1589" s="78">
        <v>45448.388194444444</v>
      </c>
      <c r="D1589" s="77">
        <v>100</v>
      </c>
      <c r="E1589" s="77" t="s">
        <v>560</v>
      </c>
      <c r="F1589" s="77" t="s">
        <v>361</v>
      </c>
      <c r="G1589" s="77" t="s">
        <v>561</v>
      </c>
      <c r="H1589" s="77" t="s">
        <v>4056</v>
      </c>
      <c r="I1589" s="77" t="s">
        <v>4057</v>
      </c>
      <c r="J1589" s="77" t="s">
        <v>617</v>
      </c>
      <c r="K1589" s="77">
        <f>VLOOKUP(A1589 &amp; " - " &amp; B1589, 'superadmin configuration'!A:C, 2, FALSE)</f>
        <v>500</v>
      </c>
    </row>
    <row r="1590" spans="1:11">
      <c r="A1590" s="77" t="s">
        <v>471</v>
      </c>
      <c r="B1590" s="77" t="s">
        <v>472</v>
      </c>
      <c r="C1590" s="78">
        <v>45448.004861111112</v>
      </c>
      <c r="D1590" s="77">
        <v>1000</v>
      </c>
      <c r="E1590" s="77" t="s">
        <v>560</v>
      </c>
      <c r="F1590" s="77" t="s">
        <v>564</v>
      </c>
      <c r="G1590" s="77" t="s">
        <v>561</v>
      </c>
      <c r="H1590" s="77" t="s">
        <v>4058</v>
      </c>
      <c r="I1590" s="77" t="s">
        <v>4059</v>
      </c>
      <c r="J1590" s="77" t="s">
        <v>369</v>
      </c>
      <c r="K1590" s="77">
        <f>VLOOKUP(A1590 &amp; " - " &amp; B1590, 'superadmin configuration'!A:C, 2, FALSE)</f>
        <v>1000</v>
      </c>
    </row>
    <row r="1591" spans="1:11">
      <c r="A1591" s="77" t="s">
        <v>476</v>
      </c>
      <c r="B1591" s="77" t="s">
        <v>476</v>
      </c>
      <c r="C1591" s="78">
        <v>45447.911805555559</v>
      </c>
      <c r="D1591" s="77">
        <v>500</v>
      </c>
      <c r="E1591" s="77" t="s">
        <v>560</v>
      </c>
      <c r="F1591" s="77" t="s">
        <v>564</v>
      </c>
      <c r="G1591" s="77" t="s">
        <v>561</v>
      </c>
      <c r="H1591" s="77" t="s">
        <v>4060</v>
      </c>
      <c r="I1591" s="77" t="s">
        <v>4061</v>
      </c>
      <c r="J1591" s="77" t="s">
        <v>369</v>
      </c>
      <c r="K1591" s="77">
        <f>VLOOKUP(A1591 &amp; " - " &amp; B1591, 'superadmin configuration'!A:C, 2, FALSE)</f>
        <v>500</v>
      </c>
    </row>
    <row r="1592" spans="1:11">
      <c r="A1592" s="77" t="s">
        <v>596</v>
      </c>
      <c r="B1592" s="77" t="s">
        <v>128</v>
      </c>
      <c r="C1592" s="78">
        <v>45447.877083333333</v>
      </c>
      <c r="D1592" s="77">
        <v>1000</v>
      </c>
      <c r="E1592" s="77" t="s">
        <v>560</v>
      </c>
      <c r="F1592" s="77" t="s">
        <v>564</v>
      </c>
      <c r="G1592" s="77" t="s">
        <v>561</v>
      </c>
      <c r="H1592" s="77" t="s">
        <v>4062</v>
      </c>
      <c r="I1592" s="77" t="s">
        <v>4063</v>
      </c>
      <c r="J1592" s="77" t="s">
        <v>4064</v>
      </c>
      <c r="K1592" s="77">
        <f>VLOOKUP(A1592 &amp; " - " &amp; B1592, 'superadmin configuration'!A:C, 2, FALSE)</f>
        <v>2000</v>
      </c>
    </row>
    <row r="1593" spans="1:11">
      <c r="A1593" s="77" t="s">
        <v>4065</v>
      </c>
      <c r="B1593" s="77" t="s">
        <v>4066</v>
      </c>
      <c r="C1593" s="78">
        <v>45447.765277777777</v>
      </c>
      <c r="D1593" s="77">
        <v>100</v>
      </c>
      <c r="E1593" s="77" t="s">
        <v>560</v>
      </c>
      <c r="F1593" s="77" t="s">
        <v>564</v>
      </c>
      <c r="G1593" s="77" t="s">
        <v>561</v>
      </c>
      <c r="H1593" s="77" t="s">
        <v>4067</v>
      </c>
      <c r="I1593" s="77" t="s">
        <v>4068</v>
      </c>
      <c r="J1593" s="77" t="s">
        <v>617</v>
      </c>
      <c r="K1593" s="77">
        <f>VLOOKUP(A1593 &amp; " - " &amp; B1593, 'superadmin configuration'!A:C, 2, FALSE)</f>
        <v>500</v>
      </c>
    </row>
    <row r="1594" spans="1:11">
      <c r="A1594" s="77" t="s">
        <v>139</v>
      </c>
      <c r="B1594" s="77" t="s">
        <v>571</v>
      </c>
      <c r="C1594" s="78">
        <v>45447.705555555556</v>
      </c>
      <c r="D1594" s="77">
        <v>100</v>
      </c>
      <c r="E1594" s="77" t="s">
        <v>560</v>
      </c>
      <c r="F1594" s="77" t="s">
        <v>564</v>
      </c>
      <c r="G1594" s="77" t="s">
        <v>561</v>
      </c>
      <c r="H1594" s="77" t="s">
        <v>4069</v>
      </c>
      <c r="I1594" s="77" t="s">
        <v>4070</v>
      </c>
      <c r="J1594" s="77" t="s">
        <v>617</v>
      </c>
      <c r="K1594" s="77">
        <f>VLOOKUP(A1594 &amp; " - " &amp; B1594, 'superadmin configuration'!A:C, 2, FALSE)</f>
        <v>500</v>
      </c>
    </row>
    <row r="1595" spans="1:11">
      <c r="A1595" s="77" t="s">
        <v>567</v>
      </c>
      <c r="B1595" s="77" t="s">
        <v>568</v>
      </c>
      <c r="C1595" s="78">
        <v>45447.683333333334</v>
      </c>
      <c r="D1595" s="77">
        <v>500</v>
      </c>
      <c r="E1595" s="77" t="s">
        <v>560</v>
      </c>
      <c r="F1595" s="77" t="s">
        <v>564</v>
      </c>
      <c r="G1595" s="77" t="s">
        <v>561</v>
      </c>
      <c r="H1595" s="77" t="s">
        <v>4071</v>
      </c>
      <c r="I1595" s="77" t="s">
        <v>4072</v>
      </c>
      <c r="J1595" s="77" t="s">
        <v>1978</v>
      </c>
      <c r="K1595" s="77">
        <f>VLOOKUP(A1595 &amp; " - " &amp; B1595, 'superadmin configuration'!A:C, 2, FALSE)</f>
        <v>500</v>
      </c>
    </row>
    <row r="1596" spans="1:11">
      <c r="A1596" s="77" t="s">
        <v>559</v>
      </c>
      <c r="B1596" s="77" t="s">
        <v>206</v>
      </c>
      <c r="C1596" s="78">
        <v>45447.679861111108</v>
      </c>
      <c r="D1596" s="77">
        <v>500</v>
      </c>
      <c r="E1596" s="77" t="s">
        <v>560</v>
      </c>
      <c r="F1596" s="77" t="s">
        <v>564</v>
      </c>
      <c r="G1596" s="77" t="s">
        <v>561</v>
      </c>
      <c r="H1596" s="77" t="s">
        <v>4073</v>
      </c>
      <c r="I1596" s="77" t="s">
        <v>4074</v>
      </c>
      <c r="J1596" s="77" t="s">
        <v>369</v>
      </c>
      <c r="K1596" s="77">
        <f>VLOOKUP(A1596 &amp; " - " &amp; B1596, 'superadmin configuration'!A:C, 2, FALSE)</f>
        <v>500</v>
      </c>
    </row>
    <row r="1597" spans="1:11">
      <c r="A1597" s="77" t="s">
        <v>4049</v>
      </c>
      <c r="B1597" s="77" t="s">
        <v>4049</v>
      </c>
      <c r="C1597" s="78">
        <v>45447.625</v>
      </c>
      <c r="D1597" s="77">
        <v>100</v>
      </c>
      <c r="E1597" s="77" t="s">
        <v>560</v>
      </c>
      <c r="F1597" s="77" t="s">
        <v>564</v>
      </c>
      <c r="G1597" s="77" t="s">
        <v>561</v>
      </c>
      <c r="H1597" s="77" t="s">
        <v>4075</v>
      </c>
      <c r="I1597" s="77" t="s">
        <v>4076</v>
      </c>
      <c r="J1597" s="77" t="s">
        <v>617</v>
      </c>
      <c r="K1597" s="77">
        <f>VLOOKUP(A1597 &amp; " - " &amp; B1597, 'superadmin configuration'!A:C, 2, FALSE)</f>
        <v>500</v>
      </c>
    </row>
    <row r="1598" spans="1:11">
      <c r="A1598" s="77" t="s">
        <v>559</v>
      </c>
      <c r="B1598" s="77" t="s">
        <v>278</v>
      </c>
      <c r="C1598" s="78">
        <v>45447.578472222223</v>
      </c>
      <c r="D1598" s="77">
        <v>100</v>
      </c>
      <c r="E1598" s="77" t="s">
        <v>560</v>
      </c>
      <c r="F1598" s="77" t="s">
        <v>564</v>
      </c>
      <c r="G1598" s="77" t="s">
        <v>561</v>
      </c>
      <c r="H1598" s="77" t="s">
        <v>4077</v>
      </c>
      <c r="I1598" s="77" t="s">
        <v>4078</v>
      </c>
      <c r="J1598" s="77" t="s">
        <v>617</v>
      </c>
      <c r="K1598" s="77">
        <f>VLOOKUP(A1598 &amp; " - " &amp; B1598, 'superadmin configuration'!A:C, 2, FALSE)</f>
        <v>500</v>
      </c>
    </row>
    <row r="1599" spans="1:11">
      <c r="A1599" s="77" t="s">
        <v>559</v>
      </c>
      <c r="B1599" s="77" t="s">
        <v>278</v>
      </c>
      <c r="C1599" s="78">
        <v>45447.476388888892</v>
      </c>
      <c r="D1599" s="77">
        <v>100</v>
      </c>
      <c r="E1599" s="77" t="s">
        <v>560</v>
      </c>
      <c r="F1599" s="77" t="s">
        <v>564</v>
      </c>
      <c r="G1599" s="77" t="s">
        <v>561</v>
      </c>
      <c r="H1599" s="77" t="s">
        <v>4079</v>
      </c>
      <c r="I1599" s="77" t="s">
        <v>4080</v>
      </c>
      <c r="J1599" s="77" t="s">
        <v>4081</v>
      </c>
      <c r="K1599" s="77">
        <f>VLOOKUP(A1599 &amp; " - " &amp; B1599, 'superadmin configuration'!A:C, 2, FALSE)</f>
        <v>500</v>
      </c>
    </row>
    <row r="1600" spans="1:11">
      <c r="A1600" s="77" t="s">
        <v>1728</v>
      </c>
      <c r="B1600" s="77" t="s">
        <v>1728</v>
      </c>
      <c r="C1600" s="78">
        <v>45446.863194444442</v>
      </c>
      <c r="D1600" s="77">
        <v>500</v>
      </c>
      <c r="E1600" s="77" t="s">
        <v>560</v>
      </c>
      <c r="F1600" s="77" t="s">
        <v>564</v>
      </c>
      <c r="G1600" s="77" t="s">
        <v>561</v>
      </c>
      <c r="H1600" s="77" t="s">
        <v>4082</v>
      </c>
      <c r="I1600" s="77" t="s">
        <v>4083</v>
      </c>
      <c r="J1600" s="77" t="s">
        <v>369</v>
      </c>
      <c r="K1600" s="77">
        <f>VLOOKUP(A1600 &amp; " - " &amp; B1600, 'superadmin configuration'!A:C, 2, FALSE)</f>
        <v>500</v>
      </c>
    </row>
    <row r="1601" spans="1:11">
      <c r="A1601" s="77" t="s">
        <v>682</v>
      </c>
      <c r="B1601" s="77" t="s">
        <v>683</v>
      </c>
      <c r="C1601" s="78">
        <v>45446.602777777778</v>
      </c>
      <c r="D1601" s="77">
        <v>500</v>
      </c>
      <c r="E1601" s="77" t="s">
        <v>560</v>
      </c>
      <c r="F1601" s="77" t="s">
        <v>361</v>
      </c>
      <c r="G1601" s="77" t="s">
        <v>561</v>
      </c>
      <c r="H1601" s="77" t="s">
        <v>4084</v>
      </c>
      <c r="I1601" s="77" t="s">
        <v>4085</v>
      </c>
      <c r="J1601" s="77" t="s">
        <v>369</v>
      </c>
      <c r="K1601" s="77">
        <f>VLOOKUP(A1601 &amp; " - " &amp; B1601, 'superadmin configuration'!A:C, 2, FALSE)</f>
        <v>1500</v>
      </c>
    </row>
    <row r="1602" spans="1:11">
      <c r="A1602" s="77" t="s">
        <v>559</v>
      </c>
      <c r="B1602" s="77" t="s">
        <v>231</v>
      </c>
      <c r="C1602" s="78">
        <v>45446.538888888892</v>
      </c>
      <c r="D1602" s="77">
        <v>500</v>
      </c>
      <c r="E1602" s="77" t="s">
        <v>560</v>
      </c>
      <c r="F1602" s="77" t="s">
        <v>564</v>
      </c>
      <c r="G1602" s="77" t="s">
        <v>561</v>
      </c>
      <c r="H1602" s="77" t="s">
        <v>4086</v>
      </c>
      <c r="I1602" s="77" t="s">
        <v>4087</v>
      </c>
      <c r="J1602" s="77" t="s">
        <v>369</v>
      </c>
      <c r="K1602" s="77">
        <f>VLOOKUP(A1602 &amp; " - " &amp; B1602, 'superadmin configuration'!A:C, 2, FALSE)</f>
        <v>500</v>
      </c>
    </row>
    <row r="1603" spans="1:11">
      <c r="A1603" s="77" t="s">
        <v>4088</v>
      </c>
      <c r="B1603" s="77" t="s">
        <v>4088</v>
      </c>
      <c r="C1603" s="78">
        <v>45446.490277777775</v>
      </c>
      <c r="D1603" s="77">
        <v>100</v>
      </c>
      <c r="E1603" s="77" t="s">
        <v>560</v>
      </c>
      <c r="F1603" s="77" t="s">
        <v>564</v>
      </c>
      <c r="G1603" s="77" t="s">
        <v>561</v>
      </c>
      <c r="H1603" s="77" t="s">
        <v>4089</v>
      </c>
      <c r="I1603" s="77" t="s">
        <v>4090</v>
      </c>
      <c r="J1603" s="77" t="s">
        <v>617</v>
      </c>
      <c r="K1603" s="77">
        <f>VLOOKUP(A1603 &amp; " - " &amp; B1603, 'superadmin configuration'!A:C, 2, FALSE)</f>
        <v>500</v>
      </c>
    </row>
    <row r="1604" spans="1:11">
      <c r="A1604" s="77" t="s">
        <v>3908</v>
      </c>
      <c r="B1604" s="77" t="s">
        <v>4091</v>
      </c>
      <c r="C1604" s="78">
        <v>45446.46597222222</v>
      </c>
      <c r="D1604" s="77">
        <v>100</v>
      </c>
      <c r="E1604" s="77" t="s">
        <v>560</v>
      </c>
      <c r="F1604" s="77" t="s">
        <v>564</v>
      </c>
      <c r="G1604" s="77" t="s">
        <v>561</v>
      </c>
      <c r="H1604" s="77" t="s">
        <v>4092</v>
      </c>
      <c r="I1604" s="77" t="s">
        <v>4093</v>
      </c>
      <c r="J1604" s="77" t="s">
        <v>617</v>
      </c>
      <c r="K1604" s="77">
        <f>VLOOKUP(A1604 &amp; " - " &amp; B1604, 'superadmin configuration'!A:C, 2, FALSE)</f>
        <v>500</v>
      </c>
    </row>
    <row r="1605" spans="1:11">
      <c r="A1605" s="77" t="s">
        <v>596</v>
      </c>
      <c r="B1605" s="77" t="s">
        <v>128</v>
      </c>
      <c r="C1605" s="78">
        <v>45452.981944444444</v>
      </c>
      <c r="D1605" s="77">
        <v>2000</v>
      </c>
      <c r="E1605" s="77" t="s">
        <v>560</v>
      </c>
      <c r="F1605" s="77" t="s">
        <v>564</v>
      </c>
      <c r="G1605" s="77" t="s">
        <v>614</v>
      </c>
      <c r="H1605" s="77" t="s">
        <v>4094</v>
      </c>
      <c r="I1605" s="77" t="s">
        <v>4095</v>
      </c>
      <c r="J1605" s="77" t="s">
        <v>369</v>
      </c>
      <c r="K1605" s="77">
        <f>VLOOKUP(A1605 &amp; " - " &amp; B1605, 'superadmin configuration'!A:C, 2, FALSE)</f>
        <v>2000</v>
      </c>
    </row>
    <row r="1606" spans="1:11">
      <c r="A1606" s="77" t="s">
        <v>386</v>
      </c>
      <c r="B1606" s="77" t="s">
        <v>387</v>
      </c>
      <c r="C1606" s="78">
        <v>45452.972222222219</v>
      </c>
      <c r="D1606" s="77">
        <v>1000</v>
      </c>
      <c r="E1606" s="77" t="s">
        <v>560</v>
      </c>
      <c r="F1606" s="77" t="s">
        <v>564</v>
      </c>
      <c r="G1606" s="77" t="s">
        <v>614</v>
      </c>
      <c r="H1606" s="77" t="s">
        <v>4096</v>
      </c>
      <c r="I1606" s="77" t="s">
        <v>4097</v>
      </c>
      <c r="J1606" s="77" t="s">
        <v>369</v>
      </c>
      <c r="K1606" s="77">
        <f>VLOOKUP(A1606 &amp; " - " &amp; B1606, 'superadmin configuration'!A:C, 2, FALSE)</f>
        <v>1000</v>
      </c>
    </row>
    <row r="1607" spans="1:11">
      <c r="A1607" s="77" t="s">
        <v>801</v>
      </c>
      <c r="B1607" s="77" t="s">
        <v>801</v>
      </c>
      <c r="C1607" s="78">
        <v>45452.93472222222</v>
      </c>
      <c r="D1607" s="77">
        <v>1000</v>
      </c>
      <c r="E1607" s="77" t="s">
        <v>560</v>
      </c>
      <c r="F1607" s="77" t="s">
        <v>564</v>
      </c>
      <c r="G1607" s="77" t="s">
        <v>614</v>
      </c>
      <c r="H1607" s="77" t="s">
        <v>4098</v>
      </c>
      <c r="I1607" s="77" t="s">
        <v>4099</v>
      </c>
      <c r="J1607" s="77" t="s">
        <v>369</v>
      </c>
      <c r="K1607" s="77">
        <f>VLOOKUP(A1607 &amp; " - " &amp; B1607, 'superadmin configuration'!A:C, 2, FALSE)</f>
        <v>750</v>
      </c>
    </row>
    <row r="1608" spans="1:11">
      <c r="A1608" s="77" t="s">
        <v>641</v>
      </c>
      <c r="B1608" s="77" t="s">
        <v>642</v>
      </c>
      <c r="C1608" s="78">
        <v>45452.760416666664</v>
      </c>
      <c r="D1608" s="77">
        <v>1000</v>
      </c>
      <c r="E1608" s="77" t="s">
        <v>560</v>
      </c>
      <c r="F1608" s="77" t="s">
        <v>564</v>
      </c>
      <c r="G1608" s="77" t="s">
        <v>614</v>
      </c>
      <c r="H1608" s="77" t="s">
        <v>4100</v>
      </c>
      <c r="I1608" s="77" t="s">
        <v>4101</v>
      </c>
      <c r="J1608" s="77" t="s">
        <v>369</v>
      </c>
      <c r="K1608" s="77">
        <f>VLOOKUP(A1608 &amp; " - " &amp; B1608, 'superadmin configuration'!A:C, 2, FALSE)</f>
        <v>1000</v>
      </c>
    </row>
    <row r="1609" spans="1:11">
      <c r="A1609" s="77" t="s">
        <v>1335</v>
      </c>
      <c r="B1609" s="77" t="s">
        <v>115</v>
      </c>
      <c r="C1609" s="78">
        <v>45452.731944444444</v>
      </c>
      <c r="D1609" s="77">
        <v>1000</v>
      </c>
      <c r="E1609" s="77" t="s">
        <v>560</v>
      </c>
      <c r="F1609" s="77" t="s">
        <v>361</v>
      </c>
      <c r="G1609" s="77" t="s">
        <v>561</v>
      </c>
      <c r="H1609" s="77" t="s">
        <v>4102</v>
      </c>
      <c r="I1609" s="77" t="s">
        <v>4103</v>
      </c>
      <c r="J1609" s="77" t="s">
        <v>369</v>
      </c>
      <c r="K1609" s="77">
        <f>VLOOKUP(A1609 &amp; " - " &amp; B1609, 'superadmin configuration'!A:C, 2, FALSE)</f>
        <v>500</v>
      </c>
    </row>
    <row r="1610" spans="1:11">
      <c r="A1610" s="77" t="s">
        <v>515</v>
      </c>
      <c r="B1610" s="77" t="s">
        <v>516</v>
      </c>
      <c r="C1610" s="78">
        <v>45452.606249999997</v>
      </c>
      <c r="D1610" s="77">
        <v>500</v>
      </c>
      <c r="E1610" s="77" t="s">
        <v>560</v>
      </c>
      <c r="F1610" s="77" t="s">
        <v>564</v>
      </c>
      <c r="G1610" s="77" t="s">
        <v>614</v>
      </c>
      <c r="H1610" s="77" t="s">
        <v>4104</v>
      </c>
      <c r="I1610" s="77" t="s">
        <v>4105</v>
      </c>
      <c r="J1610" s="77" t="s">
        <v>369</v>
      </c>
      <c r="K1610" s="77">
        <f>VLOOKUP(A1610 &amp; " - " &amp; B1610, 'superadmin configuration'!A:C, 2, FALSE)</f>
        <v>1000</v>
      </c>
    </row>
    <row r="1611" spans="1:11">
      <c r="A1611" s="77" t="s">
        <v>559</v>
      </c>
      <c r="B1611" s="77" t="s">
        <v>278</v>
      </c>
      <c r="C1611" s="78">
        <v>45452.405555555553</v>
      </c>
      <c r="D1611" s="77">
        <v>100</v>
      </c>
      <c r="E1611" s="77" t="s">
        <v>560</v>
      </c>
      <c r="F1611" s="77" t="s">
        <v>564</v>
      </c>
      <c r="G1611" s="77" t="s">
        <v>614</v>
      </c>
      <c r="H1611" s="77" t="s">
        <v>4106</v>
      </c>
      <c r="I1611" s="77" t="s">
        <v>4107</v>
      </c>
      <c r="J1611" s="77" t="s">
        <v>369</v>
      </c>
      <c r="K1611" s="77">
        <f>VLOOKUP(A1611 &amp; " - " &amp; B1611, 'superadmin configuration'!A:C, 2, FALSE)</f>
        <v>500</v>
      </c>
    </row>
    <row r="1612" spans="1:11">
      <c r="A1612" s="77" t="s">
        <v>559</v>
      </c>
      <c r="B1612" s="77" t="s">
        <v>278</v>
      </c>
      <c r="C1612" s="78">
        <v>45452.1</v>
      </c>
      <c r="D1612" s="77">
        <v>100</v>
      </c>
      <c r="E1612" s="77" t="s">
        <v>560</v>
      </c>
      <c r="F1612" s="77" t="s">
        <v>564</v>
      </c>
      <c r="G1612" s="77" t="s">
        <v>614</v>
      </c>
      <c r="H1612" s="77" t="s">
        <v>4108</v>
      </c>
      <c r="I1612" s="77" t="s">
        <v>4109</v>
      </c>
      <c r="J1612" s="77" t="s">
        <v>617</v>
      </c>
      <c r="K1612" s="77">
        <f>VLOOKUP(A1612 &amp; " - " &amp; B1612, 'superadmin configuration'!A:C, 2, FALSE)</f>
        <v>500</v>
      </c>
    </row>
    <row r="1613" spans="1:11">
      <c r="A1613" s="77" t="s">
        <v>710</v>
      </c>
      <c r="B1613" s="77" t="s">
        <v>710</v>
      </c>
      <c r="C1613" s="78">
        <v>45451.986805555556</v>
      </c>
      <c r="D1613" s="77">
        <v>1000</v>
      </c>
      <c r="E1613" s="77" t="s">
        <v>560</v>
      </c>
      <c r="F1613" s="77" t="s">
        <v>361</v>
      </c>
      <c r="G1613" s="77" t="s">
        <v>561</v>
      </c>
      <c r="H1613" s="77" t="s">
        <v>4110</v>
      </c>
      <c r="I1613" s="77" t="s">
        <v>4111</v>
      </c>
      <c r="J1613" s="77" t="s">
        <v>369</v>
      </c>
      <c r="K1613" s="77">
        <f>VLOOKUP(A1613 &amp; " - " &amp; B1613, 'superadmin configuration'!A:C, 2, FALSE)</f>
        <v>2000</v>
      </c>
    </row>
    <row r="1614" spans="1:11">
      <c r="A1614" s="77" t="s">
        <v>1146</v>
      </c>
      <c r="B1614" s="77" t="s">
        <v>1880</v>
      </c>
      <c r="C1614" s="78">
        <v>45451.986111111109</v>
      </c>
      <c r="D1614" s="77">
        <v>500</v>
      </c>
      <c r="E1614" s="77" t="s">
        <v>560</v>
      </c>
      <c r="F1614" s="77" t="s">
        <v>361</v>
      </c>
      <c r="G1614" s="77" t="s">
        <v>561</v>
      </c>
      <c r="H1614" s="77" t="s">
        <v>4112</v>
      </c>
      <c r="I1614" s="77" t="s">
        <v>4113</v>
      </c>
      <c r="J1614" s="77" t="s">
        <v>369</v>
      </c>
      <c r="K1614" s="77">
        <f>VLOOKUP(A1614 &amp; " - " &amp; B1614, 'superadmin configuration'!A:C, 2, FALSE)</f>
        <v>500</v>
      </c>
    </row>
    <row r="1615" spans="1:11">
      <c r="A1615" s="77" t="s">
        <v>710</v>
      </c>
      <c r="B1615" s="77" t="s">
        <v>710</v>
      </c>
      <c r="C1615" s="78">
        <v>45451.981944444444</v>
      </c>
      <c r="D1615" s="77">
        <v>2000</v>
      </c>
      <c r="E1615" s="77" t="s">
        <v>560</v>
      </c>
      <c r="F1615" s="77" t="s">
        <v>361</v>
      </c>
      <c r="G1615" s="77" t="s">
        <v>561</v>
      </c>
      <c r="H1615" s="77" t="s">
        <v>4114</v>
      </c>
      <c r="I1615" s="77" t="s">
        <v>4115</v>
      </c>
      <c r="J1615" s="77" t="s">
        <v>4116</v>
      </c>
      <c r="K1615" s="77">
        <f>VLOOKUP(A1615 &amp; " - " &amp; B1615, 'superadmin configuration'!A:C, 2, FALSE)</f>
        <v>2000</v>
      </c>
    </row>
    <row r="1616" spans="1:11">
      <c r="A1616" s="77" t="s">
        <v>4117</v>
      </c>
      <c r="B1616" s="77" t="s">
        <v>4117</v>
      </c>
      <c r="C1616" s="78">
        <v>45451.875</v>
      </c>
      <c r="D1616" s="77">
        <v>1000</v>
      </c>
      <c r="E1616" s="77" t="s">
        <v>560</v>
      </c>
      <c r="F1616" s="77" t="s">
        <v>361</v>
      </c>
      <c r="G1616" s="77" t="s">
        <v>561</v>
      </c>
      <c r="H1616" s="77" t="s">
        <v>4118</v>
      </c>
      <c r="I1616" s="77" t="s">
        <v>4119</v>
      </c>
      <c r="J1616" s="77" t="s">
        <v>369</v>
      </c>
      <c r="K1616" s="77">
        <f>VLOOKUP(A1616 &amp; " - " &amp; B1616, 'superadmin configuration'!A:C, 2, FALSE)</f>
        <v>1000</v>
      </c>
    </row>
    <row r="1617" spans="1:11">
      <c r="A1617" s="77" t="s">
        <v>476</v>
      </c>
      <c r="B1617" s="77" t="s">
        <v>476</v>
      </c>
      <c r="C1617" s="78">
        <v>45451.856944444444</v>
      </c>
      <c r="D1617" s="77">
        <v>1000</v>
      </c>
      <c r="E1617" s="77" t="s">
        <v>560</v>
      </c>
      <c r="F1617" s="77" t="s">
        <v>564</v>
      </c>
      <c r="G1617" s="77" t="s">
        <v>614</v>
      </c>
      <c r="H1617" s="77" t="s">
        <v>4120</v>
      </c>
      <c r="I1617" s="77" t="s">
        <v>4121</v>
      </c>
      <c r="J1617" s="77" t="s">
        <v>369</v>
      </c>
      <c r="K1617" s="77">
        <f>VLOOKUP(A1617 &amp; " - " &amp; B1617, 'superadmin configuration'!A:C, 2, FALSE)</f>
        <v>500</v>
      </c>
    </row>
    <row r="1618" spans="1:11">
      <c r="A1618" s="77" t="s">
        <v>596</v>
      </c>
      <c r="B1618" s="77" t="s">
        <v>128</v>
      </c>
      <c r="C1618" s="78">
        <v>45451.825694444444</v>
      </c>
      <c r="D1618" s="77">
        <v>2000</v>
      </c>
      <c r="E1618" s="77" t="s">
        <v>560</v>
      </c>
      <c r="F1618" s="77" t="s">
        <v>564</v>
      </c>
      <c r="G1618" s="77" t="s">
        <v>614</v>
      </c>
      <c r="H1618" s="77" t="s">
        <v>4122</v>
      </c>
      <c r="I1618" s="77" t="s">
        <v>4123</v>
      </c>
      <c r="J1618" s="77" t="s">
        <v>4124</v>
      </c>
      <c r="K1618" s="77">
        <f>VLOOKUP(A1618 &amp; " - " &amp; B1618, 'superadmin configuration'!A:C, 2, FALSE)</f>
        <v>2000</v>
      </c>
    </row>
    <row r="1619" spans="1:11">
      <c r="A1619" s="77" t="s">
        <v>559</v>
      </c>
      <c r="B1619" s="77" t="s">
        <v>278</v>
      </c>
      <c r="C1619" s="78">
        <v>45451.822916666664</v>
      </c>
      <c r="D1619" s="77">
        <v>100</v>
      </c>
      <c r="E1619" s="77" t="s">
        <v>560</v>
      </c>
      <c r="F1619" s="77" t="s">
        <v>564</v>
      </c>
      <c r="G1619" s="77" t="s">
        <v>614</v>
      </c>
      <c r="H1619" s="77" t="s">
        <v>4125</v>
      </c>
      <c r="I1619" s="77" t="s">
        <v>4126</v>
      </c>
      <c r="J1619" s="77" t="s">
        <v>891</v>
      </c>
      <c r="K1619" s="77">
        <f>VLOOKUP(A1619 &amp; " - " &amp; B1619, 'superadmin configuration'!A:C, 2, FALSE)</f>
        <v>500</v>
      </c>
    </row>
    <row r="1620" spans="1:11">
      <c r="A1620" s="77" t="s">
        <v>641</v>
      </c>
      <c r="B1620" s="77" t="s">
        <v>642</v>
      </c>
      <c r="C1620" s="78">
        <v>45451.817361111112</v>
      </c>
      <c r="D1620" s="77">
        <v>1000</v>
      </c>
      <c r="E1620" s="77" t="s">
        <v>560</v>
      </c>
      <c r="F1620" s="77" t="s">
        <v>564</v>
      </c>
      <c r="G1620" s="77" t="s">
        <v>614</v>
      </c>
      <c r="H1620" s="77" t="s">
        <v>4127</v>
      </c>
      <c r="I1620" s="77" t="s">
        <v>4128</v>
      </c>
      <c r="J1620" s="77" t="s">
        <v>369</v>
      </c>
      <c r="K1620" s="77">
        <f>VLOOKUP(A1620 &amp; " - " &amp; B1620, 'superadmin configuration'!A:C, 2, FALSE)</f>
        <v>1000</v>
      </c>
    </row>
    <row r="1621" spans="1:11">
      <c r="A1621" s="77" t="s">
        <v>3873</v>
      </c>
      <c r="B1621" s="77" t="s">
        <v>3873</v>
      </c>
      <c r="C1621" s="78">
        <v>45451.737500000003</v>
      </c>
      <c r="D1621" s="77">
        <v>500</v>
      </c>
      <c r="E1621" s="77" t="s">
        <v>560</v>
      </c>
      <c r="F1621" s="77" t="s">
        <v>564</v>
      </c>
      <c r="G1621" s="77" t="s">
        <v>614</v>
      </c>
      <c r="H1621" s="77" t="s">
        <v>4129</v>
      </c>
      <c r="I1621" s="77" t="s">
        <v>4130</v>
      </c>
      <c r="J1621" s="77" t="s">
        <v>369</v>
      </c>
      <c r="K1621" s="77">
        <f>VLOOKUP(A1621 &amp; " - " &amp; B1621, 'superadmin configuration'!A:C, 2, FALSE)</f>
        <v>500</v>
      </c>
    </row>
    <row r="1622" spans="1:11">
      <c r="A1622" s="77" t="s">
        <v>461</v>
      </c>
      <c r="B1622" s="77" t="s">
        <v>461</v>
      </c>
      <c r="C1622" s="78">
        <v>45451.65902777778</v>
      </c>
      <c r="D1622" s="77">
        <v>500</v>
      </c>
      <c r="E1622" s="77" t="s">
        <v>560</v>
      </c>
      <c r="F1622" s="77" t="s">
        <v>564</v>
      </c>
      <c r="G1622" s="77" t="s">
        <v>614</v>
      </c>
      <c r="H1622" s="77" t="s">
        <v>4131</v>
      </c>
      <c r="I1622" s="77" t="s">
        <v>4132</v>
      </c>
      <c r="J1622" s="77" t="s">
        <v>369</v>
      </c>
      <c r="K1622" s="77">
        <f>VLOOKUP(A1622 &amp; " - " &amp; B1622, 'superadmin configuration'!A:C, 2, FALSE)</f>
        <v>500</v>
      </c>
    </row>
    <row r="1623" spans="1:11">
      <c r="A1623" s="77" t="s">
        <v>1728</v>
      </c>
      <c r="B1623" s="77" t="s">
        <v>1728</v>
      </c>
      <c r="C1623" s="78">
        <v>45451.529861111114</v>
      </c>
      <c r="D1623" s="77">
        <v>600</v>
      </c>
      <c r="E1623" s="77" t="s">
        <v>560</v>
      </c>
      <c r="F1623" s="77" t="s">
        <v>564</v>
      </c>
      <c r="G1623" s="77" t="s">
        <v>561</v>
      </c>
      <c r="H1623" s="77" t="s">
        <v>4133</v>
      </c>
      <c r="I1623" s="77" t="s">
        <v>4134</v>
      </c>
      <c r="J1623" s="77">
        <v>600</v>
      </c>
      <c r="K1623" s="77">
        <f>VLOOKUP(A1623 &amp; " - " &amp; B1623, 'superadmin configuration'!A:C, 2, FALSE)</f>
        <v>500</v>
      </c>
    </row>
    <row r="1624" spans="1:11">
      <c r="A1624" s="77" t="s">
        <v>641</v>
      </c>
      <c r="B1624" s="77" t="s">
        <v>642</v>
      </c>
      <c r="C1624" s="78">
        <v>45451.511111111111</v>
      </c>
      <c r="D1624" s="77">
        <v>500</v>
      </c>
      <c r="E1624" s="77" t="s">
        <v>560</v>
      </c>
      <c r="F1624" s="77" t="s">
        <v>564</v>
      </c>
      <c r="G1624" s="77" t="s">
        <v>561</v>
      </c>
      <c r="H1624" s="77" t="s">
        <v>4135</v>
      </c>
      <c r="I1624" s="77" t="s">
        <v>4136</v>
      </c>
      <c r="J1624" s="77" t="s">
        <v>369</v>
      </c>
      <c r="K1624" s="77">
        <f>VLOOKUP(A1624 &amp; " - " &amp; B1624, 'superadmin configuration'!A:C, 2, FALSE)</f>
        <v>1000</v>
      </c>
    </row>
    <row r="1625" spans="1:11">
      <c r="A1625" s="77" t="s">
        <v>476</v>
      </c>
      <c r="B1625" s="77" t="s">
        <v>476</v>
      </c>
      <c r="C1625" s="78">
        <v>45451.478472222225</v>
      </c>
      <c r="D1625" s="77">
        <v>500</v>
      </c>
      <c r="E1625" s="77" t="s">
        <v>560</v>
      </c>
      <c r="F1625" s="77" t="s">
        <v>564</v>
      </c>
      <c r="G1625" s="77" t="s">
        <v>561</v>
      </c>
      <c r="H1625" s="77" t="s">
        <v>4137</v>
      </c>
      <c r="I1625" s="77" t="s">
        <v>4138</v>
      </c>
      <c r="J1625" s="77" t="s">
        <v>369</v>
      </c>
      <c r="K1625" s="77">
        <f>VLOOKUP(A1625 &amp; " - " &amp; B1625, 'superadmin configuration'!A:C, 2, FALSE)</f>
        <v>500</v>
      </c>
    </row>
    <row r="1626" spans="1:11">
      <c r="A1626" s="77" t="s">
        <v>461</v>
      </c>
      <c r="B1626" s="77" t="s">
        <v>461</v>
      </c>
      <c r="C1626" s="78">
        <v>45451.40902777778</v>
      </c>
      <c r="D1626" s="77">
        <v>500</v>
      </c>
      <c r="E1626" s="77" t="s">
        <v>560</v>
      </c>
      <c r="F1626" s="77" t="s">
        <v>564</v>
      </c>
      <c r="G1626" s="77" t="s">
        <v>561</v>
      </c>
      <c r="H1626" s="77" t="s">
        <v>4139</v>
      </c>
      <c r="I1626" s="77" t="s">
        <v>4140</v>
      </c>
      <c r="J1626" s="77" t="s">
        <v>369</v>
      </c>
      <c r="K1626" s="77">
        <f>VLOOKUP(A1626 &amp; " - " &amp; B1626, 'superadmin configuration'!A:C, 2, FALSE)</f>
        <v>500</v>
      </c>
    </row>
    <row r="1627" spans="1:11">
      <c r="A1627" s="77" t="s">
        <v>596</v>
      </c>
      <c r="B1627" s="77" t="s">
        <v>128</v>
      </c>
      <c r="C1627" s="78">
        <v>45451.002083333333</v>
      </c>
      <c r="D1627" s="77">
        <v>1000</v>
      </c>
      <c r="E1627" s="77" t="s">
        <v>560</v>
      </c>
      <c r="F1627" s="77" t="s">
        <v>564</v>
      </c>
      <c r="G1627" s="77" t="s">
        <v>561</v>
      </c>
      <c r="H1627" s="77" t="s">
        <v>4141</v>
      </c>
      <c r="I1627" s="77" t="s">
        <v>4142</v>
      </c>
      <c r="J1627" s="77" t="s">
        <v>369</v>
      </c>
      <c r="K1627" s="77">
        <f>VLOOKUP(A1627 &amp; " - " &amp; B1627, 'superadmin configuration'!A:C, 2, FALSE)</f>
        <v>2000</v>
      </c>
    </row>
    <row r="1628" spans="1:11">
      <c r="A1628" s="77" t="s">
        <v>476</v>
      </c>
      <c r="B1628" s="77" t="s">
        <v>476</v>
      </c>
      <c r="C1628" s="78">
        <v>45450.970138888886</v>
      </c>
      <c r="D1628" s="77">
        <v>2000</v>
      </c>
      <c r="E1628" s="77" t="s">
        <v>560</v>
      </c>
      <c r="F1628" s="77" t="s">
        <v>361</v>
      </c>
      <c r="G1628" s="77" t="s">
        <v>561</v>
      </c>
      <c r="H1628" s="77" t="s">
        <v>4143</v>
      </c>
      <c r="I1628" s="77" t="s">
        <v>4144</v>
      </c>
      <c r="J1628" s="77" t="s">
        <v>369</v>
      </c>
      <c r="K1628" s="77">
        <f>VLOOKUP(A1628 &amp; " - " &amp; B1628, 'superadmin configuration'!A:C, 2, FALSE)</f>
        <v>500</v>
      </c>
    </row>
    <row r="1629" spans="1:11">
      <c r="A1629" s="77" t="s">
        <v>596</v>
      </c>
      <c r="B1629" s="77" t="s">
        <v>128</v>
      </c>
      <c r="C1629" s="78">
        <v>45450.921527777777</v>
      </c>
      <c r="D1629" s="77">
        <v>3000</v>
      </c>
      <c r="E1629" s="77" t="s">
        <v>560</v>
      </c>
      <c r="F1629" s="77" t="s">
        <v>564</v>
      </c>
      <c r="G1629" s="77" t="s">
        <v>561</v>
      </c>
      <c r="H1629" s="77" t="s">
        <v>4145</v>
      </c>
      <c r="I1629" s="77" t="s">
        <v>4146</v>
      </c>
      <c r="J1629" s="77" t="s">
        <v>369</v>
      </c>
      <c r="K1629" s="77">
        <f>VLOOKUP(A1629 &amp; " - " &amp; B1629, 'superadmin configuration'!A:C, 2, FALSE)</f>
        <v>2000</v>
      </c>
    </row>
    <row r="1630" spans="1:11">
      <c r="A1630" s="77" t="s">
        <v>3873</v>
      </c>
      <c r="B1630" s="77" t="s">
        <v>3873</v>
      </c>
      <c r="C1630" s="78">
        <v>45450.885416666664</v>
      </c>
      <c r="D1630" s="77">
        <v>2000</v>
      </c>
      <c r="E1630" s="77" t="s">
        <v>560</v>
      </c>
      <c r="F1630" s="77" t="s">
        <v>564</v>
      </c>
      <c r="G1630" s="77" t="s">
        <v>614</v>
      </c>
      <c r="H1630" s="77" t="s">
        <v>4147</v>
      </c>
      <c r="I1630" s="77" t="s">
        <v>4148</v>
      </c>
      <c r="J1630" s="77" t="s">
        <v>369</v>
      </c>
      <c r="K1630" s="77">
        <f>VLOOKUP(A1630 &amp; " - " &amp; B1630, 'superadmin configuration'!A:C, 2, FALSE)</f>
        <v>500</v>
      </c>
    </row>
    <row r="1631" spans="1:11">
      <c r="A1631" s="77" t="s">
        <v>581</v>
      </c>
      <c r="B1631" s="77" t="s">
        <v>582</v>
      </c>
      <c r="C1631" s="78">
        <v>45450.881944444445</v>
      </c>
      <c r="D1631" s="77">
        <v>700</v>
      </c>
      <c r="E1631" s="77" t="s">
        <v>560</v>
      </c>
      <c r="F1631" s="77" t="s">
        <v>361</v>
      </c>
      <c r="G1631" s="77" t="s">
        <v>561</v>
      </c>
      <c r="H1631" s="77" t="s">
        <v>4149</v>
      </c>
      <c r="I1631" s="77" t="s">
        <v>4150</v>
      </c>
      <c r="J1631" s="77" t="s">
        <v>369</v>
      </c>
      <c r="K1631" s="77">
        <f>VLOOKUP(A1631 &amp; " - " &amp; B1631, 'superadmin configuration'!A:C, 2, FALSE)</f>
        <v>850</v>
      </c>
    </row>
    <row r="1632" spans="1:11">
      <c r="A1632" s="77" t="s">
        <v>1728</v>
      </c>
      <c r="B1632" s="77" t="s">
        <v>1728</v>
      </c>
      <c r="C1632" s="78">
        <v>45450.832638888889</v>
      </c>
      <c r="D1632" s="77">
        <v>500</v>
      </c>
      <c r="E1632" s="77" t="s">
        <v>560</v>
      </c>
      <c r="F1632" s="77" t="s">
        <v>361</v>
      </c>
      <c r="G1632" s="77" t="s">
        <v>614</v>
      </c>
      <c r="H1632" s="77" t="s">
        <v>4151</v>
      </c>
      <c r="I1632" s="77" t="s">
        <v>616</v>
      </c>
      <c r="J1632" s="77" t="s">
        <v>369</v>
      </c>
      <c r="K1632" s="77">
        <f>VLOOKUP(A1632 &amp; " - " &amp; B1632, 'superadmin configuration'!A:C, 2, FALSE)</f>
        <v>500</v>
      </c>
    </row>
    <row r="1633" spans="1:11">
      <c r="A1633" s="77" t="s">
        <v>596</v>
      </c>
      <c r="B1633" s="77" t="s">
        <v>128</v>
      </c>
      <c r="C1633" s="78">
        <v>45450.749305555553</v>
      </c>
      <c r="D1633" s="77">
        <v>100</v>
      </c>
      <c r="E1633" s="77" t="s">
        <v>560</v>
      </c>
      <c r="F1633" s="77" t="s">
        <v>564</v>
      </c>
      <c r="G1633" s="77" t="s">
        <v>561</v>
      </c>
      <c r="H1633" s="77" t="s">
        <v>4152</v>
      </c>
      <c r="I1633" s="77" t="s">
        <v>4153</v>
      </c>
      <c r="J1633" s="77" t="s">
        <v>369</v>
      </c>
      <c r="K1633" s="77">
        <f>VLOOKUP(A1633 &amp; " - " &amp; B1633, 'superadmin configuration'!A:C, 2, FALSE)</f>
        <v>2000</v>
      </c>
    </row>
    <row r="1634" spans="1:11">
      <c r="A1634" s="77" t="s">
        <v>1335</v>
      </c>
      <c r="B1634" s="77" t="s">
        <v>115</v>
      </c>
      <c r="C1634" s="78">
        <v>45450.747916666667</v>
      </c>
      <c r="D1634" s="77">
        <v>1500</v>
      </c>
      <c r="E1634" s="77" t="s">
        <v>560</v>
      </c>
      <c r="F1634" s="77" t="s">
        <v>564</v>
      </c>
      <c r="G1634" s="77" t="s">
        <v>561</v>
      </c>
      <c r="H1634" s="77" t="s">
        <v>4154</v>
      </c>
      <c r="I1634" s="77" t="s">
        <v>4155</v>
      </c>
      <c r="J1634" s="77" t="s">
        <v>369</v>
      </c>
      <c r="K1634" s="77">
        <f>VLOOKUP(A1634 &amp; " - " &amp; B1634, 'superadmin configuration'!A:C, 2, FALSE)</f>
        <v>500</v>
      </c>
    </row>
    <row r="1635" spans="1:11">
      <c r="A1635" s="77" t="s">
        <v>4156</v>
      </c>
      <c r="B1635" s="77" t="s">
        <v>4157</v>
      </c>
      <c r="C1635" s="78">
        <v>45450.694444444445</v>
      </c>
      <c r="D1635" s="77">
        <v>100</v>
      </c>
      <c r="E1635" s="77" t="s">
        <v>560</v>
      </c>
      <c r="F1635" s="77" t="s">
        <v>361</v>
      </c>
      <c r="G1635" s="77" t="s">
        <v>614</v>
      </c>
      <c r="H1635" s="77" t="s">
        <v>4158</v>
      </c>
      <c r="I1635" s="77" t="s">
        <v>2121</v>
      </c>
      <c r="J1635" s="77" t="s">
        <v>369</v>
      </c>
      <c r="K1635" s="77">
        <f>VLOOKUP(A1635 &amp; " - " &amp; B1635, 'superadmin configuration'!A:C, 2, FALSE)</f>
        <v>0</v>
      </c>
    </row>
    <row r="1636" spans="1:11">
      <c r="A1636" s="77" t="s">
        <v>4156</v>
      </c>
      <c r="B1636" s="77" t="s">
        <v>4157</v>
      </c>
      <c r="C1636" s="78">
        <v>45450.693749999999</v>
      </c>
      <c r="D1636" s="77">
        <v>100</v>
      </c>
      <c r="E1636" s="77" t="s">
        <v>560</v>
      </c>
      <c r="F1636" s="77" t="s">
        <v>564</v>
      </c>
      <c r="G1636" s="77" t="s">
        <v>561</v>
      </c>
      <c r="H1636" s="77" t="s">
        <v>4159</v>
      </c>
      <c r="I1636" s="77" t="s">
        <v>4160</v>
      </c>
      <c r="J1636" s="77" t="s">
        <v>617</v>
      </c>
      <c r="K1636" s="77">
        <f>VLOOKUP(A1636 &amp; " - " &amp; B1636, 'superadmin configuration'!A:C, 2, FALSE)</f>
        <v>0</v>
      </c>
    </row>
    <row r="1637" spans="1:11">
      <c r="A1637" s="77" t="s">
        <v>567</v>
      </c>
      <c r="B1637" s="77" t="s">
        <v>568</v>
      </c>
      <c r="C1637" s="78">
        <v>45450.65347222222</v>
      </c>
      <c r="D1637" s="77">
        <v>500</v>
      </c>
      <c r="E1637" s="77" t="s">
        <v>560</v>
      </c>
      <c r="F1637" s="77" t="s">
        <v>564</v>
      </c>
      <c r="G1637" s="77" t="s">
        <v>614</v>
      </c>
      <c r="H1637" s="77" t="s">
        <v>4161</v>
      </c>
      <c r="I1637" s="77" t="s">
        <v>4162</v>
      </c>
      <c r="J1637" s="77" t="s">
        <v>369</v>
      </c>
      <c r="K1637" s="77">
        <f>VLOOKUP(A1637 &amp; " - " &amp; B1637, 'superadmin configuration'!A:C, 2, FALSE)</f>
        <v>500</v>
      </c>
    </row>
    <row r="1638" spans="1:11">
      <c r="A1638" s="77" t="s">
        <v>567</v>
      </c>
      <c r="B1638" s="77" t="s">
        <v>1173</v>
      </c>
      <c r="C1638" s="78">
        <v>45450.624305555553</v>
      </c>
      <c r="D1638" s="77">
        <v>1000</v>
      </c>
      <c r="E1638" s="77" t="s">
        <v>560</v>
      </c>
      <c r="F1638" s="77" t="s">
        <v>361</v>
      </c>
      <c r="G1638" s="77" t="s">
        <v>561</v>
      </c>
      <c r="H1638" s="77" t="s">
        <v>4163</v>
      </c>
      <c r="I1638" s="77" t="s">
        <v>4164</v>
      </c>
      <c r="J1638" s="77" t="s">
        <v>4165</v>
      </c>
      <c r="K1638" s="77">
        <f>VLOOKUP(A1638 &amp; " - " &amp; B1638, 'superadmin configuration'!A:C, 2, FALSE)</f>
        <v>1000</v>
      </c>
    </row>
    <row r="1639" spans="1:11">
      <c r="A1639" s="77" t="s">
        <v>1728</v>
      </c>
      <c r="B1639" s="77" t="s">
        <v>1728</v>
      </c>
      <c r="C1639" s="78">
        <v>45453.98541666667</v>
      </c>
      <c r="D1639" s="77">
        <v>500</v>
      </c>
      <c r="E1639" s="77" t="s">
        <v>560</v>
      </c>
      <c r="F1639" s="77" t="s">
        <v>564</v>
      </c>
      <c r="G1639" s="77" t="s">
        <v>561</v>
      </c>
      <c r="H1639" s="77" t="s">
        <v>4166</v>
      </c>
      <c r="I1639" s="77" t="s">
        <v>4167</v>
      </c>
      <c r="J1639" s="77" t="s">
        <v>369</v>
      </c>
      <c r="K1639" s="77">
        <f>VLOOKUP(A1639 &amp; " - " &amp; B1639, 'superadmin configuration'!A:C, 2, FALSE)</f>
        <v>500</v>
      </c>
    </row>
    <row r="1640" spans="1:11">
      <c r="A1640" s="77" t="s">
        <v>1728</v>
      </c>
      <c r="B1640" s="77" t="s">
        <v>1728</v>
      </c>
      <c r="C1640" s="78">
        <v>45453.911111111112</v>
      </c>
      <c r="D1640" s="77">
        <v>500</v>
      </c>
      <c r="E1640" s="77" t="s">
        <v>560</v>
      </c>
      <c r="F1640" s="77" t="s">
        <v>361</v>
      </c>
      <c r="G1640" s="77" t="s">
        <v>614</v>
      </c>
      <c r="H1640" s="77" t="s">
        <v>4168</v>
      </c>
      <c r="I1640" s="77" t="s">
        <v>616</v>
      </c>
      <c r="J1640" s="77" t="s">
        <v>4169</v>
      </c>
      <c r="K1640" s="77">
        <f>VLOOKUP(A1640 &amp; " - " &amp; B1640, 'superadmin configuration'!A:C, 2, FALSE)</f>
        <v>500</v>
      </c>
    </row>
    <row r="1641" spans="1:11">
      <c r="A1641" s="77" t="s">
        <v>4170</v>
      </c>
      <c r="B1641" s="77" t="s">
        <v>4170</v>
      </c>
      <c r="C1641" s="78">
        <v>45453.724999999999</v>
      </c>
      <c r="D1641" s="77">
        <v>100</v>
      </c>
      <c r="E1641" s="77" t="s">
        <v>560</v>
      </c>
      <c r="F1641" s="77" t="s">
        <v>564</v>
      </c>
      <c r="G1641" s="77" t="s">
        <v>561</v>
      </c>
      <c r="H1641" s="77" t="s">
        <v>4171</v>
      </c>
      <c r="I1641" s="77" t="s">
        <v>4172</v>
      </c>
      <c r="J1641" s="77" t="s">
        <v>369</v>
      </c>
      <c r="K1641" s="77">
        <f>VLOOKUP(A1641 &amp; " - " &amp; B1641, 'superadmin configuration'!A:C, 2, FALSE)</f>
        <v>0</v>
      </c>
    </row>
    <row r="1642" spans="1:11">
      <c r="A1642" s="77" t="s">
        <v>4170</v>
      </c>
      <c r="B1642" s="77" t="s">
        <v>4170</v>
      </c>
      <c r="C1642" s="78">
        <v>45453.718055555553</v>
      </c>
      <c r="D1642" s="77">
        <v>100</v>
      </c>
      <c r="E1642" s="77" t="s">
        <v>560</v>
      </c>
      <c r="F1642" s="77" t="s">
        <v>564</v>
      </c>
      <c r="G1642" s="77" t="s">
        <v>561</v>
      </c>
      <c r="H1642" s="77" t="s">
        <v>4173</v>
      </c>
      <c r="I1642" s="77" t="s">
        <v>4174</v>
      </c>
      <c r="J1642" s="77" t="s">
        <v>617</v>
      </c>
      <c r="K1642" s="77">
        <f>VLOOKUP(A1642 &amp; " - " &amp; B1642, 'superadmin configuration'!A:C, 2, FALSE)</f>
        <v>0</v>
      </c>
    </row>
    <row r="1643" spans="1:11">
      <c r="A1643" s="77" t="s">
        <v>559</v>
      </c>
      <c r="B1643" s="77" t="s">
        <v>278</v>
      </c>
      <c r="C1643" s="78">
        <v>45453.697916666664</v>
      </c>
      <c r="D1643" s="77">
        <v>100</v>
      </c>
      <c r="E1643" s="77" t="s">
        <v>560</v>
      </c>
      <c r="F1643" s="77" t="s">
        <v>564</v>
      </c>
      <c r="G1643" s="77" t="s">
        <v>561</v>
      </c>
      <c r="H1643" s="77" t="s">
        <v>4175</v>
      </c>
      <c r="I1643" s="77" t="s">
        <v>4176</v>
      </c>
      <c r="J1643" s="77" t="s">
        <v>617</v>
      </c>
      <c r="K1643" s="77">
        <f>VLOOKUP(A1643 &amp; " - " &amp; B1643, 'superadmin configuration'!A:C, 2, FALSE)</f>
        <v>500</v>
      </c>
    </row>
    <row r="1644" spans="1:11">
      <c r="A1644" s="77" t="s">
        <v>515</v>
      </c>
      <c r="B1644" s="77" t="s">
        <v>516</v>
      </c>
      <c r="C1644" s="78">
        <v>45453.572916666664</v>
      </c>
      <c r="D1644" s="77">
        <v>500</v>
      </c>
      <c r="E1644" s="77" t="s">
        <v>560</v>
      </c>
      <c r="F1644" s="77" t="s">
        <v>564</v>
      </c>
      <c r="G1644" s="77" t="s">
        <v>561</v>
      </c>
      <c r="H1644" s="77" t="s">
        <v>4177</v>
      </c>
      <c r="I1644" s="77" t="s">
        <v>4178</v>
      </c>
      <c r="J1644" s="77" t="s">
        <v>369</v>
      </c>
      <c r="K1644" s="77">
        <f>VLOOKUP(A1644 &amp; " - " &amp; B1644, 'superadmin configuration'!A:C, 2, FALSE)</f>
        <v>1000</v>
      </c>
    </row>
    <row r="1645" spans="1:11">
      <c r="A1645" s="77" t="s">
        <v>641</v>
      </c>
      <c r="B1645" s="77" t="s">
        <v>642</v>
      </c>
      <c r="C1645" s="78">
        <v>45453.568749999999</v>
      </c>
      <c r="D1645" s="77">
        <v>1000</v>
      </c>
      <c r="E1645" s="77" t="s">
        <v>560</v>
      </c>
      <c r="F1645" s="77" t="s">
        <v>564</v>
      </c>
      <c r="G1645" s="77" t="s">
        <v>561</v>
      </c>
      <c r="H1645" s="77" t="s">
        <v>4179</v>
      </c>
      <c r="I1645" s="77" t="s">
        <v>4180</v>
      </c>
      <c r="J1645" s="77" t="s">
        <v>369</v>
      </c>
      <c r="K1645" s="77">
        <f>VLOOKUP(A1645 &amp; " - " &amp; B1645, 'superadmin configuration'!A:C, 2, FALSE)</f>
        <v>1000</v>
      </c>
    </row>
    <row r="1646" spans="1:11">
      <c r="A1646" s="77" t="s">
        <v>567</v>
      </c>
      <c r="B1646" s="77" t="s">
        <v>568</v>
      </c>
      <c r="C1646" s="78">
        <v>45453.552777777775</v>
      </c>
      <c r="D1646" s="77">
        <v>500</v>
      </c>
      <c r="E1646" s="77" t="s">
        <v>560</v>
      </c>
      <c r="F1646" s="77" t="s">
        <v>564</v>
      </c>
      <c r="G1646" s="77" t="s">
        <v>561</v>
      </c>
      <c r="H1646" s="77" t="s">
        <v>4181</v>
      </c>
      <c r="I1646" s="77" t="s">
        <v>4182</v>
      </c>
      <c r="J1646" s="77" t="s">
        <v>369</v>
      </c>
      <c r="K1646" s="77">
        <f>VLOOKUP(A1646 &amp; " - " &amp; B1646, 'superadmin configuration'!A:C, 2, FALSE)</f>
        <v>500</v>
      </c>
    </row>
    <row r="1647" spans="1:11">
      <c r="A1647" s="77" t="s">
        <v>504</v>
      </c>
      <c r="B1647" s="77" t="s">
        <v>505</v>
      </c>
      <c r="C1647" s="78">
        <v>45453.537499999999</v>
      </c>
      <c r="D1647" s="77">
        <v>100</v>
      </c>
      <c r="E1647" s="77" t="s">
        <v>560</v>
      </c>
      <c r="F1647" s="77" t="s">
        <v>564</v>
      </c>
      <c r="G1647" s="77" t="s">
        <v>561</v>
      </c>
      <c r="H1647" s="77" t="s">
        <v>4183</v>
      </c>
      <c r="I1647" s="77" t="s">
        <v>4184</v>
      </c>
      <c r="J1647" s="77" t="s">
        <v>617</v>
      </c>
      <c r="K1647" s="77">
        <f>VLOOKUP(A1647 &amp; " - " &amp; B1647, 'superadmin configuration'!A:C, 2, FALSE)</f>
        <v>0</v>
      </c>
    </row>
    <row r="1648" spans="1:11">
      <c r="A1648" s="77" t="s">
        <v>559</v>
      </c>
      <c r="B1648" s="77" t="s">
        <v>278</v>
      </c>
      <c r="C1648" s="78">
        <v>45453.450694444444</v>
      </c>
      <c r="D1648" s="77">
        <v>100</v>
      </c>
      <c r="E1648" s="77" t="s">
        <v>560</v>
      </c>
      <c r="F1648" s="77" t="s">
        <v>564</v>
      </c>
      <c r="G1648" s="77" t="s">
        <v>561</v>
      </c>
      <c r="H1648" s="77" t="s">
        <v>4185</v>
      </c>
      <c r="I1648" s="77" t="s">
        <v>4186</v>
      </c>
      <c r="J1648" s="77" t="s">
        <v>617</v>
      </c>
      <c r="K1648" s="77">
        <f>VLOOKUP(A1648 &amp; " - " &amp; B1648, 'superadmin configuration'!A:C, 2, FALSE)</f>
        <v>500</v>
      </c>
    </row>
    <row r="1649" spans="1:11">
      <c r="A1649" s="77" t="s">
        <v>515</v>
      </c>
      <c r="B1649" s="77" t="s">
        <v>516</v>
      </c>
      <c r="C1649" s="78">
        <v>45455.582638888889</v>
      </c>
      <c r="D1649" s="77">
        <v>1000</v>
      </c>
      <c r="E1649" s="77" t="s">
        <v>560</v>
      </c>
      <c r="F1649" s="77" t="s">
        <v>361</v>
      </c>
      <c r="G1649" s="77" t="s">
        <v>561</v>
      </c>
      <c r="H1649" s="77" t="s">
        <v>4187</v>
      </c>
      <c r="I1649" s="77" t="s">
        <v>4188</v>
      </c>
      <c r="J1649" s="77" t="s">
        <v>369</v>
      </c>
      <c r="K1649" s="77">
        <f>VLOOKUP(A1649 &amp; " - " &amp; B1649, 'superadmin configuration'!A:C, 2, FALSE)</f>
        <v>1000</v>
      </c>
    </row>
    <row r="1650" spans="1:11">
      <c r="A1650" s="77" t="s">
        <v>1728</v>
      </c>
      <c r="B1650" s="77" t="s">
        <v>1728</v>
      </c>
      <c r="C1650" s="78">
        <v>45455.578472222223</v>
      </c>
      <c r="D1650" s="77">
        <v>500</v>
      </c>
      <c r="E1650" s="77" t="s">
        <v>560</v>
      </c>
      <c r="F1650" s="77" t="s">
        <v>361</v>
      </c>
      <c r="G1650" s="77" t="s">
        <v>614</v>
      </c>
      <c r="H1650" s="77" t="s">
        <v>4189</v>
      </c>
      <c r="I1650" s="77" t="s">
        <v>616</v>
      </c>
      <c r="J1650" s="77" t="s">
        <v>369</v>
      </c>
      <c r="K1650" s="77">
        <f>VLOOKUP(A1650 &amp; " - " &amp; B1650, 'superadmin configuration'!A:C, 2, FALSE)</f>
        <v>500</v>
      </c>
    </row>
    <row r="1651" spans="1:11">
      <c r="A1651" s="77" t="s">
        <v>622</v>
      </c>
      <c r="B1651" s="77" t="s">
        <v>623</v>
      </c>
      <c r="C1651" s="78">
        <v>45455.561111111114</v>
      </c>
      <c r="D1651" s="77">
        <v>500</v>
      </c>
      <c r="E1651" s="77" t="s">
        <v>560</v>
      </c>
      <c r="F1651" s="77" t="s">
        <v>564</v>
      </c>
      <c r="G1651" s="77" t="s">
        <v>561</v>
      </c>
      <c r="H1651" s="77" t="s">
        <v>4190</v>
      </c>
      <c r="I1651" s="77" t="s">
        <v>4191</v>
      </c>
      <c r="J1651" s="77" t="s">
        <v>369</v>
      </c>
      <c r="K1651" s="77">
        <f>VLOOKUP(A1651 &amp; " - " &amp; B1651, 'superadmin configuration'!A:C, 2, FALSE)</f>
        <v>500</v>
      </c>
    </row>
    <row r="1652" spans="1:11">
      <c r="A1652" s="77" t="s">
        <v>476</v>
      </c>
      <c r="B1652" s="77" t="s">
        <v>476</v>
      </c>
      <c r="C1652" s="78">
        <v>45455.5</v>
      </c>
      <c r="D1652" s="77">
        <v>500</v>
      </c>
      <c r="E1652" s="77" t="s">
        <v>560</v>
      </c>
      <c r="F1652" s="77" t="s">
        <v>564</v>
      </c>
      <c r="G1652" s="77" t="s">
        <v>561</v>
      </c>
      <c r="H1652" s="77" t="s">
        <v>4192</v>
      </c>
      <c r="I1652" s="77" t="s">
        <v>4193</v>
      </c>
      <c r="J1652" s="77" t="s">
        <v>369</v>
      </c>
      <c r="K1652" s="77">
        <f>VLOOKUP(A1652 &amp; " - " &amp; B1652, 'superadmin configuration'!A:C, 2, FALSE)</f>
        <v>500</v>
      </c>
    </row>
    <row r="1653" spans="1:11">
      <c r="A1653" s="77" t="s">
        <v>2255</v>
      </c>
      <c r="B1653" s="77" t="s">
        <v>4194</v>
      </c>
      <c r="C1653" s="78">
        <v>45455.479166666664</v>
      </c>
      <c r="D1653" s="77">
        <v>100</v>
      </c>
      <c r="E1653" s="77" t="s">
        <v>560</v>
      </c>
      <c r="F1653" s="77" t="s">
        <v>564</v>
      </c>
      <c r="G1653" s="77" t="s">
        <v>561</v>
      </c>
      <c r="H1653" s="77" t="s">
        <v>4195</v>
      </c>
      <c r="I1653" s="77" t="s">
        <v>4196</v>
      </c>
      <c r="J1653" s="77" t="s">
        <v>617</v>
      </c>
      <c r="K1653" s="77">
        <f>VLOOKUP(A1653 &amp; " - " &amp; B1653, 'superadmin configuration'!A:C, 2, FALSE)</f>
        <v>0</v>
      </c>
    </row>
    <row r="1654" spans="1:11">
      <c r="A1654" s="77" t="s">
        <v>559</v>
      </c>
      <c r="B1654" s="77" t="s">
        <v>278</v>
      </c>
      <c r="C1654" s="78">
        <v>45455.459027777775</v>
      </c>
      <c r="D1654" s="77">
        <v>100</v>
      </c>
      <c r="E1654" s="77" t="s">
        <v>560</v>
      </c>
      <c r="F1654" s="77" t="s">
        <v>564</v>
      </c>
      <c r="G1654" s="77" t="s">
        <v>561</v>
      </c>
      <c r="H1654" s="77" t="s">
        <v>4197</v>
      </c>
      <c r="I1654" s="77" t="s">
        <v>4198</v>
      </c>
      <c r="J1654" s="77" t="s">
        <v>617</v>
      </c>
      <c r="K1654" s="77">
        <f>VLOOKUP(A1654 &amp; " - " &amp; B1654, 'superadmin configuration'!A:C, 2, FALSE)</f>
        <v>500</v>
      </c>
    </row>
    <row r="1655" spans="1:11">
      <c r="A1655" s="77" t="s">
        <v>139</v>
      </c>
      <c r="B1655" s="77" t="s">
        <v>571</v>
      </c>
      <c r="C1655" s="78">
        <v>45455.4375</v>
      </c>
      <c r="D1655" s="77">
        <v>300</v>
      </c>
      <c r="E1655" s="77" t="s">
        <v>560</v>
      </c>
      <c r="F1655" s="77" t="s">
        <v>564</v>
      </c>
      <c r="G1655" s="77" t="s">
        <v>561</v>
      </c>
      <c r="H1655" s="77" t="s">
        <v>4199</v>
      </c>
      <c r="I1655" s="77" t="s">
        <v>4200</v>
      </c>
      <c r="J1655" s="77" t="s">
        <v>4201</v>
      </c>
      <c r="K1655" s="77">
        <f>VLOOKUP(A1655 &amp; " - " &amp; B1655, 'superadmin configuration'!A:C, 2, FALSE)</f>
        <v>500</v>
      </c>
    </row>
    <row r="1656" spans="1:11">
      <c r="A1656" s="77" t="s">
        <v>596</v>
      </c>
      <c r="B1656" s="77" t="s">
        <v>128</v>
      </c>
      <c r="C1656" s="78">
        <v>45454.895138888889</v>
      </c>
      <c r="D1656" s="77">
        <v>5000</v>
      </c>
      <c r="E1656" s="77" t="s">
        <v>560</v>
      </c>
      <c r="F1656" s="77" t="s">
        <v>361</v>
      </c>
      <c r="G1656" s="77" t="s">
        <v>561</v>
      </c>
      <c r="H1656" s="77" t="s">
        <v>4202</v>
      </c>
      <c r="I1656" s="77" t="s">
        <v>4203</v>
      </c>
      <c r="J1656" s="77" t="s">
        <v>4204</v>
      </c>
      <c r="K1656" s="77">
        <f>VLOOKUP(A1656 &amp; " - " &amp; B1656, 'superadmin configuration'!A:C, 2, FALSE)</f>
        <v>2000</v>
      </c>
    </row>
    <row r="1657" spans="1:11">
      <c r="A1657" s="77" t="s">
        <v>682</v>
      </c>
      <c r="B1657" s="77" t="s">
        <v>683</v>
      </c>
      <c r="C1657" s="78">
        <v>45454.890277777777</v>
      </c>
      <c r="D1657" s="77">
        <v>1000</v>
      </c>
      <c r="E1657" s="77" t="s">
        <v>560</v>
      </c>
      <c r="F1657" s="77" t="s">
        <v>564</v>
      </c>
      <c r="G1657" s="77" t="s">
        <v>561</v>
      </c>
      <c r="H1657" s="77" t="s">
        <v>4205</v>
      </c>
      <c r="I1657" s="77" t="s">
        <v>4206</v>
      </c>
      <c r="J1657" s="77" t="s">
        <v>369</v>
      </c>
      <c r="K1657" s="77">
        <f>VLOOKUP(A1657 &amp; " - " &amp; B1657, 'superadmin configuration'!A:C, 2, FALSE)</f>
        <v>1500</v>
      </c>
    </row>
    <row r="1658" spans="1:11">
      <c r="A1658" s="77" t="s">
        <v>567</v>
      </c>
      <c r="B1658" s="77" t="s">
        <v>568</v>
      </c>
      <c r="C1658" s="78">
        <v>45454.863888888889</v>
      </c>
      <c r="D1658" s="77">
        <v>1000</v>
      </c>
      <c r="E1658" s="77" t="s">
        <v>560</v>
      </c>
      <c r="F1658" s="77" t="s">
        <v>564</v>
      </c>
      <c r="G1658" s="77" t="s">
        <v>561</v>
      </c>
      <c r="H1658" s="77" t="s">
        <v>4207</v>
      </c>
      <c r="I1658" s="77" t="s">
        <v>4208</v>
      </c>
      <c r="J1658" s="77" t="s">
        <v>369</v>
      </c>
      <c r="K1658" s="77">
        <f>VLOOKUP(A1658 &amp; " - " &amp; B1658, 'superadmin configuration'!A:C, 2, FALSE)</f>
        <v>500</v>
      </c>
    </row>
    <row r="1659" spans="1:11">
      <c r="A1659" s="77" t="s">
        <v>476</v>
      </c>
      <c r="B1659" s="77" t="s">
        <v>476</v>
      </c>
      <c r="C1659" s="78">
        <v>45454.856249999997</v>
      </c>
      <c r="D1659" s="77">
        <v>500</v>
      </c>
      <c r="E1659" s="77" t="s">
        <v>560</v>
      </c>
      <c r="F1659" s="77" t="s">
        <v>564</v>
      </c>
      <c r="G1659" s="77" t="s">
        <v>561</v>
      </c>
      <c r="H1659" s="77" t="s">
        <v>4209</v>
      </c>
      <c r="I1659" s="77" t="s">
        <v>4210</v>
      </c>
      <c r="J1659" s="77" t="s">
        <v>369</v>
      </c>
      <c r="K1659" s="77">
        <f>VLOOKUP(A1659 &amp; " - " &amp; B1659, 'superadmin configuration'!A:C, 2, FALSE)</f>
        <v>500</v>
      </c>
    </row>
    <row r="1660" spans="1:11">
      <c r="A1660" s="77" t="s">
        <v>476</v>
      </c>
      <c r="B1660" s="77" t="s">
        <v>476</v>
      </c>
      <c r="C1660" s="78">
        <v>45454.849305555559</v>
      </c>
      <c r="D1660" s="77">
        <v>500</v>
      </c>
      <c r="E1660" s="77" t="s">
        <v>560</v>
      </c>
      <c r="F1660" s="77" t="s">
        <v>564</v>
      </c>
      <c r="G1660" s="77" t="s">
        <v>561</v>
      </c>
      <c r="H1660" s="77" t="s">
        <v>4211</v>
      </c>
      <c r="I1660" s="77" t="s">
        <v>4212</v>
      </c>
      <c r="J1660" s="77" t="s">
        <v>369</v>
      </c>
      <c r="K1660" s="77">
        <f>VLOOKUP(A1660 &amp; " - " &amp; B1660, 'superadmin configuration'!A:C, 2, FALSE)</f>
        <v>500</v>
      </c>
    </row>
    <row r="1661" spans="1:11">
      <c r="A1661" s="77" t="s">
        <v>1335</v>
      </c>
      <c r="B1661" s="77" t="s">
        <v>115</v>
      </c>
      <c r="C1661" s="78">
        <v>45454.768055555556</v>
      </c>
      <c r="D1661" s="77">
        <v>1000</v>
      </c>
      <c r="E1661" s="77" t="s">
        <v>560</v>
      </c>
      <c r="F1661" s="77" t="s">
        <v>564</v>
      </c>
      <c r="G1661" s="77" t="s">
        <v>561</v>
      </c>
      <c r="H1661" s="77" t="s">
        <v>4213</v>
      </c>
      <c r="I1661" s="77" t="s">
        <v>4214</v>
      </c>
      <c r="J1661" s="77" t="s">
        <v>369</v>
      </c>
      <c r="K1661" s="77">
        <f>VLOOKUP(A1661 &amp; " - " &amp; B1661, 'superadmin configuration'!A:C, 2, FALSE)</f>
        <v>500</v>
      </c>
    </row>
    <row r="1662" spans="1:11">
      <c r="A1662" s="77" t="s">
        <v>4215</v>
      </c>
      <c r="B1662" s="77" t="s">
        <v>4216</v>
      </c>
      <c r="C1662" s="78">
        <v>45454.761111111111</v>
      </c>
      <c r="D1662" s="77">
        <v>100</v>
      </c>
      <c r="E1662" s="77" t="s">
        <v>560</v>
      </c>
      <c r="F1662" s="77" t="s">
        <v>564</v>
      </c>
      <c r="G1662" s="77" t="s">
        <v>561</v>
      </c>
      <c r="H1662" s="77" t="s">
        <v>4217</v>
      </c>
      <c r="I1662" s="77" t="s">
        <v>4218</v>
      </c>
      <c r="J1662" s="77" t="s">
        <v>617</v>
      </c>
      <c r="K1662" s="77">
        <f>VLOOKUP(A1662 &amp; " - " &amp; B1662, 'superadmin configuration'!A:C, 2, FALSE)</f>
        <v>0</v>
      </c>
    </row>
    <row r="1663" spans="1:11">
      <c r="A1663" s="77" t="s">
        <v>515</v>
      </c>
      <c r="B1663" s="77" t="s">
        <v>516</v>
      </c>
      <c r="C1663" s="78">
        <v>45454.736111111109</v>
      </c>
      <c r="D1663" s="77">
        <v>1000</v>
      </c>
      <c r="E1663" s="77" t="s">
        <v>560</v>
      </c>
      <c r="F1663" s="77" t="s">
        <v>564</v>
      </c>
      <c r="G1663" s="77" t="s">
        <v>561</v>
      </c>
      <c r="H1663" s="77" t="s">
        <v>4219</v>
      </c>
      <c r="I1663" s="77" t="s">
        <v>4220</v>
      </c>
      <c r="J1663" s="77" t="s">
        <v>369</v>
      </c>
      <c r="K1663" s="77">
        <f>VLOOKUP(A1663 &amp; " - " &amp; B1663, 'superadmin configuration'!A:C, 2, FALSE)</f>
        <v>1000</v>
      </c>
    </row>
    <row r="1664" spans="1:11">
      <c r="A1664" s="77" t="s">
        <v>4215</v>
      </c>
      <c r="B1664" s="77" t="s">
        <v>4221</v>
      </c>
      <c r="C1664" s="78">
        <v>45454.727083333331</v>
      </c>
      <c r="D1664" s="77">
        <v>100</v>
      </c>
      <c r="E1664" s="77" t="s">
        <v>560</v>
      </c>
      <c r="F1664" s="77" t="s">
        <v>564</v>
      </c>
      <c r="G1664" s="77" t="s">
        <v>561</v>
      </c>
      <c r="H1664" s="77" t="s">
        <v>4222</v>
      </c>
      <c r="I1664" s="77" t="s">
        <v>4223</v>
      </c>
      <c r="J1664" s="77" t="s">
        <v>617</v>
      </c>
      <c r="K1664" s="77">
        <f>VLOOKUP(A1664 &amp; " - " &amp; B1664, 'superadmin configuration'!A:C, 2, FALSE)</f>
        <v>0</v>
      </c>
    </row>
    <row r="1665" spans="1:11">
      <c r="A1665" s="77" t="s">
        <v>4215</v>
      </c>
      <c r="B1665" s="77" t="s">
        <v>4224</v>
      </c>
      <c r="C1665" s="78">
        <v>45454.707638888889</v>
      </c>
      <c r="D1665" s="77">
        <v>100</v>
      </c>
      <c r="E1665" s="77" t="s">
        <v>560</v>
      </c>
      <c r="F1665" s="77" t="s">
        <v>564</v>
      </c>
      <c r="G1665" s="77" t="s">
        <v>561</v>
      </c>
      <c r="H1665" s="77" t="s">
        <v>4225</v>
      </c>
      <c r="I1665" s="77" t="s">
        <v>4226</v>
      </c>
      <c r="J1665" s="77" t="s">
        <v>617</v>
      </c>
      <c r="K1665" s="77">
        <f>VLOOKUP(A1665 &amp; " - " &amp; B1665, 'superadmin configuration'!A:C, 2, FALSE)</f>
        <v>0</v>
      </c>
    </row>
    <row r="1666" spans="1:11">
      <c r="A1666" s="77" t="s">
        <v>567</v>
      </c>
      <c r="B1666" s="77" t="s">
        <v>568</v>
      </c>
      <c r="C1666" s="78">
        <v>45454.675000000003</v>
      </c>
      <c r="D1666" s="77">
        <v>500</v>
      </c>
      <c r="E1666" s="77" t="s">
        <v>560</v>
      </c>
      <c r="F1666" s="77" t="s">
        <v>564</v>
      </c>
      <c r="G1666" s="77" t="s">
        <v>561</v>
      </c>
      <c r="H1666" s="77" t="s">
        <v>4227</v>
      </c>
      <c r="I1666" s="77" t="s">
        <v>4228</v>
      </c>
      <c r="J1666" s="77" t="s">
        <v>369</v>
      </c>
      <c r="K1666" s="77">
        <f>VLOOKUP(A1666 &amp; " - " &amp; B1666, 'superadmin configuration'!A:C, 2, FALSE)</f>
        <v>500</v>
      </c>
    </row>
    <row r="1667" spans="1:11">
      <c r="A1667" s="77" t="s">
        <v>567</v>
      </c>
      <c r="B1667" s="77" t="s">
        <v>568</v>
      </c>
      <c r="C1667" s="78">
        <v>45454.634027777778</v>
      </c>
      <c r="D1667" s="77">
        <v>1000</v>
      </c>
      <c r="E1667" s="77" t="s">
        <v>560</v>
      </c>
      <c r="F1667" s="77" t="s">
        <v>564</v>
      </c>
      <c r="G1667" s="77" t="s">
        <v>561</v>
      </c>
      <c r="H1667" s="77" t="s">
        <v>4229</v>
      </c>
      <c r="I1667" s="77" t="s">
        <v>4230</v>
      </c>
      <c r="J1667" s="77" t="s">
        <v>1978</v>
      </c>
      <c r="K1667" s="77">
        <f>VLOOKUP(A1667 &amp; " - " &amp; B1667, 'superadmin configuration'!A:C, 2, FALSE)</f>
        <v>500</v>
      </c>
    </row>
    <row r="1668" spans="1:11">
      <c r="A1668" s="77" t="s">
        <v>567</v>
      </c>
      <c r="B1668" s="77" t="s">
        <v>568</v>
      </c>
      <c r="C1668" s="78">
        <v>45454.581944444442</v>
      </c>
      <c r="D1668" s="77">
        <v>1000</v>
      </c>
      <c r="E1668" s="77" t="s">
        <v>560</v>
      </c>
      <c r="F1668" s="77" t="s">
        <v>564</v>
      </c>
      <c r="G1668" s="77" t="s">
        <v>561</v>
      </c>
      <c r="H1668" s="77" t="s">
        <v>4231</v>
      </c>
      <c r="I1668" s="77" t="s">
        <v>4232</v>
      </c>
      <c r="J1668" s="77" t="s">
        <v>369</v>
      </c>
      <c r="K1668" s="77">
        <f>VLOOKUP(A1668 &amp; " - " &amp; B1668, 'superadmin configuration'!A:C, 2, FALSE)</f>
        <v>500</v>
      </c>
    </row>
    <row r="1669" spans="1:11">
      <c r="A1669" s="77" t="s">
        <v>682</v>
      </c>
      <c r="B1669" s="77" t="s">
        <v>683</v>
      </c>
      <c r="C1669" s="78">
        <v>45454.522222222222</v>
      </c>
      <c r="D1669" s="77">
        <v>1000</v>
      </c>
      <c r="E1669" s="77" t="s">
        <v>560</v>
      </c>
      <c r="F1669" s="77" t="s">
        <v>564</v>
      </c>
      <c r="G1669" s="77" t="s">
        <v>561</v>
      </c>
      <c r="H1669" s="77" t="s">
        <v>4233</v>
      </c>
      <c r="I1669" s="77" t="s">
        <v>4234</v>
      </c>
      <c r="J1669" s="77"/>
      <c r="K1669" s="77">
        <f>VLOOKUP(A1669 &amp; " - " &amp; B1669, 'superadmin configuration'!A:C, 2, FALSE)</f>
        <v>1500</v>
      </c>
    </row>
    <row r="1670" spans="1:11">
      <c r="A1670" s="77" t="s">
        <v>559</v>
      </c>
      <c r="B1670" s="77" t="s">
        <v>278</v>
      </c>
      <c r="C1670" s="78">
        <v>45460.601388888892</v>
      </c>
      <c r="D1670" s="77">
        <v>100</v>
      </c>
      <c r="E1670" s="77" t="s">
        <v>560</v>
      </c>
      <c r="F1670" s="77" t="s">
        <v>564</v>
      </c>
      <c r="G1670" s="77" t="s">
        <v>561</v>
      </c>
      <c r="H1670" s="77" t="s">
        <v>4235</v>
      </c>
      <c r="I1670" s="77" t="s">
        <v>4236</v>
      </c>
      <c r="J1670" s="77" t="s">
        <v>617</v>
      </c>
      <c r="K1670" s="77">
        <f>VLOOKUP(A1670 &amp; " - " &amp; B1670, 'superadmin configuration'!A:C, 2, FALSE)</f>
        <v>500</v>
      </c>
    </row>
    <row r="1671" spans="1:11">
      <c r="A1671" s="77" t="s">
        <v>515</v>
      </c>
      <c r="B1671" s="77" t="s">
        <v>516</v>
      </c>
      <c r="C1671" s="78">
        <v>45460.597916666666</v>
      </c>
      <c r="D1671" s="77">
        <v>500</v>
      </c>
      <c r="E1671" s="77" t="s">
        <v>560</v>
      </c>
      <c r="F1671" s="77" t="s">
        <v>564</v>
      </c>
      <c r="G1671" s="77" t="s">
        <v>614</v>
      </c>
      <c r="H1671" s="77" t="s">
        <v>4237</v>
      </c>
      <c r="I1671" s="77" t="s">
        <v>4238</v>
      </c>
      <c r="J1671" s="77" t="s">
        <v>369</v>
      </c>
      <c r="K1671" s="77">
        <f>VLOOKUP(A1671 &amp; " - " &amp; B1671, 'superadmin configuration'!A:C, 2, FALSE)</f>
        <v>1000</v>
      </c>
    </row>
    <row r="1672" spans="1:11">
      <c r="A1672" s="77" t="s">
        <v>1728</v>
      </c>
      <c r="B1672" s="77" t="s">
        <v>1728</v>
      </c>
      <c r="C1672" s="78">
        <v>45460.543055555558</v>
      </c>
      <c r="D1672" s="77">
        <v>500</v>
      </c>
      <c r="E1672" s="77" t="s">
        <v>560</v>
      </c>
      <c r="F1672" s="77" t="s">
        <v>361</v>
      </c>
      <c r="G1672" s="77" t="s">
        <v>614</v>
      </c>
      <c r="H1672" s="77" t="s">
        <v>4239</v>
      </c>
      <c r="I1672" s="77" t="s">
        <v>616</v>
      </c>
      <c r="J1672" s="77" t="s">
        <v>369</v>
      </c>
      <c r="K1672" s="77">
        <f>VLOOKUP(A1672 &amp; " - " &amp; B1672, 'superadmin configuration'!A:C, 2, FALSE)</f>
        <v>500</v>
      </c>
    </row>
    <row r="1673" spans="1:11">
      <c r="A1673" s="77" t="s">
        <v>476</v>
      </c>
      <c r="B1673" s="77" t="s">
        <v>476</v>
      </c>
      <c r="C1673" s="78">
        <v>45459.882638888892</v>
      </c>
      <c r="D1673" s="77">
        <v>1000</v>
      </c>
      <c r="E1673" s="77" t="s">
        <v>560</v>
      </c>
      <c r="F1673" s="77" t="s">
        <v>361</v>
      </c>
      <c r="G1673" s="77" t="s">
        <v>561</v>
      </c>
      <c r="H1673" s="77" t="s">
        <v>4240</v>
      </c>
      <c r="I1673" s="77" t="s">
        <v>4241</v>
      </c>
      <c r="J1673" s="77" t="s">
        <v>369</v>
      </c>
      <c r="K1673" s="77">
        <f>VLOOKUP(A1673 &amp; " - " &amp; B1673, 'superadmin configuration'!A:C, 2, FALSE)</f>
        <v>500</v>
      </c>
    </row>
    <row r="1674" spans="1:11">
      <c r="A1674" s="77" t="s">
        <v>476</v>
      </c>
      <c r="B1674" s="77" t="s">
        <v>476</v>
      </c>
      <c r="C1674" s="78">
        <v>45459.842361111114</v>
      </c>
      <c r="D1674" s="77">
        <v>1000</v>
      </c>
      <c r="E1674" s="77" t="s">
        <v>560</v>
      </c>
      <c r="F1674" s="77" t="s">
        <v>361</v>
      </c>
      <c r="G1674" s="77" t="s">
        <v>561</v>
      </c>
      <c r="H1674" s="77" t="s">
        <v>4242</v>
      </c>
      <c r="I1674" s="77" t="s">
        <v>4243</v>
      </c>
      <c r="J1674" s="77" t="s">
        <v>369</v>
      </c>
      <c r="K1674" s="77">
        <f>VLOOKUP(A1674 &amp; " - " &amp; B1674, 'superadmin configuration'!A:C, 2, FALSE)</f>
        <v>500</v>
      </c>
    </row>
    <row r="1675" spans="1:11">
      <c r="A1675" s="77" t="s">
        <v>596</v>
      </c>
      <c r="B1675" s="77" t="s">
        <v>128</v>
      </c>
      <c r="C1675" s="78">
        <v>45459.647916666669</v>
      </c>
      <c r="D1675" s="77">
        <v>3000</v>
      </c>
      <c r="E1675" s="77" t="s">
        <v>560</v>
      </c>
      <c r="F1675" s="77" t="s">
        <v>361</v>
      </c>
      <c r="G1675" s="77" t="s">
        <v>561</v>
      </c>
      <c r="H1675" s="77" t="s">
        <v>4244</v>
      </c>
      <c r="I1675" s="77" t="s">
        <v>4245</v>
      </c>
      <c r="J1675" s="77" t="s">
        <v>4246</v>
      </c>
      <c r="K1675" s="77">
        <f>VLOOKUP(A1675 &amp; " - " &amp; B1675, 'superadmin configuration'!A:C, 2, FALSE)</f>
        <v>2000</v>
      </c>
    </row>
    <row r="1676" spans="1:11">
      <c r="A1676" s="77" t="s">
        <v>515</v>
      </c>
      <c r="B1676" s="77" t="s">
        <v>516</v>
      </c>
      <c r="C1676" s="78">
        <v>45459.531944444447</v>
      </c>
      <c r="D1676" s="77">
        <v>1000</v>
      </c>
      <c r="E1676" s="77" t="s">
        <v>560</v>
      </c>
      <c r="F1676" s="77" t="s">
        <v>564</v>
      </c>
      <c r="G1676" s="77" t="s">
        <v>561</v>
      </c>
      <c r="H1676" s="77" t="s">
        <v>4247</v>
      </c>
      <c r="I1676" s="77" t="s">
        <v>4248</v>
      </c>
      <c r="J1676" s="77" t="s">
        <v>1675</v>
      </c>
      <c r="K1676" s="77">
        <f>VLOOKUP(A1676 &amp; " - " &amp; B1676, 'superadmin configuration'!A:C, 2, FALSE)</f>
        <v>1000</v>
      </c>
    </row>
    <row r="1677" spans="1:11">
      <c r="A1677" s="77" t="s">
        <v>461</v>
      </c>
      <c r="B1677" s="77" t="s">
        <v>461</v>
      </c>
      <c r="C1677" s="78">
        <v>45459.361805555556</v>
      </c>
      <c r="D1677" s="77">
        <v>500</v>
      </c>
      <c r="E1677" s="77" t="s">
        <v>560</v>
      </c>
      <c r="F1677" s="77" t="s">
        <v>564</v>
      </c>
      <c r="G1677" s="77" t="s">
        <v>561</v>
      </c>
      <c r="H1677" s="77" t="s">
        <v>4249</v>
      </c>
      <c r="I1677" s="77" t="s">
        <v>4250</v>
      </c>
      <c r="J1677" s="77" t="s">
        <v>369</v>
      </c>
      <c r="K1677" s="77">
        <f>VLOOKUP(A1677 &amp; " - " &amp; B1677, 'superadmin configuration'!A:C, 2, FALSE)</f>
        <v>500</v>
      </c>
    </row>
    <row r="1678" spans="1:11">
      <c r="A1678" s="77" t="s">
        <v>381</v>
      </c>
      <c r="B1678" s="77" t="s">
        <v>382</v>
      </c>
      <c r="C1678" s="78">
        <v>45458.982638888891</v>
      </c>
      <c r="D1678" s="77">
        <v>1000</v>
      </c>
      <c r="E1678" s="77" t="s">
        <v>560</v>
      </c>
      <c r="F1678" s="77" t="s">
        <v>564</v>
      </c>
      <c r="G1678" s="77" t="s">
        <v>561</v>
      </c>
      <c r="H1678" s="77" t="s">
        <v>4251</v>
      </c>
      <c r="I1678" s="77" t="s">
        <v>4252</v>
      </c>
      <c r="J1678" s="77" t="s">
        <v>369</v>
      </c>
      <c r="K1678" s="77">
        <f>VLOOKUP(A1678 &amp; " - " &amp; B1678, 'superadmin configuration'!A:C, 2, FALSE)</f>
        <v>1500</v>
      </c>
    </row>
    <row r="1679" spans="1:11">
      <c r="A1679" s="77" t="s">
        <v>1728</v>
      </c>
      <c r="B1679" s="77" t="s">
        <v>1728</v>
      </c>
      <c r="C1679" s="78">
        <v>45458.938194444447</v>
      </c>
      <c r="D1679" s="77">
        <v>500</v>
      </c>
      <c r="E1679" s="77" t="s">
        <v>560</v>
      </c>
      <c r="F1679" s="77" t="s">
        <v>564</v>
      </c>
      <c r="G1679" s="77" t="s">
        <v>561</v>
      </c>
      <c r="H1679" s="77" t="s">
        <v>4253</v>
      </c>
      <c r="I1679" s="77" t="s">
        <v>4254</v>
      </c>
      <c r="J1679" s="77" t="s">
        <v>369</v>
      </c>
      <c r="K1679" s="77">
        <f>VLOOKUP(A1679 &amp; " - " &amp; B1679, 'superadmin configuration'!A:C, 2, FALSE)</f>
        <v>500</v>
      </c>
    </row>
    <row r="1680" spans="1:11">
      <c r="A1680" s="77" t="s">
        <v>581</v>
      </c>
      <c r="B1680" s="77" t="s">
        <v>582</v>
      </c>
      <c r="C1680" s="78">
        <v>45458.828472222223</v>
      </c>
      <c r="D1680" s="77">
        <v>1000</v>
      </c>
      <c r="E1680" s="77" t="s">
        <v>560</v>
      </c>
      <c r="F1680" s="77" t="s">
        <v>564</v>
      </c>
      <c r="G1680" s="77" t="s">
        <v>561</v>
      </c>
      <c r="H1680" s="77" t="s">
        <v>4255</v>
      </c>
      <c r="I1680" s="77" t="s">
        <v>4256</v>
      </c>
      <c r="J1680" s="77" t="s">
        <v>369</v>
      </c>
      <c r="K1680" s="77">
        <f>VLOOKUP(A1680 &amp; " - " &amp; B1680, 'superadmin configuration'!A:C, 2, FALSE)</f>
        <v>850</v>
      </c>
    </row>
    <row r="1681" spans="1:11">
      <c r="A1681" s="77" t="s">
        <v>476</v>
      </c>
      <c r="B1681" s="77" t="s">
        <v>476</v>
      </c>
      <c r="C1681" s="78">
        <v>45458.826388888891</v>
      </c>
      <c r="D1681" s="77">
        <v>500</v>
      </c>
      <c r="E1681" s="77" t="s">
        <v>560</v>
      </c>
      <c r="F1681" s="77" t="s">
        <v>361</v>
      </c>
      <c r="G1681" s="77" t="s">
        <v>561</v>
      </c>
      <c r="H1681" s="77" t="s">
        <v>4257</v>
      </c>
      <c r="I1681" s="77" t="s">
        <v>4258</v>
      </c>
      <c r="J1681" s="77" t="s">
        <v>369</v>
      </c>
      <c r="K1681" s="77">
        <f>VLOOKUP(A1681 &amp; " - " &amp; B1681, 'superadmin configuration'!A:C, 2, FALSE)</f>
        <v>500</v>
      </c>
    </row>
    <row r="1682" spans="1:11">
      <c r="A1682" s="77" t="s">
        <v>559</v>
      </c>
      <c r="B1682" s="77" t="s">
        <v>278</v>
      </c>
      <c r="C1682" s="78">
        <v>45458.779166666667</v>
      </c>
      <c r="D1682" s="77">
        <v>100</v>
      </c>
      <c r="E1682" s="77" t="s">
        <v>560</v>
      </c>
      <c r="F1682" s="77" t="s">
        <v>564</v>
      </c>
      <c r="G1682" s="77" t="s">
        <v>561</v>
      </c>
      <c r="H1682" s="77" t="s">
        <v>4259</v>
      </c>
      <c r="I1682" s="77" t="s">
        <v>4260</v>
      </c>
      <c r="J1682" s="77" t="s">
        <v>617</v>
      </c>
      <c r="K1682" s="77">
        <f>VLOOKUP(A1682 &amp; " - " &amp; B1682, 'superadmin configuration'!A:C, 2, FALSE)</f>
        <v>500</v>
      </c>
    </row>
    <row r="1683" spans="1:11">
      <c r="A1683" s="77" t="s">
        <v>515</v>
      </c>
      <c r="B1683" s="77" t="s">
        <v>516</v>
      </c>
      <c r="C1683" s="78">
        <v>45458.773611111108</v>
      </c>
      <c r="D1683" s="77">
        <v>1000</v>
      </c>
      <c r="E1683" s="77" t="s">
        <v>560</v>
      </c>
      <c r="F1683" s="77" t="s">
        <v>564</v>
      </c>
      <c r="G1683" s="77" t="s">
        <v>614</v>
      </c>
      <c r="H1683" s="77" t="s">
        <v>4261</v>
      </c>
      <c r="I1683" s="77" t="s">
        <v>4262</v>
      </c>
      <c r="J1683" s="77" t="s">
        <v>4263</v>
      </c>
      <c r="K1683" s="77">
        <f>VLOOKUP(A1683 &amp; " - " &amp; B1683, 'superadmin configuration'!A:C, 2, FALSE)</f>
        <v>1000</v>
      </c>
    </row>
    <row r="1684" spans="1:11">
      <c r="A1684" s="77" t="s">
        <v>559</v>
      </c>
      <c r="B1684" s="77" t="s">
        <v>278</v>
      </c>
      <c r="C1684" s="78">
        <v>45458.676388888889</v>
      </c>
      <c r="D1684" s="77">
        <v>500</v>
      </c>
      <c r="E1684" s="77" t="s">
        <v>560</v>
      </c>
      <c r="F1684" s="77" t="s">
        <v>564</v>
      </c>
      <c r="G1684" s="77" t="s">
        <v>561</v>
      </c>
      <c r="H1684" s="77" t="s">
        <v>4264</v>
      </c>
      <c r="I1684" s="77" t="s">
        <v>4265</v>
      </c>
      <c r="J1684" s="77" t="s">
        <v>369</v>
      </c>
      <c r="K1684" s="77">
        <f>VLOOKUP(A1684 &amp; " - " &amp; B1684, 'superadmin configuration'!A:C, 2, FALSE)</f>
        <v>500</v>
      </c>
    </row>
    <row r="1685" spans="1:11">
      <c r="A1685" s="77" t="s">
        <v>139</v>
      </c>
      <c r="B1685" s="77" t="s">
        <v>571</v>
      </c>
      <c r="C1685" s="78">
        <v>45458.634722222225</v>
      </c>
      <c r="D1685" s="77">
        <v>300</v>
      </c>
      <c r="E1685" s="77" t="s">
        <v>560</v>
      </c>
      <c r="F1685" s="77" t="s">
        <v>564</v>
      </c>
      <c r="G1685" s="77" t="s">
        <v>561</v>
      </c>
      <c r="H1685" s="77" t="s">
        <v>4266</v>
      </c>
      <c r="I1685" s="77" t="s">
        <v>4267</v>
      </c>
      <c r="J1685" s="77" t="s">
        <v>369</v>
      </c>
      <c r="K1685" s="77">
        <f>VLOOKUP(A1685 &amp; " - " &amp; B1685, 'superadmin configuration'!A:C, 2, FALSE)</f>
        <v>500</v>
      </c>
    </row>
    <row r="1686" spans="1:11">
      <c r="A1686" s="77" t="s">
        <v>710</v>
      </c>
      <c r="B1686" s="77" t="s">
        <v>710</v>
      </c>
      <c r="C1686" s="78">
        <v>45458.585416666669</v>
      </c>
      <c r="D1686" s="77">
        <v>3000</v>
      </c>
      <c r="E1686" s="77" t="s">
        <v>560</v>
      </c>
      <c r="F1686" s="77" t="s">
        <v>564</v>
      </c>
      <c r="G1686" s="77" t="s">
        <v>561</v>
      </c>
      <c r="H1686" s="77" t="s">
        <v>4268</v>
      </c>
      <c r="I1686" s="77" t="s">
        <v>4269</v>
      </c>
      <c r="J1686" s="77" t="s">
        <v>369</v>
      </c>
      <c r="K1686" s="77">
        <f>VLOOKUP(A1686 &amp; " - " &amp; B1686, 'superadmin configuration'!A:C, 2, FALSE)</f>
        <v>2000</v>
      </c>
    </row>
    <row r="1687" spans="1:11">
      <c r="A1687" s="77" t="s">
        <v>515</v>
      </c>
      <c r="B1687" s="77" t="s">
        <v>516</v>
      </c>
      <c r="C1687" s="78">
        <v>45458.463888888888</v>
      </c>
      <c r="D1687" s="77">
        <v>1000</v>
      </c>
      <c r="E1687" s="77" t="s">
        <v>560</v>
      </c>
      <c r="F1687" s="77" t="s">
        <v>564</v>
      </c>
      <c r="G1687" s="77" t="s">
        <v>561</v>
      </c>
      <c r="H1687" s="77" t="s">
        <v>4270</v>
      </c>
      <c r="I1687" s="77" t="s">
        <v>4271</v>
      </c>
      <c r="J1687" s="77">
        <v>500</v>
      </c>
      <c r="K1687" s="77">
        <f>VLOOKUP(A1687 &amp; " - " &amp; B1687, 'superadmin configuration'!A:C, 2, FALSE)</f>
        <v>1000</v>
      </c>
    </row>
    <row r="1688" spans="1:11">
      <c r="A1688" s="77" t="s">
        <v>4272</v>
      </c>
      <c r="B1688" s="77" t="s">
        <v>4273</v>
      </c>
      <c r="C1688" s="78">
        <v>45458.443749999999</v>
      </c>
      <c r="D1688" s="77">
        <v>100</v>
      </c>
      <c r="E1688" s="77" t="s">
        <v>560</v>
      </c>
      <c r="F1688" s="77" t="s">
        <v>564</v>
      </c>
      <c r="G1688" s="77" t="s">
        <v>561</v>
      </c>
      <c r="H1688" s="77" t="s">
        <v>4274</v>
      </c>
      <c r="I1688" s="77" t="s">
        <v>4275</v>
      </c>
      <c r="J1688" s="77" t="s">
        <v>617</v>
      </c>
      <c r="K1688" s="77">
        <f>VLOOKUP(A1688 &amp; " - " &amp; B1688, 'superadmin configuration'!A:C, 2, FALSE)</f>
        <v>0</v>
      </c>
    </row>
    <row r="1689" spans="1:11">
      <c r="A1689" s="77" t="s">
        <v>461</v>
      </c>
      <c r="B1689" s="77" t="s">
        <v>461</v>
      </c>
      <c r="C1689" s="78">
        <v>45458.368055555555</v>
      </c>
      <c r="D1689" s="77">
        <v>500</v>
      </c>
      <c r="E1689" s="77" t="s">
        <v>560</v>
      </c>
      <c r="F1689" s="77" t="s">
        <v>564</v>
      </c>
      <c r="G1689" s="77" t="s">
        <v>561</v>
      </c>
      <c r="H1689" s="77" t="s">
        <v>4276</v>
      </c>
      <c r="I1689" s="77" t="s">
        <v>4277</v>
      </c>
      <c r="J1689" s="77" t="s">
        <v>369</v>
      </c>
      <c r="K1689" s="77">
        <f>VLOOKUP(A1689 &amp; " - " &amp; B1689, 'superadmin configuration'!A:C, 2, FALSE)</f>
        <v>500</v>
      </c>
    </row>
    <row r="1690" spans="1:11">
      <c r="A1690" s="77" t="s">
        <v>596</v>
      </c>
      <c r="B1690" s="77" t="s">
        <v>128</v>
      </c>
      <c r="C1690" s="78">
        <v>45457.94027777778</v>
      </c>
      <c r="D1690" s="77">
        <v>3000</v>
      </c>
      <c r="E1690" s="77" t="s">
        <v>560</v>
      </c>
      <c r="F1690" s="77" t="s">
        <v>361</v>
      </c>
      <c r="G1690" s="77" t="s">
        <v>561</v>
      </c>
      <c r="H1690" s="77" t="s">
        <v>4278</v>
      </c>
      <c r="I1690" s="77" t="s">
        <v>4279</v>
      </c>
      <c r="J1690" s="77" t="s">
        <v>369</v>
      </c>
      <c r="K1690" s="77">
        <f>VLOOKUP(A1690 &amp; " - " &amp; B1690, 'superadmin configuration'!A:C, 2, FALSE)</f>
        <v>2000</v>
      </c>
    </row>
    <row r="1691" spans="1:11">
      <c r="A1691" s="77" t="s">
        <v>476</v>
      </c>
      <c r="B1691" s="77" t="s">
        <v>476</v>
      </c>
      <c r="C1691" s="78">
        <v>45457.786111111112</v>
      </c>
      <c r="D1691" s="77">
        <v>2000</v>
      </c>
      <c r="E1691" s="77" t="s">
        <v>560</v>
      </c>
      <c r="F1691" s="77" t="s">
        <v>564</v>
      </c>
      <c r="G1691" s="77" t="s">
        <v>561</v>
      </c>
      <c r="H1691" s="77" t="s">
        <v>4280</v>
      </c>
      <c r="I1691" s="77" t="s">
        <v>4281</v>
      </c>
      <c r="J1691" s="77" t="s">
        <v>369</v>
      </c>
      <c r="K1691" s="77">
        <f>VLOOKUP(A1691 &amp; " - " &amp; B1691, 'superadmin configuration'!A:C, 2, FALSE)</f>
        <v>500</v>
      </c>
    </row>
    <row r="1692" spans="1:11">
      <c r="A1692" s="77" t="s">
        <v>4282</v>
      </c>
      <c r="B1692" s="77" t="s">
        <v>184</v>
      </c>
      <c r="C1692" s="78">
        <v>45457.71597222222</v>
      </c>
      <c r="D1692" s="77">
        <v>100</v>
      </c>
      <c r="E1692" s="77" t="s">
        <v>560</v>
      </c>
      <c r="F1692" s="77" t="s">
        <v>564</v>
      </c>
      <c r="G1692" s="77" t="s">
        <v>561</v>
      </c>
      <c r="H1692" s="77" t="s">
        <v>4283</v>
      </c>
      <c r="I1692" s="77" t="s">
        <v>4284</v>
      </c>
      <c r="J1692" s="77" t="s">
        <v>617</v>
      </c>
      <c r="K1692" s="77">
        <f>VLOOKUP(A1692 &amp; " - " &amp; B1692, 'superadmin configuration'!A:C, 2, FALSE)</f>
        <v>0</v>
      </c>
    </row>
    <row r="1693" spans="1:11">
      <c r="A1693" s="77" t="s">
        <v>4282</v>
      </c>
      <c r="B1693" s="77" t="s">
        <v>237</v>
      </c>
      <c r="C1693" s="78">
        <v>45457.71597222222</v>
      </c>
      <c r="D1693" s="77">
        <v>100</v>
      </c>
      <c r="E1693" s="77" t="s">
        <v>560</v>
      </c>
      <c r="F1693" s="77" t="s">
        <v>564</v>
      </c>
      <c r="G1693" s="77" t="s">
        <v>561</v>
      </c>
      <c r="H1693" s="77" t="s">
        <v>4285</v>
      </c>
      <c r="I1693" s="77" t="s">
        <v>4286</v>
      </c>
      <c r="J1693" s="77" t="s">
        <v>617</v>
      </c>
      <c r="K1693" s="77">
        <f>VLOOKUP(A1693 &amp; " - " &amp; B1693, 'superadmin configuration'!A:C, 2, FALSE)</f>
        <v>0</v>
      </c>
    </row>
    <row r="1694" spans="1:11">
      <c r="A1694" s="77" t="s">
        <v>4282</v>
      </c>
      <c r="B1694" s="77" t="s">
        <v>4287</v>
      </c>
      <c r="C1694" s="78">
        <v>45457.715277777781</v>
      </c>
      <c r="D1694" s="77">
        <v>100</v>
      </c>
      <c r="E1694" s="77" t="s">
        <v>560</v>
      </c>
      <c r="F1694" s="77" t="s">
        <v>564</v>
      </c>
      <c r="G1694" s="77" t="s">
        <v>561</v>
      </c>
      <c r="H1694" s="77" t="s">
        <v>4288</v>
      </c>
      <c r="I1694" s="77" t="s">
        <v>4289</v>
      </c>
      <c r="J1694" s="77" t="s">
        <v>617</v>
      </c>
      <c r="K1694" s="77">
        <f>VLOOKUP(A1694 &amp; " - " &amp; B1694, 'superadmin configuration'!A:C, 2, FALSE)</f>
        <v>500</v>
      </c>
    </row>
    <row r="1695" spans="1:11">
      <c r="A1695" s="77" t="s">
        <v>4282</v>
      </c>
      <c r="B1695" s="77" t="s">
        <v>4290</v>
      </c>
      <c r="C1695" s="78">
        <v>45457.714583333334</v>
      </c>
      <c r="D1695" s="77">
        <v>100</v>
      </c>
      <c r="E1695" s="77" t="s">
        <v>560</v>
      </c>
      <c r="F1695" s="77" t="s">
        <v>564</v>
      </c>
      <c r="G1695" s="77" t="s">
        <v>561</v>
      </c>
      <c r="H1695" s="77" t="s">
        <v>4291</v>
      </c>
      <c r="I1695" s="77" t="s">
        <v>4292</v>
      </c>
      <c r="J1695" s="77" t="s">
        <v>617</v>
      </c>
      <c r="K1695" s="77">
        <f>VLOOKUP(A1695 &amp; " - " &amp; B1695, 'superadmin configuration'!A:C, 2, FALSE)</f>
        <v>0</v>
      </c>
    </row>
    <row r="1696" spans="1:11">
      <c r="A1696" s="77" t="s">
        <v>4282</v>
      </c>
      <c r="B1696" s="77" t="s">
        <v>4293</v>
      </c>
      <c r="C1696" s="78">
        <v>45457.711111111108</v>
      </c>
      <c r="D1696" s="77">
        <v>100</v>
      </c>
      <c r="E1696" s="77" t="s">
        <v>560</v>
      </c>
      <c r="F1696" s="77" t="s">
        <v>564</v>
      </c>
      <c r="G1696" s="77" t="s">
        <v>561</v>
      </c>
      <c r="H1696" s="77" t="s">
        <v>4294</v>
      </c>
      <c r="I1696" s="77" t="s">
        <v>4295</v>
      </c>
      <c r="J1696" s="77" t="s">
        <v>617</v>
      </c>
      <c r="K1696" s="77">
        <f>VLOOKUP(A1696 &amp; " - " &amp; B1696, 'superadmin configuration'!A:C, 2, FALSE)</f>
        <v>0</v>
      </c>
    </row>
    <row r="1697" spans="1:11">
      <c r="A1697" s="77" t="s">
        <v>4296</v>
      </c>
      <c r="B1697" s="77" t="s">
        <v>826</v>
      </c>
      <c r="C1697" s="78">
        <v>45457.693749999999</v>
      </c>
      <c r="D1697" s="77">
        <v>100</v>
      </c>
      <c r="E1697" s="77" t="s">
        <v>560</v>
      </c>
      <c r="F1697" s="77" t="s">
        <v>564</v>
      </c>
      <c r="G1697" s="77" t="s">
        <v>561</v>
      </c>
      <c r="H1697" s="77" t="s">
        <v>4297</v>
      </c>
      <c r="I1697" s="77" t="s">
        <v>4298</v>
      </c>
      <c r="J1697" s="77" t="s">
        <v>617</v>
      </c>
      <c r="K1697" s="77">
        <f>VLOOKUP(A1697 &amp; " - " &amp; B1697, 'superadmin configuration'!A:C, 2, FALSE)</f>
        <v>0</v>
      </c>
    </row>
    <row r="1698" spans="1:11">
      <c r="A1698" s="77" t="s">
        <v>4296</v>
      </c>
      <c r="B1698" s="77" t="s">
        <v>4299</v>
      </c>
      <c r="C1698" s="78">
        <v>45457.693055555559</v>
      </c>
      <c r="D1698" s="77">
        <v>100</v>
      </c>
      <c r="E1698" s="77" t="s">
        <v>560</v>
      </c>
      <c r="F1698" s="77" t="s">
        <v>564</v>
      </c>
      <c r="G1698" s="77" t="s">
        <v>561</v>
      </c>
      <c r="H1698" s="77" t="s">
        <v>4300</v>
      </c>
      <c r="I1698" s="77" t="s">
        <v>4301</v>
      </c>
      <c r="J1698" s="77" t="s">
        <v>617</v>
      </c>
      <c r="K1698" s="77">
        <f>VLOOKUP(A1698 &amp; " - " &amp; B1698, 'superadmin configuration'!A:C, 2, FALSE)</f>
        <v>0</v>
      </c>
    </row>
    <row r="1699" spans="1:11">
      <c r="A1699" s="77" t="s">
        <v>476</v>
      </c>
      <c r="B1699" s="77" t="s">
        <v>476</v>
      </c>
      <c r="C1699" s="78">
        <v>45457.659722222219</v>
      </c>
      <c r="D1699" s="77">
        <v>500</v>
      </c>
      <c r="E1699" s="77" t="s">
        <v>560</v>
      </c>
      <c r="F1699" s="77" t="s">
        <v>361</v>
      </c>
      <c r="G1699" s="77" t="s">
        <v>561</v>
      </c>
      <c r="H1699" s="77" t="s">
        <v>4302</v>
      </c>
      <c r="I1699" s="77" t="s">
        <v>4303</v>
      </c>
      <c r="J1699" s="77" t="s">
        <v>369</v>
      </c>
      <c r="K1699" s="77">
        <f>VLOOKUP(A1699 &amp; " - " &amp; B1699, 'superadmin configuration'!A:C, 2, FALSE)</f>
        <v>500</v>
      </c>
    </row>
    <row r="1700" spans="1:11">
      <c r="A1700" s="77" t="s">
        <v>476</v>
      </c>
      <c r="B1700" s="77" t="s">
        <v>476</v>
      </c>
      <c r="C1700" s="78">
        <v>45457.63958333333</v>
      </c>
      <c r="D1700" s="77">
        <v>700</v>
      </c>
      <c r="E1700" s="77" t="s">
        <v>560</v>
      </c>
      <c r="F1700" s="77" t="s">
        <v>564</v>
      </c>
      <c r="G1700" s="77" t="s">
        <v>561</v>
      </c>
      <c r="H1700" s="77" t="s">
        <v>4304</v>
      </c>
      <c r="I1700" s="77" t="s">
        <v>4305</v>
      </c>
      <c r="J1700" s="77" t="s">
        <v>369</v>
      </c>
      <c r="K1700" s="77">
        <f>VLOOKUP(A1700 &amp; " - " &amp; B1700, 'superadmin configuration'!A:C, 2, FALSE)</f>
        <v>500</v>
      </c>
    </row>
    <row r="1701" spans="1:11">
      <c r="A1701" s="77" t="s">
        <v>476</v>
      </c>
      <c r="B1701" s="77" t="s">
        <v>476</v>
      </c>
      <c r="C1701" s="78">
        <v>45457.617361111108</v>
      </c>
      <c r="D1701" s="77">
        <v>2000</v>
      </c>
      <c r="E1701" s="77" t="s">
        <v>560</v>
      </c>
      <c r="F1701" s="77" t="s">
        <v>564</v>
      </c>
      <c r="G1701" s="77" t="s">
        <v>561</v>
      </c>
      <c r="H1701" s="77" t="s">
        <v>4306</v>
      </c>
      <c r="I1701" s="77" t="s">
        <v>4307</v>
      </c>
      <c r="J1701" s="77" t="s">
        <v>4308</v>
      </c>
      <c r="K1701" s="77">
        <f>VLOOKUP(A1701 &amp; " - " &amp; B1701, 'superadmin configuration'!A:C, 2, FALSE)</f>
        <v>500</v>
      </c>
    </row>
    <row r="1702" spans="1:11">
      <c r="A1702" s="77" t="s">
        <v>515</v>
      </c>
      <c r="B1702" s="77" t="s">
        <v>516</v>
      </c>
      <c r="C1702" s="78">
        <v>45457.580555555556</v>
      </c>
      <c r="D1702" s="77">
        <v>1000</v>
      </c>
      <c r="E1702" s="77" t="s">
        <v>560</v>
      </c>
      <c r="F1702" s="77" t="s">
        <v>361</v>
      </c>
      <c r="G1702" s="77" t="s">
        <v>561</v>
      </c>
      <c r="H1702" s="77" t="s">
        <v>4309</v>
      </c>
      <c r="I1702" s="77" t="s">
        <v>4310</v>
      </c>
      <c r="J1702" s="77" t="s">
        <v>369</v>
      </c>
      <c r="K1702" s="77">
        <f>VLOOKUP(A1702 &amp; " - " &amp; B1702, 'superadmin configuration'!A:C, 2, FALSE)</f>
        <v>1000</v>
      </c>
    </row>
    <row r="1703" spans="1:11">
      <c r="A1703" s="77" t="s">
        <v>1335</v>
      </c>
      <c r="B1703" s="77" t="s">
        <v>115</v>
      </c>
      <c r="C1703" s="78">
        <v>45457.548611111109</v>
      </c>
      <c r="D1703" s="77">
        <v>500</v>
      </c>
      <c r="E1703" s="77" t="s">
        <v>560</v>
      </c>
      <c r="F1703" s="77" t="s">
        <v>564</v>
      </c>
      <c r="G1703" s="77" t="s">
        <v>561</v>
      </c>
      <c r="H1703" s="77" t="s">
        <v>4311</v>
      </c>
      <c r="I1703" s="77" t="s">
        <v>4312</v>
      </c>
      <c r="J1703" s="77" t="s">
        <v>369</v>
      </c>
      <c r="K1703" s="77">
        <f>VLOOKUP(A1703 &amp; " - " &amp; B1703, 'superadmin configuration'!A:C, 2, FALSE)</f>
        <v>500</v>
      </c>
    </row>
    <row r="1704" spans="1:11">
      <c r="A1704" s="77" t="s">
        <v>476</v>
      </c>
      <c r="B1704" s="77" t="s">
        <v>476</v>
      </c>
      <c r="C1704" s="78">
        <v>45457.433333333334</v>
      </c>
      <c r="D1704" s="77">
        <v>1000</v>
      </c>
      <c r="E1704" s="77" t="s">
        <v>560</v>
      </c>
      <c r="F1704" s="77" t="s">
        <v>564</v>
      </c>
      <c r="G1704" s="77" t="s">
        <v>561</v>
      </c>
      <c r="H1704" s="77" t="s">
        <v>4313</v>
      </c>
      <c r="I1704" s="77" t="s">
        <v>4314</v>
      </c>
      <c r="J1704" s="77" t="s">
        <v>1038</v>
      </c>
      <c r="K1704" s="77">
        <f>VLOOKUP(A1704 &amp; " - " &amp; B1704, 'superadmin configuration'!A:C, 2, FALSE)</f>
        <v>500</v>
      </c>
    </row>
    <row r="1705" spans="1:11">
      <c r="A1705" s="77" t="s">
        <v>476</v>
      </c>
      <c r="B1705" s="77" t="s">
        <v>476</v>
      </c>
      <c r="C1705" s="78">
        <v>45456.95416666667</v>
      </c>
      <c r="D1705" s="77">
        <v>1000</v>
      </c>
      <c r="E1705" s="77" t="s">
        <v>560</v>
      </c>
      <c r="F1705" s="77" t="s">
        <v>361</v>
      </c>
      <c r="G1705" s="77" t="s">
        <v>561</v>
      </c>
      <c r="H1705" s="77" t="s">
        <v>4315</v>
      </c>
      <c r="I1705" s="77" t="s">
        <v>4316</v>
      </c>
      <c r="J1705" s="77" t="s">
        <v>369</v>
      </c>
      <c r="K1705" s="77">
        <f>VLOOKUP(A1705 &amp; " - " &amp; B1705, 'superadmin configuration'!A:C, 2, FALSE)</f>
        <v>500</v>
      </c>
    </row>
    <row r="1706" spans="1:11">
      <c r="A1706" s="77" t="s">
        <v>4046</v>
      </c>
      <c r="B1706" s="77" t="s">
        <v>4046</v>
      </c>
      <c r="C1706" s="78">
        <v>45456.888194444444</v>
      </c>
      <c r="D1706" s="77">
        <v>500</v>
      </c>
      <c r="E1706" s="77" t="s">
        <v>560</v>
      </c>
      <c r="F1706" s="77" t="s">
        <v>361</v>
      </c>
      <c r="G1706" s="77" t="s">
        <v>561</v>
      </c>
      <c r="H1706" s="77" t="s">
        <v>4317</v>
      </c>
      <c r="I1706" s="77" t="s">
        <v>4318</v>
      </c>
      <c r="J1706" s="77" t="s">
        <v>369</v>
      </c>
      <c r="K1706" s="77">
        <f>VLOOKUP(A1706 &amp; " - " &amp; B1706, 'superadmin configuration'!A:C, 2, FALSE)</f>
        <v>500</v>
      </c>
    </row>
    <row r="1707" spans="1:11">
      <c r="A1707" s="77" t="s">
        <v>710</v>
      </c>
      <c r="B1707" s="77" t="s">
        <v>710</v>
      </c>
      <c r="C1707" s="78">
        <v>45456.859722222223</v>
      </c>
      <c r="D1707" s="77">
        <v>2000</v>
      </c>
      <c r="E1707" s="77" t="s">
        <v>560</v>
      </c>
      <c r="F1707" s="77" t="s">
        <v>564</v>
      </c>
      <c r="G1707" s="77" t="s">
        <v>561</v>
      </c>
      <c r="H1707" s="77" t="s">
        <v>4319</v>
      </c>
      <c r="I1707" s="77" t="s">
        <v>4320</v>
      </c>
      <c r="J1707" s="77" t="s">
        <v>369</v>
      </c>
      <c r="K1707" s="77">
        <f>VLOOKUP(A1707 &amp; " - " &amp; B1707, 'superadmin configuration'!A:C, 2, FALSE)</f>
        <v>2000</v>
      </c>
    </row>
    <row r="1708" spans="1:11">
      <c r="A1708" s="77" t="s">
        <v>139</v>
      </c>
      <c r="B1708" s="77" t="s">
        <v>571</v>
      </c>
      <c r="C1708" s="78">
        <v>45456.679861111108</v>
      </c>
      <c r="D1708" s="77">
        <v>500</v>
      </c>
      <c r="E1708" s="77" t="s">
        <v>560</v>
      </c>
      <c r="F1708" s="77" t="s">
        <v>564</v>
      </c>
      <c r="G1708" s="77" t="s">
        <v>561</v>
      </c>
      <c r="H1708" s="77" t="s">
        <v>4321</v>
      </c>
      <c r="I1708" s="77" t="s">
        <v>4322</v>
      </c>
      <c r="J1708" s="77" t="s">
        <v>369</v>
      </c>
      <c r="K1708" s="77">
        <f>VLOOKUP(A1708 &amp; " - " &amp; B1708, 'superadmin configuration'!A:C, 2, FALSE)</f>
        <v>500</v>
      </c>
    </row>
    <row r="1709" spans="1:11">
      <c r="A1709" s="77" t="s">
        <v>559</v>
      </c>
      <c r="B1709" s="77" t="s">
        <v>278</v>
      </c>
      <c r="C1709" s="78">
        <v>45456.675694444442</v>
      </c>
      <c r="D1709" s="77">
        <v>100</v>
      </c>
      <c r="E1709" s="77" t="s">
        <v>560</v>
      </c>
      <c r="F1709" s="77" t="s">
        <v>564</v>
      </c>
      <c r="G1709" s="77" t="s">
        <v>561</v>
      </c>
      <c r="H1709" s="77" t="s">
        <v>4323</v>
      </c>
      <c r="I1709" s="77" t="s">
        <v>4324</v>
      </c>
      <c r="J1709" s="77" t="s">
        <v>617</v>
      </c>
      <c r="K1709" s="77">
        <f>VLOOKUP(A1709 &amp; " - " &amp; B1709, 'superadmin configuration'!A:C, 2, FALSE)</f>
        <v>500</v>
      </c>
    </row>
    <row r="1710" spans="1:11">
      <c r="A1710" s="77" t="s">
        <v>386</v>
      </c>
      <c r="B1710" s="77" t="s">
        <v>387</v>
      </c>
      <c r="C1710" s="78">
        <v>45455.9</v>
      </c>
      <c r="D1710" s="77">
        <v>1000</v>
      </c>
      <c r="E1710" s="77" t="s">
        <v>560</v>
      </c>
      <c r="F1710" s="77" t="s">
        <v>564</v>
      </c>
      <c r="G1710" s="77" t="s">
        <v>561</v>
      </c>
      <c r="H1710" s="77" t="s">
        <v>4325</v>
      </c>
      <c r="I1710" s="77" t="s">
        <v>4326</v>
      </c>
      <c r="J1710" s="77" t="s">
        <v>4327</v>
      </c>
      <c r="K1710" s="77">
        <f>VLOOKUP(A1710 &amp; " - " &amp; B1710, 'superadmin configuration'!A:C, 2, FALSE)</f>
        <v>1000</v>
      </c>
    </row>
    <row r="1711" spans="1:11">
      <c r="A1711" s="77" t="s">
        <v>1335</v>
      </c>
      <c r="B1711" s="77" t="s">
        <v>115</v>
      </c>
      <c r="C1711" s="78">
        <v>45455.791666666664</v>
      </c>
      <c r="D1711" s="77">
        <v>500</v>
      </c>
      <c r="E1711" s="77" t="s">
        <v>560</v>
      </c>
      <c r="F1711" s="77" t="s">
        <v>564</v>
      </c>
      <c r="G1711" s="77" t="s">
        <v>561</v>
      </c>
      <c r="H1711" s="77" t="s">
        <v>4328</v>
      </c>
      <c r="I1711" s="77" t="s">
        <v>4329</v>
      </c>
      <c r="J1711" s="77" t="s">
        <v>369</v>
      </c>
      <c r="K1711" s="77">
        <f>VLOOKUP(A1711 &amp; " - " &amp; B1711, 'superadmin configuration'!A:C, 2, FALSE)</f>
        <v>500</v>
      </c>
    </row>
    <row r="1712" spans="1:11">
      <c r="A1712" s="77" t="s">
        <v>3822</v>
      </c>
      <c r="B1712" s="77" t="s">
        <v>3823</v>
      </c>
      <c r="C1712" s="78">
        <v>45455.704861111109</v>
      </c>
      <c r="D1712" s="77">
        <v>500</v>
      </c>
      <c r="E1712" s="77" t="s">
        <v>560</v>
      </c>
      <c r="F1712" s="77" t="s">
        <v>564</v>
      </c>
      <c r="G1712" s="77" t="s">
        <v>561</v>
      </c>
      <c r="H1712" s="77" t="s">
        <v>4330</v>
      </c>
      <c r="I1712" s="77" t="s">
        <v>4331</v>
      </c>
      <c r="J1712" s="77" t="s">
        <v>369</v>
      </c>
      <c r="K1712" s="77">
        <f>VLOOKUP(A1712 &amp; " - " &amp; B1712, 'superadmin configuration'!A:C, 2, FALSE)</f>
        <v>1000</v>
      </c>
    </row>
    <row r="1713" spans="1:11">
      <c r="A1713" s="77" t="s">
        <v>515</v>
      </c>
      <c r="B1713" s="77" t="s">
        <v>516</v>
      </c>
      <c r="C1713" s="78">
        <v>45455.692361111112</v>
      </c>
      <c r="D1713" s="77">
        <v>500</v>
      </c>
      <c r="E1713" s="77" t="s">
        <v>560</v>
      </c>
      <c r="F1713" s="77" t="s">
        <v>564</v>
      </c>
      <c r="G1713" s="77" t="s">
        <v>561</v>
      </c>
      <c r="H1713" s="77" t="s">
        <v>4332</v>
      </c>
      <c r="I1713" s="77" t="s">
        <v>4333</v>
      </c>
      <c r="J1713" s="77" t="s">
        <v>369</v>
      </c>
      <c r="K1713" s="77">
        <f>VLOOKUP(A1713 &amp; " - " &amp; B1713, 'superadmin configuration'!A:C, 2, FALSE)</f>
        <v>1000</v>
      </c>
    </row>
    <row r="1714" spans="1:11">
      <c r="A1714" s="77" t="s">
        <v>581</v>
      </c>
      <c r="B1714" s="77" t="s">
        <v>582</v>
      </c>
      <c r="C1714" s="78">
        <v>45455.635416666664</v>
      </c>
      <c r="D1714" s="77">
        <v>1000</v>
      </c>
      <c r="E1714" s="77" t="s">
        <v>560</v>
      </c>
      <c r="F1714" s="77" t="s">
        <v>564</v>
      </c>
      <c r="G1714" s="77" t="s">
        <v>561</v>
      </c>
      <c r="H1714" s="77" t="s">
        <v>4334</v>
      </c>
      <c r="I1714" s="77" t="s">
        <v>4335</v>
      </c>
      <c r="J1714" s="77"/>
      <c r="K1714" s="77">
        <f>VLOOKUP(A1714 &amp; " - " &amp; B1714, 'superadmin configuration'!A:C, 2, FALSE)</f>
        <v>850</v>
      </c>
    </row>
    <row r="1715" spans="1:11">
      <c r="A1715" s="77" t="s">
        <v>710</v>
      </c>
      <c r="B1715" s="77" t="s">
        <v>710</v>
      </c>
      <c r="C1715" s="78">
        <v>45461.952777777777</v>
      </c>
      <c r="D1715" s="77">
        <v>1000</v>
      </c>
      <c r="E1715" s="77" t="s">
        <v>560</v>
      </c>
      <c r="F1715" s="77" t="s">
        <v>361</v>
      </c>
      <c r="G1715" s="77" t="s">
        <v>561</v>
      </c>
      <c r="H1715" s="77" t="s">
        <v>4336</v>
      </c>
      <c r="I1715" s="77" t="s">
        <v>4337</v>
      </c>
      <c r="J1715" s="77" t="s">
        <v>369</v>
      </c>
      <c r="K1715" s="77">
        <f>VLOOKUP(A1715 &amp; " - " &amp; B1715, 'superadmin configuration'!A:C, 2, FALSE)</f>
        <v>2000</v>
      </c>
    </row>
    <row r="1716" spans="1:11">
      <c r="A1716" s="77" t="s">
        <v>476</v>
      </c>
      <c r="B1716" s="77" t="s">
        <v>476</v>
      </c>
      <c r="C1716" s="78">
        <v>45461.807638888888</v>
      </c>
      <c r="D1716" s="77">
        <v>1000</v>
      </c>
      <c r="E1716" s="77" t="s">
        <v>560</v>
      </c>
      <c r="F1716" s="77" t="s">
        <v>361</v>
      </c>
      <c r="G1716" s="77" t="s">
        <v>561</v>
      </c>
      <c r="H1716" s="77" t="s">
        <v>4338</v>
      </c>
      <c r="I1716" s="77" t="s">
        <v>4339</v>
      </c>
      <c r="J1716" s="77" t="s">
        <v>369</v>
      </c>
      <c r="K1716" s="77">
        <f>VLOOKUP(A1716 &amp; " - " &amp; B1716, 'superadmin configuration'!A:C, 2, FALSE)</f>
        <v>500</v>
      </c>
    </row>
    <row r="1717" spans="1:11">
      <c r="A1717" s="77" t="s">
        <v>559</v>
      </c>
      <c r="B1717" s="77" t="s">
        <v>337</v>
      </c>
      <c r="C1717" s="78">
        <v>45461.771527777775</v>
      </c>
      <c r="D1717" s="77">
        <v>1000</v>
      </c>
      <c r="E1717" s="77" t="s">
        <v>560</v>
      </c>
      <c r="F1717" s="77" t="s">
        <v>564</v>
      </c>
      <c r="G1717" s="77" t="s">
        <v>614</v>
      </c>
      <c r="H1717" s="77" t="s">
        <v>4340</v>
      </c>
      <c r="I1717" s="77" t="s">
        <v>4341</v>
      </c>
      <c r="J1717" s="77" t="s">
        <v>369</v>
      </c>
      <c r="K1717" s="77">
        <f>VLOOKUP(A1717 &amp; " - " &amp; B1717, 'superadmin configuration'!A:C, 2, FALSE)</f>
        <v>500</v>
      </c>
    </row>
    <row r="1718" spans="1:11">
      <c r="A1718" s="77" t="s">
        <v>559</v>
      </c>
      <c r="B1718" s="77" t="s">
        <v>4342</v>
      </c>
      <c r="C1718" s="78">
        <v>45461.763888888891</v>
      </c>
      <c r="D1718" s="77">
        <v>500</v>
      </c>
      <c r="E1718" s="77" t="s">
        <v>560</v>
      </c>
      <c r="F1718" s="77" t="s">
        <v>564</v>
      </c>
      <c r="G1718" s="77" t="s">
        <v>561</v>
      </c>
      <c r="H1718" s="77" t="s">
        <v>4343</v>
      </c>
      <c r="I1718" s="77" t="s">
        <v>4344</v>
      </c>
      <c r="J1718" s="77" t="s">
        <v>4345</v>
      </c>
      <c r="K1718" s="77">
        <f>VLOOKUP(A1718 &amp; " - " &amp; B1718, 'superadmin configuration'!A:C, 2, FALSE)</f>
        <v>500</v>
      </c>
    </row>
    <row r="1719" spans="1:11">
      <c r="A1719" s="77" t="s">
        <v>559</v>
      </c>
      <c r="B1719" s="77" t="s">
        <v>4342</v>
      </c>
      <c r="C1719" s="78">
        <v>45461.758333333331</v>
      </c>
      <c r="D1719" s="77">
        <v>300</v>
      </c>
      <c r="E1719" s="77" t="s">
        <v>560</v>
      </c>
      <c r="F1719" s="77" t="s">
        <v>564</v>
      </c>
      <c r="G1719" s="77" t="s">
        <v>561</v>
      </c>
      <c r="H1719" s="77" t="s">
        <v>4346</v>
      </c>
      <c r="I1719" s="77" t="s">
        <v>4347</v>
      </c>
      <c r="J1719" s="77" t="s">
        <v>4348</v>
      </c>
      <c r="K1719" s="77">
        <f>VLOOKUP(A1719 &amp; " - " &amp; B1719, 'superadmin configuration'!A:C, 2, FALSE)</f>
        <v>500</v>
      </c>
    </row>
    <row r="1720" spans="1:11">
      <c r="A1720" s="77" t="s">
        <v>559</v>
      </c>
      <c r="B1720" s="77" t="s">
        <v>4342</v>
      </c>
      <c r="C1720" s="78">
        <v>45461.756944444445</v>
      </c>
      <c r="D1720" s="77">
        <v>100</v>
      </c>
      <c r="E1720" s="77" t="s">
        <v>560</v>
      </c>
      <c r="F1720" s="77" t="s">
        <v>564</v>
      </c>
      <c r="G1720" s="77" t="s">
        <v>561</v>
      </c>
      <c r="H1720" s="77" t="s">
        <v>4349</v>
      </c>
      <c r="I1720" s="77" t="s">
        <v>4350</v>
      </c>
      <c r="J1720" s="77" t="s">
        <v>4351</v>
      </c>
      <c r="K1720" s="77">
        <f>VLOOKUP(A1720 &amp; " - " &amp; B1720, 'superadmin configuration'!A:C, 2, FALSE)</f>
        <v>500</v>
      </c>
    </row>
    <row r="1721" spans="1:11">
      <c r="A1721" s="77" t="s">
        <v>515</v>
      </c>
      <c r="B1721" s="77" t="s">
        <v>516</v>
      </c>
      <c r="C1721" s="78">
        <v>45461.741666666669</v>
      </c>
      <c r="D1721" s="77">
        <v>1000</v>
      </c>
      <c r="E1721" s="77" t="s">
        <v>560</v>
      </c>
      <c r="F1721" s="77" t="s">
        <v>361</v>
      </c>
      <c r="G1721" s="77" t="s">
        <v>561</v>
      </c>
      <c r="H1721" s="77" t="s">
        <v>4352</v>
      </c>
      <c r="I1721" s="77" t="s">
        <v>4353</v>
      </c>
      <c r="J1721" s="77" t="s">
        <v>369</v>
      </c>
      <c r="K1721" s="77">
        <f>VLOOKUP(A1721 &amp; " - " &amp; B1721, 'superadmin configuration'!A:C, 2, FALSE)</f>
        <v>1000</v>
      </c>
    </row>
    <row r="1722" spans="1:11">
      <c r="A1722" s="77" t="s">
        <v>4065</v>
      </c>
      <c r="B1722" s="77" t="s">
        <v>4066</v>
      </c>
      <c r="C1722" s="78">
        <v>45461.738888888889</v>
      </c>
      <c r="D1722" s="77">
        <v>500</v>
      </c>
      <c r="E1722" s="77" t="s">
        <v>560</v>
      </c>
      <c r="F1722" s="77" t="s">
        <v>361</v>
      </c>
      <c r="G1722" s="77" t="s">
        <v>561</v>
      </c>
      <c r="H1722" s="77" t="s">
        <v>4354</v>
      </c>
      <c r="I1722" s="77" t="s">
        <v>4355</v>
      </c>
      <c r="J1722" s="77" t="s">
        <v>4356</v>
      </c>
      <c r="K1722" s="77">
        <f>VLOOKUP(A1722 &amp; " - " &amp; B1722, 'superadmin configuration'!A:C, 2, FALSE)</f>
        <v>500</v>
      </c>
    </row>
    <row r="1723" spans="1:11">
      <c r="A1723" s="77" t="s">
        <v>559</v>
      </c>
      <c r="B1723" s="77" t="s">
        <v>4342</v>
      </c>
      <c r="C1723" s="78">
        <v>45461.692361111112</v>
      </c>
      <c r="D1723" s="77">
        <v>100</v>
      </c>
      <c r="E1723" s="77" t="s">
        <v>560</v>
      </c>
      <c r="F1723" s="77" t="s">
        <v>564</v>
      </c>
      <c r="G1723" s="77" t="s">
        <v>561</v>
      </c>
      <c r="H1723" s="77" t="s">
        <v>4357</v>
      </c>
      <c r="I1723" s="77" t="s">
        <v>4358</v>
      </c>
      <c r="J1723" s="77" t="s">
        <v>617</v>
      </c>
      <c r="K1723" s="77">
        <f>VLOOKUP(A1723 &amp; " - " &amp; B1723, 'superadmin configuration'!A:C, 2, FALSE)</f>
        <v>500</v>
      </c>
    </row>
    <row r="1724" spans="1:11">
      <c r="A1724" s="77" t="s">
        <v>550</v>
      </c>
      <c r="B1724" s="77" t="s">
        <v>550</v>
      </c>
      <c r="C1724" s="78">
        <v>45461.679166666669</v>
      </c>
      <c r="D1724" s="77">
        <v>100</v>
      </c>
      <c r="E1724" s="77" t="s">
        <v>560</v>
      </c>
      <c r="F1724" s="77" t="s">
        <v>564</v>
      </c>
      <c r="G1724" s="77" t="s">
        <v>561</v>
      </c>
      <c r="H1724" s="77" t="s">
        <v>4359</v>
      </c>
      <c r="I1724" s="77" t="s">
        <v>4360</v>
      </c>
      <c r="J1724" s="77" t="s">
        <v>617</v>
      </c>
      <c r="K1724" s="77">
        <f>VLOOKUP(A1724 &amp; " - " &amp; B1724, 'superadmin configuration'!A:C, 2, FALSE)</f>
        <v>1000</v>
      </c>
    </row>
    <row r="1725" spans="1:11">
      <c r="A1725" s="77" t="s">
        <v>601</v>
      </c>
      <c r="B1725" s="77" t="s">
        <v>602</v>
      </c>
      <c r="C1725" s="78">
        <v>45461.574305555558</v>
      </c>
      <c r="D1725" s="77">
        <v>500</v>
      </c>
      <c r="E1725" s="77" t="s">
        <v>560</v>
      </c>
      <c r="F1725" s="77" t="s">
        <v>564</v>
      </c>
      <c r="G1725" s="77" t="s">
        <v>561</v>
      </c>
      <c r="H1725" s="77" t="s">
        <v>4361</v>
      </c>
      <c r="I1725" s="77" t="s">
        <v>4362</v>
      </c>
      <c r="J1725" s="77" t="s">
        <v>369</v>
      </c>
      <c r="K1725" s="77">
        <f>VLOOKUP(A1725 &amp; " - " &amp; B1725, 'superadmin configuration'!A:C, 2, FALSE)</f>
        <v>500</v>
      </c>
    </row>
    <row r="1726" spans="1:11">
      <c r="A1726" s="77" t="s">
        <v>4282</v>
      </c>
      <c r="B1726" s="77" t="s">
        <v>4287</v>
      </c>
      <c r="C1726" s="78">
        <v>45461.5625</v>
      </c>
      <c r="D1726" s="77">
        <v>500</v>
      </c>
      <c r="E1726" s="77" t="s">
        <v>560</v>
      </c>
      <c r="F1726" s="77" t="s">
        <v>361</v>
      </c>
      <c r="G1726" s="77" t="s">
        <v>561</v>
      </c>
      <c r="H1726" s="77" t="s">
        <v>4363</v>
      </c>
      <c r="I1726" s="77" t="s">
        <v>4364</v>
      </c>
      <c r="J1726" s="77" t="s">
        <v>369</v>
      </c>
      <c r="K1726" s="77">
        <f>VLOOKUP(A1726 &amp; " - " &amp; B1726, 'superadmin configuration'!A:C, 2, FALSE)</f>
        <v>500</v>
      </c>
    </row>
    <row r="1727" spans="1:11">
      <c r="A1727" s="77" t="s">
        <v>476</v>
      </c>
      <c r="B1727" s="77" t="s">
        <v>476</v>
      </c>
      <c r="C1727" s="78">
        <v>45461.551388888889</v>
      </c>
      <c r="D1727" s="77">
        <v>500</v>
      </c>
      <c r="E1727" s="77" t="s">
        <v>560</v>
      </c>
      <c r="F1727" s="77" t="s">
        <v>564</v>
      </c>
      <c r="G1727" s="77" t="s">
        <v>561</v>
      </c>
      <c r="H1727" s="77" t="s">
        <v>4365</v>
      </c>
      <c r="I1727" s="77" t="s">
        <v>4366</v>
      </c>
      <c r="J1727" s="77" t="s">
        <v>369</v>
      </c>
      <c r="K1727" s="77">
        <f>VLOOKUP(A1727 &amp; " - " &amp; B1727, 'superadmin configuration'!A:C, 2, FALSE)</f>
        <v>500</v>
      </c>
    </row>
    <row r="1728" spans="1:11">
      <c r="A1728" s="77" t="s">
        <v>567</v>
      </c>
      <c r="B1728" s="77" t="s">
        <v>568</v>
      </c>
      <c r="C1728" s="78">
        <v>45461.493750000001</v>
      </c>
      <c r="D1728" s="77">
        <v>500</v>
      </c>
      <c r="E1728" s="77" t="s">
        <v>560</v>
      </c>
      <c r="F1728" s="77" t="s">
        <v>564</v>
      </c>
      <c r="G1728" s="77" t="s">
        <v>561</v>
      </c>
      <c r="H1728" s="77" t="s">
        <v>4367</v>
      </c>
      <c r="I1728" s="77" t="s">
        <v>4368</v>
      </c>
      <c r="J1728" s="77"/>
      <c r="K1728" s="77">
        <f>VLOOKUP(A1728 &amp; " - " &amp; B1728, 'superadmin configuration'!A:C, 2, FALSE)</f>
        <v>500</v>
      </c>
    </row>
    <row r="1729" spans="1:11">
      <c r="A1729" s="77" t="s">
        <v>461</v>
      </c>
      <c r="B1729" s="77" t="s">
        <v>466</v>
      </c>
      <c r="C1729" s="78">
        <v>45463.008333333331</v>
      </c>
      <c r="D1729" s="77">
        <v>500</v>
      </c>
      <c r="E1729" s="77" t="s">
        <v>560</v>
      </c>
      <c r="F1729" s="77" t="s">
        <v>564</v>
      </c>
      <c r="G1729" s="77" t="s">
        <v>561</v>
      </c>
      <c r="H1729" s="77" t="s">
        <v>4369</v>
      </c>
      <c r="I1729" s="77" t="s">
        <v>4370</v>
      </c>
      <c r="J1729" s="77" t="s">
        <v>369</v>
      </c>
      <c r="K1729" s="77">
        <f>VLOOKUP(A1729 &amp; " - " &amp; B1729, 'superadmin configuration'!A:C, 2, FALSE)</f>
        <v>500</v>
      </c>
    </row>
    <row r="1730" spans="1:11">
      <c r="A1730" s="77" t="s">
        <v>476</v>
      </c>
      <c r="B1730" s="77" t="s">
        <v>476</v>
      </c>
      <c r="C1730" s="78">
        <v>45462.924305555556</v>
      </c>
      <c r="D1730" s="77">
        <v>1000</v>
      </c>
      <c r="E1730" s="77" t="s">
        <v>560</v>
      </c>
      <c r="F1730" s="77" t="s">
        <v>564</v>
      </c>
      <c r="G1730" s="77" t="s">
        <v>561</v>
      </c>
      <c r="H1730" s="77" t="s">
        <v>4371</v>
      </c>
      <c r="I1730" s="77" t="s">
        <v>4372</v>
      </c>
      <c r="J1730" s="77" t="s">
        <v>369</v>
      </c>
      <c r="K1730" s="77">
        <f>VLOOKUP(A1730 &amp; " - " &amp; B1730, 'superadmin configuration'!A:C, 2, FALSE)</f>
        <v>500</v>
      </c>
    </row>
    <row r="1731" spans="1:11">
      <c r="A1731" s="77" t="s">
        <v>476</v>
      </c>
      <c r="B1731" s="77" t="s">
        <v>476</v>
      </c>
      <c r="C1731" s="78">
        <v>45462.915972222225</v>
      </c>
      <c r="D1731" s="77">
        <v>500</v>
      </c>
      <c r="E1731" s="77" t="s">
        <v>560</v>
      </c>
      <c r="F1731" s="77" t="s">
        <v>564</v>
      </c>
      <c r="G1731" s="77" t="s">
        <v>561</v>
      </c>
      <c r="H1731" s="77" t="s">
        <v>4373</v>
      </c>
      <c r="I1731" s="77" t="s">
        <v>4374</v>
      </c>
      <c r="J1731" s="77" t="s">
        <v>369</v>
      </c>
      <c r="K1731" s="77">
        <f>VLOOKUP(A1731 &amp; " - " &amp; B1731, 'superadmin configuration'!A:C, 2, FALSE)</f>
        <v>500</v>
      </c>
    </row>
    <row r="1732" spans="1:11">
      <c r="A1732" s="77" t="s">
        <v>386</v>
      </c>
      <c r="B1732" s="77" t="s">
        <v>387</v>
      </c>
      <c r="C1732" s="78">
        <v>45462.899305555555</v>
      </c>
      <c r="D1732" s="77">
        <v>500</v>
      </c>
      <c r="E1732" s="77" t="s">
        <v>560</v>
      </c>
      <c r="F1732" s="77" t="s">
        <v>564</v>
      </c>
      <c r="G1732" s="77" t="s">
        <v>614</v>
      </c>
      <c r="H1732" s="77" t="s">
        <v>4375</v>
      </c>
      <c r="I1732" s="77" t="s">
        <v>4376</v>
      </c>
      <c r="J1732" s="77" t="s">
        <v>369</v>
      </c>
      <c r="K1732" s="77">
        <f>VLOOKUP(A1732 &amp; " - " &amp; B1732, 'superadmin configuration'!A:C, 2, FALSE)</f>
        <v>1000</v>
      </c>
    </row>
    <row r="1733" spans="1:11">
      <c r="A1733" s="77" t="s">
        <v>567</v>
      </c>
      <c r="B1733" s="77" t="s">
        <v>655</v>
      </c>
      <c r="C1733" s="78">
        <v>45462.871527777781</v>
      </c>
      <c r="D1733" s="77">
        <v>2000</v>
      </c>
      <c r="E1733" s="77" t="s">
        <v>560</v>
      </c>
      <c r="F1733" s="77" t="s">
        <v>564</v>
      </c>
      <c r="G1733" s="77" t="s">
        <v>561</v>
      </c>
      <c r="H1733" s="77" t="s">
        <v>4377</v>
      </c>
      <c r="I1733" s="77" t="s">
        <v>4378</v>
      </c>
      <c r="J1733" s="77" t="s">
        <v>369</v>
      </c>
      <c r="K1733" s="77">
        <f>VLOOKUP(A1733 &amp; " - " &amp; B1733, 'superadmin configuration'!A:C, 2, FALSE)</f>
        <v>1000</v>
      </c>
    </row>
    <row r="1734" spans="1:11">
      <c r="A1734" s="77" t="s">
        <v>4088</v>
      </c>
      <c r="B1734" s="77" t="s">
        <v>4088</v>
      </c>
      <c r="C1734" s="78">
        <v>45462.76666666667</v>
      </c>
      <c r="D1734" s="77">
        <v>1000</v>
      </c>
      <c r="E1734" s="77" t="s">
        <v>560</v>
      </c>
      <c r="F1734" s="77" t="s">
        <v>361</v>
      </c>
      <c r="G1734" s="77" t="s">
        <v>561</v>
      </c>
      <c r="H1734" s="77" t="s">
        <v>4379</v>
      </c>
      <c r="I1734" s="77" t="s">
        <v>4380</v>
      </c>
      <c r="J1734" s="77" t="s">
        <v>369</v>
      </c>
      <c r="K1734" s="77">
        <f>VLOOKUP(A1734 &amp; " - " &amp; B1734, 'superadmin configuration'!A:C, 2, FALSE)</f>
        <v>500</v>
      </c>
    </row>
    <row r="1735" spans="1:11">
      <c r="A1735" s="77" t="s">
        <v>4088</v>
      </c>
      <c r="B1735" s="77" t="s">
        <v>4088</v>
      </c>
      <c r="C1735" s="78">
        <v>45462.745138888888</v>
      </c>
      <c r="D1735" s="77">
        <v>100</v>
      </c>
      <c r="E1735" s="77" t="s">
        <v>560</v>
      </c>
      <c r="F1735" s="77" t="s">
        <v>361</v>
      </c>
      <c r="G1735" s="77" t="s">
        <v>561</v>
      </c>
      <c r="H1735" s="77" t="s">
        <v>4381</v>
      </c>
      <c r="I1735" s="77" t="s">
        <v>4382</v>
      </c>
      <c r="J1735" s="77" t="s">
        <v>369</v>
      </c>
      <c r="K1735" s="77">
        <f>VLOOKUP(A1735 &amp; " - " &amp; B1735, 'superadmin configuration'!A:C, 2, FALSE)</f>
        <v>500</v>
      </c>
    </row>
    <row r="1736" spans="1:11">
      <c r="A1736" s="77" t="s">
        <v>4215</v>
      </c>
      <c r="B1736" s="77" t="s">
        <v>4383</v>
      </c>
      <c r="C1736" s="78">
        <v>45462.718055555553</v>
      </c>
      <c r="D1736" s="77">
        <v>100</v>
      </c>
      <c r="E1736" s="77" t="s">
        <v>560</v>
      </c>
      <c r="F1736" s="77" t="s">
        <v>564</v>
      </c>
      <c r="G1736" s="77" t="s">
        <v>561</v>
      </c>
      <c r="H1736" s="77" t="s">
        <v>4384</v>
      </c>
      <c r="I1736" s="77" t="s">
        <v>4385</v>
      </c>
      <c r="J1736" s="77" t="s">
        <v>617</v>
      </c>
      <c r="K1736" s="77">
        <f>VLOOKUP(A1736 &amp; " - " &amp; B1736, 'superadmin configuration'!A:C, 2, FALSE)</f>
        <v>0</v>
      </c>
    </row>
    <row r="1737" spans="1:11">
      <c r="A1737" s="77" t="s">
        <v>4215</v>
      </c>
      <c r="B1737" s="77" t="s">
        <v>184</v>
      </c>
      <c r="C1737" s="78">
        <v>45462.707638888889</v>
      </c>
      <c r="D1737" s="77">
        <v>100</v>
      </c>
      <c r="E1737" s="77" t="s">
        <v>560</v>
      </c>
      <c r="F1737" s="77" t="s">
        <v>564</v>
      </c>
      <c r="G1737" s="77" t="s">
        <v>561</v>
      </c>
      <c r="H1737" s="77" t="s">
        <v>4386</v>
      </c>
      <c r="I1737" s="77" t="s">
        <v>4387</v>
      </c>
      <c r="J1737" s="77" t="s">
        <v>617</v>
      </c>
      <c r="K1737" s="77">
        <f>VLOOKUP(A1737 &amp; " - " &amp; B1737, 'superadmin configuration'!A:C, 2, FALSE)</f>
        <v>0</v>
      </c>
    </row>
    <row r="1738" spans="1:11">
      <c r="A1738" s="77" t="s">
        <v>4215</v>
      </c>
      <c r="B1738" s="77" t="s">
        <v>655</v>
      </c>
      <c r="C1738" s="78">
        <v>45462.706944444442</v>
      </c>
      <c r="D1738" s="77">
        <v>100</v>
      </c>
      <c r="E1738" s="77" t="s">
        <v>560</v>
      </c>
      <c r="F1738" s="77" t="s">
        <v>564</v>
      </c>
      <c r="G1738" s="77" t="s">
        <v>561</v>
      </c>
      <c r="H1738" s="77" t="s">
        <v>4388</v>
      </c>
      <c r="I1738" s="77" t="s">
        <v>4389</v>
      </c>
      <c r="J1738" s="77" t="s">
        <v>617</v>
      </c>
      <c r="K1738" s="77">
        <f>VLOOKUP(A1738 &amp; " - " &amp; B1738, 'superadmin configuration'!A:C, 2, FALSE)</f>
        <v>0</v>
      </c>
    </row>
    <row r="1739" spans="1:11">
      <c r="A1739" s="77" t="s">
        <v>4272</v>
      </c>
      <c r="B1739" s="77" t="s">
        <v>4390</v>
      </c>
      <c r="C1739" s="78">
        <v>45462.702777777777</v>
      </c>
      <c r="D1739" s="77">
        <v>100</v>
      </c>
      <c r="E1739" s="77" t="s">
        <v>560</v>
      </c>
      <c r="F1739" s="77" t="s">
        <v>564</v>
      </c>
      <c r="G1739" s="77" t="s">
        <v>561</v>
      </c>
      <c r="H1739" s="77" t="s">
        <v>4391</v>
      </c>
      <c r="I1739" s="77" t="s">
        <v>4392</v>
      </c>
      <c r="J1739" s="77" t="s">
        <v>617</v>
      </c>
      <c r="K1739" s="77">
        <f>VLOOKUP(A1739 &amp; " - " &amp; B1739, 'superadmin configuration'!A:C, 2, FALSE)</f>
        <v>0</v>
      </c>
    </row>
    <row r="1740" spans="1:11">
      <c r="A1740" s="77" t="s">
        <v>4272</v>
      </c>
      <c r="B1740" s="77" t="s">
        <v>462</v>
      </c>
      <c r="C1740" s="78">
        <v>45462.70208333333</v>
      </c>
      <c r="D1740" s="77">
        <v>100</v>
      </c>
      <c r="E1740" s="77" t="s">
        <v>560</v>
      </c>
      <c r="F1740" s="77" t="s">
        <v>564</v>
      </c>
      <c r="G1740" s="77" t="s">
        <v>561</v>
      </c>
      <c r="H1740" s="77" t="s">
        <v>4393</v>
      </c>
      <c r="I1740" s="77" t="s">
        <v>4394</v>
      </c>
      <c r="J1740" s="77" t="s">
        <v>617</v>
      </c>
      <c r="K1740" s="77">
        <f>VLOOKUP(A1740 &amp; " - " &amp; B1740, 'superadmin configuration'!A:C, 2, FALSE)</f>
        <v>1000</v>
      </c>
    </row>
    <row r="1741" spans="1:11">
      <c r="A1741" s="77" t="s">
        <v>559</v>
      </c>
      <c r="B1741" s="77" t="s">
        <v>278</v>
      </c>
      <c r="C1741" s="78">
        <v>45462.694444444445</v>
      </c>
      <c r="D1741" s="77">
        <v>100</v>
      </c>
      <c r="E1741" s="77" t="s">
        <v>560</v>
      </c>
      <c r="F1741" s="77" t="s">
        <v>564</v>
      </c>
      <c r="G1741" s="77" t="s">
        <v>561</v>
      </c>
      <c r="H1741" s="77" t="s">
        <v>4395</v>
      </c>
      <c r="I1741" s="77" t="s">
        <v>4396</v>
      </c>
      <c r="J1741" s="77" t="s">
        <v>617</v>
      </c>
      <c r="K1741" s="77">
        <f>VLOOKUP(A1741 &amp; " - " &amp; B1741, 'superadmin configuration'!A:C, 2, FALSE)</f>
        <v>500</v>
      </c>
    </row>
    <row r="1742" spans="1:11">
      <c r="A1742" s="77" t="s">
        <v>4215</v>
      </c>
      <c r="B1742" s="77" t="s">
        <v>4397</v>
      </c>
      <c r="C1742" s="78">
        <v>45462.688194444447</v>
      </c>
      <c r="D1742" s="77">
        <v>100</v>
      </c>
      <c r="E1742" s="77" t="s">
        <v>560</v>
      </c>
      <c r="F1742" s="77" t="s">
        <v>564</v>
      </c>
      <c r="G1742" s="77" t="s">
        <v>561</v>
      </c>
      <c r="H1742" s="77" t="s">
        <v>4398</v>
      </c>
      <c r="I1742" s="77" t="s">
        <v>4399</v>
      </c>
      <c r="J1742" s="77" t="s">
        <v>617</v>
      </c>
      <c r="K1742" s="77">
        <f>VLOOKUP(A1742 &amp; " - " &amp; B1742, 'superadmin configuration'!A:C, 2, FALSE)</f>
        <v>0</v>
      </c>
    </row>
    <row r="1743" spans="1:11">
      <c r="A1743" s="77" t="s">
        <v>515</v>
      </c>
      <c r="B1743" s="77" t="s">
        <v>516</v>
      </c>
      <c r="C1743" s="78">
        <v>45462.576388888891</v>
      </c>
      <c r="D1743" s="77">
        <v>500</v>
      </c>
      <c r="E1743" s="77" t="s">
        <v>560</v>
      </c>
      <c r="F1743" s="77" t="s">
        <v>564</v>
      </c>
      <c r="G1743" s="77" t="s">
        <v>561</v>
      </c>
      <c r="H1743" s="77" t="s">
        <v>4400</v>
      </c>
      <c r="I1743" s="77" t="s">
        <v>4401</v>
      </c>
      <c r="J1743" s="77" t="s">
        <v>369</v>
      </c>
      <c r="K1743" s="77">
        <f>VLOOKUP(A1743 &amp; " - " &amp; B1743, 'superadmin configuration'!A:C, 2, FALSE)</f>
        <v>1000</v>
      </c>
    </row>
    <row r="1744" spans="1:11">
      <c r="A1744" s="77" t="s">
        <v>559</v>
      </c>
      <c r="B1744" s="77" t="s">
        <v>4342</v>
      </c>
      <c r="C1744" s="78">
        <v>45462.555555555555</v>
      </c>
      <c r="D1744" s="77">
        <v>200</v>
      </c>
      <c r="E1744" s="77" t="s">
        <v>560</v>
      </c>
      <c r="F1744" s="77" t="s">
        <v>564</v>
      </c>
      <c r="G1744" s="77" t="s">
        <v>614</v>
      </c>
      <c r="H1744" s="77" t="s">
        <v>4402</v>
      </c>
      <c r="I1744" s="77" t="s">
        <v>4403</v>
      </c>
      <c r="J1744" s="77" t="s">
        <v>4404</v>
      </c>
      <c r="K1744" s="77">
        <f>VLOOKUP(A1744 &amp; " - " &amp; B1744, 'superadmin configuration'!A:C, 2, FALSE)</f>
        <v>500</v>
      </c>
    </row>
    <row r="1745" spans="1:11">
      <c r="A1745" s="77" t="s">
        <v>559</v>
      </c>
      <c r="B1745" s="77" t="s">
        <v>337</v>
      </c>
      <c r="C1745" s="78">
        <v>45462.524305555555</v>
      </c>
      <c r="D1745" s="77">
        <v>1000</v>
      </c>
      <c r="E1745" s="77" t="s">
        <v>560</v>
      </c>
      <c r="F1745" s="77" t="s">
        <v>564</v>
      </c>
      <c r="G1745" s="77" t="s">
        <v>614</v>
      </c>
      <c r="H1745" s="77" t="s">
        <v>4405</v>
      </c>
      <c r="I1745" s="77" t="s">
        <v>4406</v>
      </c>
      <c r="J1745" s="77" t="s">
        <v>4407</v>
      </c>
      <c r="K1745" s="77">
        <f>VLOOKUP(A1745 &amp; " - " &amp; B1745, 'superadmin configuration'!A:C, 2, FALSE)</f>
        <v>500</v>
      </c>
    </row>
    <row r="1746" spans="1:11">
      <c r="A1746" s="77" t="s">
        <v>559</v>
      </c>
      <c r="B1746" s="77" t="s">
        <v>4342</v>
      </c>
      <c r="C1746" s="78">
        <v>45462.449305555558</v>
      </c>
      <c r="D1746" s="77">
        <v>500</v>
      </c>
      <c r="E1746" s="77" t="s">
        <v>560</v>
      </c>
      <c r="F1746" s="77" t="s">
        <v>564</v>
      </c>
      <c r="G1746" s="77" t="s">
        <v>561</v>
      </c>
      <c r="H1746" s="77" t="s">
        <v>4408</v>
      </c>
      <c r="I1746" s="77" t="s">
        <v>4409</v>
      </c>
      <c r="J1746" s="77" t="s">
        <v>369</v>
      </c>
      <c r="K1746" s="77">
        <f>VLOOKUP(A1746 &amp; " - " &amp; B1746, 'superadmin configuration'!A:C, 2, FALSE)</f>
        <v>500</v>
      </c>
    </row>
    <row r="1747" spans="1:11">
      <c r="A1747" s="77" t="s">
        <v>4215</v>
      </c>
      <c r="B1747" s="77" t="s">
        <v>4410</v>
      </c>
      <c r="C1747" s="78">
        <v>45462.4375</v>
      </c>
      <c r="D1747" s="77">
        <v>100</v>
      </c>
      <c r="E1747" s="77" t="s">
        <v>560</v>
      </c>
      <c r="F1747" s="77" t="s">
        <v>564</v>
      </c>
      <c r="G1747" s="77" t="s">
        <v>561</v>
      </c>
      <c r="H1747" s="77" t="s">
        <v>4411</v>
      </c>
      <c r="I1747" s="77" t="s">
        <v>4412</v>
      </c>
      <c r="J1747" s="77" t="s">
        <v>617</v>
      </c>
      <c r="K1747" s="77">
        <f>VLOOKUP(A1747 &amp; " - " &amp; B1747, 'superadmin configuration'!A:C, 2, FALSE)</f>
        <v>0</v>
      </c>
    </row>
    <row r="1748" spans="1:11">
      <c r="A1748" s="77" t="s">
        <v>4215</v>
      </c>
      <c r="B1748" s="77" t="s">
        <v>237</v>
      </c>
      <c r="C1748" s="78">
        <v>45462.436805555553</v>
      </c>
      <c r="D1748" s="77">
        <v>100</v>
      </c>
      <c r="E1748" s="77" t="s">
        <v>560</v>
      </c>
      <c r="F1748" s="77" t="s">
        <v>564</v>
      </c>
      <c r="G1748" s="77" t="s">
        <v>561</v>
      </c>
      <c r="H1748" s="77" t="s">
        <v>4413</v>
      </c>
      <c r="I1748" s="77" t="s">
        <v>4414</v>
      </c>
      <c r="J1748" s="77" t="s">
        <v>617</v>
      </c>
      <c r="K1748" s="77">
        <f>VLOOKUP(A1748 &amp; " - " &amp; B1748, 'superadmin configuration'!A:C, 2, FALSE)</f>
        <v>0</v>
      </c>
    </row>
    <row r="1749" spans="1:11">
      <c r="A1749" s="77" t="s">
        <v>4215</v>
      </c>
      <c r="B1749" s="77" t="s">
        <v>4415</v>
      </c>
      <c r="C1749" s="78">
        <v>45462.436111111114</v>
      </c>
      <c r="D1749" s="77">
        <v>100</v>
      </c>
      <c r="E1749" s="77" t="s">
        <v>560</v>
      </c>
      <c r="F1749" s="77" t="s">
        <v>564</v>
      </c>
      <c r="G1749" s="77" t="s">
        <v>561</v>
      </c>
      <c r="H1749" s="77" t="s">
        <v>4416</v>
      </c>
      <c r="I1749" s="77" t="s">
        <v>4417</v>
      </c>
      <c r="J1749" s="77" t="s">
        <v>617</v>
      </c>
      <c r="K1749" s="77">
        <f>VLOOKUP(A1749 &amp; " - " &amp; B1749, 'superadmin configuration'!A:C, 2, FALSE)</f>
        <v>0</v>
      </c>
    </row>
    <row r="1750" spans="1:11">
      <c r="A1750" s="77" t="s">
        <v>4215</v>
      </c>
      <c r="B1750" s="77" t="s">
        <v>4418</v>
      </c>
      <c r="C1750" s="78">
        <v>45462.436111111114</v>
      </c>
      <c r="D1750" s="77">
        <v>100</v>
      </c>
      <c r="E1750" s="77" t="s">
        <v>560</v>
      </c>
      <c r="F1750" s="77" t="s">
        <v>564</v>
      </c>
      <c r="G1750" s="77" t="s">
        <v>561</v>
      </c>
      <c r="H1750" s="77" t="s">
        <v>4419</v>
      </c>
      <c r="I1750" s="77" t="s">
        <v>4420</v>
      </c>
      <c r="J1750" s="77" t="s">
        <v>617</v>
      </c>
      <c r="K1750" s="77">
        <f>VLOOKUP(A1750 &amp; " - " &amp; B1750, 'superadmin configuration'!A:C, 2, FALSE)</f>
        <v>500</v>
      </c>
    </row>
    <row r="1751" spans="1:11">
      <c r="A1751" s="77" t="s">
        <v>4215</v>
      </c>
      <c r="B1751" s="77" t="s">
        <v>4421</v>
      </c>
      <c r="C1751" s="78">
        <v>45462.435416666667</v>
      </c>
      <c r="D1751" s="77">
        <v>100</v>
      </c>
      <c r="E1751" s="77" t="s">
        <v>560</v>
      </c>
      <c r="F1751" s="77" t="s">
        <v>564</v>
      </c>
      <c r="G1751" s="77" t="s">
        <v>561</v>
      </c>
      <c r="H1751" s="77" t="s">
        <v>4422</v>
      </c>
      <c r="I1751" s="77" t="s">
        <v>4423</v>
      </c>
      <c r="J1751" s="77" t="s">
        <v>617</v>
      </c>
      <c r="K1751" s="77">
        <f>VLOOKUP(A1751 &amp; " - " &amp; B1751, 'superadmin configuration'!A:C, 2, FALSE)</f>
        <v>0</v>
      </c>
    </row>
    <row r="1752" spans="1:11">
      <c r="A1752" s="77" t="s">
        <v>4215</v>
      </c>
      <c r="B1752" s="77" t="s">
        <v>4424</v>
      </c>
      <c r="C1752" s="78">
        <v>45462.434027777781</v>
      </c>
      <c r="D1752" s="77">
        <v>100</v>
      </c>
      <c r="E1752" s="77" t="s">
        <v>560</v>
      </c>
      <c r="F1752" s="77" t="s">
        <v>564</v>
      </c>
      <c r="G1752" s="77" t="s">
        <v>561</v>
      </c>
      <c r="H1752" s="77" t="s">
        <v>4425</v>
      </c>
      <c r="I1752" s="77" t="s">
        <v>4426</v>
      </c>
      <c r="J1752" s="77" t="s">
        <v>617</v>
      </c>
      <c r="K1752" s="77">
        <f>VLOOKUP(A1752 &amp; " - " &amp; B1752, 'superadmin configuration'!A:C, 2, FALSE)</f>
        <v>0</v>
      </c>
    </row>
    <row r="1753" spans="1:11">
      <c r="A1753" s="77" t="s">
        <v>4272</v>
      </c>
      <c r="B1753" s="77" t="s">
        <v>4287</v>
      </c>
      <c r="C1753" s="78">
        <v>45462.40625</v>
      </c>
      <c r="D1753" s="77">
        <v>100</v>
      </c>
      <c r="E1753" s="77" t="s">
        <v>560</v>
      </c>
      <c r="F1753" s="77" t="s">
        <v>564</v>
      </c>
      <c r="G1753" s="77" t="s">
        <v>561</v>
      </c>
      <c r="H1753" s="77" t="s">
        <v>4427</v>
      </c>
      <c r="I1753" s="77" t="s">
        <v>4428</v>
      </c>
      <c r="J1753" s="77" t="s">
        <v>617</v>
      </c>
      <c r="K1753" s="77">
        <f>VLOOKUP(A1753 &amp; " - " &amp; B1753, 'superadmin configuration'!A:C, 2, FALSE)</f>
        <v>0</v>
      </c>
    </row>
    <row r="1754" spans="1:11">
      <c r="A1754" s="77" t="s">
        <v>596</v>
      </c>
      <c r="B1754" s="77" t="s">
        <v>128</v>
      </c>
      <c r="C1754" s="78">
        <v>45463.915972222225</v>
      </c>
      <c r="D1754" s="77">
        <v>2000</v>
      </c>
      <c r="E1754" s="77" t="s">
        <v>560</v>
      </c>
      <c r="F1754" s="77" t="s">
        <v>361</v>
      </c>
      <c r="G1754" s="77" t="s">
        <v>561</v>
      </c>
      <c r="H1754" s="77" t="s">
        <v>4429</v>
      </c>
      <c r="I1754" s="77" t="s">
        <v>4430</v>
      </c>
      <c r="J1754" s="77" t="s">
        <v>4431</v>
      </c>
      <c r="K1754" s="77">
        <f>VLOOKUP(A1754 &amp; " - " &amp; B1754, 'superadmin configuration'!A:C, 2, FALSE)</f>
        <v>2000</v>
      </c>
    </row>
    <row r="1755" spans="1:11">
      <c r="A1755" s="77" t="s">
        <v>476</v>
      </c>
      <c r="B1755" s="77" t="s">
        <v>476</v>
      </c>
      <c r="C1755" s="78">
        <v>45463.839583333334</v>
      </c>
      <c r="D1755" s="77">
        <v>1500</v>
      </c>
      <c r="E1755" s="77" t="s">
        <v>560</v>
      </c>
      <c r="F1755" s="77" t="s">
        <v>564</v>
      </c>
      <c r="G1755" s="77" t="s">
        <v>561</v>
      </c>
      <c r="H1755" s="77" t="s">
        <v>4432</v>
      </c>
      <c r="I1755" s="77" t="s">
        <v>4433</v>
      </c>
      <c r="J1755" s="77" t="s">
        <v>369</v>
      </c>
      <c r="K1755" s="77">
        <f>VLOOKUP(A1755 &amp; " - " &amp; B1755, 'superadmin configuration'!A:C, 2, FALSE)</f>
        <v>500</v>
      </c>
    </row>
    <row r="1756" spans="1:11">
      <c r="A1756" s="77" t="s">
        <v>461</v>
      </c>
      <c r="B1756" s="77" t="s">
        <v>461</v>
      </c>
      <c r="C1756" s="78">
        <v>45463.78125</v>
      </c>
      <c r="D1756" s="77">
        <v>500</v>
      </c>
      <c r="E1756" s="77" t="s">
        <v>560</v>
      </c>
      <c r="F1756" s="77" t="s">
        <v>564</v>
      </c>
      <c r="G1756" s="77" t="s">
        <v>561</v>
      </c>
      <c r="H1756" s="77" t="s">
        <v>4434</v>
      </c>
      <c r="I1756" s="77" t="s">
        <v>4435</v>
      </c>
      <c r="J1756" s="77" t="s">
        <v>369</v>
      </c>
      <c r="K1756" s="77">
        <f>VLOOKUP(A1756 &amp; " - " &amp; B1756, 'superadmin configuration'!A:C, 2, FALSE)</f>
        <v>500</v>
      </c>
    </row>
    <row r="1757" spans="1:11">
      <c r="A1757" s="77" t="s">
        <v>559</v>
      </c>
      <c r="B1757" s="77" t="s">
        <v>4342</v>
      </c>
      <c r="C1757" s="78">
        <v>45463.746527777781</v>
      </c>
      <c r="D1757" s="77">
        <v>1000</v>
      </c>
      <c r="E1757" s="77" t="s">
        <v>560</v>
      </c>
      <c r="F1757" s="77" t="s">
        <v>564</v>
      </c>
      <c r="G1757" s="77" t="s">
        <v>561</v>
      </c>
      <c r="H1757" s="77" t="s">
        <v>4436</v>
      </c>
      <c r="I1757" s="77" t="s">
        <v>4437</v>
      </c>
      <c r="J1757" s="77" t="s">
        <v>369</v>
      </c>
      <c r="K1757" s="77">
        <f>VLOOKUP(A1757 &amp; " - " &amp; B1757, 'superadmin configuration'!A:C, 2, FALSE)</f>
        <v>500</v>
      </c>
    </row>
    <row r="1758" spans="1:11">
      <c r="A1758" s="77" t="s">
        <v>4088</v>
      </c>
      <c r="B1758" s="77" t="s">
        <v>4088</v>
      </c>
      <c r="C1758" s="78">
        <v>45463.657638888886</v>
      </c>
      <c r="D1758" s="77">
        <v>1000</v>
      </c>
      <c r="E1758" s="77" t="s">
        <v>560</v>
      </c>
      <c r="F1758" s="77" t="s">
        <v>361</v>
      </c>
      <c r="G1758" s="77" t="s">
        <v>561</v>
      </c>
      <c r="H1758" s="77" t="s">
        <v>4438</v>
      </c>
      <c r="I1758" s="77" t="s">
        <v>4439</v>
      </c>
      <c r="J1758" s="77" t="s">
        <v>369</v>
      </c>
      <c r="K1758" s="77">
        <f>VLOOKUP(A1758 &amp; " - " &amp; B1758, 'superadmin configuration'!A:C, 2, FALSE)</f>
        <v>500</v>
      </c>
    </row>
    <row r="1759" spans="1:11">
      <c r="A1759" s="77" t="s">
        <v>4088</v>
      </c>
      <c r="B1759" s="77" t="s">
        <v>4088</v>
      </c>
      <c r="C1759" s="78">
        <v>45463.65625</v>
      </c>
      <c r="D1759" s="77">
        <v>500</v>
      </c>
      <c r="E1759" s="77" t="s">
        <v>560</v>
      </c>
      <c r="F1759" s="77" t="s">
        <v>564</v>
      </c>
      <c r="G1759" s="77" t="s">
        <v>561</v>
      </c>
      <c r="H1759" s="77" t="s">
        <v>4440</v>
      </c>
      <c r="I1759" s="77" t="s">
        <v>4441</v>
      </c>
      <c r="J1759" s="77" t="s">
        <v>369</v>
      </c>
      <c r="K1759" s="77">
        <f>VLOOKUP(A1759 &amp; " - " &amp; B1759, 'superadmin configuration'!A:C, 2, FALSE)</f>
        <v>500</v>
      </c>
    </row>
    <row r="1760" spans="1:11">
      <c r="A1760" s="77" t="s">
        <v>641</v>
      </c>
      <c r="B1760" s="77" t="s">
        <v>642</v>
      </c>
      <c r="C1760" s="78">
        <v>45463.644444444442</v>
      </c>
      <c r="D1760" s="77">
        <v>1000</v>
      </c>
      <c r="E1760" s="77" t="s">
        <v>560</v>
      </c>
      <c r="F1760" s="77" t="s">
        <v>564</v>
      </c>
      <c r="G1760" s="77" t="s">
        <v>561</v>
      </c>
      <c r="H1760" s="77" t="s">
        <v>4442</v>
      </c>
      <c r="I1760" s="77" t="s">
        <v>4443</v>
      </c>
      <c r="J1760" s="77" t="s">
        <v>369</v>
      </c>
      <c r="K1760" s="77">
        <f>VLOOKUP(A1760 &amp; " - " &amp; B1760, 'superadmin configuration'!A:C, 2, FALSE)</f>
        <v>1000</v>
      </c>
    </row>
    <row r="1761" spans="1:11">
      <c r="A1761" s="77" t="s">
        <v>596</v>
      </c>
      <c r="B1761" s="77" t="s">
        <v>128</v>
      </c>
      <c r="C1761" s="78">
        <v>45463.572222222225</v>
      </c>
      <c r="D1761" s="77">
        <v>1000</v>
      </c>
      <c r="E1761" s="77" t="s">
        <v>560</v>
      </c>
      <c r="F1761" s="77" t="s">
        <v>564</v>
      </c>
      <c r="G1761" s="77" t="s">
        <v>561</v>
      </c>
      <c r="H1761" s="77" t="s">
        <v>4444</v>
      </c>
      <c r="I1761" s="77" t="s">
        <v>4445</v>
      </c>
      <c r="J1761" s="77" t="s">
        <v>369</v>
      </c>
      <c r="K1761" s="77">
        <f>VLOOKUP(A1761 &amp; " - " &amp; B1761, 'superadmin configuration'!A:C, 2, FALSE)</f>
        <v>2000</v>
      </c>
    </row>
    <row r="1762" spans="1:11">
      <c r="A1762" s="77" t="s">
        <v>601</v>
      </c>
      <c r="B1762" s="77" t="s">
        <v>602</v>
      </c>
      <c r="C1762" s="78">
        <v>45463.550694444442</v>
      </c>
      <c r="D1762" s="77">
        <v>500</v>
      </c>
      <c r="E1762" s="77" t="s">
        <v>560</v>
      </c>
      <c r="F1762" s="77" t="s">
        <v>564</v>
      </c>
      <c r="G1762" s="77" t="s">
        <v>561</v>
      </c>
      <c r="H1762" s="77" t="s">
        <v>4446</v>
      </c>
      <c r="I1762" s="77" t="s">
        <v>4447</v>
      </c>
      <c r="J1762" s="77" t="s">
        <v>369</v>
      </c>
      <c r="K1762" s="77">
        <f>VLOOKUP(A1762 &amp; " - " &amp; B1762, 'superadmin configuration'!A:C, 2, FALSE)</f>
        <v>500</v>
      </c>
    </row>
    <row r="1763" spans="1:11">
      <c r="A1763" s="77" t="s">
        <v>641</v>
      </c>
      <c r="B1763" s="77" t="s">
        <v>642</v>
      </c>
      <c r="C1763" s="78">
        <v>45467.398611111108</v>
      </c>
      <c r="D1763" s="77">
        <v>100</v>
      </c>
      <c r="E1763" s="77" t="s">
        <v>560</v>
      </c>
      <c r="F1763" s="77" t="s">
        <v>564</v>
      </c>
      <c r="G1763" s="77" t="s">
        <v>561</v>
      </c>
      <c r="H1763" s="77" t="s">
        <v>4448</v>
      </c>
      <c r="I1763" s="77" t="s">
        <v>4449</v>
      </c>
      <c r="J1763" s="77" t="s">
        <v>617</v>
      </c>
      <c r="K1763" s="77">
        <f>VLOOKUP(A1763 &amp; " - " &amp; B1763, 'superadmin configuration'!A:C, 2, FALSE)</f>
        <v>1000</v>
      </c>
    </row>
    <row r="1764" spans="1:11">
      <c r="A1764" s="77" t="s">
        <v>559</v>
      </c>
      <c r="B1764" s="77" t="s">
        <v>278</v>
      </c>
      <c r="C1764" s="78">
        <v>45467.396527777775</v>
      </c>
      <c r="D1764" s="77">
        <v>100</v>
      </c>
      <c r="E1764" s="77" t="s">
        <v>560</v>
      </c>
      <c r="F1764" s="77" t="s">
        <v>564</v>
      </c>
      <c r="G1764" s="77" t="s">
        <v>561</v>
      </c>
      <c r="H1764" s="77" t="s">
        <v>4450</v>
      </c>
      <c r="I1764" s="77" t="s">
        <v>4451</v>
      </c>
      <c r="J1764" s="77" t="s">
        <v>617</v>
      </c>
      <c r="K1764" s="77">
        <f>VLOOKUP(A1764 &amp; " - " &amp; B1764, 'superadmin configuration'!A:C, 2, FALSE)</f>
        <v>500</v>
      </c>
    </row>
    <row r="1765" spans="1:11">
      <c r="A1765" s="77" t="s">
        <v>710</v>
      </c>
      <c r="B1765" s="77" t="s">
        <v>710</v>
      </c>
      <c r="C1765" s="78">
        <v>45467.006944444445</v>
      </c>
      <c r="D1765" s="77">
        <v>3000</v>
      </c>
      <c r="E1765" s="77" t="s">
        <v>560</v>
      </c>
      <c r="F1765" s="77" t="s">
        <v>361</v>
      </c>
      <c r="G1765" s="77" t="s">
        <v>561</v>
      </c>
      <c r="H1765" s="77" t="s">
        <v>4452</v>
      </c>
      <c r="I1765" s="77" t="s">
        <v>4453</v>
      </c>
      <c r="J1765" s="77" t="s">
        <v>369</v>
      </c>
      <c r="K1765" s="77">
        <f>VLOOKUP(A1765 &amp; " - " &amp; B1765, 'superadmin configuration'!A:C, 2, FALSE)</f>
        <v>2000</v>
      </c>
    </row>
    <row r="1766" spans="1:11">
      <c r="A1766" s="77" t="s">
        <v>4088</v>
      </c>
      <c r="B1766" s="77" t="s">
        <v>4088</v>
      </c>
      <c r="C1766" s="78">
        <v>45466.980555555558</v>
      </c>
      <c r="D1766" s="77">
        <v>100</v>
      </c>
      <c r="E1766" s="77" t="s">
        <v>560</v>
      </c>
      <c r="F1766" s="77" t="s">
        <v>361</v>
      </c>
      <c r="G1766" s="77" t="s">
        <v>561</v>
      </c>
      <c r="H1766" s="77" t="s">
        <v>4454</v>
      </c>
      <c r="I1766" s="77" t="s">
        <v>4455</v>
      </c>
      <c r="J1766" s="77" t="s">
        <v>369</v>
      </c>
      <c r="K1766" s="77">
        <f>VLOOKUP(A1766 &amp; " - " &amp; B1766, 'superadmin configuration'!A:C, 2, FALSE)</f>
        <v>500</v>
      </c>
    </row>
    <row r="1767" spans="1:11">
      <c r="A1767" s="77" t="s">
        <v>379</v>
      </c>
      <c r="B1767" s="77" t="s">
        <v>379</v>
      </c>
      <c r="C1767" s="78">
        <v>45466.938194444447</v>
      </c>
      <c r="D1767" s="77">
        <v>500</v>
      </c>
      <c r="E1767" s="77" t="s">
        <v>560</v>
      </c>
      <c r="F1767" s="77" t="s">
        <v>564</v>
      </c>
      <c r="G1767" s="77" t="s">
        <v>561</v>
      </c>
      <c r="H1767" s="77" t="s">
        <v>4456</v>
      </c>
      <c r="I1767" s="77" t="s">
        <v>4457</v>
      </c>
      <c r="J1767" s="77" t="s">
        <v>369</v>
      </c>
      <c r="K1767" s="77">
        <f>VLOOKUP(A1767 &amp; " - " &amp; B1767, 'superadmin configuration'!A:C, 2, FALSE)</f>
        <v>1000</v>
      </c>
    </row>
    <row r="1768" spans="1:11">
      <c r="A1768" s="77" t="s">
        <v>710</v>
      </c>
      <c r="B1768" s="77" t="s">
        <v>710</v>
      </c>
      <c r="C1768" s="78">
        <v>45466.929861111108</v>
      </c>
      <c r="D1768" s="77">
        <v>3000</v>
      </c>
      <c r="E1768" s="77" t="s">
        <v>560</v>
      </c>
      <c r="F1768" s="77" t="s">
        <v>564</v>
      </c>
      <c r="G1768" s="77" t="s">
        <v>561</v>
      </c>
      <c r="H1768" s="77" t="s">
        <v>4458</v>
      </c>
      <c r="I1768" s="77" t="s">
        <v>4459</v>
      </c>
      <c r="J1768" s="77" t="s">
        <v>369</v>
      </c>
      <c r="K1768" s="77">
        <f>VLOOKUP(A1768 &amp; " - " &amp; B1768, 'superadmin configuration'!A:C, 2, FALSE)</f>
        <v>2000</v>
      </c>
    </row>
    <row r="1769" spans="1:11">
      <c r="A1769" s="77" t="s">
        <v>461</v>
      </c>
      <c r="B1769" s="77" t="s">
        <v>466</v>
      </c>
      <c r="C1769" s="78">
        <v>45466.910416666666</v>
      </c>
      <c r="D1769" s="77">
        <v>500</v>
      </c>
      <c r="E1769" s="77" t="s">
        <v>560</v>
      </c>
      <c r="F1769" s="77" t="s">
        <v>564</v>
      </c>
      <c r="G1769" s="77" t="s">
        <v>561</v>
      </c>
      <c r="H1769" s="77" t="s">
        <v>4460</v>
      </c>
      <c r="I1769" s="77" t="s">
        <v>4461</v>
      </c>
      <c r="J1769" s="77" t="s">
        <v>369</v>
      </c>
      <c r="K1769" s="77">
        <f>VLOOKUP(A1769 &amp; " - " &amp; B1769, 'superadmin configuration'!A:C, 2, FALSE)</f>
        <v>500</v>
      </c>
    </row>
    <row r="1770" spans="1:11">
      <c r="A1770" s="77" t="s">
        <v>1152</v>
      </c>
      <c r="B1770" s="77" t="s">
        <v>1153</v>
      </c>
      <c r="C1770" s="78">
        <v>45466.84097222222</v>
      </c>
      <c r="D1770" s="77">
        <v>500</v>
      </c>
      <c r="E1770" s="77" t="s">
        <v>560</v>
      </c>
      <c r="F1770" s="77" t="s">
        <v>564</v>
      </c>
      <c r="G1770" s="77" t="s">
        <v>561</v>
      </c>
      <c r="H1770" s="77" t="s">
        <v>4462</v>
      </c>
      <c r="I1770" s="77" t="s">
        <v>4463</v>
      </c>
      <c r="J1770" s="77" t="s">
        <v>369</v>
      </c>
      <c r="K1770" s="77">
        <f>VLOOKUP(A1770 &amp; " - " &amp; B1770, 'superadmin configuration'!A:C, 2, FALSE)</f>
        <v>500</v>
      </c>
    </row>
    <row r="1771" spans="1:11">
      <c r="A1771" s="77" t="s">
        <v>4088</v>
      </c>
      <c r="B1771" s="77" t="s">
        <v>4088</v>
      </c>
      <c r="C1771" s="78">
        <v>45466.717361111114</v>
      </c>
      <c r="D1771" s="77">
        <v>300</v>
      </c>
      <c r="E1771" s="77" t="s">
        <v>560</v>
      </c>
      <c r="F1771" s="77" t="s">
        <v>361</v>
      </c>
      <c r="G1771" s="77" t="s">
        <v>561</v>
      </c>
      <c r="H1771" s="77" t="s">
        <v>4464</v>
      </c>
      <c r="I1771" s="77" t="s">
        <v>4465</v>
      </c>
      <c r="J1771" s="77" t="s">
        <v>369</v>
      </c>
      <c r="K1771" s="77">
        <f>VLOOKUP(A1771 &amp; " - " &amp; B1771, 'superadmin configuration'!A:C, 2, FALSE)</f>
        <v>500</v>
      </c>
    </row>
    <row r="1772" spans="1:11">
      <c r="A1772" s="77" t="s">
        <v>476</v>
      </c>
      <c r="B1772" s="77" t="s">
        <v>476</v>
      </c>
      <c r="C1772" s="78">
        <v>45466.703472222223</v>
      </c>
      <c r="D1772" s="77">
        <v>500</v>
      </c>
      <c r="E1772" s="77" t="s">
        <v>560</v>
      </c>
      <c r="F1772" s="77" t="s">
        <v>361</v>
      </c>
      <c r="G1772" s="77" t="s">
        <v>561</v>
      </c>
      <c r="H1772" s="77" t="s">
        <v>4466</v>
      </c>
      <c r="I1772" s="77" t="s">
        <v>4467</v>
      </c>
      <c r="J1772" s="77" t="s">
        <v>4468</v>
      </c>
      <c r="K1772" s="77">
        <f>VLOOKUP(A1772 &amp; " - " &amp; B1772, 'superadmin configuration'!A:C, 2, FALSE)</f>
        <v>500</v>
      </c>
    </row>
    <row r="1773" spans="1:11">
      <c r="A1773" s="77" t="s">
        <v>4215</v>
      </c>
      <c r="B1773" s="77" t="s">
        <v>4224</v>
      </c>
      <c r="C1773" s="78">
        <v>45466.597222222219</v>
      </c>
      <c r="D1773" s="77">
        <v>100</v>
      </c>
      <c r="E1773" s="77" t="s">
        <v>560</v>
      </c>
      <c r="F1773" s="77" t="s">
        <v>361</v>
      </c>
      <c r="G1773" s="77" t="s">
        <v>561</v>
      </c>
      <c r="H1773" s="77" t="s">
        <v>4469</v>
      </c>
      <c r="I1773" s="77" t="s">
        <v>4470</v>
      </c>
      <c r="J1773" s="77">
        <v>100</v>
      </c>
      <c r="K1773" s="77">
        <f>VLOOKUP(A1773 &amp; " - " &amp; B1773, 'superadmin configuration'!A:C, 2, FALSE)</f>
        <v>0</v>
      </c>
    </row>
    <row r="1774" spans="1:11">
      <c r="A1774" s="77" t="s">
        <v>461</v>
      </c>
      <c r="B1774" s="77" t="s">
        <v>461</v>
      </c>
      <c r="C1774" s="78">
        <v>45466.379861111112</v>
      </c>
      <c r="D1774" s="77">
        <v>500</v>
      </c>
      <c r="E1774" s="77" t="s">
        <v>560</v>
      </c>
      <c r="F1774" s="77" t="s">
        <v>564</v>
      </c>
      <c r="G1774" s="77" t="s">
        <v>561</v>
      </c>
      <c r="H1774" s="77" t="s">
        <v>4471</v>
      </c>
      <c r="I1774" s="77" t="s">
        <v>4472</v>
      </c>
      <c r="J1774" s="77" t="s">
        <v>369</v>
      </c>
      <c r="K1774" s="77">
        <f>VLOOKUP(A1774 &amp; " - " &amp; B1774, 'superadmin configuration'!A:C, 2, FALSE)</f>
        <v>500</v>
      </c>
    </row>
    <row r="1775" spans="1:11">
      <c r="A1775" s="77" t="s">
        <v>4088</v>
      </c>
      <c r="B1775" s="77" t="s">
        <v>4088</v>
      </c>
      <c r="C1775" s="78">
        <v>45465.979166666664</v>
      </c>
      <c r="D1775" s="77">
        <v>1000</v>
      </c>
      <c r="E1775" s="77" t="s">
        <v>560</v>
      </c>
      <c r="F1775" s="77" t="s">
        <v>361</v>
      </c>
      <c r="G1775" s="77" t="s">
        <v>561</v>
      </c>
      <c r="H1775" s="77" t="s">
        <v>4473</v>
      </c>
      <c r="I1775" s="77" t="s">
        <v>4474</v>
      </c>
      <c r="J1775" s="77">
        <v>1000</v>
      </c>
      <c r="K1775" s="77">
        <f>VLOOKUP(A1775 &amp; " - " &amp; B1775, 'superadmin configuration'!A:C, 2, FALSE)</f>
        <v>500</v>
      </c>
    </row>
    <row r="1776" spans="1:11">
      <c r="A1776" s="77" t="s">
        <v>601</v>
      </c>
      <c r="B1776" s="77" t="s">
        <v>602</v>
      </c>
      <c r="C1776" s="78">
        <v>45465.714583333334</v>
      </c>
      <c r="D1776" s="77">
        <v>500</v>
      </c>
      <c r="E1776" s="77" t="s">
        <v>560</v>
      </c>
      <c r="F1776" s="77" t="s">
        <v>564</v>
      </c>
      <c r="G1776" s="77" t="s">
        <v>561</v>
      </c>
      <c r="H1776" s="77" t="s">
        <v>4475</v>
      </c>
      <c r="I1776" s="77" t="s">
        <v>4476</v>
      </c>
      <c r="J1776" s="77" t="s">
        <v>369</v>
      </c>
      <c r="K1776" s="77">
        <f>VLOOKUP(A1776 &amp; " - " &amp; B1776, 'superadmin configuration'!A:C, 2, FALSE)</f>
        <v>500</v>
      </c>
    </row>
    <row r="1777" spans="1:11">
      <c r="A1777" s="77" t="s">
        <v>381</v>
      </c>
      <c r="B1777" s="77" t="s">
        <v>382</v>
      </c>
      <c r="C1777" s="78">
        <v>45465.618055555555</v>
      </c>
      <c r="D1777" s="77">
        <v>750</v>
      </c>
      <c r="E1777" s="77" t="s">
        <v>560</v>
      </c>
      <c r="F1777" s="77" t="s">
        <v>564</v>
      </c>
      <c r="G1777" s="77" t="s">
        <v>561</v>
      </c>
      <c r="H1777" s="77" t="s">
        <v>4477</v>
      </c>
      <c r="I1777" s="77" t="s">
        <v>4478</v>
      </c>
      <c r="J1777" s="77" t="s">
        <v>369</v>
      </c>
      <c r="K1777" s="77">
        <f>VLOOKUP(A1777 &amp; " - " &amp; B1777, 'superadmin configuration'!A:C, 2, FALSE)</f>
        <v>1500</v>
      </c>
    </row>
    <row r="1778" spans="1:11">
      <c r="A1778" s="77" t="s">
        <v>4215</v>
      </c>
      <c r="B1778" s="77" t="s">
        <v>4479</v>
      </c>
      <c r="C1778" s="78">
        <v>45465.602777777778</v>
      </c>
      <c r="D1778" s="77">
        <v>100</v>
      </c>
      <c r="E1778" s="77" t="s">
        <v>560</v>
      </c>
      <c r="F1778" s="77" t="s">
        <v>564</v>
      </c>
      <c r="G1778" s="77" t="s">
        <v>561</v>
      </c>
      <c r="H1778" s="77" t="s">
        <v>4480</v>
      </c>
      <c r="I1778" s="77" t="s">
        <v>4481</v>
      </c>
      <c r="J1778" s="77" t="s">
        <v>617</v>
      </c>
      <c r="K1778" s="77">
        <f>VLOOKUP(A1778 &amp; " - " &amp; B1778, 'superadmin configuration'!A:C, 2, FALSE)</f>
        <v>0</v>
      </c>
    </row>
    <row r="1779" spans="1:11">
      <c r="A1779" s="77" t="s">
        <v>4088</v>
      </c>
      <c r="B1779" s="77" t="s">
        <v>4088</v>
      </c>
      <c r="C1779" s="78">
        <v>45465.572916666664</v>
      </c>
      <c r="D1779" s="77">
        <v>500</v>
      </c>
      <c r="E1779" s="77" t="s">
        <v>560</v>
      </c>
      <c r="F1779" s="77" t="s">
        <v>564</v>
      </c>
      <c r="G1779" s="77" t="s">
        <v>561</v>
      </c>
      <c r="H1779" s="77" t="s">
        <v>4482</v>
      </c>
      <c r="I1779" s="77" t="s">
        <v>4483</v>
      </c>
      <c r="J1779" s="77" t="s">
        <v>369</v>
      </c>
      <c r="K1779" s="77">
        <f>VLOOKUP(A1779 &amp; " - " &amp; B1779, 'superadmin configuration'!A:C, 2, FALSE)</f>
        <v>500</v>
      </c>
    </row>
    <row r="1780" spans="1:11">
      <c r="A1780" s="77" t="s">
        <v>4088</v>
      </c>
      <c r="B1780" s="77" t="s">
        <v>4088</v>
      </c>
      <c r="C1780" s="78">
        <v>45465.540277777778</v>
      </c>
      <c r="D1780" s="77">
        <v>300</v>
      </c>
      <c r="E1780" s="77" t="s">
        <v>560</v>
      </c>
      <c r="F1780" s="77" t="s">
        <v>361</v>
      </c>
      <c r="G1780" s="77" t="s">
        <v>561</v>
      </c>
      <c r="H1780" s="77" t="s">
        <v>4484</v>
      </c>
      <c r="I1780" s="77" t="s">
        <v>4485</v>
      </c>
      <c r="J1780" s="77" t="s">
        <v>369</v>
      </c>
      <c r="K1780" s="77">
        <f>VLOOKUP(A1780 &amp; " - " &amp; B1780, 'superadmin configuration'!A:C, 2, FALSE)</f>
        <v>500</v>
      </c>
    </row>
    <row r="1781" spans="1:11">
      <c r="A1781" s="77" t="s">
        <v>515</v>
      </c>
      <c r="B1781" s="77" t="s">
        <v>516</v>
      </c>
      <c r="C1781" s="78">
        <v>45465.520138888889</v>
      </c>
      <c r="D1781" s="77">
        <v>2000</v>
      </c>
      <c r="E1781" s="77" t="s">
        <v>560</v>
      </c>
      <c r="F1781" s="77" t="s">
        <v>564</v>
      </c>
      <c r="G1781" s="77" t="s">
        <v>561</v>
      </c>
      <c r="H1781" s="77" t="s">
        <v>4486</v>
      </c>
      <c r="I1781" s="77" t="s">
        <v>4487</v>
      </c>
      <c r="J1781" s="77" t="s">
        <v>369</v>
      </c>
      <c r="K1781" s="77">
        <f>VLOOKUP(A1781 &amp; " - " &amp; B1781, 'superadmin configuration'!A:C, 2, FALSE)</f>
        <v>1000</v>
      </c>
    </row>
    <row r="1782" spans="1:11">
      <c r="A1782" s="77" t="s">
        <v>4088</v>
      </c>
      <c r="B1782" s="77" t="s">
        <v>4088</v>
      </c>
      <c r="C1782" s="78">
        <v>45465.513194444444</v>
      </c>
      <c r="D1782" s="77">
        <v>500</v>
      </c>
      <c r="E1782" s="77" t="s">
        <v>560</v>
      </c>
      <c r="F1782" s="77" t="s">
        <v>361</v>
      </c>
      <c r="G1782" s="77" t="s">
        <v>561</v>
      </c>
      <c r="H1782" s="77" t="s">
        <v>4488</v>
      </c>
      <c r="I1782" s="77" t="s">
        <v>4489</v>
      </c>
      <c r="J1782" s="77" t="s">
        <v>369</v>
      </c>
      <c r="K1782" s="77">
        <f>VLOOKUP(A1782 &amp; " - " &amp; B1782, 'superadmin configuration'!A:C, 2, FALSE)</f>
        <v>500</v>
      </c>
    </row>
    <row r="1783" spans="1:11">
      <c r="A1783" s="77" t="s">
        <v>4088</v>
      </c>
      <c r="B1783" s="77" t="s">
        <v>4088</v>
      </c>
      <c r="C1783" s="78">
        <v>45465.508333333331</v>
      </c>
      <c r="D1783" s="77">
        <v>1000</v>
      </c>
      <c r="E1783" s="77" t="s">
        <v>560</v>
      </c>
      <c r="F1783" s="77" t="s">
        <v>361</v>
      </c>
      <c r="G1783" s="77" t="s">
        <v>561</v>
      </c>
      <c r="H1783" s="77" t="s">
        <v>4490</v>
      </c>
      <c r="I1783" s="77" t="s">
        <v>4491</v>
      </c>
      <c r="J1783" s="77" t="s">
        <v>369</v>
      </c>
      <c r="K1783" s="77">
        <f>VLOOKUP(A1783 &amp; " - " &amp; B1783, 'superadmin configuration'!A:C, 2, FALSE)</f>
        <v>500</v>
      </c>
    </row>
    <row r="1784" spans="1:11">
      <c r="A1784" s="77" t="s">
        <v>515</v>
      </c>
      <c r="B1784" s="77" t="s">
        <v>516</v>
      </c>
      <c r="C1784" s="78">
        <v>45465.453472222223</v>
      </c>
      <c r="D1784" s="77">
        <v>1000</v>
      </c>
      <c r="E1784" s="77" t="s">
        <v>560</v>
      </c>
      <c r="F1784" s="77" t="s">
        <v>564</v>
      </c>
      <c r="G1784" s="77" t="s">
        <v>561</v>
      </c>
      <c r="H1784" s="77" t="s">
        <v>4492</v>
      </c>
      <c r="I1784" s="77" t="s">
        <v>4493</v>
      </c>
      <c r="J1784" s="77" t="s">
        <v>369</v>
      </c>
      <c r="K1784" s="77">
        <f>VLOOKUP(A1784 &amp; " - " &amp; B1784, 'superadmin configuration'!A:C, 2, FALSE)</f>
        <v>1000</v>
      </c>
    </row>
    <row r="1785" spans="1:11">
      <c r="A1785" s="77" t="s">
        <v>458</v>
      </c>
      <c r="B1785" s="77" t="s">
        <v>1738</v>
      </c>
      <c r="C1785" s="78">
        <v>45465.429166666669</v>
      </c>
      <c r="D1785" s="77">
        <v>100</v>
      </c>
      <c r="E1785" s="77" t="s">
        <v>560</v>
      </c>
      <c r="F1785" s="77" t="s">
        <v>564</v>
      </c>
      <c r="G1785" s="77" t="s">
        <v>561</v>
      </c>
      <c r="H1785" s="77" t="s">
        <v>4494</v>
      </c>
      <c r="I1785" s="77" t="s">
        <v>4495</v>
      </c>
      <c r="J1785" s="77" t="s">
        <v>617</v>
      </c>
      <c r="K1785" s="77">
        <f>VLOOKUP(A1785 &amp; " - " &amp; B1785, 'superadmin configuration'!A:C, 2, FALSE)</f>
        <v>1000</v>
      </c>
    </row>
    <row r="1786" spans="1:11">
      <c r="A1786" s="77" t="s">
        <v>458</v>
      </c>
      <c r="B1786" s="77" t="s">
        <v>1738</v>
      </c>
      <c r="C1786" s="78">
        <v>45465.415972222225</v>
      </c>
      <c r="D1786" s="77">
        <v>100</v>
      </c>
      <c r="E1786" s="77" t="s">
        <v>560</v>
      </c>
      <c r="F1786" s="77" t="s">
        <v>564</v>
      </c>
      <c r="G1786" s="77" t="s">
        <v>561</v>
      </c>
      <c r="H1786" s="77" t="s">
        <v>4496</v>
      </c>
      <c r="I1786" s="77" t="s">
        <v>4497</v>
      </c>
      <c r="J1786" s="77" t="s">
        <v>617</v>
      </c>
      <c r="K1786" s="77">
        <f>VLOOKUP(A1786 &amp; " - " &amp; B1786, 'superadmin configuration'!A:C, 2, FALSE)</f>
        <v>1000</v>
      </c>
    </row>
    <row r="1787" spans="1:11">
      <c r="A1787" s="77" t="s">
        <v>461</v>
      </c>
      <c r="B1787" s="77" t="s">
        <v>461</v>
      </c>
      <c r="C1787" s="78">
        <v>45465.381249999999</v>
      </c>
      <c r="D1787" s="77">
        <v>500</v>
      </c>
      <c r="E1787" s="77" t="s">
        <v>560</v>
      </c>
      <c r="F1787" s="77" t="s">
        <v>564</v>
      </c>
      <c r="G1787" s="77" t="s">
        <v>561</v>
      </c>
      <c r="H1787" s="77" t="s">
        <v>4498</v>
      </c>
      <c r="I1787" s="77" t="s">
        <v>4499</v>
      </c>
      <c r="J1787" s="77" t="s">
        <v>369</v>
      </c>
      <c r="K1787" s="77">
        <f>VLOOKUP(A1787 &amp; " - " &amp; B1787, 'superadmin configuration'!A:C, 2, FALSE)</f>
        <v>500</v>
      </c>
    </row>
    <row r="1788" spans="1:11">
      <c r="A1788" s="77" t="s">
        <v>458</v>
      </c>
      <c r="B1788" s="77" t="s">
        <v>1738</v>
      </c>
      <c r="C1788" s="78">
        <v>45465.03402777778</v>
      </c>
      <c r="D1788" s="77">
        <v>500</v>
      </c>
      <c r="E1788" s="77" t="s">
        <v>560</v>
      </c>
      <c r="F1788" s="77" t="s">
        <v>564</v>
      </c>
      <c r="G1788" s="77" t="s">
        <v>561</v>
      </c>
      <c r="H1788" s="77" t="s">
        <v>4500</v>
      </c>
      <c r="I1788" s="77" t="s">
        <v>4501</v>
      </c>
      <c r="J1788" s="77" t="s">
        <v>4502</v>
      </c>
      <c r="K1788" s="77">
        <f>VLOOKUP(A1788 &amp; " - " &amp; B1788, 'superadmin configuration'!A:C, 2, FALSE)</f>
        <v>1000</v>
      </c>
    </row>
    <row r="1789" spans="1:11">
      <c r="A1789" s="77" t="s">
        <v>458</v>
      </c>
      <c r="B1789" s="77" t="s">
        <v>1738</v>
      </c>
      <c r="C1789" s="78">
        <v>45465.03402777778</v>
      </c>
      <c r="D1789" s="77">
        <v>1000</v>
      </c>
      <c r="E1789" s="77" t="s">
        <v>560</v>
      </c>
      <c r="F1789" s="77" t="s">
        <v>564</v>
      </c>
      <c r="G1789" s="77" t="s">
        <v>561</v>
      </c>
      <c r="H1789" s="77" t="s">
        <v>4503</v>
      </c>
      <c r="I1789" s="77" t="s">
        <v>4504</v>
      </c>
      <c r="J1789" s="77" t="s">
        <v>4505</v>
      </c>
      <c r="K1789" s="77">
        <f>VLOOKUP(A1789 &amp; " - " &amp; B1789, 'superadmin configuration'!A:C, 2, FALSE)</f>
        <v>1000</v>
      </c>
    </row>
    <row r="1790" spans="1:11">
      <c r="A1790" s="77" t="s">
        <v>476</v>
      </c>
      <c r="B1790" s="77" t="s">
        <v>476</v>
      </c>
      <c r="C1790" s="78">
        <v>45464.982638888891</v>
      </c>
      <c r="D1790" s="77">
        <v>500</v>
      </c>
      <c r="E1790" s="77" t="s">
        <v>560</v>
      </c>
      <c r="F1790" s="77" t="s">
        <v>564</v>
      </c>
      <c r="G1790" s="77" t="s">
        <v>561</v>
      </c>
      <c r="H1790" s="77" t="s">
        <v>4506</v>
      </c>
      <c r="I1790" s="77" t="s">
        <v>4507</v>
      </c>
      <c r="J1790" s="77" t="s">
        <v>369</v>
      </c>
      <c r="K1790" s="77">
        <f>VLOOKUP(A1790 &amp; " - " &amp; B1790, 'superadmin configuration'!A:C, 2, FALSE)</f>
        <v>500</v>
      </c>
    </row>
    <row r="1791" spans="1:11">
      <c r="A1791" s="77" t="s">
        <v>386</v>
      </c>
      <c r="B1791" s="77" t="s">
        <v>387</v>
      </c>
      <c r="C1791" s="78">
        <v>45464.966666666667</v>
      </c>
      <c r="D1791" s="77">
        <v>2000</v>
      </c>
      <c r="E1791" s="77" t="s">
        <v>560</v>
      </c>
      <c r="F1791" s="77" t="s">
        <v>564</v>
      </c>
      <c r="G1791" s="77" t="s">
        <v>561</v>
      </c>
      <c r="H1791" s="77" t="s">
        <v>4508</v>
      </c>
      <c r="I1791" s="77" t="s">
        <v>4509</v>
      </c>
      <c r="J1791" s="77" t="s">
        <v>369</v>
      </c>
      <c r="K1791" s="77">
        <f>VLOOKUP(A1791 &amp; " - " &amp; B1791, 'superadmin configuration'!A:C, 2, FALSE)</f>
        <v>1000</v>
      </c>
    </row>
    <row r="1792" spans="1:11">
      <c r="A1792" s="77" t="s">
        <v>476</v>
      </c>
      <c r="B1792" s="77" t="s">
        <v>476</v>
      </c>
      <c r="C1792" s="78">
        <v>45464.938194444447</v>
      </c>
      <c r="D1792" s="77">
        <v>500</v>
      </c>
      <c r="E1792" s="77" t="s">
        <v>560</v>
      </c>
      <c r="F1792" s="77" t="s">
        <v>564</v>
      </c>
      <c r="G1792" s="77" t="s">
        <v>561</v>
      </c>
      <c r="H1792" s="77" t="s">
        <v>4510</v>
      </c>
      <c r="I1792" s="77" t="s">
        <v>4511</v>
      </c>
      <c r="J1792" s="77" t="s">
        <v>369</v>
      </c>
      <c r="K1792" s="77">
        <f>VLOOKUP(A1792 &amp; " - " &amp; B1792, 'superadmin configuration'!A:C, 2, FALSE)</f>
        <v>500</v>
      </c>
    </row>
    <row r="1793" spans="1:11">
      <c r="A1793" s="77" t="s">
        <v>1152</v>
      </c>
      <c r="B1793" s="77" t="s">
        <v>1153</v>
      </c>
      <c r="C1793" s="78">
        <v>45464.929166666669</v>
      </c>
      <c r="D1793" s="77">
        <v>100</v>
      </c>
      <c r="E1793" s="77" t="s">
        <v>560</v>
      </c>
      <c r="F1793" s="77" t="s">
        <v>361</v>
      </c>
      <c r="G1793" s="77" t="s">
        <v>561</v>
      </c>
      <c r="H1793" s="77" t="s">
        <v>4512</v>
      </c>
      <c r="I1793" s="77" t="s">
        <v>4513</v>
      </c>
      <c r="J1793" s="77" t="s">
        <v>4514</v>
      </c>
      <c r="K1793" s="77">
        <f>VLOOKUP(A1793 &amp; " - " &amp; B1793, 'superadmin configuration'!A:C, 2, FALSE)</f>
        <v>500</v>
      </c>
    </row>
    <row r="1794" spans="1:11">
      <c r="A1794" s="77" t="s">
        <v>710</v>
      </c>
      <c r="B1794" s="77" t="s">
        <v>710</v>
      </c>
      <c r="C1794" s="78">
        <v>45464.925694444442</v>
      </c>
      <c r="D1794" s="77">
        <v>1500</v>
      </c>
      <c r="E1794" s="77" t="s">
        <v>560</v>
      </c>
      <c r="F1794" s="77" t="s">
        <v>564</v>
      </c>
      <c r="G1794" s="77" t="s">
        <v>561</v>
      </c>
      <c r="H1794" s="77" t="s">
        <v>4515</v>
      </c>
      <c r="I1794" s="77" t="s">
        <v>4516</v>
      </c>
      <c r="J1794" s="77" t="s">
        <v>369</v>
      </c>
      <c r="K1794" s="77">
        <f>VLOOKUP(A1794 &amp; " - " &amp; B1794, 'superadmin configuration'!A:C, 2, FALSE)</f>
        <v>2000</v>
      </c>
    </row>
    <row r="1795" spans="1:11">
      <c r="A1795" s="77" t="s">
        <v>641</v>
      </c>
      <c r="B1795" s="77" t="s">
        <v>642</v>
      </c>
      <c r="C1795" s="78">
        <v>45464.876388888886</v>
      </c>
      <c r="D1795" s="77">
        <v>2000</v>
      </c>
      <c r="E1795" s="77" t="s">
        <v>560</v>
      </c>
      <c r="F1795" s="77" t="s">
        <v>361</v>
      </c>
      <c r="G1795" s="77" t="s">
        <v>561</v>
      </c>
      <c r="H1795" s="77" t="s">
        <v>4517</v>
      </c>
      <c r="I1795" s="77" t="s">
        <v>4518</v>
      </c>
      <c r="J1795" s="77" t="s">
        <v>369</v>
      </c>
      <c r="K1795" s="77">
        <f>VLOOKUP(A1795 &amp; " - " &amp; B1795, 'superadmin configuration'!A:C, 2, FALSE)</f>
        <v>1000</v>
      </c>
    </row>
    <row r="1796" spans="1:11">
      <c r="A1796" s="77" t="s">
        <v>4519</v>
      </c>
      <c r="B1796" s="77" t="s">
        <v>4520</v>
      </c>
      <c r="C1796" s="78">
        <v>45464.754166666666</v>
      </c>
      <c r="D1796" s="77">
        <v>100</v>
      </c>
      <c r="E1796" s="77" t="s">
        <v>560</v>
      </c>
      <c r="F1796" s="77" t="s">
        <v>564</v>
      </c>
      <c r="G1796" s="77" t="s">
        <v>561</v>
      </c>
      <c r="H1796" s="77" t="s">
        <v>4521</v>
      </c>
      <c r="I1796" s="77" t="s">
        <v>4522</v>
      </c>
      <c r="J1796" s="77" t="s">
        <v>617</v>
      </c>
      <c r="K1796" s="77">
        <f>VLOOKUP(A1796 &amp; " - " &amp; B1796, 'superadmin configuration'!A:C, 2, FALSE)</f>
        <v>0</v>
      </c>
    </row>
    <row r="1797" spans="1:11">
      <c r="A1797" s="77" t="s">
        <v>559</v>
      </c>
      <c r="B1797" s="77" t="s">
        <v>189</v>
      </c>
      <c r="C1797" s="78">
        <v>45464.537499999999</v>
      </c>
      <c r="D1797" s="77">
        <v>1000</v>
      </c>
      <c r="E1797" s="77" t="s">
        <v>560</v>
      </c>
      <c r="F1797" s="77" t="s">
        <v>564</v>
      </c>
      <c r="G1797" s="77" t="s">
        <v>561</v>
      </c>
      <c r="H1797" s="77" t="s">
        <v>4523</v>
      </c>
      <c r="I1797" s="77" t="s">
        <v>4524</v>
      </c>
      <c r="J1797" s="77" t="s">
        <v>369</v>
      </c>
      <c r="K1797" s="77">
        <f>VLOOKUP(A1797 &amp; " - " &amp; B1797, 'superadmin configuration'!A:C, 2, FALSE)</f>
        <v>500</v>
      </c>
    </row>
    <row r="1798" spans="1:11">
      <c r="A1798" s="77" t="s">
        <v>476</v>
      </c>
      <c r="B1798" s="77" t="s">
        <v>476</v>
      </c>
      <c r="C1798" s="78">
        <v>45464.512499999997</v>
      </c>
      <c r="D1798" s="77">
        <v>1000</v>
      </c>
      <c r="E1798" s="77" t="s">
        <v>560</v>
      </c>
      <c r="F1798" s="77" t="s">
        <v>564</v>
      </c>
      <c r="G1798" s="77" t="s">
        <v>561</v>
      </c>
      <c r="H1798" s="77" t="s">
        <v>4525</v>
      </c>
      <c r="I1798" s="77" t="s">
        <v>4526</v>
      </c>
      <c r="J1798" s="77">
        <v>1000</v>
      </c>
      <c r="K1798" s="77">
        <f>VLOOKUP(A1798 &amp; " - " &amp; B1798, 'superadmin configuration'!A:C, 2, FALSE)</f>
        <v>500</v>
      </c>
    </row>
    <row r="1799" spans="1:11">
      <c r="A1799" s="77" t="s">
        <v>559</v>
      </c>
      <c r="B1799" s="77" t="s">
        <v>4342</v>
      </c>
      <c r="C1799" s="78">
        <v>45464.506944444445</v>
      </c>
      <c r="D1799" s="77">
        <v>1000</v>
      </c>
      <c r="E1799" s="77" t="s">
        <v>560</v>
      </c>
      <c r="F1799" s="77" t="s">
        <v>564</v>
      </c>
      <c r="G1799" s="77" t="s">
        <v>561</v>
      </c>
      <c r="H1799" s="77" t="s">
        <v>4527</v>
      </c>
      <c r="I1799" s="77" t="s">
        <v>4528</v>
      </c>
      <c r="J1799" s="77" t="s">
        <v>369</v>
      </c>
      <c r="K1799" s="77">
        <f>VLOOKUP(A1799 &amp; " - " &amp; B1799, 'superadmin configuration'!A:C, 2, FALSE)</f>
        <v>500</v>
      </c>
    </row>
    <row r="1800" spans="1:11">
      <c r="A1800" s="77" t="s">
        <v>4088</v>
      </c>
      <c r="B1800" s="77" t="s">
        <v>4088</v>
      </c>
      <c r="C1800" s="78">
        <v>45464.48541666667</v>
      </c>
      <c r="D1800" s="77">
        <v>300</v>
      </c>
      <c r="E1800" s="77" t="s">
        <v>560</v>
      </c>
      <c r="F1800" s="77" t="s">
        <v>361</v>
      </c>
      <c r="G1800" s="77" t="s">
        <v>561</v>
      </c>
      <c r="H1800" s="77" t="s">
        <v>4529</v>
      </c>
      <c r="I1800" s="77" t="s">
        <v>4530</v>
      </c>
      <c r="J1800" s="77" t="s">
        <v>4531</v>
      </c>
      <c r="K1800" s="77">
        <f>VLOOKUP(A1800 &amp; " - " &amp; B1800, 'superadmin configuration'!A:C, 2, FALSE)</f>
        <v>500</v>
      </c>
    </row>
    <row r="1801" spans="1:11">
      <c r="A1801" s="77" t="s">
        <v>139</v>
      </c>
      <c r="B1801" s="77" t="s">
        <v>571</v>
      </c>
      <c r="C1801" s="78">
        <v>45464.455555555556</v>
      </c>
      <c r="D1801" s="77">
        <v>500</v>
      </c>
      <c r="E1801" s="77" t="s">
        <v>560</v>
      </c>
      <c r="F1801" s="77" t="s">
        <v>564</v>
      </c>
      <c r="G1801" s="77" t="s">
        <v>561</v>
      </c>
      <c r="H1801" s="77" t="s">
        <v>4532</v>
      </c>
      <c r="I1801" s="77" t="s">
        <v>4533</v>
      </c>
      <c r="J1801" s="77"/>
      <c r="K1801" s="77">
        <f>VLOOKUP(A1801 &amp; " - " &amp; B1801, 'superadmin configuration'!A:C, 2, FALSE)</f>
        <v>500</v>
      </c>
    </row>
    <row r="1802" spans="1:11">
      <c r="A1802" s="77" t="s">
        <v>1335</v>
      </c>
      <c r="B1802" s="77" t="s">
        <v>115</v>
      </c>
      <c r="C1802" s="78">
        <v>45467.999305555553</v>
      </c>
      <c r="D1802" s="77">
        <v>500</v>
      </c>
      <c r="E1802" s="77" t="s">
        <v>560</v>
      </c>
      <c r="F1802" s="77" t="s">
        <v>564</v>
      </c>
      <c r="G1802" s="77" t="s">
        <v>561</v>
      </c>
      <c r="H1802" s="77" t="s">
        <v>4534</v>
      </c>
      <c r="I1802" s="77" t="s">
        <v>4535</v>
      </c>
      <c r="J1802" s="77" t="s">
        <v>369</v>
      </c>
      <c r="K1802" s="77">
        <f>VLOOKUP(A1802 &amp; " - " &amp; B1802, 'superadmin configuration'!A:C, 2, FALSE)</f>
        <v>500</v>
      </c>
    </row>
    <row r="1803" spans="1:11">
      <c r="A1803" s="77" t="s">
        <v>386</v>
      </c>
      <c r="B1803" s="77" t="s">
        <v>387</v>
      </c>
      <c r="C1803" s="78">
        <v>45467.96597222222</v>
      </c>
      <c r="D1803" s="77">
        <v>1000</v>
      </c>
      <c r="E1803" s="77" t="s">
        <v>560</v>
      </c>
      <c r="F1803" s="77" t="s">
        <v>564</v>
      </c>
      <c r="G1803" s="77" t="s">
        <v>561</v>
      </c>
      <c r="H1803" s="77" t="s">
        <v>4536</v>
      </c>
      <c r="I1803" s="77" t="s">
        <v>4537</v>
      </c>
      <c r="J1803" s="77" t="s">
        <v>369</v>
      </c>
      <c r="K1803" s="77">
        <f>VLOOKUP(A1803 &amp; " - " &amp; B1803, 'superadmin configuration'!A:C, 2, FALSE)</f>
        <v>1000</v>
      </c>
    </row>
    <row r="1804" spans="1:11">
      <c r="A1804" s="77" t="s">
        <v>4088</v>
      </c>
      <c r="B1804" s="77" t="s">
        <v>4088</v>
      </c>
      <c r="C1804" s="78">
        <v>45467.954861111109</v>
      </c>
      <c r="D1804" s="77">
        <v>300</v>
      </c>
      <c r="E1804" s="77" t="s">
        <v>560</v>
      </c>
      <c r="F1804" s="77" t="s">
        <v>361</v>
      </c>
      <c r="G1804" s="77" t="s">
        <v>561</v>
      </c>
      <c r="H1804" s="77" t="s">
        <v>4538</v>
      </c>
      <c r="I1804" s="77" t="s">
        <v>4539</v>
      </c>
      <c r="J1804" s="77" t="s">
        <v>369</v>
      </c>
      <c r="K1804" s="77">
        <f>VLOOKUP(A1804 &amp; " - " &amp; B1804, 'superadmin configuration'!A:C, 2, FALSE)</f>
        <v>500</v>
      </c>
    </row>
    <row r="1805" spans="1:11">
      <c r="A1805" s="77" t="s">
        <v>381</v>
      </c>
      <c r="B1805" s="77" t="s">
        <v>382</v>
      </c>
      <c r="C1805" s="78">
        <v>45467.875</v>
      </c>
      <c r="D1805" s="77">
        <v>1000</v>
      </c>
      <c r="E1805" s="77" t="s">
        <v>560</v>
      </c>
      <c r="F1805" s="77" t="s">
        <v>564</v>
      </c>
      <c r="G1805" s="77" t="s">
        <v>561</v>
      </c>
      <c r="H1805" s="77" t="s">
        <v>4540</v>
      </c>
      <c r="I1805" s="77" t="s">
        <v>4541</v>
      </c>
      <c r="J1805" s="77" t="s">
        <v>369</v>
      </c>
      <c r="K1805" s="77">
        <f>VLOOKUP(A1805 &amp; " - " &amp; B1805, 'superadmin configuration'!A:C, 2, FALSE)</f>
        <v>1500</v>
      </c>
    </row>
    <row r="1806" spans="1:11">
      <c r="A1806" s="77" t="s">
        <v>471</v>
      </c>
      <c r="B1806" s="77" t="s">
        <v>472</v>
      </c>
      <c r="C1806" s="78">
        <v>45467.868055555555</v>
      </c>
      <c r="D1806" s="77">
        <v>500</v>
      </c>
      <c r="E1806" s="77" t="s">
        <v>560</v>
      </c>
      <c r="F1806" s="77" t="s">
        <v>564</v>
      </c>
      <c r="G1806" s="77" t="s">
        <v>561</v>
      </c>
      <c r="H1806" s="77" t="s">
        <v>4542</v>
      </c>
      <c r="I1806" s="77" t="s">
        <v>4543</v>
      </c>
      <c r="J1806" s="77" t="s">
        <v>369</v>
      </c>
      <c r="K1806" s="77">
        <f>VLOOKUP(A1806 &amp; " - " &amp; B1806, 'superadmin configuration'!A:C, 2, FALSE)</f>
        <v>1000</v>
      </c>
    </row>
    <row r="1807" spans="1:11">
      <c r="A1807" s="77" t="s">
        <v>471</v>
      </c>
      <c r="B1807" s="77" t="s">
        <v>472</v>
      </c>
      <c r="C1807" s="78">
        <v>45467.868055555555</v>
      </c>
      <c r="D1807" s="77">
        <v>500</v>
      </c>
      <c r="E1807" s="77" t="s">
        <v>560</v>
      </c>
      <c r="F1807" s="77" t="s">
        <v>361</v>
      </c>
      <c r="G1807" s="77" t="s">
        <v>561</v>
      </c>
      <c r="H1807" s="77" t="s">
        <v>4544</v>
      </c>
      <c r="I1807" s="77" t="s">
        <v>4545</v>
      </c>
      <c r="J1807" s="77" t="s">
        <v>369</v>
      </c>
      <c r="K1807" s="77">
        <f>VLOOKUP(A1807 &amp; " - " &amp; B1807, 'superadmin configuration'!A:C, 2, FALSE)</f>
        <v>1000</v>
      </c>
    </row>
    <row r="1808" spans="1:11">
      <c r="A1808" s="77" t="s">
        <v>471</v>
      </c>
      <c r="B1808" s="77" t="s">
        <v>472</v>
      </c>
      <c r="C1808" s="78">
        <v>45467.865972222222</v>
      </c>
      <c r="D1808" s="77">
        <v>1000</v>
      </c>
      <c r="E1808" s="77" t="s">
        <v>560</v>
      </c>
      <c r="F1808" s="77" t="s">
        <v>564</v>
      </c>
      <c r="G1808" s="77" t="s">
        <v>561</v>
      </c>
      <c r="H1808" s="77" t="s">
        <v>4546</v>
      </c>
      <c r="I1808" s="77" t="s">
        <v>4547</v>
      </c>
      <c r="J1808" s="77" t="s">
        <v>369</v>
      </c>
      <c r="K1808" s="77">
        <f>VLOOKUP(A1808 &amp; " - " &amp; B1808, 'superadmin configuration'!A:C, 2, FALSE)</f>
        <v>1000</v>
      </c>
    </row>
    <row r="1809" spans="1:11">
      <c r="A1809" s="77" t="s">
        <v>1335</v>
      </c>
      <c r="B1809" s="77" t="s">
        <v>115</v>
      </c>
      <c r="C1809" s="78">
        <v>45467.786111111112</v>
      </c>
      <c r="D1809" s="77">
        <v>500</v>
      </c>
      <c r="E1809" s="77" t="s">
        <v>560</v>
      </c>
      <c r="F1809" s="77" t="s">
        <v>564</v>
      </c>
      <c r="G1809" s="77" t="s">
        <v>561</v>
      </c>
      <c r="H1809" s="77" t="s">
        <v>4548</v>
      </c>
      <c r="I1809" s="77" t="s">
        <v>4549</v>
      </c>
      <c r="J1809" s="77" t="s">
        <v>369</v>
      </c>
      <c r="K1809" s="77">
        <f>VLOOKUP(A1809 &amp; " - " &amp; B1809, 'superadmin configuration'!A:C, 2, FALSE)</f>
        <v>500</v>
      </c>
    </row>
    <row r="1810" spans="1:11">
      <c r="A1810" s="77" t="s">
        <v>601</v>
      </c>
      <c r="B1810" s="77" t="s">
        <v>602</v>
      </c>
      <c r="C1810" s="78">
        <v>45467.760416666664</v>
      </c>
      <c r="D1810" s="77">
        <v>500</v>
      </c>
      <c r="E1810" s="77" t="s">
        <v>560</v>
      </c>
      <c r="F1810" s="77" t="s">
        <v>564</v>
      </c>
      <c r="G1810" s="77" t="s">
        <v>561</v>
      </c>
      <c r="H1810" s="77" t="s">
        <v>4550</v>
      </c>
      <c r="I1810" s="77" t="s">
        <v>4551</v>
      </c>
      <c r="J1810" s="77" t="s">
        <v>369</v>
      </c>
      <c r="K1810" s="77">
        <f>VLOOKUP(A1810 &amp; " - " &amp; B1810, 'superadmin configuration'!A:C, 2, FALSE)</f>
        <v>500</v>
      </c>
    </row>
    <row r="1811" spans="1:11">
      <c r="A1811" s="77" t="s">
        <v>567</v>
      </c>
      <c r="B1811" s="77" t="s">
        <v>568</v>
      </c>
      <c r="C1811" s="78">
        <v>45467.759722222225</v>
      </c>
      <c r="D1811" s="77">
        <v>500</v>
      </c>
      <c r="E1811" s="77" t="s">
        <v>560</v>
      </c>
      <c r="F1811" s="77" t="s">
        <v>564</v>
      </c>
      <c r="G1811" s="77" t="s">
        <v>561</v>
      </c>
      <c r="H1811" s="77" t="s">
        <v>4552</v>
      </c>
      <c r="I1811" s="77" t="s">
        <v>4553</v>
      </c>
      <c r="J1811" s="77" t="s">
        <v>369</v>
      </c>
      <c r="K1811" s="77">
        <f>VLOOKUP(A1811 &amp; " - " &amp; B1811, 'superadmin configuration'!A:C, 2, FALSE)</f>
        <v>500</v>
      </c>
    </row>
    <row r="1812" spans="1:11">
      <c r="A1812" s="77" t="s">
        <v>515</v>
      </c>
      <c r="B1812" s="77" t="s">
        <v>516</v>
      </c>
      <c r="C1812" s="78">
        <v>45467.6875</v>
      </c>
      <c r="D1812" s="77">
        <v>700</v>
      </c>
      <c r="E1812" s="77" t="s">
        <v>560</v>
      </c>
      <c r="F1812" s="77" t="s">
        <v>361</v>
      </c>
      <c r="G1812" s="77" t="s">
        <v>561</v>
      </c>
      <c r="H1812" s="77" t="s">
        <v>4554</v>
      </c>
      <c r="I1812" s="77" t="s">
        <v>4555</v>
      </c>
      <c r="J1812" s="77" t="s">
        <v>369</v>
      </c>
      <c r="K1812" s="77">
        <f>VLOOKUP(A1812 &amp; " - " &amp; B1812, 'superadmin configuration'!A:C, 2, FALSE)</f>
        <v>1000</v>
      </c>
    </row>
    <row r="1813" spans="1:11">
      <c r="A1813" s="77" t="s">
        <v>515</v>
      </c>
      <c r="B1813" s="77" t="s">
        <v>516</v>
      </c>
      <c r="C1813" s="78">
        <v>45467.611805555556</v>
      </c>
      <c r="D1813" s="77">
        <v>600</v>
      </c>
      <c r="E1813" s="77" t="s">
        <v>560</v>
      </c>
      <c r="F1813" s="77" t="s">
        <v>361</v>
      </c>
      <c r="G1813" s="77" t="s">
        <v>561</v>
      </c>
      <c r="H1813" s="77" t="s">
        <v>4556</v>
      </c>
      <c r="I1813" s="77" t="s">
        <v>4557</v>
      </c>
      <c r="J1813" s="77" t="s">
        <v>369</v>
      </c>
      <c r="K1813" s="77">
        <f>VLOOKUP(A1813 &amp; " - " &amp; B1813, 'superadmin configuration'!A:C, 2, FALSE)</f>
        <v>1000</v>
      </c>
    </row>
    <row r="1814" spans="1:11">
      <c r="A1814" s="77" t="s">
        <v>139</v>
      </c>
      <c r="B1814" s="77" t="s">
        <v>571</v>
      </c>
      <c r="C1814" s="78">
        <v>45467.506249999999</v>
      </c>
      <c r="D1814" s="77">
        <v>300</v>
      </c>
      <c r="E1814" s="77" t="s">
        <v>560</v>
      </c>
      <c r="F1814" s="77" t="s">
        <v>564</v>
      </c>
      <c r="G1814" s="77" t="s">
        <v>561</v>
      </c>
      <c r="H1814" s="77" t="s">
        <v>4558</v>
      </c>
      <c r="I1814" s="77" t="s">
        <v>4559</v>
      </c>
      <c r="J1814" s="77" t="s">
        <v>369</v>
      </c>
      <c r="K1814" s="77">
        <f>VLOOKUP(A1814 &amp; " - " &amp; B1814, 'superadmin configuration'!A:C, 2, FALSE)</f>
        <v>500</v>
      </c>
    </row>
    <row r="1815" spans="1:11">
      <c r="A1815" s="77" t="s">
        <v>641</v>
      </c>
      <c r="B1815" s="77" t="s">
        <v>642</v>
      </c>
      <c r="C1815" s="78">
        <v>45467.463194444441</v>
      </c>
      <c r="D1815" s="77">
        <v>100</v>
      </c>
      <c r="E1815" s="77" t="s">
        <v>560</v>
      </c>
      <c r="F1815" s="77" t="s">
        <v>564</v>
      </c>
      <c r="G1815" s="77" t="s">
        <v>561</v>
      </c>
      <c r="H1815" s="77" t="s">
        <v>4560</v>
      </c>
      <c r="I1815" s="77" t="s">
        <v>4561</v>
      </c>
      <c r="J1815" s="77" t="s">
        <v>369</v>
      </c>
      <c r="K1815" s="77">
        <f>VLOOKUP(A1815 &amp; " - " &amp; B1815, 'superadmin configuration'!A:C, 2, FALSE)</f>
        <v>1000</v>
      </c>
    </row>
    <row r="1816" spans="1:11">
      <c r="A1816" s="77" t="s">
        <v>641</v>
      </c>
      <c r="B1816" s="77" t="s">
        <v>642</v>
      </c>
      <c r="C1816" s="78">
        <v>45467.463194444441</v>
      </c>
      <c r="D1816" s="77">
        <v>100</v>
      </c>
      <c r="E1816" s="77" t="s">
        <v>560</v>
      </c>
      <c r="F1816" s="77" t="s">
        <v>564</v>
      </c>
      <c r="G1816" s="77" t="s">
        <v>561</v>
      </c>
      <c r="H1816" s="77" t="s">
        <v>4562</v>
      </c>
      <c r="I1816" s="77" t="s">
        <v>4563</v>
      </c>
      <c r="J1816" s="77" t="s">
        <v>369</v>
      </c>
      <c r="K1816" s="77">
        <f>VLOOKUP(A1816 &amp; " - " &amp; B1816, 'superadmin configuration'!A:C, 2, FALSE)</f>
        <v>1000</v>
      </c>
    </row>
    <row r="1817" spans="1:11">
      <c r="A1817" s="77" t="s">
        <v>379</v>
      </c>
      <c r="B1817" s="77" t="s">
        <v>379</v>
      </c>
      <c r="C1817" s="78">
        <v>45469.915972222225</v>
      </c>
      <c r="D1817" s="77">
        <v>1000</v>
      </c>
      <c r="E1817" s="77" t="s">
        <v>560</v>
      </c>
      <c r="F1817" s="77" t="s">
        <v>564</v>
      </c>
      <c r="G1817" s="77" t="s">
        <v>561</v>
      </c>
      <c r="H1817" s="77" t="s">
        <v>4564</v>
      </c>
      <c r="I1817" s="77" t="s">
        <v>4565</v>
      </c>
      <c r="J1817" s="77" t="s">
        <v>369</v>
      </c>
      <c r="K1817" s="77">
        <f>VLOOKUP(A1817 &amp; " - " &amp; B1817, 'superadmin configuration'!A:C, 2, FALSE)</f>
        <v>1000</v>
      </c>
    </row>
    <row r="1818" spans="1:11">
      <c r="A1818" s="77" t="s">
        <v>461</v>
      </c>
      <c r="B1818" s="77" t="s">
        <v>461</v>
      </c>
      <c r="C1818" s="78">
        <v>45469.850694444445</v>
      </c>
      <c r="D1818" s="77">
        <v>500</v>
      </c>
      <c r="E1818" s="77" t="s">
        <v>560</v>
      </c>
      <c r="F1818" s="77" t="s">
        <v>564</v>
      </c>
      <c r="G1818" s="77" t="s">
        <v>561</v>
      </c>
      <c r="H1818" s="77" t="s">
        <v>4566</v>
      </c>
      <c r="I1818" s="77" t="s">
        <v>4567</v>
      </c>
      <c r="J1818" s="77" t="s">
        <v>369</v>
      </c>
      <c r="K1818" s="77">
        <f>VLOOKUP(A1818 &amp; " - " &amp; B1818, 'superadmin configuration'!A:C, 2, FALSE)</f>
        <v>500</v>
      </c>
    </row>
    <row r="1819" spans="1:11">
      <c r="A1819" s="77" t="s">
        <v>601</v>
      </c>
      <c r="B1819" s="77" t="s">
        <v>602</v>
      </c>
      <c r="C1819" s="78">
        <v>45469.734027777777</v>
      </c>
      <c r="D1819" s="77">
        <v>400</v>
      </c>
      <c r="E1819" s="77" t="s">
        <v>560</v>
      </c>
      <c r="F1819" s="77" t="s">
        <v>564</v>
      </c>
      <c r="G1819" s="77" t="s">
        <v>561</v>
      </c>
      <c r="H1819" s="77" t="s">
        <v>4568</v>
      </c>
      <c r="I1819" s="77" t="s">
        <v>4569</v>
      </c>
      <c r="J1819" s="77" t="s">
        <v>369</v>
      </c>
      <c r="K1819" s="77">
        <f>VLOOKUP(A1819 &amp; " - " &amp; B1819, 'superadmin configuration'!A:C, 2, FALSE)</f>
        <v>500</v>
      </c>
    </row>
    <row r="1820" spans="1:11">
      <c r="A1820" s="77" t="s">
        <v>559</v>
      </c>
      <c r="B1820" s="77" t="s">
        <v>313</v>
      </c>
      <c r="C1820" s="78">
        <v>45469.708333333336</v>
      </c>
      <c r="D1820" s="77">
        <v>500</v>
      </c>
      <c r="E1820" s="77" t="s">
        <v>560</v>
      </c>
      <c r="F1820" s="77" t="s">
        <v>564</v>
      </c>
      <c r="G1820" s="77" t="s">
        <v>561</v>
      </c>
      <c r="H1820" s="77" t="s">
        <v>4570</v>
      </c>
      <c r="I1820" s="77" t="s">
        <v>4571</v>
      </c>
      <c r="J1820" s="77" t="s">
        <v>369</v>
      </c>
      <c r="K1820" s="77">
        <f>VLOOKUP(A1820 &amp; " - " &amp; B1820, 'superadmin configuration'!A:C, 2, FALSE)</f>
        <v>1000</v>
      </c>
    </row>
    <row r="1821" spans="1:11">
      <c r="A1821" s="77" t="s">
        <v>4572</v>
      </c>
      <c r="B1821" s="77" t="s">
        <v>4573</v>
      </c>
      <c r="C1821" s="78">
        <v>45469.683333333334</v>
      </c>
      <c r="D1821" s="77">
        <v>100</v>
      </c>
      <c r="E1821" s="77" t="s">
        <v>560</v>
      </c>
      <c r="F1821" s="77" t="s">
        <v>564</v>
      </c>
      <c r="G1821" s="77" t="s">
        <v>561</v>
      </c>
      <c r="H1821" s="77" t="s">
        <v>4574</v>
      </c>
      <c r="I1821" s="77" t="s">
        <v>4575</v>
      </c>
      <c r="J1821" s="77" t="s">
        <v>617</v>
      </c>
      <c r="K1821" s="77">
        <f>VLOOKUP(A1821 &amp; " - " &amp; B1821, 'superadmin configuration'!A:C, 2, FALSE)</f>
        <v>400</v>
      </c>
    </row>
    <row r="1822" spans="1:11">
      <c r="A1822" s="77" t="s">
        <v>4576</v>
      </c>
      <c r="B1822" s="77" t="s">
        <v>4066</v>
      </c>
      <c r="C1822" s="78">
        <v>45469.679861111108</v>
      </c>
      <c r="D1822" s="77">
        <v>100</v>
      </c>
      <c r="E1822" s="77" t="s">
        <v>560</v>
      </c>
      <c r="F1822" s="77" t="s">
        <v>564</v>
      </c>
      <c r="G1822" s="77" t="s">
        <v>561</v>
      </c>
      <c r="H1822" s="77" t="s">
        <v>4577</v>
      </c>
      <c r="I1822" s="77" t="s">
        <v>4578</v>
      </c>
      <c r="J1822" s="77" t="s">
        <v>617</v>
      </c>
      <c r="K1822" s="77">
        <f>VLOOKUP(A1822 &amp; " - " &amp; B1822, 'superadmin configuration'!A:C, 2, FALSE)</f>
        <v>500</v>
      </c>
    </row>
    <row r="1823" spans="1:11">
      <c r="A1823" s="77" t="s">
        <v>861</v>
      </c>
      <c r="B1823" s="77" t="s">
        <v>1403</v>
      </c>
      <c r="C1823" s="78">
        <v>45469.663888888892</v>
      </c>
      <c r="D1823" s="77">
        <v>1000</v>
      </c>
      <c r="E1823" s="77" t="s">
        <v>560</v>
      </c>
      <c r="F1823" s="77" t="s">
        <v>361</v>
      </c>
      <c r="G1823" s="77" t="s">
        <v>561</v>
      </c>
      <c r="H1823" s="77" t="s">
        <v>4579</v>
      </c>
      <c r="I1823" s="77" t="s">
        <v>4580</v>
      </c>
      <c r="J1823" s="77" t="s">
        <v>369</v>
      </c>
      <c r="K1823" s="77">
        <f>VLOOKUP(A1823 &amp; " - " &amp; B1823, 'superadmin configuration'!A:C, 2, FALSE)</f>
        <v>1000</v>
      </c>
    </row>
    <row r="1824" spans="1:11">
      <c r="A1824" s="77" t="s">
        <v>727</v>
      </c>
      <c r="B1824" s="77" t="s">
        <v>728</v>
      </c>
      <c r="C1824" s="78">
        <v>45469.604861111111</v>
      </c>
      <c r="D1824" s="77">
        <v>500</v>
      </c>
      <c r="E1824" s="77" t="s">
        <v>560</v>
      </c>
      <c r="F1824" s="77" t="s">
        <v>564</v>
      </c>
      <c r="G1824" s="77" t="s">
        <v>561</v>
      </c>
      <c r="H1824" s="77" t="s">
        <v>4581</v>
      </c>
      <c r="I1824" s="77" t="s">
        <v>4582</v>
      </c>
      <c r="J1824" s="77" t="s">
        <v>369</v>
      </c>
      <c r="K1824" s="77">
        <f>VLOOKUP(A1824 &amp; " - " &amp; B1824, 'superadmin configuration'!A:C, 2, FALSE)</f>
        <v>500</v>
      </c>
    </row>
    <row r="1825" spans="1:11">
      <c r="A1825" s="77" t="s">
        <v>559</v>
      </c>
      <c r="B1825" s="77" t="s">
        <v>278</v>
      </c>
      <c r="C1825" s="78">
        <v>45469.600694444445</v>
      </c>
      <c r="D1825" s="77">
        <v>100</v>
      </c>
      <c r="E1825" s="77" t="s">
        <v>560</v>
      </c>
      <c r="F1825" s="77" t="s">
        <v>564</v>
      </c>
      <c r="G1825" s="77" t="s">
        <v>561</v>
      </c>
      <c r="H1825" s="77" t="s">
        <v>4583</v>
      </c>
      <c r="I1825" s="77" t="s">
        <v>4584</v>
      </c>
      <c r="J1825" s="77" t="s">
        <v>369</v>
      </c>
      <c r="K1825" s="77">
        <f>VLOOKUP(A1825 &amp; " - " &amp; B1825, 'superadmin configuration'!A:C, 2, FALSE)</f>
        <v>500</v>
      </c>
    </row>
    <row r="1826" spans="1:11">
      <c r="A1826" s="77" t="s">
        <v>559</v>
      </c>
      <c r="B1826" s="77" t="s">
        <v>278</v>
      </c>
      <c r="C1826" s="78">
        <v>45469.48333333333</v>
      </c>
      <c r="D1826" s="77">
        <v>100</v>
      </c>
      <c r="E1826" s="77" t="s">
        <v>560</v>
      </c>
      <c r="F1826" s="77" t="s">
        <v>564</v>
      </c>
      <c r="G1826" s="77" t="s">
        <v>561</v>
      </c>
      <c r="H1826" s="77" t="s">
        <v>4585</v>
      </c>
      <c r="I1826" s="77" t="s">
        <v>4586</v>
      </c>
      <c r="J1826" s="77" t="s">
        <v>4587</v>
      </c>
      <c r="K1826" s="77">
        <f>VLOOKUP(A1826 &amp; " - " &amp; B1826, 'superadmin configuration'!A:C, 2, FALSE)</f>
        <v>500</v>
      </c>
    </row>
    <row r="1827" spans="1:11">
      <c r="A1827" s="77" t="s">
        <v>476</v>
      </c>
      <c r="B1827" s="77" t="s">
        <v>476</v>
      </c>
      <c r="C1827" s="78">
        <v>45469.440972222219</v>
      </c>
      <c r="D1827" s="77">
        <v>500</v>
      </c>
      <c r="E1827" s="77" t="s">
        <v>560</v>
      </c>
      <c r="F1827" s="77" t="s">
        <v>564</v>
      </c>
      <c r="G1827" s="77" t="s">
        <v>561</v>
      </c>
      <c r="H1827" s="77" t="s">
        <v>4588</v>
      </c>
      <c r="I1827" s="77" t="s">
        <v>4589</v>
      </c>
      <c r="J1827" s="77" t="s">
        <v>369</v>
      </c>
      <c r="K1827" s="77">
        <f>VLOOKUP(A1827 &amp; " - " &amp; B1827, 'superadmin configuration'!A:C, 2, FALSE)</f>
        <v>500</v>
      </c>
    </row>
    <row r="1828" spans="1:11">
      <c r="A1828" s="77" t="s">
        <v>379</v>
      </c>
      <c r="B1828" s="77" t="s">
        <v>379</v>
      </c>
      <c r="C1828" s="78">
        <v>45469.000694444447</v>
      </c>
      <c r="D1828" s="77">
        <v>2000</v>
      </c>
      <c r="E1828" s="77" t="s">
        <v>560</v>
      </c>
      <c r="F1828" s="77" t="s">
        <v>564</v>
      </c>
      <c r="G1828" s="77" t="s">
        <v>561</v>
      </c>
      <c r="H1828" s="77" t="s">
        <v>4590</v>
      </c>
      <c r="I1828" s="77" t="s">
        <v>4591</v>
      </c>
      <c r="J1828" s="77" t="s">
        <v>369</v>
      </c>
      <c r="K1828" s="77">
        <f>VLOOKUP(A1828 &amp; " - " &amp; B1828, 'superadmin configuration'!A:C, 2, FALSE)</f>
        <v>1000</v>
      </c>
    </row>
    <row r="1829" spans="1:11">
      <c r="A1829" s="77" t="s">
        <v>1152</v>
      </c>
      <c r="B1829" s="77" t="s">
        <v>1153</v>
      </c>
      <c r="C1829" s="78">
        <v>45468.993055555555</v>
      </c>
      <c r="D1829" s="77">
        <v>500</v>
      </c>
      <c r="E1829" s="77" t="s">
        <v>560</v>
      </c>
      <c r="F1829" s="77" t="s">
        <v>564</v>
      </c>
      <c r="G1829" s="77" t="s">
        <v>561</v>
      </c>
      <c r="H1829" s="77" t="s">
        <v>4592</v>
      </c>
      <c r="I1829" s="77" t="s">
        <v>4593</v>
      </c>
      <c r="J1829" s="77" t="s">
        <v>369</v>
      </c>
      <c r="K1829" s="77">
        <f>VLOOKUP(A1829 &amp; " - " &amp; B1829, 'superadmin configuration'!A:C, 2, FALSE)</f>
        <v>500</v>
      </c>
    </row>
    <row r="1830" spans="1:11">
      <c r="A1830" s="77" t="s">
        <v>601</v>
      </c>
      <c r="B1830" s="77" t="s">
        <v>602</v>
      </c>
      <c r="C1830" s="78">
        <v>45468.761805555558</v>
      </c>
      <c r="D1830" s="77">
        <v>500</v>
      </c>
      <c r="E1830" s="77" t="s">
        <v>560</v>
      </c>
      <c r="F1830" s="77" t="s">
        <v>564</v>
      </c>
      <c r="G1830" s="77" t="s">
        <v>561</v>
      </c>
      <c r="H1830" s="77" t="s">
        <v>4594</v>
      </c>
      <c r="I1830" s="77" t="s">
        <v>4595</v>
      </c>
      <c r="J1830" s="77" t="s">
        <v>369</v>
      </c>
      <c r="K1830" s="77">
        <f>VLOOKUP(A1830 &amp; " - " &amp; B1830, 'superadmin configuration'!A:C, 2, FALSE)</f>
        <v>500</v>
      </c>
    </row>
    <row r="1831" spans="1:11">
      <c r="A1831" s="77" t="s">
        <v>559</v>
      </c>
      <c r="B1831" s="77" t="s">
        <v>278</v>
      </c>
      <c r="C1831" s="78">
        <v>45468.711805555555</v>
      </c>
      <c r="D1831" s="77">
        <v>100</v>
      </c>
      <c r="E1831" s="77" t="s">
        <v>560</v>
      </c>
      <c r="F1831" s="77" t="s">
        <v>564</v>
      </c>
      <c r="G1831" s="77" t="s">
        <v>561</v>
      </c>
      <c r="H1831" s="77" t="s">
        <v>4596</v>
      </c>
      <c r="I1831" s="77" t="s">
        <v>4597</v>
      </c>
      <c r="J1831" s="77" t="s">
        <v>891</v>
      </c>
      <c r="K1831" s="77">
        <f>VLOOKUP(A1831 &amp; " - " &amp; B1831, 'superadmin configuration'!A:C, 2, FALSE)</f>
        <v>500</v>
      </c>
    </row>
    <row r="1832" spans="1:11">
      <c r="A1832" s="77" t="s">
        <v>559</v>
      </c>
      <c r="B1832" s="77" t="s">
        <v>4598</v>
      </c>
      <c r="C1832" s="78">
        <v>45468.711111111108</v>
      </c>
      <c r="D1832" s="77">
        <v>200</v>
      </c>
      <c r="E1832" s="77" t="s">
        <v>560</v>
      </c>
      <c r="F1832" s="77" t="s">
        <v>564</v>
      </c>
      <c r="G1832" s="77" t="s">
        <v>561</v>
      </c>
      <c r="H1832" s="77" t="s">
        <v>4599</v>
      </c>
      <c r="I1832" s="77" t="s">
        <v>4600</v>
      </c>
      <c r="J1832" s="77" t="s">
        <v>617</v>
      </c>
      <c r="K1832" s="77">
        <f>VLOOKUP(A1832 &amp; " - " &amp; B1832, 'superadmin configuration'!A:C, 2, FALSE)</f>
        <v>175</v>
      </c>
    </row>
    <row r="1833" spans="1:11">
      <c r="A1833" s="77" t="s">
        <v>559</v>
      </c>
      <c r="B1833" s="77" t="s">
        <v>4598</v>
      </c>
      <c r="C1833" s="78">
        <v>45468.709722222222</v>
      </c>
      <c r="D1833" s="77">
        <v>150</v>
      </c>
      <c r="E1833" s="77" t="s">
        <v>560</v>
      </c>
      <c r="F1833" s="77" t="s">
        <v>564</v>
      </c>
      <c r="G1833" s="77" t="s">
        <v>614</v>
      </c>
      <c r="H1833" s="77" t="s">
        <v>4601</v>
      </c>
      <c r="I1833" s="77" t="s">
        <v>4602</v>
      </c>
      <c r="J1833" s="77" t="s">
        <v>369</v>
      </c>
      <c r="K1833" s="77">
        <f>VLOOKUP(A1833 &amp; " - " &amp; B1833, 'superadmin configuration'!A:C, 2, FALSE)</f>
        <v>175</v>
      </c>
    </row>
    <row r="1834" spans="1:11">
      <c r="A1834" s="77" t="s">
        <v>559</v>
      </c>
      <c r="B1834" s="77" t="s">
        <v>4342</v>
      </c>
      <c r="C1834" s="78">
        <v>45468.6875</v>
      </c>
      <c r="D1834" s="77">
        <v>500</v>
      </c>
      <c r="E1834" s="77" t="s">
        <v>560</v>
      </c>
      <c r="F1834" s="77" t="s">
        <v>564</v>
      </c>
      <c r="G1834" s="77" t="s">
        <v>561</v>
      </c>
      <c r="H1834" s="77" t="s">
        <v>4603</v>
      </c>
      <c r="I1834" s="77" t="s">
        <v>4604</v>
      </c>
      <c r="J1834" s="77" t="s">
        <v>4605</v>
      </c>
      <c r="K1834" s="77">
        <f>VLOOKUP(A1834 &amp; " - " &amp; B1834, 'superadmin configuration'!A:C, 2, FALSE)</f>
        <v>500</v>
      </c>
    </row>
    <row r="1835" spans="1:11">
      <c r="A1835" s="77" t="s">
        <v>682</v>
      </c>
      <c r="B1835" s="77" t="s">
        <v>683</v>
      </c>
      <c r="C1835" s="78">
        <v>45468.68472222222</v>
      </c>
      <c r="D1835" s="77">
        <v>2000</v>
      </c>
      <c r="E1835" s="77" t="s">
        <v>560</v>
      </c>
      <c r="F1835" s="77" t="s">
        <v>361</v>
      </c>
      <c r="G1835" s="77" t="s">
        <v>561</v>
      </c>
      <c r="H1835" s="77" t="s">
        <v>4606</v>
      </c>
      <c r="I1835" s="77" t="s">
        <v>4607</v>
      </c>
      <c r="J1835" s="77" t="s">
        <v>369</v>
      </c>
      <c r="K1835" s="77">
        <f>VLOOKUP(A1835 &amp; " - " &amp; B1835, 'superadmin configuration'!A:C, 2, FALSE)</f>
        <v>1500</v>
      </c>
    </row>
    <row r="1836" spans="1:11">
      <c r="A1836" s="77" t="s">
        <v>1146</v>
      </c>
      <c r="B1836" s="77" t="s">
        <v>1880</v>
      </c>
      <c r="C1836" s="78">
        <v>45468.681944444441</v>
      </c>
      <c r="D1836" s="77">
        <v>500</v>
      </c>
      <c r="E1836" s="77" t="s">
        <v>560</v>
      </c>
      <c r="F1836" s="77" t="s">
        <v>564</v>
      </c>
      <c r="G1836" s="77" t="s">
        <v>561</v>
      </c>
      <c r="H1836" s="77" t="s">
        <v>4608</v>
      </c>
      <c r="I1836" s="77" t="s">
        <v>4609</v>
      </c>
      <c r="J1836" s="77" t="s">
        <v>369</v>
      </c>
      <c r="K1836" s="77">
        <f>VLOOKUP(A1836 &amp; " - " &amp; B1836, 'superadmin configuration'!A:C, 2, FALSE)</f>
        <v>500</v>
      </c>
    </row>
    <row r="1837" spans="1:11">
      <c r="A1837" s="77" t="s">
        <v>559</v>
      </c>
      <c r="B1837" s="77" t="s">
        <v>278</v>
      </c>
      <c r="C1837" s="78">
        <v>45468.677083333336</v>
      </c>
      <c r="D1837" s="77">
        <v>100</v>
      </c>
      <c r="E1837" s="77" t="s">
        <v>560</v>
      </c>
      <c r="F1837" s="77" t="s">
        <v>564</v>
      </c>
      <c r="G1837" s="77" t="s">
        <v>561</v>
      </c>
      <c r="H1837" s="77" t="s">
        <v>4610</v>
      </c>
      <c r="I1837" s="77" t="s">
        <v>4611</v>
      </c>
      <c r="J1837" s="77" t="s">
        <v>369</v>
      </c>
      <c r="K1837" s="77">
        <f>VLOOKUP(A1837 &amp; " - " &amp; B1837, 'superadmin configuration'!A:C, 2, FALSE)</f>
        <v>500</v>
      </c>
    </row>
    <row r="1838" spans="1:11">
      <c r="A1838" s="77" t="s">
        <v>476</v>
      </c>
      <c r="B1838" s="77" t="s">
        <v>476</v>
      </c>
      <c r="C1838" s="78">
        <v>45468.666666666664</v>
      </c>
      <c r="D1838" s="77">
        <v>500</v>
      </c>
      <c r="E1838" s="77" t="s">
        <v>560</v>
      </c>
      <c r="F1838" s="77" t="s">
        <v>564</v>
      </c>
      <c r="G1838" s="77" t="s">
        <v>561</v>
      </c>
      <c r="H1838" s="77" t="s">
        <v>4612</v>
      </c>
      <c r="I1838" s="77" t="s">
        <v>4613</v>
      </c>
      <c r="J1838" s="77" t="s">
        <v>369</v>
      </c>
      <c r="K1838" s="77">
        <f>VLOOKUP(A1838 &amp; " - " &amp; B1838, 'superadmin configuration'!A:C, 2, FALSE)</f>
        <v>500</v>
      </c>
    </row>
    <row r="1839" spans="1:11">
      <c r="A1839" s="77" t="s">
        <v>559</v>
      </c>
      <c r="B1839" s="77" t="s">
        <v>337</v>
      </c>
      <c r="C1839" s="78">
        <v>45468.663194444445</v>
      </c>
      <c r="D1839" s="77">
        <v>100</v>
      </c>
      <c r="E1839" s="77" t="s">
        <v>560</v>
      </c>
      <c r="F1839" s="77" t="s">
        <v>564</v>
      </c>
      <c r="G1839" s="77" t="s">
        <v>561</v>
      </c>
      <c r="H1839" s="77" t="s">
        <v>4614</v>
      </c>
      <c r="I1839" s="77" t="s">
        <v>4615</v>
      </c>
      <c r="J1839" s="77" t="s">
        <v>4616</v>
      </c>
      <c r="K1839" s="77">
        <f>VLOOKUP(A1839 &amp; " - " &amp; B1839, 'superadmin configuration'!A:C, 2, FALSE)</f>
        <v>500</v>
      </c>
    </row>
    <row r="1840" spans="1:11">
      <c r="A1840" s="77" t="s">
        <v>559</v>
      </c>
      <c r="B1840" s="77" t="s">
        <v>328</v>
      </c>
      <c r="C1840" s="78">
        <v>45468.654166666667</v>
      </c>
      <c r="D1840" s="77">
        <v>100</v>
      </c>
      <c r="E1840" s="77" t="s">
        <v>560</v>
      </c>
      <c r="F1840" s="77" t="s">
        <v>564</v>
      </c>
      <c r="G1840" s="77" t="s">
        <v>561</v>
      </c>
      <c r="H1840" s="77" t="s">
        <v>4617</v>
      </c>
      <c r="I1840" s="77" t="s">
        <v>4618</v>
      </c>
      <c r="J1840" s="77" t="s">
        <v>617</v>
      </c>
      <c r="K1840" s="77">
        <f>VLOOKUP(A1840 &amp; " - " &amp; B1840, 'superadmin configuration'!A:C, 2, FALSE)</f>
        <v>650</v>
      </c>
    </row>
    <row r="1841" spans="1:11">
      <c r="A1841" s="77" t="s">
        <v>559</v>
      </c>
      <c r="B1841" s="77" t="s">
        <v>337</v>
      </c>
      <c r="C1841" s="78">
        <v>45468.65347222222</v>
      </c>
      <c r="D1841" s="77">
        <v>100</v>
      </c>
      <c r="E1841" s="77" t="s">
        <v>560</v>
      </c>
      <c r="F1841" s="77" t="s">
        <v>564</v>
      </c>
      <c r="G1841" s="77" t="s">
        <v>561</v>
      </c>
      <c r="H1841" s="77" t="s">
        <v>4619</v>
      </c>
      <c r="I1841" s="77" t="s">
        <v>4620</v>
      </c>
      <c r="J1841" s="77" t="s">
        <v>617</v>
      </c>
      <c r="K1841" s="77">
        <f>VLOOKUP(A1841 &amp; " - " &amp; B1841, 'superadmin configuration'!A:C, 2, FALSE)</f>
        <v>500</v>
      </c>
    </row>
    <row r="1842" spans="1:11">
      <c r="A1842" s="77" t="s">
        <v>476</v>
      </c>
      <c r="B1842" s="77" t="s">
        <v>476</v>
      </c>
      <c r="C1842" s="78">
        <v>45468.637499999997</v>
      </c>
      <c r="D1842" s="77">
        <v>1000</v>
      </c>
      <c r="E1842" s="77" t="s">
        <v>560</v>
      </c>
      <c r="F1842" s="77" t="s">
        <v>564</v>
      </c>
      <c r="G1842" s="77" t="s">
        <v>561</v>
      </c>
      <c r="H1842" s="77" t="s">
        <v>4621</v>
      </c>
      <c r="I1842" s="77" t="s">
        <v>4622</v>
      </c>
      <c r="J1842" s="77" t="s">
        <v>369</v>
      </c>
      <c r="K1842" s="77">
        <f>VLOOKUP(A1842 &amp; " - " &amp; B1842, 'superadmin configuration'!A:C, 2, FALSE)</f>
        <v>500</v>
      </c>
    </row>
    <row r="1843" spans="1:11">
      <c r="A1843" s="77" t="s">
        <v>4088</v>
      </c>
      <c r="B1843" s="77" t="s">
        <v>4088</v>
      </c>
      <c r="C1843" s="78">
        <v>45468.530555555553</v>
      </c>
      <c r="D1843" s="77">
        <v>300</v>
      </c>
      <c r="E1843" s="77" t="s">
        <v>560</v>
      </c>
      <c r="F1843" s="77" t="s">
        <v>361</v>
      </c>
      <c r="G1843" s="77" t="s">
        <v>561</v>
      </c>
      <c r="H1843" s="77" t="s">
        <v>4623</v>
      </c>
      <c r="I1843" s="77" t="s">
        <v>4624</v>
      </c>
      <c r="J1843" s="77" t="s">
        <v>369</v>
      </c>
      <c r="K1843" s="77">
        <f>VLOOKUP(A1843 &amp; " - " &amp; B1843, 'superadmin configuration'!A:C, 2, FALSE)</f>
        <v>500</v>
      </c>
    </row>
    <row r="1844" spans="1:11">
      <c r="A1844" s="77" t="s">
        <v>559</v>
      </c>
      <c r="B1844" s="77" t="s">
        <v>4342</v>
      </c>
      <c r="C1844" s="78">
        <v>45468.525000000001</v>
      </c>
      <c r="D1844" s="77">
        <v>500</v>
      </c>
      <c r="E1844" s="77" t="s">
        <v>560</v>
      </c>
      <c r="F1844" s="77" t="s">
        <v>564</v>
      </c>
      <c r="G1844" s="77" t="s">
        <v>561</v>
      </c>
      <c r="H1844" s="77" t="s">
        <v>4625</v>
      </c>
      <c r="I1844" s="77" t="s">
        <v>4626</v>
      </c>
      <c r="J1844" s="77"/>
      <c r="K1844" s="77">
        <f>VLOOKUP(A1844 &amp; " - " &amp; B1844, 'superadmin configuration'!A:C, 2, FALSE)</f>
        <v>500</v>
      </c>
    </row>
    <row r="1845" spans="1:11">
      <c r="A1845" s="77" t="s">
        <v>1152</v>
      </c>
      <c r="B1845" s="77" t="s">
        <v>1153</v>
      </c>
      <c r="C1845" s="78">
        <v>45470.999305555553</v>
      </c>
      <c r="D1845" s="77">
        <v>500</v>
      </c>
      <c r="E1845" s="77" t="s">
        <v>560</v>
      </c>
      <c r="F1845" s="77" t="s">
        <v>564</v>
      </c>
      <c r="G1845" s="77" t="s">
        <v>561</v>
      </c>
      <c r="H1845" s="77" t="s">
        <v>4627</v>
      </c>
      <c r="I1845" s="77" t="s">
        <v>4628</v>
      </c>
      <c r="J1845" s="77" t="s">
        <v>369</v>
      </c>
      <c r="K1845" s="77">
        <f>VLOOKUP(A1845 &amp; " - " &amp; B1845, 'superadmin configuration'!A:C, 2, FALSE)</f>
        <v>500</v>
      </c>
    </row>
    <row r="1846" spans="1:11">
      <c r="A1846" s="77" t="s">
        <v>386</v>
      </c>
      <c r="B1846" s="77" t="s">
        <v>387</v>
      </c>
      <c r="C1846" s="78">
        <v>45470.981249999997</v>
      </c>
      <c r="D1846" s="77">
        <v>500</v>
      </c>
      <c r="E1846" s="77" t="s">
        <v>560</v>
      </c>
      <c r="F1846" s="77" t="s">
        <v>564</v>
      </c>
      <c r="G1846" s="77" t="s">
        <v>561</v>
      </c>
      <c r="H1846" s="77" t="s">
        <v>4629</v>
      </c>
      <c r="I1846" s="77" t="s">
        <v>4630</v>
      </c>
      <c r="J1846" s="77" t="s">
        <v>369</v>
      </c>
      <c r="K1846" s="77">
        <f>VLOOKUP(A1846 &amp; " - " &amp; B1846, 'superadmin configuration'!A:C, 2, FALSE)</f>
        <v>1000</v>
      </c>
    </row>
    <row r="1847" spans="1:11">
      <c r="A1847" s="77" t="s">
        <v>4088</v>
      </c>
      <c r="B1847" s="77" t="s">
        <v>4088</v>
      </c>
      <c r="C1847" s="78">
        <v>45470.883333333331</v>
      </c>
      <c r="D1847" s="77">
        <v>500</v>
      </c>
      <c r="E1847" s="77" t="s">
        <v>560</v>
      </c>
      <c r="F1847" s="77" t="s">
        <v>361</v>
      </c>
      <c r="G1847" s="77" t="s">
        <v>561</v>
      </c>
      <c r="H1847" s="77" t="s">
        <v>4631</v>
      </c>
      <c r="I1847" s="77" t="s">
        <v>4632</v>
      </c>
      <c r="J1847" s="77" t="s">
        <v>369</v>
      </c>
      <c r="K1847" s="77">
        <f>VLOOKUP(A1847 &amp; " - " &amp; B1847, 'superadmin configuration'!A:C, 2, FALSE)</f>
        <v>500</v>
      </c>
    </row>
    <row r="1848" spans="1:11">
      <c r="A1848" s="77" t="s">
        <v>4088</v>
      </c>
      <c r="B1848" s="77" t="s">
        <v>4088</v>
      </c>
      <c r="C1848" s="78">
        <v>45470.878472222219</v>
      </c>
      <c r="D1848" s="77">
        <v>300</v>
      </c>
      <c r="E1848" s="77" t="s">
        <v>560</v>
      </c>
      <c r="F1848" s="77" t="s">
        <v>361</v>
      </c>
      <c r="G1848" s="77" t="s">
        <v>561</v>
      </c>
      <c r="H1848" s="77" t="s">
        <v>4633</v>
      </c>
      <c r="I1848" s="77" t="s">
        <v>4634</v>
      </c>
      <c r="J1848" s="77" t="s">
        <v>369</v>
      </c>
      <c r="K1848" s="77">
        <f>VLOOKUP(A1848 &amp; " - " &amp; B1848, 'superadmin configuration'!A:C, 2, FALSE)</f>
        <v>500</v>
      </c>
    </row>
    <row r="1849" spans="1:11">
      <c r="A1849" s="77" t="s">
        <v>682</v>
      </c>
      <c r="B1849" s="77" t="s">
        <v>683</v>
      </c>
      <c r="C1849" s="78">
        <v>45470.859722222223</v>
      </c>
      <c r="D1849" s="77">
        <v>4000</v>
      </c>
      <c r="E1849" s="77" t="s">
        <v>560</v>
      </c>
      <c r="F1849" s="77" t="s">
        <v>564</v>
      </c>
      <c r="G1849" s="77" t="s">
        <v>561</v>
      </c>
      <c r="H1849" s="77" t="s">
        <v>4635</v>
      </c>
      <c r="I1849" s="77" t="s">
        <v>4636</v>
      </c>
      <c r="J1849" s="77" t="s">
        <v>369</v>
      </c>
      <c r="K1849" s="77">
        <f>VLOOKUP(A1849 &amp; " - " &amp; B1849, 'superadmin configuration'!A:C, 2, FALSE)</f>
        <v>1500</v>
      </c>
    </row>
    <row r="1850" spans="1:11">
      <c r="A1850" s="77" t="s">
        <v>682</v>
      </c>
      <c r="B1850" s="77" t="s">
        <v>683</v>
      </c>
      <c r="C1850" s="78">
        <v>45470.859722222223</v>
      </c>
      <c r="D1850" s="77">
        <v>1000</v>
      </c>
      <c r="E1850" s="77" t="s">
        <v>560</v>
      </c>
      <c r="F1850" s="77" t="s">
        <v>564</v>
      </c>
      <c r="G1850" s="77" t="s">
        <v>561</v>
      </c>
      <c r="H1850" s="77" t="s">
        <v>4637</v>
      </c>
      <c r="I1850" s="77" t="s">
        <v>4638</v>
      </c>
      <c r="J1850" s="77">
        <v>5000</v>
      </c>
      <c r="K1850" s="77">
        <f>VLOOKUP(A1850 &amp; " - " &amp; B1850, 'superadmin configuration'!A:C, 2, FALSE)</f>
        <v>1500</v>
      </c>
    </row>
    <row r="1851" spans="1:11">
      <c r="A1851" s="77" t="s">
        <v>461</v>
      </c>
      <c r="B1851" s="77" t="s">
        <v>461</v>
      </c>
      <c r="C1851" s="78">
        <v>45470.826388888891</v>
      </c>
      <c r="D1851" s="77">
        <v>500</v>
      </c>
      <c r="E1851" s="77" t="s">
        <v>560</v>
      </c>
      <c r="F1851" s="77" t="s">
        <v>564</v>
      </c>
      <c r="G1851" s="77" t="s">
        <v>561</v>
      </c>
      <c r="H1851" s="77" t="s">
        <v>4639</v>
      </c>
      <c r="I1851" s="77" t="s">
        <v>4640</v>
      </c>
      <c r="J1851" s="77" t="s">
        <v>369</v>
      </c>
      <c r="K1851" s="77">
        <f>VLOOKUP(A1851 &amp; " - " &amp; B1851, 'superadmin configuration'!A:C, 2, FALSE)</f>
        <v>500</v>
      </c>
    </row>
    <row r="1852" spans="1:11">
      <c r="A1852" s="77" t="s">
        <v>4641</v>
      </c>
      <c r="B1852" s="77" t="s">
        <v>4641</v>
      </c>
      <c r="C1852" s="78">
        <v>45470.734722222223</v>
      </c>
      <c r="D1852" s="77">
        <v>1000</v>
      </c>
      <c r="E1852" s="77" t="s">
        <v>560</v>
      </c>
      <c r="F1852" s="77" t="s">
        <v>361</v>
      </c>
      <c r="G1852" s="77" t="s">
        <v>561</v>
      </c>
      <c r="H1852" s="77" t="s">
        <v>4642</v>
      </c>
      <c r="I1852" s="77" t="s">
        <v>4643</v>
      </c>
      <c r="J1852" s="77" t="s">
        <v>369</v>
      </c>
      <c r="K1852" s="77">
        <f>VLOOKUP(A1852 &amp; " - " &amp; B1852, 'superadmin configuration'!A:C, 2, FALSE)</f>
        <v>1000</v>
      </c>
    </row>
    <row r="1853" spans="1:11">
      <c r="A1853" s="77" t="s">
        <v>559</v>
      </c>
      <c r="B1853" s="77" t="s">
        <v>135</v>
      </c>
      <c r="C1853" s="78">
        <v>45470.727083333331</v>
      </c>
      <c r="D1853" s="77">
        <v>100</v>
      </c>
      <c r="E1853" s="77" t="s">
        <v>560</v>
      </c>
      <c r="F1853" s="77" t="s">
        <v>361</v>
      </c>
      <c r="G1853" s="77" t="s">
        <v>561</v>
      </c>
      <c r="H1853" s="77" t="s">
        <v>4644</v>
      </c>
      <c r="I1853" s="77" t="s">
        <v>4645</v>
      </c>
      <c r="J1853" s="77" t="s">
        <v>617</v>
      </c>
      <c r="K1853" s="77">
        <f>VLOOKUP(A1853 &amp; " - " &amp; B1853, 'superadmin configuration'!A:C, 2, FALSE)</f>
        <v>900</v>
      </c>
    </row>
    <row r="1854" spans="1:11">
      <c r="A1854" s="77" t="s">
        <v>559</v>
      </c>
      <c r="B1854" s="77" t="s">
        <v>135</v>
      </c>
      <c r="C1854" s="78">
        <v>45470.724999999999</v>
      </c>
      <c r="D1854" s="77">
        <v>100</v>
      </c>
      <c r="E1854" s="77" t="s">
        <v>560</v>
      </c>
      <c r="F1854" s="77" t="s">
        <v>361</v>
      </c>
      <c r="G1854" s="77" t="s">
        <v>561</v>
      </c>
      <c r="H1854" s="77" t="s">
        <v>4646</v>
      </c>
      <c r="I1854" s="77" t="s">
        <v>4647</v>
      </c>
      <c r="J1854" s="77" t="s">
        <v>617</v>
      </c>
      <c r="K1854" s="77">
        <f>VLOOKUP(A1854 &amp; " - " &amp; B1854, 'superadmin configuration'!A:C, 2, FALSE)</f>
        <v>900</v>
      </c>
    </row>
    <row r="1855" spans="1:11">
      <c r="A1855" s="77" t="s">
        <v>559</v>
      </c>
      <c r="B1855" s="77" t="s">
        <v>135</v>
      </c>
      <c r="C1855" s="78">
        <v>45470.723611111112</v>
      </c>
      <c r="D1855" s="77">
        <v>100</v>
      </c>
      <c r="E1855" s="77" t="s">
        <v>560</v>
      </c>
      <c r="F1855" s="77" t="s">
        <v>564</v>
      </c>
      <c r="G1855" s="77" t="s">
        <v>561</v>
      </c>
      <c r="H1855" s="77" t="s">
        <v>4648</v>
      </c>
      <c r="I1855" s="77" t="s">
        <v>4649</v>
      </c>
      <c r="J1855" s="77" t="s">
        <v>617</v>
      </c>
      <c r="K1855" s="77">
        <f>VLOOKUP(A1855 &amp; " - " &amp; B1855, 'superadmin configuration'!A:C, 2, FALSE)</f>
        <v>900</v>
      </c>
    </row>
    <row r="1856" spans="1:11">
      <c r="A1856" s="77" t="s">
        <v>4576</v>
      </c>
      <c r="B1856" s="77" t="s">
        <v>4066</v>
      </c>
      <c r="C1856" s="78">
        <v>45470.688194444447</v>
      </c>
      <c r="D1856" s="77">
        <v>300</v>
      </c>
      <c r="E1856" s="77" t="s">
        <v>560</v>
      </c>
      <c r="F1856" s="77" t="s">
        <v>361</v>
      </c>
      <c r="G1856" s="77" t="s">
        <v>561</v>
      </c>
      <c r="H1856" s="77" t="s">
        <v>4650</v>
      </c>
      <c r="I1856" s="77" t="s">
        <v>4651</v>
      </c>
      <c r="J1856" s="77" t="s">
        <v>369</v>
      </c>
      <c r="K1856" s="77">
        <f>VLOOKUP(A1856 &amp; " - " &amp; B1856, 'superadmin configuration'!A:C, 2, FALSE)</f>
        <v>500</v>
      </c>
    </row>
    <row r="1857" spans="1:11">
      <c r="A1857" s="77" t="s">
        <v>641</v>
      </c>
      <c r="B1857" s="77" t="s">
        <v>642</v>
      </c>
      <c r="C1857" s="78">
        <v>45470.65902777778</v>
      </c>
      <c r="D1857" s="77">
        <v>1000</v>
      </c>
      <c r="E1857" s="77" t="s">
        <v>560</v>
      </c>
      <c r="F1857" s="77" t="s">
        <v>361</v>
      </c>
      <c r="G1857" s="77" t="s">
        <v>561</v>
      </c>
      <c r="H1857" s="77" t="s">
        <v>4652</v>
      </c>
      <c r="I1857" s="77" t="s">
        <v>4653</v>
      </c>
      <c r="J1857" s="77" t="s">
        <v>369</v>
      </c>
      <c r="K1857" s="77">
        <f>VLOOKUP(A1857 &amp; " - " &amp; B1857, 'superadmin configuration'!A:C, 2, FALSE)</f>
        <v>1000</v>
      </c>
    </row>
    <row r="1858" spans="1:11">
      <c r="A1858" s="77" t="s">
        <v>476</v>
      </c>
      <c r="B1858" s="77" t="s">
        <v>476</v>
      </c>
      <c r="C1858" s="78">
        <v>45473.809027777781</v>
      </c>
      <c r="D1858" s="77">
        <v>500</v>
      </c>
      <c r="E1858" s="77" t="s">
        <v>560</v>
      </c>
      <c r="F1858" s="77" t="s">
        <v>564</v>
      </c>
      <c r="G1858" s="77" t="s">
        <v>561</v>
      </c>
      <c r="H1858" s="77" t="s">
        <v>4654</v>
      </c>
      <c r="I1858" s="77" t="s">
        <v>4655</v>
      </c>
      <c r="J1858" s="77" t="s">
        <v>369</v>
      </c>
      <c r="K1858" s="77">
        <f>VLOOKUP(A1858 &amp; " - " &amp; B1858, 'superadmin configuration'!A:C, 2, FALSE)</f>
        <v>500</v>
      </c>
    </row>
    <row r="1859" spans="1:11">
      <c r="A1859" s="77" t="s">
        <v>4049</v>
      </c>
      <c r="B1859" s="77" t="s">
        <v>4049</v>
      </c>
      <c r="C1859" s="78">
        <v>45473.720833333333</v>
      </c>
      <c r="D1859" s="77">
        <v>1000</v>
      </c>
      <c r="E1859" s="77" t="s">
        <v>560</v>
      </c>
      <c r="F1859" s="77" t="s">
        <v>564</v>
      </c>
      <c r="G1859" s="77" t="s">
        <v>561</v>
      </c>
      <c r="H1859" s="77" t="s">
        <v>4656</v>
      </c>
      <c r="I1859" s="77" t="s">
        <v>4657</v>
      </c>
      <c r="J1859" s="77" t="s">
        <v>369</v>
      </c>
      <c r="K1859" s="77">
        <f>VLOOKUP(A1859 &amp; " - " &amp; B1859, 'superadmin configuration'!A:C, 2, FALSE)</f>
        <v>500</v>
      </c>
    </row>
    <row r="1860" spans="1:11">
      <c r="A1860" s="77" t="s">
        <v>567</v>
      </c>
      <c r="B1860" s="77" t="s">
        <v>568</v>
      </c>
      <c r="C1860" s="78">
        <v>45473.606249999997</v>
      </c>
      <c r="D1860" s="77">
        <v>500</v>
      </c>
      <c r="E1860" s="77" t="s">
        <v>560</v>
      </c>
      <c r="F1860" s="77" t="s">
        <v>564</v>
      </c>
      <c r="G1860" s="77" t="s">
        <v>561</v>
      </c>
      <c r="H1860" s="77" t="s">
        <v>4658</v>
      </c>
      <c r="I1860" s="77" t="s">
        <v>4659</v>
      </c>
      <c r="J1860" s="77" t="s">
        <v>369</v>
      </c>
      <c r="K1860" s="77">
        <f>VLOOKUP(A1860 &amp; " - " &amp; B1860, 'superadmin configuration'!A:C, 2, FALSE)</f>
        <v>500</v>
      </c>
    </row>
    <row r="1861" spans="1:11">
      <c r="A1861" s="77" t="s">
        <v>1152</v>
      </c>
      <c r="B1861" s="77" t="s">
        <v>4660</v>
      </c>
      <c r="C1861" s="78">
        <v>45473.593055555553</v>
      </c>
      <c r="D1861" s="77">
        <v>500</v>
      </c>
      <c r="E1861" s="77" t="s">
        <v>560</v>
      </c>
      <c r="F1861" s="77" t="s">
        <v>564</v>
      </c>
      <c r="G1861" s="77" t="s">
        <v>561</v>
      </c>
      <c r="H1861" s="77" t="s">
        <v>4661</v>
      </c>
      <c r="I1861" s="77" t="s">
        <v>4662</v>
      </c>
      <c r="J1861" s="77" t="s">
        <v>369</v>
      </c>
      <c r="K1861" s="77">
        <f>VLOOKUP(A1861 &amp; " - " &amp; B1861, 'superadmin configuration'!A:C, 2, FALSE)</f>
        <v>1250</v>
      </c>
    </row>
    <row r="1862" spans="1:11">
      <c r="A1862" s="77" t="s">
        <v>601</v>
      </c>
      <c r="B1862" s="77" t="s">
        <v>602</v>
      </c>
      <c r="C1862" s="78">
        <v>45473.533333333333</v>
      </c>
      <c r="D1862" s="77">
        <v>500</v>
      </c>
      <c r="E1862" s="77" t="s">
        <v>560</v>
      </c>
      <c r="F1862" s="77" t="s">
        <v>564</v>
      </c>
      <c r="G1862" s="77" t="s">
        <v>561</v>
      </c>
      <c r="H1862" s="77" t="s">
        <v>4663</v>
      </c>
      <c r="I1862" s="77" t="s">
        <v>4664</v>
      </c>
      <c r="J1862" s="77" t="s">
        <v>369</v>
      </c>
      <c r="K1862" s="77">
        <f>VLOOKUP(A1862 &amp; " - " &amp; B1862, 'superadmin configuration'!A:C, 2, FALSE)</f>
        <v>500</v>
      </c>
    </row>
    <row r="1863" spans="1:11">
      <c r="A1863" s="77" t="s">
        <v>461</v>
      </c>
      <c r="B1863" s="77" t="s">
        <v>461</v>
      </c>
      <c r="C1863" s="78">
        <v>45473.375</v>
      </c>
      <c r="D1863" s="77">
        <v>300</v>
      </c>
      <c r="E1863" s="77" t="s">
        <v>560</v>
      </c>
      <c r="F1863" s="77" t="s">
        <v>564</v>
      </c>
      <c r="G1863" s="77" t="s">
        <v>561</v>
      </c>
      <c r="H1863" s="77" t="s">
        <v>4665</v>
      </c>
      <c r="I1863" s="77" t="s">
        <v>4666</v>
      </c>
      <c r="J1863" s="77" t="s">
        <v>369</v>
      </c>
      <c r="K1863" s="77">
        <f>VLOOKUP(A1863 &amp; " - " &amp; B1863, 'superadmin configuration'!A:C, 2, FALSE)</f>
        <v>500</v>
      </c>
    </row>
    <row r="1864" spans="1:11">
      <c r="A1864" s="77" t="s">
        <v>710</v>
      </c>
      <c r="B1864" s="77" t="s">
        <v>710</v>
      </c>
      <c r="C1864" s="78">
        <v>45472.940972222219</v>
      </c>
      <c r="D1864" s="77">
        <v>3000</v>
      </c>
      <c r="E1864" s="77" t="s">
        <v>560</v>
      </c>
      <c r="F1864" s="77" t="s">
        <v>564</v>
      </c>
      <c r="G1864" s="77" t="s">
        <v>561</v>
      </c>
      <c r="H1864" s="77" t="s">
        <v>4667</v>
      </c>
      <c r="I1864" s="77" t="s">
        <v>4668</v>
      </c>
      <c r="J1864" s="77" t="s">
        <v>369</v>
      </c>
      <c r="K1864" s="77">
        <f>VLOOKUP(A1864 &amp; " - " &amp; B1864, 'superadmin configuration'!A:C, 2, FALSE)</f>
        <v>2000</v>
      </c>
    </row>
    <row r="1865" spans="1:11">
      <c r="A1865" s="77" t="s">
        <v>381</v>
      </c>
      <c r="B1865" s="77" t="s">
        <v>382</v>
      </c>
      <c r="C1865" s="78">
        <v>45472.908333333333</v>
      </c>
      <c r="D1865" s="77">
        <v>1000</v>
      </c>
      <c r="E1865" s="77" t="s">
        <v>560</v>
      </c>
      <c r="F1865" s="77" t="s">
        <v>564</v>
      </c>
      <c r="G1865" s="77" t="s">
        <v>561</v>
      </c>
      <c r="H1865" s="77" t="s">
        <v>4669</v>
      </c>
      <c r="I1865" s="77" t="s">
        <v>4670</v>
      </c>
      <c r="J1865" s="77" t="s">
        <v>369</v>
      </c>
      <c r="K1865" s="77">
        <f>VLOOKUP(A1865 &amp; " - " &amp; B1865, 'superadmin configuration'!A:C, 2, FALSE)</f>
        <v>1500</v>
      </c>
    </row>
    <row r="1866" spans="1:11">
      <c r="A1866" s="77" t="s">
        <v>515</v>
      </c>
      <c r="B1866" s="77" t="s">
        <v>516</v>
      </c>
      <c r="C1866" s="78">
        <v>45472.904861111114</v>
      </c>
      <c r="D1866" s="77">
        <v>800</v>
      </c>
      <c r="E1866" s="77" t="s">
        <v>560</v>
      </c>
      <c r="F1866" s="77" t="s">
        <v>564</v>
      </c>
      <c r="G1866" s="77" t="s">
        <v>561</v>
      </c>
      <c r="H1866" s="77" t="s">
        <v>4671</v>
      </c>
      <c r="I1866" s="77" t="s">
        <v>4672</v>
      </c>
      <c r="J1866" s="77" t="s">
        <v>369</v>
      </c>
      <c r="K1866" s="77">
        <f>VLOOKUP(A1866 &amp; " - " &amp; B1866, 'superadmin configuration'!A:C, 2, FALSE)</f>
        <v>1000</v>
      </c>
    </row>
    <row r="1867" spans="1:11">
      <c r="A1867" s="77" t="s">
        <v>386</v>
      </c>
      <c r="B1867" s="77" t="s">
        <v>387</v>
      </c>
      <c r="C1867" s="78">
        <v>45472.886111111111</v>
      </c>
      <c r="D1867" s="77">
        <v>500</v>
      </c>
      <c r="E1867" s="77" t="s">
        <v>560</v>
      </c>
      <c r="F1867" s="77" t="s">
        <v>564</v>
      </c>
      <c r="G1867" s="77" t="s">
        <v>561</v>
      </c>
      <c r="H1867" s="77" t="s">
        <v>4673</v>
      </c>
      <c r="I1867" s="77" t="s">
        <v>4674</v>
      </c>
      <c r="J1867" s="77" t="s">
        <v>369</v>
      </c>
      <c r="K1867" s="77">
        <f>VLOOKUP(A1867 &amp; " - " &amp; B1867, 'superadmin configuration'!A:C, 2, FALSE)</f>
        <v>1000</v>
      </c>
    </row>
    <row r="1868" spans="1:11">
      <c r="A1868" s="77" t="s">
        <v>622</v>
      </c>
      <c r="B1868" s="77" t="s">
        <v>623</v>
      </c>
      <c r="C1868" s="78">
        <v>45472.495138888888</v>
      </c>
      <c r="D1868" s="77">
        <v>500</v>
      </c>
      <c r="E1868" s="77" t="s">
        <v>560</v>
      </c>
      <c r="F1868" s="77" t="s">
        <v>564</v>
      </c>
      <c r="G1868" s="77" t="s">
        <v>561</v>
      </c>
      <c r="H1868" s="77" t="s">
        <v>4675</v>
      </c>
      <c r="I1868" s="77" t="s">
        <v>4676</v>
      </c>
      <c r="J1868" s="77" t="s">
        <v>369</v>
      </c>
      <c r="K1868" s="77">
        <f>VLOOKUP(A1868 &amp; " - " &amp; B1868, 'superadmin configuration'!A:C, 2, FALSE)</f>
        <v>500</v>
      </c>
    </row>
    <row r="1869" spans="1:11">
      <c r="A1869" s="77" t="s">
        <v>559</v>
      </c>
      <c r="B1869" s="77" t="s">
        <v>278</v>
      </c>
      <c r="C1869" s="78">
        <v>45472.493055555555</v>
      </c>
      <c r="D1869" s="77">
        <v>100</v>
      </c>
      <c r="E1869" s="77" t="s">
        <v>560</v>
      </c>
      <c r="F1869" s="77" t="s">
        <v>564</v>
      </c>
      <c r="G1869" s="77" t="s">
        <v>561</v>
      </c>
      <c r="H1869" s="77" t="s">
        <v>4677</v>
      </c>
      <c r="I1869" s="77" t="s">
        <v>4678</v>
      </c>
      <c r="J1869" s="77" t="s">
        <v>617</v>
      </c>
      <c r="K1869" s="77">
        <f>VLOOKUP(A1869 &amp; " - " &amp; B1869, 'superadmin configuration'!A:C, 2, FALSE)</f>
        <v>500</v>
      </c>
    </row>
    <row r="1870" spans="1:11">
      <c r="A1870" s="77" t="s">
        <v>461</v>
      </c>
      <c r="B1870" s="77" t="s">
        <v>461</v>
      </c>
      <c r="C1870" s="78">
        <v>45472.395833333336</v>
      </c>
      <c r="D1870" s="77">
        <v>500</v>
      </c>
      <c r="E1870" s="77" t="s">
        <v>560</v>
      </c>
      <c r="F1870" s="77" t="s">
        <v>564</v>
      </c>
      <c r="G1870" s="77" t="s">
        <v>561</v>
      </c>
      <c r="H1870" s="77" t="s">
        <v>4679</v>
      </c>
      <c r="I1870" s="77" t="s">
        <v>4680</v>
      </c>
      <c r="J1870" s="77" t="s">
        <v>369</v>
      </c>
      <c r="K1870" s="77">
        <f>VLOOKUP(A1870 &amp; " - " &amp; B1870, 'superadmin configuration'!A:C, 2, FALSE)</f>
        <v>500</v>
      </c>
    </row>
    <row r="1871" spans="1:11">
      <c r="A1871" s="77" t="s">
        <v>379</v>
      </c>
      <c r="B1871" s="77" t="s">
        <v>379</v>
      </c>
      <c r="C1871" s="78">
        <v>45472.055555555555</v>
      </c>
      <c r="D1871" s="77">
        <v>1000</v>
      </c>
      <c r="E1871" s="77" t="s">
        <v>560</v>
      </c>
      <c r="F1871" s="77" t="s">
        <v>564</v>
      </c>
      <c r="G1871" s="77" t="s">
        <v>561</v>
      </c>
      <c r="H1871" s="77" t="s">
        <v>4681</v>
      </c>
      <c r="I1871" s="77" t="s">
        <v>4682</v>
      </c>
      <c r="J1871" s="77" t="s">
        <v>369</v>
      </c>
      <c r="K1871" s="77">
        <f>VLOOKUP(A1871 &amp; " - " &amp; B1871, 'superadmin configuration'!A:C, 2, FALSE)</f>
        <v>1000</v>
      </c>
    </row>
    <row r="1872" spans="1:11">
      <c r="A1872" s="77" t="s">
        <v>379</v>
      </c>
      <c r="B1872" s="77" t="s">
        <v>379</v>
      </c>
      <c r="C1872" s="78">
        <v>45472.054861111108</v>
      </c>
      <c r="D1872" s="77">
        <v>1000</v>
      </c>
      <c r="E1872" s="77" t="s">
        <v>560</v>
      </c>
      <c r="F1872" s="77" t="s">
        <v>564</v>
      </c>
      <c r="G1872" s="77" t="s">
        <v>561</v>
      </c>
      <c r="H1872" s="77" t="s">
        <v>4683</v>
      </c>
      <c r="I1872" s="77" t="s">
        <v>4684</v>
      </c>
      <c r="J1872" s="77" t="s">
        <v>369</v>
      </c>
      <c r="K1872" s="77">
        <f>VLOOKUP(A1872 &amp; " - " &amp; B1872, 'superadmin configuration'!A:C, 2, FALSE)</f>
        <v>1000</v>
      </c>
    </row>
    <row r="1873" spans="1:11">
      <c r="A1873" s="77" t="s">
        <v>386</v>
      </c>
      <c r="B1873" s="77" t="s">
        <v>387</v>
      </c>
      <c r="C1873" s="78">
        <v>45471.913194444445</v>
      </c>
      <c r="D1873" s="77">
        <v>2000</v>
      </c>
      <c r="E1873" s="77" t="s">
        <v>560</v>
      </c>
      <c r="F1873" s="77" t="s">
        <v>564</v>
      </c>
      <c r="G1873" s="77" t="s">
        <v>561</v>
      </c>
      <c r="H1873" s="77" t="s">
        <v>4685</v>
      </c>
      <c r="I1873" s="77" t="s">
        <v>4686</v>
      </c>
      <c r="J1873" s="77" t="s">
        <v>369</v>
      </c>
      <c r="K1873" s="77">
        <f>VLOOKUP(A1873 &amp; " - " &amp; B1873, 'superadmin configuration'!A:C, 2, FALSE)</f>
        <v>1000</v>
      </c>
    </row>
    <row r="1874" spans="1:11">
      <c r="A1874" s="77" t="s">
        <v>412</v>
      </c>
      <c r="B1874" s="77" t="s">
        <v>585</v>
      </c>
      <c r="C1874" s="78">
        <v>45471.872916666667</v>
      </c>
      <c r="D1874" s="77">
        <v>1000</v>
      </c>
      <c r="E1874" s="77" t="s">
        <v>560</v>
      </c>
      <c r="F1874" s="77" t="s">
        <v>361</v>
      </c>
      <c r="G1874" s="77" t="s">
        <v>561</v>
      </c>
      <c r="H1874" s="77" t="s">
        <v>4687</v>
      </c>
      <c r="I1874" s="77" t="s">
        <v>4688</v>
      </c>
      <c r="J1874" s="77" t="s">
        <v>4689</v>
      </c>
      <c r="K1874" s="77">
        <f>VLOOKUP(A1874 &amp; " - " &amp; B1874, 'superadmin configuration'!A:C, 2, FALSE)</f>
        <v>300</v>
      </c>
    </row>
    <row r="1875" spans="1:11">
      <c r="A1875" s="77" t="s">
        <v>596</v>
      </c>
      <c r="B1875" s="77" t="s">
        <v>128</v>
      </c>
      <c r="C1875" s="78">
        <v>45471.87222222222</v>
      </c>
      <c r="D1875" s="77">
        <v>2000</v>
      </c>
      <c r="E1875" s="77" t="s">
        <v>560</v>
      </c>
      <c r="F1875" s="77" t="s">
        <v>564</v>
      </c>
      <c r="G1875" s="77" t="s">
        <v>561</v>
      </c>
      <c r="H1875" s="77" t="s">
        <v>4690</v>
      </c>
      <c r="I1875" s="77" t="s">
        <v>4691</v>
      </c>
      <c r="J1875" s="77" t="s">
        <v>369</v>
      </c>
      <c r="K1875" s="77">
        <f>VLOOKUP(A1875 &amp; " - " &amp; B1875, 'superadmin configuration'!A:C, 2, FALSE)</f>
        <v>2000</v>
      </c>
    </row>
    <row r="1876" spans="1:11">
      <c r="A1876" s="77" t="s">
        <v>559</v>
      </c>
      <c r="B1876" s="77" t="s">
        <v>313</v>
      </c>
      <c r="C1876" s="78">
        <v>45471.848611111112</v>
      </c>
      <c r="D1876" s="77">
        <v>1000</v>
      </c>
      <c r="E1876" s="77" t="s">
        <v>560</v>
      </c>
      <c r="F1876" s="77" t="s">
        <v>564</v>
      </c>
      <c r="G1876" s="77" t="s">
        <v>561</v>
      </c>
      <c r="H1876" s="77" t="s">
        <v>4692</v>
      </c>
      <c r="I1876" s="77" t="s">
        <v>4693</v>
      </c>
      <c r="J1876" s="77" t="s">
        <v>369</v>
      </c>
      <c r="K1876" s="77">
        <f>VLOOKUP(A1876 &amp; " - " &amp; B1876, 'superadmin configuration'!A:C, 2, FALSE)</f>
        <v>1000</v>
      </c>
    </row>
    <row r="1877" spans="1:11">
      <c r="A1877" s="77" t="s">
        <v>386</v>
      </c>
      <c r="B1877" s="77" t="s">
        <v>387</v>
      </c>
      <c r="C1877" s="78">
        <v>45471.813888888886</v>
      </c>
      <c r="D1877" s="77">
        <v>500</v>
      </c>
      <c r="E1877" s="77" t="s">
        <v>560</v>
      </c>
      <c r="F1877" s="77" t="s">
        <v>564</v>
      </c>
      <c r="G1877" s="77" t="s">
        <v>561</v>
      </c>
      <c r="H1877" s="77" t="s">
        <v>4694</v>
      </c>
      <c r="I1877" s="77" t="s">
        <v>4695</v>
      </c>
      <c r="J1877" s="77" t="s">
        <v>369</v>
      </c>
      <c r="K1877" s="77">
        <f>VLOOKUP(A1877 &amp; " - " &amp; B1877, 'superadmin configuration'!A:C, 2, FALSE)</f>
        <v>1000</v>
      </c>
    </row>
    <row r="1878" spans="1:11">
      <c r="A1878" s="77" t="s">
        <v>476</v>
      </c>
      <c r="B1878" s="77" t="s">
        <v>476</v>
      </c>
      <c r="C1878" s="78">
        <v>45471.774305555555</v>
      </c>
      <c r="D1878" s="77">
        <v>1500</v>
      </c>
      <c r="E1878" s="77" t="s">
        <v>560</v>
      </c>
      <c r="F1878" s="77" t="s">
        <v>564</v>
      </c>
      <c r="G1878" s="77" t="s">
        <v>561</v>
      </c>
      <c r="H1878" s="77" t="s">
        <v>4696</v>
      </c>
      <c r="I1878" s="77" t="s">
        <v>4697</v>
      </c>
      <c r="J1878" s="77" t="s">
        <v>369</v>
      </c>
      <c r="K1878" s="77">
        <f>VLOOKUP(A1878 &amp; " - " &amp; B1878, 'superadmin configuration'!A:C, 2, FALSE)</f>
        <v>500</v>
      </c>
    </row>
    <row r="1879" spans="1:11">
      <c r="A1879" s="77" t="s">
        <v>4698</v>
      </c>
      <c r="B1879" s="77" t="s">
        <v>4698</v>
      </c>
      <c r="C1879" s="78">
        <v>45471.707638888889</v>
      </c>
      <c r="D1879" s="77">
        <v>100</v>
      </c>
      <c r="E1879" s="77" t="s">
        <v>560</v>
      </c>
      <c r="F1879" s="77" t="s">
        <v>564</v>
      </c>
      <c r="G1879" s="77" t="s">
        <v>561</v>
      </c>
      <c r="H1879" s="77" t="s">
        <v>4699</v>
      </c>
      <c r="I1879" s="77" t="s">
        <v>4700</v>
      </c>
      <c r="J1879" s="77" t="s">
        <v>617</v>
      </c>
      <c r="K1879" s="77">
        <f>VLOOKUP(A1879 &amp; " - " &amp; B1879, 'superadmin configuration'!A:C, 2, FALSE)</f>
        <v>750</v>
      </c>
    </row>
    <row r="1880" spans="1:11">
      <c r="A1880" s="77" t="s">
        <v>139</v>
      </c>
      <c r="B1880" s="77" t="s">
        <v>571</v>
      </c>
      <c r="C1880" s="78">
        <v>45471.665277777778</v>
      </c>
      <c r="D1880" s="77">
        <v>500</v>
      </c>
      <c r="E1880" s="77" t="s">
        <v>560</v>
      </c>
      <c r="F1880" s="77" t="s">
        <v>564</v>
      </c>
      <c r="G1880" s="77" t="s">
        <v>561</v>
      </c>
      <c r="H1880" s="77" t="s">
        <v>4701</v>
      </c>
      <c r="I1880" s="77" t="s">
        <v>4702</v>
      </c>
      <c r="J1880" s="77" t="s">
        <v>369</v>
      </c>
      <c r="K1880" s="77">
        <f>VLOOKUP(A1880 &amp; " - " &amp; B1880, 'superadmin configuration'!A:C, 2, FALSE)</f>
        <v>500</v>
      </c>
    </row>
    <row r="1881" spans="1:11">
      <c r="A1881" s="77" t="s">
        <v>682</v>
      </c>
      <c r="B1881" s="77" t="s">
        <v>683</v>
      </c>
      <c r="C1881" s="78">
        <v>45471.57708333333</v>
      </c>
      <c r="D1881" s="77">
        <v>1000</v>
      </c>
      <c r="E1881" s="77" t="s">
        <v>560</v>
      </c>
      <c r="F1881" s="77" t="s">
        <v>564</v>
      </c>
      <c r="G1881" s="77" t="s">
        <v>561</v>
      </c>
      <c r="H1881" s="77" t="s">
        <v>4703</v>
      </c>
      <c r="I1881" s="77" t="s">
        <v>4704</v>
      </c>
      <c r="J1881" s="77" t="s">
        <v>369</v>
      </c>
      <c r="K1881" s="77">
        <f>VLOOKUP(A1881 &amp; " - " &amp; B1881, 'superadmin configuration'!A:C, 2, FALSE)</f>
        <v>1500</v>
      </c>
    </row>
    <row r="1882" spans="1:11">
      <c r="A1882" s="77" t="s">
        <v>4088</v>
      </c>
      <c r="B1882" s="77" t="s">
        <v>4088</v>
      </c>
      <c r="C1882" s="78">
        <v>45471.572222222225</v>
      </c>
      <c r="D1882" s="77">
        <v>300</v>
      </c>
      <c r="E1882" s="77" t="s">
        <v>560</v>
      </c>
      <c r="F1882" s="77" t="s">
        <v>564</v>
      </c>
      <c r="G1882" s="77" t="s">
        <v>561</v>
      </c>
      <c r="H1882" s="77" t="s">
        <v>4705</v>
      </c>
      <c r="I1882" s="77" t="s">
        <v>4706</v>
      </c>
      <c r="J1882" s="77" t="s">
        <v>369</v>
      </c>
      <c r="K1882" s="77">
        <f>VLOOKUP(A1882 &amp; " - " &amp; B1882, 'superadmin configuration'!A:C, 2, FALSE)</f>
        <v>500</v>
      </c>
    </row>
    <row r="1883" spans="1:11">
      <c r="A1883" s="77" t="s">
        <v>476</v>
      </c>
      <c r="B1883" s="77" t="s">
        <v>476</v>
      </c>
      <c r="C1883" s="78">
        <v>45471.540972222225</v>
      </c>
      <c r="D1883" s="77">
        <v>500</v>
      </c>
      <c r="E1883" s="77" t="s">
        <v>560</v>
      </c>
      <c r="F1883" s="77" t="s">
        <v>361</v>
      </c>
      <c r="G1883" s="77" t="s">
        <v>561</v>
      </c>
      <c r="H1883" s="77" t="s">
        <v>4707</v>
      </c>
      <c r="I1883" s="77" t="s">
        <v>4708</v>
      </c>
      <c r="J1883" s="77" t="s">
        <v>369</v>
      </c>
      <c r="K1883" s="77">
        <f>VLOOKUP(A1883 &amp; " - " &amp; B1883, 'superadmin configuration'!A:C, 2, FALSE)</f>
        <v>500</v>
      </c>
    </row>
    <row r="1884" spans="1:11">
      <c r="A1884" s="77" t="s">
        <v>596</v>
      </c>
      <c r="B1884" s="77" t="s">
        <v>128</v>
      </c>
      <c r="C1884" s="78">
        <v>45474.972916666666</v>
      </c>
      <c r="D1884" s="77">
        <v>3000</v>
      </c>
      <c r="E1884" s="77" t="s">
        <v>560</v>
      </c>
      <c r="F1884" s="77" t="s">
        <v>564</v>
      </c>
      <c r="G1884" s="77" t="s">
        <v>561</v>
      </c>
      <c r="H1884" s="77" t="s">
        <v>4709</v>
      </c>
      <c r="I1884" s="77" t="s">
        <v>4710</v>
      </c>
      <c r="J1884" s="77" t="s">
        <v>369</v>
      </c>
      <c r="K1884" s="77">
        <f>VLOOKUP(A1884 &amp; " - " &amp; B1884, 'superadmin configuration'!A:C, 2, FALSE)</f>
        <v>2000</v>
      </c>
    </row>
    <row r="1885" spans="1:11">
      <c r="A1885" s="77" t="s">
        <v>4576</v>
      </c>
      <c r="B1885" s="77" t="s">
        <v>4066</v>
      </c>
      <c r="C1885" s="78">
        <v>45474.906944444447</v>
      </c>
      <c r="D1885" s="77">
        <v>300</v>
      </c>
      <c r="E1885" s="77" t="s">
        <v>560</v>
      </c>
      <c r="F1885" s="77" t="s">
        <v>564</v>
      </c>
      <c r="G1885" s="77" t="s">
        <v>561</v>
      </c>
      <c r="H1885" s="77" t="s">
        <v>4711</v>
      </c>
      <c r="I1885" s="77" t="s">
        <v>4712</v>
      </c>
      <c r="J1885" s="77" t="s">
        <v>369</v>
      </c>
      <c r="K1885" s="77">
        <f>VLOOKUP(A1885 &amp; " - " &amp; B1885, 'superadmin configuration'!A:C, 2, FALSE)</f>
        <v>500</v>
      </c>
    </row>
    <row r="1886" spans="1:11">
      <c r="A1886" s="77" t="s">
        <v>461</v>
      </c>
      <c r="B1886" s="77" t="s">
        <v>461</v>
      </c>
      <c r="C1886" s="78">
        <v>45474.861805555556</v>
      </c>
      <c r="D1886" s="77">
        <v>500</v>
      </c>
      <c r="E1886" s="77" t="s">
        <v>560</v>
      </c>
      <c r="F1886" s="77" t="s">
        <v>564</v>
      </c>
      <c r="G1886" s="77" t="s">
        <v>561</v>
      </c>
      <c r="H1886" s="77" t="s">
        <v>4713</v>
      </c>
      <c r="I1886" s="77" t="s">
        <v>4714</v>
      </c>
      <c r="J1886" s="77" t="s">
        <v>369</v>
      </c>
      <c r="K1886" s="77">
        <f>VLOOKUP(A1886 &amp; " - " &amp; B1886, 'superadmin configuration'!A:C, 2, FALSE)</f>
        <v>500</v>
      </c>
    </row>
    <row r="1887" spans="1:11">
      <c r="A1887" s="77" t="s">
        <v>4088</v>
      </c>
      <c r="B1887" s="77" t="s">
        <v>4088</v>
      </c>
      <c r="C1887" s="78">
        <v>45474.64166666667</v>
      </c>
      <c r="D1887" s="77">
        <v>500</v>
      </c>
      <c r="E1887" s="77" t="s">
        <v>560</v>
      </c>
      <c r="F1887" s="77" t="s">
        <v>361</v>
      </c>
      <c r="G1887" s="77" t="s">
        <v>561</v>
      </c>
      <c r="H1887" s="77" t="s">
        <v>4715</v>
      </c>
      <c r="I1887" s="77" t="s">
        <v>4716</v>
      </c>
      <c r="J1887" s="77" t="s">
        <v>369</v>
      </c>
      <c r="K1887" s="77">
        <f>VLOOKUP(A1887 &amp; " - " &amp; B1887, 'superadmin configuration'!A:C, 2, FALSE)</f>
        <v>500</v>
      </c>
    </row>
    <row r="1888" spans="1:11">
      <c r="A1888" s="77" t="s">
        <v>641</v>
      </c>
      <c r="B1888" s="77" t="s">
        <v>642</v>
      </c>
      <c r="C1888" s="78">
        <v>45474.59375</v>
      </c>
      <c r="D1888" s="77">
        <v>1000</v>
      </c>
      <c r="E1888" s="77" t="s">
        <v>560</v>
      </c>
      <c r="F1888" s="77" t="s">
        <v>564</v>
      </c>
      <c r="G1888" s="77" t="s">
        <v>561</v>
      </c>
      <c r="H1888" s="77" t="s">
        <v>4717</v>
      </c>
      <c r="I1888" s="77" t="s">
        <v>4718</v>
      </c>
      <c r="J1888" s="77" t="s">
        <v>369</v>
      </c>
      <c r="K1888" s="77">
        <f>VLOOKUP(A1888 &amp; " - " &amp; B1888, 'superadmin configuration'!A:C, 2, FALSE)</f>
        <v>1000</v>
      </c>
    </row>
    <row r="1889" spans="1:11">
      <c r="A1889" s="77" t="s">
        <v>515</v>
      </c>
      <c r="B1889" s="77" t="s">
        <v>516</v>
      </c>
      <c r="C1889" s="78">
        <v>45474.540972222225</v>
      </c>
      <c r="D1889" s="77">
        <v>1000</v>
      </c>
      <c r="E1889" s="77" t="s">
        <v>560</v>
      </c>
      <c r="F1889" s="77" t="s">
        <v>564</v>
      </c>
      <c r="G1889" s="77" t="s">
        <v>561</v>
      </c>
      <c r="H1889" s="77" t="s">
        <v>4719</v>
      </c>
      <c r="I1889" s="77" t="s">
        <v>4720</v>
      </c>
      <c r="J1889" s="77" t="s">
        <v>369</v>
      </c>
      <c r="K1889" s="77">
        <f>VLOOKUP(A1889 &amp; " - " &amp; B1889, 'superadmin configuration'!A:C, 2, FALSE)</f>
        <v>1000</v>
      </c>
    </row>
    <row r="1890" spans="1:11">
      <c r="A1890" s="77" t="s">
        <v>381</v>
      </c>
      <c r="B1890" s="77" t="s">
        <v>384</v>
      </c>
      <c r="C1890" s="78">
        <v>45476.038194444445</v>
      </c>
      <c r="D1890" s="77">
        <v>5000</v>
      </c>
      <c r="E1890" s="77" t="s">
        <v>560</v>
      </c>
      <c r="F1890" s="77" t="s">
        <v>564</v>
      </c>
      <c r="G1890" s="77" t="s">
        <v>561</v>
      </c>
      <c r="H1890" s="77" t="s">
        <v>4721</v>
      </c>
      <c r="I1890" s="77" t="s">
        <v>4722</v>
      </c>
      <c r="J1890" s="77">
        <v>5000</v>
      </c>
      <c r="K1890" s="77">
        <f>VLOOKUP(A1890 &amp; " - " &amp; B1890, 'superadmin configuration'!A:C, 2, FALSE)</f>
        <v>1000</v>
      </c>
    </row>
    <row r="1891" spans="1:11">
      <c r="A1891" s="77" t="s">
        <v>476</v>
      </c>
      <c r="B1891" s="77" t="s">
        <v>476</v>
      </c>
      <c r="C1891" s="78">
        <v>45475.975694444445</v>
      </c>
      <c r="D1891" s="77">
        <v>500</v>
      </c>
      <c r="E1891" s="77" t="s">
        <v>560</v>
      </c>
      <c r="F1891" s="77" t="s">
        <v>564</v>
      </c>
      <c r="G1891" s="77" t="s">
        <v>561</v>
      </c>
      <c r="H1891" s="77" t="s">
        <v>4723</v>
      </c>
      <c r="I1891" s="77" t="s">
        <v>4724</v>
      </c>
      <c r="J1891" s="77" t="s">
        <v>1466</v>
      </c>
      <c r="K1891" s="77">
        <f>VLOOKUP(A1891 &amp; " - " &amp; B1891, 'superadmin configuration'!A:C, 2, FALSE)</f>
        <v>500</v>
      </c>
    </row>
    <row r="1892" spans="1:11">
      <c r="A1892" s="77" t="s">
        <v>381</v>
      </c>
      <c r="B1892" s="77" t="s">
        <v>382</v>
      </c>
      <c r="C1892" s="78">
        <v>45475.905555555553</v>
      </c>
      <c r="D1892" s="77">
        <v>1000</v>
      </c>
      <c r="E1892" s="77" t="s">
        <v>560</v>
      </c>
      <c r="F1892" s="77" t="s">
        <v>361</v>
      </c>
      <c r="G1892" s="77" t="s">
        <v>561</v>
      </c>
      <c r="H1892" s="77" t="s">
        <v>4725</v>
      </c>
      <c r="I1892" s="77" t="s">
        <v>4726</v>
      </c>
      <c r="J1892" s="77" t="s">
        <v>4727</v>
      </c>
      <c r="K1892" s="77">
        <f>VLOOKUP(A1892 &amp; " - " &amp; B1892, 'superadmin configuration'!A:C, 2, FALSE)</f>
        <v>1500</v>
      </c>
    </row>
    <row r="1893" spans="1:11">
      <c r="A1893" s="77" t="s">
        <v>476</v>
      </c>
      <c r="B1893" s="77" t="s">
        <v>476</v>
      </c>
      <c r="C1893" s="78">
        <v>45475.856944444444</v>
      </c>
      <c r="D1893" s="77">
        <v>700</v>
      </c>
      <c r="E1893" s="77" t="s">
        <v>560</v>
      </c>
      <c r="F1893" s="77" t="s">
        <v>564</v>
      </c>
      <c r="G1893" s="77" t="s">
        <v>561</v>
      </c>
      <c r="H1893" s="77" t="s">
        <v>4728</v>
      </c>
      <c r="I1893" s="77" t="s">
        <v>4729</v>
      </c>
      <c r="J1893" s="77" t="s">
        <v>369</v>
      </c>
      <c r="K1893" s="77">
        <f>VLOOKUP(A1893 &amp; " - " &amp; B1893, 'superadmin configuration'!A:C, 2, FALSE)</f>
        <v>500</v>
      </c>
    </row>
    <row r="1894" spans="1:11">
      <c r="A1894" s="77" t="s">
        <v>559</v>
      </c>
      <c r="B1894" s="77" t="s">
        <v>184</v>
      </c>
      <c r="C1894" s="78">
        <v>45475.851388888892</v>
      </c>
      <c r="D1894" s="77">
        <v>420</v>
      </c>
      <c r="E1894" s="77" t="s">
        <v>560</v>
      </c>
      <c r="F1894" s="77" t="s">
        <v>361</v>
      </c>
      <c r="G1894" s="77" t="s">
        <v>561</v>
      </c>
      <c r="H1894" s="77" t="s">
        <v>4730</v>
      </c>
      <c r="I1894" s="77" t="s">
        <v>4731</v>
      </c>
      <c r="J1894" s="77" t="s">
        <v>369</v>
      </c>
      <c r="K1894" s="77">
        <f>VLOOKUP(A1894 &amp; " - " &amp; B1894, 'superadmin configuration'!A:C, 2, FALSE)</f>
        <v>420</v>
      </c>
    </row>
    <row r="1895" spans="1:11">
      <c r="A1895" s="77" t="s">
        <v>461</v>
      </c>
      <c r="B1895" s="77" t="s">
        <v>461</v>
      </c>
      <c r="C1895" s="78">
        <v>45475.850694444445</v>
      </c>
      <c r="D1895" s="77">
        <v>300</v>
      </c>
      <c r="E1895" s="77" t="s">
        <v>560</v>
      </c>
      <c r="F1895" s="77" t="s">
        <v>564</v>
      </c>
      <c r="G1895" s="77" t="s">
        <v>561</v>
      </c>
      <c r="H1895" s="77" t="s">
        <v>4732</v>
      </c>
      <c r="I1895" s="77" t="s">
        <v>4733</v>
      </c>
      <c r="J1895" s="77" t="s">
        <v>369</v>
      </c>
      <c r="K1895" s="77">
        <f>VLOOKUP(A1895 &amp; " - " &amp; B1895, 'superadmin configuration'!A:C, 2, FALSE)</f>
        <v>500</v>
      </c>
    </row>
    <row r="1896" spans="1:11">
      <c r="A1896" s="77" t="s">
        <v>139</v>
      </c>
      <c r="B1896" s="77" t="s">
        <v>571</v>
      </c>
      <c r="C1896" s="78">
        <v>45475.727777777778</v>
      </c>
      <c r="D1896" s="77">
        <v>500</v>
      </c>
      <c r="E1896" s="77" t="s">
        <v>560</v>
      </c>
      <c r="F1896" s="77" t="s">
        <v>564</v>
      </c>
      <c r="G1896" s="77" t="s">
        <v>561</v>
      </c>
      <c r="H1896" s="77" t="s">
        <v>4734</v>
      </c>
      <c r="I1896" s="77" t="s">
        <v>4735</v>
      </c>
      <c r="J1896" s="77" t="s">
        <v>369</v>
      </c>
      <c r="K1896" s="77">
        <f>VLOOKUP(A1896 &amp; " - " &amp; B1896, 'superadmin configuration'!A:C, 2, FALSE)</f>
        <v>500</v>
      </c>
    </row>
    <row r="1897" spans="1:11">
      <c r="A1897" s="77" t="s">
        <v>3822</v>
      </c>
      <c r="B1897" s="77" t="s">
        <v>3823</v>
      </c>
      <c r="C1897" s="78">
        <v>45475.65347222222</v>
      </c>
      <c r="D1897" s="77">
        <v>1000</v>
      </c>
      <c r="E1897" s="77" t="s">
        <v>560</v>
      </c>
      <c r="F1897" s="77" t="s">
        <v>361</v>
      </c>
      <c r="G1897" s="77" t="s">
        <v>561</v>
      </c>
      <c r="H1897" s="77" t="s">
        <v>4736</v>
      </c>
      <c r="I1897" s="77" t="s">
        <v>4737</v>
      </c>
      <c r="J1897" s="77" t="s">
        <v>369</v>
      </c>
      <c r="K1897" s="77">
        <f>VLOOKUP(A1897 &amp; " - " &amp; B1897, 'superadmin configuration'!A:C, 2, FALSE)</f>
        <v>1000</v>
      </c>
    </row>
    <row r="1898" spans="1:11">
      <c r="A1898" s="77" t="s">
        <v>1152</v>
      </c>
      <c r="B1898" s="77" t="s">
        <v>1153</v>
      </c>
      <c r="C1898" s="78">
        <v>45475.629861111112</v>
      </c>
      <c r="D1898" s="77">
        <v>100</v>
      </c>
      <c r="E1898" s="77" t="s">
        <v>560</v>
      </c>
      <c r="F1898" s="77" t="s">
        <v>361</v>
      </c>
      <c r="G1898" s="77" t="s">
        <v>561</v>
      </c>
      <c r="H1898" s="77" t="s">
        <v>4738</v>
      </c>
      <c r="I1898" s="77" t="s">
        <v>4739</v>
      </c>
      <c r="J1898" s="77" t="s">
        <v>369</v>
      </c>
      <c r="K1898" s="77">
        <f>VLOOKUP(A1898 &amp; " - " &amp; B1898, 'superadmin configuration'!A:C, 2, FALSE)</f>
        <v>500</v>
      </c>
    </row>
    <row r="1899" spans="1:11">
      <c r="A1899" s="77" t="s">
        <v>682</v>
      </c>
      <c r="B1899" s="77" t="s">
        <v>683</v>
      </c>
      <c r="C1899" s="78">
        <v>45475.570833333331</v>
      </c>
      <c r="D1899" s="77">
        <v>1000</v>
      </c>
      <c r="E1899" s="77" t="s">
        <v>560</v>
      </c>
      <c r="F1899" s="77" t="s">
        <v>564</v>
      </c>
      <c r="G1899" s="77" t="s">
        <v>561</v>
      </c>
      <c r="H1899" s="77" t="s">
        <v>4740</v>
      </c>
      <c r="I1899" s="77" t="s">
        <v>4741</v>
      </c>
      <c r="J1899" s="77" t="s">
        <v>4742</v>
      </c>
      <c r="K1899" s="77">
        <f>VLOOKUP(A1899 &amp; " - " &amp; B1899, 'superadmin configuration'!A:C, 2, FALSE)</f>
        <v>1500</v>
      </c>
    </row>
    <row r="1900" spans="1:11">
      <c r="A1900" s="77" t="s">
        <v>458</v>
      </c>
      <c r="B1900" s="77" t="s">
        <v>1738</v>
      </c>
      <c r="C1900" s="78">
        <v>45476.98541666667</v>
      </c>
      <c r="D1900" s="77">
        <v>2000</v>
      </c>
      <c r="E1900" s="77" t="s">
        <v>560</v>
      </c>
      <c r="F1900" s="77" t="s">
        <v>361</v>
      </c>
      <c r="G1900" s="77" t="s">
        <v>561</v>
      </c>
      <c r="H1900" s="77" t="s">
        <v>4743</v>
      </c>
      <c r="I1900" s="77" t="s">
        <v>4744</v>
      </c>
      <c r="J1900" s="77" t="s">
        <v>369</v>
      </c>
      <c r="K1900" s="77">
        <f>VLOOKUP(A1900 &amp; " - " &amp; B1900, 'superadmin configuration'!A:C, 2, FALSE)</f>
        <v>1000</v>
      </c>
    </row>
    <row r="1901" spans="1:11">
      <c r="A1901" s="77" t="s">
        <v>601</v>
      </c>
      <c r="B1901" s="77" t="s">
        <v>602</v>
      </c>
      <c r="C1901" s="78">
        <v>45476.950694444444</v>
      </c>
      <c r="D1901" s="77">
        <v>500</v>
      </c>
      <c r="E1901" s="77" t="s">
        <v>560</v>
      </c>
      <c r="F1901" s="77" t="s">
        <v>564</v>
      </c>
      <c r="G1901" s="77" t="s">
        <v>561</v>
      </c>
      <c r="H1901" s="77" t="s">
        <v>4745</v>
      </c>
      <c r="I1901" s="77" t="s">
        <v>4746</v>
      </c>
      <c r="J1901" s="77" t="s">
        <v>369</v>
      </c>
      <c r="K1901" s="77">
        <f>VLOOKUP(A1901 &amp; " - " &amp; B1901, 'superadmin configuration'!A:C, 2, FALSE)</f>
        <v>500</v>
      </c>
    </row>
    <row r="1902" spans="1:11">
      <c r="A1902" s="77" t="s">
        <v>3822</v>
      </c>
      <c r="B1902" s="77" t="s">
        <v>3823</v>
      </c>
      <c r="C1902" s="78">
        <v>45476.656944444447</v>
      </c>
      <c r="D1902" s="77">
        <v>1000</v>
      </c>
      <c r="E1902" s="77" t="s">
        <v>560</v>
      </c>
      <c r="F1902" s="77" t="s">
        <v>361</v>
      </c>
      <c r="G1902" s="77" t="s">
        <v>561</v>
      </c>
      <c r="H1902" s="77" t="s">
        <v>4747</v>
      </c>
      <c r="I1902" s="77" t="s">
        <v>4748</v>
      </c>
      <c r="J1902" s="77" t="s">
        <v>2594</v>
      </c>
      <c r="K1902" s="77">
        <f>VLOOKUP(A1902 &amp; " - " &amp; B1902, 'superadmin configuration'!A:C, 2, FALSE)</f>
        <v>1000</v>
      </c>
    </row>
    <row r="1903" spans="1:11">
      <c r="A1903" s="77" t="s">
        <v>4117</v>
      </c>
      <c r="B1903" s="77" t="s">
        <v>4117</v>
      </c>
      <c r="C1903" s="78">
        <v>45476.647222222222</v>
      </c>
      <c r="D1903" s="77">
        <v>100</v>
      </c>
      <c r="E1903" s="77" t="s">
        <v>560</v>
      </c>
      <c r="F1903" s="77" t="s">
        <v>564</v>
      </c>
      <c r="G1903" s="77" t="s">
        <v>561</v>
      </c>
      <c r="H1903" s="77" t="s">
        <v>4749</v>
      </c>
      <c r="I1903" s="77" t="s">
        <v>4750</v>
      </c>
      <c r="J1903" s="77" t="s">
        <v>617</v>
      </c>
      <c r="K1903" s="77">
        <f>VLOOKUP(A1903 &amp; " - " &amp; B1903, 'superadmin configuration'!A:C, 2, FALSE)</f>
        <v>1000</v>
      </c>
    </row>
    <row r="1904" spans="1:11">
      <c r="A1904" s="77" t="s">
        <v>476</v>
      </c>
      <c r="B1904" s="77" t="s">
        <v>476</v>
      </c>
      <c r="C1904" s="78">
        <v>45476.498611111114</v>
      </c>
      <c r="D1904" s="77">
        <v>1000</v>
      </c>
      <c r="E1904" s="77" t="s">
        <v>560</v>
      </c>
      <c r="F1904" s="77" t="s">
        <v>361</v>
      </c>
      <c r="G1904" s="77" t="s">
        <v>561</v>
      </c>
      <c r="H1904" s="77" t="s">
        <v>4751</v>
      </c>
      <c r="I1904" s="77" t="s">
        <v>4752</v>
      </c>
      <c r="J1904" s="77" t="s">
        <v>369</v>
      </c>
      <c r="K1904" s="77">
        <f>VLOOKUP(A1904 &amp; " - " &amp; B1904, 'superadmin configuration'!A:C, 2, FALSE)</f>
        <v>500</v>
      </c>
    </row>
    <row r="1905" spans="1:11">
      <c r="A1905" s="77" t="s">
        <v>381</v>
      </c>
      <c r="B1905" s="77" t="s">
        <v>382</v>
      </c>
      <c r="C1905" s="78">
        <v>45477.917361111111</v>
      </c>
      <c r="D1905" s="77">
        <v>2000</v>
      </c>
      <c r="E1905" s="77" t="s">
        <v>560</v>
      </c>
      <c r="F1905" s="77" t="s">
        <v>361</v>
      </c>
      <c r="G1905" s="77" t="s">
        <v>561</v>
      </c>
      <c r="H1905" s="77" t="s">
        <v>4753</v>
      </c>
      <c r="I1905" s="77" t="s">
        <v>4754</v>
      </c>
      <c r="J1905" s="77" t="s">
        <v>369</v>
      </c>
      <c r="K1905" s="77">
        <f>VLOOKUP(A1905 &amp; " - " &amp; B1905, 'superadmin configuration'!A:C, 2, FALSE)</f>
        <v>1500</v>
      </c>
    </row>
    <row r="1906" spans="1:11">
      <c r="A1906" s="77" t="s">
        <v>682</v>
      </c>
      <c r="B1906" s="77" t="s">
        <v>683</v>
      </c>
      <c r="C1906" s="78">
        <v>45477.90902777778</v>
      </c>
      <c r="D1906" s="77">
        <v>3000</v>
      </c>
      <c r="E1906" s="77" t="s">
        <v>560</v>
      </c>
      <c r="F1906" s="77" t="s">
        <v>361</v>
      </c>
      <c r="G1906" s="77" t="s">
        <v>561</v>
      </c>
      <c r="H1906" s="77" t="s">
        <v>4755</v>
      </c>
      <c r="I1906" s="77" t="s">
        <v>4756</v>
      </c>
      <c r="J1906" s="77" t="s">
        <v>369</v>
      </c>
      <c r="K1906" s="77">
        <f>VLOOKUP(A1906 &amp; " - " &amp; B1906, 'superadmin configuration'!A:C, 2, FALSE)</f>
        <v>1500</v>
      </c>
    </row>
    <row r="1907" spans="1:11">
      <c r="A1907" s="77" t="s">
        <v>386</v>
      </c>
      <c r="B1907" s="77" t="s">
        <v>387</v>
      </c>
      <c r="C1907" s="78">
        <v>45477.88958333333</v>
      </c>
      <c r="D1907" s="77">
        <v>5000</v>
      </c>
      <c r="E1907" s="77" t="s">
        <v>560</v>
      </c>
      <c r="F1907" s="77" t="s">
        <v>564</v>
      </c>
      <c r="G1907" s="77" t="s">
        <v>614</v>
      </c>
      <c r="H1907" s="77" t="s">
        <v>4757</v>
      </c>
      <c r="I1907" s="77" t="s">
        <v>4758</v>
      </c>
      <c r="J1907" s="77" t="s">
        <v>369</v>
      </c>
      <c r="K1907" s="77">
        <f>VLOOKUP(A1907 &amp; " - " &amp; B1907, 'superadmin configuration'!A:C, 2, FALSE)</f>
        <v>1000</v>
      </c>
    </row>
    <row r="1908" spans="1:11">
      <c r="A1908" s="77" t="s">
        <v>379</v>
      </c>
      <c r="B1908" s="77" t="s">
        <v>379</v>
      </c>
      <c r="C1908" s="78">
        <v>45477.882638888892</v>
      </c>
      <c r="D1908" s="77">
        <v>1000</v>
      </c>
      <c r="E1908" s="77" t="s">
        <v>560</v>
      </c>
      <c r="F1908" s="77" t="s">
        <v>564</v>
      </c>
      <c r="G1908" s="77" t="s">
        <v>561</v>
      </c>
      <c r="H1908" s="77" t="s">
        <v>4759</v>
      </c>
      <c r="I1908" s="77" t="s">
        <v>4760</v>
      </c>
      <c r="J1908" s="77" t="s">
        <v>369</v>
      </c>
      <c r="K1908" s="77">
        <f>VLOOKUP(A1908 &amp; " - " &amp; B1908, 'superadmin configuration'!A:C, 2, FALSE)</f>
        <v>1000</v>
      </c>
    </row>
    <row r="1909" spans="1:11">
      <c r="A1909" s="77" t="s">
        <v>601</v>
      </c>
      <c r="B1909" s="77" t="s">
        <v>602</v>
      </c>
      <c r="C1909" s="78">
        <v>45477.84375</v>
      </c>
      <c r="D1909" s="77">
        <v>1000</v>
      </c>
      <c r="E1909" s="77" t="s">
        <v>560</v>
      </c>
      <c r="F1909" s="77" t="s">
        <v>564</v>
      </c>
      <c r="G1909" s="77" t="s">
        <v>561</v>
      </c>
      <c r="H1909" s="77" t="s">
        <v>4761</v>
      </c>
      <c r="I1909" s="77" t="s">
        <v>4762</v>
      </c>
      <c r="J1909" s="77" t="s">
        <v>369</v>
      </c>
      <c r="K1909" s="77">
        <f>VLOOKUP(A1909 &amp; " - " &amp; B1909, 'superadmin configuration'!A:C, 2, FALSE)</f>
        <v>500</v>
      </c>
    </row>
    <row r="1910" spans="1:11">
      <c r="A1910" s="77" t="s">
        <v>4088</v>
      </c>
      <c r="B1910" s="77" t="s">
        <v>4088</v>
      </c>
      <c r="C1910" s="78">
        <v>45477.820833333331</v>
      </c>
      <c r="D1910" s="77">
        <v>1000</v>
      </c>
      <c r="E1910" s="77" t="s">
        <v>560</v>
      </c>
      <c r="F1910" s="77" t="s">
        <v>361</v>
      </c>
      <c r="G1910" s="77" t="s">
        <v>561</v>
      </c>
      <c r="H1910" s="77" t="s">
        <v>4763</v>
      </c>
      <c r="I1910" s="77" t="s">
        <v>4764</v>
      </c>
      <c r="J1910" s="77" t="s">
        <v>369</v>
      </c>
      <c r="K1910" s="77">
        <f>VLOOKUP(A1910 &amp; " - " &amp; B1910, 'superadmin configuration'!A:C, 2, FALSE)</f>
        <v>500</v>
      </c>
    </row>
    <row r="1911" spans="1:11">
      <c r="A1911" s="77" t="s">
        <v>1335</v>
      </c>
      <c r="B1911" s="77" t="s">
        <v>115</v>
      </c>
      <c r="C1911" s="78">
        <v>45477.779861111114</v>
      </c>
      <c r="D1911" s="77">
        <v>500</v>
      </c>
      <c r="E1911" s="77" t="s">
        <v>560</v>
      </c>
      <c r="F1911" s="77" t="s">
        <v>564</v>
      </c>
      <c r="G1911" s="77" t="s">
        <v>561</v>
      </c>
      <c r="H1911" s="77" t="s">
        <v>4765</v>
      </c>
      <c r="I1911" s="77" t="s">
        <v>4766</v>
      </c>
      <c r="J1911" s="77" t="s">
        <v>369</v>
      </c>
      <c r="K1911" s="77">
        <f>VLOOKUP(A1911 &amp; " - " &amp; B1911, 'superadmin configuration'!A:C, 2, FALSE)</f>
        <v>500</v>
      </c>
    </row>
    <row r="1912" spans="1:11">
      <c r="A1912" s="77" t="s">
        <v>461</v>
      </c>
      <c r="B1912" s="77" t="s">
        <v>461</v>
      </c>
      <c r="C1912" s="78">
        <v>45477.722222222219</v>
      </c>
      <c r="D1912" s="77">
        <v>300</v>
      </c>
      <c r="E1912" s="77" t="s">
        <v>560</v>
      </c>
      <c r="F1912" s="77" t="s">
        <v>361</v>
      </c>
      <c r="G1912" s="77" t="s">
        <v>561</v>
      </c>
      <c r="H1912" s="77" t="s">
        <v>4767</v>
      </c>
      <c r="I1912" s="77" t="s">
        <v>4768</v>
      </c>
      <c r="J1912" s="77" t="s">
        <v>369</v>
      </c>
      <c r="K1912" s="77">
        <f>VLOOKUP(A1912 &amp; " - " &amp; B1912, 'superadmin configuration'!A:C, 2, FALSE)</f>
        <v>500</v>
      </c>
    </row>
    <row r="1913" spans="1:11">
      <c r="A1913" s="77" t="s">
        <v>4088</v>
      </c>
      <c r="B1913" s="77" t="s">
        <v>4088</v>
      </c>
      <c r="C1913" s="78">
        <v>45477.685416666667</v>
      </c>
      <c r="D1913" s="77">
        <v>1000</v>
      </c>
      <c r="E1913" s="77" t="s">
        <v>560</v>
      </c>
      <c r="F1913" s="77" t="s">
        <v>361</v>
      </c>
      <c r="G1913" s="77" t="s">
        <v>561</v>
      </c>
      <c r="H1913" s="77" t="s">
        <v>4769</v>
      </c>
      <c r="I1913" s="77" t="s">
        <v>4770</v>
      </c>
      <c r="J1913" s="77" t="s">
        <v>369</v>
      </c>
      <c r="K1913" s="77">
        <f>VLOOKUP(A1913 &amp; " - " &amp; B1913, 'superadmin configuration'!A:C, 2, FALSE)</f>
        <v>500</v>
      </c>
    </row>
    <row r="1914" spans="1:11">
      <c r="A1914" s="77" t="s">
        <v>476</v>
      </c>
      <c r="B1914" s="77" t="s">
        <v>476</v>
      </c>
      <c r="C1914" s="78">
        <v>45477.63958333333</v>
      </c>
      <c r="D1914" s="77">
        <v>500</v>
      </c>
      <c r="E1914" s="77" t="s">
        <v>560</v>
      </c>
      <c r="F1914" s="77" t="s">
        <v>361</v>
      </c>
      <c r="G1914" s="77" t="s">
        <v>561</v>
      </c>
      <c r="H1914" s="77" t="s">
        <v>4771</v>
      </c>
      <c r="I1914" s="77" t="s">
        <v>4772</v>
      </c>
      <c r="J1914" s="77" t="s">
        <v>369</v>
      </c>
      <c r="K1914" s="77">
        <f>VLOOKUP(A1914 &amp; " - " &amp; B1914, 'superadmin configuration'!A:C, 2, FALSE)</f>
        <v>500</v>
      </c>
    </row>
    <row r="1915" spans="1:11">
      <c r="A1915" s="77" t="s">
        <v>4117</v>
      </c>
      <c r="B1915" s="77" t="s">
        <v>4117</v>
      </c>
      <c r="C1915" s="78">
        <v>45477.527777777781</v>
      </c>
      <c r="D1915" s="77">
        <v>1000</v>
      </c>
      <c r="E1915" s="77" t="s">
        <v>560</v>
      </c>
      <c r="F1915" s="77" t="s">
        <v>361</v>
      </c>
      <c r="G1915" s="77" t="s">
        <v>561</v>
      </c>
      <c r="H1915" s="77" t="s">
        <v>4773</v>
      </c>
      <c r="I1915" s="77" t="s">
        <v>4774</v>
      </c>
      <c r="J1915" s="77" t="s">
        <v>369</v>
      </c>
      <c r="K1915" s="77">
        <f>VLOOKUP(A1915 &amp; " - " &amp; B1915, 'superadmin configuration'!A:C, 2, FALSE)</f>
        <v>1000</v>
      </c>
    </row>
    <row r="1916" spans="1:11">
      <c r="A1916" s="77" t="s">
        <v>710</v>
      </c>
      <c r="B1916" s="77" t="s">
        <v>710</v>
      </c>
      <c r="C1916" s="78">
        <v>45480.856944444444</v>
      </c>
      <c r="D1916" s="77">
        <v>3000</v>
      </c>
      <c r="E1916" s="77" t="s">
        <v>560</v>
      </c>
      <c r="F1916" s="77" t="s">
        <v>564</v>
      </c>
      <c r="G1916" s="77" t="s">
        <v>561</v>
      </c>
      <c r="H1916" s="77" t="s">
        <v>4775</v>
      </c>
      <c r="I1916" s="77" t="s">
        <v>4776</v>
      </c>
      <c r="J1916" s="77" t="s">
        <v>369</v>
      </c>
      <c r="K1916" s="77">
        <f>VLOOKUP(A1916 &amp; " - " &amp; B1916, 'superadmin configuration'!A:C, 2, FALSE)</f>
        <v>2000</v>
      </c>
    </row>
    <row r="1917" spans="1:11">
      <c r="A1917" s="77" t="s">
        <v>596</v>
      </c>
      <c r="B1917" s="77" t="s">
        <v>128</v>
      </c>
      <c r="C1917" s="78">
        <v>45480.810416666667</v>
      </c>
      <c r="D1917" s="77">
        <v>700</v>
      </c>
      <c r="E1917" s="77" t="s">
        <v>560</v>
      </c>
      <c r="F1917" s="77" t="s">
        <v>564</v>
      </c>
      <c r="G1917" s="77" t="s">
        <v>561</v>
      </c>
      <c r="H1917" s="77" t="s">
        <v>4777</v>
      </c>
      <c r="I1917" s="77" t="s">
        <v>4778</v>
      </c>
      <c r="J1917" s="77">
        <v>700</v>
      </c>
      <c r="K1917" s="77">
        <f>VLOOKUP(A1917 &amp; " - " &amp; B1917, 'superadmin configuration'!A:C, 2, FALSE)</f>
        <v>2000</v>
      </c>
    </row>
    <row r="1918" spans="1:11">
      <c r="A1918" s="77" t="s">
        <v>476</v>
      </c>
      <c r="B1918" s="77" t="s">
        <v>476</v>
      </c>
      <c r="C1918" s="78">
        <v>45480.807638888888</v>
      </c>
      <c r="D1918" s="77">
        <v>500</v>
      </c>
      <c r="E1918" s="77" t="s">
        <v>560</v>
      </c>
      <c r="F1918" s="77" t="s">
        <v>564</v>
      </c>
      <c r="G1918" s="77" t="s">
        <v>561</v>
      </c>
      <c r="H1918" s="77" t="s">
        <v>4779</v>
      </c>
      <c r="I1918" s="77" t="s">
        <v>4780</v>
      </c>
      <c r="J1918" s="77" t="s">
        <v>786</v>
      </c>
      <c r="K1918" s="77">
        <f>VLOOKUP(A1918 &amp; " - " &amp; B1918, 'superadmin configuration'!A:C, 2, FALSE)</f>
        <v>500</v>
      </c>
    </row>
    <row r="1919" spans="1:11">
      <c r="A1919" s="77" t="s">
        <v>4088</v>
      </c>
      <c r="B1919" s="77" t="s">
        <v>4088</v>
      </c>
      <c r="C1919" s="78">
        <v>45480.729166666664</v>
      </c>
      <c r="D1919" s="77">
        <v>500</v>
      </c>
      <c r="E1919" s="77" t="s">
        <v>560</v>
      </c>
      <c r="F1919" s="77" t="s">
        <v>361</v>
      </c>
      <c r="G1919" s="77" t="s">
        <v>561</v>
      </c>
      <c r="H1919" s="77" t="s">
        <v>4781</v>
      </c>
      <c r="I1919" s="77" t="s">
        <v>4782</v>
      </c>
      <c r="J1919" s="77" t="s">
        <v>369</v>
      </c>
      <c r="K1919" s="77">
        <f>VLOOKUP(A1919 &amp; " - " &amp; B1919, 'superadmin configuration'!A:C, 2, FALSE)</f>
        <v>500</v>
      </c>
    </row>
    <row r="1920" spans="1:11">
      <c r="A1920" s="77" t="s">
        <v>1335</v>
      </c>
      <c r="B1920" s="77" t="s">
        <v>115</v>
      </c>
      <c r="C1920" s="78">
        <v>45480.710416666669</v>
      </c>
      <c r="D1920" s="77">
        <v>1000</v>
      </c>
      <c r="E1920" s="77" t="s">
        <v>560</v>
      </c>
      <c r="F1920" s="77" t="s">
        <v>564</v>
      </c>
      <c r="G1920" s="77" t="s">
        <v>561</v>
      </c>
      <c r="H1920" s="77" t="s">
        <v>4783</v>
      </c>
      <c r="I1920" s="77" t="s">
        <v>4784</v>
      </c>
      <c r="J1920" s="77" t="s">
        <v>4785</v>
      </c>
      <c r="K1920" s="77">
        <f>VLOOKUP(A1920 &amp; " - " &amp; B1920, 'superadmin configuration'!A:C, 2, FALSE)</f>
        <v>500</v>
      </c>
    </row>
    <row r="1921" spans="1:11">
      <c r="A1921" s="77" t="s">
        <v>596</v>
      </c>
      <c r="B1921" s="77" t="s">
        <v>128</v>
      </c>
      <c r="C1921" s="78">
        <v>45479.970833333333</v>
      </c>
      <c r="D1921" s="77">
        <v>700</v>
      </c>
      <c r="E1921" s="77" t="s">
        <v>560</v>
      </c>
      <c r="F1921" s="77" t="s">
        <v>564</v>
      </c>
      <c r="G1921" s="77" t="s">
        <v>561</v>
      </c>
      <c r="H1921" s="77" t="s">
        <v>4786</v>
      </c>
      <c r="I1921" s="77" t="s">
        <v>4787</v>
      </c>
      <c r="J1921" s="77">
        <v>700</v>
      </c>
      <c r="K1921" s="77">
        <f>VLOOKUP(A1921 &amp; " - " &amp; B1921, 'superadmin configuration'!A:C, 2, FALSE)</f>
        <v>2000</v>
      </c>
    </row>
    <row r="1922" spans="1:11">
      <c r="A1922" s="77" t="s">
        <v>386</v>
      </c>
      <c r="B1922" s="77" t="s">
        <v>387</v>
      </c>
      <c r="C1922" s="78">
        <v>45479.9375</v>
      </c>
      <c r="D1922" s="77">
        <v>500</v>
      </c>
      <c r="E1922" s="77" t="s">
        <v>560</v>
      </c>
      <c r="F1922" s="77" t="s">
        <v>564</v>
      </c>
      <c r="G1922" s="77" t="s">
        <v>561</v>
      </c>
      <c r="H1922" s="77" t="s">
        <v>4788</v>
      </c>
      <c r="I1922" s="77" t="s">
        <v>4789</v>
      </c>
      <c r="J1922" s="77" t="s">
        <v>369</v>
      </c>
      <c r="K1922" s="77">
        <f>VLOOKUP(A1922 &amp; " - " &amp; B1922, 'superadmin configuration'!A:C, 2, FALSE)</f>
        <v>1000</v>
      </c>
    </row>
    <row r="1923" spans="1:11">
      <c r="A1923" s="77" t="s">
        <v>4088</v>
      </c>
      <c r="B1923" s="77" t="s">
        <v>4088</v>
      </c>
      <c r="C1923" s="78">
        <v>45479.913194444445</v>
      </c>
      <c r="D1923" s="77">
        <v>290</v>
      </c>
      <c r="E1923" s="77" t="s">
        <v>560</v>
      </c>
      <c r="F1923" s="77" t="s">
        <v>361</v>
      </c>
      <c r="G1923" s="77" t="s">
        <v>561</v>
      </c>
      <c r="H1923" s="77" t="s">
        <v>4790</v>
      </c>
      <c r="I1923" s="77" t="s">
        <v>4791</v>
      </c>
      <c r="J1923" s="77" t="s">
        <v>369</v>
      </c>
      <c r="K1923" s="77">
        <f>VLOOKUP(A1923 &amp; " - " &amp; B1923, 'superadmin configuration'!A:C, 2, FALSE)</f>
        <v>500</v>
      </c>
    </row>
    <row r="1924" spans="1:11">
      <c r="A1924" s="77" t="s">
        <v>559</v>
      </c>
      <c r="B1924" s="77" t="s">
        <v>218</v>
      </c>
      <c r="C1924" s="78">
        <v>45479.818749999999</v>
      </c>
      <c r="D1924" s="77">
        <v>500</v>
      </c>
      <c r="E1924" s="77" t="s">
        <v>560</v>
      </c>
      <c r="F1924" s="77" t="s">
        <v>564</v>
      </c>
      <c r="G1924" s="77" t="s">
        <v>561</v>
      </c>
      <c r="H1924" s="77" t="s">
        <v>4792</v>
      </c>
      <c r="I1924" s="77" t="s">
        <v>4793</v>
      </c>
      <c r="J1924" s="77" t="s">
        <v>369</v>
      </c>
      <c r="K1924" s="77">
        <f>VLOOKUP(A1924 &amp; " - " &amp; B1924, 'superadmin configuration'!A:C, 2, FALSE)</f>
        <v>300</v>
      </c>
    </row>
    <row r="1925" spans="1:11">
      <c r="A1925" s="77" t="s">
        <v>476</v>
      </c>
      <c r="B1925" s="77" t="s">
        <v>476</v>
      </c>
      <c r="C1925" s="78">
        <v>45479.752083333333</v>
      </c>
      <c r="D1925" s="77">
        <v>1500</v>
      </c>
      <c r="E1925" s="77" t="s">
        <v>560</v>
      </c>
      <c r="F1925" s="77" t="s">
        <v>564</v>
      </c>
      <c r="G1925" s="77" t="s">
        <v>614</v>
      </c>
      <c r="H1925" s="77" t="s">
        <v>4794</v>
      </c>
      <c r="I1925" s="77" t="s">
        <v>4795</v>
      </c>
      <c r="J1925" s="77">
        <v>1500</v>
      </c>
      <c r="K1925" s="77">
        <f>VLOOKUP(A1925 &amp; " - " &amp; B1925, 'superadmin configuration'!A:C, 2, FALSE)</f>
        <v>500</v>
      </c>
    </row>
    <row r="1926" spans="1:11">
      <c r="A1926" s="77" t="s">
        <v>682</v>
      </c>
      <c r="B1926" s="77" t="s">
        <v>683</v>
      </c>
      <c r="C1926" s="78">
        <v>45479.681250000001</v>
      </c>
      <c r="D1926" s="77">
        <v>1800</v>
      </c>
      <c r="E1926" s="77" t="s">
        <v>560</v>
      </c>
      <c r="F1926" s="77" t="s">
        <v>564</v>
      </c>
      <c r="G1926" s="77" t="s">
        <v>614</v>
      </c>
      <c r="H1926" s="77" t="s">
        <v>4796</v>
      </c>
      <c r="I1926" s="77" t="s">
        <v>4797</v>
      </c>
      <c r="J1926" s="77" t="s">
        <v>369</v>
      </c>
      <c r="K1926" s="77">
        <f>VLOOKUP(A1926 &amp; " - " &amp; B1926, 'superadmin configuration'!A:C, 2, FALSE)</f>
        <v>1500</v>
      </c>
    </row>
    <row r="1927" spans="1:11">
      <c r="A1927" s="77" t="s">
        <v>559</v>
      </c>
      <c r="B1927" s="77" t="s">
        <v>278</v>
      </c>
      <c r="C1927" s="78">
        <v>45479.589583333334</v>
      </c>
      <c r="D1927" s="77">
        <v>100</v>
      </c>
      <c r="E1927" s="77" t="s">
        <v>560</v>
      </c>
      <c r="F1927" s="77" t="s">
        <v>564</v>
      </c>
      <c r="G1927" s="77" t="s">
        <v>614</v>
      </c>
      <c r="H1927" s="77" t="s">
        <v>4798</v>
      </c>
      <c r="I1927" s="77" t="s">
        <v>4799</v>
      </c>
      <c r="J1927" s="77" t="s">
        <v>617</v>
      </c>
      <c r="K1927" s="77">
        <f>VLOOKUP(A1927 &amp; " - " &amp; B1927, 'superadmin configuration'!A:C, 2, FALSE)</f>
        <v>500</v>
      </c>
    </row>
    <row r="1928" spans="1:11">
      <c r="A1928" s="77" t="s">
        <v>559</v>
      </c>
      <c r="B1928" s="77" t="s">
        <v>218</v>
      </c>
      <c r="C1928" s="78">
        <v>45479.581944444442</v>
      </c>
      <c r="D1928" s="77">
        <v>500</v>
      </c>
      <c r="E1928" s="77" t="s">
        <v>560</v>
      </c>
      <c r="F1928" s="77" t="s">
        <v>564</v>
      </c>
      <c r="G1928" s="77" t="s">
        <v>614</v>
      </c>
      <c r="H1928" s="77" t="s">
        <v>4800</v>
      </c>
      <c r="I1928" s="77" t="s">
        <v>4801</v>
      </c>
      <c r="J1928" s="77" t="s">
        <v>4802</v>
      </c>
      <c r="K1928" s="77">
        <f>VLOOKUP(A1928 &amp; " - " &amp; B1928, 'superadmin configuration'!A:C, 2, FALSE)</f>
        <v>300</v>
      </c>
    </row>
    <row r="1929" spans="1:11">
      <c r="A1929" s="77" t="s">
        <v>559</v>
      </c>
      <c r="B1929" s="77" t="s">
        <v>218</v>
      </c>
      <c r="C1929" s="78">
        <v>45479.57916666667</v>
      </c>
      <c r="D1929" s="77">
        <v>100</v>
      </c>
      <c r="E1929" s="77" t="s">
        <v>560</v>
      </c>
      <c r="F1929" s="77" t="s">
        <v>564</v>
      </c>
      <c r="G1929" s="77" t="s">
        <v>561</v>
      </c>
      <c r="H1929" s="77" t="s">
        <v>4803</v>
      </c>
      <c r="I1929" s="77" t="s">
        <v>4804</v>
      </c>
      <c r="J1929" s="77" t="s">
        <v>369</v>
      </c>
      <c r="K1929" s="77">
        <f>VLOOKUP(A1929 &amp; " - " &amp; B1929, 'superadmin configuration'!A:C, 2, FALSE)</f>
        <v>300</v>
      </c>
    </row>
    <row r="1930" spans="1:11">
      <c r="A1930" s="77" t="s">
        <v>515</v>
      </c>
      <c r="B1930" s="77" t="s">
        <v>516</v>
      </c>
      <c r="C1930" s="78">
        <v>45479.40902777778</v>
      </c>
      <c r="D1930" s="77">
        <v>1000</v>
      </c>
      <c r="E1930" s="77" t="s">
        <v>560</v>
      </c>
      <c r="F1930" s="77" t="s">
        <v>564</v>
      </c>
      <c r="G1930" s="77" t="s">
        <v>614</v>
      </c>
      <c r="H1930" s="77" t="s">
        <v>4805</v>
      </c>
      <c r="I1930" s="77" t="s">
        <v>4806</v>
      </c>
      <c r="J1930" s="77" t="s">
        <v>369</v>
      </c>
      <c r="K1930" s="77">
        <f>VLOOKUP(A1930 &amp; " - " &amp; B1930, 'superadmin configuration'!A:C, 2, FALSE)</f>
        <v>1000</v>
      </c>
    </row>
    <row r="1931" spans="1:11">
      <c r="A1931" s="77" t="s">
        <v>461</v>
      </c>
      <c r="B1931" s="77" t="s">
        <v>461</v>
      </c>
      <c r="C1931" s="78">
        <v>45479.406944444447</v>
      </c>
      <c r="D1931" s="77">
        <v>500</v>
      </c>
      <c r="E1931" s="77" t="s">
        <v>560</v>
      </c>
      <c r="F1931" s="77" t="s">
        <v>564</v>
      </c>
      <c r="G1931" s="77" t="s">
        <v>614</v>
      </c>
      <c r="H1931" s="77" t="s">
        <v>4807</v>
      </c>
      <c r="I1931" s="77" t="s">
        <v>4808</v>
      </c>
      <c r="J1931" s="77" t="s">
        <v>369</v>
      </c>
      <c r="K1931" s="77">
        <f>VLOOKUP(A1931 &amp; " - " &amp; B1931, 'superadmin configuration'!A:C, 2, FALSE)</f>
        <v>500</v>
      </c>
    </row>
    <row r="1932" spans="1:11">
      <c r="A1932" s="77" t="s">
        <v>4576</v>
      </c>
      <c r="B1932" s="77" t="s">
        <v>4066</v>
      </c>
      <c r="C1932" s="78">
        <v>45478.957638888889</v>
      </c>
      <c r="D1932" s="77">
        <v>500</v>
      </c>
      <c r="E1932" s="77" t="s">
        <v>560</v>
      </c>
      <c r="F1932" s="77" t="s">
        <v>564</v>
      </c>
      <c r="G1932" s="77" t="s">
        <v>614</v>
      </c>
      <c r="H1932" s="77" t="s">
        <v>4809</v>
      </c>
      <c r="I1932" s="77" t="s">
        <v>4810</v>
      </c>
      <c r="J1932" s="77" t="s">
        <v>369</v>
      </c>
      <c r="K1932" s="77">
        <f>VLOOKUP(A1932 &amp; " - " &amp; B1932, 'superadmin configuration'!A:C, 2, FALSE)</f>
        <v>500</v>
      </c>
    </row>
    <row r="1933" spans="1:11">
      <c r="A1933" s="77" t="s">
        <v>4576</v>
      </c>
      <c r="B1933" s="77" t="s">
        <v>4066</v>
      </c>
      <c r="C1933" s="78">
        <v>45478.957638888889</v>
      </c>
      <c r="D1933" s="77">
        <v>500</v>
      </c>
      <c r="E1933" s="77" t="s">
        <v>560</v>
      </c>
      <c r="F1933" s="77" t="s">
        <v>564</v>
      </c>
      <c r="G1933" s="77" t="s">
        <v>614</v>
      </c>
      <c r="H1933" s="77" t="s">
        <v>4811</v>
      </c>
      <c r="I1933" s="77" t="s">
        <v>4812</v>
      </c>
      <c r="J1933" s="77" t="s">
        <v>369</v>
      </c>
      <c r="K1933" s="77">
        <f>VLOOKUP(A1933 &amp; " - " &amp; B1933, 'superadmin configuration'!A:C, 2, FALSE)</f>
        <v>500</v>
      </c>
    </row>
    <row r="1934" spans="1:11">
      <c r="A1934" s="77" t="s">
        <v>559</v>
      </c>
      <c r="B1934" s="77" t="s">
        <v>278</v>
      </c>
      <c r="C1934" s="78">
        <v>45478.93472222222</v>
      </c>
      <c r="D1934" s="77">
        <v>100</v>
      </c>
      <c r="E1934" s="77" t="s">
        <v>560</v>
      </c>
      <c r="F1934" s="77" t="s">
        <v>564</v>
      </c>
      <c r="G1934" s="77" t="s">
        <v>561</v>
      </c>
      <c r="H1934" s="77" t="s">
        <v>4813</v>
      </c>
      <c r="I1934" s="77" t="s">
        <v>4814</v>
      </c>
      <c r="J1934" s="77" t="s">
        <v>617</v>
      </c>
      <c r="K1934" s="77">
        <f>VLOOKUP(A1934 &amp; " - " &amp; B1934, 'superadmin configuration'!A:C, 2, FALSE)</f>
        <v>500</v>
      </c>
    </row>
    <row r="1935" spans="1:11">
      <c r="A1935" s="77" t="s">
        <v>641</v>
      </c>
      <c r="B1935" s="77" t="s">
        <v>642</v>
      </c>
      <c r="C1935" s="78">
        <v>45478.895138888889</v>
      </c>
      <c r="D1935" s="77">
        <v>800</v>
      </c>
      <c r="E1935" s="77" t="s">
        <v>560</v>
      </c>
      <c r="F1935" s="77" t="s">
        <v>564</v>
      </c>
      <c r="G1935" s="77" t="s">
        <v>614</v>
      </c>
      <c r="H1935" s="77" t="s">
        <v>4815</v>
      </c>
      <c r="I1935" s="77" t="s">
        <v>4816</v>
      </c>
      <c r="J1935" s="77" t="s">
        <v>369</v>
      </c>
      <c r="K1935" s="77">
        <f>VLOOKUP(A1935 &amp; " - " &amp; B1935, 'superadmin configuration'!A:C, 2, FALSE)</f>
        <v>1000</v>
      </c>
    </row>
    <row r="1936" spans="1:11">
      <c r="A1936" s="77" t="s">
        <v>3873</v>
      </c>
      <c r="B1936" s="77" t="s">
        <v>3873</v>
      </c>
      <c r="C1936" s="78">
        <v>45478.880555555559</v>
      </c>
      <c r="D1936" s="77">
        <v>500</v>
      </c>
      <c r="E1936" s="77" t="s">
        <v>560</v>
      </c>
      <c r="F1936" s="77" t="s">
        <v>564</v>
      </c>
      <c r="G1936" s="77" t="s">
        <v>614</v>
      </c>
      <c r="H1936" s="77" t="s">
        <v>4817</v>
      </c>
      <c r="I1936" s="77" t="s">
        <v>4818</v>
      </c>
      <c r="J1936" s="77" t="s">
        <v>369</v>
      </c>
      <c r="K1936" s="77">
        <f>VLOOKUP(A1936 &amp; " - " &amp; B1936, 'superadmin configuration'!A:C, 2, FALSE)</f>
        <v>500</v>
      </c>
    </row>
    <row r="1937" spans="1:11">
      <c r="A1937" s="77" t="s">
        <v>641</v>
      </c>
      <c r="B1937" s="77" t="s">
        <v>642</v>
      </c>
      <c r="C1937" s="78">
        <v>45478.829861111109</v>
      </c>
      <c r="D1937" s="77">
        <v>1000</v>
      </c>
      <c r="E1937" s="77" t="s">
        <v>560</v>
      </c>
      <c r="F1937" s="77" t="s">
        <v>361</v>
      </c>
      <c r="G1937" s="77" t="s">
        <v>561</v>
      </c>
      <c r="H1937" s="77" t="s">
        <v>4819</v>
      </c>
      <c r="I1937" s="77" t="s">
        <v>4820</v>
      </c>
      <c r="J1937" s="77" t="s">
        <v>369</v>
      </c>
      <c r="K1937" s="77">
        <f>VLOOKUP(A1937 &amp; " - " &amp; B1937, 'superadmin configuration'!A:C, 2, FALSE)</f>
        <v>1000</v>
      </c>
    </row>
    <row r="1938" spans="1:11">
      <c r="A1938" s="77" t="s">
        <v>567</v>
      </c>
      <c r="B1938" s="77" t="s">
        <v>568</v>
      </c>
      <c r="C1938" s="78">
        <v>45478.81527777778</v>
      </c>
      <c r="D1938" s="77">
        <v>600</v>
      </c>
      <c r="E1938" s="77" t="s">
        <v>560</v>
      </c>
      <c r="F1938" s="77" t="s">
        <v>564</v>
      </c>
      <c r="G1938" s="77" t="s">
        <v>614</v>
      </c>
      <c r="H1938" s="77" t="s">
        <v>4821</v>
      </c>
      <c r="I1938" s="77" t="s">
        <v>4822</v>
      </c>
      <c r="J1938" s="77" t="s">
        <v>369</v>
      </c>
      <c r="K1938" s="77">
        <f>VLOOKUP(A1938 &amp; " - " &amp; B1938, 'superadmin configuration'!A:C, 2, FALSE)</f>
        <v>500</v>
      </c>
    </row>
    <row r="1939" spans="1:11">
      <c r="A1939" s="77" t="s">
        <v>476</v>
      </c>
      <c r="B1939" s="77" t="s">
        <v>476</v>
      </c>
      <c r="C1939" s="78">
        <v>45478.793749999997</v>
      </c>
      <c r="D1939" s="77">
        <v>500</v>
      </c>
      <c r="E1939" s="77" t="s">
        <v>560</v>
      </c>
      <c r="F1939" s="77" t="s">
        <v>564</v>
      </c>
      <c r="G1939" s="77" t="s">
        <v>614</v>
      </c>
      <c r="H1939" s="77" t="s">
        <v>4823</v>
      </c>
      <c r="I1939" s="77" t="s">
        <v>4824</v>
      </c>
      <c r="J1939" s="77" t="s">
        <v>369</v>
      </c>
      <c r="K1939" s="77">
        <f>VLOOKUP(A1939 &amp; " - " &amp; B1939, 'superadmin configuration'!A:C, 2, FALSE)</f>
        <v>500</v>
      </c>
    </row>
    <row r="1940" spans="1:11">
      <c r="A1940" s="77" t="s">
        <v>4282</v>
      </c>
      <c r="B1940" s="77" t="s">
        <v>4293</v>
      </c>
      <c r="C1940" s="78">
        <v>45478.686111111114</v>
      </c>
      <c r="D1940" s="77">
        <v>100</v>
      </c>
      <c r="E1940" s="77" t="s">
        <v>560</v>
      </c>
      <c r="F1940" s="77" t="s">
        <v>564</v>
      </c>
      <c r="G1940" s="77" t="s">
        <v>561</v>
      </c>
      <c r="H1940" s="77" t="s">
        <v>4825</v>
      </c>
      <c r="I1940" s="77" t="s">
        <v>4826</v>
      </c>
      <c r="J1940" s="77" t="s">
        <v>617</v>
      </c>
      <c r="K1940" s="77">
        <f>VLOOKUP(A1940 &amp; " - " &amp; B1940, 'superadmin configuration'!A:C, 2, FALSE)</f>
        <v>0</v>
      </c>
    </row>
    <row r="1941" spans="1:11">
      <c r="A1941" s="77" t="s">
        <v>476</v>
      </c>
      <c r="B1941" s="77" t="s">
        <v>476</v>
      </c>
      <c r="C1941" s="78">
        <v>45478.67291666667</v>
      </c>
      <c r="D1941" s="77">
        <v>1000</v>
      </c>
      <c r="E1941" s="77" t="s">
        <v>560</v>
      </c>
      <c r="F1941" s="77" t="s">
        <v>564</v>
      </c>
      <c r="G1941" s="77" t="s">
        <v>614</v>
      </c>
      <c r="H1941" s="77" t="s">
        <v>4827</v>
      </c>
      <c r="I1941" s="77" t="s">
        <v>4828</v>
      </c>
      <c r="J1941" s="77" t="s">
        <v>369</v>
      </c>
      <c r="K1941" s="77">
        <f>VLOOKUP(A1941 &amp; " - " &amp; B1941, 'superadmin configuration'!A:C, 2, FALSE)</f>
        <v>500</v>
      </c>
    </row>
    <row r="1942" spans="1:11">
      <c r="A1942" s="77" t="s">
        <v>567</v>
      </c>
      <c r="B1942" s="77" t="s">
        <v>568</v>
      </c>
      <c r="C1942" s="78">
        <v>45478.648611111108</v>
      </c>
      <c r="D1942" s="77">
        <v>500</v>
      </c>
      <c r="E1942" s="77" t="s">
        <v>560</v>
      </c>
      <c r="F1942" s="77" t="s">
        <v>564</v>
      </c>
      <c r="G1942" s="77" t="s">
        <v>614</v>
      </c>
      <c r="H1942" s="77" t="s">
        <v>4829</v>
      </c>
      <c r="I1942" s="77" t="s">
        <v>4830</v>
      </c>
      <c r="J1942" s="77" t="s">
        <v>369</v>
      </c>
      <c r="K1942" s="77">
        <f>VLOOKUP(A1942 &amp; " - " &amp; B1942, 'superadmin configuration'!A:C, 2, FALSE)</f>
        <v>500</v>
      </c>
    </row>
    <row r="1943" spans="1:11">
      <c r="A1943" s="77" t="s">
        <v>4088</v>
      </c>
      <c r="B1943" s="77" t="s">
        <v>4088</v>
      </c>
      <c r="C1943" s="78">
        <v>45478.604166666664</v>
      </c>
      <c r="D1943" s="77">
        <v>300</v>
      </c>
      <c r="E1943" s="77" t="s">
        <v>560</v>
      </c>
      <c r="F1943" s="77" t="s">
        <v>564</v>
      </c>
      <c r="G1943" s="77" t="s">
        <v>561</v>
      </c>
      <c r="H1943" s="77" t="s">
        <v>4831</v>
      </c>
      <c r="I1943" s="77" t="s">
        <v>4832</v>
      </c>
      <c r="J1943" s="77" t="s">
        <v>369</v>
      </c>
      <c r="K1943" s="77">
        <f>VLOOKUP(A1943 &amp; " - " &amp; B1943, 'superadmin configuration'!A:C, 2, FALSE)</f>
        <v>500</v>
      </c>
    </row>
    <row r="1944" spans="1:11">
      <c r="A1944" s="77" t="s">
        <v>476</v>
      </c>
      <c r="B1944" s="77" t="s">
        <v>476</v>
      </c>
      <c r="C1944" s="78">
        <v>45478.586111111108</v>
      </c>
      <c r="D1944" s="77">
        <v>2000</v>
      </c>
      <c r="E1944" s="77" t="s">
        <v>560</v>
      </c>
      <c r="F1944" s="77" t="s">
        <v>564</v>
      </c>
      <c r="G1944" s="77" t="s">
        <v>614</v>
      </c>
      <c r="H1944" s="77" t="s">
        <v>4833</v>
      </c>
      <c r="I1944" s="77" t="s">
        <v>4834</v>
      </c>
      <c r="J1944" s="77" t="s">
        <v>369</v>
      </c>
      <c r="K1944" s="77">
        <f>VLOOKUP(A1944 &amp; " - " &amp; B1944, 'superadmin configuration'!A:C, 2, FALSE)</f>
        <v>500</v>
      </c>
    </row>
    <row r="1945" spans="1:11">
      <c r="A1945" s="77" t="s">
        <v>622</v>
      </c>
      <c r="B1945" s="77" t="s">
        <v>623</v>
      </c>
      <c r="C1945" s="78">
        <v>45478.570833333331</v>
      </c>
      <c r="D1945" s="77">
        <v>1000</v>
      </c>
      <c r="E1945" s="77" t="s">
        <v>560</v>
      </c>
      <c r="F1945" s="77" t="s">
        <v>564</v>
      </c>
      <c r="G1945" s="77" t="s">
        <v>561</v>
      </c>
      <c r="H1945" s="77" t="s">
        <v>4835</v>
      </c>
      <c r="I1945" s="77" t="s">
        <v>4836</v>
      </c>
      <c r="J1945" s="77" t="s">
        <v>369</v>
      </c>
      <c r="K1945" s="77">
        <f>VLOOKUP(A1945 &amp; " - " &amp; B1945, 'superadmin configuration'!A:C, 2, FALSE)</f>
        <v>500</v>
      </c>
    </row>
    <row r="1946" spans="1:11">
      <c r="A1946" s="77" t="s">
        <v>596</v>
      </c>
      <c r="B1946" s="77" t="s">
        <v>128</v>
      </c>
      <c r="C1946" s="78">
        <v>45478.54583333333</v>
      </c>
      <c r="D1946" s="77">
        <v>2000</v>
      </c>
      <c r="E1946" s="77" t="s">
        <v>560</v>
      </c>
      <c r="F1946" s="77" t="s">
        <v>564</v>
      </c>
      <c r="G1946" s="77" t="s">
        <v>561</v>
      </c>
      <c r="H1946" s="77" t="s">
        <v>4837</v>
      </c>
      <c r="I1946" s="77" t="s">
        <v>4838</v>
      </c>
      <c r="J1946" s="77" t="s">
        <v>369</v>
      </c>
      <c r="K1946" s="77">
        <f>VLOOKUP(A1946 &amp; " - " &amp; B1946, 'superadmin configuration'!A:C, 2, FALSE)</f>
        <v>2000</v>
      </c>
    </row>
    <row r="1947" spans="1:11">
      <c r="A1947" s="77" t="s">
        <v>4088</v>
      </c>
      <c r="B1947" s="77" t="s">
        <v>4088</v>
      </c>
      <c r="C1947" s="78">
        <v>45478.532638888886</v>
      </c>
      <c r="D1947" s="77">
        <v>500</v>
      </c>
      <c r="E1947" s="77" t="s">
        <v>560</v>
      </c>
      <c r="F1947" s="77" t="s">
        <v>564</v>
      </c>
      <c r="G1947" s="77" t="s">
        <v>561</v>
      </c>
      <c r="H1947" s="77" t="s">
        <v>4839</v>
      </c>
      <c r="I1947" s="77" t="s">
        <v>4840</v>
      </c>
      <c r="J1947" s="77" t="s">
        <v>369</v>
      </c>
      <c r="K1947" s="77">
        <f>VLOOKUP(A1947 &amp; " - " &amp; B1947, 'superadmin configuration'!A:C, 2, FALSE)</f>
        <v>500</v>
      </c>
    </row>
    <row r="1948" spans="1:11">
      <c r="A1948" s="77" t="s">
        <v>596</v>
      </c>
      <c r="B1948" s="77" t="s">
        <v>783</v>
      </c>
      <c r="C1948" s="78">
        <v>45478.402083333334</v>
      </c>
      <c r="D1948" s="77">
        <v>100</v>
      </c>
      <c r="E1948" s="77" t="s">
        <v>560</v>
      </c>
      <c r="F1948" s="77" t="s">
        <v>564</v>
      </c>
      <c r="G1948" s="77" t="s">
        <v>561</v>
      </c>
      <c r="H1948" s="77" t="s">
        <v>4841</v>
      </c>
      <c r="I1948" s="77" t="s">
        <v>4842</v>
      </c>
      <c r="J1948" s="77" t="s">
        <v>617</v>
      </c>
      <c r="K1948" s="77">
        <f>VLOOKUP(A1948 &amp; " - " &amp; B1948, 'superadmin configuration'!A:C, 2, FALSE)</f>
        <v>1500</v>
      </c>
    </row>
    <row r="1949" spans="1:11">
      <c r="A1949" s="77" t="s">
        <v>4698</v>
      </c>
      <c r="B1949" s="77" t="s">
        <v>4698</v>
      </c>
      <c r="C1949" s="78">
        <v>45483.169444444444</v>
      </c>
      <c r="D1949" s="77">
        <v>500</v>
      </c>
      <c r="E1949" s="77" t="s">
        <v>560</v>
      </c>
      <c r="F1949" s="77" t="s">
        <v>361</v>
      </c>
      <c r="G1949" s="77" t="s">
        <v>561</v>
      </c>
      <c r="H1949" s="77" t="s">
        <v>4843</v>
      </c>
      <c r="I1949" s="77" t="s">
        <v>4844</v>
      </c>
      <c r="J1949" s="77" t="s">
        <v>369</v>
      </c>
      <c r="K1949" s="77">
        <f>VLOOKUP(A1949 &amp; " - " &amp; B1949, 'superadmin configuration'!A:C, 2, FALSE)</f>
        <v>750</v>
      </c>
    </row>
    <row r="1950" spans="1:11">
      <c r="A1950" s="77" t="s">
        <v>559</v>
      </c>
      <c r="B1950" s="77" t="s">
        <v>278</v>
      </c>
      <c r="C1950" s="78">
        <v>45482.911805555559</v>
      </c>
      <c r="D1950" s="77">
        <v>100</v>
      </c>
      <c r="E1950" s="77" t="s">
        <v>560</v>
      </c>
      <c r="F1950" s="77" t="s">
        <v>564</v>
      </c>
      <c r="G1950" s="77" t="s">
        <v>561</v>
      </c>
      <c r="H1950" s="77" t="s">
        <v>4845</v>
      </c>
      <c r="I1950" s="77" t="s">
        <v>4846</v>
      </c>
      <c r="J1950" s="77" t="s">
        <v>617</v>
      </c>
      <c r="K1950" s="77">
        <f>VLOOKUP(A1950 &amp; " - " &amp; B1950, 'superadmin configuration'!A:C, 2, FALSE)</f>
        <v>500</v>
      </c>
    </row>
    <row r="1951" spans="1:11">
      <c r="A1951" s="77" t="s">
        <v>461</v>
      </c>
      <c r="B1951" s="77" t="s">
        <v>461</v>
      </c>
      <c r="C1951" s="78">
        <v>45482.879861111112</v>
      </c>
      <c r="D1951" s="77">
        <v>500</v>
      </c>
      <c r="E1951" s="77" t="s">
        <v>560</v>
      </c>
      <c r="F1951" s="77" t="s">
        <v>564</v>
      </c>
      <c r="G1951" s="77" t="s">
        <v>614</v>
      </c>
      <c r="H1951" s="77" t="s">
        <v>4847</v>
      </c>
      <c r="I1951" s="77" t="s">
        <v>4848</v>
      </c>
      <c r="J1951" s="77" t="s">
        <v>369</v>
      </c>
      <c r="K1951" s="77">
        <f>VLOOKUP(A1951 &amp; " - " &amp; B1951, 'superadmin configuration'!A:C, 2, FALSE)</f>
        <v>500</v>
      </c>
    </row>
    <row r="1952" spans="1:11">
      <c r="A1952" s="77" t="s">
        <v>4576</v>
      </c>
      <c r="B1952" s="77" t="s">
        <v>4066</v>
      </c>
      <c r="C1952" s="78">
        <v>45482.869444444441</v>
      </c>
      <c r="D1952" s="77">
        <v>1000</v>
      </c>
      <c r="E1952" s="77" t="s">
        <v>560</v>
      </c>
      <c r="F1952" s="77" t="s">
        <v>361</v>
      </c>
      <c r="G1952" s="77" t="s">
        <v>561</v>
      </c>
      <c r="H1952" s="77" t="s">
        <v>4849</v>
      </c>
      <c r="I1952" s="77" t="s">
        <v>4850</v>
      </c>
      <c r="J1952" s="77" t="s">
        <v>369</v>
      </c>
      <c r="K1952" s="77">
        <f>VLOOKUP(A1952 &amp; " - " &amp; B1952, 'superadmin configuration'!A:C, 2, FALSE)</f>
        <v>500</v>
      </c>
    </row>
    <row r="1953" spans="1:11">
      <c r="A1953" s="77" t="s">
        <v>1146</v>
      </c>
      <c r="B1953" s="77" t="s">
        <v>1880</v>
      </c>
      <c r="C1953" s="78">
        <v>45482.864583333336</v>
      </c>
      <c r="D1953" s="77">
        <v>1000</v>
      </c>
      <c r="E1953" s="77" t="s">
        <v>560</v>
      </c>
      <c r="F1953" s="77" t="s">
        <v>564</v>
      </c>
      <c r="G1953" s="77" t="s">
        <v>614</v>
      </c>
      <c r="H1953" s="77" t="s">
        <v>4851</v>
      </c>
      <c r="I1953" s="77" t="s">
        <v>4852</v>
      </c>
      <c r="J1953" s="77" t="s">
        <v>369</v>
      </c>
      <c r="K1953" s="77">
        <f>VLOOKUP(A1953 &amp; " - " &amp; B1953, 'superadmin configuration'!A:C, 2, FALSE)</f>
        <v>500</v>
      </c>
    </row>
    <row r="1954" spans="1:11">
      <c r="A1954" s="77" t="s">
        <v>559</v>
      </c>
      <c r="B1954" s="77" t="s">
        <v>343</v>
      </c>
      <c r="C1954" s="78">
        <v>45482.685416666667</v>
      </c>
      <c r="D1954" s="77">
        <v>100</v>
      </c>
      <c r="E1954" s="77" t="s">
        <v>560</v>
      </c>
      <c r="F1954" s="77" t="s">
        <v>564</v>
      </c>
      <c r="G1954" s="77" t="s">
        <v>614</v>
      </c>
      <c r="H1954" s="77" t="s">
        <v>4853</v>
      </c>
      <c r="I1954" s="77" t="s">
        <v>4854</v>
      </c>
      <c r="J1954" s="77" t="s">
        <v>617</v>
      </c>
      <c r="K1954" s="77">
        <f>VLOOKUP(A1954 &amp; " - " &amp; B1954, 'superadmin configuration'!A:C, 2, FALSE)</f>
        <v>850</v>
      </c>
    </row>
    <row r="1955" spans="1:11">
      <c r="A1955" s="77" t="s">
        <v>559</v>
      </c>
      <c r="B1955" s="77" t="s">
        <v>278</v>
      </c>
      <c r="C1955" s="78">
        <v>45482.681250000001</v>
      </c>
      <c r="D1955" s="77">
        <v>100</v>
      </c>
      <c r="E1955" s="77" t="s">
        <v>560</v>
      </c>
      <c r="F1955" s="77" t="s">
        <v>564</v>
      </c>
      <c r="G1955" s="77" t="s">
        <v>561</v>
      </c>
      <c r="H1955" s="77" t="s">
        <v>4855</v>
      </c>
      <c r="I1955" s="77" t="s">
        <v>4856</v>
      </c>
      <c r="J1955" s="77" t="s">
        <v>369</v>
      </c>
      <c r="K1955" s="77">
        <f>VLOOKUP(A1955 &amp; " - " &amp; B1955, 'superadmin configuration'!A:C, 2, FALSE)</f>
        <v>500</v>
      </c>
    </row>
    <row r="1956" spans="1:11">
      <c r="A1956" s="77" t="s">
        <v>559</v>
      </c>
      <c r="B1956" s="77" t="s">
        <v>278</v>
      </c>
      <c r="C1956" s="78">
        <v>45482.678472222222</v>
      </c>
      <c r="D1956" s="77">
        <v>100</v>
      </c>
      <c r="E1956" s="77" t="s">
        <v>560</v>
      </c>
      <c r="F1956" s="77" t="s">
        <v>564</v>
      </c>
      <c r="G1956" s="77" t="s">
        <v>561</v>
      </c>
      <c r="H1956" s="77" t="s">
        <v>4857</v>
      </c>
      <c r="I1956" s="77" t="s">
        <v>4858</v>
      </c>
      <c r="J1956" s="77" t="s">
        <v>369</v>
      </c>
      <c r="K1956" s="77">
        <f>VLOOKUP(A1956 &amp; " - " &amp; B1956, 'superadmin configuration'!A:C, 2, FALSE)</f>
        <v>500</v>
      </c>
    </row>
    <row r="1957" spans="1:11">
      <c r="A1957" s="77" t="s">
        <v>559</v>
      </c>
      <c r="B1957" s="77" t="s">
        <v>278</v>
      </c>
      <c r="C1957" s="78">
        <v>45482.677777777775</v>
      </c>
      <c r="D1957" s="77">
        <v>100</v>
      </c>
      <c r="E1957" s="77" t="s">
        <v>560</v>
      </c>
      <c r="F1957" s="77" t="s">
        <v>564</v>
      </c>
      <c r="G1957" s="77" t="s">
        <v>561</v>
      </c>
      <c r="H1957" s="77" t="s">
        <v>4859</v>
      </c>
      <c r="I1957" s="77" t="s">
        <v>4860</v>
      </c>
      <c r="J1957" s="77" t="s">
        <v>369</v>
      </c>
      <c r="K1957" s="77">
        <f>VLOOKUP(A1957 &amp; " - " &amp; B1957, 'superadmin configuration'!A:C, 2, FALSE)</f>
        <v>500</v>
      </c>
    </row>
    <row r="1958" spans="1:11">
      <c r="A1958" s="77" t="s">
        <v>559</v>
      </c>
      <c r="B1958" s="77" t="s">
        <v>258</v>
      </c>
      <c r="C1958" s="78">
        <v>45482.676388888889</v>
      </c>
      <c r="D1958" s="77">
        <v>100</v>
      </c>
      <c r="E1958" s="77" t="s">
        <v>560</v>
      </c>
      <c r="F1958" s="77" t="s">
        <v>564</v>
      </c>
      <c r="G1958" s="77" t="s">
        <v>561</v>
      </c>
      <c r="H1958" s="77" t="s">
        <v>4861</v>
      </c>
      <c r="I1958" s="77" t="s">
        <v>4862</v>
      </c>
      <c r="J1958" s="77" t="s">
        <v>617</v>
      </c>
      <c r="K1958" s="77">
        <f>VLOOKUP(A1958 &amp; " - " &amp; B1958, 'superadmin configuration'!A:C, 2, FALSE)</f>
        <v>450</v>
      </c>
    </row>
    <row r="1959" spans="1:11">
      <c r="A1959" s="77" t="s">
        <v>559</v>
      </c>
      <c r="B1959" s="77" t="s">
        <v>258</v>
      </c>
      <c r="C1959" s="78">
        <v>45482.674305555556</v>
      </c>
      <c r="D1959" s="77">
        <v>100</v>
      </c>
      <c r="E1959" s="77" t="s">
        <v>560</v>
      </c>
      <c r="F1959" s="77" t="s">
        <v>564</v>
      </c>
      <c r="G1959" s="77" t="s">
        <v>561</v>
      </c>
      <c r="H1959" s="77" t="s">
        <v>4863</v>
      </c>
      <c r="I1959" s="77" t="s">
        <v>4864</v>
      </c>
      <c r="J1959" s="77" t="s">
        <v>369</v>
      </c>
      <c r="K1959" s="77">
        <f>VLOOKUP(A1959 &amp; " - " &amp; B1959, 'superadmin configuration'!A:C, 2, FALSE)</f>
        <v>450</v>
      </c>
    </row>
    <row r="1960" spans="1:11">
      <c r="A1960" s="77" t="s">
        <v>559</v>
      </c>
      <c r="B1960" s="77" t="s">
        <v>258</v>
      </c>
      <c r="C1960" s="78">
        <v>45482.67291666667</v>
      </c>
      <c r="D1960" s="77">
        <v>100</v>
      </c>
      <c r="E1960" s="77" t="s">
        <v>560</v>
      </c>
      <c r="F1960" s="77" t="s">
        <v>564</v>
      </c>
      <c r="G1960" s="77" t="s">
        <v>561</v>
      </c>
      <c r="H1960" s="77" t="s">
        <v>4865</v>
      </c>
      <c r="I1960" s="77" t="s">
        <v>4866</v>
      </c>
      <c r="J1960" s="77" t="s">
        <v>617</v>
      </c>
      <c r="K1960" s="77">
        <f>VLOOKUP(A1960 &amp; " - " &amp; B1960, 'superadmin configuration'!A:C, 2, FALSE)</f>
        <v>450</v>
      </c>
    </row>
    <row r="1961" spans="1:11">
      <c r="A1961" s="77" t="s">
        <v>4046</v>
      </c>
      <c r="B1961" s="77" t="s">
        <v>4046</v>
      </c>
      <c r="C1961" s="78">
        <v>45482.548611111109</v>
      </c>
      <c r="D1961" s="77">
        <v>500</v>
      </c>
      <c r="E1961" s="77" t="s">
        <v>560</v>
      </c>
      <c r="F1961" s="77" t="s">
        <v>361</v>
      </c>
      <c r="G1961" s="77" t="s">
        <v>561</v>
      </c>
      <c r="H1961" s="77" t="s">
        <v>4867</v>
      </c>
      <c r="I1961" s="77" t="s">
        <v>4868</v>
      </c>
      <c r="J1961" s="77" t="s">
        <v>369</v>
      </c>
      <c r="K1961" s="77">
        <f>VLOOKUP(A1961 &amp; " - " &amp; B1961, 'superadmin configuration'!A:C, 2, FALSE)</f>
        <v>500</v>
      </c>
    </row>
    <row r="1962" spans="1:11">
      <c r="A1962" s="77" t="s">
        <v>559</v>
      </c>
      <c r="B1962" s="77" t="s">
        <v>278</v>
      </c>
      <c r="C1962" s="78">
        <v>45482.519444444442</v>
      </c>
      <c r="D1962" s="77">
        <v>100</v>
      </c>
      <c r="E1962" s="77" t="s">
        <v>560</v>
      </c>
      <c r="F1962" s="77" t="s">
        <v>564</v>
      </c>
      <c r="G1962" s="77" t="s">
        <v>1014</v>
      </c>
      <c r="H1962" s="77" t="s">
        <v>4869</v>
      </c>
      <c r="I1962" s="77" t="s">
        <v>4870</v>
      </c>
      <c r="J1962" s="77" t="s">
        <v>369</v>
      </c>
      <c r="K1962" s="77">
        <f>VLOOKUP(A1962 &amp; " - " &amp; B1962, 'superadmin configuration'!A:C, 2, FALSE)</f>
        <v>500</v>
      </c>
    </row>
    <row r="1963" spans="1:11">
      <c r="A1963" s="77" t="s">
        <v>559</v>
      </c>
      <c r="B1963" s="77" t="s">
        <v>278</v>
      </c>
      <c r="C1963" s="78">
        <v>45482.519444444442</v>
      </c>
      <c r="D1963" s="77">
        <v>100</v>
      </c>
      <c r="E1963" s="77" t="s">
        <v>560</v>
      </c>
      <c r="F1963" s="77" t="s">
        <v>564</v>
      </c>
      <c r="G1963" s="77" t="s">
        <v>614</v>
      </c>
      <c r="H1963" s="77" t="s">
        <v>4871</v>
      </c>
      <c r="I1963" s="77" t="s">
        <v>4872</v>
      </c>
      <c r="J1963" s="77" t="s">
        <v>369</v>
      </c>
      <c r="K1963" s="77">
        <f>VLOOKUP(A1963 &amp; " - " &amp; B1963, 'superadmin configuration'!A:C, 2, FALSE)</f>
        <v>500</v>
      </c>
    </row>
    <row r="1964" spans="1:11">
      <c r="A1964" s="77" t="s">
        <v>559</v>
      </c>
      <c r="B1964" s="77" t="s">
        <v>278</v>
      </c>
      <c r="C1964" s="78">
        <v>45482.515277777777</v>
      </c>
      <c r="D1964" s="77">
        <v>100</v>
      </c>
      <c r="E1964" s="77" t="s">
        <v>560</v>
      </c>
      <c r="F1964" s="77" t="s">
        <v>564</v>
      </c>
      <c r="G1964" s="77" t="s">
        <v>561</v>
      </c>
      <c r="H1964" s="77" t="s">
        <v>4873</v>
      </c>
      <c r="I1964" s="77" t="s">
        <v>4874</v>
      </c>
      <c r="J1964" s="77" t="s">
        <v>369</v>
      </c>
      <c r="K1964" s="77">
        <f>VLOOKUP(A1964 &amp; " - " &amp; B1964, 'superadmin configuration'!A:C, 2, FALSE)</f>
        <v>500</v>
      </c>
    </row>
    <row r="1965" spans="1:11">
      <c r="A1965" s="77" t="s">
        <v>559</v>
      </c>
      <c r="B1965" s="77" t="s">
        <v>278</v>
      </c>
      <c r="C1965" s="78">
        <v>45482.51458333333</v>
      </c>
      <c r="D1965" s="77">
        <v>100</v>
      </c>
      <c r="E1965" s="77" t="s">
        <v>560</v>
      </c>
      <c r="F1965" s="77" t="s">
        <v>564</v>
      </c>
      <c r="G1965" s="77" t="s">
        <v>561</v>
      </c>
      <c r="H1965" s="77" t="s">
        <v>4875</v>
      </c>
      <c r="I1965" s="77" t="s">
        <v>4876</v>
      </c>
      <c r="J1965" s="77" t="s">
        <v>369</v>
      </c>
      <c r="K1965" s="77">
        <f>VLOOKUP(A1965 &amp; " - " &amp; B1965, 'superadmin configuration'!A:C, 2, FALSE)</f>
        <v>500</v>
      </c>
    </row>
    <row r="1966" spans="1:11">
      <c r="A1966" s="77" t="s">
        <v>559</v>
      </c>
      <c r="B1966" s="77" t="s">
        <v>278</v>
      </c>
      <c r="C1966" s="78">
        <v>45482.513888888891</v>
      </c>
      <c r="D1966" s="77">
        <v>100</v>
      </c>
      <c r="E1966" s="77" t="s">
        <v>560</v>
      </c>
      <c r="F1966" s="77" t="s">
        <v>564</v>
      </c>
      <c r="G1966" s="77" t="s">
        <v>561</v>
      </c>
      <c r="H1966" s="77" t="s">
        <v>4877</v>
      </c>
      <c r="I1966" s="77" t="s">
        <v>4878</v>
      </c>
      <c r="J1966" s="77" t="s">
        <v>369</v>
      </c>
      <c r="K1966" s="77">
        <f>VLOOKUP(A1966 &amp; " - " &amp; B1966, 'superadmin configuration'!A:C, 2, FALSE)</f>
        <v>500</v>
      </c>
    </row>
    <row r="1967" spans="1:11">
      <c r="A1967" s="77" t="s">
        <v>559</v>
      </c>
      <c r="B1967" s="77" t="s">
        <v>278</v>
      </c>
      <c r="C1967" s="78">
        <v>45482.513194444444</v>
      </c>
      <c r="D1967" s="77">
        <v>100</v>
      </c>
      <c r="E1967" s="77" t="s">
        <v>560</v>
      </c>
      <c r="F1967" s="77" t="s">
        <v>564</v>
      </c>
      <c r="G1967" s="77" t="s">
        <v>561</v>
      </c>
      <c r="H1967" s="77" t="s">
        <v>4879</v>
      </c>
      <c r="I1967" s="77" t="s">
        <v>4880</v>
      </c>
      <c r="J1967" s="77" t="s">
        <v>369</v>
      </c>
      <c r="K1967" s="77">
        <f>VLOOKUP(A1967 &amp; " - " &amp; B1967, 'superadmin configuration'!A:C, 2, FALSE)</f>
        <v>500</v>
      </c>
    </row>
    <row r="1968" spans="1:11">
      <c r="A1968" s="77" t="s">
        <v>559</v>
      </c>
      <c r="B1968" s="77" t="s">
        <v>278</v>
      </c>
      <c r="C1968" s="78">
        <v>45482.513194444444</v>
      </c>
      <c r="D1968" s="77">
        <v>100</v>
      </c>
      <c r="E1968" s="77" t="s">
        <v>560</v>
      </c>
      <c r="F1968" s="77" t="s">
        <v>564</v>
      </c>
      <c r="G1968" s="77" t="s">
        <v>561</v>
      </c>
      <c r="H1968" s="77" t="s">
        <v>4881</v>
      </c>
      <c r="I1968" s="77" t="s">
        <v>4882</v>
      </c>
      <c r="J1968" s="77" t="s">
        <v>369</v>
      </c>
      <c r="K1968" s="77">
        <f>VLOOKUP(A1968 &amp; " - " &amp; B1968, 'superadmin configuration'!A:C, 2, FALSE)</f>
        <v>500</v>
      </c>
    </row>
    <row r="1969" spans="1:11">
      <c r="A1969" s="77" t="s">
        <v>559</v>
      </c>
      <c r="B1969" s="77" t="s">
        <v>278</v>
      </c>
      <c r="C1969" s="78">
        <v>45482.512499999997</v>
      </c>
      <c r="D1969" s="77">
        <v>100</v>
      </c>
      <c r="E1969" s="77" t="s">
        <v>560</v>
      </c>
      <c r="F1969" s="77" t="s">
        <v>564</v>
      </c>
      <c r="G1969" s="77" t="s">
        <v>561</v>
      </c>
      <c r="H1969" s="77" t="s">
        <v>4883</v>
      </c>
      <c r="I1969" s="77" t="s">
        <v>4884</v>
      </c>
      <c r="J1969" s="77" t="s">
        <v>369</v>
      </c>
      <c r="K1969" s="77">
        <f>VLOOKUP(A1969 &amp; " - " &amp; B1969, 'superadmin configuration'!A:C, 2, FALSE)</f>
        <v>500</v>
      </c>
    </row>
    <row r="1970" spans="1:11">
      <c r="A1970" s="77" t="s">
        <v>559</v>
      </c>
      <c r="B1970" s="77" t="s">
        <v>278</v>
      </c>
      <c r="C1970" s="78">
        <v>45482.511805555558</v>
      </c>
      <c r="D1970" s="77">
        <v>100</v>
      </c>
      <c r="E1970" s="77" t="s">
        <v>560</v>
      </c>
      <c r="F1970" s="77" t="s">
        <v>564</v>
      </c>
      <c r="G1970" s="77" t="s">
        <v>561</v>
      </c>
      <c r="H1970" s="77" t="s">
        <v>4885</v>
      </c>
      <c r="I1970" s="77" t="s">
        <v>4886</v>
      </c>
      <c r="J1970" s="77" t="s">
        <v>369</v>
      </c>
      <c r="K1970" s="77">
        <f>VLOOKUP(A1970 &amp; " - " &amp; B1970, 'superadmin configuration'!A:C, 2, FALSE)</f>
        <v>500</v>
      </c>
    </row>
    <row r="1971" spans="1:11">
      <c r="A1971" s="77" t="s">
        <v>559</v>
      </c>
      <c r="B1971" s="77" t="s">
        <v>278</v>
      </c>
      <c r="C1971" s="78">
        <v>45482.511805555558</v>
      </c>
      <c r="D1971" s="77">
        <v>100</v>
      </c>
      <c r="E1971" s="77" t="s">
        <v>560</v>
      </c>
      <c r="F1971" s="77" t="s">
        <v>564</v>
      </c>
      <c r="G1971" s="77" t="s">
        <v>561</v>
      </c>
      <c r="H1971" s="77" t="s">
        <v>4887</v>
      </c>
      <c r="I1971" s="77" t="s">
        <v>4888</v>
      </c>
      <c r="J1971" s="77" t="s">
        <v>369</v>
      </c>
      <c r="K1971" s="77">
        <f>VLOOKUP(A1971 &amp; " - " &amp; B1971, 'superadmin configuration'!A:C, 2, FALSE)</f>
        <v>500</v>
      </c>
    </row>
    <row r="1972" spans="1:11">
      <c r="A1972" s="77" t="s">
        <v>559</v>
      </c>
      <c r="B1972" s="77" t="s">
        <v>243</v>
      </c>
      <c r="C1972" s="78">
        <v>45482.509722222225</v>
      </c>
      <c r="D1972" s="77">
        <v>1000</v>
      </c>
      <c r="E1972" s="77" t="s">
        <v>560</v>
      </c>
      <c r="F1972" s="77" t="s">
        <v>564</v>
      </c>
      <c r="G1972" s="77" t="s">
        <v>561</v>
      </c>
      <c r="H1972" s="77" t="s">
        <v>4889</v>
      </c>
      <c r="I1972" s="77" t="s">
        <v>4890</v>
      </c>
      <c r="J1972" s="77" t="s">
        <v>4891</v>
      </c>
      <c r="K1972" s="77">
        <f>VLOOKUP(A1972 &amp; " - " &amp; B1972, 'superadmin configuration'!A:C, 2, FALSE)</f>
        <v>500</v>
      </c>
    </row>
    <row r="1973" spans="1:11">
      <c r="A1973" s="77" t="s">
        <v>559</v>
      </c>
      <c r="B1973" s="77" t="s">
        <v>278</v>
      </c>
      <c r="C1973" s="78">
        <v>45482.506944444445</v>
      </c>
      <c r="D1973" s="77">
        <v>100</v>
      </c>
      <c r="E1973" s="77" t="s">
        <v>560</v>
      </c>
      <c r="F1973" s="77" t="s">
        <v>564</v>
      </c>
      <c r="G1973" s="77" t="s">
        <v>561</v>
      </c>
      <c r="H1973" s="77" t="s">
        <v>4892</v>
      </c>
      <c r="I1973" s="77" t="s">
        <v>4893</v>
      </c>
      <c r="J1973" s="77" t="s">
        <v>617</v>
      </c>
      <c r="K1973" s="77">
        <f>VLOOKUP(A1973 &amp; " - " &amp; B1973, 'superadmin configuration'!A:C, 2, FALSE)</f>
        <v>500</v>
      </c>
    </row>
    <row r="1974" spans="1:11">
      <c r="A1974" s="77" t="s">
        <v>559</v>
      </c>
      <c r="B1974" s="77" t="s">
        <v>278</v>
      </c>
      <c r="C1974" s="78">
        <v>45482.505555555559</v>
      </c>
      <c r="D1974" s="77">
        <v>100</v>
      </c>
      <c r="E1974" s="77" t="s">
        <v>560</v>
      </c>
      <c r="F1974" s="77" t="s">
        <v>564</v>
      </c>
      <c r="G1974" s="77" t="s">
        <v>561</v>
      </c>
      <c r="H1974" s="77" t="s">
        <v>4894</v>
      </c>
      <c r="I1974" s="77" t="s">
        <v>4895</v>
      </c>
      <c r="J1974" s="77" t="s">
        <v>617</v>
      </c>
      <c r="K1974" s="77">
        <f>VLOOKUP(A1974 &amp; " - " &amp; B1974, 'superadmin configuration'!A:C, 2, FALSE)</f>
        <v>500</v>
      </c>
    </row>
    <row r="1975" spans="1:11">
      <c r="A1975" s="77" t="s">
        <v>559</v>
      </c>
      <c r="B1975" s="77" t="s">
        <v>278</v>
      </c>
      <c r="C1975" s="78">
        <v>45482.505555555559</v>
      </c>
      <c r="D1975" s="77">
        <v>100</v>
      </c>
      <c r="E1975" s="77" t="s">
        <v>560</v>
      </c>
      <c r="F1975" s="77" t="s">
        <v>564</v>
      </c>
      <c r="G1975" s="77" t="s">
        <v>561</v>
      </c>
      <c r="H1975" s="77" t="s">
        <v>4896</v>
      </c>
      <c r="I1975" s="77" t="s">
        <v>4897</v>
      </c>
      <c r="J1975" s="77" t="s">
        <v>617</v>
      </c>
      <c r="K1975" s="77">
        <f>VLOOKUP(A1975 &amp; " - " &amp; B1975, 'superadmin configuration'!A:C, 2, FALSE)</f>
        <v>500</v>
      </c>
    </row>
    <row r="1976" spans="1:11">
      <c r="A1976" s="77" t="s">
        <v>559</v>
      </c>
      <c r="B1976" s="77" t="s">
        <v>278</v>
      </c>
      <c r="C1976" s="78">
        <v>45482.504861111112</v>
      </c>
      <c r="D1976" s="77">
        <v>100</v>
      </c>
      <c r="E1976" s="77" t="s">
        <v>560</v>
      </c>
      <c r="F1976" s="77" t="s">
        <v>564</v>
      </c>
      <c r="G1976" s="77" t="s">
        <v>561</v>
      </c>
      <c r="H1976" s="77" t="s">
        <v>4898</v>
      </c>
      <c r="I1976" s="77" t="s">
        <v>4899</v>
      </c>
      <c r="J1976" s="77" t="s">
        <v>617</v>
      </c>
      <c r="K1976" s="77">
        <f>VLOOKUP(A1976 &amp; " - " &amp; B1976, 'superadmin configuration'!A:C, 2, FALSE)</f>
        <v>500</v>
      </c>
    </row>
    <row r="1977" spans="1:11">
      <c r="A1977" s="77" t="s">
        <v>559</v>
      </c>
      <c r="B1977" s="77" t="s">
        <v>278</v>
      </c>
      <c r="C1977" s="78">
        <v>45482.504861111112</v>
      </c>
      <c r="D1977" s="77">
        <v>100</v>
      </c>
      <c r="E1977" s="77" t="s">
        <v>560</v>
      </c>
      <c r="F1977" s="77" t="s">
        <v>564</v>
      </c>
      <c r="G1977" s="77" t="s">
        <v>561</v>
      </c>
      <c r="H1977" s="77" t="s">
        <v>4900</v>
      </c>
      <c r="I1977" s="77" t="s">
        <v>4901</v>
      </c>
      <c r="J1977" s="77" t="s">
        <v>617</v>
      </c>
      <c r="K1977" s="77">
        <f>VLOOKUP(A1977 &amp; " - " &amp; B1977, 'superadmin configuration'!A:C, 2, FALSE)</f>
        <v>500</v>
      </c>
    </row>
    <row r="1978" spans="1:11">
      <c r="A1978" s="77" t="s">
        <v>559</v>
      </c>
      <c r="B1978" s="77" t="s">
        <v>278</v>
      </c>
      <c r="C1978" s="78">
        <v>45482.504166666666</v>
      </c>
      <c r="D1978" s="77">
        <v>100</v>
      </c>
      <c r="E1978" s="77" t="s">
        <v>560</v>
      </c>
      <c r="F1978" s="77" t="s">
        <v>564</v>
      </c>
      <c r="G1978" s="77" t="s">
        <v>561</v>
      </c>
      <c r="H1978" s="77" t="s">
        <v>4902</v>
      </c>
      <c r="I1978" s="77" t="s">
        <v>4903</v>
      </c>
      <c r="J1978" s="77" t="s">
        <v>617</v>
      </c>
      <c r="K1978" s="77">
        <f>VLOOKUP(A1978 &amp; " - " &amp; B1978, 'superadmin configuration'!A:C, 2, FALSE)</f>
        <v>500</v>
      </c>
    </row>
    <row r="1979" spans="1:11">
      <c r="A1979" s="77" t="s">
        <v>559</v>
      </c>
      <c r="B1979" s="77" t="s">
        <v>278</v>
      </c>
      <c r="C1979" s="78">
        <v>45482.504166666666</v>
      </c>
      <c r="D1979" s="77">
        <v>100</v>
      </c>
      <c r="E1979" s="77" t="s">
        <v>560</v>
      </c>
      <c r="F1979" s="77" t="s">
        <v>564</v>
      </c>
      <c r="G1979" s="77" t="s">
        <v>561</v>
      </c>
      <c r="H1979" s="77" t="s">
        <v>4904</v>
      </c>
      <c r="I1979" s="77" t="s">
        <v>4905</v>
      </c>
      <c r="J1979" s="77" t="s">
        <v>617</v>
      </c>
      <c r="K1979" s="77">
        <f>VLOOKUP(A1979 &amp; " - " &amp; B1979, 'superadmin configuration'!A:C, 2, FALSE)</f>
        <v>500</v>
      </c>
    </row>
    <row r="1980" spans="1:11">
      <c r="A1980" s="77" t="s">
        <v>559</v>
      </c>
      <c r="B1980" s="77" t="s">
        <v>278</v>
      </c>
      <c r="C1980" s="78">
        <v>45482.503472222219</v>
      </c>
      <c r="D1980" s="77">
        <v>100</v>
      </c>
      <c r="E1980" s="77" t="s">
        <v>560</v>
      </c>
      <c r="F1980" s="77" t="s">
        <v>564</v>
      </c>
      <c r="G1980" s="77" t="s">
        <v>561</v>
      </c>
      <c r="H1980" s="77" t="s">
        <v>4906</v>
      </c>
      <c r="I1980" s="77" t="s">
        <v>4907</v>
      </c>
      <c r="J1980" s="77" t="s">
        <v>617</v>
      </c>
      <c r="K1980" s="77">
        <f>VLOOKUP(A1980 &amp; " - " &amp; B1980, 'superadmin configuration'!A:C, 2, FALSE)</f>
        <v>500</v>
      </c>
    </row>
    <row r="1981" spans="1:11">
      <c r="A1981" s="77" t="s">
        <v>559</v>
      </c>
      <c r="B1981" s="77" t="s">
        <v>278</v>
      </c>
      <c r="C1981" s="78">
        <v>45482.503472222219</v>
      </c>
      <c r="D1981" s="77">
        <v>100</v>
      </c>
      <c r="E1981" s="77" t="s">
        <v>560</v>
      </c>
      <c r="F1981" s="77" t="s">
        <v>564</v>
      </c>
      <c r="G1981" s="77" t="s">
        <v>561</v>
      </c>
      <c r="H1981" s="77" t="s">
        <v>4908</v>
      </c>
      <c r="I1981" s="77" t="s">
        <v>4909</v>
      </c>
      <c r="J1981" s="77" t="s">
        <v>617</v>
      </c>
      <c r="K1981" s="77">
        <f>VLOOKUP(A1981 &amp; " - " &amp; B1981, 'superadmin configuration'!A:C, 2, FALSE)</f>
        <v>500</v>
      </c>
    </row>
    <row r="1982" spans="1:11">
      <c r="A1982" s="77" t="s">
        <v>559</v>
      </c>
      <c r="B1982" s="77" t="s">
        <v>278</v>
      </c>
      <c r="C1982" s="78">
        <v>45482.50277777778</v>
      </c>
      <c r="D1982" s="77">
        <v>100</v>
      </c>
      <c r="E1982" s="77" t="s">
        <v>560</v>
      </c>
      <c r="F1982" s="77" t="s">
        <v>564</v>
      </c>
      <c r="G1982" s="77" t="s">
        <v>561</v>
      </c>
      <c r="H1982" s="77" t="s">
        <v>4910</v>
      </c>
      <c r="I1982" s="77" t="s">
        <v>4911</v>
      </c>
      <c r="J1982" s="77" t="s">
        <v>617</v>
      </c>
      <c r="K1982" s="77">
        <f>VLOOKUP(A1982 &amp; " - " &amp; B1982, 'superadmin configuration'!A:C, 2, FALSE)</f>
        <v>500</v>
      </c>
    </row>
    <row r="1983" spans="1:11">
      <c r="A1983" s="77" t="s">
        <v>559</v>
      </c>
      <c r="B1983" s="77" t="s">
        <v>278</v>
      </c>
      <c r="C1983" s="78">
        <v>45482.501388888886</v>
      </c>
      <c r="D1983" s="77">
        <v>100</v>
      </c>
      <c r="E1983" s="77" t="s">
        <v>560</v>
      </c>
      <c r="F1983" s="77" t="s">
        <v>564</v>
      </c>
      <c r="G1983" s="77" t="s">
        <v>561</v>
      </c>
      <c r="H1983" s="77" t="s">
        <v>4912</v>
      </c>
      <c r="I1983" s="77" t="s">
        <v>4913</v>
      </c>
      <c r="J1983" s="77" t="s">
        <v>617</v>
      </c>
      <c r="K1983" s="77">
        <f>VLOOKUP(A1983 &amp; " - " &amp; B1983, 'superadmin configuration'!A:C, 2, FALSE)</f>
        <v>500</v>
      </c>
    </row>
    <row r="1984" spans="1:11">
      <c r="A1984" s="77" t="s">
        <v>641</v>
      </c>
      <c r="B1984" s="77" t="s">
        <v>642</v>
      </c>
      <c r="C1984" s="78">
        <v>45481.943749999999</v>
      </c>
      <c r="D1984" s="77">
        <v>2000</v>
      </c>
      <c r="E1984" s="77" t="s">
        <v>560</v>
      </c>
      <c r="F1984" s="77" t="s">
        <v>361</v>
      </c>
      <c r="G1984" s="77" t="s">
        <v>561</v>
      </c>
      <c r="H1984" s="77" t="s">
        <v>4914</v>
      </c>
      <c r="I1984" s="77" t="s">
        <v>4915</v>
      </c>
      <c r="J1984" s="77" t="s">
        <v>369</v>
      </c>
      <c r="K1984" s="77">
        <f>VLOOKUP(A1984 &amp; " - " &amp; B1984, 'superadmin configuration'!A:C, 2, FALSE)</f>
        <v>1000</v>
      </c>
    </row>
    <row r="1985" spans="1:11">
      <c r="A1985" s="77" t="s">
        <v>641</v>
      </c>
      <c r="B1985" s="77" t="s">
        <v>642</v>
      </c>
      <c r="C1985" s="78">
        <v>45481.861111111109</v>
      </c>
      <c r="D1985" s="77">
        <v>1000</v>
      </c>
      <c r="E1985" s="77" t="s">
        <v>560</v>
      </c>
      <c r="F1985" s="77" t="s">
        <v>564</v>
      </c>
      <c r="G1985" s="77" t="s">
        <v>561</v>
      </c>
      <c r="H1985" s="77" t="s">
        <v>4916</v>
      </c>
      <c r="I1985" s="77" t="s">
        <v>4917</v>
      </c>
      <c r="J1985" s="77" t="s">
        <v>369</v>
      </c>
      <c r="K1985" s="77">
        <f>VLOOKUP(A1985 &amp; " - " &amp; B1985, 'superadmin configuration'!A:C, 2, FALSE)</f>
        <v>1000</v>
      </c>
    </row>
    <row r="1986" spans="1:11">
      <c r="A1986" s="77" t="s">
        <v>461</v>
      </c>
      <c r="B1986" s="77" t="s">
        <v>461</v>
      </c>
      <c r="C1986" s="78">
        <v>45481.835416666669</v>
      </c>
      <c r="D1986" s="77">
        <v>500</v>
      </c>
      <c r="E1986" s="77" t="s">
        <v>560</v>
      </c>
      <c r="F1986" s="77" t="s">
        <v>564</v>
      </c>
      <c r="G1986" s="77" t="s">
        <v>561</v>
      </c>
      <c r="H1986" s="77" t="s">
        <v>4918</v>
      </c>
      <c r="I1986" s="77" t="s">
        <v>4919</v>
      </c>
      <c r="J1986" s="77" t="s">
        <v>369</v>
      </c>
      <c r="K1986" s="77">
        <f>VLOOKUP(A1986 &amp; " - " &amp; B1986, 'superadmin configuration'!A:C, 2, FALSE)</f>
        <v>500</v>
      </c>
    </row>
    <row r="1987" spans="1:11">
      <c r="A1987" s="77" t="s">
        <v>601</v>
      </c>
      <c r="B1987" s="77" t="s">
        <v>602</v>
      </c>
      <c r="C1987" s="78">
        <v>45481.779166666667</v>
      </c>
      <c r="D1987" s="77">
        <v>500</v>
      </c>
      <c r="E1987" s="77" t="s">
        <v>560</v>
      </c>
      <c r="F1987" s="77" t="s">
        <v>564</v>
      </c>
      <c r="G1987" s="77" t="s">
        <v>561</v>
      </c>
      <c r="H1987" s="77" t="s">
        <v>4920</v>
      </c>
      <c r="I1987" s="77" t="s">
        <v>4921</v>
      </c>
      <c r="J1987" s="77" t="s">
        <v>369</v>
      </c>
      <c r="K1987" s="77">
        <f>VLOOKUP(A1987 &amp; " - " &amp; B1987, 'superadmin configuration'!A:C, 2, FALSE)</f>
        <v>500</v>
      </c>
    </row>
    <row r="1988" spans="1:11">
      <c r="A1988" s="77" t="s">
        <v>559</v>
      </c>
      <c r="B1988" s="77" t="s">
        <v>249</v>
      </c>
      <c r="C1988" s="78">
        <v>45481.730555555558</v>
      </c>
      <c r="D1988" s="77">
        <v>100</v>
      </c>
      <c r="E1988" s="77" t="s">
        <v>560</v>
      </c>
      <c r="F1988" s="77" t="s">
        <v>564</v>
      </c>
      <c r="G1988" s="77" t="s">
        <v>614</v>
      </c>
      <c r="H1988" s="77" t="s">
        <v>4922</v>
      </c>
      <c r="I1988" s="77" t="s">
        <v>4923</v>
      </c>
      <c r="J1988" s="77" t="s">
        <v>617</v>
      </c>
      <c r="K1988" s="77">
        <f>VLOOKUP(A1988 &amp; " - " &amp; B1988, 'superadmin configuration'!A:C, 2, FALSE)</f>
        <v>0</v>
      </c>
    </row>
    <row r="1989" spans="1:11">
      <c r="A1989" s="77" t="s">
        <v>386</v>
      </c>
      <c r="B1989" s="77" t="s">
        <v>387</v>
      </c>
      <c r="C1989" s="78">
        <v>45481.708333333336</v>
      </c>
      <c r="D1989" s="77">
        <v>1000</v>
      </c>
      <c r="E1989" s="77" t="s">
        <v>560</v>
      </c>
      <c r="F1989" s="77" t="s">
        <v>564</v>
      </c>
      <c r="G1989" s="77" t="s">
        <v>561</v>
      </c>
      <c r="H1989" s="77" t="s">
        <v>4924</v>
      </c>
      <c r="I1989" s="77" t="s">
        <v>4925</v>
      </c>
      <c r="J1989" s="77" t="s">
        <v>1466</v>
      </c>
      <c r="K1989" s="77">
        <f>VLOOKUP(A1989 &amp; " - " &amp; B1989, 'superadmin configuration'!A:C, 2, FALSE)</f>
        <v>1000</v>
      </c>
    </row>
    <row r="1990" spans="1:11">
      <c r="A1990" s="77" t="s">
        <v>3873</v>
      </c>
      <c r="B1990" s="77" t="s">
        <v>3873</v>
      </c>
      <c r="C1990" s="78">
        <v>45481.614583333336</v>
      </c>
      <c r="D1990" s="77">
        <v>100</v>
      </c>
      <c r="E1990" s="77" t="s">
        <v>560</v>
      </c>
      <c r="F1990" s="77" t="s">
        <v>564</v>
      </c>
      <c r="G1990" s="77" t="s">
        <v>614</v>
      </c>
      <c r="H1990" s="77" t="s">
        <v>4926</v>
      </c>
      <c r="I1990" s="77" t="s">
        <v>4927</v>
      </c>
      <c r="J1990" s="77" t="s">
        <v>617</v>
      </c>
      <c r="K1990" s="77">
        <f>VLOOKUP(A1990 &amp; " - " &amp; B1990, 'superadmin configuration'!A:C, 2, FALSE)</f>
        <v>500</v>
      </c>
    </row>
    <row r="1991" spans="1:11">
      <c r="A1991" s="77" t="s">
        <v>3873</v>
      </c>
      <c r="B1991" s="77" t="s">
        <v>3873</v>
      </c>
      <c r="C1991" s="78">
        <v>45481.609027777777</v>
      </c>
      <c r="D1991" s="77">
        <v>500</v>
      </c>
      <c r="E1991" s="77" t="s">
        <v>560</v>
      </c>
      <c r="F1991" s="77" t="s">
        <v>564</v>
      </c>
      <c r="G1991" s="77" t="s">
        <v>614</v>
      </c>
      <c r="H1991" s="77" t="s">
        <v>4928</v>
      </c>
      <c r="I1991" s="77" t="s">
        <v>4929</v>
      </c>
      <c r="J1991" s="77" t="s">
        <v>369</v>
      </c>
      <c r="K1991" s="77">
        <f>VLOOKUP(A1991 &amp; " - " &amp; B1991, 'superadmin configuration'!A:C, 2, FALSE)</f>
        <v>500</v>
      </c>
    </row>
    <row r="1992" spans="1:11">
      <c r="A1992" s="77" t="s">
        <v>515</v>
      </c>
      <c r="B1992" s="77" t="s">
        <v>516</v>
      </c>
      <c r="C1992" s="78">
        <v>45481.486111111109</v>
      </c>
      <c r="D1992" s="77">
        <v>4000</v>
      </c>
      <c r="E1992" s="77" t="s">
        <v>560</v>
      </c>
      <c r="F1992" s="77" t="s">
        <v>564</v>
      </c>
      <c r="G1992" s="77" t="s">
        <v>561</v>
      </c>
      <c r="H1992" s="77" t="s">
        <v>4930</v>
      </c>
      <c r="I1992" s="77" t="s">
        <v>4931</v>
      </c>
      <c r="J1992" s="77" t="s">
        <v>369</v>
      </c>
      <c r="K1992" s="77">
        <f>VLOOKUP(A1992 &amp; " - " &amp; B1992, 'superadmin configuration'!A:C, 2, FALSE)</f>
        <v>1000</v>
      </c>
    </row>
    <row r="1993" spans="1:11">
      <c r="A1993" s="77" t="s">
        <v>559</v>
      </c>
      <c r="B1993" s="77" t="s">
        <v>4342</v>
      </c>
      <c r="C1993" s="78">
        <v>45484.470833333333</v>
      </c>
      <c r="D1993" s="77">
        <v>500</v>
      </c>
      <c r="E1993" s="77" t="s">
        <v>560</v>
      </c>
      <c r="F1993" s="77" t="s">
        <v>564</v>
      </c>
      <c r="G1993" s="77" t="s">
        <v>561</v>
      </c>
      <c r="H1993" s="77" t="s">
        <v>4932</v>
      </c>
      <c r="I1993" s="77" t="s">
        <v>4933</v>
      </c>
      <c r="J1993" s="77" t="s">
        <v>4934</v>
      </c>
      <c r="K1993" s="77">
        <f>VLOOKUP(A1993 &amp; " - " &amp; B1993, 'superadmin configuration'!A:C, 2, FALSE)</f>
        <v>500</v>
      </c>
    </row>
    <row r="1994" spans="1:11">
      <c r="A1994" s="77" t="s">
        <v>515</v>
      </c>
      <c r="B1994" s="77" t="s">
        <v>516</v>
      </c>
      <c r="C1994" s="78">
        <v>45484.465277777781</v>
      </c>
      <c r="D1994" s="77">
        <v>500</v>
      </c>
      <c r="E1994" s="77" t="s">
        <v>560</v>
      </c>
      <c r="F1994" s="77" t="s">
        <v>564</v>
      </c>
      <c r="G1994" s="77" t="s">
        <v>561</v>
      </c>
      <c r="H1994" s="77" t="s">
        <v>4935</v>
      </c>
      <c r="I1994" s="77" t="s">
        <v>4936</v>
      </c>
      <c r="J1994" s="77" t="s">
        <v>369</v>
      </c>
      <c r="K1994" s="77">
        <f>VLOOKUP(A1994 &amp; " - " &amp; B1994, 'superadmin configuration'!A:C, 2, FALSE)</f>
        <v>1000</v>
      </c>
    </row>
    <row r="1995" spans="1:11">
      <c r="A1995" s="77" t="s">
        <v>682</v>
      </c>
      <c r="B1995" s="77" t="s">
        <v>683</v>
      </c>
      <c r="C1995" s="78">
        <v>45483.964583333334</v>
      </c>
      <c r="D1995" s="77">
        <v>2000</v>
      </c>
      <c r="E1995" s="77" t="s">
        <v>560</v>
      </c>
      <c r="F1995" s="77" t="s">
        <v>564</v>
      </c>
      <c r="G1995" s="77" t="s">
        <v>561</v>
      </c>
      <c r="H1995" s="77" t="s">
        <v>4937</v>
      </c>
      <c r="I1995" s="77" t="s">
        <v>4938</v>
      </c>
      <c r="J1995" s="77" t="s">
        <v>369</v>
      </c>
      <c r="K1995" s="77">
        <f>VLOOKUP(A1995 &amp; " - " &amp; B1995, 'superadmin configuration'!A:C, 2, FALSE)</f>
        <v>1500</v>
      </c>
    </row>
    <row r="1996" spans="1:11">
      <c r="A1996" s="77" t="s">
        <v>381</v>
      </c>
      <c r="B1996" s="77" t="s">
        <v>382</v>
      </c>
      <c r="C1996" s="78">
        <v>45483.958333333336</v>
      </c>
      <c r="D1996" s="77">
        <v>1000</v>
      </c>
      <c r="E1996" s="77" t="s">
        <v>560</v>
      </c>
      <c r="F1996" s="77" t="s">
        <v>361</v>
      </c>
      <c r="G1996" s="77" t="s">
        <v>561</v>
      </c>
      <c r="H1996" s="77" t="s">
        <v>4939</v>
      </c>
      <c r="I1996" s="77" t="s">
        <v>4940</v>
      </c>
      <c r="J1996" s="77" t="s">
        <v>369</v>
      </c>
      <c r="K1996" s="77">
        <f>VLOOKUP(A1996 &amp; " - " &amp; B1996, 'superadmin configuration'!A:C, 2, FALSE)</f>
        <v>1500</v>
      </c>
    </row>
    <row r="1997" spans="1:11">
      <c r="A1997" s="77" t="s">
        <v>641</v>
      </c>
      <c r="B1997" s="77" t="s">
        <v>642</v>
      </c>
      <c r="C1997" s="78">
        <v>45483.936111111114</v>
      </c>
      <c r="D1997" s="77">
        <v>1000</v>
      </c>
      <c r="E1997" s="77" t="s">
        <v>560</v>
      </c>
      <c r="F1997" s="77" t="s">
        <v>361</v>
      </c>
      <c r="G1997" s="77" t="s">
        <v>561</v>
      </c>
      <c r="H1997" s="77" t="s">
        <v>4941</v>
      </c>
      <c r="I1997" s="77" t="s">
        <v>4942</v>
      </c>
      <c r="J1997" s="77">
        <v>1000</v>
      </c>
      <c r="K1997" s="77">
        <f>VLOOKUP(A1997 &amp; " - " &amp; B1997, 'superadmin configuration'!A:C, 2, FALSE)</f>
        <v>1000</v>
      </c>
    </row>
    <row r="1998" spans="1:11">
      <c r="A1998" s="77" t="s">
        <v>476</v>
      </c>
      <c r="B1998" s="77" t="s">
        <v>476</v>
      </c>
      <c r="C1998" s="78">
        <v>45483.904166666667</v>
      </c>
      <c r="D1998" s="77">
        <v>500</v>
      </c>
      <c r="E1998" s="77" t="s">
        <v>560</v>
      </c>
      <c r="F1998" s="77" t="s">
        <v>564</v>
      </c>
      <c r="G1998" s="77" t="s">
        <v>561</v>
      </c>
      <c r="H1998" s="77" t="s">
        <v>4943</v>
      </c>
      <c r="I1998" s="77" t="s">
        <v>4944</v>
      </c>
      <c r="J1998" s="77" t="s">
        <v>369</v>
      </c>
      <c r="K1998" s="77">
        <f>VLOOKUP(A1998 &amp; " - " &amp; B1998, 'superadmin configuration'!A:C, 2, FALSE)</f>
        <v>500</v>
      </c>
    </row>
    <row r="1999" spans="1:11">
      <c r="A1999" s="77" t="s">
        <v>381</v>
      </c>
      <c r="B1999" s="77" t="s">
        <v>382</v>
      </c>
      <c r="C1999" s="78">
        <v>45483.893750000003</v>
      </c>
      <c r="D1999" s="77">
        <v>4000</v>
      </c>
      <c r="E1999" s="77" t="s">
        <v>560</v>
      </c>
      <c r="F1999" s="77" t="s">
        <v>361</v>
      </c>
      <c r="G1999" s="77" t="s">
        <v>561</v>
      </c>
      <c r="H1999" s="77" t="s">
        <v>4945</v>
      </c>
      <c r="I1999" s="77" t="s">
        <v>4946</v>
      </c>
      <c r="J1999" s="77" t="s">
        <v>369</v>
      </c>
      <c r="K1999" s="77">
        <f>VLOOKUP(A1999 &amp; " - " &amp; B1999, 'superadmin configuration'!A:C, 2, FALSE)</f>
        <v>1500</v>
      </c>
    </row>
    <row r="2000" spans="1:11">
      <c r="A2000" s="77" t="s">
        <v>710</v>
      </c>
      <c r="B2000" s="77" t="s">
        <v>710</v>
      </c>
      <c r="C2000" s="78">
        <v>45483.845833333333</v>
      </c>
      <c r="D2000" s="77">
        <v>2000</v>
      </c>
      <c r="E2000" s="77" t="s">
        <v>560</v>
      </c>
      <c r="F2000" s="77" t="s">
        <v>361</v>
      </c>
      <c r="G2000" s="77" t="s">
        <v>561</v>
      </c>
      <c r="H2000" s="77" t="s">
        <v>4947</v>
      </c>
      <c r="I2000" s="77" t="s">
        <v>4948</v>
      </c>
      <c r="J2000" s="77" t="s">
        <v>369</v>
      </c>
      <c r="K2000" s="77">
        <f>VLOOKUP(A2000 &amp; " - " &amp; B2000, 'superadmin configuration'!A:C, 2, FALSE)</f>
        <v>2000</v>
      </c>
    </row>
    <row r="2001" spans="1:11">
      <c r="A2001" s="77" t="s">
        <v>4117</v>
      </c>
      <c r="B2001" s="77" t="s">
        <v>4117</v>
      </c>
      <c r="C2001" s="78">
        <v>45483.804861111108</v>
      </c>
      <c r="D2001" s="77">
        <v>1000</v>
      </c>
      <c r="E2001" s="77" t="s">
        <v>560</v>
      </c>
      <c r="F2001" s="77" t="s">
        <v>564</v>
      </c>
      <c r="G2001" s="77" t="s">
        <v>561</v>
      </c>
      <c r="H2001" s="77" t="s">
        <v>4949</v>
      </c>
      <c r="I2001" s="77" t="s">
        <v>4950</v>
      </c>
      <c r="J2001" s="77" t="s">
        <v>369</v>
      </c>
      <c r="K2001" s="77">
        <f>VLOOKUP(A2001 &amp; " - " &amp; B2001, 'superadmin configuration'!A:C, 2, FALSE)</f>
        <v>1000</v>
      </c>
    </row>
    <row r="2002" spans="1:11">
      <c r="A2002" s="77" t="s">
        <v>3822</v>
      </c>
      <c r="B2002" s="77" t="s">
        <v>3823</v>
      </c>
      <c r="C2002" s="78">
        <v>45483.78402777778</v>
      </c>
      <c r="D2002" s="77">
        <v>1000</v>
      </c>
      <c r="E2002" s="77" t="s">
        <v>560</v>
      </c>
      <c r="F2002" s="77" t="s">
        <v>361</v>
      </c>
      <c r="G2002" s="77" t="s">
        <v>561</v>
      </c>
      <c r="H2002" s="77" t="s">
        <v>4951</v>
      </c>
      <c r="I2002" s="77" t="s">
        <v>4952</v>
      </c>
      <c r="J2002" s="77" t="s">
        <v>4953</v>
      </c>
      <c r="K2002" s="77">
        <f>VLOOKUP(A2002 &amp; " - " &amp; B2002, 'superadmin configuration'!A:C, 2, FALSE)</f>
        <v>1000</v>
      </c>
    </row>
    <row r="2003" spans="1:11">
      <c r="A2003" s="77" t="s">
        <v>1335</v>
      </c>
      <c r="B2003" s="77" t="s">
        <v>115</v>
      </c>
      <c r="C2003" s="78">
        <v>45483.727083333331</v>
      </c>
      <c r="D2003" s="77">
        <v>500</v>
      </c>
      <c r="E2003" s="77" t="s">
        <v>560</v>
      </c>
      <c r="F2003" s="77" t="s">
        <v>564</v>
      </c>
      <c r="G2003" s="77" t="s">
        <v>561</v>
      </c>
      <c r="H2003" s="77" t="s">
        <v>4954</v>
      </c>
      <c r="I2003" s="77" t="s">
        <v>4955</v>
      </c>
      <c r="J2003" s="77" t="s">
        <v>369</v>
      </c>
      <c r="K2003" s="77">
        <f>VLOOKUP(A2003 &amp; " - " &amp; B2003, 'superadmin configuration'!A:C, 2, FALSE)</f>
        <v>500</v>
      </c>
    </row>
    <row r="2004" spans="1:11">
      <c r="A2004" s="77" t="s">
        <v>4088</v>
      </c>
      <c r="B2004" s="77" t="s">
        <v>4088</v>
      </c>
      <c r="C2004" s="78">
        <v>45483.590277777781</v>
      </c>
      <c r="D2004" s="77">
        <v>1000</v>
      </c>
      <c r="E2004" s="77" t="s">
        <v>560</v>
      </c>
      <c r="F2004" s="77" t="s">
        <v>361</v>
      </c>
      <c r="G2004" s="77" t="s">
        <v>561</v>
      </c>
      <c r="H2004" s="77" t="s">
        <v>4956</v>
      </c>
      <c r="I2004" s="77" t="s">
        <v>4957</v>
      </c>
      <c r="J2004" s="77" t="s">
        <v>369</v>
      </c>
      <c r="K2004" s="77">
        <f>VLOOKUP(A2004 &amp; " - " &amp; B2004, 'superadmin configuration'!A:C, 2, FALSE)</f>
        <v>500</v>
      </c>
    </row>
    <row r="2005" spans="1:11">
      <c r="A2005" s="77" t="s">
        <v>4088</v>
      </c>
      <c r="B2005" s="77" t="s">
        <v>4088</v>
      </c>
      <c r="C2005" s="78">
        <v>45483.557638888888</v>
      </c>
      <c r="D2005" s="77">
        <v>300</v>
      </c>
      <c r="E2005" s="77" t="s">
        <v>560</v>
      </c>
      <c r="F2005" s="77" t="s">
        <v>361</v>
      </c>
      <c r="G2005" s="77" t="s">
        <v>561</v>
      </c>
      <c r="H2005" s="77" t="s">
        <v>4958</v>
      </c>
      <c r="I2005" s="77" t="s">
        <v>4959</v>
      </c>
      <c r="J2005" s="77" t="s">
        <v>369</v>
      </c>
      <c r="K2005" s="77">
        <f>VLOOKUP(A2005 &amp; " - " &amp; B2005, 'superadmin configuration'!A:C, 2, FALSE)</f>
        <v>500</v>
      </c>
    </row>
    <row r="2006" spans="1:11">
      <c r="A2006" s="77" t="s">
        <v>567</v>
      </c>
      <c r="B2006" s="77" t="s">
        <v>568</v>
      </c>
      <c r="C2006" s="78">
        <v>45483.538194444445</v>
      </c>
      <c r="D2006" s="77">
        <v>1000</v>
      </c>
      <c r="E2006" s="77" t="s">
        <v>560</v>
      </c>
      <c r="F2006" s="77" t="s">
        <v>564</v>
      </c>
      <c r="G2006" s="77" t="s">
        <v>561</v>
      </c>
      <c r="H2006" s="77" t="s">
        <v>4960</v>
      </c>
      <c r="I2006" s="77" t="s">
        <v>4961</v>
      </c>
      <c r="J2006" s="77" t="s">
        <v>369</v>
      </c>
      <c r="K2006" s="77">
        <f>VLOOKUP(A2006 &amp; " - " &amp; B2006, 'superadmin configuration'!A:C, 2, FALSE)</f>
        <v>500</v>
      </c>
    </row>
    <row r="2007" spans="1:11">
      <c r="A2007" s="77" t="s">
        <v>559</v>
      </c>
      <c r="B2007" s="77" t="s">
        <v>4342</v>
      </c>
      <c r="C2007" s="78">
        <v>45483.507638888892</v>
      </c>
      <c r="D2007" s="77">
        <v>100</v>
      </c>
      <c r="E2007" s="77" t="s">
        <v>560</v>
      </c>
      <c r="F2007" s="77" t="s">
        <v>564</v>
      </c>
      <c r="G2007" s="77" t="s">
        <v>561</v>
      </c>
      <c r="H2007" s="77" t="s">
        <v>4962</v>
      </c>
      <c r="I2007" s="77" t="s">
        <v>4963</v>
      </c>
      <c r="J2007" s="77" t="s">
        <v>617</v>
      </c>
      <c r="K2007" s="77">
        <f>VLOOKUP(A2007 &amp; " - " &amp; B2007, 'superadmin configuration'!A:C, 2, FALSE)</f>
        <v>500</v>
      </c>
    </row>
    <row r="2008" spans="1:11">
      <c r="A2008" s="77" t="s">
        <v>1728</v>
      </c>
      <c r="B2008" s="77" t="s">
        <v>1728</v>
      </c>
      <c r="C2008" s="78">
        <v>45485.029861111114</v>
      </c>
      <c r="D2008" s="77">
        <v>1500</v>
      </c>
      <c r="E2008" s="77" t="s">
        <v>560</v>
      </c>
      <c r="F2008" s="77" t="s">
        <v>564</v>
      </c>
      <c r="G2008" s="77" t="s">
        <v>561</v>
      </c>
      <c r="H2008" s="77" t="s">
        <v>4964</v>
      </c>
      <c r="I2008" s="77" t="s">
        <v>4965</v>
      </c>
      <c r="J2008" s="77" t="s">
        <v>369</v>
      </c>
      <c r="K2008" s="77">
        <f>VLOOKUP(A2008 &amp; " - " &amp; B2008, 'superadmin configuration'!A:C, 2, FALSE)</f>
        <v>500</v>
      </c>
    </row>
    <row r="2009" spans="1:11">
      <c r="A2009" s="77" t="s">
        <v>381</v>
      </c>
      <c r="B2009" s="77" t="s">
        <v>382</v>
      </c>
      <c r="C2009" s="78">
        <v>45484.974305555559</v>
      </c>
      <c r="D2009" s="77">
        <v>1500</v>
      </c>
      <c r="E2009" s="77" t="s">
        <v>560</v>
      </c>
      <c r="F2009" s="77" t="s">
        <v>564</v>
      </c>
      <c r="G2009" s="77" t="s">
        <v>561</v>
      </c>
      <c r="H2009" s="77" t="s">
        <v>4966</v>
      </c>
      <c r="I2009" s="77" t="s">
        <v>4967</v>
      </c>
      <c r="J2009" s="77" t="s">
        <v>369</v>
      </c>
      <c r="K2009" s="77">
        <f>VLOOKUP(A2009 &amp; " - " &amp; B2009, 'superadmin configuration'!A:C, 2, FALSE)</f>
        <v>1500</v>
      </c>
    </row>
    <row r="2010" spans="1:11">
      <c r="A2010" s="77" t="s">
        <v>4088</v>
      </c>
      <c r="B2010" s="77" t="s">
        <v>4088</v>
      </c>
      <c r="C2010" s="78">
        <v>45484.940972222219</v>
      </c>
      <c r="D2010" s="77">
        <v>300</v>
      </c>
      <c r="E2010" s="77" t="s">
        <v>560</v>
      </c>
      <c r="F2010" s="77" t="s">
        <v>361</v>
      </c>
      <c r="G2010" s="77" t="s">
        <v>561</v>
      </c>
      <c r="H2010" s="77" t="s">
        <v>4968</v>
      </c>
      <c r="I2010" s="77" t="s">
        <v>4969</v>
      </c>
      <c r="J2010" s="77" t="s">
        <v>369</v>
      </c>
      <c r="K2010" s="77">
        <f>VLOOKUP(A2010 &amp; " - " &amp; B2010, 'superadmin configuration'!A:C, 2, FALSE)</f>
        <v>500</v>
      </c>
    </row>
    <row r="2011" spans="1:11">
      <c r="A2011" s="77" t="s">
        <v>559</v>
      </c>
      <c r="B2011" s="77" t="s">
        <v>4342</v>
      </c>
      <c r="C2011" s="78">
        <v>45484.918749999997</v>
      </c>
      <c r="D2011" s="77">
        <v>500</v>
      </c>
      <c r="E2011" s="77" t="s">
        <v>560</v>
      </c>
      <c r="F2011" s="77" t="s">
        <v>564</v>
      </c>
      <c r="G2011" s="77" t="s">
        <v>561</v>
      </c>
      <c r="H2011" s="77" t="s">
        <v>4970</v>
      </c>
      <c r="I2011" s="77" t="s">
        <v>4971</v>
      </c>
      <c r="J2011" s="77" t="s">
        <v>369</v>
      </c>
      <c r="K2011" s="77">
        <f>VLOOKUP(A2011 &amp; " - " &amp; B2011, 'superadmin configuration'!A:C, 2, FALSE)</f>
        <v>500</v>
      </c>
    </row>
    <row r="2012" spans="1:11">
      <c r="A2012" s="77" t="s">
        <v>596</v>
      </c>
      <c r="B2012" s="77" t="s">
        <v>128</v>
      </c>
      <c r="C2012" s="78">
        <v>45484.915277777778</v>
      </c>
      <c r="D2012" s="77">
        <v>5000</v>
      </c>
      <c r="E2012" s="77" t="s">
        <v>560</v>
      </c>
      <c r="F2012" s="77" t="s">
        <v>564</v>
      </c>
      <c r="G2012" s="77" t="s">
        <v>561</v>
      </c>
      <c r="H2012" s="77" t="s">
        <v>4972</v>
      </c>
      <c r="I2012" s="77" t="s">
        <v>4973</v>
      </c>
      <c r="J2012" s="77" t="s">
        <v>369</v>
      </c>
      <c r="K2012" s="77">
        <f>VLOOKUP(A2012 &amp; " - " &amp; B2012, 'superadmin configuration'!A:C, 2, FALSE)</f>
        <v>2000</v>
      </c>
    </row>
    <row r="2013" spans="1:11">
      <c r="A2013" s="77" t="s">
        <v>476</v>
      </c>
      <c r="B2013" s="77" t="s">
        <v>476</v>
      </c>
      <c r="C2013" s="78">
        <v>45484.911805555559</v>
      </c>
      <c r="D2013" s="77">
        <v>2000</v>
      </c>
      <c r="E2013" s="77" t="s">
        <v>560</v>
      </c>
      <c r="F2013" s="77" t="s">
        <v>361</v>
      </c>
      <c r="G2013" s="77" t="s">
        <v>561</v>
      </c>
      <c r="H2013" s="77" t="s">
        <v>4974</v>
      </c>
      <c r="I2013" s="77" t="s">
        <v>4975</v>
      </c>
      <c r="J2013" s="77" t="s">
        <v>4976</v>
      </c>
      <c r="K2013" s="77">
        <f>VLOOKUP(A2013 &amp; " - " &amp; B2013, 'superadmin configuration'!A:C, 2, FALSE)</f>
        <v>500</v>
      </c>
    </row>
    <row r="2014" spans="1:11">
      <c r="A2014" s="77" t="s">
        <v>4046</v>
      </c>
      <c r="B2014" s="77" t="s">
        <v>4046</v>
      </c>
      <c r="C2014" s="78">
        <v>45484.904166666667</v>
      </c>
      <c r="D2014" s="77">
        <v>500</v>
      </c>
      <c r="E2014" s="77" t="s">
        <v>560</v>
      </c>
      <c r="F2014" s="77" t="s">
        <v>564</v>
      </c>
      <c r="G2014" s="77" t="s">
        <v>561</v>
      </c>
      <c r="H2014" s="77" t="s">
        <v>4977</v>
      </c>
      <c r="I2014" s="77" t="s">
        <v>4978</v>
      </c>
      <c r="J2014" s="77" t="s">
        <v>369</v>
      </c>
      <c r="K2014" s="77">
        <f>VLOOKUP(A2014 &amp; " - " &amp; B2014, 'superadmin configuration'!A:C, 2, FALSE)</f>
        <v>500</v>
      </c>
    </row>
    <row r="2015" spans="1:11">
      <c r="A2015" s="77" t="s">
        <v>801</v>
      </c>
      <c r="B2015" s="77" t="s">
        <v>801</v>
      </c>
      <c r="C2015" s="78">
        <v>45484.877083333333</v>
      </c>
      <c r="D2015" s="77">
        <v>1000</v>
      </c>
      <c r="E2015" s="77" t="s">
        <v>560</v>
      </c>
      <c r="F2015" s="77" t="s">
        <v>564</v>
      </c>
      <c r="G2015" s="77" t="s">
        <v>561</v>
      </c>
      <c r="H2015" s="77" t="s">
        <v>4979</v>
      </c>
      <c r="I2015" s="77" t="s">
        <v>4980</v>
      </c>
      <c r="J2015" s="77" t="s">
        <v>369</v>
      </c>
      <c r="K2015" s="77">
        <f>VLOOKUP(A2015 &amp; " - " &amp; B2015, 'superadmin configuration'!A:C, 2, FALSE)</f>
        <v>750</v>
      </c>
    </row>
    <row r="2016" spans="1:11">
      <c r="A2016" s="77" t="s">
        <v>596</v>
      </c>
      <c r="B2016" s="77" t="s">
        <v>128</v>
      </c>
      <c r="C2016" s="78">
        <v>45484.852777777778</v>
      </c>
      <c r="D2016" s="77">
        <v>2500</v>
      </c>
      <c r="E2016" s="77" t="s">
        <v>560</v>
      </c>
      <c r="F2016" s="77" t="s">
        <v>564</v>
      </c>
      <c r="G2016" s="77" t="s">
        <v>561</v>
      </c>
      <c r="H2016" s="77" t="s">
        <v>4981</v>
      </c>
      <c r="I2016" s="77" t="s">
        <v>4982</v>
      </c>
      <c r="J2016" s="77" t="s">
        <v>369</v>
      </c>
      <c r="K2016" s="77">
        <f>VLOOKUP(A2016 &amp; " - " &amp; B2016, 'superadmin configuration'!A:C, 2, FALSE)</f>
        <v>2000</v>
      </c>
    </row>
    <row r="2017" spans="1:11">
      <c r="A2017" s="77" t="s">
        <v>596</v>
      </c>
      <c r="B2017" s="77" t="s">
        <v>128</v>
      </c>
      <c r="C2017" s="78">
        <v>45484.830555555556</v>
      </c>
      <c r="D2017" s="77">
        <v>1000</v>
      </c>
      <c r="E2017" s="77" t="s">
        <v>560</v>
      </c>
      <c r="F2017" s="77" t="s">
        <v>564</v>
      </c>
      <c r="G2017" s="77" t="s">
        <v>561</v>
      </c>
      <c r="H2017" s="77" t="s">
        <v>4983</v>
      </c>
      <c r="I2017" s="77" t="s">
        <v>4984</v>
      </c>
      <c r="J2017" s="77" t="s">
        <v>1675</v>
      </c>
      <c r="K2017" s="77">
        <f>VLOOKUP(A2017 &amp; " - " &amp; B2017, 'superadmin configuration'!A:C, 2, FALSE)</f>
        <v>2000</v>
      </c>
    </row>
    <row r="2018" spans="1:11">
      <c r="A2018" s="77" t="s">
        <v>476</v>
      </c>
      <c r="B2018" s="77" t="s">
        <v>476</v>
      </c>
      <c r="C2018" s="78">
        <v>45484.767361111109</v>
      </c>
      <c r="D2018" s="77">
        <v>500</v>
      </c>
      <c r="E2018" s="77" t="s">
        <v>560</v>
      </c>
      <c r="F2018" s="77" t="s">
        <v>361</v>
      </c>
      <c r="G2018" s="77" t="s">
        <v>561</v>
      </c>
      <c r="H2018" s="77" t="s">
        <v>4985</v>
      </c>
      <c r="I2018" s="77" t="s">
        <v>4986</v>
      </c>
      <c r="J2018" s="77" t="s">
        <v>369</v>
      </c>
      <c r="K2018" s="77">
        <f>VLOOKUP(A2018 &amp; " - " &amp; B2018, 'superadmin configuration'!A:C, 2, FALSE)</f>
        <v>500</v>
      </c>
    </row>
    <row r="2019" spans="1:11">
      <c r="A2019" s="77" t="s">
        <v>559</v>
      </c>
      <c r="B2019" s="77" t="s">
        <v>331</v>
      </c>
      <c r="C2019" s="78">
        <v>45484.719444444447</v>
      </c>
      <c r="D2019" s="77">
        <v>100</v>
      </c>
      <c r="E2019" s="77" t="s">
        <v>560</v>
      </c>
      <c r="F2019" s="77" t="s">
        <v>564</v>
      </c>
      <c r="G2019" s="77" t="s">
        <v>1014</v>
      </c>
      <c r="H2019" s="77" t="s">
        <v>4987</v>
      </c>
      <c r="I2019" s="77" t="s">
        <v>4988</v>
      </c>
      <c r="J2019" s="77" t="s">
        <v>369</v>
      </c>
      <c r="K2019" s="77">
        <f>VLOOKUP(A2019 &amp; " - " &amp; B2019, 'superadmin configuration'!A:C, 2, FALSE)</f>
        <v>300</v>
      </c>
    </row>
    <row r="2020" spans="1:11">
      <c r="A2020" s="77" t="s">
        <v>559</v>
      </c>
      <c r="B2020" s="77" t="s">
        <v>331</v>
      </c>
      <c r="C2020" s="78">
        <v>45484.717361111114</v>
      </c>
      <c r="D2020" s="77">
        <v>100</v>
      </c>
      <c r="E2020" s="77" t="s">
        <v>560</v>
      </c>
      <c r="F2020" s="77" t="s">
        <v>564</v>
      </c>
      <c r="G2020" s="77" t="s">
        <v>1014</v>
      </c>
      <c r="H2020" s="77" t="s">
        <v>4989</v>
      </c>
      <c r="I2020" s="77" t="s">
        <v>4990</v>
      </c>
      <c r="J2020" s="77" t="s">
        <v>369</v>
      </c>
      <c r="K2020" s="77">
        <f>VLOOKUP(A2020 &amp; " - " &amp; B2020, 'superadmin configuration'!A:C, 2, FALSE)</f>
        <v>300</v>
      </c>
    </row>
    <row r="2021" spans="1:11">
      <c r="A2021" s="77" t="s">
        <v>559</v>
      </c>
      <c r="B2021" s="77" t="s">
        <v>331</v>
      </c>
      <c r="C2021" s="78">
        <v>45484.716666666667</v>
      </c>
      <c r="D2021" s="77">
        <v>100</v>
      </c>
      <c r="E2021" s="77" t="s">
        <v>560</v>
      </c>
      <c r="F2021" s="77" t="s">
        <v>564</v>
      </c>
      <c r="G2021" s="77" t="s">
        <v>1014</v>
      </c>
      <c r="H2021" s="77" t="s">
        <v>4991</v>
      </c>
      <c r="I2021" s="77" t="s">
        <v>4992</v>
      </c>
      <c r="J2021" s="77" t="s">
        <v>369</v>
      </c>
      <c r="K2021" s="77">
        <f>VLOOKUP(A2021 &amp; " - " &amp; B2021, 'superadmin configuration'!A:C, 2, FALSE)</f>
        <v>300</v>
      </c>
    </row>
    <row r="2022" spans="1:11">
      <c r="A2022" s="77" t="s">
        <v>559</v>
      </c>
      <c r="B2022" s="77" t="s">
        <v>284</v>
      </c>
      <c r="C2022" s="78">
        <v>45484.663194444445</v>
      </c>
      <c r="D2022" s="77">
        <v>1000</v>
      </c>
      <c r="E2022" s="77" t="s">
        <v>560</v>
      </c>
      <c r="F2022" s="77" t="s">
        <v>564</v>
      </c>
      <c r="G2022" s="77" t="s">
        <v>561</v>
      </c>
      <c r="H2022" s="77" t="s">
        <v>4993</v>
      </c>
      <c r="I2022" s="77" t="s">
        <v>4994</v>
      </c>
      <c r="J2022" s="77" t="s">
        <v>369</v>
      </c>
      <c r="K2022" s="77">
        <f>VLOOKUP(A2022 &amp; " - " &amp; B2022, 'superadmin configuration'!A:C, 2, FALSE)</f>
        <v>750</v>
      </c>
    </row>
    <row r="2023" spans="1:11">
      <c r="A2023" s="77" t="s">
        <v>3908</v>
      </c>
      <c r="B2023" s="77" t="s">
        <v>4091</v>
      </c>
      <c r="C2023" s="78">
        <v>45484.577777777777</v>
      </c>
      <c r="D2023" s="77">
        <v>1000</v>
      </c>
      <c r="E2023" s="77" t="s">
        <v>560</v>
      </c>
      <c r="F2023" s="77" t="s">
        <v>564</v>
      </c>
      <c r="G2023" s="77" t="s">
        <v>561</v>
      </c>
      <c r="H2023" s="77" t="s">
        <v>4995</v>
      </c>
      <c r="I2023" s="77" t="s">
        <v>4996</v>
      </c>
      <c r="J2023" s="77"/>
      <c r="K2023" s="77">
        <f>VLOOKUP(A2023 &amp; " - " &amp; B2023, 'superadmin configuration'!A:C, 2, FALSE)</f>
        <v>500</v>
      </c>
    </row>
    <row r="2024" spans="1:11">
      <c r="A2024" s="77" t="s">
        <v>4572</v>
      </c>
      <c r="B2024" s="77" t="s">
        <v>4573</v>
      </c>
      <c r="C2024" s="78">
        <v>45495.461805555555</v>
      </c>
      <c r="D2024" s="77">
        <v>500</v>
      </c>
      <c r="E2024" s="77" t="s">
        <v>560</v>
      </c>
      <c r="F2024" s="77" t="s">
        <v>369</v>
      </c>
      <c r="G2024" s="77"/>
      <c r="H2024" s="77" t="s">
        <v>4997</v>
      </c>
      <c r="I2024" s="77" t="s">
        <v>369</v>
      </c>
      <c r="J2024" s="77" t="s">
        <v>369</v>
      </c>
      <c r="K2024" s="77">
        <f>VLOOKUP(A2024 &amp; " - " &amp; B2024, 'superadmin configuration'!A:C, 2, FALSE)</f>
        <v>400</v>
      </c>
    </row>
    <row r="2025" spans="1:11">
      <c r="A2025" s="77" t="s">
        <v>379</v>
      </c>
      <c r="B2025" s="77" t="s">
        <v>379</v>
      </c>
      <c r="C2025" s="78">
        <v>45494.961805555555</v>
      </c>
      <c r="D2025" s="77">
        <v>500</v>
      </c>
      <c r="E2025" s="77" t="s">
        <v>560</v>
      </c>
      <c r="F2025" s="77" t="s">
        <v>369</v>
      </c>
      <c r="G2025" s="77"/>
      <c r="H2025" s="77" t="s">
        <v>4998</v>
      </c>
      <c r="I2025" s="77" t="s">
        <v>4999</v>
      </c>
      <c r="J2025" s="77" t="s">
        <v>369</v>
      </c>
      <c r="K2025" s="77">
        <f>VLOOKUP(A2025 &amp; " - " &amp; B2025, 'superadmin configuration'!A:C, 2, FALSE)</f>
        <v>1000</v>
      </c>
    </row>
    <row r="2026" spans="1:11">
      <c r="A2026" s="77" t="s">
        <v>4088</v>
      </c>
      <c r="B2026" s="77" t="s">
        <v>4088</v>
      </c>
      <c r="C2026" s="78">
        <v>45494.915972222225</v>
      </c>
      <c r="D2026" s="77">
        <v>1000</v>
      </c>
      <c r="E2026" s="77" t="s">
        <v>560</v>
      </c>
      <c r="F2026" s="77" t="s">
        <v>369</v>
      </c>
      <c r="G2026" s="77"/>
      <c r="H2026" s="77" t="s">
        <v>5000</v>
      </c>
      <c r="I2026" s="77" t="s">
        <v>369</v>
      </c>
      <c r="J2026" s="77" t="s">
        <v>369</v>
      </c>
      <c r="K2026" s="77">
        <f>VLOOKUP(A2026 &amp; " - " &amp; B2026, 'superadmin configuration'!A:C, 2, FALSE)</f>
        <v>500</v>
      </c>
    </row>
    <row r="2027" spans="1:11">
      <c r="A2027" s="77" t="s">
        <v>4088</v>
      </c>
      <c r="B2027" s="77" t="s">
        <v>4088</v>
      </c>
      <c r="C2027" s="78">
        <v>45494.907638888886</v>
      </c>
      <c r="D2027" s="77">
        <v>1000</v>
      </c>
      <c r="E2027" s="77" t="s">
        <v>560</v>
      </c>
      <c r="F2027" s="77" t="s">
        <v>369</v>
      </c>
      <c r="G2027" s="77"/>
      <c r="H2027" s="77" t="s">
        <v>5001</v>
      </c>
      <c r="I2027" s="77" t="s">
        <v>5002</v>
      </c>
      <c r="J2027" s="77" t="s">
        <v>369</v>
      </c>
      <c r="K2027" s="77">
        <f>VLOOKUP(A2027 &amp; " - " &amp; B2027, 'superadmin configuration'!A:C, 2, FALSE)</f>
        <v>500</v>
      </c>
    </row>
    <row r="2028" spans="1:11">
      <c r="A2028" s="77" t="s">
        <v>601</v>
      </c>
      <c r="B2028" s="77" t="s">
        <v>602</v>
      </c>
      <c r="C2028" s="78">
        <v>45494.868055555555</v>
      </c>
      <c r="D2028" s="77">
        <v>500</v>
      </c>
      <c r="E2028" s="77" t="s">
        <v>560</v>
      </c>
      <c r="F2028" s="77" t="s">
        <v>369</v>
      </c>
      <c r="G2028" s="77"/>
      <c r="H2028" s="77" t="s">
        <v>5003</v>
      </c>
      <c r="I2028" s="77" t="s">
        <v>5004</v>
      </c>
      <c r="J2028" s="77" t="s">
        <v>369</v>
      </c>
      <c r="K2028" s="77">
        <f>VLOOKUP(A2028 &amp; " - " &amp; B2028, 'superadmin configuration'!A:C, 2, FALSE)</f>
        <v>500</v>
      </c>
    </row>
    <row r="2029" spans="1:11">
      <c r="A2029" s="77" t="s">
        <v>381</v>
      </c>
      <c r="B2029" s="77" t="s">
        <v>382</v>
      </c>
      <c r="C2029" s="78">
        <v>45494.827777777777</v>
      </c>
      <c r="D2029" s="77">
        <v>2000</v>
      </c>
      <c r="E2029" s="77" t="s">
        <v>560</v>
      </c>
      <c r="F2029" s="77" t="s">
        <v>369</v>
      </c>
      <c r="G2029" s="77"/>
      <c r="H2029" s="77" t="s">
        <v>5005</v>
      </c>
      <c r="I2029" s="77" t="s">
        <v>5006</v>
      </c>
      <c r="J2029" s="77" t="s">
        <v>369</v>
      </c>
      <c r="K2029" s="77">
        <f>VLOOKUP(A2029 &amp; " - " &amp; B2029, 'superadmin configuration'!A:C, 2, FALSE)</f>
        <v>1500</v>
      </c>
    </row>
    <row r="2030" spans="1:11">
      <c r="A2030" s="77" t="s">
        <v>5007</v>
      </c>
      <c r="B2030" s="77" t="s">
        <v>5008</v>
      </c>
      <c r="C2030" s="78">
        <v>45494.818749999999</v>
      </c>
      <c r="D2030" s="77">
        <v>2000</v>
      </c>
      <c r="E2030" s="77" t="s">
        <v>560</v>
      </c>
      <c r="F2030" s="77" t="s">
        <v>369</v>
      </c>
      <c r="G2030" s="77"/>
      <c r="H2030" s="77" t="s">
        <v>5009</v>
      </c>
      <c r="I2030" s="77" t="s">
        <v>5010</v>
      </c>
      <c r="J2030" s="77" t="s">
        <v>369</v>
      </c>
      <c r="K2030" s="77">
        <f>VLOOKUP(A2030 &amp; " - " &amp; B2030, 'superadmin configuration'!A:C, 2, FALSE)</f>
        <v>1500</v>
      </c>
    </row>
    <row r="2031" spans="1:11">
      <c r="A2031" s="77" t="s">
        <v>386</v>
      </c>
      <c r="B2031" s="77" t="s">
        <v>387</v>
      </c>
      <c r="C2031" s="78">
        <v>45494.814583333333</v>
      </c>
      <c r="D2031" s="77">
        <v>2000</v>
      </c>
      <c r="E2031" s="77" t="s">
        <v>560</v>
      </c>
      <c r="F2031" s="77" t="s">
        <v>369</v>
      </c>
      <c r="G2031" s="77"/>
      <c r="H2031" s="77" t="s">
        <v>5011</v>
      </c>
      <c r="I2031" s="77" t="s">
        <v>5012</v>
      </c>
      <c r="J2031" s="77" t="s">
        <v>369</v>
      </c>
      <c r="K2031" s="77">
        <f>VLOOKUP(A2031 &amp; " - " &amp; B2031, 'superadmin configuration'!A:C, 2, FALSE)</f>
        <v>1000</v>
      </c>
    </row>
    <row r="2032" spans="1:11">
      <c r="A2032" s="77" t="s">
        <v>5013</v>
      </c>
      <c r="B2032" s="77" t="s">
        <v>5014</v>
      </c>
      <c r="C2032" s="78">
        <v>45494.805555555555</v>
      </c>
      <c r="D2032" s="77">
        <v>400</v>
      </c>
      <c r="E2032" s="77" t="s">
        <v>560</v>
      </c>
      <c r="F2032" s="77" t="s">
        <v>369</v>
      </c>
      <c r="G2032" s="77"/>
      <c r="H2032" s="77" t="s">
        <v>5015</v>
      </c>
      <c r="I2032" s="77" t="s">
        <v>369</v>
      </c>
      <c r="J2032" s="77" t="s">
        <v>369</v>
      </c>
      <c r="K2032" s="77">
        <f>VLOOKUP(A2032 &amp; " - " &amp; B2032, 'superadmin configuration'!A:C, 2, FALSE)</f>
        <v>500</v>
      </c>
    </row>
    <row r="2033" spans="1:11">
      <c r="A2033" s="77" t="s">
        <v>3908</v>
      </c>
      <c r="B2033" s="77" t="s">
        <v>4091</v>
      </c>
      <c r="C2033" s="78">
        <v>45494.782638888886</v>
      </c>
      <c r="D2033" s="77">
        <v>300</v>
      </c>
      <c r="E2033" s="77" t="s">
        <v>560</v>
      </c>
      <c r="F2033" s="77" t="s">
        <v>369</v>
      </c>
      <c r="G2033" s="77"/>
      <c r="H2033" s="77" t="s">
        <v>5016</v>
      </c>
      <c r="I2033" s="77" t="s">
        <v>369</v>
      </c>
      <c r="J2033" s="77" t="s">
        <v>369</v>
      </c>
      <c r="K2033" s="77">
        <f>VLOOKUP(A2033 &amp; " - " &amp; B2033, 'superadmin configuration'!A:C, 2, FALSE)</f>
        <v>500</v>
      </c>
    </row>
    <row r="2034" spans="1:11">
      <c r="A2034" s="77" t="s">
        <v>567</v>
      </c>
      <c r="B2034" s="77" t="s">
        <v>568</v>
      </c>
      <c r="C2034" s="78">
        <v>45494.777777777781</v>
      </c>
      <c r="D2034" s="77">
        <v>1000</v>
      </c>
      <c r="E2034" s="77" t="s">
        <v>560</v>
      </c>
      <c r="F2034" s="77" t="s">
        <v>369</v>
      </c>
      <c r="G2034" s="77"/>
      <c r="H2034" s="77" t="s">
        <v>5017</v>
      </c>
      <c r="I2034" s="77" t="s">
        <v>5018</v>
      </c>
      <c r="J2034" s="77" t="s">
        <v>369</v>
      </c>
      <c r="K2034" s="77">
        <f>VLOOKUP(A2034 &amp; " - " &amp; B2034, 'superadmin configuration'!A:C, 2, FALSE)</f>
        <v>500</v>
      </c>
    </row>
    <row r="2035" spans="1:11">
      <c r="A2035" s="77" t="s">
        <v>476</v>
      </c>
      <c r="B2035" s="77" t="s">
        <v>476</v>
      </c>
      <c r="C2035" s="78">
        <v>45494.758333333331</v>
      </c>
      <c r="D2035" s="77">
        <v>500</v>
      </c>
      <c r="E2035" s="77" t="s">
        <v>560</v>
      </c>
      <c r="F2035" s="77" t="s">
        <v>369</v>
      </c>
      <c r="G2035" s="77"/>
      <c r="H2035" s="77" t="s">
        <v>5019</v>
      </c>
      <c r="I2035" s="77" t="s">
        <v>5020</v>
      </c>
      <c r="J2035" s="77" t="s">
        <v>369</v>
      </c>
      <c r="K2035" s="77">
        <f>VLOOKUP(A2035 &amp; " - " &amp; B2035, 'superadmin configuration'!A:C, 2, FALSE)</f>
        <v>500</v>
      </c>
    </row>
    <row r="2036" spans="1:11">
      <c r="A2036" s="77" t="s">
        <v>4088</v>
      </c>
      <c r="B2036" s="77" t="s">
        <v>4088</v>
      </c>
      <c r="C2036" s="78">
        <v>45494.750694444447</v>
      </c>
      <c r="D2036" s="77">
        <v>300</v>
      </c>
      <c r="E2036" s="77" t="s">
        <v>560</v>
      </c>
      <c r="F2036" s="77" t="s">
        <v>369</v>
      </c>
      <c r="G2036" s="77"/>
      <c r="H2036" s="77" t="s">
        <v>5021</v>
      </c>
      <c r="I2036" s="77" t="s">
        <v>5022</v>
      </c>
      <c r="J2036" s="77" t="s">
        <v>369</v>
      </c>
      <c r="K2036" s="77">
        <f>VLOOKUP(A2036 &amp; " - " &amp; B2036, 'superadmin configuration'!A:C, 2, FALSE)</f>
        <v>500</v>
      </c>
    </row>
    <row r="2037" spans="1:11">
      <c r="A2037" s="77" t="s">
        <v>515</v>
      </c>
      <c r="B2037" s="77" t="s">
        <v>516</v>
      </c>
      <c r="C2037" s="78">
        <v>45494.656944444447</v>
      </c>
      <c r="D2037" s="77">
        <v>2000</v>
      </c>
      <c r="E2037" s="77" t="s">
        <v>560</v>
      </c>
      <c r="F2037" s="77" t="s">
        <v>369</v>
      </c>
      <c r="G2037" s="77"/>
      <c r="H2037" s="77" t="s">
        <v>5023</v>
      </c>
      <c r="I2037" s="77" t="s">
        <v>5024</v>
      </c>
      <c r="J2037" s="77" t="s">
        <v>369</v>
      </c>
      <c r="K2037" s="77">
        <f>VLOOKUP(A2037 &amp; " - " &amp; B2037, 'superadmin configuration'!A:C, 2, FALSE)</f>
        <v>1000</v>
      </c>
    </row>
    <row r="2038" spans="1:11">
      <c r="A2038" s="77" t="s">
        <v>581</v>
      </c>
      <c r="B2038" s="77" t="s">
        <v>582</v>
      </c>
      <c r="C2038" s="78">
        <v>45494.62777777778</v>
      </c>
      <c r="D2038" s="77">
        <v>500</v>
      </c>
      <c r="E2038" s="77" t="s">
        <v>560</v>
      </c>
      <c r="F2038" s="77" t="s">
        <v>369</v>
      </c>
      <c r="G2038" s="77"/>
      <c r="H2038" s="77" t="s">
        <v>5025</v>
      </c>
      <c r="I2038" s="77" t="s">
        <v>5026</v>
      </c>
      <c r="J2038" s="77" t="s">
        <v>369</v>
      </c>
      <c r="K2038" s="77">
        <f>VLOOKUP(A2038 &amp; " - " &amp; B2038, 'superadmin configuration'!A:C, 2, FALSE)</f>
        <v>850</v>
      </c>
    </row>
    <row r="2039" spans="1:11">
      <c r="A2039" s="77" t="s">
        <v>515</v>
      </c>
      <c r="B2039" s="77" t="s">
        <v>516</v>
      </c>
      <c r="C2039" s="78">
        <v>45494.624305555553</v>
      </c>
      <c r="D2039" s="77">
        <v>2000</v>
      </c>
      <c r="E2039" s="77" t="s">
        <v>560</v>
      </c>
      <c r="F2039" s="77" t="s">
        <v>369</v>
      </c>
      <c r="G2039" s="77"/>
      <c r="H2039" s="77" t="s">
        <v>5027</v>
      </c>
      <c r="I2039" s="77" t="s">
        <v>5028</v>
      </c>
      <c r="J2039" s="77" t="s">
        <v>369</v>
      </c>
      <c r="K2039" s="77">
        <f>VLOOKUP(A2039 &amp; " - " &amp; B2039, 'superadmin configuration'!A:C, 2, FALSE)</f>
        <v>1000</v>
      </c>
    </row>
    <row r="2040" spans="1:11">
      <c r="A2040" s="77" t="s">
        <v>139</v>
      </c>
      <c r="B2040" s="77" t="s">
        <v>571</v>
      </c>
      <c r="C2040" s="78">
        <v>45494.592361111114</v>
      </c>
      <c r="D2040" s="77">
        <v>300</v>
      </c>
      <c r="E2040" s="77" t="s">
        <v>560</v>
      </c>
      <c r="F2040" s="77" t="s">
        <v>369</v>
      </c>
      <c r="G2040" s="77"/>
      <c r="H2040" s="77" t="s">
        <v>5029</v>
      </c>
      <c r="I2040" s="77" t="s">
        <v>5030</v>
      </c>
      <c r="J2040" s="77" t="s">
        <v>369</v>
      </c>
      <c r="K2040" s="77">
        <f>VLOOKUP(A2040 &amp; " - " &amp; B2040, 'superadmin configuration'!A:C, 2, FALSE)</f>
        <v>500</v>
      </c>
    </row>
    <row r="2041" spans="1:11">
      <c r="A2041" s="77" t="s">
        <v>476</v>
      </c>
      <c r="B2041" s="77" t="s">
        <v>476</v>
      </c>
      <c r="C2041" s="78">
        <v>45494.495833333334</v>
      </c>
      <c r="D2041" s="77">
        <v>500</v>
      </c>
      <c r="E2041" s="77" t="s">
        <v>560</v>
      </c>
      <c r="F2041" s="77" t="s">
        <v>369</v>
      </c>
      <c r="G2041" s="77"/>
      <c r="H2041" s="77" t="s">
        <v>5031</v>
      </c>
      <c r="I2041" s="77" t="s">
        <v>5032</v>
      </c>
      <c r="J2041" s="77" t="s">
        <v>369</v>
      </c>
      <c r="K2041" s="77">
        <f>VLOOKUP(A2041 &amp; " - " &amp; B2041, 'superadmin configuration'!A:C, 2, FALSE)</f>
        <v>500</v>
      </c>
    </row>
    <row r="2042" spans="1:11">
      <c r="A2042" s="77" t="s">
        <v>461</v>
      </c>
      <c r="B2042" s="77" t="s">
        <v>461</v>
      </c>
      <c r="C2042" s="78">
        <v>45494.357638888891</v>
      </c>
      <c r="D2042" s="77">
        <v>500</v>
      </c>
      <c r="E2042" s="77" t="s">
        <v>560</v>
      </c>
      <c r="F2042" s="77" t="s">
        <v>369</v>
      </c>
      <c r="G2042" s="77"/>
      <c r="H2042" s="77" t="s">
        <v>5033</v>
      </c>
      <c r="I2042" s="77" t="s">
        <v>5034</v>
      </c>
      <c r="J2042" s="77" t="s">
        <v>369</v>
      </c>
      <c r="K2042" s="77">
        <f>VLOOKUP(A2042 &amp; " - " &amp; B2042, 'superadmin configuration'!A:C, 2, FALSE)</f>
        <v>500</v>
      </c>
    </row>
    <row r="2043" spans="1:11">
      <c r="A2043" s="77" t="s">
        <v>510</v>
      </c>
      <c r="B2043" s="77" t="s">
        <v>5008</v>
      </c>
      <c r="C2043" s="78">
        <v>45493.946527777778</v>
      </c>
      <c r="D2043" s="77">
        <v>100</v>
      </c>
      <c r="E2043" s="77" t="s">
        <v>560</v>
      </c>
      <c r="F2043" s="77" t="s">
        <v>369</v>
      </c>
      <c r="G2043" s="77"/>
      <c r="H2043" s="77" t="s">
        <v>5035</v>
      </c>
      <c r="I2043" s="77" t="s">
        <v>5036</v>
      </c>
      <c r="J2043" s="77" t="s">
        <v>369</v>
      </c>
      <c r="K2043" s="77">
        <f>VLOOKUP(A2043 &amp; " - " &amp; B2043, 'superadmin configuration'!A:C, 2, FALSE)</f>
        <v>0</v>
      </c>
    </row>
    <row r="2044" spans="1:11">
      <c r="A2044" s="77" t="s">
        <v>559</v>
      </c>
      <c r="B2044" s="77" t="s">
        <v>206</v>
      </c>
      <c r="C2044" s="78">
        <v>45493.925694444442</v>
      </c>
      <c r="D2044" s="77">
        <v>500</v>
      </c>
      <c r="E2044" s="77" t="s">
        <v>560</v>
      </c>
      <c r="F2044" s="77" t="s">
        <v>369</v>
      </c>
      <c r="G2044" s="77"/>
      <c r="H2044" s="77" t="s">
        <v>5037</v>
      </c>
      <c r="I2044" s="77" t="s">
        <v>5038</v>
      </c>
      <c r="J2044" s="77" t="s">
        <v>369</v>
      </c>
      <c r="K2044" s="77">
        <f>VLOOKUP(A2044 &amp; " - " &amp; B2044, 'superadmin configuration'!A:C, 2, FALSE)</f>
        <v>500</v>
      </c>
    </row>
    <row r="2045" spans="1:11">
      <c r="A2045" s="77" t="s">
        <v>596</v>
      </c>
      <c r="B2045" s="77" t="s">
        <v>128</v>
      </c>
      <c r="C2045" s="78">
        <v>45493.914583333331</v>
      </c>
      <c r="D2045" s="77">
        <v>2000</v>
      </c>
      <c r="E2045" s="77" t="s">
        <v>560</v>
      </c>
      <c r="F2045" s="77" t="s">
        <v>369</v>
      </c>
      <c r="G2045" s="77"/>
      <c r="H2045" s="77" t="s">
        <v>5039</v>
      </c>
      <c r="I2045" s="77" t="s">
        <v>5040</v>
      </c>
      <c r="J2045" s="77" t="s">
        <v>369</v>
      </c>
      <c r="K2045" s="77">
        <f>VLOOKUP(A2045 &amp; " - " &amp; B2045, 'superadmin configuration'!A:C, 2, FALSE)</f>
        <v>2000</v>
      </c>
    </row>
    <row r="2046" spans="1:11">
      <c r="A2046" s="77" t="s">
        <v>5007</v>
      </c>
      <c r="B2046" s="77" t="s">
        <v>5008</v>
      </c>
      <c r="C2046" s="78">
        <v>45493.900694444441</v>
      </c>
      <c r="D2046" s="77">
        <v>1000</v>
      </c>
      <c r="E2046" s="77" t="s">
        <v>560</v>
      </c>
      <c r="F2046" s="77" t="s">
        <v>369</v>
      </c>
      <c r="G2046" s="77"/>
      <c r="H2046" s="77" t="s">
        <v>5041</v>
      </c>
      <c r="I2046" s="77" t="s">
        <v>369</v>
      </c>
      <c r="J2046" s="77" t="s">
        <v>369</v>
      </c>
      <c r="K2046" s="77">
        <f>VLOOKUP(A2046 &amp; " - " &amp; B2046, 'superadmin configuration'!A:C, 2, FALSE)</f>
        <v>1500</v>
      </c>
    </row>
    <row r="2047" spans="1:11">
      <c r="A2047" s="77" t="s">
        <v>386</v>
      </c>
      <c r="B2047" s="77" t="s">
        <v>387</v>
      </c>
      <c r="C2047" s="78">
        <v>45493.9</v>
      </c>
      <c r="D2047" s="77">
        <v>2000</v>
      </c>
      <c r="E2047" s="77" t="s">
        <v>560</v>
      </c>
      <c r="F2047" s="77" t="s">
        <v>369</v>
      </c>
      <c r="G2047" s="77"/>
      <c r="H2047" s="77" t="s">
        <v>5042</v>
      </c>
      <c r="I2047" s="77" t="s">
        <v>5043</v>
      </c>
      <c r="J2047" s="77" t="s">
        <v>369</v>
      </c>
      <c r="K2047" s="77">
        <f>VLOOKUP(A2047 &amp; " - " &amp; B2047, 'superadmin configuration'!A:C, 2, FALSE)</f>
        <v>1000</v>
      </c>
    </row>
    <row r="2048" spans="1:11">
      <c r="A2048" s="77" t="s">
        <v>559</v>
      </c>
      <c r="B2048" s="77" t="s">
        <v>278</v>
      </c>
      <c r="C2048" s="78">
        <v>45493.877083333333</v>
      </c>
      <c r="D2048" s="77">
        <v>100</v>
      </c>
      <c r="E2048" s="77" t="s">
        <v>560</v>
      </c>
      <c r="F2048" s="77" t="s">
        <v>369</v>
      </c>
      <c r="G2048" s="77"/>
      <c r="H2048" s="77" t="s">
        <v>5044</v>
      </c>
      <c r="I2048" s="77" t="s">
        <v>5045</v>
      </c>
      <c r="J2048" s="77" t="s">
        <v>617</v>
      </c>
      <c r="K2048" s="77">
        <f>VLOOKUP(A2048 &amp; " - " &amp; B2048, 'superadmin configuration'!A:C, 2, FALSE)</f>
        <v>500</v>
      </c>
    </row>
    <row r="2049" spans="1:11">
      <c r="A2049" s="77" t="s">
        <v>5007</v>
      </c>
      <c r="B2049" s="77" t="s">
        <v>5008</v>
      </c>
      <c r="C2049" s="78">
        <v>45493.779166666667</v>
      </c>
      <c r="D2049" s="77">
        <v>1000</v>
      </c>
      <c r="E2049" s="77" t="s">
        <v>560</v>
      </c>
      <c r="F2049" s="77" t="s">
        <v>369</v>
      </c>
      <c r="G2049" s="77"/>
      <c r="H2049" s="77" t="s">
        <v>5046</v>
      </c>
      <c r="I2049" s="77" t="s">
        <v>369</v>
      </c>
      <c r="J2049" s="77" t="s">
        <v>369</v>
      </c>
      <c r="K2049" s="77">
        <f>VLOOKUP(A2049 &amp; " - " &amp; B2049, 'superadmin configuration'!A:C, 2, FALSE)</f>
        <v>1500</v>
      </c>
    </row>
    <row r="2050" spans="1:11">
      <c r="A2050" s="77" t="s">
        <v>596</v>
      </c>
      <c r="B2050" s="77" t="s">
        <v>128</v>
      </c>
      <c r="C2050" s="78">
        <v>45493.765972222223</v>
      </c>
      <c r="D2050" s="77">
        <v>3000</v>
      </c>
      <c r="E2050" s="77" t="s">
        <v>560</v>
      </c>
      <c r="F2050" s="77" t="s">
        <v>369</v>
      </c>
      <c r="G2050" s="77"/>
      <c r="H2050" s="77" t="s">
        <v>5047</v>
      </c>
      <c r="I2050" s="77" t="s">
        <v>5048</v>
      </c>
      <c r="J2050" s="77" t="s">
        <v>369</v>
      </c>
      <c r="K2050" s="77">
        <f>VLOOKUP(A2050 &amp; " - " &amp; B2050, 'superadmin configuration'!A:C, 2, FALSE)</f>
        <v>2000</v>
      </c>
    </row>
    <row r="2051" spans="1:11">
      <c r="A2051" s="77" t="s">
        <v>1728</v>
      </c>
      <c r="B2051" s="77" t="s">
        <v>1728</v>
      </c>
      <c r="C2051" s="78">
        <v>45493.709722222222</v>
      </c>
      <c r="D2051" s="77">
        <v>500</v>
      </c>
      <c r="E2051" s="77" t="s">
        <v>560</v>
      </c>
      <c r="F2051" s="77" t="s">
        <v>369</v>
      </c>
      <c r="G2051" s="77"/>
      <c r="H2051" s="77" t="s">
        <v>5049</v>
      </c>
      <c r="I2051" s="77" t="s">
        <v>5050</v>
      </c>
      <c r="J2051" s="77" t="s">
        <v>369</v>
      </c>
      <c r="K2051" s="77">
        <f>VLOOKUP(A2051 &amp; " - " &amp; B2051, 'superadmin configuration'!A:C, 2, FALSE)</f>
        <v>500</v>
      </c>
    </row>
    <row r="2052" spans="1:11">
      <c r="A2052" s="77" t="s">
        <v>5051</v>
      </c>
      <c r="B2052" s="77" t="s">
        <v>464</v>
      </c>
      <c r="C2052" s="78">
        <v>45493.688888888886</v>
      </c>
      <c r="D2052" s="77">
        <v>500</v>
      </c>
      <c r="E2052" s="77" t="s">
        <v>560</v>
      </c>
      <c r="F2052" s="77" t="s">
        <v>369</v>
      </c>
      <c r="G2052" s="77"/>
      <c r="H2052" s="77" t="s">
        <v>5052</v>
      </c>
      <c r="I2052" s="77" t="s">
        <v>369</v>
      </c>
      <c r="J2052" s="77" t="s">
        <v>5053</v>
      </c>
      <c r="K2052" s="77">
        <f>VLOOKUP(A2052 &amp; " - " &amp; B2052, 'superadmin configuration'!A:C, 2, FALSE)</f>
        <v>500</v>
      </c>
    </row>
    <row r="2053" spans="1:11">
      <c r="A2053" s="77" t="s">
        <v>5007</v>
      </c>
      <c r="B2053" s="77" t="s">
        <v>5008</v>
      </c>
      <c r="C2053" s="78">
        <v>45493.679166666669</v>
      </c>
      <c r="D2053" s="77">
        <v>500</v>
      </c>
      <c r="E2053" s="77" t="s">
        <v>560</v>
      </c>
      <c r="F2053" s="77" t="s">
        <v>369</v>
      </c>
      <c r="G2053" s="77"/>
      <c r="H2053" s="77" t="s">
        <v>5054</v>
      </c>
      <c r="I2053" s="77" t="s">
        <v>5055</v>
      </c>
      <c r="J2053" s="77" t="s">
        <v>369</v>
      </c>
      <c r="K2053" s="77">
        <f>VLOOKUP(A2053 &amp; " - " &amp; B2053, 'superadmin configuration'!A:C, 2, FALSE)</f>
        <v>1500</v>
      </c>
    </row>
    <row r="2054" spans="1:11">
      <c r="A2054" s="77" t="s">
        <v>1094</v>
      </c>
      <c r="B2054" s="77" t="s">
        <v>1095</v>
      </c>
      <c r="C2054" s="78">
        <v>45493.646527777775</v>
      </c>
      <c r="D2054" s="77">
        <v>2000</v>
      </c>
      <c r="E2054" s="77" t="s">
        <v>560</v>
      </c>
      <c r="F2054" s="77" t="s">
        <v>369</v>
      </c>
      <c r="G2054" s="77"/>
      <c r="H2054" s="77" t="s">
        <v>5056</v>
      </c>
      <c r="I2054" s="77" t="s">
        <v>5057</v>
      </c>
      <c r="J2054" s="77" t="s">
        <v>369</v>
      </c>
      <c r="K2054" s="77">
        <f>VLOOKUP(A2054 &amp; " - " &amp; B2054, 'superadmin configuration'!A:C, 2, FALSE)</f>
        <v>2000</v>
      </c>
    </row>
    <row r="2055" spans="1:11">
      <c r="A2055" s="77" t="s">
        <v>515</v>
      </c>
      <c r="B2055" s="77" t="s">
        <v>516</v>
      </c>
      <c r="C2055" s="78">
        <v>45493.642361111109</v>
      </c>
      <c r="D2055" s="77">
        <v>1000</v>
      </c>
      <c r="E2055" s="77" t="s">
        <v>560</v>
      </c>
      <c r="F2055" s="77" t="s">
        <v>369</v>
      </c>
      <c r="G2055" s="77"/>
      <c r="H2055" s="77" t="s">
        <v>5058</v>
      </c>
      <c r="I2055" s="77" t="s">
        <v>5059</v>
      </c>
      <c r="J2055" s="77" t="s">
        <v>369</v>
      </c>
      <c r="K2055" s="77">
        <f>VLOOKUP(A2055 &amp; " - " &amp; B2055, 'superadmin configuration'!A:C, 2, FALSE)</f>
        <v>1000</v>
      </c>
    </row>
    <row r="2056" spans="1:11">
      <c r="A2056" s="77" t="s">
        <v>1094</v>
      </c>
      <c r="B2056" s="77" t="s">
        <v>1095</v>
      </c>
      <c r="C2056" s="78">
        <v>45493.629861111112</v>
      </c>
      <c r="D2056" s="77">
        <v>1000</v>
      </c>
      <c r="E2056" s="77" t="s">
        <v>560</v>
      </c>
      <c r="F2056" s="77" t="s">
        <v>369</v>
      </c>
      <c r="G2056" s="77"/>
      <c r="H2056" s="77" t="s">
        <v>5060</v>
      </c>
      <c r="I2056" s="77" t="s">
        <v>5061</v>
      </c>
      <c r="J2056" s="77" t="s">
        <v>369</v>
      </c>
      <c r="K2056" s="77">
        <f>VLOOKUP(A2056 &amp; " - " &amp; B2056, 'superadmin configuration'!A:C, 2, FALSE)</f>
        <v>2000</v>
      </c>
    </row>
    <row r="2057" spans="1:11">
      <c r="A2057" s="77" t="s">
        <v>1094</v>
      </c>
      <c r="B2057" s="77" t="s">
        <v>1095</v>
      </c>
      <c r="C2057" s="78">
        <v>45493.628472222219</v>
      </c>
      <c r="D2057" s="77">
        <v>100</v>
      </c>
      <c r="E2057" s="77" t="s">
        <v>560</v>
      </c>
      <c r="F2057" s="77" t="s">
        <v>369</v>
      </c>
      <c r="G2057" s="77"/>
      <c r="H2057" s="77" t="s">
        <v>5062</v>
      </c>
      <c r="I2057" s="77" t="s">
        <v>5063</v>
      </c>
      <c r="J2057" s="77" t="s">
        <v>617</v>
      </c>
      <c r="K2057" s="77">
        <f>VLOOKUP(A2057 &amp; " - " &amp; B2057, 'superadmin configuration'!A:C, 2, FALSE)</f>
        <v>2000</v>
      </c>
    </row>
    <row r="2058" spans="1:11">
      <c r="A2058" s="77" t="s">
        <v>1094</v>
      </c>
      <c r="B2058" s="77" t="s">
        <v>1095</v>
      </c>
      <c r="C2058" s="78">
        <v>45493.627083333333</v>
      </c>
      <c r="D2058" s="77">
        <v>5000</v>
      </c>
      <c r="E2058" s="77" t="s">
        <v>560</v>
      </c>
      <c r="F2058" s="77" t="s">
        <v>369</v>
      </c>
      <c r="G2058" s="77"/>
      <c r="H2058" s="77" t="s">
        <v>5064</v>
      </c>
      <c r="I2058" s="77" t="s">
        <v>369</v>
      </c>
      <c r="J2058" s="77" t="s">
        <v>369</v>
      </c>
      <c r="K2058" s="77">
        <f>VLOOKUP(A2058 &amp; " - " &amp; B2058, 'superadmin configuration'!A:C, 2, FALSE)</f>
        <v>2000</v>
      </c>
    </row>
    <row r="2059" spans="1:11">
      <c r="A2059" s="77" t="s">
        <v>3908</v>
      </c>
      <c r="B2059" s="77" t="s">
        <v>4091</v>
      </c>
      <c r="C2059" s="78">
        <v>45493.574999999997</v>
      </c>
      <c r="D2059" s="77">
        <v>500</v>
      </c>
      <c r="E2059" s="77" t="s">
        <v>560</v>
      </c>
      <c r="F2059" s="77" t="s">
        <v>369</v>
      </c>
      <c r="G2059" s="77"/>
      <c r="H2059" s="77" t="s">
        <v>5065</v>
      </c>
      <c r="I2059" s="77" t="s">
        <v>369</v>
      </c>
      <c r="J2059" s="77" t="s">
        <v>369</v>
      </c>
      <c r="K2059" s="77">
        <f>VLOOKUP(A2059 &amp; " - " &amp; B2059, 'superadmin configuration'!A:C, 2, FALSE)</f>
        <v>500</v>
      </c>
    </row>
    <row r="2060" spans="1:11">
      <c r="A2060" s="77" t="s">
        <v>4088</v>
      </c>
      <c r="B2060" s="77" t="s">
        <v>4088</v>
      </c>
      <c r="C2060" s="78">
        <v>45493.560416666667</v>
      </c>
      <c r="D2060" s="77">
        <v>300</v>
      </c>
      <c r="E2060" s="77" t="s">
        <v>560</v>
      </c>
      <c r="F2060" s="77" t="s">
        <v>369</v>
      </c>
      <c r="G2060" s="77"/>
      <c r="H2060" s="77" t="s">
        <v>5066</v>
      </c>
      <c r="I2060" s="77" t="s">
        <v>369</v>
      </c>
      <c r="J2060" s="77" t="s">
        <v>369</v>
      </c>
      <c r="K2060" s="77">
        <f>VLOOKUP(A2060 &amp; " - " &amp; B2060, 'superadmin configuration'!A:C, 2, FALSE)</f>
        <v>500</v>
      </c>
    </row>
    <row r="2061" spans="1:11">
      <c r="A2061" s="77" t="s">
        <v>476</v>
      </c>
      <c r="B2061" s="77" t="s">
        <v>476</v>
      </c>
      <c r="C2061" s="78">
        <v>45493.428472222222</v>
      </c>
      <c r="D2061" s="77">
        <v>1000</v>
      </c>
      <c r="E2061" s="77" t="s">
        <v>560</v>
      </c>
      <c r="F2061" s="77" t="s">
        <v>369</v>
      </c>
      <c r="G2061" s="77"/>
      <c r="H2061" s="77" t="s">
        <v>5067</v>
      </c>
      <c r="I2061" s="77" t="s">
        <v>5068</v>
      </c>
      <c r="J2061" s="77" t="s">
        <v>369</v>
      </c>
      <c r="K2061" s="77">
        <f>VLOOKUP(A2061 &amp; " - " &amp; B2061, 'superadmin configuration'!A:C, 2, FALSE)</f>
        <v>500</v>
      </c>
    </row>
    <row r="2062" spans="1:11">
      <c r="A2062" s="77" t="s">
        <v>641</v>
      </c>
      <c r="B2062" s="77" t="s">
        <v>642</v>
      </c>
      <c r="C2062" s="78">
        <v>45492.865972222222</v>
      </c>
      <c r="D2062" s="77">
        <v>1000</v>
      </c>
      <c r="E2062" s="77" t="s">
        <v>560</v>
      </c>
      <c r="F2062" s="77" t="s">
        <v>369</v>
      </c>
      <c r="G2062" s="77"/>
      <c r="H2062" s="77" t="s">
        <v>5069</v>
      </c>
      <c r="I2062" s="77" t="s">
        <v>5070</v>
      </c>
      <c r="J2062" s="77" t="s">
        <v>369</v>
      </c>
      <c r="K2062" s="77">
        <f>VLOOKUP(A2062 &amp; " - " &amp; B2062, 'superadmin configuration'!A:C, 2, FALSE)</f>
        <v>1000</v>
      </c>
    </row>
    <row r="2063" spans="1:11">
      <c r="A2063" s="77" t="s">
        <v>4572</v>
      </c>
      <c r="B2063" s="77" t="s">
        <v>4573</v>
      </c>
      <c r="C2063" s="78">
        <v>45492.803472222222</v>
      </c>
      <c r="D2063" s="77">
        <v>300</v>
      </c>
      <c r="E2063" s="77" t="s">
        <v>560</v>
      </c>
      <c r="F2063" s="77" t="s">
        <v>369</v>
      </c>
      <c r="G2063" s="77"/>
      <c r="H2063" s="77" t="s">
        <v>5071</v>
      </c>
      <c r="I2063" s="77" t="s">
        <v>369</v>
      </c>
      <c r="J2063" s="77" t="s">
        <v>369</v>
      </c>
      <c r="K2063" s="77">
        <f>VLOOKUP(A2063 &amp; " - " &amp; B2063, 'superadmin configuration'!A:C, 2, FALSE)</f>
        <v>400</v>
      </c>
    </row>
    <row r="2064" spans="1:11">
      <c r="A2064" s="77" t="s">
        <v>5051</v>
      </c>
      <c r="B2064" s="77" t="s">
        <v>2019</v>
      </c>
      <c r="C2064" s="78">
        <v>45492.779861111114</v>
      </c>
      <c r="D2064" s="77">
        <v>500</v>
      </c>
      <c r="E2064" s="77" t="s">
        <v>560</v>
      </c>
      <c r="F2064" s="77" t="s">
        <v>369</v>
      </c>
      <c r="G2064" s="77"/>
      <c r="H2064" s="77" t="s">
        <v>5072</v>
      </c>
      <c r="I2064" s="77" t="s">
        <v>5073</v>
      </c>
      <c r="J2064" s="77" t="s">
        <v>369</v>
      </c>
      <c r="K2064" s="77">
        <f>VLOOKUP(A2064 &amp; " - " &amp; B2064, 'superadmin configuration'!A:C, 2, FALSE)</f>
        <v>500</v>
      </c>
    </row>
    <row r="2065" spans="1:11">
      <c r="A2065" s="77" t="s">
        <v>5013</v>
      </c>
      <c r="B2065" s="77" t="s">
        <v>5014</v>
      </c>
      <c r="C2065" s="78">
        <v>45492.754861111112</v>
      </c>
      <c r="D2065" s="77">
        <v>1000</v>
      </c>
      <c r="E2065" s="77" t="s">
        <v>560</v>
      </c>
      <c r="F2065" s="77" t="s">
        <v>369</v>
      </c>
      <c r="G2065" s="77"/>
      <c r="H2065" s="77" t="s">
        <v>5074</v>
      </c>
      <c r="I2065" s="77" t="s">
        <v>369</v>
      </c>
      <c r="J2065" s="77" t="s">
        <v>369</v>
      </c>
      <c r="K2065" s="77">
        <f>VLOOKUP(A2065 &amp; " - " &amp; B2065, 'superadmin configuration'!A:C, 2, FALSE)</f>
        <v>500</v>
      </c>
    </row>
    <row r="2066" spans="1:11">
      <c r="A2066" s="77" t="s">
        <v>4572</v>
      </c>
      <c r="B2066" s="77" t="s">
        <v>4573</v>
      </c>
      <c r="C2066" s="78">
        <v>45492.724305555559</v>
      </c>
      <c r="D2066" s="77">
        <v>300</v>
      </c>
      <c r="E2066" s="77" t="s">
        <v>560</v>
      </c>
      <c r="F2066" s="77" t="s">
        <v>369</v>
      </c>
      <c r="G2066" s="77"/>
      <c r="H2066" s="77" t="s">
        <v>5075</v>
      </c>
      <c r="I2066" s="77" t="s">
        <v>5076</v>
      </c>
      <c r="J2066" s="77" t="s">
        <v>369</v>
      </c>
      <c r="K2066" s="77">
        <f>VLOOKUP(A2066 &amp; " - " &amp; B2066, 'superadmin configuration'!A:C, 2, FALSE)</f>
        <v>400</v>
      </c>
    </row>
    <row r="2067" spans="1:11">
      <c r="A2067" s="77" t="s">
        <v>4156</v>
      </c>
      <c r="B2067" s="77" t="s">
        <v>5077</v>
      </c>
      <c r="C2067" s="78">
        <v>45492.692361111112</v>
      </c>
      <c r="D2067" s="77">
        <v>300</v>
      </c>
      <c r="E2067" s="77" t="s">
        <v>560</v>
      </c>
      <c r="F2067" s="77" t="s">
        <v>369</v>
      </c>
      <c r="G2067" s="77"/>
      <c r="H2067" s="77" t="s">
        <v>5078</v>
      </c>
      <c r="I2067" s="77" t="s">
        <v>369</v>
      </c>
      <c r="J2067" s="77" t="s">
        <v>369</v>
      </c>
      <c r="K2067" s="77">
        <f>VLOOKUP(A2067 &amp; " - " &amp; B2067, 'superadmin configuration'!A:C, 2, FALSE)</f>
        <v>400</v>
      </c>
    </row>
    <row r="2068" spans="1:11">
      <c r="A2068" s="77" t="s">
        <v>559</v>
      </c>
      <c r="B2068" s="77" t="s">
        <v>278</v>
      </c>
      <c r="C2068" s="78">
        <v>45492.656944444447</v>
      </c>
      <c r="D2068" s="77">
        <v>500</v>
      </c>
      <c r="E2068" s="77" t="s">
        <v>560</v>
      </c>
      <c r="F2068" s="77" t="s">
        <v>369</v>
      </c>
      <c r="G2068" s="77"/>
      <c r="H2068" s="77" t="s">
        <v>5079</v>
      </c>
      <c r="I2068" s="77" t="s">
        <v>5080</v>
      </c>
      <c r="J2068" s="77">
        <v>5</v>
      </c>
      <c r="K2068" s="77">
        <f>VLOOKUP(A2068 &amp; " - " &amp; B2068, 'superadmin configuration'!A:C, 2, FALSE)</f>
        <v>500</v>
      </c>
    </row>
    <row r="2069" spans="1:11">
      <c r="A2069" s="77" t="s">
        <v>4572</v>
      </c>
      <c r="B2069" s="77" t="s">
        <v>4573</v>
      </c>
      <c r="C2069" s="78">
        <v>45492.583333333336</v>
      </c>
      <c r="D2069" s="77">
        <v>300</v>
      </c>
      <c r="E2069" s="77" t="s">
        <v>560</v>
      </c>
      <c r="F2069" s="77" t="s">
        <v>369</v>
      </c>
      <c r="G2069" s="77"/>
      <c r="H2069" s="77" t="s">
        <v>5081</v>
      </c>
      <c r="I2069" s="77" t="s">
        <v>5082</v>
      </c>
      <c r="J2069" s="77" t="s">
        <v>369</v>
      </c>
      <c r="K2069" s="77">
        <f>VLOOKUP(A2069 &amp; " - " &amp; B2069, 'superadmin configuration'!A:C, 2, FALSE)</f>
        <v>400</v>
      </c>
    </row>
    <row r="2070" spans="1:11">
      <c r="A2070" s="77" t="s">
        <v>4088</v>
      </c>
      <c r="B2070" s="77" t="s">
        <v>4088</v>
      </c>
      <c r="C2070" s="78">
        <v>45492.567361111112</v>
      </c>
      <c r="D2070" s="77">
        <v>370</v>
      </c>
      <c r="E2070" s="77" t="s">
        <v>560</v>
      </c>
      <c r="F2070" s="77" t="s">
        <v>369</v>
      </c>
      <c r="G2070" s="77"/>
      <c r="H2070" s="77" t="s">
        <v>5083</v>
      </c>
      <c r="I2070" s="77" t="s">
        <v>5084</v>
      </c>
      <c r="J2070" s="77" t="s">
        <v>369</v>
      </c>
      <c r="K2070" s="77">
        <f>VLOOKUP(A2070 &amp; " - " &amp; B2070, 'superadmin configuration'!A:C, 2, FALSE)</f>
        <v>500</v>
      </c>
    </row>
    <row r="2071" spans="1:11">
      <c r="A2071" s="77" t="s">
        <v>559</v>
      </c>
      <c r="B2071" s="77" t="s">
        <v>278</v>
      </c>
      <c r="C2071" s="78">
        <v>45492.395833333336</v>
      </c>
      <c r="D2071" s="77">
        <v>100</v>
      </c>
      <c r="E2071" s="77" t="s">
        <v>560</v>
      </c>
      <c r="F2071" s="77" t="s">
        <v>369</v>
      </c>
      <c r="G2071" s="77"/>
      <c r="H2071" s="77" t="s">
        <v>5085</v>
      </c>
      <c r="I2071" s="77" t="s">
        <v>369</v>
      </c>
      <c r="J2071" s="77" t="s">
        <v>617</v>
      </c>
      <c r="K2071" s="77">
        <f>VLOOKUP(A2071 &amp; " - " &amp; B2071, 'superadmin configuration'!A:C, 2, FALSE)</f>
        <v>500</v>
      </c>
    </row>
    <row r="2072" spans="1:11">
      <c r="A2072" s="77" t="s">
        <v>4088</v>
      </c>
      <c r="B2072" s="77" t="s">
        <v>4088</v>
      </c>
      <c r="C2072" s="78">
        <v>45491.886111111111</v>
      </c>
      <c r="D2072" s="77">
        <v>300</v>
      </c>
      <c r="E2072" s="77" t="s">
        <v>560</v>
      </c>
      <c r="F2072" s="77" t="s">
        <v>369</v>
      </c>
      <c r="G2072" s="77"/>
      <c r="H2072" s="77" t="s">
        <v>5086</v>
      </c>
      <c r="I2072" s="77" t="s">
        <v>369</v>
      </c>
      <c r="J2072" s="77" t="s">
        <v>369</v>
      </c>
      <c r="K2072" s="77">
        <f>VLOOKUP(A2072 &amp; " - " &amp; B2072, 'superadmin configuration'!A:C, 2, FALSE)</f>
        <v>500</v>
      </c>
    </row>
    <row r="2073" spans="1:11">
      <c r="A2073" s="77" t="s">
        <v>596</v>
      </c>
      <c r="B2073" s="77" t="s">
        <v>128</v>
      </c>
      <c r="C2073" s="78">
        <v>45491.883333333331</v>
      </c>
      <c r="D2073" s="77">
        <v>1000</v>
      </c>
      <c r="E2073" s="77" t="s">
        <v>560</v>
      </c>
      <c r="F2073" s="77" t="s">
        <v>369</v>
      </c>
      <c r="G2073" s="77"/>
      <c r="H2073" s="77" t="s">
        <v>5087</v>
      </c>
      <c r="I2073" s="77" t="s">
        <v>369</v>
      </c>
      <c r="J2073" s="77" t="s">
        <v>369</v>
      </c>
      <c r="K2073" s="77">
        <f>VLOOKUP(A2073 &amp; " - " &amp; B2073, 'superadmin configuration'!A:C, 2, FALSE)</f>
        <v>2000</v>
      </c>
    </row>
    <row r="2074" spans="1:11">
      <c r="A2074" s="77" t="s">
        <v>5088</v>
      </c>
      <c r="B2074" s="77" t="s">
        <v>5089</v>
      </c>
      <c r="C2074" s="78">
        <v>45491.734722222223</v>
      </c>
      <c r="D2074" s="77">
        <v>200</v>
      </c>
      <c r="E2074" s="77" t="s">
        <v>560</v>
      </c>
      <c r="F2074" s="77" t="s">
        <v>369</v>
      </c>
      <c r="G2074" s="77"/>
      <c r="H2074" s="77" t="s">
        <v>5090</v>
      </c>
      <c r="I2074" s="77" t="s">
        <v>369</v>
      </c>
      <c r="J2074" s="77">
        <v>200</v>
      </c>
      <c r="K2074" s="77">
        <f>VLOOKUP(A2074 &amp; " - " &amp; B2074, 'superadmin configuration'!A:C, 2, FALSE)</f>
        <v>500</v>
      </c>
    </row>
    <row r="2075" spans="1:11">
      <c r="A2075" s="77" t="s">
        <v>4088</v>
      </c>
      <c r="B2075" s="77" t="s">
        <v>4088</v>
      </c>
      <c r="C2075" s="78">
        <v>45491.728472222225</v>
      </c>
      <c r="D2075" s="77">
        <v>300</v>
      </c>
      <c r="E2075" s="77" t="s">
        <v>560</v>
      </c>
      <c r="F2075" s="77" t="s">
        <v>369</v>
      </c>
      <c r="G2075" s="77"/>
      <c r="H2075" s="77" t="s">
        <v>5091</v>
      </c>
      <c r="I2075" s="77" t="s">
        <v>369</v>
      </c>
      <c r="J2075" s="77" t="s">
        <v>369</v>
      </c>
      <c r="K2075" s="77">
        <f>VLOOKUP(A2075 &amp; " - " &amp; B2075, 'superadmin configuration'!A:C, 2, FALSE)</f>
        <v>500</v>
      </c>
    </row>
    <row r="2076" spans="1:11">
      <c r="A2076" s="77" t="s">
        <v>559</v>
      </c>
      <c r="B2076" s="77" t="s">
        <v>278</v>
      </c>
      <c r="C2076" s="78">
        <v>45491.632638888892</v>
      </c>
      <c r="D2076" s="77">
        <v>100</v>
      </c>
      <c r="E2076" s="77" t="s">
        <v>560</v>
      </c>
      <c r="F2076" s="77" t="s">
        <v>369</v>
      </c>
      <c r="G2076" s="77"/>
      <c r="H2076" s="77" t="s">
        <v>5092</v>
      </c>
      <c r="I2076" s="77" t="s">
        <v>5093</v>
      </c>
      <c r="J2076" s="77" t="s">
        <v>617</v>
      </c>
      <c r="K2076" s="77">
        <f>VLOOKUP(A2076 &amp; " - " &amp; B2076, 'superadmin configuration'!A:C, 2, FALSE)</f>
        <v>500</v>
      </c>
    </row>
    <row r="2077" spans="1:11">
      <c r="A2077" s="77" t="s">
        <v>379</v>
      </c>
      <c r="B2077" s="77" t="s">
        <v>379</v>
      </c>
      <c r="C2077" s="78">
        <v>45491.054861111108</v>
      </c>
      <c r="D2077" s="77">
        <v>1000</v>
      </c>
      <c r="E2077" s="77" t="s">
        <v>560</v>
      </c>
      <c r="F2077" s="77" t="s">
        <v>369</v>
      </c>
      <c r="G2077" s="77"/>
      <c r="H2077" s="77" t="s">
        <v>5094</v>
      </c>
      <c r="I2077" s="77" t="s">
        <v>5095</v>
      </c>
      <c r="J2077" s="77" t="s">
        <v>369</v>
      </c>
      <c r="K2077" s="77">
        <f>VLOOKUP(A2077 &amp; " - " &amp; B2077, 'superadmin configuration'!A:C, 2, FALSE)</f>
        <v>1000</v>
      </c>
    </row>
    <row r="2078" spans="1:11">
      <c r="A2078" s="77" t="s">
        <v>5007</v>
      </c>
      <c r="B2078" s="77" t="s">
        <v>5008</v>
      </c>
      <c r="C2078" s="78">
        <v>45490.988888888889</v>
      </c>
      <c r="D2078" s="77">
        <v>100</v>
      </c>
      <c r="E2078" s="77" t="s">
        <v>560</v>
      </c>
      <c r="F2078" s="77" t="s">
        <v>369</v>
      </c>
      <c r="G2078" s="77"/>
      <c r="H2078" s="77" t="s">
        <v>5096</v>
      </c>
      <c r="I2078" s="77" t="s">
        <v>369</v>
      </c>
      <c r="J2078" s="77" t="s">
        <v>5097</v>
      </c>
      <c r="K2078" s="77">
        <f>VLOOKUP(A2078 &amp; " - " &amp; B2078, 'superadmin configuration'!A:C, 2, FALSE)</f>
        <v>1500</v>
      </c>
    </row>
    <row r="2079" spans="1:11">
      <c r="A2079" s="77" t="s">
        <v>515</v>
      </c>
      <c r="B2079" s="77" t="s">
        <v>516</v>
      </c>
      <c r="C2079" s="78">
        <v>45490.963888888888</v>
      </c>
      <c r="D2079" s="77">
        <v>2000</v>
      </c>
      <c r="E2079" s="77" t="s">
        <v>560</v>
      </c>
      <c r="F2079" s="77" t="s">
        <v>369</v>
      </c>
      <c r="G2079" s="77"/>
      <c r="H2079" s="77" t="s">
        <v>5098</v>
      </c>
      <c r="I2079" s="77" t="s">
        <v>5099</v>
      </c>
      <c r="J2079" s="77" t="s">
        <v>5100</v>
      </c>
      <c r="K2079" s="77">
        <f>VLOOKUP(A2079 &amp; " - " &amp; B2079, 'superadmin configuration'!A:C, 2, FALSE)</f>
        <v>1000</v>
      </c>
    </row>
    <row r="2080" spans="1:11">
      <c r="A2080" s="77" t="s">
        <v>4088</v>
      </c>
      <c r="B2080" s="77" t="s">
        <v>4088</v>
      </c>
      <c r="C2080" s="78">
        <v>45490.919444444444</v>
      </c>
      <c r="D2080" s="77">
        <v>1000</v>
      </c>
      <c r="E2080" s="77" t="s">
        <v>560</v>
      </c>
      <c r="F2080" s="77" t="s">
        <v>369</v>
      </c>
      <c r="G2080" s="77"/>
      <c r="H2080" s="77" t="s">
        <v>5101</v>
      </c>
      <c r="I2080" s="77" t="s">
        <v>369</v>
      </c>
      <c r="J2080" s="77" t="s">
        <v>369</v>
      </c>
      <c r="K2080" s="77">
        <f>VLOOKUP(A2080 &amp; " - " &amp; B2080, 'superadmin configuration'!A:C, 2, FALSE)</f>
        <v>500</v>
      </c>
    </row>
    <row r="2081" spans="1:11">
      <c r="A2081" s="77" t="s">
        <v>412</v>
      </c>
      <c r="B2081" s="77" t="s">
        <v>585</v>
      </c>
      <c r="C2081" s="78">
        <v>45490.907638888886</v>
      </c>
      <c r="D2081" s="77">
        <v>100</v>
      </c>
      <c r="E2081" s="77" t="s">
        <v>560</v>
      </c>
      <c r="F2081" s="77" t="s">
        <v>369</v>
      </c>
      <c r="G2081" s="77"/>
      <c r="H2081" s="77" t="s">
        <v>5102</v>
      </c>
      <c r="I2081" s="77" t="s">
        <v>369</v>
      </c>
      <c r="J2081" s="77" t="s">
        <v>369</v>
      </c>
      <c r="K2081" s="77">
        <f>VLOOKUP(A2081 &amp; " - " &amp; B2081, 'superadmin configuration'!A:C, 2, FALSE)</f>
        <v>300</v>
      </c>
    </row>
    <row r="2082" spans="1:11">
      <c r="A2082" s="77" t="s">
        <v>1728</v>
      </c>
      <c r="B2082" s="77" t="s">
        <v>1728</v>
      </c>
      <c r="C2082" s="78">
        <v>45490.902083333334</v>
      </c>
      <c r="D2082" s="77">
        <v>500</v>
      </c>
      <c r="E2082" s="77" t="s">
        <v>560</v>
      </c>
      <c r="F2082" s="77" t="s">
        <v>369</v>
      </c>
      <c r="G2082" s="77"/>
      <c r="H2082" s="77" t="s">
        <v>5103</v>
      </c>
      <c r="I2082" s="77" t="s">
        <v>369</v>
      </c>
      <c r="J2082" s="77" t="s">
        <v>369</v>
      </c>
      <c r="K2082" s="77">
        <f>VLOOKUP(A2082 &amp; " - " &amp; B2082, 'superadmin configuration'!A:C, 2, FALSE)</f>
        <v>500</v>
      </c>
    </row>
    <row r="2083" spans="1:11">
      <c r="A2083" s="77" t="s">
        <v>476</v>
      </c>
      <c r="B2083" s="77" t="s">
        <v>476</v>
      </c>
      <c r="C2083" s="78">
        <v>45490.9</v>
      </c>
      <c r="D2083" s="77">
        <v>500</v>
      </c>
      <c r="E2083" s="77" t="s">
        <v>560</v>
      </c>
      <c r="F2083" s="77" t="s">
        <v>369</v>
      </c>
      <c r="G2083" s="77"/>
      <c r="H2083" s="77" t="s">
        <v>5104</v>
      </c>
      <c r="I2083" s="77" t="s">
        <v>369</v>
      </c>
      <c r="J2083" s="77" t="s">
        <v>5105</v>
      </c>
      <c r="K2083" s="77">
        <f>VLOOKUP(A2083 &amp; " - " &amp; B2083, 'superadmin configuration'!A:C, 2, FALSE)</f>
        <v>500</v>
      </c>
    </row>
    <row r="2084" spans="1:11">
      <c r="A2084" s="77" t="s">
        <v>4088</v>
      </c>
      <c r="B2084" s="77" t="s">
        <v>4088</v>
      </c>
      <c r="C2084" s="78">
        <v>45490.791666666664</v>
      </c>
      <c r="D2084" s="77">
        <v>500</v>
      </c>
      <c r="E2084" s="77" t="s">
        <v>560</v>
      </c>
      <c r="F2084" s="77" t="s">
        <v>369</v>
      </c>
      <c r="G2084" s="77"/>
      <c r="H2084" s="77" t="s">
        <v>5106</v>
      </c>
      <c r="I2084" s="77" t="s">
        <v>369</v>
      </c>
      <c r="J2084" s="77" t="s">
        <v>5107</v>
      </c>
      <c r="K2084" s="77">
        <f>VLOOKUP(A2084 &amp; " - " &amp; B2084, 'superadmin configuration'!A:C, 2, FALSE)</f>
        <v>500</v>
      </c>
    </row>
    <row r="2085" spans="1:11">
      <c r="A2085" s="77" t="s">
        <v>476</v>
      </c>
      <c r="B2085" s="77" t="s">
        <v>476</v>
      </c>
      <c r="C2085" s="78">
        <v>45490.790277777778</v>
      </c>
      <c r="D2085" s="77">
        <v>500</v>
      </c>
      <c r="E2085" s="77" t="s">
        <v>560</v>
      </c>
      <c r="F2085" s="77" t="s">
        <v>369</v>
      </c>
      <c r="G2085" s="77"/>
      <c r="H2085" s="77" t="s">
        <v>5108</v>
      </c>
      <c r="I2085" s="77" t="s">
        <v>5109</v>
      </c>
      <c r="J2085" s="77" t="s">
        <v>369</v>
      </c>
      <c r="K2085" s="77">
        <f>VLOOKUP(A2085 &amp; " - " &amp; B2085, 'superadmin configuration'!A:C, 2, FALSE)</f>
        <v>500</v>
      </c>
    </row>
    <row r="2086" spans="1:11">
      <c r="A2086" s="77" t="s">
        <v>559</v>
      </c>
      <c r="B2086" s="77" t="s">
        <v>331</v>
      </c>
      <c r="C2086" s="78">
        <v>45490.732638888891</v>
      </c>
      <c r="D2086" s="77">
        <v>100</v>
      </c>
      <c r="E2086" s="77" t="s">
        <v>560</v>
      </c>
      <c r="F2086" s="77" t="s">
        <v>369</v>
      </c>
      <c r="G2086" s="77"/>
      <c r="H2086" s="77" t="s">
        <v>5110</v>
      </c>
      <c r="I2086" s="77" t="s">
        <v>5111</v>
      </c>
      <c r="J2086" s="77" t="s">
        <v>369</v>
      </c>
      <c r="K2086" s="77">
        <f>VLOOKUP(A2086 &amp; " - " &amp; B2086, 'superadmin configuration'!A:C, 2, FALSE)</f>
        <v>300</v>
      </c>
    </row>
    <row r="2087" spans="1:11">
      <c r="A2087" s="77" t="s">
        <v>3908</v>
      </c>
      <c r="B2087" s="77" t="s">
        <v>4091</v>
      </c>
      <c r="C2087" s="78">
        <v>45490.730555555558</v>
      </c>
      <c r="D2087" s="77">
        <v>500</v>
      </c>
      <c r="E2087" s="77" t="s">
        <v>560</v>
      </c>
      <c r="F2087" s="77" t="s">
        <v>369</v>
      </c>
      <c r="G2087" s="77"/>
      <c r="H2087" s="77" t="s">
        <v>5112</v>
      </c>
      <c r="I2087" s="77" t="s">
        <v>369</v>
      </c>
      <c r="J2087" s="77" t="s">
        <v>369</v>
      </c>
      <c r="K2087" s="77">
        <f>VLOOKUP(A2087 &amp; " - " &amp; B2087, 'superadmin configuration'!A:C, 2, FALSE)</f>
        <v>500</v>
      </c>
    </row>
    <row r="2088" spans="1:11">
      <c r="A2088" s="77" t="s">
        <v>4088</v>
      </c>
      <c r="B2088" s="77" t="s">
        <v>4088</v>
      </c>
      <c r="C2088" s="78">
        <v>45490.531944444447</v>
      </c>
      <c r="D2088" s="77">
        <v>300</v>
      </c>
      <c r="E2088" s="77" t="s">
        <v>560</v>
      </c>
      <c r="F2088" s="77" t="s">
        <v>369</v>
      </c>
      <c r="G2088" s="77"/>
      <c r="H2088" s="77" t="s">
        <v>5113</v>
      </c>
      <c r="I2088" s="77" t="s">
        <v>369</v>
      </c>
      <c r="J2088" s="77" t="s">
        <v>369</v>
      </c>
      <c r="K2088" s="77">
        <f>VLOOKUP(A2088 &amp; " - " &amp; B2088, 'superadmin configuration'!A:C, 2, FALSE)</f>
        <v>500</v>
      </c>
    </row>
    <row r="2089" spans="1:11">
      <c r="A2089" s="77" t="s">
        <v>559</v>
      </c>
      <c r="B2089" s="77" t="s">
        <v>278</v>
      </c>
      <c r="C2089" s="78">
        <v>45490.527083333334</v>
      </c>
      <c r="D2089" s="77">
        <v>500</v>
      </c>
      <c r="E2089" s="77" t="s">
        <v>560</v>
      </c>
      <c r="F2089" s="77" t="s">
        <v>369</v>
      </c>
      <c r="G2089" s="77"/>
      <c r="H2089" s="77" t="s">
        <v>5114</v>
      </c>
      <c r="I2089" s="77" t="s">
        <v>5115</v>
      </c>
      <c r="J2089" s="77" t="s">
        <v>617</v>
      </c>
      <c r="K2089" s="77">
        <f>VLOOKUP(A2089 &amp; " - " &amp; B2089, 'superadmin configuration'!A:C, 2, FALSE)</f>
        <v>500</v>
      </c>
    </row>
    <row r="2090" spans="1:11">
      <c r="A2090" s="77" t="s">
        <v>559</v>
      </c>
      <c r="B2090" s="77" t="s">
        <v>278</v>
      </c>
      <c r="C2090" s="78">
        <v>45490.524305555555</v>
      </c>
      <c r="D2090" s="77">
        <v>500</v>
      </c>
      <c r="E2090" s="77" t="s">
        <v>560</v>
      </c>
      <c r="F2090" s="77" t="s">
        <v>369</v>
      </c>
      <c r="G2090" s="77"/>
      <c r="H2090" s="77" t="s">
        <v>5116</v>
      </c>
      <c r="I2090" s="77" t="s">
        <v>5117</v>
      </c>
      <c r="J2090" s="77" t="s">
        <v>369</v>
      </c>
      <c r="K2090" s="77">
        <f>VLOOKUP(A2090 &amp; " - " &amp; B2090, 'superadmin configuration'!A:C, 2, FALSE)</f>
        <v>500</v>
      </c>
    </row>
    <row r="2091" spans="1:11">
      <c r="A2091" s="77" t="s">
        <v>4572</v>
      </c>
      <c r="B2091" s="77" t="s">
        <v>4573</v>
      </c>
      <c r="C2091" s="78">
        <v>45490.487500000003</v>
      </c>
      <c r="D2091" s="77">
        <v>500</v>
      </c>
      <c r="E2091" s="77" t="s">
        <v>560</v>
      </c>
      <c r="F2091" s="77" t="s">
        <v>369</v>
      </c>
      <c r="G2091" s="77"/>
      <c r="H2091" s="77" t="s">
        <v>5118</v>
      </c>
      <c r="I2091" s="77" t="s">
        <v>5119</v>
      </c>
      <c r="J2091" s="77" t="s">
        <v>369</v>
      </c>
      <c r="K2091" s="77">
        <f>VLOOKUP(A2091 &amp; " - " &amp; B2091, 'superadmin configuration'!A:C, 2, FALSE)</f>
        <v>400</v>
      </c>
    </row>
    <row r="2092" spans="1:11">
      <c r="A2092" s="77" t="s">
        <v>559</v>
      </c>
      <c r="B2092" s="77" t="s">
        <v>258</v>
      </c>
      <c r="C2092" s="78">
        <v>45490.46597222222</v>
      </c>
      <c r="D2092" s="77">
        <v>500</v>
      </c>
      <c r="E2092" s="77" t="s">
        <v>560</v>
      </c>
      <c r="F2092" s="77" t="s">
        <v>369</v>
      </c>
      <c r="G2092" s="77"/>
      <c r="H2092" s="77" t="s">
        <v>5120</v>
      </c>
      <c r="I2092" s="77" t="s">
        <v>5121</v>
      </c>
      <c r="J2092" s="77" t="s">
        <v>617</v>
      </c>
      <c r="K2092" s="77">
        <f>VLOOKUP(A2092 &amp; " - " &amp; B2092, 'superadmin configuration'!A:C, 2, FALSE)</f>
        <v>450</v>
      </c>
    </row>
    <row r="2093" spans="1:11">
      <c r="A2093" s="77" t="s">
        <v>559</v>
      </c>
      <c r="B2093" s="77" t="s">
        <v>258</v>
      </c>
      <c r="C2093" s="78">
        <v>45490.464583333334</v>
      </c>
      <c r="D2093" s="77">
        <v>400</v>
      </c>
      <c r="E2093" s="77" t="s">
        <v>560</v>
      </c>
      <c r="F2093" s="77" t="s">
        <v>369</v>
      </c>
      <c r="G2093" s="77"/>
      <c r="H2093" s="77" t="s">
        <v>5122</v>
      </c>
      <c r="I2093" s="77" t="s">
        <v>5123</v>
      </c>
      <c r="J2093" s="77" t="s">
        <v>617</v>
      </c>
      <c r="K2093" s="77">
        <f>VLOOKUP(A2093 &amp; " - " &amp; B2093, 'superadmin configuration'!A:C, 2, FALSE)</f>
        <v>450</v>
      </c>
    </row>
    <row r="2094" spans="1:11">
      <c r="A2094" s="77" t="s">
        <v>559</v>
      </c>
      <c r="B2094" s="77" t="s">
        <v>278</v>
      </c>
      <c r="C2094" s="78">
        <v>45490.454861111109</v>
      </c>
      <c r="D2094" s="77">
        <v>200</v>
      </c>
      <c r="E2094" s="77" t="s">
        <v>560</v>
      </c>
      <c r="F2094" s="77" t="s">
        <v>369</v>
      </c>
      <c r="G2094" s="77"/>
      <c r="H2094" s="77" t="s">
        <v>5124</v>
      </c>
      <c r="I2094" s="77" t="s">
        <v>5125</v>
      </c>
      <c r="J2094" s="77" t="s">
        <v>369</v>
      </c>
      <c r="K2094" s="77">
        <f>VLOOKUP(A2094 &amp; " - " &amp; B2094, 'superadmin configuration'!A:C, 2, FALSE)</f>
        <v>500</v>
      </c>
    </row>
    <row r="2095" spans="1:11">
      <c r="A2095" s="77" t="s">
        <v>559</v>
      </c>
      <c r="B2095" s="77" t="s">
        <v>206</v>
      </c>
      <c r="C2095" s="78">
        <v>45490.451388888891</v>
      </c>
      <c r="D2095" s="77">
        <v>500</v>
      </c>
      <c r="E2095" s="77" t="s">
        <v>560</v>
      </c>
      <c r="F2095" s="77" t="s">
        <v>369</v>
      </c>
      <c r="G2095" s="77"/>
      <c r="H2095" s="77" t="s">
        <v>5126</v>
      </c>
      <c r="I2095" s="77" t="s">
        <v>5127</v>
      </c>
      <c r="J2095" s="77" t="s">
        <v>369</v>
      </c>
      <c r="K2095" s="77">
        <f>VLOOKUP(A2095 &amp; " - " &amp; B2095, 'superadmin configuration'!A:C, 2, FALSE)</f>
        <v>500</v>
      </c>
    </row>
    <row r="2096" spans="1:11">
      <c r="A2096" s="77" t="s">
        <v>559</v>
      </c>
      <c r="B2096" s="77" t="s">
        <v>206</v>
      </c>
      <c r="C2096" s="78">
        <v>45490.449305555558</v>
      </c>
      <c r="D2096" s="77">
        <v>500</v>
      </c>
      <c r="E2096" s="77" t="s">
        <v>560</v>
      </c>
      <c r="F2096" s="77" t="s">
        <v>369</v>
      </c>
      <c r="G2096" s="77"/>
      <c r="H2096" s="77" t="s">
        <v>5128</v>
      </c>
      <c r="I2096" s="77" t="s">
        <v>5129</v>
      </c>
      <c r="J2096" s="77" t="s">
        <v>369</v>
      </c>
      <c r="K2096" s="77">
        <f>VLOOKUP(A2096 &amp; " - " &amp; B2096, 'superadmin configuration'!A:C, 2, FALSE)</f>
        <v>500</v>
      </c>
    </row>
    <row r="2097" spans="1:11">
      <c r="A2097" s="77" t="s">
        <v>559</v>
      </c>
      <c r="B2097" s="77" t="s">
        <v>258</v>
      </c>
      <c r="C2097" s="78">
        <v>45490.442361111112</v>
      </c>
      <c r="D2097" s="77">
        <v>100</v>
      </c>
      <c r="E2097" s="77" t="s">
        <v>560</v>
      </c>
      <c r="F2097" s="77" t="s">
        <v>369</v>
      </c>
      <c r="G2097" s="77"/>
      <c r="H2097" s="77" t="s">
        <v>5130</v>
      </c>
      <c r="I2097" s="77" t="s">
        <v>5131</v>
      </c>
      <c r="J2097" s="77" t="s">
        <v>617</v>
      </c>
      <c r="K2097" s="77">
        <f>VLOOKUP(A2097 &amp; " - " &amp; B2097, 'superadmin configuration'!A:C, 2, FALSE)</f>
        <v>450</v>
      </c>
    </row>
    <row r="2098" spans="1:11">
      <c r="A2098" s="77" t="s">
        <v>515</v>
      </c>
      <c r="B2098" s="77" t="s">
        <v>516</v>
      </c>
      <c r="C2098" s="78">
        <v>45490.397222222222</v>
      </c>
      <c r="D2098" s="77">
        <v>1000</v>
      </c>
      <c r="E2098" s="77" t="s">
        <v>560</v>
      </c>
      <c r="F2098" s="77" t="s">
        <v>369</v>
      </c>
      <c r="G2098" s="77"/>
      <c r="H2098" s="77" t="s">
        <v>5132</v>
      </c>
      <c r="I2098" s="77" t="s">
        <v>5133</v>
      </c>
      <c r="J2098" s="77" t="s">
        <v>369</v>
      </c>
      <c r="K2098" s="77">
        <f>VLOOKUP(A2098 &amp; " - " &amp; B2098, 'superadmin configuration'!A:C, 2, FALSE)</f>
        <v>1000</v>
      </c>
    </row>
    <row r="2099" spans="1:11">
      <c r="A2099" s="77" t="s">
        <v>4088</v>
      </c>
      <c r="B2099" s="77" t="s">
        <v>4088</v>
      </c>
      <c r="C2099" s="78">
        <v>45489.959722222222</v>
      </c>
      <c r="D2099" s="77">
        <v>200</v>
      </c>
      <c r="E2099" s="77" t="s">
        <v>560</v>
      </c>
      <c r="F2099" s="77" t="s">
        <v>369</v>
      </c>
      <c r="G2099" s="77"/>
      <c r="H2099" s="77" t="s">
        <v>5134</v>
      </c>
      <c r="I2099" s="77" t="s">
        <v>369</v>
      </c>
      <c r="J2099" s="77" t="s">
        <v>369</v>
      </c>
      <c r="K2099" s="77">
        <f>VLOOKUP(A2099 &amp; " - " &amp; B2099, 'superadmin configuration'!A:C, 2, FALSE)</f>
        <v>500</v>
      </c>
    </row>
    <row r="2100" spans="1:11">
      <c r="A2100" s="77" t="s">
        <v>682</v>
      </c>
      <c r="B2100" s="77" t="s">
        <v>683</v>
      </c>
      <c r="C2100" s="78">
        <v>45489.948611111111</v>
      </c>
      <c r="D2100" s="77">
        <v>1500</v>
      </c>
      <c r="E2100" s="77" t="s">
        <v>560</v>
      </c>
      <c r="F2100" s="77" t="s">
        <v>369</v>
      </c>
      <c r="G2100" s="77"/>
      <c r="H2100" s="77" t="s">
        <v>5135</v>
      </c>
      <c r="I2100" s="77" t="s">
        <v>5136</v>
      </c>
      <c r="J2100" s="77" t="s">
        <v>369</v>
      </c>
      <c r="K2100" s="77">
        <f>VLOOKUP(A2100 &amp; " - " &amp; B2100, 'superadmin configuration'!A:C, 2, FALSE)</f>
        <v>1500</v>
      </c>
    </row>
    <row r="2101" spans="1:11">
      <c r="A2101" s="77" t="s">
        <v>596</v>
      </c>
      <c r="B2101" s="77" t="s">
        <v>128</v>
      </c>
      <c r="C2101" s="78">
        <v>45489.947916666664</v>
      </c>
      <c r="D2101" s="77">
        <v>3000</v>
      </c>
      <c r="E2101" s="77" t="s">
        <v>560</v>
      </c>
      <c r="F2101" s="77" t="s">
        <v>369</v>
      </c>
      <c r="G2101" s="77"/>
      <c r="H2101" s="77" t="s">
        <v>5137</v>
      </c>
      <c r="I2101" s="77" t="s">
        <v>5138</v>
      </c>
      <c r="J2101" s="77" t="s">
        <v>369</v>
      </c>
      <c r="K2101" s="77">
        <f>VLOOKUP(A2101 &amp; " - " &amp; B2101, 'superadmin configuration'!A:C, 2, FALSE)</f>
        <v>2000</v>
      </c>
    </row>
    <row r="2102" spans="1:11">
      <c r="A2102" s="77" t="s">
        <v>461</v>
      </c>
      <c r="B2102" s="77" t="s">
        <v>461</v>
      </c>
      <c r="C2102" s="78">
        <v>45489.879166666666</v>
      </c>
      <c r="D2102" s="77">
        <v>300</v>
      </c>
      <c r="E2102" s="77" t="s">
        <v>560</v>
      </c>
      <c r="F2102" s="77" t="s">
        <v>369</v>
      </c>
      <c r="G2102" s="77"/>
      <c r="H2102" s="77" t="s">
        <v>5139</v>
      </c>
      <c r="I2102" s="77" t="s">
        <v>5140</v>
      </c>
      <c r="J2102" s="77" t="s">
        <v>369</v>
      </c>
      <c r="K2102" s="77">
        <f>VLOOKUP(A2102 &amp; " - " &amp; B2102, 'superadmin configuration'!A:C, 2, FALSE)</f>
        <v>500</v>
      </c>
    </row>
    <row r="2103" spans="1:11">
      <c r="A2103" s="77" t="s">
        <v>515</v>
      </c>
      <c r="B2103" s="77" t="s">
        <v>516</v>
      </c>
      <c r="C2103" s="78">
        <v>45489.820833333331</v>
      </c>
      <c r="D2103" s="77">
        <v>600</v>
      </c>
      <c r="E2103" s="77" t="s">
        <v>560</v>
      </c>
      <c r="F2103" s="77" t="s">
        <v>369</v>
      </c>
      <c r="G2103" s="77"/>
      <c r="H2103" s="77" t="s">
        <v>5141</v>
      </c>
      <c r="I2103" s="77" t="s">
        <v>369</v>
      </c>
      <c r="J2103" s="77" t="s">
        <v>369</v>
      </c>
      <c r="K2103" s="77">
        <f>VLOOKUP(A2103 &amp; " - " &amp; B2103, 'superadmin configuration'!A:C, 2, FALSE)</f>
        <v>1000</v>
      </c>
    </row>
    <row r="2104" spans="1:11">
      <c r="A2104" s="77" t="s">
        <v>515</v>
      </c>
      <c r="B2104" s="77" t="s">
        <v>516</v>
      </c>
      <c r="C2104" s="78">
        <v>45489.763888888891</v>
      </c>
      <c r="D2104" s="77">
        <v>1000</v>
      </c>
      <c r="E2104" s="77" t="s">
        <v>560</v>
      </c>
      <c r="F2104" s="77" t="s">
        <v>369</v>
      </c>
      <c r="G2104" s="77"/>
      <c r="H2104" s="77" t="s">
        <v>5142</v>
      </c>
      <c r="I2104" s="77" t="s">
        <v>369</v>
      </c>
      <c r="J2104" s="77" t="s">
        <v>369</v>
      </c>
      <c r="K2104" s="77">
        <f>VLOOKUP(A2104 &amp; " - " &amp; B2104, 'superadmin configuration'!A:C, 2, FALSE)</f>
        <v>1000</v>
      </c>
    </row>
    <row r="2105" spans="1:11">
      <c r="A2105" s="77" t="s">
        <v>801</v>
      </c>
      <c r="B2105" s="77" t="s">
        <v>801</v>
      </c>
      <c r="C2105" s="78">
        <v>45489.738888888889</v>
      </c>
      <c r="D2105" s="77">
        <v>1000</v>
      </c>
      <c r="E2105" s="77" t="s">
        <v>560</v>
      </c>
      <c r="F2105" s="77" t="s">
        <v>369</v>
      </c>
      <c r="G2105" s="77"/>
      <c r="H2105" s="77" t="s">
        <v>5143</v>
      </c>
      <c r="I2105" s="77" t="s">
        <v>5144</v>
      </c>
      <c r="J2105" s="77" t="s">
        <v>369</v>
      </c>
      <c r="K2105" s="77">
        <f>VLOOKUP(A2105 &amp; " - " &amp; B2105, 'superadmin configuration'!A:C, 2, FALSE)</f>
        <v>750</v>
      </c>
    </row>
    <row r="2106" spans="1:11">
      <c r="A2106" s="77" t="s">
        <v>559</v>
      </c>
      <c r="B2106" s="77" t="s">
        <v>331</v>
      </c>
      <c r="C2106" s="78">
        <v>45489.71597222222</v>
      </c>
      <c r="D2106" s="77">
        <v>100</v>
      </c>
      <c r="E2106" s="77" t="s">
        <v>560</v>
      </c>
      <c r="F2106" s="77" t="s">
        <v>369</v>
      </c>
      <c r="G2106" s="77"/>
      <c r="H2106" s="77" t="s">
        <v>5145</v>
      </c>
      <c r="I2106" s="77" t="s">
        <v>5146</v>
      </c>
      <c r="J2106" s="77" t="s">
        <v>369</v>
      </c>
      <c r="K2106" s="77">
        <f>VLOOKUP(A2106 &amp; " - " &amp; B2106, 'superadmin configuration'!A:C, 2, FALSE)</f>
        <v>300</v>
      </c>
    </row>
    <row r="2107" spans="1:11">
      <c r="A2107" s="77" t="s">
        <v>4282</v>
      </c>
      <c r="B2107" s="77" t="s">
        <v>4293</v>
      </c>
      <c r="C2107" s="78">
        <v>45489.656944444447</v>
      </c>
      <c r="D2107" s="77">
        <v>100</v>
      </c>
      <c r="E2107" s="77" t="s">
        <v>560</v>
      </c>
      <c r="F2107" s="77" t="s">
        <v>369</v>
      </c>
      <c r="G2107" s="77"/>
      <c r="H2107" s="77" t="s">
        <v>5147</v>
      </c>
      <c r="I2107" s="77" t="s">
        <v>5148</v>
      </c>
      <c r="J2107" s="77" t="s">
        <v>617</v>
      </c>
      <c r="K2107" s="77">
        <f>VLOOKUP(A2107 &amp; " - " &amp; B2107, 'superadmin configuration'!A:C, 2, FALSE)</f>
        <v>0</v>
      </c>
    </row>
    <row r="2108" spans="1:11">
      <c r="A2108" s="77" t="s">
        <v>476</v>
      </c>
      <c r="B2108" s="77" t="s">
        <v>476</v>
      </c>
      <c r="C2108" s="78">
        <v>45489.601388888892</v>
      </c>
      <c r="D2108" s="77">
        <v>500</v>
      </c>
      <c r="E2108" s="77" t="s">
        <v>560</v>
      </c>
      <c r="F2108" s="77" t="s">
        <v>369</v>
      </c>
      <c r="G2108" s="77"/>
      <c r="H2108" s="77" t="s">
        <v>5149</v>
      </c>
      <c r="I2108" s="77" t="s">
        <v>369</v>
      </c>
      <c r="J2108" s="77" t="s">
        <v>369</v>
      </c>
      <c r="K2108" s="77">
        <f>VLOOKUP(A2108 &amp; " - " &amp; B2108, 'superadmin configuration'!A:C, 2, FALSE)</f>
        <v>500</v>
      </c>
    </row>
    <row r="2109" spans="1:11">
      <c r="A2109" s="77" t="s">
        <v>476</v>
      </c>
      <c r="B2109" s="77" t="s">
        <v>476</v>
      </c>
      <c r="C2109" s="78">
        <v>45489.445138888892</v>
      </c>
      <c r="D2109" s="77">
        <v>500</v>
      </c>
      <c r="E2109" s="77" t="s">
        <v>560</v>
      </c>
      <c r="F2109" s="77" t="s">
        <v>369</v>
      </c>
      <c r="G2109" s="77"/>
      <c r="H2109" s="77" t="s">
        <v>5150</v>
      </c>
      <c r="I2109" s="77" t="s">
        <v>5151</v>
      </c>
      <c r="J2109" s="77" t="s">
        <v>369</v>
      </c>
      <c r="K2109" s="77">
        <f>VLOOKUP(A2109 &amp; " - " &amp; B2109, 'superadmin configuration'!A:C, 2, FALSE)</f>
        <v>500</v>
      </c>
    </row>
    <row r="2110" spans="1:11">
      <c r="A2110" s="77" t="s">
        <v>710</v>
      </c>
      <c r="B2110" s="77" t="s">
        <v>710</v>
      </c>
      <c r="C2110" s="78">
        <v>45488.904861111114</v>
      </c>
      <c r="D2110" s="77">
        <v>4000</v>
      </c>
      <c r="E2110" s="77" t="s">
        <v>560</v>
      </c>
      <c r="F2110" s="77" t="s">
        <v>369</v>
      </c>
      <c r="G2110" s="77"/>
      <c r="H2110" s="77" t="s">
        <v>5152</v>
      </c>
      <c r="I2110" s="77" t="s">
        <v>5153</v>
      </c>
      <c r="J2110" s="77" t="s">
        <v>369</v>
      </c>
      <c r="K2110" s="77">
        <f>VLOOKUP(A2110 &amp; " - " &amp; B2110, 'superadmin configuration'!A:C, 2, FALSE)</f>
        <v>2000</v>
      </c>
    </row>
    <row r="2111" spans="1:11">
      <c r="A2111" s="77" t="s">
        <v>710</v>
      </c>
      <c r="B2111" s="77" t="s">
        <v>710</v>
      </c>
      <c r="C2111" s="78">
        <v>45488.868750000001</v>
      </c>
      <c r="D2111" s="77">
        <v>3000</v>
      </c>
      <c r="E2111" s="77" t="s">
        <v>560</v>
      </c>
      <c r="F2111" s="77" t="s">
        <v>369</v>
      </c>
      <c r="G2111" s="77"/>
      <c r="H2111" s="77" t="s">
        <v>5154</v>
      </c>
      <c r="I2111" s="77" t="s">
        <v>5155</v>
      </c>
      <c r="J2111" s="77" t="s">
        <v>369</v>
      </c>
      <c r="K2111" s="77">
        <f>VLOOKUP(A2111 &amp; " - " &amp; B2111, 'superadmin configuration'!A:C, 2, FALSE)</f>
        <v>2000</v>
      </c>
    </row>
    <row r="2112" spans="1:11">
      <c r="A2112" s="77" t="s">
        <v>461</v>
      </c>
      <c r="B2112" s="77" t="s">
        <v>461</v>
      </c>
      <c r="C2112" s="78">
        <v>45488.857638888891</v>
      </c>
      <c r="D2112" s="77">
        <v>500</v>
      </c>
      <c r="E2112" s="77" t="s">
        <v>560</v>
      </c>
      <c r="F2112" s="77" t="s">
        <v>369</v>
      </c>
      <c r="G2112" s="77"/>
      <c r="H2112" s="77" t="s">
        <v>5156</v>
      </c>
      <c r="I2112" s="77" t="s">
        <v>5157</v>
      </c>
      <c r="J2112" s="77" t="s">
        <v>369</v>
      </c>
      <c r="K2112" s="77">
        <f>VLOOKUP(A2112 &amp; " - " &amp; B2112, 'superadmin configuration'!A:C, 2, FALSE)</f>
        <v>500</v>
      </c>
    </row>
    <row r="2113" spans="1:11">
      <c r="A2113" s="77" t="s">
        <v>559</v>
      </c>
      <c r="B2113" s="77" t="s">
        <v>284</v>
      </c>
      <c r="C2113" s="78">
        <v>45488.717361111114</v>
      </c>
      <c r="D2113" s="77">
        <v>100</v>
      </c>
      <c r="E2113" s="77" t="s">
        <v>560</v>
      </c>
      <c r="F2113" s="77" t="s">
        <v>369</v>
      </c>
      <c r="G2113" s="77"/>
      <c r="H2113" s="77" t="s">
        <v>5158</v>
      </c>
      <c r="I2113" s="77" t="s">
        <v>369</v>
      </c>
      <c r="J2113" s="77" t="s">
        <v>369</v>
      </c>
      <c r="K2113" s="77">
        <f>VLOOKUP(A2113 &amp; " - " &amp; B2113, 'superadmin configuration'!A:C, 2, FALSE)</f>
        <v>750</v>
      </c>
    </row>
    <row r="2114" spans="1:11">
      <c r="A2114" s="77" t="s">
        <v>559</v>
      </c>
      <c r="B2114" s="77" t="s">
        <v>284</v>
      </c>
      <c r="C2114" s="78">
        <v>45488.71597222222</v>
      </c>
      <c r="D2114" s="77">
        <v>100</v>
      </c>
      <c r="E2114" s="77" t="s">
        <v>560</v>
      </c>
      <c r="F2114" s="77" t="s">
        <v>369</v>
      </c>
      <c r="G2114" s="77"/>
      <c r="H2114" s="77" t="s">
        <v>5159</v>
      </c>
      <c r="I2114" s="77" t="s">
        <v>369</v>
      </c>
      <c r="J2114" s="77" t="s">
        <v>369</v>
      </c>
      <c r="K2114" s="77">
        <f>VLOOKUP(A2114 &amp; " - " &amp; B2114, 'superadmin configuration'!A:C, 2, FALSE)</f>
        <v>750</v>
      </c>
    </row>
    <row r="2115" spans="1:11">
      <c r="A2115" s="77" t="s">
        <v>4088</v>
      </c>
      <c r="B2115" s="77" t="s">
        <v>4088</v>
      </c>
      <c r="C2115" s="78">
        <v>45488.706250000003</v>
      </c>
      <c r="D2115" s="77">
        <v>500</v>
      </c>
      <c r="E2115" s="77" t="s">
        <v>560</v>
      </c>
      <c r="F2115" s="77" t="s">
        <v>369</v>
      </c>
      <c r="G2115" s="77"/>
      <c r="H2115" s="77" t="s">
        <v>5160</v>
      </c>
      <c r="I2115" s="77" t="s">
        <v>369</v>
      </c>
      <c r="J2115" s="77" t="s">
        <v>369</v>
      </c>
      <c r="K2115" s="77">
        <f>VLOOKUP(A2115 &amp; " - " &amp; B2115, 'superadmin configuration'!A:C, 2, FALSE)</f>
        <v>500</v>
      </c>
    </row>
    <row r="2116" spans="1:11">
      <c r="A2116" s="77" t="s">
        <v>826</v>
      </c>
      <c r="B2116" s="77" t="s">
        <v>884</v>
      </c>
      <c r="C2116" s="78">
        <v>45488.67083333333</v>
      </c>
      <c r="D2116" s="77">
        <v>1000</v>
      </c>
      <c r="E2116" s="77" t="s">
        <v>560</v>
      </c>
      <c r="F2116" s="77" t="s">
        <v>369</v>
      </c>
      <c r="G2116" s="77"/>
      <c r="H2116" s="77" t="s">
        <v>5161</v>
      </c>
      <c r="I2116" s="77" t="s">
        <v>5162</v>
      </c>
      <c r="J2116" s="77" t="s">
        <v>369</v>
      </c>
      <c r="K2116" s="77">
        <f>VLOOKUP(A2116 &amp; " - " &amp; B2116, 'superadmin configuration'!A:C, 2, FALSE)</f>
        <v>1000</v>
      </c>
    </row>
    <row r="2117" spans="1:11">
      <c r="A2117" s="77" t="s">
        <v>559</v>
      </c>
      <c r="B2117" s="77" t="s">
        <v>206</v>
      </c>
      <c r="C2117" s="78">
        <v>45488.665277777778</v>
      </c>
      <c r="D2117" s="77">
        <v>500</v>
      </c>
      <c r="E2117" s="77" t="s">
        <v>560</v>
      </c>
      <c r="F2117" s="77" t="s">
        <v>369</v>
      </c>
      <c r="G2117" s="77"/>
      <c r="H2117" s="77" t="s">
        <v>5163</v>
      </c>
      <c r="I2117" s="77" t="s">
        <v>5164</v>
      </c>
      <c r="J2117" s="77" t="s">
        <v>5165</v>
      </c>
      <c r="K2117" s="77">
        <f>VLOOKUP(A2117 &amp; " - " &amp; B2117, 'superadmin configuration'!A:C, 2, FALSE)</f>
        <v>500</v>
      </c>
    </row>
    <row r="2118" spans="1:11">
      <c r="A2118" s="77" t="s">
        <v>559</v>
      </c>
      <c r="B2118" s="77" t="s">
        <v>278</v>
      </c>
      <c r="C2118" s="78">
        <v>45488.655555555553</v>
      </c>
      <c r="D2118" s="77">
        <v>100</v>
      </c>
      <c r="E2118" s="77" t="s">
        <v>560</v>
      </c>
      <c r="F2118" s="77" t="s">
        <v>369</v>
      </c>
      <c r="G2118" s="77"/>
      <c r="H2118" s="77" t="s">
        <v>5166</v>
      </c>
      <c r="I2118" s="77" t="s">
        <v>5167</v>
      </c>
      <c r="J2118" s="77" t="s">
        <v>617</v>
      </c>
      <c r="K2118" s="77">
        <f>VLOOKUP(A2118 &amp; " - " &amp; B2118, 'superadmin configuration'!A:C, 2, FALSE)</f>
        <v>500</v>
      </c>
    </row>
    <row r="2119" spans="1:11">
      <c r="A2119" s="77" t="s">
        <v>641</v>
      </c>
      <c r="B2119" s="77" t="s">
        <v>642</v>
      </c>
      <c r="C2119" s="78">
        <v>45488.625</v>
      </c>
      <c r="D2119" s="77">
        <v>1000</v>
      </c>
      <c r="E2119" s="77" t="s">
        <v>560</v>
      </c>
      <c r="F2119" s="77" t="s">
        <v>369</v>
      </c>
      <c r="G2119" s="77"/>
      <c r="H2119" s="77" t="s">
        <v>5168</v>
      </c>
      <c r="I2119" s="77" t="s">
        <v>5169</v>
      </c>
      <c r="J2119" s="77" t="s">
        <v>369</v>
      </c>
      <c r="K2119" s="77">
        <f>VLOOKUP(A2119 &amp; " - " &amp; B2119, 'superadmin configuration'!A:C, 2, FALSE)</f>
        <v>1000</v>
      </c>
    </row>
    <row r="2120" spans="1:11">
      <c r="A2120" s="77" t="s">
        <v>476</v>
      </c>
      <c r="B2120" s="77" t="s">
        <v>476</v>
      </c>
      <c r="C2120" s="78">
        <v>45488.581250000003</v>
      </c>
      <c r="D2120" s="77">
        <v>500</v>
      </c>
      <c r="E2120" s="77" t="s">
        <v>560</v>
      </c>
      <c r="F2120" s="77" t="s">
        <v>369</v>
      </c>
      <c r="G2120" s="77"/>
      <c r="H2120" s="77" t="s">
        <v>5170</v>
      </c>
      <c r="I2120" s="77" t="s">
        <v>369</v>
      </c>
      <c r="J2120" s="77" t="s">
        <v>1795</v>
      </c>
      <c r="K2120" s="77">
        <f>VLOOKUP(A2120 &amp; " - " &amp; B2120, 'superadmin configuration'!A:C, 2, FALSE)</f>
        <v>500</v>
      </c>
    </row>
    <row r="2121" spans="1:11">
      <c r="A2121" s="77" t="s">
        <v>559</v>
      </c>
      <c r="B2121" s="77" t="s">
        <v>331</v>
      </c>
      <c r="C2121" s="78">
        <v>45488.463888888888</v>
      </c>
      <c r="D2121" s="77">
        <v>100</v>
      </c>
      <c r="E2121" s="77" t="s">
        <v>560</v>
      </c>
      <c r="F2121" s="77" t="s">
        <v>369</v>
      </c>
      <c r="G2121" s="77"/>
      <c r="H2121" s="77" t="s">
        <v>5171</v>
      </c>
      <c r="I2121" s="77" t="s">
        <v>5172</v>
      </c>
      <c r="J2121" s="77" t="s">
        <v>5173</v>
      </c>
      <c r="K2121" s="77">
        <f>VLOOKUP(A2121 &amp; " - " &amp; B2121, 'superadmin configuration'!A:C, 2, FALSE)</f>
        <v>300</v>
      </c>
    </row>
    <row r="2122" spans="1:11">
      <c r="A2122" s="77" t="s">
        <v>581</v>
      </c>
      <c r="B2122" s="77" t="s">
        <v>184</v>
      </c>
      <c r="C2122" s="78">
        <v>45488.423611111109</v>
      </c>
      <c r="D2122" s="77">
        <v>100</v>
      </c>
      <c r="E2122" s="77" t="s">
        <v>560</v>
      </c>
      <c r="F2122" s="77" t="s">
        <v>369</v>
      </c>
      <c r="G2122" s="77"/>
      <c r="H2122" s="77" t="s">
        <v>5174</v>
      </c>
      <c r="I2122" s="77" t="s">
        <v>5175</v>
      </c>
      <c r="J2122" s="77" t="s">
        <v>617</v>
      </c>
      <c r="K2122" s="77">
        <f>VLOOKUP(A2122 &amp; " - " &amp; B2122, 'superadmin configuration'!A:C, 2, FALSE)</f>
        <v>0</v>
      </c>
    </row>
    <row r="2123" spans="1:11">
      <c r="A2123" s="77" t="s">
        <v>559</v>
      </c>
      <c r="B2123" s="77" t="s">
        <v>278</v>
      </c>
      <c r="C2123" s="78">
        <v>45487.925000000003</v>
      </c>
      <c r="D2123" s="77">
        <v>100</v>
      </c>
      <c r="E2123" s="77" t="s">
        <v>560</v>
      </c>
      <c r="F2123" s="77" t="s">
        <v>369</v>
      </c>
      <c r="G2123" s="77"/>
      <c r="H2123" s="77" t="s">
        <v>5176</v>
      </c>
      <c r="I2123" s="77" t="s">
        <v>5177</v>
      </c>
      <c r="J2123" s="77" t="s">
        <v>617</v>
      </c>
      <c r="K2123" s="77">
        <f>VLOOKUP(A2123 &amp; " - " &amp; B2123, 'superadmin configuration'!A:C, 2, FALSE)</f>
        <v>500</v>
      </c>
    </row>
    <row r="2124" spans="1:11">
      <c r="A2124" s="77" t="s">
        <v>515</v>
      </c>
      <c r="B2124" s="77" t="s">
        <v>516</v>
      </c>
      <c r="C2124" s="78">
        <v>45487.677083333336</v>
      </c>
      <c r="D2124" s="77">
        <v>500</v>
      </c>
      <c r="E2124" s="77" t="s">
        <v>560</v>
      </c>
      <c r="F2124" s="77" t="s">
        <v>369</v>
      </c>
      <c r="G2124" s="77"/>
      <c r="H2124" s="77" t="s">
        <v>5178</v>
      </c>
      <c r="I2124" s="77" t="s">
        <v>5179</v>
      </c>
      <c r="J2124" s="77" t="s">
        <v>369</v>
      </c>
      <c r="K2124" s="77">
        <f>VLOOKUP(A2124 &amp; " - " &amp; B2124, 'superadmin configuration'!A:C, 2, FALSE)</f>
        <v>1000</v>
      </c>
    </row>
    <row r="2125" spans="1:11">
      <c r="A2125" s="77" t="s">
        <v>4049</v>
      </c>
      <c r="B2125" s="77" t="s">
        <v>4049</v>
      </c>
      <c r="C2125" s="78">
        <v>45487.611111111109</v>
      </c>
      <c r="D2125" s="77">
        <v>100</v>
      </c>
      <c r="E2125" s="77" t="s">
        <v>560</v>
      </c>
      <c r="F2125" s="77" t="s">
        <v>369</v>
      </c>
      <c r="G2125" s="77"/>
      <c r="H2125" s="77" t="s">
        <v>5180</v>
      </c>
      <c r="I2125" s="77" t="s">
        <v>5181</v>
      </c>
      <c r="J2125" s="77" t="s">
        <v>617</v>
      </c>
      <c r="K2125" s="77">
        <f>VLOOKUP(A2125 &amp; " - " &amp; B2125, 'superadmin configuration'!A:C, 2, FALSE)</f>
        <v>500</v>
      </c>
    </row>
    <row r="2126" spans="1:11">
      <c r="A2126" s="77" t="s">
        <v>4088</v>
      </c>
      <c r="B2126" s="77" t="s">
        <v>4088</v>
      </c>
      <c r="C2126" s="78">
        <v>45487.591666666667</v>
      </c>
      <c r="D2126" s="77">
        <v>300</v>
      </c>
      <c r="E2126" s="77" t="s">
        <v>560</v>
      </c>
      <c r="F2126" s="77" t="s">
        <v>369</v>
      </c>
      <c r="G2126" s="77"/>
      <c r="H2126" s="77" t="s">
        <v>5182</v>
      </c>
      <c r="I2126" s="77" t="s">
        <v>5183</v>
      </c>
      <c r="J2126" s="77" t="s">
        <v>369</v>
      </c>
      <c r="K2126" s="77">
        <f>VLOOKUP(A2126 &amp; " - " &amp; B2126, 'superadmin configuration'!A:C, 2, FALSE)</f>
        <v>500</v>
      </c>
    </row>
    <row r="2127" spans="1:11">
      <c r="A2127" s="77" t="s">
        <v>515</v>
      </c>
      <c r="B2127" s="77" t="s">
        <v>516</v>
      </c>
      <c r="C2127" s="78">
        <v>45487.492361111108</v>
      </c>
      <c r="D2127" s="77">
        <v>1000</v>
      </c>
      <c r="E2127" s="77" t="s">
        <v>560</v>
      </c>
      <c r="F2127" s="77" t="s">
        <v>369</v>
      </c>
      <c r="G2127" s="77"/>
      <c r="H2127" s="77" t="s">
        <v>5184</v>
      </c>
      <c r="I2127" s="77" t="s">
        <v>5185</v>
      </c>
      <c r="J2127" s="77" t="s">
        <v>369</v>
      </c>
      <c r="K2127" s="77">
        <f>VLOOKUP(A2127 &amp; " - " &amp; B2127, 'superadmin configuration'!A:C, 2, FALSE)</f>
        <v>1000</v>
      </c>
    </row>
    <row r="2128" spans="1:11">
      <c r="A2128" s="77" t="s">
        <v>4698</v>
      </c>
      <c r="B2128" s="77" t="s">
        <v>4698</v>
      </c>
      <c r="C2128" s="78">
        <v>45487.047222222223</v>
      </c>
      <c r="D2128" s="77">
        <v>1000</v>
      </c>
      <c r="E2128" s="77" t="s">
        <v>560</v>
      </c>
      <c r="F2128" s="77" t="s">
        <v>369</v>
      </c>
      <c r="G2128" s="77"/>
      <c r="H2128" s="77" t="s">
        <v>5186</v>
      </c>
      <c r="I2128" s="77" t="s">
        <v>5187</v>
      </c>
      <c r="J2128" s="77" t="s">
        <v>369</v>
      </c>
      <c r="K2128" s="77">
        <f>VLOOKUP(A2128 &amp; " - " &amp; B2128, 'superadmin configuration'!A:C, 2, FALSE)</f>
        <v>750</v>
      </c>
    </row>
    <row r="2129" spans="1:11">
      <c r="A2129" s="77" t="s">
        <v>559</v>
      </c>
      <c r="B2129" s="77" t="s">
        <v>206</v>
      </c>
      <c r="C2129" s="78">
        <v>45486.991666666669</v>
      </c>
      <c r="D2129" s="77">
        <v>500</v>
      </c>
      <c r="E2129" s="77" t="s">
        <v>560</v>
      </c>
      <c r="F2129" s="77" t="s">
        <v>369</v>
      </c>
      <c r="G2129" s="77"/>
      <c r="H2129" s="77" t="s">
        <v>5188</v>
      </c>
      <c r="I2129" s="77" t="s">
        <v>5189</v>
      </c>
      <c r="J2129" s="77" t="s">
        <v>5190</v>
      </c>
      <c r="K2129" s="77">
        <f>VLOOKUP(A2129 &amp; " - " &amp; B2129, 'superadmin configuration'!A:C, 2, FALSE)</f>
        <v>500</v>
      </c>
    </row>
    <row r="2130" spans="1:11">
      <c r="A2130" s="77" t="s">
        <v>559</v>
      </c>
      <c r="B2130" s="77" t="s">
        <v>206</v>
      </c>
      <c r="C2130" s="78">
        <v>45486.89166666667</v>
      </c>
      <c r="D2130" s="77">
        <v>100</v>
      </c>
      <c r="E2130" s="77" t="s">
        <v>560</v>
      </c>
      <c r="F2130" s="77" t="s">
        <v>369</v>
      </c>
      <c r="G2130" s="77"/>
      <c r="H2130" s="77" t="s">
        <v>5191</v>
      </c>
      <c r="I2130" s="77" t="s">
        <v>369</v>
      </c>
      <c r="J2130" s="77" t="s">
        <v>369</v>
      </c>
      <c r="K2130" s="77">
        <f>VLOOKUP(A2130 &amp; " - " &amp; B2130, 'superadmin configuration'!A:C, 2, FALSE)</f>
        <v>500</v>
      </c>
    </row>
    <row r="2131" spans="1:11">
      <c r="A2131" s="77" t="s">
        <v>559</v>
      </c>
      <c r="B2131" s="77" t="s">
        <v>278</v>
      </c>
      <c r="C2131" s="78">
        <v>45486.882638888892</v>
      </c>
      <c r="D2131" s="77">
        <v>100</v>
      </c>
      <c r="E2131" s="77" t="s">
        <v>560</v>
      </c>
      <c r="F2131" s="77" t="s">
        <v>369</v>
      </c>
      <c r="G2131" s="77"/>
      <c r="H2131" s="77" t="s">
        <v>5192</v>
      </c>
      <c r="I2131" s="77" t="s">
        <v>369</v>
      </c>
      <c r="J2131" s="77" t="s">
        <v>369</v>
      </c>
      <c r="K2131" s="77">
        <f>VLOOKUP(A2131 &amp; " - " &amp; B2131, 'superadmin configuration'!A:C, 2, FALSE)</f>
        <v>500</v>
      </c>
    </row>
    <row r="2132" spans="1:11">
      <c r="A2132" s="77" t="s">
        <v>559</v>
      </c>
      <c r="B2132" s="77" t="s">
        <v>206</v>
      </c>
      <c r="C2132" s="78">
        <v>45486.857638888891</v>
      </c>
      <c r="D2132" s="77">
        <v>500</v>
      </c>
      <c r="E2132" s="77" t="s">
        <v>560</v>
      </c>
      <c r="F2132" s="77" t="s">
        <v>369</v>
      </c>
      <c r="G2132" s="77"/>
      <c r="H2132" s="77" t="s">
        <v>5193</v>
      </c>
      <c r="I2132" s="77" t="s">
        <v>369</v>
      </c>
      <c r="J2132" s="77" t="s">
        <v>369</v>
      </c>
      <c r="K2132" s="77">
        <f>VLOOKUP(A2132 &amp; " - " &amp; B2132, 'superadmin configuration'!A:C, 2, FALSE)</f>
        <v>500</v>
      </c>
    </row>
    <row r="2133" spans="1:11">
      <c r="A2133" s="77" t="s">
        <v>581</v>
      </c>
      <c r="B2133" s="77" t="s">
        <v>582</v>
      </c>
      <c r="C2133" s="78">
        <v>45486.618055555555</v>
      </c>
      <c r="D2133" s="77">
        <v>200</v>
      </c>
      <c r="E2133" s="77" t="s">
        <v>560</v>
      </c>
      <c r="F2133" s="77" t="s">
        <v>369</v>
      </c>
      <c r="G2133" s="77"/>
      <c r="H2133" s="77" t="s">
        <v>5194</v>
      </c>
      <c r="I2133" s="77" t="s">
        <v>5195</v>
      </c>
      <c r="J2133" s="77" t="s">
        <v>369</v>
      </c>
      <c r="K2133" s="77">
        <f>VLOOKUP(A2133 &amp; " - " &amp; B2133, 'superadmin configuration'!A:C, 2, FALSE)</f>
        <v>850</v>
      </c>
    </row>
    <row r="2134" spans="1:11">
      <c r="A2134" s="77" t="s">
        <v>4576</v>
      </c>
      <c r="B2134" s="77" t="s">
        <v>4066</v>
      </c>
      <c r="C2134" s="78">
        <v>45486.589583333334</v>
      </c>
      <c r="D2134" s="77">
        <v>1000</v>
      </c>
      <c r="E2134" s="77" t="s">
        <v>560</v>
      </c>
      <c r="F2134" s="77" t="s">
        <v>369</v>
      </c>
      <c r="G2134" s="77"/>
      <c r="H2134" s="77" t="s">
        <v>5196</v>
      </c>
      <c r="I2134" s="77" t="s">
        <v>5197</v>
      </c>
      <c r="J2134" s="77" t="s">
        <v>369</v>
      </c>
      <c r="K2134" s="77">
        <f>VLOOKUP(A2134 &amp; " - " &amp; B2134, 'superadmin configuration'!A:C, 2, FALSE)</f>
        <v>500</v>
      </c>
    </row>
    <row r="2135" spans="1:11">
      <c r="A2135" s="77" t="s">
        <v>4576</v>
      </c>
      <c r="B2135" s="77" t="s">
        <v>4066</v>
      </c>
      <c r="C2135" s="78">
        <v>45486.588888888888</v>
      </c>
      <c r="D2135" s="77">
        <v>1000</v>
      </c>
      <c r="E2135" s="77" t="s">
        <v>560</v>
      </c>
      <c r="F2135" s="77" t="s">
        <v>369</v>
      </c>
      <c r="G2135" s="77"/>
      <c r="H2135" s="77" t="s">
        <v>5198</v>
      </c>
      <c r="I2135" s="77" t="s">
        <v>5199</v>
      </c>
      <c r="J2135" s="77" t="s">
        <v>369</v>
      </c>
      <c r="K2135" s="77">
        <f>VLOOKUP(A2135 &amp; " - " &amp; B2135, 'superadmin configuration'!A:C, 2, FALSE)</f>
        <v>500</v>
      </c>
    </row>
    <row r="2136" spans="1:11">
      <c r="A2136" s="77" t="s">
        <v>476</v>
      </c>
      <c r="B2136" s="77" t="s">
        <v>476</v>
      </c>
      <c r="C2136" s="78">
        <v>45486.557638888888</v>
      </c>
      <c r="D2136" s="77">
        <v>2000</v>
      </c>
      <c r="E2136" s="77" t="s">
        <v>560</v>
      </c>
      <c r="F2136" s="77" t="s">
        <v>369</v>
      </c>
      <c r="G2136" s="77"/>
      <c r="H2136" s="77" t="s">
        <v>5200</v>
      </c>
      <c r="I2136" s="77" t="s">
        <v>5201</v>
      </c>
      <c r="J2136" s="77" t="s">
        <v>5202</v>
      </c>
      <c r="K2136" s="77">
        <f>VLOOKUP(A2136 &amp; " - " &amp; B2136, 'superadmin configuration'!A:C, 2, FALSE)</f>
        <v>500</v>
      </c>
    </row>
    <row r="2137" spans="1:11">
      <c r="A2137" s="77" t="s">
        <v>476</v>
      </c>
      <c r="B2137" s="77" t="s">
        <v>476</v>
      </c>
      <c r="C2137" s="78">
        <v>45486.429861111108</v>
      </c>
      <c r="D2137" s="77">
        <v>100</v>
      </c>
      <c r="E2137" s="77" t="s">
        <v>560</v>
      </c>
      <c r="F2137" s="77" t="s">
        <v>369</v>
      </c>
      <c r="G2137" s="77"/>
      <c r="H2137" s="77" t="s">
        <v>5203</v>
      </c>
      <c r="I2137" s="77" t="s">
        <v>5204</v>
      </c>
      <c r="J2137" s="77" t="s">
        <v>617</v>
      </c>
      <c r="K2137" s="77">
        <f>VLOOKUP(A2137 &amp; " - " &amp; B2137, 'superadmin configuration'!A:C, 2, FALSE)</f>
        <v>500</v>
      </c>
    </row>
    <row r="2138" spans="1:11">
      <c r="A2138" s="77" t="s">
        <v>381</v>
      </c>
      <c r="B2138" s="77" t="s">
        <v>382</v>
      </c>
      <c r="C2138" s="78">
        <v>45485.990972222222</v>
      </c>
      <c r="D2138" s="77">
        <v>1000</v>
      </c>
      <c r="E2138" s="77" t="s">
        <v>560</v>
      </c>
      <c r="F2138" s="77" t="s">
        <v>369</v>
      </c>
      <c r="G2138" s="77"/>
      <c r="H2138" s="77" t="s">
        <v>5205</v>
      </c>
      <c r="I2138" s="77" t="s">
        <v>5206</v>
      </c>
      <c r="J2138" s="77" t="s">
        <v>5207</v>
      </c>
      <c r="K2138" s="77">
        <f>VLOOKUP(A2138 &amp; " - " &amp; B2138, 'superadmin configuration'!A:C, 2, FALSE)</f>
        <v>1500</v>
      </c>
    </row>
    <row r="2139" spans="1:11">
      <c r="A2139" s="77" t="s">
        <v>596</v>
      </c>
      <c r="B2139" s="77" t="s">
        <v>128</v>
      </c>
      <c r="C2139" s="78">
        <v>45485.902777777781</v>
      </c>
      <c r="D2139" s="77">
        <v>2000</v>
      </c>
      <c r="E2139" s="77" t="s">
        <v>560</v>
      </c>
      <c r="F2139" s="77" t="s">
        <v>369</v>
      </c>
      <c r="G2139" s="77"/>
      <c r="H2139" s="77" t="s">
        <v>5208</v>
      </c>
      <c r="I2139" s="77" t="s">
        <v>5209</v>
      </c>
      <c r="J2139" s="77" t="s">
        <v>369</v>
      </c>
      <c r="K2139" s="77">
        <f>VLOOKUP(A2139 &amp; " - " &amp; B2139, 'superadmin configuration'!A:C, 2, FALSE)</f>
        <v>2000</v>
      </c>
    </row>
    <row r="2140" spans="1:11">
      <c r="A2140" s="77" t="s">
        <v>379</v>
      </c>
      <c r="B2140" s="77" t="s">
        <v>379</v>
      </c>
      <c r="C2140" s="78">
        <v>45485.885416666664</v>
      </c>
      <c r="D2140" s="77">
        <v>2000</v>
      </c>
      <c r="E2140" s="77" t="s">
        <v>560</v>
      </c>
      <c r="F2140" s="77" t="s">
        <v>369</v>
      </c>
      <c r="G2140" s="77" t="s">
        <v>614</v>
      </c>
      <c r="H2140" s="77" t="s">
        <v>5210</v>
      </c>
      <c r="I2140" s="77" t="s">
        <v>5211</v>
      </c>
      <c r="J2140" s="77" t="s">
        <v>369</v>
      </c>
      <c r="K2140" s="77">
        <f>VLOOKUP(A2140 &amp; " - " &amp; B2140, 'superadmin configuration'!A:C, 2, FALSE)</f>
        <v>1000</v>
      </c>
    </row>
    <row r="2141" spans="1:11">
      <c r="A2141" s="77" t="s">
        <v>567</v>
      </c>
      <c r="B2141" s="77" t="s">
        <v>568</v>
      </c>
      <c r="C2141" s="78">
        <v>45485.86041666667</v>
      </c>
      <c r="D2141" s="77">
        <v>500</v>
      </c>
      <c r="E2141" s="77" t="s">
        <v>560</v>
      </c>
      <c r="F2141" s="77" t="s">
        <v>369</v>
      </c>
      <c r="G2141" s="77" t="s">
        <v>614</v>
      </c>
      <c r="H2141" s="77" t="s">
        <v>5212</v>
      </c>
      <c r="I2141" s="77" t="s">
        <v>5213</v>
      </c>
      <c r="J2141" s="77" t="s">
        <v>369</v>
      </c>
      <c r="K2141" s="77">
        <f>VLOOKUP(A2141 &amp; " - " &amp; B2141, 'superadmin configuration'!A:C, 2, FALSE)</f>
        <v>500</v>
      </c>
    </row>
    <row r="2142" spans="1:11">
      <c r="A2142" s="77" t="s">
        <v>461</v>
      </c>
      <c r="B2142" s="77" t="s">
        <v>461</v>
      </c>
      <c r="C2142" s="78">
        <v>45485.855555555558</v>
      </c>
      <c r="D2142" s="77">
        <v>300</v>
      </c>
      <c r="E2142" s="77" t="s">
        <v>560</v>
      </c>
      <c r="F2142" s="77" t="s">
        <v>369</v>
      </c>
      <c r="G2142" s="77"/>
      <c r="H2142" s="77" t="s">
        <v>5214</v>
      </c>
      <c r="I2142" s="77" t="s">
        <v>5215</v>
      </c>
      <c r="J2142" s="77" t="s">
        <v>369</v>
      </c>
      <c r="K2142" s="77">
        <f>VLOOKUP(A2142 &amp; " - " &amp; B2142, 'superadmin configuration'!A:C, 2, FALSE)</f>
        <v>500</v>
      </c>
    </row>
    <row r="2143" spans="1:11">
      <c r="A2143" s="77" t="s">
        <v>476</v>
      </c>
      <c r="B2143" s="77" t="s">
        <v>476</v>
      </c>
      <c r="C2143" s="78">
        <v>45485.75277777778</v>
      </c>
      <c r="D2143" s="77">
        <v>100</v>
      </c>
      <c r="E2143" s="77" t="s">
        <v>560</v>
      </c>
      <c r="F2143" s="77" t="s">
        <v>369</v>
      </c>
      <c r="G2143" s="77"/>
      <c r="H2143" s="77" t="s">
        <v>5216</v>
      </c>
      <c r="I2143" s="77" t="s">
        <v>5217</v>
      </c>
      <c r="J2143" s="77" t="s">
        <v>617</v>
      </c>
      <c r="K2143" s="77">
        <f>VLOOKUP(A2143 &amp; " - " &amp; B2143, 'superadmin configuration'!A:C, 2, FALSE)</f>
        <v>500</v>
      </c>
    </row>
    <row r="2144" spans="1:11">
      <c r="A2144" s="77" t="s">
        <v>559</v>
      </c>
      <c r="B2144" s="77" t="s">
        <v>331</v>
      </c>
      <c r="C2144" s="78">
        <v>45485.731249999997</v>
      </c>
      <c r="D2144" s="77">
        <v>100</v>
      </c>
      <c r="E2144" s="77" t="s">
        <v>560</v>
      </c>
      <c r="F2144" s="77" t="s">
        <v>369</v>
      </c>
      <c r="G2144" s="77"/>
      <c r="H2144" s="77" t="s">
        <v>5218</v>
      </c>
      <c r="I2144" s="77" t="s">
        <v>5219</v>
      </c>
      <c r="J2144" s="77" t="s">
        <v>369</v>
      </c>
      <c r="K2144" s="77">
        <f>VLOOKUP(A2144 &amp; " - " &amp; B2144, 'superadmin configuration'!A:C, 2, FALSE)</f>
        <v>300</v>
      </c>
    </row>
    <row r="2145" spans="1:11">
      <c r="A2145" s="77" t="s">
        <v>515</v>
      </c>
      <c r="B2145" s="77" t="s">
        <v>516</v>
      </c>
      <c r="C2145" s="78">
        <v>45485.688194444447</v>
      </c>
      <c r="D2145" s="77">
        <v>500</v>
      </c>
      <c r="E2145" s="77" t="s">
        <v>560</v>
      </c>
      <c r="F2145" s="77" t="s">
        <v>369</v>
      </c>
      <c r="G2145" s="77"/>
      <c r="H2145" s="77" t="s">
        <v>5220</v>
      </c>
      <c r="I2145" s="77" t="s">
        <v>5221</v>
      </c>
      <c r="J2145" s="77" t="s">
        <v>369</v>
      </c>
      <c r="K2145" s="77">
        <f>VLOOKUP(A2145 &amp; " - " &amp; B2145, 'superadmin configuration'!A:C, 2, FALSE)</f>
        <v>1000</v>
      </c>
    </row>
    <row r="2146" spans="1:11">
      <c r="A2146" s="77" t="s">
        <v>515</v>
      </c>
      <c r="B2146" s="77" t="s">
        <v>516</v>
      </c>
      <c r="C2146" s="78">
        <v>45485.665277777778</v>
      </c>
      <c r="D2146" s="77">
        <v>1000</v>
      </c>
      <c r="E2146" s="77" t="s">
        <v>560</v>
      </c>
      <c r="F2146" s="77" t="s">
        <v>369</v>
      </c>
      <c r="G2146" s="77"/>
      <c r="H2146" s="77" t="s">
        <v>5222</v>
      </c>
      <c r="I2146" s="77" t="s">
        <v>5223</v>
      </c>
      <c r="J2146" s="77" t="s">
        <v>369</v>
      </c>
      <c r="K2146" s="77">
        <f>VLOOKUP(A2146 &amp; " - " &amp; B2146, 'superadmin configuration'!A:C, 2, FALSE)</f>
        <v>1000</v>
      </c>
    </row>
    <row r="2147" spans="1:11">
      <c r="A2147" s="77" t="s">
        <v>641</v>
      </c>
      <c r="B2147" s="77" t="s">
        <v>642</v>
      </c>
      <c r="C2147" s="78">
        <v>45485.593055555553</v>
      </c>
      <c r="D2147" s="77">
        <v>1000</v>
      </c>
      <c r="E2147" s="77" t="s">
        <v>560</v>
      </c>
      <c r="F2147" s="77" t="s">
        <v>369</v>
      </c>
      <c r="G2147" s="77"/>
      <c r="H2147" s="77" t="s">
        <v>5224</v>
      </c>
      <c r="I2147" s="77" t="s">
        <v>5225</v>
      </c>
      <c r="J2147" s="77" t="s">
        <v>369</v>
      </c>
      <c r="K2147" s="77">
        <f>VLOOKUP(A2147 &amp; " - " &amp; B2147, 'superadmin configuration'!A:C, 2, FALSE)</f>
        <v>1000</v>
      </c>
    </row>
    <row r="2148" spans="1:11">
      <c r="A2148" s="77" t="s">
        <v>4088</v>
      </c>
      <c r="B2148" s="77" t="s">
        <v>4088</v>
      </c>
      <c r="C2148" s="78">
        <v>45496.636111111111</v>
      </c>
      <c r="D2148" s="77">
        <v>500</v>
      </c>
      <c r="E2148" s="77" t="s">
        <v>560</v>
      </c>
      <c r="F2148" s="77" t="s">
        <v>369</v>
      </c>
      <c r="G2148" s="77"/>
      <c r="H2148" s="77" t="s">
        <v>5226</v>
      </c>
      <c r="I2148" s="77" t="s">
        <v>369</v>
      </c>
      <c r="J2148" s="77" t="s">
        <v>369</v>
      </c>
      <c r="K2148" s="77">
        <f>VLOOKUP(A2148 &amp; " - " &amp; B2148, 'superadmin configuration'!A:C, 2, FALSE)</f>
        <v>500</v>
      </c>
    </row>
    <row r="2149" spans="1:11">
      <c r="A2149" s="77" t="s">
        <v>567</v>
      </c>
      <c r="B2149" s="77" t="s">
        <v>568</v>
      </c>
      <c r="C2149" s="78">
        <v>45496.629861111112</v>
      </c>
      <c r="D2149" s="77">
        <v>500</v>
      </c>
      <c r="E2149" s="77" t="s">
        <v>560</v>
      </c>
      <c r="F2149" s="77" t="s">
        <v>369</v>
      </c>
      <c r="G2149" s="77"/>
      <c r="H2149" s="77" t="s">
        <v>5227</v>
      </c>
      <c r="I2149" s="77" t="s">
        <v>5228</v>
      </c>
      <c r="J2149" s="77" t="s">
        <v>369</v>
      </c>
      <c r="K2149" s="77">
        <f>VLOOKUP(A2149 &amp; " - " &amp; B2149, 'superadmin configuration'!A:C, 2, FALSE)</f>
        <v>500</v>
      </c>
    </row>
    <row r="2150" spans="1:11">
      <c r="A2150" s="77" t="s">
        <v>826</v>
      </c>
      <c r="B2150" s="77" t="s">
        <v>884</v>
      </c>
      <c r="C2150" s="78">
        <v>45496.628472222219</v>
      </c>
      <c r="D2150" s="77">
        <v>100</v>
      </c>
      <c r="E2150" s="77" t="s">
        <v>560</v>
      </c>
      <c r="F2150" s="77" t="s">
        <v>369</v>
      </c>
      <c r="G2150" s="77"/>
      <c r="H2150" s="77" t="s">
        <v>5229</v>
      </c>
      <c r="I2150" s="77" t="s">
        <v>369</v>
      </c>
      <c r="J2150" s="77" t="s">
        <v>5230</v>
      </c>
      <c r="K2150" s="77">
        <f>VLOOKUP(A2150 &amp; " - " &amp; B2150, 'superadmin configuration'!A:C, 2, FALSE)</f>
        <v>1000</v>
      </c>
    </row>
    <row r="2151" spans="1:11">
      <c r="A2151" s="77" t="s">
        <v>476</v>
      </c>
      <c r="B2151" s="77" t="s">
        <v>476</v>
      </c>
      <c r="C2151" s="78">
        <v>45496.574999999997</v>
      </c>
      <c r="D2151" s="77">
        <v>500</v>
      </c>
      <c r="E2151" s="77" t="s">
        <v>560</v>
      </c>
      <c r="F2151" s="77" t="s">
        <v>369</v>
      </c>
      <c r="G2151" s="77"/>
      <c r="H2151" s="77" t="s">
        <v>5231</v>
      </c>
      <c r="I2151" s="77" t="s">
        <v>5232</v>
      </c>
      <c r="J2151" s="77" t="s">
        <v>369</v>
      </c>
      <c r="K2151" s="77">
        <f>VLOOKUP(A2151 &amp; " - " &amp; B2151, 'superadmin configuration'!A:C, 2, FALSE)</f>
        <v>500</v>
      </c>
    </row>
    <row r="2152" spans="1:11">
      <c r="A2152" s="77" t="s">
        <v>476</v>
      </c>
      <c r="B2152" s="77" t="s">
        <v>476</v>
      </c>
      <c r="C2152" s="78">
        <v>45496.55972222222</v>
      </c>
      <c r="D2152" s="77">
        <v>500</v>
      </c>
      <c r="E2152" s="77" t="s">
        <v>560</v>
      </c>
      <c r="F2152" s="77" t="s">
        <v>369</v>
      </c>
      <c r="G2152" s="77"/>
      <c r="H2152" s="77" t="s">
        <v>5233</v>
      </c>
      <c r="I2152" s="77" t="s">
        <v>5234</v>
      </c>
      <c r="J2152" s="77" t="s">
        <v>369</v>
      </c>
      <c r="K2152" s="77">
        <f>VLOOKUP(A2152 &amp; " - " &amp; B2152, 'superadmin configuration'!A:C, 2, FALSE)</f>
        <v>500</v>
      </c>
    </row>
    <row r="2153" spans="1:11">
      <c r="A2153" s="77" t="s">
        <v>559</v>
      </c>
      <c r="B2153" s="77" t="s">
        <v>206</v>
      </c>
      <c r="C2153" s="78">
        <v>45496.529861111114</v>
      </c>
      <c r="D2153" s="77">
        <v>100</v>
      </c>
      <c r="E2153" s="77" t="s">
        <v>560</v>
      </c>
      <c r="F2153" s="77" t="s">
        <v>369</v>
      </c>
      <c r="G2153" s="77"/>
      <c r="H2153" s="77" t="s">
        <v>5235</v>
      </c>
      <c r="I2153" s="77" t="s">
        <v>369</v>
      </c>
      <c r="J2153" s="77" t="s">
        <v>369</v>
      </c>
      <c r="K2153" s="77">
        <f>VLOOKUP(A2153 &amp; " - " &amp; B2153, 'superadmin configuration'!A:C, 2, FALSE)</f>
        <v>500</v>
      </c>
    </row>
    <row r="2154" spans="1:11">
      <c r="A2154" s="77" t="s">
        <v>559</v>
      </c>
      <c r="B2154" s="77" t="s">
        <v>331</v>
      </c>
      <c r="C2154" s="78">
        <v>45496.527777777781</v>
      </c>
      <c r="D2154" s="77">
        <v>100</v>
      </c>
      <c r="E2154" s="77" t="s">
        <v>560</v>
      </c>
      <c r="F2154" s="77" t="s">
        <v>369</v>
      </c>
      <c r="G2154" s="77"/>
      <c r="H2154" s="77" t="s">
        <v>5236</v>
      </c>
      <c r="I2154" s="77" t="s">
        <v>369</v>
      </c>
      <c r="J2154" s="77" t="s">
        <v>369</v>
      </c>
      <c r="K2154" s="77">
        <f>VLOOKUP(A2154 &amp; " - " &amp; B2154, 'superadmin configuration'!A:C, 2, FALSE)</f>
        <v>300</v>
      </c>
    </row>
    <row r="2155" spans="1:11">
      <c r="A2155" s="77" t="s">
        <v>559</v>
      </c>
      <c r="B2155" s="77" t="s">
        <v>331</v>
      </c>
      <c r="C2155" s="78">
        <v>45496.523611111108</v>
      </c>
      <c r="D2155" s="77">
        <v>100</v>
      </c>
      <c r="E2155" s="77" t="s">
        <v>560</v>
      </c>
      <c r="F2155" s="77" t="s">
        <v>369</v>
      </c>
      <c r="G2155" s="77"/>
      <c r="H2155" s="77" t="s">
        <v>5237</v>
      </c>
      <c r="I2155" s="77" t="s">
        <v>369</v>
      </c>
      <c r="J2155" s="77" t="s">
        <v>369</v>
      </c>
      <c r="K2155" s="77">
        <f>VLOOKUP(A2155 &amp; " - " &amp; B2155, 'superadmin configuration'!A:C, 2, FALSE)</f>
        <v>300</v>
      </c>
    </row>
    <row r="2156" spans="1:11">
      <c r="A2156" s="77" t="s">
        <v>682</v>
      </c>
      <c r="B2156" s="77" t="s">
        <v>683</v>
      </c>
      <c r="C2156" s="78">
        <v>45496.515972222223</v>
      </c>
      <c r="D2156" s="77">
        <v>1000</v>
      </c>
      <c r="E2156" s="77" t="s">
        <v>560</v>
      </c>
      <c r="F2156" s="77" t="s">
        <v>369</v>
      </c>
      <c r="G2156" s="77"/>
      <c r="H2156" s="77" t="s">
        <v>5238</v>
      </c>
      <c r="I2156" s="77" t="s">
        <v>5239</v>
      </c>
      <c r="J2156" s="77" t="s">
        <v>369</v>
      </c>
      <c r="K2156" s="77">
        <f>VLOOKUP(A2156 &amp; " - " &amp; B2156, 'superadmin configuration'!A:C, 2, FALSE)</f>
        <v>1500</v>
      </c>
    </row>
    <row r="2157" spans="1:11">
      <c r="A2157" s="77" t="s">
        <v>559</v>
      </c>
      <c r="B2157" s="77" t="s">
        <v>278</v>
      </c>
      <c r="C2157" s="78">
        <v>45496.505555555559</v>
      </c>
      <c r="D2157" s="77">
        <v>100</v>
      </c>
      <c r="E2157" s="77" t="s">
        <v>560</v>
      </c>
      <c r="F2157" s="77" t="s">
        <v>369</v>
      </c>
      <c r="G2157" s="77"/>
      <c r="H2157" s="77" t="s">
        <v>5240</v>
      </c>
      <c r="I2157" s="77" t="s">
        <v>369</v>
      </c>
      <c r="J2157" s="77" t="s">
        <v>369</v>
      </c>
      <c r="K2157" s="77">
        <f>VLOOKUP(A2157 &amp; " - " &amp; B2157, 'superadmin configuration'!A:C, 2, FALSE)</f>
        <v>500</v>
      </c>
    </row>
    <row r="2158" spans="1:11">
      <c r="A2158" s="77" t="s">
        <v>559</v>
      </c>
      <c r="B2158" s="77" t="s">
        <v>278</v>
      </c>
      <c r="C2158" s="78">
        <v>45496.46597222222</v>
      </c>
      <c r="D2158" s="77">
        <v>100</v>
      </c>
      <c r="E2158" s="77" t="s">
        <v>560</v>
      </c>
      <c r="F2158" s="77" t="s">
        <v>369</v>
      </c>
      <c r="G2158" s="77"/>
      <c r="H2158" s="77" t="s">
        <v>5241</v>
      </c>
      <c r="I2158" s="77" t="s">
        <v>369</v>
      </c>
      <c r="J2158" s="77" t="s">
        <v>369</v>
      </c>
      <c r="K2158" s="77">
        <f>VLOOKUP(A2158 &amp; " - " &amp; B2158, 'superadmin configuration'!A:C, 2, FALSE)</f>
        <v>500</v>
      </c>
    </row>
    <row r="2159" spans="1:11">
      <c r="A2159" s="77" t="s">
        <v>559</v>
      </c>
      <c r="B2159" s="77" t="s">
        <v>331</v>
      </c>
      <c r="C2159" s="78">
        <v>45496.454861111109</v>
      </c>
      <c r="D2159" s="77">
        <v>100</v>
      </c>
      <c r="E2159" s="77" t="s">
        <v>560</v>
      </c>
      <c r="F2159" s="77" t="s">
        <v>369</v>
      </c>
      <c r="G2159" s="77"/>
      <c r="H2159" s="77" t="s">
        <v>5242</v>
      </c>
      <c r="I2159" s="77" t="s">
        <v>369</v>
      </c>
      <c r="J2159" s="77" t="s">
        <v>369</v>
      </c>
      <c r="K2159" s="77">
        <f>VLOOKUP(A2159 &amp; " - " &amp; B2159, 'superadmin configuration'!A:C, 2, FALSE)</f>
        <v>300</v>
      </c>
    </row>
    <row r="2160" spans="1:11">
      <c r="A2160" s="77" t="s">
        <v>559</v>
      </c>
      <c r="B2160" s="77" t="s">
        <v>278</v>
      </c>
      <c r="C2160" s="78">
        <v>45496.45208333333</v>
      </c>
      <c r="D2160" s="77">
        <v>100</v>
      </c>
      <c r="E2160" s="77" t="s">
        <v>560</v>
      </c>
      <c r="F2160" s="77" t="s">
        <v>369</v>
      </c>
      <c r="G2160" s="77"/>
      <c r="H2160" s="77" t="s">
        <v>5243</v>
      </c>
      <c r="I2160" s="77" t="s">
        <v>369</v>
      </c>
      <c r="J2160" s="77" t="s">
        <v>369</v>
      </c>
      <c r="K2160" s="77">
        <f>VLOOKUP(A2160 &amp; " - " &amp; B2160, 'superadmin configuration'!A:C, 2, FALSE)</f>
        <v>500</v>
      </c>
    </row>
    <row r="2161" spans="1:11">
      <c r="A2161" s="77" t="s">
        <v>559</v>
      </c>
      <c r="B2161" s="77" t="s">
        <v>278</v>
      </c>
      <c r="C2161" s="78">
        <v>45496.449305555558</v>
      </c>
      <c r="D2161" s="77">
        <v>100</v>
      </c>
      <c r="E2161" s="77" t="s">
        <v>560</v>
      </c>
      <c r="F2161" s="77" t="s">
        <v>369</v>
      </c>
      <c r="G2161" s="77"/>
      <c r="H2161" s="77" t="s">
        <v>5244</v>
      </c>
      <c r="I2161" s="77" t="s">
        <v>369</v>
      </c>
      <c r="J2161" s="77" t="s">
        <v>369</v>
      </c>
      <c r="K2161" s="77">
        <f>VLOOKUP(A2161 &amp; " - " &amp; B2161, 'superadmin configuration'!A:C, 2, FALSE)</f>
        <v>500</v>
      </c>
    </row>
    <row r="2162" spans="1:11">
      <c r="A2162" s="77" t="s">
        <v>559</v>
      </c>
      <c r="B2162" s="77" t="s">
        <v>278</v>
      </c>
      <c r="C2162" s="78">
        <v>45496.415277777778</v>
      </c>
      <c r="D2162" s="77">
        <v>100</v>
      </c>
      <c r="E2162" s="77" t="s">
        <v>560</v>
      </c>
      <c r="F2162" s="77" t="s">
        <v>369</v>
      </c>
      <c r="G2162" s="77"/>
      <c r="H2162" s="77" t="s">
        <v>5245</v>
      </c>
      <c r="I2162" s="77" t="s">
        <v>369</v>
      </c>
      <c r="J2162" s="77" t="s">
        <v>369</v>
      </c>
      <c r="K2162" s="77">
        <f>VLOOKUP(A2162 &amp; " - " &amp; B2162, 'superadmin configuration'!A:C, 2, FALSE)</f>
        <v>500</v>
      </c>
    </row>
    <row r="2163" spans="1:11">
      <c r="A2163" s="77" t="s">
        <v>559</v>
      </c>
      <c r="B2163" s="77" t="s">
        <v>278</v>
      </c>
      <c r="C2163" s="78">
        <v>45496.410416666666</v>
      </c>
      <c r="D2163" s="77">
        <v>100</v>
      </c>
      <c r="E2163" s="77" t="s">
        <v>560</v>
      </c>
      <c r="F2163" s="77" t="s">
        <v>369</v>
      </c>
      <c r="G2163" s="77"/>
      <c r="H2163" s="77" t="s">
        <v>5246</v>
      </c>
      <c r="I2163" s="77" t="s">
        <v>369</v>
      </c>
      <c r="J2163" s="77" t="s">
        <v>369</v>
      </c>
      <c r="K2163" s="77">
        <f>VLOOKUP(A2163 &amp; " - " &amp; B2163, 'superadmin configuration'!A:C, 2, FALSE)</f>
        <v>500</v>
      </c>
    </row>
    <row r="2164" spans="1:11">
      <c r="A2164" s="77" t="s">
        <v>596</v>
      </c>
      <c r="B2164" s="77" t="s">
        <v>128</v>
      </c>
      <c r="C2164" s="78">
        <v>45496.406944444447</v>
      </c>
      <c r="D2164" s="77">
        <v>100</v>
      </c>
      <c r="E2164" s="77" t="s">
        <v>560</v>
      </c>
      <c r="F2164" s="77" t="s">
        <v>369</v>
      </c>
      <c r="G2164" s="77"/>
      <c r="H2164" s="77" t="s">
        <v>5247</v>
      </c>
      <c r="I2164" s="77" t="s">
        <v>369</v>
      </c>
      <c r="J2164" s="77" t="s">
        <v>369</v>
      </c>
      <c r="K2164" s="77">
        <f>VLOOKUP(A2164 &amp; " - " &amp; B2164, 'superadmin configuration'!A:C, 2, FALSE)</f>
        <v>2000</v>
      </c>
    </row>
    <row r="2165" spans="1:11">
      <c r="A2165" s="77" t="s">
        <v>559</v>
      </c>
      <c r="B2165" s="77" t="s">
        <v>278</v>
      </c>
      <c r="C2165" s="78">
        <v>45496.397222222222</v>
      </c>
      <c r="D2165" s="77">
        <v>500</v>
      </c>
      <c r="E2165" s="77" t="s">
        <v>560</v>
      </c>
      <c r="F2165" s="77" t="s">
        <v>369</v>
      </c>
      <c r="G2165" s="77"/>
      <c r="H2165" s="77" t="s">
        <v>5248</v>
      </c>
      <c r="I2165" s="77" t="s">
        <v>369</v>
      </c>
      <c r="J2165" s="77" t="s">
        <v>369</v>
      </c>
      <c r="K2165" s="77">
        <f>VLOOKUP(A2165 &amp; " - " &amp; B2165, 'superadmin configuration'!A:C, 2, FALSE)</f>
        <v>500</v>
      </c>
    </row>
    <row r="2166" spans="1:11">
      <c r="A2166" s="77" t="s">
        <v>559</v>
      </c>
      <c r="B2166" s="77" t="s">
        <v>278</v>
      </c>
      <c r="C2166" s="78">
        <v>45496.393750000003</v>
      </c>
      <c r="D2166" s="77">
        <v>100</v>
      </c>
      <c r="E2166" s="77" t="s">
        <v>560</v>
      </c>
      <c r="F2166" s="77" t="s">
        <v>369</v>
      </c>
      <c r="G2166" s="77"/>
      <c r="H2166" s="77" t="s">
        <v>5249</v>
      </c>
      <c r="I2166" s="77" t="s">
        <v>369</v>
      </c>
      <c r="J2166" s="77" t="s">
        <v>369</v>
      </c>
      <c r="K2166" s="77">
        <f>VLOOKUP(A2166 &amp; " - " &amp; B2166, 'superadmin configuration'!A:C, 2, FALSE)</f>
        <v>500</v>
      </c>
    </row>
    <row r="2167" spans="1:11">
      <c r="A2167" s="77" t="s">
        <v>379</v>
      </c>
      <c r="B2167" s="77" t="s">
        <v>379</v>
      </c>
      <c r="C2167" s="78">
        <v>45495.98541666667</v>
      </c>
      <c r="D2167" s="77">
        <v>1000</v>
      </c>
      <c r="E2167" s="77" t="s">
        <v>560</v>
      </c>
      <c r="F2167" s="77" t="s">
        <v>369</v>
      </c>
      <c r="G2167" s="77"/>
      <c r="H2167" s="77" t="s">
        <v>5250</v>
      </c>
      <c r="I2167" s="77" t="s">
        <v>5251</v>
      </c>
      <c r="J2167" s="77" t="s">
        <v>369</v>
      </c>
      <c r="K2167" s="77">
        <f>VLOOKUP(A2167 &amp; " - " &amp; B2167, 'superadmin configuration'!A:C, 2, FALSE)</f>
        <v>1000</v>
      </c>
    </row>
    <row r="2168" spans="1:11">
      <c r="A2168" s="77" t="s">
        <v>515</v>
      </c>
      <c r="B2168" s="77" t="s">
        <v>516</v>
      </c>
      <c r="C2168" s="78">
        <v>45495.95</v>
      </c>
      <c r="D2168" s="77">
        <v>1000</v>
      </c>
      <c r="E2168" s="77" t="s">
        <v>560</v>
      </c>
      <c r="F2168" s="77" t="s">
        <v>369</v>
      </c>
      <c r="G2168" s="77"/>
      <c r="H2168" s="77" t="s">
        <v>5252</v>
      </c>
      <c r="I2168" s="77" t="s">
        <v>5253</v>
      </c>
      <c r="J2168" s="77" t="s">
        <v>369</v>
      </c>
      <c r="K2168" s="77">
        <f>VLOOKUP(A2168 &amp; " - " &amp; B2168, 'superadmin configuration'!A:C, 2, FALSE)</f>
        <v>1000</v>
      </c>
    </row>
    <row r="2169" spans="1:11">
      <c r="A2169" s="77" t="s">
        <v>412</v>
      </c>
      <c r="B2169" s="77" t="s">
        <v>585</v>
      </c>
      <c r="C2169" s="78">
        <v>45495.886111111111</v>
      </c>
      <c r="D2169" s="77">
        <v>500</v>
      </c>
      <c r="E2169" s="77" t="s">
        <v>560</v>
      </c>
      <c r="F2169" s="77" t="s">
        <v>369</v>
      </c>
      <c r="G2169" s="77"/>
      <c r="H2169" s="77" t="s">
        <v>5254</v>
      </c>
      <c r="I2169" s="77" t="s">
        <v>5255</v>
      </c>
      <c r="J2169" s="77" t="s">
        <v>5256</v>
      </c>
      <c r="K2169" s="77">
        <f>VLOOKUP(A2169 &amp; " - " &amp; B2169, 'superadmin configuration'!A:C, 2, FALSE)</f>
        <v>300</v>
      </c>
    </row>
    <row r="2170" spans="1:11">
      <c r="A2170" s="77" t="s">
        <v>559</v>
      </c>
      <c r="B2170" s="77" t="s">
        <v>206</v>
      </c>
      <c r="C2170" s="78">
        <v>45495.863888888889</v>
      </c>
      <c r="D2170" s="77">
        <v>1000</v>
      </c>
      <c r="E2170" s="77" t="s">
        <v>560</v>
      </c>
      <c r="F2170" s="77" t="s">
        <v>369</v>
      </c>
      <c r="G2170" s="77"/>
      <c r="H2170" s="77" t="s">
        <v>5257</v>
      </c>
      <c r="I2170" s="77" t="s">
        <v>369</v>
      </c>
      <c r="J2170" s="77" t="s">
        <v>369</v>
      </c>
      <c r="K2170" s="77">
        <f>VLOOKUP(A2170 &amp; " - " &amp; B2170, 'superadmin configuration'!A:C, 2, FALSE)</f>
        <v>500</v>
      </c>
    </row>
    <row r="2171" spans="1:11">
      <c r="A2171" s="77" t="s">
        <v>559</v>
      </c>
      <c r="B2171" s="77" t="s">
        <v>206</v>
      </c>
      <c r="C2171" s="78">
        <v>45495.857638888891</v>
      </c>
      <c r="D2171" s="77">
        <v>500</v>
      </c>
      <c r="E2171" s="77" t="s">
        <v>560</v>
      </c>
      <c r="F2171" s="77" t="s">
        <v>369</v>
      </c>
      <c r="G2171" s="77"/>
      <c r="H2171" s="77" t="s">
        <v>5258</v>
      </c>
      <c r="I2171" s="77" t="s">
        <v>369</v>
      </c>
      <c r="J2171" s="77" t="s">
        <v>369</v>
      </c>
      <c r="K2171" s="77">
        <f>VLOOKUP(A2171 &amp; " - " &amp; B2171, 'superadmin configuration'!A:C, 2, FALSE)</f>
        <v>500</v>
      </c>
    </row>
    <row r="2172" spans="1:11">
      <c r="A2172" s="77" t="s">
        <v>476</v>
      </c>
      <c r="B2172" s="77" t="s">
        <v>476</v>
      </c>
      <c r="C2172" s="78">
        <v>45495.852777777778</v>
      </c>
      <c r="D2172" s="77">
        <v>800</v>
      </c>
      <c r="E2172" s="77" t="s">
        <v>560</v>
      </c>
      <c r="F2172" s="77" t="s">
        <v>369</v>
      </c>
      <c r="G2172" s="77"/>
      <c r="H2172" s="77" t="s">
        <v>5259</v>
      </c>
      <c r="I2172" s="77" t="s">
        <v>369</v>
      </c>
      <c r="J2172" s="77" t="s">
        <v>369</v>
      </c>
      <c r="K2172" s="77">
        <f>VLOOKUP(A2172 &amp; " - " &amp; B2172, 'superadmin configuration'!A:C, 2, FALSE)</f>
        <v>500</v>
      </c>
    </row>
    <row r="2173" spans="1:11">
      <c r="A2173" s="77" t="s">
        <v>518</v>
      </c>
      <c r="B2173" s="77" t="s">
        <v>518</v>
      </c>
      <c r="C2173" s="78">
        <v>45495.836111111108</v>
      </c>
      <c r="D2173" s="77">
        <v>1000</v>
      </c>
      <c r="E2173" s="77" t="s">
        <v>560</v>
      </c>
      <c r="F2173" s="77" t="s">
        <v>369</v>
      </c>
      <c r="G2173" s="77"/>
      <c r="H2173" s="77" t="s">
        <v>5260</v>
      </c>
      <c r="I2173" s="77" t="s">
        <v>5261</v>
      </c>
      <c r="J2173" s="77" t="s">
        <v>5262</v>
      </c>
      <c r="K2173" s="77">
        <f>VLOOKUP(A2173 &amp; " - " &amp; B2173, 'superadmin configuration'!A:C, 2, FALSE)</f>
        <v>500</v>
      </c>
    </row>
    <row r="2174" spans="1:11">
      <c r="A2174" s="77" t="s">
        <v>641</v>
      </c>
      <c r="B2174" s="77" t="s">
        <v>642</v>
      </c>
      <c r="C2174" s="78">
        <v>45495.788194444445</v>
      </c>
      <c r="D2174" s="77">
        <v>1000</v>
      </c>
      <c r="E2174" s="77" t="s">
        <v>560</v>
      </c>
      <c r="F2174" s="77" t="s">
        <v>369</v>
      </c>
      <c r="G2174" s="77"/>
      <c r="H2174" s="77" t="s">
        <v>5263</v>
      </c>
      <c r="I2174" s="77" t="s">
        <v>5264</v>
      </c>
      <c r="J2174" s="77" t="s">
        <v>369</v>
      </c>
      <c r="K2174" s="77">
        <f>VLOOKUP(A2174 &amp; " - " &amp; B2174, 'superadmin configuration'!A:C, 2, FALSE)</f>
        <v>1000</v>
      </c>
    </row>
    <row r="2175" spans="1:11">
      <c r="A2175" s="77" t="s">
        <v>5088</v>
      </c>
      <c r="B2175" s="77" t="s">
        <v>5265</v>
      </c>
      <c r="C2175" s="78">
        <v>45495.769444444442</v>
      </c>
      <c r="D2175" s="77">
        <v>100</v>
      </c>
      <c r="E2175" s="77" t="s">
        <v>560</v>
      </c>
      <c r="F2175" s="77" t="s">
        <v>369</v>
      </c>
      <c r="G2175" s="77"/>
      <c r="H2175" s="77" t="s">
        <v>5266</v>
      </c>
      <c r="I2175" s="77" t="s">
        <v>5267</v>
      </c>
      <c r="J2175" s="77" t="s">
        <v>5268</v>
      </c>
      <c r="K2175" s="77">
        <f>VLOOKUP(A2175 &amp; " - " &amp; B2175, 'superadmin configuration'!A:C, 2, FALSE)</f>
        <v>0</v>
      </c>
    </row>
    <row r="2176" spans="1:11">
      <c r="A2176" s="77" t="s">
        <v>559</v>
      </c>
      <c r="B2176" s="77" t="s">
        <v>313</v>
      </c>
      <c r="C2176" s="78">
        <v>45495.765972222223</v>
      </c>
      <c r="D2176" s="77">
        <v>1000</v>
      </c>
      <c r="E2176" s="77" t="s">
        <v>560</v>
      </c>
      <c r="F2176" s="77" t="s">
        <v>369</v>
      </c>
      <c r="G2176" s="77"/>
      <c r="H2176" s="77" t="s">
        <v>5269</v>
      </c>
      <c r="I2176" s="77" t="s">
        <v>5270</v>
      </c>
      <c r="J2176" s="77" t="s">
        <v>369</v>
      </c>
      <c r="K2176" s="77">
        <f>VLOOKUP(A2176 &amp; " - " &amp; B2176, 'superadmin configuration'!A:C, 2, FALSE)</f>
        <v>1000</v>
      </c>
    </row>
    <row r="2177" spans="1:11">
      <c r="A2177" s="77" t="s">
        <v>515</v>
      </c>
      <c r="B2177" s="77" t="s">
        <v>516</v>
      </c>
      <c r="C2177" s="78">
        <v>45495.70416666667</v>
      </c>
      <c r="D2177" s="77">
        <v>1000</v>
      </c>
      <c r="E2177" s="77" t="s">
        <v>560</v>
      </c>
      <c r="F2177" s="77" t="s">
        <v>369</v>
      </c>
      <c r="G2177" s="77"/>
      <c r="H2177" s="77" t="s">
        <v>5271</v>
      </c>
      <c r="I2177" s="77" t="s">
        <v>5272</v>
      </c>
      <c r="J2177" s="77" t="s">
        <v>369</v>
      </c>
      <c r="K2177" s="77">
        <f>VLOOKUP(A2177 &amp; " - " &amp; B2177, 'superadmin configuration'!A:C, 2, FALSE)</f>
        <v>1000</v>
      </c>
    </row>
    <row r="2178" spans="1:11">
      <c r="A2178" s="77" t="s">
        <v>559</v>
      </c>
      <c r="B2178" s="77" t="s">
        <v>278</v>
      </c>
      <c r="C2178" s="78">
        <v>45497.425000000003</v>
      </c>
      <c r="D2178" s="77">
        <v>100</v>
      </c>
      <c r="E2178" s="77" t="s">
        <v>560</v>
      </c>
      <c r="F2178" s="77" t="s">
        <v>369</v>
      </c>
      <c r="G2178" s="77"/>
      <c r="H2178" s="77" t="s">
        <v>5273</v>
      </c>
      <c r="I2178" s="77" t="s">
        <v>369</v>
      </c>
      <c r="J2178" s="77" t="s">
        <v>369</v>
      </c>
      <c r="K2178" s="77">
        <f>VLOOKUP(A2178 &amp; " - " &amp; B2178, 'superadmin configuration'!A:C, 2, FALSE)</f>
        <v>500</v>
      </c>
    </row>
    <row r="2179" spans="1:11">
      <c r="A2179" s="77" t="s">
        <v>559</v>
      </c>
      <c r="B2179" s="77" t="s">
        <v>278</v>
      </c>
      <c r="C2179" s="78">
        <v>45497.422222222223</v>
      </c>
      <c r="D2179" s="77">
        <v>100</v>
      </c>
      <c r="E2179" s="77" t="s">
        <v>560</v>
      </c>
      <c r="F2179" s="77" t="s">
        <v>369</v>
      </c>
      <c r="G2179" s="77"/>
      <c r="H2179" s="77" t="s">
        <v>5274</v>
      </c>
      <c r="I2179" s="77" t="s">
        <v>369</v>
      </c>
      <c r="J2179" s="77" t="s">
        <v>369</v>
      </c>
      <c r="K2179" s="77">
        <f>VLOOKUP(A2179 &amp; " - " &amp; B2179, 'superadmin configuration'!A:C, 2, FALSE)</f>
        <v>500</v>
      </c>
    </row>
    <row r="2180" spans="1:11">
      <c r="A2180" s="77" t="s">
        <v>596</v>
      </c>
      <c r="B2180" s="77" t="s">
        <v>128</v>
      </c>
      <c r="C2180" s="78">
        <v>45496.959027777775</v>
      </c>
      <c r="D2180" s="77">
        <v>2000</v>
      </c>
      <c r="E2180" s="77" t="s">
        <v>560</v>
      </c>
      <c r="F2180" s="77" t="s">
        <v>369</v>
      </c>
      <c r="G2180" s="77"/>
      <c r="H2180" s="77" t="s">
        <v>5275</v>
      </c>
      <c r="I2180" s="77" t="s">
        <v>369</v>
      </c>
      <c r="J2180" s="77" t="s">
        <v>369</v>
      </c>
      <c r="K2180" s="77">
        <f>VLOOKUP(A2180 &amp; " - " &amp; B2180, 'superadmin configuration'!A:C, 2, FALSE)</f>
        <v>2000</v>
      </c>
    </row>
    <row r="2181" spans="1:11">
      <c r="A2181" s="77" t="s">
        <v>5013</v>
      </c>
      <c r="B2181" s="77" t="s">
        <v>5014</v>
      </c>
      <c r="C2181" s="78">
        <v>45496.911111111112</v>
      </c>
      <c r="D2181" s="77">
        <v>1000</v>
      </c>
      <c r="E2181" s="77" t="s">
        <v>560</v>
      </c>
      <c r="F2181" s="77" t="s">
        <v>369</v>
      </c>
      <c r="G2181" s="77"/>
      <c r="H2181" s="77" t="s">
        <v>5276</v>
      </c>
      <c r="I2181" s="77" t="s">
        <v>369</v>
      </c>
      <c r="J2181" s="77" t="s">
        <v>369</v>
      </c>
      <c r="K2181" s="77">
        <f>VLOOKUP(A2181 &amp; " - " &amp; B2181, 'superadmin configuration'!A:C, 2, FALSE)</f>
        <v>500</v>
      </c>
    </row>
    <row r="2182" spans="1:11">
      <c r="A2182" s="77" t="s">
        <v>476</v>
      </c>
      <c r="B2182" s="77" t="s">
        <v>476</v>
      </c>
      <c r="C2182" s="78">
        <v>45496.871527777781</v>
      </c>
      <c r="D2182" s="77">
        <v>1000</v>
      </c>
      <c r="E2182" s="77" t="s">
        <v>560</v>
      </c>
      <c r="F2182" s="77" t="s">
        <v>369</v>
      </c>
      <c r="G2182" s="77"/>
      <c r="H2182" s="77" t="s">
        <v>5277</v>
      </c>
      <c r="I2182" s="77" t="s">
        <v>369</v>
      </c>
      <c r="J2182" s="77" t="s">
        <v>5278</v>
      </c>
      <c r="K2182" s="77">
        <f>VLOOKUP(A2182 &amp; " - " &amp; B2182, 'superadmin configuration'!A:C, 2, FALSE)</f>
        <v>500</v>
      </c>
    </row>
    <row r="2183" spans="1:11">
      <c r="A2183" s="77" t="s">
        <v>515</v>
      </c>
      <c r="B2183" s="77" t="s">
        <v>516</v>
      </c>
      <c r="C2183" s="78">
        <v>45496.756944444445</v>
      </c>
      <c r="D2183" s="77">
        <v>1000</v>
      </c>
      <c r="E2183" s="77" t="s">
        <v>560</v>
      </c>
      <c r="F2183" s="77" t="s">
        <v>369</v>
      </c>
      <c r="G2183" s="77"/>
      <c r="H2183" s="77" t="s">
        <v>5279</v>
      </c>
      <c r="I2183" s="77" t="s">
        <v>5280</v>
      </c>
      <c r="J2183" s="77" t="s">
        <v>369</v>
      </c>
      <c r="K2183" s="77">
        <f>VLOOKUP(A2183 &amp; " - " &amp; B2183, 'superadmin configuration'!A:C, 2, FALSE)</f>
        <v>1000</v>
      </c>
    </row>
    <row r="2184" spans="1:11">
      <c r="A2184" s="77" t="s">
        <v>515</v>
      </c>
      <c r="B2184" s="77" t="s">
        <v>516</v>
      </c>
      <c r="C2184" s="78">
        <v>45496.719444444447</v>
      </c>
      <c r="D2184" s="77">
        <v>1000</v>
      </c>
      <c r="E2184" s="77" t="s">
        <v>560</v>
      </c>
      <c r="F2184" s="77" t="s">
        <v>369</v>
      </c>
      <c r="G2184" s="77"/>
      <c r="H2184" s="77" t="s">
        <v>5281</v>
      </c>
      <c r="I2184" s="77" t="s">
        <v>5282</v>
      </c>
      <c r="J2184" s="77" t="s">
        <v>369</v>
      </c>
      <c r="K2184" s="77">
        <f>VLOOKUP(A2184 &amp; " - " &amp; B2184, 'superadmin configuration'!A:C, 2, FALSE)</f>
        <v>1000</v>
      </c>
    </row>
    <row r="2185" spans="1:11">
      <c r="A2185" s="77" t="s">
        <v>4698</v>
      </c>
      <c r="B2185" s="77" t="s">
        <v>4698</v>
      </c>
      <c r="C2185" s="78">
        <v>45503.42291666667</v>
      </c>
      <c r="D2185" s="77">
        <v>100</v>
      </c>
      <c r="E2185" s="77" t="s">
        <v>560</v>
      </c>
      <c r="F2185" s="77" t="s">
        <v>369</v>
      </c>
      <c r="G2185" s="77"/>
      <c r="H2185" s="77" t="s">
        <v>5283</v>
      </c>
      <c r="I2185" s="77" t="s">
        <v>5284</v>
      </c>
      <c r="J2185" s="77" t="s">
        <v>617</v>
      </c>
      <c r="K2185" s="77">
        <f>VLOOKUP(A2185 &amp; " - " &amp; B2185, 'superadmin configuration'!A:C, 2, FALSE)</f>
        <v>750</v>
      </c>
    </row>
    <row r="2186" spans="1:11">
      <c r="A2186" s="77" t="s">
        <v>476</v>
      </c>
      <c r="B2186" s="77" t="s">
        <v>476</v>
      </c>
      <c r="C2186" s="78">
        <v>45502.918749999997</v>
      </c>
      <c r="D2186" s="77">
        <v>1000</v>
      </c>
      <c r="E2186" s="77" t="s">
        <v>560</v>
      </c>
      <c r="F2186" s="77" t="s">
        <v>369</v>
      </c>
      <c r="G2186" s="77"/>
      <c r="H2186" s="77" t="s">
        <v>5285</v>
      </c>
      <c r="I2186" s="77" t="s">
        <v>369</v>
      </c>
      <c r="J2186" s="77" t="s">
        <v>369</v>
      </c>
      <c r="K2186" s="77">
        <f>VLOOKUP(A2186 &amp; " - " &amp; B2186, 'superadmin configuration'!A:C, 2, FALSE)</f>
        <v>500</v>
      </c>
    </row>
    <row r="2187" spans="1:11">
      <c r="A2187" s="77" t="s">
        <v>601</v>
      </c>
      <c r="B2187" s="77" t="s">
        <v>601</v>
      </c>
      <c r="C2187" s="78">
        <v>45502.9</v>
      </c>
      <c r="D2187" s="77">
        <v>1000</v>
      </c>
      <c r="E2187" s="77" t="s">
        <v>560</v>
      </c>
      <c r="F2187" s="77" t="s">
        <v>369</v>
      </c>
      <c r="G2187" s="77"/>
      <c r="H2187" s="77" t="s">
        <v>5286</v>
      </c>
      <c r="I2187" s="77" t="s">
        <v>369</v>
      </c>
      <c r="J2187" s="77" t="s">
        <v>369</v>
      </c>
      <c r="K2187" s="77">
        <f>VLOOKUP(A2187 &amp; " - " &amp; B2187, 'superadmin configuration'!A:C, 2, FALSE)</f>
        <v>1000</v>
      </c>
    </row>
    <row r="2188" spans="1:11">
      <c r="A2188" s="77" t="s">
        <v>4088</v>
      </c>
      <c r="B2188" s="77" t="s">
        <v>4088</v>
      </c>
      <c r="C2188" s="78">
        <v>45502.882638888892</v>
      </c>
      <c r="D2188" s="77">
        <v>300</v>
      </c>
      <c r="E2188" s="77" t="s">
        <v>560</v>
      </c>
      <c r="F2188" s="77" t="s">
        <v>369</v>
      </c>
      <c r="G2188" s="77"/>
      <c r="H2188" s="77" t="s">
        <v>5287</v>
      </c>
      <c r="I2188" s="77" t="s">
        <v>5288</v>
      </c>
      <c r="J2188" s="77" t="s">
        <v>369</v>
      </c>
      <c r="K2188" s="77">
        <f>VLOOKUP(A2188 &amp; " - " &amp; B2188, 'superadmin configuration'!A:C, 2, FALSE)</f>
        <v>500</v>
      </c>
    </row>
    <row r="2189" spans="1:11">
      <c r="A2189" s="77" t="s">
        <v>386</v>
      </c>
      <c r="B2189" s="77" t="s">
        <v>387</v>
      </c>
      <c r="C2189" s="78">
        <v>45502.854166666664</v>
      </c>
      <c r="D2189" s="77">
        <v>2000</v>
      </c>
      <c r="E2189" s="77" t="s">
        <v>560</v>
      </c>
      <c r="F2189" s="77" t="s">
        <v>369</v>
      </c>
      <c r="G2189" s="77"/>
      <c r="H2189" s="77" t="s">
        <v>5289</v>
      </c>
      <c r="I2189" s="77" t="s">
        <v>369</v>
      </c>
      <c r="J2189" s="77" t="s">
        <v>369</v>
      </c>
      <c r="K2189" s="77">
        <f>VLOOKUP(A2189 &amp; " - " &amp; B2189, 'superadmin configuration'!A:C, 2, FALSE)</f>
        <v>1000</v>
      </c>
    </row>
    <row r="2190" spans="1:11">
      <c r="A2190" s="77" t="s">
        <v>601</v>
      </c>
      <c r="B2190" s="77" t="s">
        <v>601</v>
      </c>
      <c r="C2190" s="78">
        <v>45502.822916666664</v>
      </c>
      <c r="D2190" s="77">
        <v>1000</v>
      </c>
      <c r="E2190" s="77" t="s">
        <v>560</v>
      </c>
      <c r="F2190" s="77" t="s">
        <v>369</v>
      </c>
      <c r="G2190" s="77"/>
      <c r="H2190" s="77" t="s">
        <v>5290</v>
      </c>
      <c r="I2190" s="77" t="s">
        <v>5291</v>
      </c>
      <c r="J2190" s="77" t="s">
        <v>369</v>
      </c>
      <c r="K2190" s="77">
        <f>VLOOKUP(A2190 &amp; " - " &amp; B2190, 'superadmin configuration'!A:C, 2, FALSE)</f>
        <v>1000</v>
      </c>
    </row>
    <row r="2191" spans="1:11">
      <c r="A2191" s="77" t="s">
        <v>476</v>
      </c>
      <c r="B2191" s="77" t="s">
        <v>476</v>
      </c>
      <c r="C2191" s="78">
        <v>45502.81527777778</v>
      </c>
      <c r="D2191" s="77">
        <v>1000</v>
      </c>
      <c r="E2191" s="77" t="s">
        <v>560</v>
      </c>
      <c r="F2191" s="77" t="s">
        <v>369</v>
      </c>
      <c r="G2191" s="77"/>
      <c r="H2191" s="77" t="s">
        <v>5292</v>
      </c>
      <c r="I2191" s="77" t="s">
        <v>369</v>
      </c>
      <c r="J2191" s="77" t="s">
        <v>369</v>
      </c>
      <c r="K2191" s="77">
        <f>VLOOKUP(A2191 &amp; " - " &amp; B2191, 'superadmin configuration'!A:C, 2, FALSE)</f>
        <v>500</v>
      </c>
    </row>
    <row r="2192" spans="1:11">
      <c r="A2192" s="77" t="s">
        <v>5293</v>
      </c>
      <c r="B2192" s="77" t="s">
        <v>5294</v>
      </c>
      <c r="C2192" s="78">
        <v>45502.779861111114</v>
      </c>
      <c r="D2192" s="77">
        <v>300</v>
      </c>
      <c r="E2192" s="77" t="s">
        <v>560</v>
      </c>
      <c r="F2192" s="77" t="s">
        <v>369</v>
      </c>
      <c r="G2192" s="77"/>
      <c r="H2192" s="77" t="s">
        <v>5295</v>
      </c>
      <c r="I2192" s="77" t="s">
        <v>369</v>
      </c>
      <c r="J2192" s="77" t="s">
        <v>369</v>
      </c>
      <c r="K2192" s="77">
        <f>VLOOKUP(A2192 &amp; " - " &amp; B2192, 'superadmin configuration'!A:C, 2, FALSE)</f>
        <v>500</v>
      </c>
    </row>
    <row r="2193" spans="1:11">
      <c r="A2193" s="77" t="s">
        <v>1728</v>
      </c>
      <c r="B2193" s="77" t="s">
        <v>1728</v>
      </c>
      <c r="C2193" s="78">
        <v>45502.752083333333</v>
      </c>
      <c r="D2193" s="77">
        <v>1000</v>
      </c>
      <c r="E2193" s="77" t="s">
        <v>560</v>
      </c>
      <c r="F2193" s="77" t="s">
        <v>369</v>
      </c>
      <c r="G2193" s="77"/>
      <c r="H2193" s="77" t="s">
        <v>5296</v>
      </c>
      <c r="I2193" s="77" t="s">
        <v>369</v>
      </c>
      <c r="J2193" s="77" t="s">
        <v>369</v>
      </c>
      <c r="K2193" s="77">
        <f>VLOOKUP(A2193 &amp; " - " &amp; B2193, 'superadmin configuration'!A:C, 2, FALSE)</f>
        <v>500</v>
      </c>
    </row>
    <row r="2194" spans="1:11">
      <c r="A2194" s="77" t="s">
        <v>601</v>
      </c>
      <c r="B2194" s="77" t="s">
        <v>601</v>
      </c>
      <c r="C2194" s="78">
        <v>45502.747916666667</v>
      </c>
      <c r="D2194" s="77">
        <v>1000</v>
      </c>
      <c r="E2194" s="77" t="s">
        <v>560</v>
      </c>
      <c r="F2194" s="77" t="s">
        <v>369</v>
      </c>
      <c r="G2194" s="77"/>
      <c r="H2194" s="77" t="s">
        <v>5297</v>
      </c>
      <c r="I2194" s="77" t="s">
        <v>369</v>
      </c>
      <c r="J2194" s="77">
        <v>1000</v>
      </c>
      <c r="K2194" s="77">
        <f>VLOOKUP(A2194 &amp; " - " &amp; B2194, 'superadmin configuration'!A:C, 2, FALSE)</f>
        <v>1000</v>
      </c>
    </row>
    <row r="2195" spans="1:11">
      <c r="A2195" s="77" t="s">
        <v>381</v>
      </c>
      <c r="B2195" s="77" t="s">
        <v>382</v>
      </c>
      <c r="C2195" s="78">
        <v>45502.623611111114</v>
      </c>
      <c r="D2195" s="77">
        <v>1000</v>
      </c>
      <c r="E2195" s="77" t="s">
        <v>560</v>
      </c>
      <c r="F2195" s="77" t="s">
        <v>369</v>
      </c>
      <c r="G2195" s="77"/>
      <c r="H2195" s="77" t="s">
        <v>5298</v>
      </c>
      <c r="I2195" s="77" t="s">
        <v>5299</v>
      </c>
      <c r="J2195" s="77" t="s">
        <v>369</v>
      </c>
      <c r="K2195" s="77">
        <f>VLOOKUP(A2195 &amp; " - " &amp; B2195, 'superadmin configuration'!A:C, 2, FALSE)</f>
        <v>1500</v>
      </c>
    </row>
    <row r="2196" spans="1:11">
      <c r="A2196" s="77" t="s">
        <v>5013</v>
      </c>
      <c r="B2196" s="77" t="s">
        <v>5014</v>
      </c>
      <c r="C2196" s="78">
        <v>45502.620138888888</v>
      </c>
      <c r="D2196" s="77">
        <v>500</v>
      </c>
      <c r="E2196" s="77" t="s">
        <v>560</v>
      </c>
      <c r="F2196" s="77" t="s">
        <v>369</v>
      </c>
      <c r="G2196" s="77"/>
      <c r="H2196" s="77" t="s">
        <v>5300</v>
      </c>
      <c r="I2196" s="77" t="s">
        <v>5301</v>
      </c>
      <c r="J2196" s="77" t="s">
        <v>5302</v>
      </c>
      <c r="K2196" s="77">
        <f>VLOOKUP(A2196 &amp; " - " &amp; B2196, 'superadmin configuration'!A:C, 2, FALSE)</f>
        <v>500</v>
      </c>
    </row>
    <row r="2197" spans="1:11">
      <c r="A2197" s="77" t="s">
        <v>567</v>
      </c>
      <c r="B2197" s="77" t="s">
        <v>568</v>
      </c>
      <c r="C2197" s="78">
        <v>45502.561805555553</v>
      </c>
      <c r="D2197" s="77">
        <v>500</v>
      </c>
      <c r="E2197" s="77" t="s">
        <v>560</v>
      </c>
      <c r="F2197" s="77" t="s">
        <v>369</v>
      </c>
      <c r="G2197" s="77"/>
      <c r="H2197" s="77" t="s">
        <v>5303</v>
      </c>
      <c r="I2197" s="77" t="s">
        <v>369</v>
      </c>
      <c r="J2197" s="77" t="s">
        <v>369</v>
      </c>
      <c r="K2197" s="77">
        <f>VLOOKUP(A2197 &amp; " - " &amp; B2197, 'superadmin configuration'!A:C, 2, FALSE)</f>
        <v>500</v>
      </c>
    </row>
    <row r="2198" spans="1:11">
      <c r="A2198" s="77" t="s">
        <v>515</v>
      </c>
      <c r="B2198" s="77" t="s">
        <v>516</v>
      </c>
      <c r="C2198" s="78">
        <v>45502.53402777778</v>
      </c>
      <c r="D2198" s="77">
        <v>2000</v>
      </c>
      <c r="E2198" s="77" t="s">
        <v>560</v>
      </c>
      <c r="F2198" s="77" t="s">
        <v>369</v>
      </c>
      <c r="G2198" s="77"/>
      <c r="H2198" s="77" t="s">
        <v>5304</v>
      </c>
      <c r="I2198" s="77" t="s">
        <v>369</v>
      </c>
      <c r="J2198" s="77" t="s">
        <v>369</v>
      </c>
      <c r="K2198" s="77">
        <f>VLOOKUP(A2198 &amp; " - " &amp; B2198, 'superadmin configuration'!A:C, 2, FALSE)</f>
        <v>1000</v>
      </c>
    </row>
    <row r="2199" spans="1:11">
      <c r="A2199" s="77" t="s">
        <v>461</v>
      </c>
      <c r="B2199" s="77" t="s">
        <v>461</v>
      </c>
      <c r="C2199" s="78">
        <v>45502.383333333331</v>
      </c>
      <c r="D2199" s="77">
        <v>500</v>
      </c>
      <c r="E2199" s="77" t="s">
        <v>560</v>
      </c>
      <c r="F2199" s="77" t="s">
        <v>369</v>
      </c>
      <c r="G2199" s="77"/>
      <c r="H2199" s="77" t="s">
        <v>5305</v>
      </c>
      <c r="I2199" s="77" t="s">
        <v>5306</v>
      </c>
      <c r="J2199" s="77" t="s">
        <v>369</v>
      </c>
      <c r="K2199" s="77">
        <f>VLOOKUP(A2199 &amp; " - " &amp; B2199, 'superadmin configuration'!A:C, 2, FALSE)</f>
        <v>500</v>
      </c>
    </row>
    <row r="2200" spans="1:11">
      <c r="A2200" s="77" t="s">
        <v>412</v>
      </c>
      <c r="B2200" s="77" t="s">
        <v>5307</v>
      </c>
      <c r="C2200" s="78">
        <v>45501.98333333333</v>
      </c>
      <c r="D2200" s="77">
        <v>500</v>
      </c>
      <c r="E2200" s="77" t="s">
        <v>560</v>
      </c>
      <c r="F2200" s="77" t="s">
        <v>369</v>
      </c>
      <c r="G2200" s="77"/>
      <c r="H2200" s="77" t="s">
        <v>5308</v>
      </c>
      <c r="I2200" s="77" t="s">
        <v>5309</v>
      </c>
      <c r="J2200" s="77" t="s">
        <v>369</v>
      </c>
      <c r="K2200" s="77">
        <f>VLOOKUP(A2200 &amp; " - " &amp; B2200, 'superadmin configuration'!A:C, 2, FALSE)</f>
        <v>500</v>
      </c>
    </row>
    <row r="2201" spans="1:11">
      <c r="A2201" s="77" t="s">
        <v>381</v>
      </c>
      <c r="B2201" s="77" t="s">
        <v>382</v>
      </c>
      <c r="C2201" s="78">
        <v>45501.851388888892</v>
      </c>
      <c r="D2201" s="77">
        <v>1500</v>
      </c>
      <c r="E2201" s="77" t="s">
        <v>560</v>
      </c>
      <c r="F2201" s="77" t="s">
        <v>369</v>
      </c>
      <c r="G2201" s="77"/>
      <c r="H2201" s="77" t="s">
        <v>5310</v>
      </c>
      <c r="I2201" s="77" t="s">
        <v>369</v>
      </c>
      <c r="J2201" s="77" t="s">
        <v>5311</v>
      </c>
      <c r="K2201" s="77">
        <f>VLOOKUP(A2201 &amp; " - " &amp; B2201, 'superadmin configuration'!A:C, 2, FALSE)</f>
        <v>1500</v>
      </c>
    </row>
    <row r="2202" spans="1:11">
      <c r="A2202" s="77" t="s">
        <v>4088</v>
      </c>
      <c r="B2202" s="77" t="s">
        <v>4088</v>
      </c>
      <c r="C2202" s="78">
        <v>45501.82916666667</v>
      </c>
      <c r="D2202" s="77">
        <v>300</v>
      </c>
      <c r="E2202" s="77" t="s">
        <v>560</v>
      </c>
      <c r="F2202" s="77" t="s">
        <v>369</v>
      </c>
      <c r="G2202" s="77"/>
      <c r="H2202" s="77" t="s">
        <v>5312</v>
      </c>
      <c r="I2202" s="77" t="s">
        <v>369</v>
      </c>
      <c r="J2202" s="77" t="s">
        <v>369</v>
      </c>
      <c r="K2202" s="77">
        <f>VLOOKUP(A2202 &amp; " - " &amp; B2202, 'superadmin configuration'!A:C, 2, FALSE)</f>
        <v>500</v>
      </c>
    </row>
    <row r="2203" spans="1:11">
      <c r="A2203" s="77" t="s">
        <v>412</v>
      </c>
      <c r="B2203" s="77" t="s">
        <v>5307</v>
      </c>
      <c r="C2203" s="78">
        <v>45501.765972222223</v>
      </c>
      <c r="D2203" s="77">
        <v>200</v>
      </c>
      <c r="E2203" s="77" t="s">
        <v>560</v>
      </c>
      <c r="F2203" s="77" t="s">
        <v>369</v>
      </c>
      <c r="G2203" s="77"/>
      <c r="H2203" s="77" t="s">
        <v>5313</v>
      </c>
      <c r="I2203" s="77" t="s">
        <v>369</v>
      </c>
      <c r="J2203" s="77" t="s">
        <v>369</v>
      </c>
      <c r="K2203" s="77">
        <f>VLOOKUP(A2203 &amp; " - " &amp; B2203, 'superadmin configuration'!A:C, 2, FALSE)</f>
        <v>500</v>
      </c>
    </row>
    <row r="2204" spans="1:11">
      <c r="A2204" s="77" t="s">
        <v>412</v>
      </c>
      <c r="B2204" s="77" t="s">
        <v>5307</v>
      </c>
      <c r="C2204" s="78">
        <v>45501.75</v>
      </c>
      <c r="D2204" s="77">
        <v>300</v>
      </c>
      <c r="E2204" s="77" t="s">
        <v>560</v>
      </c>
      <c r="F2204" s="77" t="s">
        <v>369</v>
      </c>
      <c r="G2204" s="77"/>
      <c r="H2204" s="77" t="s">
        <v>5314</v>
      </c>
      <c r="I2204" s="77" t="s">
        <v>369</v>
      </c>
      <c r="J2204" s="77" t="s">
        <v>369</v>
      </c>
      <c r="K2204" s="77">
        <f>VLOOKUP(A2204 &amp; " - " &amp; B2204, 'superadmin configuration'!A:C, 2, FALSE)</f>
        <v>500</v>
      </c>
    </row>
    <row r="2205" spans="1:11">
      <c r="A2205" s="77" t="s">
        <v>601</v>
      </c>
      <c r="B2205" s="77" t="s">
        <v>601</v>
      </c>
      <c r="C2205" s="78">
        <v>45501.738888888889</v>
      </c>
      <c r="D2205" s="77">
        <v>500</v>
      </c>
      <c r="E2205" s="77" t="s">
        <v>560</v>
      </c>
      <c r="F2205" s="77" t="s">
        <v>369</v>
      </c>
      <c r="G2205" s="77"/>
      <c r="H2205" s="77" t="s">
        <v>5315</v>
      </c>
      <c r="I2205" s="77" t="s">
        <v>5316</v>
      </c>
      <c r="J2205" s="77" t="s">
        <v>5317</v>
      </c>
      <c r="K2205" s="77">
        <f>VLOOKUP(A2205 &amp; " - " &amp; B2205, 'superadmin configuration'!A:C, 2, FALSE)</f>
        <v>1000</v>
      </c>
    </row>
    <row r="2206" spans="1:11">
      <c r="A2206" s="77" t="s">
        <v>5007</v>
      </c>
      <c r="B2206" s="77" t="s">
        <v>5008</v>
      </c>
      <c r="C2206" s="78">
        <v>45501.734722222223</v>
      </c>
      <c r="D2206" s="77">
        <v>1000</v>
      </c>
      <c r="E2206" s="77" t="s">
        <v>560</v>
      </c>
      <c r="F2206" s="77" t="s">
        <v>369</v>
      </c>
      <c r="G2206" s="77"/>
      <c r="H2206" s="77" t="s">
        <v>5318</v>
      </c>
      <c r="I2206" s="77" t="s">
        <v>369</v>
      </c>
      <c r="J2206" s="77" t="s">
        <v>369</v>
      </c>
      <c r="K2206" s="77">
        <f>VLOOKUP(A2206 &amp; " - " &amp; B2206, 'superadmin configuration'!A:C, 2, FALSE)</f>
        <v>1500</v>
      </c>
    </row>
    <row r="2207" spans="1:11">
      <c r="A2207" s="77" t="s">
        <v>641</v>
      </c>
      <c r="B2207" s="77" t="s">
        <v>642</v>
      </c>
      <c r="C2207" s="78">
        <v>45501.698611111111</v>
      </c>
      <c r="D2207" s="77">
        <v>1000</v>
      </c>
      <c r="E2207" s="77" t="s">
        <v>560</v>
      </c>
      <c r="F2207" s="77" t="s">
        <v>369</v>
      </c>
      <c r="G2207" s="77"/>
      <c r="H2207" s="77" t="s">
        <v>5319</v>
      </c>
      <c r="I2207" s="77" t="s">
        <v>5320</v>
      </c>
      <c r="J2207" s="77" t="s">
        <v>369</v>
      </c>
      <c r="K2207" s="77">
        <f>VLOOKUP(A2207 &amp; " - " &amp; B2207, 'superadmin configuration'!A:C, 2, FALSE)</f>
        <v>1000</v>
      </c>
    </row>
    <row r="2208" spans="1:11">
      <c r="A2208" s="77" t="s">
        <v>596</v>
      </c>
      <c r="B2208" s="77" t="s">
        <v>128</v>
      </c>
      <c r="C2208" s="78">
        <v>45501.69027777778</v>
      </c>
      <c r="D2208" s="77">
        <v>500</v>
      </c>
      <c r="E2208" s="77" t="s">
        <v>560</v>
      </c>
      <c r="F2208" s="77" t="s">
        <v>369</v>
      </c>
      <c r="G2208" s="77"/>
      <c r="H2208" s="77" t="s">
        <v>5321</v>
      </c>
      <c r="I2208" s="77" t="s">
        <v>369</v>
      </c>
      <c r="J2208" s="77" t="s">
        <v>369</v>
      </c>
      <c r="K2208" s="77">
        <f>VLOOKUP(A2208 &amp; " - " &amp; B2208, 'superadmin configuration'!A:C, 2, FALSE)</f>
        <v>2000</v>
      </c>
    </row>
    <row r="2209" spans="1:11">
      <c r="A2209" s="77" t="s">
        <v>412</v>
      </c>
      <c r="B2209" s="77" t="s">
        <v>585</v>
      </c>
      <c r="C2209" s="78">
        <v>45501.686805555553</v>
      </c>
      <c r="D2209" s="77">
        <v>1000</v>
      </c>
      <c r="E2209" s="77" t="s">
        <v>560</v>
      </c>
      <c r="F2209" s="77" t="s">
        <v>369</v>
      </c>
      <c r="G2209" s="77"/>
      <c r="H2209" s="77" t="s">
        <v>5322</v>
      </c>
      <c r="I2209" s="77" t="s">
        <v>369</v>
      </c>
      <c r="J2209" s="77" t="s">
        <v>5323</v>
      </c>
      <c r="K2209" s="77">
        <f>VLOOKUP(A2209 &amp; " - " &amp; B2209, 'superadmin configuration'!A:C, 2, FALSE)</f>
        <v>300</v>
      </c>
    </row>
    <row r="2210" spans="1:11">
      <c r="A2210" s="77" t="s">
        <v>559</v>
      </c>
      <c r="B2210" s="77" t="s">
        <v>1705</v>
      </c>
      <c r="C2210" s="78">
        <v>45501.67291666667</v>
      </c>
      <c r="D2210" s="77">
        <v>2000</v>
      </c>
      <c r="E2210" s="77" t="s">
        <v>560</v>
      </c>
      <c r="F2210" s="77" t="s">
        <v>369</v>
      </c>
      <c r="G2210" s="77"/>
      <c r="H2210" s="77" t="s">
        <v>5324</v>
      </c>
      <c r="I2210" s="77" t="s">
        <v>5325</v>
      </c>
      <c r="J2210" s="77" t="s">
        <v>5326</v>
      </c>
      <c r="K2210" s="77">
        <f>VLOOKUP(A2210 &amp; " - " &amp; B2210, 'superadmin configuration'!A:C, 2, FALSE)</f>
        <v>1250</v>
      </c>
    </row>
    <row r="2211" spans="1:11">
      <c r="A2211" s="77" t="s">
        <v>515</v>
      </c>
      <c r="B2211" s="77" t="s">
        <v>516</v>
      </c>
      <c r="C2211" s="78">
        <v>45501.664583333331</v>
      </c>
      <c r="D2211" s="77">
        <v>2000</v>
      </c>
      <c r="E2211" s="77" t="s">
        <v>560</v>
      </c>
      <c r="F2211" s="77" t="s">
        <v>369</v>
      </c>
      <c r="G2211" s="77"/>
      <c r="H2211" s="77" t="s">
        <v>5327</v>
      </c>
      <c r="I2211" s="77" t="s">
        <v>369</v>
      </c>
      <c r="J2211" s="77" t="s">
        <v>369</v>
      </c>
      <c r="K2211" s="77">
        <f>VLOOKUP(A2211 &amp; " - " &amp; B2211, 'superadmin configuration'!A:C, 2, FALSE)</f>
        <v>1000</v>
      </c>
    </row>
    <row r="2212" spans="1:11">
      <c r="A2212" s="77" t="s">
        <v>515</v>
      </c>
      <c r="B2212" s="77" t="s">
        <v>5328</v>
      </c>
      <c r="C2212" s="78">
        <v>45501.660416666666</v>
      </c>
      <c r="D2212" s="77">
        <v>500</v>
      </c>
      <c r="E2212" s="77" t="s">
        <v>560</v>
      </c>
      <c r="F2212" s="77" t="s">
        <v>369</v>
      </c>
      <c r="G2212" s="77"/>
      <c r="H2212" s="77" t="s">
        <v>5329</v>
      </c>
      <c r="I2212" s="77" t="s">
        <v>5330</v>
      </c>
      <c r="J2212" s="77" t="s">
        <v>369</v>
      </c>
      <c r="K2212" s="77">
        <f>VLOOKUP(A2212 &amp; " - " &amp; B2212, 'superadmin configuration'!A:C, 2, FALSE)</f>
        <v>500</v>
      </c>
    </row>
    <row r="2213" spans="1:11">
      <c r="A2213" s="77" t="s">
        <v>476</v>
      </c>
      <c r="B2213" s="77" t="s">
        <v>476</v>
      </c>
      <c r="C2213" s="78">
        <v>45500.990277777775</v>
      </c>
      <c r="D2213" s="77">
        <v>500</v>
      </c>
      <c r="E2213" s="77" t="s">
        <v>560</v>
      </c>
      <c r="F2213" s="77" t="s">
        <v>369</v>
      </c>
      <c r="G2213" s="77"/>
      <c r="H2213" s="77" t="s">
        <v>5331</v>
      </c>
      <c r="I2213" s="77" t="s">
        <v>5332</v>
      </c>
      <c r="J2213" s="77" t="s">
        <v>369</v>
      </c>
      <c r="K2213" s="77">
        <f>VLOOKUP(A2213 &amp; " - " &amp; B2213, 'superadmin configuration'!A:C, 2, FALSE)</f>
        <v>500</v>
      </c>
    </row>
    <row r="2214" spans="1:11">
      <c r="A2214" s="77" t="s">
        <v>4088</v>
      </c>
      <c r="B2214" s="77" t="s">
        <v>4088</v>
      </c>
      <c r="C2214" s="78">
        <v>45500.913194444445</v>
      </c>
      <c r="D2214" s="77">
        <v>200</v>
      </c>
      <c r="E2214" s="77" t="s">
        <v>560</v>
      </c>
      <c r="F2214" s="77" t="s">
        <v>369</v>
      </c>
      <c r="G2214" s="77"/>
      <c r="H2214" s="77" t="s">
        <v>5333</v>
      </c>
      <c r="I2214" s="77" t="s">
        <v>5334</v>
      </c>
      <c r="J2214" s="77" t="s">
        <v>369</v>
      </c>
      <c r="K2214" s="77">
        <f>VLOOKUP(A2214 &amp; " - " &amp; B2214, 'superadmin configuration'!A:C, 2, FALSE)</f>
        <v>500</v>
      </c>
    </row>
    <row r="2215" spans="1:11">
      <c r="A2215" s="77" t="s">
        <v>515</v>
      </c>
      <c r="B2215" s="77" t="s">
        <v>516</v>
      </c>
      <c r="C2215" s="78">
        <v>45500.895138888889</v>
      </c>
      <c r="D2215" s="77">
        <v>2000</v>
      </c>
      <c r="E2215" s="77" t="s">
        <v>560</v>
      </c>
      <c r="F2215" s="77" t="s">
        <v>369</v>
      </c>
      <c r="G2215" s="77"/>
      <c r="H2215" s="77" t="s">
        <v>5335</v>
      </c>
      <c r="I2215" s="77" t="s">
        <v>369</v>
      </c>
      <c r="J2215" s="77" t="s">
        <v>369</v>
      </c>
      <c r="K2215" s="77">
        <f>VLOOKUP(A2215 &amp; " - " &amp; B2215, 'superadmin configuration'!A:C, 2, FALSE)</f>
        <v>1000</v>
      </c>
    </row>
    <row r="2216" spans="1:11">
      <c r="A2216" s="77" t="s">
        <v>4088</v>
      </c>
      <c r="B2216" s="77" t="s">
        <v>4088</v>
      </c>
      <c r="C2216" s="78">
        <v>45500.869444444441</v>
      </c>
      <c r="D2216" s="77">
        <v>500</v>
      </c>
      <c r="E2216" s="77" t="s">
        <v>560</v>
      </c>
      <c r="F2216" s="77" t="s">
        <v>369</v>
      </c>
      <c r="G2216" s="77"/>
      <c r="H2216" s="77" t="s">
        <v>5336</v>
      </c>
      <c r="I2216" s="77" t="s">
        <v>369</v>
      </c>
      <c r="J2216" s="77" t="s">
        <v>369</v>
      </c>
      <c r="K2216" s="77">
        <f>VLOOKUP(A2216 &amp; " - " &amp; B2216, 'superadmin configuration'!A:C, 2, FALSE)</f>
        <v>500</v>
      </c>
    </row>
    <row r="2217" spans="1:11">
      <c r="A2217" s="77" t="s">
        <v>476</v>
      </c>
      <c r="B2217" s="77" t="s">
        <v>476</v>
      </c>
      <c r="C2217" s="78">
        <v>45500.743055555555</v>
      </c>
      <c r="D2217" s="77">
        <v>1000</v>
      </c>
      <c r="E2217" s="77" t="s">
        <v>560</v>
      </c>
      <c r="F2217" s="77" t="s">
        <v>369</v>
      </c>
      <c r="G2217" s="77"/>
      <c r="H2217" s="77" t="s">
        <v>5337</v>
      </c>
      <c r="I2217" s="77" t="s">
        <v>5338</v>
      </c>
      <c r="J2217" s="77" t="s">
        <v>369</v>
      </c>
      <c r="K2217" s="77">
        <f>VLOOKUP(A2217 &amp; " - " &amp; B2217, 'superadmin configuration'!A:C, 2, FALSE)</f>
        <v>500</v>
      </c>
    </row>
    <row r="2218" spans="1:11">
      <c r="A2218" s="77" t="s">
        <v>5339</v>
      </c>
      <c r="B2218" s="77" t="s">
        <v>5340</v>
      </c>
      <c r="C2218" s="78">
        <v>45500.680555555555</v>
      </c>
      <c r="D2218" s="77">
        <v>500</v>
      </c>
      <c r="E2218" s="77" t="s">
        <v>560</v>
      </c>
      <c r="F2218" s="77" t="s">
        <v>369</v>
      </c>
      <c r="G2218" s="77"/>
      <c r="H2218" s="77" t="s">
        <v>5341</v>
      </c>
      <c r="I2218" s="77" t="s">
        <v>5342</v>
      </c>
      <c r="J2218" s="77" t="s">
        <v>369</v>
      </c>
      <c r="K2218" s="77">
        <f>VLOOKUP(A2218 &amp; " - " &amp; B2218, 'superadmin configuration'!A:C, 2, FALSE)</f>
        <v>500</v>
      </c>
    </row>
    <row r="2219" spans="1:11">
      <c r="A2219" s="77" t="s">
        <v>5007</v>
      </c>
      <c r="B2219" s="77" t="s">
        <v>5008</v>
      </c>
      <c r="C2219" s="78">
        <v>45500.65347222222</v>
      </c>
      <c r="D2219" s="77">
        <v>1000</v>
      </c>
      <c r="E2219" s="77" t="s">
        <v>560</v>
      </c>
      <c r="F2219" s="77" t="s">
        <v>369</v>
      </c>
      <c r="G2219" s="77"/>
      <c r="H2219" s="77" t="s">
        <v>5343</v>
      </c>
      <c r="I2219" s="77" t="s">
        <v>5344</v>
      </c>
      <c r="J2219" s="77" t="s">
        <v>369</v>
      </c>
      <c r="K2219" s="77">
        <f>VLOOKUP(A2219 &amp; " - " &amp; B2219, 'superadmin configuration'!A:C, 2, FALSE)</f>
        <v>1500</v>
      </c>
    </row>
    <row r="2220" spans="1:11">
      <c r="A2220" s="77" t="s">
        <v>601</v>
      </c>
      <c r="B2220" s="77" t="s">
        <v>601</v>
      </c>
      <c r="C2220" s="78">
        <v>45500.65347222222</v>
      </c>
      <c r="D2220" s="77">
        <v>1000</v>
      </c>
      <c r="E2220" s="77" t="s">
        <v>560</v>
      </c>
      <c r="F2220" s="77" t="s">
        <v>369</v>
      </c>
      <c r="G2220" s="77"/>
      <c r="H2220" s="77" t="s">
        <v>5345</v>
      </c>
      <c r="I2220" s="77" t="s">
        <v>5346</v>
      </c>
      <c r="J2220" s="77" t="s">
        <v>369</v>
      </c>
      <c r="K2220" s="77">
        <f>VLOOKUP(A2220 &amp; " - " &amp; B2220, 'superadmin configuration'!A:C, 2, FALSE)</f>
        <v>1000</v>
      </c>
    </row>
    <row r="2221" spans="1:11">
      <c r="A2221" s="77" t="s">
        <v>601</v>
      </c>
      <c r="B2221" s="77" t="s">
        <v>601</v>
      </c>
      <c r="C2221" s="78">
        <v>45500.652777777781</v>
      </c>
      <c r="D2221" s="77">
        <v>500</v>
      </c>
      <c r="E2221" s="77" t="s">
        <v>560</v>
      </c>
      <c r="F2221" s="77" t="s">
        <v>369</v>
      </c>
      <c r="G2221" s="77"/>
      <c r="H2221" s="77" t="s">
        <v>5347</v>
      </c>
      <c r="I2221" s="77" t="s">
        <v>5348</v>
      </c>
      <c r="J2221" s="77" t="s">
        <v>617</v>
      </c>
      <c r="K2221" s="77">
        <f>VLOOKUP(A2221 &amp; " - " &amp; B2221, 'superadmin configuration'!A:C, 2, FALSE)</f>
        <v>1000</v>
      </c>
    </row>
    <row r="2222" spans="1:11">
      <c r="A2222" s="77" t="s">
        <v>1094</v>
      </c>
      <c r="B2222" s="77" t="s">
        <v>1095</v>
      </c>
      <c r="C2222" s="78">
        <v>45500.650694444441</v>
      </c>
      <c r="D2222" s="77">
        <v>10000</v>
      </c>
      <c r="E2222" s="77" t="s">
        <v>560</v>
      </c>
      <c r="F2222" s="77" t="s">
        <v>369</v>
      </c>
      <c r="G2222" s="77"/>
      <c r="H2222" s="77" t="s">
        <v>5349</v>
      </c>
      <c r="I2222" s="77" t="s">
        <v>369</v>
      </c>
      <c r="J2222" s="77" t="s">
        <v>369</v>
      </c>
      <c r="K2222" s="77">
        <f>VLOOKUP(A2222 &amp; " - " &amp; B2222, 'superadmin configuration'!A:C, 2, FALSE)</f>
        <v>2000</v>
      </c>
    </row>
    <row r="2223" spans="1:11">
      <c r="A2223" s="77" t="s">
        <v>515</v>
      </c>
      <c r="B2223" s="77" t="s">
        <v>516</v>
      </c>
      <c r="C2223" s="78">
        <v>45500.622916666667</v>
      </c>
      <c r="D2223" s="77">
        <v>1000</v>
      </c>
      <c r="E2223" s="77" t="s">
        <v>560</v>
      </c>
      <c r="F2223" s="77" t="s">
        <v>369</v>
      </c>
      <c r="G2223" s="77"/>
      <c r="H2223" s="77" t="s">
        <v>5350</v>
      </c>
      <c r="I2223" s="77" t="s">
        <v>5351</v>
      </c>
      <c r="J2223" s="77" t="s">
        <v>369</v>
      </c>
      <c r="K2223" s="77">
        <f>VLOOKUP(A2223 &amp; " - " &amp; B2223, 'superadmin configuration'!A:C, 2, FALSE)</f>
        <v>1000</v>
      </c>
    </row>
    <row r="2224" spans="1:11">
      <c r="A2224" s="77" t="s">
        <v>476</v>
      </c>
      <c r="B2224" s="77" t="s">
        <v>476</v>
      </c>
      <c r="C2224" s="78">
        <v>45500.525694444441</v>
      </c>
      <c r="D2224" s="77">
        <v>1000</v>
      </c>
      <c r="E2224" s="77" t="s">
        <v>560</v>
      </c>
      <c r="F2224" s="77" t="s">
        <v>369</v>
      </c>
      <c r="G2224" s="77"/>
      <c r="H2224" s="77" t="s">
        <v>5352</v>
      </c>
      <c r="I2224" s="77" t="s">
        <v>5353</v>
      </c>
      <c r="J2224" s="77" t="s">
        <v>369</v>
      </c>
      <c r="K2224" s="77">
        <f>VLOOKUP(A2224 &amp; " - " &amp; B2224, 'superadmin configuration'!A:C, 2, FALSE)</f>
        <v>500</v>
      </c>
    </row>
    <row r="2225" spans="1:11">
      <c r="A2225" s="77" t="s">
        <v>381</v>
      </c>
      <c r="B2225" s="77" t="s">
        <v>382</v>
      </c>
      <c r="C2225" s="78">
        <v>45499.991666666669</v>
      </c>
      <c r="D2225" s="77">
        <v>1000</v>
      </c>
      <c r="E2225" s="77" t="s">
        <v>560</v>
      </c>
      <c r="F2225" s="77" t="s">
        <v>369</v>
      </c>
      <c r="G2225" s="77"/>
      <c r="H2225" s="77" t="s">
        <v>5354</v>
      </c>
      <c r="I2225" s="77" t="s">
        <v>5355</v>
      </c>
      <c r="J2225" s="77" t="s">
        <v>369</v>
      </c>
      <c r="K2225" s="77">
        <f>VLOOKUP(A2225 &amp; " - " &amp; B2225, 'superadmin configuration'!A:C, 2, FALSE)</f>
        <v>1500</v>
      </c>
    </row>
    <row r="2226" spans="1:11">
      <c r="A2226" s="77" t="s">
        <v>596</v>
      </c>
      <c r="B2226" s="77" t="s">
        <v>128</v>
      </c>
      <c r="C2226" s="78">
        <v>45499.970138888886</v>
      </c>
      <c r="D2226" s="77">
        <v>2000</v>
      </c>
      <c r="E2226" s="77" t="s">
        <v>560</v>
      </c>
      <c r="F2226" s="77" t="s">
        <v>369</v>
      </c>
      <c r="G2226" s="77"/>
      <c r="H2226" s="77" t="s">
        <v>5356</v>
      </c>
      <c r="I2226" s="77" t="s">
        <v>5357</v>
      </c>
      <c r="J2226" s="77" t="s">
        <v>5358</v>
      </c>
      <c r="K2226" s="77">
        <f>VLOOKUP(A2226 &amp; " - " &amp; B2226, 'superadmin configuration'!A:C, 2, FALSE)</f>
        <v>2000</v>
      </c>
    </row>
    <row r="2227" spans="1:11">
      <c r="A2227" s="77" t="s">
        <v>381</v>
      </c>
      <c r="B2227" s="77" t="s">
        <v>384</v>
      </c>
      <c r="C2227" s="78">
        <v>45499.96597222222</v>
      </c>
      <c r="D2227" s="77">
        <v>500</v>
      </c>
      <c r="E2227" s="77" t="s">
        <v>560</v>
      </c>
      <c r="F2227" s="77" t="s">
        <v>369</v>
      </c>
      <c r="G2227" s="77"/>
      <c r="H2227" s="77" t="s">
        <v>5359</v>
      </c>
      <c r="I2227" s="77" t="s">
        <v>5360</v>
      </c>
      <c r="J2227" s="77" t="s">
        <v>369</v>
      </c>
      <c r="K2227" s="77">
        <f>VLOOKUP(A2227 &amp; " - " &amp; B2227, 'superadmin configuration'!A:C, 2, FALSE)</f>
        <v>1000</v>
      </c>
    </row>
    <row r="2228" spans="1:11">
      <c r="A2228" s="77" t="s">
        <v>381</v>
      </c>
      <c r="B2228" s="77" t="s">
        <v>384</v>
      </c>
      <c r="C2228" s="78">
        <v>45499.96597222222</v>
      </c>
      <c r="D2228" s="77">
        <v>500</v>
      </c>
      <c r="E2228" s="77" t="s">
        <v>560</v>
      </c>
      <c r="F2228" s="77" t="s">
        <v>369</v>
      </c>
      <c r="G2228" s="77"/>
      <c r="H2228" s="77" t="s">
        <v>5361</v>
      </c>
      <c r="I2228" s="77" t="s">
        <v>5362</v>
      </c>
      <c r="J2228" s="77" t="s">
        <v>369</v>
      </c>
      <c r="K2228" s="77">
        <f>VLOOKUP(A2228 &amp; " - " &amp; B2228, 'superadmin configuration'!A:C, 2, FALSE)</f>
        <v>1000</v>
      </c>
    </row>
    <row r="2229" spans="1:11">
      <c r="A2229" s="77" t="s">
        <v>412</v>
      </c>
      <c r="B2229" s="77" t="s">
        <v>5307</v>
      </c>
      <c r="C2229" s="78">
        <v>45499.94027777778</v>
      </c>
      <c r="D2229" s="77">
        <v>3000</v>
      </c>
      <c r="E2229" s="77" t="s">
        <v>560</v>
      </c>
      <c r="F2229" s="77" t="s">
        <v>369</v>
      </c>
      <c r="G2229" s="77"/>
      <c r="H2229" s="77" t="s">
        <v>5363</v>
      </c>
      <c r="I2229" s="77" t="s">
        <v>5364</v>
      </c>
      <c r="J2229" s="77" t="s">
        <v>369</v>
      </c>
      <c r="K2229" s="77">
        <f>VLOOKUP(A2229 &amp; " - " &amp; B2229, 'superadmin configuration'!A:C, 2, FALSE)</f>
        <v>500</v>
      </c>
    </row>
    <row r="2230" spans="1:11">
      <c r="A2230" s="77" t="s">
        <v>4572</v>
      </c>
      <c r="B2230" s="77" t="s">
        <v>4573</v>
      </c>
      <c r="C2230" s="78">
        <v>45499.905555555553</v>
      </c>
      <c r="D2230" s="77">
        <v>1000</v>
      </c>
      <c r="E2230" s="77" t="s">
        <v>560</v>
      </c>
      <c r="F2230" s="77" t="s">
        <v>369</v>
      </c>
      <c r="G2230" s="77"/>
      <c r="H2230" s="77" t="s">
        <v>5365</v>
      </c>
      <c r="I2230" s="77" t="s">
        <v>369</v>
      </c>
      <c r="J2230" s="77" t="s">
        <v>5053</v>
      </c>
      <c r="K2230" s="77">
        <f>VLOOKUP(A2230 &amp; " - " &amp; B2230, 'superadmin configuration'!A:C, 2, FALSE)</f>
        <v>400</v>
      </c>
    </row>
    <row r="2231" spans="1:11">
      <c r="A2231" s="77" t="s">
        <v>4046</v>
      </c>
      <c r="B2231" s="77" t="s">
        <v>4046</v>
      </c>
      <c r="C2231" s="78">
        <v>45499.893055555556</v>
      </c>
      <c r="D2231" s="77">
        <v>500</v>
      </c>
      <c r="E2231" s="77" t="s">
        <v>560</v>
      </c>
      <c r="F2231" s="77" t="s">
        <v>369</v>
      </c>
      <c r="G2231" s="77"/>
      <c r="H2231" s="77" t="s">
        <v>5366</v>
      </c>
      <c r="I2231" s="77" t="s">
        <v>369</v>
      </c>
      <c r="J2231" s="77" t="s">
        <v>369</v>
      </c>
      <c r="K2231" s="77">
        <f>VLOOKUP(A2231 &amp; " - " &amp; B2231, 'superadmin configuration'!A:C, 2, FALSE)</f>
        <v>500</v>
      </c>
    </row>
    <row r="2232" spans="1:11">
      <c r="A2232" s="77" t="s">
        <v>461</v>
      </c>
      <c r="B2232" s="77" t="s">
        <v>461</v>
      </c>
      <c r="C2232" s="78">
        <v>45499.872916666667</v>
      </c>
      <c r="D2232" s="77">
        <v>500</v>
      </c>
      <c r="E2232" s="77" t="s">
        <v>560</v>
      </c>
      <c r="F2232" s="77" t="s">
        <v>369</v>
      </c>
      <c r="G2232" s="77"/>
      <c r="H2232" s="77" t="s">
        <v>5367</v>
      </c>
      <c r="I2232" s="77" t="s">
        <v>5368</v>
      </c>
      <c r="J2232" s="77" t="s">
        <v>369</v>
      </c>
      <c r="K2232" s="77">
        <f>VLOOKUP(A2232 &amp; " - " &amp; B2232, 'superadmin configuration'!A:C, 2, FALSE)</f>
        <v>500</v>
      </c>
    </row>
    <row r="2233" spans="1:11">
      <c r="A2233" s="77" t="s">
        <v>5293</v>
      </c>
      <c r="B2233" s="77" t="s">
        <v>5294</v>
      </c>
      <c r="C2233" s="78">
        <v>45499.788194444445</v>
      </c>
      <c r="D2233" s="77">
        <v>500</v>
      </c>
      <c r="E2233" s="77" t="s">
        <v>560</v>
      </c>
      <c r="F2233" s="77" t="s">
        <v>369</v>
      </c>
      <c r="G2233" s="77"/>
      <c r="H2233" s="77" t="s">
        <v>5369</v>
      </c>
      <c r="I2233" s="77" t="s">
        <v>369</v>
      </c>
      <c r="J2233" s="77" t="s">
        <v>369</v>
      </c>
      <c r="K2233" s="77">
        <f>VLOOKUP(A2233 &amp; " - " &amp; B2233, 'superadmin configuration'!A:C, 2, FALSE)</f>
        <v>500</v>
      </c>
    </row>
    <row r="2234" spans="1:11">
      <c r="A2234" s="77" t="s">
        <v>412</v>
      </c>
      <c r="B2234" s="77" t="s">
        <v>5307</v>
      </c>
      <c r="C2234" s="78">
        <v>45499.782638888886</v>
      </c>
      <c r="D2234" s="77">
        <v>500</v>
      </c>
      <c r="E2234" s="77" t="s">
        <v>560</v>
      </c>
      <c r="F2234" s="77" t="s">
        <v>369</v>
      </c>
      <c r="G2234" s="77"/>
      <c r="H2234" s="77" t="s">
        <v>5370</v>
      </c>
      <c r="I2234" s="77" t="s">
        <v>369</v>
      </c>
      <c r="J2234" s="77" t="s">
        <v>369</v>
      </c>
      <c r="K2234" s="77">
        <f>VLOOKUP(A2234 &amp; " - " &amp; B2234, 'superadmin configuration'!A:C, 2, FALSE)</f>
        <v>500</v>
      </c>
    </row>
    <row r="2235" spans="1:11">
      <c r="A2235" s="77" t="s">
        <v>567</v>
      </c>
      <c r="B2235" s="77" t="s">
        <v>655</v>
      </c>
      <c r="C2235" s="78">
        <v>45499.759722222225</v>
      </c>
      <c r="D2235" s="77">
        <v>1000</v>
      </c>
      <c r="E2235" s="77" t="s">
        <v>560</v>
      </c>
      <c r="F2235" s="77" t="s">
        <v>369</v>
      </c>
      <c r="G2235" s="77"/>
      <c r="H2235" s="77" t="s">
        <v>5371</v>
      </c>
      <c r="I2235" s="77" t="s">
        <v>5372</v>
      </c>
      <c r="J2235" s="77" t="s">
        <v>369</v>
      </c>
      <c r="K2235" s="77">
        <f>VLOOKUP(A2235 &amp; " - " &amp; B2235, 'superadmin configuration'!A:C, 2, FALSE)</f>
        <v>1000</v>
      </c>
    </row>
    <row r="2236" spans="1:11">
      <c r="A2236" s="77" t="s">
        <v>710</v>
      </c>
      <c r="B2236" s="77" t="s">
        <v>710</v>
      </c>
      <c r="C2236" s="78">
        <v>45499.754166666666</v>
      </c>
      <c r="D2236" s="77">
        <v>3000</v>
      </c>
      <c r="E2236" s="77" t="s">
        <v>560</v>
      </c>
      <c r="F2236" s="77" t="s">
        <v>369</v>
      </c>
      <c r="G2236" s="77"/>
      <c r="H2236" s="77" t="s">
        <v>5373</v>
      </c>
      <c r="I2236" s="77" t="s">
        <v>369</v>
      </c>
      <c r="J2236" s="77" t="s">
        <v>369</v>
      </c>
      <c r="K2236" s="77">
        <f>VLOOKUP(A2236 &amp; " - " &amp; B2236, 'superadmin configuration'!A:C, 2, FALSE)</f>
        <v>2000</v>
      </c>
    </row>
    <row r="2237" spans="1:11">
      <c r="A2237" s="77" t="s">
        <v>412</v>
      </c>
      <c r="B2237" s="77" t="s">
        <v>5307</v>
      </c>
      <c r="C2237" s="78">
        <v>45499.729861111111</v>
      </c>
      <c r="D2237" s="77">
        <v>500</v>
      </c>
      <c r="E2237" s="77" t="s">
        <v>560</v>
      </c>
      <c r="F2237" s="77" t="s">
        <v>369</v>
      </c>
      <c r="G2237" s="77"/>
      <c r="H2237" s="77" t="s">
        <v>5374</v>
      </c>
      <c r="I2237" s="77" t="s">
        <v>5375</v>
      </c>
      <c r="J2237" s="77" t="s">
        <v>369</v>
      </c>
      <c r="K2237" s="77">
        <f>VLOOKUP(A2237 &amp; " - " &amp; B2237, 'superadmin configuration'!A:C, 2, FALSE)</f>
        <v>500</v>
      </c>
    </row>
    <row r="2238" spans="1:11">
      <c r="A2238" s="77" t="s">
        <v>4572</v>
      </c>
      <c r="B2238" s="77" t="s">
        <v>4573</v>
      </c>
      <c r="C2238" s="78">
        <v>45499.709722222222</v>
      </c>
      <c r="D2238" s="77">
        <v>300</v>
      </c>
      <c r="E2238" s="77" t="s">
        <v>560</v>
      </c>
      <c r="F2238" s="77" t="s">
        <v>369</v>
      </c>
      <c r="G2238" s="77"/>
      <c r="H2238" s="77" t="s">
        <v>5376</v>
      </c>
      <c r="I2238" s="77" t="s">
        <v>369</v>
      </c>
      <c r="J2238" s="77" t="s">
        <v>369</v>
      </c>
      <c r="K2238" s="77">
        <f>VLOOKUP(A2238 &amp; " - " &amp; B2238, 'superadmin configuration'!A:C, 2, FALSE)</f>
        <v>400</v>
      </c>
    </row>
    <row r="2239" spans="1:11">
      <c r="A2239" s="77" t="s">
        <v>826</v>
      </c>
      <c r="B2239" s="77" t="s">
        <v>884</v>
      </c>
      <c r="C2239" s="78">
        <v>45499.696527777778</v>
      </c>
      <c r="D2239" s="77">
        <v>100</v>
      </c>
      <c r="E2239" s="77" t="s">
        <v>560</v>
      </c>
      <c r="F2239" s="77" t="s">
        <v>369</v>
      </c>
      <c r="G2239" s="77"/>
      <c r="H2239" s="77" t="s">
        <v>5377</v>
      </c>
      <c r="I2239" s="77" t="s">
        <v>369</v>
      </c>
      <c r="J2239" s="77" t="s">
        <v>369</v>
      </c>
      <c r="K2239" s="77">
        <f>VLOOKUP(A2239 &amp; " - " &amp; B2239, 'superadmin configuration'!A:C, 2, FALSE)</f>
        <v>1000</v>
      </c>
    </row>
    <row r="2240" spans="1:11">
      <c r="A2240" s="77" t="s">
        <v>826</v>
      </c>
      <c r="B2240" s="77" t="s">
        <v>884</v>
      </c>
      <c r="C2240" s="78">
        <v>45499.693749999999</v>
      </c>
      <c r="D2240" s="77">
        <v>100</v>
      </c>
      <c r="E2240" s="77" t="s">
        <v>560</v>
      </c>
      <c r="F2240" s="77" t="s">
        <v>369</v>
      </c>
      <c r="G2240" s="77"/>
      <c r="H2240" s="77" t="s">
        <v>5378</v>
      </c>
      <c r="I2240" s="77" t="s">
        <v>369</v>
      </c>
      <c r="J2240" s="77" t="s">
        <v>369</v>
      </c>
      <c r="K2240" s="77">
        <f>VLOOKUP(A2240 &amp; " - " &amp; B2240, 'superadmin configuration'!A:C, 2, FALSE)</f>
        <v>1000</v>
      </c>
    </row>
    <row r="2241" spans="1:11">
      <c r="A2241" s="77" t="s">
        <v>826</v>
      </c>
      <c r="B2241" s="77" t="s">
        <v>884</v>
      </c>
      <c r="C2241" s="78">
        <v>45499.692361111112</v>
      </c>
      <c r="D2241" s="77">
        <v>100</v>
      </c>
      <c r="E2241" s="77" t="s">
        <v>560</v>
      </c>
      <c r="F2241" s="77" t="s">
        <v>369</v>
      </c>
      <c r="G2241" s="77"/>
      <c r="H2241" s="77" t="s">
        <v>5379</v>
      </c>
      <c r="I2241" s="77" t="s">
        <v>369</v>
      </c>
      <c r="J2241" s="77" t="s">
        <v>369</v>
      </c>
      <c r="K2241" s="77">
        <f>VLOOKUP(A2241 &amp; " - " &amp; B2241, 'superadmin configuration'!A:C, 2, FALSE)</f>
        <v>1000</v>
      </c>
    </row>
    <row r="2242" spans="1:11">
      <c r="A2242" s="77" t="s">
        <v>476</v>
      </c>
      <c r="B2242" s="77" t="s">
        <v>476</v>
      </c>
      <c r="C2242" s="78">
        <v>45499.686805555553</v>
      </c>
      <c r="D2242" s="77">
        <v>100</v>
      </c>
      <c r="E2242" s="77" t="s">
        <v>560</v>
      </c>
      <c r="F2242" s="77" t="s">
        <v>369</v>
      </c>
      <c r="G2242" s="77"/>
      <c r="H2242" s="77" t="s">
        <v>5380</v>
      </c>
      <c r="I2242" s="77" t="s">
        <v>369</v>
      </c>
      <c r="J2242" s="77" t="s">
        <v>617</v>
      </c>
      <c r="K2242" s="77">
        <f>VLOOKUP(A2242 &amp; " - " &amp; B2242, 'superadmin configuration'!A:C, 2, FALSE)</f>
        <v>500</v>
      </c>
    </row>
    <row r="2243" spans="1:11">
      <c r="A2243" s="77" t="s">
        <v>476</v>
      </c>
      <c r="B2243" s="77" t="s">
        <v>476</v>
      </c>
      <c r="C2243" s="78">
        <v>45499.680555555555</v>
      </c>
      <c r="D2243" s="77">
        <v>100</v>
      </c>
      <c r="E2243" s="77" t="s">
        <v>560</v>
      </c>
      <c r="F2243" s="77" t="s">
        <v>369</v>
      </c>
      <c r="G2243" s="77"/>
      <c r="H2243" s="77" t="s">
        <v>5381</v>
      </c>
      <c r="I2243" s="77" t="s">
        <v>369</v>
      </c>
      <c r="J2243" s="77" t="s">
        <v>369</v>
      </c>
      <c r="K2243" s="77">
        <f>VLOOKUP(A2243 &amp; " - " &amp; B2243, 'superadmin configuration'!A:C, 2, FALSE)</f>
        <v>500</v>
      </c>
    </row>
    <row r="2244" spans="1:11">
      <c r="A2244" s="77" t="s">
        <v>826</v>
      </c>
      <c r="B2244" s="77" t="s">
        <v>884</v>
      </c>
      <c r="C2244" s="78">
        <v>45499.638194444444</v>
      </c>
      <c r="D2244" s="77">
        <v>100</v>
      </c>
      <c r="E2244" s="77" t="s">
        <v>560</v>
      </c>
      <c r="F2244" s="77" t="s">
        <v>369</v>
      </c>
      <c r="G2244" s="77"/>
      <c r="H2244" s="77" t="s">
        <v>5382</v>
      </c>
      <c r="I2244" s="77" t="s">
        <v>369</v>
      </c>
      <c r="J2244" s="77" t="s">
        <v>369</v>
      </c>
      <c r="K2244" s="77">
        <f>VLOOKUP(A2244 &amp; " - " &amp; B2244, 'superadmin configuration'!A:C, 2, FALSE)</f>
        <v>1000</v>
      </c>
    </row>
    <row r="2245" spans="1:11">
      <c r="A2245" s="77" t="s">
        <v>559</v>
      </c>
      <c r="B2245" s="77" t="s">
        <v>243</v>
      </c>
      <c r="C2245" s="78">
        <v>45499.627083333333</v>
      </c>
      <c r="D2245" s="77">
        <v>500</v>
      </c>
      <c r="E2245" s="77" t="s">
        <v>560</v>
      </c>
      <c r="F2245" s="77" t="s">
        <v>369</v>
      </c>
      <c r="G2245" s="77"/>
      <c r="H2245" s="77" t="s">
        <v>5383</v>
      </c>
      <c r="I2245" s="77" t="s">
        <v>5384</v>
      </c>
      <c r="J2245" s="77" t="s">
        <v>5385</v>
      </c>
      <c r="K2245" s="77">
        <f>VLOOKUP(A2245 &amp; " - " &amp; B2245, 'superadmin configuration'!A:C, 2, FALSE)</f>
        <v>500</v>
      </c>
    </row>
    <row r="2246" spans="1:11">
      <c r="A2246" s="77" t="s">
        <v>476</v>
      </c>
      <c r="B2246" s="77" t="s">
        <v>476</v>
      </c>
      <c r="C2246" s="78">
        <v>45499.625694444447</v>
      </c>
      <c r="D2246" s="77">
        <v>500</v>
      </c>
      <c r="E2246" s="77" t="s">
        <v>560</v>
      </c>
      <c r="F2246" s="77" t="s">
        <v>369</v>
      </c>
      <c r="G2246" s="77"/>
      <c r="H2246" s="77" t="s">
        <v>5386</v>
      </c>
      <c r="I2246" s="77" t="s">
        <v>5387</v>
      </c>
      <c r="J2246" s="77" t="s">
        <v>369</v>
      </c>
      <c r="K2246" s="77">
        <f>VLOOKUP(A2246 &amp; " - " &amp; B2246, 'superadmin configuration'!A:C, 2, FALSE)</f>
        <v>500</v>
      </c>
    </row>
    <row r="2247" spans="1:11">
      <c r="A2247" s="77" t="s">
        <v>559</v>
      </c>
      <c r="B2247" s="77" t="s">
        <v>243</v>
      </c>
      <c r="C2247" s="78">
        <v>45499.625694444447</v>
      </c>
      <c r="D2247" s="77">
        <v>1000</v>
      </c>
      <c r="E2247" s="77" t="s">
        <v>560</v>
      </c>
      <c r="F2247" s="77" t="s">
        <v>369</v>
      </c>
      <c r="G2247" s="77"/>
      <c r="H2247" s="77" t="s">
        <v>5388</v>
      </c>
      <c r="I2247" s="77" t="s">
        <v>5389</v>
      </c>
      <c r="J2247" s="77" t="s">
        <v>5390</v>
      </c>
      <c r="K2247" s="77">
        <f>VLOOKUP(A2247 &amp; " - " &amp; B2247, 'superadmin configuration'!A:C, 2, FALSE)</f>
        <v>500</v>
      </c>
    </row>
    <row r="2248" spans="1:11">
      <c r="A2248" s="77" t="s">
        <v>559</v>
      </c>
      <c r="B2248" s="77" t="s">
        <v>243</v>
      </c>
      <c r="C2248" s="78">
        <v>45499.625</v>
      </c>
      <c r="D2248" s="77">
        <v>1000</v>
      </c>
      <c r="E2248" s="77" t="s">
        <v>560</v>
      </c>
      <c r="F2248" s="77" t="s">
        <v>369</v>
      </c>
      <c r="G2248" s="77"/>
      <c r="H2248" s="77" t="s">
        <v>5391</v>
      </c>
      <c r="I2248" s="77" t="s">
        <v>5392</v>
      </c>
      <c r="J2248" s="77" t="s">
        <v>5393</v>
      </c>
      <c r="K2248" s="77">
        <f>VLOOKUP(A2248 &amp; " - " &amp; B2248, 'superadmin configuration'!A:C, 2, FALSE)</f>
        <v>500</v>
      </c>
    </row>
    <row r="2249" spans="1:11">
      <c r="A2249" s="77" t="s">
        <v>559</v>
      </c>
      <c r="B2249" s="77" t="s">
        <v>243</v>
      </c>
      <c r="C2249" s="78">
        <v>45499.624305555553</v>
      </c>
      <c r="D2249" s="77">
        <v>500</v>
      </c>
      <c r="E2249" s="77" t="s">
        <v>560</v>
      </c>
      <c r="F2249" s="77" t="s">
        <v>369</v>
      </c>
      <c r="G2249" s="77"/>
      <c r="H2249" s="77" t="s">
        <v>5394</v>
      </c>
      <c r="I2249" s="77" t="s">
        <v>5395</v>
      </c>
      <c r="J2249" s="77" t="s">
        <v>5396</v>
      </c>
      <c r="K2249" s="77">
        <f>VLOOKUP(A2249 &amp; " - " &amp; B2249, 'superadmin configuration'!A:C, 2, FALSE)</f>
        <v>500</v>
      </c>
    </row>
    <row r="2250" spans="1:11">
      <c r="A2250" s="77" t="s">
        <v>559</v>
      </c>
      <c r="B2250" s="77" t="s">
        <v>243</v>
      </c>
      <c r="C2250" s="78">
        <v>45499.622916666667</v>
      </c>
      <c r="D2250" s="77">
        <v>2000</v>
      </c>
      <c r="E2250" s="77" t="s">
        <v>560</v>
      </c>
      <c r="F2250" s="77" t="s">
        <v>369</v>
      </c>
      <c r="G2250" s="77"/>
      <c r="H2250" s="77" t="s">
        <v>5397</v>
      </c>
      <c r="I2250" s="77" t="s">
        <v>5398</v>
      </c>
      <c r="J2250" s="77" t="s">
        <v>5399</v>
      </c>
      <c r="K2250" s="77">
        <f>VLOOKUP(A2250 &amp; " - " &amp; B2250, 'superadmin configuration'!A:C, 2, FALSE)</f>
        <v>500</v>
      </c>
    </row>
    <row r="2251" spans="1:11">
      <c r="A2251" s="77" t="s">
        <v>559</v>
      </c>
      <c r="B2251" s="77" t="s">
        <v>243</v>
      </c>
      <c r="C2251" s="78">
        <v>45499.620833333334</v>
      </c>
      <c r="D2251" s="77">
        <v>1000</v>
      </c>
      <c r="E2251" s="77" t="s">
        <v>560</v>
      </c>
      <c r="F2251" s="77" t="s">
        <v>369</v>
      </c>
      <c r="G2251" s="77"/>
      <c r="H2251" s="77" t="s">
        <v>5400</v>
      </c>
      <c r="I2251" s="77" t="s">
        <v>5401</v>
      </c>
      <c r="J2251" s="77" t="s">
        <v>5402</v>
      </c>
      <c r="K2251" s="77">
        <f>VLOOKUP(A2251 &amp; " - " &amp; B2251, 'superadmin configuration'!A:C, 2, FALSE)</f>
        <v>500</v>
      </c>
    </row>
    <row r="2252" spans="1:11">
      <c r="A2252" s="77" t="s">
        <v>559</v>
      </c>
      <c r="B2252" s="77" t="s">
        <v>243</v>
      </c>
      <c r="C2252" s="78">
        <v>45499.620138888888</v>
      </c>
      <c r="D2252" s="77">
        <v>500</v>
      </c>
      <c r="E2252" s="77" t="s">
        <v>560</v>
      </c>
      <c r="F2252" s="77" t="s">
        <v>369</v>
      </c>
      <c r="G2252" s="77"/>
      <c r="H2252" s="77" t="s">
        <v>5403</v>
      </c>
      <c r="I2252" s="77" t="s">
        <v>5404</v>
      </c>
      <c r="J2252" s="77" t="s">
        <v>5405</v>
      </c>
      <c r="K2252" s="77">
        <f>VLOOKUP(A2252 &amp; " - " &amp; B2252, 'superadmin configuration'!A:C, 2, FALSE)</f>
        <v>500</v>
      </c>
    </row>
    <row r="2253" spans="1:11">
      <c r="A2253" s="77" t="s">
        <v>5007</v>
      </c>
      <c r="B2253" s="77" t="s">
        <v>5008</v>
      </c>
      <c r="C2253" s="78">
        <v>45499.615972222222</v>
      </c>
      <c r="D2253" s="77">
        <v>1000</v>
      </c>
      <c r="E2253" s="77" t="s">
        <v>560</v>
      </c>
      <c r="F2253" s="77" t="s">
        <v>369</v>
      </c>
      <c r="G2253" s="77"/>
      <c r="H2253" s="77" t="s">
        <v>5406</v>
      </c>
      <c r="I2253" s="77" t="s">
        <v>5407</v>
      </c>
      <c r="J2253" s="77" t="s">
        <v>369</v>
      </c>
      <c r="K2253" s="77">
        <f>VLOOKUP(A2253 &amp; " - " &amp; B2253, 'superadmin configuration'!A:C, 2, FALSE)</f>
        <v>1500</v>
      </c>
    </row>
    <row r="2254" spans="1:11">
      <c r="A2254" s="77" t="s">
        <v>559</v>
      </c>
      <c r="B2254" s="77" t="s">
        <v>206</v>
      </c>
      <c r="C2254" s="78">
        <v>45499.450694444444</v>
      </c>
      <c r="D2254" s="77">
        <v>1000</v>
      </c>
      <c r="E2254" s="77" t="s">
        <v>560</v>
      </c>
      <c r="F2254" s="77" t="s">
        <v>369</v>
      </c>
      <c r="G2254" s="77"/>
      <c r="H2254" s="77" t="s">
        <v>5408</v>
      </c>
      <c r="I2254" s="77" t="s">
        <v>369</v>
      </c>
      <c r="J2254" s="77" t="s">
        <v>369</v>
      </c>
      <c r="K2254" s="77">
        <f>VLOOKUP(A2254 &amp; " - " &amp; B2254, 'superadmin configuration'!A:C, 2, FALSE)</f>
        <v>500</v>
      </c>
    </row>
    <row r="2255" spans="1:11">
      <c r="A2255" s="77" t="s">
        <v>559</v>
      </c>
      <c r="B2255" s="77" t="s">
        <v>206</v>
      </c>
      <c r="C2255" s="78">
        <v>45499.45</v>
      </c>
      <c r="D2255" s="77">
        <v>500</v>
      </c>
      <c r="E2255" s="77" t="s">
        <v>560</v>
      </c>
      <c r="F2255" s="77" t="s">
        <v>369</v>
      </c>
      <c r="G2255" s="77"/>
      <c r="H2255" s="77" t="s">
        <v>5409</v>
      </c>
      <c r="I2255" s="77" t="s">
        <v>369</v>
      </c>
      <c r="J2255" s="77" t="s">
        <v>369</v>
      </c>
      <c r="K2255" s="77">
        <f>VLOOKUP(A2255 &amp; " - " &amp; B2255, 'superadmin configuration'!A:C, 2, FALSE)</f>
        <v>500</v>
      </c>
    </row>
    <row r="2256" spans="1:11">
      <c r="A2256" s="77" t="s">
        <v>826</v>
      </c>
      <c r="B2256" s="77" t="s">
        <v>884</v>
      </c>
      <c r="C2256" s="78">
        <v>45499.447916666664</v>
      </c>
      <c r="D2256" s="77">
        <v>100</v>
      </c>
      <c r="E2256" s="77" t="s">
        <v>560</v>
      </c>
      <c r="F2256" s="77" t="s">
        <v>369</v>
      </c>
      <c r="G2256" s="77"/>
      <c r="H2256" s="77" t="s">
        <v>5410</v>
      </c>
      <c r="I2256" s="77" t="s">
        <v>369</v>
      </c>
      <c r="J2256" s="77" t="s">
        <v>369</v>
      </c>
      <c r="K2256" s="77">
        <f>VLOOKUP(A2256 &amp; " - " &amp; B2256, 'superadmin configuration'!A:C, 2, FALSE)</f>
        <v>1000</v>
      </c>
    </row>
    <row r="2257" spans="1:11">
      <c r="A2257" s="77" t="s">
        <v>826</v>
      </c>
      <c r="B2257" s="77" t="s">
        <v>884</v>
      </c>
      <c r="C2257" s="78">
        <v>45499.447916666664</v>
      </c>
      <c r="D2257" s="77">
        <v>100</v>
      </c>
      <c r="E2257" s="77" t="s">
        <v>560</v>
      </c>
      <c r="F2257" s="77" t="s">
        <v>369</v>
      </c>
      <c r="G2257" s="77"/>
      <c r="H2257" s="77" t="s">
        <v>5411</v>
      </c>
      <c r="I2257" s="77" t="s">
        <v>369</v>
      </c>
      <c r="J2257" s="77" t="s">
        <v>369</v>
      </c>
      <c r="K2257" s="77">
        <f>VLOOKUP(A2257 &amp; " - " &amp; B2257, 'superadmin configuration'!A:C, 2, FALSE)</f>
        <v>1000</v>
      </c>
    </row>
    <row r="2258" spans="1:11">
      <c r="A2258" s="77" t="s">
        <v>3908</v>
      </c>
      <c r="B2258" s="77" t="s">
        <v>4091</v>
      </c>
      <c r="C2258" s="78">
        <v>45498.959722222222</v>
      </c>
      <c r="D2258" s="77">
        <v>500</v>
      </c>
      <c r="E2258" s="77" t="s">
        <v>560</v>
      </c>
      <c r="F2258" s="77" t="s">
        <v>369</v>
      </c>
      <c r="G2258" s="77"/>
      <c r="H2258" s="77" t="s">
        <v>5412</v>
      </c>
      <c r="I2258" s="77" t="s">
        <v>5413</v>
      </c>
      <c r="J2258" s="77" t="s">
        <v>369</v>
      </c>
      <c r="K2258" s="77">
        <f>VLOOKUP(A2258 &amp; " - " &amp; B2258, 'superadmin configuration'!A:C, 2, FALSE)</f>
        <v>500</v>
      </c>
    </row>
    <row r="2259" spans="1:11">
      <c r="A2259" s="77" t="s">
        <v>1728</v>
      </c>
      <c r="B2259" s="77" t="s">
        <v>1728</v>
      </c>
      <c r="C2259" s="78">
        <v>45498.914583333331</v>
      </c>
      <c r="D2259" s="77">
        <v>200</v>
      </c>
      <c r="E2259" s="77" t="s">
        <v>560</v>
      </c>
      <c r="F2259" s="77" t="s">
        <v>369</v>
      </c>
      <c r="G2259" s="77"/>
      <c r="H2259" s="77" t="s">
        <v>5414</v>
      </c>
      <c r="I2259" s="77" t="s">
        <v>5415</v>
      </c>
      <c r="J2259" s="77" t="s">
        <v>5416</v>
      </c>
      <c r="K2259" s="77">
        <f>VLOOKUP(A2259 &amp; " - " &amp; B2259, 'superadmin configuration'!A:C, 2, FALSE)</f>
        <v>500</v>
      </c>
    </row>
    <row r="2260" spans="1:11">
      <c r="A2260" s="77" t="s">
        <v>567</v>
      </c>
      <c r="B2260" s="77" t="s">
        <v>568</v>
      </c>
      <c r="C2260" s="78">
        <v>45498.856249999997</v>
      </c>
      <c r="D2260" s="77">
        <v>1000</v>
      </c>
      <c r="E2260" s="77" t="s">
        <v>560</v>
      </c>
      <c r="F2260" s="77" t="s">
        <v>369</v>
      </c>
      <c r="G2260" s="77"/>
      <c r="H2260" s="77" t="s">
        <v>5417</v>
      </c>
      <c r="I2260" s="77" t="s">
        <v>5418</v>
      </c>
      <c r="J2260" s="77" t="s">
        <v>369</v>
      </c>
      <c r="K2260" s="77">
        <f>VLOOKUP(A2260 &amp; " - " &amp; B2260, 'superadmin configuration'!A:C, 2, FALSE)</f>
        <v>500</v>
      </c>
    </row>
    <row r="2261" spans="1:11">
      <c r="A2261" s="77" t="s">
        <v>5088</v>
      </c>
      <c r="B2261" s="77" t="s">
        <v>5089</v>
      </c>
      <c r="C2261" s="78">
        <v>45498.827777777777</v>
      </c>
      <c r="D2261" s="77">
        <v>100</v>
      </c>
      <c r="E2261" s="77" t="s">
        <v>560</v>
      </c>
      <c r="F2261" s="77" t="s">
        <v>369</v>
      </c>
      <c r="G2261" s="77"/>
      <c r="H2261" s="77" t="s">
        <v>5419</v>
      </c>
      <c r="I2261" s="77" t="s">
        <v>369</v>
      </c>
      <c r="J2261" s="77" t="s">
        <v>369</v>
      </c>
      <c r="K2261" s="77">
        <f>VLOOKUP(A2261 &amp; " - " &amp; B2261, 'superadmin configuration'!A:C, 2, FALSE)</f>
        <v>500</v>
      </c>
    </row>
    <row r="2262" spans="1:11">
      <c r="A2262" s="77" t="s">
        <v>515</v>
      </c>
      <c r="B2262" s="77" t="s">
        <v>516</v>
      </c>
      <c r="C2262" s="78">
        <v>45498.821527777778</v>
      </c>
      <c r="D2262" s="77">
        <v>2000</v>
      </c>
      <c r="E2262" s="77" t="s">
        <v>560</v>
      </c>
      <c r="F2262" s="77" t="s">
        <v>369</v>
      </c>
      <c r="G2262" s="77"/>
      <c r="H2262" s="77" t="s">
        <v>5420</v>
      </c>
      <c r="I2262" s="77" t="s">
        <v>369</v>
      </c>
      <c r="J2262" s="77">
        <v>4000</v>
      </c>
      <c r="K2262" s="77">
        <f>VLOOKUP(A2262 &amp; " - " &amp; B2262, 'superadmin configuration'!A:C, 2, FALSE)</f>
        <v>1000</v>
      </c>
    </row>
    <row r="2263" spans="1:11">
      <c r="A2263" s="77" t="s">
        <v>567</v>
      </c>
      <c r="B2263" s="77" t="s">
        <v>568</v>
      </c>
      <c r="C2263" s="78">
        <v>45498.777083333334</v>
      </c>
      <c r="D2263" s="77">
        <v>1000</v>
      </c>
      <c r="E2263" s="77" t="s">
        <v>560</v>
      </c>
      <c r="F2263" s="77" t="s">
        <v>369</v>
      </c>
      <c r="G2263" s="77"/>
      <c r="H2263" s="77" t="s">
        <v>5421</v>
      </c>
      <c r="I2263" s="77" t="s">
        <v>369</v>
      </c>
      <c r="J2263" s="77" t="s">
        <v>369</v>
      </c>
      <c r="K2263" s="77">
        <f>VLOOKUP(A2263 &amp; " - " &amp; B2263, 'superadmin configuration'!A:C, 2, FALSE)</f>
        <v>500</v>
      </c>
    </row>
    <row r="2264" spans="1:11">
      <c r="A2264" s="77" t="s">
        <v>5293</v>
      </c>
      <c r="B2264" s="77" t="s">
        <v>5294</v>
      </c>
      <c r="C2264" s="78">
        <v>45498.759722222225</v>
      </c>
      <c r="D2264" s="77">
        <v>500</v>
      </c>
      <c r="E2264" s="77" t="s">
        <v>560</v>
      </c>
      <c r="F2264" s="77" t="s">
        <v>369</v>
      </c>
      <c r="G2264" s="77"/>
      <c r="H2264" s="77" t="s">
        <v>5422</v>
      </c>
      <c r="I2264" s="77" t="s">
        <v>369</v>
      </c>
      <c r="J2264" s="77" t="s">
        <v>369</v>
      </c>
      <c r="K2264" s="77">
        <f>VLOOKUP(A2264 &amp; " - " &amp; B2264, 'superadmin configuration'!A:C, 2, FALSE)</f>
        <v>500</v>
      </c>
    </row>
    <row r="2265" spans="1:11">
      <c r="A2265" s="77" t="s">
        <v>139</v>
      </c>
      <c r="B2265" s="77" t="s">
        <v>571</v>
      </c>
      <c r="C2265" s="78">
        <v>45498.698611111111</v>
      </c>
      <c r="D2265" s="77">
        <v>500</v>
      </c>
      <c r="E2265" s="77" t="s">
        <v>560</v>
      </c>
      <c r="F2265" s="77" t="s">
        <v>369</v>
      </c>
      <c r="G2265" s="77"/>
      <c r="H2265" s="77" t="s">
        <v>5423</v>
      </c>
      <c r="I2265" s="77" t="s">
        <v>5424</v>
      </c>
      <c r="J2265" s="77" t="s">
        <v>369</v>
      </c>
      <c r="K2265" s="77">
        <f>VLOOKUP(A2265 &amp; " - " &amp; B2265, 'superadmin configuration'!A:C, 2, FALSE)</f>
        <v>500</v>
      </c>
    </row>
    <row r="2266" spans="1:11">
      <c r="A2266" s="77" t="s">
        <v>596</v>
      </c>
      <c r="B2266" s="77" t="s">
        <v>128</v>
      </c>
      <c r="C2266" s="78">
        <v>45498.646527777775</v>
      </c>
      <c r="D2266" s="77">
        <v>2000</v>
      </c>
      <c r="E2266" s="77" t="s">
        <v>560</v>
      </c>
      <c r="F2266" s="77" t="s">
        <v>369</v>
      </c>
      <c r="G2266" s="77"/>
      <c r="H2266" s="77" t="s">
        <v>5425</v>
      </c>
      <c r="I2266" s="77" t="s">
        <v>5424</v>
      </c>
      <c r="J2266" s="77" t="s">
        <v>369</v>
      </c>
      <c r="K2266" s="77">
        <f>VLOOKUP(A2266 &amp; " - " &amp; B2266, 'superadmin configuration'!A:C, 2, FALSE)</f>
        <v>2000</v>
      </c>
    </row>
    <row r="2267" spans="1:11">
      <c r="A2267" s="77" t="s">
        <v>596</v>
      </c>
      <c r="B2267" s="77" t="s">
        <v>128</v>
      </c>
      <c r="C2267" s="78">
        <v>45498.538888888892</v>
      </c>
      <c r="D2267" s="77">
        <v>2000</v>
      </c>
      <c r="E2267" s="77" t="s">
        <v>560</v>
      </c>
      <c r="F2267" s="77" t="s">
        <v>369</v>
      </c>
      <c r="G2267" s="77"/>
      <c r="H2267" s="77" t="s">
        <v>5426</v>
      </c>
      <c r="I2267" s="77" t="s">
        <v>5424</v>
      </c>
      <c r="J2267" s="77" t="s">
        <v>369</v>
      </c>
      <c r="K2267" s="77">
        <f>VLOOKUP(A2267 &amp; " - " &amp; B2267, 'superadmin configuration'!A:C, 2, FALSE)</f>
        <v>2000</v>
      </c>
    </row>
    <row r="2268" spans="1:11">
      <c r="A2268" s="77" t="s">
        <v>559</v>
      </c>
      <c r="B2268" s="77" t="s">
        <v>278</v>
      </c>
      <c r="C2268" s="78">
        <v>45498.479861111111</v>
      </c>
      <c r="D2268" s="77">
        <v>100</v>
      </c>
      <c r="E2268" s="77" t="s">
        <v>560</v>
      </c>
      <c r="F2268" s="77" t="s">
        <v>369</v>
      </c>
      <c r="G2268" s="77"/>
      <c r="H2268" s="77" t="s">
        <v>5427</v>
      </c>
      <c r="I2268" s="77" t="s">
        <v>5424</v>
      </c>
      <c r="J2268" s="77" t="s">
        <v>369</v>
      </c>
      <c r="K2268" s="77">
        <f>VLOOKUP(A2268 &amp; " - " &amp; B2268, 'superadmin configuration'!A:C, 2, FALSE)</f>
        <v>500</v>
      </c>
    </row>
    <row r="2269" spans="1:11">
      <c r="A2269" s="77" t="s">
        <v>559</v>
      </c>
      <c r="B2269" s="77" t="s">
        <v>278</v>
      </c>
      <c r="C2269" s="78">
        <v>45498.45</v>
      </c>
      <c r="D2269" s="77">
        <v>100</v>
      </c>
      <c r="E2269" s="77" t="s">
        <v>560</v>
      </c>
      <c r="F2269" s="77" t="s">
        <v>369</v>
      </c>
      <c r="G2269" s="77"/>
      <c r="H2269" s="77" t="s">
        <v>5428</v>
      </c>
      <c r="I2269" s="77" t="s">
        <v>5424</v>
      </c>
      <c r="J2269" s="77" t="s">
        <v>369</v>
      </c>
      <c r="K2269" s="77">
        <f>VLOOKUP(A2269 &amp; " - " &amp; B2269, 'superadmin configuration'!A:C, 2, FALSE)</f>
        <v>500</v>
      </c>
    </row>
    <row r="2270" spans="1:11">
      <c r="A2270" s="77" t="s">
        <v>476</v>
      </c>
      <c r="B2270" s="77" t="s">
        <v>476</v>
      </c>
      <c r="C2270" s="78">
        <v>45497.929166666669</v>
      </c>
      <c r="D2270" s="77">
        <v>2000</v>
      </c>
      <c r="E2270" s="77" t="s">
        <v>560</v>
      </c>
      <c r="F2270" s="77" t="s">
        <v>369</v>
      </c>
      <c r="G2270" s="77"/>
      <c r="H2270" s="77" t="s">
        <v>5429</v>
      </c>
      <c r="I2270" s="77" t="s">
        <v>5424</v>
      </c>
      <c r="J2270" s="77" t="s">
        <v>369</v>
      </c>
      <c r="K2270" s="77">
        <f>VLOOKUP(A2270 &amp; " - " &amp; B2270, 'superadmin configuration'!A:C, 2, FALSE)</f>
        <v>500</v>
      </c>
    </row>
    <row r="2271" spans="1:11">
      <c r="A2271" s="77" t="s">
        <v>641</v>
      </c>
      <c r="B2271" s="77" t="s">
        <v>642</v>
      </c>
      <c r="C2271" s="78">
        <v>45497.87777777778</v>
      </c>
      <c r="D2271" s="77">
        <v>1000</v>
      </c>
      <c r="E2271" s="77" t="s">
        <v>560</v>
      </c>
      <c r="F2271" s="77" t="s">
        <v>369</v>
      </c>
      <c r="G2271" s="77"/>
      <c r="H2271" s="77" t="s">
        <v>5430</v>
      </c>
      <c r="I2271" s="77" t="s">
        <v>5424</v>
      </c>
      <c r="J2271" s="77" t="s">
        <v>369</v>
      </c>
      <c r="K2271" s="77">
        <f>VLOOKUP(A2271 &amp; " - " &amp; B2271, 'superadmin configuration'!A:C, 2, FALSE)</f>
        <v>1000</v>
      </c>
    </row>
    <row r="2272" spans="1:11">
      <c r="A2272" s="77" t="s">
        <v>710</v>
      </c>
      <c r="B2272" s="77" t="s">
        <v>710</v>
      </c>
      <c r="C2272" s="78">
        <v>45497.868750000001</v>
      </c>
      <c r="D2272" s="77">
        <v>6000</v>
      </c>
      <c r="E2272" s="77" t="s">
        <v>560</v>
      </c>
      <c r="F2272" s="77" t="s">
        <v>369</v>
      </c>
      <c r="G2272" s="77"/>
      <c r="H2272" s="77" t="s">
        <v>5431</v>
      </c>
      <c r="I2272" s="77" t="s">
        <v>5424</v>
      </c>
      <c r="J2272" s="77" t="s">
        <v>369</v>
      </c>
      <c r="K2272" s="77">
        <f>VLOOKUP(A2272 &amp; " - " &amp; B2272, 'superadmin configuration'!A:C, 2, FALSE)</f>
        <v>2000</v>
      </c>
    </row>
    <row r="2273" spans="1:11">
      <c r="A2273" s="77" t="s">
        <v>567</v>
      </c>
      <c r="B2273" s="77" t="s">
        <v>568</v>
      </c>
      <c r="C2273" s="78">
        <v>45497.837500000001</v>
      </c>
      <c r="D2273" s="77">
        <v>500</v>
      </c>
      <c r="E2273" s="77" t="s">
        <v>560</v>
      </c>
      <c r="F2273" s="77" t="s">
        <v>369</v>
      </c>
      <c r="G2273" s="77"/>
      <c r="H2273" s="77" t="s">
        <v>5432</v>
      </c>
      <c r="I2273" s="77" t="s">
        <v>5424</v>
      </c>
      <c r="J2273" s="77" t="s">
        <v>369</v>
      </c>
      <c r="K2273" s="77">
        <f>VLOOKUP(A2273 &amp; " - " &amp; B2273, 'superadmin configuration'!A:C, 2, FALSE)</f>
        <v>500</v>
      </c>
    </row>
    <row r="2274" spans="1:11">
      <c r="A2274" s="77" t="s">
        <v>412</v>
      </c>
      <c r="B2274" s="77" t="s">
        <v>5307</v>
      </c>
      <c r="C2274" s="78">
        <v>45497.821527777778</v>
      </c>
      <c r="D2274" s="77">
        <v>1000</v>
      </c>
      <c r="E2274" s="77" t="s">
        <v>560</v>
      </c>
      <c r="F2274" s="77" t="s">
        <v>369</v>
      </c>
      <c r="G2274" s="77"/>
      <c r="H2274" s="77" t="s">
        <v>5433</v>
      </c>
      <c r="I2274" s="77" t="s">
        <v>5424</v>
      </c>
      <c r="J2274" s="77" t="s">
        <v>369</v>
      </c>
      <c r="K2274" s="77">
        <f>VLOOKUP(A2274 &amp; " - " &amp; B2274, 'superadmin configuration'!A:C, 2, FALSE)</f>
        <v>500</v>
      </c>
    </row>
    <row r="2275" spans="1:11">
      <c r="A2275" s="77" t="s">
        <v>5293</v>
      </c>
      <c r="B2275" s="77" t="s">
        <v>5434</v>
      </c>
      <c r="C2275" s="78">
        <v>45497.741666666669</v>
      </c>
      <c r="D2275" s="77">
        <v>500</v>
      </c>
      <c r="E2275" s="77" t="s">
        <v>560</v>
      </c>
      <c r="F2275" s="77" t="s">
        <v>369</v>
      </c>
      <c r="G2275" s="77"/>
      <c r="H2275" s="77" t="s">
        <v>5435</v>
      </c>
      <c r="I2275" s="77" t="s">
        <v>5424</v>
      </c>
      <c r="J2275" s="77">
        <v>500</v>
      </c>
      <c r="K2275" s="77">
        <f>VLOOKUP(A2275 &amp; " - " &amp; B2275, 'superadmin configuration'!A:C, 2, FALSE)</f>
        <v>750</v>
      </c>
    </row>
    <row r="2276" spans="1:11">
      <c r="A2276" s="77" t="s">
        <v>4088</v>
      </c>
      <c r="B2276" s="77" t="s">
        <v>4088</v>
      </c>
      <c r="C2276" s="78">
        <v>45497.67291666667</v>
      </c>
      <c r="D2276" s="77">
        <v>300</v>
      </c>
      <c r="E2276" s="77" t="s">
        <v>560</v>
      </c>
      <c r="F2276" s="77" t="s">
        <v>369</v>
      </c>
      <c r="G2276" s="77"/>
      <c r="H2276" s="77" t="s">
        <v>5436</v>
      </c>
      <c r="I2276" s="77" t="s">
        <v>5424</v>
      </c>
      <c r="J2276" s="77" t="s">
        <v>369</v>
      </c>
      <c r="K2276" s="77">
        <f>VLOOKUP(A2276 &amp; " - " &amp; B2276, 'superadmin configuration'!A:C, 2, FALSE)</f>
        <v>500</v>
      </c>
    </row>
    <row r="2277" spans="1:11">
      <c r="A2277" s="77" t="s">
        <v>4088</v>
      </c>
      <c r="B2277" s="77" t="s">
        <v>4088</v>
      </c>
      <c r="C2277" s="78">
        <v>45497.601388888892</v>
      </c>
      <c r="D2277" s="77">
        <v>300</v>
      </c>
      <c r="E2277" s="77" t="s">
        <v>560</v>
      </c>
      <c r="F2277" s="77" t="s">
        <v>369</v>
      </c>
      <c r="G2277" s="77"/>
      <c r="H2277" s="77" t="s">
        <v>5437</v>
      </c>
      <c r="I2277" s="77" t="s">
        <v>5424</v>
      </c>
      <c r="J2277" s="77">
        <v>300</v>
      </c>
      <c r="K2277" s="77">
        <f>VLOOKUP(A2277 &amp; " - " &amp; B2277, 'superadmin configuration'!A:C, 2, FALSE)</f>
        <v>500</v>
      </c>
    </row>
    <row r="2278" spans="1:11">
      <c r="A2278" s="77" t="s">
        <v>4088</v>
      </c>
      <c r="B2278" s="77" t="s">
        <v>4088</v>
      </c>
      <c r="C2278" s="78">
        <v>45497.558333333334</v>
      </c>
      <c r="D2278" s="77">
        <v>100</v>
      </c>
      <c r="E2278" s="77" t="s">
        <v>560</v>
      </c>
      <c r="F2278" s="77" t="s">
        <v>369</v>
      </c>
      <c r="G2278" s="77"/>
      <c r="H2278" s="77" t="s">
        <v>5438</v>
      </c>
      <c r="I2278" s="77" t="s">
        <v>5424</v>
      </c>
      <c r="J2278" s="77" t="s">
        <v>369</v>
      </c>
      <c r="K2278" s="77">
        <f>VLOOKUP(A2278 &amp; " - " &amp; B2278, 'superadmin configuration'!A:C, 2, FALSE)</f>
        <v>500</v>
      </c>
    </row>
    <row r="2279" spans="1:11">
      <c r="A2279" s="77" t="s">
        <v>559</v>
      </c>
      <c r="B2279" s="77" t="s">
        <v>4342</v>
      </c>
      <c r="C2279" s="78">
        <v>45497.512499999997</v>
      </c>
      <c r="D2279" s="77">
        <v>100</v>
      </c>
      <c r="E2279" s="77" t="s">
        <v>560</v>
      </c>
      <c r="F2279" s="77" t="s">
        <v>369</v>
      </c>
      <c r="G2279" s="77"/>
      <c r="H2279" s="77" t="s">
        <v>5439</v>
      </c>
      <c r="I2279" s="77" t="s">
        <v>5424</v>
      </c>
      <c r="J2279" s="77" t="s">
        <v>369</v>
      </c>
      <c r="K2279" s="77">
        <f>VLOOKUP(A2279 &amp; " - " &amp; B2279, 'superadmin configuration'!A:C, 2, FALSE)</f>
        <v>500</v>
      </c>
    </row>
    <row r="2280" spans="1:11">
      <c r="A2280" s="77" t="s">
        <v>559</v>
      </c>
      <c r="B2280" s="77" t="s">
        <v>4342</v>
      </c>
      <c r="C2280" s="78">
        <v>45497.511111111111</v>
      </c>
      <c r="D2280" s="77">
        <v>100</v>
      </c>
      <c r="E2280" s="77" t="s">
        <v>560</v>
      </c>
      <c r="F2280" s="77" t="s">
        <v>369</v>
      </c>
      <c r="G2280" s="77"/>
      <c r="H2280" s="77" t="s">
        <v>5440</v>
      </c>
      <c r="I2280" s="77" t="s">
        <v>5424</v>
      </c>
      <c r="J2280" s="77" t="s">
        <v>369</v>
      </c>
      <c r="K2280" s="77">
        <f>VLOOKUP(A2280 &amp; " - " &amp; B2280, 'superadmin configuration'!A:C, 2, FALSE)</f>
        <v>500</v>
      </c>
    </row>
    <row r="2281" spans="1:11">
      <c r="A2281" s="77" t="s">
        <v>379</v>
      </c>
      <c r="B2281" s="77" t="s">
        <v>379</v>
      </c>
      <c r="C2281" s="78">
        <v>45504.009722222225</v>
      </c>
      <c r="D2281" s="77">
        <v>1000</v>
      </c>
      <c r="E2281" s="77" t="s">
        <v>560</v>
      </c>
      <c r="F2281" s="77" t="s">
        <v>369</v>
      </c>
      <c r="G2281" s="77"/>
      <c r="H2281" s="77" t="s">
        <v>5441</v>
      </c>
      <c r="I2281" s="77" t="s">
        <v>5424</v>
      </c>
      <c r="J2281" s="77" t="s">
        <v>369</v>
      </c>
      <c r="K2281" s="77">
        <f>VLOOKUP(A2281 &amp; " - " &amp; B2281, 'superadmin configuration'!A:C, 2, FALSE)</f>
        <v>1000</v>
      </c>
    </row>
    <row r="2282" spans="1:11">
      <c r="A2282" s="77" t="s">
        <v>386</v>
      </c>
      <c r="B2282" s="77" t="s">
        <v>387</v>
      </c>
      <c r="C2282" s="78">
        <v>45503.984027777777</v>
      </c>
      <c r="D2282" s="77">
        <v>5000</v>
      </c>
      <c r="E2282" s="77" t="s">
        <v>560</v>
      </c>
      <c r="F2282" s="77" t="s">
        <v>369</v>
      </c>
      <c r="G2282" s="77"/>
      <c r="H2282" s="77" t="s">
        <v>5442</v>
      </c>
      <c r="I2282" s="77" t="s">
        <v>5424</v>
      </c>
      <c r="J2282" s="77" t="s">
        <v>369</v>
      </c>
      <c r="K2282" s="77">
        <f>VLOOKUP(A2282 &amp; " - " &amp; B2282, 'superadmin configuration'!A:C, 2, FALSE)</f>
        <v>1000</v>
      </c>
    </row>
    <row r="2283" spans="1:11">
      <c r="A2283" s="77" t="s">
        <v>710</v>
      </c>
      <c r="B2283" s="77" t="s">
        <v>710</v>
      </c>
      <c r="C2283" s="78">
        <v>45503.926388888889</v>
      </c>
      <c r="D2283" s="77">
        <v>3000</v>
      </c>
      <c r="E2283" s="77" t="s">
        <v>560</v>
      </c>
      <c r="F2283" s="77" t="s">
        <v>369</v>
      </c>
      <c r="G2283" s="77"/>
      <c r="H2283" s="77" t="s">
        <v>5443</v>
      </c>
      <c r="I2283" s="77" t="s">
        <v>5424</v>
      </c>
      <c r="J2283" s="77" t="s">
        <v>369</v>
      </c>
      <c r="K2283" s="77">
        <f>VLOOKUP(A2283 &amp; " - " &amp; B2283, 'superadmin configuration'!A:C, 2, FALSE)</f>
        <v>2000</v>
      </c>
    </row>
    <row r="2284" spans="1:11">
      <c r="A2284" s="77" t="s">
        <v>5007</v>
      </c>
      <c r="B2284" s="77" t="s">
        <v>5008</v>
      </c>
      <c r="C2284" s="78">
        <v>45503.899305555555</v>
      </c>
      <c r="D2284" s="77">
        <v>2000</v>
      </c>
      <c r="E2284" s="77" t="s">
        <v>560</v>
      </c>
      <c r="F2284" s="77" t="s">
        <v>369</v>
      </c>
      <c r="G2284" s="77"/>
      <c r="H2284" s="77" t="s">
        <v>5444</v>
      </c>
      <c r="I2284" s="77" t="s">
        <v>5424</v>
      </c>
      <c r="J2284" s="77" t="s">
        <v>369</v>
      </c>
      <c r="K2284" s="77">
        <f>VLOOKUP(A2284 &amp; " - " &amp; B2284, 'superadmin configuration'!A:C, 2, FALSE)</f>
        <v>1500</v>
      </c>
    </row>
    <row r="2285" spans="1:11">
      <c r="A2285" s="77" t="s">
        <v>476</v>
      </c>
      <c r="B2285" s="77" t="s">
        <v>476</v>
      </c>
      <c r="C2285" s="78">
        <v>45503.870138888888</v>
      </c>
      <c r="D2285" s="77">
        <v>500</v>
      </c>
      <c r="E2285" s="77" t="s">
        <v>560</v>
      </c>
      <c r="F2285" s="77" t="s">
        <v>369</v>
      </c>
      <c r="G2285" s="77"/>
      <c r="H2285" s="77" t="s">
        <v>5445</v>
      </c>
      <c r="I2285" s="77" t="s">
        <v>5424</v>
      </c>
      <c r="J2285" s="77">
        <v>500</v>
      </c>
      <c r="K2285" s="77">
        <f>VLOOKUP(A2285 &amp; " - " &amp; B2285, 'superadmin configuration'!A:C, 2, FALSE)</f>
        <v>500</v>
      </c>
    </row>
    <row r="2286" spans="1:11">
      <c r="A2286" s="77" t="s">
        <v>601</v>
      </c>
      <c r="B2286" s="77" t="s">
        <v>601</v>
      </c>
      <c r="C2286" s="78">
        <v>45503.854861111111</v>
      </c>
      <c r="D2286" s="77">
        <v>1000</v>
      </c>
      <c r="E2286" s="77" t="s">
        <v>560</v>
      </c>
      <c r="F2286" s="77" t="s">
        <v>369</v>
      </c>
      <c r="G2286" s="77"/>
      <c r="H2286" s="77" t="s">
        <v>5446</v>
      </c>
      <c r="I2286" s="77" t="s">
        <v>5424</v>
      </c>
      <c r="J2286" s="77" t="s">
        <v>369</v>
      </c>
      <c r="K2286" s="77">
        <f>VLOOKUP(A2286 &amp; " - " &amp; B2286, 'superadmin configuration'!A:C, 2, FALSE)</f>
        <v>1000</v>
      </c>
    </row>
    <row r="2287" spans="1:11">
      <c r="A2287" s="77" t="s">
        <v>1335</v>
      </c>
      <c r="B2287" s="77" t="s">
        <v>115</v>
      </c>
      <c r="C2287" s="78">
        <v>45503.799305555556</v>
      </c>
      <c r="D2287" s="77">
        <v>1000</v>
      </c>
      <c r="E2287" s="77" t="s">
        <v>560</v>
      </c>
      <c r="F2287" s="77" t="s">
        <v>369</v>
      </c>
      <c r="G2287" s="77"/>
      <c r="H2287" s="77" t="s">
        <v>5447</v>
      </c>
      <c r="I2287" s="77" t="s">
        <v>5424</v>
      </c>
      <c r="J2287" s="77" t="s">
        <v>369</v>
      </c>
      <c r="K2287" s="77">
        <f>VLOOKUP(A2287 &amp; " - " &amp; B2287, 'superadmin configuration'!A:C, 2, FALSE)</f>
        <v>500</v>
      </c>
    </row>
    <row r="2288" spans="1:11">
      <c r="A2288" s="77" t="s">
        <v>515</v>
      </c>
      <c r="B2288" s="77" t="s">
        <v>516</v>
      </c>
      <c r="C2288" s="78">
        <v>45503.743750000001</v>
      </c>
      <c r="D2288" s="77">
        <v>700</v>
      </c>
      <c r="E2288" s="77" t="s">
        <v>560</v>
      </c>
      <c r="F2288" s="77" t="s">
        <v>369</v>
      </c>
      <c r="G2288" s="77"/>
      <c r="H2288" s="77" t="s">
        <v>5448</v>
      </c>
      <c r="I2288" s="77" t="s">
        <v>5424</v>
      </c>
      <c r="J2288" s="77" t="s">
        <v>369</v>
      </c>
      <c r="K2288" s="77">
        <f>VLOOKUP(A2288 &amp; " - " &amp; B2288, 'superadmin configuration'!A:C, 2, FALSE)</f>
        <v>1000</v>
      </c>
    </row>
    <row r="2289" spans="1:11">
      <c r="A2289" s="77" t="s">
        <v>515</v>
      </c>
      <c r="B2289" s="77" t="s">
        <v>516</v>
      </c>
      <c r="C2289" s="78">
        <v>45503.679861111108</v>
      </c>
      <c r="D2289" s="77">
        <v>1000</v>
      </c>
      <c r="E2289" s="77" t="s">
        <v>560</v>
      </c>
      <c r="F2289" s="77" t="s">
        <v>369</v>
      </c>
      <c r="G2289" s="77"/>
      <c r="H2289" s="77" t="s">
        <v>5449</v>
      </c>
      <c r="I2289" s="77" t="s">
        <v>5424</v>
      </c>
      <c r="J2289" s="77" t="s">
        <v>369</v>
      </c>
      <c r="K2289" s="77">
        <f>VLOOKUP(A2289 &amp; " - " &amp; B2289, 'superadmin configuration'!A:C, 2, FALSE)</f>
        <v>1000</v>
      </c>
    </row>
    <row r="2290" spans="1:11">
      <c r="A2290" s="77" t="s">
        <v>476</v>
      </c>
      <c r="B2290" s="77" t="s">
        <v>476</v>
      </c>
      <c r="C2290" s="78">
        <v>45503.632638888892</v>
      </c>
      <c r="D2290" s="77">
        <v>500</v>
      </c>
      <c r="E2290" s="77" t="s">
        <v>560</v>
      </c>
      <c r="F2290" s="77" t="s">
        <v>369</v>
      </c>
      <c r="G2290" s="77"/>
      <c r="H2290" s="77" t="s">
        <v>5450</v>
      </c>
      <c r="I2290" s="77" t="s">
        <v>5424</v>
      </c>
      <c r="J2290" s="77" t="s">
        <v>369</v>
      </c>
      <c r="K2290" s="77">
        <f>VLOOKUP(A2290 &amp; " - " &amp; B2290, 'superadmin configuration'!A:C, 2, FALSE)</f>
        <v>500</v>
      </c>
    </row>
    <row r="2291" spans="1:11">
      <c r="A2291" s="77" t="s">
        <v>4088</v>
      </c>
      <c r="B2291" s="77" t="s">
        <v>4088</v>
      </c>
      <c r="C2291" s="78">
        <v>45503.615277777775</v>
      </c>
      <c r="D2291" s="77">
        <v>500</v>
      </c>
      <c r="E2291" s="77" t="s">
        <v>560</v>
      </c>
      <c r="F2291" s="77" t="s">
        <v>369</v>
      </c>
      <c r="G2291" s="77"/>
      <c r="H2291" s="77" t="s">
        <v>5451</v>
      </c>
      <c r="I2291" s="77" t="s">
        <v>5424</v>
      </c>
      <c r="J2291" s="77" t="s">
        <v>369</v>
      </c>
      <c r="K2291" s="77">
        <f>VLOOKUP(A2291 &amp; " - " &amp; B2291, 'superadmin configuration'!A:C, 2, FALSE)</f>
        <v>500</v>
      </c>
    </row>
    <row r="2292" spans="1:11">
      <c r="A2292" s="77" t="s">
        <v>4088</v>
      </c>
      <c r="B2292" s="77" t="s">
        <v>4088</v>
      </c>
      <c r="C2292" s="78">
        <v>45505.607638888891</v>
      </c>
      <c r="D2292" s="77">
        <v>2000</v>
      </c>
      <c r="E2292" s="77" t="s">
        <v>560</v>
      </c>
      <c r="F2292" s="77" t="s">
        <v>369</v>
      </c>
      <c r="G2292" s="77" t="s">
        <v>561</v>
      </c>
      <c r="H2292" s="77" t="s">
        <v>5452</v>
      </c>
      <c r="I2292" s="77"/>
      <c r="J2292" s="77" t="s">
        <v>369</v>
      </c>
      <c r="K2292" s="77">
        <f>VLOOKUP(A2292 &amp; " - " &amp; B2292, 'superadmin configuration'!A:C, 2, FALSE)</f>
        <v>500</v>
      </c>
    </row>
    <row r="2293" spans="1:11">
      <c r="A2293" s="77" t="s">
        <v>5453</v>
      </c>
      <c r="B2293" s="77" t="s">
        <v>5328</v>
      </c>
      <c r="C2293" s="78">
        <v>45505.385416666664</v>
      </c>
      <c r="D2293" s="77">
        <v>1000</v>
      </c>
      <c r="E2293" s="77" t="s">
        <v>560</v>
      </c>
      <c r="F2293" s="77" t="s">
        <v>369</v>
      </c>
      <c r="G2293" s="77" t="s">
        <v>561</v>
      </c>
      <c r="H2293" s="77" t="s">
        <v>5454</v>
      </c>
      <c r="I2293" s="77"/>
      <c r="J2293" s="77" t="s">
        <v>369</v>
      </c>
      <c r="K2293" s="77">
        <f>VLOOKUP(A2293 &amp; " - " &amp; B2293, 'superadmin configuration'!A:C, 2, FALSE)</f>
        <v>1000</v>
      </c>
    </row>
    <row r="2294" spans="1:11">
      <c r="A2294" s="77" t="s">
        <v>518</v>
      </c>
      <c r="B2294" s="77" t="s">
        <v>518</v>
      </c>
      <c r="C2294" s="78">
        <v>45504.973611111112</v>
      </c>
      <c r="D2294" s="77">
        <v>500</v>
      </c>
      <c r="E2294" s="77" t="s">
        <v>560</v>
      </c>
      <c r="F2294" s="77" t="s">
        <v>369</v>
      </c>
      <c r="G2294" s="77" t="s">
        <v>561</v>
      </c>
      <c r="H2294" s="77" t="s">
        <v>5455</v>
      </c>
      <c r="I2294" s="77"/>
      <c r="J2294" s="77" t="s">
        <v>369</v>
      </c>
      <c r="K2294" s="77">
        <f>VLOOKUP(A2294 &amp; " - " &amp; B2294, 'superadmin configuration'!A:C, 2, FALSE)</f>
        <v>500</v>
      </c>
    </row>
    <row r="2295" spans="1:11">
      <c r="A2295" s="77" t="s">
        <v>4272</v>
      </c>
      <c r="B2295" s="77" t="s">
        <v>462</v>
      </c>
      <c r="C2295" s="78">
        <v>45504.95416666667</v>
      </c>
      <c r="D2295" s="77">
        <v>1000</v>
      </c>
      <c r="E2295" s="77" t="s">
        <v>560</v>
      </c>
      <c r="F2295" s="77" t="s">
        <v>369</v>
      </c>
      <c r="G2295" s="77" t="s">
        <v>561</v>
      </c>
      <c r="H2295" s="77" t="s">
        <v>5456</v>
      </c>
      <c r="I2295" s="77"/>
      <c r="J2295" s="77" t="s">
        <v>369</v>
      </c>
      <c r="K2295" s="77">
        <f>VLOOKUP(A2295 &amp; " - " &amp; B2295, 'superadmin configuration'!A:C, 2, FALSE)</f>
        <v>1000</v>
      </c>
    </row>
    <row r="2296" spans="1:11">
      <c r="A2296" s="77" t="s">
        <v>381</v>
      </c>
      <c r="B2296" s="77" t="s">
        <v>382</v>
      </c>
      <c r="C2296" s="78">
        <v>45504.943055555559</v>
      </c>
      <c r="D2296" s="77">
        <v>1000</v>
      </c>
      <c r="E2296" s="77" t="s">
        <v>560</v>
      </c>
      <c r="F2296" s="77" t="s">
        <v>369</v>
      </c>
      <c r="G2296" s="77" t="s">
        <v>561</v>
      </c>
      <c r="H2296" s="77" t="s">
        <v>5457</v>
      </c>
      <c r="I2296" s="77"/>
      <c r="J2296" s="77" t="s">
        <v>369</v>
      </c>
      <c r="K2296" s="77">
        <f>VLOOKUP(A2296 &amp; " - " &amp; B2296, 'superadmin configuration'!A:C, 2, FALSE)</f>
        <v>1500</v>
      </c>
    </row>
    <row r="2297" spans="1:11">
      <c r="A2297" s="77" t="s">
        <v>515</v>
      </c>
      <c r="B2297" s="77" t="s">
        <v>5328</v>
      </c>
      <c r="C2297" s="78">
        <v>45504.816666666666</v>
      </c>
      <c r="D2297" s="77">
        <v>500</v>
      </c>
      <c r="E2297" s="77" t="s">
        <v>560</v>
      </c>
      <c r="F2297" s="77" t="s">
        <v>369</v>
      </c>
      <c r="G2297" s="77" t="s">
        <v>561</v>
      </c>
      <c r="H2297" s="77" t="s">
        <v>5458</v>
      </c>
      <c r="I2297" s="77"/>
      <c r="J2297" s="77" t="s">
        <v>369</v>
      </c>
      <c r="K2297" s="77">
        <f>VLOOKUP(A2297 &amp; " - " &amp; B2297, 'superadmin configuration'!A:C, 2, FALSE)</f>
        <v>500</v>
      </c>
    </row>
    <row r="2298" spans="1:11">
      <c r="A2298" s="77" t="s">
        <v>386</v>
      </c>
      <c r="B2298" s="77" t="s">
        <v>387</v>
      </c>
      <c r="C2298" s="78">
        <v>45504.811111111114</v>
      </c>
      <c r="D2298" s="77">
        <v>1000</v>
      </c>
      <c r="E2298" s="77" t="s">
        <v>560</v>
      </c>
      <c r="F2298" s="77" t="s">
        <v>369</v>
      </c>
      <c r="G2298" s="77" t="s">
        <v>561</v>
      </c>
      <c r="H2298" s="77" t="s">
        <v>5459</v>
      </c>
      <c r="I2298" s="77"/>
      <c r="J2298" s="77" t="s">
        <v>1675</v>
      </c>
      <c r="K2298" s="77">
        <f>VLOOKUP(A2298 &amp; " - " &amp; B2298, 'superadmin configuration'!A:C, 2, FALSE)</f>
        <v>1000</v>
      </c>
    </row>
    <row r="2299" spans="1:11">
      <c r="A2299" s="77" t="s">
        <v>476</v>
      </c>
      <c r="B2299" s="77" t="s">
        <v>476</v>
      </c>
      <c r="C2299" s="78">
        <v>45504.715277777781</v>
      </c>
      <c r="D2299" s="77">
        <v>1000</v>
      </c>
      <c r="E2299" s="77" t="s">
        <v>560</v>
      </c>
      <c r="F2299" s="77" t="s">
        <v>369</v>
      </c>
      <c r="G2299" s="77" t="s">
        <v>561</v>
      </c>
      <c r="H2299" s="77" t="s">
        <v>5460</v>
      </c>
      <c r="I2299" s="77"/>
      <c r="J2299" s="77" t="s">
        <v>369</v>
      </c>
      <c r="K2299" s="77">
        <f>VLOOKUP(A2299 &amp; " - " &amp; B2299, 'superadmin configuration'!A:C, 2, FALSE)</f>
        <v>500</v>
      </c>
    </row>
    <row r="2300" spans="1:11">
      <c r="A2300" s="77" t="s">
        <v>4088</v>
      </c>
      <c r="B2300" s="77" t="s">
        <v>4088</v>
      </c>
      <c r="C2300" s="78">
        <v>45504.696527777778</v>
      </c>
      <c r="D2300" s="77">
        <v>300</v>
      </c>
      <c r="E2300" s="77" t="s">
        <v>560</v>
      </c>
      <c r="F2300" s="77" t="s">
        <v>369</v>
      </c>
      <c r="G2300" s="77" t="s">
        <v>561</v>
      </c>
      <c r="H2300" s="77" t="s">
        <v>5461</v>
      </c>
      <c r="I2300" s="77"/>
      <c r="J2300" s="77" t="s">
        <v>369</v>
      </c>
      <c r="K2300" s="77">
        <f>VLOOKUP(A2300 &amp; " - " &amp; B2300, 'superadmin configuration'!A:C, 2, FALSE)</f>
        <v>500</v>
      </c>
    </row>
    <row r="2301" spans="1:11">
      <c r="A2301" s="77" t="s">
        <v>476</v>
      </c>
      <c r="B2301" s="77" t="s">
        <v>476</v>
      </c>
      <c r="C2301" s="78">
        <v>45504.683333333334</v>
      </c>
      <c r="D2301" s="77">
        <v>1000</v>
      </c>
      <c r="E2301" s="77" t="s">
        <v>560</v>
      </c>
      <c r="F2301" s="77" t="s">
        <v>369</v>
      </c>
      <c r="G2301" s="77" t="s">
        <v>561</v>
      </c>
      <c r="H2301" s="77" t="s">
        <v>5462</v>
      </c>
      <c r="I2301" s="77"/>
      <c r="J2301" s="77" t="s">
        <v>369</v>
      </c>
      <c r="K2301" s="77">
        <f>VLOOKUP(A2301 &amp; " - " &amp; B2301, 'superadmin configuration'!A:C, 2, FALSE)</f>
        <v>500</v>
      </c>
    </row>
    <row r="2302" spans="1:11">
      <c r="A2302" s="77" t="s">
        <v>476</v>
      </c>
      <c r="B2302" s="77" t="s">
        <v>476</v>
      </c>
      <c r="C2302" s="78">
        <v>45504.624305555553</v>
      </c>
      <c r="D2302" s="77">
        <v>1000</v>
      </c>
      <c r="E2302" s="77" t="s">
        <v>560</v>
      </c>
      <c r="F2302" s="77" t="s">
        <v>369</v>
      </c>
      <c r="G2302" s="77" t="s">
        <v>561</v>
      </c>
      <c r="H2302" s="77" t="s">
        <v>5463</v>
      </c>
      <c r="I2302" s="77"/>
      <c r="J2302" s="77" t="s">
        <v>369</v>
      </c>
      <c r="K2302" s="77">
        <f>VLOOKUP(A2302 &amp; " - " &amp; B2302, 'superadmin configuration'!A:C, 2, FALSE)</f>
        <v>500</v>
      </c>
    </row>
    <row r="2303" spans="1:11">
      <c r="A2303" s="77" t="s">
        <v>515</v>
      </c>
      <c r="B2303" s="77" t="s">
        <v>516</v>
      </c>
      <c r="C2303" s="78">
        <v>45504.591666666667</v>
      </c>
      <c r="D2303" s="77">
        <v>1000</v>
      </c>
      <c r="E2303" s="77" t="s">
        <v>560</v>
      </c>
      <c r="F2303" s="77" t="s">
        <v>369</v>
      </c>
      <c r="G2303" s="77" t="s">
        <v>561</v>
      </c>
      <c r="H2303" s="77" t="s">
        <v>5464</v>
      </c>
      <c r="I2303" s="77"/>
      <c r="J2303" s="77" t="s">
        <v>369</v>
      </c>
      <c r="K2303" s="77">
        <f>VLOOKUP(A2303 &amp; " - " &amp; B2303, 'superadmin configuration'!A:C, 2, FALSE)</f>
        <v>1000</v>
      </c>
    </row>
    <row r="2304" spans="1:11">
      <c r="A2304" s="77" t="s">
        <v>139</v>
      </c>
      <c r="B2304" s="77" t="s">
        <v>571</v>
      </c>
      <c r="C2304" s="78">
        <v>45504.587500000001</v>
      </c>
      <c r="D2304" s="77">
        <v>1000</v>
      </c>
      <c r="E2304" s="77" t="s">
        <v>560</v>
      </c>
      <c r="F2304" s="77" t="s">
        <v>369</v>
      </c>
      <c r="G2304" s="77" t="s">
        <v>561</v>
      </c>
      <c r="H2304" s="77" t="s">
        <v>5465</v>
      </c>
      <c r="I2304" s="77"/>
      <c r="J2304" s="77" t="s">
        <v>369</v>
      </c>
      <c r="K2304" s="77">
        <f>VLOOKUP(A2304 &amp; " - " &amp; B2304, 'superadmin configuration'!A:C, 2, FALSE)</f>
        <v>500</v>
      </c>
    </row>
    <row r="2305" spans="1:12">
      <c r="A2305" s="77" t="s">
        <v>476</v>
      </c>
      <c r="B2305" s="77" t="s">
        <v>476</v>
      </c>
      <c r="C2305" s="78">
        <v>45504.567361111112</v>
      </c>
      <c r="D2305" s="77">
        <v>500</v>
      </c>
      <c r="E2305" s="77" t="s">
        <v>560</v>
      </c>
      <c r="F2305" s="77" t="s">
        <v>369</v>
      </c>
      <c r="G2305" s="77" t="s">
        <v>561</v>
      </c>
      <c r="H2305" s="77" t="s">
        <v>5466</v>
      </c>
      <c r="I2305" s="77"/>
      <c r="J2305" s="77" t="s">
        <v>369</v>
      </c>
      <c r="K2305" s="77">
        <f>VLOOKUP(A2305 &amp; " - " &amp; B2305, 'superadmin configuration'!A:C, 2, FALSE)</f>
        <v>500</v>
      </c>
    </row>
    <row r="2306" spans="1:12">
      <c r="A2306" s="77" t="s">
        <v>4088</v>
      </c>
      <c r="B2306" s="77" t="s">
        <v>4088</v>
      </c>
      <c r="C2306" s="78">
        <v>45506.636805555558</v>
      </c>
      <c r="D2306" s="77">
        <v>1000</v>
      </c>
      <c r="E2306" s="77" t="s">
        <v>560</v>
      </c>
      <c r="F2306" s="77" t="s">
        <v>369</v>
      </c>
      <c r="G2306" s="77" t="s">
        <v>561</v>
      </c>
      <c r="H2306" s="77" t="s">
        <v>5467</v>
      </c>
      <c r="I2306" s="77" t="s">
        <v>369</v>
      </c>
      <c r="J2306" s="77" t="s">
        <v>369</v>
      </c>
      <c r="K2306" s="77">
        <f>VLOOKUP(A2306 &amp; " - " &amp; B2306, 'superadmin configuration'!A:C, 2, FALSE)</f>
        <v>500</v>
      </c>
    </row>
    <row r="2307" spans="1:12">
      <c r="A2307" s="77" t="s">
        <v>641</v>
      </c>
      <c r="B2307" s="77" t="s">
        <v>642</v>
      </c>
      <c r="C2307" s="78">
        <v>45506.624305555553</v>
      </c>
      <c r="D2307" s="77">
        <v>2000</v>
      </c>
      <c r="E2307" s="77" t="s">
        <v>560</v>
      </c>
      <c r="F2307" s="77" t="s">
        <v>369</v>
      </c>
      <c r="G2307" s="77" t="s">
        <v>561</v>
      </c>
      <c r="H2307" s="77" t="s">
        <v>5468</v>
      </c>
      <c r="I2307" s="77" t="s">
        <v>369</v>
      </c>
      <c r="J2307" s="77" t="s">
        <v>369</v>
      </c>
      <c r="K2307" s="77">
        <f>VLOOKUP(A2307 &amp; " - " &amp; B2307, 'superadmin configuration'!A:C, 2, FALSE)</f>
        <v>1000</v>
      </c>
    </row>
    <row r="2308" spans="1:12">
      <c r="A2308" s="77" t="s">
        <v>476</v>
      </c>
      <c r="B2308" s="77" t="s">
        <v>476</v>
      </c>
      <c r="C2308" s="78">
        <v>45506.554166666669</v>
      </c>
      <c r="D2308" s="77">
        <v>500</v>
      </c>
      <c r="E2308" s="77" t="s">
        <v>560</v>
      </c>
      <c r="F2308" s="77" t="s">
        <v>369</v>
      </c>
      <c r="G2308" s="77" t="s">
        <v>561</v>
      </c>
      <c r="H2308" s="77" t="s">
        <v>5469</v>
      </c>
      <c r="I2308" s="77" t="s">
        <v>5470</v>
      </c>
      <c r="J2308" s="77" t="s">
        <v>369</v>
      </c>
      <c r="K2308" s="77">
        <f>VLOOKUP(A2308 &amp; " - " &amp; B2308, 'superadmin configuration'!A:C, 2, FALSE)</f>
        <v>500</v>
      </c>
    </row>
    <row r="2309" spans="1:12">
      <c r="A2309" s="77" t="s">
        <v>5007</v>
      </c>
      <c r="B2309" s="77" t="s">
        <v>5008</v>
      </c>
      <c r="C2309" s="78">
        <v>45505.924305555556</v>
      </c>
      <c r="D2309" s="77">
        <v>2000</v>
      </c>
      <c r="E2309" s="77" t="s">
        <v>560</v>
      </c>
      <c r="F2309" s="77" t="s">
        <v>369</v>
      </c>
      <c r="G2309" s="77" t="s">
        <v>561</v>
      </c>
      <c r="H2309" s="77" t="s">
        <v>5471</v>
      </c>
      <c r="I2309" s="77" t="s">
        <v>369</v>
      </c>
      <c r="J2309" s="77" t="s">
        <v>369</v>
      </c>
      <c r="K2309" s="77">
        <f>VLOOKUP(A2309 &amp; " - " &amp; B2309, 'superadmin configuration'!A:C, 2, FALSE)</f>
        <v>1500</v>
      </c>
    </row>
    <row r="2310" spans="1:12">
      <c r="A2310" s="77" t="s">
        <v>682</v>
      </c>
      <c r="B2310" s="77" t="s">
        <v>683</v>
      </c>
      <c r="C2310" s="78">
        <v>45505.869444444441</v>
      </c>
      <c r="D2310" s="77">
        <v>2000</v>
      </c>
      <c r="E2310" s="77" t="s">
        <v>560</v>
      </c>
      <c r="F2310" s="77" t="s">
        <v>369</v>
      </c>
      <c r="G2310" s="77" t="s">
        <v>561</v>
      </c>
      <c r="H2310" s="77" t="s">
        <v>5472</v>
      </c>
      <c r="I2310" s="77" t="s">
        <v>369</v>
      </c>
      <c r="J2310" s="77" t="s">
        <v>369</v>
      </c>
      <c r="K2310" s="77">
        <f>VLOOKUP(A2310 &amp; " - " &amp; B2310, 'superadmin configuration'!A:C, 2, FALSE)</f>
        <v>1500</v>
      </c>
    </row>
    <row r="2311" spans="1:12">
      <c r="A2311" s="77" t="s">
        <v>386</v>
      </c>
      <c r="B2311" s="77" t="s">
        <v>387</v>
      </c>
      <c r="C2311" s="78">
        <v>45505.779166666667</v>
      </c>
      <c r="D2311" s="77">
        <v>2000</v>
      </c>
      <c r="E2311" s="77" t="s">
        <v>560</v>
      </c>
      <c r="F2311" s="77" t="s">
        <v>369</v>
      </c>
      <c r="G2311" s="77" t="s">
        <v>561</v>
      </c>
      <c r="H2311" s="77" t="s">
        <v>5473</v>
      </c>
      <c r="I2311" s="77" t="s">
        <v>5474</v>
      </c>
      <c r="J2311" s="77" t="s">
        <v>369</v>
      </c>
      <c r="K2311" s="77">
        <f>VLOOKUP(A2311 &amp; " - " &amp; B2311, 'superadmin configuration'!A:C, 2, FALSE)</f>
        <v>1000</v>
      </c>
    </row>
    <row r="2312" spans="1:12">
      <c r="A2312" s="77" t="s">
        <v>461</v>
      </c>
      <c r="B2312" s="77" t="s">
        <v>461</v>
      </c>
      <c r="C2312" s="78">
        <v>45505.744444444441</v>
      </c>
      <c r="D2312" s="77">
        <v>500</v>
      </c>
      <c r="E2312" s="77" t="s">
        <v>560</v>
      </c>
      <c r="F2312" s="77" t="s">
        <v>369</v>
      </c>
      <c r="G2312" s="77" t="s">
        <v>561</v>
      </c>
      <c r="H2312" s="77" t="s">
        <v>5475</v>
      </c>
      <c r="I2312" s="77" t="s">
        <v>5476</v>
      </c>
      <c r="J2312" s="77" t="s">
        <v>369</v>
      </c>
      <c r="K2312" s="77">
        <f>VLOOKUP(A2312 &amp; " - " &amp; B2312, 'superadmin configuration'!A:C, 2, FALSE)</f>
        <v>500</v>
      </c>
    </row>
    <row r="2313" spans="1:12">
      <c r="A2313" s="77" t="s">
        <v>4088</v>
      </c>
      <c r="B2313" s="77" t="s">
        <v>4088</v>
      </c>
      <c r="C2313" s="78">
        <v>45505.720833333333</v>
      </c>
      <c r="D2313" s="77">
        <v>500</v>
      </c>
      <c r="E2313" s="77" t="s">
        <v>560</v>
      </c>
      <c r="F2313" s="77" t="s">
        <v>369</v>
      </c>
      <c r="G2313" s="77" t="s">
        <v>561</v>
      </c>
      <c r="H2313" s="77" t="s">
        <v>5477</v>
      </c>
      <c r="I2313" s="77" t="s">
        <v>369</v>
      </c>
      <c r="J2313" s="77" t="s">
        <v>369</v>
      </c>
      <c r="K2313" s="77">
        <f>VLOOKUP(A2313 &amp; " - " &amp; B2313, 'superadmin configuration'!A:C, 2, FALSE)</f>
        <v>500</v>
      </c>
    </row>
    <row r="2314" spans="1:12">
      <c r="A2314" s="77" t="s">
        <v>4088</v>
      </c>
      <c r="B2314" s="77" t="s">
        <v>4088</v>
      </c>
      <c r="C2314" s="78">
        <v>45505.607638888891</v>
      </c>
      <c r="D2314" s="77">
        <v>2000</v>
      </c>
      <c r="E2314" s="77" t="s">
        <v>560</v>
      </c>
      <c r="F2314" s="77" t="s">
        <v>369</v>
      </c>
      <c r="G2314" s="77" t="s">
        <v>561</v>
      </c>
      <c r="H2314" s="77" t="s">
        <v>5452</v>
      </c>
      <c r="I2314" s="77" t="s">
        <v>369</v>
      </c>
      <c r="J2314" s="77" t="s">
        <v>369</v>
      </c>
      <c r="K2314" s="77">
        <f>VLOOKUP(A2314 &amp; " - " &amp; B2314, 'superadmin configuration'!A:C, 2, FALSE)</f>
        <v>500</v>
      </c>
    </row>
    <row r="2315" spans="1:12">
      <c r="A2315" s="77" t="s">
        <v>567</v>
      </c>
      <c r="B2315" s="77" t="s">
        <v>568</v>
      </c>
      <c r="C2315" s="78">
        <v>45505.595833333333</v>
      </c>
      <c r="D2315" s="77">
        <v>1000</v>
      </c>
      <c r="E2315" s="77" t="s">
        <v>560</v>
      </c>
      <c r="F2315" s="77" t="s">
        <v>369</v>
      </c>
      <c r="G2315" s="77" t="s">
        <v>561</v>
      </c>
      <c r="H2315" s="77" t="s">
        <v>5478</v>
      </c>
      <c r="I2315" s="77" t="s">
        <v>5479</v>
      </c>
      <c r="J2315" s="77" t="s">
        <v>369</v>
      </c>
      <c r="K2315" s="77">
        <f>VLOOKUP(A2315 &amp; " - " &amp; B2315, 'superadmin configuration'!A:C, 2, FALSE)</f>
        <v>500</v>
      </c>
    </row>
    <row r="2316" spans="1:12">
      <c r="A2316" s="77" t="s">
        <v>515</v>
      </c>
      <c r="B2316" s="77" t="s">
        <v>5328</v>
      </c>
      <c r="C2316" s="78">
        <v>45505.385416666664</v>
      </c>
      <c r="D2316" s="77">
        <v>1000</v>
      </c>
      <c r="E2316" s="77" t="s">
        <v>560</v>
      </c>
      <c r="F2316" s="77" t="s">
        <v>369</v>
      </c>
      <c r="G2316" s="77" t="s">
        <v>561</v>
      </c>
      <c r="H2316" s="77" t="s">
        <v>5454</v>
      </c>
      <c r="I2316" s="77" t="s">
        <v>5480</v>
      </c>
      <c r="J2316" s="77" t="s">
        <v>369</v>
      </c>
      <c r="K2316" s="77">
        <f>VLOOKUP(A2316 &amp; " - " &amp; B2316, 'superadmin configuration'!A:C, 2, FALSE)</f>
        <v>500</v>
      </c>
    </row>
    <row r="2317" spans="1:12">
      <c r="A2317" s="77" t="s">
        <v>559</v>
      </c>
      <c r="B2317" s="77" t="s">
        <v>4342</v>
      </c>
      <c r="C2317" s="78">
        <v>45510.398611111108</v>
      </c>
      <c r="D2317" s="77">
        <v>1000</v>
      </c>
      <c r="E2317" s="77" t="s">
        <v>560</v>
      </c>
      <c r="F2317" s="77" t="s">
        <v>369</v>
      </c>
      <c r="G2317" s="77" t="s">
        <v>561</v>
      </c>
      <c r="H2317" s="77" t="s">
        <v>5481</v>
      </c>
      <c r="I2317" s="77" t="s">
        <v>5482</v>
      </c>
      <c r="J2317" s="77" t="s">
        <v>369</v>
      </c>
      <c r="K2317" s="77">
        <f>VLOOKUP(A2317 &amp; " - " &amp; B2317, 'superadmin configuration'!A:C, 2, FALSE)</f>
        <v>500</v>
      </c>
      <c r="L2317" s="77"/>
    </row>
    <row r="2318" spans="1:12">
      <c r="A2318" s="77" t="s">
        <v>1335</v>
      </c>
      <c r="B2318" s="77" t="s">
        <v>115</v>
      </c>
      <c r="C2318" s="78">
        <v>45509.975694444445</v>
      </c>
      <c r="D2318" s="77">
        <v>500</v>
      </c>
      <c r="E2318" s="77" t="s">
        <v>560</v>
      </c>
      <c r="F2318" s="77" t="s">
        <v>369</v>
      </c>
      <c r="G2318" s="77" t="s">
        <v>561</v>
      </c>
      <c r="H2318" s="77" t="s">
        <v>5483</v>
      </c>
      <c r="I2318" s="77" t="s">
        <v>369</v>
      </c>
      <c r="J2318" s="77" t="s">
        <v>369</v>
      </c>
      <c r="K2318" s="77">
        <f>VLOOKUP(A2318 &amp; " - " &amp; B2318, 'superadmin configuration'!A:C, 2, FALSE)</f>
        <v>500</v>
      </c>
      <c r="L2318" s="77"/>
    </row>
    <row r="2319" spans="1:12">
      <c r="A2319" s="77" t="s">
        <v>4088</v>
      </c>
      <c r="B2319" s="77" t="s">
        <v>4088</v>
      </c>
      <c r="C2319" s="78">
        <v>45509.890972222223</v>
      </c>
      <c r="D2319" s="77">
        <v>300</v>
      </c>
      <c r="E2319" s="77" t="s">
        <v>560</v>
      </c>
      <c r="F2319" s="77" t="s">
        <v>369</v>
      </c>
      <c r="G2319" s="77" t="s">
        <v>561</v>
      </c>
      <c r="H2319" s="77" t="s">
        <v>5484</v>
      </c>
      <c r="I2319" s="77" t="s">
        <v>5485</v>
      </c>
      <c r="J2319" s="77" t="s">
        <v>369</v>
      </c>
      <c r="K2319" s="77">
        <f>VLOOKUP(A2319 &amp; " - " &amp; B2319, 'superadmin configuration'!A:C, 2, FALSE)</f>
        <v>500</v>
      </c>
      <c r="L2319" s="77"/>
    </row>
    <row r="2320" spans="1:12">
      <c r="A2320" s="77" t="s">
        <v>5007</v>
      </c>
      <c r="B2320" s="77" t="s">
        <v>5008</v>
      </c>
      <c r="C2320" s="78">
        <v>45509.884722222225</v>
      </c>
      <c r="D2320" s="77">
        <v>1000</v>
      </c>
      <c r="E2320" s="77" t="s">
        <v>560</v>
      </c>
      <c r="F2320" s="77" t="s">
        <v>369</v>
      </c>
      <c r="G2320" s="77" t="s">
        <v>561</v>
      </c>
      <c r="H2320" s="77" t="s">
        <v>5486</v>
      </c>
      <c r="I2320" s="77" t="s">
        <v>369</v>
      </c>
      <c r="J2320" s="77" t="s">
        <v>369</v>
      </c>
      <c r="K2320" s="77">
        <f>VLOOKUP(A2320 &amp; " - " &amp; B2320, 'superadmin configuration'!A:C, 2, FALSE)</f>
        <v>1500</v>
      </c>
      <c r="L2320" s="77"/>
    </row>
    <row r="2321" spans="1:12">
      <c r="A2321" s="77" t="s">
        <v>5007</v>
      </c>
      <c r="B2321" s="77" t="s">
        <v>5008</v>
      </c>
      <c r="C2321" s="78">
        <v>45509.880555555559</v>
      </c>
      <c r="D2321" s="77">
        <v>1000</v>
      </c>
      <c r="E2321" s="77" t="s">
        <v>560</v>
      </c>
      <c r="F2321" s="77" t="s">
        <v>369</v>
      </c>
      <c r="G2321" s="77" t="s">
        <v>561</v>
      </c>
      <c r="H2321" s="77" t="s">
        <v>5487</v>
      </c>
      <c r="I2321" s="77" t="s">
        <v>369</v>
      </c>
      <c r="J2321" s="77" t="s">
        <v>369</v>
      </c>
      <c r="K2321" s="77">
        <f>VLOOKUP(A2321 &amp; " - " &amp; B2321, 'superadmin configuration'!A:C, 2, FALSE)</f>
        <v>1500</v>
      </c>
      <c r="L2321" s="77"/>
    </row>
    <row r="2322" spans="1:12">
      <c r="A2322" s="77" t="s">
        <v>601</v>
      </c>
      <c r="B2322" s="77" t="s">
        <v>601</v>
      </c>
      <c r="C2322" s="78">
        <v>45509.875</v>
      </c>
      <c r="D2322" s="77">
        <v>1000</v>
      </c>
      <c r="E2322" s="77" t="s">
        <v>560</v>
      </c>
      <c r="F2322" s="77" t="s">
        <v>369</v>
      </c>
      <c r="G2322" s="77" t="s">
        <v>561</v>
      </c>
      <c r="H2322" s="77" t="s">
        <v>5488</v>
      </c>
      <c r="I2322" s="77" t="s">
        <v>5489</v>
      </c>
      <c r="J2322" s="77" t="s">
        <v>369</v>
      </c>
      <c r="K2322" s="77">
        <f>VLOOKUP(A2322 &amp; " - " &amp; B2322, 'superadmin configuration'!A:C, 2, FALSE)</f>
        <v>1000</v>
      </c>
      <c r="L2322" s="77"/>
    </row>
    <row r="2323" spans="1:12">
      <c r="A2323" s="77" t="s">
        <v>1152</v>
      </c>
      <c r="B2323" s="77" t="s">
        <v>1153</v>
      </c>
      <c r="C2323" s="78">
        <v>45509.832638888889</v>
      </c>
      <c r="D2323" s="77">
        <v>500</v>
      </c>
      <c r="E2323" s="77" t="s">
        <v>560</v>
      </c>
      <c r="F2323" s="77" t="s">
        <v>369</v>
      </c>
      <c r="G2323" s="77" t="s">
        <v>561</v>
      </c>
      <c r="H2323" s="77" t="s">
        <v>5490</v>
      </c>
      <c r="I2323" s="77" t="s">
        <v>369</v>
      </c>
      <c r="J2323" s="77" t="s">
        <v>369</v>
      </c>
      <c r="K2323" s="77">
        <f>VLOOKUP(A2323 &amp; " - " &amp; B2323, 'superadmin configuration'!A:C, 2, FALSE)</f>
        <v>500</v>
      </c>
      <c r="L2323" s="77"/>
    </row>
    <row r="2324" spans="1:12">
      <c r="A2324" s="77" t="s">
        <v>4049</v>
      </c>
      <c r="B2324" s="77" t="s">
        <v>4049</v>
      </c>
      <c r="C2324" s="78">
        <v>45509.820833333331</v>
      </c>
      <c r="D2324" s="77">
        <v>500</v>
      </c>
      <c r="E2324" s="77" t="s">
        <v>560</v>
      </c>
      <c r="F2324" s="77" t="s">
        <v>369</v>
      </c>
      <c r="G2324" s="77" t="s">
        <v>561</v>
      </c>
      <c r="H2324" s="77" t="s">
        <v>5491</v>
      </c>
      <c r="I2324" s="77" t="s">
        <v>369</v>
      </c>
      <c r="J2324" s="77" t="s">
        <v>369</v>
      </c>
      <c r="K2324" s="77">
        <f>VLOOKUP(A2324 &amp; " - " &amp; B2324, 'superadmin configuration'!A:C, 2, FALSE)</f>
        <v>500</v>
      </c>
      <c r="L2324" s="77"/>
    </row>
    <row r="2325" spans="1:12">
      <c r="A2325" s="77" t="s">
        <v>515</v>
      </c>
      <c r="B2325" s="77" t="s">
        <v>5328</v>
      </c>
      <c r="C2325" s="78">
        <v>45509.81527777778</v>
      </c>
      <c r="D2325" s="77">
        <v>500</v>
      </c>
      <c r="E2325" s="77" t="s">
        <v>560</v>
      </c>
      <c r="F2325" s="77" t="s">
        <v>369</v>
      </c>
      <c r="G2325" s="77" t="s">
        <v>561</v>
      </c>
      <c r="H2325" s="77" t="s">
        <v>5492</v>
      </c>
      <c r="I2325" s="77" t="s">
        <v>5493</v>
      </c>
      <c r="J2325" s="77" t="s">
        <v>369</v>
      </c>
      <c r="K2325" s="77">
        <f>VLOOKUP(A2325 &amp; " - " &amp; B2325, 'superadmin configuration'!A:C, 2, FALSE)</f>
        <v>500</v>
      </c>
      <c r="L2325" s="77"/>
    </row>
    <row r="2326" spans="1:12">
      <c r="A2326" s="77" t="s">
        <v>379</v>
      </c>
      <c r="B2326" s="77" t="s">
        <v>379</v>
      </c>
      <c r="C2326" s="78">
        <v>45509.791666666664</v>
      </c>
      <c r="D2326" s="77">
        <v>500</v>
      </c>
      <c r="E2326" s="77" t="s">
        <v>560</v>
      </c>
      <c r="F2326" s="77" t="s">
        <v>369</v>
      </c>
      <c r="G2326" s="77" t="s">
        <v>561</v>
      </c>
      <c r="H2326" s="77" t="s">
        <v>5494</v>
      </c>
      <c r="I2326" s="77" t="s">
        <v>5495</v>
      </c>
      <c r="J2326" s="77">
        <v>1000</v>
      </c>
      <c r="K2326" s="77">
        <f>VLOOKUP(A2326 &amp; " - " &amp; B2326, 'superadmin configuration'!A:C, 2, FALSE)</f>
        <v>1000</v>
      </c>
      <c r="L2326" s="77"/>
    </row>
    <row r="2327" spans="1:12">
      <c r="A2327" s="77" t="s">
        <v>5496</v>
      </c>
      <c r="B2327" s="77" t="s">
        <v>5497</v>
      </c>
      <c r="C2327" s="78">
        <v>45509.785416666666</v>
      </c>
      <c r="D2327" s="77">
        <v>1000</v>
      </c>
      <c r="E2327" s="77" t="s">
        <v>560</v>
      </c>
      <c r="F2327" s="77" t="s">
        <v>369</v>
      </c>
      <c r="G2327" s="77" t="s">
        <v>561</v>
      </c>
      <c r="H2327" s="77" t="s">
        <v>5498</v>
      </c>
      <c r="I2327" s="77" t="s">
        <v>369</v>
      </c>
      <c r="J2327" s="77" t="s">
        <v>369</v>
      </c>
      <c r="K2327" s="77">
        <f>VLOOKUP(A2327 &amp; " - " &amp; B2327, 'superadmin configuration'!A:C, 2, FALSE)</f>
        <v>1000</v>
      </c>
      <c r="L2327" s="77"/>
    </row>
    <row r="2328" spans="1:12">
      <c r="A2328" s="77" t="s">
        <v>3822</v>
      </c>
      <c r="B2328" s="77" t="s">
        <v>3823</v>
      </c>
      <c r="C2328" s="78">
        <v>45509.781944444447</v>
      </c>
      <c r="D2328" s="77">
        <v>1500</v>
      </c>
      <c r="E2328" s="77" t="s">
        <v>560</v>
      </c>
      <c r="F2328" s="77" t="s">
        <v>369</v>
      </c>
      <c r="G2328" s="77" t="s">
        <v>561</v>
      </c>
      <c r="H2328" s="77" t="s">
        <v>5499</v>
      </c>
      <c r="I2328" s="77" t="s">
        <v>369</v>
      </c>
      <c r="J2328" s="77" t="s">
        <v>5500</v>
      </c>
      <c r="K2328" s="77">
        <f>VLOOKUP(A2328 &amp; " - " &amp; B2328, 'superadmin configuration'!A:C, 2, FALSE)</f>
        <v>1000</v>
      </c>
      <c r="L2328" s="77"/>
    </row>
    <row r="2329" spans="1:12">
      <c r="A2329" s="77" t="s">
        <v>3908</v>
      </c>
      <c r="B2329" s="77" t="s">
        <v>4091</v>
      </c>
      <c r="C2329" s="78">
        <v>45509.694444444445</v>
      </c>
      <c r="D2329" s="77">
        <v>1000</v>
      </c>
      <c r="E2329" s="77" t="s">
        <v>560</v>
      </c>
      <c r="F2329" s="77" t="s">
        <v>369</v>
      </c>
      <c r="G2329" s="77" t="s">
        <v>561</v>
      </c>
      <c r="H2329" s="77" t="s">
        <v>5501</v>
      </c>
      <c r="I2329" s="77" t="s">
        <v>5502</v>
      </c>
      <c r="J2329" s="77" t="s">
        <v>369</v>
      </c>
      <c r="K2329" s="77">
        <f>VLOOKUP(A2329 &amp; " - " &amp; B2329, 'superadmin configuration'!A:C, 2, FALSE)</f>
        <v>500</v>
      </c>
      <c r="L2329" s="77"/>
    </row>
    <row r="2330" spans="1:12">
      <c r="A2330" s="77" t="s">
        <v>5007</v>
      </c>
      <c r="B2330" s="77" t="s">
        <v>5008</v>
      </c>
      <c r="C2330" s="78">
        <v>45509.677083333336</v>
      </c>
      <c r="D2330" s="77">
        <v>1000</v>
      </c>
      <c r="E2330" s="77" t="s">
        <v>560</v>
      </c>
      <c r="F2330" s="77" t="s">
        <v>369</v>
      </c>
      <c r="G2330" s="77" t="s">
        <v>561</v>
      </c>
      <c r="H2330" s="77" t="s">
        <v>5503</v>
      </c>
      <c r="I2330" s="77" t="s">
        <v>369</v>
      </c>
      <c r="J2330" s="77" t="s">
        <v>369</v>
      </c>
      <c r="K2330" s="77">
        <f>VLOOKUP(A2330 &amp; " - " &amp; B2330, 'superadmin configuration'!A:C, 2, FALSE)</f>
        <v>1500</v>
      </c>
      <c r="L2330" s="77"/>
    </row>
    <row r="2331" spans="1:12">
      <c r="A2331" s="77" t="s">
        <v>4215</v>
      </c>
      <c r="B2331" s="77" t="s">
        <v>4418</v>
      </c>
      <c r="C2331" s="78">
        <v>45509.638194444444</v>
      </c>
      <c r="D2331" s="77">
        <v>300</v>
      </c>
      <c r="E2331" s="77" t="s">
        <v>560</v>
      </c>
      <c r="F2331" s="77" t="s">
        <v>369</v>
      </c>
      <c r="G2331" s="77" t="s">
        <v>561</v>
      </c>
      <c r="H2331" s="77" t="s">
        <v>5504</v>
      </c>
      <c r="I2331" s="77" t="s">
        <v>5505</v>
      </c>
      <c r="J2331" s="77" t="s">
        <v>369</v>
      </c>
      <c r="K2331" s="77">
        <f>VLOOKUP(A2331 &amp; " - " &amp; B2331, 'superadmin configuration'!A:C, 2, FALSE)</f>
        <v>500</v>
      </c>
      <c r="L2331" s="77"/>
    </row>
    <row r="2332" spans="1:12">
      <c r="A2332" s="77" t="s">
        <v>4088</v>
      </c>
      <c r="B2332" s="77" t="s">
        <v>4088</v>
      </c>
      <c r="C2332" s="78">
        <v>45509.576388888891</v>
      </c>
      <c r="D2332" s="77">
        <v>500</v>
      </c>
      <c r="E2332" s="77" t="s">
        <v>560</v>
      </c>
      <c r="F2332" s="77" t="s">
        <v>369</v>
      </c>
      <c r="G2332" s="77" t="s">
        <v>561</v>
      </c>
      <c r="H2332" s="77" t="s">
        <v>5506</v>
      </c>
      <c r="I2332" s="77" t="s">
        <v>369</v>
      </c>
      <c r="J2332" s="77" t="s">
        <v>369</v>
      </c>
      <c r="K2332" s="77">
        <f>VLOOKUP(A2332 &amp; " - " &amp; B2332, 'superadmin configuration'!A:C, 2, FALSE)</f>
        <v>500</v>
      </c>
      <c r="L2332" s="77"/>
    </row>
    <row r="2333" spans="1:12">
      <c r="A2333" s="77" t="s">
        <v>559</v>
      </c>
      <c r="B2333" s="77" t="s">
        <v>258</v>
      </c>
      <c r="C2333" s="78">
        <v>45509.459027777775</v>
      </c>
      <c r="D2333" s="77">
        <v>100</v>
      </c>
      <c r="E2333" s="77" t="s">
        <v>560</v>
      </c>
      <c r="F2333" s="77" t="s">
        <v>369</v>
      </c>
      <c r="G2333" s="77" t="s">
        <v>561</v>
      </c>
      <c r="H2333" s="77" t="s">
        <v>5507</v>
      </c>
      <c r="I2333" s="77" t="s">
        <v>5508</v>
      </c>
      <c r="J2333" s="77" t="s">
        <v>5509</v>
      </c>
      <c r="K2333" s="77">
        <f>VLOOKUP(A2333 &amp; " - " &amp; B2333, 'superadmin configuration'!A:C, 2, FALSE)</f>
        <v>450</v>
      </c>
      <c r="L2333" s="77"/>
    </row>
    <row r="2334" spans="1:12">
      <c r="A2334" s="77" t="s">
        <v>559</v>
      </c>
      <c r="B2334" s="77" t="s">
        <v>258</v>
      </c>
      <c r="C2334" s="78">
        <v>45509.458333333336</v>
      </c>
      <c r="D2334" s="77">
        <v>100</v>
      </c>
      <c r="E2334" s="77" t="s">
        <v>560</v>
      </c>
      <c r="F2334" s="77" t="s">
        <v>369</v>
      </c>
      <c r="G2334" s="77" t="s">
        <v>561</v>
      </c>
      <c r="H2334" s="77" t="s">
        <v>5510</v>
      </c>
      <c r="I2334" s="77" t="s">
        <v>5511</v>
      </c>
      <c r="J2334" s="77" t="s">
        <v>5512</v>
      </c>
      <c r="K2334" s="77">
        <f>VLOOKUP(A2334 &amp; " - " &amp; B2334, 'superadmin configuration'!A:C, 2, FALSE)</f>
        <v>450</v>
      </c>
      <c r="L2334" s="77"/>
    </row>
    <row r="2335" spans="1:12">
      <c r="A2335" s="77" t="s">
        <v>4215</v>
      </c>
      <c r="B2335" s="77" t="s">
        <v>4418</v>
      </c>
      <c r="C2335" s="78">
        <v>45509.362500000003</v>
      </c>
      <c r="D2335" s="77">
        <v>300</v>
      </c>
      <c r="E2335" s="77" t="s">
        <v>560</v>
      </c>
      <c r="F2335" s="77" t="s">
        <v>369</v>
      </c>
      <c r="G2335" s="77" t="s">
        <v>561</v>
      </c>
      <c r="H2335" s="77" t="s">
        <v>5513</v>
      </c>
      <c r="I2335" s="77" t="s">
        <v>369</v>
      </c>
      <c r="J2335" s="77" t="s">
        <v>369</v>
      </c>
      <c r="K2335" s="77">
        <f>VLOOKUP(A2335 &amp; " - " &amp; B2335, 'superadmin configuration'!A:C, 2, FALSE)</f>
        <v>500</v>
      </c>
      <c r="L2335" s="77"/>
    </row>
    <row r="2336" spans="1:12">
      <c r="A2336" s="77" t="s">
        <v>515</v>
      </c>
      <c r="B2336" s="77" t="s">
        <v>5328</v>
      </c>
      <c r="C2336" s="78">
        <v>45508.9</v>
      </c>
      <c r="D2336" s="77">
        <v>400</v>
      </c>
      <c r="E2336" s="77" t="s">
        <v>560</v>
      </c>
      <c r="F2336" s="77" t="s">
        <v>369</v>
      </c>
      <c r="G2336" s="77" t="s">
        <v>561</v>
      </c>
      <c r="H2336" s="77" t="s">
        <v>5514</v>
      </c>
      <c r="I2336" s="77" t="s">
        <v>5515</v>
      </c>
      <c r="J2336" s="77" t="s">
        <v>369</v>
      </c>
      <c r="K2336" s="77">
        <f>VLOOKUP(A2336 &amp; " - " &amp; B2336, 'superadmin configuration'!A:C, 2, FALSE)</f>
        <v>500</v>
      </c>
      <c r="L2336" s="77"/>
    </row>
    <row r="2337" spans="1:12">
      <c r="A2337" s="77" t="s">
        <v>5496</v>
      </c>
      <c r="B2337" s="77" t="s">
        <v>5497</v>
      </c>
      <c r="C2337" s="78">
        <v>45508.862500000003</v>
      </c>
      <c r="D2337" s="77">
        <v>1000</v>
      </c>
      <c r="E2337" s="77" t="s">
        <v>560</v>
      </c>
      <c r="F2337" s="77" t="s">
        <v>369</v>
      </c>
      <c r="G2337" s="77" t="s">
        <v>561</v>
      </c>
      <c r="H2337" s="77" t="s">
        <v>5516</v>
      </c>
      <c r="I2337" s="77" t="s">
        <v>5517</v>
      </c>
      <c r="J2337" s="77" t="s">
        <v>369</v>
      </c>
      <c r="K2337" s="77">
        <f>VLOOKUP(A2337 &amp; " - " &amp; B2337, 'superadmin configuration'!A:C, 2, FALSE)</f>
        <v>1000</v>
      </c>
      <c r="L2337" s="77"/>
    </row>
    <row r="2338" spans="1:12">
      <c r="A2338" s="77" t="s">
        <v>5496</v>
      </c>
      <c r="B2338" s="77" t="s">
        <v>5497</v>
      </c>
      <c r="C2338" s="78">
        <v>45508.848611111112</v>
      </c>
      <c r="D2338" s="77">
        <v>2000</v>
      </c>
      <c r="E2338" s="77" t="s">
        <v>560</v>
      </c>
      <c r="F2338" s="77" t="s">
        <v>369</v>
      </c>
      <c r="G2338" s="77" t="s">
        <v>561</v>
      </c>
      <c r="H2338" s="77" t="s">
        <v>5518</v>
      </c>
      <c r="I2338" s="77" t="s">
        <v>369</v>
      </c>
      <c r="J2338" s="77" t="s">
        <v>369</v>
      </c>
      <c r="K2338" s="77">
        <f>VLOOKUP(A2338 &amp; " - " &amp; B2338, 'superadmin configuration'!A:C, 2, FALSE)</f>
        <v>1000</v>
      </c>
      <c r="L2338" s="77"/>
    </row>
    <row r="2339" spans="1:12">
      <c r="A2339" s="77" t="s">
        <v>515</v>
      </c>
      <c r="B2339" s="77" t="s">
        <v>5328</v>
      </c>
      <c r="C2339" s="78">
        <v>45508.838194444441</v>
      </c>
      <c r="D2339" s="77">
        <v>500</v>
      </c>
      <c r="E2339" s="77" t="s">
        <v>560</v>
      </c>
      <c r="F2339" s="77" t="s">
        <v>369</v>
      </c>
      <c r="G2339" s="77" t="s">
        <v>561</v>
      </c>
      <c r="H2339" s="77" t="s">
        <v>5519</v>
      </c>
      <c r="I2339" s="77" t="s">
        <v>5520</v>
      </c>
      <c r="J2339" s="77" t="s">
        <v>369</v>
      </c>
      <c r="K2339" s="77">
        <f>VLOOKUP(A2339 &amp; " - " &amp; B2339, 'superadmin configuration'!A:C, 2, FALSE)</f>
        <v>500</v>
      </c>
      <c r="L2339" s="77"/>
    </row>
    <row r="2340" spans="1:12">
      <c r="A2340" s="77" t="s">
        <v>1728</v>
      </c>
      <c r="B2340" s="77" t="s">
        <v>1728</v>
      </c>
      <c r="C2340" s="78">
        <v>45508.835416666669</v>
      </c>
      <c r="D2340" s="77">
        <v>700</v>
      </c>
      <c r="E2340" s="77" t="s">
        <v>560</v>
      </c>
      <c r="F2340" s="77" t="s">
        <v>369</v>
      </c>
      <c r="G2340" s="77" t="s">
        <v>561</v>
      </c>
      <c r="H2340" s="77" t="s">
        <v>5521</v>
      </c>
      <c r="I2340" s="77" t="s">
        <v>369</v>
      </c>
      <c r="J2340" s="77" t="s">
        <v>369</v>
      </c>
      <c r="K2340" s="77">
        <f>VLOOKUP(A2340 &amp; " - " &amp; B2340, 'superadmin configuration'!A:C, 2, FALSE)</f>
        <v>500</v>
      </c>
      <c r="L2340" s="77"/>
    </row>
    <row r="2341" spans="1:12">
      <c r="A2341" s="77" t="s">
        <v>801</v>
      </c>
      <c r="B2341" s="77" t="s">
        <v>801</v>
      </c>
      <c r="C2341" s="78">
        <v>45508.788888888892</v>
      </c>
      <c r="D2341" s="77">
        <v>500</v>
      </c>
      <c r="E2341" s="77" t="s">
        <v>560</v>
      </c>
      <c r="F2341" s="77" t="s">
        <v>369</v>
      </c>
      <c r="G2341" s="77" t="s">
        <v>561</v>
      </c>
      <c r="H2341" s="77" t="s">
        <v>5522</v>
      </c>
      <c r="I2341" s="77" t="s">
        <v>369</v>
      </c>
      <c r="J2341" s="77" t="s">
        <v>5523</v>
      </c>
      <c r="K2341" s="77">
        <f>VLOOKUP(A2341 &amp; " - " &amp; B2341, 'superadmin configuration'!A:C, 2, FALSE)</f>
        <v>750</v>
      </c>
      <c r="L2341" s="77"/>
    </row>
    <row r="2342" spans="1:12">
      <c r="A2342" s="77" t="s">
        <v>515</v>
      </c>
      <c r="B2342" s="77" t="s">
        <v>5328</v>
      </c>
      <c r="C2342" s="78">
        <v>45508.711111111108</v>
      </c>
      <c r="D2342" s="77">
        <v>500</v>
      </c>
      <c r="E2342" s="77" t="s">
        <v>560</v>
      </c>
      <c r="F2342" s="77" t="s">
        <v>369</v>
      </c>
      <c r="G2342" s="77" t="s">
        <v>561</v>
      </c>
      <c r="H2342" s="77" t="s">
        <v>5524</v>
      </c>
      <c r="I2342" s="77" t="s">
        <v>5525</v>
      </c>
      <c r="J2342" s="77" t="s">
        <v>369</v>
      </c>
      <c r="K2342" s="77">
        <f>VLOOKUP(A2342 &amp; " - " &amp; B2342, 'superadmin configuration'!A:C, 2, FALSE)</f>
        <v>500</v>
      </c>
      <c r="L2342" s="77"/>
    </row>
    <row r="2343" spans="1:12">
      <c r="A2343" s="77" t="s">
        <v>596</v>
      </c>
      <c r="B2343" s="77" t="s">
        <v>128</v>
      </c>
      <c r="C2343" s="78">
        <v>45508.674305555556</v>
      </c>
      <c r="D2343" s="77">
        <v>2000</v>
      </c>
      <c r="E2343" s="77" t="s">
        <v>560</v>
      </c>
      <c r="F2343" s="77" t="s">
        <v>369</v>
      </c>
      <c r="G2343" s="77" t="s">
        <v>561</v>
      </c>
      <c r="H2343" s="77" t="s">
        <v>5526</v>
      </c>
      <c r="I2343" s="77" t="s">
        <v>369</v>
      </c>
      <c r="J2343" s="77" t="s">
        <v>369</v>
      </c>
      <c r="K2343" s="77">
        <f>VLOOKUP(A2343 &amp; " - " &amp; B2343, 'superadmin configuration'!A:C, 2, FALSE)</f>
        <v>2000</v>
      </c>
      <c r="L2343" s="77"/>
    </row>
    <row r="2344" spans="1:12">
      <c r="A2344" s="77" t="s">
        <v>5496</v>
      </c>
      <c r="B2344" s="77" t="s">
        <v>5497</v>
      </c>
      <c r="C2344" s="78">
        <v>45508.654861111114</v>
      </c>
      <c r="D2344" s="77">
        <v>500</v>
      </c>
      <c r="E2344" s="77" t="s">
        <v>560</v>
      </c>
      <c r="F2344" s="77" t="s">
        <v>369</v>
      </c>
      <c r="G2344" s="77" t="s">
        <v>561</v>
      </c>
      <c r="H2344" s="77" t="s">
        <v>5527</v>
      </c>
      <c r="I2344" s="77" t="s">
        <v>5528</v>
      </c>
      <c r="J2344" s="77" t="s">
        <v>369</v>
      </c>
      <c r="K2344" s="77">
        <f>VLOOKUP(A2344 &amp; " - " &amp; B2344, 'superadmin configuration'!A:C, 2, FALSE)</f>
        <v>1000</v>
      </c>
      <c r="L2344" s="77"/>
    </row>
    <row r="2345" spans="1:12">
      <c r="A2345" s="77" t="s">
        <v>4117</v>
      </c>
      <c r="B2345" s="77" t="s">
        <v>4117</v>
      </c>
      <c r="C2345" s="78">
        <v>45508.57708333333</v>
      </c>
      <c r="D2345" s="77">
        <v>500</v>
      </c>
      <c r="E2345" s="77" t="s">
        <v>560</v>
      </c>
      <c r="F2345" s="77" t="s">
        <v>369</v>
      </c>
      <c r="G2345" s="77" t="s">
        <v>561</v>
      </c>
      <c r="H2345" s="77" t="s">
        <v>5529</v>
      </c>
      <c r="I2345" s="77" t="s">
        <v>5530</v>
      </c>
      <c r="J2345" s="77" t="s">
        <v>369</v>
      </c>
      <c r="K2345" s="77">
        <f>VLOOKUP(A2345 &amp; " - " &amp; B2345, 'superadmin configuration'!A:C, 2, FALSE)</f>
        <v>1000</v>
      </c>
      <c r="L2345" s="77"/>
    </row>
    <row r="2346" spans="1:12">
      <c r="A2346" s="77" t="s">
        <v>381</v>
      </c>
      <c r="B2346" s="77" t="s">
        <v>382</v>
      </c>
      <c r="C2346" s="78">
        <v>45508.527777777781</v>
      </c>
      <c r="D2346" s="77">
        <v>400</v>
      </c>
      <c r="E2346" s="77" t="s">
        <v>560</v>
      </c>
      <c r="F2346" s="77" t="s">
        <v>369</v>
      </c>
      <c r="G2346" s="77" t="s">
        <v>561</v>
      </c>
      <c r="H2346" s="77" t="s">
        <v>5531</v>
      </c>
      <c r="I2346" s="77" t="s">
        <v>5532</v>
      </c>
      <c r="J2346" s="77" t="s">
        <v>369</v>
      </c>
      <c r="K2346" s="77">
        <f>VLOOKUP(A2346 &amp; " - " &amp; B2346, 'superadmin configuration'!A:C, 2, FALSE)</f>
        <v>1500</v>
      </c>
      <c r="L2346" s="77"/>
    </row>
    <row r="2347" spans="1:12">
      <c r="A2347" s="77" t="s">
        <v>461</v>
      </c>
      <c r="B2347" s="77" t="s">
        <v>461</v>
      </c>
      <c r="C2347" s="78">
        <v>45508.381249999999</v>
      </c>
      <c r="D2347" s="77">
        <v>500</v>
      </c>
      <c r="E2347" s="77" t="s">
        <v>560</v>
      </c>
      <c r="F2347" s="77" t="s">
        <v>369</v>
      </c>
      <c r="G2347" s="77" t="s">
        <v>561</v>
      </c>
      <c r="H2347" s="77" t="s">
        <v>5533</v>
      </c>
      <c r="I2347" s="77" t="s">
        <v>5534</v>
      </c>
      <c r="J2347" s="77" t="s">
        <v>369</v>
      </c>
      <c r="K2347" s="77">
        <f>VLOOKUP(A2347 &amp; " - " &amp; B2347, 'superadmin configuration'!A:C, 2, FALSE)</f>
        <v>500</v>
      </c>
      <c r="L2347" s="77"/>
    </row>
    <row r="2348" spans="1:12">
      <c r="A2348" s="77" t="s">
        <v>682</v>
      </c>
      <c r="B2348" s="77" t="s">
        <v>683</v>
      </c>
      <c r="C2348" s="78">
        <v>45507.902777777781</v>
      </c>
      <c r="D2348" s="77">
        <v>2000</v>
      </c>
      <c r="E2348" s="77" t="s">
        <v>560</v>
      </c>
      <c r="F2348" s="77" t="s">
        <v>369</v>
      </c>
      <c r="G2348" s="77" t="s">
        <v>561</v>
      </c>
      <c r="H2348" s="77" t="s">
        <v>5535</v>
      </c>
      <c r="I2348" s="77" t="s">
        <v>5536</v>
      </c>
      <c r="J2348" s="77" t="s">
        <v>369</v>
      </c>
      <c r="K2348" s="77">
        <f>VLOOKUP(A2348 &amp; " - " &amp; B2348, 'superadmin configuration'!A:C, 2, FALSE)</f>
        <v>1500</v>
      </c>
      <c r="L2348" s="77"/>
    </row>
    <row r="2349" spans="1:12">
      <c r="A2349" s="77" t="s">
        <v>5013</v>
      </c>
      <c r="B2349" s="77" t="s">
        <v>5014</v>
      </c>
      <c r="C2349" s="78">
        <v>45507.887499999997</v>
      </c>
      <c r="D2349" s="77">
        <v>500</v>
      </c>
      <c r="E2349" s="77" t="s">
        <v>560</v>
      </c>
      <c r="F2349" s="77" t="s">
        <v>369</v>
      </c>
      <c r="G2349" s="77" t="s">
        <v>561</v>
      </c>
      <c r="H2349" s="77" t="s">
        <v>5537</v>
      </c>
      <c r="I2349" s="77" t="s">
        <v>369</v>
      </c>
      <c r="J2349" s="77" t="s">
        <v>1466</v>
      </c>
      <c r="K2349" s="77">
        <f>VLOOKUP(A2349 &amp; " - " &amp; B2349, 'superadmin configuration'!A:C, 2, FALSE)</f>
        <v>500</v>
      </c>
      <c r="L2349" s="77"/>
    </row>
    <row r="2350" spans="1:12">
      <c r="A2350" s="77" t="s">
        <v>4117</v>
      </c>
      <c r="B2350" s="77" t="s">
        <v>4117</v>
      </c>
      <c r="C2350" s="78">
        <v>45507.808333333334</v>
      </c>
      <c r="D2350" s="77">
        <v>1000</v>
      </c>
      <c r="E2350" s="77" t="s">
        <v>560</v>
      </c>
      <c r="F2350" s="77" t="s">
        <v>369</v>
      </c>
      <c r="G2350" s="77" t="s">
        <v>561</v>
      </c>
      <c r="H2350" s="77" t="s">
        <v>5538</v>
      </c>
      <c r="I2350" s="77" t="s">
        <v>369</v>
      </c>
      <c r="J2350" s="77" t="s">
        <v>369</v>
      </c>
      <c r="K2350" s="77">
        <f>VLOOKUP(A2350 &amp; " - " &amp; B2350, 'superadmin configuration'!A:C, 2, FALSE)</f>
        <v>1000</v>
      </c>
      <c r="L2350" s="77"/>
    </row>
    <row r="2351" spans="1:12">
      <c r="A2351" s="77" t="s">
        <v>386</v>
      </c>
      <c r="B2351" s="77" t="s">
        <v>387</v>
      </c>
      <c r="C2351" s="78">
        <v>45507.804166666669</v>
      </c>
      <c r="D2351" s="77">
        <v>500</v>
      </c>
      <c r="E2351" s="77" t="s">
        <v>560</v>
      </c>
      <c r="F2351" s="77" t="s">
        <v>369</v>
      </c>
      <c r="G2351" s="77" t="s">
        <v>561</v>
      </c>
      <c r="H2351" s="77" t="s">
        <v>5539</v>
      </c>
      <c r="I2351" s="77" t="s">
        <v>5540</v>
      </c>
      <c r="J2351" s="77" t="s">
        <v>369</v>
      </c>
      <c r="K2351" s="77">
        <f>VLOOKUP(A2351 &amp; " - " &amp; B2351, 'superadmin configuration'!A:C, 2, FALSE)</f>
        <v>1000</v>
      </c>
      <c r="L2351" s="77"/>
    </row>
    <row r="2352" spans="1:12">
      <c r="A2352" s="77" t="s">
        <v>386</v>
      </c>
      <c r="B2352" s="77" t="s">
        <v>387</v>
      </c>
      <c r="C2352" s="78">
        <v>45507.781944444447</v>
      </c>
      <c r="D2352" s="77">
        <v>500</v>
      </c>
      <c r="E2352" s="77" t="s">
        <v>560</v>
      </c>
      <c r="F2352" s="77" t="s">
        <v>369</v>
      </c>
      <c r="G2352" s="77" t="s">
        <v>561</v>
      </c>
      <c r="H2352" s="77" t="s">
        <v>5541</v>
      </c>
      <c r="I2352" s="77" t="s">
        <v>5542</v>
      </c>
      <c r="J2352" s="77" t="s">
        <v>369</v>
      </c>
      <c r="K2352" s="77">
        <f>VLOOKUP(A2352 &amp; " - " &amp; B2352, 'superadmin configuration'!A:C, 2, FALSE)</f>
        <v>1000</v>
      </c>
    </row>
    <row r="2353" spans="1:11">
      <c r="A2353" s="77" t="s">
        <v>515</v>
      </c>
      <c r="B2353" s="77" t="s">
        <v>516</v>
      </c>
      <c r="C2353" s="78">
        <v>45507.770138888889</v>
      </c>
      <c r="D2353" s="77">
        <v>500</v>
      </c>
      <c r="E2353" s="77" t="s">
        <v>560</v>
      </c>
      <c r="F2353" s="77" t="s">
        <v>369</v>
      </c>
      <c r="G2353" s="77" t="s">
        <v>561</v>
      </c>
      <c r="H2353" s="77" t="s">
        <v>5543</v>
      </c>
      <c r="I2353" s="77" t="s">
        <v>369</v>
      </c>
      <c r="J2353" s="77" t="s">
        <v>2335</v>
      </c>
      <c r="K2353" s="77">
        <f>VLOOKUP(A2353 &amp; " - " &amp; B2353, 'superadmin configuration'!A:C, 2, FALSE)</f>
        <v>1000</v>
      </c>
    </row>
    <row r="2354" spans="1:11">
      <c r="A2354" s="77" t="s">
        <v>596</v>
      </c>
      <c r="B2354" s="77" t="s">
        <v>128</v>
      </c>
      <c r="C2354" s="78">
        <v>45507.742361111108</v>
      </c>
      <c r="D2354" s="77">
        <v>500</v>
      </c>
      <c r="E2354" s="77" t="s">
        <v>560</v>
      </c>
      <c r="F2354" s="77" t="s">
        <v>369</v>
      </c>
      <c r="G2354" s="77" t="s">
        <v>561</v>
      </c>
      <c r="H2354" s="77" t="s">
        <v>5544</v>
      </c>
      <c r="I2354" s="77" t="s">
        <v>369</v>
      </c>
      <c r="J2354" s="77" t="s">
        <v>369</v>
      </c>
      <c r="K2354" s="77">
        <f>VLOOKUP(A2354 &amp; " - " &amp; B2354, 'superadmin configuration'!A:C, 2, FALSE)</f>
        <v>2000</v>
      </c>
    </row>
    <row r="2355" spans="1:11">
      <c r="A2355" s="77" t="s">
        <v>1152</v>
      </c>
      <c r="B2355" s="77" t="s">
        <v>1153</v>
      </c>
      <c r="C2355" s="78">
        <v>45507.697222222225</v>
      </c>
      <c r="D2355" s="77">
        <v>500</v>
      </c>
      <c r="E2355" s="77" t="s">
        <v>560</v>
      </c>
      <c r="F2355" s="77" t="s">
        <v>369</v>
      </c>
      <c r="G2355" s="77" t="s">
        <v>561</v>
      </c>
      <c r="H2355" s="77" t="s">
        <v>5545</v>
      </c>
      <c r="I2355" s="77" t="s">
        <v>369</v>
      </c>
      <c r="J2355" s="77" t="s">
        <v>5546</v>
      </c>
      <c r="K2355" s="77">
        <f>VLOOKUP(A2355 &amp; " - " &amp; B2355, 'superadmin configuration'!A:C, 2, FALSE)</f>
        <v>500</v>
      </c>
    </row>
    <row r="2356" spans="1:11">
      <c r="A2356" s="77" t="s">
        <v>710</v>
      </c>
      <c r="B2356" s="77" t="s">
        <v>710</v>
      </c>
      <c r="C2356" s="78">
        <v>45507.679166666669</v>
      </c>
      <c r="D2356" s="77">
        <v>1500</v>
      </c>
      <c r="E2356" s="77" t="s">
        <v>560</v>
      </c>
      <c r="F2356" s="77" t="s">
        <v>369</v>
      </c>
      <c r="G2356" s="77" t="s">
        <v>561</v>
      </c>
      <c r="H2356" s="77" t="s">
        <v>5547</v>
      </c>
      <c r="I2356" s="77" t="s">
        <v>369</v>
      </c>
      <c r="J2356" s="77" t="s">
        <v>369</v>
      </c>
      <c r="K2356" s="77">
        <f>VLOOKUP(A2356 &amp; " - " &amp; B2356, 'superadmin configuration'!A:C, 2, FALSE)</f>
        <v>2000</v>
      </c>
    </row>
    <row r="2357" spans="1:11">
      <c r="A2357" s="77" t="s">
        <v>515</v>
      </c>
      <c r="B2357" s="77" t="s">
        <v>516</v>
      </c>
      <c r="C2357" s="78">
        <v>45507.661111111112</v>
      </c>
      <c r="D2357" s="77">
        <v>500</v>
      </c>
      <c r="E2357" s="77" t="s">
        <v>560</v>
      </c>
      <c r="F2357" s="77" t="s">
        <v>369</v>
      </c>
      <c r="G2357" s="77" t="s">
        <v>561</v>
      </c>
      <c r="H2357" s="77" t="s">
        <v>5548</v>
      </c>
      <c r="I2357" s="77" t="s">
        <v>5549</v>
      </c>
      <c r="J2357" s="77" t="s">
        <v>369</v>
      </c>
      <c r="K2357" s="77">
        <f>VLOOKUP(A2357 &amp; " - " &amp; B2357, 'superadmin configuration'!A:C, 2, FALSE)</f>
        <v>1000</v>
      </c>
    </row>
    <row r="2358" spans="1:11">
      <c r="A2358" s="77" t="s">
        <v>476</v>
      </c>
      <c r="B2358" s="77" t="s">
        <v>476</v>
      </c>
      <c r="C2358" s="78">
        <v>45507.656944444447</v>
      </c>
      <c r="D2358" s="77">
        <v>1000</v>
      </c>
      <c r="E2358" s="77" t="s">
        <v>560</v>
      </c>
      <c r="F2358" s="77" t="s">
        <v>369</v>
      </c>
      <c r="G2358" s="77" t="s">
        <v>561</v>
      </c>
      <c r="H2358" s="77" t="s">
        <v>5550</v>
      </c>
      <c r="I2358" s="77" t="s">
        <v>5551</v>
      </c>
      <c r="J2358" s="77" t="s">
        <v>369</v>
      </c>
      <c r="K2358" s="77">
        <f>VLOOKUP(A2358 &amp; " - " &amp; B2358, 'superadmin configuration'!A:C, 2, FALSE)</f>
        <v>500</v>
      </c>
    </row>
    <row r="2359" spans="1:11">
      <c r="A2359" s="77" t="s">
        <v>559</v>
      </c>
      <c r="B2359" s="77" t="s">
        <v>278</v>
      </c>
      <c r="C2359" s="78">
        <v>45507.59097222222</v>
      </c>
      <c r="D2359" s="77">
        <v>100</v>
      </c>
      <c r="E2359" s="77" t="s">
        <v>560</v>
      </c>
      <c r="F2359" s="77" t="s">
        <v>369</v>
      </c>
      <c r="G2359" s="77" t="s">
        <v>561</v>
      </c>
      <c r="H2359" s="77" t="s">
        <v>5552</v>
      </c>
      <c r="I2359" s="77" t="s">
        <v>369</v>
      </c>
      <c r="J2359" s="77" t="s">
        <v>617</v>
      </c>
      <c r="K2359" s="77">
        <f>VLOOKUP(A2359 &amp; " - " &amp; B2359, 'superadmin configuration'!A:C, 2, FALSE)</f>
        <v>500</v>
      </c>
    </row>
    <row r="2360" spans="1:11">
      <c r="A2360" s="77" t="s">
        <v>559</v>
      </c>
      <c r="B2360" s="77" t="s">
        <v>278</v>
      </c>
      <c r="C2360" s="78">
        <v>45507.589583333334</v>
      </c>
      <c r="D2360" s="77">
        <v>100</v>
      </c>
      <c r="E2360" s="77" t="s">
        <v>560</v>
      </c>
      <c r="F2360" s="77" t="s">
        <v>369</v>
      </c>
      <c r="G2360" s="77" t="s">
        <v>561</v>
      </c>
      <c r="H2360" s="77" t="s">
        <v>5553</v>
      </c>
      <c r="I2360" s="77" t="s">
        <v>369</v>
      </c>
      <c r="J2360" s="77" t="s">
        <v>617</v>
      </c>
      <c r="K2360" s="77">
        <f>VLOOKUP(A2360 &amp; " - " &amp; B2360, 'superadmin configuration'!A:C, 2, FALSE)</f>
        <v>500</v>
      </c>
    </row>
    <row r="2361" spans="1:11">
      <c r="A2361" s="77" t="s">
        <v>515</v>
      </c>
      <c r="B2361" s="77" t="s">
        <v>516</v>
      </c>
      <c r="C2361" s="78">
        <v>45507.53402777778</v>
      </c>
      <c r="D2361" s="77">
        <v>700</v>
      </c>
      <c r="E2361" s="77" t="s">
        <v>560</v>
      </c>
      <c r="F2361" s="77" t="s">
        <v>369</v>
      </c>
      <c r="G2361" s="77" t="s">
        <v>561</v>
      </c>
      <c r="H2361" s="77" t="s">
        <v>5554</v>
      </c>
      <c r="I2361" s="77" t="s">
        <v>369</v>
      </c>
      <c r="J2361" s="77" t="s">
        <v>369</v>
      </c>
      <c r="K2361" s="77">
        <f>VLOOKUP(A2361 &amp; " - " &amp; B2361, 'superadmin configuration'!A:C, 2, FALSE)</f>
        <v>1000</v>
      </c>
    </row>
    <row r="2362" spans="1:11">
      <c r="A2362" s="77" t="s">
        <v>476</v>
      </c>
      <c r="B2362" s="77" t="s">
        <v>476</v>
      </c>
      <c r="C2362" s="78">
        <v>45507.488888888889</v>
      </c>
      <c r="D2362" s="77">
        <v>1000</v>
      </c>
      <c r="E2362" s="77" t="s">
        <v>560</v>
      </c>
      <c r="F2362" s="77" t="s">
        <v>369</v>
      </c>
      <c r="G2362" s="77" t="s">
        <v>561</v>
      </c>
      <c r="H2362" s="77" t="s">
        <v>5555</v>
      </c>
      <c r="I2362" s="77" t="s">
        <v>369</v>
      </c>
      <c r="J2362" s="77" t="s">
        <v>369</v>
      </c>
      <c r="K2362" s="77">
        <f>VLOOKUP(A2362 &amp; " - " &amp; B2362, 'superadmin configuration'!A:C, 2, FALSE)</f>
        <v>500</v>
      </c>
    </row>
    <row r="2363" spans="1:11">
      <c r="A2363" s="77" t="s">
        <v>461</v>
      </c>
      <c r="B2363" s="77" t="s">
        <v>461</v>
      </c>
      <c r="C2363" s="78">
        <v>45507.390277777777</v>
      </c>
      <c r="D2363" s="77">
        <v>500</v>
      </c>
      <c r="E2363" s="77" t="s">
        <v>560</v>
      </c>
      <c r="F2363" s="77" t="s">
        <v>369</v>
      </c>
      <c r="G2363" s="77" t="s">
        <v>561</v>
      </c>
      <c r="H2363" s="77" t="s">
        <v>5556</v>
      </c>
      <c r="I2363" s="77" t="s">
        <v>5557</v>
      </c>
      <c r="J2363" s="77" t="s">
        <v>369</v>
      </c>
      <c r="K2363" s="77">
        <f>VLOOKUP(A2363 &amp; " - " &amp; B2363, 'superadmin configuration'!A:C, 2, FALSE)</f>
        <v>500</v>
      </c>
    </row>
    <row r="2364" spans="1:11">
      <c r="A2364" s="77" t="s">
        <v>4215</v>
      </c>
      <c r="B2364" s="77" t="s">
        <v>4418</v>
      </c>
      <c r="C2364" s="78">
        <v>45507.387499999997</v>
      </c>
      <c r="D2364" s="77">
        <v>500</v>
      </c>
      <c r="E2364" s="77" t="s">
        <v>560</v>
      </c>
      <c r="F2364" s="77" t="s">
        <v>369</v>
      </c>
      <c r="G2364" s="77" t="s">
        <v>561</v>
      </c>
      <c r="H2364" s="77" t="s">
        <v>5558</v>
      </c>
      <c r="I2364" s="77" t="s">
        <v>369</v>
      </c>
      <c r="J2364" s="77" t="s">
        <v>369</v>
      </c>
      <c r="K2364" s="77">
        <f>VLOOKUP(A2364 &amp; " - " &amp; B2364, 'superadmin configuration'!A:C, 2, FALSE)</f>
        <v>500</v>
      </c>
    </row>
    <row r="2365" spans="1:11">
      <c r="A2365" s="77" t="s">
        <v>710</v>
      </c>
      <c r="B2365" s="77" t="s">
        <v>710</v>
      </c>
      <c r="C2365" s="78">
        <v>45506.884027777778</v>
      </c>
      <c r="D2365" s="77">
        <v>3000</v>
      </c>
      <c r="E2365" s="77" t="s">
        <v>560</v>
      </c>
      <c r="F2365" s="77" t="s">
        <v>369</v>
      </c>
      <c r="G2365" s="77" t="s">
        <v>561</v>
      </c>
      <c r="H2365" s="77" t="s">
        <v>5559</v>
      </c>
      <c r="I2365" s="77" t="s">
        <v>369</v>
      </c>
      <c r="J2365" s="77" t="s">
        <v>369</v>
      </c>
      <c r="K2365" s="77">
        <f>VLOOKUP(A2365 &amp; " - " &amp; B2365, 'superadmin configuration'!A:C, 2, FALSE)</f>
        <v>2000</v>
      </c>
    </row>
    <row r="2366" spans="1:11">
      <c r="A2366" s="77" t="s">
        <v>550</v>
      </c>
      <c r="B2366" s="77" t="s">
        <v>550</v>
      </c>
      <c r="C2366" s="78">
        <v>45506.747916666667</v>
      </c>
      <c r="D2366" s="77">
        <v>1000</v>
      </c>
      <c r="E2366" s="77" t="s">
        <v>560</v>
      </c>
      <c r="F2366" s="77" t="s">
        <v>369</v>
      </c>
      <c r="G2366" s="77" t="s">
        <v>561</v>
      </c>
      <c r="H2366" s="77" t="s">
        <v>5560</v>
      </c>
      <c r="I2366" s="77" t="s">
        <v>5561</v>
      </c>
      <c r="J2366" s="77" t="s">
        <v>5562</v>
      </c>
      <c r="K2366" s="77">
        <f>VLOOKUP(A2366 &amp; " - " &amp; B2366, 'superadmin configuration'!A:C, 2, FALSE)</f>
        <v>1000</v>
      </c>
    </row>
    <row r="2367" spans="1:11">
      <c r="A2367" s="77" t="s">
        <v>550</v>
      </c>
      <c r="B2367" s="77" t="s">
        <v>550</v>
      </c>
      <c r="C2367" s="78">
        <v>45506.739583333336</v>
      </c>
      <c r="D2367" s="77">
        <v>1000</v>
      </c>
      <c r="E2367" s="77" t="s">
        <v>560</v>
      </c>
      <c r="F2367" s="77" t="s">
        <v>369</v>
      </c>
      <c r="G2367" s="77" t="s">
        <v>561</v>
      </c>
      <c r="H2367" s="77" t="s">
        <v>5563</v>
      </c>
      <c r="I2367" s="77" t="s">
        <v>5564</v>
      </c>
      <c r="J2367" s="77" t="s">
        <v>369</v>
      </c>
      <c r="K2367" s="77">
        <f>VLOOKUP(A2367 &amp; " - " &amp; B2367, 'superadmin configuration'!A:C, 2, FALSE)</f>
        <v>1000</v>
      </c>
    </row>
    <row r="2368" spans="1:11">
      <c r="A2368" s="77" t="s">
        <v>601</v>
      </c>
      <c r="B2368" s="77" t="s">
        <v>601</v>
      </c>
      <c r="C2368" s="78">
        <v>45510.994444444441</v>
      </c>
      <c r="D2368" s="77">
        <v>1000</v>
      </c>
      <c r="E2368" s="77" t="s">
        <v>560</v>
      </c>
      <c r="F2368" s="77" t="s">
        <v>369</v>
      </c>
      <c r="G2368" s="77" t="s">
        <v>561</v>
      </c>
      <c r="H2368" s="77" t="s">
        <v>5565</v>
      </c>
      <c r="I2368" s="77" t="s">
        <v>5566</v>
      </c>
      <c r="J2368" s="77" t="s">
        <v>369</v>
      </c>
      <c r="K2368" s="77">
        <f>VLOOKUP(A2368 &amp; " - " &amp; B2368, 'superadmin configuration'!A:C, 2, FALSE)</f>
        <v>1000</v>
      </c>
    </row>
    <row r="2369" spans="1:11">
      <c r="A2369" s="77" t="s">
        <v>596</v>
      </c>
      <c r="B2369" s="77" t="s">
        <v>128</v>
      </c>
      <c r="C2369" s="78">
        <v>45510.984027777777</v>
      </c>
      <c r="D2369" s="77">
        <v>2000</v>
      </c>
      <c r="E2369" s="77" t="s">
        <v>560</v>
      </c>
      <c r="F2369" s="77" t="s">
        <v>369</v>
      </c>
      <c r="G2369" s="77" t="s">
        <v>561</v>
      </c>
      <c r="H2369" s="77" t="s">
        <v>5567</v>
      </c>
      <c r="I2369" s="77" t="s">
        <v>5568</v>
      </c>
      <c r="J2369" s="77" t="s">
        <v>369</v>
      </c>
      <c r="K2369" s="77">
        <f>VLOOKUP(A2369 &amp; " - " &amp; B2369, 'superadmin configuration'!A:C, 2, FALSE)</f>
        <v>2000</v>
      </c>
    </row>
    <row r="2370" spans="1:11">
      <c r="A2370" s="77" t="s">
        <v>5293</v>
      </c>
      <c r="B2370" s="77" t="s">
        <v>5294</v>
      </c>
      <c r="C2370" s="78">
        <v>45510.959027777775</v>
      </c>
      <c r="D2370" s="77">
        <v>600</v>
      </c>
      <c r="E2370" s="77" t="s">
        <v>560</v>
      </c>
      <c r="F2370" s="77" t="s">
        <v>369</v>
      </c>
      <c r="G2370" s="77" t="s">
        <v>561</v>
      </c>
      <c r="H2370" s="77" t="s">
        <v>5569</v>
      </c>
      <c r="I2370" s="77" t="s">
        <v>369</v>
      </c>
      <c r="J2370" s="77" t="s">
        <v>369</v>
      </c>
      <c r="K2370" s="77">
        <f>VLOOKUP(A2370 &amp; " - " &amp; B2370, 'superadmin configuration'!A:C, 2, FALSE)</f>
        <v>500</v>
      </c>
    </row>
    <row r="2371" spans="1:11">
      <c r="A2371" s="77" t="s">
        <v>515</v>
      </c>
      <c r="B2371" s="77" t="s">
        <v>516</v>
      </c>
      <c r="C2371" s="78">
        <v>45510.954861111109</v>
      </c>
      <c r="D2371" s="77">
        <v>1000</v>
      </c>
      <c r="E2371" s="77" t="s">
        <v>560</v>
      </c>
      <c r="F2371" s="77" t="s">
        <v>369</v>
      </c>
      <c r="G2371" s="77" t="s">
        <v>561</v>
      </c>
      <c r="H2371" s="77" t="s">
        <v>5570</v>
      </c>
      <c r="I2371" s="77" t="s">
        <v>369</v>
      </c>
      <c r="J2371" s="77" t="s">
        <v>369</v>
      </c>
      <c r="K2371" s="77">
        <f>VLOOKUP(A2371 &amp; " - " &amp; B2371, 'superadmin configuration'!A:C, 2, FALSE)</f>
        <v>1000</v>
      </c>
    </row>
    <row r="2372" spans="1:11">
      <c r="A2372" s="77" t="s">
        <v>710</v>
      </c>
      <c r="B2372" s="77" t="s">
        <v>710</v>
      </c>
      <c r="C2372" s="78">
        <v>45510.925000000003</v>
      </c>
      <c r="D2372" s="77">
        <v>3000</v>
      </c>
      <c r="E2372" s="77" t="s">
        <v>560</v>
      </c>
      <c r="F2372" s="77" t="s">
        <v>369</v>
      </c>
      <c r="G2372" s="77" t="s">
        <v>561</v>
      </c>
      <c r="H2372" s="77" t="s">
        <v>5571</v>
      </c>
      <c r="I2372" s="77" t="s">
        <v>369</v>
      </c>
      <c r="J2372" s="77" t="s">
        <v>369</v>
      </c>
      <c r="K2372" s="77">
        <f>VLOOKUP(A2372 &amp; " - " &amp; B2372, 'superadmin configuration'!A:C, 2, FALSE)</f>
        <v>2000</v>
      </c>
    </row>
    <row r="2373" spans="1:11">
      <c r="A2373" s="77" t="s">
        <v>386</v>
      </c>
      <c r="B2373" s="77" t="s">
        <v>387</v>
      </c>
      <c r="C2373" s="78">
        <v>45510.913194444445</v>
      </c>
      <c r="D2373" s="77">
        <v>2000</v>
      </c>
      <c r="E2373" s="77" t="s">
        <v>560</v>
      </c>
      <c r="F2373" s="77" t="s">
        <v>369</v>
      </c>
      <c r="G2373" s="77" t="s">
        <v>561</v>
      </c>
      <c r="H2373" s="77" t="s">
        <v>5572</v>
      </c>
      <c r="I2373" s="77" t="s">
        <v>5573</v>
      </c>
      <c r="J2373" s="77" t="s">
        <v>369</v>
      </c>
      <c r="K2373" s="77">
        <f>VLOOKUP(A2373 &amp; " - " &amp; B2373, 'superadmin configuration'!A:C, 2, FALSE)</f>
        <v>1000</v>
      </c>
    </row>
    <row r="2374" spans="1:11">
      <c r="A2374" s="77" t="s">
        <v>476</v>
      </c>
      <c r="B2374" s="77" t="s">
        <v>476</v>
      </c>
      <c r="C2374" s="78">
        <v>45510.881249999999</v>
      </c>
      <c r="D2374" s="77">
        <v>3000</v>
      </c>
      <c r="E2374" s="77" t="s">
        <v>560</v>
      </c>
      <c r="F2374" s="77" t="s">
        <v>369</v>
      </c>
      <c r="G2374" s="77" t="s">
        <v>561</v>
      </c>
      <c r="H2374" s="77" t="s">
        <v>5574</v>
      </c>
      <c r="I2374" s="77" t="s">
        <v>369</v>
      </c>
      <c r="J2374" s="77" t="s">
        <v>369</v>
      </c>
      <c r="K2374" s="77">
        <f>VLOOKUP(A2374 &amp; " - " &amp; B2374, 'superadmin configuration'!A:C, 2, FALSE)</f>
        <v>500</v>
      </c>
    </row>
    <row r="2375" spans="1:11">
      <c r="A2375" s="77" t="s">
        <v>3908</v>
      </c>
      <c r="B2375" s="77" t="s">
        <v>4091</v>
      </c>
      <c r="C2375" s="78">
        <v>45510.831944444442</v>
      </c>
      <c r="D2375" s="77">
        <v>500</v>
      </c>
      <c r="E2375" s="77" t="s">
        <v>560</v>
      </c>
      <c r="F2375" s="77" t="s">
        <v>369</v>
      </c>
      <c r="G2375" s="77" t="s">
        <v>561</v>
      </c>
      <c r="H2375" s="77" t="s">
        <v>5575</v>
      </c>
      <c r="I2375" s="77" t="s">
        <v>5576</v>
      </c>
      <c r="J2375" s="77" t="s">
        <v>369</v>
      </c>
      <c r="K2375" s="77">
        <f>VLOOKUP(A2375 &amp; " - " &amp; B2375, 'superadmin configuration'!A:C, 2, FALSE)</f>
        <v>500</v>
      </c>
    </row>
    <row r="2376" spans="1:11">
      <c r="A2376" s="77" t="s">
        <v>476</v>
      </c>
      <c r="B2376" s="77" t="s">
        <v>476</v>
      </c>
      <c r="C2376" s="78">
        <v>45510.77847222222</v>
      </c>
      <c r="D2376" s="77">
        <v>500</v>
      </c>
      <c r="E2376" s="77" t="s">
        <v>560</v>
      </c>
      <c r="F2376" s="77" t="s">
        <v>369</v>
      </c>
      <c r="G2376" s="77" t="s">
        <v>561</v>
      </c>
      <c r="H2376" s="77" t="s">
        <v>5577</v>
      </c>
      <c r="I2376" s="77" t="s">
        <v>5578</v>
      </c>
      <c r="J2376" s="77" t="s">
        <v>369</v>
      </c>
      <c r="K2376" s="77">
        <f>VLOOKUP(A2376 &amp; " - " &amp; B2376, 'superadmin configuration'!A:C, 2, FALSE)</f>
        <v>500</v>
      </c>
    </row>
    <row r="2377" spans="1:11">
      <c r="A2377" s="77" t="s">
        <v>5579</v>
      </c>
      <c r="B2377" s="77" t="s">
        <v>655</v>
      </c>
      <c r="C2377" s="78">
        <v>45510.734722222223</v>
      </c>
      <c r="D2377" s="77">
        <v>500</v>
      </c>
      <c r="E2377" s="77" t="s">
        <v>560</v>
      </c>
      <c r="F2377" s="77" t="s">
        <v>369</v>
      </c>
      <c r="G2377" s="77" t="s">
        <v>561</v>
      </c>
      <c r="H2377" s="77" t="s">
        <v>5580</v>
      </c>
      <c r="I2377" s="77" t="s">
        <v>369</v>
      </c>
      <c r="J2377" s="77" t="s">
        <v>369</v>
      </c>
      <c r="K2377" s="77">
        <f>VLOOKUP(A2377 &amp; " - " &amp; B2377, 'superadmin configuration'!A:C, 2, FALSE)</f>
        <v>500</v>
      </c>
    </row>
    <row r="2378" spans="1:11">
      <c r="A2378" s="77" t="s">
        <v>3822</v>
      </c>
      <c r="B2378" s="77" t="s">
        <v>3823</v>
      </c>
      <c r="C2378" s="78">
        <v>45510.540972222225</v>
      </c>
      <c r="D2378" s="77">
        <v>5000</v>
      </c>
      <c r="E2378" s="77" t="s">
        <v>560</v>
      </c>
      <c r="F2378" s="77" t="s">
        <v>369</v>
      </c>
      <c r="G2378" s="77" t="s">
        <v>561</v>
      </c>
      <c r="H2378" s="77" t="s">
        <v>5581</v>
      </c>
      <c r="I2378" s="77" t="s">
        <v>369</v>
      </c>
      <c r="J2378" s="77" t="s">
        <v>369</v>
      </c>
      <c r="K2378" s="77">
        <f>VLOOKUP(A2378 &amp; " - " &amp; B2378, 'superadmin configuration'!A:C, 2, FALSE)</f>
        <v>1000</v>
      </c>
    </row>
    <row r="2379" spans="1:11">
      <c r="A2379" s="77" t="s">
        <v>4215</v>
      </c>
      <c r="B2379" s="77" t="s">
        <v>4418</v>
      </c>
      <c r="C2379" s="78">
        <v>45512.352083333331</v>
      </c>
      <c r="D2379" s="77">
        <v>500</v>
      </c>
      <c r="E2379" s="77" t="s">
        <v>560</v>
      </c>
      <c r="F2379" s="77"/>
      <c r="G2379" s="77" t="s">
        <v>561</v>
      </c>
      <c r="H2379" s="77" t="s">
        <v>5582</v>
      </c>
      <c r="I2379" s="77" t="s">
        <v>369</v>
      </c>
      <c r="J2379" s="77" t="s">
        <v>369</v>
      </c>
      <c r="K2379" s="77">
        <f>VLOOKUP(A2379 &amp; " - " &amp; B2379, 'superadmin configuration'!A:C, 2, FALSE)</f>
        <v>500</v>
      </c>
    </row>
    <row r="2380" spans="1:11">
      <c r="A2380" s="77" t="s">
        <v>5496</v>
      </c>
      <c r="B2380" s="77" t="s">
        <v>5497</v>
      </c>
      <c r="C2380" s="78">
        <v>45511.927777777775</v>
      </c>
      <c r="D2380" s="77">
        <v>500</v>
      </c>
      <c r="E2380" s="77" t="s">
        <v>560</v>
      </c>
      <c r="F2380" s="77"/>
      <c r="G2380" s="77" t="s">
        <v>561</v>
      </c>
      <c r="H2380" s="77" t="s">
        <v>5583</v>
      </c>
      <c r="I2380" s="77" t="s">
        <v>5584</v>
      </c>
      <c r="J2380" s="77" t="s">
        <v>369</v>
      </c>
      <c r="K2380" s="77">
        <f>VLOOKUP(A2380 &amp; " - " &amp; B2380, 'superadmin configuration'!A:C, 2, FALSE)</f>
        <v>1000</v>
      </c>
    </row>
    <row r="2381" spans="1:11">
      <c r="A2381" s="77" t="s">
        <v>5293</v>
      </c>
      <c r="B2381" s="77" t="s">
        <v>5434</v>
      </c>
      <c r="C2381" s="78">
        <v>45511.913888888892</v>
      </c>
      <c r="D2381" s="77">
        <v>1000</v>
      </c>
      <c r="E2381" s="77" t="s">
        <v>560</v>
      </c>
      <c r="F2381" s="77"/>
      <c r="G2381" s="77" t="s">
        <v>561</v>
      </c>
      <c r="H2381" s="77" t="s">
        <v>5585</v>
      </c>
      <c r="I2381" s="77" t="s">
        <v>369</v>
      </c>
      <c r="J2381" s="77" t="s">
        <v>369</v>
      </c>
      <c r="K2381" s="77">
        <f>VLOOKUP(A2381 &amp; " - " &amp; B2381, 'superadmin configuration'!A:C, 2, FALSE)</f>
        <v>750</v>
      </c>
    </row>
    <row r="2382" spans="1:11">
      <c r="A2382" s="77" t="s">
        <v>5007</v>
      </c>
      <c r="B2382" s="77" t="s">
        <v>5008</v>
      </c>
      <c r="C2382" s="78">
        <v>45511.908333333333</v>
      </c>
      <c r="D2382" s="77">
        <v>2000</v>
      </c>
      <c r="E2382" s="77" t="s">
        <v>560</v>
      </c>
      <c r="F2382" s="77"/>
      <c r="G2382" s="77" t="s">
        <v>561</v>
      </c>
      <c r="H2382" s="77" t="s">
        <v>5586</v>
      </c>
      <c r="I2382" s="77" t="s">
        <v>5587</v>
      </c>
      <c r="J2382" s="77" t="s">
        <v>369</v>
      </c>
      <c r="K2382" s="77">
        <f>VLOOKUP(A2382 &amp; " - " &amp; B2382, 'superadmin configuration'!A:C, 2, FALSE)</f>
        <v>1500</v>
      </c>
    </row>
    <row r="2383" spans="1:11">
      <c r="A2383" s="77" t="s">
        <v>641</v>
      </c>
      <c r="B2383" s="77" t="s">
        <v>642</v>
      </c>
      <c r="C2383" s="78">
        <v>45511.849305555559</v>
      </c>
      <c r="D2383" s="77">
        <v>1000</v>
      </c>
      <c r="E2383" s="77" t="s">
        <v>560</v>
      </c>
      <c r="F2383" s="77"/>
      <c r="G2383" s="77" t="s">
        <v>561</v>
      </c>
      <c r="H2383" s="77" t="s">
        <v>5588</v>
      </c>
      <c r="I2383" s="77" t="s">
        <v>5589</v>
      </c>
      <c r="J2383" s="77" t="s">
        <v>369</v>
      </c>
      <c r="K2383" s="77">
        <f>VLOOKUP(A2383 &amp; " - " &amp; B2383, 'superadmin configuration'!A:C, 2, FALSE)</f>
        <v>1000</v>
      </c>
    </row>
    <row r="2384" spans="1:11">
      <c r="A2384" s="77" t="s">
        <v>461</v>
      </c>
      <c r="B2384" s="77" t="s">
        <v>461</v>
      </c>
      <c r="C2384" s="78">
        <v>45511.847222222219</v>
      </c>
      <c r="D2384" s="77">
        <v>500</v>
      </c>
      <c r="E2384" s="77" t="s">
        <v>560</v>
      </c>
      <c r="F2384" s="77"/>
      <c r="G2384" s="77" t="s">
        <v>561</v>
      </c>
      <c r="H2384" s="77" t="s">
        <v>5590</v>
      </c>
      <c r="I2384" s="77" t="s">
        <v>5591</v>
      </c>
      <c r="J2384" s="77" t="s">
        <v>369</v>
      </c>
      <c r="K2384" s="77">
        <f>VLOOKUP(A2384 &amp; " - " &amp; B2384, 'superadmin configuration'!A:C, 2, FALSE)</f>
        <v>500</v>
      </c>
    </row>
    <row r="2385" spans="1:11">
      <c r="A2385" s="77" t="s">
        <v>1152</v>
      </c>
      <c r="B2385" s="77" t="s">
        <v>1153</v>
      </c>
      <c r="C2385" s="78">
        <v>45511.839583333334</v>
      </c>
      <c r="D2385" s="77">
        <v>500</v>
      </c>
      <c r="E2385" s="77" t="s">
        <v>560</v>
      </c>
      <c r="F2385" s="77"/>
      <c r="G2385" s="77" t="s">
        <v>561</v>
      </c>
      <c r="H2385" s="77" t="s">
        <v>5592</v>
      </c>
      <c r="I2385" s="77" t="s">
        <v>369</v>
      </c>
      <c r="J2385" s="77" t="s">
        <v>369</v>
      </c>
      <c r="K2385" s="77">
        <f>VLOOKUP(A2385 &amp; " - " &amp; B2385, 'superadmin configuration'!A:C, 2, FALSE)</f>
        <v>500</v>
      </c>
    </row>
    <row r="2386" spans="1:11">
      <c r="A2386" s="77" t="s">
        <v>515</v>
      </c>
      <c r="B2386" s="77" t="s">
        <v>516</v>
      </c>
      <c r="C2386" s="78">
        <v>45511.832638888889</v>
      </c>
      <c r="D2386" s="77">
        <v>1000</v>
      </c>
      <c r="E2386" s="77" t="s">
        <v>560</v>
      </c>
      <c r="F2386" s="77"/>
      <c r="G2386" s="77" t="s">
        <v>561</v>
      </c>
      <c r="H2386" s="77" t="s">
        <v>5593</v>
      </c>
      <c r="I2386" s="77" t="s">
        <v>5594</v>
      </c>
      <c r="J2386" s="77" t="s">
        <v>369</v>
      </c>
      <c r="K2386" s="77">
        <f>VLOOKUP(A2386 &amp; " - " &amp; B2386, 'superadmin configuration'!A:C, 2, FALSE)</f>
        <v>1000</v>
      </c>
    </row>
    <row r="2387" spans="1:11">
      <c r="A2387" s="77" t="s">
        <v>139</v>
      </c>
      <c r="B2387" s="77" t="s">
        <v>571</v>
      </c>
      <c r="C2387" s="78">
        <v>45511.808333333334</v>
      </c>
      <c r="D2387" s="77">
        <v>1000</v>
      </c>
      <c r="E2387" s="77" t="s">
        <v>560</v>
      </c>
      <c r="F2387" s="77"/>
      <c r="G2387" s="77" t="s">
        <v>561</v>
      </c>
      <c r="H2387" s="77" t="s">
        <v>5595</v>
      </c>
      <c r="I2387" s="77" t="s">
        <v>5596</v>
      </c>
      <c r="J2387" s="77" t="s">
        <v>369</v>
      </c>
      <c r="K2387" s="77">
        <f>VLOOKUP(A2387 &amp; " - " &amp; B2387, 'superadmin configuration'!A:C, 2, FALSE)</f>
        <v>500</v>
      </c>
    </row>
    <row r="2388" spans="1:11">
      <c r="A2388" s="77" t="s">
        <v>601</v>
      </c>
      <c r="B2388" s="77" t="s">
        <v>601</v>
      </c>
      <c r="C2388" s="78">
        <v>45511.734722222223</v>
      </c>
      <c r="D2388" s="77">
        <v>400</v>
      </c>
      <c r="E2388" s="77" t="s">
        <v>560</v>
      </c>
      <c r="F2388" s="77"/>
      <c r="G2388" s="77" t="s">
        <v>561</v>
      </c>
      <c r="H2388" s="77" t="s">
        <v>5597</v>
      </c>
      <c r="I2388" s="77" t="s">
        <v>5598</v>
      </c>
      <c r="J2388" s="77" t="s">
        <v>369</v>
      </c>
      <c r="K2388" s="77">
        <f>VLOOKUP(A2388 &amp; " - " &amp; B2388, 'superadmin configuration'!A:C, 2, FALSE)</f>
        <v>1000</v>
      </c>
    </row>
    <row r="2389" spans="1:11">
      <c r="A2389" s="77" t="s">
        <v>559</v>
      </c>
      <c r="B2389" s="77" t="s">
        <v>189</v>
      </c>
      <c r="C2389" s="78">
        <v>45511.666666666664</v>
      </c>
      <c r="D2389" s="77">
        <v>500</v>
      </c>
      <c r="E2389" s="77" t="s">
        <v>560</v>
      </c>
      <c r="F2389" s="77"/>
      <c r="G2389" s="77" t="s">
        <v>561</v>
      </c>
      <c r="H2389" s="77" t="s">
        <v>5599</v>
      </c>
      <c r="I2389" s="77" t="s">
        <v>5600</v>
      </c>
      <c r="J2389" s="77" t="s">
        <v>5601</v>
      </c>
      <c r="K2389" s="77">
        <f>VLOOKUP(A2389 &amp; " - " &amp; B2389, 'superadmin configuration'!A:C, 2, FALSE)</f>
        <v>500</v>
      </c>
    </row>
    <row r="2390" spans="1:11">
      <c r="A2390" s="77" t="s">
        <v>461</v>
      </c>
      <c r="B2390" s="77" t="s">
        <v>461</v>
      </c>
      <c r="C2390" s="78">
        <v>45511.563888888886</v>
      </c>
      <c r="D2390" s="77">
        <v>500</v>
      </c>
      <c r="E2390" s="77" t="s">
        <v>560</v>
      </c>
      <c r="F2390" s="77"/>
      <c r="G2390" s="77" t="s">
        <v>561</v>
      </c>
      <c r="H2390" s="77" t="s">
        <v>5602</v>
      </c>
      <c r="I2390" s="77" t="s">
        <v>5603</v>
      </c>
      <c r="J2390" s="77" t="s">
        <v>369</v>
      </c>
      <c r="K2390" s="77">
        <f>VLOOKUP(A2390 &amp; " - " &amp; B2390, 'superadmin configuration'!A:C, 2, FALSE)</f>
        <v>500</v>
      </c>
    </row>
    <row r="2391" spans="1:11">
      <c r="A2391" s="77" t="s">
        <v>461</v>
      </c>
      <c r="B2391" s="77" t="s">
        <v>461</v>
      </c>
      <c r="C2391" s="78">
        <v>45514.394444444442</v>
      </c>
      <c r="D2391" s="77">
        <v>400</v>
      </c>
      <c r="E2391" s="77" t="s">
        <v>560</v>
      </c>
      <c r="F2391" s="77"/>
      <c r="G2391" s="77" t="s">
        <v>561</v>
      </c>
      <c r="H2391" s="77" t="s">
        <v>5604</v>
      </c>
      <c r="I2391" s="77" t="s">
        <v>5605</v>
      </c>
      <c r="J2391" s="77" t="s">
        <v>369</v>
      </c>
      <c r="K2391" s="77">
        <f>VLOOKUP(A2391 &amp; " - " &amp; B2391, 'superadmin configuration'!A:C, 2, FALSE)</f>
        <v>500</v>
      </c>
    </row>
    <row r="2392" spans="1:11">
      <c r="A2392" s="77" t="s">
        <v>379</v>
      </c>
      <c r="B2392" s="77" t="s">
        <v>379</v>
      </c>
      <c r="C2392" s="78">
        <v>45513.973611111112</v>
      </c>
      <c r="D2392" s="77">
        <v>1000</v>
      </c>
      <c r="E2392" s="77" t="s">
        <v>560</v>
      </c>
      <c r="F2392" s="77"/>
      <c r="G2392" s="77" t="s">
        <v>5606</v>
      </c>
      <c r="H2392" s="77" t="s">
        <v>5607</v>
      </c>
      <c r="I2392" s="77" t="s">
        <v>5608</v>
      </c>
      <c r="J2392" s="77" t="s">
        <v>786</v>
      </c>
      <c r="K2392" s="77">
        <f>VLOOKUP(A2392 &amp; " - " &amp; B2392, 'superadmin configuration'!A:C, 2, FALSE)</f>
        <v>1000</v>
      </c>
    </row>
    <row r="2393" spans="1:11">
      <c r="A2393" s="77" t="s">
        <v>515</v>
      </c>
      <c r="B2393" s="77" t="s">
        <v>516</v>
      </c>
      <c r="C2393" s="78">
        <v>45513.888888888891</v>
      </c>
      <c r="D2393" s="77">
        <v>1000</v>
      </c>
      <c r="E2393" s="77" t="s">
        <v>560</v>
      </c>
      <c r="F2393" s="77"/>
      <c r="G2393" s="77" t="s">
        <v>561</v>
      </c>
      <c r="H2393" s="77" t="s">
        <v>5609</v>
      </c>
      <c r="I2393" s="77" t="s">
        <v>369</v>
      </c>
      <c r="J2393" s="77" t="s">
        <v>369</v>
      </c>
      <c r="K2393" s="77">
        <f>VLOOKUP(A2393 &amp; " - " &amp; B2393, 'superadmin configuration'!A:C, 2, FALSE)</f>
        <v>1000</v>
      </c>
    </row>
    <row r="2394" spans="1:11">
      <c r="A2394" s="77" t="s">
        <v>386</v>
      </c>
      <c r="B2394" s="77" t="s">
        <v>387</v>
      </c>
      <c r="C2394" s="78">
        <v>45513.886805555558</v>
      </c>
      <c r="D2394" s="77">
        <v>500</v>
      </c>
      <c r="E2394" s="77" t="s">
        <v>560</v>
      </c>
      <c r="F2394" s="77"/>
      <c r="G2394" s="77" t="s">
        <v>561</v>
      </c>
      <c r="H2394" s="77" t="s">
        <v>5610</v>
      </c>
      <c r="I2394" s="77" t="s">
        <v>369</v>
      </c>
      <c r="J2394" s="77" t="s">
        <v>369</v>
      </c>
      <c r="K2394" s="77">
        <f>VLOOKUP(A2394 &amp; " - " &amp; B2394, 'superadmin configuration'!A:C, 2, FALSE)</f>
        <v>1000</v>
      </c>
    </row>
    <row r="2395" spans="1:11">
      <c r="A2395" s="77" t="s">
        <v>4156</v>
      </c>
      <c r="B2395" s="77" t="s">
        <v>5077</v>
      </c>
      <c r="C2395" s="78">
        <v>45513.879166666666</v>
      </c>
      <c r="D2395" s="77">
        <v>500</v>
      </c>
      <c r="E2395" s="77" t="s">
        <v>560</v>
      </c>
      <c r="F2395" s="77"/>
      <c r="G2395" s="77" t="s">
        <v>561</v>
      </c>
      <c r="H2395" s="77" t="s">
        <v>5611</v>
      </c>
      <c r="I2395" s="77" t="s">
        <v>369</v>
      </c>
      <c r="J2395" s="77" t="s">
        <v>369</v>
      </c>
      <c r="K2395" s="77">
        <f>VLOOKUP(A2395 &amp; " - " &amp; B2395, 'superadmin configuration'!A:C, 2, FALSE)</f>
        <v>400</v>
      </c>
    </row>
    <row r="2396" spans="1:11">
      <c r="A2396" s="77" t="s">
        <v>682</v>
      </c>
      <c r="B2396" s="77" t="s">
        <v>683</v>
      </c>
      <c r="C2396" s="78">
        <v>45513.87777777778</v>
      </c>
      <c r="D2396" s="77">
        <v>2000</v>
      </c>
      <c r="E2396" s="77" t="s">
        <v>560</v>
      </c>
      <c r="F2396" s="77"/>
      <c r="G2396" s="77" t="s">
        <v>561</v>
      </c>
      <c r="H2396" s="77" t="s">
        <v>5612</v>
      </c>
      <c r="I2396" s="77" t="s">
        <v>369</v>
      </c>
      <c r="J2396" s="77" t="s">
        <v>369</v>
      </c>
      <c r="K2396" s="77">
        <f>VLOOKUP(A2396 &amp; " - " &amp; B2396, 'superadmin configuration'!A:C, 2, FALSE)</f>
        <v>1500</v>
      </c>
    </row>
    <row r="2397" spans="1:11">
      <c r="A2397" s="77" t="s">
        <v>4088</v>
      </c>
      <c r="B2397" s="77" t="s">
        <v>4088</v>
      </c>
      <c r="C2397" s="78">
        <v>45513.871527777781</v>
      </c>
      <c r="D2397" s="77">
        <v>500</v>
      </c>
      <c r="E2397" s="77" t="s">
        <v>560</v>
      </c>
      <c r="F2397" s="77"/>
      <c r="G2397" s="77" t="s">
        <v>561</v>
      </c>
      <c r="H2397" s="77" t="s">
        <v>5613</v>
      </c>
      <c r="I2397" s="77" t="s">
        <v>369</v>
      </c>
      <c r="J2397" s="77" t="s">
        <v>369</v>
      </c>
      <c r="K2397" s="77">
        <f>VLOOKUP(A2397 &amp; " - " &amp; B2397, 'superadmin configuration'!A:C, 2, FALSE)</f>
        <v>500</v>
      </c>
    </row>
    <row r="2398" spans="1:11">
      <c r="A2398" s="77" t="s">
        <v>5614</v>
      </c>
      <c r="B2398" s="77" t="s">
        <v>128</v>
      </c>
      <c r="C2398" s="78">
        <v>45513.864583333336</v>
      </c>
      <c r="D2398" s="77">
        <v>4000</v>
      </c>
      <c r="E2398" s="77" t="s">
        <v>560</v>
      </c>
      <c r="F2398" s="77"/>
      <c r="G2398" s="77" t="s">
        <v>561</v>
      </c>
      <c r="H2398" s="77" t="s">
        <v>5615</v>
      </c>
      <c r="I2398" s="77" t="s">
        <v>369</v>
      </c>
      <c r="J2398" s="77" t="s">
        <v>369</v>
      </c>
      <c r="K2398" s="77">
        <f>VLOOKUP(A2398 &amp; " - " &amp; B2398, 'superadmin configuration'!A:C, 2, FALSE)</f>
        <v>2000</v>
      </c>
    </row>
    <row r="2399" spans="1:11">
      <c r="A2399" s="77" t="s">
        <v>139</v>
      </c>
      <c r="B2399" s="77" t="s">
        <v>571</v>
      </c>
      <c r="C2399" s="78">
        <v>45513.802083333336</v>
      </c>
      <c r="D2399" s="77">
        <v>500</v>
      </c>
      <c r="E2399" s="77" t="s">
        <v>560</v>
      </c>
      <c r="F2399" s="77"/>
      <c r="G2399" s="77" t="s">
        <v>561</v>
      </c>
      <c r="H2399" s="77" t="s">
        <v>5616</v>
      </c>
      <c r="I2399" s="77" t="s">
        <v>5617</v>
      </c>
      <c r="J2399" s="77" t="s">
        <v>369</v>
      </c>
      <c r="K2399" s="77">
        <f>VLOOKUP(A2399 &amp; " - " &amp; B2399, 'superadmin configuration'!A:C, 2, FALSE)</f>
        <v>500</v>
      </c>
    </row>
    <row r="2400" spans="1:11">
      <c r="A2400" s="77" t="s">
        <v>5007</v>
      </c>
      <c r="B2400" s="77" t="s">
        <v>5008</v>
      </c>
      <c r="C2400" s="78">
        <v>45513.790972222225</v>
      </c>
      <c r="D2400" s="77">
        <v>2000</v>
      </c>
      <c r="E2400" s="77" t="s">
        <v>560</v>
      </c>
      <c r="F2400" s="77"/>
      <c r="G2400" s="77" t="s">
        <v>561</v>
      </c>
      <c r="H2400" s="77" t="s">
        <v>5618</v>
      </c>
      <c r="I2400" s="77" t="s">
        <v>5619</v>
      </c>
      <c r="J2400" s="77" t="s">
        <v>369</v>
      </c>
      <c r="K2400" s="77">
        <f>VLOOKUP(A2400 &amp; " - " &amp; B2400, 'superadmin configuration'!A:C, 2, FALSE)</f>
        <v>1500</v>
      </c>
    </row>
    <row r="2401" spans="1:11">
      <c r="A2401" s="77" t="s">
        <v>5007</v>
      </c>
      <c r="B2401" s="77" t="s">
        <v>5008</v>
      </c>
      <c r="C2401" s="78">
        <v>45513.789583333331</v>
      </c>
      <c r="D2401" s="77">
        <v>2000</v>
      </c>
      <c r="E2401" s="77" t="s">
        <v>560</v>
      </c>
      <c r="F2401" s="77"/>
      <c r="G2401" s="77" t="s">
        <v>5606</v>
      </c>
      <c r="H2401" s="77" t="s">
        <v>5620</v>
      </c>
      <c r="I2401" s="77" t="s">
        <v>5621</v>
      </c>
      <c r="J2401" s="77" t="s">
        <v>369</v>
      </c>
      <c r="K2401" s="77">
        <f>VLOOKUP(A2401 &amp; " - " &amp; B2401, 'superadmin configuration'!A:C, 2, FALSE)</f>
        <v>1500</v>
      </c>
    </row>
    <row r="2402" spans="1:11">
      <c r="A2402" s="77" t="s">
        <v>4088</v>
      </c>
      <c r="B2402" s="77" t="s">
        <v>4088</v>
      </c>
      <c r="C2402" s="78">
        <v>45513.754861111112</v>
      </c>
      <c r="D2402" s="77">
        <v>300</v>
      </c>
      <c r="E2402" s="77" t="s">
        <v>560</v>
      </c>
      <c r="F2402" s="77"/>
      <c r="G2402" s="77" t="s">
        <v>561</v>
      </c>
      <c r="H2402" s="77" t="s">
        <v>5622</v>
      </c>
      <c r="I2402" s="77" t="s">
        <v>369</v>
      </c>
      <c r="J2402" s="77" t="s">
        <v>369</v>
      </c>
      <c r="K2402" s="77">
        <f>VLOOKUP(A2402 &amp; " - " &amp; B2402, 'superadmin configuration'!A:C, 2, FALSE)</f>
        <v>500</v>
      </c>
    </row>
    <row r="2403" spans="1:11">
      <c r="A2403" s="77" t="s">
        <v>641</v>
      </c>
      <c r="B2403" s="77" t="s">
        <v>642</v>
      </c>
      <c r="C2403" s="78">
        <v>45513.615972222222</v>
      </c>
      <c r="D2403" s="77">
        <v>1000</v>
      </c>
      <c r="E2403" s="77" t="s">
        <v>560</v>
      </c>
      <c r="F2403" s="77"/>
      <c r="G2403" s="77" t="s">
        <v>561</v>
      </c>
      <c r="H2403" s="77" t="s">
        <v>5623</v>
      </c>
      <c r="I2403" s="77" t="s">
        <v>5624</v>
      </c>
      <c r="J2403" s="77" t="s">
        <v>369</v>
      </c>
      <c r="K2403" s="77">
        <f>VLOOKUP(A2403 &amp; " - " &amp; B2403, 'superadmin configuration'!A:C, 2, FALSE)</f>
        <v>1000</v>
      </c>
    </row>
    <row r="2404" spans="1:11">
      <c r="A2404" s="77" t="s">
        <v>567</v>
      </c>
      <c r="B2404" s="77" t="s">
        <v>568</v>
      </c>
      <c r="C2404" s="78">
        <v>45513.585416666669</v>
      </c>
      <c r="D2404" s="77">
        <v>2000</v>
      </c>
      <c r="E2404" s="77" t="s">
        <v>560</v>
      </c>
      <c r="F2404" s="77"/>
      <c r="G2404" s="77" t="s">
        <v>561</v>
      </c>
      <c r="H2404" s="77" t="s">
        <v>5625</v>
      </c>
      <c r="I2404" s="77" t="s">
        <v>5626</v>
      </c>
      <c r="J2404" s="77" t="s">
        <v>369</v>
      </c>
      <c r="K2404" s="77">
        <f>VLOOKUP(A2404 &amp; " - " &amp; B2404, 'superadmin configuration'!A:C, 2, FALSE)</f>
        <v>500</v>
      </c>
    </row>
    <row r="2405" spans="1:11">
      <c r="A2405" s="77" t="s">
        <v>5293</v>
      </c>
      <c r="B2405" s="77" t="s">
        <v>5627</v>
      </c>
      <c r="C2405" s="78">
        <v>45513.578472222223</v>
      </c>
      <c r="D2405" s="77">
        <v>1000</v>
      </c>
      <c r="E2405" s="77" t="s">
        <v>560</v>
      </c>
      <c r="F2405" s="77"/>
      <c r="G2405" s="77" t="s">
        <v>561</v>
      </c>
      <c r="H2405" s="77" t="s">
        <v>5628</v>
      </c>
      <c r="I2405" s="77" t="s">
        <v>369</v>
      </c>
      <c r="J2405" s="77">
        <v>1000</v>
      </c>
      <c r="K2405" s="77">
        <f>VLOOKUP(A2405 &amp; " - " &amp; B2405, 'superadmin configuration'!A:C, 2, FALSE)</f>
        <v>1000</v>
      </c>
    </row>
    <row r="2406" spans="1:11">
      <c r="A2406" s="77" t="s">
        <v>515</v>
      </c>
      <c r="B2406" s="77" t="s">
        <v>516</v>
      </c>
      <c r="C2406" s="78">
        <v>45513.573611111111</v>
      </c>
      <c r="D2406" s="77">
        <v>2000</v>
      </c>
      <c r="E2406" s="77" t="s">
        <v>560</v>
      </c>
      <c r="F2406" s="77"/>
      <c r="G2406" s="77" t="s">
        <v>561</v>
      </c>
      <c r="H2406" s="77" t="s">
        <v>5629</v>
      </c>
      <c r="I2406" s="77" t="s">
        <v>5630</v>
      </c>
      <c r="J2406" s="77" t="s">
        <v>369</v>
      </c>
      <c r="K2406" s="77">
        <f>VLOOKUP(A2406 &amp; " - " &amp; B2406, 'superadmin configuration'!A:C, 2, FALSE)</f>
        <v>1000</v>
      </c>
    </row>
    <row r="2407" spans="1:11">
      <c r="A2407" s="77" t="s">
        <v>476</v>
      </c>
      <c r="B2407" s="77" t="s">
        <v>476</v>
      </c>
      <c r="C2407" s="78">
        <v>45513.570138888892</v>
      </c>
      <c r="D2407" s="77">
        <v>2000</v>
      </c>
      <c r="E2407" s="77" t="s">
        <v>560</v>
      </c>
      <c r="F2407" s="77"/>
      <c r="G2407" s="77" t="s">
        <v>561</v>
      </c>
      <c r="H2407" s="77" t="s">
        <v>5631</v>
      </c>
      <c r="I2407" s="77" t="s">
        <v>369</v>
      </c>
      <c r="J2407" s="77" t="s">
        <v>369</v>
      </c>
      <c r="K2407" s="77">
        <f>VLOOKUP(A2407 &amp; " - " &amp; B2407, 'superadmin configuration'!A:C, 2, FALSE)</f>
        <v>500</v>
      </c>
    </row>
    <row r="2408" spans="1:11">
      <c r="A2408" s="77" t="s">
        <v>515</v>
      </c>
      <c r="B2408" s="77" t="s">
        <v>516</v>
      </c>
      <c r="C2408" s="78">
        <v>45513.539583333331</v>
      </c>
      <c r="D2408" s="77">
        <v>1000</v>
      </c>
      <c r="E2408" s="77" t="s">
        <v>560</v>
      </c>
      <c r="F2408" s="77"/>
      <c r="G2408" s="77" t="s">
        <v>561</v>
      </c>
      <c r="H2408" s="77" t="s">
        <v>5632</v>
      </c>
      <c r="I2408" s="77" t="s">
        <v>5633</v>
      </c>
      <c r="J2408" s="77" t="s">
        <v>369</v>
      </c>
      <c r="K2408" s="77">
        <f>VLOOKUP(A2408 &amp; " - " &amp; B2408, 'superadmin configuration'!A:C, 2, FALSE)</f>
        <v>1000</v>
      </c>
    </row>
    <row r="2409" spans="1:11">
      <c r="A2409" s="77" t="s">
        <v>379</v>
      </c>
      <c r="B2409" s="77" t="s">
        <v>379</v>
      </c>
      <c r="C2409" s="78">
        <v>45513.04791666667</v>
      </c>
      <c r="D2409" s="77">
        <v>1000</v>
      </c>
      <c r="E2409" s="77" t="s">
        <v>560</v>
      </c>
      <c r="F2409" s="77"/>
      <c r="G2409" s="77" t="s">
        <v>561</v>
      </c>
      <c r="H2409" s="77" t="s">
        <v>5634</v>
      </c>
      <c r="I2409" s="77" t="s">
        <v>5635</v>
      </c>
      <c r="J2409" s="77" t="s">
        <v>369</v>
      </c>
      <c r="K2409" s="77">
        <f>VLOOKUP(A2409 &amp; " - " &amp; B2409, 'superadmin configuration'!A:C, 2, FALSE)</f>
        <v>1000</v>
      </c>
    </row>
    <row r="2410" spans="1:11">
      <c r="A2410" s="77" t="s">
        <v>1728</v>
      </c>
      <c r="B2410" s="77" t="s">
        <v>1728</v>
      </c>
      <c r="C2410" s="78">
        <v>45512.996527777781</v>
      </c>
      <c r="D2410" s="77">
        <v>1000</v>
      </c>
      <c r="E2410" s="77" t="s">
        <v>560</v>
      </c>
      <c r="F2410" s="77"/>
      <c r="G2410" s="77" t="s">
        <v>561</v>
      </c>
      <c r="H2410" s="77" t="s">
        <v>5636</v>
      </c>
      <c r="I2410" s="77" t="s">
        <v>369</v>
      </c>
      <c r="J2410" s="77" t="s">
        <v>369</v>
      </c>
      <c r="K2410" s="77">
        <f>VLOOKUP(A2410 &amp; " - " &amp; B2410, 'superadmin configuration'!A:C, 2, FALSE)</f>
        <v>500</v>
      </c>
    </row>
    <row r="2411" spans="1:11">
      <c r="A2411" s="77" t="s">
        <v>386</v>
      </c>
      <c r="B2411" s="77" t="s">
        <v>387</v>
      </c>
      <c r="C2411" s="78">
        <v>45512.990277777775</v>
      </c>
      <c r="D2411" s="77">
        <v>2000</v>
      </c>
      <c r="E2411" s="77" t="s">
        <v>560</v>
      </c>
      <c r="F2411" s="77"/>
      <c r="G2411" s="77" t="s">
        <v>561</v>
      </c>
      <c r="H2411" s="77" t="s">
        <v>5637</v>
      </c>
      <c r="I2411" s="77" t="s">
        <v>5638</v>
      </c>
      <c r="J2411" s="77" t="s">
        <v>369</v>
      </c>
      <c r="K2411" s="77">
        <f>VLOOKUP(A2411 &amp; " - " &amp; B2411, 'superadmin configuration'!A:C, 2, FALSE)</f>
        <v>1000</v>
      </c>
    </row>
    <row r="2412" spans="1:11">
      <c r="A2412" s="77" t="s">
        <v>386</v>
      </c>
      <c r="B2412" s="77" t="s">
        <v>387</v>
      </c>
      <c r="C2412" s="78">
        <v>45512.973611111112</v>
      </c>
      <c r="D2412" s="77">
        <v>500</v>
      </c>
      <c r="E2412" s="77" t="s">
        <v>560</v>
      </c>
      <c r="F2412" s="77"/>
      <c r="G2412" s="77" t="s">
        <v>5606</v>
      </c>
      <c r="H2412" s="77" t="s">
        <v>5639</v>
      </c>
      <c r="I2412" s="77" t="s">
        <v>369</v>
      </c>
      <c r="J2412" s="77" t="s">
        <v>369</v>
      </c>
      <c r="K2412" s="77">
        <f>VLOOKUP(A2412 &amp; " - " &amp; B2412, 'superadmin configuration'!A:C, 2, FALSE)</f>
        <v>1000</v>
      </c>
    </row>
    <row r="2413" spans="1:11">
      <c r="A2413" s="77" t="s">
        <v>515</v>
      </c>
      <c r="B2413" s="77" t="s">
        <v>516</v>
      </c>
      <c r="C2413" s="78">
        <v>45512.92291666667</v>
      </c>
      <c r="D2413" s="77">
        <v>1000</v>
      </c>
      <c r="E2413" s="77" t="s">
        <v>560</v>
      </c>
      <c r="F2413" s="77"/>
      <c r="G2413" s="77" t="s">
        <v>561</v>
      </c>
      <c r="H2413" s="77" t="s">
        <v>5640</v>
      </c>
      <c r="I2413" s="77" t="s">
        <v>5641</v>
      </c>
      <c r="J2413" s="77" t="s">
        <v>369</v>
      </c>
      <c r="K2413" s="77">
        <f>VLOOKUP(A2413 &amp; " - " &amp; B2413, 'superadmin configuration'!A:C, 2, FALSE)</f>
        <v>1000</v>
      </c>
    </row>
    <row r="2414" spans="1:11">
      <c r="A2414" s="77" t="s">
        <v>4046</v>
      </c>
      <c r="B2414" s="77" t="s">
        <v>4046</v>
      </c>
      <c r="C2414" s="78">
        <v>45512.870138888888</v>
      </c>
      <c r="D2414" s="77">
        <v>500</v>
      </c>
      <c r="E2414" s="77" t="s">
        <v>560</v>
      </c>
      <c r="F2414" s="77"/>
      <c r="G2414" s="77" t="s">
        <v>561</v>
      </c>
      <c r="H2414" s="77" t="s">
        <v>5642</v>
      </c>
      <c r="I2414" s="77" t="s">
        <v>369</v>
      </c>
      <c r="J2414" s="77" t="s">
        <v>369</v>
      </c>
      <c r="K2414" s="77">
        <f>VLOOKUP(A2414 &amp; " - " &amp; B2414, 'superadmin configuration'!A:C, 2, FALSE)</f>
        <v>500</v>
      </c>
    </row>
    <row r="2415" spans="1:11">
      <c r="A2415" s="77" t="s">
        <v>5614</v>
      </c>
      <c r="B2415" s="77" t="s">
        <v>128</v>
      </c>
      <c r="C2415" s="78">
        <v>45512.852083333331</v>
      </c>
      <c r="D2415" s="77">
        <v>2000</v>
      </c>
      <c r="E2415" s="77" t="s">
        <v>560</v>
      </c>
      <c r="F2415" s="77"/>
      <c r="G2415" s="77" t="s">
        <v>561</v>
      </c>
      <c r="H2415" s="77" t="s">
        <v>5643</v>
      </c>
      <c r="I2415" s="77" t="s">
        <v>5644</v>
      </c>
      <c r="J2415" s="77" t="s">
        <v>369</v>
      </c>
      <c r="K2415" s="77">
        <f>VLOOKUP(A2415 &amp; " - " &amp; B2415, 'superadmin configuration'!A:C, 2, FALSE)</f>
        <v>2000</v>
      </c>
    </row>
    <row r="2416" spans="1:11">
      <c r="A2416" s="77" t="s">
        <v>641</v>
      </c>
      <c r="B2416" s="77" t="s">
        <v>642</v>
      </c>
      <c r="C2416" s="78">
        <v>45512.836805555555</v>
      </c>
      <c r="D2416" s="77">
        <v>500</v>
      </c>
      <c r="E2416" s="77" t="s">
        <v>560</v>
      </c>
      <c r="F2416" s="77"/>
      <c r="G2416" s="77" t="s">
        <v>5606</v>
      </c>
      <c r="H2416" s="77" t="s">
        <v>5645</v>
      </c>
      <c r="I2416" s="77" t="s">
        <v>5646</v>
      </c>
      <c r="J2416" s="77" t="s">
        <v>369</v>
      </c>
      <c r="K2416" s="77">
        <f>VLOOKUP(A2416 &amp; " - " &amp; B2416, 'superadmin configuration'!A:C, 2, FALSE)</f>
        <v>1000</v>
      </c>
    </row>
    <row r="2417" spans="1:11">
      <c r="A2417" s="77" t="s">
        <v>386</v>
      </c>
      <c r="B2417" s="77" t="s">
        <v>387</v>
      </c>
      <c r="C2417" s="78">
        <v>45512.826388888891</v>
      </c>
      <c r="D2417" s="77">
        <v>500</v>
      </c>
      <c r="E2417" s="77" t="s">
        <v>560</v>
      </c>
      <c r="F2417" s="77"/>
      <c r="G2417" s="77" t="s">
        <v>561</v>
      </c>
      <c r="H2417" s="77" t="s">
        <v>5647</v>
      </c>
      <c r="I2417" s="77" t="s">
        <v>5648</v>
      </c>
      <c r="J2417" s="77" t="s">
        <v>369</v>
      </c>
      <c r="K2417" s="77">
        <f>VLOOKUP(A2417 &amp; " - " &amp; B2417, 'superadmin configuration'!A:C, 2, FALSE)</f>
        <v>1000</v>
      </c>
    </row>
    <row r="2418" spans="1:11">
      <c r="A2418" s="77" t="s">
        <v>601</v>
      </c>
      <c r="B2418" s="77" t="s">
        <v>601</v>
      </c>
      <c r="C2418" s="78">
        <v>45512.818055555559</v>
      </c>
      <c r="D2418" s="77">
        <v>500</v>
      </c>
      <c r="E2418" s="77" t="s">
        <v>560</v>
      </c>
      <c r="F2418" s="77"/>
      <c r="G2418" s="77" t="s">
        <v>561</v>
      </c>
      <c r="H2418" s="77" t="s">
        <v>5649</v>
      </c>
      <c r="I2418" s="77" t="s">
        <v>5650</v>
      </c>
      <c r="J2418" s="77" t="s">
        <v>369</v>
      </c>
      <c r="K2418" s="77">
        <f>VLOOKUP(A2418 &amp; " - " &amp; B2418, 'superadmin configuration'!A:C, 2, FALSE)</f>
        <v>1000</v>
      </c>
    </row>
    <row r="2419" spans="1:11">
      <c r="A2419" s="77" t="s">
        <v>4572</v>
      </c>
      <c r="B2419" s="77" t="s">
        <v>4573</v>
      </c>
      <c r="C2419" s="78">
        <v>45512.802083333336</v>
      </c>
      <c r="D2419" s="77">
        <v>500</v>
      </c>
      <c r="E2419" s="77" t="s">
        <v>560</v>
      </c>
      <c r="F2419" s="77"/>
      <c r="G2419" s="77" t="s">
        <v>561</v>
      </c>
      <c r="H2419" s="77" t="s">
        <v>5651</v>
      </c>
      <c r="I2419" s="77" t="s">
        <v>5652</v>
      </c>
      <c r="J2419" s="77" t="s">
        <v>369</v>
      </c>
      <c r="K2419" s="77">
        <f>VLOOKUP(A2419 &amp; " - " &amp; B2419, 'superadmin configuration'!A:C, 2, FALSE)</f>
        <v>400</v>
      </c>
    </row>
    <row r="2420" spans="1:11">
      <c r="A2420" s="77" t="s">
        <v>5653</v>
      </c>
      <c r="B2420" s="77" t="s">
        <v>5654</v>
      </c>
      <c r="C2420" s="78">
        <v>45512.747916666667</v>
      </c>
      <c r="D2420" s="77">
        <v>100</v>
      </c>
      <c r="E2420" s="77" t="s">
        <v>560</v>
      </c>
      <c r="F2420" s="77"/>
      <c r="G2420" s="77" t="s">
        <v>561</v>
      </c>
      <c r="H2420" s="77" t="s">
        <v>5655</v>
      </c>
      <c r="I2420" s="77" t="s">
        <v>5656</v>
      </c>
      <c r="J2420" s="77" t="s">
        <v>369</v>
      </c>
      <c r="K2420" s="77">
        <f>VLOOKUP(A2420 &amp; " - " &amp; B2420, 'superadmin configuration'!A:C, 2, FALSE)</f>
        <v>0</v>
      </c>
    </row>
    <row r="2421" spans="1:11">
      <c r="A2421" s="77" t="s">
        <v>5614</v>
      </c>
      <c r="B2421" s="77" t="s">
        <v>128</v>
      </c>
      <c r="C2421" s="78">
        <v>45512.686805555553</v>
      </c>
      <c r="D2421" s="77">
        <v>1000</v>
      </c>
      <c r="E2421" s="77" t="s">
        <v>560</v>
      </c>
      <c r="F2421" s="77"/>
      <c r="G2421" s="77" t="s">
        <v>561</v>
      </c>
      <c r="H2421" s="77" t="s">
        <v>5657</v>
      </c>
      <c r="I2421" s="77" t="s">
        <v>369</v>
      </c>
      <c r="J2421" s="77" t="s">
        <v>369</v>
      </c>
      <c r="K2421" s="77">
        <f>VLOOKUP(A2421 &amp; " - " &amp; B2421, 'superadmin configuration'!A:C, 2, FALSE)</f>
        <v>2000</v>
      </c>
    </row>
    <row r="2422" spans="1:11">
      <c r="A2422" s="77" t="s">
        <v>4088</v>
      </c>
      <c r="B2422" s="77" t="s">
        <v>4088</v>
      </c>
      <c r="C2422" s="78">
        <v>45512.647916666669</v>
      </c>
      <c r="D2422" s="77">
        <v>300</v>
      </c>
      <c r="E2422" s="77" t="s">
        <v>560</v>
      </c>
      <c r="F2422" s="77"/>
      <c r="G2422" s="77" t="s">
        <v>561</v>
      </c>
      <c r="H2422" s="77" t="s">
        <v>5658</v>
      </c>
      <c r="I2422" s="77" t="s">
        <v>369</v>
      </c>
      <c r="J2422" s="77" t="s">
        <v>369</v>
      </c>
      <c r="K2422" s="77">
        <f>VLOOKUP(A2422 &amp; " - " &amp; B2422, 'superadmin configuration'!A:C, 2, FALSE)</f>
        <v>500</v>
      </c>
    </row>
    <row r="2423" spans="1:11">
      <c r="A2423" s="77" t="s">
        <v>1728</v>
      </c>
      <c r="B2423" s="77" t="s">
        <v>1728</v>
      </c>
      <c r="C2423" s="78">
        <v>45512.635416666664</v>
      </c>
      <c r="D2423" s="77">
        <v>1000</v>
      </c>
      <c r="E2423" s="77" t="s">
        <v>560</v>
      </c>
      <c r="F2423" s="77"/>
      <c r="G2423" s="77" t="s">
        <v>561</v>
      </c>
      <c r="H2423" s="77" t="s">
        <v>5659</v>
      </c>
      <c r="I2423" s="77" t="s">
        <v>369</v>
      </c>
      <c r="J2423" s="77" t="s">
        <v>369</v>
      </c>
      <c r="K2423" s="77">
        <f>VLOOKUP(A2423 &amp; " - " &amp; B2423, 'superadmin configuration'!A:C, 2, FALSE)</f>
        <v>500</v>
      </c>
    </row>
    <row r="2424" spans="1:11">
      <c r="A2424" s="77" t="s">
        <v>5007</v>
      </c>
      <c r="B2424" s="77" t="s">
        <v>5008</v>
      </c>
      <c r="C2424" s="78">
        <v>45512.622916666667</v>
      </c>
      <c r="D2424" s="77">
        <v>1000</v>
      </c>
      <c r="E2424" s="77" t="s">
        <v>560</v>
      </c>
      <c r="F2424" s="77"/>
      <c r="G2424" s="77" t="s">
        <v>5606</v>
      </c>
      <c r="H2424" s="77" t="s">
        <v>5660</v>
      </c>
      <c r="I2424" s="77" t="s">
        <v>369</v>
      </c>
      <c r="J2424" s="77" t="s">
        <v>369</v>
      </c>
      <c r="K2424" s="77">
        <f>VLOOKUP(A2424 &amp; " - " &amp; B2424, 'superadmin configuration'!A:C, 2, FALSE)</f>
        <v>1500</v>
      </c>
    </row>
    <row r="2425" spans="1:11">
      <c r="A2425" s="77" t="s">
        <v>4046</v>
      </c>
      <c r="B2425" s="77" t="s">
        <v>4046</v>
      </c>
      <c r="C2425" s="78">
        <v>45512.62222222222</v>
      </c>
      <c r="D2425" s="77">
        <v>500</v>
      </c>
      <c r="E2425" s="77" t="s">
        <v>560</v>
      </c>
      <c r="F2425" s="77"/>
      <c r="G2425" s="77" t="s">
        <v>561</v>
      </c>
      <c r="H2425" s="77" t="s">
        <v>5661</v>
      </c>
      <c r="I2425" s="77" t="s">
        <v>369</v>
      </c>
      <c r="J2425" s="77" t="s">
        <v>369</v>
      </c>
      <c r="K2425" s="77">
        <f>VLOOKUP(A2425 &amp; " - " &amp; B2425, 'superadmin configuration'!A:C, 2, FALSE)</f>
        <v>500</v>
      </c>
    </row>
    <row r="2426" spans="1:11">
      <c r="A2426" s="77" t="s">
        <v>515</v>
      </c>
      <c r="B2426" s="77" t="s">
        <v>516</v>
      </c>
      <c r="C2426" s="78">
        <v>45512.570833333331</v>
      </c>
      <c r="D2426" s="77">
        <v>2000</v>
      </c>
      <c r="E2426" s="77" t="s">
        <v>560</v>
      </c>
      <c r="F2426" s="77"/>
      <c r="G2426" s="77" t="s">
        <v>561</v>
      </c>
      <c r="H2426" s="77" t="s">
        <v>5662</v>
      </c>
      <c r="I2426" s="77" t="s">
        <v>369</v>
      </c>
      <c r="J2426" s="77" t="s">
        <v>369</v>
      </c>
      <c r="K2426" s="77">
        <f>VLOOKUP(A2426 &amp; " - " &amp; B2426, 'superadmin configuration'!A:C, 2, FALSE)</f>
        <v>1000</v>
      </c>
    </row>
    <row r="2427" spans="1:11">
      <c r="A2427" s="77" t="s">
        <v>4088</v>
      </c>
      <c r="B2427" s="77" t="s">
        <v>4088</v>
      </c>
      <c r="C2427" s="78">
        <v>45512.549305555556</v>
      </c>
      <c r="D2427" s="77">
        <v>500</v>
      </c>
      <c r="E2427" s="77" t="s">
        <v>560</v>
      </c>
      <c r="F2427" s="77"/>
      <c r="G2427" s="77" t="s">
        <v>561</v>
      </c>
      <c r="H2427" s="77" t="s">
        <v>5663</v>
      </c>
      <c r="I2427" s="77" t="s">
        <v>369</v>
      </c>
      <c r="J2427" s="77" t="s">
        <v>369</v>
      </c>
      <c r="K2427" s="77">
        <f>VLOOKUP(A2427 &amp; " - " &amp; B2427, 'superadmin configuration'!A:C, 2, FALSE)</f>
        <v>500</v>
      </c>
    </row>
    <row r="2428" spans="1:11">
      <c r="A2428" s="77" t="s">
        <v>4215</v>
      </c>
      <c r="B2428" s="77" t="s">
        <v>4418</v>
      </c>
      <c r="C2428" s="78">
        <v>45512.500694444447</v>
      </c>
      <c r="D2428" s="77">
        <v>300</v>
      </c>
      <c r="E2428" s="77" t="s">
        <v>560</v>
      </c>
      <c r="F2428" s="77"/>
      <c r="G2428" s="77" t="s">
        <v>561</v>
      </c>
      <c r="H2428" s="77" t="s">
        <v>5664</v>
      </c>
      <c r="I2428" s="77" t="s">
        <v>5665</v>
      </c>
      <c r="J2428" s="77" t="s">
        <v>369</v>
      </c>
      <c r="K2428" s="77">
        <f>VLOOKUP(A2428 &amp; " - " &amp; B2428, 'superadmin configuration'!A:C, 2, FALSE)</f>
        <v>500</v>
      </c>
    </row>
    <row r="2429" spans="1:11">
      <c r="A2429" s="77" t="s">
        <v>515</v>
      </c>
      <c r="B2429" s="77" t="s">
        <v>516</v>
      </c>
      <c r="C2429" s="78">
        <v>45512.453472222223</v>
      </c>
      <c r="D2429" s="77">
        <v>1000</v>
      </c>
      <c r="E2429" s="77" t="s">
        <v>560</v>
      </c>
      <c r="F2429" s="77"/>
      <c r="G2429" s="77" t="s">
        <v>561</v>
      </c>
      <c r="H2429" s="77" t="s">
        <v>5666</v>
      </c>
      <c r="I2429" s="77" t="s">
        <v>5667</v>
      </c>
      <c r="J2429" s="77" t="s">
        <v>369</v>
      </c>
      <c r="K2429" s="77">
        <f>VLOOKUP(A2429 &amp; " - " &amp; B2429, 'superadmin configuration'!A:C, 2, FALSE)</f>
        <v>1000</v>
      </c>
    </row>
    <row r="2430" spans="1:11">
      <c r="A2430" s="77" t="s">
        <v>601</v>
      </c>
      <c r="B2430" s="77" t="s">
        <v>601</v>
      </c>
      <c r="C2430" s="78">
        <v>45522.720138888886</v>
      </c>
      <c r="D2430" s="77">
        <v>600</v>
      </c>
      <c r="E2430" s="77" t="s">
        <v>560</v>
      </c>
      <c r="F2430" s="77"/>
      <c r="G2430" s="77" t="s">
        <v>561</v>
      </c>
      <c r="H2430" s="77" t="s">
        <v>5668</v>
      </c>
      <c r="I2430" s="77" t="s">
        <v>5669</v>
      </c>
      <c r="J2430" s="77" t="s">
        <v>5670</v>
      </c>
      <c r="K2430" s="77">
        <f>VLOOKUP(A2430 &amp; " - " &amp; B2430, 'superadmin configuration'!A:C, 2, FALSE)</f>
        <v>1000</v>
      </c>
    </row>
    <row r="2431" spans="1:11">
      <c r="A2431" s="77" t="s">
        <v>4088</v>
      </c>
      <c r="B2431" s="77" t="s">
        <v>4088</v>
      </c>
      <c r="C2431" s="78">
        <v>45522.676388888889</v>
      </c>
      <c r="D2431" s="77">
        <v>500</v>
      </c>
      <c r="E2431" s="77" t="s">
        <v>560</v>
      </c>
      <c r="F2431" s="77"/>
      <c r="G2431" s="77" t="s">
        <v>561</v>
      </c>
      <c r="H2431" s="77" t="s">
        <v>5671</v>
      </c>
      <c r="I2431" s="77" t="s">
        <v>369</v>
      </c>
      <c r="J2431" s="77" t="s">
        <v>369</v>
      </c>
      <c r="K2431" s="77">
        <f>VLOOKUP(A2431 &amp; " - " &amp; B2431, 'superadmin configuration'!A:C, 2, FALSE)</f>
        <v>500</v>
      </c>
    </row>
    <row r="2432" spans="1:11">
      <c r="A2432" s="77" t="s">
        <v>5007</v>
      </c>
      <c r="B2432" s="77" t="s">
        <v>5008</v>
      </c>
      <c r="C2432" s="78">
        <v>45522.644444444442</v>
      </c>
      <c r="D2432" s="77">
        <v>2000</v>
      </c>
      <c r="E2432" s="77" t="s">
        <v>560</v>
      </c>
      <c r="F2432" s="77"/>
      <c r="G2432" s="77" t="s">
        <v>561</v>
      </c>
      <c r="H2432" s="77" t="s">
        <v>5672</v>
      </c>
      <c r="I2432" s="77" t="s">
        <v>5673</v>
      </c>
      <c r="J2432" s="77" t="s">
        <v>369</v>
      </c>
      <c r="K2432" s="77">
        <f>VLOOKUP(A2432 &amp; " - " &amp; B2432, 'superadmin configuration'!A:C, 2, FALSE)</f>
        <v>1500</v>
      </c>
    </row>
    <row r="2433" spans="1:11">
      <c r="A2433" s="77" t="s">
        <v>4088</v>
      </c>
      <c r="B2433" s="77" t="s">
        <v>4088</v>
      </c>
      <c r="C2433" s="78">
        <v>45522.550694444442</v>
      </c>
      <c r="D2433" s="77">
        <v>500</v>
      </c>
      <c r="E2433" s="77" t="s">
        <v>560</v>
      </c>
      <c r="F2433" s="77"/>
      <c r="G2433" s="77" t="s">
        <v>561</v>
      </c>
      <c r="H2433" s="77" t="s">
        <v>5674</v>
      </c>
      <c r="I2433" s="77" t="s">
        <v>369</v>
      </c>
      <c r="J2433" s="77" t="s">
        <v>369</v>
      </c>
      <c r="K2433" s="77">
        <f>VLOOKUP(A2433 &amp; " - " &amp; B2433, 'superadmin configuration'!A:C, 2, FALSE)</f>
        <v>500</v>
      </c>
    </row>
    <row r="2434" spans="1:11">
      <c r="A2434" s="77" t="s">
        <v>622</v>
      </c>
      <c r="B2434" s="77" t="s">
        <v>623</v>
      </c>
      <c r="C2434" s="78">
        <v>45522.529861111114</v>
      </c>
      <c r="D2434" s="77">
        <v>200</v>
      </c>
      <c r="E2434" s="77" t="s">
        <v>560</v>
      </c>
      <c r="F2434" s="77"/>
      <c r="G2434" s="77" t="s">
        <v>561</v>
      </c>
      <c r="H2434" s="77" t="s">
        <v>5675</v>
      </c>
      <c r="I2434" s="77" t="s">
        <v>5676</v>
      </c>
      <c r="J2434" s="77" t="s">
        <v>369</v>
      </c>
      <c r="K2434" s="77">
        <f>VLOOKUP(A2434 &amp; " - " &amp; B2434, 'superadmin configuration'!A:C, 2, FALSE)</f>
        <v>500</v>
      </c>
    </row>
    <row r="2435" spans="1:11">
      <c r="A2435" s="77" t="s">
        <v>515</v>
      </c>
      <c r="B2435" s="77" t="s">
        <v>516</v>
      </c>
      <c r="C2435" s="78">
        <v>45522.454861111109</v>
      </c>
      <c r="D2435" s="77">
        <v>1000</v>
      </c>
      <c r="E2435" s="77" t="s">
        <v>560</v>
      </c>
      <c r="F2435" s="77"/>
      <c r="G2435" s="77" t="s">
        <v>561</v>
      </c>
      <c r="H2435" s="77" t="s">
        <v>5677</v>
      </c>
      <c r="I2435" s="77" t="s">
        <v>369</v>
      </c>
      <c r="J2435" s="77" t="s">
        <v>369</v>
      </c>
      <c r="K2435" s="77">
        <f>VLOOKUP(A2435 &amp; " - " &amp; B2435, 'superadmin configuration'!A:C, 2, FALSE)</f>
        <v>1000</v>
      </c>
    </row>
    <row r="2436" spans="1:11">
      <c r="A2436" s="77" t="s">
        <v>379</v>
      </c>
      <c r="B2436" s="77" t="s">
        <v>379</v>
      </c>
      <c r="C2436" s="78">
        <v>45522.018055555556</v>
      </c>
      <c r="D2436" s="77">
        <v>1000</v>
      </c>
      <c r="E2436" s="77" t="s">
        <v>560</v>
      </c>
      <c r="F2436" s="77"/>
      <c r="G2436" s="77" t="s">
        <v>561</v>
      </c>
      <c r="H2436" s="77" t="s">
        <v>5678</v>
      </c>
      <c r="I2436" s="77" t="s">
        <v>5679</v>
      </c>
      <c r="J2436" s="77" t="s">
        <v>369</v>
      </c>
      <c r="K2436" s="77">
        <f>VLOOKUP(A2436 &amp; " - " &amp; B2436, 'superadmin configuration'!A:C, 2, FALSE)</f>
        <v>1000</v>
      </c>
    </row>
    <row r="2437" spans="1:11">
      <c r="A2437" s="77" t="s">
        <v>381</v>
      </c>
      <c r="B2437" s="77" t="s">
        <v>382</v>
      </c>
      <c r="C2437" s="78">
        <v>45521.994444444441</v>
      </c>
      <c r="D2437" s="77">
        <v>1000</v>
      </c>
      <c r="E2437" s="77" t="s">
        <v>560</v>
      </c>
      <c r="F2437" s="77"/>
      <c r="G2437" s="77" t="s">
        <v>561</v>
      </c>
      <c r="H2437" s="77" t="s">
        <v>5680</v>
      </c>
      <c r="I2437" s="77" t="s">
        <v>369</v>
      </c>
      <c r="J2437" s="77" t="s">
        <v>369</v>
      </c>
      <c r="K2437" s="77">
        <f>VLOOKUP(A2437 &amp; " - " &amp; B2437, 'superadmin configuration'!A:C, 2, FALSE)</f>
        <v>1500</v>
      </c>
    </row>
    <row r="2438" spans="1:11">
      <c r="A2438" s="77" t="s">
        <v>381</v>
      </c>
      <c r="B2438" s="77" t="s">
        <v>382</v>
      </c>
      <c r="C2438" s="78">
        <v>45521.993750000001</v>
      </c>
      <c r="D2438" s="77">
        <v>1000</v>
      </c>
      <c r="E2438" s="77" t="s">
        <v>560</v>
      </c>
      <c r="F2438" s="77"/>
      <c r="G2438" s="77" t="s">
        <v>5606</v>
      </c>
      <c r="H2438" s="77" t="s">
        <v>5681</v>
      </c>
      <c r="I2438" s="77" t="s">
        <v>369</v>
      </c>
      <c r="J2438" s="77" t="s">
        <v>369</v>
      </c>
      <c r="K2438" s="77">
        <f>VLOOKUP(A2438 &amp; " - " &amp; B2438, 'superadmin configuration'!A:C, 2, FALSE)</f>
        <v>1500</v>
      </c>
    </row>
    <row r="2439" spans="1:11">
      <c r="A2439" s="77" t="s">
        <v>381</v>
      </c>
      <c r="B2439" s="77" t="s">
        <v>382</v>
      </c>
      <c r="C2439" s="78">
        <v>45521.993055555555</v>
      </c>
      <c r="D2439" s="77">
        <v>1000</v>
      </c>
      <c r="E2439" s="77" t="s">
        <v>560</v>
      </c>
      <c r="F2439" s="77"/>
      <c r="G2439" s="77" t="s">
        <v>5606</v>
      </c>
      <c r="H2439" s="77" t="s">
        <v>5682</v>
      </c>
      <c r="I2439" s="77" t="s">
        <v>369</v>
      </c>
      <c r="J2439" s="77" t="s">
        <v>369</v>
      </c>
      <c r="K2439" s="77">
        <f>VLOOKUP(A2439 &amp; " - " &amp; B2439, 'superadmin configuration'!A:C, 2, FALSE)</f>
        <v>1500</v>
      </c>
    </row>
    <row r="2440" spans="1:11">
      <c r="A2440" s="77" t="s">
        <v>515</v>
      </c>
      <c r="B2440" s="77" t="s">
        <v>516</v>
      </c>
      <c r="C2440" s="78">
        <v>45521.965277777781</v>
      </c>
      <c r="D2440" s="77">
        <v>800</v>
      </c>
      <c r="E2440" s="77" t="s">
        <v>560</v>
      </c>
      <c r="F2440" s="77"/>
      <c r="G2440" s="77" t="s">
        <v>561</v>
      </c>
      <c r="H2440" s="77" t="s">
        <v>5683</v>
      </c>
      <c r="I2440" s="77" t="s">
        <v>5684</v>
      </c>
      <c r="J2440" s="77" t="s">
        <v>369</v>
      </c>
      <c r="K2440" s="77">
        <f>VLOOKUP(A2440 &amp; " - " &amp; B2440, 'superadmin configuration'!A:C, 2, FALSE)</f>
        <v>1000</v>
      </c>
    </row>
    <row r="2441" spans="1:11">
      <c r="A2441" s="77" t="s">
        <v>515</v>
      </c>
      <c r="B2441" s="77" t="s">
        <v>516</v>
      </c>
      <c r="C2441" s="78">
        <v>45521.964583333334</v>
      </c>
      <c r="D2441" s="77">
        <v>1000</v>
      </c>
      <c r="E2441" s="77" t="s">
        <v>560</v>
      </c>
      <c r="F2441" s="77"/>
      <c r="G2441" s="77" t="s">
        <v>5606</v>
      </c>
      <c r="H2441" s="77" t="s">
        <v>5685</v>
      </c>
      <c r="I2441" s="77" t="s">
        <v>5686</v>
      </c>
      <c r="J2441" s="77" t="s">
        <v>369</v>
      </c>
      <c r="K2441" s="77">
        <f>VLOOKUP(A2441 &amp; " - " &amp; B2441, 'superadmin configuration'!A:C, 2, FALSE)</f>
        <v>1000</v>
      </c>
    </row>
    <row r="2442" spans="1:11">
      <c r="A2442" s="77" t="s">
        <v>710</v>
      </c>
      <c r="B2442" s="77" t="s">
        <v>710</v>
      </c>
      <c r="C2442" s="78">
        <v>45521.944444444445</v>
      </c>
      <c r="D2442" s="77">
        <v>1000</v>
      </c>
      <c r="E2442" s="77" t="s">
        <v>560</v>
      </c>
      <c r="F2442" s="77"/>
      <c r="G2442" s="77" t="s">
        <v>561</v>
      </c>
      <c r="H2442" s="77" t="s">
        <v>5687</v>
      </c>
      <c r="I2442" s="77" t="s">
        <v>5688</v>
      </c>
      <c r="J2442" s="77" t="s">
        <v>369</v>
      </c>
      <c r="K2442" s="77">
        <f>VLOOKUP(A2442 &amp; " - " &amp; B2442, 'superadmin configuration'!A:C, 2, FALSE)</f>
        <v>2000</v>
      </c>
    </row>
    <row r="2443" spans="1:11">
      <c r="A2443" s="77" t="s">
        <v>710</v>
      </c>
      <c r="B2443" s="77" t="s">
        <v>710</v>
      </c>
      <c r="C2443" s="78">
        <v>45521.918749999997</v>
      </c>
      <c r="D2443" s="77">
        <v>1000</v>
      </c>
      <c r="E2443" s="77" t="s">
        <v>560</v>
      </c>
      <c r="F2443" s="77"/>
      <c r="G2443" s="77" t="s">
        <v>561</v>
      </c>
      <c r="H2443" s="77" t="s">
        <v>5689</v>
      </c>
      <c r="I2443" s="77" t="s">
        <v>369</v>
      </c>
      <c r="J2443" s="77" t="s">
        <v>369</v>
      </c>
      <c r="K2443" s="77">
        <f>VLOOKUP(A2443 &amp; " - " &amp; B2443, 'superadmin configuration'!A:C, 2, FALSE)</f>
        <v>2000</v>
      </c>
    </row>
    <row r="2444" spans="1:11">
      <c r="A2444" s="77" t="s">
        <v>601</v>
      </c>
      <c r="B2444" s="77" t="s">
        <v>601</v>
      </c>
      <c r="C2444" s="78">
        <v>45521.880555555559</v>
      </c>
      <c r="D2444" s="77">
        <v>2000</v>
      </c>
      <c r="E2444" s="77" t="s">
        <v>560</v>
      </c>
      <c r="F2444" s="77"/>
      <c r="G2444" s="77" t="s">
        <v>561</v>
      </c>
      <c r="H2444" s="77" t="s">
        <v>5690</v>
      </c>
      <c r="I2444" s="77" t="s">
        <v>369</v>
      </c>
      <c r="J2444" s="77" t="s">
        <v>4194</v>
      </c>
      <c r="K2444" s="77">
        <f>VLOOKUP(A2444 &amp; " - " &amp; B2444, 'superadmin configuration'!A:C, 2, FALSE)</f>
        <v>1000</v>
      </c>
    </row>
    <row r="2445" spans="1:11">
      <c r="A2445" s="77" t="s">
        <v>5614</v>
      </c>
      <c r="B2445" s="77" t="s">
        <v>128</v>
      </c>
      <c r="C2445" s="78">
        <v>45521.864583333336</v>
      </c>
      <c r="D2445" s="77">
        <v>2000</v>
      </c>
      <c r="E2445" s="77" t="s">
        <v>560</v>
      </c>
      <c r="F2445" s="77"/>
      <c r="G2445" s="77" t="s">
        <v>561</v>
      </c>
      <c r="H2445" s="77" t="s">
        <v>5691</v>
      </c>
      <c r="I2445" s="77" t="s">
        <v>369</v>
      </c>
      <c r="J2445" s="77" t="s">
        <v>369</v>
      </c>
      <c r="K2445" s="77">
        <f>VLOOKUP(A2445 &amp; " - " &amp; B2445, 'superadmin configuration'!A:C, 2, FALSE)</f>
        <v>2000</v>
      </c>
    </row>
    <row r="2446" spans="1:11">
      <c r="A2446" s="77" t="s">
        <v>4572</v>
      </c>
      <c r="B2446" s="77" t="s">
        <v>4573</v>
      </c>
      <c r="C2446" s="78">
        <v>45521.836805555555</v>
      </c>
      <c r="D2446" s="77">
        <v>300</v>
      </c>
      <c r="E2446" s="77" t="s">
        <v>560</v>
      </c>
      <c r="F2446" s="77"/>
      <c r="G2446" s="77" t="s">
        <v>561</v>
      </c>
      <c r="H2446" s="77" t="s">
        <v>5692</v>
      </c>
      <c r="I2446" s="77" t="s">
        <v>5693</v>
      </c>
      <c r="J2446" s="77" t="s">
        <v>369</v>
      </c>
      <c r="K2446" s="77">
        <f>VLOOKUP(A2446 &amp; " - " &amp; B2446, 'superadmin configuration'!A:C, 2, FALSE)</f>
        <v>400</v>
      </c>
    </row>
    <row r="2447" spans="1:11">
      <c r="A2447" s="77" t="s">
        <v>476</v>
      </c>
      <c r="B2447" s="77" t="s">
        <v>476</v>
      </c>
      <c r="C2447" s="78">
        <v>45521.78125</v>
      </c>
      <c r="D2447" s="77">
        <v>500</v>
      </c>
      <c r="E2447" s="77" t="s">
        <v>560</v>
      </c>
      <c r="F2447" s="77"/>
      <c r="G2447" s="77" t="s">
        <v>561</v>
      </c>
      <c r="H2447" s="77" t="s">
        <v>5694</v>
      </c>
      <c r="I2447" s="77" t="s">
        <v>369</v>
      </c>
      <c r="J2447" s="77" t="s">
        <v>369</v>
      </c>
      <c r="K2447" s="77">
        <f>VLOOKUP(A2447 &amp; " - " &amp; B2447, 'superadmin configuration'!A:C, 2, FALSE)</f>
        <v>500</v>
      </c>
    </row>
    <row r="2448" spans="1:11">
      <c r="A2448" s="77" t="s">
        <v>5695</v>
      </c>
      <c r="B2448" s="77" t="s">
        <v>5696</v>
      </c>
      <c r="C2448" s="78">
        <v>45521.770833333336</v>
      </c>
      <c r="D2448" s="77">
        <v>500</v>
      </c>
      <c r="E2448" s="77" t="s">
        <v>560</v>
      </c>
      <c r="F2448" s="77"/>
      <c r="G2448" s="77" t="s">
        <v>561</v>
      </c>
      <c r="H2448" s="77" t="s">
        <v>5697</v>
      </c>
      <c r="I2448" s="77" t="s">
        <v>5698</v>
      </c>
      <c r="J2448" s="77" t="s">
        <v>369</v>
      </c>
      <c r="K2448" s="77">
        <f>VLOOKUP(A2448 &amp; " - " &amp; B2448, 'superadmin configuration'!A:C, 2, FALSE)</f>
        <v>500</v>
      </c>
    </row>
    <row r="2449" spans="1:11">
      <c r="A2449" s="77" t="s">
        <v>5614</v>
      </c>
      <c r="B2449" s="77" t="s">
        <v>128</v>
      </c>
      <c r="C2449" s="78">
        <v>45521.769444444442</v>
      </c>
      <c r="D2449" s="77">
        <v>3000</v>
      </c>
      <c r="E2449" s="77" t="s">
        <v>560</v>
      </c>
      <c r="F2449" s="77"/>
      <c r="G2449" s="77" t="s">
        <v>561</v>
      </c>
      <c r="H2449" s="77" t="s">
        <v>5699</v>
      </c>
      <c r="I2449" s="77" t="s">
        <v>369</v>
      </c>
      <c r="J2449" s="77" t="s">
        <v>369</v>
      </c>
      <c r="K2449" s="77">
        <f>VLOOKUP(A2449 &amp; " - " &amp; B2449, 'superadmin configuration'!A:C, 2, FALSE)</f>
        <v>2000</v>
      </c>
    </row>
    <row r="2450" spans="1:11">
      <c r="A2450" s="77" t="s">
        <v>515</v>
      </c>
      <c r="B2450" s="77" t="s">
        <v>516</v>
      </c>
      <c r="C2450" s="78">
        <v>45521.759722222225</v>
      </c>
      <c r="D2450" s="77">
        <v>500</v>
      </c>
      <c r="E2450" s="77" t="s">
        <v>560</v>
      </c>
      <c r="F2450" s="77"/>
      <c r="G2450" s="77" t="s">
        <v>561</v>
      </c>
      <c r="H2450" s="77" t="s">
        <v>5700</v>
      </c>
      <c r="I2450" s="77" t="s">
        <v>5701</v>
      </c>
      <c r="J2450" s="77" t="s">
        <v>369</v>
      </c>
      <c r="K2450" s="77">
        <f>VLOOKUP(A2450 &amp; " - " &amp; B2450, 'superadmin configuration'!A:C, 2, FALSE)</f>
        <v>1000</v>
      </c>
    </row>
    <row r="2451" spans="1:11">
      <c r="A2451" s="77" t="s">
        <v>515</v>
      </c>
      <c r="B2451" s="77" t="s">
        <v>5328</v>
      </c>
      <c r="C2451" s="78">
        <v>45521.757638888892</v>
      </c>
      <c r="D2451" s="77">
        <v>2000</v>
      </c>
      <c r="E2451" s="77" t="s">
        <v>560</v>
      </c>
      <c r="F2451" s="77"/>
      <c r="G2451" s="77" t="s">
        <v>561</v>
      </c>
      <c r="H2451" s="77" t="s">
        <v>5702</v>
      </c>
      <c r="I2451" s="77" t="s">
        <v>5703</v>
      </c>
      <c r="J2451" s="77" t="s">
        <v>369</v>
      </c>
      <c r="K2451" s="77">
        <f>VLOOKUP(A2451 &amp; " - " &amp; B2451, 'superadmin configuration'!A:C, 2, FALSE)</f>
        <v>500</v>
      </c>
    </row>
    <row r="2452" spans="1:11">
      <c r="A2452" s="77" t="s">
        <v>4088</v>
      </c>
      <c r="B2452" s="77" t="s">
        <v>4088</v>
      </c>
      <c r="C2452" s="78">
        <v>45521.750694444447</v>
      </c>
      <c r="D2452" s="77">
        <v>500</v>
      </c>
      <c r="E2452" s="77" t="s">
        <v>560</v>
      </c>
      <c r="F2452" s="77"/>
      <c r="G2452" s="77" t="s">
        <v>561</v>
      </c>
      <c r="H2452" s="77" t="s">
        <v>5704</v>
      </c>
      <c r="I2452" s="77" t="s">
        <v>369</v>
      </c>
      <c r="J2452" s="77" t="s">
        <v>369</v>
      </c>
      <c r="K2452" s="77">
        <f>VLOOKUP(A2452 &amp; " - " &amp; B2452, 'superadmin configuration'!A:C, 2, FALSE)</f>
        <v>500</v>
      </c>
    </row>
    <row r="2453" spans="1:11">
      <c r="A2453" s="77" t="s">
        <v>4088</v>
      </c>
      <c r="B2453" s="77" t="s">
        <v>4088</v>
      </c>
      <c r="C2453" s="78">
        <v>45521.749305555553</v>
      </c>
      <c r="D2453" s="77">
        <v>500</v>
      </c>
      <c r="E2453" s="77" t="s">
        <v>560</v>
      </c>
      <c r="F2453" s="77"/>
      <c r="G2453" s="77" t="s">
        <v>561</v>
      </c>
      <c r="H2453" s="77" t="s">
        <v>5705</v>
      </c>
      <c r="I2453" s="77" t="s">
        <v>369</v>
      </c>
      <c r="J2453" s="77" t="s">
        <v>369</v>
      </c>
      <c r="K2453" s="77">
        <f>VLOOKUP(A2453 &amp; " - " &amp; B2453, 'superadmin configuration'!A:C, 2, FALSE)</f>
        <v>500</v>
      </c>
    </row>
    <row r="2454" spans="1:11">
      <c r="A2454" s="77" t="s">
        <v>3908</v>
      </c>
      <c r="B2454" s="77" t="s">
        <v>4091</v>
      </c>
      <c r="C2454" s="78">
        <v>45521.741666666669</v>
      </c>
      <c r="D2454" s="77">
        <v>500</v>
      </c>
      <c r="E2454" s="77" t="s">
        <v>560</v>
      </c>
      <c r="F2454" s="77"/>
      <c r="G2454" s="77" t="s">
        <v>561</v>
      </c>
      <c r="H2454" s="77" t="s">
        <v>5706</v>
      </c>
      <c r="I2454" s="77" t="s">
        <v>5707</v>
      </c>
      <c r="J2454" s="77" t="s">
        <v>369</v>
      </c>
      <c r="K2454" s="77">
        <f>VLOOKUP(A2454 &amp; " - " &amp; B2454, 'superadmin configuration'!A:C, 2, FALSE)</f>
        <v>500</v>
      </c>
    </row>
    <row r="2455" spans="1:11">
      <c r="A2455" s="77" t="s">
        <v>515</v>
      </c>
      <c r="B2455" s="77" t="s">
        <v>516</v>
      </c>
      <c r="C2455" s="78">
        <v>45521.681250000001</v>
      </c>
      <c r="D2455" s="77">
        <v>3000</v>
      </c>
      <c r="E2455" s="77" t="s">
        <v>560</v>
      </c>
      <c r="F2455" s="77"/>
      <c r="G2455" s="77" t="s">
        <v>561</v>
      </c>
      <c r="H2455" s="77" t="s">
        <v>5708</v>
      </c>
      <c r="I2455" s="77" t="s">
        <v>5709</v>
      </c>
      <c r="J2455" s="77" t="s">
        <v>369</v>
      </c>
      <c r="K2455" s="77">
        <f>VLOOKUP(A2455 &amp; " - " &amp; B2455, 'superadmin configuration'!A:C, 2, FALSE)</f>
        <v>1000</v>
      </c>
    </row>
    <row r="2456" spans="1:11">
      <c r="A2456" s="77" t="s">
        <v>476</v>
      </c>
      <c r="B2456" s="77" t="s">
        <v>476</v>
      </c>
      <c r="C2456" s="78">
        <v>45521.666666666664</v>
      </c>
      <c r="D2456" s="77">
        <v>800</v>
      </c>
      <c r="E2456" s="77" t="s">
        <v>560</v>
      </c>
      <c r="F2456" s="77"/>
      <c r="G2456" s="77" t="s">
        <v>561</v>
      </c>
      <c r="H2456" s="77" t="s">
        <v>5710</v>
      </c>
      <c r="I2456" s="77" t="s">
        <v>5711</v>
      </c>
      <c r="J2456" s="77" t="s">
        <v>369</v>
      </c>
      <c r="K2456" s="77">
        <f>VLOOKUP(A2456 &amp; " - " &amp; B2456, 'superadmin configuration'!A:C, 2, FALSE)</f>
        <v>500</v>
      </c>
    </row>
    <row r="2457" spans="1:11">
      <c r="A2457" s="77" t="s">
        <v>4572</v>
      </c>
      <c r="B2457" s="77" t="s">
        <v>4573</v>
      </c>
      <c r="C2457" s="78">
        <v>45521.65</v>
      </c>
      <c r="D2457" s="77">
        <v>1000</v>
      </c>
      <c r="E2457" s="77" t="s">
        <v>560</v>
      </c>
      <c r="F2457" s="77"/>
      <c r="G2457" s="77" t="s">
        <v>561</v>
      </c>
      <c r="H2457" s="77" t="s">
        <v>5712</v>
      </c>
      <c r="I2457" s="77" t="s">
        <v>5713</v>
      </c>
      <c r="J2457" s="77" t="s">
        <v>369</v>
      </c>
      <c r="K2457" s="77">
        <f>VLOOKUP(A2457 &amp; " - " &amp; B2457, 'superadmin configuration'!A:C, 2, FALSE)</f>
        <v>400</v>
      </c>
    </row>
    <row r="2458" spans="1:11">
      <c r="A2458" s="77" t="s">
        <v>4088</v>
      </c>
      <c r="B2458" s="77" t="s">
        <v>4088</v>
      </c>
      <c r="C2458" s="78">
        <v>45521.592361111114</v>
      </c>
      <c r="D2458" s="77">
        <v>500</v>
      </c>
      <c r="E2458" s="77" t="s">
        <v>560</v>
      </c>
      <c r="F2458" s="77"/>
      <c r="G2458" s="77" t="s">
        <v>561</v>
      </c>
      <c r="H2458" s="77" t="s">
        <v>5714</v>
      </c>
      <c r="I2458" s="77" t="s">
        <v>5715</v>
      </c>
      <c r="J2458" s="77" t="s">
        <v>369</v>
      </c>
      <c r="K2458" s="77">
        <f>VLOOKUP(A2458 &amp; " - " &amp; B2458, 'superadmin configuration'!A:C, 2, FALSE)</f>
        <v>500</v>
      </c>
    </row>
    <row r="2459" spans="1:11">
      <c r="A2459" s="77" t="s">
        <v>4088</v>
      </c>
      <c r="B2459" s="77" t="s">
        <v>4088</v>
      </c>
      <c r="C2459" s="78">
        <v>45521.591666666667</v>
      </c>
      <c r="D2459" s="77">
        <v>500</v>
      </c>
      <c r="E2459" s="77" t="s">
        <v>560</v>
      </c>
      <c r="F2459" s="77"/>
      <c r="G2459" s="77" t="s">
        <v>5606</v>
      </c>
      <c r="H2459" s="77" t="s">
        <v>5716</v>
      </c>
      <c r="I2459" s="77" t="s">
        <v>5717</v>
      </c>
      <c r="J2459" s="77" t="s">
        <v>369</v>
      </c>
      <c r="K2459" s="77">
        <f>VLOOKUP(A2459 &amp; " - " &amp; B2459, 'superadmin configuration'!A:C, 2, FALSE)</f>
        <v>500</v>
      </c>
    </row>
    <row r="2460" spans="1:11">
      <c r="A2460" s="77" t="s">
        <v>476</v>
      </c>
      <c r="B2460" s="77" t="s">
        <v>476</v>
      </c>
      <c r="C2460" s="78">
        <v>45521.559027777781</v>
      </c>
      <c r="D2460" s="77">
        <v>1000</v>
      </c>
      <c r="E2460" s="77" t="s">
        <v>560</v>
      </c>
      <c r="F2460" s="77"/>
      <c r="G2460" s="77" t="s">
        <v>561</v>
      </c>
      <c r="H2460" s="77" t="s">
        <v>5718</v>
      </c>
      <c r="I2460" s="77" t="s">
        <v>369</v>
      </c>
      <c r="J2460" s="77" t="s">
        <v>369</v>
      </c>
      <c r="K2460" s="77">
        <f>VLOOKUP(A2460 &amp; " - " &amp; B2460, 'superadmin configuration'!A:C, 2, FALSE)</f>
        <v>500</v>
      </c>
    </row>
    <row r="2461" spans="1:11">
      <c r="A2461" s="77" t="s">
        <v>476</v>
      </c>
      <c r="B2461" s="77" t="s">
        <v>476</v>
      </c>
      <c r="C2461" s="78">
        <v>45521.556250000001</v>
      </c>
      <c r="D2461" s="77">
        <v>1200</v>
      </c>
      <c r="E2461" s="77" t="s">
        <v>560</v>
      </c>
      <c r="F2461" s="77"/>
      <c r="G2461" s="77" t="s">
        <v>5606</v>
      </c>
      <c r="H2461" s="77" t="s">
        <v>5719</v>
      </c>
      <c r="I2461" s="77" t="s">
        <v>369</v>
      </c>
      <c r="J2461" s="77" t="s">
        <v>369</v>
      </c>
      <c r="K2461" s="77">
        <f>VLOOKUP(A2461 &amp; " - " &amp; B2461, 'superadmin configuration'!A:C, 2, FALSE)</f>
        <v>500</v>
      </c>
    </row>
    <row r="2462" spans="1:11">
      <c r="A2462" s="77" t="s">
        <v>801</v>
      </c>
      <c r="B2462" s="77" t="s">
        <v>801</v>
      </c>
      <c r="C2462" s="78">
        <v>45521.49722222222</v>
      </c>
      <c r="D2462" s="77">
        <v>1000</v>
      </c>
      <c r="E2462" s="77" t="s">
        <v>560</v>
      </c>
      <c r="F2462" s="77"/>
      <c r="G2462" s="77" t="s">
        <v>561</v>
      </c>
      <c r="H2462" s="77" t="s">
        <v>5720</v>
      </c>
      <c r="I2462" s="77" t="s">
        <v>369</v>
      </c>
      <c r="J2462" s="77" t="s">
        <v>369</v>
      </c>
      <c r="K2462" s="77">
        <f>VLOOKUP(A2462 &amp; " - " &amp; B2462, 'superadmin configuration'!A:C, 2, FALSE)</f>
        <v>750</v>
      </c>
    </row>
    <row r="2463" spans="1:11">
      <c r="A2463" s="77" t="s">
        <v>515</v>
      </c>
      <c r="B2463" s="77" t="s">
        <v>516</v>
      </c>
      <c r="C2463" s="78">
        <v>45521.49722222222</v>
      </c>
      <c r="D2463" s="77">
        <v>1000</v>
      </c>
      <c r="E2463" s="77" t="s">
        <v>560</v>
      </c>
      <c r="F2463" s="77"/>
      <c r="G2463" s="77" t="s">
        <v>5606</v>
      </c>
      <c r="H2463" s="77" t="s">
        <v>5721</v>
      </c>
      <c r="I2463" s="77" t="s">
        <v>5722</v>
      </c>
      <c r="J2463" s="77" t="s">
        <v>369</v>
      </c>
      <c r="K2463" s="77">
        <f>VLOOKUP(A2463 &amp; " - " &amp; B2463, 'superadmin configuration'!A:C, 2, FALSE)</f>
        <v>1000</v>
      </c>
    </row>
    <row r="2464" spans="1:11">
      <c r="A2464" s="77" t="s">
        <v>515</v>
      </c>
      <c r="B2464" s="77" t="s">
        <v>516</v>
      </c>
      <c r="C2464" s="78">
        <v>45521.49722222222</v>
      </c>
      <c r="D2464" s="77">
        <v>1000</v>
      </c>
      <c r="E2464" s="77" t="s">
        <v>560</v>
      </c>
      <c r="F2464" s="77"/>
      <c r="G2464" s="77" t="s">
        <v>5606</v>
      </c>
      <c r="H2464" s="77" t="s">
        <v>5723</v>
      </c>
      <c r="I2464" s="77" t="s">
        <v>5724</v>
      </c>
      <c r="J2464" s="77" t="s">
        <v>369</v>
      </c>
      <c r="K2464" s="77">
        <f>VLOOKUP(A2464 &amp; " - " &amp; B2464, 'superadmin configuration'!A:C, 2, FALSE)</f>
        <v>1000</v>
      </c>
    </row>
    <row r="2465" spans="1:11">
      <c r="A2465" s="77" t="s">
        <v>515</v>
      </c>
      <c r="B2465" s="77" t="s">
        <v>516</v>
      </c>
      <c r="C2465" s="78">
        <v>45521.486111111109</v>
      </c>
      <c r="D2465" s="77">
        <v>2000</v>
      </c>
      <c r="E2465" s="77" t="s">
        <v>560</v>
      </c>
      <c r="F2465" s="77"/>
      <c r="G2465" s="77" t="s">
        <v>561</v>
      </c>
      <c r="H2465" s="77" t="s">
        <v>5725</v>
      </c>
      <c r="I2465" s="77" t="s">
        <v>369</v>
      </c>
      <c r="J2465" s="77" t="s">
        <v>369</v>
      </c>
      <c r="K2465" s="77">
        <f>VLOOKUP(A2465 &amp; " - " &amp; B2465, 'superadmin configuration'!A:C, 2, FALSE)</f>
        <v>1000</v>
      </c>
    </row>
    <row r="2466" spans="1:11">
      <c r="A2466" s="77" t="s">
        <v>4572</v>
      </c>
      <c r="B2466" s="77" t="s">
        <v>4573</v>
      </c>
      <c r="C2466" s="78">
        <v>45521.48333333333</v>
      </c>
      <c r="D2466" s="77">
        <v>200</v>
      </c>
      <c r="E2466" s="77" t="s">
        <v>560</v>
      </c>
      <c r="F2466" s="77"/>
      <c r="G2466" s="77" t="s">
        <v>561</v>
      </c>
      <c r="H2466" s="77" t="s">
        <v>5726</v>
      </c>
      <c r="I2466" s="77" t="s">
        <v>369</v>
      </c>
      <c r="J2466" s="77" t="s">
        <v>369</v>
      </c>
      <c r="K2466" s="77">
        <f>VLOOKUP(A2466 &amp; " - " &amp; B2466, 'superadmin configuration'!A:C, 2, FALSE)</f>
        <v>400</v>
      </c>
    </row>
    <row r="2467" spans="1:11">
      <c r="A2467" s="77" t="s">
        <v>461</v>
      </c>
      <c r="B2467" s="77" t="s">
        <v>461</v>
      </c>
      <c r="C2467" s="78">
        <v>45521.390972222223</v>
      </c>
      <c r="D2467" s="77">
        <v>500</v>
      </c>
      <c r="E2467" s="77" t="s">
        <v>560</v>
      </c>
      <c r="F2467" s="77"/>
      <c r="G2467" s="77" t="s">
        <v>561</v>
      </c>
      <c r="H2467" s="77" t="s">
        <v>5727</v>
      </c>
      <c r="I2467" s="77" t="s">
        <v>5728</v>
      </c>
      <c r="J2467" s="77" t="s">
        <v>369</v>
      </c>
      <c r="K2467" s="77">
        <f>VLOOKUP(A2467 &amp; " - " &amp; B2467, 'superadmin configuration'!A:C, 2, FALSE)</f>
        <v>500</v>
      </c>
    </row>
    <row r="2468" spans="1:11">
      <c r="A2468" s="77" t="s">
        <v>381</v>
      </c>
      <c r="B2468" s="77" t="s">
        <v>382</v>
      </c>
      <c r="C2468" s="78">
        <v>45520.9375</v>
      </c>
      <c r="D2468" s="77">
        <v>1500</v>
      </c>
      <c r="E2468" s="77" t="s">
        <v>560</v>
      </c>
      <c r="F2468" s="77"/>
      <c r="G2468" s="77" t="s">
        <v>5606</v>
      </c>
      <c r="H2468" s="77" t="s">
        <v>5729</v>
      </c>
      <c r="I2468" s="77" t="s">
        <v>5730</v>
      </c>
      <c r="J2468" s="77" t="s">
        <v>369</v>
      </c>
      <c r="K2468" s="77">
        <f>VLOOKUP(A2468 &amp; " - " &amp; B2468, 'superadmin configuration'!A:C, 2, FALSE)</f>
        <v>1500</v>
      </c>
    </row>
    <row r="2469" spans="1:11">
      <c r="A2469" s="77" t="s">
        <v>5496</v>
      </c>
      <c r="B2469" s="77" t="s">
        <v>5497</v>
      </c>
      <c r="C2469" s="78">
        <v>45520.928472222222</v>
      </c>
      <c r="D2469" s="77">
        <v>1000</v>
      </c>
      <c r="E2469" s="77" t="s">
        <v>560</v>
      </c>
      <c r="F2469" s="77"/>
      <c r="G2469" s="77" t="s">
        <v>561</v>
      </c>
      <c r="H2469" s="77" t="s">
        <v>5731</v>
      </c>
      <c r="I2469" s="77" t="s">
        <v>5732</v>
      </c>
      <c r="J2469" s="77" t="s">
        <v>369</v>
      </c>
      <c r="K2469" s="77">
        <f>VLOOKUP(A2469 &amp; " - " &amp; B2469, 'superadmin configuration'!A:C, 2, FALSE)</f>
        <v>1000</v>
      </c>
    </row>
    <row r="2470" spans="1:11">
      <c r="A2470" s="77" t="s">
        <v>5614</v>
      </c>
      <c r="B2470" s="77" t="s">
        <v>128</v>
      </c>
      <c r="C2470" s="78">
        <v>45520.893750000003</v>
      </c>
      <c r="D2470" s="77">
        <v>2000</v>
      </c>
      <c r="E2470" s="77" t="s">
        <v>560</v>
      </c>
      <c r="F2470" s="77"/>
      <c r="G2470" s="77" t="s">
        <v>561</v>
      </c>
      <c r="H2470" s="77" t="s">
        <v>5733</v>
      </c>
      <c r="I2470" s="77" t="s">
        <v>5734</v>
      </c>
      <c r="J2470" s="77" t="s">
        <v>369</v>
      </c>
      <c r="K2470" s="77">
        <f>VLOOKUP(A2470 &amp; " - " &amp; B2470, 'superadmin configuration'!A:C, 2, FALSE)</f>
        <v>2000</v>
      </c>
    </row>
    <row r="2471" spans="1:11">
      <c r="A2471" s="77" t="s">
        <v>5614</v>
      </c>
      <c r="B2471" s="77" t="s">
        <v>128</v>
      </c>
      <c r="C2471" s="78">
        <v>45520.893750000003</v>
      </c>
      <c r="D2471" s="77">
        <v>2000</v>
      </c>
      <c r="E2471" s="77" t="s">
        <v>560</v>
      </c>
      <c r="F2471" s="77"/>
      <c r="G2471" s="77" t="s">
        <v>561</v>
      </c>
      <c r="H2471" s="77" t="s">
        <v>5735</v>
      </c>
      <c r="I2471" s="77" t="s">
        <v>5736</v>
      </c>
      <c r="J2471" s="77" t="s">
        <v>369</v>
      </c>
      <c r="K2471" s="77">
        <f>VLOOKUP(A2471 &amp; " - " &amp; B2471, 'superadmin configuration'!A:C, 2, FALSE)</f>
        <v>2000</v>
      </c>
    </row>
    <row r="2472" spans="1:11">
      <c r="A2472" s="77" t="s">
        <v>567</v>
      </c>
      <c r="B2472" s="77" t="s">
        <v>568</v>
      </c>
      <c r="C2472" s="78">
        <v>45520.866666666669</v>
      </c>
      <c r="D2472" s="77">
        <v>500</v>
      </c>
      <c r="E2472" s="77" t="s">
        <v>560</v>
      </c>
      <c r="F2472" s="77"/>
      <c r="G2472" s="77" t="s">
        <v>561</v>
      </c>
      <c r="H2472" s="77" t="s">
        <v>5737</v>
      </c>
      <c r="I2472" s="77" t="s">
        <v>369</v>
      </c>
      <c r="J2472" s="77" t="s">
        <v>369</v>
      </c>
      <c r="K2472" s="77">
        <f>VLOOKUP(A2472 &amp; " - " &amp; B2472, 'superadmin configuration'!A:C, 2, FALSE)</f>
        <v>500</v>
      </c>
    </row>
    <row r="2473" spans="1:11">
      <c r="A2473" s="77" t="s">
        <v>601</v>
      </c>
      <c r="B2473" s="77" t="s">
        <v>601</v>
      </c>
      <c r="C2473" s="78">
        <v>45520.770833333336</v>
      </c>
      <c r="D2473" s="77">
        <v>500</v>
      </c>
      <c r="E2473" s="77" t="s">
        <v>560</v>
      </c>
      <c r="F2473" s="77"/>
      <c r="G2473" s="77" t="s">
        <v>561</v>
      </c>
      <c r="H2473" s="77" t="s">
        <v>5738</v>
      </c>
      <c r="I2473" s="77" t="s">
        <v>5739</v>
      </c>
      <c r="J2473" s="77" t="s">
        <v>369</v>
      </c>
      <c r="K2473" s="77">
        <f>VLOOKUP(A2473 &amp; " - " &amp; B2473, 'superadmin configuration'!A:C, 2, FALSE)</f>
        <v>1000</v>
      </c>
    </row>
    <row r="2474" spans="1:11">
      <c r="A2474" s="77" t="s">
        <v>4088</v>
      </c>
      <c r="B2474" s="77" t="s">
        <v>4088</v>
      </c>
      <c r="C2474" s="78">
        <v>45520.709027777775</v>
      </c>
      <c r="D2474" s="77">
        <v>300</v>
      </c>
      <c r="E2474" s="77" t="s">
        <v>560</v>
      </c>
      <c r="F2474" s="77"/>
      <c r="G2474" s="77" t="s">
        <v>561</v>
      </c>
      <c r="H2474" s="77" t="s">
        <v>5740</v>
      </c>
      <c r="I2474" s="77" t="s">
        <v>369</v>
      </c>
      <c r="J2474" s="77" t="s">
        <v>369</v>
      </c>
      <c r="K2474" s="77">
        <f>VLOOKUP(A2474 &amp; " - " &amp; B2474, 'superadmin configuration'!A:C, 2, FALSE)</f>
        <v>500</v>
      </c>
    </row>
    <row r="2475" spans="1:11">
      <c r="A2475" s="77" t="s">
        <v>139</v>
      </c>
      <c r="B2475" s="77" t="s">
        <v>571</v>
      </c>
      <c r="C2475" s="78">
        <v>45520.663888888892</v>
      </c>
      <c r="D2475" s="77">
        <v>2000</v>
      </c>
      <c r="E2475" s="77" t="s">
        <v>560</v>
      </c>
      <c r="F2475" s="77"/>
      <c r="G2475" s="77" t="s">
        <v>561</v>
      </c>
      <c r="H2475" s="77" t="s">
        <v>5741</v>
      </c>
      <c r="I2475" s="77" t="s">
        <v>5742</v>
      </c>
      <c r="J2475" s="77" t="s">
        <v>5743</v>
      </c>
      <c r="K2475" s="77">
        <f>VLOOKUP(A2475 &amp; " - " &amp; B2475, 'superadmin configuration'!A:C, 2, FALSE)</f>
        <v>500</v>
      </c>
    </row>
    <row r="2476" spans="1:11">
      <c r="A2476" s="77" t="s">
        <v>5496</v>
      </c>
      <c r="B2476" s="77" t="s">
        <v>5497</v>
      </c>
      <c r="C2476" s="78">
        <v>45520.573611111111</v>
      </c>
      <c r="D2476" s="77">
        <v>1000</v>
      </c>
      <c r="E2476" s="77" t="s">
        <v>560</v>
      </c>
      <c r="F2476" s="77"/>
      <c r="G2476" s="77" t="s">
        <v>561</v>
      </c>
      <c r="H2476" s="77" t="s">
        <v>5744</v>
      </c>
      <c r="I2476" s="77" t="s">
        <v>5745</v>
      </c>
      <c r="J2476" s="77" t="s">
        <v>369</v>
      </c>
      <c r="K2476" s="77">
        <f>VLOOKUP(A2476 &amp; " - " &amp; B2476, 'superadmin configuration'!A:C, 2, FALSE)</f>
        <v>1000</v>
      </c>
    </row>
    <row r="2477" spans="1:11">
      <c r="A2477" s="77" t="s">
        <v>4049</v>
      </c>
      <c r="B2477" s="77" t="s">
        <v>4049</v>
      </c>
      <c r="C2477" s="78">
        <v>45520.571527777778</v>
      </c>
      <c r="D2477" s="77">
        <v>500</v>
      </c>
      <c r="E2477" s="77" t="s">
        <v>560</v>
      </c>
      <c r="F2477" s="77"/>
      <c r="G2477" s="77" t="s">
        <v>561</v>
      </c>
      <c r="H2477" s="77" t="s">
        <v>5746</v>
      </c>
      <c r="I2477" s="77" t="s">
        <v>369</v>
      </c>
      <c r="J2477" s="77" t="s">
        <v>369</v>
      </c>
      <c r="K2477" s="77">
        <f>VLOOKUP(A2477 &amp; " - " &amp; B2477, 'superadmin configuration'!A:C, 2, FALSE)</f>
        <v>500</v>
      </c>
    </row>
    <row r="2478" spans="1:11">
      <c r="A2478" s="77" t="s">
        <v>4088</v>
      </c>
      <c r="B2478" s="77" t="s">
        <v>4088</v>
      </c>
      <c r="C2478" s="78">
        <v>45520.523611111108</v>
      </c>
      <c r="D2478" s="77">
        <v>500</v>
      </c>
      <c r="E2478" s="77" t="s">
        <v>560</v>
      </c>
      <c r="F2478" s="77"/>
      <c r="G2478" s="77" t="s">
        <v>561</v>
      </c>
      <c r="H2478" s="77" t="s">
        <v>5747</v>
      </c>
      <c r="I2478" s="77" t="s">
        <v>369</v>
      </c>
      <c r="J2478" s="77" t="s">
        <v>369</v>
      </c>
      <c r="K2478" s="77">
        <f>VLOOKUP(A2478 &amp; " - " &amp; B2478, 'superadmin configuration'!A:C, 2, FALSE)</f>
        <v>500</v>
      </c>
    </row>
    <row r="2479" spans="1:11">
      <c r="A2479" s="77" t="s">
        <v>515</v>
      </c>
      <c r="B2479" s="77" t="s">
        <v>516</v>
      </c>
      <c r="C2479" s="78">
        <v>45520.494444444441</v>
      </c>
      <c r="D2479" s="77">
        <v>1000</v>
      </c>
      <c r="E2479" s="77" t="s">
        <v>560</v>
      </c>
      <c r="F2479" s="77"/>
      <c r="G2479" s="77" t="s">
        <v>561</v>
      </c>
      <c r="H2479" s="77" t="s">
        <v>5748</v>
      </c>
      <c r="I2479" s="77" t="s">
        <v>5749</v>
      </c>
      <c r="J2479" s="77" t="s">
        <v>369</v>
      </c>
      <c r="K2479" s="77">
        <f>VLOOKUP(A2479 &amp; " - " &amp; B2479, 'superadmin configuration'!A:C, 2, FALSE)</f>
        <v>1000</v>
      </c>
    </row>
    <row r="2480" spans="1:11">
      <c r="A2480" s="77" t="s">
        <v>379</v>
      </c>
      <c r="B2480" s="77" t="s">
        <v>379</v>
      </c>
      <c r="C2480" s="78">
        <v>45520.102777777778</v>
      </c>
      <c r="D2480" s="77">
        <v>1000</v>
      </c>
      <c r="E2480" s="77" t="s">
        <v>560</v>
      </c>
      <c r="F2480" s="77"/>
      <c r="G2480" s="77" t="s">
        <v>561</v>
      </c>
      <c r="H2480" s="77" t="s">
        <v>5750</v>
      </c>
      <c r="I2480" s="77" t="s">
        <v>5751</v>
      </c>
      <c r="J2480" s="77" t="s">
        <v>369</v>
      </c>
      <c r="K2480" s="77">
        <f>VLOOKUP(A2480 &amp; " - " &amp; B2480, 'superadmin configuration'!A:C, 2, FALSE)</f>
        <v>1000</v>
      </c>
    </row>
    <row r="2481" spans="1:11">
      <c r="A2481" s="77" t="s">
        <v>1335</v>
      </c>
      <c r="B2481" s="77" t="s">
        <v>115</v>
      </c>
      <c r="C2481" s="78">
        <v>45519.970833333333</v>
      </c>
      <c r="D2481" s="77">
        <v>400</v>
      </c>
      <c r="E2481" s="77" t="s">
        <v>560</v>
      </c>
      <c r="F2481" s="77"/>
      <c r="G2481" s="77" t="s">
        <v>5606</v>
      </c>
      <c r="H2481" s="77" t="s">
        <v>5752</v>
      </c>
      <c r="I2481" s="77" t="s">
        <v>5753</v>
      </c>
      <c r="J2481" s="77" t="s">
        <v>369</v>
      </c>
      <c r="K2481" s="77">
        <f>VLOOKUP(A2481 &amp; " - " &amp; B2481, 'superadmin configuration'!A:C, 2, FALSE)</f>
        <v>500</v>
      </c>
    </row>
    <row r="2482" spans="1:11">
      <c r="A2482" s="77" t="s">
        <v>386</v>
      </c>
      <c r="B2482" s="77" t="s">
        <v>387</v>
      </c>
      <c r="C2482" s="78">
        <v>45519.934027777781</v>
      </c>
      <c r="D2482" s="77">
        <v>5000</v>
      </c>
      <c r="E2482" s="77" t="s">
        <v>560</v>
      </c>
      <c r="F2482" s="77"/>
      <c r="G2482" s="77" t="s">
        <v>561</v>
      </c>
      <c r="H2482" s="77" t="s">
        <v>5754</v>
      </c>
      <c r="I2482" s="77" t="s">
        <v>369</v>
      </c>
      <c r="J2482" s="77" t="s">
        <v>369</v>
      </c>
      <c r="K2482" s="77">
        <f>VLOOKUP(A2482 &amp; " - " &amp; B2482, 'superadmin configuration'!A:C, 2, FALSE)</f>
        <v>1000</v>
      </c>
    </row>
    <row r="2483" spans="1:11">
      <c r="A2483" s="77" t="s">
        <v>5614</v>
      </c>
      <c r="B2483" s="77" t="s">
        <v>128</v>
      </c>
      <c r="C2483" s="78">
        <v>45519.915972222225</v>
      </c>
      <c r="D2483" s="77">
        <v>3000</v>
      </c>
      <c r="E2483" s="77" t="s">
        <v>560</v>
      </c>
      <c r="F2483" s="77"/>
      <c r="G2483" s="77" t="s">
        <v>561</v>
      </c>
      <c r="H2483" s="77" t="s">
        <v>5755</v>
      </c>
      <c r="I2483" s="77" t="s">
        <v>369</v>
      </c>
      <c r="J2483" s="77" t="s">
        <v>369</v>
      </c>
      <c r="K2483" s="77">
        <f>VLOOKUP(A2483 &amp; " - " &amp; B2483, 'superadmin configuration'!A:C, 2, FALSE)</f>
        <v>2000</v>
      </c>
    </row>
    <row r="2484" spans="1:11">
      <c r="A2484" s="77" t="s">
        <v>476</v>
      </c>
      <c r="B2484" s="77" t="s">
        <v>476</v>
      </c>
      <c r="C2484" s="78">
        <v>45519.878472222219</v>
      </c>
      <c r="D2484" s="77">
        <v>500</v>
      </c>
      <c r="E2484" s="77" t="s">
        <v>560</v>
      </c>
      <c r="F2484" s="77"/>
      <c r="G2484" s="77" t="s">
        <v>561</v>
      </c>
      <c r="H2484" s="77" t="s">
        <v>5756</v>
      </c>
      <c r="I2484" s="77" t="s">
        <v>5757</v>
      </c>
      <c r="J2484" s="77" t="s">
        <v>369</v>
      </c>
      <c r="K2484" s="77">
        <f>VLOOKUP(A2484 &amp; " - " &amp; B2484, 'superadmin configuration'!A:C, 2, FALSE)</f>
        <v>500</v>
      </c>
    </row>
    <row r="2485" spans="1:11">
      <c r="A2485" s="77" t="s">
        <v>461</v>
      </c>
      <c r="B2485" s="77" t="s">
        <v>461</v>
      </c>
      <c r="C2485" s="78">
        <v>45519.870833333334</v>
      </c>
      <c r="D2485" s="77">
        <v>500</v>
      </c>
      <c r="E2485" s="77" t="s">
        <v>560</v>
      </c>
      <c r="F2485" s="77"/>
      <c r="G2485" s="77" t="s">
        <v>561</v>
      </c>
      <c r="H2485" s="77" t="s">
        <v>5758</v>
      </c>
      <c r="I2485" s="77" t="s">
        <v>5759</v>
      </c>
      <c r="J2485" s="77" t="s">
        <v>369</v>
      </c>
      <c r="K2485" s="77">
        <f>VLOOKUP(A2485 &amp; " - " &amp; B2485, 'superadmin configuration'!A:C, 2, FALSE)</f>
        <v>500</v>
      </c>
    </row>
    <row r="2486" spans="1:11">
      <c r="A2486" s="77" t="s">
        <v>4576</v>
      </c>
      <c r="B2486" s="77" t="s">
        <v>5760</v>
      </c>
      <c r="C2486" s="78">
        <v>45519.832638888889</v>
      </c>
      <c r="D2486" s="77">
        <v>1500</v>
      </c>
      <c r="E2486" s="77" t="s">
        <v>560</v>
      </c>
      <c r="F2486" s="77"/>
      <c r="G2486" s="77" t="s">
        <v>561</v>
      </c>
      <c r="H2486" s="77" t="s">
        <v>5761</v>
      </c>
      <c r="I2486" s="77" t="s">
        <v>369</v>
      </c>
      <c r="J2486" s="77" t="s">
        <v>369</v>
      </c>
      <c r="K2486" s="77">
        <f>VLOOKUP(A2486 &amp; " - " &amp; B2486, 'superadmin configuration'!A:C, 2, FALSE)</f>
        <v>1000</v>
      </c>
    </row>
    <row r="2487" spans="1:11">
      <c r="A2487" s="77" t="s">
        <v>139</v>
      </c>
      <c r="B2487" s="77" t="s">
        <v>571</v>
      </c>
      <c r="C2487" s="78">
        <v>45519.701388888891</v>
      </c>
      <c r="D2487" s="77">
        <v>1000</v>
      </c>
      <c r="E2487" s="77" t="s">
        <v>560</v>
      </c>
      <c r="F2487" s="77"/>
      <c r="G2487" s="77" t="s">
        <v>561</v>
      </c>
      <c r="H2487" s="77" t="s">
        <v>5762</v>
      </c>
      <c r="I2487" s="77" t="s">
        <v>5763</v>
      </c>
      <c r="J2487" s="77" t="s">
        <v>369</v>
      </c>
      <c r="K2487" s="77">
        <f>VLOOKUP(A2487 &amp; " - " &amp; B2487, 'superadmin configuration'!A:C, 2, FALSE)</f>
        <v>500</v>
      </c>
    </row>
    <row r="2488" spans="1:11">
      <c r="A2488" s="77" t="s">
        <v>4088</v>
      </c>
      <c r="B2488" s="77" t="s">
        <v>4088</v>
      </c>
      <c r="C2488" s="78">
        <v>45519.613888888889</v>
      </c>
      <c r="D2488" s="77">
        <v>500</v>
      </c>
      <c r="E2488" s="77" t="s">
        <v>560</v>
      </c>
      <c r="F2488" s="77"/>
      <c r="G2488" s="77" t="s">
        <v>561</v>
      </c>
      <c r="H2488" s="77" t="s">
        <v>5764</v>
      </c>
      <c r="I2488" s="77" t="s">
        <v>369</v>
      </c>
      <c r="J2488" s="77" t="s">
        <v>369</v>
      </c>
      <c r="K2488" s="77">
        <f>VLOOKUP(A2488 &amp; " - " &amp; B2488, 'superadmin configuration'!A:C, 2, FALSE)</f>
        <v>500</v>
      </c>
    </row>
    <row r="2489" spans="1:11">
      <c r="A2489" s="77" t="s">
        <v>412</v>
      </c>
      <c r="B2489" s="77" t="s">
        <v>5307</v>
      </c>
      <c r="C2489" s="78">
        <v>45519.569444444445</v>
      </c>
      <c r="D2489" s="77">
        <v>1000</v>
      </c>
      <c r="E2489" s="77" t="s">
        <v>560</v>
      </c>
      <c r="F2489" s="77"/>
      <c r="G2489" s="77" t="s">
        <v>561</v>
      </c>
      <c r="H2489" s="77" t="s">
        <v>5765</v>
      </c>
      <c r="I2489" s="77" t="s">
        <v>369</v>
      </c>
      <c r="J2489" s="77" t="s">
        <v>369</v>
      </c>
      <c r="K2489" s="77">
        <f>VLOOKUP(A2489 &amp; " - " &amp; B2489, 'superadmin configuration'!A:C, 2, FALSE)</f>
        <v>500</v>
      </c>
    </row>
    <row r="2490" spans="1:11">
      <c r="A2490" s="77" t="s">
        <v>461</v>
      </c>
      <c r="B2490" s="77" t="s">
        <v>461</v>
      </c>
      <c r="C2490" s="78">
        <v>45519.448611111111</v>
      </c>
      <c r="D2490" s="77">
        <v>1000</v>
      </c>
      <c r="E2490" s="77" t="s">
        <v>560</v>
      </c>
      <c r="F2490" s="77"/>
      <c r="G2490" s="77" t="s">
        <v>561</v>
      </c>
      <c r="H2490" s="77" t="s">
        <v>5766</v>
      </c>
      <c r="I2490" s="77" t="s">
        <v>369</v>
      </c>
      <c r="J2490" s="77" t="s">
        <v>369</v>
      </c>
      <c r="K2490" s="77">
        <f>VLOOKUP(A2490 &amp; " - " &amp; B2490, 'superadmin configuration'!A:C, 2, FALSE)</f>
        <v>500</v>
      </c>
    </row>
    <row r="2491" spans="1:11">
      <c r="A2491" s="77" t="s">
        <v>379</v>
      </c>
      <c r="B2491" s="77" t="s">
        <v>379</v>
      </c>
      <c r="C2491" s="78">
        <v>45519.09652777778</v>
      </c>
      <c r="D2491" s="77">
        <v>1000</v>
      </c>
      <c r="E2491" s="77" t="s">
        <v>560</v>
      </c>
      <c r="F2491" s="77"/>
      <c r="G2491" s="77" t="s">
        <v>561</v>
      </c>
      <c r="H2491" s="77" t="s">
        <v>5767</v>
      </c>
      <c r="I2491" s="77" t="s">
        <v>5768</v>
      </c>
      <c r="J2491" s="77" t="s">
        <v>369</v>
      </c>
      <c r="K2491" s="77">
        <f>VLOOKUP(A2491 &amp; " - " &amp; B2491, 'superadmin configuration'!A:C, 2, FALSE)</f>
        <v>1000</v>
      </c>
    </row>
    <row r="2492" spans="1:11">
      <c r="A2492" s="77" t="s">
        <v>4046</v>
      </c>
      <c r="B2492" s="77" t="s">
        <v>4046</v>
      </c>
      <c r="C2492" s="78">
        <v>45518.987500000003</v>
      </c>
      <c r="D2492" s="77">
        <v>1500</v>
      </c>
      <c r="E2492" s="77" t="s">
        <v>560</v>
      </c>
      <c r="F2492" s="77"/>
      <c r="G2492" s="77" t="s">
        <v>561</v>
      </c>
      <c r="H2492" s="77" t="s">
        <v>5769</v>
      </c>
      <c r="I2492" s="77" t="s">
        <v>5770</v>
      </c>
      <c r="J2492" s="77" t="s">
        <v>369</v>
      </c>
      <c r="K2492" s="77">
        <f>VLOOKUP(A2492 &amp; " - " &amp; B2492, 'superadmin configuration'!A:C, 2, FALSE)</f>
        <v>500</v>
      </c>
    </row>
    <row r="2493" spans="1:11">
      <c r="A2493" s="77" t="s">
        <v>412</v>
      </c>
      <c r="B2493" s="77" t="s">
        <v>5307</v>
      </c>
      <c r="C2493" s="78">
        <v>45518.981249999997</v>
      </c>
      <c r="D2493" s="77">
        <v>500</v>
      </c>
      <c r="E2493" s="77" t="s">
        <v>560</v>
      </c>
      <c r="F2493" s="77"/>
      <c r="G2493" s="77" t="s">
        <v>561</v>
      </c>
      <c r="H2493" s="77" t="s">
        <v>5771</v>
      </c>
      <c r="I2493" s="77" t="s">
        <v>369</v>
      </c>
      <c r="J2493" s="77" t="s">
        <v>369</v>
      </c>
      <c r="K2493" s="77">
        <f>VLOOKUP(A2493 &amp; " - " &amp; B2493, 'superadmin configuration'!A:C, 2, FALSE)</f>
        <v>500</v>
      </c>
    </row>
    <row r="2494" spans="1:11">
      <c r="A2494" s="77" t="s">
        <v>476</v>
      </c>
      <c r="B2494" s="77" t="s">
        <v>476</v>
      </c>
      <c r="C2494" s="78">
        <v>45518.929166666669</v>
      </c>
      <c r="D2494" s="77">
        <v>1000</v>
      </c>
      <c r="E2494" s="77" t="s">
        <v>560</v>
      </c>
      <c r="F2494" s="77"/>
      <c r="G2494" s="77" t="s">
        <v>561</v>
      </c>
      <c r="H2494" s="77" t="s">
        <v>5772</v>
      </c>
      <c r="I2494" s="77" t="s">
        <v>5773</v>
      </c>
      <c r="J2494" s="77" t="s">
        <v>369</v>
      </c>
      <c r="K2494" s="77">
        <f>VLOOKUP(A2494 &amp; " - " &amp; B2494, 'superadmin configuration'!A:C, 2, FALSE)</f>
        <v>500</v>
      </c>
    </row>
    <row r="2495" spans="1:11">
      <c r="A2495" s="77" t="s">
        <v>515</v>
      </c>
      <c r="B2495" s="77" t="s">
        <v>516</v>
      </c>
      <c r="C2495" s="78">
        <v>45518.863888888889</v>
      </c>
      <c r="D2495" s="77">
        <v>2000</v>
      </c>
      <c r="E2495" s="77" t="s">
        <v>560</v>
      </c>
      <c r="F2495" s="77"/>
      <c r="G2495" s="77" t="s">
        <v>561</v>
      </c>
      <c r="H2495" s="77" t="s">
        <v>5774</v>
      </c>
      <c r="I2495" s="77" t="s">
        <v>369</v>
      </c>
      <c r="J2495" s="77" t="s">
        <v>369</v>
      </c>
      <c r="K2495" s="77">
        <f>VLOOKUP(A2495 &amp; " - " &amp; B2495, 'superadmin configuration'!A:C, 2, FALSE)</f>
        <v>1000</v>
      </c>
    </row>
    <row r="2496" spans="1:11">
      <c r="A2496" s="77" t="s">
        <v>601</v>
      </c>
      <c r="B2496" s="77" t="s">
        <v>601</v>
      </c>
      <c r="C2496" s="78">
        <v>45518.852777777778</v>
      </c>
      <c r="D2496" s="77">
        <v>2000</v>
      </c>
      <c r="E2496" s="77" t="s">
        <v>560</v>
      </c>
      <c r="F2496" s="77"/>
      <c r="G2496" s="77" t="s">
        <v>561</v>
      </c>
      <c r="H2496" s="77" t="s">
        <v>5775</v>
      </c>
      <c r="I2496" s="77" t="s">
        <v>369</v>
      </c>
      <c r="J2496" s="77" t="s">
        <v>369</v>
      </c>
      <c r="K2496" s="77">
        <f>VLOOKUP(A2496 &amp; " - " &amp; B2496, 'superadmin configuration'!A:C, 2, FALSE)</f>
        <v>1000</v>
      </c>
    </row>
    <row r="2497" spans="1:11">
      <c r="A2497" s="77" t="s">
        <v>4576</v>
      </c>
      <c r="B2497" s="77" t="s">
        <v>5760</v>
      </c>
      <c r="C2497" s="78">
        <v>45518.84375</v>
      </c>
      <c r="D2497" s="77">
        <v>500</v>
      </c>
      <c r="E2497" s="77" t="s">
        <v>560</v>
      </c>
      <c r="F2497" s="77"/>
      <c r="G2497" s="77" t="s">
        <v>561</v>
      </c>
      <c r="H2497" s="77" t="s">
        <v>5776</v>
      </c>
      <c r="I2497" s="77" t="s">
        <v>369</v>
      </c>
      <c r="J2497" s="77" t="s">
        <v>369</v>
      </c>
      <c r="K2497" s="77">
        <f>VLOOKUP(A2497 &amp; " - " &amp; B2497, 'superadmin configuration'!A:C, 2, FALSE)</f>
        <v>1000</v>
      </c>
    </row>
    <row r="2498" spans="1:11">
      <c r="A2498" s="77" t="s">
        <v>601</v>
      </c>
      <c r="B2498" s="77" t="s">
        <v>601</v>
      </c>
      <c r="C2498" s="78">
        <v>45518.706250000003</v>
      </c>
      <c r="D2498" s="77">
        <v>500</v>
      </c>
      <c r="E2498" s="77" t="s">
        <v>560</v>
      </c>
      <c r="F2498" s="77"/>
      <c r="G2498" s="77" t="s">
        <v>561</v>
      </c>
      <c r="H2498" s="77" t="s">
        <v>5777</v>
      </c>
      <c r="I2498" s="77" t="s">
        <v>5778</v>
      </c>
      <c r="J2498" s="77" t="s">
        <v>369</v>
      </c>
      <c r="K2498" s="77">
        <f>VLOOKUP(A2498 &amp; " - " &amp; B2498, 'superadmin configuration'!A:C, 2, FALSE)</f>
        <v>1000</v>
      </c>
    </row>
    <row r="2499" spans="1:11">
      <c r="A2499" s="77" t="s">
        <v>139</v>
      </c>
      <c r="B2499" s="77" t="s">
        <v>571</v>
      </c>
      <c r="C2499" s="78">
        <v>45518.647222222222</v>
      </c>
      <c r="D2499" s="77">
        <v>500</v>
      </c>
      <c r="E2499" s="77" t="s">
        <v>560</v>
      </c>
      <c r="F2499" s="77"/>
      <c r="G2499" s="77" t="s">
        <v>561</v>
      </c>
      <c r="H2499" s="77" t="s">
        <v>5779</v>
      </c>
      <c r="I2499" s="77" t="s">
        <v>5780</v>
      </c>
      <c r="J2499" s="77" t="s">
        <v>369</v>
      </c>
      <c r="K2499" s="77">
        <f>VLOOKUP(A2499 &amp; " - " &amp; B2499, 'superadmin configuration'!A:C, 2, FALSE)</f>
        <v>500</v>
      </c>
    </row>
    <row r="2500" spans="1:11">
      <c r="A2500" s="77" t="s">
        <v>641</v>
      </c>
      <c r="B2500" s="77" t="s">
        <v>642</v>
      </c>
      <c r="C2500" s="78">
        <v>45518.589583333334</v>
      </c>
      <c r="D2500" s="77">
        <v>1000</v>
      </c>
      <c r="E2500" s="77" t="s">
        <v>560</v>
      </c>
      <c r="F2500" s="77"/>
      <c r="G2500" s="77" t="s">
        <v>561</v>
      </c>
      <c r="H2500" s="77" t="s">
        <v>5781</v>
      </c>
      <c r="I2500" s="77" t="s">
        <v>5782</v>
      </c>
      <c r="J2500" s="77" t="s">
        <v>369</v>
      </c>
      <c r="K2500" s="77">
        <f>VLOOKUP(A2500 &amp; " - " &amp; B2500, 'superadmin configuration'!A:C, 2, FALSE)</f>
        <v>1000</v>
      </c>
    </row>
    <row r="2501" spans="1:11">
      <c r="A2501" s="77" t="s">
        <v>4088</v>
      </c>
      <c r="B2501" s="77" t="s">
        <v>4088</v>
      </c>
      <c r="C2501" s="78">
        <v>45518.570833333331</v>
      </c>
      <c r="D2501" s="77">
        <v>500</v>
      </c>
      <c r="E2501" s="77" t="s">
        <v>560</v>
      </c>
      <c r="F2501" s="77"/>
      <c r="G2501" s="77" t="s">
        <v>561</v>
      </c>
      <c r="H2501" s="77" t="s">
        <v>5783</v>
      </c>
      <c r="I2501" s="77" t="s">
        <v>369</v>
      </c>
      <c r="J2501" s="77" t="s">
        <v>369</v>
      </c>
      <c r="K2501" s="77">
        <f>VLOOKUP(A2501 &amp; " - " &amp; B2501, 'superadmin configuration'!A:C, 2, FALSE)</f>
        <v>500</v>
      </c>
    </row>
    <row r="2502" spans="1:11">
      <c r="A2502" s="77" t="s">
        <v>601</v>
      </c>
      <c r="B2502" s="77" t="s">
        <v>601</v>
      </c>
      <c r="C2502" s="78">
        <v>45518.502083333333</v>
      </c>
      <c r="D2502" s="77">
        <v>500</v>
      </c>
      <c r="E2502" s="77" t="s">
        <v>560</v>
      </c>
      <c r="F2502" s="77"/>
      <c r="G2502" s="77" t="s">
        <v>561</v>
      </c>
      <c r="H2502" s="77" t="s">
        <v>5784</v>
      </c>
      <c r="I2502" s="77" t="s">
        <v>5785</v>
      </c>
      <c r="J2502" s="77" t="s">
        <v>369</v>
      </c>
      <c r="K2502" s="77">
        <f>VLOOKUP(A2502 &amp; " - " &amp; B2502, 'superadmin configuration'!A:C, 2, FALSE)</f>
        <v>1000</v>
      </c>
    </row>
    <row r="2503" spans="1:11">
      <c r="A2503" s="77" t="s">
        <v>5614</v>
      </c>
      <c r="B2503" s="77" t="s">
        <v>128</v>
      </c>
      <c r="C2503" s="78">
        <v>45517.986805555556</v>
      </c>
      <c r="D2503" s="77">
        <v>20000</v>
      </c>
      <c r="E2503" s="77" t="s">
        <v>560</v>
      </c>
      <c r="F2503" s="77"/>
      <c r="G2503" s="77" t="s">
        <v>561</v>
      </c>
      <c r="H2503" s="77" t="s">
        <v>5786</v>
      </c>
      <c r="I2503" s="77" t="s">
        <v>369</v>
      </c>
      <c r="J2503" s="77">
        <v>20000</v>
      </c>
      <c r="K2503" s="77">
        <f>VLOOKUP(A2503 &amp; " - " &amp; B2503, 'superadmin configuration'!A:C, 2, FALSE)</f>
        <v>2000</v>
      </c>
    </row>
    <row r="2504" spans="1:11">
      <c r="A2504" s="77" t="s">
        <v>515</v>
      </c>
      <c r="B2504" s="77" t="s">
        <v>516</v>
      </c>
      <c r="C2504" s="78">
        <v>45517.928472222222</v>
      </c>
      <c r="D2504" s="77">
        <v>500</v>
      </c>
      <c r="E2504" s="77" t="s">
        <v>560</v>
      </c>
      <c r="F2504" s="77"/>
      <c r="G2504" s="77" t="s">
        <v>5606</v>
      </c>
      <c r="H2504" s="77" t="s">
        <v>5787</v>
      </c>
      <c r="I2504" s="77" t="s">
        <v>5788</v>
      </c>
      <c r="J2504" s="77" t="s">
        <v>369</v>
      </c>
      <c r="K2504" s="77">
        <f>VLOOKUP(A2504 &amp; " - " &amp; B2504, 'superadmin configuration'!A:C, 2, FALSE)</f>
        <v>1000</v>
      </c>
    </row>
    <row r="2505" spans="1:11">
      <c r="A2505" s="77" t="s">
        <v>5614</v>
      </c>
      <c r="B2505" s="77" t="s">
        <v>128</v>
      </c>
      <c r="C2505" s="78">
        <v>45517.922222222223</v>
      </c>
      <c r="D2505" s="77">
        <v>2000</v>
      </c>
      <c r="E2505" s="77" t="s">
        <v>560</v>
      </c>
      <c r="F2505" s="77"/>
      <c r="G2505" s="77" t="s">
        <v>561</v>
      </c>
      <c r="H2505" s="77" t="s">
        <v>5789</v>
      </c>
      <c r="I2505" s="77" t="s">
        <v>5790</v>
      </c>
      <c r="J2505" s="77" t="s">
        <v>369</v>
      </c>
      <c r="K2505" s="77">
        <f>VLOOKUP(A2505 &amp; " - " &amp; B2505, 'superadmin configuration'!A:C, 2, FALSE)</f>
        <v>2000</v>
      </c>
    </row>
    <row r="2506" spans="1:11">
      <c r="A2506" s="77" t="s">
        <v>5614</v>
      </c>
      <c r="B2506" s="77" t="s">
        <v>128</v>
      </c>
      <c r="C2506" s="78">
        <v>45517.907638888886</v>
      </c>
      <c r="D2506" s="77">
        <v>1000</v>
      </c>
      <c r="E2506" s="77" t="s">
        <v>560</v>
      </c>
      <c r="F2506" s="77"/>
      <c r="G2506" s="77" t="s">
        <v>561</v>
      </c>
      <c r="H2506" s="77" t="s">
        <v>5791</v>
      </c>
      <c r="I2506" s="77" t="s">
        <v>369</v>
      </c>
      <c r="J2506" s="77" t="s">
        <v>369</v>
      </c>
      <c r="K2506" s="77">
        <f>VLOOKUP(A2506 &amp; " - " &amp; B2506, 'superadmin configuration'!A:C, 2, FALSE)</f>
        <v>2000</v>
      </c>
    </row>
    <row r="2507" spans="1:11">
      <c r="A2507" s="77" t="s">
        <v>4046</v>
      </c>
      <c r="B2507" s="77" t="s">
        <v>4046</v>
      </c>
      <c r="C2507" s="78">
        <v>45517.897916666669</v>
      </c>
      <c r="D2507" s="77">
        <v>1000</v>
      </c>
      <c r="E2507" s="77" t="s">
        <v>560</v>
      </c>
      <c r="F2507" s="77"/>
      <c r="G2507" s="77" t="s">
        <v>561</v>
      </c>
      <c r="H2507" s="77" t="s">
        <v>5792</v>
      </c>
      <c r="I2507" s="77" t="s">
        <v>5793</v>
      </c>
      <c r="J2507" s="77" t="s">
        <v>369</v>
      </c>
      <c r="K2507" s="77">
        <f>VLOOKUP(A2507 &amp; " - " &amp; B2507, 'superadmin configuration'!A:C, 2, FALSE)</f>
        <v>500</v>
      </c>
    </row>
    <row r="2508" spans="1:11">
      <c r="A2508" s="77" t="s">
        <v>5088</v>
      </c>
      <c r="B2508" s="77" t="s">
        <v>5089</v>
      </c>
      <c r="C2508" s="78">
        <v>45517.895833333336</v>
      </c>
      <c r="D2508" s="77">
        <v>500</v>
      </c>
      <c r="E2508" s="77" t="s">
        <v>560</v>
      </c>
      <c r="F2508" s="77"/>
      <c r="G2508" s="77" t="s">
        <v>561</v>
      </c>
      <c r="H2508" s="77" t="s">
        <v>5794</v>
      </c>
      <c r="I2508" s="77" t="s">
        <v>369</v>
      </c>
      <c r="J2508" s="77" t="s">
        <v>1324</v>
      </c>
      <c r="K2508" s="77">
        <f>VLOOKUP(A2508 &amp; " - " &amp; B2508, 'superadmin configuration'!A:C, 2, FALSE)</f>
        <v>500</v>
      </c>
    </row>
    <row r="2509" spans="1:11">
      <c r="A2509" s="77" t="s">
        <v>559</v>
      </c>
      <c r="B2509" s="77" t="s">
        <v>278</v>
      </c>
      <c r="C2509" s="78">
        <v>45517.813194444447</v>
      </c>
      <c r="D2509" s="77">
        <v>100</v>
      </c>
      <c r="E2509" s="77" t="s">
        <v>560</v>
      </c>
      <c r="F2509" s="77"/>
      <c r="G2509" s="77" t="s">
        <v>561</v>
      </c>
      <c r="H2509" s="77" t="s">
        <v>5795</v>
      </c>
      <c r="I2509" s="77" t="s">
        <v>5796</v>
      </c>
      <c r="J2509" s="77" t="s">
        <v>617</v>
      </c>
      <c r="K2509" s="77">
        <f>VLOOKUP(A2509 &amp; " - " &amp; B2509, 'superadmin configuration'!A:C, 2, FALSE)</f>
        <v>500</v>
      </c>
    </row>
    <row r="2510" spans="1:11">
      <c r="A2510" s="77" t="s">
        <v>4215</v>
      </c>
      <c r="B2510" s="77" t="s">
        <v>4418</v>
      </c>
      <c r="C2510" s="78">
        <v>45517.573611111111</v>
      </c>
      <c r="D2510" s="77">
        <v>500</v>
      </c>
      <c r="E2510" s="77" t="s">
        <v>560</v>
      </c>
      <c r="F2510" s="77"/>
      <c r="G2510" s="77" t="s">
        <v>561</v>
      </c>
      <c r="H2510" s="77" t="s">
        <v>5797</v>
      </c>
      <c r="I2510" s="77" t="s">
        <v>5798</v>
      </c>
      <c r="J2510" s="77" t="s">
        <v>5799</v>
      </c>
      <c r="K2510" s="77">
        <f>VLOOKUP(A2510 &amp; " - " &amp; B2510, 'superadmin configuration'!A:C, 2, FALSE)</f>
        <v>500</v>
      </c>
    </row>
    <row r="2511" spans="1:11">
      <c r="A2511" s="77" t="s">
        <v>515</v>
      </c>
      <c r="B2511" s="77" t="s">
        <v>5328</v>
      </c>
      <c r="C2511" s="78">
        <v>45517.489583333336</v>
      </c>
      <c r="D2511" s="77">
        <v>1000</v>
      </c>
      <c r="E2511" s="77" t="s">
        <v>560</v>
      </c>
      <c r="F2511" s="77"/>
      <c r="G2511" s="77" t="s">
        <v>561</v>
      </c>
      <c r="H2511" s="77" t="s">
        <v>5800</v>
      </c>
      <c r="I2511" s="77" t="s">
        <v>369</v>
      </c>
      <c r="J2511" s="77" t="s">
        <v>369</v>
      </c>
      <c r="K2511" s="77">
        <f>VLOOKUP(A2511 &amp; " - " &amp; B2511, 'superadmin configuration'!A:C, 2, FALSE)</f>
        <v>500</v>
      </c>
    </row>
    <row r="2512" spans="1:11">
      <c r="A2512" s="77" t="s">
        <v>476</v>
      </c>
      <c r="B2512" s="77" t="s">
        <v>476</v>
      </c>
      <c r="C2512" s="78">
        <v>45517.474999999999</v>
      </c>
      <c r="D2512" s="77">
        <v>500</v>
      </c>
      <c r="E2512" s="77" t="s">
        <v>560</v>
      </c>
      <c r="F2512" s="77"/>
      <c r="G2512" s="77" t="s">
        <v>561</v>
      </c>
      <c r="H2512" s="77" t="s">
        <v>5801</v>
      </c>
      <c r="I2512" s="77" t="s">
        <v>5802</v>
      </c>
      <c r="J2512" s="77" t="s">
        <v>369</v>
      </c>
      <c r="K2512" s="77">
        <f>VLOOKUP(A2512 &amp; " - " &amp; B2512, 'superadmin configuration'!A:C, 2, FALSE)</f>
        <v>500</v>
      </c>
    </row>
    <row r="2513" spans="1:11">
      <c r="A2513" s="77" t="s">
        <v>4215</v>
      </c>
      <c r="B2513" s="77" t="s">
        <v>4418</v>
      </c>
      <c r="C2513" s="78">
        <v>45517.356944444444</v>
      </c>
      <c r="D2513" s="77">
        <v>500</v>
      </c>
      <c r="E2513" s="77" t="s">
        <v>560</v>
      </c>
      <c r="F2513" s="77"/>
      <c r="G2513" s="77" t="s">
        <v>561</v>
      </c>
      <c r="H2513" s="77" t="s">
        <v>5803</v>
      </c>
      <c r="I2513" s="77" t="s">
        <v>369</v>
      </c>
      <c r="J2513" s="77" t="s">
        <v>369</v>
      </c>
      <c r="K2513" s="77">
        <f>VLOOKUP(A2513 &amp; " - " &amp; B2513, 'superadmin configuration'!A:C, 2, FALSE)</f>
        <v>500</v>
      </c>
    </row>
    <row r="2514" spans="1:11">
      <c r="A2514" s="77" t="s">
        <v>379</v>
      </c>
      <c r="B2514" s="77" t="s">
        <v>379</v>
      </c>
      <c r="C2514" s="78">
        <v>45517.072916666664</v>
      </c>
      <c r="D2514" s="77">
        <v>1000</v>
      </c>
      <c r="E2514" s="77" t="s">
        <v>560</v>
      </c>
      <c r="F2514" s="77"/>
      <c r="G2514" s="77" t="s">
        <v>561</v>
      </c>
      <c r="H2514" s="77" t="s">
        <v>5804</v>
      </c>
      <c r="I2514" s="77" t="s">
        <v>5805</v>
      </c>
      <c r="J2514" s="77" t="s">
        <v>369</v>
      </c>
      <c r="K2514" s="77">
        <f>VLOOKUP(A2514 &amp; " - " &amp; B2514, 'superadmin configuration'!A:C, 2, FALSE)</f>
        <v>1000</v>
      </c>
    </row>
    <row r="2515" spans="1:11">
      <c r="A2515" s="77" t="s">
        <v>710</v>
      </c>
      <c r="B2515" s="77" t="s">
        <v>710</v>
      </c>
      <c r="C2515" s="78">
        <v>45516.957638888889</v>
      </c>
      <c r="D2515" s="77">
        <v>2000</v>
      </c>
      <c r="E2515" s="77" t="s">
        <v>560</v>
      </c>
      <c r="F2515" s="77"/>
      <c r="G2515" s="77" t="s">
        <v>561</v>
      </c>
      <c r="H2515" s="77" t="s">
        <v>5806</v>
      </c>
      <c r="I2515" s="77" t="s">
        <v>5807</v>
      </c>
      <c r="J2515" s="77" t="s">
        <v>369</v>
      </c>
      <c r="K2515" s="77">
        <f>VLOOKUP(A2515 &amp; " - " &amp; B2515, 'superadmin configuration'!A:C, 2, FALSE)</f>
        <v>2000</v>
      </c>
    </row>
    <row r="2516" spans="1:11">
      <c r="A2516" s="77" t="s">
        <v>4088</v>
      </c>
      <c r="B2516" s="77" t="s">
        <v>4088</v>
      </c>
      <c r="C2516" s="78">
        <v>45516.940972222219</v>
      </c>
      <c r="D2516" s="77">
        <v>1000</v>
      </c>
      <c r="E2516" s="77" t="s">
        <v>560</v>
      </c>
      <c r="F2516" s="77"/>
      <c r="G2516" s="77" t="s">
        <v>561</v>
      </c>
      <c r="H2516" s="77" t="s">
        <v>5808</v>
      </c>
      <c r="I2516" s="77" t="s">
        <v>369</v>
      </c>
      <c r="J2516" s="77" t="s">
        <v>369</v>
      </c>
      <c r="K2516" s="77">
        <f>VLOOKUP(A2516 &amp; " - " &amp; B2516, 'superadmin configuration'!A:C, 2, FALSE)</f>
        <v>500</v>
      </c>
    </row>
    <row r="2517" spans="1:11">
      <c r="A2517" s="77" t="s">
        <v>710</v>
      </c>
      <c r="B2517" s="77" t="s">
        <v>710</v>
      </c>
      <c r="C2517" s="78">
        <v>45516.939583333333</v>
      </c>
      <c r="D2517" s="77">
        <v>2500</v>
      </c>
      <c r="E2517" s="77" t="s">
        <v>560</v>
      </c>
      <c r="F2517" s="77"/>
      <c r="G2517" s="77" t="s">
        <v>561</v>
      </c>
      <c r="H2517" s="77" t="s">
        <v>5809</v>
      </c>
      <c r="I2517" s="77" t="s">
        <v>369</v>
      </c>
      <c r="J2517" s="77" t="s">
        <v>369</v>
      </c>
      <c r="K2517" s="77">
        <f>VLOOKUP(A2517 &amp; " - " &amp; B2517, 'superadmin configuration'!A:C, 2, FALSE)</f>
        <v>2000</v>
      </c>
    </row>
    <row r="2518" spans="1:11">
      <c r="A2518" s="77" t="s">
        <v>5007</v>
      </c>
      <c r="B2518" s="77" t="s">
        <v>5008</v>
      </c>
      <c r="C2518" s="78">
        <v>45516.880555555559</v>
      </c>
      <c r="D2518" s="77">
        <v>2000</v>
      </c>
      <c r="E2518" s="77" t="s">
        <v>560</v>
      </c>
      <c r="F2518" s="77"/>
      <c r="G2518" s="77" t="s">
        <v>561</v>
      </c>
      <c r="H2518" s="77" t="s">
        <v>5810</v>
      </c>
      <c r="I2518" s="77" t="s">
        <v>369</v>
      </c>
      <c r="J2518" s="77" t="s">
        <v>369</v>
      </c>
      <c r="K2518" s="77">
        <f>VLOOKUP(A2518 &amp; " - " &amp; B2518, 'superadmin configuration'!A:C, 2, FALSE)</f>
        <v>1500</v>
      </c>
    </row>
    <row r="2519" spans="1:11">
      <c r="A2519" s="77" t="s">
        <v>4088</v>
      </c>
      <c r="B2519" s="77" t="s">
        <v>4088</v>
      </c>
      <c r="C2519" s="78">
        <v>45516.87777777778</v>
      </c>
      <c r="D2519" s="77">
        <v>500</v>
      </c>
      <c r="E2519" s="77" t="s">
        <v>560</v>
      </c>
      <c r="F2519" s="77"/>
      <c r="G2519" s="77" t="s">
        <v>561</v>
      </c>
      <c r="H2519" s="77" t="s">
        <v>5811</v>
      </c>
      <c r="I2519" s="77" t="s">
        <v>5812</v>
      </c>
      <c r="J2519" s="77" t="s">
        <v>369</v>
      </c>
      <c r="K2519" s="77">
        <f>VLOOKUP(A2519 &amp; " - " &amp; B2519, 'superadmin configuration'!A:C, 2, FALSE)</f>
        <v>500</v>
      </c>
    </row>
    <row r="2520" spans="1:11">
      <c r="A2520" s="77" t="s">
        <v>476</v>
      </c>
      <c r="B2520" s="77" t="s">
        <v>476</v>
      </c>
      <c r="C2520" s="78">
        <v>45516.727083333331</v>
      </c>
      <c r="D2520" s="77">
        <v>1000</v>
      </c>
      <c r="E2520" s="77" t="s">
        <v>560</v>
      </c>
      <c r="F2520" s="77"/>
      <c r="G2520" s="77" t="s">
        <v>561</v>
      </c>
      <c r="H2520" s="77" t="s">
        <v>5813</v>
      </c>
      <c r="I2520" s="77" t="s">
        <v>369</v>
      </c>
      <c r="J2520" s="77" t="s">
        <v>369</v>
      </c>
      <c r="K2520" s="77">
        <f>VLOOKUP(A2520 &amp; " - " &amp; B2520, 'superadmin configuration'!A:C, 2, FALSE)</f>
        <v>500</v>
      </c>
    </row>
    <row r="2521" spans="1:11">
      <c r="A2521" s="77" t="s">
        <v>3873</v>
      </c>
      <c r="B2521" s="77" t="s">
        <v>3873</v>
      </c>
      <c r="C2521" s="78">
        <v>45516.696527777778</v>
      </c>
      <c r="D2521" s="77">
        <v>500</v>
      </c>
      <c r="E2521" s="77" t="s">
        <v>560</v>
      </c>
      <c r="F2521" s="77"/>
      <c r="G2521" s="77" t="s">
        <v>561</v>
      </c>
      <c r="H2521" s="77" t="s">
        <v>5814</v>
      </c>
      <c r="I2521" s="77" t="s">
        <v>369</v>
      </c>
      <c r="J2521" s="77" t="s">
        <v>369</v>
      </c>
      <c r="K2521" s="77">
        <f>VLOOKUP(A2521 &amp; " - " &amp; B2521, 'superadmin configuration'!A:C, 2, FALSE)</f>
        <v>500</v>
      </c>
    </row>
    <row r="2522" spans="1:11">
      <c r="A2522" s="77" t="s">
        <v>4088</v>
      </c>
      <c r="B2522" s="77" t="s">
        <v>4088</v>
      </c>
      <c r="C2522" s="78">
        <v>45516.655555555553</v>
      </c>
      <c r="D2522" s="77">
        <v>500</v>
      </c>
      <c r="E2522" s="77" t="s">
        <v>560</v>
      </c>
      <c r="F2522" s="77"/>
      <c r="G2522" s="77" t="s">
        <v>561</v>
      </c>
      <c r="H2522" s="77" t="s">
        <v>5815</v>
      </c>
      <c r="I2522" s="77" t="s">
        <v>369</v>
      </c>
      <c r="J2522" s="77" t="s">
        <v>369</v>
      </c>
      <c r="K2522" s="77">
        <f>VLOOKUP(A2522 &amp; " - " &amp; B2522, 'superadmin configuration'!A:C, 2, FALSE)</f>
        <v>500</v>
      </c>
    </row>
    <row r="2523" spans="1:11">
      <c r="A2523" s="77" t="s">
        <v>5088</v>
      </c>
      <c r="B2523" s="77" t="s">
        <v>5089</v>
      </c>
      <c r="C2523" s="78">
        <v>45516.634027777778</v>
      </c>
      <c r="D2523" s="77">
        <v>500</v>
      </c>
      <c r="E2523" s="77" t="s">
        <v>560</v>
      </c>
      <c r="F2523" s="77"/>
      <c r="G2523" s="77" t="s">
        <v>561</v>
      </c>
      <c r="H2523" s="77" t="s">
        <v>5816</v>
      </c>
      <c r="I2523" s="77" t="s">
        <v>369</v>
      </c>
      <c r="J2523" s="77" t="s">
        <v>369</v>
      </c>
      <c r="K2523" s="77">
        <f>VLOOKUP(A2523 &amp; " - " &amp; B2523, 'superadmin configuration'!A:C, 2, FALSE)</f>
        <v>500</v>
      </c>
    </row>
    <row r="2524" spans="1:11">
      <c r="A2524" s="77" t="s">
        <v>461</v>
      </c>
      <c r="B2524" s="77" t="s">
        <v>461</v>
      </c>
      <c r="C2524" s="78">
        <v>45516.62777777778</v>
      </c>
      <c r="D2524" s="77">
        <v>500</v>
      </c>
      <c r="E2524" s="77" t="s">
        <v>560</v>
      </c>
      <c r="F2524" s="77"/>
      <c r="G2524" s="77" t="s">
        <v>561</v>
      </c>
      <c r="H2524" s="77" t="s">
        <v>5817</v>
      </c>
      <c r="I2524" s="77" t="s">
        <v>5818</v>
      </c>
      <c r="J2524" s="77" t="s">
        <v>369</v>
      </c>
      <c r="K2524" s="77">
        <f>VLOOKUP(A2524 &amp; " - " &amp; B2524, 'superadmin configuration'!A:C, 2, FALSE)</f>
        <v>500</v>
      </c>
    </row>
    <row r="2525" spans="1:11">
      <c r="A2525" s="77" t="s">
        <v>461</v>
      </c>
      <c r="B2525" s="77" t="s">
        <v>461</v>
      </c>
      <c r="C2525" s="78">
        <v>45516.62777777778</v>
      </c>
      <c r="D2525" s="77">
        <v>500</v>
      </c>
      <c r="E2525" s="77" t="s">
        <v>560</v>
      </c>
      <c r="F2525" s="77"/>
      <c r="G2525" s="77" t="s">
        <v>561</v>
      </c>
      <c r="H2525" s="77" t="s">
        <v>5819</v>
      </c>
      <c r="I2525" s="77" t="s">
        <v>5820</v>
      </c>
      <c r="J2525" s="77" t="s">
        <v>369</v>
      </c>
      <c r="K2525" s="77">
        <f>VLOOKUP(A2525 &amp; " - " &amp; B2525, 'superadmin configuration'!A:C, 2, FALSE)</f>
        <v>500</v>
      </c>
    </row>
    <row r="2526" spans="1:11">
      <c r="A2526" s="77" t="s">
        <v>476</v>
      </c>
      <c r="B2526" s="77" t="s">
        <v>476</v>
      </c>
      <c r="C2526" s="78">
        <v>45516.55</v>
      </c>
      <c r="D2526" s="77">
        <v>1000</v>
      </c>
      <c r="E2526" s="77" t="s">
        <v>560</v>
      </c>
      <c r="F2526" s="77"/>
      <c r="G2526" s="77" t="s">
        <v>561</v>
      </c>
      <c r="H2526" s="77" t="s">
        <v>5821</v>
      </c>
      <c r="I2526" s="77" t="s">
        <v>369</v>
      </c>
      <c r="J2526" s="77" t="s">
        <v>369</v>
      </c>
      <c r="K2526" s="77">
        <f>VLOOKUP(A2526 &amp; " - " &amp; B2526, 'superadmin configuration'!A:C, 2, FALSE)</f>
        <v>500</v>
      </c>
    </row>
    <row r="2527" spans="1:11">
      <c r="A2527" s="77" t="s">
        <v>559</v>
      </c>
      <c r="B2527" s="77" t="s">
        <v>278</v>
      </c>
      <c r="C2527" s="78">
        <v>45516.472916666666</v>
      </c>
      <c r="D2527" s="77">
        <v>1000</v>
      </c>
      <c r="E2527" s="77" t="s">
        <v>560</v>
      </c>
      <c r="F2527" s="77"/>
      <c r="G2527" s="77" t="s">
        <v>561</v>
      </c>
      <c r="H2527" s="77" t="s">
        <v>5822</v>
      </c>
      <c r="I2527" s="77" t="s">
        <v>5823</v>
      </c>
      <c r="J2527" s="77" t="s">
        <v>369</v>
      </c>
      <c r="K2527" s="77">
        <f>VLOOKUP(A2527 &amp; " - " &amp; B2527, 'superadmin configuration'!A:C, 2, FALSE)</f>
        <v>500</v>
      </c>
    </row>
    <row r="2528" spans="1:11">
      <c r="A2528" s="77" t="s">
        <v>641</v>
      </c>
      <c r="B2528" s="77" t="s">
        <v>642</v>
      </c>
      <c r="C2528" s="78">
        <v>45515.943749999999</v>
      </c>
      <c r="D2528" s="77">
        <v>1000</v>
      </c>
      <c r="E2528" s="77" t="s">
        <v>560</v>
      </c>
      <c r="F2528" s="77"/>
      <c r="G2528" s="77" t="s">
        <v>561</v>
      </c>
      <c r="H2528" s="77" t="s">
        <v>5824</v>
      </c>
      <c r="I2528" s="77" t="s">
        <v>5825</v>
      </c>
      <c r="J2528" s="77" t="s">
        <v>369</v>
      </c>
      <c r="K2528" s="77">
        <f>VLOOKUP(A2528 &amp; " - " &amp; B2528, 'superadmin configuration'!A:C, 2, FALSE)</f>
        <v>1000</v>
      </c>
    </row>
    <row r="2529" spans="1:11">
      <c r="A2529" s="77" t="s">
        <v>5007</v>
      </c>
      <c r="B2529" s="77" t="s">
        <v>5008</v>
      </c>
      <c r="C2529" s="78">
        <v>45515.913194444445</v>
      </c>
      <c r="D2529" s="77">
        <v>3500</v>
      </c>
      <c r="E2529" s="77" t="s">
        <v>560</v>
      </c>
      <c r="F2529" s="77"/>
      <c r="G2529" s="77" t="s">
        <v>561</v>
      </c>
      <c r="H2529" s="77" t="s">
        <v>5826</v>
      </c>
      <c r="I2529" s="77" t="s">
        <v>369</v>
      </c>
      <c r="J2529" s="77" t="s">
        <v>369</v>
      </c>
      <c r="K2529" s="77">
        <f>VLOOKUP(A2529 &amp; " - " &amp; B2529, 'superadmin configuration'!A:C, 2, FALSE)</f>
        <v>1500</v>
      </c>
    </row>
    <row r="2530" spans="1:11">
      <c r="A2530" s="77" t="s">
        <v>5827</v>
      </c>
      <c r="B2530" s="77" t="s">
        <v>476</v>
      </c>
      <c r="C2530" s="78">
        <v>45515.898611111108</v>
      </c>
      <c r="D2530" s="77">
        <v>500</v>
      </c>
      <c r="E2530" s="77" t="s">
        <v>560</v>
      </c>
      <c r="F2530" s="77"/>
      <c r="G2530" s="77" t="s">
        <v>561</v>
      </c>
      <c r="H2530" s="77" t="s">
        <v>5828</v>
      </c>
      <c r="I2530" s="77" t="s">
        <v>5829</v>
      </c>
      <c r="J2530" s="77" t="s">
        <v>369</v>
      </c>
      <c r="K2530" s="77">
        <f>VLOOKUP(A2530 &amp; " - " &amp; B2530, 'superadmin configuration'!A:C, 2, FALSE)</f>
        <v>500</v>
      </c>
    </row>
    <row r="2531" spans="1:11">
      <c r="A2531" s="77" t="s">
        <v>710</v>
      </c>
      <c r="B2531" s="77" t="s">
        <v>710</v>
      </c>
      <c r="C2531" s="78">
        <v>45515.897916666669</v>
      </c>
      <c r="D2531" s="77">
        <v>3000</v>
      </c>
      <c r="E2531" s="77" t="s">
        <v>560</v>
      </c>
      <c r="F2531" s="77"/>
      <c r="G2531" s="77" t="s">
        <v>561</v>
      </c>
      <c r="H2531" s="77" t="s">
        <v>5830</v>
      </c>
      <c r="I2531" s="77" t="s">
        <v>369</v>
      </c>
      <c r="J2531" s="77" t="s">
        <v>1675</v>
      </c>
      <c r="K2531" s="77">
        <f>VLOOKUP(A2531 &amp; " - " &amp; B2531, 'superadmin configuration'!A:C, 2, FALSE)</f>
        <v>2000</v>
      </c>
    </row>
    <row r="2532" spans="1:11">
      <c r="A2532" s="77" t="s">
        <v>4088</v>
      </c>
      <c r="B2532" s="77" t="s">
        <v>4088</v>
      </c>
      <c r="C2532" s="78">
        <v>45515.857638888891</v>
      </c>
      <c r="D2532" s="77">
        <v>500</v>
      </c>
      <c r="E2532" s="77" t="s">
        <v>560</v>
      </c>
      <c r="F2532" s="77"/>
      <c r="G2532" s="77" t="s">
        <v>561</v>
      </c>
      <c r="H2532" s="77" t="s">
        <v>5831</v>
      </c>
      <c r="I2532" s="77" t="s">
        <v>369</v>
      </c>
      <c r="J2532" s="77" t="s">
        <v>369</v>
      </c>
      <c r="K2532" s="77">
        <f>VLOOKUP(A2532 &amp; " - " &amp; B2532, 'superadmin configuration'!A:C, 2, FALSE)</f>
        <v>500</v>
      </c>
    </row>
    <row r="2533" spans="1:11">
      <c r="A2533" s="77" t="s">
        <v>5832</v>
      </c>
      <c r="B2533" s="77" t="s">
        <v>5832</v>
      </c>
      <c r="C2533" s="78">
        <v>45515.810416666667</v>
      </c>
      <c r="D2533" s="77">
        <v>2000</v>
      </c>
      <c r="E2533" s="77" t="s">
        <v>560</v>
      </c>
      <c r="F2533" s="77"/>
      <c r="G2533" s="77" t="s">
        <v>561</v>
      </c>
      <c r="H2533" s="77" t="s">
        <v>5833</v>
      </c>
      <c r="I2533" s="77" t="s">
        <v>369</v>
      </c>
      <c r="J2533" s="77" t="s">
        <v>369</v>
      </c>
      <c r="K2533" s="77">
        <f>VLOOKUP(A2533 &amp; " - " &amp; B2533, 'superadmin configuration'!A:C, 2, FALSE)</f>
        <v>1000</v>
      </c>
    </row>
    <row r="2534" spans="1:11">
      <c r="A2534" s="77" t="s">
        <v>5832</v>
      </c>
      <c r="B2534" s="77" t="s">
        <v>5832</v>
      </c>
      <c r="C2534" s="78">
        <v>45515.807638888888</v>
      </c>
      <c r="D2534" s="77">
        <v>2000</v>
      </c>
      <c r="E2534" s="77" t="s">
        <v>560</v>
      </c>
      <c r="F2534" s="77"/>
      <c r="G2534" s="77" t="s">
        <v>5606</v>
      </c>
      <c r="H2534" s="77" t="s">
        <v>5834</v>
      </c>
      <c r="I2534" s="77" t="s">
        <v>369</v>
      </c>
      <c r="J2534" s="77" t="s">
        <v>369</v>
      </c>
      <c r="K2534" s="77">
        <f>VLOOKUP(A2534 &amp; " - " &amp; B2534, 'superadmin configuration'!A:C, 2, FALSE)</f>
        <v>1000</v>
      </c>
    </row>
    <row r="2535" spans="1:11">
      <c r="A2535" s="77" t="s">
        <v>381</v>
      </c>
      <c r="B2535" s="77" t="s">
        <v>382</v>
      </c>
      <c r="C2535" s="78">
        <v>45515.797222222223</v>
      </c>
      <c r="D2535" s="77">
        <v>1500</v>
      </c>
      <c r="E2535" s="77" t="s">
        <v>560</v>
      </c>
      <c r="F2535" s="77"/>
      <c r="G2535" s="77" t="s">
        <v>561</v>
      </c>
      <c r="H2535" s="77" t="s">
        <v>5835</v>
      </c>
      <c r="I2535" s="77" t="s">
        <v>369</v>
      </c>
      <c r="J2535" s="77" t="s">
        <v>369</v>
      </c>
      <c r="K2535" s="77">
        <f>VLOOKUP(A2535 &amp; " - " &amp; B2535, 'superadmin configuration'!A:C, 2, FALSE)</f>
        <v>1500</v>
      </c>
    </row>
    <row r="2536" spans="1:11">
      <c r="A2536" s="77" t="s">
        <v>3822</v>
      </c>
      <c r="B2536" s="77" t="s">
        <v>3823</v>
      </c>
      <c r="C2536" s="78">
        <v>45515.783333333333</v>
      </c>
      <c r="D2536" s="77">
        <v>1000</v>
      </c>
      <c r="E2536" s="77" t="s">
        <v>560</v>
      </c>
      <c r="F2536" s="77"/>
      <c r="G2536" s="77" t="s">
        <v>5606</v>
      </c>
      <c r="H2536" s="77" t="s">
        <v>5836</v>
      </c>
      <c r="I2536" s="77" t="s">
        <v>5837</v>
      </c>
      <c r="J2536" s="77" t="s">
        <v>369</v>
      </c>
      <c r="K2536" s="77">
        <f>VLOOKUP(A2536 &amp; " - " &amp; B2536, 'superadmin configuration'!A:C, 2, FALSE)</f>
        <v>1000</v>
      </c>
    </row>
    <row r="2537" spans="1:11">
      <c r="A2537" s="77" t="s">
        <v>515</v>
      </c>
      <c r="B2537" s="77" t="s">
        <v>5328</v>
      </c>
      <c r="C2537" s="78">
        <v>45515.707638888889</v>
      </c>
      <c r="D2537" s="77">
        <v>1000</v>
      </c>
      <c r="E2537" s="77" t="s">
        <v>560</v>
      </c>
      <c r="F2537" s="77"/>
      <c r="G2537" s="77" t="s">
        <v>561</v>
      </c>
      <c r="H2537" s="77" t="s">
        <v>5838</v>
      </c>
      <c r="I2537" s="77" t="s">
        <v>369</v>
      </c>
      <c r="J2537" s="77" t="s">
        <v>369</v>
      </c>
      <c r="K2537" s="77">
        <f>VLOOKUP(A2537 &amp; " - " &amp; B2537, 'superadmin configuration'!A:C, 2, FALSE)</f>
        <v>500</v>
      </c>
    </row>
    <row r="2538" spans="1:11">
      <c r="A2538" s="77" t="s">
        <v>476</v>
      </c>
      <c r="B2538" s="77" t="s">
        <v>476</v>
      </c>
      <c r="C2538" s="78">
        <v>45515.65347222222</v>
      </c>
      <c r="D2538" s="77">
        <v>1000</v>
      </c>
      <c r="E2538" s="77" t="s">
        <v>560</v>
      </c>
      <c r="F2538" s="77"/>
      <c r="G2538" s="77" t="s">
        <v>561</v>
      </c>
      <c r="H2538" s="77" t="s">
        <v>5839</v>
      </c>
      <c r="I2538" s="77" t="s">
        <v>5840</v>
      </c>
      <c r="J2538" s="77" t="s">
        <v>5841</v>
      </c>
      <c r="K2538" s="77">
        <f>VLOOKUP(A2538 &amp; " - " &amp; B2538, 'superadmin configuration'!A:C, 2, FALSE)</f>
        <v>500</v>
      </c>
    </row>
    <row r="2539" spans="1:11">
      <c r="A2539" s="77" t="s">
        <v>476</v>
      </c>
      <c r="B2539" s="77" t="s">
        <v>476</v>
      </c>
      <c r="C2539" s="78">
        <v>45515.638888888891</v>
      </c>
      <c r="D2539" s="77">
        <v>500</v>
      </c>
      <c r="E2539" s="77" t="s">
        <v>560</v>
      </c>
      <c r="F2539" s="77"/>
      <c r="G2539" s="77" t="s">
        <v>561</v>
      </c>
      <c r="H2539" s="77" t="s">
        <v>5842</v>
      </c>
      <c r="I2539" s="77" t="s">
        <v>5843</v>
      </c>
      <c r="J2539" s="77" t="s">
        <v>369</v>
      </c>
      <c r="K2539" s="77">
        <f>VLOOKUP(A2539 &amp; " - " &amp; B2539, 'superadmin configuration'!A:C, 2, FALSE)</f>
        <v>500</v>
      </c>
    </row>
    <row r="2540" spans="1:11">
      <c r="A2540" s="77" t="s">
        <v>5007</v>
      </c>
      <c r="B2540" s="77" t="s">
        <v>5008</v>
      </c>
      <c r="C2540" s="78">
        <v>45515.628472222219</v>
      </c>
      <c r="D2540" s="77">
        <v>5000</v>
      </c>
      <c r="E2540" s="77" t="s">
        <v>560</v>
      </c>
      <c r="F2540" s="77"/>
      <c r="G2540" s="77" t="s">
        <v>561</v>
      </c>
      <c r="H2540" s="77" t="s">
        <v>5844</v>
      </c>
      <c r="I2540" s="77" t="s">
        <v>5845</v>
      </c>
      <c r="J2540" s="77" t="s">
        <v>369</v>
      </c>
      <c r="K2540" s="77">
        <f>VLOOKUP(A2540 &amp; " - " &amp; B2540, 'superadmin configuration'!A:C, 2, FALSE)</f>
        <v>1500</v>
      </c>
    </row>
    <row r="2541" spans="1:11">
      <c r="A2541" s="77" t="s">
        <v>710</v>
      </c>
      <c r="B2541" s="77" t="s">
        <v>710</v>
      </c>
      <c r="C2541" s="78">
        <v>45515.6</v>
      </c>
      <c r="D2541" s="77">
        <v>2000</v>
      </c>
      <c r="E2541" s="77" t="s">
        <v>560</v>
      </c>
      <c r="F2541" s="77"/>
      <c r="G2541" s="77" t="s">
        <v>561</v>
      </c>
      <c r="H2541" s="77" t="s">
        <v>5846</v>
      </c>
      <c r="I2541" s="77" t="s">
        <v>369</v>
      </c>
      <c r="J2541" s="77" t="s">
        <v>369</v>
      </c>
      <c r="K2541" s="77">
        <f>VLOOKUP(A2541 &amp; " - " &amp; B2541, 'superadmin configuration'!A:C, 2, FALSE)</f>
        <v>2000</v>
      </c>
    </row>
    <row r="2542" spans="1:11">
      <c r="A2542" s="77" t="s">
        <v>5614</v>
      </c>
      <c r="B2542" s="77" t="s">
        <v>128</v>
      </c>
      <c r="C2542" s="78">
        <v>45515.013194444444</v>
      </c>
      <c r="D2542" s="77">
        <v>2000</v>
      </c>
      <c r="E2542" s="77" t="s">
        <v>560</v>
      </c>
      <c r="F2542" s="77"/>
      <c r="G2542" s="77" t="s">
        <v>561</v>
      </c>
      <c r="H2542" s="77" t="s">
        <v>5847</v>
      </c>
      <c r="I2542" s="77" t="s">
        <v>5848</v>
      </c>
      <c r="J2542" s="77" t="s">
        <v>5849</v>
      </c>
      <c r="K2542" s="77">
        <f>VLOOKUP(A2542 &amp; " - " &amp; B2542, 'superadmin configuration'!A:C, 2, FALSE)</f>
        <v>2000</v>
      </c>
    </row>
    <row r="2543" spans="1:11">
      <c r="A2543" s="77" t="s">
        <v>5832</v>
      </c>
      <c r="B2543" s="77" t="s">
        <v>5832</v>
      </c>
      <c r="C2543" s="78">
        <v>45514.955555555556</v>
      </c>
      <c r="D2543" s="77">
        <v>500</v>
      </c>
      <c r="E2543" s="77" t="s">
        <v>560</v>
      </c>
      <c r="F2543" s="77"/>
      <c r="G2543" s="77" t="s">
        <v>561</v>
      </c>
      <c r="H2543" s="77" t="s">
        <v>5850</v>
      </c>
      <c r="I2543" s="77" t="s">
        <v>369</v>
      </c>
      <c r="J2543" s="77" t="s">
        <v>369</v>
      </c>
      <c r="K2543" s="77">
        <f>VLOOKUP(A2543 &amp; " - " &amp; B2543, 'superadmin configuration'!A:C, 2, FALSE)</f>
        <v>1000</v>
      </c>
    </row>
    <row r="2544" spans="1:11">
      <c r="A2544" s="77" t="s">
        <v>601</v>
      </c>
      <c r="B2544" s="77" t="s">
        <v>601</v>
      </c>
      <c r="C2544" s="78">
        <v>45514.934027777781</v>
      </c>
      <c r="D2544" s="77">
        <v>1000</v>
      </c>
      <c r="E2544" s="77" t="s">
        <v>560</v>
      </c>
      <c r="F2544" s="77"/>
      <c r="G2544" s="77" t="s">
        <v>561</v>
      </c>
      <c r="H2544" s="77" t="s">
        <v>5851</v>
      </c>
      <c r="I2544" s="77" t="s">
        <v>5852</v>
      </c>
      <c r="J2544" s="77" t="s">
        <v>369</v>
      </c>
      <c r="K2544" s="77">
        <f>VLOOKUP(A2544 &amp; " - " &amp; B2544, 'superadmin configuration'!A:C, 2, FALSE)</f>
        <v>1000</v>
      </c>
    </row>
    <row r="2545" spans="1:11">
      <c r="A2545" s="77" t="s">
        <v>1728</v>
      </c>
      <c r="B2545" s="77" t="s">
        <v>1728</v>
      </c>
      <c r="C2545" s="78">
        <v>45514.910416666666</v>
      </c>
      <c r="D2545" s="77">
        <v>700</v>
      </c>
      <c r="E2545" s="77" t="s">
        <v>560</v>
      </c>
      <c r="F2545" s="77"/>
      <c r="G2545" s="77" t="s">
        <v>561</v>
      </c>
      <c r="H2545" s="77" t="s">
        <v>5853</v>
      </c>
      <c r="I2545" s="77" t="s">
        <v>5854</v>
      </c>
      <c r="J2545" s="77" t="s">
        <v>369</v>
      </c>
      <c r="K2545" s="77">
        <f>VLOOKUP(A2545 &amp; " - " &amp; B2545, 'superadmin configuration'!A:C, 2, FALSE)</f>
        <v>500</v>
      </c>
    </row>
    <row r="2546" spans="1:11">
      <c r="A2546" s="77" t="s">
        <v>5496</v>
      </c>
      <c r="B2546" s="77" t="s">
        <v>5497</v>
      </c>
      <c r="C2546" s="78">
        <v>45514.856249999997</v>
      </c>
      <c r="D2546" s="77">
        <v>1000</v>
      </c>
      <c r="E2546" s="77" t="s">
        <v>560</v>
      </c>
      <c r="F2546" s="77"/>
      <c r="G2546" s="77" t="s">
        <v>561</v>
      </c>
      <c r="H2546" s="77" t="s">
        <v>5855</v>
      </c>
      <c r="I2546" s="77" t="s">
        <v>369</v>
      </c>
      <c r="J2546" s="77" t="s">
        <v>369</v>
      </c>
      <c r="K2546" s="77">
        <f>VLOOKUP(A2546 &amp; " - " &amp; B2546, 'superadmin configuration'!A:C, 2, FALSE)</f>
        <v>1000</v>
      </c>
    </row>
    <row r="2547" spans="1:11">
      <c r="A2547" s="77" t="s">
        <v>710</v>
      </c>
      <c r="B2547" s="77" t="s">
        <v>710</v>
      </c>
      <c r="C2547" s="78">
        <v>45514.853472222225</v>
      </c>
      <c r="D2547" s="77">
        <v>10000</v>
      </c>
      <c r="E2547" s="77" t="s">
        <v>560</v>
      </c>
      <c r="F2547" s="77"/>
      <c r="G2547" s="77" t="s">
        <v>561</v>
      </c>
      <c r="H2547" s="77" t="s">
        <v>5856</v>
      </c>
      <c r="I2547" s="77" t="s">
        <v>5857</v>
      </c>
      <c r="J2547" s="77" t="s">
        <v>369</v>
      </c>
      <c r="K2547" s="77">
        <f>VLOOKUP(A2547 &amp; " - " &amp; B2547, 'superadmin configuration'!A:C, 2, FALSE)</f>
        <v>2000</v>
      </c>
    </row>
    <row r="2548" spans="1:11">
      <c r="A2548" s="77" t="s">
        <v>515</v>
      </c>
      <c r="B2548" s="77" t="s">
        <v>516</v>
      </c>
      <c r="C2548" s="78">
        <v>45514.853472222225</v>
      </c>
      <c r="D2548" s="77">
        <v>2000</v>
      </c>
      <c r="E2548" s="77" t="s">
        <v>560</v>
      </c>
      <c r="F2548" s="77"/>
      <c r="G2548" s="77" t="s">
        <v>5606</v>
      </c>
      <c r="H2548" s="77" t="s">
        <v>5858</v>
      </c>
      <c r="I2548" s="77" t="s">
        <v>5859</v>
      </c>
      <c r="J2548" s="77" t="s">
        <v>369</v>
      </c>
      <c r="K2548" s="77">
        <f>VLOOKUP(A2548 &amp; " - " &amp; B2548, 'superadmin configuration'!A:C, 2, FALSE)</f>
        <v>1000</v>
      </c>
    </row>
    <row r="2549" spans="1:11">
      <c r="A2549" s="77" t="s">
        <v>515</v>
      </c>
      <c r="B2549" s="77" t="s">
        <v>516</v>
      </c>
      <c r="C2549" s="78">
        <v>45514.84097222222</v>
      </c>
      <c r="D2549" s="77">
        <v>1000</v>
      </c>
      <c r="E2549" s="77" t="s">
        <v>560</v>
      </c>
      <c r="F2549" s="77"/>
      <c r="G2549" s="77" t="s">
        <v>561</v>
      </c>
      <c r="H2549" s="77" t="s">
        <v>5860</v>
      </c>
      <c r="I2549" s="77" t="s">
        <v>369</v>
      </c>
      <c r="J2549" s="77" t="s">
        <v>369</v>
      </c>
      <c r="K2549" s="77">
        <f>VLOOKUP(A2549 &amp; " - " &amp; B2549, 'superadmin configuration'!A:C, 2, FALSE)</f>
        <v>1000</v>
      </c>
    </row>
    <row r="2550" spans="1:11">
      <c r="A2550" s="77" t="s">
        <v>515</v>
      </c>
      <c r="B2550" s="77" t="s">
        <v>516</v>
      </c>
      <c r="C2550" s="78">
        <v>45514.751388888886</v>
      </c>
      <c r="D2550" s="77">
        <v>2000</v>
      </c>
      <c r="E2550" s="77" t="s">
        <v>560</v>
      </c>
      <c r="F2550" s="77"/>
      <c r="G2550" s="77" t="s">
        <v>561</v>
      </c>
      <c r="H2550" s="77" t="s">
        <v>5861</v>
      </c>
      <c r="I2550" s="77" t="s">
        <v>369</v>
      </c>
      <c r="J2550" s="77" t="s">
        <v>369</v>
      </c>
      <c r="K2550" s="77">
        <f>VLOOKUP(A2550 &amp; " - " &amp; B2550, 'superadmin configuration'!A:C, 2, FALSE)</f>
        <v>1000</v>
      </c>
    </row>
    <row r="2551" spans="1:11">
      <c r="A2551" s="77" t="s">
        <v>515</v>
      </c>
      <c r="B2551" s="77" t="s">
        <v>516</v>
      </c>
      <c r="C2551" s="78">
        <v>45514.750694444447</v>
      </c>
      <c r="D2551" s="77">
        <v>2000</v>
      </c>
      <c r="E2551" s="77" t="s">
        <v>560</v>
      </c>
      <c r="F2551" s="77"/>
      <c r="G2551" s="77" t="s">
        <v>5606</v>
      </c>
      <c r="H2551" s="77" t="s">
        <v>5862</v>
      </c>
      <c r="I2551" s="77" t="s">
        <v>369</v>
      </c>
      <c r="J2551" s="77" t="s">
        <v>369</v>
      </c>
      <c r="K2551" s="77">
        <f>VLOOKUP(A2551 &amp; " - " &amp; B2551, 'superadmin configuration'!A:C, 2, FALSE)</f>
        <v>1000</v>
      </c>
    </row>
    <row r="2552" spans="1:11">
      <c r="A2552" s="77" t="s">
        <v>515</v>
      </c>
      <c r="B2552" s="77" t="s">
        <v>516</v>
      </c>
      <c r="C2552" s="78">
        <v>45514.713194444441</v>
      </c>
      <c r="D2552" s="77">
        <v>500</v>
      </c>
      <c r="E2552" s="77" t="s">
        <v>560</v>
      </c>
      <c r="F2552" s="77"/>
      <c r="G2552" s="77" t="s">
        <v>561</v>
      </c>
      <c r="H2552" s="77" t="s">
        <v>5863</v>
      </c>
      <c r="I2552" s="77" t="s">
        <v>5864</v>
      </c>
      <c r="J2552" s="77" t="s">
        <v>369</v>
      </c>
      <c r="K2552" s="77">
        <f>VLOOKUP(A2552 &amp; " - " &amp; B2552, 'superadmin configuration'!A:C, 2, FALSE)</f>
        <v>1000</v>
      </c>
    </row>
    <row r="2553" spans="1:11">
      <c r="A2553" s="77" t="s">
        <v>1152</v>
      </c>
      <c r="B2553" s="77" t="s">
        <v>4660</v>
      </c>
      <c r="C2553" s="78">
        <v>45514.686111111114</v>
      </c>
      <c r="D2553" s="77">
        <v>2000</v>
      </c>
      <c r="E2553" s="77" t="s">
        <v>560</v>
      </c>
      <c r="F2553" s="77"/>
      <c r="G2553" s="77" t="s">
        <v>561</v>
      </c>
      <c r="H2553" s="77" t="s">
        <v>5865</v>
      </c>
      <c r="I2553" s="77" t="s">
        <v>369</v>
      </c>
      <c r="J2553" s="77" t="s">
        <v>369</v>
      </c>
      <c r="K2553" s="77">
        <f>VLOOKUP(A2553 &amp; " - " &amp; B2553, 'superadmin configuration'!A:C, 2, FALSE)</f>
        <v>1250</v>
      </c>
    </row>
    <row r="2554" spans="1:11">
      <c r="A2554" s="77" t="s">
        <v>1335</v>
      </c>
      <c r="B2554" s="77" t="s">
        <v>115</v>
      </c>
      <c r="C2554" s="78">
        <v>45514.657638888886</v>
      </c>
      <c r="D2554" s="77">
        <v>500</v>
      </c>
      <c r="E2554" s="77" t="s">
        <v>560</v>
      </c>
      <c r="F2554" s="77"/>
      <c r="G2554" s="77" t="s">
        <v>561</v>
      </c>
      <c r="H2554" s="77" t="s">
        <v>5866</v>
      </c>
      <c r="I2554" s="77" t="s">
        <v>5867</v>
      </c>
      <c r="J2554" s="77" t="s">
        <v>369</v>
      </c>
      <c r="K2554" s="77">
        <f>VLOOKUP(A2554 &amp; " - " &amp; B2554, 'superadmin configuration'!A:C, 2, FALSE)</f>
        <v>500</v>
      </c>
    </row>
    <row r="2555" spans="1:11">
      <c r="A2555" s="77" t="s">
        <v>4088</v>
      </c>
      <c r="B2555" s="77" t="s">
        <v>4088</v>
      </c>
      <c r="C2555" s="78">
        <v>45514.643055555556</v>
      </c>
      <c r="D2555" s="77">
        <v>500</v>
      </c>
      <c r="E2555" s="77" t="s">
        <v>560</v>
      </c>
      <c r="F2555" s="77"/>
      <c r="G2555" s="77" t="s">
        <v>5606</v>
      </c>
      <c r="H2555" s="77" t="s">
        <v>5868</v>
      </c>
      <c r="I2555" s="77" t="s">
        <v>369</v>
      </c>
      <c r="J2555" s="77" t="s">
        <v>369</v>
      </c>
      <c r="K2555" s="77">
        <f>VLOOKUP(A2555 &amp; " - " &amp; B2555, 'superadmin configuration'!A:C, 2, FALSE)</f>
        <v>500</v>
      </c>
    </row>
    <row r="2556" spans="1:11">
      <c r="A2556" s="77" t="s">
        <v>461</v>
      </c>
      <c r="B2556" s="77" t="s">
        <v>461</v>
      </c>
      <c r="C2556" s="78">
        <v>45514.394444444442</v>
      </c>
      <c r="D2556" s="77">
        <v>400</v>
      </c>
      <c r="E2556" s="77" t="s">
        <v>560</v>
      </c>
      <c r="F2556" s="77"/>
      <c r="G2556" s="77" t="s">
        <v>561</v>
      </c>
      <c r="H2556" s="77" t="s">
        <v>5604</v>
      </c>
      <c r="I2556" s="77" t="s">
        <v>5605</v>
      </c>
      <c r="J2556" s="77" t="s">
        <v>369</v>
      </c>
      <c r="K2556" s="77">
        <f>VLOOKUP(A2556 &amp; " - " &amp; B2556, 'superadmin configuration'!A:C, 2, FALSE)</f>
        <v>500</v>
      </c>
    </row>
    <row r="2557" spans="1:11">
      <c r="A2557" s="77" t="s">
        <v>4088</v>
      </c>
      <c r="B2557" s="77" t="s">
        <v>4088</v>
      </c>
      <c r="C2557" s="78">
        <v>45525.868055555555</v>
      </c>
      <c r="D2557" s="77">
        <v>1000</v>
      </c>
      <c r="E2557" s="77" t="s">
        <v>560</v>
      </c>
      <c r="F2557" s="77"/>
      <c r="G2557" s="77" t="s">
        <v>561</v>
      </c>
      <c r="H2557" s="77" t="s">
        <v>5869</v>
      </c>
      <c r="I2557" s="77" t="s">
        <v>369</v>
      </c>
      <c r="J2557" s="77" t="s">
        <v>369</v>
      </c>
    </row>
    <row r="2558" spans="1:11">
      <c r="A2558" s="77" t="s">
        <v>1728</v>
      </c>
      <c r="B2558" s="77" t="s">
        <v>1728</v>
      </c>
      <c r="C2558" s="78">
        <v>45525.828472222223</v>
      </c>
      <c r="D2558" s="77">
        <v>500</v>
      </c>
      <c r="E2558" s="77" t="s">
        <v>560</v>
      </c>
      <c r="F2558" s="77"/>
      <c r="G2558" s="77" t="s">
        <v>561</v>
      </c>
      <c r="H2558" s="77" t="s">
        <v>5870</v>
      </c>
      <c r="I2558" s="77" t="s">
        <v>369</v>
      </c>
      <c r="J2558" s="77" t="s">
        <v>369</v>
      </c>
    </row>
    <row r="2559" spans="1:11">
      <c r="A2559" s="77" t="s">
        <v>559</v>
      </c>
      <c r="B2559" s="77" t="s">
        <v>278</v>
      </c>
      <c r="C2559" s="78">
        <v>45525.765277777777</v>
      </c>
      <c r="D2559" s="77">
        <v>100</v>
      </c>
      <c r="E2559" s="77" t="s">
        <v>560</v>
      </c>
      <c r="F2559" s="77"/>
      <c r="G2559" s="77" t="s">
        <v>561</v>
      </c>
      <c r="H2559" s="77" t="s">
        <v>5871</v>
      </c>
      <c r="I2559" s="77" t="s">
        <v>5872</v>
      </c>
      <c r="J2559" s="77" t="s">
        <v>617</v>
      </c>
    </row>
    <row r="2560" spans="1:11">
      <c r="A2560" s="77" t="s">
        <v>567</v>
      </c>
      <c r="B2560" s="77" t="s">
        <v>568</v>
      </c>
      <c r="C2560" s="78">
        <v>45525.618055555555</v>
      </c>
      <c r="D2560" s="77">
        <v>1000</v>
      </c>
      <c r="E2560" s="77" t="s">
        <v>560</v>
      </c>
      <c r="F2560" s="77"/>
      <c r="G2560" s="77" t="s">
        <v>561</v>
      </c>
      <c r="H2560" s="77" t="s">
        <v>5873</v>
      </c>
      <c r="I2560" s="77" t="s">
        <v>5874</v>
      </c>
      <c r="J2560" s="77" t="s">
        <v>369</v>
      </c>
    </row>
    <row r="2561" spans="1:10">
      <c r="A2561" s="77" t="s">
        <v>5832</v>
      </c>
      <c r="B2561" s="77" t="s">
        <v>5832</v>
      </c>
      <c r="C2561" s="78">
        <v>45524.986111111109</v>
      </c>
      <c r="D2561" s="77">
        <v>500</v>
      </c>
      <c r="E2561" s="77" t="s">
        <v>560</v>
      </c>
      <c r="F2561" s="77"/>
      <c r="G2561" s="77" t="s">
        <v>561</v>
      </c>
      <c r="H2561" s="77" t="s">
        <v>5875</v>
      </c>
      <c r="I2561" s="77" t="s">
        <v>5876</v>
      </c>
      <c r="J2561" s="77" t="s">
        <v>369</v>
      </c>
    </row>
    <row r="2562" spans="1:10">
      <c r="A2562" s="77" t="s">
        <v>3822</v>
      </c>
      <c r="B2562" s="77" t="s">
        <v>3823</v>
      </c>
      <c r="C2562" s="78">
        <v>45524.932638888888</v>
      </c>
      <c r="D2562" s="77">
        <v>1200</v>
      </c>
      <c r="E2562" s="77" t="s">
        <v>560</v>
      </c>
      <c r="F2562" s="77"/>
      <c r="G2562" s="77" t="s">
        <v>561</v>
      </c>
      <c r="H2562" s="77" t="s">
        <v>5877</v>
      </c>
      <c r="I2562" s="77" t="s">
        <v>369</v>
      </c>
      <c r="J2562" s="77" t="s">
        <v>369</v>
      </c>
    </row>
    <row r="2563" spans="1:10">
      <c r="A2563" s="77" t="s">
        <v>710</v>
      </c>
      <c r="B2563" s="77" t="s">
        <v>710</v>
      </c>
      <c r="C2563" s="78">
        <v>45524.836111111108</v>
      </c>
      <c r="D2563" s="77">
        <v>1000</v>
      </c>
      <c r="E2563" s="77" t="s">
        <v>560</v>
      </c>
      <c r="F2563" s="77"/>
      <c r="G2563" s="77" t="s">
        <v>561</v>
      </c>
      <c r="H2563" s="77" t="s">
        <v>5878</v>
      </c>
      <c r="I2563" s="77" t="s">
        <v>369</v>
      </c>
      <c r="J2563" s="77">
        <v>2000</v>
      </c>
    </row>
    <row r="2564" spans="1:10">
      <c r="A2564" s="77" t="s">
        <v>139</v>
      </c>
      <c r="B2564" s="77" t="s">
        <v>571</v>
      </c>
      <c r="C2564" s="78">
        <v>45524.773611111108</v>
      </c>
      <c r="D2564" s="77">
        <v>500</v>
      </c>
      <c r="E2564" s="77" t="s">
        <v>560</v>
      </c>
      <c r="F2564" s="77"/>
      <c r="G2564" s="77" t="s">
        <v>561</v>
      </c>
      <c r="H2564" s="77" t="s">
        <v>5879</v>
      </c>
      <c r="I2564" s="77" t="s">
        <v>5880</v>
      </c>
      <c r="J2564" s="77" t="s">
        <v>369</v>
      </c>
    </row>
    <row r="2565" spans="1:10">
      <c r="A2565" s="77" t="s">
        <v>710</v>
      </c>
      <c r="B2565" s="77" t="s">
        <v>710</v>
      </c>
      <c r="C2565" s="78">
        <v>45524.740277777775</v>
      </c>
      <c r="D2565" s="77">
        <v>800</v>
      </c>
      <c r="E2565" s="77" t="s">
        <v>560</v>
      </c>
      <c r="F2565" s="77"/>
      <c r="G2565" s="77" t="s">
        <v>561</v>
      </c>
      <c r="H2565" s="77" t="s">
        <v>5881</v>
      </c>
      <c r="I2565" s="77" t="s">
        <v>5882</v>
      </c>
      <c r="J2565" s="77" t="s">
        <v>369</v>
      </c>
    </row>
    <row r="2566" spans="1:10">
      <c r="A2566" s="77" t="s">
        <v>515</v>
      </c>
      <c r="B2566" s="77" t="s">
        <v>516</v>
      </c>
      <c r="C2566" s="78">
        <v>45524.732638888891</v>
      </c>
      <c r="D2566" s="77">
        <v>2000</v>
      </c>
      <c r="E2566" s="77" t="s">
        <v>560</v>
      </c>
      <c r="F2566" s="77"/>
      <c r="G2566" s="77" t="s">
        <v>561</v>
      </c>
      <c r="H2566" s="77" t="s">
        <v>5883</v>
      </c>
      <c r="I2566" s="77" t="s">
        <v>5884</v>
      </c>
      <c r="J2566" s="77" t="s">
        <v>369</v>
      </c>
    </row>
    <row r="2567" spans="1:10">
      <c r="A2567" s="77" t="s">
        <v>5885</v>
      </c>
      <c r="B2567" s="77" t="s">
        <v>5885</v>
      </c>
      <c r="C2567" s="78">
        <v>45524.705555555556</v>
      </c>
      <c r="D2567" s="77">
        <v>1000</v>
      </c>
      <c r="E2567" s="77" t="s">
        <v>560</v>
      </c>
      <c r="F2567" s="77"/>
      <c r="G2567" s="77" t="s">
        <v>561</v>
      </c>
      <c r="H2567" s="77" t="s">
        <v>5886</v>
      </c>
      <c r="I2567" s="77" t="s">
        <v>369</v>
      </c>
      <c r="J2567" s="77" t="s">
        <v>369</v>
      </c>
    </row>
    <row r="2568" spans="1:10">
      <c r="A2568" s="77" t="s">
        <v>567</v>
      </c>
      <c r="B2568" s="77" t="s">
        <v>568</v>
      </c>
      <c r="C2568" s="78">
        <v>45524.667361111111</v>
      </c>
      <c r="D2568" s="77">
        <v>1000</v>
      </c>
      <c r="E2568" s="77" t="s">
        <v>560</v>
      </c>
      <c r="F2568" s="77"/>
      <c r="G2568" s="77" t="s">
        <v>561</v>
      </c>
      <c r="H2568" s="77" t="s">
        <v>5887</v>
      </c>
      <c r="I2568" s="77" t="s">
        <v>5888</v>
      </c>
      <c r="J2568" s="77" t="s">
        <v>369</v>
      </c>
    </row>
    <row r="2569" spans="1:10">
      <c r="A2569" s="77" t="s">
        <v>5885</v>
      </c>
      <c r="B2569" s="77" t="s">
        <v>5885</v>
      </c>
      <c r="C2569" s="78">
        <v>45524.664583333331</v>
      </c>
      <c r="D2569" s="77">
        <v>1000</v>
      </c>
      <c r="E2569" s="77" t="s">
        <v>560</v>
      </c>
      <c r="F2569" s="77"/>
      <c r="G2569" s="77" t="s">
        <v>561</v>
      </c>
      <c r="H2569" s="77" t="s">
        <v>5889</v>
      </c>
      <c r="I2569" s="77" t="s">
        <v>5890</v>
      </c>
      <c r="J2569" s="77" t="s">
        <v>369</v>
      </c>
    </row>
    <row r="2570" spans="1:10">
      <c r="A2570" s="77" t="s">
        <v>4572</v>
      </c>
      <c r="B2570" s="77" t="s">
        <v>4573</v>
      </c>
      <c r="C2570" s="78">
        <v>45524.629861111112</v>
      </c>
      <c r="D2570" s="77">
        <v>500</v>
      </c>
      <c r="E2570" s="77" t="s">
        <v>560</v>
      </c>
      <c r="F2570" s="77"/>
      <c r="G2570" s="77" t="s">
        <v>561</v>
      </c>
      <c r="H2570" s="77" t="s">
        <v>5891</v>
      </c>
      <c r="I2570" s="77" t="s">
        <v>5892</v>
      </c>
      <c r="J2570" s="77" t="s">
        <v>369</v>
      </c>
    </row>
    <row r="2571" spans="1:10">
      <c r="A2571" s="77" t="s">
        <v>4088</v>
      </c>
      <c r="B2571" s="77" t="s">
        <v>4088</v>
      </c>
      <c r="C2571" s="78">
        <v>45524.535416666666</v>
      </c>
      <c r="D2571" s="77">
        <v>1000</v>
      </c>
      <c r="E2571" s="77" t="s">
        <v>560</v>
      </c>
      <c r="F2571" s="77"/>
      <c r="G2571" s="77" t="s">
        <v>561</v>
      </c>
      <c r="H2571" s="77" t="s">
        <v>5893</v>
      </c>
      <c r="I2571" s="77" t="s">
        <v>369</v>
      </c>
      <c r="J2571" s="77" t="s">
        <v>369</v>
      </c>
    </row>
    <row r="2572" spans="1:10">
      <c r="A2572" s="77" t="s">
        <v>515</v>
      </c>
      <c r="B2572" s="77" t="s">
        <v>516</v>
      </c>
      <c r="C2572" s="78">
        <v>45524.388888888891</v>
      </c>
      <c r="D2572" s="77">
        <v>1000</v>
      </c>
      <c r="E2572" s="77" t="s">
        <v>560</v>
      </c>
      <c r="F2572" s="77"/>
      <c r="G2572" s="77" t="s">
        <v>561</v>
      </c>
      <c r="H2572" s="77" t="s">
        <v>5894</v>
      </c>
      <c r="I2572" s="77" t="s">
        <v>369</v>
      </c>
      <c r="J2572" s="77" t="s">
        <v>369</v>
      </c>
    </row>
    <row r="2573" spans="1:10">
      <c r="A2573" s="77" t="s">
        <v>601</v>
      </c>
      <c r="B2573" s="77" t="s">
        <v>601</v>
      </c>
      <c r="C2573" s="78">
        <v>45523.951388888891</v>
      </c>
      <c r="D2573" s="77">
        <v>2000</v>
      </c>
      <c r="E2573" s="77" t="s">
        <v>560</v>
      </c>
      <c r="F2573" s="77"/>
      <c r="G2573" s="77" t="s">
        <v>561</v>
      </c>
      <c r="H2573" s="77" t="s">
        <v>5895</v>
      </c>
      <c r="I2573" s="77" t="s">
        <v>369</v>
      </c>
      <c r="J2573" s="77" t="s">
        <v>369</v>
      </c>
    </row>
    <row r="2574" spans="1:10">
      <c r="A2574" s="77" t="s">
        <v>515</v>
      </c>
      <c r="B2574" s="77" t="s">
        <v>516</v>
      </c>
      <c r="C2574" s="78">
        <v>45523.933333333334</v>
      </c>
      <c r="D2574" s="77">
        <v>2000</v>
      </c>
      <c r="E2574" s="77" t="s">
        <v>560</v>
      </c>
      <c r="F2574" s="77"/>
      <c r="G2574" s="77" t="s">
        <v>561</v>
      </c>
      <c r="H2574" s="77" t="s">
        <v>5896</v>
      </c>
      <c r="I2574" s="77" t="s">
        <v>369</v>
      </c>
      <c r="J2574" s="77" t="s">
        <v>369</v>
      </c>
    </row>
    <row r="2575" spans="1:10">
      <c r="A2575" s="77" t="s">
        <v>567</v>
      </c>
      <c r="B2575" s="77" t="s">
        <v>568</v>
      </c>
      <c r="C2575" s="78">
        <v>45523.881944444445</v>
      </c>
      <c r="D2575" s="77">
        <v>1000</v>
      </c>
      <c r="E2575" s="77" t="s">
        <v>560</v>
      </c>
      <c r="F2575" s="77"/>
      <c r="G2575" s="77" t="s">
        <v>561</v>
      </c>
      <c r="H2575" s="77" t="s">
        <v>5897</v>
      </c>
      <c r="I2575" s="77" t="s">
        <v>369</v>
      </c>
      <c r="J2575" s="77" t="s">
        <v>369</v>
      </c>
    </row>
    <row r="2576" spans="1:10">
      <c r="A2576" s="77" t="s">
        <v>5614</v>
      </c>
      <c r="B2576" s="77" t="s">
        <v>128</v>
      </c>
      <c r="C2576" s="78">
        <v>45523.852777777778</v>
      </c>
      <c r="D2576" s="77">
        <v>1000</v>
      </c>
      <c r="E2576" s="77" t="s">
        <v>560</v>
      </c>
      <c r="F2576" s="77"/>
      <c r="G2576" s="77" t="s">
        <v>561</v>
      </c>
      <c r="H2576" s="77" t="s">
        <v>5898</v>
      </c>
      <c r="I2576" s="77" t="s">
        <v>5899</v>
      </c>
      <c r="J2576" s="77" t="s">
        <v>369</v>
      </c>
    </row>
    <row r="2577" spans="1:10">
      <c r="A2577" s="77" t="s">
        <v>559</v>
      </c>
      <c r="B2577" s="77" t="s">
        <v>246</v>
      </c>
      <c r="C2577" s="78">
        <v>45523.800694444442</v>
      </c>
      <c r="D2577" s="77">
        <v>1000</v>
      </c>
      <c r="E2577" s="77" t="s">
        <v>560</v>
      </c>
      <c r="F2577" s="77"/>
      <c r="G2577" s="77" t="s">
        <v>561</v>
      </c>
      <c r="H2577" s="77" t="s">
        <v>5900</v>
      </c>
      <c r="I2577" s="77" t="s">
        <v>5901</v>
      </c>
      <c r="J2577" s="77" t="s">
        <v>369</v>
      </c>
    </row>
    <row r="2578" spans="1:10">
      <c r="A2578" s="77" t="s">
        <v>5496</v>
      </c>
      <c r="B2578" s="77" t="s">
        <v>5497</v>
      </c>
      <c r="C2578" s="78">
        <v>45523.686805555553</v>
      </c>
      <c r="D2578" s="77">
        <v>1000</v>
      </c>
      <c r="E2578" s="77" t="s">
        <v>560</v>
      </c>
      <c r="F2578" s="77"/>
      <c r="G2578" s="77" t="s">
        <v>561</v>
      </c>
      <c r="H2578" s="77" t="s">
        <v>5902</v>
      </c>
      <c r="I2578" s="77" t="s">
        <v>369</v>
      </c>
      <c r="J2578" s="77" t="s">
        <v>369</v>
      </c>
    </row>
    <row r="2579" spans="1:10">
      <c r="A2579" s="77" t="s">
        <v>1146</v>
      </c>
      <c r="B2579" s="77" t="s">
        <v>1880</v>
      </c>
      <c r="C2579" s="78">
        <v>45523.631249999999</v>
      </c>
      <c r="D2579" s="77">
        <v>500</v>
      </c>
      <c r="E2579" s="77" t="s">
        <v>560</v>
      </c>
      <c r="F2579" s="77"/>
      <c r="G2579" s="77" t="s">
        <v>561</v>
      </c>
      <c r="H2579" s="77" t="s">
        <v>5903</v>
      </c>
      <c r="I2579" s="77" t="s">
        <v>369</v>
      </c>
      <c r="J2579" s="77" t="s">
        <v>369</v>
      </c>
    </row>
    <row r="2580" spans="1:10">
      <c r="A2580" s="77" t="s">
        <v>4088</v>
      </c>
      <c r="B2580" s="77" t="s">
        <v>4088</v>
      </c>
      <c r="C2580" s="78">
        <v>45523.556250000001</v>
      </c>
      <c r="D2580" s="77">
        <v>500</v>
      </c>
      <c r="E2580" s="77" t="s">
        <v>560</v>
      </c>
      <c r="F2580" s="77"/>
      <c r="G2580" s="77" t="s">
        <v>561</v>
      </c>
      <c r="H2580" s="77" t="s">
        <v>5904</v>
      </c>
      <c r="I2580" s="77" t="s">
        <v>369</v>
      </c>
      <c r="J2580" s="77" t="s">
        <v>369</v>
      </c>
    </row>
    <row r="2581" spans="1:10">
      <c r="A2581" s="77" t="s">
        <v>379</v>
      </c>
      <c r="B2581" s="77" t="s">
        <v>379</v>
      </c>
      <c r="C2581" s="78">
        <v>45523.116666666669</v>
      </c>
      <c r="D2581" s="77">
        <v>1000</v>
      </c>
      <c r="E2581" s="77" t="s">
        <v>560</v>
      </c>
      <c r="F2581" s="77"/>
      <c r="G2581" s="77" t="s">
        <v>561</v>
      </c>
      <c r="H2581" s="77" t="s">
        <v>5905</v>
      </c>
      <c r="I2581" s="77" t="s">
        <v>5906</v>
      </c>
      <c r="J2581" s="77" t="s">
        <v>369</v>
      </c>
    </row>
    <row r="2582" spans="1:10">
      <c r="A2582" s="77" t="s">
        <v>5832</v>
      </c>
      <c r="B2582" s="77" t="s">
        <v>5832</v>
      </c>
      <c r="C2582" s="78">
        <v>45522.851388888892</v>
      </c>
      <c r="D2582" s="77">
        <v>1000</v>
      </c>
      <c r="E2582" s="77" t="s">
        <v>560</v>
      </c>
      <c r="F2582" s="77"/>
      <c r="G2582" s="77" t="s">
        <v>561</v>
      </c>
      <c r="H2582" s="77" t="s">
        <v>5907</v>
      </c>
      <c r="I2582" s="77" t="s">
        <v>369</v>
      </c>
      <c r="J2582" s="77" t="s">
        <v>369</v>
      </c>
    </row>
    <row r="2583" spans="1:10">
      <c r="A2583" s="77" t="s">
        <v>601</v>
      </c>
      <c r="B2583" s="77" t="s">
        <v>601</v>
      </c>
      <c r="C2583" s="78">
        <v>45522.720138888886</v>
      </c>
      <c r="D2583" s="77">
        <v>600</v>
      </c>
      <c r="E2583" s="77" t="s">
        <v>560</v>
      </c>
      <c r="F2583" s="77"/>
      <c r="G2583" s="77" t="s">
        <v>561</v>
      </c>
      <c r="H2583" s="77" t="s">
        <v>5668</v>
      </c>
      <c r="I2583" s="77" t="s">
        <v>5669</v>
      </c>
      <c r="J2583" s="77"/>
    </row>
  </sheetData>
  <autoFilter ref="A1:K2429" xr:uid="{525C64B6-37D8-47D7-851E-91A8EE495AE5}">
    <sortState xmlns:xlrd2="http://schemas.microsoft.com/office/spreadsheetml/2017/richdata2" ref="A2:K1466">
      <sortCondition descending="1" ref="C1:C1466"/>
    </sortState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3703F0-6317-4D29-BCA7-F2D227531082}">
  <sheetPr>
    <tabColor theme="1"/>
  </sheetPr>
  <dimension ref="A1:J1926"/>
  <sheetViews>
    <sheetView topLeftCell="A1915" workbookViewId="0">
      <selection activeCell="A1926" sqref="A1926"/>
    </sheetView>
  </sheetViews>
  <sheetFormatPr defaultRowHeight="15"/>
  <cols>
    <col min="1" max="1" width="16.5703125" bestFit="1" customWidth="1"/>
    <col min="3" max="3" width="10.28515625" bestFit="1" customWidth="1"/>
    <col min="4" max="4" width="17.7109375" bestFit="1" customWidth="1"/>
    <col min="5" max="6" width="30.7109375" bestFit="1" customWidth="1"/>
  </cols>
  <sheetData>
    <row r="1" spans="1:10">
      <c r="A1" s="100" t="s">
        <v>5908</v>
      </c>
      <c r="B1" s="100" t="s">
        <v>5909</v>
      </c>
      <c r="C1" s="100" t="s">
        <v>5910</v>
      </c>
      <c r="D1" s="100" t="s">
        <v>5911</v>
      </c>
      <c r="E1" s="100" t="s">
        <v>5912</v>
      </c>
      <c r="F1" s="100" t="s">
        <v>5913</v>
      </c>
      <c r="G1" s="100" t="s">
        <v>5914</v>
      </c>
      <c r="H1" s="100" t="s">
        <v>5915</v>
      </c>
      <c r="I1" s="100" t="s">
        <v>5916</v>
      </c>
      <c r="J1" s="100" t="s">
        <v>5917</v>
      </c>
    </row>
    <row r="2" spans="1:10">
      <c r="A2" s="105">
        <v>45498.959722222222</v>
      </c>
      <c r="B2" s="89">
        <v>238899</v>
      </c>
      <c r="C2" s="89">
        <v>500</v>
      </c>
      <c r="D2" s="89">
        <v>2</v>
      </c>
      <c r="E2" s="89"/>
      <c r="F2" s="89" t="s">
        <v>5412</v>
      </c>
      <c r="G2" s="89" t="b">
        <f>ISNUMBER(MATCH(ggPayers[[#This Row],[payer]], gg_teammates[ID], 0))</f>
        <v>0</v>
      </c>
      <c r="H2" s="89" t="b">
        <f>ISNUMBER(MATCH(ggPayers[[#This Row],[payer]], B1:$B$594, 0))</f>
        <v>1</v>
      </c>
      <c r="I2" s="89"/>
      <c r="J2" s="89"/>
    </row>
    <row r="3" spans="1:10">
      <c r="A3" s="105">
        <v>45498.914583333331</v>
      </c>
      <c r="B3" s="89">
        <v>1156228</v>
      </c>
      <c r="C3" s="89">
        <v>200</v>
      </c>
      <c r="D3" s="89">
        <v>2</v>
      </c>
      <c r="E3" s="89"/>
      <c r="F3" s="89" t="s">
        <v>5414</v>
      </c>
      <c r="G3" s="89" t="b">
        <f>ISNUMBER(MATCH(ggPayers[[#This Row],[payer]], gg_teammates[ID], 0))</f>
        <v>0</v>
      </c>
      <c r="H3" s="89" t="b">
        <f>ISNUMBER(MATCH(ggPayers[[#This Row],[payer]], B2:$B$594, 0))</f>
        <v>1</v>
      </c>
      <c r="I3" s="89"/>
      <c r="J3" s="89"/>
    </row>
    <row r="4" spans="1:10">
      <c r="A4" s="105">
        <v>45498.856249999997</v>
      </c>
      <c r="B4" s="89">
        <v>217882</v>
      </c>
      <c r="C4" s="89">
        <v>1000</v>
      </c>
      <c r="D4" s="89">
        <v>2</v>
      </c>
      <c r="E4" s="89"/>
      <c r="F4" s="89" t="s">
        <v>5417</v>
      </c>
      <c r="G4" s="89" t="b">
        <f>ISNUMBER(MATCH(ggPayers[[#This Row],[payer]], gg_teammates[ID], 0))</f>
        <v>0</v>
      </c>
      <c r="H4" s="89" t="b">
        <f>ISNUMBER(MATCH(ggPayers[[#This Row],[payer]], B3:$B$594, 0))</f>
        <v>1</v>
      </c>
      <c r="I4" s="89"/>
      <c r="J4" s="89"/>
    </row>
    <row r="5" spans="1:10">
      <c r="A5" s="105">
        <v>45498.825694444444</v>
      </c>
      <c r="B5" s="89">
        <v>105586</v>
      </c>
      <c r="C5" s="89">
        <v>500</v>
      </c>
      <c r="D5" s="89">
        <v>3</v>
      </c>
      <c r="E5" s="89"/>
      <c r="F5" s="89" t="s">
        <v>5918</v>
      </c>
      <c r="G5" s="89" t="b">
        <f>ISNUMBER(MATCH(ggPayers[[#This Row],[payer]], gg_teammates[ID], 0))</f>
        <v>0</v>
      </c>
      <c r="H5" s="89" t="b">
        <f>ISNUMBER(MATCH(ggPayers[[#This Row],[payer]], B4:$B$594, 0))</f>
        <v>1</v>
      </c>
      <c r="I5" s="89"/>
      <c r="J5" s="89" t="s">
        <v>5919</v>
      </c>
    </row>
    <row r="6" spans="1:10">
      <c r="A6" s="105">
        <v>45498.824999999997</v>
      </c>
      <c r="B6" s="89">
        <v>105586</v>
      </c>
      <c r="C6" s="89">
        <v>500</v>
      </c>
      <c r="D6" s="89">
        <v>3</v>
      </c>
      <c r="E6" s="89"/>
      <c r="F6" s="89" t="s">
        <v>5920</v>
      </c>
      <c r="G6" s="89" t="b">
        <f>ISNUMBER(MATCH(ggPayers[[#This Row],[payer]], gg_teammates[ID], 0))</f>
        <v>0</v>
      </c>
      <c r="H6" s="89" t="b">
        <f>ISNUMBER(MATCH(ggPayers[[#This Row],[payer]], B5:$B$594, 0))</f>
        <v>1</v>
      </c>
      <c r="I6" s="89"/>
      <c r="J6" s="89" t="s">
        <v>5921</v>
      </c>
    </row>
    <row r="7" spans="1:10">
      <c r="A7" s="105">
        <v>45498.823611111111</v>
      </c>
      <c r="B7" s="89">
        <v>105586</v>
      </c>
      <c r="C7" s="89">
        <v>500</v>
      </c>
      <c r="D7" s="89">
        <v>3</v>
      </c>
      <c r="E7" s="89"/>
      <c r="F7" s="89" t="s">
        <v>5922</v>
      </c>
      <c r="G7" s="89" t="b">
        <f>ISNUMBER(MATCH(ggPayers[[#This Row],[payer]], gg_teammates[ID], 0))</f>
        <v>0</v>
      </c>
      <c r="H7" s="89" t="b">
        <f>ISNUMBER(MATCH(ggPayers[[#This Row],[payer]], B6:$B$594, 0))</f>
        <v>1</v>
      </c>
      <c r="I7" s="89"/>
      <c r="J7" s="89" t="s">
        <v>5919</v>
      </c>
    </row>
    <row r="8" spans="1:10">
      <c r="A8" s="105">
        <v>45498.698611111111</v>
      </c>
      <c r="B8" s="89">
        <v>798</v>
      </c>
      <c r="C8" s="89">
        <v>500</v>
      </c>
      <c r="D8" s="89">
        <v>2</v>
      </c>
      <c r="E8" s="89"/>
      <c r="F8" s="89" t="s">
        <v>5423</v>
      </c>
      <c r="G8" s="89" t="b">
        <f>ISNUMBER(MATCH(ggPayers[[#This Row],[payer]], gg_teammates[ID], 0))</f>
        <v>1</v>
      </c>
      <c r="H8" s="89" t="b">
        <f>ISNUMBER(MATCH(ggPayers[[#This Row],[payer]], B7:$B$594, 0))</f>
        <v>1</v>
      </c>
      <c r="I8" s="89"/>
      <c r="J8" s="89" t="s">
        <v>5921</v>
      </c>
    </row>
    <row r="9" spans="1:10">
      <c r="A9" s="105">
        <v>45498.68472222222</v>
      </c>
      <c r="B9" s="89">
        <v>27779</v>
      </c>
      <c r="C9" s="89">
        <v>1000</v>
      </c>
      <c r="D9" s="89">
        <v>2</v>
      </c>
      <c r="E9" s="89"/>
      <c r="F9" s="89" t="s">
        <v>5923</v>
      </c>
      <c r="G9" s="89" t="b">
        <f>ISNUMBER(MATCH(ggPayers[[#This Row],[payer]], gg_teammates[ID], 0))</f>
        <v>0</v>
      </c>
      <c r="H9" s="89" t="b">
        <f>ISNUMBER(MATCH(ggPayers[[#This Row],[payer]], B8:$B$594, 0))</f>
        <v>1</v>
      </c>
      <c r="I9" s="89"/>
      <c r="J9" s="89" t="s">
        <v>5924</v>
      </c>
    </row>
    <row r="10" spans="1:10">
      <c r="A10" s="105">
        <v>45498.646527777775</v>
      </c>
      <c r="B10" s="89">
        <v>367033</v>
      </c>
      <c r="C10" s="89">
        <v>2000</v>
      </c>
      <c r="D10" s="89">
        <v>2</v>
      </c>
      <c r="E10" s="89"/>
      <c r="F10" s="89" t="s">
        <v>5425</v>
      </c>
      <c r="G10" s="21" t="b">
        <f>ISNUMBER(MATCH(ggPayers[[#This Row],[payer]], gg_teammates[ID], 0))</f>
        <v>0</v>
      </c>
      <c r="H10" s="89" t="b">
        <f>ISNUMBER(MATCH(ggPayers[[#This Row],[payer]], B9:$B$594, 0))</f>
        <v>1</v>
      </c>
      <c r="I10" s="21"/>
      <c r="J10" s="96" t="s">
        <v>5919</v>
      </c>
    </row>
    <row r="11" spans="1:10">
      <c r="A11" s="105">
        <v>45498.538888888892</v>
      </c>
      <c r="B11" s="89">
        <v>5588</v>
      </c>
      <c r="C11" s="89">
        <v>2000</v>
      </c>
      <c r="D11" s="89">
        <v>2</v>
      </c>
      <c r="E11" s="89"/>
      <c r="F11" s="89" t="s">
        <v>5426</v>
      </c>
      <c r="G11" s="21" t="b">
        <f>ISNUMBER(MATCH(ggPayers[[#This Row],[payer]], gg_teammates[ID], 0))</f>
        <v>0</v>
      </c>
      <c r="H11" s="89" t="b">
        <f>ISNUMBER(MATCH(ggPayers[[#This Row],[payer]], B10:$B$594, 0))</f>
        <v>1</v>
      </c>
      <c r="I11" s="21"/>
      <c r="J11" s="96" t="s">
        <v>5924</v>
      </c>
    </row>
    <row r="12" spans="1:10">
      <c r="A12" s="105">
        <v>45497.941666666666</v>
      </c>
      <c r="B12" s="89">
        <v>798046</v>
      </c>
      <c r="C12" s="89">
        <v>1000</v>
      </c>
      <c r="D12" s="89">
        <v>2</v>
      </c>
      <c r="E12" s="89"/>
      <c r="F12" s="89" t="s">
        <v>5925</v>
      </c>
      <c r="G12" s="21" t="b">
        <f>ISNUMBER(MATCH(ggPayers[[#This Row],[payer]], gg_teammates[ID], 0))</f>
        <v>0</v>
      </c>
      <c r="H12" s="89" t="b">
        <f>ISNUMBER(MATCH(ggPayers[[#This Row],[payer]], B11:$B$594, 0))</f>
        <v>1</v>
      </c>
      <c r="I12" s="21"/>
      <c r="J12" s="96" t="s">
        <v>5924</v>
      </c>
    </row>
    <row r="13" spans="1:10">
      <c r="A13" s="105">
        <v>45497.87777777778</v>
      </c>
      <c r="B13" s="89">
        <v>524342</v>
      </c>
      <c r="C13" s="89">
        <v>1000</v>
      </c>
      <c r="D13" s="89">
        <v>2</v>
      </c>
      <c r="E13" s="89"/>
      <c r="F13" s="89" t="s">
        <v>5430</v>
      </c>
      <c r="G13" s="21" t="b">
        <f>ISNUMBER(MATCH(ggPayers[[#This Row],[payer]], gg_teammates[ID], 0))</f>
        <v>0</v>
      </c>
      <c r="H13" s="89" t="b">
        <f>ISNUMBER(MATCH(ggPayers[[#This Row],[payer]], B12:$B$594, 0))</f>
        <v>1</v>
      </c>
      <c r="I13" s="21"/>
      <c r="J13" s="96" t="s">
        <v>5919</v>
      </c>
    </row>
    <row r="14" spans="1:10">
      <c r="A14" s="105">
        <v>45497.868750000001</v>
      </c>
      <c r="B14" s="89">
        <v>879332</v>
      </c>
      <c r="C14" s="89">
        <v>6000</v>
      </c>
      <c r="D14" s="89">
        <v>2</v>
      </c>
      <c r="E14" s="89"/>
      <c r="F14" s="89" t="s">
        <v>5431</v>
      </c>
      <c r="G14" s="21" t="b">
        <f>ISNUMBER(MATCH(ggPayers[[#This Row],[payer]], gg_teammates[ID], 0))</f>
        <v>0</v>
      </c>
      <c r="H14" s="89" t="b">
        <f>ISNUMBER(MATCH(ggPayers[[#This Row],[payer]], B13:$B$594, 0))</f>
        <v>1</v>
      </c>
      <c r="I14" s="21"/>
      <c r="J14" s="96" t="s">
        <v>5924</v>
      </c>
    </row>
    <row r="15" spans="1:10">
      <c r="A15" s="105">
        <v>45497.837500000001</v>
      </c>
      <c r="B15" s="89">
        <v>196903</v>
      </c>
      <c r="C15" s="89">
        <v>500</v>
      </c>
      <c r="D15" s="89">
        <v>2</v>
      </c>
      <c r="E15" s="89"/>
      <c r="F15" s="89" t="s">
        <v>5432</v>
      </c>
      <c r="G15" s="21" t="b">
        <f>ISNUMBER(MATCH(ggPayers[[#This Row],[payer]], gg_teammates[ID], 0))</f>
        <v>0</v>
      </c>
      <c r="H15" s="89" t="b">
        <f>ISNUMBER(MATCH(ggPayers[[#This Row],[payer]], B14:$B$594, 0))</f>
        <v>1</v>
      </c>
      <c r="I15" s="21"/>
      <c r="J15" s="96" t="s">
        <v>5924</v>
      </c>
    </row>
    <row r="16" spans="1:10">
      <c r="A16" s="105">
        <v>45497.836805555555</v>
      </c>
      <c r="B16" s="89">
        <v>196903</v>
      </c>
      <c r="C16" s="89">
        <v>500</v>
      </c>
      <c r="D16" s="89">
        <v>3</v>
      </c>
      <c r="E16" s="89"/>
      <c r="F16" s="89" t="s">
        <v>5926</v>
      </c>
      <c r="G16" s="21" t="b">
        <f>ISNUMBER(MATCH(ggPayers[[#This Row],[payer]], gg_teammates[ID], 0))</f>
        <v>0</v>
      </c>
      <c r="H16" s="89" t="b">
        <f>ISNUMBER(MATCH(ggPayers[[#This Row],[payer]], B15:$B$594, 0))</f>
        <v>1</v>
      </c>
      <c r="I16" s="21"/>
      <c r="J16" s="96" t="s">
        <v>5924</v>
      </c>
    </row>
    <row r="17" spans="1:10">
      <c r="A17" s="105">
        <v>45497.836111111108</v>
      </c>
      <c r="B17" s="89">
        <v>196903</v>
      </c>
      <c r="C17" s="89">
        <v>500</v>
      </c>
      <c r="D17" s="89">
        <v>3</v>
      </c>
      <c r="E17" s="89"/>
      <c r="F17" s="89" t="s">
        <v>5927</v>
      </c>
      <c r="G17" s="21" t="b">
        <f>ISNUMBER(MATCH(ggPayers[[#This Row],[payer]], gg_teammates[ID], 0))</f>
        <v>0</v>
      </c>
      <c r="H17" s="89" t="b">
        <f>ISNUMBER(MATCH(ggPayers[[#This Row],[payer]], B16:$B$594, 0))</f>
        <v>1</v>
      </c>
      <c r="I17" s="21"/>
      <c r="J17" s="96" t="s">
        <v>5924</v>
      </c>
    </row>
    <row r="18" spans="1:10">
      <c r="A18" s="105">
        <v>45497.836111111108</v>
      </c>
      <c r="B18" s="89">
        <v>196903</v>
      </c>
      <c r="C18" s="89">
        <v>500</v>
      </c>
      <c r="D18" s="89">
        <v>3</v>
      </c>
      <c r="E18" s="89"/>
      <c r="F18" s="89" t="s">
        <v>5928</v>
      </c>
      <c r="G18" s="21" t="b">
        <f>ISNUMBER(MATCH(ggPayers[[#This Row],[payer]], gg_teammates[ID], 0))</f>
        <v>0</v>
      </c>
      <c r="H18" s="89" t="b">
        <f>ISNUMBER(MATCH(ggPayers[[#This Row],[payer]], B17:$B$594, 0))</f>
        <v>1</v>
      </c>
      <c r="I18" s="21"/>
      <c r="J18" s="96" t="s">
        <v>5924</v>
      </c>
    </row>
    <row r="19" spans="1:10">
      <c r="A19" s="105">
        <v>45497.821527777778</v>
      </c>
      <c r="B19" s="89">
        <v>981106</v>
      </c>
      <c r="C19" s="89">
        <v>1000</v>
      </c>
      <c r="D19" s="89">
        <v>2</v>
      </c>
      <c r="E19" s="89"/>
      <c r="F19" s="89" t="s">
        <v>5433</v>
      </c>
      <c r="G19" s="21" t="b">
        <f>ISNUMBER(MATCH(ggPayers[[#This Row],[payer]], gg_teammates[ID], 0))</f>
        <v>0</v>
      </c>
      <c r="H19" s="89" t="b">
        <f>ISNUMBER(MATCH(ggPayers[[#This Row],[payer]], B18:$B$594, 0))</f>
        <v>1</v>
      </c>
      <c r="I19" s="21"/>
      <c r="J19" s="96" t="s">
        <v>5924</v>
      </c>
    </row>
    <row r="20" spans="1:10">
      <c r="A20" s="105">
        <v>45497.67291666667</v>
      </c>
      <c r="B20" s="89">
        <v>36119</v>
      </c>
      <c r="C20" s="89">
        <v>300</v>
      </c>
      <c r="D20" s="89">
        <v>2</v>
      </c>
      <c r="E20" s="89"/>
      <c r="F20" s="89" t="s">
        <v>5436</v>
      </c>
      <c r="G20" s="21" t="b">
        <f>ISNUMBER(MATCH(ggPayers[[#This Row],[payer]], gg_teammates[ID], 0))</f>
        <v>0</v>
      </c>
      <c r="H20" s="89" t="b">
        <f>ISNUMBER(MATCH(ggPayers[[#This Row],[payer]], B19:$B$594, 0))</f>
        <v>1</v>
      </c>
      <c r="I20" s="21"/>
      <c r="J20" s="96" t="s">
        <v>5924</v>
      </c>
    </row>
    <row r="21" spans="1:10">
      <c r="A21" s="105">
        <v>45497.558333333334</v>
      </c>
      <c r="B21" s="89">
        <v>921043</v>
      </c>
      <c r="C21" s="89">
        <v>100</v>
      </c>
      <c r="D21" s="89">
        <v>2</v>
      </c>
      <c r="E21" s="89"/>
      <c r="F21" s="89" t="s">
        <v>5438</v>
      </c>
      <c r="G21" s="21" t="b">
        <f>ISNUMBER(MATCH(ggPayers[[#This Row],[payer]], gg_teammates[ID], 0))</f>
        <v>0</v>
      </c>
      <c r="H21" s="89" t="b">
        <f>ISNUMBER(MATCH(ggPayers[[#This Row],[payer]], B20:$B$594, 0))</f>
        <v>1</v>
      </c>
      <c r="I21" s="21"/>
      <c r="J21" s="96" t="s">
        <v>5924</v>
      </c>
    </row>
    <row r="22" spans="1:10">
      <c r="A22" s="105">
        <v>45497.459722222222</v>
      </c>
      <c r="B22" s="89">
        <v>297242</v>
      </c>
      <c r="C22" s="89">
        <v>1000</v>
      </c>
      <c r="D22" s="89">
        <v>3</v>
      </c>
      <c r="E22" s="89"/>
      <c r="F22" s="89" t="s">
        <v>5929</v>
      </c>
      <c r="G22" s="21" t="b">
        <f>ISNUMBER(MATCH(ggPayers[[#This Row],[payer]], gg_teammates[ID], 0))</f>
        <v>0</v>
      </c>
      <c r="H22" s="89" t="b">
        <f>ISNUMBER(MATCH(ggPayers[[#This Row],[payer]], B21:$B$594, 0))</f>
        <v>1</v>
      </c>
      <c r="I22" s="21"/>
      <c r="J22" s="96" t="s">
        <v>5924</v>
      </c>
    </row>
    <row r="23" spans="1:10">
      <c r="A23" s="105">
        <v>45496.756944444445</v>
      </c>
      <c r="B23" s="89">
        <v>863529</v>
      </c>
      <c r="C23" s="89">
        <v>1000</v>
      </c>
      <c r="D23" s="89">
        <v>2</v>
      </c>
      <c r="E23" s="89"/>
      <c r="F23" s="89" t="s">
        <v>5279</v>
      </c>
      <c r="G23" s="21" t="b">
        <f>ISNUMBER(MATCH(ggPayers[[#This Row],[payer]], gg_teammates[ID], 0))</f>
        <v>0</v>
      </c>
      <c r="H23" s="89" t="b">
        <f>ISNUMBER(MATCH(ggPayers[[#This Row],[payer]], B22:$B$594, 0))</f>
        <v>1</v>
      </c>
      <c r="I23" s="21"/>
      <c r="J23" s="96" t="s">
        <v>5924</v>
      </c>
    </row>
    <row r="24" spans="1:10">
      <c r="A24" s="105">
        <v>45496.719444444447</v>
      </c>
      <c r="B24" s="89">
        <v>129697</v>
      </c>
      <c r="C24" s="89">
        <v>1000</v>
      </c>
      <c r="D24" s="89">
        <v>2</v>
      </c>
      <c r="E24" s="89"/>
      <c r="F24" s="89" t="s">
        <v>5281</v>
      </c>
      <c r="G24" s="21" t="b">
        <f>ISNUMBER(MATCH(ggPayers[[#This Row],[payer]], gg_teammates[ID], 0))</f>
        <v>0</v>
      </c>
      <c r="H24" s="89" t="b">
        <f>ISNUMBER(MATCH(ggPayers[[#This Row],[payer]], B23:$B$594, 0))</f>
        <v>1</v>
      </c>
      <c r="I24" s="21"/>
      <c r="J24" s="96" t="s">
        <v>5924</v>
      </c>
    </row>
    <row r="25" spans="1:10">
      <c r="A25" s="105">
        <v>45496.713194444441</v>
      </c>
      <c r="B25" s="89">
        <v>1154946</v>
      </c>
      <c r="C25" s="89">
        <v>500</v>
      </c>
      <c r="D25" s="89">
        <v>3</v>
      </c>
      <c r="E25" s="89"/>
      <c r="F25" s="89" t="s">
        <v>5930</v>
      </c>
      <c r="G25" s="21" t="b">
        <f>ISNUMBER(MATCH(ggPayers[[#This Row],[payer]], gg_teammates[ID], 0))</f>
        <v>0</v>
      </c>
      <c r="H25" s="89" t="b">
        <f>ISNUMBER(MATCH(ggPayers[[#This Row],[payer]], B24:$B$594, 0))</f>
        <v>1</v>
      </c>
      <c r="I25" s="21"/>
      <c r="J25" s="96" t="s">
        <v>5924</v>
      </c>
    </row>
    <row r="26" spans="1:10">
      <c r="A26" s="105">
        <v>45496.712500000001</v>
      </c>
      <c r="B26" s="89">
        <v>1154946</v>
      </c>
      <c r="C26" s="89">
        <v>500</v>
      </c>
      <c r="D26" s="89">
        <v>3</v>
      </c>
      <c r="E26" s="89"/>
      <c r="F26" s="89" t="s">
        <v>5931</v>
      </c>
      <c r="G26" s="21" t="b">
        <f>ISNUMBER(MATCH(ggPayers[[#This Row],[payer]], gg_teammates[ID], 0))</f>
        <v>0</v>
      </c>
      <c r="H26" s="89" t="b">
        <f>ISNUMBER(MATCH(ggPayers[[#This Row],[payer]], B25:$B$594, 0))</f>
        <v>1</v>
      </c>
      <c r="I26" s="21"/>
      <c r="J26" s="96" t="s">
        <v>5924</v>
      </c>
    </row>
    <row r="27" spans="1:10">
      <c r="A27" s="105">
        <v>45496.711805555555</v>
      </c>
      <c r="B27" s="89">
        <v>1154946</v>
      </c>
      <c r="C27" s="89">
        <v>500</v>
      </c>
      <c r="D27" s="89">
        <v>3</v>
      </c>
      <c r="E27" s="89"/>
      <c r="F27" s="89" t="s">
        <v>5932</v>
      </c>
      <c r="G27" s="21" t="b">
        <f>ISNUMBER(MATCH(ggPayers[[#This Row],[payer]], gg_teammates[ID], 0))</f>
        <v>0</v>
      </c>
      <c r="H27" s="89" t="b">
        <f>ISNUMBER(MATCH(ggPayers[[#This Row],[payer]], B26:$B$594, 0))</f>
        <v>1</v>
      </c>
      <c r="I27" s="21"/>
      <c r="J27" s="96" t="s">
        <v>5924</v>
      </c>
    </row>
    <row r="28" spans="1:10">
      <c r="A28" s="105">
        <v>45496.629861111112</v>
      </c>
      <c r="B28" s="89">
        <v>719000</v>
      </c>
      <c r="C28" s="89">
        <v>500</v>
      </c>
      <c r="D28" s="89">
        <v>2</v>
      </c>
      <c r="E28" s="89"/>
      <c r="F28" s="89" t="s">
        <v>5227</v>
      </c>
      <c r="G28" s="21" t="b">
        <f>ISNUMBER(MATCH(ggPayers[[#This Row],[payer]], gg_teammates[ID], 0))</f>
        <v>0</v>
      </c>
      <c r="H28" s="89" t="b">
        <f>ISNUMBER(MATCH(ggPayers[[#This Row],[payer]], B27:$B$594, 0))</f>
        <v>1</v>
      </c>
      <c r="I28" s="21"/>
      <c r="J28" s="96" t="s">
        <v>5924</v>
      </c>
    </row>
    <row r="29" spans="1:10">
      <c r="A29" s="105">
        <v>45496.574999999997</v>
      </c>
      <c r="B29" s="89">
        <v>364937</v>
      </c>
      <c r="C29" s="89">
        <v>500</v>
      </c>
      <c r="D29" s="89">
        <v>2</v>
      </c>
      <c r="E29" s="89"/>
      <c r="F29" s="89" t="s">
        <v>5231</v>
      </c>
      <c r="G29" s="21" t="b">
        <f>ISNUMBER(MATCH(ggPayers[[#This Row],[payer]], gg_teammates[ID], 0))</f>
        <v>0</v>
      </c>
      <c r="H29" s="89" t="b">
        <f>ISNUMBER(MATCH(ggPayers[[#This Row],[payer]], B28:$B$594, 0))</f>
        <v>1</v>
      </c>
      <c r="I29" s="21"/>
      <c r="J29" s="96" t="s">
        <v>5924</v>
      </c>
    </row>
    <row r="30" spans="1:10">
      <c r="A30" s="105">
        <v>45496.563888888886</v>
      </c>
      <c r="B30" s="89">
        <v>545501</v>
      </c>
      <c r="C30" s="89">
        <v>500</v>
      </c>
      <c r="D30" s="89">
        <v>3</v>
      </c>
      <c r="E30" s="89"/>
      <c r="F30" s="89" t="s">
        <v>5933</v>
      </c>
      <c r="G30" s="21" t="b">
        <f>ISNUMBER(MATCH(ggPayers[[#This Row],[payer]], gg_teammates[ID], 0))</f>
        <v>0</v>
      </c>
      <c r="H30" s="89" t="b">
        <f>ISNUMBER(MATCH(ggPayers[[#This Row],[payer]], B29:$B$594, 0))</f>
        <v>1</v>
      </c>
      <c r="I30" s="21"/>
      <c r="J30" s="96" t="s">
        <v>5924</v>
      </c>
    </row>
    <row r="31" spans="1:10">
      <c r="A31" s="105">
        <v>45496.55972222222</v>
      </c>
      <c r="B31" s="89">
        <v>70744</v>
      </c>
      <c r="C31" s="89">
        <v>500</v>
      </c>
      <c r="D31" s="89">
        <v>2</v>
      </c>
      <c r="E31" s="89"/>
      <c r="F31" s="89" t="s">
        <v>5233</v>
      </c>
      <c r="G31" s="21" t="b">
        <f>ISNUMBER(MATCH(ggPayers[[#This Row],[payer]], gg_teammates[ID], 0))</f>
        <v>0</v>
      </c>
      <c r="H31" s="89" t="b">
        <f>ISNUMBER(MATCH(ggPayers[[#This Row],[payer]], B30:$B$594, 0))</f>
        <v>1</v>
      </c>
      <c r="I31" s="21"/>
      <c r="J31" s="96" t="s">
        <v>5924</v>
      </c>
    </row>
    <row r="32" spans="1:10">
      <c r="A32" s="105">
        <v>45496.55972222222</v>
      </c>
      <c r="B32" s="89">
        <v>70744</v>
      </c>
      <c r="C32" s="89">
        <v>500</v>
      </c>
      <c r="D32" s="89">
        <v>3</v>
      </c>
      <c r="E32" s="89" t="s">
        <v>5934</v>
      </c>
      <c r="F32" s="89" t="s">
        <v>5935</v>
      </c>
      <c r="G32" s="21" t="b">
        <f>ISNUMBER(MATCH(ggPayers[[#This Row],[payer]], gg_teammates[ID], 0))</f>
        <v>0</v>
      </c>
      <c r="H32" s="89" t="b">
        <f>ISNUMBER(MATCH(ggPayers[[#This Row],[payer]], B31:$B$594, 0))</f>
        <v>1</v>
      </c>
      <c r="I32" s="21"/>
      <c r="J32" s="96" t="s">
        <v>5924</v>
      </c>
    </row>
    <row r="33" spans="1:10">
      <c r="A33" s="105">
        <v>45496.55972222222</v>
      </c>
      <c r="B33" s="89">
        <v>70744</v>
      </c>
      <c r="C33" s="89">
        <v>1000</v>
      </c>
      <c r="D33" s="89">
        <v>3</v>
      </c>
      <c r="E33" s="89" t="s">
        <v>5934</v>
      </c>
      <c r="F33" s="89" t="s">
        <v>5936</v>
      </c>
      <c r="G33" s="21" t="b">
        <f>ISNUMBER(MATCH(ggPayers[[#This Row],[payer]], gg_teammates[ID], 0))</f>
        <v>0</v>
      </c>
      <c r="H33" s="89" t="b">
        <f>ISNUMBER(MATCH(ggPayers[[#This Row],[payer]], B32:$B$594, 0))</f>
        <v>1</v>
      </c>
      <c r="I33" s="21"/>
      <c r="J33" s="96" t="s">
        <v>5924</v>
      </c>
    </row>
    <row r="34" spans="1:10">
      <c r="A34" s="105">
        <v>45496.515972222223</v>
      </c>
      <c r="B34" s="89">
        <v>798</v>
      </c>
      <c r="C34" s="89">
        <v>1000</v>
      </c>
      <c r="D34" s="89">
        <v>2</v>
      </c>
      <c r="E34" s="89"/>
      <c r="F34" s="89" t="s">
        <v>5238</v>
      </c>
      <c r="G34" s="21" t="b">
        <f>ISNUMBER(MATCH(ggPayers[[#This Row],[payer]], gg_teammates[ID], 0))</f>
        <v>1</v>
      </c>
      <c r="H34" s="89" t="b">
        <f>ISNUMBER(MATCH(ggPayers[[#This Row],[payer]], B33:$B$594, 0))</f>
        <v>1</v>
      </c>
      <c r="I34" s="21"/>
      <c r="J34" s="96" t="s">
        <v>5924</v>
      </c>
    </row>
    <row r="35" spans="1:10">
      <c r="A35" s="105">
        <v>45495.98541666667</v>
      </c>
      <c r="B35" s="89">
        <v>1019612</v>
      </c>
      <c r="C35" s="89">
        <v>1000</v>
      </c>
      <c r="D35" s="89">
        <v>2</v>
      </c>
      <c r="E35" s="89"/>
      <c r="F35" s="89" t="s">
        <v>5250</v>
      </c>
      <c r="G35" s="21" t="b">
        <f>ISNUMBER(MATCH(ggPayers[[#This Row],[payer]], gg_teammates[ID], 0))</f>
        <v>0</v>
      </c>
      <c r="H35" s="89" t="b">
        <f>ISNUMBER(MATCH(ggPayers[[#This Row],[payer]], B34:$B$594, 0))</f>
        <v>1</v>
      </c>
      <c r="I35" s="21"/>
      <c r="J35" s="96" t="s">
        <v>5919</v>
      </c>
    </row>
    <row r="36" spans="1:10">
      <c r="A36" s="105">
        <v>45495.95</v>
      </c>
      <c r="B36" s="89">
        <v>37332</v>
      </c>
      <c r="C36" s="89">
        <v>1000</v>
      </c>
      <c r="D36" s="89">
        <v>2</v>
      </c>
      <c r="E36" s="89"/>
      <c r="F36" s="89" t="s">
        <v>5252</v>
      </c>
      <c r="G36" s="21" t="b">
        <f>ISNUMBER(MATCH(ggPayers[[#This Row],[payer]], gg_teammates[ID], 0))</f>
        <v>0</v>
      </c>
      <c r="H36" s="89" t="b">
        <f>ISNUMBER(MATCH(ggPayers[[#This Row],[payer]], B35:$B$594, 0))</f>
        <v>1</v>
      </c>
      <c r="I36" s="21"/>
      <c r="J36" s="96" t="s">
        <v>5919</v>
      </c>
    </row>
    <row r="37" spans="1:10">
      <c r="A37" s="105">
        <v>45495.886111111111</v>
      </c>
      <c r="B37" s="89">
        <v>627160</v>
      </c>
      <c r="C37" s="89">
        <v>500</v>
      </c>
      <c r="D37" s="89">
        <v>2</v>
      </c>
      <c r="E37" s="89"/>
      <c r="F37" s="89" t="s">
        <v>5254</v>
      </c>
      <c r="G37" s="21" t="b">
        <f>ISNUMBER(MATCH(ggPayers[[#This Row],[payer]], gg_teammates[ID], 0))</f>
        <v>1</v>
      </c>
      <c r="H37" s="89" t="b">
        <f>ISNUMBER(MATCH(ggPayers[[#This Row],[payer]], B36:$B$594, 0))</f>
        <v>1</v>
      </c>
      <c r="I37" s="21"/>
      <c r="J37" s="96" t="s">
        <v>5937</v>
      </c>
    </row>
    <row r="38" spans="1:10">
      <c r="A38" s="105">
        <v>45495.861111111109</v>
      </c>
      <c r="B38" s="89">
        <v>1153522</v>
      </c>
      <c r="C38" s="89">
        <v>500</v>
      </c>
      <c r="D38" s="89">
        <v>3</v>
      </c>
      <c r="E38" s="89"/>
      <c r="F38" s="89" t="s">
        <v>5938</v>
      </c>
      <c r="G38" s="21" t="b">
        <f>ISNUMBER(MATCH(ggPayers[[#This Row],[payer]], gg_teammates[ID], 0))</f>
        <v>0</v>
      </c>
      <c r="H38" s="89" t="b">
        <f>ISNUMBER(MATCH(ggPayers[[#This Row],[payer]], B37:$B$594, 0))</f>
        <v>1</v>
      </c>
      <c r="I38" s="21"/>
      <c r="J38" s="96" t="s">
        <v>5919</v>
      </c>
    </row>
    <row r="39" spans="1:10">
      <c r="A39" s="105">
        <v>45495.836111111108</v>
      </c>
      <c r="B39" s="89">
        <v>249231</v>
      </c>
      <c r="C39" s="89">
        <v>1000</v>
      </c>
      <c r="D39" s="89">
        <v>2</v>
      </c>
      <c r="E39" s="89"/>
      <c r="F39" s="89" t="s">
        <v>5260</v>
      </c>
      <c r="G39" s="21" t="b">
        <f>ISNUMBER(MATCH(ggPayers[[#This Row],[payer]], gg_teammates[ID], 0))</f>
        <v>0</v>
      </c>
      <c r="H39" s="89" t="b">
        <f>ISNUMBER(MATCH(ggPayers[[#This Row],[payer]], B38:$B$594, 0))</f>
        <v>1</v>
      </c>
      <c r="I39" s="21"/>
      <c r="J39" s="96" t="s">
        <v>5919</v>
      </c>
    </row>
    <row r="40" spans="1:10">
      <c r="A40" s="105">
        <v>45495.822916666664</v>
      </c>
      <c r="B40" s="89">
        <v>318445</v>
      </c>
      <c r="C40" s="89">
        <v>500</v>
      </c>
      <c r="D40" s="89">
        <v>3</v>
      </c>
      <c r="E40" s="89" t="s">
        <v>5939</v>
      </c>
      <c r="F40" s="89" t="s">
        <v>5940</v>
      </c>
      <c r="G40" s="21" t="b">
        <f>ISNUMBER(MATCH(ggPayers[[#This Row],[payer]], gg_teammates[ID], 0))</f>
        <v>0</v>
      </c>
      <c r="H40" s="89" t="b">
        <f>ISNUMBER(MATCH(ggPayers[[#This Row],[payer]], B39:$B$594, 0))</f>
        <v>1</v>
      </c>
      <c r="I40" s="21"/>
      <c r="J40" s="96" t="s">
        <v>5924</v>
      </c>
    </row>
    <row r="41" spans="1:10">
      <c r="A41" s="105">
        <v>45495.788194444445</v>
      </c>
      <c r="B41" s="89">
        <v>815762</v>
      </c>
      <c r="C41" s="89">
        <v>1000</v>
      </c>
      <c r="D41" s="89">
        <v>2</v>
      </c>
      <c r="E41" s="89"/>
      <c r="F41" s="89" t="s">
        <v>5263</v>
      </c>
      <c r="G41" s="21" t="b">
        <f>ISNUMBER(MATCH(ggPayers[[#This Row],[payer]], gg_teammates[ID], 0))</f>
        <v>0</v>
      </c>
      <c r="H41" s="89" t="b">
        <f>ISNUMBER(MATCH(ggPayers[[#This Row],[payer]], B40:$B$594, 0))</f>
        <v>1</v>
      </c>
      <c r="I41" s="21"/>
      <c r="J41" s="96" t="s">
        <v>5941</v>
      </c>
    </row>
    <row r="42" spans="1:10">
      <c r="A42" s="105">
        <v>45495.769444444442</v>
      </c>
      <c r="B42" s="89">
        <v>262511</v>
      </c>
      <c r="C42" s="89">
        <v>100</v>
      </c>
      <c r="D42" s="89">
        <v>2</v>
      </c>
      <c r="E42" s="89"/>
      <c r="F42" s="89" t="s">
        <v>5266</v>
      </c>
      <c r="G42" s="21" t="b">
        <f>ISNUMBER(MATCH(ggPayers[[#This Row],[payer]], gg_teammates[ID], 0))</f>
        <v>0</v>
      </c>
      <c r="H42" s="89" t="b">
        <f>ISNUMBER(MATCH(ggPayers[[#This Row],[payer]], B41:$B$594, 0))</f>
        <v>1</v>
      </c>
      <c r="I42" s="21"/>
      <c r="J42" s="96" t="s">
        <v>5942</v>
      </c>
    </row>
    <row r="43" spans="1:10">
      <c r="A43" s="105">
        <v>45495.769444444442</v>
      </c>
      <c r="B43" s="89">
        <v>262511</v>
      </c>
      <c r="C43" s="89">
        <v>100</v>
      </c>
      <c r="D43" s="89">
        <v>3</v>
      </c>
      <c r="E43" s="89"/>
      <c r="F43" s="89" t="s">
        <v>5943</v>
      </c>
      <c r="G43" s="21" t="b">
        <f>ISNUMBER(MATCH(ggPayers[[#This Row],[payer]], gg_teammates[ID], 0))</f>
        <v>0</v>
      </c>
      <c r="H43" s="89" t="b">
        <f>ISNUMBER(MATCH(ggPayers[[#This Row],[payer]], B42:$B$594, 0))</f>
        <v>1</v>
      </c>
      <c r="I43" s="21"/>
      <c r="J43" s="96" t="s">
        <v>5919</v>
      </c>
    </row>
    <row r="44" spans="1:10">
      <c r="A44" s="105">
        <v>45495.765972222223</v>
      </c>
      <c r="B44" s="89">
        <v>798</v>
      </c>
      <c r="C44" s="89">
        <v>1000</v>
      </c>
      <c r="D44" s="89">
        <v>2</v>
      </c>
      <c r="E44" s="89"/>
      <c r="F44" s="89" t="s">
        <v>5269</v>
      </c>
      <c r="G44" s="21" t="b">
        <f>ISNUMBER(MATCH(ggPayers[[#This Row],[payer]], gg_teammates[ID], 0))</f>
        <v>1</v>
      </c>
      <c r="H44" s="89" t="b">
        <f>ISNUMBER(MATCH(ggPayers[[#This Row],[payer]], B43:$B$594, 0))</f>
        <v>1</v>
      </c>
      <c r="I44" s="21"/>
      <c r="J44" s="96" t="s">
        <v>5919</v>
      </c>
    </row>
    <row r="45" spans="1:10">
      <c r="A45" s="105">
        <v>45495.70416666667</v>
      </c>
      <c r="B45" s="89">
        <v>535806</v>
      </c>
      <c r="C45" s="89">
        <v>1000</v>
      </c>
      <c r="D45" s="89">
        <v>2</v>
      </c>
      <c r="E45" s="89"/>
      <c r="F45" s="89" t="s">
        <v>5271</v>
      </c>
      <c r="G45" s="21" t="b">
        <f>ISNUMBER(MATCH(ggPayers[[#This Row],[payer]], gg_teammates[ID], 0))</f>
        <v>0</v>
      </c>
      <c r="H45" s="89" t="b">
        <f>ISNUMBER(MATCH(ggPayers[[#This Row],[payer]], B44:$B$594, 0))</f>
        <v>1</v>
      </c>
      <c r="I45" s="21"/>
      <c r="J45" s="96" t="s">
        <v>5944</v>
      </c>
    </row>
    <row r="46" spans="1:10">
      <c r="A46" s="105">
        <v>45495.674305555556</v>
      </c>
      <c r="B46" s="89">
        <v>262511</v>
      </c>
      <c r="C46" s="89">
        <v>100</v>
      </c>
      <c r="D46" s="89">
        <v>3</v>
      </c>
      <c r="E46" s="89"/>
      <c r="F46" s="89" t="s">
        <v>5945</v>
      </c>
      <c r="G46" s="21" t="b">
        <f>ISNUMBER(MATCH(ggPayers[[#This Row],[payer]], gg_teammates[ID], 0))</f>
        <v>0</v>
      </c>
      <c r="H46" s="89" t="b">
        <f>ISNUMBER(MATCH(ggPayers[[#This Row],[payer]], B45:$B$594, 0))</f>
        <v>1</v>
      </c>
      <c r="I46" s="21"/>
      <c r="J46" s="96" t="s">
        <v>5946</v>
      </c>
    </row>
    <row r="47" spans="1:10">
      <c r="A47" s="105">
        <v>45495.597916666666</v>
      </c>
      <c r="B47" s="89">
        <v>59637</v>
      </c>
      <c r="C47" s="89">
        <v>500</v>
      </c>
      <c r="D47" s="89">
        <v>3</v>
      </c>
      <c r="E47" s="89"/>
      <c r="F47" s="89" t="s">
        <v>5947</v>
      </c>
      <c r="G47" s="21" t="b">
        <f>ISNUMBER(MATCH(ggPayers[[#This Row],[payer]], gg_teammates[ID], 0))</f>
        <v>0</v>
      </c>
      <c r="H47" s="89" t="b">
        <f>ISNUMBER(MATCH(ggPayers[[#This Row],[payer]], B46:$B$594, 0))</f>
        <v>1</v>
      </c>
      <c r="I47" s="21"/>
      <c r="J47" s="96" t="s">
        <v>5948</v>
      </c>
    </row>
    <row r="48" spans="1:10">
      <c r="A48" s="105">
        <v>45495.54791666667</v>
      </c>
      <c r="B48" s="89">
        <v>5323</v>
      </c>
      <c r="C48" s="89">
        <v>1000</v>
      </c>
      <c r="D48" s="89">
        <v>3</v>
      </c>
      <c r="E48" s="89"/>
      <c r="F48" s="89" t="s">
        <v>5949</v>
      </c>
      <c r="G48" s="21" t="b">
        <f>ISNUMBER(MATCH(ggPayers[[#This Row],[payer]], gg_teammates[ID], 0))</f>
        <v>0</v>
      </c>
      <c r="H48" s="89" t="b">
        <f>ISNUMBER(MATCH(ggPayers[[#This Row],[payer]], B47:$B$594, 0))</f>
        <v>1</v>
      </c>
      <c r="I48" s="21"/>
      <c r="J48" s="96" t="s">
        <v>5950</v>
      </c>
    </row>
    <row r="49" spans="1:10">
      <c r="A49" s="105">
        <v>45495.54791666667</v>
      </c>
      <c r="B49" s="89">
        <v>5323</v>
      </c>
      <c r="C49" s="89">
        <v>1000</v>
      </c>
      <c r="D49" s="89">
        <v>3</v>
      </c>
      <c r="E49" s="89"/>
      <c r="F49" s="89" t="s">
        <v>5951</v>
      </c>
      <c r="G49" s="21" t="b">
        <f>ISNUMBER(MATCH(ggPayers[[#This Row],[payer]], gg_teammates[ID], 0))</f>
        <v>0</v>
      </c>
      <c r="H49" s="89" t="b">
        <f>ISNUMBER(MATCH(ggPayers[[#This Row],[payer]], B48:$B$594, 0))</f>
        <v>1</v>
      </c>
      <c r="I49" s="21"/>
      <c r="J49" s="96" t="s">
        <v>5952</v>
      </c>
    </row>
    <row r="50" spans="1:10">
      <c r="A50" s="105">
        <v>45494.961805555555</v>
      </c>
      <c r="B50" s="89">
        <v>82763</v>
      </c>
      <c r="C50" s="89">
        <v>500</v>
      </c>
      <c r="D50" s="89">
        <v>2</v>
      </c>
      <c r="E50" s="89"/>
      <c r="F50" s="89" t="s">
        <v>4998</v>
      </c>
      <c r="G50" s="21" t="b">
        <f>ISNUMBER(MATCH(ggPayers[[#This Row],[payer]], gg_teammates[ID], 0))</f>
        <v>0</v>
      </c>
      <c r="H50" s="89" t="b">
        <f>ISNUMBER(MATCH(ggPayers[[#This Row],[payer]], B49:$B$594, 0))</f>
        <v>1</v>
      </c>
      <c r="I50" s="21"/>
      <c r="J50" s="96" t="s">
        <v>5919</v>
      </c>
    </row>
    <row r="51" spans="1:10">
      <c r="A51" s="105">
        <v>45494.927083333336</v>
      </c>
      <c r="B51" s="89">
        <v>215947</v>
      </c>
      <c r="C51" s="89">
        <v>500</v>
      </c>
      <c r="D51" s="89">
        <v>3</v>
      </c>
      <c r="E51" s="89" t="s">
        <v>5934</v>
      </c>
      <c r="F51" s="89" t="s">
        <v>5953</v>
      </c>
      <c r="G51" s="21" t="b">
        <f>ISNUMBER(MATCH(ggPayers[[#This Row],[payer]], gg_teammates[ID], 0))</f>
        <v>0</v>
      </c>
      <c r="H51" s="89" t="b">
        <f>ISNUMBER(MATCH(ggPayers[[#This Row],[payer]], B50:$B$594, 0))</f>
        <v>1</v>
      </c>
      <c r="I51" s="21"/>
      <c r="J51" s="96" t="s">
        <v>5919</v>
      </c>
    </row>
    <row r="52" spans="1:10">
      <c r="A52" s="105">
        <v>45494.926388888889</v>
      </c>
      <c r="B52" s="89">
        <v>215947</v>
      </c>
      <c r="C52" s="89">
        <v>500</v>
      </c>
      <c r="D52" s="89">
        <v>3</v>
      </c>
      <c r="E52" s="89" t="s">
        <v>5934</v>
      </c>
      <c r="F52" s="89" t="s">
        <v>5954</v>
      </c>
      <c r="G52" s="21" t="b">
        <f>ISNUMBER(MATCH(ggPayers[[#This Row],[payer]], gg_teammates[ID], 0))</f>
        <v>0</v>
      </c>
      <c r="H52" s="89" t="b">
        <f>ISNUMBER(MATCH(ggPayers[[#This Row],[payer]], B51:$B$594, 0))</f>
        <v>1</v>
      </c>
      <c r="I52" s="21"/>
      <c r="J52" s="96" t="s">
        <v>5919</v>
      </c>
    </row>
    <row r="53" spans="1:10">
      <c r="A53" s="105">
        <v>45494.907638888886</v>
      </c>
      <c r="B53" s="89">
        <v>82763</v>
      </c>
      <c r="C53" s="89">
        <v>1000</v>
      </c>
      <c r="D53" s="89">
        <v>2</v>
      </c>
      <c r="E53" s="89"/>
      <c r="F53" s="89" t="s">
        <v>5001</v>
      </c>
      <c r="G53" s="21" t="b">
        <f>ISNUMBER(MATCH(ggPayers[[#This Row],[payer]], gg_teammates[ID], 0))</f>
        <v>0</v>
      </c>
      <c r="H53" s="89" t="b">
        <f>ISNUMBER(MATCH(ggPayers[[#This Row],[payer]], B52:$B$594, 0))</f>
        <v>1</v>
      </c>
      <c r="I53" s="21"/>
      <c r="J53" s="96" t="s">
        <v>5924</v>
      </c>
    </row>
    <row r="54" spans="1:10">
      <c r="A54" s="105">
        <v>45494.868055555555</v>
      </c>
      <c r="B54" s="89">
        <v>43996</v>
      </c>
      <c r="C54" s="89">
        <v>500</v>
      </c>
      <c r="D54" s="89">
        <v>2</v>
      </c>
      <c r="E54" s="89"/>
      <c r="F54" s="89" t="s">
        <v>5003</v>
      </c>
      <c r="G54" s="21" t="b">
        <f>ISNUMBER(MATCH(ggPayers[[#This Row],[payer]], gg_teammates[ID], 0))</f>
        <v>0</v>
      </c>
      <c r="H54" s="89" t="b">
        <f>ISNUMBER(MATCH(ggPayers[[#This Row],[payer]], B53:$B$594, 0))</f>
        <v>1</v>
      </c>
      <c r="I54" s="21"/>
      <c r="J54" s="96" t="s">
        <v>5924</v>
      </c>
    </row>
    <row r="55" spans="1:10">
      <c r="A55" s="105">
        <v>45494.867361111108</v>
      </c>
      <c r="B55" s="89">
        <v>43996</v>
      </c>
      <c r="C55" s="89">
        <v>500</v>
      </c>
      <c r="D55" s="89">
        <v>3</v>
      </c>
      <c r="E55" s="89"/>
      <c r="F55" s="89" t="s">
        <v>5955</v>
      </c>
      <c r="G55" s="21" t="b">
        <f>ISNUMBER(MATCH(ggPayers[[#This Row],[payer]], gg_teammates[ID], 0))</f>
        <v>0</v>
      </c>
      <c r="H55" s="89" t="b">
        <f>ISNUMBER(MATCH(ggPayers[[#This Row],[payer]], B54:$B$594, 0))</f>
        <v>1</v>
      </c>
      <c r="I55" s="21"/>
      <c r="J55" s="96" t="s">
        <v>5924</v>
      </c>
    </row>
    <row r="56" spans="1:10">
      <c r="A56" s="105">
        <v>45494.827777777777</v>
      </c>
      <c r="B56" s="89">
        <v>1155057</v>
      </c>
      <c r="C56" s="89">
        <v>2000</v>
      </c>
      <c r="D56" s="89">
        <v>2</v>
      </c>
      <c r="E56" s="89"/>
      <c r="F56" s="89" t="s">
        <v>5005</v>
      </c>
      <c r="G56" s="21" t="b">
        <f>ISNUMBER(MATCH(ggPayers[[#This Row],[payer]], gg_teammates[ID], 0))</f>
        <v>0</v>
      </c>
      <c r="H56" s="89" t="b">
        <f>ISNUMBER(MATCH(ggPayers[[#This Row],[payer]], B55:$B$594, 0))</f>
        <v>1</v>
      </c>
      <c r="I56" s="21"/>
      <c r="J56" s="96" t="s">
        <v>5924</v>
      </c>
    </row>
    <row r="57" spans="1:10">
      <c r="A57" s="105">
        <v>45494.818749999999</v>
      </c>
      <c r="B57" s="89">
        <v>105340</v>
      </c>
      <c r="C57" s="89">
        <v>2000</v>
      </c>
      <c r="D57" s="89">
        <v>2</v>
      </c>
      <c r="E57" s="89"/>
      <c r="F57" s="89" t="s">
        <v>5009</v>
      </c>
      <c r="G57" s="21" t="b">
        <f>ISNUMBER(MATCH(ggPayers[[#This Row],[payer]], gg_teammates[ID], 0))</f>
        <v>0</v>
      </c>
      <c r="H57" s="89" t="b">
        <f>ISNUMBER(MATCH(ggPayers[[#This Row],[payer]], B56:$B$594, 0))</f>
        <v>1</v>
      </c>
      <c r="I57" s="21"/>
      <c r="J57" s="96" t="s">
        <v>5924</v>
      </c>
    </row>
    <row r="58" spans="1:10">
      <c r="A58" s="105">
        <v>45494.814583333333</v>
      </c>
      <c r="B58" s="89">
        <v>977093</v>
      </c>
      <c r="C58" s="89">
        <v>2000</v>
      </c>
      <c r="D58" s="89">
        <v>2</v>
      </c>
      <c r="E58" s="89"/>
      <c r="F58" s="89" t="s">
        <v>5011</v>
      </c>
      <c r="G58" s="21" t="b">
        <f>ISNUMBER(MATCH(ggPayers[[#This Row],[payer]], gg_teammates[ID], 0))</f>
        <v>0</v>
      </c>
      <c r="H58" s="89" t="b">
        <f>ISNUMBER(MATCH(ggPayers[[#This Row],[payer]], B57:$B$594, 0))</f>
        <v>1</v>
      </c>
      <c r="I58" s="21"/>
      <c r="J58" s="96" t="s">
        <v>5924</v>
      </c>
    </row>
    <row r="59" spans="1:10">
      <c r="A59" s="105">
        <v>45494.777777777781</v>
      </c>
      <c r="B59" s="89">
        <v>183195</v>
      </c>
      <c r="C59" s="89">
        <v>1000</v>
      </c>
      <c r="D59" s="89">
        <v>2</v>
      </c>
      <c r="E59" s="89"/>
      <c r="F59" s="89" t="s">
        <v>5017</v>
      </c>
      <c r="G59" s="21" t="b">
        <f>ISNUMBER(MATCH(ggPayers[[#This Row],[payer]], gg_teammates[ID], 0))</f>
        <v>0</v>
      </c>
      <c r="H59" s="89" t="b">
        <f>ISNUMBER(MATCH(ggPayers[[#This Row],[payer]], B58:$B$594, 0))</f>
        <v>1</v>
      </c>
      <c r="I59" s="21"/>
      <c r="J59" s="96" t="s">
        <v>5924</v>
      </c>
    </row>
    <row r="60" spans="1:10">
      <c r="A60" s="105">
        <v>45494.758333333331</v>
      </c>
      <c r="B60" s="89">
        <v>49551</v>
      </c>
      <c r="C60" s="89">
        <v>500</v>
      </c>
      <c r="D60" s="89">
        <v>2</v>
      </c>
      <c r="E60" s="89"/>
      <c r="F60" s="89" t="s">
        <v>5019</v>
      </c>
      <c r="G60" s="21" t="b">
        <f>ISNUMBER(MATCH(ggPayers[[#This Row],[payer]], gg_teammates[ID], 0))</f>
        <v>0</v>
      </c>
      <c r="H60" s="89" t="b">
        <f>ISNUMBER(MATCH(ggPayers[[#This Row],[payer]], B59:$B$594, 0))</f>
        <v>1</v>
      </c>
      <c r="I60" s="21"/>
      <c r="J60" s="96" t="s">
        <v>5924</v>
      </c>
    </row>
    <row r="61" spans="1:10">
      <c r="A61" s="105">
        <v>45494.750694444447</v>
      </c>
      <c r="B61" s="89">
        <v>840169</v>
      </c>
      <c r="C61" s="89">
        <v>300</v>
      </c>
      <c r="D61" s="89">
        <v>2</v>
      </c>
      <c r="E61" s="89"/>
      <c r="F61" s="89" t="s">
        <v>5021</v>
      </c>
      <c r="G61" s="21" t="b">
        <f>ISNUMBER(MATCH(ggPayers[[#This Row],[payer]], gg_teammates[ID], 0))</f>
        <v>0</v>
      </c>
      <c r="H61" s="89" t="b">
        <f>ISNUMBER(MATCH(ggPayers[[#This Row],[payer]], B60:$B$594, 0))</f>
        <v>1</v>
      </c>
      <c r="I61" s="21"/>
      <c r="J61" s="96" t="s">
        <v>5924</v>
      </c>
    </row>
    <row r="62" spans="1:10">
      <c r="A62" s="105">
        <v>45494.656944444447</v>
      </c>
      <c r="B62" s="89">
        <v>714165</v>
      </c>
      <c r="C62" s="89">
        <v>2000</v>
      </c>
      <c r="D62" s="89">
        <v>2</v>
      </c>
      <c r="E62" s="89"/>
      <c r="F62" s="89" t="s">
        <v>5023</v>
      </c>
      <c r="G62" s="21" t="b">
        <f>ISNUMBER(MATCH(ggPayers[[#This Row],[payer]], gg_teammates[ID], 0))</f>
        <v>0</v>
      </c>
      <c r="H62" s="89" t="b">
        <f>ISNUMBER(MATCH(ggPayers[[#This Row],[payer]], B61:$B$594, 0))</f>
        <v>1</v>
      </c>
      <c r="I62" s="21"/>
      <c r="J62" s="96" t="s">
        <v>5924</v>
      </c>
    </row>
    <row r="63" spans="1:10">
      <c r="A63" s="105">
        <v>45494.62777777778</v>
      </c>
      <c r="B63" s="89">
        <v>829457</v>
      </c>
      <c r="C63" s="89">
        <v>500</v>
      </c>
      <c r="D63" s="89">
        <v>2</v>
      </c>
      <c r="E63" s="89"/>
      <c r="F63" s="89" t="s">
        <v>5025</v>
      </c>
      <c r="G63" s="21" t="b">
        <f>ISNUMBER(MATCH(ggPayers[[#This Row],[payer]], gg_teammates[ID], 0))</f>
        <v>0</v>
      </c>
      <c r="H63" s="89" t="b">
        <f>ISNUMBER(MATCH(ggPayers[[#This Row],[payer]], B62:$B$594, 0))</f>
        <v>1</v>
      </c>
      <c r="I63" s="21"/>
      <c r="J63" s="96" t="s">
        <v>5924</v>
      </c>
    </row>
    <row r="64" spans="1:10">
      <c r="A64" s="105">
        <v>45494.62777777778</v>
      </c>
      <c r="B64" s="89">
        <v>175812</v>
      </c>
      <c r="C64" s="89">
        <v>300</v>
      </c>
      <c r="D64" s="89">
        <v>3</v>
      </c>
      <c r="E64" s="89"/>
      <c r="F64" s="89" t="s">
        <v>5956</v>
      </c>
      <c r="G64" s="21" t="b">
        <f>ISNUMBER(MATCH(ggPayers[[#This Row],[payer]], gg_teammates[ID], 0))</f>
        <v>0</v>
      </c>
      <c r="H64" s="89" t="b">
        <f>ISNUMBER(MATCH(ggPayers[[#This Row],[payer]], B63:$B$594, 0))</f>
        <v>1</v>
      </c>
      <c r="I64" s="21"/>
      <c r="J64" s="96" t="s">
        <v>5924</v>
      </c>
    </row>
    <row r="65" spans="1:10">
      <c r="A65" s="105">
        <v>45494.627083333333</v>
      </c>
      <c r="B65" s="89">
        <v>175812</v>
      </c>
      <c r="C65" s="89">
        <v>300</v>
      </c>
      <c r="D65" s="89">
        <v>3</v>
      </c>
      <c r="E65" s="89"/>
      <c r="F65" s="89" t="s">
        <v>5957</v>
      </c>
      <c r="G65" s="21" t="b">
        <f>ISNUMBER(MATCH(ggPayers[[#This Row],[payer]], gg_teammates[ID], 0))</f>
        <v>0</v>
      </c>
      <c r="H65" s="89" t="b">
        <f>ISNUMBER(MATCH(ggPayers[[#This Row],[payer]], B64:$B$594, 0))</f>
        <v>1</v>
      </c>
      <c r="I65" s="21"/>
      <c r="J65" s="96" t="s">
        <v>5924</v>
      </c>
    </row>
    <row r="66" spans="1:10">
      <c r="A66" s="105">
        <v>45494.624305555553</v>
      </c>
      <c r="B66" s="89">
        <v>186547</v>
      </c>
      <c r="C66" s="89">
        <v>2000</v>
      </c>
      <c r="D66" s="89">
        <v>2</v>
      </c>
      <c r="E66" s="89"/>
      <c r="F66" s="89" t="s">
        <v>5027</v>
      </c>
      <c r="G66" s="21" t="b">
        <f>ISNUMBER(MATCH(ggPayers[[#This Row],[payer]], gg_teammates[ID], 0))</f>
        <v>0</v>
      </c>
      <c r="H66" s="89" t="b">
        <f>ISNUMBER(MATCH(ggPayers[[#This Row],[payer]], B65:$B$594, 0))</f>
        <v>1</v>
      </c>
      <c r="I66" s="21"/>
      <c r="J66" s="96" t="s">
        <v>5924</v>
      </c>
    </row>
    <row r="67" spans="1:10">
      <c r="A67" s="105">
        <v>45494.592361111114</v>
      </c>
      <c r="B67" s="89">
        <v>798</v>
      </c>
      <c r="C67" s="89">
        <v>300</v>
      </c>
      <c r="D67" s="89">
        <v>2</v>
      </c>
      <c r="E67" s="89"/>
      <c r="F67" s="89" t="s">
        <v>5029</v>
      </c>
      <c r="G67" s="21" t="b">
        <f>ISNUMBER(MATCH(ggPayers[[#This Row],[payer]], gg_teammates[ID], 0))</f>
        <v>1</v>
      </c>
      <c r="H67" s="89" t="b">
        <f>ISNUMBER(MATCH(ggPayers[[#This Row],[payer]], B66:$B$594, 0))</f>
        <v>1</v>
      </c>
      <c r="I67" s="21"/>
      <c r="J67" s="96" t="s">
        <v>5924</v>
      </c>
    </row>
    <row r="68" spans="1:10">
      <c r="A68" s="105">
        <v>45494.495833333334</v>
      </c>
      <c r="B68" s="89">
        <v>3535</v>
      </c>
      <c r="C68" s="89">
        <v>500</v>
      </c>
      <c r="D68" s="89">
        <v>2</v>
      </c>
      <c r="E68" s="89"/>
      <c r="F68" s="89" t="s">
        <v>5031</v>
      </c>
      <c r="G68" s="21" t="b">
        <f>ISNUMBER(MATCH(ggPayers[[#This Row],[payer]], gg_teammates[ID], 0))</f>
        <v>0</v>
      </c>
      <c r="H68" s="89" t="b">
        <f>ISNUMBER(MATCH(ggPayers[[#This Row],[payer]], B67:$B$594, 0))</f>
        <v>1</v>
      </c>
      <c r="I68" s="21"/>
      <c r="J68" s="96" t="s">
        <v>5924</v>
      </c>
    </row>
    <row r="69" spans="1:10">
      <c r="A69" s="105">
        <v>45494.357638888891</v>
      </c>
      <c r="B69" s="89">
        <v>657873</v>
      </c>
      <c r="C69" s="89">
        <v>500</v>
      </c>
      <c r="D69" s="89">
        <v>2</v>
      </c>
      <c r="E69" s="89"/>
      <c r="F69" s="89" t="s">
        <v>5033</v>
      </c>
      <c r="G69" s="21" t="b">
        <f>ISNUMBER(MATCH(ggPayers[[#This Row],[payer]], gg_teammates[ID], 0))</f>
        <v>0</v>
      </c>
      <c r="H69" s="89" t="b">
        <f>ISNUMBER(MATCH(ggPayers[[#This Row],[payer]], B68:$B$594, 0))</f>
        <v>1</v>
      </c>
      <c r="I69" s="21"/>
      <c r="J69" s="96" t="s">
        <v>5924</v>
      </c>
    </row>
    <row r="70" spans="1:10">
      <c r="A70" s="105">
        <v>45493.946527777778</v>
      </c>
      <c r="B70" s="89">
        <v>825186</v>
      </c>
      <c r="C70" s="89">
        <v>100</v>
      </c>
      <c r="D70" s="89">
        <v>2</v>
      </c>
      <c r="E70" s="89"/>
      <c r="F70" s="89" t="s">
        <v>5035</v>
      </c>
      <c r="G70" s="21" t="b">
        <f>ISNUMBER(MATCH(ggPayers[[#This Row],[payer]], gg_teammates[ID], 0))</f>
        <v>1</v>
      </c>
      <c r="H70" s="89" t="b">
        <f>ISNUMBER(MATCH(ggPayers[[#This Row],[payer]], B69:$B$594, 0))</f>
        <v>1</v>
      </c>
      <c r="I70" s="21"/>
      <c r="J70" s="96" t="s">
        <v>5924</v>
      </c>
    </row>
    <row r="71" spans="1:10">
      <c r="A71" s="105">
        <v>45493.945833333331</v>
      </c>
      <c r="B71" s="89">
        <v>825186</v>
      </c>
      <c r="C71" s="89">
        <v>100</v>
      </c>
      <c r="D71" s="89">
        <v>3</v>
      </c>
      <c r="E71" s="89" t="s">
        <v>5939</v>
      </c>
      <c r="F71" s="89" t="s">
        <v>5958</v>
      </c>
      <c r="G71" s="21" t="b">
        <f>ISNUMBER(MATCH(ggPayers[[#This Row],[payer]], gg_teammates[ID], 0))</f>
        <v>1</v>
      </c>
      <c r="H71" s="89" t="b">
        <f>ISNUMBER(MATCH(ggPayers[[#This Row],[payer]], B70:$B$594, 0))</f>
        <v>1</v>
      </c>
      <c r="I71" s="21"/>
      <c r="J71" s="96" t="s">
        <v>5924</v>
      </c>
    </row>
    <row r="72" spans="1:10">
      <c r="A72" s="105">
        <v>45493.945833333331</v>
      </c>
      <c r="B72" s="89">
        <v>825186</v>
      </c>
      <c r="C72" s="89">
        <v>100</v>
      </c>
      <c r="D72" s="89">
        <v>3</v>
      </c>
      <c r="E72" s="89" t="s">
        <v>5939</v>
      </c>
      <c r="F72" s="89" t="s">
        <v>5959</v>
      </c>
      <c r="G72" s="21" t="b">
        <f>ISNUMBER(MATCH(ggPayers[[#This Row],[payer]], gg_teammates[ID], 0))</f>
        <v>1</v>
      </c>
      <c r="H72" s="89" t="b">
        <f>ISNUMBER(MATCH(ggPayers[[#This Row],[payer]], B71:$B$594, 0))</f>
        <v>1</v>
      </c>
      <c r="I72" s="21"/>
      <c r="J72" s="96" t="s">
        <v>5924</v>
      </c>
    </row>
    <row r="73" spans="1:10">
      <c r="A73" s="105">
        <v>45493.925694444442</v>
      </c>
      <c r="B73" s="89">
        <v>850</v>
      </c>
      <c r="C73" s="89">
        <v>500</v>
      </c>
      <c r="D73" s="89">
        <v>2</v>
      </c>
      <c r="E73" s="89"/>
      <c r="F73" s="89" t="s">
        <v>5037</v>
      </c>
      <c r="G73" s="21" t="b">
        <f>ISNUMBER(MATCH(ggPayers[[#This Row],[payer]], gg_teammates[ID], 0))</f>
        <v>1</v>
      </c>
      <c r="H73" s="89" t="b">
        <f>ISNUMBER(MATCH(ggPayers[[#This Row],[payer]], B72:$B$594, 0))</f>
        <v>1</v>
      </c>
      <c r="I73" s="21"/>
      <c r="J73" s="96" t="s">
        <v>5924</v>
      </c>
    </row>
    <row r="74" spans="1:10">
      <c r="A74" s="105">
        <v>45493.914583333331</v>
      </c>
      <c r="B74" s="89">
        <v>1155682</v>
      </c>
      <c r="C74" s="89">
        <v>2000</v>
      </c>
      <c r="D74" s="89">
        <v>2</v>
      </c>
      <c r="E74" s="89"/>
      <c r="F74" s="89" t="s">
        <v>5039</v>
      </c>
      <c r="G74" s="21" t="b">
        <f>ISNUMBER(MATCH(ggPayers[[#This Row],[payer]], gg_teammates[ID], 0))</f>
        <v>0</v>
      </c>
      <c r="H74" s="89" t="b">
        <f>ISNUMBER(MATCH(ggPayers[[#This Row],[payer]], B73:$B$594, 0))</f>
        <v>1</v>
      </c>
      <c r="I74" s="21"/>
      <c r="J74" s="96" t="s">
        <v>5924</v>
      </c>
    </row>
    <row r="75" spans="1:10">
      <c r="A75" s="105">
        <v>45493.9</v>
      </c>
      <c r="B75" s="89">
        <v>196555</v>
      </c>
      <c r="C75" s="89">
        <v>2000</v>
      </c>
      <c r="D75" s="89">
        <v>2</v>
      </c>
      <c r="E75" s="89"/>
      <c r="F75" s="89" t="s">
        <v>5042</v>
      </c>
      <c r="G75" s="21" t="b">
        <f>ISNUMBER(MATCH(ggPayers[[#This Row],[payer]], gg_teammates[ID], 0))</f>
        <v>0</v>
      </c>
      <c r="H75" s="89" t="b">
        <f>ISNUMBER(MATCH(ggPayers[[#This Row],[payer]], B74:$B$594, 0))</f>
        <v>1</v>
      </c>
      <c r="I75" s="21"/>
      <c r="J75" s="96" t="s">
        <v>5924</v>
      </c>
    </row>
    <row r="76" spans="1:10">
      <c r="A76" s="105">
        <v>45493.877083333333</v>
      </c>
      <c r="B76" s="89">
        <v>825186</v>
      </c>
      <c r="C76" s="89">
        <v>100</v>
      </c>
      <c r="D76" s="89">
        <v>2</v>
      </c>
      <c r="E76" s="89"/>
      <c r="F76" s="89" t="s">
        <v>5044</v>
      </c>
      <c r="G76" s="21" t="b">
        <f>ISNUMBER(MATCH(ggPayers[[#This Row],[payer]], gg_teammates[ID], 0))</f>
        <v>1</v>
      </c>
      <c r="H76" s="89" t="b">
        <f>ISNUMBER(MATCH(ggPayers[[#This Row],[payer]], B75:$B$594, 0))</f>
        <v>1</v>
      </c>
      <c r="I76" s="21"/>
      <c r="J76" s="96" t="s">
        <v>5924</v>
      </c>
    </row>
    <row r="77" spans="1:10">
      <c r="A77" s="105">
        <v>45493.765972222223</v>
      </c>
      <c r="B77" s="89">
        <v>287916</v>
      </c>
      <c r="C77" s="89">
        <v>3000</v>
      </c>
      <c r="D77" s="89">
        <v>2</v>
      </c>
      <c r="E77" s="89"/>
      <c r="F77" s="89" t="s">
        <v>5047</v>
      </c>
      <c r="G77" s="21" t="b">
        <f>ISNUMBER(MATCH(ggPayers[[#This Row],[payer]], gg_teammates[ID], 0))</f>
        <v>0</v>
      </c>
      <c r="H77" s="89" t="b">
        <f>ISNUMBER(MATCH(ggPayers[[#This Row],[payer]], B76:$B$594, 0))</f>
        <v>1</v>
      </c>
      <c r="I77" s="21"/>
      <c r="J77" s="96" t="s">
        <v>5924</v>
      </c>
    </row>
    <row r="78" spans="1:10">
      <c r="A78" s="105">
        <v>45493.709722222222</v>
      </c>
      <c r="B78" s="89">
        <v>14949</v>
      </c>
      <c r="C78" s="89">
        <v>500</v>
      </c>
      <c r="D78" s="89">
        <v>2</v>
      </c>
      <c r="E78" s="89"/>
      <c r="F78" s="89" t="s">
        <v>5049</v>
      </c>
      <c r="G78" s="21" t="b">
        <f>ISNUMBER(MATCH(ggPayers[[#This Row],[payer]], gg_teammates[ID], 0))</f>
        <v>0</v>
      </c>
      <c r="H78" s="89" t="b">
        <f>ISNUMBER(MATCH(ggPayers[[#This Row],[payer]], B77:$B$594, 0))</f>
        <v>1</v>
      </c>
      <c r="I78" s="21"/>
      <c r="J78" s="96" t="s">
        <v>5924</v>
      </c>
    </row>
    <row r="79" spans="1:10">
      <c r="A79" s="105">
        <v>45493.679166666669</v>
      </c>
      <c r="B79" s="89">
        <v>87980</v>
      </c>
      <c r="C79" s="89">
        <v>500</v>
      </c>
      <c r="D79" s="89">
        <v>2</v>
      </c>
      <c r="E79" s="89"/>
      <c r="F79" s="89" t="s">
        <v>5054</v>
      </c>
      <c r="G79" s="21" t="b">
        <f>ISNUMBER(MATCH(ggPayers[[#This Row],[payer]], gg_teammates[ID], 0))</f>
        <v>0</v>
      </c>
      <c r="H79" s="89" t="b">
        <f>ISNUMBER(MATCH(ggPayers[[#This Row],[payer]], B78:$B$594, 0))</f>
        <v>1</v>
      </c>
      <c r="I79" s="21"/>
      <c r="J79" s="96" t="s">
        <v>5924</v>
      </c>
    </row>
    <row r="80" spans="1:10">
      <c r="A80" s="105">
        <v>45493.646527777775</v>
      </c>
      <c r="B80" s="89">
        <v>798</v>
      </c>
      <c r="C80" s="89">
        <v>2000</v>
      </c>
      <c r="D80" s="89">
        <v>2</v>
      </c>
      <c r="E80" s="89"/>
      <c r="F80" s="89" t="s">
        <v>5056</v>
      </c>
      <c r="G80" s="21" t="b">
        <f>ISNUMBER(MATCH(ggPayers[[#This Row],[payer]], gg_teammates[ID], 0))</f>
        <v>1</v>
      </c>
      <c r="H80" s="89" t="b">
        <f>ISNUMBER(MATCH(ggPayers[[#This Row],[payer]], B79:$B$594, 0))</f>
        <v>1</v>
      </c>
      <c r="I80" s="21"/>
      <c r="J80" s="96" t="s">
        <v>5924</v>
      </c>
    </row>
    <row r="81" spans="1:10">
      <c r="A81" s="105">
        <v>45493.645138888889</v>
      </c>
      <c r="B81" s="89">
        <v>798</v>
      </c>
      <c r="C81" s="89">
        <v>2000</v>
      </c>
      <c r="D81" s="89">
        <v>3</v>
      </c>
      <c r="E81" s="89" t="s">
        <v>5939</v>
      </c>
      <c r="F81" s="89" t="s">
        <v>5960</v>
      </c>
      <c r="G81" s="21" t="b">
        <f>ISNUMBER(MATCH(ggPayers[[#This Row],[payer]], gg_teammates[ID], 0))</f>
        <v>1</v>
      </c>
      <c r="H81" s="89" t="b">
        <f>ISNUMBER(MATCH(ggPayers[[#This Row],[payer]], B80:$B$594, 0))</f>
        <v>1</v>
      </c>
      <c r="I81" s="21"/>
      <c r="J81" s="96" t="s">
        <v>5924</v>
      </c>
    </row>
    <row r="82" spans="1:10">
      <c r="A82" s="105">
        <v>45493.644444444442</v>
      </c>
      <c r="B82" s="89">
        <v>798</v>
      </c>
      <c r="C82" s="89">
        <v>2000</v>
      </c>
      <c r="D82" s="89">
        <v>3</v>
      </c>
      <c r="E82" s="89" t="s">
        <v>5939</v>
      </c>
      <c r="F82" s="89" t="s">
        <v>5961</v>
      </c>
      <c r="G82" s="21" t="b">
        <f>ISNUMBER(MATCH(ggPayers[[#This Row],[payer]], gg_teammates[ID], 0))</f>
        <v>1</v>
      </c>
      <c r="H82" s="89" t="b">
        <f>ISNUMBER(MATCH(ggPayers[[#This Row],[payer]], B81:$B$594, 0))</f>
        <v>1</v>
      </c>
      <c r="I82" s="21"/>
      <c r="J82" s="96" t="s">
        <v>5924</v>
      </c>
    </row>
    <row r="83" spans="1:10">
      <c r="A83" s="105">
        <v>45493.642361111109</v>
      </c>
      <c r="B83" s="89">
        <v>174498</v>
      </c>
      <c r="C83" s="89">
        <v>1000</v>
      </c>
      <c r="D83" s="89">
        <v>2</v>
      </c>
      <c r="E83" s="89"/>
      <c r="F83" s="89" t="s">
        <v>5058</v>
      </c>
      <c r="G83" s="21" t="b">
        <f>ISNUMBER(MATCH(ggPayers[[#This Row],[payer]], gg_teammates[ID], 0))</f>
        <v>0</v>
      </c>
      <c r="H83" s="89" t="b">
        <f>ISNUMBER(MATCH(ggPayers[[#This Row],[payer]], B82:$B$594, 0))</f>
        <v>1</v>
      </c>
      <c r="I83" s="21"/>
      <c r="J83" s="96" t="s">
        <v>5924</v>
      </c>
    </row>
    <row r="84" spans="1:10">
      <c r="A84" s="105">
        <v>45493.629861111112</v>
      </c>
      <c r="B84" s="89">
        <v>839</v>
      </c>
      <c r="C84" s="89">
        <v>1000</v>
      </c>
      <c r="D84" s="89">
        <v>2</v>
      </c>
      <c r="E84" s="89"/>
      <c r="F84" s="89" t="s">
        <v>5060</v>
      </c>
      <c r="G84" s="21" t="b">
        <f>ISNUMBER(MATCH(ggPayers[[#This Row],[payer]], gg_teammates[ID], 0))</f>
        <v>1</v>
      </c>
      <c r="H84" s="89" t="b">
        <f>ISNUMBER(MATCH(ggPayers[[#This Row],[payer]], B83:$B$594, 0))</f>
        <v>1</v>
      </c>
      <c r="I84" s="21"/>
      <c r="J84" s="96" t="s">
        <v>5924</v>
      </c>
    </row>
    <row r="85" spans="1:10">
      <c r="A85" s="105">
        <v>45493.628472222219</v>
      </c>
      <c r="B85" s="89">
        <v>825186</v>
      </c>
      <c r="C85" s="89">
        <v>100</v>
      </c>
      <c r="D85" s="89">
        <v>2</v>
      </c>
      <c r="E85" s="89"/>
      <c r="F85" s="89" t="s">
        <v>5062</v>
      </c>
      <c r="G85" s="21" t="b">
        <f>ISNUMBER(MATCH(ggPayers[[#This Row],[payer]], gg_teammates[ID], 0))</f>
        <v>1</v>
      </c>
      <c r="H85" s="89" t="b">
        <f>ISNUMBER(MATCH(ggPayers[[#This Row],[payer]], B84:$B$594, 0))</f>
        <v>1</v>
      </c>
      <c r="I85" s="21"/>
      <c r="J85" s="96" t="s">
        <v>5924</v>
      </c>
    </row>
    <row r="86" spans="1:10">
      <c r="A86" s="105">
        <v>45493.428472222222</v>
      </c>
      <c r="B86" s="89">
        <v>129697</v>
      </c>
      <c r="C86" s="89">
        <v>1000</v>
      </c>
      <c r="D86" s="89">
        <v>2</v>
      </c>
      <c r="E86" s="89"/>
      <c r="F86" s="89" t="s">
        <v>5067</v>
      </c>
      <c r="G86" s="21" t="b">
        <f>ISNUMBER(MATCH(ggPayers[[#This Row],[payer]], gg_teammates[ID], 0))</f>
        <v>0</v>
      </c>
      <c r="H86" s="89" t="b">
        <f>ISNUMBER(MATCH(ggPayers[[#This Row],[payer]], B85:$B$594, 0))</f>
        <v>1</v>
      </c>
      <c r="I86" s="21"/>
      <c r="J86" s="96" t="s">
        <v>5924</v>
      </c>
    </row>
    <row r="87" spans="1:10">
      <c r="A87" s="105">
        <v>45492.865972222222</v>
      </c>
      <c r="B87" s="89">
        <v>357538</v>
      </c>
      <c r="C87" s="89">
        <v>1000</v>
      </c>
      <c r="D87" s="89">
        <v>2</v>
      </c>
      <c r="E87" s="89"/>
      <c r="F87" s="89" t="s">
        <v>5069</v>
      </c>
      <c r="G87" s="21" t="b">
        <f>ISNUMBER(MATCH(ggPayers[[#This Row],[payer]], gg_teammates[ID], 0))</f>
        <v>0</v>
      </c>
      <c r="H87" s="89" t="b">
        <f>ISNUMBER(MATCH(ggPayers[[#This Row],[payer]], B86:$B$594, 0))</f>
        <v>1</v>
      </c>
      <c r="I87" s="21"/>
      <c r="J87" s="96" t="s">
        <v>5924</v>
      </c>
    </row>
    <row r="88" spans="1:10">
      <c r="A88" s="105">
        <v>45492.838888888888</v>
      </c>
      <c r="B88" s="89">
        <v>468467</v>
      </c>
      <c r="C88" s="89">
        <v>1000</v>
      </c>
      <c r="D88" s="89">
        <v>3</v>
      </c>
      <c r="E88" s="89"/>
      <c r="F88" s="89" t="s">
        <v>5962</v>
      </c>
      <c r="G88" s="21" t="b">
        <f>ISNUMBER(MATCH(ggPayers[[#This Row],[payer]], gg_teammates[ID], 0))</f>
        <v>0</v>
      </c>
      <c r="H88" s="89" t="b">
        <f>ISNUMBER(MATCH(ggPayers[[#This Row],[payer]], B87:$B$594, 0))</f>
        <v>1</v>
      </c>
      <c r="I88" s="21"/>
      <c r="J88" s="96" t="s">
        <v>5924</v>
      </c>
    </row>
    <row r="89" spans="1:10">
      <c r="A89" s="105">
        <v>45492.838194444441</v>
      </c>
      <c r="B89" s="89">
        <v>468467</v>
      </c>
      <c r="C89" s="89">
        <v>1000</v>
      </c>
      <c r="D89" s="89">
        <v>3</v>
      </c>
      <c r="E89" s="89"/>
      <c r="F89" s="89" t="s">
        <v>5963</v>
      </c>
      <c r="G89" s="21" t="b">
        <f>ISNUMBER(MATCH(ggPayers[[#This Row],[payer]], gg_teammates[ID], 0))</f>
        <v>0</v>
      </c>
      <c r="H89" s="89" t="b">
        <f>ISNUMBER(MATCH(ggPayers[[#This Row],[payer]], B88:$B$594, 0))</f>
        <v>1</v>
      </c>
      <c r="I89" s="21"/>
      <c r="J89" s="96" t="s">
        <v>5924</v>
      </c>
    </row>
    <row r="90" spans="1:10">
      <c r="A90" s="105">
        <v>45492.837500000001</v>
      </c>
      <c r="B90" s="89">
        <v>468467</v>
      </c>
      <c r="C90" s="89">
        <v>1000</v>
      </c>
      <c r="D90" s="89">
        <v>3</v>
      </c>
      <c r="E90" s="89"/>
      <c r="F90" s="99" t="s">
        <v>5964</v>
      </c>
      <c r="G90" s="21" t="b">
        <f>ISNUMBER(MATCH(ggPayers[[#This Row],[payer]], gg_teammates[ID], 0))</f>
        <v>0</v>
      </c>
      <c r="H90" s="89" t="b">
        <f>ISNUMBER(MATCH(ggPayers[[#This Row],[payer]], B89:$B$594, 0))</f>
        <v>1</v>
      </c>
      <c r="I90" s="21"/>
      <c r="J90" s="96" t="s">
        <v>5924</v>
      </c>
    </row>
    <row r="91" spans="1:10">
      <c r="A91" s="105">
        <v>45492.779861111114</v>
      </c>
      <c r="B91" s="89">
        <v>418944</v>
      </c>
      <c r="C91" s="89">
        <v>500</v>
      </c>
      <c r="D91" s="89">
        <v>2</v>
      </c>
      <c r="E91" s="89"/>
      <c r="F91" s="89" t="s">
        <v>5072</v>
      </c>
      <c r="G91" s="21" t="b">
        <f>ISNUMBER(MATCH(ggPayers[[#This Row],[payer]], gg_teammates[ID], 0))</f>
        <v>0</v>
      </c>
      <c r="H91" s="89" t="b">
        <f>ISNUMBER(MATCH(ggPayers[[#This Row],[payer]], B90:$B$594, 0))</f>
        <v>1</v>
      </c>
      <c r="I91" s="21"/>
      <c r="J91" s="96" t="s">
        <v>5924</v>
      </c>
    </row>
    <row r="92" spans="1:10">
      <c r="A92" s="105">
        <v>45492.724305555559</v>
      </c>
      <c r="B92" s="89">
        <v>18730</v>
      </c>
      <c r="C92" s="89">
        <v>300</v>
      </c>
      <c r="D92" s="89">
        <v>2</v>
      </c>
      <c r="E92" s="89"/>
      <c r="F92" s="89" t="s">
        <v>5075</v>
      </c>
      <c r="G92" s="21" t="b">
        <f>ISNUMBER(MATCH(ggPayers[[#This Row],[payer]], gg_teammates[ID], 0))</f>
        <v>0</v>
      </c>
      <c r="H92" s="89" t="b">
        <f>ISNUMBER(MATCH(ggPayers[[#This Row],[payer]], B91:$B$594, 0))</f>
        <v>1</v>
      </c>
      <c r="I92" s="21"/>
      <c r="J92" s="96" t="s">
        <v>5924</v>
      </c>
    </row>
    <row r="93" spans="1:10">
      <c r="A93" s="105">
        <v>45492.656944444447</v>
      </c>
      <c r="B93" s="89">
        <v>825186</v>
      </c>
      <c r="C93" s="89">
        <v>500</v>
      </c>
      <c r="D93" s="89">
        <v>2</v>
      </c>
      <c r="E93" s="89"/>
      <c r="F93" s="89" t="s">
        <v>5079</v>
      </c>
      <c r="G93" s="21" t="b">
        <f>ISNUMBER(MATCH(ggPayers[[#This Row],[payer]], gg_teammates[ID], 0))</f>
        <v>1</v>
      </c>
      <c r="H93" s="89" t="b">
        <f>ISNUMBER(MATCH(ggPayers[[#This Row],[payer]], B92:$B$594, 0))</f>
        <v>1</v>
      </c>
      <c r="I93" s="21"/>
      <c r="J93" s="96" t="s">
        <v>5924</v>
      </c>
    </row>
    <row r="94" spans="1:10">
      <c r="A94" s="105">
        <v>45492.65347222222</v>
      </c>
      <c r="B94" s="89">
        <v>850</v>
      </c>
      <c r="C94" s="89">
        <v>500</v>
      </c>
      <c r="D94" s="89">
        <v>3</v>
      </c>
      <c r="E94" s="89"/>
      <c r="F94" s="89" t="s">
        <v>5965</v>
      </c>
      <c r="G94" s="21" t="b">
        <f>ISNUMBER(MATCH(ggPayers[[#This Row],[payer]], gg_teammates[ID], 0))</f>
        <v>1</v>
      </c>
      <c r="H94" s="89" t="b">
        <f>ISNUMBER(MATCH(ggPayers[[#This Row],[payer]], B93:$B$594, 0))</f>
        <v>1</v>
      </c>
      <c r="I94" s="21"/>
      <c r="J94" s="96" t="s">
        <v>5924</v>
      </c>
    </row>
    <row r="95" spans="1:10">
      <c r="A95" s="105">
        <v>45492.652777777781</v>
      </c>
      <c r="B95" s="89">
        <v>850</v>
      </c>
      <c r="C95" s="89">
        <v>500</v>
      </c>
      <c r="D95" s="89">
        <v>3</v>
      </c>
      <c r="E95" s="89"/>
      <c r="F95" s="89" t="s">
        <v>5966</v>
      </c>
      <c r="G95" s="21" t="b">
        <f>ISNUMBER(MATCH(ggPayers[[#This Row],[payer]], gg_teammates[ID], 0))</f>
        <v>1</v>
      </c>
      <c r="H95" s="89" t="b">
        <f>ISNUMBER(MATCH(ggPayers[[#This Row],[payer]], B94:$B$594, 0))</f>
        <v>1</v>
      </c>
      <c r="I95" s="21"/>
      <c r="J95" s="96" t="s">
        <v>5924</v>
      </c>
    </row>
    <row r="96" spans="1:10">
      <c r="A96" s="105">
        <v>45492.629166666666</v>
      </c>
      <c r="B96" s="89">
        <v>388226</v>
      </c>
      <c r="C96" s="89">
        <v>100</v>
      </c>
      <c r="D96" s="89">
        <v>3</v>
      </c>
      <c r="E96" s="89"/>
      <c r="F96" s="99" t="s">
        <v>5967</v>
      </c>
      <c r="G96" s="21" t="b">
        <f>ISNUMBER(MATCH(ggPayers[[#This Row],[payer]], gg_teammates[ID], 0))</f>
        <v>1</v>
      </c>
      <c r="H96" s="89" t="b">
        <f>ISNUMBER(MATCH(ggPayers[[#This Row],[payer]], B95:$B$594, 0))</f>
        <v>1</v>
      </c>
      <c r="I96" s="21"/>
      <c r="J96" s="96" t="s">
        <v>5924</v>
      </c>
    </row>
    <row r="97" spans="1:10">
      <c r="A97" s="105">
        <v>45492.600694444445</v>
      </c>
      <c r="B97" s="89">
        <v>59637</v>
      </c>
      <c r="C97" s="89">
        <v>350</v>
      </c>
      <c r="D97" s="89">
        <v>3</v>
      </c>
      <c r="E97" s="89"/>
      <c r="F97" s="89" t="s">
        <v>5968</v>
      </c>
      <c r="G97" s="21" t="b">
        <f>ISNUMBER(MATCH(ggPayers[[#This Row],[payer]], gg_teammates[ID], 0))</f>
        <v>0</v>
      </c>
      <c r="H97" s="89" t="b">
        <f>ISNUMBER(MATCH(ggPayers[[#This Row],[payer]], B96:$B$594, 0))</f>
        <v>1</v>
      </c>
      <c r="I97" s="21"/>
      <c r="J97" s="96" t="s">
        <v>5924</v>
      </c>
    </row>
    <row r="98" spans="1:10">
      <c r="A98" s="105">
        <v>45492.583333333336</v>
      </c>
      <c r="B98" s="89">
        <v>87371</v>
      </c>
      <c r="C98" s="89">
        <v>300</v>
      </c>
      <c r="D98" s="89">
        <v>2</v>
      </c>
      <c r="E98" s="89"/>
      <c r="F98" s="89" t="s">
        <v>5081</v>
      </c>
      <c r="G98" s="21" t="b">
        <f>ISNUMBER(MATCH(ggPayers[[#This Row],[payer]], gg_teammates[ID], 0))</f>
        <v>0</v>
      </c>
      <c r="H98" s="89" t="b">
        <f>ISNUMBER(MATCH(ggPayers[[#This Row],[payer]], B97:$B$594, 0))</f>
        <v>1</v>
      </c>
      <c r="I98" s="21"/>
      <c r="J98" s="96" t="s">
        <v>5924</v>
      </c>
    </row>
    <row r="99" spans="1:10">
      <c r="A99" s="105">
        <v>45492.567361111112</v>
      </c>
      <c r="B99" s="89">
        <v>30317</v>
      </c>
      <c r="C99" s="89">
        <v>370</v>
      </c>
      <c r="D99" s="89">
        <v>2</v>
      </c>
      <c r="E99" s="89"/>
      <c r="F99" s="89" t="s">
        <v>5083</v>
      </c>
      <c r="G99" s="21" t="b">
        <f>ISNUMBER(MATCH(ggPayers[[#This Row],[payer]], gg_teammates[ID], 0))</f>
        <v>0</v>
      </c>
      <c r="H99" s="89" t="b">
        <f>ISNUMBER(MATCH(ggPayers[[#This Row],[payer]], B98:$B$594, 0))</f>
        <v>1</v>
      </c>
      <c r="I99" s="21"/>
      <c r="J99" s="96" t="s">
        <v>5924</v>
      </c>
    </row>
    <row r="100" spans="1:10">
      <c r="A100" s="105">
        <v>45491.910416666666</v>
      </c>
      <c r="B100" s="89">
        <v>16429</v>
      </c>
      <c r="C100" s="89">
        <v>5000</v>
      </c>
      <c r="D100" s="89">
        <v>3</v>
      </c>
      <c r="E100" s="89"/>
      <c r="F100" s="89" t="s">
        <v>5969</v>
      </c>
      <c r="G100" s="21" t="b">
        <f>ISNUMBER(MATCH(ggPayers[[#This Row],[payer]], gg_teammates[ID], 0))</f>
        <v>0</v>
      </c>
      <c r="H100" s="89" t="b">
        <f>ISNUMBER(MATCH(ggPayers[[#This Row],[payer]], B99:$B$594, 0))</f>
        <v>1</v>
      </c>
      <c r="I100" s="21"/>
      <c r="J100" s="96" t="s">
        <v>5924</v>
      </c>
    </row>
    <row r="101" spans="1:10">
      <c r="A101" s="105">
        <v>45491.910416666666</v>
      </c>
      <c r="B101" s="89">
        <v>16429</v>
      </c>
      <c r="C101" s="89">
        <v>5000</v>
      </c>
      <c r="D101" s="89">
        <v>3</v>
      </c>
      <c r="E101" s="89"/>
      <c r="F101" s="89" t="s">
        <v>5970</v>
      </c>
      <c r="G101" s="21" t="b">
        <f>ISNUMBER(MATCH(ggPayers[[#This Row],[payer]], gg_teammates[ID], 0))</f>
        <v>0</v>
      </c>
      <c r="H101" s="89" t="b">
        <f>ISNUMBER(MATCH(ggPayers[[#This Row],[payer]], B100:$B$594, 0))</f>
        <v>1</v>
      </c>
      <c r="I101" s="21"/>
      <c r="J101" s="96" t="s">
        <v>5924</v>
      </c>
    </row>
    <row r="102" spans="1:10">
      <c r="A102" s="105">
        <v>45491.882638888892</v>
      </c>
      <c r="B102" s="89">
        <v>617445</v>
      </c>
      <c r="C102" s="89">
        <v>1000</v>
      </c>
      <c r="D102" s="89">
        <v>3</v>
      </c>
      <c r="E102" s="89" t="s">
        <v>5934</v>
      </c>
      <c r="F102" s="89" t="s">
        <v>5971</v>
      </c>
      <c r="G102" s="21" t="b">
        <f>ISNUMBER(MATCH(ggPayers[[#This Row],[payer]], gg_teammates[ID], 0))</f>
        <v>0</v>
      </c>
      <c r="H102" s="89" t="b">
        <f>ISNUMBER(MATCH(ggPayers[[#This Row],[payer]], B101:$B$594, 0))</f>
        <v>1</v>
      </c>
      <c r="I102" s="21"/>
      <c r="J102" s="96" t="s">
        <v>5924</v>
      </c>
    </row>
    <row r="103" spans="1:10">
      <c r="A103" s="105">
        <v>45491.632638888892</v>
      </c>
      <c r="B103" s="89">
        <v>825186</v>
      </c>
      <c r="C103" s="89">
        <v>100</v>
      </c>
      <c r="D103" s="89">
        <v>2</v>
      </c>
      <c r="E103" s="89"/>
      <c r="F103" s="89" t="s">
        <v>5092</v>
      </c>
      <c r="G103" s="21" t="b">
        <f>ISNUMBER(MATCH(ggPayers[[#This Row],[payer]], gg_teammates[ID], 0))</f>
        <v>1</v>
      </c>
      <c r="H103" s="89" t="b">
        <f>ISNUMBER(MATCH(ggPayers[[#This Row],[payer]], B102:$B$594, 0))</f>
        <v>1</v>
      </c>
      <c r="I103" s="21"/>
      <c r="J103" s="96" t="s">
        <v>5924</v>
      </c>
    </row>
    <row r="104" spans="1:10">
      <c r="A104" s="105">
        <v>45491.054861111108</v>
      </c>
      <c r="B104" s="89">
        <v>194419</v>
      </c>
      <c r="C104" s="89">
        <v>1000</v>
      </c>
      <c r="D104" s="89">
        <v>2</v>
      </c>
      <c r="E104" s="89"/>
      <c r="F104" s="89" t="s">
        <v>5094</v>
      </c>
      <c r="G104" s="21" t="b">
        <f>ISNUMBER(MATCH(ggPayers[[#This Row],[payer]], gg_teammates[ID], 0))</f>
        <v>0</v>
      </c>
      <c r="H104" s="89" t="b">
        <f>ISNUMBER(MATCH(ggPayers[[#This Row],[payer]], B103:$B$594, 0))</f>
        <v>1</v>
      </c>
      <c r="I104" s="21"/>
      <c r="J104" s="96" t="s">
        <v>5924</v>
      </c>
    </row>
    <row r="105" spans="1:10">
      <c r="A105" s="105">
        <v>45490.963888888888</v>
      </c>
      <c r="B105" s="89">
        <v>69491</v>
      </c>
      <c r="C105" s="89">
        <v>2000</v>
      </c>
      <c r="D105" s="89">
        <v>2</v>
      </c>
      <c r="E105" s="89"/>
      <c r="F105" s="89" t="s">
        <v>5098</v>
      </c>
      <c r="G105" s="21" t="b">
        <f>ISNUMBER(MATCH(ggPayers[[#This Row],[payer]], gg_teammates[ID], 0))</f>
        <v>0</v>
      </c>
      <c r="H105" s="89" t="b">
        <f>ISNUMBER(MATCH(ggPayers[[#This Row],[payer]], B104:$B$594, 0))</f>
        <v>1</v>
      </c>
      <c r="I105" s="21"/>
      <c r="J105" s="96" t="s">
        <v>5924</v>
      </c>
    </row>
    <row r="106" spans="1:10">
      <c r="A106" s="105">
        <v>45490.790277777778</v>
      </c>
      <c r="B106" s="89">
        <v>2515</v>
      </c>
      <c r="C106" s="89">
        <v>500</v>
      </c>
      <c r="D106" s="89">
        <v>2</v>
      </c>
      <c r="E106" s="89"/>
      <c r="F106" s="89" t="s">
        <v>5108</v>
      </c>
      <c r="G106" s="21" t="b">
        <f>ISNUMBER(MATCH(ggPayers[[#This Row],[payer]], gg_teammates[ID], 0))</f>
        <v>0</v>
      </c>
      <c r="H106" s="89" t="b">
        <f>ISNUMBER(MATCH(ggPayers[[#This Row],[payer]], B105:$B$594, 0))</f>
        <v>1</v>
      </c>
      <c r="I106" s="21"/>
      <c r="J106" s="96" t="s">
        <v>5924</v>
      </c>
    </row>
    <row r="107" spans="1:10">
      <c r="A107" s="105">
        <v>45490.732638888891</v>
      </c>
      <c r="B107" s="89">
        <v>299967</v>
      </c>
      <c r="C107" s="89">
        <v>100</v>
      </c>
      <c r="D107" s="89">
        <v>2</v>
      </c>
      <c r="E107" s="89"/>
      <c r="F107" s="89" t="s">
        <v>5110</v>
      </c>
      <c r="G107" s="21" t="b">
        <f>ISNUMBER(MATCH(ggPayers[[#This Row],[payer]], gg_teammates[ID], 0))</f>
        <v>1</v>
      </c>
      <c r="H107" s="89" t="b">
        <f>ISNUMBER(MATCH(ggPayers[[#This Row],[payer]], B106:$B$594, 0))</f>
        <v>1</v>
      </c>
      <c r="I107" s="21"/>
      <c r="J107" s="96" t="s">
        <v>5924</v>
      </c>
    </row>
    <row r="108" spans="1:10">
      <c r="A108" s="105">
        <v>45490.574305555558</v>
      </c>
      <c r="B108" s="89">
        <v>59637</v>
      </c>
      <c r="C108" s="89">
        <v>700</v>
      </c>
      <c r="D108" s="89">
        <v>3</v>
      </c>
      <c r="E108" s="89"/>
      <c r="F108" s="89" t="s">
        <v>5972</v>
      </c>
      <c r="G108" s="21" t="b">
        <f>ISNUMBER(MATCH(ggPayers[[#This Row],[payer]], gg_teammates[ID], 0))</f>
        <v>0</v>
      </c>
      <c r="H108" s="89" t="b">
        <f>ISNUMBER(MATCH(ggPayers[[#This Row],[payer]], B107:$B$594, 0))</f>
        <v>1</v>
      </c>
      <c r="I108" s="21"/>
      <c r="J108" s="96" t="s">
        <v>5924</v>
      </c>
    </row>
    <row r="109" spans="1:10">
      <c r="A109" s="105">
        <v>45490.527083333334</v>
      </c>
      <c r="B109" s="89">
        <v>825186</v>
      </c>
      <c r="C109" s="89">
        <v>500</v>
      </c>
      <c r="D109" s="89">
        <v>2</v>
      </c>
      <c r="E109" s="89"/>
      <c r="F109" s="89" t="s">
        <v>5114</v>
      </c>
      <c r="G109" s="21" t="b">
        <f>ISNUMBER(MATCH(ggPayers[[#This Row],[payer]], gg_teammates[ID], 0))</f>
        <v>1</v>
      </c>
      <c r="H109" s="89" t="b">
        <f>ISNUMBER(MATCH(ggPayers[[#This Row],[payer]], B108:$B$594, 0))</f>
        <v>1</v>
      </c>
      <c r="I109" s="21"/>
      <c r="J109" s="96" t="s">
        <v>5924</v>
      </c>
    </row>
    <row r="110" spans="1:10">
      <c r="A110" s="105">
        <v>45490.524305555555</v>
      </c>
      <c r="B110" s="89">
        <v>825186</v>
      </c>
      <c r="C110" s="89">
        <v>500</v>
      </c>
      <c r="D110" s="89">
        <v>2</v>
      </c>
      <c r="E110" s="89"/>
      <c r="F110" s="89" t="s">
        <v>5116</v>
      </c>
      <c r="G110" s="21" t="b">
        <f>ISNUMBER(MATCH(ggPayers[[#This Row],[payer]], gg_teammates[ID], 0))</f>
        <v>1</v>
      </c>
      <c r="H110" s="89" t="b">
        <f>ISNUMBER(MATCH(ggPayers[[#This Row],[payer]], B109:$B$594, 0))</f>
        <v>1</v>
      </c>
      <c r="I110" s="21"/>
      <c r="J110" s="96" t="s">
        <v>5924</v>
      </c>
    </row>
    <row r="111" spans="1:10">
      <c r="A111" s="105">
        <v>45490.487500000003</v>
      </c>
      <c r="B111" s="89">
        <v>84768</v>
      </c>
      <c r="C111" s="89">
        <v>500</v>
      </c>
      <c r="D111" s="89">
        <v>2</v>
      </c>
      <c r="E111" s="89"/>
      <c r="F111" s="89" t="s">
        <v>5118</v>
      </c>
      <c r="G111" s="21" t="b">
        <f>ISNUMBER(MATCH(ggPayers[[#This Row],[payer]], gg_teammates[ID], 0))</f>
        <v>0</v>
      </c>
      <c r="H111" s="89" t="b">
        <f>ISNUMBER(MATCH(ggPayers[[#This Row],[payer]], B110:$B$594, 0))</f>
        <v>1</v>
      </c>
      <c r="I111" s="21"/>
      <c r="J111" s="96" t="s">
        <v>5924</v>
      </c>
    </row>
    <row r="112" spans="1:10">
      <c r="A112" s="105">
        <v>45490.46597222222</v>
      </c>
      <c r="B112" s="89">
        <v>825186</v>
      </c>
      <c r="C112" s="89">
        <v>500</v>
      </c>
      <c r="D112" s="89">
        <v>2</v>
      </c>
      <c r="E112" s="89"/>
      <c r="F112" s="89" t="s">
        <v>5120</v>
      </c>
      <c r="G112" s="21" t="b">
        <f>ISNUMBER(MATCH(ggPayers[[#This Row],[payer]], gg_teammates[ID], 0))</f>
        <v>1</v>
      </c>
      <c r="H112" s="89" t="b">
        <f>ISNUMBER(MATCH(ggPayers[[#This Row],[payer]], B111:$B$594, 0))</f>
        <v>1</v>
      </c>
      <c r="I112" s="21"/>
      <c r="J112" s="96" t="s">
        <v>5924</v>
      </c>
    </row>
    <row r="113" spans="1:10">
      <c r="A113" s="105">
        <v>45490.464583333334</v>
      </c>
      <c r="B113" s="89">
        <v>825186</v>
      </c>
      <c r="C113" s="89">
        <v>400</v>
      </c>
      <c r="D113" s="89">
        <v>2</v>
      </c>
      <c r="E113" s="89"/>
      <c r="F113" s="89" t="s">
        <v>5122</v>
      </c>
      <c r="G113" s="21" t="b">
        <f>ISNUMBER(MATCH(ggPayers[[#This Row],[payer]], gg_teammates[ID], 0))</f>
        <v>1</v>
      </c>
      <c r="H113" s="89" t="b">
        <f>ISNUMBER(MATCH(ggPayers[[#This Row],[payer]], B112:$B$594, 0))</f>
        <v>1</v>
      </c>
      <c r="I113" s="21"/>
      <c r="J113" s="96" t="s">
        <v>5924</v>
      </c>
    </row>
    <row r="114" spans="1:10">
      <c r="A114" s="105">
        <v>45490.454861111109</v>
      </c>
      <c r="B114" s="89">
        <v>825186</v>
      </c>
      <c r="C114" s="89">
        <v>200</v>
      </c>
      <c r="D114" s="89">
        <v>2</v>
      </c>
      <c r="E114" s="89"/>
      <c r="F114" s="89" t="s">
        <v>5124</v>
      </c>
      <c r="G114" s="21" t="b">
        <f>ISNUMBER(MATCH(ggPayers[[#This Row],[payer]], gg_teammates[ID], 0))</f>
        <v>1</v>
      </c>
      <c r="H114" s="89" t="b">
        <f>ISNUMBER(MATCH(ggPayers[[#This Row],[payer]], B113:$B$594, 0))</f>
        <v>1</v>
      </c>
      <c r="I114" s="21"/>
      <c r="J114" s="96" t="s">
        <v>5924</v>
      </c>
    </row>
    <row r="115" spans="1:10">
      <c r="A115" s="105">
        <v>45490.451388888891</v>
      </c>
      <c r="B115" s="89">
        <v>839</v>
      </c>
      <c r="C115" s="89">
        <v>500</v>
      </c>
      <c r="D115" s="89">
        <v>2</v>
      </c>
      <c r="E115" s="89"/>
      <c r="F115" s="89" t="s">
        <v>5126</v>
      </c>
      <c r="G115" s="21" t="b">
        <f>ISNUMBER(MATCH(ggPayers[[#This Row],[payer]], gg_teammates[ID], 0))</f>
        <v>1</v>
      </c>
      <c r="H115" s="89" t="b">
        <f>ISNUMBER(MATCH(ggPayers[[#This Row],[payer]], B114:$B$594, 0))</f>
        <v>1</v>
      </c>
      <c r="I115" s="21"/>
      <c r="J115" s="96" t="s">
        <v>5924</v>
      </c>
    </row>
    <row r="116" spans="1:10">
      <c r="A116" s="105">
        <v>45490.45</v>
      </c>
      <c r="B116" s="89">
        <v>839</v>
      </c>
      <c r="C116" s="89">
        <v>500</v>
      </c>
      <c r="D116" s="89">
        <v>2</v>
      </c>
      <c r="E116" s="89"/>
      <c r="F116" s="89" t="s">
        <v>5128</v>
      </c>
      <c r="G116" s="21" t="b">
        <f>ISNUMBER(MATCH(ggPayers[[#This Row],[payer]], gg_teammates[ID], 0))</f>
        <v>1</v>
      </c>
      <c r="H116" s="89" t="b">
        <f>ISNUMBER(MATCH(ggPayers[[#This Row],[payer]], B115:$B$594, 0))</f>
        <v>1</v>
      </c>
      <c r="I116" s="21"/>
      <c r="J116" s="96" t="s">
        <v>5924</v>
      </c>
    </row>
    <row r="117" spans="1:10">
      <c r="A117" s="105">
        <v>45490.442361111112</v>
      </c>
      <c r="B117" s="89">
        <v>825186</v>
      </c>
      <c r="C117" s="89">
        <v>100</v>
      </c>
      <c r="D117" s="89">
        <v>2</v>
      </c>
      <c r="E117" s="89"/>
      <c r="F117" s="89" t="s">
        <v>5130</v>
      </c>
      <c r="G117" s="21" t="b">
        <f>ISNUMBER(MATCH(ggPayers[[#This Row],[payer]], gg_teammates[ID], 0))</f>
        <v>1</v>
      </c>
      <c r="H117" s="89" t="b">
        <f>ISNUMBER(MATCH(ggPayers[[#This Row],[payer]], B116:$B$594, 0))</f>
        <v>1</v>
      </c>
      <c r="I117" s="21"/>
      <c r="J117" s="96" t="s">
        <v>5924</v>
      </c>
    </row>
    <row r="118" spans="1:10">
      <c r="A118" s="105">
        <v>45490.423611111109</v>
      </c>
      <c r="B118" s="89">
        <v>774219</v>
      </c>
      <c r="C118" s="89">
        <v>2000</v>
      </c>
      <c r="D118" s="89">
        <v>3</v>
      </c>
      <c r="E118" s="89"/>
      <c r="F118" s="89" t="s">
        <v>5973</v>
      </c>
      <c r="G118" s="21" t="b">
        <f>ISNUMBER(MATCH(ggPayers[[#This Row],[payer]], gg_teammates[ID], 0))</f>
        <v>0</v>
      </c>
      <c r="H118" s="89" t="b">
        <f>ISNUMBER(MATCH(ggPayers[[#This Row],[payer]], B117:$B$594, 0))</f>
        <v>1</v>
      </c>
      <c r="I118" s="21"/>
      <c r="J118" s="96" t="s">
        <v>5924</v>
      </c>
    </row>
    <row r="119" spans="1:10">
      <c r="A119" s="105">
        <v>45490.397222222222</v>
      </c>
      <c r="B119" s="89">
        <v>483651</v>
      </c>
      <c r="C119" s="89">
        <v>1000</v>
      </c>
      <c r="D119" s="89">
        <v>2</v>
      </c>
      <c r="E119" s="89"/>
      <c r="F119" s="89" t="s">
        <v>5132</v>
      </c>
      <c r="G119" s="21" t="b">
        <f>ISNUMBER(MATCH(ggPayers[[#This Row],[payer]], gg_teammates[ID], 0))</f>
        <v>0</v>
      </c>
      <c r="H119" s="89" t="b">
        <f>ISNUMBER(MATCH(ggPayers[[#This Row],[payer]], B118:$B$594, 0))</f>
        <v>1</v>
      </c>
      <c r="I119" s="21"/>
      <c r="J119" s="96" t="s">
        <v>5924</v>
      </c>
    </row>
    <row r="120" spans="1:10">
      <c r="A120" s="105">
        <v>45489.948611111111</v>
      </c>
      <c r="B120" s="89">
        <v>169979</v>
      </c>
      <c r="C120" s="89">
        <v>1500</v>
      </c>
      <c r="D120" s="89">
        <v>2</v>
      </c>
      <c r="E120" s="89"/>
      <c r="F120" s="89" t="s">
        <v>5135</v>
      </c>
      <c r="G120" s="21" t="b">
        <f>ISNUMBER(MATCH(ggPayers[[#This Row],[payer]], gg_teammates[ID], 0))</f>
        <v>0</v>
      </c>
      <c r="H120" s="89" t="b">
        <f>ISNUMBER(MATCH(ggPayers[[#This Row],[payer]], B119:$B$594, 0))</f>
        <v>1</v>
      </c>
      <c r="I120" s="21"/>
      <c r="J120" s="96" t="s">
        <v>5924</v>
      </c>
    </row>
    <row r="121" spans="1:10">
      <c r="A121" s="105">
        <v>45489.947916666664</v>
      </c>
      <c r="B121" s="89">
        <v>1155057</v>
      </c>
      <c r="C121" s="89">
        <v>3000</v>
      </c>
      <c r="D121" s="89">
        <v>2</v>
      </c>
      <c r="E121" s="89"/>
      <c r="F121" s="89" t="s">
        <v>5137</v>
      </c>
      <c r="G121" s="21" t="b">
        <f>ISNUMBER(MATCH(ggPayers[[#This Row],[payer]], gg_teammates[ID], 0))</f>
        <v>0</v>
      </c>
      <c r="H121" s="89" t="b">
        <f>ISNUMBER(MATCH(ggPayers[[#This Row],[payer]], B120:$B$594, 0))</f>
        <v>1</v>
      </c>
      <c r="I121" s="21"/>
      <c r="J121" s="96" t="s">
        <v>5924</v>
      </c>
    </row>
    <row r="122" spans="1:10">
      <c r="A122" s="105">
        <v>45489.879166666666</v>
      </c>
      <c r="B122" s="89">
        <v>657873</v>
      </c>
      <c r="C122" s="89">
        <v>300</v>
      </c>
      <c r="D122" s="89">
        <v>2</v>
      </c>
      <c r="E122" s="89"/>
      <c r="F122" s="89" t="s">
        <v>5139</v>
      </c>
      <c r="G122" s="21" t="b">
        <f>ISNUMBER(MATCH(ggPayers[[#This Row],[payer]], gg_teammates[ID], 0))</f>
        <v>0</v>
      </c>
      <c r="H122" s="89" t="b">
        <f>ISNUMBER(MATCH(ggPayers[[#This Row],[payer]], B121:$B$594, 0))</f>
        <v>1</v>
      </c>
      <c r="I122" s="21"/>
      <c r="J122" s="96" t="s">
        <v>5924</v>
      </c>
    </row>
    <row r="123" spans="1:10">
      <c r="A123" s="105">
        <v>45489.863194444442</v>
      </c>
      <c r="B123" s="89">
        <v>115192</v>
      </c>
      <c r="C123" s="89">
        <v>3000</v>
      </c>
      <c r="D123" s="89">
        <v>3</v>
      </c>
      <c r="E123" s="89"/>
      <c r="F123" s="89" t="s">
        <v>5974</v>
      </c>
      <c r="G123" s="21" t="b">
        <f>ISNUMBER(MATCH(ggPayers[[#This Row],[payer]], gg_teammates[ID], 0))</f>
        <v>0</v>
      </c>
      <c r="H123" s="89" t="b">
        <f>ISNUMBER(MATCH(ggPayers[[#This Row],[payer]], B122:$B$594, 0))</f>
        <v>1</v>
      </c>
      <c r="I123" s="21"/>
      <c r="J123" s="96" t="s">
        <v>5924</v>
      </c>
    </row>
    <row r="124" spans="1:10">
      <c r="A124" s="105">
        <v>45489.863194444442</v>
      </c>
      <c r="B124" s="89">
        <v>115192</v>
      </c>
      <c r="C124" s="89">
        <v>3000</v>
      </c>
      <c r="D124" s="89">
        <v>3</v>
      </c>
      <c r="E124" s="89"/>
      <c r="F124" s="89" t="s">
        <v>5975</v>
      </c>
      <c r="G124" s="21" t="b">
        <f>ISNUMBER(MATCH(ggPayers[[#This Row],[payer]], gg_teammates[ID], 0))</f>
        <v>0</v>
      </c>
      <c r="H124" s="89" t="b">
        <f>ISNUMBER(MATCH(ggPayers[[#This Row],[payer]], B123:$B$594, 0))</f>
        <v>1</v>
      </c>
      <c r="I124" s="21"/>
      <c r="J124" s="96" t="s">
        <v>5924</v>
      </c>
    </row>
    <row r="125" spans="1:10">
      <c r="A125" s="105">
        <v>45489.763888888891</v>
      </c>
      <c r="B125" s="89">
        <v>160705</v>
      </c>
      <c r="C125" s="89">
        <v>1000</v>
      </c>
      <c r="D125" s="89">
        <v>3</v>
      </c>
      <c r="E125" s="89" t="s">
        <v>5976</v>
      </c>
      <c r="F125" s="89" t="s">
        <v>5977</v>
      </c>
      <c r="G125" s="21" t="b">
        <f>ISNUMBER(MATCH(ggPayers[[#This Row],[payer]], gg_teammates[ID], 0))</f>
        <v>0</v>
      </c>
      <c r="H125" s="89" t="b">
        <f>ISNUMBER(MATCH(ggPayers[[#This Row],[payer]], B124:$B$594, 0))</f>
        <v>1</v>
      </c>
      <c r="I125" s="21"/>
      <c r="J125" s="96" t="s">
        <v>5924</v>
      </c>
    </row>
    <row r="126" spans="1:10">
      <c r="A126" s="105">
        <v>45489.738888888889</v>
      </c>
      <c r="B126" s="89">
        <v>372605</v>
      </c>
      <c r="C126" s="89">
        <v>1000</v>
      </c>
      <c r="D126" s="89">
        <v>2</v>
      </c>
      <c r="E126" s="89"/>
      <c r="F126" s="89" t="s">
        <v>5143</v>
      </c>
      <c r="G126" s="21" t="b">
        <f>ISNUMBER(MATCH(ggPayers[[#This Row],[payer]], gg_teammates[ID], 0))</f>
        <v>0</v>
      </c>
      <c r="H126" s="89" t="b">
        <f>ISNUMBER(MATCH(ggPayers[[#This Row],[payer]], B125:$B$594, 0))</f>
        <v>1</v>
      </c>
      <c r="I126" s="21"/>
      <c r="J126" s="96" t="s">
        <v>5924</v>
      </c>
    </row>
    <row r="127" spans="1:10">
      <c r="A127" s="105">
        <v>45489.71597222222</v>
      </c>
      <c r="B127" s="89">
        <v>325453</v>
      </c>
      <c r="C127" s="89">
        <v>100</v>
      </c>
      <c r="D127" s="89">
        <v>2</v>
      </c>
      <c r="E127" s="89"/>
      <c r="F127" s="89" t="s">
        <v>5145</v>
      </c>
      <c r="G127" s="21" t="b">
        <f>ISNUMBER(MATCH(ggPayers[[#This Row],[payer]], gg_teammates[ID], 0))</f>
        <v>1</v>
      </c>
      <c r="H127" s="89" t="b">
        <f>ISNUMBER(MATCH(ggPayers[[#This Row],[payer]], B126:$B$594, 0))</f>
        <v>1</v>
      </c>
      <c r="I127" s="21"/>
      <c r="J127" s="96" t="s">
        <v>5924</v>
      </c>
    </row>
    <row r="128" spans="1:10">
      <c r="A128" s="105">
        <v>45489.656944444447</v>
      </c>
      <c r="B128" s="89">
        <v>825186</v>
      </c>
      <c r="C128" s="89">
        <v>100</v>
      </c>
      <c r="D128" s="89">
        <v>2</v>
      </c>
      <c r="E128" s="89"/>
      <c r="F128" s="89" t="s">
        <v>5147</v>
      </c>
      <c r="G128" s="21" t="b">
        <f>ISNUMBER(MATCH(ggPayers[[#This Row],[payer]], gg_teammates[ID], 0))</f>
        <v>1</v>
      </c>
      <c r="H128" s="89" t="b">
        <f>ISNUMBER(MATCH(ggPayers[[#This Row],[payer]], B127:$B$594, 0))</f>
        <v>1</v>
      </c>
      <c r="I128" s="21"/>
      <c r="J128" s="96" t="s">
        <v>5924</v>
      </c>
    </row>
    <row r="129" spans="1:10">
      <c r="A129" s="105">
        <v>45489.445138888892</v>
      </c>
      <c r="B129" s="89">
        <v>145849</v>
      </c>
      <c r="C129" s="89">
        <v>500</v>
      </c>
      <c r="D129" s="89">
        <v>2</v>
      </c>
      <c r="E129" s="89"/>
      <c r="F129" s="89" t="s">
        <v>5150</v>
      </c>
      <c r="G129" s="21" t="b">
        <f>ISNUMBER(MATCH(ggPayers[[#This Row],[payer]], gg_teammates[ID], 0))</f>
        <v>0</v>
      </c>
      <c r="H129" s="89" t="b">
        <f>ISNUMBER(MATCH(ggPayers[[#This Row],[payer]], B128:$B$594, 0))</f>
        <v>1</v>
      </c>
      <c r="I129" s="21"/>
      <c r="J129" s="96" t="s">
        <v>5924</v>
      </c>
    </row>
    <row r="130" spans="1:10">
      <c r="A130" s="105">
        <v>45488.904861111114</v>
      </c>
      <c r="B130" s="89">
        <v>341299</v>
      </c>
      <c r="C130" s="89">
        <v>4000</v>
      </c>
      <c r="D130" s="89">
        <v>2</v>
      </c>
      <c r="E130" s="89"/>
      <c r="F130" s="89" t="s">
        <v>5152</v>
      </c>
      <c r="G130" s="21" t="b">
        <f>ISNUMBER(MATCH(ggPayers[[#This Row],[payer]], gg_teammates[ID], 0))</f>
        <v>0</v>
      </c>
      <c r="H130" s="89" t="b">
        <f>ISNUMBER(MATCH(ggPayers[[#This Row],[payer]], B129:$B$594, 0))</f>
        <v>1</v>
      </c>
      <c r="I130" s="21"/>
      <c r="J130" s="96" t="s">
        <v>5924</v>
      </c>
    </row>
    <row r="131" spans="1:10">
      <c r="A131" s="105">
        <v>45488.868750000001</v>
      </c>
      <c r="B131" s="89">
        <v>232956</v>
      </c>
      <c r="C131" s="89">
        <v>3000</v>
      </c>
      <c r="D131" s="89">
        <v>2</v>
      </c>
      <c r="E131" s="89"/>
      <c r="F131" s="89" t="s">
        <v>5154</v>
      </c>
      <c r="G131" s="21" t="b">
        <f>ISNUMBER(MATCH(ggPayers[[#This Row],[payer]], gg_teammates[ID], 0))</f>
        <v>0</v>
      </c>
      <c r="H131" s="89" t="b">
        <f>ISNUMBER(MATCH(ggPayers[[#This Row],[payer]], B130:$B$594, 0))</f>
        <v>1</v>
      </c>
      <c r="I131" s="21"/>
      <c r="J131" s="96" t="s">
        <v>5924</v>
      </c>
    </row>
    <row r="132" spans="1:10">
      <c r="A132" s="105">
        <v>45488.857638888891</v>
      </c>
      <c r="B132" s="89">
        <v>657873</v>
      </c>
      <c r="C132" s="89">
        <v>500</v>
      </c>
      <c r="D132" s="89">
        <v>2</v>
      </c>
      <c r="E132" s="89"/>
      <c r="F132" s="89" t="s">
        <v>5156</v>
      </c>
      <c r="G132" s="21" t="b">
        <f>ISNUMBER(MATCH(ggPayers[[#This Row],[payer]], gg_teammates[ID], 0))</f>
        <v>0</v>
      </c>
      <c r="H132" s="89" t="b">
        <f>ISNUMBER(MATCH(ggPayers[[#This Row],[payer]], B131:$B$594, 0))</f>
        <v>1</v>
      </c>
      <c r="I132" s="21"/>
      <c r="J132" s="96" t="s">
        <v>5924</v>
      </c>
    </row>
    <row r="133" spans="1:10">
      <c r="A133" s="105">
        <v>45488.818749999999</v>
      </c>
      <c r="B133" s="89">
        <v>55131</v>
      </c>
      <c r="C133" s="89">
        <v>300</v>
      </c>
      <c r="D133" s="89">
        <v>3</v>
      </c>
      <c r="E133" s="89"/>
      <c r="F133" s="89" t="s">
        <v>5978</v>
      </c>
      <c r="G133" s="21" t="b">
        <f>ISNUMBER(MATCH(ggPayers[[#This Row],[payer]], gg_teammates[ID], 0))</f>
        <v>0</v>
      </c>
      <c r="H133" s="89" t="b">
        <f>ISNUMBER(MATCH(ggPayers[[#This Row],[payer]], B132:$B$594, 0))</f>
        <v>1</v>
      </c>
      <c r="I133" s="21"/>
      <c r="J133" s="96" t="s">
        <v>5924</v>
      </c>
    </row>
    <row r="134" spans="1:10">
      <c r="A134" s="105">
        <v>45488.818055555559</v>
      </c>
      <c r="B134" s="89">
        <v>55131</v>
      </c>
      <c r="C134" s="89">
        <v>500</v>
      </c>
      <c r="D134" s="89">
        <v>3</v>
      </c>
      <c r="E134" s="89"/>
      <c r="F134" s="89" t="s">
        <v>5979</v>
      </c>
      <c r="G134" s="21" t="b">
        <f>ISNUMBER(MATCH(ggPayers[[#This Row],[payer]], gg_teammates[ID], 0))</f>
        <v>0</v>
      </c>
      <c r="H134" s="89" t="b">
        <f>ISNUMBER(MATCH(ggPayers[[#This Row],[payer]], B133:$B$594, 0))</f>
        <v>1</v>
      </c>
      <c r="I134" s="21"/>
      <c r="J134" s="96" t="s">
        <v>5924</v>
      </c>
    </row>
    <row r="135" spans="1:10">
      <c r="A135" s="105">
        <v>45488.67083333333</v>
      </c>
      <c r="B135" s="89">
        <v>839</v>
      </c>
      <c r="C135" s="89">
        <v>1000</v>
      </c>
      <c r="D135" s="89">
        <v>2</v>
      </c>
      <c r="E135" s="89"/>
      <c r="F135" s="89" t="s">
        <v>5161</v>
      </c>
      <c r="G135" s="21" t="b">
        <f>ISNUMBER(MATCH(ggPayers[[#This Row],[payer]], gg_teammates[ID], 0))</f>
        <v>1</v>
      </c>
      <c r="H135" s="89" t="b">
        <f>ISNUMBER(MATCH(ggPayers[[#This Row],[payer]], B134:$B$594, 0))</f>
        <v>1</v>
      </c>
      <c r="I135" s="21"/>
      <c r="J135" s="96" t="s">
        <v>5924</v>
      </c>
    </row>
    <row r="136" spans="1:10">
      <c r="A136" s="105">
        <v>45488.665277777778</v>
      </c>
      <c r="B136" s="89">
        <v>839</v>
      </c>
      <c r="C136" s="89">
        <v>500</v>
      </c>
      <c r="D136" s="89">
        <v>2</v>
      </c>
      <c r="E136" s="89"/>
      <c r="F136" s="89" t="s">
        <v>5163</v>
      </c>
      <c r="G136" s="21" t="b">
        <f>ISNUMBER(MATCH(ggPayers[[#This Row],[payer]], gg_teammates[ID], 0))</f>
        <v>1</v>
      </c>
      <c r="H136" s="89" t="b">
        <f>ISNUMBER(MATCH(ggPayers[[#This Row],[payer]], B135:$B$594, 0))</f>
        <v>1</v>
      </c>
      <c r="I136" s="21"/>
      <c r="J136" s="96" t="s">
        <v>5924</v>
      </c>
    </row>
    <row r="137" spans="1:10">
      <c r="A137" s="105">
        <v>45488.655555555553</v>
      </c>
      <c r="B137" s="89">
        <v>825186</v>
      </c>
      <c r="C137" s="89">
        <v>100</v>
      </c>
      <c r="D137" s="89">
        <v>2</v>
      </c>
      <c r="E137" s="89"/>
      <c r="F137" s="89" t="s">
        <v>5166</v>
      </c>
      <c r="G137" s="21" t="b">
        <f>ISNUMBER(MATCH(ggPayers[[#This Row],[payer]], gg_teammates[ID], 0))</f>
        <v>1</v>
      </c>
      <c r="H137" s="89" t="b">
        <f>ISNUMBER(MATCH(ggPayers[[#This Row],[payer]], B136:$B$594, 0))</f>
        <v>1</v>
      </c>
      <c r="I137" s="21"/>
      <c r="J137" s="96" t="s">
        <v>5924</v>
      </c>
    </row>
    <row r="138" spans="1:10">
      <c r="A138" s="105">
        <v>45488.625</v>
      </c>
      <c r="B138" s="89">
        <v>826101</v>
      </c>
      <c r="C138" s="89">
        <v>1000</v>
      </c>
      <c r="D138" s="89">
        <v>2</v>
      </c>
      <c r="E138" s="89"/>
      <c r="F138" s="89" t="s">
        <v>5168</v>
      </c>
      <c r="G138" s="21" t="b">
        <f>ISNUMBER(MATCH(ggPayers[[#This Row],[payer]], gg_teammates[ID], 0))</f>
        <v>0</v>
      </c>
      <c r="H138" s="89" t="b">
        <f>ISNUMBER(MATCH(ggPayers[[#This Row],[payer]], B137:$B$594, 0))</f>
        <v>1</v>
      </c>
      <c r="I138" s="21"/>
      <c r="J138" s="96" t="s">
        <v>5924</v>
      </c>
    </row>
    <row r="139" spans="1:10">
      <c r="A139" s="105">
        <v>45488.463888888888</v>
      </c>
      <c r="B139" s="89">
        <v>1025610</v>
      </c>
      <c r="C139" s="89">
        <v>100</v>
      </c>
      <c r="D139" s="89">
        <v>2</v>
      </c>
      <c r="E139" s="89"/>
      <c r="F139" s="89" t="s">
        <v>5171</v>
      </c>
      <c r="G139" s="21" t="b">
        <f>ISNUMBER(MATCH(ggPayers[[#This Row],[payer]], gg_teammates[ID], 0))</f>
        <v>1</v>
      </c>
      <c r="H139" s="89" t="b">
        <f>ISNUMBER(MATCH(ggPayers[[#This Row],[payer]], B138:$B$594, 0))</f>
        <v>1</v>
      </c>
      <c r="I139" s="21"/>
      <c r="J139" s="96" t="s">
        <v>5924</v>
      </c>
    </row>
    <row r="140" spans="1:10">
      <c r="A140" s="105">
        <v>45488.423611111109</v>
      </c>
      <c r="B140" s="89">
        <v>825186</v>
      </c>
      <c r="C140" s="89">
        <v>100</v>
      </c>
      <c r="D140" s="89">
        <v>2</v>
      </c>
      <c r="E140" s="89"/>
      <c r="F140" s="89" t="s">
        <v>5174</v>
      </c>
      <c r="G140" s="21" t="b">
        <f>ISNUMBER(MATCH(ggPayers[[#This Row],[payer]], gg_teammates[ID], 0))</f>
        <v>1</v>
      </c>
      <c r="H140" s="89" t="b">
        <f>ISNUMBER(MATCH(ggPayers[[#This Row],[payer]], B139:$B$594, 0))</f>
        <v>1</v>
      </c>
      <c r="I140" s="21"/>
      <c r="J140" s="96" t="s">
        <v>5924</v>
      </c>
    </row>
    <row r="141" spans="1:10">
      <c r="A141" s="105">
        <v>45487.925000000003</v>
      </c>
      <c r="B141" s="89">
        <v>825186</v>
      </c>
      <c r="C141" s="89">
        <v>100</v>
      </c>
      <c r="D141" s="89">
        <v>2</v>
      </c>
      <c r="E141" s="89"/>
      <c r="F141" s="89" t="s">
        <v>5176</v>
      </c>
      <c r="G141" s="21" t="b">
        <f>ISNUMBER(MATCH(ggPayers[[#This Row],[payer]], gg_teammates[ID], 0))</f>
        <v>1</v>
      </c>
      <c r="H141" s="89" t="b">
        <f>ISNUMBER(MATCH(ggPayers[[#This Row],[payer]], B140:$B$594, 0))</f>
        <v>1</v>
      </c>
      <c r="I141" s="21"/>
      <c r="J141" s="96" t="s">
        <v>5924</v>
      </c>
    </row>
    <row r="142" spans="1:10">
      <c r="A142" s="105">
        <v>45487.881249999999</v>
      </c>
      <c r="B142" s="89">
        <v>622745</v>
      </c>
      <c r="C142" s="89">
        <v>1000</v>
      </c>
      <c r="D142" s="89">
        <v>3</v>
      </c>
      <c r="E142" s="89" t="s">
        <v>5934</v>
      </c>
      <c r="F142" s="89" t="s">
        <v>5980</v>
      </c>
      <c r="G142" s="21" t="b">
        <f>ISNUMBER(MATCH(ggPayers[[#This Row],[payer]], gg_teammates[ID], 0))</f>
        <v>0</v>
      </c>
      <c r="H142" s="89" t="b">
        <f>ISNUMBER(MATCH(ggPayers[[#This Row],[payer]], B141:$B$594, 0))</f>
        <v>1</v>
      </c>
      <c r="I142" s="21"/>
      <c r="J142" s="96" t="s">
        <v>5924</v>
      </c>
    </row>
    <row r="143" spans="1:10">
      <c r="A143" s="105">
        <v>45487.881249999999</v>
      </c>
      <c r="B143" s="89">
        <v>622745</v>
      </c>
      <c r="C143" s="89">
        <v>1000</v>
      </c>
      <c r="D143" s="89">
        <v>3</v>
      </c>
      <c r="E143" s="89" t="s">
        <v>5934</v>
      </c>
      <c r="F143" s="89" t="s">
        <v>5981</v>
      </c>
      <c r="G143" s="21" t="b">
        <f>ISNUMBER(MATCH(ggPayers[[#This Row],[payer]], gg_teammates[ID], 0))</f>
        <v>0</v>
      </c>
      <c r="H143" s="89" t="b">
        <f>ISNUMBER(MATCH(ggPayers[[#This Row],[payer]], B142:$B$594, 0))</f>
        <v>1</v>
      </c>
      <c r="I143" s="21"/>
      <c r="J143" s="96" t="s">
        <v>5924</v>
      </c>
    </row>
    <row r="144" spans="1:10">
      <c r="A144" s="105">
        <v>45487.881249999999</v>
      </c>
      <c r="B144" s="89">
        <v>622745</v>
      </c>
      <c r="C144" s="89">
        <v>1000</v>
      </c>
      <c r="D144" s="89">
        <v>3</v>
      </c>
      <c r="E144" s="89" t="s">
        <v>5934</v>
      </c>
      <c r="F144" s="89" t="s">
        <v>5982</v>
      </c>
      <c r="G144" s="21" t="b">
        <f>ISNUMBER(MATCH(ggPayers[[#This Row],[payer]], gg_teammates[ID], 0))</f>
        <v>0</v>
      </c>
      <c r="H144" s="89" t="b">
        <f>ISNUMBER(MATCH(ggPayers[[#This Row],[payer]], B143:$B$594, 0))</f>
        <v>1</v>
      </c>
      <c r="I144" s="21"/>
      <c r="J144" s="96" t="s">
        <v>5924</v>
      </c>
    </row>
    <row r="145" spans="1:10">
      <c r="A145" s="105">
        <v>45487.677083333336</v>
      </c>
      <c r="B145" s="89">
        <v>415252</v>
      </c>
      <c r="C145" s="89">
        <v>500</v>
      </c>
      <c r="D145" s="89">
        <v>2</v>
      </c>
      <c r="E145" s="89"/>
      <c r="F145" s="89" t="s">
        <v>5178</v>
      </c>
      <c r="G145" s="21" t="b">
        <f>ISNUMBER(MATCH(ggPayers[[#This Row],[payer]], gg_teammates[ID], 0))</f>
        <v>0</v>
      </c>
      <c r="H145" s="89" t="b">
        <f>ISNUMBER(MATCH(ggPayers[[#This Row],[payer]], B144:$B$594, 0))</f>
        <v>1</v>
      </c>
      <c r="I145" s="21"/>
      <c r="J145" s="96" t="s">
        <v>5924</v>
      </c>
    </row>
    <row r="146" spans="1:10">
      <c r="A146" s="105">
        <v>45487.611111111109</v>
      </c>
      <c r="B146" s="89">
        <v>825186</v>
      </c>
      <c r="C146" s="89">
        <v>100</v>
      </c>
      <c r="D146" s="89">
        <v>2</v>
      </c>
      <c r="E146" s="89"/>
      <c r="F146" s="89" t="s">
        <v>5180</v>
      </c>
      <c r="G146" s="21" t="b">
        <f>ISNUMBER(MATCH(ggPayers[[#This Row],[payer]], gg_teammates[ID], 0))</f>
        <v>1</v>
      </c>
      <c r="H146" s="89" t="b">
        <f>ISNUMBER(MATCH(ggPayers[[#This Row],[payer]], B145:$B$594, 0))</f>
        <v>1</v>
      </c>
      <c r="I146" s="21"/>
      <c r="J146" s="96" t="s">
        <v>5924</v>
      </c>
    </row>
    <row r="147" spans="1:10">
      <c r="A147" s="105">
        <v>45487.591666666667</v>
      </c>
      <c r="B147" s="89">
        <v>650691</v>
      </c>
      <c r="C147" s="89">
        <v>300</v>
      </c>
      <c r="D147" s="89">
        <v>2</v>
      </c>
      <c r="E147" s="89"/>
      <c r="F147" s="89" t="s">
        <v>5182</v>
      </c>
      <c r="G147" s="21" t="b">
        <f>ISNUMBER(MATCH(ggPayers[[#This Row],[payer]], gg_teammates[ID], 0))</f>
        <v>0</v>
      </c>
      <c r="H147" s="89" t="b">
        <f>ISNUMBER(MATCH(ggPayers[[#This Row],[payer]], B146:$B$594, 0))</f>
        <v>1</v>
      </c>
      <c r="I147" s="21"/>
      <c r="J147" s="96" t="s">
        <v>5924</v>
      </c>
    </row>
    <row r="148" spans="1:10">
      <c r="A148" s="105">
        <v>45487.492361111108</v>
      </c>
      <c r="B148" s="89">
        <v>174498</v>
      </c>
      <c r="C148" s="89">
        <v>1000</v>
      </c>
      <c r="D148" s="89">
        <v>2</v>
      </c>
      <c r="E148" s="89"/>
      <c r="F148" s="89" t="s">
        <v>5184</v>
      </c>
      <c r="G148" s="21" t="b">
        <f>ISNUMBER(MATCH(ggPayers[[#This Row],[payer]], gg_teammates[ID], 0))</f>
        <v>0</v>
      </c>
      <c r="H148" s="89" t="b">
        <f>ISNUMBER(MATCH(ggPayers[[#This Row],[payer]], B147:$B$594, 0))</f>
        <v>1</v>
      </c>
      <c r="I148" s="21"/>
      <c r="J148" s="96" t="s">
        <v>5924</v>
      </c>
    </row>
    <row r="149" spans="1:10">
      <c r="A149" s="105">
        <v>45487.047222222223</v>
      </c>
      <c r="B149" s="89">
        <v>101485</v>
      </c>
      <c r="C149" s="89">
        <v>1000</v>
      </c>
      <c r="D149" s="89">
        <v>2</v>
      </c>
      <c r="E149" s="89"/>
      <c r="F149" s="89" t="s">
        <v>5186</v>
      </c>
      <c r="G149" s="21" t="b">
        <f>ISNUMBER(MATCH(ggPayers[[#This Row],[payer]], gg_teammates[ID], 0))</f>
        <v>0</v>
      </c>
      <c r="H149" s="89" t="b">
        <f>ISNUMBER(MATCH(ggPayers[[#This Row],[payer]], B148:$B$594, 0))</f>
        <v>1</v>
      </c>
      <c r="I149" s="21"/>
      <c r="J149" s="96" t="s">
        <v>5924</v>
      </c>
    </row>
    <row r="150" spans="1:10">
      <c r="A150" s="105">
        <v>45486.991666666669</v>
      </c>
      <c r="B150" s="89">
        <v>839</v>
      </c>
      <c r="C150" s="89">
        <v>500</v>
      </c>
      <c r="D150" s="89">
        <v>2</v>
      </c>
      <c r="E150" s="89"/>
      <c r="F150" s="99" t="s">
        <v>5188</v>
      </c>
      <c r="G150" s="21" t="b">
        <f>ISNUMBER(MATCH(ggPayers[[#This Row],[payer]], gg_teammates[ID], 0))</f>
        <v>1</v>
      </c>
      <c r="H150" s="89" t="b">
        <f>ISNUMBER(MATCH(ggPayers[[#This Row],[payer]], B149:$B$594, 0))</f>
        <v>1</v>
      </c>
      <c r="I150" s="21"/>
      <c r="J150" s="96" t="s">
        <v>5924</v>
      </c>
    </row>
    <row r="151" spans="1:10">
      <c r="A151" s="105">
        <v>45486.618055555555</v>
      </c>
      <c r="B151" s="89">
        <v>889631</v>
      </c>
      <c r="C151" s="89">
        <v>200</v>
      </c>
      <c r="D151" s="89">
        <v>2</v>
      </c>
      <c r="E151" s="89"/>
      <c r="F151" s="89" t="s">
        <v>5194</v>
      </c>
      <c r="G151" s="21" t="b">
        <f>ISNUMBER(MATCH(ggPayers[[#This Row],[payer]], gg_teammates[ID], 0))</f>
        <v>0</v>
      </c>
      <c r="H151" s="89" t="b">
        <f>ISNUMBER(MATCH(ggPayers[[#This Row],[payer]], B150:$B$594, 0))</f>
        <v>1</v>
      </c>
      <c r="I151" s="21"/>
      <c r="J151" s="96" t="s">
        <v>5924</v>
      </c>
    </row>
    <row r="152" spans="1:10">
      <c r="A152" s="105">
        <v>45486.589583333334</v>
      </c>
      <c r="B152" s="89">
        <v>763190</v>
      </c>
      <c r="C152" s="89">
        <v>1000</v>
      </c>
      <c r="D152" s="89">
        <v>2</v>
      </c>
      <c r="E152" s="89"/>
      <c r="F152" s="89" t="s">
        <v>5196</v>
      </c>
      <c r="G152" s="21" t="b">
        <f>ISNUMBER(MATCH(ggPayers[[#This Row],[payer]], gg_teammates[ID], 0))</f>
        <v>0</v>
      </c>
      <c r="H152" s="89" t="b">
        <f>ISNUMBER(MATCH(ggPayers[[#This Row],[payer]], B151:$B$594, 0))</f>
        <v>1</v>
      </c>
      <c r="I152" s="21"/>
      <c r="J152" s="96" t="s">
        <v>5924</v>
      </c>
    </row>
    <row r="153" spans="1:10">
      <c r="A153" s="105">
        <v>45486.588888888888</v>
      </c>
      <c r="B153" s="89">
        <v>763190</v>
      </c>
      <c r="C153" s="89">
        <v>1000</v>
      </c>
      <c r="D153" s="89">
        <v>2</v>
      </c>
      <c r="E153" s="89"/>
      <c r="F153" s="89" t="s">
        <v>5198</v>
      </c>
      <c r="G153" s="21" t="b">
        <f>ISNUMBER(MATCH(ggPayers[[#This Row],[payer]], gg_teammates[ID], 0))</f>
        <v>0</v>
      </c>
      <c r="H153" s="89" t="b">
        <f>ISNUMBER(MATCH(ggPayers[[#This Row],[payer]], B152:$B$594, 0))</f>
        <v>1</v>
      </c>
      <c r="I153" s="21"/>
      <c r="J153" s="96" t="s">
        <v>5924</v>
      </c>
    </row>
    <row r="154" spans="1:10">
      <c r="A154" s="105">
        <v>45486.429861111108</v>
      </c>
      <c r="B154" s="89">
        <v>825186</v>
      </c>
      <c r="C154" s="89">
        <v>100</v>
      </c>
      <c r="D154" s="89">
        <v>2</v>
      </c>
      <c r="E154" s="89"/>
      <c r="F154" s="89" t="s">
        <v>5203</v>
      </c>
      <c r="G154" s="21" t="b">
        <f>ISNUMBER(MATCH(ggPayers[[#This Row],[payer]], gg_teammates[ID], 0))</f>
        <v>1</v>
      </c>
      <c r="H154" s="89" t="b">
        <f>ISNUMBER(MATCH(ggPayers[[#This Row],[payer]], B153:$B$594, 0))</f>
        <v>1</v>
      </c>
      <c r="I154" s="21"/>
      <c r="J154" s="96" t="s">
        <v>5924</v>
      </c>
    </row>
    <row r="155" spans="1:10">
      <c r="A155" s="105">
        <v>45485.990972222222</v>
      </c>
      <c r="B155" s="89">
        <v>627160</v>
      </c>
      <c r="C155" s="89">
        <v>1000</v>
      </c>
      <c r="D155" s="89">
        <v>2</v>
      </c>
      <c r="E155" s="89"/>
      <c r="F155" s="89" t="s">
        <v>5205</v>
      </c>
      <c r="G155" s="21" t="b">
        <f>ISNUMBER(MATCH(ggPayers[[#This Row],[payer]], gg_teammates[ID], 0))</f>
        <v>1</v>
      </c>
      <c r="H155" s="89" t="b">
        <f>ISNUMBER(MATCH(ggPayers[[#This Row],[payer]], B154:$B$594, 0))</f>
        <v>1</v>
      </c>
      <c r="I155" s="21"/>
      <c r="J155" s="96" t="s">
        <v>5924</v>
      </c>
    </row>
    <row r="156" spans="1:10">
      <c r="A156" s="105">
        <v>45485.902777777781</v>
      </c>
      <c r="B156" s="89">
        <v>35715</v>
      </c>
      <c r="C156" s="89">
        <v>2000</v>
      </c>
      <c r="D156" s="89">
        <v>2</v>
      </c>
      <c r="E156" s="89"/>
      <c r="F156" s="89" t="s">
        <v>5208</v>
      </c>
      <c r="G156" s="21" t="b">
        <f>ISNUMBER(MATCH(ggPayers[[#This Row],[payer]], gg_teammates[ID], 0))</f>
        <v>0</v>
      </c>
      <c r="H156" s="89" t="b">
        <f>ISNUMBER(MATCH(ggPayers[[#This Row],[payer]], B155:$B$594, 0))</f>
        <v>1</v>
      </c>
      <c r="I156" s="21"/>
      <c r="J156" s="96" t="s">
        <v>5924</v>
      </c>
    </row>
    <row r="157" spans="1:10">
      <c r="A157" s="105">
        <v>45485.885416666664</v>
      </c>
      <c r="B157" s="89">
        <v>612881</v>
      </c>
      <c r="C157" s="89">
        <v>2000</v>
      </c>
      <c r="D157" s="89">
        <v>2</v>
      </c>
      <c r="E157" s="89"/>
      <c r="F157" s="89" t="s">
        <v>5210</v>
      </c>
      <c r="G157" s="21" t="b">
        <f>ISNUMBER(MATCH(ggPayers[[#This Row],[payer]], gg_teammates[ID], 0))</f>
        <v>0</v>
      </c>
      <c r="H157" s="89" t="b">
        <f>ISNUMBER(MATCH(ggPayers[[#This Row],[payer]], B156:$B$594, 0))</f>
        <v>1</v>
      </c>
      <c r="I157" s="21"/>
      <c r="J157" s="96" t="s">
        <v>5924</v>
      </c>
    </row>
    <row r="158" spans="1:10">
      <c r="A158" s="105">
        <v>45485.86041666667</v>
      </c>
      <c r="B158" s="89">
        <v>52525</v>
      </c>
      <c r="C158" s="89">
        <v>500</v>
      </c>
      <c r="D158" s="89">
        <v>2</v>
      </c>
      <c r="E158" s="89"/>
      <c r="F158" s="89" t="s">
        <v>5212</v>
      </c>
      <c r="G158" s="21" t="b">
        <f>ISNUMBER(MATCH(ggPayers[[#This Row],[payer]], gg_teammates[ID], 0))</f>
        <v>0</v>
      </c>
      <c r="H158" s="89" t="b">
        <f>ISNUMBER(MATCH(ggPayers[[#This Row],[payer]], B157:$B$594, 0))</f>
        <v>1</v>
      </c>
      <c r="I158" s="21"/>
      <c r="J158" s="96" t="s">
        <v>5924</v>
      </c>
    </row>
    <row r="159" spans="1:10">
      <c r="A159" s="105">
        <v>45485.855555555558</v>
      </c>
      <c r="B159" s="89">
        <v>657873</v>
      </c>
      <c r="C159" s="89">
        <v>300</v>
      </c>
      <c r="D159" s="89">
        <v>2</v>
      </c>
      <c r="E159" s="89"/>
      <c r="F159" s="89" t="s">
        <v>5214</v>
      </c>
      <c r="G159" s="21" t="b">
        <f>ISNUMBER(MATCH(ggPayers[[#This Row],[payer]], gg_teammates[ID], 0))</f>
        <v>0</v>
      </c>
      <c r="H159" s="89" t="b">
        <f>ISNUMBER(MATCH(ggPayers[[#This Row],[payer]], B158:$B$594, 0))</f>
        <v>1</v>
      </c>
      <c r="I159" s="21"/>
      <c r="J159" s="96" t="s">
        <v>5924</v>
      </c>
    </row>
    <row r="160" spans="1:10">
      <c r="A160" s="105">
        <v>45485.75277777778</v>
      </c>
      <c r="B160" s="89">
        <v>825186</v>
      </c>
      <c r="C160" s="89">
        <v>100</v>
      </c>
      <c r="D160" s="89">
        <v>2</v>
      </c>
      <c r="E160" s="89"/>
      <c r="F160" s="89" t="s">
        <v>5216</v>
      </c>
      <c r="G160" s="21" t="b">
        <f>ISNUMBER(MATCH(ggPayers[[#This Row],[payer]], gg_teammates[ID], 0))</f>
        <v>1</v>
      </c>
      <c r="H160" s="89" t="b">
        <f>ISNUMBER(MATCH(ggPayers[[#This Row],[payer]], B159:$B$594, 0))</f>
        <v>1</v>
      </c>
      <c r="I160" s="21"/>
      <c r="J160" s="96" t="s">
        <v>5924</v>
      </c>
    </row>
    <row r="161" spans="1:10">
      <c r="A161" s="105">
        <v>45485.731249999997</v>
      </c>
      <c r="B161" s="89">
        <v>325453</v>
      </c>
      <c r="C161" s="89">
        <v>100</v>
      </c>
      <c r="D161" s="89">
        <v>2</v>
      </c>
      <c r="E161" s="89"/>
      <c r="F161" s="89" t="s">
        <v>5218</v>
      </c>
      <c r="G161" s="21" t="b">
        <f>ISNUMBER(MATCH(ggPayers[[#This Row],[payer]], gg_teammates[ID], 0))</f>
        <v>1</v>
      </c>
      <c r="H161" s="89" t="b">
        <f>ISNUMBER(MATCH(ggPayers[[#This Row],[payer]], B160:$B$594, 0))</f>
        <v>1</v>
      </c>
      <c r="I161" s="21"/>
      <c r="J161" s="96" t="s">
        <v>5924</v>
      </c>
    </row>
    <row r="162" spans="1:10">
      <c r="A162" s="105">
        <v>45485.688194444447</v>
      </c>
      <c r="B162" s="89">
        <v>168136</v>
      </c>
      <c r="C162" s="89">
        <v>500</v>
      </c>
      <c r="D162" s="89">
        <v>2</v>
      </c>
      <c r="E162" s="89"/>
      <c r="F162" s="89" t="s">
        <v>5220</v>
      </c>
      <c r="G162" s="21" t="b">
        <f>ISNUMBER(MATCH(ggPayers[[#This Row],[payer]], gg_teammates[ID], 0))</f>
        <v>0</v>
      </c>
      <c r="H162" s="89" t="b">
        <f>ISNUMBER(MATCH(ggPayers[[#This Row],[payer]], B161:$B$594, 0))</f>
        <v>1</v>
      </c>
      <c r="I162" s="21"/>
      <c r="J162" s="96" t="s">
        <v>5924</v>
      </c>
    </row>
    <row r="163" spans="1:10">
      <c r="A163" s="105">
        <v>45485.593055555553</v>
      </c>
      <c r="B163" s="89">
        <v>912234</v>
      </c>
      <c r="C163" s="89">
        <v>1000</v>
      </c>
      <c r="D163" s="89">
        <v>3</v>
      </c>
      <c r="E163" s="89" t="s">
        <v>5983</v>
      </c>
      <c r="F163" s="89" t="s">
        <v>5984</v>
      </c>
      <c r="G163" s="21" t="b">
        <f>ISNUMBER(MATCH(ggPayers[[#This Row],[payer]], gg_teammates[ID], 0))</f>
        <v>0</v>
      </c>
      <c r="H163" s="89" t="b">
        <f>ISNUMBER(MATCH(ggPayers[[#This Row],[payer]], B162:$B$594, 0))</f>
        <v>1</v>
      </c>
      <c r="I163" s="21"/>
      <c r="J163" s="96" t="s">
        <v>5924</v>
      </c>
    </row>
    <row r="164" spans="1:10">
      <c r="A164" s="105">
        <v>45485.029861111114</v>
      </c>
      <c r="B164" s="89">
        <v>778107</v>
      </c>
      <c r="C164" s="89">
        <v>1500</v>
      </c>
      <c r="D164" s="89">
        <v>2</v>
      </c>
      <c r="E164" s="89"/>
      <c r="F164" s="89" t="s">
        <v>4964</v>
      </c>
      <c r="G164" s="21" t="b">
        <f>ISNUMBER(MATCH(ggPayers[[#This Row],[payer]], gg_teammates[ID], 0))</f>
        <v>0</v>
      </c>
      <c r="H164" s="89" t="b">
        <f>ISNUMBER(MATCH(ggPayers[[#This Row],[payer]], B163:$B$594, 0))</f>
        <v>1</v>
      </c>
      <c r="I164" s="21"/>
      <c r="J164" s="96" t="s">
        <v>5924</v>
      </c>
    </row>
    <row r="165" spans="1:10">
      <c r="A165" s="105">
        <v>45484.974305555559</v>
      </c>
      <c r="B165" s="89">
        <v>243595</v>
      </c>
      <c r="C165" s="89">
        <v>1500</v>
      </c>
      <c r="D165" s="89">
        <v>2</v>
      </c>
      <c r="E165" s="89"/>
      <c r="F165" s="89" t="s">
        <v>4966</v>
      </c>
      <c r="G165" s="21" t="b">
        <f>ISNUMBER(MATCH(ggPayers[[#This Row],[payer]], gg_teammates[ID], 0))</f>
        <v>0</v>
      </c>
      <c r="H165" s="89" t="b">
        <f>ISNUMBER(MATCH(ggPayers[[#This Row],[payer]], B164:$B$594, 0))</f>
        <v>1</v>
      </c>
      <c r="I165" s="21"/>
      <c r="J165" s="96" t="s">
        <v>5924</v>
      </c>
    </row>
    <row r="166" spans="1:10">
      <c r="A166" s="105">
        <v>45484.918749999997</v>
      </c>
      <c r="B166" s="89">
        <v>798</v>
      </c>
      <c r="C166" s="89">
        <v>500</v>
      </c>
      <c r="D166" s="89">
        <v>2</v>
      </c>
      <c r="E166" s="89"/>
      <c r="F166" s="89" t="s">
        <v>4970</v>
      </c>
      <c r="G166" s="21" t="b">
        <f>ISNUMBER(MATCH(ggPayers[[#This Row],[payer]], gg_teammates[ID], 0))</f>
        <v>1</v>
      </c>
      <c r="H166" s="89" t="b">
        <f>ISNUMBER(MATCH(ggPayers[[#This Row],[payer]], B165:$B$594, 0))</f>
        <v>1</v>
      </c>
      <c r="I166" s="21"/>
      <c r="J166" s="96" t="s">
        <v>5924</v>
      </c>
    </row>
    <row r="167" spans="1:10">
      <c r="A167" s="105">
        <v>45484.915277777778</v>
      </c>
      <c r="B167" s="89">
        <v>35715</v>
      </c>
      <c r="C167" s="89">
        <v>5000</v>
      </c>
      <c r="D167" s="89">
        <v>2</v>
      </c>
      <c r="E167" s="89"/>
      <c r="F167" s="89" t="s">
        <v>4972</v>
      </c>
      <c r="G167" s="21" t="b">
        <f>ISNUMBER(MATCH(ggPayers[[#This Row],[payer]], gg_teammates[ID], 0))</f>
        <v>0</v>
      </c>
      <c r="H167" s="89" t="b">
        <f>ISNUMBER(MATCH(ggPayers[[#This Row],[payer]], B166:$B$594, 0))</f>
        <v>1</v>
      </c>
      <c r="I167" s="21"/>
      <c r="J167" s="96" t="s">
        <v>5924</v>
      </c>
    </row>
    <row r="168" spans="1:10">
      <c r="A168" s="105">
        <v>45484.904166666667</v>
      </c>
      <c r="B168" s="89">
        <v>921891</v>
      </c>
      <c r="C168" s="89">
        <v>500</v>
      </c>
      <c r="D168" s="89">
        <v>2</v>
      </c>
      <c r="E168" s="89"/>
      <c r="F168" s="89" t="s">
        <v>4977</v>
      </c>
      <c r="G168" s="21" t="b">
        <f>ISNUMBER(MATCH(ggPayers[[#This Row],[payer]], gg_teammates[ID], 0))</f>
        <v>0</v>
      </c>
      <c r="H168" s="89" t="b">
        <f>ISNUMBER(MATCH(ggPayers[[#This Row],[payer]], B167:$B$594, 0))</f>
        <v>1</v>
      </c>
      <c r="I168" s="21"/>
      <c r="J168" s="96" t="s">
        <v>5924</v>
      </c>
    </row>
    <row r="169" spans="1:10">
      <c r="A169" s="105">
        <v>45484.877083333333</v>
      </c>
      <c r="B169" s="89">
        <v>1124028</v>
      </c>
      <c r="C169" s="89">
        <v>1000</v>
      </c>
      <c r="D169" s="89">
        <v>2</v>
      </c>
      <c r="E169" s="89"/>
      <c r="F169" s="89" t="s">
        <v>4979</v>
      </c>
      <c r="G169" s="21" t="b">
        <f>ISNUMBER(MATCH(ggPayers[[#This Row],[payer]], gg_teammates[ID], 0))</f>
        <v>0</v>
      </c>
      <c r="H169" s="89" t="b">
        <f>ISNUMBER(MATCH(ggPayers[[#This Row],[payer]], B168:$B$594, 0))</f>
        <v>1</v>
      </c>
      <c r="I169" s="21"/>
      <c r="J169" s="96" t="s">
        <v>5924</v>
      </c>
    </row>
    <row r="170" spans="1:10">
      <c r="A170" s="105">
        <v>45484.852777777778</v>
      </c>
      <c r="B170" s="89">
        <v>27779</v>
      </c>
      <c r="C170" s="89">
        <v>2500</v>
      </c>
      <c r="D170" s="89">
        <v>2</v>
      </c>
      <c r="E170" s="89"/>
      <c r="F170" s="89" t="s">
        <v>4981</v>
      </c>
      <c r="G170" s="21" t="b">
        <f>ISNUMBER(MATCH(ggPayers[[#This Row],[payer]], gg_teammates[ID], 0))</f>
        <v>0</v>
      </c>
      <c r="H170" s="89" t="b">
        <f>ISNUMBER(MATCH(ggPayers[[#This Row],[payer]], B169:$B$594, 0))</f>
        <v>1</v>
      </c>
      <c r="I170" s="21"/>
      <c r="J170" s="96" t="s">
        <v>5924</v>
      </c>
    </row>
    <row r="171" spans="1:10">
      <c r="A171" s="105">
        <v>45484.830555555556</v>
      </c>
      <c r="B171" s="89">
        <v>71220</v>
      </c>
      <c r="C171" s="89">
        <v>1000</v>
      </c>
      <c r="D171" s="89">
        <v>2</v>
      </c>
      <c r="E171" s="89"/>
      <c r="F171" s="89" t="s">
        <v>4983</v>
      </c>
      <c r="G171" s="21" t="b">
        <f>ISNUMBER(MATCH(ggPayers[[#This Row],[payer]], gg_teammates[ID], 0))</f>
        <v>0</v>
      </c>
      <c r="H171" s="89" t="b">
        <f>ISNUMBER(MATCH(ggPayers[[#This Row],[payer]], B170:$B$594, 0))</f>
        <v>1</v>
      </c>
      <c r="I171" s="21"/>
      <c r="J171" s="96" t="s">
        <v>5924</v>
      </c>
    </row>
    <row r="172" spans="1:10">
      <c r="A172" s="105">
        <v>45484.719444444447</v>
      </c>
      <c r="B172" s="89">
        <v>325453</v>
      </c>
      <c r="C172" s="89">
        <v>100</v>
      </c>
      <c r="D172" s="89">
        <v>2</v>
      </c>
      <c r="E172" s="89"/>
      <c r="F172" s="89" t="s">
        <v>4987</v>
      </c>
      <c r="G172" s="21" t="b">
        <f>ISNUMBER(MATCH(ggPayers[[#This Row],[payer]], gg_teammates[ID], 0))</f>
        <v>1</v>
      </c>
      <c r="H172" s="89" t="b">
        <f>ISNUMBER(MATCH(ggPayers[[#This Row],[payer]], B171:$B$594, 0))</f>
        <v>1</v>
      </c>
      <c r="I172" s="21"/>
      <c r="J172" s="96" t="s">
        <v>5924</v>
      </c>
    </row>
    <row r="173" spans="1:10">
      <c r="A173" s="105">
        <v>45484.717361111114</v>
      </c>
      <c r="B173" s="89">
        <v>325453</v>
      </c>
      <c r="C173" s="89">
        <v>100</v>
      </c>
      <c r="D173" s="89">
        <v>2</v>
      </c>
      <c r="E173" s="89"/>
      <c r="F173" s="89" t="s">
        <v>4989</v>
      </c>
      <c r="G173" s="21" t="b">
        <f>ISNUMBER(MATCH(ggPayers[[#This Row],[payer]], gg_teammates[ID], 0))</f>
        <v>1</v>
      </c>
      <c r="H173" s="89" t="b">
        <f>ISNUMBER(MATCH(ggPayers[[#This Row],[payer]], B172:$B$594, 0))</f>
        <v>1</v>
      </c>
      <c r="I173" s="21"/>
      <c r="J173" s="96" t="s">
        <v>5924</v>
      </c>
    </row>
    <row r="174" spans="1:10">
      <c r="A174" s="105">
        <v>45484.716666666667</v>
      </c>
      <c r="B174" s="89">
        <v>325453</v>
      </c>
      <c r="C174" s="89">
        <v>100</v>
      </c>
      <c r="D174" s="89">
        <v>2</v>
      </c>
      <c r="E174" s="89"/>
      <c r="F174" s="89" t="s">
        <v>4991</v>
      </c>
      <c r="G174" s="21" t="b">
        <f>ISNUMBER(MATCH(ggPayers[[#This Row],[payer]], gg_teammates[ID], 0))</f>
        <v>1</v>
      </c>
      <c r="H174" s="89" t="b">
        <f>ISNUMBER(MATCH(ggPayers[[#This Row],[payer]], B173:$B$594, 0))</f>
        <v>1</v>
      </c>
      <c r="I174" s="21"/>
      <c r="J174" s="96" t="s">
        <v>5924</v>
      </c>
    </row>
    <row r="175" spans="1:10">
      <c r="A175" s="105">
        <v>45484.663194444445</v>
      </c>
      <c r="B175" s="89">
        <v>627160</v>
      </c>
      <c r="C175" s="89">
        <v>1000</v>
      </c>
      <c r="D175" s="89">
        <v>2</v>
      </c>
      <c r="E175" s="89"/>
      <c r="F175" s="89" t="s">
        <v>4993</v>
      </c>
      <c r="G175" s="21" t="b">
        <f>ISNUMBER(MATCH(ggPayers[[#This Row],[payer]], gg_teammates[ID], 0))</f>
        <v>1</v>
      </c>
      <c r="H175" s="89" t="b">
        <f>ISNUMBER(MATCH(ggPayers[[#This Row],[payer]], B174:$B$594, 0))</f>
        <v>1</v>
      </c>
      <c r="I175" s="21"/>
      <c r="J175" s="96" t="s">
        <v>5924</v>
      </c>
    </row>
    <row r="176" spans="1:10">
      <c r="A176" s="105">
        <v>45484.577777777777</v>
      </c>
      <c r="B176" s="89">
        <v>821308</v>
      </c>
      <c r="C176" s="89">
        <v>1000</v>
      </c>
      <c r="D176" s="89">
        <v>2</v>
      </c>
      <c r="E176" s="89"/>
      <c r="F176" s="89" t="s">
        <v>4995</v>
      </c>
      <c r="G176" s="21" t="b">
        <f>ISNUMBER(MATCH(ggPayers[[#This Row],[payer]], gg_teammates[ID], 0))</f>
        <v>0</v>
      </c>
      <c r="H176" s="89" t="b">
        <f>ISNUMBER(MATCH(ggPayers[[#This Row],[payer]], B175:$B$594, 0))</f>
        <v>1</v>
      </c>
      <c r="I176" s="21"/>
      <c r="J176" s="96" t="s">
        <v>5924</v>
      </c>
    </row>
    <row r="177" spans="1:10">
      <c r="A177" s="105">
        <v>45484.481249999997</v>
      </c>
      <c r="B177" s="89">
        <v>774219</v>
      </c>
      <c r="C177" s="89">
        <v>2000</v>
      </c>
      <c r="D177" s="89">
        <v>3</v>
      </c>
      <c r="E177" s="89"/>
      <c r="F177" s="99" t="s">
        <v>5985</v>
      </c>
      <c r="G177" s="21" t="b">
        <f>ISNUMBER(MATCH(ggPayers[[#This Row],[payer]], gg_teammates[ID], 0))</f>
        <v>0</v>
      </c>
      <c r="H177" s="89" t="b">
        <f>ISNUMBER(MATCH(ggPayers[[#This Row],[payer]], B176:$B$594, 0))</f>
        <v>1</v>
      </c>
      <c r="I177" s="21"/>
      <c r="J177" s="96" t="s">
        <v>5924</v>
      </c>
    </row>
    <row r="178" spans="1:10">
      <c r="A178" s="105">
        <v>45484.470833333333</v>
      </c>
      <c r="B178" s="89">
        <v>480863</v>
      </c>
      <c r="C178" s="89">
        <v>500</v>
      </c>
      <c r="D178" s="89">
        <v>2</v>
      </c>
      <c r="E178" s="89"/>
      <c r="F178" s="89" t="s">
        <v>4932</v>
      </c>
      <c r="G178" s="21" t="b">
        <f>ISNUMBER(MATCH(ggPayers[[#This Row],[payer]], gg_teammates[ID], 0))</f>
        <v>1</v>
      </c>
      <c r="H178" s="89" t="b">
        <f>ISNUMBER(MATCH(ggPayers[[#This Row],[payer]], B177:$B$594, 0))</f>
        <v>1</v>
      </c>
      <c r="I178" s="21"/>
      <c r="J178" s="96" t="s">
        <v>5924</v>
      </c>
    </row>
    <row r="179" spans="1:10">
      <c r="A179" s="105">
        <v>45484.469444444447</v>
      </c>
      <c r="B179" s="89">
        <v>2679</v>
      </c>
      <c r="C179" s="89">
        <v>500</v>
      </c>
      <c r="D179" s="89">
        <v>3</v>
      </c>
      <c r="E179" s="89"/>
      <c r="F179" s="89" t="s">
        <v>5986</v>
      </c>
      <c r="G179" s="21" t="b">
        <f>ISNUMBER(MATCH(ggPayers[[#This Row],[payer]], gg_teammates[ID], 0))</f>
        <v>1</v>
      </c>
      <c r="H179" s="89" t="b">
        <f>ISNUMBER(MATCH(ggPayers[[#This Row],[payer]], B178:$B$594, 0))</f>
        <v>1</v>
      </c>
      <c r="I179" s="21"/>
      <c r="J179" s="96" t="s">
        <v>5924</v>
      </c>
    </row>
    <row r="180" spans="1:10">
      <c r="A180" s="105">
        <v>45484.465277777781</v>
      </c>
      <c r="B180" s="89">
        <v>1026883</v>
      </c>
      <c r="C180" s="89">
        <v>500</v>
      </c>
      <c r="D180" s="89">
        <v>2</v>
      </c>
      <c r="E180" s="89"/>
      <c r="F180" s="89" t="s">
        <v>4935</v>
      </c>
      <c r="G180" s="21" t="b">
        <f>ISNUMBER(MATCH(ggPayers[[#This Row],[payer]], gg_teammates[ID], 0))</f>
        <v>0</v>
      </c>
      <c r="H180" s="89" t="b">
        <f>ISNUMBER(MATCH(ggPayers[[#This Row],[payer]], B179:$B$594, 0))</f>
        <v>1</v>
      </c>
      <c r="I180" s="21"/>
      <c r="J180" s="96" t="s">
        <v>5924</v>
      </c>
    </row>
    <row r="181" spans="1:10">
      <c r="A181" s="105">
        <v>45484.449305555558</v>
      </c>
      <c r="B181" s="89">
        <v>957701</v>
      </c>
      <c r="C181" s="89">
        <v>200</v>
      </c>
      <c r="D181" s="89">
        <v>3</v>
      </c>
      <c r="E181" s="89"/>
      <c r="F181" s="89" t="s">
        <v>5987</v>
      </c>
      <c r="G181" s="21" t="b">
        <f>ISNUMBER(MATCH(ggPayers[[#This Row],[payer]], gg_teammates[ID], 0))</f>
        <v>1</v>
      </c>
      <c r="H181" s="89" t="b">
        <f>ISNUMBER(MATCH(ggPayers[[#This Row],[payer]], B180:$B$594, 0))</f>
        <v>1</v>
      </c>
      <c r="I181" s="21"/>
      <c r="J181" s="96" t="s">
        <v>5924</v>
      </c>
    </row>
    <row r="182" spans="1:10">
      <c r="A182" s="105">
        <v>45483.964583333334</v>
      </c>
      <c r="B182" s="89">
        <v>1129165</v>
      </c>
      <c r="C182" s="89">
        <v>2000</v>
      </c>
      <c r="D182" s="89">
        <v>2</v>
      </c>
      <c r="E182" s="89"/>
      <c r="F182" s="89" t="s">
        <v>4937</v>
      </c>
      <c r="G182" s="21" t="b">
        <f>ISNUMBER(MATCH(ggPayers[[#This Row],[payer]], gg_teammates[ID], 0))</f>
        <v>0</v>
      </c>
      <c r="H182" s="89" t="b">
        <f>ISNUMBER(MATCH(ggPayers[[#This Row],[payer]], B181:$B$594, 0))</f>
        <v>1</v>
      </c>
      <c r="I182" s="21"/>
      <c r="J182" s="96" t="s">
        <v>5924</v>
      </c>
    </row>
    <row r="183" spans="1:10">
      <c r="A183" s="105">
        <v>45483.911805555559</v>
      </c>
      <c r="B183" s="89">
        <v>313868</v>
      </c>
      <c r="C183" s="89">
        <v>7000</v>
      </c>
      <c r="D183" s="89">
        <v>3</v>
      </c>
      <c r="E183" s="89"/>
      <c r="F183" s="89" t="s">
        <v>5988</v>
      </c>
      <c r="G183" s="21" t="b">
        <f>ISNUMBER(MATCH(ggPayers[[#This Row],[payer]], gg_teammates[ID], 0))</f>
        <v>0</v>
      </c>
      <c r="H183" s="89" t="b">
        <f>ISNUMBER(MATCH(ggPayers[[#This Row],[payer]], B182:$B$594, 0))</f>
        <v>1</v>
      </c>
      <c r="I183" s="21"/>
      <c r="J183" s="96" t="s">
        <v>5924</v>
      </c>
    </row>
    <row r="184" spans="1:10">
      <c r="A184" s="105">
        <v>45483.911805555559</v>
      </c>
      <c r="B184" s="89">
        <v>313868</v>
      </c>
      <c r="C184" s="89">
        <v>7000</v>
      </c>
      <c r="D184" s="89">
        <v>3</v>
      </c>
      <c r="E184" s="89"/>
      <c r="F184" s="89" t="s">
        <v>5989</v>
      </c>
      <c r="G184" s="21" t="b">
        <f>ISNUMBER(MATCH(ggPayers[[#This Row],[payer]], gg_teammates[ID], 0))</f>
        <v>0</v>
      </c>
      <c r="H184" s="89" t="b">
        <f>ISNUMBER(MATCH(ggPayers[[#This Row],[payer]], B183:$B$594, 0))</f>
        <v>1</v>
      </c>
      <c r="I184" s="21"/>
      <c r="J184" s="96" t="s">
        <v>5924</v>
      </c>
    </row>
    <row r="185" spans="1:10">
      <c r="A185" s="105">
        <v>45483.904166666667</v>
      </c>
      <c r="B185" s="89">
        <v>7739</v>
      </c>
      <c r="C185" s="89">
        <v>500</v>
      </c>
      <c r="D185" s="89">
        <v>2</v>
      </c>
      <c r="E185" s="89"/>
      <c r="F185" s="89" t="s">
        <v>4943</v>
      </c>
      <c r="G185" s="21" t="b">
        <f>ISNUMBER(MATCH(ggPayers[[#This Row],[payer]], gg_teammates[ID], 0))</f>
        <v>0</v>
      </c>
      <c r="H185" s="89" t="b">
        <f>ISNUMBER(MATCH(ggPayers[[#This Row],[payer]], B184:$B$594, 0))</f>
        <v>1</v>
      </c>
      <c r="I185" s="21"/>
      <c r="J185" s="96" t="s">
        <v>5924</v>
      </c>
    </row>
    <row r="186" spans="1:10">
      <c r="A186" s="105">
        <v>45483.824305555558</v>
      </c>
      <c r="B186" s="89">
        <v>627160</v>
      </c>
      <c r="C186" s="89">
        <v>500</v>
      </c>
      <c r="D186" s="89">
        <v>3</v>
      </c>
      <c r="E186" s="89"/>
      <c r="F186" s="89" t="s">
        <v>5990</v>
      </c>
      <c r="G186" s="21" t="b">
        <f>ISNUMBER(MATCH(ggPayers[[#This Row],[payer]], gg_teammates[ID], 0))</f>
        <v>1</v>
      </c>
      <c r="H186" s="89" t="b">
        <f>ISNUMBER(MATCH(ggPayers[[#This Row],[payer]], B185:$B$594, 0))</f>
        <v>1</v>
      </c>
      <c r="I186" s="21"/>
      <c r="J186" s="96" t="s">
        <v>5924</v>
      </c>
    </row>
    <row r="187" spans="1:10">
      <c r="A187" s="105">
        <v>45483.823611111111</v>
      </c>
      <c r="B187" s="89">
        <v>627160</v>
      </c>
      <c r="C187" s="89">
        <v>500</v>
      </c>
      <c r="D187" s="89">
        <v>3</v>
      </c>
      <c r="E187" s="89" t="s">
        <v>5939</v>
      </c>
      <c r="F187" s="89" t="s">
        <v>5991</v>
      </c>
      <c r="G187" s="21" t="b">
        <f>ISNUMBER(MATCH(ggPayers[[#This Row],[payer]], gg_teammates[ID], 0))</f>
        <v>1</v>
      </c>
      <c r="H187" s="89" t="b">
        <f>ISNUMBER(MATCH(ggPayers[[#This Row],[payer]], B186:$B$594, 0))</f>
        <v>1</v>
      </c>
      <c r="I187" s="21"/>
      <c r="J187" s="96" t="s">
        <v>5924</v>
      </c>
    </row>
    <row r="188" spans="1:10">
      <c r="A188" s="105">
        <v>45483.822916666664</v>
      </c>
      <c r="B188" s="89">
        <v>627160</v>
      </c>
      <c r="C188" s="89">
        <v>500</v>
      </c>
      <c r="D188" s="89">
        <v>3</v>
      </c>
      <c r="E188" s="89" t="s">
        <v>5939</v>
      </c>
      <c r="F188" s="89" t="s">
        <v>5992</v>
      </c>
      <c r="G188" s="21" t="b">
        <f>ISNUMBER(MATCH(ggPayers[[#This Row],[payer]], gg_teammates[ID], 0))</f>
        <v>1</v>
      </c>
      <c r="H188" s="89" t="b">
        <f>ISNUMBER(MATCH(ggPayers[[#This Row],[payer]], B187:$B$594, 0))</f>
        <v>1</v>
      </c>
      <c r="I188" s="21"/>
      <c r="J188" s="96" t="s">
        <v>5924</v>
      </c>
    </row>
    <row r="189" spans="1:10">
      <c r="A189" s="105">
        <v>45483.804861111108</v>
      </c>
      <c r="B189" s="89">
        <v>934095</v>
      </c>
      <c r="C189" s="89">
        <v>1000</v>
      </c>
      <c r="D189" s="89">
        <v>2</v>
      </c>
      <c r="E189" s="89"/>
      <c r="F189" s="89" t="s">
        <v>4949</v>
      </c>
      <c r="G189" s="21" t="b">
        <f>ISNUMBER(MATCH(ggPayers[[#This Row],[payer]], gg_teammates[ID], 0))</f>
        <v>0</v>
      </c>
      <c r="H189" s="89" t="b">
        <f>ISNUMBER(MATCH(ggPayers[[#This Row],[payer]], B188:$B$594, 0))</f>
        <v>1</v>
      </c>
      <c r="I189" s="21"/>
      <c r="J189" s="96" t="s">
        <v>5924</v>
      </c>
    </row>
    <row r="190" spans="1:10">
      <c r="A190" s="105">
        <v>45483.803472222222</v>
      </c>
      <c r="B190" s="89">
        <v>345118</v>
      </c>
      <c r="C190" s="89">
        <v>1000</v>
      </c>
      <c r="D190" s="89">
        <v>3</v>
      </c>
      <c r="E190" s="89" t="s">
        <v>5934</v>
      </c>
      <c r="F190" s="89" t="s">
        <v>5993</v>
      </c>
      <c r="G190" s="21" t="b">
        <f>ISNUMBER(MATCH(ggPayers[[#This Row],[payer]], gg_teammates[ID], 0))</f>
        <v>0</v>
      </c>
      <c r="H190" s="89" t="b">
        <f>ISNUMBER(MATCH(ggPayers[[#This Row],[payer]], B189:$B$594, 0))</f>
        <v>1</v>
      </c>
      <c r="I190" s="21"/>
      <c r="J190" s="96" t="s">
        <v>5924</v>
      </c>
    </row>
    <row r="191" spans="1:10">
      <c r="A191" s="105">
        <v>45483.727083333331</v>
      </c>
      <c r="B191" s="89">
        <v>16438</v>
      </c>
      <c r="C191" s="89">
        <v>500</v>
      </c>
      <c r="D191" s="89">
        <v>2</v>
      </c>
      <c r="E191" s="89"/>
      <c r="F191" s="89" t="s">
        <v>4954</v>
      </c>
      <c r="G191" s="21" t="b">
        <f>ISNUMBER(MATCH(ggPayers[[#This Row],[payer]], gg_teammates[ID], 0))</f>
        <v>0</v>
      </c>
      <c r="H191" s="89" t="b">
        <f>ISNUMBER(MATCH(ggPayers[[#This Row],[payer]], B190:$B$594, 0))</f>
        <v>1</v>
      </c>
      <c r="I191" s="21"/>
      <c r="J191" s="96" t="s">
        <v>5924</v>
      </c>
    </row>
    <row r="192" spans="1:10">
      <c r="A192" s="105">
        <v>45483.632638888892</v>
      </c>
      <c r="B192" s="89">
        <v>388226</v>
      </c>
      <c r="C192" s="89">
        <v>100</v>
      </c>
      <c r="D192" s="89">
        <v>3</v>
      </c>
      <c r="E192" s="89"/>
      <c r="F192" s="89" t="s">
        <v>5994</v>
      </c>
      <c r="G192" s="21" t="b">
        <f>ISNUMBER(MATCH(ggPayers[[#This Row],[payer]], gg_teammates[ID], 0))</f>
        <v>1</v>
      </c>
      <c r="H192" s="89" t="b">
        <f>ISNUMBER(MATCH(ggPayers[[#This Row],[payer]], B191:$B$594, 0))</f>
        <v>1</v>
      </c>
      <c r="I192" s="21"/>
      <c r="J192" s="96" t="s">
        <v>5924</v>
      </c>
    </row>
    <row r="193" spans="1:10">
      <c r="A193" s="105">
        <v>45483.588888888888</v>
      </c>
      <c r="B193" s="89">
        <v>101752</v>
      </c>
      <c r="C193" s="89">
        <v>1000</v>
      </c>
      <c r="D193" s="89">
        <v>3</v>
      </c>
      <c r="E193" s="89" t="s">
        <v>5939</v>
      </c>
      <c r="F193" s="89" t="s">
        <v>5995</v>
      </c>
      <c r="G193" s="21" t="b">
        <f>ISNUMBER(MATCH(ggPayers[[#This Row],[payer]], gg_teammates[ID], 0))</f>
        <v>0</v>
      </c>
      <c r="H193" s="89" t="b">
        <f>ISNUMBER(MATCH(ggPayers[[#This Row],[payer]], B192:$B$594, 0))</f>
        <v>1</v>
      </c>
      <c r="I193" s="21"/>
      <c r="J193" s="96" t="s">
        <v>5924</v>
      </c>
    </row>
    <row r="194" spans="1:10">
      <c r="A194" s="105">
        <v>45483.538194444445</v>
      </c>
      <c r="B194" s="89">
        <v>217882</v>
      </c>
      <c r="C194" s="89">
        <v>1000</v>
      </c>
      <c r="D194" s="89">
        <v>2</v>
      </c>
      <c r="E194" s="89"/>
      <c r="F194" s="89" t="s">
        <v>4960</v>
      </c>
      <c r="G194" s="21" t="b">
        <f>ISNUMBER(MATCH(ggPayers[[#This Row],[payer]], gg_teammates[ID], 0))</f>
        <v>0</v>
      </c>
      <c r="H194" s="89" t="b">
        <f>ISNUMBER(MATCH(ggPayers[[#This Row],[payer]], B193:$B$594, 0))</f>
        <v>1</v>
      </c>
      <c r="I194" s="21"/>
      <c r="J194" s="96" t="s">
        <v>5924</v>
      </c>
    </row>
    <row r="195" spans="1:10">
      <c r="A195" s="105">
        <v>45483.507638888892</v>
      </c>
      <c r="B195" s="89">
        <v>825186</v>
      </c>
      <c r="C195" s="89">
        <v>100</v>
      </c>
      <c r="D195" s="89">
        <v>2</v>
      </c>
      <c r="E195" s="89"/>
      <c r="F195" s="89" t="s">
        <v>4962</v>
      </c>
      <c r="G195" s="21" t="b">
        <f>ISNUMBER(MATCH(ggPayers[[#This Row],[payer]], gg_teammates[ID], 0))</f>
        <v>1</v>
      </c>
      <c r="H195" s="89" t="b">
        <f>ISNUMBER(MATCH(ggPayers[[#This Row],[payer]], B194:$B$594, 0))</f>
        <v>1</v>
      </c>
      <c r="I195" s="21"/>
      <c r="J195" s="96" t="s">
        <v>5924</v>
      </c>
    </row>
    <row r="196" spans="1:10">
      <c r="A196" s="105">
        <v>45483.49722222222</v>
      </c>
      <c r="B196" s="89">
        <v>2679</v>
      </c>
      <c r="C196" s="89">
        <v>500</v>
      </c>
      <c r="D196" s="89">
        <v>3</v>
      </c>
      <c r="E196" s="89"/>
      <c r="F196" s="89" t="s">
        <v>5996</v>
      </c>
      <c r="G196" s="21" t="b">
        <f>ISNUMBER(MATCH(ggPayers[[#This Row],[payer]], gg_teammates[ID], 0))</f>
        <v>1</v>
      </c>
      <c r="H196" s="89" t="b">
        <f>ISNUMBER(MATCH(ggPayers[[#This Row],[payer]], B195:$B$594, 0))</f>
        <v>1</v>
      </c>
      <c r="I196" s="21"/>
      <c r="J196" s="96" t="s">
        <v>5924</v>
      </c>
    </row>
    <row r="197" spans="1:10">
      <c r="A197" s="105">
        <v>45483.49722222222</v>
      </c>
      <c r="B197" s="89">
        <v>2679</v>
      </c>
      <c r="C197" s="89">
        <v>500</v>
      </c>
      <c r="D197" s="89">
        <v>3</v>
      </c>
      <c r="E197" s="89"/>
      <c r="F197" s="89" t="s">
        <v>5997</v>
      </c>
      <c r="G197" s="21" t="b">
        <f>ISNUMBER(MATCH(ggPayers[[#This Row],[payer]], gg_teammates[ID], 0))</f>
        <v>1</v>
      </c>
      <c r="H197" s="89" t="b">
        <f>ISNUMBER(MATCH(ggPayers[[#This Row],[payer]], B196:$B$594, 0))</f>
        <v>1</v>
      </c>
      <c r="I197" s="21"/>
      <c r="J197" s="96" t="s">
        <v>5924</v>
      </c>
    </row>
    <row r="198" spans="1:10">
      <c r="A198" s="105">
        <v>45482.936805555553</v>
      </c>
      <c r="B198" s="89">
        <v>281117</v>
      </c>
      <c r="C198" s="89">
        <v>1000</v>
      </c>
      <c r="D198" s="89">
        <v>3</v>
      </c>
      <c r="E198" s="89"/>
      <c r="F198" s="89" t="s">
        <v>5998</v>
      </c>
      <c r="G198" s="21" t="b">
        <f>ISNUMBER(MATCH(ggPayers[[#This Row],[payer]], gg_teammates[ID], 0))</f>
        <v>0</v>
      </c>
      <c r="H198" s="89" t="b">
        <f>ISNUMBER(MATCH(ggPayers[[#This Row],[payer]], B197:$B$594, 0))</f>
        <v>1</v>
      </c>
      <c r="I198" s="21"/>
      <c r="J198" s="96" t="s">
        <v>5924</v>
      </c>
    </row>
    <row r="199" spans="1:10">
      <c r="A199" s="105">
        <v>45482.911805555559</v>
      </c>
      <c r="B199" s="89">
        <v>1143073</v>
      </c>
      <c r="C199" s="89">
        <v>100</v>
      </c>
      <c r="D199" s="89">
        <v>2</v>
      </c>
      <c r="E199" s="89"/>
      <c r="F199" s="89" t="s">
        <v>4845</v>
      </c>
      <c r="G199" s="21" t="b">
        <f>ISNUMBER(MATCH(ggPayers[[#This Row],[payer]], gg_teammates[ID], 0))</f>
        <v>1</v>
      </c>
      <c r="H199" s="89" t="b">
        <f>ISNUMBER(MATCH(ggPayers[[#This Row],[payer]], B198:$B$594, 0))</f>
        <v>1</v>
      </c>
      <c r="I199" s="21"/>
      <c r="J199" s="96" t="s">
        <v>5924</v>
      </c>
    </row>
    <row r="200" spans="1:10">
      <c r="A200" s="105">
        <v>45482.879861111112</v>
      </c>
      <c r="B200" s="89">
        <v>657873</v>
      </c>
      <c r="C200" s="89">
        <v>500</v>
      </c>
      <c r="D200" s="89">
        <v>2</v>
      </c>
      <c r="E200" s="89"/>
      <c r="F200" s="89" t="s">
        <v>4847</v>
      </c>
      <c r="G200" s="21" t="b">
        <f>ISNUMBER(MATCH(ggPayers[[#This Row],[payer]], gg_teammates[ID], 0))</f>
        <v>0</v>
      </c>
      <c r="H200" s="89" t="b">
        <f>ISNUMBER(MATCH(ggPayers[[#This Row],[payer]], B199:$B$594, 0))</f>
        <v>1</v>
      </c>
      <c r="I200" s="21"/>
      <c r="J200" s="96" t="s">
        <v>5924</v>
      </c>
    </row>
    <row r="201" spans="1:10">
      <c r="A201" s="105">
        <v>45482.864583333336</v>
      </c>
      <c r="B201" s="89">
        <v>118901</v>
      </c>
      <c r="C201" s="89">
        <v>1000</v>
      </c>
      <c r="D201" s="89">
        <v>2</v>
      </c>
      <c r="E201" s="89"/>
      <c r="F201" s="89" t="s">
        <v>4851</v>
      </c>
      <c r="G201" s="21" t="b">
        <f>ISNUMBER(MATCH(ggPayers[[#This Row],[payer]], gg_teammates[ID], 0))</f>
        <v>0</v>
      </c>
      <c r="H201" s="89" t="b">
        <f>ISNUMBER(MATCH(ggPayers[[#This Row],[payer]], B200:$B$594, 0))</f>
        <v>1</v>
      </c>
      <c r="I201" s="21"/>
      <c r="J201" s="96" t="s">
        <v>5924</v>
      </c>
    </row>
    <row r="202" spans="1:10">
      <c r="A202" s="105">
        <v>45482.685416666667</v>
      </c>
      <c r="B202" s="89">
        <v>825186</v>
      </c>
      <c r="C202" s="89">
        <v>100</v>
      </c>
      <c r="D202" s="89">
        <v>2</v>
      </c>
      <c r="E202" s="89"/>
      <c r="F202" s="89" t="s">
        <v>4853</v>
      </c>
      <c r="G202" s="21" t="b">
        <f>ISNUMBER(MATCH(ggPayers[[#This Row],[payer]], gg_teammates[ID], 0))</f>
        <v>1</v>
      </c>
      <c r="H202" s="89" t="b">
        <f>ISNUMBER(MATCH(ggPayers[[#This Row],[payer]], B201:$B$594, 0))</f>
        <v>1</v>
      </c>
      <c r="I202" s="21"/>
      <c r="J202" s="96" t="s">
        <v>5924</v>
      </c>
    </row>
    <row r="203" spans="1:10">
      <c r="A203" s="105">
        <v>45482.681250000001</v>
      </c>
      <c r="B203" s="89">
        <v>825186</v>
      </c>
      <c r="C203" s="89">
        <v>100</v>
      </c>
      <c r="D203" s="89">
        <v>2</v>
      </c>
      <c r="E203" s="89"/>
      <c r="F203" s="89" t="s">
        <v>4855</v>
      </c>
      <c r="G203" s="21" t="b">
        <f>ISNUMBER(MATCH(ggPayers[[#This Row],[payer]], gg_teammates[ID], 0))</f>
        <v>1</v>
      </c>
      <c r="H203" s="89" t="b">
        <f>ISNUMBER(MATCH(ggPayers[[#This Row],[payer]], B202:$B$594, 0))</f>
        <v>1</v>
      </c>
      <c r="I203" s="21"/>
      <c r="J203" s="96" t="s">
        <v>5924</v>
      </c>
    </row>
    <row r="204" spans="1:10">
      <c r="A204" s="105">
        <v>45482.678472222222</v>
      </c>
      <c r="B204" s="89">
        <v>821204</v>
      </c>
      <c r="C204" s="89">
        <v>100</v>
      </c>
      <c r="D204" s="89">
        <v>2</v>
      </c>
      <c r="E204" s="89"/>
      <c r="F204" s="89" t="s">
        <v>4857</v>
      </c>
      <c r="G204" s="21" t="b">
        <f>ISNUMBER(MATCH(ggPayers[[#This Row],[payer]], gg_teammates[ID], 0))</f>
        <v>1</v>
      </c>
      <c r="H204" s="89" t="b">
        <f>ISNUMBER(MATCH(ggPayers[[#This Row],[payer]], B203:$B$594, 0))</f>
        <v>1</v>
      </c>
      <c r="I204" s="21"/>
      <c r="J204" s="96" t="s">
        <v>5924</v>
      </c>
    </row>
    <row r="205" spans="1:10">
      <c r="A205" s="105">
        <v>45482.677777777775</v>
      </c>
      <c r="B205" s="89">
        <v>821204</v>
      </c>
      <c r="C205" s="89">
        <v>100</v>
      </c>
      <c r="D205" s="89">
        <v>2</v>
      </c>
      <c r="E205" s="89"/>
      <c r="F205" s="89" t="s">
        <v>4859</v>
      </c>
      <c r="G205" s="21" t="b">
        <f>ISNUMBER(MATCH(ggPayers[[#This Row],[payer]], gg_teammates[ID], 0))</f>
        <v>1</v>
      </c>
      <c r="H205" s="89" t="b">
        <f>ISNUMBER(MATCH(ggPayers[[#This Row],[payer]], B204:$B$594, 0))</f>
        <v>1</v>
      </c>
      <c r="I205" s="21"/>
      <c r="J205" s="96" t="s">
        <v>5924</v>
      </c>
    </row>
    <row r="206" spans="1:10">
      <c r="A206" s="105">
        <v>45482.676388888889</v>
      </c>
      <c r="B206" s="89">
        <v>825186</v>
      </c>
      <c r="C206" s="89">
        <v>100</v>
      </c>
      <c r="D206" s="89">
        <v>2</v>
      </c>
      <c r="E206" s="89"/>
      <c r="F206" s="89" t="s">
        <v>4861</v>
      </c>
      <c r="G206" s="21" t="b">
        <f>ISNUMBER(MATCH(ggPayers[[#This Row],[payer]], gg_teammates[ID], 0))</f>
        <v>1</v>
      </c>
      <c r="H206" s="89" t="b">
        <f>ISNUMBER(MATCH(ggPayers[[#This Row],[payer]], B205:$B$594, 0))</f>
        <v>1</v>
      </c>
      <c r="I206" s="21"/>
      <c r="J206" s="96" t="s">
        <v>5924</v>
      </c>
    </row>
    <row r="207" spans="1:10">
      <c r="A207" s="105">
        <v>45482.674305555556</v>
      </c>
      <c r="B207" s="89">
        <v>825186</v>
      </c>
      <c r="C207" s="89">
        <v>100</v>
      </c>
      <c r="D207" s="89">
        <v>2</v>
      </c>
      <c r="E207" s="89"/>
      <c r="F207" s="89" t="s">
        <v>4863</v>
      </c>
      <c r="G207" s="21" t="b">
        <f>ISNUMBER(MATCH(ggPayers[[#This Row],[payer]], gg_teammates[ID], 0))</f>
        <v>1</v>
      </c>
      <c r="H207" s="89" t="b">
        <f>ISNUMBER(MATCH(ggPayers[[#This Row],[payer]], B206:$B$594, 0))</f>
        <v>1</v>
      </c>
      <c r="I207" s="21"/>
      <c r="J207" s="96" t="s">
        <v>5924</v>
      </c>
    </row>
    <row r="208" spans="1:10">
      <c r="A208" s="105">
        <v>45482.67291666667</v>
      </c>
      <c r="B208" s="89">
        <v>825186</v>
      </c>
      <c r="C208" s="89">
        <v>100</v>
      </c>
      <c r="D208" s="89">
        <v>2</v>
      </c>
      <c r="E208" s="89"/>
      <c r="F208" s="89" t="s">
        <v>4865</v>
      </c>
      <c r="G208" s="21" t="b">
        <f>ISNUMBER(MATCH(ggPayers[[#This Row],[payer]], gg_teammates[ID], 0))</f>
        <v>1</v>
      </c>
      <c r="H208" s="89" t="b">
        <f>ISNUMBER(MATCH(ggPayers[[#This Row],[payer]], B207:$B$594, 0))</f>
        <v>1</v>
      </c>
      <c r="I208" s="21"/>
      <c r="J208" s="96" t="s">
        <v>5924</v>
      </c>
    </row>
    <row r="209" spans="1:10">
      <c r="A209" s="105">
        <v>45482.525000000001</v>
      </c>
      <c r="B209" s="89">
        <v>49471</v>
      </c>
      <c r="C209" s="89">
        <v>500</v>
      </c>
      <c r="D209" s="89">
        <v>3</v>
      </c>
      <c r="E209" s="89"/>
      <c r="F209" s="89" t="s">
        <v>5999</v>
      </c>
      <c r="G209" s="21" t="b">
        <f>ISNUMBER(MATCH(ggPayers[[#This Row],[payer]], gg_teammates[ID], 0))</f>
        <v>1</v>
      </c>
      <c r="H209" s="89" t="b">
        <f>ISNUMBER(MATCH(ggPayers[[#This Row],[payer]], B208:$B$594, 0))</f>
        <v>1</v>
      </c>
      <c r="I209" s="21"/>
      <c r="J209" s="96" t="s">
        <v>5924</v>
      </c>
    </row>
    <row r="210" spans="1:10">
      <c r="A210" s="105">
        <v>45482.524305555555</v>
      </c>
      <c r="B210" s="89">
        <v>49471</v>
      </c>
      <c r="C210" s="89">
        <v>500</v>
      </c>
      <c r="D210" s="89">
        <v>3</v>
      </c>
      <c r="E210" s="89"/>
      <c r="F210" s="89" t="s">
        <v>6000</v>
      </c>
      <c r="G210" s="21" t="b">
        <f>ISNUMBER(MATCH(ggPayers[[#This Row],[payer]], gg_teammates[ID], 0))</f>
        <v>1</v>
      </c>
      <c r="H210" s="89" t="b">
        <f>ISNUMBER(MATCH(ggPayers[[#This Row],[payer]], B209:$B$594, 0))</f>
        <v>1</v>
      </c>
      <c r="I210" s="21"/>
      <c r="J210" s="96" t="s">
        <v>5924</v>
      </c>
    </row>
    <row r="211" spans="1:10">
      <c r="A211" s="105">
        <v>45482.519444444442</v>
      </c>
      <c r="B211" s="89">
        <v>825186</v>
      </c>
      <c r="C211" s="89">
        <v>100</v>
      </c>
      <c r="D211" s="89">
        <v>2</v>
      </c>
      <c r="E211" s="89"/>
      <c r="F211" s="89" t="s">
        <v>4869</v>
      </c>
      <c r="G211" s="21" t="b">
        <f>ISNUMBER(MATCH(ggPayers[[#This Row],[payer]], gg_teammates[ID], 0))</f>
        <v>1</v>
      </c>
      <c r="H211" s="89" t="b">
        <f>ISNUMBER(MATCH(ggPayers[[#This Row],[payer]], B210:$B$594, 0))</f>
        <v>1</v>
      </c>
      <c r="I211" s="21"/>
      <c r="J211" s="96" t="s">
        <v>5924</v>
      </c>
    </row>
    <row r="212" spans="1:10">
      <c r="A212" s="105">
        <v>45482.519444444442</v>
      </c>
      <c r="B212" s="89">
        <v>825186</v>
      </c>
      <c r="C212" s="89">
        <v>100</v>
      </c>
      <c r="D212" s="89">
        <v>2</v>
      </c>
      <c r="E212" s="89"/>
      <c r="F212" s="89" t="s">
        <v>4871</v>
      </c>
      <c r="G212" s="21" t="b">
        <f>ISNUMBER(MATCH(ggPayers[[#This Row],[payer]], gg_teammates[ID], 0))</f>
        <v>1</v>
      </c>
      <c r="H212" s="89" t="b">
        <f>ISNUMBER(MATCH(ggPayers[[#This Row],[payer]], B211:$B$594, 0))</f>
        <v>1</v>
      </c>
      <c r="I212" s="21"/>
      <c r="J212" s="96" t="s">
        <v>5924</v>
      </c>
    </row>
    <row r="213" spans="1:10">
      <c r="A213" s="105">
        <v>45482.515277777777</v>
      </c>
      <c r="B213" s="89">
        <v>854630</v>
      </c>
      <c r="C213" s="89">
        <v>100</v>
      </c>
      <c r="D213" s="89">
        <v>2</v>
      </c>
      <c r="E213" s="89"/>
      <c r="F213" s="89" t="s">
        <v>4873</v>
      </c>
      <c r="G213" s="21" t="b">
        <f>ISNUMBER(MATCH(ggPayers[[#This Row],[payer]], gg_teammates[ID], 0))</f>
        <v>1</v>
      </c>
      <c r="H213" s="89" t="b">
        <f>ISNUMBER(MATCH(ggPayers[[#This Row],[payer]], B212:$B$594, 0))</f>
        <v>1</v>
      </c>
      <c r="I213" s="21"/>
      <c r="J213" s="96" t="s">
        <v>5924</v>
      </c>
    </row>
    <row r="214" spans="1:10">
      <c r="A214" s="105">
        <v>45482.51458333333</v>
      </c>
      <c r="B214" s="89">
        <v>854630</v>
      </c>
      <c r="C214" s="89">
        <v>100</v>
      </c>
      <c r="D214" s="89">
        <v>2</v>
      </c>
      <c r="E214" s="89"/>
      <c r="F214" s="89" t="s">
        <v>4875</v>
      </c>
      <c r="G214" s="21" t="b">
        <f>ISNUMBER(MATCH(ggPayers[[#This Row],[payer]], gg_teammates[ID], 0))</f>
        <v>1</v>
      </c>
      <c r="H214" s="89" t="b">
        <f>ISNUMBER(MATCH(ggPayers[[#This Row],[payer]], B213:$B$594, 0))</f>
        <v>1</v>
      </c>
      <c r="I214" s="21"/>
      <c r="J214" s="96" t="s">
        <v>5924</v>
      </c>
    </row>
    <row r="215" spans="1:10">
      <c r="A215" s="105">
        <v>45482.513888888891</v>
      </c>
      <c r="B215" s="89">
        <v>854630</v>
      </c>
      <c r="C215" s="89">
        <v>100</v>
      </c>
      <c r="D215" s="89">
        <v>2</v>
      </c>
      <c r="E215" s="89"/>
      <c r="F215" s="89" t="s">
        <v>4877</v>
      </c>
      <c r="G215" s="21" t="b">
        <f>ISNUMBER(MATCH(ggPayers[[#This Row],[payer]], gg_teammates[ID], 0))</f>
        <v>1</v>
      </c>
      <c r="H215" s="89" t="b">
        <f>ISNUMBER(MATCH(ggPayers[[#This Row],[payer]], B214:$B$594, 0))</f>
        <v>1</v>
      </c>
      <c r="I215" s="21"/>
      <c r="J215" s="96" t="s">
        <v>5924</v>
      </c>
    </row>
    <row r="216" spans="1:10">
      <c r="A216" s="105">
        <v>45482.513194444444</v>
      </c>
      <c r="B216" s="89">
        <v>854630</v>
      </c>
      <c r="C216" s="89">
        <v>100</v>
      </c>
      <c r="D216" s="89">
        <v>2</v>
      </c>
      <c r="E216" s="89"/>
      <c r="F216" s="89" t="s">
        <v>4879</v>
      </c>
      <c r="G216" s="21" t="b">
        <f>ISNUMBER(MATCH(ggPayers[[#This Row],[payer]], gg_teammates[ID], 0))</f>
        <v>1</v>
      </c>
      <c r="H216" s="89" t="b">
        <f>ISNUMBER(MATCH(ggPayers[[#This Row],[payer]], B215:$B$594, 0))</f>
        <v>1</v>
      </c>
      <c r="I216" s="21"/>
      <c r="J216" s="96" t="s">
        <v>5924</v>
      </c>
    </row>
    <row r="217" spans="1:10">
      <c r="A217" s="105">
        <v>45482.513194444444</v>
      </c>
      <c r="B217" s="89">
        <v>854630</v>
      </c>
      <c r="C217" s="89">
        <v>100</v>
      </c>
      <c r="D217" s="89">
        <v>2</v>
      </c>
      <c r="E217" s="89"/>
      <c r="F217" s="89" t="s">
        <v>4881</v>
      </c>
      <c r="G217" s="21" t="b">
        <f>ISNUMBER(MATCH(ggPayers[[#This Row],[payer]], gg_teammates[ID], 0))</f>
        <v>1</v>
      </c>
      <c r="H217" s="89" t="b">
        <f>ISNUMBER(MATCH(ggPayers[[#This Row],[payer]], B216:$B$594, 0))</f>
        <v>1</v>
      </c>
      <c r="I217" s="21"/>
      <c r="J217" s="96" t="s">
        <v>5924</v>
      </c>
    </row>
    <row r="218" spans="1:10">
      <c r="A218" s="105">
        <v>45482.512499999997</v>
      </c>
      <c r="B218" s="89">
        <v>854630</v>
      </c>
      <c r="C218" s="89">
        <v>100</v>
      </c>
      <c r="D218" s="89">
        <v>2</v>
      </c>
      <c r="E218" s="89"/>
      <c r="F218" s="89" t="s">
        <v>4883</v>
      </c>
      <c r="G218" s="21" t="b">
        <f>ISNUMBER(MATCH(ggPayers[[#This Row],[payer]], gg_teammates[ID], 0))</f>
        <v>1</v>
      </c>
      <c r="H218" s="89" t="b">
        <f>ISNUMBER(MATCH(ggPayers[[#This Row],[payer]], B217:$B$594, 0))</f>
        <v>1</v>
      </c>
      <c r="I218" s="21"/>
      <c r="J218" s="96" t="s">
        <v>5924</v>
      </c>
    </row>
    <row r="219" spans="1:10">
      <c r="A219" s="105">
        <v>45482.511805555558</v>
      </c>
      <c r="B219" s="89">
        <v>854630</v>
      </c>
      <c r="C219" s="89">
        <v>100</v>
      </c>
      <c r="D219" s="89">
        <v>2</v>
      </c>
      <c r="E219" s="89"/>
      <c r="F219" s="89" t="s">
        <v>4885</v>
      </c>
      <c r="G219" s="21" t="b">
        <f>ISNUMBER(MATCH(ggPayers[[#This Row],[payer]], gg_teammates[ID], 0))</f>
        <v>1</v>
      </c>
      <c r="H219" s="89" t="b">
        <f>ISNUMBER(MATCH(ggPayers[[#This Row],[payer]], B218:$B$594, 0))</f>
        <v>1</v>
      </c>
      <c r="I219" s="21"/>
      <c r="J219" s="96" t="s">
        <v>5924</v>
      </c>
    </row>
    <row r="220" spans="1:10">
      <c r="A220" s="105">
        <v>45482.511805555558</v>
      </c>
      <c r="B220" s="89">
        <v>854630</v>
      </c>
      <c r="C220" s="89">
        <v>100</v>
      </c>
      <c r="D220" s="89">
        <v>2</v>
      </c>
      <c r="E220" s="89"/>
      <c r="F220" s="89" t="s">
        <v>4887</v>
      </c>
      <c r="G220" s="21" t="b">
        <f>ISNUMBER(MATCH(ggPayers[[#This Row],[payer]], gg_teammates[ID], 0))</f>
        <v>1</v>
      </c>
      <c r="H220" s="89" t="b">
        <f>ISNUMBER(MATCH(ggPayers[[#This Row],[payer]], B219:$B$594, 0))</f>
        <v>1</v>
      </c>
      <c r="I220" s="21"/>
      <c r="J220" s="96" t="s">
        <v>5924</v>
      </c>
    </row>
    <row r="221" spans="1:10">
      <c r="A221" s="105">
        <v>45482.509722222225</v>
      </c>
      <c r="B221" s="89">
        <v>825186</v>
      </c>
      <c r="C221" s="89">
        <v>1000</v>
      </c>
      <c r="D221" s="89">
        <v>2</v>
      </c>
      <c r="E221" s="89"/>
      <c r="F221" s="89" t="s">
        <v>4889</v>
      </c>
      <c r="G221" s="21" t="b">
        <f>ISNUMBER(MATCH(ggPayers[[#This Row],[payer]], gg_teammates[ID], 0))</f>
        <v>1</v>
      </c>
      <c r="H221" s="89" t="b">
        <f>ISNUMBER(MATCH(ggPayers[[#This Row],[payer]], B220:$B$594, 0))</f>
        <v>1</v>
      </c>
      <c r="I221" s="21"/>
      <c r="J221" s="96" t="s">
        <v>5924</v>
      </c>
    </row>
    <row r="222" spans="1:10">
      <c r="A222" s="105">
        <v>45482.506944444445</v>
      </c>
      <c r="B222" s="89">
        <v>825186</v>
      </c>
      <c r="C222" s="89">
        <v>100</v>
      </c>
      <c r="D222" s="89">
        <v>2</v>
      </c>
      <c r="E222" s="89"/>
      <c r="F222" s="89" t="s">
        <v>4892</v>
      </c>
      <c r="G222" s="21" t="b">
        <f>ISNUMBER(MATCH(ggPayers[[#This Row],[payer]], gg_teammates[ID], 0))</f>
        <v>1</v>
      </c>
      <c r="H222" s="89" t="b">
        <f>ISNUMBER(MATCH(ggPayers[[#This Row],[payer]], B221:$B$594, 0))</f>
        <v>1</v>
      </c>
      <c r="I222" s="21"/>
      <c r="J222" s="96" t="s">
        <v>5924</v>
      </c>
    </row>
    <row r="223" spans="1:10">
      <c r="A223" s="105">
        <v>45482.505555555559</v>
      </c>
      <c r="B223" s="89">
        <v>825186</v>
      </c>
      <c r="C223" s="89">
        <v>100</v>
      </c>
      <c r="D223" s="89">
        <v>2</v>
      </c>
      <c r="E223" s="89"/>
      <c r="F223" s="89" t="s">
        <v>4894</v>
      </c>
      <c r="G223" s="21" t="b">
        <f>ISNUMBER(MATCH(ggPayers[[#This Row],[payer]], gg_teammates[ID], 0))</f>
        <v>1</v>
      </c>
      <c r="H223" s="89" t="b">
        <f>ISNUMBER(MATCH(ggPayers[[#This Row],[payer]], B222:$B$594, 0))</f>
        <v>1</v>
      </c>
      <c r="I223" s="21"/>
      <c r="J223" s="96" t="s">
        <v>5924</v>
      </c>
    </row>
    <row r="224" spans="1:10">
      <c r="A224" s="105">
        <v>45482.505555555559</v>
      </c>
      <c r="B224" s="89">
        <v>825186</v>
      </c>
      <c r="C224" s="89">
        <v>100</v>
      </c>
      <c r="D224" s="89">
        <v>2</v>
      </c>
      <c r="E224" s="89"/>
      <c r="F224" s="89" t="s">
        <v>4896</v>
      </c>
      <c r="G224" s="21" t="b">
        <f>ISNUMBER(MATCH(ggPayers[[#This Row],[payer]], gg_teammates[ID], 0))</f>
        <v>1</v>
      </c>
      <c r="H224" s="89" t="b">
        <f>ISNUMBER(MATCH(ggPayers[[#This Row],[payer]], B223:$B$594, 0))</f>
        <v>1</v>
      </c>
      <c r="I224" s="21"/>
      <c r="J224" s="96" t="s">
        <v>5924</v>
      </c>
    </row>
    <row r="225" spans="1:10">
      <c r="A225" s="105">
        <v>45482.504861111112</v>
      </c>
      <c r="B225" s="89">
        <v>825186</v>
      </c>
      <c r="C225" s="89">
        <v>100</v>
      </c>
      <c r="D225" s="89">
        <v>2</v>
      </c>
      <c r="E225" s="89"/>
      <c r="F225" s="89" t="s">
        <v>4898</v>
      </c>
      <c r="G225" s="21" t="b">
        <f>ISNUMBER(MATCH(ggPayers[[#This Row],[payer]], gg_teammates[ID], 0))</f>
        <v>1</v>
      </c>
      <c r="H225" s="89" t="b">
        <f>ISNUMBER(MATCH(ggPayers[[#This Row],[payer]], B224:$B$594, 0))</f>
        <v>1</v>
      </c>
      <c r="I225" s="21"/>
      <c r="J225" s="96" t="s">
        <v>5924</v>
      </c>
    </row>
    <row r="226" spans="1:10">
      <c r="A226" s="105">
        <v>45482.504861111112</v>
      </c>
      <c r="B226" s="89">
        <v>825186</v>
      </c>
      <c r="C226" s="89">
        <v>100</v>
      </c>
      <c r="D226" s="89">
        <v>2</v>
      </c>
      <c r="E226" s="89"/>
      <c r="F226" s="89" t="s">
        <v>4900</v>
      </c>
      <c r="G226" s="21" t="b">
        <f>ISNUMBER(MATCH(ggPayers[[#This Row],[payer]], gg_teammates[ID], 0))</f>
        <v>1</v>
      </c>
      <c r="H226" s="89" t="b">
        <f>ISNUMBER(MATCH(ggPayers[[#This Row],[payer]], B225:$B$594, 0))</f>
        <v>1</v>
      </c>
      <c r="I226" s="21"/>
      <c r="J226" s="96" t="s">
        <v>5924</v>
      </c>
    </row>
    <row r="227" spans="1:10">
      <c r="A227" s="105">
        <v>45482.504166666666</v>
      </c>
      <c r="B227" s="89">
        <v>825186</v>
      </c>
      <c r="C227" s="89">
        <v>100</v>
      </c>
      <c r="D227" s="89">
        <v>2</v>
      </c>
      <c r="E227" s="89"/>
      <c r="F227" s="89" t="s">
        <v>4902</v>
      </c>
      <c r="G227" s="21" t="b">
        <f>ISNUMBER(MATCH(ggPayers[[#This Row],[payer]], gg_teammates[ID], 0))</f>
        <v>1</v>
      </c>
      <c r="H227" s="89" t="b">
        <f>ISNUMBER(MATCH(ggPayers[[#This Row],[payer]], B226:$B$594, 0))</f>
        <v>1</v>
      </c>
      <c r="I227" s="21"/>
      <c r="J227" s="96" t="s">
        <v>5924</v>
      </c>
    </row>
    <row r="228" spans="1:10">
      <c r="A228" s="105">
        <v>45482.504166666666</v>
      </c>
      <c r="B228" s="89">
        <v>825186</v>
      </c>
      <c r="C228" s="89">
        <v>100</v>
      </c>
      <c r="D228" s="89">
        <v>2</v>
      </c>
      <c r="E228" s="89"/>
      <c r="F228" s="89" t="s">
        <v>4904</v>
      </c>
      <c r="G228" s="21" t="b">
        <f>ISNUMBER(MATCH(ggPayers[[#This Row],[payer]], gg_teammates[ID], 0))</f>
        <v>1</v>
      </c>
      <c r="H228" s="89" t="b">
        <f>ISNUMBER(MATCH(ggPayers[[#This Row],[payer]], B227:$B$594, 0))</f>
        <v>1</v>
      </c>
      <c r="I228" s="21"/>
      <c r="J228" s="96" t="s">
        <v>5924</v>
      </c>
    </row>
    <row r="229" spans="1:10">
      <c r="A229" s="105">
        <v>45482.503472222219</v>
      </c>
      <c r="B229" s="89">
        <v>825186</v>
      </c>
      <c r="C229" s="89">
        <v>100</v>
      </c>
      <c r="D229" s="89">
        <v>2</v>
      </c>
      <c r="E229" s="89"/>
      <c r="F229" s="89" t="s">
        <v>4906</v>
      </c>
      <c r="G229" s="21" t="b">
        <f>ISNUMBER(MATCH(ggPayers[[#This Row],[payer]], gg_teammates[ID], 0))</f>
        <v>1</v>
      </c>
      <c r="H229" s="89" t="b">
        <f>ISNUMBER(MATCH(ggPayers[[#This Row],[payer]], B228:$B$594, 0))</f>
        <v>1</v>
      </c>
      <c r="I229" s="21"/>
      <c r="J229" s="96" t="s">
        <v>5924</v>
      </c>
    </row>
    <row r="230" spans="1:10">
      <c r="A230" s="105">
        <v>45482.503472222219</v>
      </c>
      <c r="B230" s="89">
        <v>825186</v>
      </c>
      <c r="C230" s="89">
        <v>100</v>
      </c>
      <c r="D230" s="89">
        <v>2</v>
      </c>
      <c r="E230" s="89"/>
      <c r="F230" s="89" t="s">
        <v>4908</v>
      </c>
      <c r="G230" s="21" t="b">
        <f>ISNUMBER(MATCH(ggPayers[[#This Row],[payer]], gg_teammates[ID], 0))</f>
        <v>1</v>
      </c>
      <c r="H230" s="89" t="b">
        <f>ISNUMBER(MATCH(ggPayers[[#This Row],[payer]], B229:$B$594, 0))</f>
        <v>1</v>
      </c>
      <c r="I230" s="21"/>
      <c r="J230" s="96" t="s">
        <v>5924</v>
      </c>
    </row>
    <row r="231" spans="1:10">
      <c r="A231" s="105">
        <v>45482.50277777778</v>
      </c>
      <c r="B231" s="89">
        <v>825186</v>
      </c>
      <c r="C231" s="89">
        <v>100</v>
      </c>
      <c r="D231" s="89">
        <v>2</v>
      </c>
      <c r="E231" s="89"/>
      <c r="F231" s="89" t="s">
        <v>4910</v>
      </c>
      <c r="G231" s="21" t="b">
        <f>ISNUMBER(MATCH(ggPayers[[#This Row],[payer]], gg_teammates[ID], 0))</f>
        <v>1</v>
      </c>
      <c r="H231" s="89" t="b">
        <f>ISNUMBER(MATCH(ggPayers[[#This Row],[payer]], B230:$B$594, 0))</f>
        <v>1</v>
      </c>
      <c r="I231" s="21"/>
      <c r="J231" s="96" t="s">
        <v>5924</v>
      </c>
    </row>
    <row r="232" spans="1:10">
      <c r="A232" s="105">
        <v>45482.501388888886</v>
      </c>
      <c r="B232" s="89">
        <v>825186</v>
      </c>
      <c r="C232" s="89">
        <v>100</v>
      </c>
      <c r="D232" s="89">
        <v>2</v>
      </c>
      <c r="E232" s="89"/>
      <c r="F232" s="89" t="s">
        <v>4912</v>
      </c>
      <c r="G232" s="21" t="b">
        <f>ISNUMBER(MATCH(ggPayers[[#This Row],[payer]], gg_teammates[ID], 0))</f>
        <v>1</v>
      </c>
      <c r="H232" s="89" t="b">
        <f>ISNUMBER(MATCH(ggPayers[[#This Row],[payer]], B231:$B$594, 0))</f>
        <v>1</v>
      </c>
      <c r="I232" s="21"/>
      <c r="J232" s="96" t="s">
        <v>5924</v>
      </c>
    </row>
    <row r="233" spans="1:10">
      <c r="A233" s="105">
        <v>45481.883333333331</v>
      </c>
      <c r="B233" s="89">
        <v>19121</v>
      </c>
      <c r="C233" s="89">
        <v>2000</v>
      </c>
      <c r="D233" s="89">
        <v>3</v>
      </c>
      <c r="E233" s="89"/>
      <c r="F233" s="89" t="s">
        <v>6001</v>
      </c>
      <c r="G233" s="21" t="b">
        <f>ISNUMBER(MATCH(ggPayers[[#This Row],[payer]], gg_teammates[ID], 0))</f>
        <v>0</v>
      </c>
      <c r="H233" s="89" t="b">
        <f>ISNUMBER(MATCH(ggPayers[[#This Row],[payer]], B232:$B$594, 0))</f>
        <v>1</v>
      </c>
      <c r="I233" s="21"/>
      <c r="J233" s="96" t="s">
        <v>5924</v>
      </c>
    </row>
    <row r="234" spans="1:10">
      <c r="A234" s="105">
        <v>45481.883333333331</v>
      </c>
      <c r="B234" s="89">
        <v>19121</v>
      </c>
      <c r="C234" s="89">
        <v>2000</v>
      </c>
      <c r="D234" s="89">
        <v>3</v>
      </c>
      <c r="E234" s="89"/>
      <c r="F234" s="89" t="s">
        <v>6002</v>
      </c>
      <c r="G234" s="21" t="b">
        <f>ISNUMBER(MATCH(ggPayers[[#This Row],[payer]], gg_teammates[ID], 0))</f>
        <v>0</v>
      </c>
      <c r="H234" s="89" t="b">
        <f>ISNUMBER(MATCH(ggPayers[[#This Row],[payer]], B233:$B$594, 0))</f>
        <v>1</v>
      </c>
      <c r="I234" s="21"/>
      <c r="J234" s="96" t="s">
        <v>5924</v>
      </c>
    </row>
    <row r="235" spans="1:10">
      <c r="A235" s="105">
        <v>45481.882638888892</v>
      </c>
      <c r="B235" s="89">
        <v>19121</v>
      </c>
      <c r="C235" s="89">
        <v>2000</v>
      </c>
      <c r="D235" s="89">
        <v>3</v>
      </c>
      <c r="E235" s="89"/>
      <c r="F235" s="89" t="s">
        <v>6003</v>
      </c>
      <c r="G235" s="21" t="b">
        <f>ISNUMBER(MATCH(ggPayers[[#This Row],[payer]], gg_teammates[ID], 0))</f>
        <v>0</v>
      </c>
      <c r="H235" s="89" t="b">
        <f>ISNUMBER(MATCH(ggPayers[[#This Row],[payer]], B234:$B$594, 0))</f>
        <v>1</v>
      </c>
      <c r="I235" s="21"/>
      <c r="J235" s="96" t="s">
        <v>5924</v>
      </c>
    </row>
    <row r="236" spans="1:10">
      <c r="A236" s="105">
        <v>45481.861111111109</v>
      </c>
      <c r="B236" s="89">
        <v>926626</v>
      </c>
      <c r="C236" s="89">
        <v>1000</v>
      </c>
      <c r="D236" s="89">
        <v>2</v>
      </c>
      <c r="E236" s="89"/>
      <c r="F236" s="89" t="s">
        <v>4916</v>
      </c>
      <c r="G236" s="21" t="b">
        <f>ISNUMBER(MATCH(ggPayers[[#This Row],[payer]], gg_teammates[ID], 0))</f>
        <v>0</v>
      </c>
      <c r="H236" s="89" t="b">
        <f>ISNUMBER(MATCH(ggPayers[[#This Row],[payer]], B235:$B$594, 0))</f>
        <v>1</v>
      </c>
      <c r="I236" s="21"/>
      <c r="J236" s="96" t="s">
        <v>5924</v>
      </c>
    </row>
    <row r="237" spans="1:10">
      <c r="A237" s="105">
        <v>45481.835416666669</v>
      </c>
      <c r="B237" s="89">
        <v>657873</v>
      </c>
      <c r="C237" s="89">
        <v>500</v>
      </c>
      <c r="D237" s="89">
        <v>2</v>
      </c>
      <c r="E237" s="89"/>
      <c r="F237" s="89" t="s">
        <v>4918</v>
      </c>
      <c r="G237" s="21" t="b">
        <f>ISNUMBER(MATCH(ggPayers[[#This Row],[payer]], gg_teammates[ID], 0))</f>
        <v>0</v>
      </c>
      <c r="H237" s="89" t="b">
        <f>ISNUMBER(MATCH(ggPayers[[#This Row],[payer]], B236:$B$594, 0))</f>
        <v>1</v>
      </c>
      <c r="I237" s="21"/>
      <c r="J237" s="96" t="s">
        <v>5924</v>
      </c>
    </row>
    <row r="238" spans="1:10">
      <c r="A238" s="105">
        <v>45481.779166666667</v>
      </c>
      <c r="B238" s="89">
        <v>235208</v>
      </c>
      <c r="C238" s="89">
        <v>500</v>
      </c>
      <c r="D238" s="89">
        <v>2</v>
      </c>
      <c r="E238" s="89"/>
      <c r="F238" s="89" t="s">
        <v>4920</v>
      </c>
      <c r="G238" s="21" t="b">
        <f>ISNUMBER(MATCH(ggPayers[[#This Row],[payer]], gg_teammates[ID], 0))</f>
        <v>0</v>
      </c>
      <c r="H238" s="89" t="b">
        <f>ISNUMBER(MATCH(ggPayers[[#This Row],[payer]], B237:$B$594, 0))</f>
        <v>1</v>
      </c>
      <c r="I238" s="21"/>
      <c r="J238" s="96" t="s">
        <v>5924</v>
      </c>
    </row>
    <row r="239" spans="1:10">
      <c r="A239" s="105">
        <v>45481.730555555558</v>
      </c>
      <c r="B239" s="89">
        <v>825186</v>
      </c>
      <c r="C239" s="89">
        <v>100</v>
      </c>
      <c r="D239" s="89">
        <v>2</v>
      </c>
      <c r="E239" s="89"/>
      <c r="F239" s="89" t="s">
        <v>4922</v>
      </c>
      <c r="G239" s="21" t="b">
        <f>ISNUMBER(MATCH(ggPayers[[#This Row],[payer]], gg_teammates[ID], 0))</f>
        <v>1</v>
      </c>
      <c r="H239" s="89" t="b">
        <f>ISNUMBER(MATCH(ggPayers[[#This Row],[payer]], B238:$B$594, 0))</f>
        <v>1</v>
      </c>
      <c r="I239" s="21"/>
      <c r="J239" s="96" t="s">
        <v>5924</v>
      </c>
    </row>
    <row r="240" spans="1:10">
      <c r="A240" s="105">
        <v>45481.708333333336</v>
      </c>
      <c r="B240" s="89">
        <v>7335</v>
      </c>
      <c r="C240" s="89">
        <v>1000</v>
      </c>
      <c r="D240" s="89">
        <v>2</v>
      </c>
      <c r="E240" s="89"/>
      <c r="F240" s="89" t="s">
        <v>4924</v>
      </c>
      <c r="G240" s="21" t="b">
        <f>ISNUMBER(MATCH(ggPayers[[#This Row],[payer]], gg_teammates[ID], 0))</f>
        <v>0</v>
      </c>
      <c r="H240" s="89" t="b">
        <f>ISNUMBER(MATCH(ggPayers[[#This Row],[payer]], B239:$B$594, 0))</f>
        <v>1</v>
      </c>
      <c r="I240" s="21"/>
      <c r="J240" s="96" t="s">
        <v>5924</v>
      </c>
    </row>
    <row r="241" spans="1:10">
      <c r="A241" s="105">
        <v>45481.614583333336</v>
      </c>
      <c r="B241" s="89">
        <v>825186</v>
      </c>
      <c r="C241" s="89">
        <v>100</v>
      </c>
      <c r="D241" s="89">
        <v>2</v>
      </c>
      <c r="E241" s="89"/>
      <c r="F241" s="89" t="s">
        <v>4926</v>
      </c>
      <c r="G241" s="21" t="b">
        <f>ISNUMBER(MATCH(ggPayers[[#This Row],[payer]], gg_teammates[ID], 0))</f>
        <v>1</v>
      </c>
      <c r="H241" s="89" t="b">
        <f>ISNUMBER(MATCH(ggPayers[[#This Row],[payer]], B240:$B$594, 0))</f>
        <v>1</v>
      </c>
      <c r="I241" s="21"/>
      <c r="J241" s="96" t="s">
        <v>5924</v>
      </c>
    </row>
    <row r="242" spans="1:10">
      <c r="A242" s="105">
        <v>45481.609027777777</v>
      </c>
      <c r="B242" s="89">
        <v>952350</v>
      </c>
      <c r="C242" s="89">
        <v>500</v>
      </c>
      <c r="D242" s="89">
        <v>2</v>
      </c>
      <c r="E242" s="89"/>
      <c r="F242" s="89" t="s">
        <v>4928</v>
      </c>
      <c r="G242" s="21" t="b">
        <f>ISNUMBER(MATCH(ggPayers[[#This Row],[payer]], gg_teammates[ID], 0))</f>
        <v>0</v>
      </c>
      <c r="H242" s="89" t="b">
        <f>ISNUMBER(MATCH(ggPayers[[#This Row],[payer]], B241:$B$594, 0))</f>
        <v>1</v>
      </c>
      <c r="I242" s="21"/>
      <c r="J242" s="96" t="s">
        <v>5924</v>
      </c>
    </row>
    <row r="243" spans="1:10">
      <c r="A243" s="105">
        <v>45481.486111111109</v>
      </c>
      <c r="B243" s="89">
        <v>2857</v>
      </c>
      <c r="C243" s="89">
        <v>4000</v>
      </c>
      <c r="D243" s="89">
        <v>2</v>
      </c>
      <c r="E243" s="89"/>
      <c r="F243" s="89" t="s">
        <v>4930</v>
      </c>
      <c r="G243" s="21" t="b">
        <f>ISNUMBER(MATCH(ggPayers[[#This Row],[payer]], gg_teammates[ID], 0))</f>
        <v>0</v>
      </c>
      <c r="H243" s="89" t="b">
        <f>ISNUMBER(MATCH(ggPayers[[#This Row],[payer]], B242:$B$594, 0))</f>
        <v>1</v>
      </c>
      <c r="I243" s="21"/>
      <c r="J243" s="96" t="s">
        <v>5924</v>
      </c>
    </row>
    <row r="244" spans="1:10">
      <c r="A244" s="105">
        <v>45480.857638888891</v>
      </c>
      <c r="B244" s="89">
        <v>38749</v>
      </c>
      <c r="C244" s="89">
        <v>3000</v>
      </c>
      <c r="D244" s="89">
        <v>2</v>
      </c>
      <c r="E244" s="89"/>
      <c r="F244" s="89" t="s">
        <v>4775</v>
      </c>
      <c r="G244" s="21" t="b">
        <f>ISNUMBER(MATCH(ggPayers[[#This Row],[payer]], gg_teammates[ID], 0))</f>
        <v>0</v>
      </c>
      <c r="H244" s="89" t="b">
        <f>ISNUMBER(MATCH(ggPayers[[#This Row],[payer]], B243:$B$594, 0))</f>
        <v>1</v>
      </c>
      <c r="I244" s="21"/>
      <c r="J244" s="96" t="s">
        <v>5924</v>
      </c>
    </row>
    <row r="245" spans="1:10">
      <c r="A245" s="105">
        <v>45480.810416666667</v>
      </c>
      <c r="B245" s="89">
        <v>1150003</v>
      </c>
      <c r="C245" s="89">
        <v>700</v>
      </c>
      <c r="D245" s="89">
        <v>2</v>
      </c>
      <c r="E245" s="89"/>
      <c r="F245" s="89" t="s">
        <v>4777</v>
      </c>
      <c r="G245" s="21" t="b">
        <f>ISNUMBER(MATCH(ggPayers[[#This Row],[payer]], gg_teammates[ID], 0))</f>
        <v>0</v>
      </c>
      <c r="H245" s="89" t="b">
        <f>ISNUMBER(MATCH(ggPayers[[#This Row],[payer]], B244:$B$594, 0))</f>
        <v>1</v>
      </c>
      <c r="I245" s="21"/>
      <c r="J245" s="96" t="s">
        <v>5924</v>
      </c>
    </row>
    <row r="246" spans="1:10">
      <c r="A246" s="105">
        <v>45480.807638888888</v>
      </c>
      <c r="B246" s="89">
        <v>147103</v>
      </c>
      <c r="C246" s="89">
        <v>500</v>
      </c>
      <c r="D246" s="89">
        <v>2</v>
      </c>
      <c r="E246" s="89"/>
      <c r="F246" s="89" t="s">
        <v>4779</v>
      </c>
      <c r="G246" s="21" t="b">
        <f>ISNUMBER(MATCH(ggPayers[[#This Row],[payer]], gg_teammates[ID], 0))</f>
        <v>0</v>
      </c>
      <c r="H246" s="89" t="b">
        <f>ISNUMBER(MATCH(ggPayers[[#This Row],[payer]], B245:$B$594, 0))</f>
        <v>1</v>
      </c>
      <c r="I246" s="21"/>
      <c r="J246" s="96" t="s">
        <v>5924</v>
      </c>
    </row>
    <row r="247" spans="1:10">
      <c r="A247" s="105">
        <v>45480.710416666669</v>
      </c>
      <c r="B247" s="89">
        <v>1150265</v>
      </c>
      <c r="C247" s="89">
        <v>1000</v>
      </c>
      <c r="D247" s="89">
        <v>2</v>
      </c>
      <c r="E247" s="89"/>
      <c r="F247" s="89" t="s">
        <v>4783</v>
      </c>
      <c r="G247" s="21" t="b">
        <f>ISNUMBER(MATCH(ggPayers[[#This Row],[payer]], gg_teammates[ID], 0))</f>
        <v>0</v>
      </c>
      <c r="H247" s="89" t="b">
        <f>ISNUMBER(MATCH(ggPayers[[#This Row],[payer]], B246:$B$594, 0))</f>
        <v>1</v>
      </c>
      <c r="I247" s="21"/>
      <c r="J247" s="96" t="s">
        <v>5924</v>
      </c>
    </row>
    <row r="248" spans="1:10">
      <c r="A248" s="105">
        <v>45479.970833333333</v>
      </c>
      <c r="B248" s="89">
        <v>1150003</v>
      </c>
      <c r="C248" s="89">
        <v>700</v>
      </c>
      <c r="D248" s="89">
        <v>2</v>
      </c>
      <c r="E248" s="89"/>
      <c r="F248" s="89" t="s">
        <v>4786</v>
      </c>
      <c r="G248" s="21" t="b">
        <f>ISNUMBER(MATCH(ggPayers[[#This Row],[payer]], gg_teammates[ID], 0))</f>
        <v>0</v>
      </c>
      <c r="H248" s="89" t="b">
        <f>ISNUMBER(MATCH(ggPayers[[#This Row],[payer]], B247:$B$594, 0))</f>
        <v>1</v>
      </c>
      <c r="I248" s="21"/>
      <c r="J248" s="96" t="s">
        <v>5924</v>
      </c>
    </row>
    <row r="249" spans="1:10">
      <c r="A249" s="105">
        <v>45479.949305555558</v>
      </c>
      <c r="B249" s="89">
        <v>909002</v>
      </c>
      <c r="C249" s="89">
        <v>500</v>
      </c>
      <c r="D249" s="89">
        <v>3</v>
      </c>
      <c r="E249" s="89" t="s">
        <v>6004</v>
      </c>
      <c r="F249" s="89" t="s">
        <v>6005</v>
      </c>
      <c r="G249" s="21" t="b">
        <f>ISNUMBER(MATCH(ggPayers[[#This Row],[payer]], gg_teammates[ID], 0))</f>
        <v>0</v>
      </c>
      <c r="H249" s="89" t="b">
        <f>ISNUMBER(MATCH(ggPayers[[#This Row],[payer]], B248:$B$594, 0))</f>
        <v>1</v>
      </c>
      <c r="I249" s="21"/>
      <c r="J249" s="96" t="s">
        <v>5924</v>
      </c>
    </row>
    <row r="250" spans="1:10">
      <c r="A250" s="105">
        <v>45479.948611111111</v>
      </c>
      <c r="B250" s="89">
        <v>909002</v>
      </c>
      <c r="C250" s="89">
        <v>500</v>
      </c>
      <c r="D250" s="89">
        <v>3</v>
      </c>
      <c r="E250" s="89" t="s">
        <v>6004</v>
      </c>
      <c r="F250" s="89" t="s">
        <v>6006</v>
      </c>
      <c r="G250" s="21" t="b">
        <f>ISNUMBER(MATCH(ggPayers[[#This Row],[payer]], gg_teammates[ID], 0))</f>
        <v>0</v>
      </c>
      <c r="H250" s="89" t="b">
        <f>ISNUMBER(MATCH(ggPayers[[#This Row],[payer]], B249:$B$594, 0))</f>
        <v>1</v>
      </c>
      <c r="I250" s="21"/>
      <c r="J250" s="96" t="s">
        <v>5924</v>
      </c>
    </row>
    <row r="251" spans="1:10">
      <c r="A251" s="105">
        <v>45479.948611111111</v>
      </c>
      <c r="B251" s="89">
        <v>909002</v>
      </c>
      <c r="C251" s="89">
        <v>500</v>
      </c>
      <c r="D251" s="89">
        <v>3</v>
      </c>
      <c r="E251" s="89" t="s">
        <v>6004</v>
      </c>
      <c r="F251" s="89" t="s">
        <v>6007</v>
      </c>
      <c r="G251" s="21" t="b">
        <f>ISNUMBER(MATCH(ggPayers[[#This Row],[payer]], gg_teammates[ID], 0))</f>
        <v>0</v>
      </c>
      <c r="H251" s="89" t="b">
        <f>ISNUMBER(MATCH(ggPayers[[#This Row],[payer]], B250:$B$594, 0))</f>
        <v>1</v>
      </c>
      <c r="I251" s="21"/>
      <c r="J251" s="96" t="s">
        <v>5924</v>
      </c>
    </row>
    <row r="252" spans="1:10">
      <c r="A252" s="105">
        <v>45479.948611111111</v>
      </c>
      <c r="B252" s="89">
        <v>909002</v>
      </c>
      <c r="C252" s="89">
        <v>500</v>
      </c>
      <c r="D252" s="89">
        <v>3</v>
      </c>
      <c r="E252" s="89" t="s">
        <v>6004</v>
      </c>
      <c r="F252" s="89" t="s">
        <v>6008</v>
      </c>
      <c r="G252" s="21" t="b">
        <f>ISNUMBER(MATCH(ggPayers[[#This Row],[payer]], gg_teammates[ID], 0))</f>
        <v>0</v>
      </c>
      <c r="H252" s="89" t="b">
        <f>ISNUMBER(MATCH(ggPayers[[#This Row],[payer]], B251:$B$594, 0))</f>
        <v>1</v>
      </c>
      <c r="I252" s="21"/>
      <c r="J252" s="96" t="s">
        <v>5924</v>
      </c>
    </row>
    <row r="253" spans="1:10">
      <c r="A253" s="105">
        <v>45479.9375</v>
      </c>
      <c r="B253" s="89">
        <v>73598</v>
      </c>
      <c r="C253" s="89">
        <v>500</v>
      </c>
      <c r="D253" s="89">
        <v>2</v>
      </c>
      <c r="E253" s="89"/>
      <c r="F253" s="89" t="s">
        <v>4788</v>
      </c>
      <c r="G253" s="21" t="b">
        <f>ISNUMBER(MATCH(ggPayers[[#This Row],[payer]], gg_teammates[ID], 0))</f>
        <v>0</v>
      </c>
      <c r="H253" s="89" t="b">
        <f>ISNUMBER(MATCH(ggPayers[[#This Row],[payer]], B252:$B$594, 0))</f>
        <v>1</v>
      </c>
      <c r="I253" s="21"/>
      <c r="J253" s="96" t="s">
        <v>5924</v>
      </c>
    </row>
    <row r="254" spans="1:10">
      <c r="A254" s="105">
        <v>45479.9</v>
      </c>
      <c r="B254" s="89">
        <v>1148922</v>
      </c>
      <c r="C254" s="89">
        <v>500</v>
      </c>
      <c r="D254" s="89">
        <v>3</v>
      </c>
      <c r="E254" s="89"/>
      <c r="F254" s="89" t="s">
        <v>6009</v>
      </c>
      <c r="G254" s="21" t="b">
        <f>ISNUMBER(MATCH(ggPayers[[#This Row],[payer]], gg_teammates[ID], 0))</f>
        <v>0</v>
      </c>
      <c r="H254" s="89" t="b">
        <f>ISNUMBER(MATCH(ggPayers[[#This Row],[payer]], B253:$B$594, 0))</f>
        <v>1</v>
      </c>
      <c r="I254" s="21"/>
      <c r="J254" s="96" t="s">
        <v>5924</v>
      </c>
    </row>
    <row r="255" spans="1:10">
      <c r="A255" s="105">
        <v>45479.818749999999</v>
      </c>
      <c r="B255" s="89">
        <v>17617</v>
      </c>
      <c r="C255" s="89">
        <v>500</v>
      </c>
      <c r="D255" s="89">
        <v>2</v>
      </c>
      <c r="E255" s="89"/>
      <c r="F255" s="89" t="s">
        <v>4792</v>
      </c>
      <c r="G255" s="21" t="b">
        <f>ISNUMBER(MATCH(ggPayers[[#This Row],[payer]], gg_teammates[ID], 0))</f>
        <v>1</v>
      </c>
      <c r="H255" s="89" t="b">
        <f>ISNUMBER(MATCH(ggPayers[[#This Row],[payer]], B254:$B$594, 0))</f>
        <v>1</v>
      </c>
      <c r="I255" s="21"/>
      <c r="J255" s="96" t="s">
        <v>5924</v>
      </c>
    </row>
    <row r="256" spans="1:10">
      <c r="A256" s="105">
        <v>45479.752083333333</v>
      </c>
      <c r="B256" s="89">
        <v>67738</v>
      </c>
      <c r="C256" s="89">
        <v>1500</v>
      </c>
      <c r="D256" s="89">
        <v>2</v>
      </c>
      <c r="E256" s="89"/>
      <c r="F256" s="89" t="s">
        <v>4794</v>
      </c>
      <c r="G256" s="21" t="b">
        <f>ISNUMBER(MATCH(ggPayers[[#This Row],[payer]], gg_teammates[ID], 0))</f>
        <v>0</v>
      </c>
      <c r="H256" s="89" t="b">
        <f>ISNUMBER(MATCH(ggPayers[[#This Row],[payer]], B255:$B$594, 0))</f>
        <v>1</v>
      </c>
      <c r="I256" s="21"/>
      <c r="J256" s="96" t="s">
        <v>5924</v>
      </c>
    </row>
    <row r="257" spans="1:10">
      <c r="A257" s="105">
        <v>45479.681250000001</v>
      </c>
      <c r="B257" s="89">
        <v>983389</v>
      </c>
      <c r="C257" s="89">
        <v>1800</v>
      </c>
      <c r="D257" s="89">
        <v>2</v>
      </c>
      <c r="E257" s="89"/>
      <c r="F257" s="89" t="s">
        <v>4796</v>
      </c>
      <c r="G257" s="21" t="b">
        <f>ISNUMBER(MATCH(ggPayers[[#This Row],[payer]], gg_teammates[ID], 0))</f>
        <v>0</v>
      </c>
      <c r="H257" s="89" t="b">
        <f>ISNUMBER(MATCH(ggPayers[[#This Row],[payer]], B256:$B$594, 0))</f>
        <v>1</v>
      </c>
      <c r="I257" s="21"/>
      <c r="J257" s="96" t="s">
        <v>5924</v>
      </c>
    </row>
    <row r="258" spans="1:10">
      <c r="A258" s="105">
        <v>45479.589583333334</v>
      </c>
      <c r="B258" s="89">
        <v>825186</v>
      </c>
      <c r="C258" s="89">
        <v>100</v>
      </c>
      <c r="D258" s="89">
        <v>2</v>
      </c>
      <c r="E258" s="89"/>
      <c r="F258" s="89" t="s">
        <v>4798</v>
      </c>
      <c r="G258" s="21" t="b">
        <f>ISNUMBER(MATCH(ggPayers[[#This Row],[payer]], gg_teammates[ID], 0))</f>
        <v>1</v>
      </c>
      <c r="H258" s="89" t="b">
        <f>ISNUMBER(MATCH(ggPayers[[#This Row],[payer]], B257:$B$594, 0))</f>
        <v>1</v>
      </c>
      <c r="I258" s="21"/>
      <c r="J258" s="96" t="s">
        <v>5924</v>
      </c>
    </row>
    <row r="259" spans="1:10">
      <c r="A259" s="105">
        <v>45479.581944444442</v>
      </c>
      <c r="B259" s="89">
        <v>17617</v>
      </c>
      <c r="C259" s="89">
        <v>500</v>
      </c>
      <c r="D259" s="89">
        <v>2</v>
      </c>
      <c r="E259" s="89"/>
      <c r="F259" s="89" t="s">
        <v>4800</v>
      </c>
      <c r="G259" s="21" t="b">
        <f>ISNUMBER(MATCH(ggPayers[[#This Row],[payer]], gg_teammates[ID], 0))</f>
        <v>1</v>
      </c>
      <c r="H259" s="89" t="b">
        <f>ISNUMBER(MATCH(ggPayers[[#This Row],[payer]], B258:$B$594, 0))</f>
        <v>1</v>
      </c>
      <c r="I259" s="21"/>
      <c r="J259" s="96" t="s">
        <v>5924</v>
      </c>
    </row>
    <row r="260" spans="1:10">
      <c r="A260" s="105">
        <v>45479.57916666667</v>
      </c>
      <c r="B260" s="89">
        <v>17617</v>
      </c>
      <c r="C260" s="89">
        <v>100</v>
      </c>
      <c r="D260" s="89">
        <v>2</v>
      </c>
      <c r="E260" s="89"/>
      <c r="F260" s="89" t="s">
        <v>4803</v>
      </c>
      <c r="G260" s="21" t="b">
        <f>ISNUMBER(MATCH(ggPayers[[#This Row],[payer]], gg_teammates[ID], 0))</f>
        <v>1</v>
      </c>
      <c r="H260" s="89" t="b">
        <f>ISNUMBER(MATCH(ggPayers[[#This Row],[payer]], B259:$B$594, 0))</f>
        <v>1</v>
      </c>
      <c r="I260" s="21"/>
      <c r="J260" s="96" t="s">
        <v>5924</v>
      </c>
    </row>
    <row r="261" spans="1:10">
      <c r="A261" s="105">
        <v>45479.40902777778</v>
      </c>
      <c r="B261" s="89">
        <v>483651</v>
      </c>
      <c r="C261" s="89">
        <v>1000</v>
      </c>
      <c r="D261" s="89">
        <v>2</v>
      </c>
      <c r="E261" s="89"/>
      <c r="F261" s="89" t="s">
        <v>4805</v>
      </c>
      <c r="G261" s="21" t="b">
        <f>ISNUMBER(MATCH(ggPayers[[#This Row],[payer]], gg_teammates[ID], 0))</f>
        <v>0</v>
      </c>
      <c r="H261" s="89" t="b">
        <f>ISNUMBER(MATCH(ggPayers[[#This Row],[payer]], B260:$B$594, 0))</f>
        <v>1</v>
      </c>
      <c r="I261" s="21"/>
      <c r="J261" s="96" t="s">
        <v>5924</v>
      </c>
    </row>
    <row r="262" spans="1:10">
      <c r="A262" s="105">
        <v>45479.406944444447</v>
      </c>
      <c r="B262" s="89">
        <v>657873</v>
      </c>
      <c r="C262" s="89">
        <v>500</v>
      </c>
      <c r="D262" s="89">
        <v>2</v>
      </c>
      <c r="E262" s="89"/>
      <c r="F262" s="89" t="s">
        <v>4807</v>
      </c>
      <c r="G262" s="21" t="b">
        <f>ISNUMBER(MATCH(ggPayers[[#This Row],[payer]], gg_teammates[ID], 0))</f>
        <v>0</v>
      </c>
      <c r="H262" s="89" t="b">
        <f>ISNUMBER(MATCH(ggPayers[[#This Row],[payer]], B261:$B$594, 0))</f>
        <v>1</v>
      </c>
      <c r="I262" s="21"/>
      <c r="J262" s="96" t="s">
        <v>5924</v>
      </c>
    </row>
    <row r="263" spans="1:10">
      <c r="A263" s="105">
        <v>45478.957638888889</v>
      </c>
      <c r="B263" s="89">
        <v>113566</v>
      </c>
      <c r="C263" s="89">
        <v>500</v>
      </c>
      <c r="D263" s="89">
        <v>2</v>
      </c>
      <c r="E263" s="89"/>
      <c r="F263" s="89" t="s">
        <v>4809</v>
      </c>
      <c r="G263" s="21" t="b">
        <f>ISNUMBER(MATCH(ggPayers[[#This Row],[payer]], gg_teammates[ID], 0))</f>
        <v>0</v>
      </c>
      <c r="H263" s="89" t="b">
        <f>ISNUMBER(MATCH(ggPayers[[#This Row],[payer]], B262:$B$594, 0))</f>
        <v>1</v>
      </c>
      <c r="I263" s="21"/>
      <c r="J263" s="96" t="s">
        <v>5924</v>
      </c>
    </row>
    <row r="264" spans="1:10">
      <c r="A264" s="105">
        <v>45478.957638888889</v>
      </c>
      <c r="B264" s="89">
        <v>113566</v>
      </c>
      <c r="C264" s="89">
        <v>500</v>
      </c>
      <c r="D264" s="89">
        <v>2</v>
      </c>
      <c r="E264" s="89"/>
      <c r="F264" s="89" t="s">
        <v>4811</v>
      </c>
      <c r="G264" s="21" t="b">
        <f>ISNUMBER(MATCH(ggPayers[[#This Row],[payer]], gg_teammates[ID], 0))</f>
        <v>0</v>
      </c>
      <c r="H264" s="89" t="b">
        <f>ISNUMBER(MATCH(ggPayers[[#This Row],[payer]], B263:$B$594, 0))</f>
        <v>1</v>
      </c>
      <c r="I264" s="21"/>
      <c r="J264" s="96" t="s">
        <v>5924</v>
      </c>
    </row>
    <row r="265" spans="1:10">
      <c r="A265" s="105">
        <v>45478.938194444447</v>
      </c>
      <c r="B265" s="89">
        <v>690255</v>
      </c>
      <c r="C265" s="89">
        <v>2000</v>
      </c>
      <c r="D265" s="89">
        <v>3</v>
      </c>
      <c r="E265" s="89"/>
      <c r="F265" s="89" t="s">
        <v>6010</v>
      </c>
      <c r="G265" s="21" t="b">
        <f>ISNUMBER(MATCH(ggPayers[[#This Row],[payer]], gg_teammates[ID], 0))</f>
        <v>0</v>
      </c>
      <c r="H265" s="89" t="b">
        <f>ISNUMBER(MATCH(ggPayers[[#This Row],[payer]], B264:$B$594, 0))</f>
        <v>1</v>
      </c>
      <c r="I265" s="21"/>
      <c r="J265" s="96" t="s">
        <v>5924</v>
      </c>
    </row>
    <row r="266" spans="1:10">
      <c r="A266" s="105">
        <v>45478.938194444447</v>
      </c>
      <c r="B266" s="89">
        <v>690255</v>
      </c>
      <c r="C266" s="89">
        <v>2000</v>
      </c>
      <c r="D266" s="89">
        <v>3</v>
      </c>
      <c r="E266" s="89"/>
      <c r="F266" s="89" t="s">
        <v>6011</v>
      </c>
      <c r="G266" s="21" t="b">
        <f>ISNUMBER(MATCH(ggPayers[[#This Row],[payer]], gg_teammates[ID], 0))</f>
        <v>0</v>
      </c>
      <c r="H266" s="89" t="b">
        <f>ISNUMBER(MATCH(ggPayers[[#This Row],[payer]], B265:$B$594, 0))</f>
        <v>1</v>
      </c>
      <c r="I266" s="21"/>
      <c r="J266" s="96" t="s">
        <v>5924</v>
      </c>
    </row>
    <row r="267" spans="1:10">
      <c r="A267" s="105">
        <v>45478.9375</v>
      </c>
      <c r="B267" s="89">
        <v>690255</v>
      </c>
      <c r="C267" s="89">
        <v>2000</v>
      </c>
      <c r="D267" s="89">
        <v>3</v>
      </c>
      <c r="E267" s="89"/>
      <c r="F267" s="89" t="s">
        <v>6012</v>
      </c>
      <c r="G267" s="21" t="b">
        <f>ISNUMBER(MATCH(ggPayers[[#This Row],[payer]], gg_teammates[ID], 0))</f>
        <v>0</v>
      </c>
      <c r="H267" s="89" t="b">
        <f>ISNUMBER(MATCH(ggPayers[[#This Row],[payer]], B266:$B$594, 0))</f>
        <v>1</v>
      </c>
      <c r="I267" s="21"/>
      <c r="J267" s="96" t="s">
        <v>5924</v>
      </c>
    </row>
    <row r="268" spans="1:10">
      <c r="A268" s="105">
        <v>45478.93472222222</v>
      </c>
      <c r="B268" s="89">
        <v>825186</v>
      </c>
      <c r="C268" s="89">
        <v>100</v>
      </c>
      <c r="D268" s="89">
        <v>2</v>
      </c>
      <c r="E268" s="89"/>
      <c r="F268" s="89" t="s">
        <v>4813</v>
      </c>
      <c r="G268" s="21" t="b">
        <f>ISNUMBER(MATCH(ggPayers[[#This Row],[payer]], gg_teammates[ID], 0))</f>
        <v>1</v>
      </c>
      <c r="H268" s="89" t="b">
        <f>ISNUMBER(MATCH(ggPayers[[#This Row],[payer]], B267:$B$594, 0))</f>
        <v>1</v>
      </c>
      <c r="I268" s="21"/>
      <c r="J268" s="96" t="s">
        <v>5924</v>
      </c>
    </row>
    <row r="269" spans="1:10">
      <c r="A269" s="105">
        <v>45478.929861111108</v>
      </c>
      <c r="B269" s="89">
        <v>399580</v>
      </c>
      <c r="C269" s="89">
        <v>500</v>
      </c>
      <c r="D269" s="89">
        <v>3</v>
      </c>
      <c r="E269" s="89" t="s">
        <v>5934</v>
      </c>
      <c r="F269" s="89" t="s">
        <v>6013</v>
      </c>
      <c r="G269" s="21" t="b">
        <f>ISNUMBER(MATCH(ggPayers[[#This Row],[payer]], gg_teammates[ID], 0))</f>
        <v>0</v>
      </c>
      <c r="H269" s="89" t="b">
        <f>ISNUMBER(MATCH(ggPayers[[#This Row],[payer]], B268:$B$594, 0))</f>
        <v>1</v>
      </c>
      <c r="I269" s="21"/>
      <c r="J269" s="96" t="s">
        <v>5924</v>
      </c>
    </row>
    <row r="270" spans="1:10">
      <c r="A270" s="105">
        <v>45478.929861111108</v>
      </c>
      <c r="B270" s="89">
        <v>399580</v>
      </c>
      <c r="C270" s="89">
        <v>500</v>
      </c>
      <c r="D270" s="89">
        <v>3</v>
      </c>
      <c r="E270" s="89" t="s">
        <v>5934</v>
      </c>
      <c r="F270" s="89" t="s">
        <v>6014</v>
      </c>
      <c r="G270" s="21" t="b">
        <f>ISNUMBER(MATCH(ggPayers[[#This Row],[payer]], gg_teammates[ID], 0))</f>
        <v>0</v>
      </c>
      <c r="H270" s="89" t="b">
        <f>ISNUMBER(MATCH(ggPayers[[#This Row],[payer]], B269:$B$594, 0))</f>
        <v>1</v>
      </c>
      <c r="I270" s="21"/>
      <c r="J270" s="96" t="s">
        <v>5924</v>
      </c>
    </row>
    <row r="271" spans="1:10">
      <c r="A271" s="105">
        <v>45478.895138888889</v>
      </c>
      <c r="B271" s="89">
        <v>831363</v>
      </c>
      <c r="C271" s="89">
        <v>800</v>
      </c>
      <c r="D271" s="89">
        <v>2</v>
      </c>
      <c r="E271" s="89"/>
      <c r="F271" s="89" t="s">
        <v>4815</v>
      </c>
      <c r="G271" s="21" t="b">
        <f>ISNUMBER(MATCH(ggPayers[[#This Row],[payer]], gg_teammates[ID], 0))</f>
        <v>0</v>
      </c>
      <c r="H271" s="89" t="b">
        <f>ISNUMBER(MATCH(ggPayers[[#This Row],[payer]], B270:$B$594, 0))</f>
        <v>1</v>
      </c>
      <c r="I271" s="21"/>
      <c r="J271" s="96" t="s">
        <v>5924</v>
      </c>
    </row>
    <row r="272" spans="1:10">
      <c r="A272" s="105">
        <v>45478.880555555559</v>
      </c>
      <c r="B272" s="89">
        <v>1150708</v>
      </c>
      <c r="C272" s="89">
        <v>500</v>
      </c>
      <c r="D272" s="89">
        <v>2</v>
      </c>
      <c r="E272" s="89"/>
      <c r="F272" s="89" t="s">
        <v>4817</v>
      </c>
      <c r="G272" s="21" t="b">
        <f>ISNUMBER(MATCH(ggPayers[[#This Row],[payer]], gg_teammates[ID], 0))</f>
        <v>0</v>
      </c>
      <c r="H272" s="89" t="b">
        <f>ISNUMBER(MATCH(ggPayers[[#This Row],[payer]], B271:$B$594, 0))</f>
        <v>1</v>
      </c>
      <c r="I272" s="21"/>
      <c r="J272" s="96" t="s">
        <v>5924</v>
      </c>
    </row>
    <row r="273" spans="1:10">
      <c r="A273" s="105">
        <v>45478.81527777778</v>
      </c>
      <c r="B273" s="89">
        <v>1150265</v>
      </c>
      <c r="C273" s="89">
        <v>600</v>
      </c>
      <c r="D273" s="89">
        <v>2</v>
      </c>
      <c r="E273" s="89"/>
      <c r="F273" s="89" t="s">
        <v>4821</v>
      </c>
      <c r="G273" s="21" t="b">
        <f>ISNUMBER(MATCH(ggPayers[[#This Row],[payer]], gg_teammates[ID], 0))</f>
        <v>0</v>
      </c>
      <c r="H273" s="89" t="b">
        <f>ISNUMBER(MATCH(ggPayers[[#This Row],[payer]], B272:$B$594, 0))</f>
        <v>1</v>
      </c>
      <c r="I273" s="21"/>
      <c r="J273" s="96" t="s">
        <v>5924</v>
      </c>
    </row>
    <row r="274" spans="1:10">
      <c r="A274" s="105">
        <v>45478.793749999997</v>
      </c>
      <c r="B274" s="89">
        <v>388541</v>
      </c>
      <c r="C274" s="89">
        <v>500</v>
      </c>
      <c r="D274" s="89">
        <v>2</v>
      </c>
      <c r="E274" s="89"/>
      <c r="F274" s="89" t="s">
        <v>4823</v>
      </c>
      <c r="G274" s="21" t="b">
        <f>ISNUMBER(MATCH(ggPayers[[#This Row],[payer]], gg_teammates[ID], 0))</f>
        <v>0</v>
      </c>
      <c r="H274" s="89" t="b">
        <f>ISNUMBER(MATCH(ggPayers[[#This Row],[payer]], B273:$B$594, 0))</f>
        <v>1</v>
      </c>
      <c r="I274" s="21"/>
      <c r="J274" s="96" t="s">
        <v>5924</v>
      </c>
    </row>
    <row r="275" spans="1:10">
      <c r="A275" s="105">
        <v>45478.686111111114</v>
      </c>
      <c r="B275" s="89">
        <v>825186</v>
      </c>
      <c r="C275" s="89">
        <v>100</v>
      </c>
      <c r="D275" s="89">
        <v>2</v>
      </c>
      <c r="E275" s="89"/>
      <c r="F275" s="89" t="s">
        <v>4825</v>
      </c>
      <c r="G275" s="21" t="b">
        <f>ISNUMBER(MATCH(ggPayers[[#This Row],[payer]], gg_teammates[ID], 0))</f>
        <v>1</v>
      </c>
      <c r="H275" s="89" t="b">
        <f>ISNUMBER(MATCH(ggPayers[[#This Row],[payer]], B274:$B$594, 0))</f>
        <v>1</v>
      </c>
      <c r="I275" s="21"/>
      <c r="J275" s="96" t="s">
        <v>5924</v>
      </c>
    </row>
    <row r="276" spans="1:10">
      <c r="A276" s="105">
        <v>45478.67291666667</v>
      </c>
      <c r="B276" s="89">
        <v>1008981</v>
      </c>
      <c r="C276" s="89">
        <v>1000</v>
      </c>
      <c r="D276" s="89">
        <v>2</v>
      </c>
      <c r="E276" s="89"/>
      <c r="F276" s="89" t="s">
        <v>4827</v>
      </c>
      <c r="G276" s="21" t="b">
        <f>ISNUMBER(MATCH(ggPayers[[#This Row],[payer]], gg_teammates[ID], 0))</f>
        <v>0</v>
      </c>
      <c r="H276" s="89" t="b">
        <f>ISNUMBER(MATCH(ggPayers[[#This Row],[payer]], B275:$B$594, 0))</f>
        <v>1</v>
      </c>
      <c r="I276" s="21"/>
      <c r="J276" s="96" t="s">
        <v>5924</v>
      </c>
    </row>
    <row r="277" spans="1:10">
      <c r="A277" s="105">
        <v>45478.648611111108</v>
      </c>
      <c r="B277" s="89">
        <v>905059</v>
      </c>
      <c r="C277" s="89">
        <v>500</v>
      </c>
      <c r="D277" s="89">
        <v>2</v>
      </c>
      <c r="E277" s="89"/>
      <c r="F277" s="89" t="s">
        <v>4829</v>
      </c>
      <c r="G277" s="21" t="b">
        <f>ISNUMBER(MATCH(ggPayers[[#This Row],[payer]], gg_teammates[ID], 0))</f>
        <v>0</v>
      </c>
      <c r="H277" s="89" t="b">
        <f>ISNUMBER(MATCH(ggPayers[[#This Row],[payer]], B276:$B$594, 0))</f>
        <v>1</v>
      </c>
      <c r="I277" s="21"/>
      <c r="J277" s="96" t="s">
        <v>5924</v>
      </c>
    </row>
    <row r="278" spans="1:10">
      <c r="A278" s="105">
        <v>45478.604166666664</v>
      </c>
      <c r="B278" s="89">
        <v>252081</v>
      </c>
      <c r="C278" s="89">
        <v>300</v>
      </c>
      <c r="D278" s="89">
        <v>2</v>
      </c>
      <c r="E278" s="89"/>
      <c r="F278" s="89" t="s">
        <v>4831</v>
      </c>
      <c r="G278" s="21" t="b">
        <f>ISNUMBER(MATCH(ggPayers[[#This Row],[payer]], gg_teammates[ID], 0))</f>
        <v>0</v>
      </c>
      <c r="H278" s="89" t="b">
        <f>ISNUMBER(MATCH(ggPayers[[#This Row],[payer]], B277:$B$594, 0))</f>
        <v>1</v>
      </c>
      <c r="I278" s="21"/>
      <c r="J278" s="96" t="s">
        <v>5924</v>
      </c>
    </row>
    <row r="279" spans="1:10">
      <c r="A279" s="105">
        <v>45478.586111111108</v>
      </c>
      <c r="B279" s="89">
        <v>7321</v>
      </c>
      <c r="C279" s="89">
        <v>2000</v>
      </c>
      <c r="D279" s="89">
        <v>2</v>
      </c>
      <c r="E279" s="89"/>
      <c r="F279" s="89" t="s">
        <v>4833</v>
      </c>
      <c r="G279" s="21" t="b">
        <f>ISNUMBER(MATCH(ggPayers[[#This Row],[payer]], gg_teammates[ID], 0))</f>
        <v>0</v>
      </c>
      <c r="H279" s="89" t="b">
        <f>ISNUMBER(MATCH(ggPayers[[#This Row],[payer]], B278:$B$594, 0))</f>
        <v>1</v>
      </c>
      <c r="I279" s="21"/>
      <c r="J279" s="96" t="s">
        <v>5924</v>
      </c>
    </row>
    <row r="280" spans="1:10">
      <c r="A280" s="105">
        <v>45478.585416666669</v>
      </c>
      <c r="B280" s="89">
        <v>1490</v>
      </c>
      <c r="C280" s="89">
        <v>2000</v>
      </c>
      <c r="D280" s="89">
        <v>3</v>
      </c>
      <c r="E280" s="89"/>
      <c r="F280" s="89" t="s">
        <v>6015</v>
      </c>
      <c r="G280" s="21" t="b">
        <f>ISNUMBER(MATCH(ggPayers[[#This Row],[payer]], gg_teammates[ID], 0))</f>
        <v>0</v>
      </c>
      <c r="H280" s="89" t="b">
        <f>ISNUMBER(MATCH(ggPayers[[#This Row],[payer]], B279:$B$594, 0))</f>
        <v>1</v>
      </c>
      <c r="I280" s="21"/>
      <c r="J280" s="96" t="s">
        <v>5924</v>
      </c>
    </row>
    <row r="281" spans="1:10">
      <c r="A281" s="105">
        <v>45478.584722222222</v>
      </c>
      <c r="B281" s="89">
        <v>1490</v>
      </c>
      <c r="C281" s="89">
        <v>2000</v>
      </c>
      <c r="D281" s="89">
        <v>3</v>
      </c>
      <c r="E281" s="89"/>
      <c r="F281" s="89" t="s">
        <v>6016</v>
      </c>
      <c r="G281" s="21" t="b">
        <f>ISNUMBER(MATCH(ggPayers[[#This Row],[payer]], gg_teammates[ID], 0))</f>
        <v>0</v>
      </c>
      <c r="H281" s="89" t="b">
        <f>ISNUMBER(MATCH(ggPayers[[#This Row],[payer]], B280:$B$594, 0))</f>
        <v>1</v>
      </c>
      <c r="I281" s="21"/>
      <c r="J281" s="96" t="s">
        <v>5924</v>
      </c>
    </row>
    <row r="282" spans="1:10">
      <c r="A282" s="105">
        <v>45478.570833333331</v>
      </c>
      <c r="B282" s="89">
        <v>1000385</v>
      </c>
      <c r="C282" s="89">
        <v>1000</v>
      </c>
      <c r="D282" s="89">
        <v>2</v>
      </c>
      <c r="E282" s="89"/>
      <c r="F282" s="89" t="s">
        <v>4835</v>
      </c>
      <c r="G282" s="21" t="b">
        <f>ISNUMBER(MATCH(ggPayers[[#This Row],[payer]], gg_teammates[ID], 0))</f>
        <v>0</v>
      </c>
      <c r="H282" s="89" t="b">
        <f>ISNUMBER(MATCH(ggPayers[[#This Row],[payer]], B281:$B$594, 0))</f>
        <v>1</v>
      </c>
      <c r="I282" s="21"/>
      <c r="J282" s="96" t="s">
        <v>5924</v>
      </c>
    </row>
    <row r="283" spans="1:10">
      <c r="A283" s="105">
        <v>45478.54583333333</v>
      </c>
      <c r="B283" s="89">
        <v>68370</v>
      </c>
      <c r="C283" s="89">
        <v>2000</v>
      </c>
      <c r="D283" s="89">
        <v>2</v>
      </c>
      <c r="E283" s="89"/>
      <c r="F283" s="89" t="s">
        <v>4837</v>
      </c>
      <c r="G283" s="21" t="b">
        <f>ISNUMBER(MATCH(ggPayers[[#This Row],[payer]], gg_teammates[ID], 0))</f>
        <v>0</v>
      </c>
      <c r="H283" s="89" t="b">
        <f>ISNUMBER(MATCH(ggPayers[[#This Row],[payer]], B282:$B$594, 0))</f>
        <v>1</v>
      </c>
      <c r="I283" s="21"/>
      <c r="J283" s="96" t="s">
        <v>5924</v>
      </c>
    </row>
    <row r="284" spans="1:10">
      <c r="A284" s="105">
        <v>45478.532638888886</v>
      </c>
      <c r="B284" s="89">
        <v>612426</v>
      </c>
      <c r="C284" s="89">
        <v>500</v>
      </c>
      <c r="D284" s="89">
        <v>2</v>
      </c>
      <c r="E284" s="89"/>
      <c r="F284" s="89" t="s">
        <v>4839</v>
      </c>
      <c r="G284" s="21" t="b">
        <f>ISNUMBER(MATCH(ggPayers[[#This Row],[payer]], gg_teammates[ID], 0))</f>
        <v>0</v>
      </c>
      <c r="H284" s="89" t="b">
        <f>ISNUMBER(MATCH(ggPayers[[#This Row],[payer]], B283:$B$594, 0))</f>
        <v>1</v>
      </c>
      <c r="I284" s="21"/>
      <c r="J284" s="96" t="s">
        <v>5924</v>
      </c>
    </row>
    <row r="285" spans="1:10">
      <c r="A285" s="105">
        <v>45478.495833333334</v>
      </c>
      <c r="B285" s="89">
        <v>657846</v>
      </c>
      <c r="C285" s="89">
        <v>500</v>
      </c>
      <c r="D285" s="89">
        <v>3</v>
      </c>
      <c r="E285" s="89"/>
      <c r="F285" s="89" t="s">
        <v>6017</v>
      </c>
      <c r="G285" s="21" t="b">
        <f>ISNUMBER(MATCH(ggPayers[[#This Row],[payer]], gg_teammates[ID], 0))</f>
        <v>0</v>
      </c>
      <c r="H285" s="89" t="b">
        <f>ISNUMBER(MATCH(ggPayers[[#This Row],[payer]], B284:$B$594, 0))</f>
        <v>1</v>
      </c>
      <c r="I285" s="21"/>
      <c r="J285" s="96" t="s">
        <v>5924</v>
      </c>
    </row>
    <row r="286" spans="1:10">
      <c r="A286" s="105">
        <v>45478.495138888888</v>
      </c>
      <c r="B286" s="89">
        <v>657846</v>
      </c>
      <c r="C286" s="89">
        <v>500</v>
      </c>
      <c r="D286" s="89">
        <v>3</v>
      </c>
      <c r="E286" s="89"/>
      <c r="F286" s="89" t="s">
        <v>6018</v>
      </c>
      <c r="G286" s="21" t="b">
        <f>ISNUMBER(MATCH(ggPayers[[#This Row],[payer]], gg_teammates[ID], 0))</f>
        <v>0</v>
      </c>
      <c r="H286" s="89" t="b">
        <f>ISNUMBER(MATCH(ggPayers[[#This Row],[payer]], B285:$B$594, 0))</f>
        <v>1</v>
      </c>
      <c r="I286" s="21"/>
      <c r="J286" s="96" t="s">
        <v>5924</v>
      </c>
    </row>
    <row r="287" spans="1:10">
      <c r="A287" s="105">
        <v>45478.495138888888</v>
      </c>
      <c r="B287" s="89">
        <v>657846</v>
      </c>
      <c r="C287" s="89">
        <v>500</v>
      </c>
      <c r="D287" s="89">
        <v>3</v>
      </c>
      <c r="E287" s="89"/>
      <c r="F287" s="89" t="s">
        <v>6019</v>
      </c>
      <c r="G287" s="21" t="b">
        <f>ISNUMBER(MATCH(ggPayers[[#This Row],[payer]], gg_teammates[ID], 0))</f>
        <v>0</v>
      </c>
      <c r="H287" s="89" t="b">
        <f>ISNUMBER(MATCH(ggPayers[[#This Row],[payer]], B286:$B$594, 0))</f>
        <v>1</v>
      </c>
      <c r="I287" s="21"/>
      <c r="J287" s="96" t="s">
        <v>5924</v>
      </c>
    </row>
    <row r="288" spans="1:10">
      <c r="A288" s="105">
        <v>45478.402083333334</v>
      </c>
      <c r="B288" s="89">
        <v>825186</v>
      </c>
      <c r="C288" s="89">
        <v>100</v>
      </c>
      <c r="D288" s="89">
        <v>2</v>
      </c>
      <c r="E288" s="89"/>
      <c r="F288" s="89" t="s">
        <v>4841</v>
      </c>
      <c r="G288" s="21" t="b">
        <f>ISNUMBER(MATCH(ggPayers[[#This Row],[payer]], gg_teammates[ID], 0))</f>
        <v>1</v>
      </c>
      <c r="H288" s="89" t="b">
        <f>ISNUMBER(MATCH(ggPayers[[#This Row],[payer]], B287:$B$594, 0))</f>
        <v>1</v>
      </c>
      <c r="I288" s="21"/>
      <c r="J288" s="96" t="s">
        <v>5924</v>
      </c>
    </row>
    <row r="289" spans="1:10">
      <c r="A289" s="105">
        <v>45478.397222222222</v>
      </c>
      <c r="B289" s="89">
        <v>825186</v>
      </c>
      <c r="C289" s="89">
        <v>100</v>
      </c>
      <c r="D289" s="89">
        <v>1</v>
      </c>
      <c r="E289" s="89"/>
      <c r="F289" s="89" t="s">
        <v>6020</v>
      </c>
      <c r="G289" s="21" t="b">
        <f>ISNUMBER(MATCH(ggPayers[[#This Row],[payer]], gg_teammates[ID], 0))</f>
        <v>1</v>
      </c>
      <c r="H289" s="89" t="b">
        <f>ISNUMBER(MATCH(ggPayers[[#This Row],[payer]], B288:$B$594, 0))</f>
        <v>1</v>
      </c>
      <c r="I289" s="21"/>
      <c r="J289" s="96" t="s">
        <v>5924</v>
      </c>
    </row>
    <row r="290" spans="1:10">
      <c r="A290" s="105">
        <v>45477.967361111114</v>
      </c>
      <c r="B290" s="89">
        <v>851658</v>
      </c>
      <c r="C290" s="89">
        <v>500</v>
      </c>
      <c r="D290" s="89">
        <v>3</v>
      </c>
      <c r="E290" s="89" t="s">
        <v>5976</v>
      </c>
      <c r="F290" s="89" t="s">
        <v>6021</v>
      </c>
      <c r="G290" s="21" t="b">
        <f>ISNUMBER(MATCH(ggPayers[[#This Row],[payer]], gg_teammates[ID], 0))</f>
        <v>0</v>
      </c>
      <c r="H290" s="89" t="b">
        <f>ISNUMBER(MATCH(ggPayers[[#This Row],[payer]], B289:$B$594, 0))</f>
        <v>1</v>
      </c>
      <c r="I290" s="21"/>
      <c r="J290" s="96" t="s">
        <v>5924</v>
      </c>
    </row>
    <row r="291" spans="1:10">
      <c r="A291" s="105">
        <v>45477.943055555559</v>
      </c>
      <c r="B291" s="89">
        <v>6396</v>
      </c>
      <c r="C291" s="89">
        <v>300</v>
      </c>
      <c r="D291" s="89">
        <v>3</v>
      </c>
      <c r="E291" s="89" t="s">
        <v>5934</v>
      </c>
      <c r="F291" s="89" t="s">
        <v>6022</v>
      </c>
      <c r="G291" s="21" t="b">
        <f>ISNUMBER(MATCH(ggPayers[[#This Row],[payer]], gg_teammates[ID], 0))</f>
        <v>0</v>
      </c>
      <c r="H291" s="89" t="b">
        <f>ISNUMBER(MATCH(ggPayers[[#This Row],[payer]], B290:$B$594, 0))</f>
        <v>1</v>
      </c>
      <c r="I291" s="21"/>
      <c r="J291" s="96" t="s">
        <v>5924</v>
      </c>
    </row>
    <row r="292" spans="1:10">
      <c r="A292" s="105">
        <v>45477.88958333333</v>
      </c>
      <c r="B292" s="89">
        <v>16728</v>
      </c>
      <c r="C292" s="89">
        <v>5000</v>
      </c>
      <c r="D292" s="89">
        <v>2</v>
      </c>
      <c r="E292" s="89"/>
      <c r="F292" s="89" t="s">
        <v>4757</v>
      </c>
      <c r="G292" s="21" t="b">
        <f>ISNUMBER(MATCH(ggPayers[[#This Row],[payer]], gg_teammates[ID], 0))</f>
        <v>0</v>
      </c>
      <c r="H292" s="89" t="b">
        <f>ISNUMBER(MATCH(ggPayers[[#This Row],[payer]], B291:$B$594, 0))</f>
        <v>1</v>
      </c>
      <c r="I292" s="21"/>
      <c r="J292" s="96" t="s">
        <v>5924</v>
      </c>
    </row>
    <row r="293" spans="1:10">
      <c r="A293" s="105">
        <v>45477.888888888891</v>
      </c>
      <c r="B293" s="89">
        <v>76447</v>
      </c>
      <c r="C293" s="89">
        <v>5000</v>
      </c>
      <c r="D293" s="89">
        <v>3</v>
      </c>
      <c r="E293" s="89" t="s">
        <v>5934</v>
      </c>
      <c r="F293" s="89" t="s">
        <v>6023</v>
      </c>
      <c r="G293" s="21" t="b">
        <f>ISNUMBER(MATCH(ggPayers[[#This Row],[payer]], gg_teammates[ID], 0))</f>
        <v>0</v>
      </c>
      <c r="H293" s="89" t="b">
        <f>ISNUMBER(MATCH(ggPayers[[#This Row],[payer]], B292:$B$594, 0))</f>
        <v>1</v>
      </c>
      <c r="I293" s="21"/>
      <c r="J293" s="96" t="s">
        <v>5924</v>
      </c>
    </row>
    <row r="294" spans="1:10">
      <c r="A294" s="105">
        <v>45477.882638888892</v>
      </c>
      <c r="B294" s="89">
        <v>132809</v>
      </c>
      <c r="C294" s="89">
        <v>1000</v>
      </c>
      <c r="D294" s="89">
        <v>2</v>
      </c>
      <c r="E294" s="89"/>
      <c r="F294" s="89" t="s">
        <v>4759</v>
      </c>
      <c r="G294" s="21" t="b">
        <f>ISNUMBER(MATCH(ggPayers[[#This Row],[payer]], gg_teammates[ID], 0))</f>
        <v>0</v>
      </c>
      <c r="H294" s="89" t="b">
        <f>ISNUMBER(MATCH(ggPayers[[#This Row],[payer]], B293:$B$594, 0))</f>
        <v>1</v>
      </c>
      <c r="I294" s="21"/>
      <c r="J294" s="96" t="s">
        <v>5924</v>
      </c>
    </row>
    <row r="295" spans="1:10">
      <c r="A295" s="105">
        <v>45477.84375</v>
      </c>
      <c r="B295" s="89">
        <v>1132730</v>
      </c>
      <c r="C295" s="89">
        <v>1000</v>
      </c>
      <c r="D295" s="89">
        <v>2</v>
      </c>
      <c r="E295" s="89"/>
      <c r="F295" s="89" t="s">
        <v>4761</v>
      </c>
      <c r="G295" s="21" t="b">
        <f>ISNUMBER(MATCH(ggPayers[[#This Row],[payer]], gg_teammates[ID], 0))</f>
        <v>0</v>
      </c>
      <c r="H295" s="89" t="b">
        <f>ISNUMBER(MATCH(ggPayers[[#This Row],[payer]], B294:$B$594, 0))</f>
        <v>1</v>
      </c>
      <c r="I295" s="21"/>
      <c r="J295" s="96" t="s">
        <v>5924</v>
      </c>
    </row>
    <row r="296" spans="1:10">
      <c r="A296" s="105">
        <v>45477.779861111114</v>
      </c>
      <c r="B296" s="89">
        <v>395505</v>
      </c>
      <c r="C296" s="89">
        <v>500</v>
      </c>
      <c r="D296" s="89">
        <v>2</v>
      </c>
      <c r="E296" s="89"/>
      <c r="F296" s="89" t="s">
        <v>4765</v>
      </c>
      <c r="G296" s="21" t="b">
        <f>ISNUMBER(MATCH(ggPayers[[#This Row],[payer]], gg_teammates[ID], 0))</f>
        <v>0</v>
      </c>
      <c r="H296" s="89" t="b">
        <f>ISNUMBER(MATCH(ggPayers[[#This Row],[payer]], B295:$B$594, 0))</f>
        <v>1</v>
      </c>
      <c r="I296" s="21"/>
      <c r="J296" s="96" t="s">
        <v>5924</v>
      </c>
    </row>
    <row r="297" spans="1:10">
      <c r="A297" s="105">
        <v>45477.658333333333</v>
      </c>
      <c r="B297" s="89">
        <v>29886</v>
      </c>
      <c r="C297" s="89">
        <v>1000</v>
      </c>
      <c r="D297" s="89">
        <v>3</v>
      </c>
      <c r="E297" s="89"/>
      <c r="F297" s="89" t="s">
        <v>6024</v>
      </c>
      <c r="G297" s="21" t="b">
        <f>ISNUMBER(MATCH(ggPayers[[#This Row],[payer]], gg_teammates[ID], 0))</f>
        <v>0</v>
      </c>
      <c r="H297" s="89" t="b">
        <f>ISNUMBER(MATCH(ggPayers[[#This Row],[payer]], B296:$B$594, 0))</f>
        <v>1</v>
      </c>
      <c r="I297" s="21"/>
      <c r="J297" s="96" t="s">
        <v>5924</v>
      </c>
    </row>
    <row r="298" spans="1:10">
      <c r="A298" s="105">
        <v>45477.614583333336</v>
      </c>
      <c r="B298" s="89">
        <v>147502</v>
      </c>
      <c r="C298" s="89">
        <v>300</v>
      </c>
      <c r="D298" s="89">
        <v>3</v>
      </c>
      <c r="E298" s="89"/>
      <c r="F298" s="89" t="s">
        <v>6025</v>
      </c>
      <c r="G298" s="21" t="b">
        <f>ISNUMBER(MATCH(ggPayers[[#This Row],[payer]], gg_teammates[ID], 0))</f>
        <v>1</v>
      </c>
      <c r="H298" s="89" t="b">
        <f>ISNUMBER(MATCH(ggPayers[[#This Row],[payer]], B297:$B$594, 0))</f>
        <v>1</v>
      </c>
      <c r="I298" s="21"/>
      <c r="J298" s="96" t="s">
        <v>5924</v>
      </c>
    </row>
    <row r="299" spans="1:10">
      <c r="A299" s="105">
        <v>45477</v>
      </c>
      <c r="B299" s="89">
        <v>123563</v>
      </c>
      <c r="C299" s="89">
        <v>1000</v>
      </c>
      <c r="D299" s="89">
        <v>3</v>
      </c>
      <c r="E299" s="89"/>
      <c r="F299" s="89" t="s">
        <v>6026</v>
      </c>
      <c r="G299" s="21" t="b">
        <f>ISNUMBER(MATCH(ggPayers[[#This Row],[payer]], gg_teammates[ID], 0))</f>
        <v>0</v>
      </c>
      <c r="H299" s="89" t="b">
        <f>ISNUMBER(MATCH(ggPayers[[#This Row],[payer]], B298:$B$594, 0))</f>
        <v>1</v>
      </c>
      <c r="I299" s="21"/>
      <c r="J299" s="96" t="s">
        <v>5924</v>
      </c>
    </row>
    <row r="300" spans="1:10">
      <c r="A300" s="105">
        <v>45477</v>
      </c>
      <c r="B300" s="89">
        <v>123563</v>
      </c>
      <c r="C300" s="89">
        <v>1000</v>
      </c>
      <c r="D300" s="89">
        <v>3</v>
      </c>
      <c r="E300" s="89"/>
      <c r="F300" s="89" t="s">
        <v>6027</v>
      </c>
      <c r="G300" s="21" t="b">
        <f>ISNUMBER(MATCH(ggPayers[[#This Row],[payer]], gg_teammates[ID], 0))</f>
        <v>0</v>
      </c>
      <c r="H300" s="89" t="b">
        <f>ISNUMBER(MATCH(ggPayers[[#This Row],[payer]], B299:$B$594, 0))</f>
        <v>1</v>
      </c>
      <c r="I300" s="21"/>
      <c r="J300" s="96" t="s">
        <v>5924</v>
      </c>
    </row>
    <row r="301" spans="1:10">
      <c r="A301" s="105">
        <v>45476.999305555553</v>
      </c>
      <c r="B301" s="89">
        <v>123563</v>
      </c>
      <c r="C301" s="89">
        <v>1000</v>
      </c>
      <c r="D301" s="89">
        <v>3</v>
      </c>
      <c r="E301" s="89"/>
      <c r="F301" s="89" t="s">
        <v>6028</v>
      </c>
      <c r="G301" s="21" t="b">
        <f>ISNUMBER(MATCH(ggPayers[[#This Row],[payer]], gg_teammates[ID], 0))</f>
        <v>0</v>
      </c>
      <c r="H301" s="89" t="b">
        <f>ISNUMBER(MATCH(ggPayers[[#This Row],[payer]], B300:$B$594, 0))</f>
        <v>1</v>
      </c>
      <c r="I301" s="21"/>
      <c r="J301" s="96" t="s">
        <v>5924</v>
      </c>
    </row>
    <row r="302" spans="1:10">
      <c r="A302" s="105">
        <v>45476.950694444444</v>
      </c>
      <c r="B302" s="89">
        <v>130562</v>
      </c>
      <c r="C302" s="89">
        <v>500</v>
      </c>
      <c r="D302" s="89">
        <v>2</v>
      </c>
      <c r="E302" s="89"/>
      <c r="F302" s="89" t="s">
        <v>4745</v>
      </c>
      <c r="G302" s="21" t="b">
        <f>ISNUMBER(MATCH(ggPayers[[#This Row],[payer]], gg_teammates[ID], 0))</f>
        <v>0</v>
      </c>
      <c r="H302" s="89" t="b">
        <f>ISNUMBER(MATCH(ggPayers[[#This Row],[payer]], B301:$B$594, 0))</f>
        <v>1</v>
      </c>
      <c r="I302" s="21"/>
      <c r="J302" s="96" t="s">
        <v>5924</v>
      </c>
    </row>
    <row r="303" spans="1:10">
      <c r="A303" s="105">
        <v>45476.647222222222</v>
      </c>
      <c r="B303" s="89">
        <v>825186</v>
      </c>
      <c r="C303" s="89">
        <v>100</v>
      </c>
      <c r="D303" s="89">
        <v>2</v>
      </c>
      <c r="E303" s="89"/>
      <c r="F303" s="89" t="s">
        <v>4749</v>
      </c>
      <c r="G303" s="21" t="b">
        <f>ISNUMBER(MATCH(ggPayers[[#This Row],[payer]], gg_teammates[ID], 0))</f>
        <v>1</v>
      </c>
      <c r="H303" s="89" t="b">
        <f>ISNUMBER(MATCH(ggPayers[[#This Row],[payer]], B302:$B$594, 0))</f>
        <v>1</v>
      </c>
      <c r="I303" s="21"/>
      <c r="J303" s="96" t="s">
        <v>5924</v>
      </c>
    </row>
    <row r="304" spans="1:10">
      <c r="A304" s="105">
        <v>45476.59652777778</v>
      </c>
      <c r="B304" s="89">
        <v>839</v>
      </c>
      <c r="C304" s="89">
        <v>1000</v>
      </c>
      <c r="D304" s="89">
        <v>3</v>
      </c>
      <c r="E304" s="89"/>
      <c r="F304" s="89" t="s">
        <v>6029</v>
      </c>
      <c r="G304" s="21" t="b">
        <f>ISNUMBER(MATCH(ggPayers[[#This Row],[payer]], gg_teammates[ID], 0))</f>
        <v>1</v>
      </c>
      <c r="H304" s="89" t="b">
        <f>ISNUMBER(MATCH(ggPayers[[#This Row],[payer]], B303:$B$594, 0))</f>
        <v>1</v>
      </c>
      <c r="I304" s="21"/>
      <c r="J304" s="96" t="s">
        <v>5924</v>
      </c>
    </row>
    <row r="305" spans="1:10">
      <c r="A305" s="105">
        <v>45476.038194444445</v>
      </c>
      <c r="B305" s="89">
        <v>607889</v>
      </c>
      <c r="C305" s="89">
        <v>5000</v>
      </c>
      <c r="D305" s="89">
        <v>2</v>
      </c>
      <c r="E305" s="89"/>
      <c r="F305" s="89" t="s">
        <v>4721</v>
      </c>
      <c r="G305" s="21" t="b">
        <f>ISNUMBER(MATCH(ggPayers[[#This Row],[payer]], gg_teammates[ID], 0))</f>
        <v>0</v>
      </c>
      <c r="H305" s="89" t="b">
        <f>ISNUMBER(MATCH(ggPayers[[#This Row],[payer]], B304:$B$594, 0))</f>
        <v>1</v>
      </c>
      <c r="I305" s="21"/>
      <c r="J305" s="96" t="s">
        <v>5924</v>
      </c>
    </row>
    <row r="306" spans="1:10">
      <c r="A306" s="105">
        <v>45475.975694444445</v>
      </c>
      <c r="B306" s="89">
        <v>163928</v>
      </c>
      <c r="C306" s="89">
        <v>500</v>
      </c>
      <c r="D306" s="89">
        <v>2</v>
      </c>
      <c r="E306" s="89"/>
      <c r="F306" s="89" t="s">
        <v>4723</v>
      </c>
      <c r="G306" s="21" t="b">
        <f>ISNUMBER(MATCH(ggPayers[[#This Row],[payer]], gg_teammates[ID], 0))</f>
        <v>0</v>
      </c>
      <c r="H306" s="89" t="b">
        <f>ISNUMBER(MATCH(ggPayers[[#This Row],[payer]], B305:$B$594, 0))</f>
        <v>1</v>
      </c>
      <c r="I306" s="21"/>
      <c r="J306" s="96" t="s">
        <v>5924</v>
      </c>
    </row>
    <row r="307" spans="1:10">
      <c r="A307" s="105">
        <v>45475.856944444444</v>
      </c>
      <c r="B307" s="89">
        <v>67738</v>
      </c>
      <c r="C307" s="89">
        <v>700</v>
      </c>
      <c r="D307" s="89">
        <v>2</v>
      </c>
      <c r="E307" s="89"/>
      <c r="F307" s="89" t="s">
        <v>4728</v>
      </c>
      <c r="G307" s="21" t="b">
        <f>ISNUMBER(MATCH(ggPayers[[#This Row],[payer]], gg_teammates[ID], 0))</f>
        <v>0</v>
      </c>
      <c r="H307" s="89" t="b">
        <f>ISNUMBER(MATCH(ggPayers[[#This Row],[payer]], B306:$B$594, 0))</f>
        <v>1</v>
      </c>
      <c r="I307" s="21"/>
      <c r="J307" s="96" t="s">
        <v>5924</v>
      </c>
    </row>
    <row r="308" spans="1:10">
      <c r="A308" s="105">
        <v>45475.850694444445</v>
      </c>
      <c r="B308" s="89">
        <v>657873</v>
      </c>
      <c r="C308" s="89">
        <v>300</v>
      </c>
      <c r="D308" s="89">
        <v>2</v>
      </c>
      <c r="E308" s="89"/>
      <c r="F308" s="89" t="s">
        <v>4732</v>
      </c>
      <c r="G308" s="21" t="b">
        <f>ISNUMBER(MATCH(ggPayers[[#This Row],[payer]], gg_teammates[ID], 0))</f>
        <v>0</v>
      </c>
      <c r="H308" s="89" t="b">
        <f>ISNUMBER(MATCH(ggPayers[[#This Row],[payer]], B307:$B$594, 0))</f>
        <v>1</v>
      </c>
      <c r="I308" s="21"/>
      <c r="J308" s="96" t="s">
        <v>5924</v>
      </c>
    </row>
    <row r="309" spans="1:10">
      <c r="A309" s="105">
        <v>45475.727777777778</v>
      </c>
      <c r="B309" s="89">
        <v>798</v>
      </c>
      <c r="C309" s="89">
        <v>500</v>
      </c>
      <c r="D309" s="89">
        <v>2</v>
      </c>
      <c r="E309" s="89"/>
      <c r="F309" s="89" t="s">
        <v>4734</v>
      </c>
      <c r="G309" s="21" t="b">
        <f>ISNUMBER(MATCH(ggPayers[[#This Row],[payer]], gg_teammates[ID], 0))</f>
        <v>1</v>
      </c>
      <c r="H309" s="89" t="b">
        <f>ISNUMBER(MATCH(ggPayers[[#This Row],[payer]], B308:$B$594, 0))</f>
        <v>1</v>
      </c>
      <c r="I309" s="21"/>
      <c r="J309" s="96" t="s">
        <v>5924</v>
      </c>
    </row>
    <row r="310" spans="1:10">
      <c r="A310" s="105">
        <v>45475.570833333331</v>
      </c>
      <c r="B310" s="89">
        <v>29024</v>
      </c>
      <c r="C310" s="89">
        <v>1000</v>
      </c>
      <c r="D310" s="89">
        <v>2</v>
      </c>
      <c r="E310" s="89"/>
      <c r="F310" s="89" t="s">
        <v>4740</v>
      </c>
      <c r="G310" s="21" t="b">
        <f>ISNUMBER(MATCH(ggPayers[[#This Row],[payer]], gg_teammates[ID], 0))</f>
        <v>0</v>
      </c>
      <c r="H310" s="89" t="b">
        <f>ISNUMBER(MATCH(ggPayers[[#This Row],[payer]], B309:$B$594, 0))</f>
        <v>1</v>
      </c>
      <c r="I310" s="21"/>
      <c r="J310" s="96" t="s">
        <v>5924</v>
      </c>
    </row>
    <row r="311" spans="1:10">
      <c r="A311" s="105">
        <v>45475.519444444442</v>
      </c>
      <c r="B311" s="89">
        <v>774219</v>
      </c>
      <c r="C311" s="89">
        <v>2000</v>
      </c>
      <c r="D311" s="89">
        <v>3</v>
      </c>
      <c r="E311" s="89"/>
      <c r="F311" s="89" t="s">
        <v>6030</v>
      </c>
      <c r="G311" s="21" t="b">
        <f>ISNUMBER(MATCH(ggPayers[[#This Row],[payer]], gg_teammates[ID], 0))</f>
        <v>0</v>
      </c>
      <c r="H311" s="89" t="b">
        <f>ISNUMBER(MATCH(ggPayers[[#This Row],[payer]], B310:$B$594, 0))</f>
        <v>1</v>
      </c>
      <c r="I311" s="21"/>
      <c r="J311" s="96" t="s">
        <v>5924</v>
      </c>
    </row>
    <row r="312" spans="1:10">
      <c r="A312" s="105">
        <v>45475.518750000003</v>
      </c>
      <c r="B312" s="89">
        <v>774219</v>
      </c>
      <c r="C312" s="89">
        <v>2000</v>
      </c>
      <c r="D312" s="89">
        <v>3</v>
      </c>
      <c r="E312" s="89"/>
      <c r="F312" s="89" t="s">
        <v>6031</v>
      </c>
      <c r="G312" s="21" t="b">
        <f>ISNUMBER(MATCH(ggPayers[[#This Row],[payer]], gg_teammates[ID], 0))</f>
        <v>0</v>
      </c>
      <c r="H312" s="89" t="b">
        <f>ISNUMBER(MATCH(ggPayers[[#This Row],[payer]], B311:$B$594, 0))</f>
        <v>1</v>
      </c>
      <c r="I312" s="21"/>
      <c r="J312" s="96" t="s">
        <v>5924</v>
      </c>
    </row>
    <row r="313" spans="1:10">
      <c r="A313" s="105">
        <v>45474.972916666666</v>
      </c>
      <c r="B313" s="89">
        <v>766850</v>
      </c>
      <c r="C313" s="89">
        <v>3000</v>
      </c>
      <c r="D313" s="89">
        <v>2</v>
      </c>
      <c r="E313" s="89"/>
      <c r="F313" s="89" t="s">
        <v>4709</v>
      </c>
      <c r="G313" s="21" t="b">
        <f>ISNUMBER(MATCH(ggPayers[[#This Row],[payer]], gg_teammates[ID], 0))</f>
        <v>0</v>
      </c>
      <c r="H313" s="89" t="b">
        <f>ISNUMBER(MATCH(ggPayers[[#This Row],[payer]], B312:$B$594, 0))</f>
        <v>1</v>
      </c>
      <c r="I313" s="21"/>
      <c r="J313" s="96" t="s">
        <v>5924</v>
      </c>
    </row>
    <row r="314" spans="1:10">
      <c r="A314" s="105">
        <v>45474.967361111114</v>
      </c>
      <c r="B314" s="89">
        <v>111431</v>
      </c>
      <c r="C314" s="89">
        <v>2000</v>
      </c>
      <c r="D314" s="89">
        <v>3</v>
      </c>
      <c r="E314" s="89"/>
      <c r="F314" s="89" t="s">
        <v>6032</v>
      </c>
      <c r="G314" s="21" t="b">
        <f>ISNUMBER(MATCH(ggPayers[[#This Row],[payer]], gg_teammates[ID], 0))</f>
        <v>0</v>
      </c>
      <c r="H314" s="89" t="b">
        <f>ISNUMBER(MATCH(ggPayers[[#This Row],[payer]], B313:$B$594, 0))</f>
        <v>1</v>
      </c>
      <c r="I314" s="21"/>
      <c r="J314" s="96" t="s">
        <v>5924</v>
      </c>
    </row>
    <row r="315" spans="1:10">
      <c r="A315" s="105">
        <v>45474.966666666667</v>
      </c>
      <c r="B315" s="89">
        <v>111431</v>
      </c>
      <c r="C315" s="89">
        <v>2000</v>
      </c>
      <c r="D315" s="89">
        <v>3</v>
      </c>
      <c r="E315" s="89"/>
      <c r="F315" s="89" t="s">
        <v>6033</v>
      </c>
      <c r="G315" s="21" t="b">
        <f>ISNUMBER(MATCH(ggPayers[[#This Row],[payer]], gg_teammates[ID], 0))</f>
        <v>0</v>
      </c>
      <c r="H315" s="89" t="b">
        <f>ISNUMBER(MATCH(ggPayers[[#This Row],[payer]], B314:$B$594, 0))</f>
        <v>1</v>
      </c>
      <c r="I315" s="21"/>
      <c r="J315" s="96" t="s">
        <v>5924</v>
      </c>
    </row>
    <row r="316" spans="1:10">
      <c r="A316" s="105">
        <v>45474.966666666667</v>
      </c>
      <c r="B316" s="89">
        <v>111431</v>
      </c>
      <c r="C316" s="89">
        <v>2000</v>
      </c>
      <c r="D316" s="89">
        <v>3</v>
      </c>
      <c r="E316" s="89"/>
      <c r="F316" s="89" t="s">
        <v>6034</v>
      </c>
      <c r="G316" s="21" t="b">
        <f>ISNUMBER(MATCH(ggPayers[[#This Row],[payer]], gg_teammates[ID], 0))</f>
        <v>0</v>
      </c>
      <c r="H316" s="89" t="b">
        <f>ISNUMBER(MATCH(ggPayers[[#This Row],[payer]], B315:$B$594, 0))</f>
        <v>1</v>
      </c>
      <c r="I316" s="21"/>
      <c r="J316" s="96" t="s">
        <v>5924</v>
      </c>
    </row>
    <row r="317" spans="1:10">
      <c r="A317" s="105">
        <v>45474.96597222222</v>
      </c>
      <c r="B317" s="89">
        <v>111431</v>
      </c>
      <c r="C317" s="89">
        <v>2000</v>
      </c>
      <c r="D317" s="89">
        <v>3</v>
      </c>
      <c r="E317" s="89"/>
      <c r="F317" s="89" t="s">
        <v>6035</v>
      </c>
      <c r="G317" s="21" t="b">
        <f>ISNUMBER(MATCH(ggPayers[[#This Row],[payer]], gg_teammates[ID], 0))</f>
        <v>0</v>
      </c>
      <c r="H317" s="89" t="b">
        <f>ISNUMBER(MATCH(ggPayers[[#This Row],[payer]], B316:$B$594, 0))</f>
        <v>1</v>
      </c>
      <c r="I317" s="21"/>
      <c r="J317" s="96" t="s">
        <v>5924</v>
      </c>
    </row>
    <row r="318" spans="1:10">
      <c r="A318" s="105">
        <v>45474.906944444447</v>
      </c>
      <c r="B318" s="89">
        <v>5647</v>
      </c>
      <c r="C318" s="89">
        <v>300</v>
      </c>
      <c r="D318" s="89">
        <v>2</v>
      </c>
      <c r="E318" s="89"/>
      <c r="F318" s="89" t="s">
        <v>4711</v>
      </c>
      <c r="G318" s="21" t="b">
        <f>ISNUMBER(MATCH(ggPayers[[#This Row],[payer]], gg_teammates[ID], 0))</f>
        <v>0</v>
      </c>
      <c r="H318" s="89" t="b">
        <f>ISNUMBER(MATCH(ggPayers[[#This Row],[payer]], B317:$B$594, 0))</f>
        <v>1</v>
      </c>
      <c r="I318" s="21"/>
      <c r="J318" s="96" t="s">
        <v>5924</v>
      </c>
    </row>
    <row r="319" spans="1:10">
      <c r="A319" s="105">
        <v>45474.861805555556</v>
      </c>
      <c r="B319" s="89">
        <v>657873</v>
      </c>
      <c r="C319" s="89">
        <v>500</v>
      </c>
      <c r="D319" s="89">
        <v>2</v>
      </c>
      <c r="E319" s="89"/>
      <c r="F319" s="89" t="s">
        <v>4713</v>
      </c>
      <c r="G319" s="21" t="b">
        <f>ISNUMBER(MATCH(ggPayers[[#This Row],[payer]], gg_teammates[ID], 0))</f>
        <v>0</v>
      </c>
      <c r="H319" s="89" t="b">
        <f>ISNUMBER(MATCH(ggPayers[[#This Row],[payer]], B318:$B$594, 0))</f>
        <v>1</v>
      </c>
      <c r="I319" s="21"/>
      <c r="J319" s="96" t="s">
        <v>5924</v>
      </c>
    </row>
    <row r="320" spans="1:10">
      <c r="A320" s="105">
        <v>45474.59375</v>
      </c>
      <c r="B320" s="89">
        <v>6619</v>
      </c>
      <c r="C320" s="89">
        <v>1000</v>
      </c>
      <c r="D320" s="89">
        <v>2</v>
      </c>
      <c r="E320" s="89"/>
      <c r="F320" s="89" t="s">
        <v>4717</v>
      </c>
      <c r="G320" s="21" t="b">
        <f>ISNUMBER(MATCH(ggPayers[[#This Row],[payer]], gg_teammates[ID], 0))</f>
        <v>0</v>
      </c>
      <c r="H320" s="89" t="b">
        <f>ISNUMBER(MATCH(ggPayers[[#This Row],[payer]], B319:$B$594, 0))</f>
        <v>1</v>
      </c>
      <c r="I320" s="21"/>
      <c r="J320" s="96" t="s">
        <v>5924</v>
      </c>
    </row>
    <row r="321" spans="1:10">
      <c r="A321" s="105">
        <v>45474.540972222225</v>
      </c>
      <c r="B321" s="89">
        <v>232956</v>
      </c>
      <c r="C321" s="89">
        <v>1000</v>
      </c>
      <c r="D321" s="89">
        <v>2</v>
      </c>
      <c r="E321" s="89"/>
      <c r="F321" s="99" t="s">
        <v>4719</v>
      </c>
      <c r="G321" s="21" t="b">
        <f>ISNUMBER(MATCH(ggPayers[[#This Row],[payer]], gg_teammates[ID], 0))</f>
        <v>0</v>
      </c>
      <c r="H321" s="89" t="b">
        <f>ISNUMBER(MATCH(ggPayers[[#This Row],[payer]], B320:$B$594, 0))</f>
        <v>1</v>
      </c>
      <c r="I321" s="21"/>
      <c r="J321" s="96" t="s">
        <v>5924</v>
      </c>
    </row>
    <row r="322" spans="1:10">
      <c r="A322" s="105">
        <v>45474.489583333336</v>
      </c>
      <c r="B322" s="89">
        <v>122463</v>
      </c>
      <c r="C322" s="89">
        <v>1000</v>
      </c>
      <c r="D322" s="89">
        <v>3</v>
      </c>
      <c r="E322" s="89"/>
      <c r="F322" s="89" t="s">
        <v>6036</v>
      </c>
      <c r="G322" s="21" t="b">
        <f>ISNUMBER(MATCH(ggPayers[[#This Row],[payer]], gg_teammates[ID], 0))</f>
        <v>0</v>
      </c>
      <c r="H322" s="89" t="b">
        <f>ISNUMBER(MATCH(ggPayers[[#This Row],[payer]], B321:$B$594, 0))</f>
        <v>1</v>
      </c>
      <c r="I322" s="21"/>
      <c r="J322" s="96" t="s">
        <v>5924</v>
      </c>
    </row>
    <row r="323" spans="1:10">
      <c r="A323" s="105">
        <v>45473.809027777781</v>
      </c>
      <c r="B323" s="89">
        <v>384664</v>
      </c>
      <c r="C323" s="89">
        <v>500</v>
      </c>
      <c r="D323" s="89">
        <v>2</v>
      </c>
      <c r="E323" s="89"/>
      <c r="F323" s="89" t="s">
        <v>4654</v>
      </c>
      <c r="G323" s="21" t="b">
        <f>ISNUMBER(MATCH(ggPayers[[#This Row],[payer]], gg_teammates[ID], 0))</f>
        <v>0</v>
      </c>
      <c r="H323" s="89" t="b">
        <f>ISNUMBER(MATCH(ggPayers[[#This Row],[payer]], B322:$B$594, 0))</f>
        <v>1</v>
      </c>
      <c r="I323" s="21"/>
      <c r="J323" s="96" t="s">
        <v>5924</v>
      </c>
    </row>
    <row r="324" spans="1:10">
      <c r="A324" s="105">
        <v>45473.720833333333</v>
      </c>
      <c r="B324" s="89">
        <v>1107703</v>
      </c>
      <c r="C324" s="89">
        <v>1000</v>
      </c>
      <c r="D324" s="89">
        <v>2</v>
      </c>
      <c r="E324" s="89"/>
      <c r="F324" s="89" t="s">
        <v>4656</v>
      </c>
      <c r="G324" s="21" t="b">
        <f>ISNUMBER(MATCH(ggPayers[[#This Row],[payer]], gg_teammates[ID], 0))</f>
        <v>0</v>
      </c>
      <c r="H324" s="89" t="b">
        <f>ISNUMBER(MATCH(ggPayers[[#This Row],[payer]], B323:$B$594, 0))</f>
        <v>1</v>
      </c>
      <c r="I324" s="21"/>
      <c r="J324" s="96" t="s">
        <v>5924</v>
      </c>
    </row>
    <row r="325" spans="1:10">
      <c r="A325" s="105">
        <v>45473.713888888888</v>
      </c>
      <c r="B325" s="89">
        <v>113148</v>
      </c>
      <c r="C325" s="89">
        <v>500</v>
      </c>
      <c r="D325" s="89">
        <v>3</v>
      </c>
      <c r="E325" s="89" t="s">
        <v>5934</v>
      </c>
      <c r="F325" s="89" t="s">
        <v>6037</v>
      </c>
      <c r="G325" s="21" t="b">
        <f>ISNUMBER(MATCH(ggPayers[[#This Row],[payer]], gg_teammates[ID], 0))</f>
        <v>0</v>
      </c>
      <c r="H325" s="89" t="b">
        <f>ISNUMBER(MATCH(ggPayers[[#This Row],[payer]], B324:$B$594, 0))</f>
        <v>1</v>
      </c>
      <c r="I325" s="21"/>
      <c r="J325" s="96" t="s">
        <v>5924</v>
      </c>
    </row>
    <row r="326" spans="1:10">
      <c r="A326" s="105">
        <v>45473.606249999997</v>
      </c>
      <c r="B326" s="89">
        <v>1148878</v>
      </c>
      <c r="C326" s="89">
        <v>500</v>
      </c>
      <c r="D326" s="89">
        <v>2</v>
      </c>
      <c r="E326" s="89"/>
      <c r="F326" s="89" t="s">
        <v>4658</v>
      </c>
      <c r="G326" s="21" t="b">
        <f>ISNUMBER(MATCH(ggPayers[[#This Row],[payer]], gg_teammates[ID], 0))</f>
        <v>0</v>
      </c>
      <c r="H326" s="89" t="b">
        <f>ISNUMBER(MATCH(ggPayers[[#This Row],[payer]], B325:$B$594, 0))</f>
        <v>1</v>
      </c>
      <c r="I326" s="21"/>
      <c r="J326" s="96" t="s">
        <v>5924</v>
      </c>
    </row>
    <row r="327" spans="1:10">
      <c r="A327" s="105">
        <v>45473.593055555553</v>
      </c>
      <c r="B327" s="89">
        <v>1125061</v>
      </c>
      <c r="C327" s="89">
        <v>500</v>
      </c>
      <c r="D327" s="89">
        <v>2</v>
      </c>
      <c r="E327" s="89"/>
      <c r="F327" s="89" t="s">
        <v>4661</v>
      </c>
      <c r="G327" s="21" t="b">
        <f>ISNUMBER(MATCH(ggPayers[[#This Row],[payer]], gg_teammates[ID], 0))</f>
        <v>0</v>
      </c>
      <c r="H327" s="89" t="b">
        <f>ISNUMBER(MATCH(ggPayers[[#This Row],[payer]], B326:$B$594, 0))</f>
        <v>1</v>
      </c>
      <c r="I327" s="21"/>
      <c r="J327" s="96" t="s">
        <v>5924</v>
      </c>
    </row>
    <row r="328" spans="1:10">
      <c r="A328" s="105">
        <v>45473.533333333333</v>
      </c>
      <c r="B328" s="89">
        <v>388541</v>
      </c>
      <c r="C328" s="89">
        <v>500</v>
      </c>
      <c r="D328" s="89">
        <v>2</v>
      </c>
      <c r="E328" s="89"/>
      <c r="F328" s="89" t="s">
        <v>4663</v>
      </c>
      <c r="G328" s="21" t="b">
        <f>ISNUMBER(MATCH(ggPayers[[#This Row],[payer]], gg_teammates[ID], 0))</f>
        <v>0</v>
      </c>
      <c r="H328" s="89" t="b">
        <f>ISNUMBER(MATCH(ggPayers[[#This Row],[payer]], B327:$B$594, 0))</f>
        <v>1</v>
      </c>
      <c r="I328" s="21"/>
      <c r="J328" s="96" t="s">
        <v>5924</v>
      </c>
    </row>
    <row r="329" spans="1:10">
      <c r="A329" s="105">
        <v>45473.375</v>
      </c>
      <c r="B329" s="89">
        <v>657873</v>
      </c>
      <c r="C329" s="89">
        <v>300</v>
      </c>
      <c r="D329" s="89">
        <v>2</v>
      </c>
      <c r="E329" s="89"/>
      <c r="F329" s="89" t="s">
        <v>4665</v>
      </c>
      <c r="G329" s="21" t="b">
        <f>ISNUMBER(MATCH(ggPayers[[#This Row],[payer]], gg_teammates[ID], 0))</f>
        <v>0</v>
      </c>
      <c r="H329" s="89" t="b">
        <f>ISNUMBER(MATCH(ggPayers[[#This Row],[payer]], B328:$B$594, 0))</f>
        <v>1</v>
      </c>
      <c r="I329" s="21"/>
      <c r="J329" s="96" t="s">
        <v>5924</v>
      </c>
    </row>
    <row r="330" spans="1:10">
      <c r="A330" s="105">
        <v>45473.107638888891</v>
      </c>
      <c r="B330" s="89">
        <v>924182</v>
      </c>
      <c r="C330" s="89">
        <v>500</v>
      </c>
      <c r="D330" s="89">
        <v>3</v>
      </c>
      <c r="E330" s="89"/>
      <c r="F330" s="89" t="s">
        <v>6038</v>
      </c>
      <c r="G330" s="21" t="b">
        <f>ISNUMBER(MATCH(ggPayers[[#This Row],[payer]], gg_teammates[ID], 0))</f>
        <v>0</v>
      </c>
      <c r="H330" s="89" t="b">
        <f>ISNUMBER(MATCH(ggPayers[[#This Row],[payer]], B329:$B$594, 0))</f>
        <v>1</v>
      </c>
      <c r="I330" s="21"/>
      <c r="J330" s="96" t="s">
        <v>5924</v>
      </c>
    </row>
    <row r="331" spans="1:10">
      <c r="A331" s="105">
        <v>45472.940972222219</v>
      </c>
      <c r="B331" s="89">
        <v>931082</v>
      </c>
      <c r="C331" s="89">
        <v>3000</v>
      </c>
      <c r="D331" s="89">
        <v>2</v>
      </c>
      <c r="E331" s="89"/>
      <c r="F331" s="89" t="s">
        <v>4667</v>
      </c>
      <c r="G331" s="21" t="b">
        <f>ISNUMBER(MATCH(ggPayers[[#This Row],[payer]], gg_teammates[ID], 0))</f>
        <v>0</v>
      </c>
      <c r="H331" s="89" t="b">
        <f>ISNUMBER(MATCH(ggPayers[[#This Row],[payer]], B330:$B$594, 0))</f>
        <v>1</v>
      </c>
      <c r="I331" s="21"/>
      <c r="J331" s="96" t="s">
        <v>5924</v>
      </c>
    </row>
    <row r="332" spans="1:10">
      <c r="A332" s="105">
        <v>45472.908333333333</v>
      </c>
      <c r="B332" s="89">
        <v>2484</v>
      </c>
      <c r="C332" s="89">
        <v>1000</v>
      </c>
      <c r="D332" s="89">
        <v>2</v>
      </c>
      <c r="E332" s="89"/>
      <c r="F332" s="89" t="s">
        <v>4669</v>
      </c>
      <c r="G332" s="21" t="b">
        <f>ISNUMBER(MATCH(ggPayers[[#This Row],[payer]], gg_teammates[ID], 0))</f>
        <v>0</v>
      </c>
      <c r="H332" s="89" t="b">
        <f>ISNUMBER(MATCH(ggPayers[[#This Row],[payer]], B331:$B$594, 0))</f>
        <v>1</v>
      </c>
      <c r="I332" s="21"/>
      <c r="J332" s="96" t="s">
        <v>5924</v>
      </c>
    </row>
    <row r="333" spans="1:10">
      <c r="A333" s="105">
        <v>45472.904861111114</v>
      </c>
      <c r="B333" s="89">
        <v>415252</v>
      </c>
      <c r="C333" s="89">
        <v>800</v>
      </c>
      <c r="D333" s="89">
        <v>2</v>
      </c>
      <c r="E333" s="89"/>
      <c r="F333" s="89" t="s">
        <v>4671</v>
      </c>
      <c r="G333" s="21" t="b">
        <f>ISNUMBER(MATCH(ggPayers[[#This Row],[payer]], gg_teammates[ID], 0))</f>
        <v>0</v>
      </c>
      <c r="H333" s="89" t="b">
        <f>ISNUMBER(MATCH(ggPayers[[#This Row],[payer]], B332:$B$594, 0))</f>
        <v>1</v>
      </c>
      <c r="I333" s="21"/>
      <c r="J333" s="96" t="s">
        <v>5924</v>
      </c>
    </row>
    <row r="334" spans="1:10">
      <c r="A334" s="105">
        <v>45472.886111111111</v>
      </c>
      <c r="B334" s="89">
        <v>37653</v>
      </c>
      <c r="C334" s="89">
        <v>500</v>
      </c>
      <c r="D334" s="89">
        <v>2</v>
      </c>
      <c r="E334" s="89"/>
      <c r="F334" s="89" t="s">
        <v>4673</v>
      </c>
      <c r="G334" s="21" t="b">
        <f>ISNUMBER(MATCH(ggPayers[[#This Row],[payer]], gg_teammates[ID], 0))</f>
        <v>0</v>
      </c>
      <c r="H334" s="89" t="b">
        <f>ISNUMBER(MATCH(ggPayers[[#This Row],[payer]], B333:$B$594, 0))</f>
        <v>1</v>
      </c>
      <c r="I334" s="21"/>
      <c r="J334" s="96" t="s">
        <v>5924</v>
      </c>
    </row>
    <row r="335" spans="1:10">
      <c r="A335" s="105">
        <v>45472.597222222219</v>
      </c>
      <c r="B335" s="89">
        <v>1034046</v>
      </c>
      <c r="C335" s="89">
        <v>500</v>
      </c>
      <c r="D335" s="89">
        <v>3</v>
      </c>
      <c r="E335" s="89"/>
      <c r="F335" s="89" t="s">
        <v>6039</v>
      </c>
      <c r="G335" s="21" t="b">
        <f>ISNUMBER(MATCH(ggPayers[[#This Row],[payer]], gg_teammates[ID], 0))</f>
        <v>0</v>
      </c>
      <c r="H335" s="89" t="b">
        <f>ISNUMBER(MATCH(ggPayers[[#This Row],[payer]], B334:$B$594, 0))</f>
        <v>1</v>
      </c>
      <c r="I335" s="21"/>
      <c r="J335" s="96" t="s">
        <v>5924</v>
      </c>
    </row>
    <row r="336" spans="1:10">
      <c r="A336" s="105">
        <v>45472.597222222219</v>
      </c>
      <c r="B336" s="89">
        <v>1034046</v>
      </c>
      <c r="C336" s="89">
        <v>500</v>
      </c>
      <c r="D336" s="89">
        <v>3</v>
      </c>
      <c r="E336" s="89"/>
      <c r="F336" s="89" t="s">
        <v>6040</v>
      </c>
      <c r="G336" s="21" t="b">
        <f>ISNUMBER(MATCH(ggPayers[[#This Row],[payer]], gg_teammates[ID], 0))</f>
        <v>0</v>
      </c>
      <c r="H336" s="89" t="b">
        <f>ISNUMBER(MATCH(ggPayers[[#This Row],[payer]], B335:$B$594, 0))</f>
        <v>1</v>
      </c>
      <c r="I336" s="21"/>
      <c r="J336" s="96" t="s">
        <v>5924</v>
      </c>
    </row>
    <row r="337" spans="1:10">
      <c r="A337" s="105">
        <v>45472.495138888888</v>
      </c>
      <c r="B337" s="89">
        <v>13476</v>
      </c>
      <c r="C337" s="89">
        <v>500</v>
      </c>
      <c r="D337" s="89">
        <v>2</v>
      </c>
      <c r="E337" s="89"/>
      <c r="F337" s="89" t="s">
        <v>4675</v>
      </c>
      <c r="G337" s="21" t="b">
        <f>ISNUMBER(MATCH(ggPayers[[#This Row],[payer]], gg_teammates[ID], 0))</f>
        <v>0</v>
      </c>
      <c r="H337" s="89" t="b">
        <f>ISNUMBER(MATCH(ggPayers[[#This Row],[payer]], B336:$B$594, 0))</f>
        <v>1</v>
      </c>
      <c r="I337" s="21"/>
      <c r="J337" s="96" t="s">
        <v>5924</v>
      </c>
    </row>
    <row r="338" spans="1:10">
      <c r="A338" s="105">
        <v>45472.493055555555</v>
      </c>
      <c r="B338" s="89">
        <v>825186</v>
      </c>
      <c r="C338" s="89">
        <v>100</v>
      </c>
      <c r="D338" s="89">
        <v>2</v>
      </c>
      <c r="E338" s="89"/>
      <c r="F338" s="89" t="s">
        <v>4677</v>
      </c>
      <c r="G338" s="21" t="b">
        <f>ISNUMBER(MATCH(ggPayers[[#This Row],[payer]], gg_teammates[ID], 0))</f>
        <v>1</v>
      </c>
      <c r="H338" s="89" t="b">
        <f>ISNUMBER(MATCH(ggPayers[[#This Row],[payer]], B337:$B$594, 0))</f>
        <v>1</v>
      </c>
      <c r="I338" s="21"/>
      <c r="J338" s="96" t="s">
        <v>5924</v>
      </c>
    </row>
    <row r="339" spans="1:10">
      <c r="A339" s="105">
        <v>45472.395833333336</v>
      </c>
      <c r="B339" s="89">
        <v>657873</v>
      </c>
      <c r="C339" s="89">
        <v>500</v>
      </c>
      <c r="D339" s="89">
        <v>2</v>
      </c>
      <c r="E339" s="89"/>
      <c r="F339" s="89" t="s">
        <v>4679</v>
      </c>
      <c r="G339" s="21" t="b">
        <f>ISNUMBER(MATCH(ggPayers[[#This Row],[payer]], gg_teammates[ID], 0))</f>
        <v>0</v>
      </c>
      <c r="H339" s="89" t="b">
        <f>ISNUMBER(MATCH(ggPayers[[#This Row],[payer]], B338:$B$594, 0))</f>
        <v>1</v>
      </c>
      <c r="I339" s="21"/>
      <c r="J339" s="96" t="s">
        <v>5924</v>
      </c>
    </row>
    <row r="340" spans="1:10">
      <c r="A340" s="105">
        <v>45472.055555555555</v>
      </c>
      <c r="B340" s="89">
        <v>194419</v>
      </c>
      <c r="C340" s="89">
        <v>1000</v>
      </c>
      <c r="D340" s="89">
        <v>2</v>
      </c>
      <c r="E340" s="89"/>
      <c r="F340" s="89" t="s">
        <v>4681</v>
      </c>
      <c r="G340" s="21" t="b">
        <f>ISNUMBER(MATCH(ggPayers[[#This Row],[payer]], gg_teammates[ID], 0))</f>
        <v>0</v>
      </c>
      <c r="H340" s="89" t="b">
        <f>ISNUMBER(MATCH(ggPayers[[#This Row],[payer]], B339:$B$594, 0))</f>
        <v>1</v>
      </c>
      <c r="I340" s="21"/>
      <c r="J340" s="96" t="s">
        <v>5924</v>
      </c>
    </row>
    <row r="341" spans="1:10">
      <c r="A341" s="105">
        <v>45472.054861111108</v>
      </c>
      <c r="B341" s="89">
        <v>194419</v>
      </c>
      <c r="C341" s="89">
        <v>1000</v>
      </c>
      <c r="D341" s="89">
        <v>2</v>
      </c>
      <c r="E341" s="89"/>
      <c r="F341" s="89" t="s">
        <v>4683</v>
      </c>
      <c r="G341" s="21" t="b">
        <f>ISNUMBER(MATCH(ggPayers[[#This Row],[payer]], gg_teammates[ID], 0))</f>
        <v>0</v>
      </c>
      <c r="H341" s="89" t="b">
        <f>ISNUMBER(MATCH(ggPayers[[#This Row],[payer]], B340:$B$594, 0))</f>
        <v>1</v>
      </c>
      <c r="I341" s="21"/>
      <c r="J341" s="96" t="s">
        <v>5924</v>
      </c>
    </row>
    <row r="342" spans="1:10">
      <c r="A342" s="105">
        <v>45471.913194444445</v>
      </c>
      <c r="B342" s="89">
        <v>129432</v>
      </c>
      <c r="C342" s="89">
        <v>2000</v>
      </c>
      <c r="D342" s="89">
        <v>2</v>
      </c>
      <c r="E342" s="89"/>
      <c r="F342" s="89" t="s">
        <v>4685</v>
      </c>
      <c r="G342" s="21" t="b">
        <f>ISNUMBER(MATCH(ggPayers[[#This Row],[payer]], gg_teammates[ID], 0))</f>
        <v>0</v>
      </c>
      <c r="H342" s="89" t="b">
        <f>ISNUMBER(MATCH(ggPayers[[#This Row],[payer]], B341:$B$594, 0))</f>
        <v>1</v>
      </c>
      <c r="I342" s="21"/>
      <c r="J342" s="96" t="s">
        <v>5924</v>
      </c>
    </row>
    <row r="343" spans="1:10">
      <c r="A343" s="105">
        <v>45471.87222222222</v>
      </c>
      <c r="B343" s="89">
        <v>344607</v>
      </c>
      <c r="C343" s="89">
        <v>2000</v>
      </c>
      <c r="D343" s="89">
        <v>2</v>
      </c>
      <c r="E343" s="89"/>
      <c r="F343" s="89" t="s">
        <v>4690</v>
      </c>
      <c r="G343" s="21" t="b">
        <f>ISNUMBER(MATCH(ggPayers[[#This Row],[payer]], gg_teammates[ID], 0))</f>
        <v>0</v>
      </c>
      <c r="H343" s="89" t="b">
        <f>ISNUMBER(MATCH(ggPayers[[#This Row],[payer]], B342:$B$594, 0))</f>
        <v>1</v>
      </c>
      <c r="I343" s="21"/>
      <c r="J343" s="96" t="s">
        <v>5924</v>
      </c>
    </row>
    <row r="344" spans="1:10">
      <c r="A344" s="105">
        <v>45471.848611111112</v>
      </c>
      <c r="B344" s="89">
        <v>798</v>
      </c>
      <c r="C344" s="89">
        <v>1000</v>
      </c>
      <c r="D344" s="89">
        <v>2</v>
      </c>
      <c r="E344" s="89"/>
      <c r="F344" s="89" t="s">
        <v>4692</v>
      </c>
      <c r="G344" s="21" t="b">
        <f>ISNUMBER(MATCH(ggPayers[[#This Row],[payer]], gg_teammates[ID], 0))</f>
        <v>1</v>
      </c>
      <c r="H344" s="89" t="b">
        <f>ISNUMBER(MATCH(ggPayers[[#This Row],[payer]], B343:$B$594, 0))</f>
        <v>1</v>
      </c>
      <c r="I344" s="21"/>
      <c r="J344" s="96" t="s">
        <v>5924</v>
      </c>
    </row>
    <row r="345" spans="1:10">
      <c r="A345" s="105">
        <v>45471.813888888886</v>
      </c>
      <c r="B345" s="89">
        <v>80874</v>
      </c>
      <c r="C345" s="89">
        <v>500</v>
      </c>
      <c r="D345" s="89">
        <v>2</v>
      </c>
      <c r="E345" s="89"/>
      <c r="F345" s="99" t="s">
        <v>4694</v>
      </c>
      <c r="G345" s="21" t="b">
        <f>ISNUMBER(MATCH(ggPayers[[#This Row],[payer]], gg_teammates[ID], 0))</f>
        <v>0</v>
      </c>
      <c r="H345" s="89" t="b">
        <f>ISNUMBER(MATCH(ggPayers[[#This Row],[payer]], B344:$B$594, 0))</f>
        <v>1</v>
      </c>
      <c r="I345" s="21"/>
      <c r="J345" s="96" t="s">
        <v>5924</v>
      </c>
    </row>
    <row r="346" spans="1:10">
      <c r="A346" s="105">
        <v>45471.774305555555</v>
      </c>
      <c r="B346" s="89">
        <v>56654</v>
      </c>
      <c r="C346" s="89">
        <v>1500</v>
      </c>
      <c r="D346" s="89">
        <v>2</v>
      </c>
      <c r="E346" s="89"/>
      <c r="F346" s="89" t="s">
        <v>4696</v>
      </c>
      <c r="G346" s="21" t="b">
        <f>ISNUMBER(MATCH(ggPayers[[#This Row],[payer]], gg_teammates[ID], 0))</f>
        <v>0</v>
      </c>
      <c r="H346" s="89" t="b">
        <f>ISNUMBER(MATCH(ggPayers[[#This Row],[payer]], B345:$B$594, 0))</f>
        <v>1</v>
      </c>
      <c r="I346" s="21"/>
      <c r="J346" s="96" t="s">
        <v>5924</v>
      </c>
    </row>
    <row r="347" spans="1:10">
      <c r="A347" s="105">
        <v>45471.707638888889</v>
      </c>
      <c r="B347" s="89">
        <v>825186</v>
      </c>
      <c r="C347" s="89">
        <v>100</v>
      </c>
      <c r="D347" s="89">
        <v>2</v>
      </c>
      <c r="E347" s="89"/>
      <c r="F347" s="89" t="s">
        <v>4699</v>
      </c>
      <c r="G347" s="21" t="b">
        <f>ISNUMBER(MATCH(ggPayers[[#This Row],[payer]], gg_teammates[ID], 0))</f>
        <v>1</v>
      </c>
      <c r="H347" s="89" t="b">
        <f>ISNUMBER(MATCH(ggPayers[[#This Row],[payer]], B346:$B$594, 0))</f>
        <v>1</v>
      </c>
      <c r="I347" s="21"/>
      <c r="J347" s="96" t="s">
        <v>5924</v>
      </c>
    </row>
    <row r="348" spans="1:10">
      <c r="A348" s="105">
        <v>45471.705555555556</v>
      </c>
      <c r="B348" s="89">
        <v>839</v>
      </c>
      <c r="C348" s="89">
        <v>1000</v>
      </c>
      <c r="D348" s="89">
        <v>3</v>
      </c>
      <c r="E348" s="89"/>
      <c r="F348" s="89" t="s">
        <v>6041</v>
      </c>
      <c r="G348" s="21" t="b">
        <f>ISNUMBER(MATCH(ggPayers[[#This Row],[payer]], gg_teammates[ID], 0))</f>
        <v>1</v>
      </c>
      <c r="H348" s="89" t="b">
        <f>ISNUMBER(MATCH(ggPayers[[#This Row],[payer]], B347:$B$594, 0))</f>
        <v>1</v>
      </c>
      <c r="I348" s="21"/>
      <c r="J348" s="96" t="s">
        <v>5924</v>
      </c>
    </row>
    <row r="349" spans="1:10">
      <c r="A349" s="105">
        <v>45471.704861111109</v>
      </c>
      <c r="B349" s="89">
        <v>839</v>
      </c>
      <c r="C349" s="89">
        <v>1000</v>
      </c>
      <c r="D349" s="89">
        <v>3</v>
      </c>
      <c r="E349" s="89"/>
      <c r="F349" s="89" t="s">
        <v>6042</v>
      </c>
      <c r="G349" s="21" t="b">
        <f>ISNUMBER(MATCH(ggPayers[[#This Row],[payer]], gg_teammates[ID], 0))</f>
        <v>1</v>
      </c>
      <c r="H349" s="89" t="b">
        <f>ISNUMBER(MATCH(ggPayers[[#This Row],[payer]], B348:$B$594, 0))</f>
        <v>1</v>
      </c>
      <c r="I349" s="21"/>
      <c r="J349" s="96" t="s">
        <v>5924</v>
      </c>
    </row>
    <row r="350" spans="1:10">
      <c r="A350" s="105">
        <v>45471.697222222225</v>
      </c>
      <c r="B350" s="89">
        <v>854630</v>
      </c>
      <c r="C350" s="89">
        <v>100</v>
      </c>
      <c r="D350" s="89">
        <v>3</v>
      </c>
      <c r="E350" s="89"/>
      <c r="F350" s="89" t="s">
        <v>6043</v>
      </c>
      <c r="G350" s="21" t="b">
        <f>ISNUMBER(MATCH(ggPayers[[#This Row],[payer]], gg_teammates[ID], 0))</f>
        <v>1</v>
      </c>
      <c r="H350" s="89" t="b">
        <f>ISNUMBER(MATCH(ggPayers[[#This Row],[payer]], B349:$B$594, 0))</f>
        <v>1</v>
      </c>
      <c r="I350" s="21"/>
      <c r="J350" s="96" t="s">
        <v>5924</v>
      </c>
    </row>
    <row r="351" spans="1:10">
      <c r="A351" s="105">
        <v>45471.697222222225</v>
      </c>
      <c r="B351" s="89">
        <v>854630</v>
      </c>
      <c r="C351" s="89">
        <v>100</v>
      </c>
      <c r="D351" s="89">
        <v>3</v>
      </c>
      <c r="E351" s="89"/>
      <c r="F351" s="89" t="s">
        <v>6043</v>
      </c>
      <c r="G351" s="21" t="b">
        <f>ISNUMBER(MATCH(ggPayers[[#This Row],[payer]], gg_teammates[ID], 0))</f>
        <v>1</v>
      </c>
      <c r="H351" s="89" t="b">
        <f>ISNUMBER(MATCH(ggPayers[[#This Row],[payer]], B350:$B$594, 0))</f>
        <v>1</v>
      </c>
      <c r="I351" s="21"/>
      <c r="J351" s="96" t="s">
        <v>5924</v>
      </c>
    </row>
    <row r="352" spans="1:10">
      <c r="A352" s="105">
        <v>45471.697222222225</v>
      </c>
      <c r="B352" s="89">
        <v>854630</v>
      </c>
      <c r="C352" s="89">
        <v>100</v>
      </c>
      <c r="D352" s="89">
        <v>3</v>
      </c>
      <c r="E352" s="89"/>
      <c r="F352" s="89" t="s">
        <v>6043</v>
      </c>
      <c r="G352" s="21" t="b">
        <f>ISNUMBER(MATCH(ggPayers[[#This Row],[payer]], gg_teammates[ID], 0))</f>
        <v>1</v>
      </c>
      <c r="H352" s="89" t="b">
        <f>ISNUMBER(MATCH(ggPayers[[#This Row],[payer]], B351:$B$594, 0))</f>
        <v>1</v>
      </c>
      <c r="I352" s="21"/>
      <c r="J352" s="96" t="s">
        <v>5924</v>
      </c>
    </row>
    <row r="353" spans="1:10">
      <c r="A353" s="105">
        <v>45471.696527777778</v>
      </c>
      <c r="B353" s="89">
        <v>854630</v>
      </c>
      <c r="C353" s="89">
        <v>100</v>
      </c>
      <c r="D353" s="89">
        <v>3</v>
      </c>
      <c r="E353" s="89"/>
      <c r="F353" s="89" t="s">
        <v>6044</v>
      </c>
      <c r="G353" s="21" t="b">
        <f>ISNUMBER(MATCH(ggPayers[[#This Row],[payer]], gg_teammates[ID], 0))</f>
        <v>1</v>
      </c>
      <c r="H353" s="89" t="b">
        <f>ISNUMBER(MATCH(ggPayers[[#This Row],[payer]], B352:$B$594, 0))</f>
        <v>1</v>
      </c>
      <c r="I353" s="21"/>
      <c r="J353" s="96" t="s">
        <v>5924</v>
      </c>
    </row>
    <row r="354" spans="1:10">
      <c r="A354" s="105">
        <v>45471.696527777778</v>
      </c>
      <c r="B354" s="89">
        <v>854630</v>
      </c>
      <c r="C354" s="89">
        <v>100</v>
      </c>
      <c r="D354" s="89">
        <v>3</v>
      </c>
      <c r="E354" s="89"/>
      <c r="F354" s="89" t="s">
        <v>6044</v>
      </c>
      <c r="G354" s="21" t="b">
        <f>ISNUMBER(MATCH(ggPayers[[#This Row],[payer]], gg_teammates[ID], 0))</f>
        <v>1</v>
      </c>
      <c r="H354" s="89" t="b">
        <f>ISNUMBER(MATCH(ggPayers[[#This Row],[payer]], B353:$B$594, 0))</f>
        <v>1</v>
      </c>
      <c r="I354" s="21"/>
      <c r="J354" s="96" t="s">
        <v>5924</v>
      </c>
    </row>
    <row r="355" spans="1:10">
      <c r="A355" s="105">
        <v>45471.665277777778</v>
      </c>
      <c r="B355" s="89">
        <v>798</v>
      </c>
      <c r="C355" s="89">
        <v>500</v>
      </c>
      <c r="D355" s="89">
        <v>2</v>
      </c>
      <c r="E355" s="89"/>
      <c r="F355" s="89" t="s">
        <v>4701</v>
      </c>
      <c r="G355" s="21" t="b">
        <f>ISNUMBER(MATCH(ggPayers[[#This Row],[payer]], gg_teammates[ID], 0))</f>
        <v>1</v>
      </c>
      <c r="H355" s="89" t="b">
        <f>ISNUMBER(MATCH(ggPayers[[#This Row],[payer]], B354:$B$594, 0))</f>
        <v>1</v>
      </c>
      <c r="I355" s="21"/>
      <c r="J355" s="96" t="s">
        <v>5924</v>
      </c>
    </row>
    <row r="356" spans="1:10">
      <c r="A356" s="105">
        <v>45471.585416666669</v>
      </c>
      <c r="B356" s="89">
        <v>147502</v>
      </c>
      <c r="C356" s="89">
        <v>300</v>
      </c>
      <c r="D356" s="89">
        <v>3</v>
      </c>
      <c r="E356" s="89"/>
      <c r="F356" s="89" t="s">
        <v>6045</v>
      </c>
      <c r="G356" s="21" t="b">
        <f>ISNUMBER(MATCH(ggPayers[[#This Row],[payer]], gg_teammates[ID], 0))</f>
        <v>1</v>
      </c>
      <c r="H356" s="89" t="b">
        <f>ISNUMBER(MATCH(ggPayers[[#This Row],[payer]], B355:$B$594, 0))</f>
        <v>1</v>
      </c>
      <c r="I356" s="21"/>
      <c r="J356" s="96" t="s">
        <v>5924</v>
      </c>
    </row>
    <row r="357" spans="1:10">
      <c r="A357" s="105">
        <v>45471.584722222222</v>
      </c>
      <c r="B357" s="89">
        <v>147502</v>
      </c>
      <c r="C357" s="89">
        <v>300</v>
      </c>
      <c r="D357" s="89">
        <v>3</v>
      </c>
      <c r="E357" s="89"/>
      <c r="F357" s="89" t="s">
        <v>6046</v>
      </c>
      <c r="G357" s="21" t="b">
        <f>ISNUMBER(MATCH(ggPayers[[#This Row],[payer]], gg_teammates[ID], 0))</f>
        <v>1</v>
      </c>
      <c r="H357" s="89" t="b">
        <f>ISNUMBER(MATCH(ggPayers[[#This Row],[payer]], B356:$B$594, 0))</f>
        <v>1</v>
      </c>
      <c r="I357" s="21"/>
      <c r="J357" s="96" t="s">
        <v>5924</v>
      </c>
    </row>
    <row r="358" spans="1:10">
      <c r="A358" s="105">
        <v>45471.584722222222</v>
      </c>
      <c r="B358" s="89">
        <v>147502</v>
      </c>
      <c r="C358" s="89">
        <v>300</v>
      </c>
      <c r="D358" s="89">
        <v>3</v>
      </c>
      <c r="E358" s="89"/>
      <c r="F358" s="89" t="s">
        <v>6047</v>
      </c>
      <c r="G358" s="21" t="b">
        <f>ISNUMBER(MATCH(ggPayers[[#This Row],[payer]], gg_teammates[ID], 0))</f>
        <v>1</v>
      </c>
      <c r="H358" s="89" t="b">
        <f>ISNUMBER(MATCH(ggPayers[[#This Row],[payer]], B357:$B$594, 0))</f>
        <v>1</v>
      </c>
      <c r="I358" s="21"/>
      <c r="J358" s="96" t="s">
        <v>5924</v>
      </c>
    </row>
    <row r="359" spans="1:10">
      <c r="A359" s="105">
        <v>45471.57708333333</v>
      </c>
      <c r="B359" s="89">
        <v>227778</v>
      </c>
      <c r="C359" s="89">
        <v>1000</v>
      </c>
      <c r="D359" s="89">
        <v>2</v>
      </c>
      <c r="E359" s="89"/>
      <c r="F359" s="89" t="s">
        <v>4703</v>
      </c>
      <c r="G359" s="21" t="b">
        <f>ISNUMBER(MATCH(ggPayers[[#This Row],[payer]], gg_teammates[ID], 0))</f>
        <v>0</v>
      </c>
      <c r="H359" s="89" t="b">
        <f>ISNUMBER(MATCH(ggPayers[[#This Row],[payer]], B358:$B$594, 0))</f>
        <v>1</v>
      </c>
      <c r="I359" s="21"/>
      <c r="J359" s="96" t="s">
        <v>5924</v>
      </c>
    </row>
    <row r="360" spans="1:10">
      <c r="A360" s="105">
        <v>45471.572222222225</v>
      </c>
      <c r="B360" s="89">
        <v>168737</v>
      </c>
      <c r="C360" s="89">
        <v>300</v>
      </c>
      <c r="D360" s="89">
        <v>2</v>
      </c>
      <c r="E360" s="89"/>
      <c r="F360" s="89" t="s">
        <v>4705</v>
      </c>
      <c r="G360" s="21" t="b">
        <f>ISNUMBER(MATCH(ggPayers[[#This Row],[payer]], gg_teammates[ID], 0))</f>
        <v>0</v>
      </c>
      <c r="H360" s="89" t="b">
        <f>ISNUMBER(MATCH(ggPayers[[#This Row],[payer]], B359:$B$594, 0))</f>
        <v>1</v>
      </c>
      <c r="I360" s="21"/>
      <c r="J360" s="96" t="s">
        <v>5924</v>
      </c>
    </row>
    <row r="361" spans="1:10">
      <c r="A361" s="105">
        <v>45470.999305555553</v>
      </c>
      <c r="B361" s="89">
        <v>1089623</v>
      </c>
      <c r="C361" s="89">
        <v>500</v>
      </c>
      <c r="D361" s="89">
        <v>2</v>
      </c>
      <c r="E361" s="89"/>
      <c r="F361" s="89" t="s">
        <v>4627</v>
      </c>
      <c r="G361" s="21" t="b">
        <f>ISNUMBER(MATCH(ggPayers[[#This Row],[payer]], gg_teammates[ID], 0))</f>
        <v>0</v>
      </c>
      <c r="H361" s="89" t="b">
        <f>ISNUMBER(MATCH(ggPayers[[#This Row],[payer]], B360:$B$594, 0))</f>
        <v>1</v>
      </c>
      <c r="I361" s="21"/>
      <c r="J361" s="96" t="s">
        <v>5924</v>
      </c>
    </row>
    <row r="362" spans="1:10">
      <c r="A362" s="105">
        <v>45470.981249999997</v>
      </c>
      <c r="B362" s="89">
        <v>600568</v>
      </c>
      <c r="C362" s="89">
        <v>500</v>
      </c>
      <c r="D362" s="89">
        <v>2</v>
      </c>
      <c r="E362" s="89"/>
      <c r="F362" s="89" t="s">
        <v>4629</v>
      </c>
      <c r="G362" s="21" t="b">
        <f>ISNUMBER(MATCH(ggPayers[[#This Row],[payer]], gg_teammates[ID], 0))</f>
        <v>0</v>
      </c>
      <c r="H362" s="89" t="b">
        <f>ISNUMBER(MATCH(ggPayers[[#This Row],[payer]], B361:$B$594, 0))</f>
        <v>1</v>
      </c>
      <c r="I362" s="21"/>
      <c r="J362" s="96" t="s">
        <v>5924</v>
      </c>
    </row>
    <row r="363" spans="1:10">
      <c r="A363" s="105">
        <v>45470.884027777778</v>
      </c>
      <c r="B363" s="89">
        <v>274894</v>
      </c>
      <c r="C363" s="89">
        <v>300</v>
      </c>
      <c r="D363" s="89">
        <v>3</v>
      </c>
      <c r="E363" s="89"/>
      <c r="F363" s="89" t="s">
        <v>6048</v>
      </c>
      <c r="G363" s="21" t="b">
        <f>ISNUMBER(MATCH(ggPayers[[#This Row],[payer]], gg_teammates[ID], 0))</f>
        <v>0</v>
      </c>
      <c r="H363" s="89" t="b">
        <f>ISNUMBER(MATCH(ggPayers[[#This Row],[payer]], B362:$B$594, 0))</f>
        <v>1</v>
      </c>
      <c r="I363" s="21"/>
      <c r="J363" s="96" t="s">
        <v>5924</v>
      </c>
    </row>
    <row r="364" spans="1:10">
      <c r="A364" s="105">
        <v>45470.883333333331</v>
      </c>
      <c r="B364" s="89">
        <v>274894</v>
      </c>
      <c r="C364" s="89">
        <v>500</v>
      </c>
      <c r="D364" s="89">
        <v>3</v>
      </c>
      <c r="E364" s="89"/>
      <c r="F364" s="89" t="s">
        <v>6049</v>
      </c>
      <c r="G364" s="21" t="b">
        <f>ISNUMBER(MATCH(ggPayers[[#This Row],[payer]], gg_teammates[ID], 0))</f>
        <v>0</v>
      </c>
      <c r="H364" s="89" t="b">
        <f>ISNUMBER(MATCH(ggPayers[[#This Row],[payer]], B363:$B$594, 0))</f>
        <v>1</v>
      </c>
      <c r="I364" s="21"/>
      <c r="J364" s="96" t="s">
        <v>5924</v>
      </c>
    </row>
    <row r="365" spans="1:10">
      <c r="A365" s="105">
        <v>45470.859722222223</v>
      </c>
      <c r="B365" s="89">
        <v>152763</v>
      </c>
      <c r="C365" s="89">
        <v>4000</v>
      </c>
      <c r="D365" s="89">
        <v>2</v>
      </c>
      <c r="E365" s="89"/>
      <c r="F365" s="89" t="s">
        <v>4635</v>
      </c>
      <c r="G365" s="21" t="b">
        <f>ISNUMBER(MATCH(ggPayers[[#This Row],[payer]], gg_teammates[ID], 0))</f>
        <v>0</v>
      </c>
      <c r="H365" s="89" t="b">
        <f>ISNUMBER(MATCH(ggPayers[[#This Row],[payer]], B364:$B$594, 0))</f>
        <v>1</v>
      </c>
      <c r="I365" s="21"/>
      <c r="J365" s="96" t="s">
        <v>5924</v>
      </c>
    </row>
    <row r="366" spans="1:10">
      <c r="A366" s="105">
        <v>45470.859722222223</v>
      </c>
      <c r="B366" s="89">
        <v>152763</v>
      </c>
      <c r="C366" s="89">
        <v>1000</v>
      </c>
      <c r="D366" s="89">
        <v>2</v>
      </c>
      <c r="E366" s="89"/>
      <c r="F366" s="89" t="s">
        <v>4637</v>
      </c>
      <c r="G366" s="21" t="b">
        <f>ISNUMBER(MATCH(ggPayers[[#This Row],[payer]], gg_teammates[ID], 0))</f>
        <v>0</v>
      </c>
      <c r="H366" s="89" t="b">
        <f>ISNUMBER(MATCH(ggPayers[[#This Row],[payer]], B365:$B$594, 0))</f>
        <v>1</v>
      </c>
      <c r="I366" s="21"/>
      <c r="J366" s="96" t="s">
        <v>5924</v>
      </c>
    </row>
    <row r="367" spans="1:10">
      <c r="A367" s="105">
        <v>45470.826388888891</v>
      </c>
      <c r="B367" s="89">
        <v>657873</v>
      </c>
      <c r="C367" s="89">
        <v>500</v>
      </c>
      <c r="D367" s="89">
        <v>2</v>
      </c>
      <c r="E367" s="89"/>
      <c r="F367" s="89" t="s">
        <v>4639</v>
      </c>
      <c r="G367" s="21" t="b">
        <f>ISNUMBER(MATCH(ggPayers[[#This Row],[payer]], gg_teammates[ID], 0))</f>
        <v>0</v>
      </c>
      <c r="H367" s="89" t="b">
        <f>ISNUMBER(MATCH(ggPayers[[#This Row],[payer]], B366:$B$594, 0))</f>
        <v>1</v>
      </c>
      <c r="I367" s="21"/>
      <c r="J367" s="96" t="s">
        <v>5924</v>
      </c>
    </row>
    <row r="368" spans="1:10">
      <c r="A368" s="105">
        <v>45470.786111111112</v>
      </c>
      <c r="B368" s="89">
        <v>1095149</v>
      </c>
      <c r="C368" s="89">
        <v>300</v>
      </c>
      <c r="D368" s="89">
        <v>3</v>
      </c>
      <c r="E368" s="89" t="s">
        <v>5939</v>
      </c>
      <c r="F368" s="89" t="s">
        <v>6050</v>
      </c>
      <c r="G368" s="21" t="b">
        <f>ISNUMBER(MATCH(ggPayers[[#This Row],[payer]], gg_teammates[ID], 0))</f>
        <v>0</v>
      </c>
      <c r="H368" s="89" t="b">
        <f>ISNUMBER(MATCH(ggPayers[[#This Row],[payer]], B367:$B$594, 0))</f>
        <v>1</v>
      </c>
      <c r="I368" s="21"/>
      <c r="J368" s="96" t="s">
        <v>5924</v>
      </c>
    </row>
    <row r="369" spans="1:10">
      <c r="A369" s="105">
        <v>45470.783333333333</v>
      </c>
      <c r="B369" s="89">
        <v>177483</v>
      </c>
      <c r="C369" s="89">
        <v>1000</v>
      </c>
      <c r="D369" s="89">
        <v>3</v>
      </c>
      <c r="E369" s="89" t="s">
        <v>5934</v>
      </c>
      <c r="F369" s="89" t="s">
        <v>6051</v>
      </c>
      <c r="G369" s="21" t="b">
        <f>ISNUMBER(MATCH(ggPayers[[#This Row],[payer]], gg_teammates[ID], 0))</f>
        <v>0</v>
      </c>
      <c r="H369" s="89" t="b">
        <f>ISNUMBER(MATCH(ggPayers[[#This Row],[payer]], B368:$B$594, 0))</f>
        <v>1</v>
      </c>
      <c r="I369" s="21"/>
      <c r="J369" s="96" t="s">
        <v>5924</v>
      </c>
    </row>
    <row r="370" spans="1:10">
      <c r="A370" s="105">
        <v>45470.783333333333</v>
      </c>
      <c r="B370" s="89">
        <v>177483</v>
      </c>
      <c r="C370" s="89">
        <v>1000</v>
      </c>
      <c r="D370" s="89">
        <v>3</v>
      </c>
      <c r="E370" s="89" t="s">
        <v>5934</v>
      </c>
      <c r="F370" s="89" t="s">
        <v>6052</v>
      </c>
      <c r="G370" s="21" t="b">
        <f>ISNUMBER(MATCH(ggPayers[[#This Row],[payer]], gg_teammates[ID], 0))</f>
        <v>0</v>
      </c>
      <c r="H370" s="89" t="b">
        <f>ISNUMBER(MATCH(ggPayers[[#This Row],[payer]], B369:$B$594, 0))</f>
        <v>1</v>
      </c>
      <c r="I370" s="21"/>
      <c r="J370" s="96" t="s">
        <v>5924</v>
      </c>
    </row>
    <row r="371" spans="1:10">
      <c r="A371" s="105">
        <v>45470.783333333333</v>
      </c>
      <c r="B371" s="89">
        <v>177483</v>
      </c>
      <c r="C371" s="89">
        <v>1000</v>
      </c>
      <c r="D371" s="89">
        <v>3</v>
      </c>
      <c r="E371" s="89" t="s">
        <v>5934</v>
      </c>
      <c r="F371" s="89" t="s">
        <v>6053</v>
      </c>
      <c r="G371" s="21" t="b">
        <f>ISNUMBER(MATCH(ggPayers[[#This Row],[payer]], gg_teammates[ID], 0))</f>
        <v>0</v>
      </c>
      <c r="H371" s="89" t="b">
        <f>ISNUMBER(MATCH(ggPayers[[#This Row],[payer]], B370:$B$594, 0))</f>
        <v>1</v>
      </c>
      <c r="I371" s="21"/>
      <c r="J371" s="96" t="s">
        <v>5924</v>
      </c>
    </row>
    <row r="372" spans="1:10">
      <c r="A372" s="105">
        <v>45470.723611111112</v>
      </c>
      <c r="B372" s="89">
        <v>825186</v>
      </c>
      <c r="C372" s="89">
        <v>100</v>
      </c>
      <c r="D372" s="89">
        <v>2</v>
      </c>
      <c r="E372" s="89"/>
      <c r="F372" s="89" t="s">
        <v>4648</v>
      </c>
      <c r="G372" s="21" t="b">
        <f>ISNUMBER(MATCH(ggPayers[[#This Row],[payer]], gg_teammates[ID], 0))</f>
        <v>1</v>
      </c>
      <c r="H372" s="89" t="b">
        <f>ISNUMBER(MATCH(ggPayers[[#This Row],[payer]], B371:$B$594, 0))</f>
        <v>1</v>
      </c>
      <c r="I372" s="21"/>
      <c r="J372" s="96" t="s">
        <v>5924</v>
      </c>
    </row>
    <row r="373" spans="1:10">
      <c r="A373" s="105">
        <v>45470.722222222219</v>
      </c>
      <c r="B373" s="89">
        <v>825186</v>
      </c>
      <c r="C373" s="89">
        <v>100</v>
      </c>
      <c r="D373" s="89">
        <v>3</v>
      </c>
      <c r="E373" s="89" t="s">
        <v>6054</v>
      </c>
      <c r="F373" s="89" t="s">
        <v>6055</v>
      </c>
      <c r="G373" s="21" t="b">
        <f>ISNUMBER(MATCH(ggPayers[[#This Row],[payer]], gg_teammates[ID], 0))</f>
        <v>1</v>
      </c>
      <c r="H373" s="89" t="b">
        <f>ISNUMBER(MATCH(ggPayers[[#This Row],[payer]], B372:$B$594, 0))</f>
        <v>1</v>
      </c>
      <c r="I373" s="21"/>
      <c r="J373" s="96" t="s">
        <v>5924</v>
      </c>
    </row>
    <row r="374" spans="1:10">
      <c r="A374" s="105">
        <v>45470.515972222223</v>
      </c>
      <c r="B374" s="89">
        <v>957701</v>
      </c>
      <c r="C374" s="89">
        <v>500</v>
      </c>
      <c r="D374" s="89">
        <v>2</v>
      </c>
      <c r="E374" s="89"/>
      <c r="F374" s="89" t="s">
        <v>6056</v>
      </c>
      <c r="G374" s="21" t="b">
        <f>ISNUMBER(MATCH(ggPayers[[#This Row],[payer]], gg_teammates[ID], 0))</f>
        <v>1</v>
      </c>
      <c r="H374" s="89" t="b">
        <f>ISNUMBER(MATCH(ggPayers[[#This Row],[payer]], B373:$B$594, 0))</f>
        <v>1</v>
      </c>
      <c r="I374" s="21"/>
      <c r="J374" s="96" t="s">
        <v>5924</v>
      </c>
    </row>
    <row r="375" spans="1:10">
      <c r="A375" s="105">
        <v>45469.915972222225</v>
      </c>
      <c r="B375" s="89">
        <v>612881</v>
      </c>
      <c r="C375" s="89">
        <v>1000</v>
      </c>
      <c r="D375" s="89">
        <v>2</v>
      </c>
      <c r="E375" s="89"/>
      <c r="F375" s="89" t="s">
        <v>4564</v>
      </c>
      <c r="G375" s="21" t="b">
        <f>ISNUMBER(MATCH(ggPayers[[#This Row],[payer]], gg_teammates[ID], 0))</f>
        <v>0</v>
      </c>
      <c r="H375" s="89" t="b">
        <f>ISNUMBER(MATCH(ggPayers[[#This Row],[payer]], B374:$B$594, 0))</f>
        <v>1</v>
      </c>
      <c r="I375" s="21"/>
      <c r="J375" s="96" t="s">
        <v>5924</v>
      </c>
    </row>
    <row r="376" spans="1:10">
      <c r="A376" s="105">
        <v>45469.890972222223</v>
      </c>
      <c r="B376" s="89">
        <v>214412</v>
      </c>
      <c r="C376" s="89">
        <v>1000</v>
      </c>
      <c r="D376" s="89">
        <v>3</v>
      </c>
      <c r="E376" s="89" t="s">
        <v>6057</v>
      </c>
      <c r="F376" s="89" t="s">
        <v>6058</v>
      </c>
      <c r="G376" s="21" t="b">
        <f>ISNUMBER(MATCH(ggPayers[[#This Row],[payer]], gg_teammates[ID], 0))</f>
        <v>0</v>
      </c>
      <c r="H376" s="89" t="b">
        <f>ISNUMBER(MATCH(ggPayers[[#This Row],[payer]], B375:$B$594, 0))</f>
        <v>1</v>
      </c>
      <c r="I376" s="21"/>
      <c r="J376" s="96" t="s">
        <v>5924</v>
      </c>
    </row>
    <row r="377" spans="1:10">
      <c r="A377" s="105">
        <v>45469.850694444445</v>
      </c>
      <c r="B377" s="89">
        <v>657873</v>
      </c>
      <c r="C377" s="89">
        <v>500</v>
      </c>
      <c r="D377" s="89">
        <v>2</v>
      </c>
      <c r="E377" s="89"/>
      <c r="F377" s="89" t="s">
        <v>4566</v>
      </c>
      <c r="G377" s="21" t="b">
        <f>ISNUMBER(MATCH(ggPayers[[#This Row],[payer]], gg_teammates[ID], 0))</f>
        <v>0</v>
      </c>
      <c r="H377" s="89" t="b">
        <f>ISNUMBER(MATCH(ggPayers[[#This Row],[payer]], B376:$B$594, 0))</f>
        <v>1</v>
      </c>
      <c r="I377" s="21"/>
      <c r="J377" s="96" t="s">
        <v>5924</v>
      </c>
    </row>
    <row r="378" spans="1:10">
      <c r="A378" s="105">
        <v>45469.734027777777</v>
      </c>
      <c r="B378" s="89">
        <v>863200</v>
      </c>
      <c r="C378" s="89">
        <v>400</v>
      </c>
      <c r="D378" s="89">
        <v>2</v>
      </c>
      <c r="E378" s="89"/>
      <c r="F378" s="89" t="s">
        <v>4568</v>
      </c>
      <c r="G378" s="21" t="b">
        <f>ISNUMBER(MATCH(ggPayers[[#This Row],[payer]], gg_teammates[ID], 0))</f>
        <v>0</v>
      </c>
      <c r="H378" s="89" t="b">
        <f>ISNUMBER(MATCH(ggPayers[[#This Row],[payer]], B377:$B$594, 0))</f>
        <v>1</v>
      </c>
      <c r="I378" s="21"/>
      <c r="J378" s="96" t="s">
        <v>5924</v>
      </c>
    </row>
    <row r="379" spans="1:10">
      <c r="A379" s="105">
        <v>45469.708333333336</v>
      </c>
      <c r="B379" s="89">
        <v>124089</v>
      </c>
      <c r="C379" s="89">
        <v>500</v>
      </c>
      <c r="D379" s="89">
        <v>2</v>
      </c>
      <c r="E379" s="89"/>
      <c r="F379" s="89" t="s">
        <v>4570</v>
      </c>
      <c r="G379" s="21" t="b">
        <f>ISNUMBER(MATCH(ggPayers[[#This Row],[payer]], gg_teammates[ID], 0))</f>
        <v>1</v>
      </c>
      <c r="H379" s="89" t="b">
        <f>ISNUMBER(MATCH(ggPayers[[#This Row],[payer]], B378:$B$594, 0))</f>
        <v>1</v>
      </c>
      <c r="I379" s="21"/>
      <c r="J379" s="96" t="s">
        <v>5924</v>
      </c>
    </row>
    <row r="380" spans="1:10">
      <c r="A380" s="105">
        <v>45469.683333333334</v>
      </c>
      <c r="B380" s="89">
        <v>825186</v>
      </c>
      <c r="C380" s="89">
        <v>100</v>
      </c>
      <c r="D380" s="89">
        <v>2</v>
      </c>
      <c r="E380" s="89"/>
      <c r="F380" s="89" t="s">
        <v>4574</v>
      </c>
      <c r="G380" s="21" t="b">
        <f>ISNUMBER(MATCH(ggPayers[[#This Row],[payer]], gg_teammates[ID], 0))</f>
        <v>1</v>
      </c>
      <c r="H380" s="89" t="b">
        <f>ISNUMBER(MATCH(ggPayers[[#This Row],[payer]], B379:$B$594, 0))</f>
        <v>1</v>
      </c>
      <c r="I380" s="21"/>
      <c r="J380" s="96" t="s">
        <v>5924</v>
      </c>
    </row>
    <row r="381" spans="1:10">
      <c r="A381" s="105">
        <v>45469.679861111108</v>
      </c>
      <c r="B381" s="89">
        <v>825186</v>
      </c>
      <c r="C381" s="89">
        <v>100</v>
      </c>
      <c r="D381" s="89">
        <v>2</v>
      </c>
      <c r="E381" s="89"/>
      <c r="F381" s="89" t="s">
        <v>4577</v>
      </c>
      <c r="G381" s="21" t="b">
        <f>ISNUMBER(MATCH(ggPayers[[#This Row],[payer]], gg_teammates[ID], 0))</f>
        <v>1</v>
      </c>
      <c r="H381" s="89" t="b">
        <f>ISNUMBER(MATCH(ggPayers[[#This Row],[payer]], B380:$B$594, 0))</f>
        <v>1</v>
      </c>
      <c r="I381" s="21"/>
      <c r="J381" s="96" t="s">
        <v>5924</v>
      </c>
    </row>
    <row r="382" spans="1:10">
      <c r="A382" s="105">
        <v>45469.615277777775</v>
      </c>
      <c r="B382" s="89">
        <v>388226</v>
      </c>
      <c r="C382" s="89">
        <v>500</v>
      </c>
      <c r="D382" s="89">
        <v>3</v>
      </c>
      <c r="E382" s="89"/>
      <c r="F382" s="89" t="s">
        <v>6059</v>
      </c>
      <c r="G382" s="21" t="b">
        <f>ISNUMBER(MATCH(ggPayers[[#This Row],[payer]], gg_teammates[ID], 0))</f>
        <v>1</v>
      </c>
      <c r="H382" s="89" t="b">
        <f>ISNUMBER(MATCH(ggPayers[[#This Row],[payer]], B381:$B$594, 0))</f>
        <v>1</v>
      </c>
      <c r="I382" s="21"/>
      <c r="J382" s="96" t="s">
        <v>5924</v>
      </c>
    </row>
    <row r="383" spans="1:10">
      <c r="A383" s="105">
        <v>45469.615277777775</v>
      </c>
      <c r="B383" s="89">
        <v>388226</v>
      </c>
      <c r="C383" s="89">
        <v>100</v>
      </c>
      <c r="D383" s="89">
        <v>3</v>
      </c>
      <c r="E383" s="89"/>
      <c r="F383" s="89" t="s">
        <v>6060</v>
      </c>
      <c r="G383" s="21" t="b">
        <f>ISNUMBER(MATCH(ggPayers[[#This Row],[payer]], gg_teammates[ID], 0))</f>
        <v>1</v>
      </c>
      <c r="H383" s="89" t="b">
        <f>ISNUMBER(MATCH(ggPayers[[#This Row],[payer]], B382:$B$594, 0))</f>
        <v>1</v>
      </c>
      <c r="I383" s="21"/>
      <c r="J383" s="96" t="s">
        <v>5924</v>
      </c>
    </row>
    <row r="384" spans="1:10">
      <c r="A384" s="105">
        <v>45469.614583333336</v>
      </c>
      <c r="B384" s="89">
        <v>774219</v>
      </c>
      <c r="C384" s="89">
        <v>1000</v>
      </c>
      <c r="D384" s="89">
        <v>3</v>
      </c>
      <c r="E384" s="89"/>
      <c r="F384" s="89" t="s">
        <v>6061</v>
      </c>
      <c r="G384" s="21" t="b">
        <f>ISNUMBER(MATCH(ggPayers[[#This Row],[payer]], gg_teammates[ID], 0))</f>
        <v>0</v>
      </c>
      <c r="H384" s="89" t="b">
        <f>ISNUMBER(MATCH(ggPayers[[#This Row],[payer]], B383:$B$594, 0))</f>
        <v>1</v>
      </c>
      <c r="I384" s="21"/>
      <c r="J384" s="96" t="s">
        <v>5924</v>
      </c>
    </row>
    <row r="385" spans="1:10">
      <c r="A385" s="105">
        <v>45469.614583333336</v>
      </c>
      <c r="B385" s="89">
        <v>388226</v>
      </c>
      <c r="C385" s="89">
        <v>100</v>
      </c>
      <c r="D385" s="89">
        <v>3</v>
      </c>
      <c r="E385" s="89"/>
      <c r="F385" s="89" t="s">
        <v>6062</v>
      </c>
      <c r="G385" s="21" t="b">
        <f>ISNUMBER(MATCH(ggPayers[[#This Row],[payer]], gg_teammates[ID], 0))</f>
        <v>1</v>
      </c>
      <c r="H385" s="89" t="b">
        <f>ISNUMBER(MATCH(ggPayers[[#This Row],[payer]], B384:$B$594, 0))</f>
        <v>1</v>
      </c>
      <c r="I385" s="21"/>
      <c r="J385" s="96" t="s">
        <v>5924</v>
      </c>
    </row>
    <row r="386" spans="1:10">
      <c r="A386" s="105">
        <v>45469.614583333336</v>
      </c>
      <c r="B386" s="89">
        <v>774219</v>
      </c>
      <c r="C386" s="89">
        <v>2000</v>
      </c>
      <c r="D386" s="89">
        <v>3</v>
      </c>
      <c r="E386" s="89"/>
      <c r="F386" s="89" t="s">
        <v>6063</v>
      </c>
      <c r="G386" s="21" t="b">
        <f>ISNUMBER(MATCH(ggPayers[[#This Row],[payer]], gg_teammates[ID], 0))</f>
        <v>0</v>
      </c>
      <c r="H386" s="89" t="b">
        <f>ISNUMBER(MATCH(ggPayers[[#This Row],[payer]], B385:$B$594, 0))</f>
        <v>1</v>
      </c>
      <c r="I386" s="21"/>
      <c r="J386" s="96" t="s">
        <v>5924</v>
      </c>
    </row>
    <row r="387" spans="1:10">
      <c r="A387" s="105">
        <v>45469.604861111111</v>
      </c>
      <c r="B387" s="89">
        <v>262562</v>
      </c>
      <c r="C387" s="89">
        <v>500</v>
      </c>
      <c r="D387" s="89">
        <v>2</v>
      </c>
      <c r="E387" s="89"/>
      <c r="F387" s="89" t="s">
        <v>4581</v>
      </c>
      <c r="G387" s="21" t="b">
        <f>ISNUMBER(MATCH(ggPayers[[#This Row],[payer]], gg_teammates[ID], 0))</f>
        <v>0</v>
      </c>
      <c r="H387" s="89" t="b">
        <f>ISNUMBER(MATCH(ggPayers[[#This Row],[payer]], B386:$B$594, 0))</f>
        <v>1</v>
      </c>
      <c r="I387" s="21"/>
      <c r="J387" s="96" t="s">
        <v>5924</v>
      </c>
    </row>
    <row r="388" spans="1:10">
      <c r="A388" s="105">
        <v>45469.602083333331</v>
      </c>
      <c r="B388" s="89">
        <v>388226</v>
      </c>
      <c r="C388" s="89">
        <v>100</v>
      </c>
      <c r="D388" s="89">
        <v>3</v>
      </c>
      <c r="E388" s="89"/>
      <c r="F388" s="89" t="s">
        <v>6064</v>
      </c>
      <c r="G388" s="21" t="b">
        <f>ISNUMBER(MATCH(ggPayers[[#This Row],[payer]], gg_teammates[ID], 0))</f>
        <v>1</v>
      </c>
      <c r="H388" s="89" t="b">
        <f>ISNUMBER(MATCH(ggPayers[[#This Row],[payer]], B387:$B$594, 0))</f>
        <v>1</v>
      </c>
      <c r="I388" s="21"/>
      <c r="J388" s="96" t="s">
        <v>5924</v>
      </c>
    </row>
    <row r="389" spans="1:10">
      <c r="A389" s="105">
        <v>45469.600694444445</v>
      </c>
      <c r="B389" s="89">
        <v>479715</v>
      </c>
      <c r="C389" s="89">
        <v>100</v>
      </c>
      <c r="D389" s="89">
        <v>2</v>
      </c>
      <c r="E389" s="89"/>
      <c r="F389" s="89" t="s">
        <v>4583</v>
      </c>
      <c r="G389" s="21" t="b">
        <f>ISNUMBER(MATCH(ggPayers[[#This Row],[payer]], gg_teammates[ID], 0))</f>
        <v>1</v>
      </c>
      <c r="H389" s="89" t="b">
        <f>ISNUMBER(MATCH(ggPayers[[#This Row],[payer]], B388:$B$594, 0))</f>
        <v>1</v>
      </c>
      <c r="I389" s="21"/>
      <c r="J389" s="96" t="s">
        <v>5924</v>
      </c>
    </row>
    <row r="390" spans="1:10">
      <c r="A390" s="105">
        <v>45469.48333333333</v>
      </c>
      <c r="B390" s="89">
        <v>825186</v>
      </c>
      <c r="C390" s="89">
        <v>100</v>
      </c>
      <c r="D390" s="89">
        <v>2</v>
      </c>
      <c r="E390" s="89"/>
      <c r="F390" s="89" t="s">
        <v>4585</v>
      </c>
      <c r="G390" s="21" t="b">
        <f>ISNUMBER(MATCH(ggPayers[[#This Row],[payer]], gg_teammates[ID], 0))</f>
        <v>1</v>
      </c>
      <c r="H390" s="89" t="b">
        <f>ISNUMBER(MATCH(ggPayers[[#This Row],[payer]], B389:$B$594, 0))</f>
        <v>1</v>
      </c>
      <c r="I390" s="21"/>
      <c r="J390" s="96" t="s">
        <v>5924</v>
      </c>
    </row>
    <row r="391" spans="1:10">
      <c r="A391" s="105">
        <v>45469.440972222219</v>
      </c>
      <c r="B391" s="89">
        <v>297398</v>
      </c>
      <c r="C391" s="89">
        <v>500</v>
      </c>
      <c r="D391" s="89">
        <v>2</v>
      </c>
      <c r="E391" s="89"/>
      <c r="F391" s="89" t="s">
        <v>4588</v>
      </c>
      <c r="G391" s="21" t="b">
        <f>ISNUMBER(MATCH(ggPayers[[#This Row],[payer]], gg_teammates[ID], 0))</f>
        <v>0</v>
      </c>
      <c r="H391" s="89" t="b">
        <f>ISNUMBER(MATCH(ggPayers[[#This Row],[payer]], B390:$B$594, 0))</f>
        <v>1</v>
      </c>
      <c r="I391" s="21"/>
      <c r="J391" s="96" t="s">
        <v>5924</v>
      </c>
    </row>
    <row r="392" spans="1:10">
      <c r="A392" s="105">
        <v>45469.000694444447</v>
      </c>
      <c r="B392" s="89">
        <v>612881</v>
      </c>
      <c r="C392" s="89">
        <v>2000</v>
      </c>
      <c r="D392" s="89">
        <v>2</v>
      </c>
      <c r="E392" s="89"/>
      <c r="F392" s="89" t="s">
        <v>4590</v>
      </c>
      <c r="G392" s="21" t="b">
        <f>ISNUMBER(MATCH(ggPayers[[#This Row],[payer]], gg_teammates[ID], 0))</f>
        <v>0</v>
      </c>
      <c r="H392" s="89" t="b">
        <f>ISNUMBER(MATCH(ggPayers[[#This Row],[payer]], B391:$B$594, 0))</f>
        <v>1</v>
      </c>
      <c r="I392" s="21"/>
      <c r="J392" s="96" t="s">
        <v>5924</v>
      </c>
    </row>
    <row r="393" spans="1:10">
      <c r="A393" s="105">
        <v>45468.993055555555</v>
      </c>
      <c r="B393" s="89">
        <v>1089623</v>
      </c>
      <c r="C393" s="89">
        <v>500</v>
      </c>
      <c r="D393" s="89">
        <v>2</v>
      </c>
      <c r="E393" s="89"/>
      <c r="F393" s="89" t="s">
        <v>4592</v>
      </c>
      <c r="G393" s="21" t="b">
        <f>ISNUMBER(MATCH(ggPayers[[#This Row],[payer]], gg_teammates[ID], 0))</f>
        <v>0</v>
      </c>
      <c r="H393" s="89" t="b">
        <f>ISNUMBER(MATCH(ggPayers[[#This Row],[payer]], B392:$B$594, 0))</f>
        <v>1</v>
      </c>
      <c r="I393" s="21"/>
      <c r="J393" s="96" t="s">
        <v>5924</v>
      </c>
    </row>
    <row r="394" spans="1:10">
      <c r="A394" s="105">
        <v>45468.868055555555</v>
      </c>
      <c r="B394" s="89">
        <v>13657</v>
      </c>
      <c r="C394" s="89">
        <v>3000</v>
      </c>
      <c r="D394" s="89">
        <v>3</v>
      </c>
      <c r="E394" s="89"/>
      <c r="F394" s="89" t="s">
        <v>6065</v>
      </c>
      <c r="G394" s="21" t="b">
        <f>ISNUMBER(MATCH(ggPayers[[#This Row],[payer]], gg_teammates[ID], 0))</f>
        <v>0</v>
      </c>
      <c r="H394" s="89" t="b">
        <f>ISNUMBER(MATCH(ggPayers[[#This Row],[payer]], B393:$B$594, 0))</f>
        <v>1</v>
      </c>
      <c r="I394" s="21"/>
      <c r="J394" s="96" t="s">
        <v>5924</v>
      </c>
    </row>
    <row r="395" spans="1:10">
      <c r="A395" s="105">
        <v>45468.865277777775</v>
      </c>
      <c r="B395" s="89">
        <v>13657</v>
      </c>
      <c r="C395" s="89">
        <v>3000</v>
      </c>
      <c r="D395" s="89">
        <v>3</v>
      </c>
      <c r="E395" s="89"/>
      <c r="F395" s="89" t="s">
        <v>6066</v>
      </c>
      <c r="G395" s="21" t="b">
        <f>ISNUMBER(MATCH(ggPayers[[#This Row],[payer]], gg_teammates[ID], 0))</f>
        <v>0</v>
      </c>
      <c r="H395" s="89" t="b">
        <f>ISNUMBER(MATCH(ggPayers[[#This Row],[payer]], B394:$B$594, 0))</f>
        <v>1</v>
      </c>
      <c r="I395" s="21"/>
      <c r="J395" s="96" t="s">
        <v>5924</v>
      </c>
    </row>
    <row r="396" spans="1:10">
      <c r="A396" s="105">
        <v>45468.863194444442</v>
      </c>
      <c r="B396" s="89">
        <v>1042790</v>
      </c>
      <c r="C396" s="89">
        <v>1000</v>
      </c>
      <c r="D396" s="89">
        <v>3</v>
      </c>
      <c r="E396" s="89"/>
      <c r="F396" s="89" t="s">
        <v>6067</v>
      </c>
      <c r="G396" s="21" t="b">
        <f>ISNUMBER(MATCH(ggPayers[[#This Row],[payer]], gg_teammates[ID], 0))</f>
        <v>0</v>
      </c>
      <c r="H396" s="89" t="b">
        <f>ISNUMBER(MATCH(ggPayers[[#This Row],[payer]], B395:$B$594, 0))</f>
        <v>1</v>
      </c>
      <c r="I396" s="21"/>
      <c r="J396" s="96" t="s">
        <v>5924</v>
      </c>
    </row>
    <row r="397" spans="1:10">
      <c r="A397" s="105">
        <v>45468.761805555558</v>
      </c>
      <c r="B397" s="89">
        <v>1018092</v>
      </c>
      <c r="C397" s="89">
        <v>500</v>
      </c>
      <c r="D397" s="89">
        <v>2</v>
      </c>
      <c r="E397" s="89"/>
      <c r="F397" s="89" t="s">
        <v>4594</v>
      </c>
      <c r="G397" s="21" t="b">
        <f>ISNUMBER(MATCH(ggPayers[[#This Row],[payer]], gg_teammates[ID], 0))</f>
        <v>0</v>
      </c>
      <c r="H397" s="89" t="b">
        <f>ISNUMBER(MATCH(ggPayers[[#This Row],[payer]], B396:$B$594, 0))</f>
        <v>1</v>
      </c>
      <c r="I397" s="21"/>
      <c r="J397" s="96" t="s">
        <v>5924</v>
      </c>
    </row>
    <row r="398" spans="1:10">
      <c r="A398" s="105">
        <v>45468.727083333331</v>
      </c>
      <c r="B398" s="89">
        <v>388226</v>
      </c>
      <c r="C398" s="89">
        <v>100</v>
      </c>
      <c r="D398" s="89">
        <v>3</v>
      </c>
      <c r="E398" s="89"/>
      <c r="F398" s="89" t="s">
        <v>6068</v>
      </c>
      <c r="G398" s="21" t="b">
        <f>ISNUMBER(MATCH(ggPayers[[#This Row],[payer]], gg_teammates[ID], 0))</f>
        <v>1</v>
      </c>
      <c r="H398" s="89" t="b">
        <f>ISNUMBER(MATCH(ggPayers[[#This Row],[payer]], B397:$B$594, 0))</f>
        <v>1</v>
      </c>
      <c r="I398" s="21"/>
      <c r="J398" s="96" t="s">
        <v>5924</v>
      </c>
    </row>
    <row r="399" spans="1:10">
      <c r="A399" s="105">
        <v>45468.725694444445</v>
      </c>
      <c r="B399" s="89">
        <v>388226</v>
      </c>
      <c r="C399" s="89">
        <v>100</v>
      </c>
      <c r="D399" s="89">
        <v>3</v>
      </c>
      <c r="E399" s="89"/>
      <c r="F399" s="89" t="s">
        <v>6069</v>
      </c>
      <c r="G399" s="21" t="b">
        <f>ISNUMBER(MATCH(ggPayers[[#This Row],[payer]], gg_teammates[ID], 0))</f>
        <v>1</v>
      </c>
      <c r="H399" s="89" t="b">
        <f>ISNUMBER(MATCH(ggPayers[[#This Row],[payer]], B398:$B$594, 0))</f>
        <v>1</v>
      </c>
      <c r="I399" s="21"/>
      <c r="J399" s="96" t="s">
        <v>5924</v>
      </c>
    </row>
    <row r="400" spans="1:10">
      <c r="A400" s="105">
        <v>45468.71597222222</v>
      </c>
      <c r="B400" s="89">
        <v>821204</v>
      </c>
      <c r="C400" s="89">
        <v>100</v>
      </c>
      <c r="D400" s="89">
        <v>3</v>
      </c>
      <c r="E400" s="89"/>
      <c r="F400" s="89" t="s">
        <v>6070</v>
      </c>
      <c r="G400" s="21" t="b">
        <f>ISNUMBER(MATCH(ggPayers[[#This Row],[payer]], gg_teammates[ID], 0))</f>
        <v>1</v>
      </c>
      <c r="H400" s="89" t="b">
        <f>ISNUMBER(MATCH(ggPayers[[#This Row],[payer]], B399:$B$594, 0))</f>
        <v>1</v>
      </c>
      <c r="I400" s="21"/>
      <c r="J400" s="96" t="s">
        <v>5924</v>
      </c>
    </row>
    <row r="401" spans="1:10">
      <c r="A401" s="105">
        <v>45468.71597222222</v>
      </c>
      <c r="B401" s="89">
        <v>821204</v>
      </c>
      <c r="C401" s="89">
        <v>100</v>
      </c>
      <c r="D401" s="89">
        <v>3</v>
      </c>
      <c r="E401" s="89"/>
      <c r="F401" s="89" t="s">
        <v>6071</v>
      </c>
      <c r="G401" s="21" t="b">
        <f>ISNUMBER(MATCH(ggPayers[[#This Row],[payer]], gg_teammates[ID], 0))</f>
        <v>1</v>
      </c>
      <c r="H401" s="89" t="b">
        <f>ISNUMBER(MATCH(ggPayers[[#This Row],[payer]], B400:$B$594, 0))</f>
        <v>1</v>
      </c>
      <c r="I401" s="21"/>
      <c r="J401" s="96" t="s">
        <v>5924</v>
      </c>
    </row>
    <row r="402" spans="1:10">
      <c r="A402" s="105">
        <v>45468.711805555555</v>
      </c>
      <c r="B402" s="89">
        <v>785882</v>
      </c>
      <c r="C402" s="89">
        <v>100</v>
      </c>
      <c r="D402" s="89">
        <v>2</v>
      </c>
      <c r="E402" s="89"/>
      <c r="F402" s="89" t="s">
        <v>4596</v>
      </c>
      <c r="G402" s="21" t="b">
        <f>ISNUMBER(MATCH(ggPayers[[#This Row],[payer]], gg_teammates[ID], 0))</f>
        <v>1</v>
      </c>
      <c r="H402" s="89" t="b">
        <f>ISNUMBER(MATCH(ggPayers[[#This Row],[payer]], B401:$B$594, 0))</f>
        <v>1</v>
      </c>
      <c r="I402" s="21"/>
      <c r="J402" s="96" t="s">
        <v>5924</v>
      </c>
    </row>
    <row r="403" spans="1:10">
      <c r="A403" s="105">
        <v>45468.711111111108</v>
      </c>
      <c r="B403" s="89">
        <v>825186</v>
      </c>
      <c r="C403" s="89">
        <v>200</v>
      </c>
      <c r="D403" s="89">
        <v>2</v>
      </c>
      <c r="E403" s="89"/>
      <c r="F403" s="89" t="s">
        <v>4599</v>
      </c>
      <c r="G403" s="21" t="b">
        <f>ISNUMBER(MATCH(ggPayers[[#This Row],[payer]], gg_teammates[ID], 0))</f>
        <v>1</v>
      </c>
      <c r="H403" s="89" t="b">
        <f>ISNUMBER(MATCH(ggPayers[[#This Row],[payer]], B402:$B$594, 0))</f>
        <v>1</v>
      </c>
      <c r="I403" s="21"/>
      <c r="J403" s="96" t="s">
        <v>5924</v>
      </c>
    </row>
    <row r="404" spans="1:10">
      <c r="A404" s="105">
        <v>45468.709722222222</v>
      </c>
      <c r="B404" s="89">
        <v>825186</v>
      </c>
      <c r="C404" s="89">
        <v>150</v>
      </c>
      <c r="D404" s="89">
        <v>2</v>
      </c>
      <c r="E404" s="89"/>
      <c r="F404" s="89" t="s">
        <v>4601</v>
      </c>
      <c r="G404" s="21" t="b">
        <f>ISNUMBER(MATCH(ggPayers[[#This Row],[payer]], gg_teammates[ID], 0))</f>
        <v>1</v>
      </c>
      <c r="H404" s="89" t="b">
        <f>ISNUMBER(MATCH(ggPayers[[#This Row],[payer]], B403:$B$594, 0))</f>
        <v>1</v>
      </c>
      <c r="I404" s="21"/>
      <c r="J404" s="96" t="s">
        <v>5924</v>
      </c>
    </row>
    <row r="405" spans="1:10">
      <c r="A405" s="105">
        <v>45468.698611111111</v>
      </c>
      <c r="B405" s="89">
        <v>704833</v>
      </c>
      <c r="C405" s="89">
        <v>100</v>
      </c>
      <c r="D405" s="89">
        <v>3</v>
      </c>
      <c r="E405" s="89"/>
      <c r="F405" s="89" t="s">
        <v>6072</v>
      </c>
      <c r="G405" s="21" t="b">
        <f>ISNUMBER(MATCH(ggPayers[[#This Row],[payer]], gg_teammates[ID], 0))</f>
        <v>1</v>
      </c>
      <c r="H405" s="89" t="b">
        <f>ISNUMBER(MATCH(ggPayers[[#This Row],[payer]], B404:$B$594, 0))</f>
        <v>1</v>
      </c>
      <c r="I405" s="21"/>
      <c r="J405" s="96" t="s">
        <v>5924</v>
      </c>
    </row>
    <row r="406" spans="1:10">
      <c r="A406" s="105">
        <v>45468.6875</v>
      </c>
      <c r="B406" s="89">
        <v>49471</v>
      </c>
      <c r="C406" s="89">
        <v>500</v>
      </c>
      <c r="D406" s="89">
        <v>6</v>
      </c>
      <c r="E406" s="89"/>
      <c r="F406" s="99" t="s">
        <v>6073</v>
      </c>
      <c r="G406" s="21" t="b">
        <f>ISNUMBER(MATCH(ggPayers[[#This Row],[payer]], gg_teammates[ID], 0))</f>
        <v>1</v>
      </c>
      <c r="H406" s="89" t="b">
        <f>ISNUMBER(MATCH(ggPayers[[#This Row],[payer]], B405:$B$594, 0))</f>
        <v>1</v>
      </c>
      <c r="I406" s="21"/>
      <c r="J406" s="96" t="s">
        <v>5924</v>
      </c>
    </row>
    <row r="407" spans="1:10">
      <c r="A407" s="105">
        <v>45468.6875</v>
      </c>
      <c r="B407" s="89">
        <v>49471</v>
      </c>
      <c r="C407" s="89">
        <v>500</v>
      </c>
      <c r="D407" s="89">
        <v>6</v>
      </c>
      <c r="E407" s="89"/>
      <c r="F407" s="89" t="s">
        <v>6074</v>
      </c>
      <c r="G407" s="21" t="b">
        <f>ISNUMBER(MATCH(ggPayers[[#This Row],[payer]], gg_teammates[ID], 0))</f>
        <v>1</v>
      </c>
      <c r="H407" s="89" t="b">
        <f>ISNUMBER(MATCH(ggPayers[[#This Row],[payer]], B406:$B$594, 0))</f>
        <v>1</v>
      </c>
      <c r="I407" s="21"/>
      <c r="J407" s="96" t="s">
        <v>5924</v>
      </c>
    </row>
    <row r="408" spans="1:10">
      <c r="A408" s="105">
        <v>45468.6875</v>
      </c>
      <c r="B408" s="89">
        <v>456123</v>
      </c>
      <c r="C408" s="89">
        <v>500</v>
      </c>
      <c r="D408" s="89">
        <v>2</v>
      </c>
      <c r="E408" s="89"/>
      <c r="F408" s="89" t="s">
        <v>4603</v>
      </c>
      <c r="G408" s="21" t="b">
        <f>ISNUMBER(MATCH(ggPayers[[#This Row],[payer]], gg_teammates[ID], 0))</f>
        <v>1</v>
      </c>
      <c r="H408" s="89" t="b">
        <f>ISNUMBER(MATCH(ggPayers[[#This Row],[payer]], B407:$B$594, 0))</f>
        <v>1</v>
      </c>
      <c r="I408" s="21"/>
      <c r="J408" s="96" t="s">
        <v>5924</v>
      </c>
    </row>
    <row r="409" spans="1:10">
      <c r="A409" s="105">
        <v>45468.686111111114</v>
      </c>
      <c r="B409" s="89">
        <v>148429</v>
      </c>
      <c r="C409" s="89">
        <v>100</v>
      </c>
      <c r="D409" s="89">
        <v>3</v>
      </c>
      <c r="E409" s="89"/>
      <c r="F409" s="89" t="s">
        <v>6075</v>
      </c>
      <c r="G409" s="21" t="b">
        <f>ISNUMBER(MATCH(ggPayers[[#This Row],[payer]], gg_teammates[ID], 0))</f>
        <v>1</v>
      </c>
      <c r="H409" s="89" t="b">
        <f>ISNUMBER(MATCH(ggPayers[[#This Row],[payer]], B408:$B$594, 0))</f>
        <v>1</v>
      </c>
      <c r="I409" s="21"/>
      <c r="J409" s="96" t="s">
        <v>5924</v>
      </c>
    </row>
    <row r="410" spans="1:10">
      <c r="A410" s="105">
        <v>45468.68472222222</v>
      </c>
      <c r="B410" s="89">
        <v>388226</v>
      </c>
      <c r="C410" s="89">
        <v>100</v>
      </c>
      <c r="D410" s="89">
        <v>3</v>
      </c>
      <c r="E410" s="89"/>
      <c r="F410" s="89" t="s">
        <v>6076</v>
      </c>
      <c r="G410" s="21" t="b">
        <f>ISNUMBER(MATCH(ggPayers[[#This Row],[payer]], gg_teammates[ID], 0))</f>
        <v>1</v>
      </c>
      <c r="H410" s="89" t="b">
        <f>ISNUMBER(MATCH(ggPayers[[#This Row],[payer]], B409:$B$594, 0))</f>
        <v>1</v>
      </c>
      <c r="I410" s="21"/>
      <c r="J410" s="96" t="s">
        <v>5924</v>
      </c>
    </row>
    <row r="411" spans="1:10">
      <c r="A411" s="105">
        <v>45468.684027777781</v>
      </c>
      <c r="B411" s="89">
        <v>388226</v>
      </c>
      <c r="C411" s="89">
        <v>100</v>
      </c>
      <c r="D411" s="89">
        <v>3</v>
      </c>
      <c r="E411" s="89"/>
      <c r="F411" s="89" t="s">
        <v>6077</v>
      </c>
      <c r="G411" s="21" t="b">
        <f>ISNUMBER(MATCH(ggPayers[[#This Row],[payer]], gg_teammates[ID], 0))</f>
        <v>1</v>
      </c>
      <c r="H411" s="89" t="b">
        <f>ISNUMBER(MATCH(ggPayers[[#This Row],[payer]], B410:$B$594, 0))</f>
        <v>1</v>
      </c>
      <c r="I411" s="21"/>
      <c r="J411" s="96" t="s">
        <v>5924</v>
      </c>
    </row>
    <row r="412" spans="1:10">
      <c r="A412" s="105">
        <v>45468.681944444441</v>
      </c>
      <c r="B412" s="89">
        <v>940744</v>
      </c>
      <c r="C412" s="89">
        <v>500</v>
      </c>
      <c r="D412" s="89">
        <v>2</v>
      </c>
      <c r="E412" s="89"/>
      <c r="F412" s="89" t="s">
        <v>4608</v>
      </c>
      <c r="G412" s="21" t="b">
        <f>ISNUMBER(MATCH(ggPayers[[#This Row],[payer]], gg_teammates[ID], 0))</f>
        <v>0</v>
      </c>
      <c r="H412" s="89" t="b">
        <f>ISNUMBER(MATCH(ggPayers[[#This Row],[payer]], B411:$B$594, 0))</f>
        <v>1</v>
      </c>
      <c r="I412" s="21"/>
      <c r="J412" s="96" t="s">
        <v>5924</v>
      </c>
    </row>
    <row r="413" spans="1:10">
      <c r="A413" s="105">
        <v>45468.677083333336</v>
      </c>
      <c r="B413" s="89">
        <v>479715</v>
      </c>
      <c r="C413" s="89">
        <v>100</v>
      </c>
      <c r="D413" s="89">
        <v>2</v>
      </c>
      <c r="E413" s="89"/>
      <c r="F413" s="89" t="s">
        <v>4610</v>
      </c>
      <c r="G413" s="21" t="b">
        <f>ISNUMBER(MATCH(ggPayers[[#This Row],[payer]], gg_teammates[ID], 0))</f>
        <v>1</v>
      </c>
      <c r="H413" s="89" t="b">
        <f>ISNUMBER(MATCH(ggPayers[[#This Row],[payer]], B412:$B$594, 0))</f>
        <v>1</v>
      </c>
      <c r="I413" s="21"/>
      <c r="J413" s="96" t="s">
        <v>5924</v>
      </c>
    </row>
    <row r="414" spans="1:10">
      <c r="A414" s="105">
        <v>45468.675694444442</v>
      </c>
      <c r="B414" s="89">
        <v>479715</v>
      </c>
      <c r="C414" s="89">
        <v>100</v>
      </c>
      <c r="D414" s="89">
        <v>3</v>
      </c>
      <c r="E414" s="89"/>
      <c r="F414" s="89" t="s">
        <v>6078</v>
      </c>
      <c r="G414" s="21" t="b">
        <f>ISNUMBER(MATCH(ggPayers[[#This Row],[payer]], gg_teammates[ID], 0))</f>
        <v>1</v>
      </c>
      <c r="H414" s="89" t="b">
        <f>ISNUMBER(MATCH(ggPayers[[#This Row],[payer]], B413:$B$594, 0))</f>
        <v>1</v>
      </c>
      <c r="I414" s="21"/>
      <c r="J414" s="96" t="s">
        <v>5924</v>
      </c>
    </row>
    <row r="415" spans="1:10">
      <c r="A415" s="105">
        <v>45468.675694444442</v>
      </c>
      <c r="B415" s="89">
        <v>479715</v>
      </c>
      <c r="C415" s="89">
        <v>100</v>
      </c>
      <c r="D415" s="89">
        <v>3</v>
      </c>
      <c r="E415" s="89" t="s">
        <v>6079</v>
      </c>
      <c r="F415" s="89" t="s">
        <v>6080</v>
      </c>
      <c r="G415" s="21" t="b">
        <f>ISNUMBER(MATCH(ggPayers[[#This Row],[payer]], gg_teammates[ID], 0))</f>
        <v>1</v>
      </c>
      <c r="H415" s="89" t="b">
        <f>ISNUMBER(MATCH(ggPayers[[#This Row],[payer]], B414:$B$594, 0))</f>
        <v>1</v>
      </c>
      <c r="I415" s="21"/>
      <c r="J415" s="96" t="s">
        <v>5924</v>
      </c>
    </row>
    <row r="416" spans="1:10">
      <c r="A416" s="105">
        <v>45468.672222222223</v>
      </c>
      <c r="B416" s="89">
        <v>2679</v>
      </c>
      <c r="C416" s="89">
        <v>100</v>
      </c>
      <c r="D416" s="89">
        <v>3</v>
      </c>
      <c r="E416" s="89"/>
      <c r="F416" s="89" t="s">
        <v>6081</v>
      </c>
      <c r="G416" s="21" t="b">
        <f>ISNUMBER(MATCH(ggPayers[[#This Row],[payer]], gg_teammates[ID], 0))</f>
        <v>1</v>
      </c>
      <c r="H416" s="89" t="b">
        <f>ISNUMBER(MATCH(ggPayers[[#This Row],[payer]], B415:$B$594, 0))</f>
        <v>1</v>
      </c>
      <c r="I416" s="21"/>
      <c r="J416" s="96" t="s">
        <v>5924</v>
      </c>
    </row>
    <row r="417" spans="1:10">
      <c r="A417" s="105">
        <v>45468.666666666664</v>
      </c>
      <c r="B417" s="89">
        <v>364937</v>
      </c>
      <c r="C417" s="89">
        <v>500</v>
      </c>
      <c r="D417" s="89">
        <v>2</v>
      </c>
      <c r="E417" s="89"/>
      <c r="F417" s="89" t="s">
        <v>4612</v>
      </c>
      <c r="G417" s="21" t="b">
        <f>ISNUMBER(MATCH(ggPayers[[#This Row],[payer]], gg_teammates[ID], 0))</f>
        <v>0</v>
      </c>
      <c r="H417" s="89" t="b">
        <f>ISNUMBER(MATCH(ggPayers[[#This Row],[payer]], B416:$B$594, 0))</f>
        <v>1</v>
      </c>
      <c r="I417" s="21"/>
      <c r="J417" s="96" t="s">
        <v>5924</v>
      </c>
    </row>
    <row r="418" spans="1:10">
      <c r="A418" s="105">
        <v>45468.663888888892</v>
      </c>
      <c r="B418" s="89">
        <v>2679</v>
      </c>
      <c r="C418" s="89">
        <v>100</v>
      </c>
      <c r="D418" s="89">
        <v>3</v>
      </c>
      <c r="E418" s="89"/>
      <c r="F418" s="89" t="s">
        <v>6082</v>
      </c>
      <c r="G418" s="21" t="b">
        <f>ISNUMBER(MATCH(ggPayers[[#This Row],[payer]], gg_teammates[ID], 0))</f>
        <v>1</v>
      </c>
      <c r="H418" s="89" t="b">
        <f>ISNUMBER(MATCH(ggPayers[[#This Row],[payer]], B417:$B$594, 0))</f>
        <v>1</v>
      </c>
      <c r="I418" s="21"/>
      <c r="J418" s="96" t="s">
        <v>5924</v>
      </c>
    </row>
    <row r="419" spans="1:10">
      <c r="A419" s="105">
        <v>45468.663194444445</v>
      </c>
      <c r="B419" s="89">
        <v>825186</v>
      </c>
      <c r="C419" s="89">
        <v>100</v>
      </c>
      <c r="D419" s="89">
        <v>2</v>
      </c>
      <c r="E419" s="89"/>
      <c r="F419" s="89" t="s">
        <v>4614</v>
      </c>
      <c r="G419" s="21" t="b">
        <f>ISNUMBER(MATCH(ggPayers[[#This Row],[payer]], gg_teammates[ID], 0))</f>
        <v>1</v>
      </c>
      <c r="H419" s="89" t="b">
        <f>ISNUMBER(MATCH(ggPayers[[#This Row],[payer]], B418:$B$594, 0))</f>
        <v>1</v>
      </c>
      <c r="I419" s="21"/>
      <c r="J419" s="96" t="s">
        <v>5924</v>
      </c>
    </row>
    <row r="420" spans="1:10">
      <c r="A420" s="105">
        <v>45468.658333333333</v>
      </c>
      <c r="B420" s="89">
        <v>825186</v>
      </c>
      <c r="C420" s="89">
        <v>100</v>
      </c>
      <c r="D420" s="89">
        <v>3</v>
      </c>
      <c r="E420" s="89" t="s">
        <v>6079</v>
      </c>
      <c r="F420" s="89" t="s">
        <v>6083</v>
      </c>
      <c r="G420" s="21" t="b">
        <f>ISNUMBER(MATCH(ggPayers[[#This Row],[payer]], gg_teammates[ID], 0))</f>
        <v>1</v>
      </c>
      <c r="H420" s="89" t="b">
        <f>ISNUMBER(MATCH(ggPayers[[#This Row],[payer]], B419:$B$594, 0))</f>
        <v>1</v>
      </c>
      <c r="I420" s="21"/>
      <c r="J420" s="96" t="s">
        <v>5924</v>
      </c>
    </row>
    <row r="421" spans="1:10">
      <c r="A421" s="105">
        <v>45468.654166666667</v>
      </c>
      <c r="B421" s="89">
        <v>825186</v>
      </c>
      <c r="C421" s="89">
        <v>100</v>
      </c>
      <c r="D421" s="89">
        <v>2</v>
      </c>
      <c r="E421" s="89"/>
      <c r="F421" s="89" t="s">
        <v>4617</v>
      </c>
      <c r="G421" s="21" t="b">
        <f>ISNUMBER(MATCH(ggPayers[[#This Row],[payer]], gg_teammates[ID], 0))</f>
        <v>1</v>
      </c>
      <c r="H421" s="89" t="b">
        <f>ISNUMBER(MATCH(ggPayers[[#This Row],[payer]], B420:$B$594, 0))</f>
        <v>1</v>
      </c>
      <c r="I421" s="21"/>
      <c r="J421" s="96" t="s">
        <v>5924</v>
      </c>
    </row>
    <row r="422" spans="1:10">
      <c r="A422" s="105">
        <v>45468.65347222222</v>
      </c>
      <c r="B422" s="89">
        <v>825186</v>
      </c>
      <c r="C422" s="89">
        <v>100</v>
      </c>
      <c r="D422" s="89">
        <v>2</v>
      </c>
      <c r="E422" s="89"/>
      <c r="F422" s="89" t="s">
        <v>4619</v>
      </c>
      <c r="G422" s="21" t="b">
        <f>ISNUMBER(MATCH(ggPayers[[#This Row],[payer]], gg_teammates[ID], 0))</f>
        <v>1</v>
      </c>
      <c r="H422" s="89" t="b">
        <f>ISNUMBER(MATCH(ggPayers[[#This Row],[payer]], B421:$B$594, 0))</f>
        <v>1</v>
      </c>
      <c r="I422" s="21"/>
      <c r="J422" s="96" t="s">
        <v>5924</v>
      </c>
    </row>
    <row r="423" spans="1:10">
      <c r="A423" s="105">
        <v>45468.65347222222</v>
      </c>
      <c r="B423" s="89">
        <v>825186</v>
      </c>
      <c r="C423" s="89">
        <v>100</v>
      </c>
      <c r="D423" s="89">
        <v>3</v>
      </c>
      <c r="E423" s="89" t="s">
        <v>6079</v>
      </c>
      <c r="F423" s="89" t="s">
        <v>6084</v>
      </c>
      <c r="G423" s="21" t="b">
        <f>ISNUMBER(MATCH(ggPayers[[#This Row],[payer]], gg_teammates[ID], 0))</f>
        <v>1</v>
      </c>
      <c r="H423" s="89" t="b">
        <f>ISNUMBER(MATCH(ggPayers[[#This Row],[payer]], B422:$B$594, 0))</f>
        <v>1</v>
      </c>
      <c r="I423" s="21"/>
      <c r="J423" s="96" t="s">
        <v>5924</v>
      </c>
    </row>
    <row r="424" spans="1:10">
      <c r="A424" s="105">
        <v>45468.650694444441</v>
      </c>
      <c r="B424" s="89">
        <v>2679</v>
      </c>
      <c r="C424" s="89">
        <v>100</v>
      </c>
      <c r="D424" s="89">
        <v>3</v>
      </c>
      <c r="E424" s="89"/>
      <c r="F424" s="89" t="s">
        <v>6085</v>
      </c>
      <c r="G424" s="21" t="b">
        <f>ISNUMBER(MATCH(ggPayers[[#This Row],[payer]], gg_teammates[ID], 0))</f>
        <v>1</v>
      </c>
      <c r="H424" s="89" t="b">
        <f>ISNUMBER(MATCH(ggPayers[[#This Row],[payer]], B423:$B$594, 0))</f>
        <v>1</v>
      </c>
      <c r="I424" s="21"/>
      <c r="J424" s="96" t="s">
        <v>5924</v>
      </c>
    </row>
    <row r="425" spans="1:10">
      <c r="A425" s="105">
        <v>45468.637499999997</v>
      </c>
      <c r="B425" s="89">
        <v>176375</v>
      </c>
      <c r="C425" s="89">
        <v>1000</v>
      </c>
      <c r="D425" s="89">
        <v>2</v>
      </c>
      <c r="E425" s="89"/>
      <c r="F425" s="89" t="s">
        <v>4621</v>
      </c>
      <c r="G425" s="21" t="b">
        <f>ISNUMBER(MATCH(ggPayers[[#This Row],[payer]], gg_teammates[ID], 0))</f>
        <v>0</v>
      </c>
      <c r="H425" s="89" t="b">
        <f>ISNUMBER(MATCH(ggPayers[[#This Row],[payer]], B424:$B$594, 0))</f>
        <v>1</v>
      </c>
      <c r="I425" s="21"/>
      <c r="J425" s="96" t="s">
        <v>5924</v>
      </c>
    </row>
    <row r="426" spans="1:10">
      <c r="A426" s="105">
        <v>45468.593055555553</v>
      </c>
      <c r="B426" s="89">
        <v>29847</v>
      </c>
      <c r="C426" s="89">
        <v>1000</v>
      </c>
      <c r="D426" s="89">
        <v>3</v>
      </c>
      <c r="E426" s="89"/>
      <c r="F426" s="89" t="s">
        <v>6086</v>
      </c>
      <c r="G426" s="21" t="b">
        <f>ISNUMBER(MATCH(ggPayers[[#This Row],[payer]], gg_teammates[ID], 0))</f>
        <v>0</v>
      </c>
      <c r="H426" s="89" t="b">
        <f>ISNUMBER(MATCH(ggPayers[[#This Row],[payer]], B425:$B$594, 0))</f>
        <v>1</v>
      </c>
      <c r="I426" s="21"/>
      <c r="J426" s="96" t="s">
        <v>5924</v>
      </c>
    </row>
    <row r="427" spans="1:10">
      <c r="A427" s="105">
        <v>45468.592361111114</v>
      </c>
      <c r="B427" s="89">
        <v>29847</v>
      </c>
      <c r="C427" s="89">
        <v>1000</v>
      </c>
      <c r="D427" s="89">
        <v>3</v>
      </c>
      <c r="E427" s="89"/>
      <c r="F427" s="89" t="s">
        <v>6087</v>
      </c>
      <c r="G427" s="21" t="b">
        <f>ISNUMBER(MATCH(ggPayers[[#This Row],[payer]], gg_teammates[ID], 0))</f>
        <v>0</v>
      </c>
      <c r="H427" s="89" t="b">
        <f>ISNUMBER(MATCH(ggPayers[[#This Row],[payer]], B426:$B$594, 0))</f>
        <v>1</v>
      </c>
      <c r="I427" s="21"/>
      <c r="J427" s="96" t="s">
        <v>5924</v>
      </c>
    </row>
    <row r="428" spans="1:10">
      <c r="A428" s="105">
        <v>45468.525000000001</v>
      </c>
      <c r="B428" s="89">
        <v>124089</v>
      </c>
      <c r="C428" s="89">
        <v>500</v>
      </c>
      <c r="D428" s="89">
        <v>2</v>
      </c>
      <c r="E428" s="89"/>
      <c r="F428" s="89" t="s">
        <v>4625</v>
      </c>
      <c r="G428" s="21" t="b">
        <f>ISNUMBER(MATCH(ggPayers[[#This Row],[payer]], gg_teammates[ID], 0))</f>
        <v>1</v>
      </c>
      <c r="H428" s="89" t="b">
        <f>ISNUMBER(MATCH(ggPayers[[#This Row],[payer]], B427:$B$594, 0))</f>
        <v>1</v>
      </c>
      <c r="I428" s="21"/>
      <c r="J428" s="96" t="s">
        <v>5924</v>
      </c>
    </row>
    <row r="429" spans="1:10">
      <c r="A429" s="105">
        <v>45467.999305555553</v>
      </c>
      <c r="B429" s="89">
        <v>806298</v>
      </c>
      <c r="C429" s="89">
        <v>500</v>
      </c>
      <c r="D429" s="89">
        <v>2</v>
      </c>
      <c r="E429" s="89"/>
      <c r="F429" s="89" t="s">
        <v>4534</v>
      </c>
      <c r="G429" s="21" t="b">
        <f>ISNUMBER(MATCH(ggPayers[[#This Row],[payer]], gg_teammates[ID], 0))</f>
        <v>0</v>
      </c>
      <c r="H429" s="89" t="b">
        <f>ISNUMBER(MATCH(ggPayers[[#This Row],[payer]], B428:$B$594, 0))</f>
        <v>1</v>
      </c>
      <c r="I429" s="21"/>
      <c r="J429" s="96" t="s">
        <v>5924</v>
      </c>
    </row>
    <row r="430" spans="1:10">
      <c r="A430" s="105">
        <v>45467.96597222222</v>
      </c>
      <c r="B430" s="89">
        <v>639948</v>
      </c>
      <c r="C430" s="89">
        <v>1000</v>
      </c>
      <c r="D430" s="89">
        <v>2</v>
      </c>
      <c r="E430" s="89"/>
      <c r="F430" s="89" t="s">
        <v>4536</v>
      </c>
      <c r="G430" s="21" t="b">
        <f>ISNUMBER(MATCH(ggPayers[[#This Row],[payer]], gg_teammates[ID], 0))</f>
        <v>0</v>
      </c>
      <c r="H430" s="89" t="b">
        <f>ISNUMBER(MATCH(ggPayers[[#This Row],[payer]], B429:$B$594, 0))</f>
        <v>1</v>
      </c>
      <c r="I430" s="21"/>
      <c r="J430" s="96" t="s">
        <v>5924</v>
      </c>
    </row>
    <row r="431" spans="1:10">
      <c r="A431" s="105">
        <v>45467.895138888889</v>
      </c>
      <c r="B431" s="89">
        <v>18615</v>
      </c>
      <c r="C431" s="89">
        <v>500</v>
      </c>
      <c r="D431" s="89">
        <v>3</v>
      </c>
      <c r="E431" s="89"/>
      <c r="F431" s="89" t="s">
        <v>6088</v>
      </c>
      <c r="G431" s="21" t="b">
        <f>ISNUMBER(MATCH(ggPayers[[#This Row],[payer]], gg_teammates[ID], 0))</f>
        <v>0</v>
      </c>
      <c r="H431" s="89" t="b">
        <f>ISNUMBER(MATCH(ggPayers[[#This Row],[payer]], B430:$B$594, 0))</f>
        <v>1</v>
      </c>
      <c r="I431" s="21"/>
      <c r="J431" s="96" t="s">
        <v>5924</v>
      </c>
    </row>
    <row r="432" spans="1:10">
      <c r="A432" s="105">
        <v>45467.893055555556</v>
      </c>
      <c r="B432" s="89">
        <v>18615</v>
      </c>
      <c r="C432" s="89">
        <v>500</v>
      </c>
      <c r="D432" s="89">
        <v>3</v>
      </c>
      <c r="E432" s="89"/>
      <c r="F432" s="89" t="s">
        <v>6089</v>
      </c>
      <c r="G432" s="21" t="b">
        <f>ISNUMBER(MATCH(ggPayers[[#This Row],[payer]], gg_teammates[ID], 0))</f>
        <v>0</v>
      </c>
      <c r="H432" s="89" t="b">
        <f>ISNUMBER(MATCH(ggPayers[[#This Row],[payer]], B431:$B$594, 0))</f>
        <v>1</v>
      </c>
      <c r="I432" s="21"/>
      <c r="J432" s="96" t="s">
        <v>5924</v>
      </c>
    </row>
    <row r="433" spans="1:10">
      <c r="A433" s="105">
        <v>45467.892361111109</v>
      </c>
      <c r="B433" s="89">
        <v>18615</v>
      </c>
      <c r="C433" s="89">
        <v>500</v>
      </c>
      <c r="D433" s="89">
        <v>3</v>
      </c>
      <c r="E433" s="89"/>
      <c r="F433" s="89" t="s">
        <v>6090</v>
      </c>
      <c r="G433" s="21" t="b">
        <f>ISNUMBER(MATCH(ggPayers[[#This Row],[payer]], gg_teammates[ID], 0))</f>
        <v>0</v>
      </c>
      <c r="H433" s="89" t="b">
        <f>ISNUMBER(MATCH(ggPayers[[#This Row],[payer]], B432:$B$594, 0))</f>
        <v>1</v>
      </c>
      <c r="I433" s="21"/>
      <c r="J433" s="96" t="s">
        <v>5924</v>
      </c>
    </row>
    <row r="434" spans="1:10">
      <c r="A434" s="105">
        <v>45467.89166666667</v>
      </c>
      <c r="B434" s="89">
        <v>18615</v>
      </c>
      <c r="C434" s="89">
        <v>500</v>
      </c>
      <c r="D434" s="89">
        <v>3</v>
      </c>
      <c r="E434" s="89"/>
      <c r="F434" s="89" t="s">
        <v>6091</v>
      </c>
      <c r="G434" s="21" t="b">
        <f>ISNUMBER(MATCH(ggPayers[[#This Row],[payer]], gg_teammates[ID], 0))</f>
        <v>0</v>
      </c>
      <c r="H434" s="89" t="b">
        <f>ISNUMBER(MATCH(ggPayers[[#This Row],[payer]], B433:$B$594, 0))</f>
        <v>1</v>
      </c>
      <c r="I434" s="21"/>
      <c r="J434" s="96" t="s">
        <v>5924</v>
      </c>
    </row>
    <row r="435" spans="1:10">
      <c r="A435" s="105">
        <v>45467.875</v>
      </c>
      <c r="B435" s="89">
        <v>212154</v>
      </c>
      <c r="C435" s="89">
        <v>1000</v>
      </c>
      <c r="D435" s="89">
        <v>2</v>
      </c>
      <c r="E435" s="89"/>
      <c r="F435" s="89" t="s">
        <v>4540</v>
      </c>
      <c r="G435" s="21" t="b">
        <f>ISNUMBER(MATCH(ggPayers[[#This Row],[payer]], gg_teammates[ID], 0))</f>
        <v>0</v>
      </c>
      <c r="H435" s="89" t="b">
        <f>ISNUMBER(MATCH(ggPayers[[#This Row],[payer]], B434:$B$594, 0))</f>
        <v>1</v>
      </c>
      <c r="I435" s="21"/>
      <c r="J435" s="96" t="s">
        <v>5924</v>
      </c>
    </row>
    <row r="436" spans="1:10">
      <c r="A436" s="105">
        <v>45467.868055555555</v>
      </c>
      <c r="B436" s="89">
        <v>798</v>
      </c>
      <c r="C436" s="89">
        <v>500</v>
      </c>
      <c r="D436" s="89">
        <v>2</v>
      </c>
      <c r="E436" s="89"/>
      <c r="F436" s="99" t="s">
        <v>4542</v>
      </c>
      <c r="G436" s="21" t="b">
        <f>ISNUMBER(MATCH(ggPayers[[#This Row],[payer]], gg_teammates[ID], 0))</f>
        <v>1</v>
      </c>
      <c r="H436" s="89" t="b">
        <f>ISNUMBER(MATCH(ggPayers[[#This Row],[payer]], B435:$B$594, 0))</f>
        <v>1</v>
      </c>
      <c r="I436" s="21"/>
      <c r="J436" s="96" t="s">
        <v>5924</v>
      </c>
    </row>
    <row r="437" spans="1:10">
      <c r="A437" s="105">
        <v>45467.867361111108</v>
      </c>
      <c r="B437" s="89">
        <v>147502</v>
      </c>
      <c r="C437" s="89">
        <v>500</v>
      </c>
      <c r="D437" s="89">
        <v>3</v>
      </c>
      <c r="E437" s="89"/>
      <c r="F437" s="89" t="s">
        <v>6092</v>
      </c>
      <c r="G437" s="21" t="b">
        <f>ISNUMBER(MATCH(ggPayers[[#This Row],[payer]], gg_teammates[ID], 0))</f>
        <v>1</v>
      </c>
      <c r="H437" s="89" t="b">
        <f>ISNUMBER(MATCH(ggPayers[[#This Row],[payer]], B436:$B$594, 0))</f>
        <v>1</v>
      </c>
      <c r="I437" s="21"/>
      <c r="J437" s="96" t="s">
        <v>5924</v>
      </c>
    </row>
    <row r="438" spans="1:10">
      <c r="A438" s="105">
        <v>45467.867361111108</v>
      </c>
      <c r="B438" s="89">
        <v>147502</v>
      </c>
      <c r="C438" s="89">
        <v>500</v>
      </c>
      <c r="D438" s="89">
        <v>3</v>
      </c>
      <c r="E438" s="89"/>
      <c r="F438" s="89" t="s">
        <v>6093</v>
      </c>
      <c r="G438" s="21" t="b">
        <f>ISNUMBER(MATCH(ggPayers[[#This Row],[payer]], gg_teammates[ID], 0))</f>
        <v>1</v>
      </c>
      <c r="H438" s="89" t="b">
        <f>ISNUMBER(MATCH(ggPayers[[#This Row],[payer]], B437:$B$594, 0))</f>
        <v>1</v>
      </c>
      <c r="I438" s="21"/>
      <c r="J438" s="96" t="s">
        <v>5924</v>
      </c>
    </row>
    <row r="439" spans="1:10">
      <c r="A439" s="105">
        <v>45467.866666666669</v>
      </c>
      <c r="B439" s="89">
        <v>147502</v>
      </c>
      <c r="C439" s="89">
        <v>500</v>
      </c>
      <c r="D439" s="89">
        <v>3</v>
      </c>
      <c r="E439" s="89"/>
      <c r="F439" s="89" t="s">
        <v>6094</v>
      </c>
      <c r="G439" s="21" t="b">
        <f>ISNUMBER(MATCH(ggPayers[[#This Row],[payer]], gg_teammates[ID], 0))</f>
        <v>1</v>
      </c>
      <c r="H439" s="89" t="b">
        <f>ISNUMBER(MATCH(ggPayers[[#This Row],[payer]], B438:$B$594, 0))</f>
        <v>1</v>
      </c>
      <c r="I439" s="21"/>
      <c r="J439" s="96" t="s">
        <v>5924</v>
      </c>
    </row>
    <row r="440" spans="1:10">
      <c r="A440" s="105">
        <v>45467.866666666669</v>
      </c>
      <c r="B440" s="89">
        <v>147502</v>
      </c>
      <c r="C440" s="89">
        <v>500</v>
      </c>
      <c r="D440" s="89">
        <v>3</v>
      </c>
      <c r="E440" s="89"/>
      <c r="F440" s="89" t="s">
        <v>6095</v>
      </c>
      <c r="G440" s="21" t="b">
        <f>ISNUMBER(MATCH(ggPayers[[#This Row],[payer]], gg_teammates[ID], 0))</f>
        <v>1</v>
      </c>
      <c r="H440" s="89" t="b">
        <f>ISNUMBER(MATCH(ggPayers[[#This Row],[payer]], B439:$B$594, 0))</f>
        <v>1</v>
      </c>
      <c r="I440" s="21"/>
      <c r="J440" s="96" t="s">
        <v>5924</v>
      </c>
    </row>
    <row r="441" spans="1:10">
      <c r="A441" s="105">
        <v>45467.865972222222</v>
      </c>
      <c r="B441" s="89">
        <v>147502</v>
      </c>
      <c r="C441" s="89">
        <v>500</v>
      </c>
      <c r="D441" s="89">
        <v>3</v>
      </c>
      <c r="E441" s="89"/>
      <c r="F441" s="89" t="s">
        <v>6096</v>
      </c>
      <c r="G441" s="21" t="b">
        <f>ISNUMBER(MATCH(ggPayers[[#This Row],[payer]], gg_teammates[ID], 0))</f>
        <v>1</v>
      </c>
      <c r="H441" s="89" t="b">
        <f>ISNUMBER(MATCH(ggPayers[[#This Row],[payer]], B440:$B$594, 0))</f>
        <v>1</v>
      </c>
      <c r="I441" s="21"/>
      <c r="J441" s="96" t="s">
        <v>5924</v>
      </c>
    </row>
    <row r="442" spans="1:10">
      <c r="A442" s="105">
        <v>45467.865972222222</v>
      </c>
      <c r="B442" s="89">
        <v>798</v>
      </c>
      <c r="C442" s="89">
        <v>1000</v>
      </c>
      <c r="D442" s="89">
        <v>2</v>
      </c>
      <c r="E442" s="89"/>
      <c r="F442" s="89" t="s">
        <v>4546</v>
      </c>
      <c r="G442" s="21" t="b">
        <f>ISNUMBER(MATCH(ggPayers[[#This Row],[payer]], gg_teammates[ID], 0))</f>
        <v>1</v>
      </c>
      <c r="H442" s="89" t="b">
        <f>ISNUMBER(MATCH(ggPayers[[#This Row],[payer]], B441:$B$594, 0))</f>
        <v>1</v>
      </c>
      <c r="I442" s="21"/>
      <c r="J442" s="96" t="s">
        <v>5924</v>
      </c>
    </row>
    <row r="443" spans="1:10">
      <c r="A443" s="105">
        <v>45467.865277777775</v>
      </c>
      <c r="B443" s="89">
        <v>798</v>
      </c>
      <c r="C443" s="89">
        <v>1000</v>
      </c>
      <c r="D443" s="89">
        <v>3</v>
      </c>
      <c r="E443" s="89" t="s">
        <v>6079</v>
      </c>
      <c r="F443" s="89" t="s">
        <v>6097</v>
      </c>
      <c r="G443" s="21" t="b">
        <f>ISNUMBER(MATCH(ggPayers[[#This Row],[payer]], gg_teammates[ID], 0))</f>
        <v>1</v>
      </c>
      <c r="H443" s="89" t="b">
        <f>ISNUMBER(MATCH(ggPayers[[#This Row],[payer]], B442:$B$594, 0))</f>
        <v>1</v>
      </c>
      <c r="I443" s="21"/>
      <c r="J443" s="96" t="s">
        <v>5924</v>
      </c>
    </row>
    <row r="444" spans="1:10">
      <c r="A444" s="105">
        <v>45467.786111111112</v>
      </c>
      <c r="B444" s="89">
        <v>806298</v>
      </c>
      <c r="C444" s="89">
        <v>500</v>
      </c>
      <c r="D444" s="89">
        <v>2</v>
      </c>
      <c r="E444" s="89"/>
      <c r="F444" s="89" t="s">
        <v>4548</v>
      </c>
      <c r="G444" s="21" t="b">
        <f>ISNUMBER(MATCH(ggPayers[[#This Row],[payer]], gg_teammates[ID], 0))</f>
        <v>0</v>
      </c>
      <c r="H444" s="89" t="b">
        <f>ISNUMBER(MATCH(ggPayers[[#This Row],[payer]], B443:$B$594, 0))</f>
        <v>1</v>
      </c>
      <c r="I444" s="21"/>
      <c r="J444" s="96" t="s">
        <v>5924</v>
      </c>
    </row>
    <row r="445" spans="1:10">
      <c r="A445" s="105">
        <v>45467.760416666664</v>
      </c>
      <c r="B445" s="89">
        <v>168136</v>
      </c>
      <c r="C445" s="89">
        <v>500</v>
      </c>
      <c r="D445" s="89">
        <v>2</v>
      </c>
      <c r="E445" s="89"/>
      <c r="F445" s="89" t="s">
        <v>4550</v>
      </c>
      <c r="G445" s="21" t="b">
        <f>ISNUMBER(MATCH(ggPayers[[#This Row],[payer]], gg_teammates[ID], 0))</f>
        <v>0</v>
      </c>
      <c r="H445" s="89" t="b">
        <f>ISNUMBER(MATCH(ggPayers[[#This Row],[payer]], B444:$B$594, 0))</f>
        <v>1</v>
      </c>
      <c r="I445" s="21"/>
      <c r="J445" s="96" t="s">
        <v>5924</v>
      </c>
    </row>
    <row r="446" spans="1:10">
      <c r="A446" s="105">
        <v>45467.759722222225</v>
      </c>
      <c r="B446" s="89">
        <v>1109401</v>
      </c>
      <c r="C446" s="89">
        <v>500</v>
      </c>
      <c r="D446" s="89">
        <v>2</v>
      </c>
      <c r="E446" s="89"/>
      <c r="F446" s="89" t="s">
        <v>4552</v>
      </c>
      <c r="G446" s="21" t="b">
        <f>ISNUMBER(MATCH(ggPayers[[#This Row],[payer]], gg_teammates[ID], 0))</f>
        <v>0</v>
      </c>
      <c r="H446" s="89" t="b">
        <f>ISNUMBER(MATCH(ggPayers[[#This Row],[payer]], B445:$B$594, 0))</f>
        <v>1</v>
      </c>
      <c r="I446" s="21"/>
      <c r="J446" s="96" t="s">
        <v>5924</v>
      </c>
    </row>
    <row r="447" spans="1:10">
      <c r="A447" s="105">
        <v>45467.506249999999</v>
      </c>
      <c r="B447" s="89">
        <v>798</v>
      </c>
      <c r="C447" s="89">
        <v>300</v>
      </c>
      <c r="D447" s="89">
        <v>2</v>
      </c>
      <c r="E447" s="89"/>
      <c r="F447" s="89" t="s">
        <v>4558</v>
      </c>
      <c r="G447" s="21" t="b">
        <f>ISNUMBER(MATCH(ggPayers[[#This Row],[payer]], gg_teammates[ID], 0))</f>
        <v>1</v>
      </c>
      <c r="H447" s="89" t="b">
        <f>ISNUMBER(MATCH(ggPayers[[#This Row],[payer]], B446:$B$594, 0))</f>
        <v>1</v>
      </c>
      <c r="I447" s="21"/>
      <c r="J447" s="96" t="s">
        <v>5924</v>
      </c>
    </row>
    <row r="448" spans="1:10">
      <c r="A448" s="105">
        <v>45467.463194444441</v>
      </c>
      <c r="B448" s="89">
        <v>3065</v>
      </c>
      <c r="C448" s="89">
        <v>100</v>
      </c>
      <c r="D448" s="89">
        <v>2</v>
      </c>
      <c r="E448" s="89"/>
      <c r="F448" s="89" t="s">
        <v>4560</v>
      </c>
      <c r="G448" s="21" t="b">
        <f>ISNUMBER(MATCH(ggPayers[[#This Row],[payer]], gg_teammates[ID], 0))</f>
        <v>1</v>
      </c>
      <c r="H448" s="89" t="b">
        <f>ISNUMBER(MATCH(ggPayers[[#This Row],[payer]], B447:$B$594, 0))</f>
        <v>1</v>
      </c>
      <c r="I448" s="21"/>
      <c r="J448" s="96" t="s">
        <v>5924</v>
      </c>
    </row>
    <row r="449" spans="1:10">
      <c r="A449" s="105">
        <v>45467.463194444441</v>
      </c>
      <c r="B449" s="89">
        <v>3065</v>
      </c>
      <c r="C449" s="89">
        <v>100</v>
      </c>
      <c r="D449" s="89">
        <v>2</v>
      </c>
      <c r="E449" s="89"/>
      <c r="F449" s="89" t="s">
        <v>4562</v>
      </c>
      <c r="G449" s="21" t="b">
        <f>ISNUMBER(MATCH(ggPayers[[#This Row],[payer]], gg_teammates[ID], 0))</f>
        <v>1</v>
      </c>
      <c r="H449" s="89" t="b">
        <f>ISNUMBER(MATCH(ggPayers[[#This Row],[payer]], B448:$B$594, 0))</f>
        <v>1</v>
      </c>
      <c r="I449" s="21"/>
      <c r="J449" s="96" t="s">
        <v>5924</v>
      </c>
    </row>
    <row r="450" spans="1:10">
      <c r="A450" s="105">
        <v>45467.398611111108</v>
      </c>
      <c r="B450" s="89">
        <v>825186</v>
      </c>
      <c r="C450" s="89">
        <v>100</v>
      </c>
      <c r="D450" s="89">
        <v>2</v>
      </c>
      <c r="E450" s="89"/>
      <c r="F450" s="89" t="s">
        <v>4448</v>
      </c>
      <c r="G450" s="21" t="b">
        <f>ISNUMBER(MATCH(ggPayers[[#This Row],[payer]], gg_teammates[ID], 0))</f>
        <v>1</v>
      </c>
      <c r="H450" s="89" t="b">
        <f>ISNUMBER(MATCH(ggPayers[[#This Row],[payer]], B449:$B$594, 0))</f>
        <v>1</v>
      </c>
      <c r="I450" s="21"/>
      <c r="J450" s="96" t="s">
        <v>5924</v>
      </c>
    </row>
    <row r="451" spans="1:10">
      <c r="A451" s="105">
        <v>45467.397916666669</v>
      </c>
      <c r="B451" s="89">
        <v>3065</v>
      </c>
      <c r="C451" s="89">
        <v>100</v>
      </c>
      <c r="D451" s="89">
        <v>3</v>
      </c>
      <c r="E451" s="89"/>
      <c r="F451" s="89" t="s">
        <v>6098</v>
      </c>
      <c r="G451" s="21" t="b">
        <f>ISNUMBER(MATCH(ggPayers[[#This Row],[payer]], gg_teammates[ID], 0))</f>
        <v>1</v>
      </c>
      <c r="H451" s="89" t="b">
        <f>ISNUMBER(MATCH(ggPayers[[#This Row],[payer]], B450:$B$594, 0))</f>
        <v>1</v>
      </c>
      <c r="I451" s="21"/>
      <c r="J451" s="96" t="s">
        <v>5924</v>
      </c>
    </row>
    <row r="452" spans="1:10">
      <c r="A452" s="105">
        <v>45467.396527777775</v>
      </c>
      <c r="B452" s="89">
        <v>825186</v>
      </c>
      <c r="C452" s="89">
        <v>100</v>
      </c>
      <c r="D452" s="89">
        <v>2</v>
      </c>
      <c r="E452" s="89"/>
      <c r="F452" s="89" t="s">
        <v>4450</v>
      </c>
      <c r="G452" s="21" t="b">
        <f>ISNUMBER(MATCH(ggPayers[[#This Row],[payer]], gg_teammates[ID], 0))</f>
        <v>1</v>
      </c>
      <c r="H452" s="89" t="b">
        <f>ISNUMBER(MATCH(ggPayers[[#This Row],[payer]], B451:$B$594, 0))</f>
        <v>1</v>
      </c>
      <c r="I452" s="21"/>
      <c r="J452" s="96" t="s">
        <v>5924</v>
      </c>
    </row>
    <row r="453" spans="1:10">
      <c r="A453" s="105">
        <v>45466.938194444447</v>
      </c>
      <c r="B453" s="89">
        <v>17119</v>
      </c>
      <c r="C453" s="89">
        <v>500</v>
      </c>
      <c r="D453" s="89">
        <v>2</v>
      </c>
      <c r="E453" s="89"/>
      <c r="F453" s="89" t="s">
        <v>4456</v>
      </c>
      <c r="G453" s="21" t="b">
        <f>ISNUMBER(MATCH(ggPayers[[#This Row],[payer]], gg_teammates[ID], 0))</f>
        <v>0</v>
      </c>
      <c r="H453" s="89" t="b">
        <f>ISNUMBER(MATCH(ggPayers[[#This Row],[payer]], B452:$B$594, 0))</f>
        <v>1</v>
      </c>
      <c r="I453" s="21"/>
      <c r="J453" s="96" t="s">
        <v>5924</v>
      </c>
    </row>
    <row r="454" spans="1:10">
      <c r="A454" s="105">
        <v>45466.929861111108</v>
      </c>
      <c r="B454" s="89">
        <v>829865</v>
      </c>
      <c r="C454" s="89">
        <v>3000</v>
      </c>
      <c r="D454" s="89">
        <v>2</v>
      </c>
      <c r="E454" s="89"/>
      <c r="F454" s="89" t="s">
        <v>4458</v>
      </c>
      <c r="G454" s="21" t="b">
        <f>ISNUMBER(MATCH(ggPayers[[#This Row],[payer]], gg_teammates[ID], 0))</f>
        <v>0</v>
      </c>
      <c r="H454" s="89" t="b">
        <f>ISNUMBER(MATCH(ggPayers[[#This Row],[payer]], B453:$B$594, 0))</f>
        <v>1</v>
      </c>
      <c r="I454" s="21"/>
      <c r="J454" s="96" t="s">
        <v>5924</v>
      </c>
    </row>
    <row r="455" spans="1:10">
      <c r="A455" s="105">
        <v>45466.910416666666</v>
      </c>
      <c r="B455" s="89">
        <v>105158</v>
      </c>
      <c r="C455" s="89">
        <v>500</v>
      </c>
      <c r="D455" s="89">
        <v>2</v>
      </c>
      <c r="E455" s="89"/>
      <c r="F455" s="89" t="s">
        <v>4460</v>
      </c>
      <c r="G455" s="21" t="b">
        <f>ISNUMBER(MATCH(ggPayers[[#This Row],[payer]], gg_teammates[ID], 0))</f>
        <v>0</v>
      </c>
      <c r="H455" s="89" t="b">
        <f>ISNUMBER(MATCH(ggPayers[[#This Row],[payer]], B454:$B$594, 0))</f>
        <v>1</v>
      </c>
      <c r="I455" s="21"/>
      <c r="J455" s="96" t="s">
        <v>5924</v>
      </c>
    </row>
    <row r="456" spans="1:10">
      <c r="A456" s="105">
        <v>45466.84097222222</v>
      </c>
      <c r="B456" s="89">
        <v>1089623</v>
      </c>
      <c r="C456" s="89">
        <v>500</v>
      </c>
      <c r="D456" s="89">
        <v>2</v>
      </c>
      <c r="E456" s="89"/>
      <c r="F456" s="89" t="s">
        <v>4462</v>
      </c>
      <c r="G456" s="21" t="b">
        <f>ISNUMBER(MATCH(ggPayers[[#This Row],[payer]], gg_teammates[ID], 0))</f>
        <v>0</v>
      </c>
      <c r="H456" s="89" t="b">
        <f>ISNUMBER(MATCH(ggPayers[[#This Row],[payer]], B455:$B$594, 0))</f>
        <v>1</v>
      </c>
      <c r="I456" s="21"/>
      <c r="J456" s="96" t="s">
        <v>5924</v>
      </c>
    </row>
    <row r="457" spans="1:10">
      <c r="A457" s="105">
        <v>45466.379861111112</v>
      </c>
      <c r="B457" s="89">
        <v>657873</v>
      </c>
      <c r="C457" s="89">
        <v>500</v>
      </c>
      <c r="D457" s="89">
        <v>2</v>
      </c>
      <c r="E457" s="89"/>
      <c r="F457" s="89" t="s">
        <v>4471</v>
      </c>
      <c r="G457" s="21" t="b">
        <f>ISNUMBER(MATCH(ggPayers[[#This Row],[payer]], gg_teammates[ID], 0))</f>
        <v>0</v>
      </c>
      <c r="H457" s="89" t="b">
        <f>ISNUMBER(MATCH(ggPayers[[#This Row],[payer]], B456:$B$594, 0))</f>
        <v>1</v>
      </c>
      <c r="I457" s="21"/>
      <c r="J457" s="96" t="s">
        <v>5924</v>
      </c>
    </row>
    <row r="458" spans="1:10">
      <c r="A458" s="105">
        <v>45465.714583333334</v>
      </c>
      <c r="B458" s="89">
        <v>201345</v>
      </c>
      <c r="C458" s="89">
        <v>500</v>
      </c>
      <c r="D458" s="89">
        <v>2</v>
      </c>
      <c r="E458" s="89"/>
      <c r="F458" s="89" t="s">
        <v>4475</v>
      </c>
      <c r="G458" s="21" t="b">
        <f>ISNUMBER(MATCH(ggPayers[[#This Row],[payer]], gg_teammates[ID], 0))</f>
        <v>0</v>
      </c>
      <c r="H458" s="89" t="b">
        <f>ISNUMBER(MATCH(ggPayers[[#This Row],[payer]], B457:$B$594, 0))</f>
        <v>1</v>
      </c>
      <c r="I458" s="21"/>
      <c r="J458" s="96" t="s">
        <v>5924</v>
      </c>
    </row>
    <row r="459" spans="1:10">
      <c r="A459" s="105">
        <v>45465.618055555555</v>
      </c>
      <c r="B459" s="89">
        <v>698422</v>
      </c>
      <c r="C459" s="89">
        <v>750</v>
      </c>
      <c r="D459" s="89">
        <v>2</v>
      </c>
      <c r="E459" s="89"/>
      <c r="F459" s="89" t="s">
        <v>4477</v>
      </c>
      <c r="G459" s="21" t="b">
        <f>ISNUMBER(MATCH(ggPayers[[#This Row],[payer]], gg_teammates[ID], 0))</f>
        <v>0</v>
      </c>
      <c r="H459" s="89" t="b">
        <f>ISNUMBER(MATCH(ggPayers[[#This Row],[payer]], B458:$B$594, 0))</f>
        <v>1</v>
      </c>
      <c r="I459" s="21"/>
      <c r="J459" s="96" t="s">
        <v>5924</v>
      </c>
    </row>
    <row r="460" spans="1:10">
      <c r="A460" s="105">
        <v>45465.602777777778</v>
      </c>
      <c r="B460" s="89">
        <v>825186</v>
      </c>
      <c r="C460" s="89">
        <v>100</v>
      </c>
      <c r="D460" s="89">
        <v>2</v>
      </c>
      <c r="E460" s="89"/>
      <c r="F460" s="89" t="s">
        <v>4480</v>
      </c>
      <c r="G460" s="21" t="b">
        <f>ISNUMBER(MATCH(ggPayers[[#This Row],[payer]], gg_teammates[ID], 0))</f>
        <v>1</v>
      </c>
      <c r="H460" s="89" t="b">
        <f>ISNUMBER(MATCH(ggPayers[[#This Row],[payer]], B459:$B$594, 0))</f>
        <v>1</v>
      </c>
      <c r="I460" s="21"/>
      <c r="J460" s="96" t="s">
        <v>5924</v>
      </c>
    </row>
    <row r="461" spans="1:10">
      <c r="A461" s="105">
        <v>45465.572916666664</v>
      </c>
      <c r="B461" s="89">
        <v>6270</v>
      </c>
      <c r="C461" s="89">
        <v>500</v>
      </c>
      <c r="D461" s="89">
        <v>2</v>
      </c>
      <c r="E461" s="89"/>
      <c r="F461" s="89" t="s">
        <v>4482</v>
      </c>
      <c r="G461" s="21" t="b">
        <f>ISNUMBER(MATCH(ggPayers[[#This Row],[payer]], gg_teammates[ID], 0))</f>
        <v>0</v>
      </c>
      <c r="H461" s="89" t="b">
        <f>ISNUMBER(MATCH(ggPayers[[#This Row],[payer]], B460:$B$594, 0))</f>
        <v>1</v>
      </c>
      <c r="I461" s="21"/>
      <c r="J461" s="96" t="s">
        <v>5924</v>
      </c>
    </row>
    <row r="462" spans="1:10">
      <c r="A462" s="105">
        <v>45465.520138888889</v>
      </c>
      <c r="B462" s="89">
        <v>1119013</v>
      </c>
      <c r="C462" s="89">
        <v>2000</v>
      </c>
      <c r="D462" s="89">
        <v>2</v>
      </c>
      <c r="E462" s="89"/>
      <c r="F462" s="89" t="s">
        <v>4486</v>
      </c>
      <c r="G462" s="21" t="b">
        <f>ISNUMBER(MATCH(ggPayers[[#This Row],[payer]], gg_teammates[ID], 0))</f>
        <v>0</v>
      </c>
      <c r="H462" s="89" t="b">
        <f>ISNUMBER(MATCH(ggPayers[[#This Row],[payer]], B461:$B$594, 0))</f>
        <v>1</v>
      </c>
      <c r="I462" s="21"/>
      <c r="J462" s="96" t="s">
        <v>5924</v>
      </c>
    </row>
    <row r="463" spans="1:10">
      <c r="A463" s="105">
        <v>45465.453472222223</v>
      </c>
      <c r="B463" s="89">
        <v>415252</v>
      </c>
      <c r="C463" s="89">
        <v>1000</v>
      </c>
      <c r="D463" s="89">
        <v>2</v>
      </c>
      <c r="E463" s="89"/>
      <c r="F463" s="89" t="s">
        <v>4492</v>
      </c>
      <c r="G463" s="21" t="b">
        <f>ISNUMBER(MATCH(ggPayers[[#This Row],[payer]], gg_teammates[ID], 0))</f>
        <v>0</v>
      </c>
      <c r="H463" s="89" t="b">
        <f>ISNUMBER(MATCH(ggPayers[[#This Row],[payer]], B462:$B$594, 0))</f>
        <v>1</v>
      </c>
      <c r="I463" s="21"/>
      <c r="J463" s="96" t="s">
        <v>5924</v>
      </c>
    </row>
    <row r="464" spans="1:10">
      <c r="A464" s="105">
        <v>45465.429166666669</v>
      </c>
      <c r="B464" s="89">
        <v>825186</v>
      </c>
      <c r="C464" s="89">
        <v>100</v>
      </c>
      <c r="D464" s="89">
        <v>2</v>
      </c>
      <c r="E464" s="89"/>
      <c r="F464" s="89" t="s">
        <v>4494</v>
      </c>
      <c r="G464" s="21" t="b">
        <f>ISNUMBER(MATCH(ggPayers[[#This Row],[payer]], gg_teammates[ID], 0))</f>
        <v>1</v>
      </c>
      <c r="H464" s="89" t="b">
        <f>ISNUMBER(MATCH(ggPayers[[#This Row],[payer]], B463:$B$594, 0))</f>
        <v>1</v>
      </c>
      <c r="I464" s="21"/>
      <c r="J464" s="96" t="s">
        <v>5924</v>
      </c>
    </row>
    <row r="465" spans="1:10">
      <c r="A465" s="105">
        <v>45465.415972222225</v>
      </c>
      <c r="B465" s="89">
        <v>825186</v>
      </c>
      <c r="C465" s="89">
        <v>100</v>
      </c>
      <c r="D465" s="89">
        <v>2</v>
      </c>
      <c r="E465" s="89"/>
      <c r="F465" s="89" t="s">
        <v>4496</v>
      </c>
      <c r="G465" s="21" t="b">
        <f>ISNUMBER(MATCH(ggPayers[[#This Row],[payer]], gg_teammates[ID], 0))</f>
        <v>1</v>
      </c>
      <c r="H465" s="89" t="b">
        <f>ISNUMBER(MATCH(ggPayers[[#This Row],[payer]], B464:$B$594, 0))</f>
        <v>1</v>
      </c>
      <c r="I465" s="21"/>
      <c r="J465" s="96" t="s">
        <v>5924</v>
      </c>
    </row>
    <row r="466" spans="1:10">
      <c r="A466" s="105">
        <v>45465.381249999999</v>
      </c>
      <c r="B466" s="89">
        <v>657873</v>
      </c>
      <c r="C466" s="89">
        <v>500</v>
      </c>
      <c r="D466" s="89">
        <v>2</v>
      </c>
      <c r="E466" s="89"/>
      <c r="F466" s="89" t="s">
        <v>4498</v>
      </c>
      <c r="G466" s="21" t="b">
        <f>ISNUMBER(MATCH(ggPayers[[#This Row],[payer]], gg_teammates[ID], 0))</f>
        <v>0</v>
      </c>
      <c r="H466" s="89" t="b">
        <f>ISNUMBER(MATCH(ggPayers[[#This Row],[payer]], B465:$B$594, 0))</f>
        <v>1</v>
      </c>
      <c r="I466" s="21"/>
      <c r="J466" s="96" t="s">
        <v>5924</v>
      </c>
    </row>
    <row r="467" spans="1:10">
      <c r="A467" s="105">
        <v>45465.034722222219</v>
      </c>
      <c r="B467" s="89">
        <v>3065</v>
      </c>
      <c r="C467" s="89">
        <v>500</v>
      </c>
      <c r="D467" s="89">
        <v>3</v>
      </c>
      <c r="E467" s="89"/>
      <c r="F467" s="89" t="s">
        <v>6099</v>
      </c>
      <c r="G467" s="21" t="b">
        <f>ISNUMBER(MATCH(ggPayers[[#This Row],[payer]], gg_teammates[ID], 0))</f>
        <v>1</v>
      </c>
      <c r="H467" s="89" t="b">
        <f>ISNUMBER(MATCH(ggPayers[[#This Row],[payer]], B466:$B$594, 0))</f>
        <v>1</v>
      </c>
      <c r="I467" s="21"/>
      <c r="J467" s="96" t="s">
        <v>5924</v>
      </c>
    </row>
    <row r="468" spans="1:10">
      <c r="A468" s="105">
        <v>45465.03402777778</v>
      </c>
      <c r="B468" s="89">
        <v>17617</v>
      </c>
      <c r="C468" s="89">
        <v>500</v>
      </c>
      <c r="D468" s="89">
        <v>2</v>
      </c>
      <c r="E468" s="89"/>
      <c r="F468" s="89" t="s">
        <v>4500</v>
      </c>
      <c r="G468" s="21" t="b">
        <f>ISNUMBER(MATCH(ggPayers[[#This Row],[payer]], gg_teammates[ID], 0))</f>
        <v>1</v>
      </c>
      <c r="H468" s="89" t="b">
        <f>ISNUMBER(MATCH(ggPayers[[#This Row],[payer]], B467:$B$594, 0))</f>
        <v>1</v>
      </c>
      <c r="I468" s="21"/>
      <c r="J468" s="96" t="s">
        <v>5924</v>
      </c>
    </row>
    <row r="469" spans="1:10">
      <c r="A469" s="105">
        <v>45465.03402777778</v>
      </c>
      <c r="B469" s="89">
        <v>299967</v>
      </c>
      <c r="C469" s="89">
        <v>1000</v>
      </c>
      <c r="D469" s="89">
        <v>2</v>
      </c>
      <c r="E469" s="89"/>
      <c r="F469" s="89" t="s">
        <v>4503</v>
      </c>
      <c r="G469" s="21" t="b">
        <f>ISNUMBER(MATCH(ggPayers[[#This Row],[payer]], gg_teammates[ID], 0))</f>
        <v>1</v>
      </c>
      <c r="H469" s="89" t="b">
        <f>ISNUMBER(MATCH(ggPayers[[#This Row],[payer]], B468:$B$594, 0))</f>
        <v>1</v>
      </c>
      <c r="I469" s="21"/>
      <c r="J469" s="96" t="s">
        <v>5924</v>
      </c>
    </row>
    <row r="470" spans="1:10">
      <c r="A470" s="105">
        <v>45465.03402777778</v>
      </c>
      <c r="B470" s="89">
        <v>3065</v>
      </c>
      <c r="C470" s="89">
        <v>500</v>
      </c>
      <c r="D470" s="89">
        <v>3</v>
      </c>
      <c r="E470" s="89"/>
      <c r="F470" s="89" t="s">
        <v>6100</v>
      </c>
      <c r="G470" s="21" t="b">
        <f>ISNUMBER(MATCH(ggPayers[[#This Row],[payer]], gg_teammates[ID], 0))</f>
        <v>1</v>
      </c>
      <c r="H470" s="89" t="b">
        <f>ISNUMBER(MATCH(ggPayers[[#This Row],[payer]], B469:$B$594, 0))</f>
        <v>1</v>
      </c>
      <c r="I470" s="21"/>
      <c r="J470" s="96" t="s">
        <v>5924</v>
      </c>
    </row>
    <row r="471" spans="1:10">
      <c r="A471" s="105">
        <v>45465.03402777778</v>
      </c>
      <c r="B471" s="89">
        <v>3065</v>
      </c>
      <c r="C471" s="89">
        <v>500</v>
      </c>
      <c r="D471" s="89">
        <v>3</v>
      </c>
      <c r="E471" s="89"/>
      <c r="F471" s="89" t="s">
        <v>6101</v>
      </c>
      <c r="G471" s="21" t="b">
        <f>ISNUMBER(MATCH(ggPayers[[#This Row],[payer]], gg_teammates[ID], 0))</f>
        <v>1</v>
      </c>
      <c r="H471" s="89" t="b">
        <f>ISNUMBER(MATCH(ggPayers[[#This Row],[payer]], B470:$B$594, 0))</f>
        <v>1</v>
      </c>
      <c r="I471" s="21"/>
      <c r="J471" s="96" t="s">
        <v>5924</v>
      </c>
    </row>
    <row r="472" spans="1:10">
      <c r="A472" s="105">
        <v>45465.033333333333</v>
      </c>
      <c r="B472" s="89">
        <v>3065</v>
      </c>
      <c r="C472" s="89">
        <v>500</v>
      </c>
      <c r="D472" s="89">
        <v>3</v>
      </c>
      <c r="E472" s="89"/>
      <c r="F472" s="89" t="s">
        <v>6102</v>
      </c>
      <c r="G472" s="21" t="b">
        <f>ISNUMBER(MATCH(ggPayers[[#This Row],[payer]], gg_teammates[ID], 0))</f>
        <v>1</v>
      </c>
      <c r="H472" s="89" t="b">
        <f>ISNUMBER(MATCH(ggPayers[[#This Row],[payer]], B471:$B$594, 0))</f>
        <v>1</v>
      </c>
      <c r="I472" s="21"/>
      <c r="J472" s="96" t="s">
        <v>5924</v>
      </c>
    </row>
    <row r="473" spans="1:10">
      <c r="A473" s="105">
        <v>45464.98541666667</v>
      </c>
      <c r="B473" s="89">
        <v>220493</v>
      </c>
      <c r="C473" s="89">
        <v>1000</v>
      </c>
      <c r="D473" s="89">
        <v>3</v>
      </c>
      <c r="E473" s="89"/>
      <c r="F473" s="89" t="s">
        <v>6103</v>
      </c>
      <c r="G473" s="21" t="b">
        <f>ISNUMBER(MATCH(ggPayers[[#This Row],[payer]], gg_teammates[ID], 0))</f>
        <v>0</v>
      </c>
      <c r="H473" s="89" t="b">
        <f>ISNUMBER(MATCH(ggPayers[[#This Row],[payer]], B472:$B$594, 0))</f>
        <v>1</v>
      </c>
      <c r="I473" s="21"/>
      <c r="J473" s="96" t="s">
        <v>5924</v>
      </c>
    </row>
    <row r="474" spans="1:10">
      <c r="A474" s="105">
        <v>45464.982638888891</v>
      </c>
      <c r="B474" s="89">
        <v>147152</v>
      </c>
      <c r="C474" s="89">
        <v>500</v>
      </c>
      <c r="D474" s="89">
        <v>2</v>
      </c>
      <c r="E474" s="89"/>
      <c r="F474" s="89" t="s">
        <v>4506</v>
      </c>
      <c r="G474" s="21" t="b">
        <f>ISNUMBER(MATCH(ggPayers[[#This Row],[payer]], gg_teammates[ID], 0))</f>
        <v>0</v>
      </c>
      <c r="H474" s="89" t="b">
        <f>ISNUMBER(MATCH(ggPayers[[#This Row],[payer]], B473:$B$594, 0))</f>
        <v>1</v>
      </c>
      <c r="I474" s="21"/>
      <c r="J474" s="96" t="s">
        <v>5924</v>
      </c>
    </row>
    <row r="475" spans="1:10">
      <c r="A475" s="105">
        <v>45464.966666666667</v>
      </c>
      <c r="B475" s="89">
        <v>367592</v>
      </c>
      <c r="C475" s="89">
        <v>2000</v>
      </c>
      <c r="D475" s="89">
        <v>2</v>
      </c>
      <c r="E475" s="89"/>
      <c r="F475" s="99" t="s">
        <v>4508</v>
      </c>
      <c r="G475" s="21" t="b">
        <f>ISNUMBER(MATCH(ggPayers[[#This Row],[payer]], gg_teammates[ID], 0))</f>
        <v>0</v>
      </c>
      <c r="H475" s="89" t="b">
        <f>ISNUMBER(MATCH(ggPayers[[#This Row],[payer]], B474:$B$594, 0))</f>
        <v>1</v>
      </c>
      <c r="I475" s="21"/>
      <c r="J475" s="96" t="s">
        <v>5924</v>
      </c>
    </row>
    <row r="476" spans="1:10">
      <c r="A476" s="105">
        <v>45464.938194444447</v>
      </c>
      <c r="B476" s="89">
        <v>3783</v>
      </c>
      <c r="C476" s="89">
        <v>500</v>
      </c>
      <c r="D476" s="89">
        <v>2</v>
      </c>
      <c r="E476" s="89"/>
      <c r="F476" s="89" t="s">
        <v>4510</v>
      </c>
      <c r="G476" s="21" t="b">
        <f>ISNUMBER(MATCH(ggPayers[[#This Row],[payer]], gg_teammates[ID], 0))</f>
        <v>0</v>
      </c>
      <c r="H476" s="89" t="b">
        <f>ISNUMBER(MATCH(ggPayers[[#This Row],[payer]], B475:$B$594, 0))</f>
        <v>1</v>
      </c>
      <c r="I476" s="21"/>
      <c r="J476" s="96" t="s">
        <v>5924</v>
      </c>
    </row>
    <row r="477" spans="1:10">
      <c r="A477" s="105">
        <v>45464.925694444442</v>
      </c>
      <c r="B477" s="89">
        <v>245071</v>
      </c>
      <c r="C477" s="89">
        <v>1500</v>
      </c>
      <c r="D477" s="89">
        <v>2</v>
      </c>
      <c r="E477" s="89"/>
      <c r="F477" s="89" t="s">
        <v>4515</v>
      </c>
      <c r="G477" s="21" t="b">
        <f>ISNUMBER(MATCH(ggPayers[[#This Row],[payer]], gg_teammates[ID], 0))</f>
        <v>0</v>
      </c>
      <c r="H477" s="89" t="b">
        <f>ISNUMBER(MATCH(ggPayers[[#This Row],[payer]], B476:$B$594, 0))</f>
        <v>1</v>
      </c>
      <c r="I477" s="21"/>
      <c r="J477" s="96" t="s">
        <v>5924</v>
      </c>
    </row>
    <row r="478" spans="1:10">
      <c r="A478" s="105">
        <v>45464.9</v>
      </c>
      <c r="B478" s="89">
        <v>21918</v>
      </c>
      <c r="C478" s="89">
        <v>1000</v>
      </c>
      <c r="D478" s="89">
        <v>3</v>
      </c>
      <c r="E478" s="89"/>
      <c r="F478" s="89" t="s">
        <v>6104</v>
      </c>
      <c r="G478" s="21" t="b">
        <f>ISNUMBER(MATCH(ggPayers[[#This Row],[payer]], gg_teammates[ID], 0))</f>
        <v>0</v>
      </c>
      <c r="H478" s="89" t="b">
        <f>ISNUMBER(MATCH(ggPayers[[#This Row],[payer]], B477:$B$594, 0))</f>
        <v>1</v>
      </c>
      <c r="I478" s="21"/>
      <c r="J478" s="96" t="s">
        <v>5924</v>
      </c>
    </row>
    <row r="479" spans="1:10">
      <c r="A479" s="105">
        <v>45464.899305555555</v>
      </c>
      <c r="B479" s="89">
        <v>21918</v>
      </c>
      <c r="C479" s="89">
        <v>1000</v>
      </c>
      <c r="D479" s="89">
        <v>3</v>
      </c>
      <c r="E479" s="89"/>
      <c r="F479" s="89" t="s">
        <v>6105</v>
      </c>
      <c r="G479" s="21" t="b">
        <f>ISNUMBER(MATCH(ggPayers[[#This Row],[payer]], gg_teammates[ID], 0))</f>
        <v>0</v>
      </c>
      <c r="H479" s="89" t="b">
        <f>ISNUMBER(MATCH(ggPayers[[#This Row],[payer]], B478:$B$594, 0))</f>
        <v>1</v>
      </c>
      <c r="I479" s="21"/>
      <c r="J479" s="96" t="s">
        <v>5924</v>
      </c>
    </row>
    <row r="480" spans="1:10">
      <c r="A480" s="105">
        <v>45464.899305555555</v>
      </c>
      <c r="B480" s="89">
        <v>21918</v>
      </c>
      <c r="C480" s="89">
        <v>1000</v>
      </c>
      <c r="D480" s="89">
        <v>3</v>
      </c>
      <c r="E480" s="89"/>
      <c r="F480" s="89" t="s">
        <v>6106</v>
      </c>
      <c r="G480" s="21" t="b">
        <f>ISNUMBER(MATCH(ggPayers[[#This Row],[payer]], gg_teammates[ID], 0))</f>
        <v>0</v>
      </c>
      <c r="H480" s="89" t="b">
        <f>ISNUMBER(MATCH(ggPayers[[#This Row],[payer]], B479:$B$594, 0))</f>
        <v>1</v>
      </c>
      <c r="I480" s="21"/>
      <c r="J480" s="96" t="s">
        <v>5924</v>
      </c>
    </row>
    <row r="481" spans="1:10">
      <c r="A481" s="105">
        <v>45464.754166666666</v>
      </c>
      <c r="B481" s="89">
        <v>825186</v>
      </c>
      <c r="C481" s="89">
        <v>100</v>
      </c>
      <c r="D481" s="89">
        <v>2</v>
      </c>
      <c r="E481" s="89"/>
      <c r="F481" s="89" t="s">
        <v>4521</v>
      </c>
      <c r="G481" s="21" t="b">
        <f>ISNUMBER(MATCH(ggPayers[[#This Row],[payer]], gg_teammates[ID], 0))</f>
        <v>1</v>
      </c>
      <c r="H481" s="89" t="b">
        <f>ISNUMBER(MATCH(ggPayers[[#This Row],[payer]], B480:$B$594, 0))</f>
        <v>1</v>
      </c>
      <c r="I481" s="21"/>
      <c r="J481" s="96" t="s">
        <v>5924</v>
      </c>
    </row>
    <row r="482" spans="1:10">
      <c r="A482" s="105">
        <v>45464.577777777777</v>
      </c>
      <c r="B482" s="89">
        <v>825186</v>
      </c>
      <c r="C482" s="89">
        <v>5000</v>
      </c>
      <c r="D482" s="89">
        <v>3</v>
      </c>
      <c r="E482" s="89" t="s">
        <v>5939</v>
      </c>
      <c r="F482" s="89" t="s">
        <v>6107</v>
      </c>
      <c r="G482" s="21" t="b">
        <f>ISNUMBER(MATCH(ggPayers[[#This Row],[payer]], gg_teammates[ID], 0))</f>
        <v>1</v>
      </c>
      <c r="H482" s="89" t="b">
        <f>ISNUMBER(MATCH(ggPayers[[#This Row],[payer]], B481:$B$594, 0))</f>
        <v>1</v>
      </c>
      <c r="I482" s="21"/>
      <c r="J482" s="96" t="s">
        <v>5924</v>
      </c>
    </row>
    <row r="483" spans="1:10">
      <c r="A483" s="105">
        <v>45464.537499999999</v>
      </c>
      <c r="B483" s="89">
        <v>839</v>
      </c>
      <c r="C483" s="89">
        <v>1000</v>
      </c>
      <c r="D483" s="89">
        <v>2</v>
      </c>
      <c r="E483" s="89"/>
      <c r="F483" s="89" t="s">
        <v>4523</v>
      </c>
      <c r="G483" s="21" t="b">
        <f>ISNUMBER(MATCH(ggPayers[[#This Row],[payer]], gg_teammates[ID], 0))</f>
        <v>1</v>
      </c>
      <c r="H483" s="89" t="b">
        <f>ISNUMBER(MATCH(ggPayers[[#This Row],[payer]], B482:$B$594, 0))</f>
        <v>1</v>
      </c>
      <c r="I483" s="21"/>
      <c r="J483" s="96" t="s">
        <v>5924</v>
      </c>
    </row>
    <row r="484" spans="1:10">
      <c r="A484" s="105">
        <v>45464.51666666667</v>
      </c>
      <c r="B484" s="89">
        <v>957701</v>
      </c>
      <c r="C484" s="89">
        <v>1000</v>
      </c>
      <c r="D484" s="89">
        <v>3</v>
      </c>
      <c r="E484" s="89"/>
      <c r="F484" s="89" t="s">
        <v>6108</v>
      </c>
      <c r="G484" s="21" t="b">
        <f>ISNUMBER(MATCH(ggPayers[[#This Row],[payer]], gg_teammates[ID], 0))</f>
        <v>1</v>
      </c>
      <c r="H484" s="89" t="b">
        <f>ISNUMBER(MATCH(ggPayers[[#This Row],[payer]], B483:$B$594, 0))</f>
        <v>1</v>
      </c>
      <c r="I484" s="21"/>
      <c r="J484" s="96" t="s">
        <v>5924</v>
      </c>
    </row>
    <row r="485" spans="1:10">
      <c r="A485" s="105">
        <v>45464.512499999997</v>
      </c>
      <c r="B485" s="89">
        <v>1114568</v>
      </c>
      <c r="C485" s="89">
        <v>1000</v>
      </c>
      <c r="D485" s="89">
        <v>2</v>
      </c>
      <c r="E485" s="89"/>
      <c r="F485" s="89" t="s">
        <v>4525</v>
      </c>
      <c r="G485" s="21" t="b">
        <f>ISNUMBER(MATCH(ggPayers[[#This Row],[payer]], gg_teammates[ID], 0))</f>
        <v>0</v>
      </c>
      <c r="H485" s="89" t="b">
        <f>ISNUMBER(MATCH(ggPayers[[#This Row],[payer]], B484:$B$594, 0))</f>
        <v>1</v>
      </c>
      <c r="I485" s="21"/>
      <c r="J485" s="96" t="s">
        <v>5924</v>
      </c>
    </row>
    <row r="486" spans="1:10">
      <c r="A486" s="105">
        <v>45464.506944444445</v>
      </c>
      <c r="B486" s="89">
        <v>1025610</v>
      </c>
      <c r="C486" s="89">
        <v>1000</v>
      </c>
      <c r="D486" s="89">
        <v>2</v>
      </c>
      <c r="E486" s="89"/>
      <c r="F486" s="89" t="s">
        <v>4527</v>
      </c>
      <c r="G486" s="21" t="b">
        <f>ISNUMBER(MATCH(ggPayers[[#This Row],[payer]], gg_teammates[ID], 0))</f>
        <v>1</v>
      </c>
      <c r="H486" s="89" t="b">
        <f>ISNUMBER(MATCH(ggPayers[[#This Row],[payer]], B485:$B$594, 0))</f>
        <v>1</v>
      </c>
      <c r="I486" s="21"/>
      <c r="J486" s="96" t="s">
        <v>5924</v>
      </c>
    </row>
    <row r="487" spans="1:10">
      <c r="A487" s="105">
        <v>45464.455555555556</v>
      </c>
      <c r="B487" s="89">
        <v>798</v>
      </c>
      <c r="C487" s="89">
        <v>500</v>
      </c>
      <c r="D487" s="89">
        <v>2</v>
      </c>
      <c r="E487" s="89"/>
      <c r="F487" s="89" t="s">
        <v>4532</v>
      </c>
      <c r="G487" s="21" t="b">
        <f>ISNUMBER(MATCH(ggPayers[[#This Row],[payer]], gg_teammates[ID], 0))</f>
        <v>1</v>
      </c>
      <c r="H487" s="89" t="b">
        <f>ISNUMBER(MATCH(ggPayers[[#This Row],[payer]], B486:$B$594, 0))</f>
        <v>1</v>
      </c>
      <c r="I487" s="21"/>
      <c r="J487" s="96" t="s">
        <v>5924</v>
      </c>
    </row>
    <row r="488" spans="1:10">
      <c r="A488" s="105">
        <v>45463.839583333334</v>
      </c>
      <c r="B488" s="89">
        <v>67738</v>
      </c>
      <c r="C488" s="89">
        <v>1500</v>
      </c>
      <c r="D488" s="89">
        <v>2</v>
      </c>
      <c r="E488" s="89"/>
      <c r="F488" s="89" t="s">
        <v>4432</v>
      </c>
      <c r="G488" s="21" t="b">
        <f>ISNUMBER(MATCH(ggPayers[[#This Row],[payer]], gg_teammates[ID], 0))</f>
        <v>0</v>
      </c>
      <c r="H488" s="89" t="b">
        <f>ISNUMBER(MATCH(ggPayers[[#This Row],[payer]], B487:$B$594, 0))</f>
        <v>1</v>
      </c>
      <c r="I488" s="21"/>
      <c r="J488" s="96" t="s">
        <v>5924</v>
      </c>
    </row>
    <row r="489" spans="1:10">
      <c r="A489" s="105">
        <v>45463.78125</v>
      </c>
      <c r="B489" s="89">
        <v>657873</v>
      </c>
      <c r="C489" s="89">
        <v>500</v>
      </c>
      <c r="D489" s="89">
        <v>2</v>
      </c>
      <c r="E489" s="89"/>
      <c r="F489" s="89" t="s">
        <v>4434</v>
      </c>
      <c r="G489" s="21" t="b">
        <f>ISNUMBER(MATCH(ggPayers[[#This Row],[payer]], gg_teammates[ID], 0))</f>
        <v>0</v>
      </c>
      <c r="H489" s="89" t="b">
        <f>ISNUMBER(MATCH(ggPayers[[#This Row],[payer]], B488:$B$594, 0))</f>
        <v>1</v>
      </c>
      <c r="I489" s="21"/>
      <c r="J489" s="96" t="s">
        <v>5924</v>
      </c>
    </row>
    <row r="490" spans="1:10">
      <c r="A490" s="105">
        <v>45463.746527777781</v>
      </c>
      <c r="B490" s="89">
        <v>798</v>
      </c>
      <c r="C490" s="89">
        <v>1000</v>
      </c>
      <c r="D490" s="89">
        <v>2</v>
      </c>
      <c r="E490" s="89"/>
      <c r="F490" s="89" t="s">
        <v>4436</v>
      </c>
      <c r="G490" s="21" t="b">
        <f>ISNUMBER(MATCH(ggPayers[[#This Row],[payer]], gg_teammates[ID], 0))</f>
        <v>1</v>
      </c>
      <c r="H490" s="89" t="b">
        <f>ISNUMBER(MATCH(ggPayers[[#This Row],[payer]], B489:$B$594, 0))</f>
        <v>1</v>
      </c>
      <c r="I490" s="21"/>
      <c r="J490" s="96" t="s">
        <v>5924</v>
      </c>
    </row>
    <row r="491" spans="1:10">
      <c r="A491" s="105">
        <v>45463.743055555555</v>
      </c>
      <c r="B491" s="89">
        <v>4074</v>
      </c>
      <c r="C491" s="89">
        <v>500</v>
      </c>
      <c r="D491" s="89">
        <v>3</v>
      </c>
      <c r="E491" s="89" t="s">
        <v>6079</v>
      </c>
      <c r="F491" s="89" t="s">
        <v>6109</v>
      </c>
      <c r="G491" s="21" t="b">
        <f>ISNUMBER(MATCH(ggPayers[[#This Row],[payer]], gg_teammates[ID], 0))</f>
        <v>0</v>
      </c>
      <c r="H491" s="89" t="b">
        <f>ISNUMBER(MATCH(ggPayers[[#This Row],[payer]], B490:$B$594, 0))</f>
        <v>1</v>
      </c>
      <c r="I491" s="21"/>
      <c r="J491" s="96" t="s">
        <v>5924</v>
      </c>
    </row>
    <row r="492" spans="1:10">
      <c r="A492" s="105">
        <v>45463.742361111108</v>
      </c>
      <c r="B492" s="89">
        <v>4074</v>
      </c>
      <c r="C492" s="89">
        <v>500</v>
      </c>
      <c r="D492" s="89">
        <v>3</v>
      </c>
      <c r="E492" s="89" t="s">
        <v>5934</v>
      </c>
      <c r="F492" s="89" t="s">
        <v>6110</v>
      </c>
      <c r="G492" s="21" t="b">
        <f>ISNUMBER(MATCH(ggPayers[[#This Row],[payer]], gg_teammates[ID], 0))</f>
        <v>0</v>
      </c>
      <c r="H492" s="89" t="b">
        <f>ISNUMBER(MATCH(ggPayers[[#This Row],[payer]], B491:$B$594, 0))</f>
        <v>1</v>
      </c>
      <c r="I492" s="21"/>
      <c r="J492" s="96" t="s">
        <v>5924</v>
      </c>
    </row>
    <row r="493" spans="1:10">
      <c r="A493" s="105">
        <v>45463.741666666669</v>
      </c>
      <c r="B493" s="89">
        <v>4074</v>
      </c>
      <c r="C493" s="89">
        <v>500</v>
      </c>
      <c r="D493" s="89">
        <v>3</v>
      </c>
      <c r="E493" s="89" t="s">
        <v>5934</v>
      </c>
      <c r="F493" s="89" t="s">
        <v>6111</v>
      </c>
      <c r="G493" s="21" t="b">
        <f>ISNUMBER(MATCH(ggPayers[[#This Row],[payer]], gg_teammates[ID], 0))</f>
        <v>0</v>
      </c>
      <c r="H493" s="89" t="b">
        <f>ISNUMBER(MATCH(ggPayers[[#This Row],[payer]], B492:$B$594, 0))</f>
        <v>1</v>
      </c>
      <c r="I493" s="21"/>
      <c r="J493" s="96" t="s">
        <v>5924</v>
      </c>
    </row>
    <row r="494" spans="1:10">
      <c r="A494" s="105">
        <v>45463.65625</v>
      </c>
      <c r="B494" s="89">
        <v>952562</v>
      </c>
      <c r="C494" s="89">
        <v>500</v>
      </c>
      <c r="D494" s="89">
        <v>2</v>
      </c>
      <c r="E494" s="89"/>
      <c r="F494" s="89" t="s">
        <v>4440</v>
      </c>
      <c r="G494" s="21" t="b">
        <f>ISNUMBER(MATCH(ggPayers[[#This Row],[payer]], gg_teammates[ID], 0))</f>
        <v>0</v>
      </c>
      <c r="H494" s="89" t="b">
        <f>ISNUMBER(MATCH(ggPayers[[#This Row],[payer]], B493:$B$594, 0))</f>
        <v>1</v>
      </c>
      <c r="I494" s="21"/>
      <c r="J494" s="96" t="s">
        <v>5924</v>
      </c>
    </row>
    <row r="495" spans="1:10">
      <c r="A495" s="105">
        <v>45463.644444444442</v>
      </c>
      <c r="B495" s="89">
        <v>607889</v>
      </c>
      <c r="C495" s="89">
        <v>1000</v>
      </c>
      <c r="D495" s="89">
        <v>2</v>
      </c>
      <c r="E495" s="89"/>
      <c r="F495" s="89" t="s">
        <v>4442</v>
      </c>
      <c r="G495" s="21" t="b">
        <f>ISNUMBER(MATCH(ggPayers[[#This Row],[payer]], gg_teammates[ID], 0))</f>
        <v>0</v>
      </c>
      <c r="H495" s="89" t="b">
        <f>ISNUMBER(MATCH(ggPayers[[#This Row],[payer]], B494:$B$594, 0))</f>
        <v>1</v>
      </c>
      <c r="I495" s="21"/>
      <c r="J495" s="96" t="s">
        <v>5924</v>
      </c>
    </row>
    <row r="496" spans="1:10">
      <c r="A496" s="105">
        <v>45463.630555555559</v>
      </c>
      <c r="B496" s="89">
        <v>653074</v>
      </c>
      <c r="C496" s="89">
        <v>500</v>
      </c>
      <c r="D496" s="89">
        <v>3</v>
      </c>
      <c r="E496" s="89" t="s">
        <v>5939</v>
      </c>
      <c r="F496" s="89" t="s">
        <v>6112</v>
      </c>
      <c r="G496" s="21" t="b">
        <f>ISNUMBER(MATCH(ggPayers[[#This Row],[payer]], gg_teammates[ID], 0))</f>
        <v>0</v>
      </c>
      <c r="H496" s="89" t="b">
        <f>ISNUMBER(MATCH(ggPayers[[#This Row],[payer]], B495:$B$594, 0))</f>
        <v>1</v>
      </c>
      <c r="I496" s="21"/>
      <c r="J496" s="96" t="s">
        <v>5924</v>
      </c>
    </row>
    <row r="497" spans="1:10">
      <c r="A497" s="105">
        <v>45463.57708333333</v>
      </c>
      <c r="B497" s="89">
        <v>47606</v>
      </c>
      <c r="C497" s="89">
        <v>500</v>
      </c>
      <c r="D497" s="89">
        <v>3</v>
      </c>
      <c r="E497" s="89" t="s">
        <v>5939</v>
      </c>
      <c r="F497" s="89" t="s">
        <v>6113</v>
      </c>
      <c r="G497" s="21" t="b">
        <f>ISNUMBER(MATCH(ggPayers[[#This Row],[payer]], gg_teammates[ID], 0))</f>
        <v>0</v>
      </c>
      <c r="H497" s="89" t="b">
        <f>ISNUMBER(MATCH(ggPayers[[#This Row],[payer]], B496:$B$594, 0))</f>
        <v>1</v>
      </c>
      <c r="I497" s="21"/>
      <c r="J497" s="96" t="s">
        <v>5924</v>
      </c>
    </row>
    <row r="498" spans="1:10">
      <c r="A498" s="105">
        <v>45463.57708333333</v>
      </c>
      <c r="B498" s="89">
        <v>47606</v>
      </c>
      <c r="C498" s="89">
        <v>500</v>
      </c>
      <c r="D498" s="89">
        <v>3</v>
      </c>
      <c r="E498" s="89" t="s">
        <v>6079</v>
      </c>
      <c r="F498" s="89" t="s">
        <v>6114</v>
      </c>
      <c r="G498" s="21" t="b">
        <f>ISNUMBER(MATCH(ggPayers[[#This Row],[payer]], gg_teammates[ID], 0))</f>
        <v>0</v>
      </c>
      <c r="H498" s="89" t="b">
        <f>ISNUMBER(MATCH(ggPayers[[#This Row],[payer]], B497:$B$594, 0))</f>
        <v>1</v>
      </c>
      <c r="I498" s="21"/>
      <c r="J498" s="96" t="s">
        <v>5924</v>
      </c>
    </row>
    <row r="499" spans="1:10">
      <c r="A499" s="105">
        <v>45463.572222222225</v>
      </c>
      <c r="B499" s="89">
        <v>178665</v>
      </c>
      <c r="C499" s="89">
        <v>1000</v>
      </c>
      <c r="D499" s="89">
        <v>2</v>
      </c>
      <c r="E499" s="89"/>
      <c r="F499" s="89" t="s">
        <v>4444</v>
      </c>
      <c r="G499" s="21" t="b">
        <f>ISNUMBER(MATCH(ggPayers[[#This Row],[payer]], gg_teammates[ID], 0))</f>
        <v>0</v>
      </c>
      <c r="H499" s="89" t="b">
        <f>ISNUMBER(MATCH(ggPayers[[#This Row],[payer]], B498:$B$594, 0))</f>
        <v>1</v>
      </c>
      <c r="I499" s="21"/>
      <c r="J499" s="96" t="s">
        <v>5924</v>
      </c>
    </row>
    <row r="500" spans="1:10">
      <c r="A500" s="105">
        <v>45463.570833333331</v>
      </c>
      <c r="B500" s="89">
        <v>912234</v>
      </c>
      <c r="C500" s="89">
        <v>1000</v>
      </c>
      <c r="D500" s="89">
        <v>3</v>
      </c>
      <c r="E500" s="89" t="s">
        <v>5983</v>
      </c>
      <c r="F500" s="89" t="s">
        <v>6115</v>
      </c>
      <c r="G500" s="21" t="b">
        <f>ISNUMBER(MATCH(ggPayers[[#This Row],[payer]], gg_teammates[ID], 0))</f>
        <v>0</v>
      </c>
      <c r="H500" s="89" t="b">
        <f>ISNUMBER(MATCH(ggPayers[[#This Row],[payer]], B499:$B$594, 0))</f>
        <v>1</v>
      </c>
      <c r="I500" s="21"/>
      <c r="J500" s="96" t="s">
        <v>5924</v>
      </c>
    </row>
    <row r="501" spans="1:10">
      <c r="A501" s="105">
        <v>45463.565972222219</v>
      </c>
      <c r="B501" s="89">
        <v>545501</v>
      </c>
      <c r="C501" s="89">
        <v>500</v>
      </c>
      <c r="D501" s="89">
        <v>3</v>
      </c>
      <c r="E501" s="89"/>
      <c r="F501" s="99" t="s">
        <v>6116</v>
      </c>
      <c r="G501" s="21" t="b">
        <f>ISNUMBER(MATCH(ggPayers[[#This Row],[payer]], gg_teammates[ID], 0))</f>
        <v>0</v>
      </c>
      <c r="H501" s="89" t="b">
        <f>ISNUMBER(MATCH(ggPayers[[#This Row],[payer]], B500:$B$594, 0))</f>
        <v>1</v>
      </c>
      <c r="I501" s="21"/>
      <c r="J501" s="96" t="s">
        <v>5924</v>
      </c>
    </row>
    <row r="502" spans="1:10">
      <c r="A502" s="105">
        <v>45463.565972222219</v>
      </c>
      <c r="B502" s="89">
        <v>545501</v>
      </c>
      <c r="C502" s="89">
        <v>500</v>
      </c>
      <c r="D502" s="89">
        <v>3</v>
      </c>
      <c r="E502" s="89"/>
      <c r="F502" s="89" t="s">
        <v>6117</v>
      </c>
      <c r="G502" s="21" t="b">
        <f>ISNUMBER(MATCH(ggPayers[[#This Row],[payer]], gg_teammates[ID], 0))</f>
        <v>0</v>
      </c>
      <c r="H502" s="89" t="b">
        <f>ISNUMBER(MATCH(ggPayers[[#This Row],[payer]], B501:$B$594, 0))</f>
        <v>1</v>
      </c>
      <c r="I502" s="21"/>
      <c r="J502" s="96" t="s">
        <v>5924</v>
      </c>
    </row>
    <row r="503" spans="1:10">
      <c r="A503" s="105">
        <v>45463.550694444442</v>
      </c>
      <c r="B503" s="89">
        <v>35237</v>
      </c>
      <c r="C503" s="89">
        <v>500</v>
      </c>
      <c r="D503" s="89">
        <v>2</v>
      </c>
      <c r="E503" s="89"/>
      <c r="F503" s="89" t="s">
        <v>4446</v>
      </c>
      <c r="G503" s="21" t="b">
        <f>ISNUMBER(MATCH(ggPayers[[#This Row],[payer]], gg_teammates[ID], 0))</f>
        <v>0</v>
      </c>
      <c r="H503" s="89" t="b">
        <f>ISNUMBER(MATCH(ggPayers[[#This Row],[payer]], B502:$B$594, 0))</f>
        <v>1</v>
      </c>
      <c r="I503" s="21"/>
      <c r="J503" s="96" t="s">
        <v>5924</v>
      </c>
    </row>
    <row r="504" spans="1:10">
      <c r="A504" s="105">
        <v>45463.008333333331</v>
      </c>
      <c r="B504" s="89">
        <v>5017</v>
      </c>
      <c r="C504" s="89">
        <v>500</v>
      </c>
      <c r="D504" s="89">
        <v>2</v>
      </c>
      <c r="E504" s="89"/>
      <c r="F504" s="89" t="s">
        <v>4369</v>
      </c>
      <c r="G504" s="21" t="b">
        <f>ISNUMBER(MATCH(ggPayers[[#This Row],[payer]], gg_teammates[ID], 0))</f>
        <v>0</v>
      </c>
      <c r="H504" s="89" t="b">
        <f>ISNUMBER(MATCH(ggPayers[[#This Row],[payer]], B503:$B$594, 0))</f>
        <v>1</v>
      </c>
      <c r="I504" s="21"/>
      <c r="J504" s="96" t="s">
        <v>5924</v>
      </c>
    </row>
    <row r="505" spans="1:10">
      <c r="A505" s="105">
        <v>45462.924305555556</v>
      </c>
      <c r="B505" s="89">
        <v>2567</v>
      </c>
      <c r="C505" s="89">
        <v>1000</v>
      </c>
      <c r="D505" s="89">
        <v>2</v>
      </c>
      <c r="E505" s="89"/>
      <c r="F505" s="89" t="s">
        <v>4371</v>
      </c>
      <c r="G505" s="21" t="b">
        <f>ISNUMBER(MATCH(ggPayers[[#This Row],[payer]], gg_teammates[ID], 0))</f>
        <v>0</v>
      </c>
      <c r="H505" s="89" t="b">
        <f>ISNUMBER(MATCH(ggPayers[[#This Row],[payer]], B504:$B$594, 0))</f>
        <v>1</v>
      </c>
      <c r="I505" s="21"/>
      <c r="J505" s="96" t="s">
        <v>5924</v>
      </c>
    </row>
    <row r="506" spans="1:10">
      <c r="A506" s="105">
        <v>45462.920138888891</v>
      </c>
      <c r="B506" s="89">
        <v>545501</v>
      </c>
      <c r="C506" s="89">
        <v>1000</v>
      </c>
      <c r="D506" s="89">
        <v>3</v>
      </c>
      <c r="E506" s="89"/>
      <c r="F506" s="89" t="s">
        <v>6118</v>
      </c>
      <c r="G506" s="21" t="b">
        <f>ISNUMBER(MATCH(ggPayers[[#This Row],[payer]], gg_teammates[ID], 0))</f>
        <v>0</v>
      </c>
      <c r="H506" s="89" t="b">
        <f>ISNUMBER(MATCH(ggPayers[[#This Row],[payer]], B505:$B$594, 0))</f>
        <v>1</v>
      </c>
      <c r="I506" s="21"/>
      <c r="J506" s="96" t="s">
        <v>5924</v>
      </c>
    </row>
    <row r="507" spans="1:10">
      <c r="A507" s="105">
        <v>45462.915972222225</v>
      </c>
      <c r="B507" s="89">
        <v>463035</v>
      </c>
      <c r="C507" s="89">
        <v>500</v>
      </c>
      <c r="D507" s="89">
        <v>2</v>
      </c>
      <c r="E507" s="89"/>
      <c r="F507" s="89" t="s">
        <v>4373</v>
      </c>
      <c r="G507" s="21" t="b">
        <f>ISNUMBER(MATCH(ggPayers[[#This Row],[payer]], gg_teammates[ID], 0))</f>
        <v>0</v>
      </c>
      <c r="H507" s="89" t="b">
        <f>ISNUMBER(MATCH(ggPayers[[#This Row],[payer]], B506:$B$594, 0))</f>
        <v>1</v>
      </c>
      <c r="I507" s="21"/>
      <c r="J507" s="96" t="s">
        <v>5924</v>
      </c>
    </row>
    <row r="508" spans="1:10">
      <c r="A508" s="105">
        <v>45462.899305555555</v>
      </c>
      <c r="B508" s="89">
        <v>5882</v>
      </c>
      <c r="C508" s="89">
        <v>500</v>
      </c>
      <c r="D508" s="89">
        <v>2</v>
      </c>
      <c r="E508" s="89"/>
      <c r="F508" s="89" t="s">
        <v>4375</v>
      </c>
      <c r="G508" s="21" t="b">
        <f>ISNUMBER(MATCH(ggPayers[[#This Row],[payer]], gg_teammates[ID], 0))</f>
        <v>0</v>
      </c>
      <c r="H508" s="89" t="b">
        <f>ISNUMBER(MATCH(ggPayers[[#This Row],[payer]], B507:$B$594, 0))</f>
        <v>1</v>
      </c>
      <c r="I508" s="21"/>
      <c r="J508" s="96" t="s">
        <v>5924</v>
      </c>
    </row>
    <row r="509" spans="1:10">
      <c r="A509" s="105">
        <v>45462.871527777781</v>
      </c>
      <c r="B509" s="89">
        <v>217882</v>
      </c>
      <c r="C509" s="89">
        <v>2000</v>
      </c>
      <c r="D509" s="89">
        <v>2</v>
      </c>
      <c r="E509" s="89"/>
      <c r="F509" s="89" t="s">
        <v>4377</v>
      </c>
      <c r="G509" s="21" t="b">
        <f>ISNUMBER(MATCH(ggPayers[[#This Row],[payer]], gg_teammates[ID], 0))</f>
        <v>0</v>
      </c>
      <c r="H509" s="89" t="b">
        <f>ISNUMBER(MATCH(ggPayers[[#This Row],[payer]], B508:$B$594, 0))</f>
        <v>1</v>
      </c>
      <c r="I509" s="21"/>
      <c r="J509" s="96" t="s">
        <v>5924</v>
      </c>
    </row>
    <row r="510" spans="1:10">
      <c r="A510" s="105">
        <v>45462.718055555553</v>
      </c>
      <c r="B510" s="89">
        <v>825186</v>
      </c>
      <c r="C510" s="89">
        <v>100</v>
      </c>
      <c r="D510" s="89">
        <v>2</v>
      </c>
      <c r="E510" s="89"/>
      <c r="F510" s="89" t="s">
        <v>4384</v>
      </c>
      <c r="G510" s="21" t="b">
        <f>ISNUMBER(MATCH(ggPayers[[#This Row],[payer]], gg_teammates[ID], 0))</f>
        <v>1</v>
      </c>
      <c r="H510" s="89" t="b">
        <f>ISNUMBER(MATCH(ggPayers[[#This Row],[payer]], B509:$B$594, 0))</f>
        <v>1</v>
      </c>
      <c r="I510" s="21"/>
      <c r="J510" s="96" t="s">
        <v>5924</v>
      </c>
    </row>
    <row r="511" spans="1:10">
      <c r="A511" s="105">
        <v>45462.707638888889</v>
      </c>
      <c r="B511" s="89">
        <v>825186</v>
      </c>
      <c r="C511" s="89">
        <v>100</v>
      </c>
      <c r="D511" s="89">
        <v>2</v>
      </c>
      <c r="E511" s="89"/>
      <c r="F511" s="89" t="s">
        <v>4386</v>
      </c>
      <c r="G511" s="21" t="b">
        <f>ISNUMBER(MATCH(ggPayers[[#This Row],[payer]], gg_teammates[ID], 0))</f>
        <v>1</v>
      </c>
      <c r="H511" s="89" t="b">
        <f>ISNUMBER(MATCH(ggPayers[[#This Row],[payer]], B510:$B$594, 0))</f>
        <v>1</v>
      </c>
      <c r="I511" s="21"/>
      <c r="J511" s="96" t="s">
        <v>5924</v>
      </c>
    </row>
    <row r="512" spans="1:10">
      <c r="A512" s="105">
        <v>45462.706944444442</v>
      </c>
      <c r="B512" s="89">
        <v>825186</v>
      </c>
      <c r="C512" s="89">
        <v>100</v>
      </c>
      <c r="D512" s="89">
        <v>2</v>
      </c>
      <c r="E512" s="89"/>
      <c r="F512" s="89" t="s">
        <v>4388</v>
      </c>
      <c r="G512" s="21" t="b">
        <f>ISNUMBER(MATCH(ggPayers[[#This Row],[payer]], gg_teammates[ID], 0))</f>
        <v>1</v>
      </c>
      <c r="H512" s="89" t="b">
        <f>ISNUMBER(MATCH(ggPayers[[#This Row],[payer]], B511:$B$594, 0))</f>
        <v>1</v>
      </c>
      <c r="I512" s="21"/>
      <c r="J512" s="96" t="s">
        <v>5924</v>
      </c>
    </row>
    <row r="513" spans="1:10">
      <c r="A513" s="105">
        <v>45462.702777777777</v>
      </c>
      <c r="B513" s="89">
        <v>825186</v>
      </c>
      <c r="C513" s="89">
        <v>100</v>
      </c>
      <c r="D513" s="89">
        <v>2</v>
      </c>
      <c r="E513" s="89"/>
      <c r="F513" s="89" t="s">
        <v>4391</v>
      </c>
      <c r="G513" s="21" t="b">
        <f>ISNUMBER(MATCH(ggPayers[[#This Row],[payer]], gg_teammates[ID], 0))</f>
        <v>1</v>
      </c>
      <c r="H513" s="89" t="b">
        <f>ISNUMBER(MATCH(ggPayers[[#This Row],[payer]], B512:$B$594, 0))</f>
        <v>1</v>
      </c>
      <c r="I513" s="21"/>
      <c r="J513" s="96" t="s">
        <v>5924</v>
      </c>
    </row>
    <row r="514" spans="1:10">
      <c r="A514" s="105">
        <v>45462.70208333333</v>
      </c>
      <c r="B514" s="89">
        <v>825186</v>
      </c>
      <c r="C514" s="89">
        <v>100</v>
      </c>
      <c r="D514" s="89">
        <v>2</v>
      </c>
      <c r="E514" s="89"/>
      <c r="F514" s="89" t="s">
        <v>4393</v>
      </c>
      <c r="G514" s="21" t="b">
        <f>ISNUMBER(MATCH(ggPayers[[#This Row],[payer]], gg_teammates[ID], 0))</f>
        <v>1</v>
      </c>
      <c r="H514" s="89" t="b">
        <f>ISNUMBER(MATCH(ggPayers[[#This Row],[payer]], B513:$B$594, 0))</f>
        <v>1</v>
      </c>
      <c r="I514" s="21"/>
      <c r="J514" s="96" t="s">
        <v>5924</v>
      </c>
    </row>
    <row r="515" spans="1:10">
      <c r="A515" s="105">
        <v>45462.694444444445</v>
      </c>
      <c r="B515" s="89">
        <v>825186</v>
      </c>
      <c r="C515" s="89">
        <v>100</v>
      </c>
      <c r="D515" s="89">
        <v>2</v>
      </c>
      <c r="E515" s="89"/>
      <c r="F515" s="89" t="s">
        <v>4395</v>
      </c>
      <c r="G515" s="21" t="b">
        <f>ISNUMBER(MATCH(ggPayers[[#This Row],[payer]], gg_teammates[ID], 0))</f>
        <v>1</v>
      </c>
      <c r="H515" s="89" t="b">
        <f>ISNUMBER(MATCH(ggPayers[[#This Row],[payer]], B514:$B$594, 0))</f>
        <v>1</v>
      </c>
      <c r="I515" s="21"/>
      <c r="J515" s="96" t="s">
        <v>5924</v>
      </c>
    </row>
    <row r="516" spans="1:10">
      <c r="A516" s="105">
        <v>45462.688194444447</v>
      </c>
      <c r="B516" s="89">
        <v>825186</v>
      </c>
      <c r="C516" s="89">
        <v>100</v>
      </c>
      <c r="D516" s="89">
        <v>2</v>
      </c>
      <c r="E516" s="89"/>
      <c r="F516" s="89" t="s">
        <v>4398</v>
      </c>
      <c r="G516" s="21" t="b">
        <f>ISNUMBER(MATCH(ggPayers[[#This Row],[payer]], gg_teammates[ID], 0))</f>
        <v>1</v>
      </c>
      <c r="H516" s="89" t="b">
        <f>ISNUMBER(MATCH(ggPayers[[#This Row],[payer]], B515:$B$594, 0))</f>
        <v>1</v>
      </c>
      <c r="I516" s="21"/>
      <c r="J516" s="96" t="s">
        <v>5924</v>
      </c>
    </row>
    <row r="517" spans="1:10">
      <c r="A517" s="105">
        <v>45462.576388888891</v>
      </c>
      <c r="B517" s="89">
        <v>392776</v>
      </c>
      <c r="C517" s="89">
        <v>500</v>
      </c>
      <c r="D517" s="89">
        <v>2</v>
      </c>
      <c r="E517" s="89"/>
      <c r="F517" s="89" t="s">
        <v>4400</v>
      </c>
      <c r="G517" s="21" t="b">
        <f>ISNUMBER(MATCH(ggPayers[[#This Row],[payer]], gg_teammates[ID], 0))</f>
        <v>0</v>
      </c>
      <c r="H517" s="89" t="b">
        <f>ISNUMBER(MATCH(ggPayers[[#This Row],[payer]], B516:$B$594, 0))</f>
        <v>1</v>
      </c>
      <c r="I517" s="21"/>
      <c r="J517" s="96" t="s">
        <v>5924</v>
      </c>
    </row>
    <row r="518" spans="1:10">
      <c r="A518" s="105">
        <v>45462.555555555555</v>
      </c>
      <c r="B518" s="89">
        <v>355585</v>
      </c>
      <c r="C518" s="89">
        <v>200</v>
      </c>
      <c r="D518" s="89">
        <v>2</v>
      </c>
      <c r="E518" s="89"/>
      <c r="F518" s="89" t="s">
        <v>4402</v>
      </c>
      <c r="G518" s="21" t="b">
        <f>ISNUMBER(MATCH(ggPayers[[#This Row],[payer]], gg_teammates[ID], 0))</f>
        <v>1</v>
      </c>
      <c r="H518" s="89" t="b">
        <f>ISNUMBER(MATCH(ggPayers[[#This Row],[payer]], B517:$B$594, 0))</f>
        <v>1</v>
      </c>
      <c r="I518" s="21"/>
      <c r="J518" s="96" t="s">
        <v>5924</v>
      </c>
    </row>
    <row r="519" spans="1:10">
      <c r="A519" s="105">
        <v>45462.524305555555</v>
      </c>
      <c r="B519" s="89">
        <v>299967</v>
      </c>
      <c r="C519" s="89">
        <v>1000</v>
      </c>
      <c r="D519" s="89">
        <v>2</v>
      </c>
      <c r="E519" s="89"/>
      <c r="F519" s="89" t="s">
        <v>4405</v>
      </c>
      <c r="G519" s="21" t="b">
        <f>ISNUMBER(MATCH(ggPayers[[#This Row],[payer]], gg_teammates[ID], 0))</f>
        <v>1</v>
      </c>
      <c r="H519" s="89" t="b">
        <f>ISNUMBER(MATCH(ggPayers[[#This Row],[payer]], B518:$B$594, 0))</f>
        <v>1</v>
      </c>
      <c r="I519" s="21"/>
      <c r="J519" s="96" t="s">
        <v>5924</v>
      </c>
    </row>
    <row r="520" spans="1:10">
      <c r="A520" s="105">
        <v>45462.449305555558</v>
      </c>
      <c r="B520" s="89">
        <v>148617</v>
      </c>
      <c r="C520" s="89">
        <v>500</v>
      </c>
      <c r="D520" s="89">
        <v>2</v>
      </c>
      <c r="E520" s="89"/>
      <c r="F520" s="89" t="s">
        <v>4408</v>
      </c>
      <c r="G520" s="21" t="b">
        <f>ISNUMBER(MATCH(ggPayers[[#This Row],[payer]], gg_teammates[ID], 0))</f>
        <v>0</v>
      </c>
      <c r="H520" s="89" t="b">
        <f>ISNUMBER(MATCH(ggPayers[[#This Row],[payer]], B519:$B$594, 0))</f>
        <v>1</v>
      </c>
      <c r="I520" s="21"/>
      <c r="J520" s="96" t="s">
        <v>5924</v>
      </c>
    </row>
    <row r="521" spans="1:10">
      <c r="A521" s="105">
        <v>45462.4375</v>
      </c>
      <c r="B521" s="89">
        <v>825186</v>
      </c>
      <c r="C521" s="89">
        <v>100</v>
      </c>
      <c r="D521" s="89">
        <v>2</v>
      </c>
      <c r="E521" s="89"/>
      <c r="F521" s="89" t="s">
        <v>4411</v>
      </c>
      <c r="G521" s="21" t="b">
        <f>ISNUMBER(MATCH(ggPayers[[#This Row],[payer]], gg_teammates[ID], 0))</f>
        <v>1</v>
      </c>
      <c r="H521" s="89" t="b">
        <f>ISNUMBER(MATCH(ggPayers[[#This Row],[payer]], B520:$B$594, 0))</f>
        <v>1</v>
      </c>
      <c r="I521" s="21"/>
      <c r="J521" s="96" t="s">
        <v>5924</v>
      </c>
    </row>
    <row r="522" spans="1:10">
      <c r="A522" s="105">
        <v>45462.436805555553</v>
      </c>
      <c r="B522" s="89">
        <v>825186</v>
      </c>
      <c r="C522" s="89">
        <v>100</v>
      </c>
      <c r="D522" s="89">
        <v>2</v>
      </c>
      <c r="E522" s="89"/>
      <c r="F522" s="89" t="s">
        <v>4413</v>
      </c>
      <c r="G522" s="21" t="b">
        <f>ISNUMBER(MATCH(ggPayers[[#This Row],[payer]], gg_teammates[ID], 0))</f>
        <v>1</v>
      </c>
      <c r="H522" s="89" t="b">
        <f>ISNUMBER(MATCH(ggPayers[[#This Row],[payer]], B521:$B$594, 0))</f>
        <v>1</v>
      </c>
      <c r="I522" s="21"/>
      <c r="J522" s="96" t="s">
        <v>5924</v>
      </c>
    </row>
    <row r="523" spans="1:10">
      <c r="A523" s="105">
        <v>45462.436111111114</v>
      </c>
      <c r="B523" s="89">
        <v>825186</v>
      </c>
      <c r="C523" s="89">
        <v>100</v>
      </c>
      <c r="D523" s="89">
        <v>2</v>
      </c>
      <c r="E523" s="89"/>
      <c r="F523" s="89" t="s">
        <v>4416</v>
      </c>
      <c r="G523" s="21" t="b">
        <f>ISNUMBER(MATCH(ggPayers[[#This Row],[payer]], gg_teammates[ID], 0))</f>
        <v>1</v>
      </c>
      <c r="H523" s="89" t="b">
        <f>ISNUMBER(MATCH(ggPayers[[#This Row],[payer]], B522:$B$594, 0))</f>
        <v>1</v>
      </c>
      <c r="I523" s="21"/>
      <c r="J523" s="96" t="s">
        <v>5924</v>
      </c>
    </row>
    <row r="524" spans="1:10">
      <c r="A524" s="105">
        <v>45462.436111111114</v>
      </c>
      <c r="B524" s="89">
        <v>825186</v>
      </c>
      <c r="C524" s="89">
        <v>100</v>
      </c>
      <c r="D524" s="89">
        <v>2</v>
      </c>
      <c r="E524" s="89"/>
      <c r="F524" s="89" t="s">
        <v>4419</v>
      </c>
      <c r="G524" s="21" t="b">
        <f>ISNUMBER(MATCH(ggPayers[[#This Row],[payer]], gg_teammates[ID], 0))</f>
        <v>1</v>
      </c>
      <c r="H524" s="89" t="b">
        <f>ISNUMBER(MATCH(ggPayers[[#This Row],[payer]], B523:$B$594, 0))</f>
        <v>1</v>
      </c>
      <c r="I524" s="21"/>
      <c r="J524" s="96" t="s">
        <v>5924</v>
      </c>
    </row>
    <row r="525" spans="1:10">
      <c r="A525" s="105">
        <v>45462.435416666667</v>
      </c>
      <c r="B525" s="89">
        <v>825186</v>
      </c>
      <c r="C525" s="89">
        <v>100</v>
      </c>
      <c r="D525" s="89">
        <v>2</v>
      </c>
      <c r="E525" s="89"/>
      <c r="F525" s="89" t="s">
        <v>4422</v>
      </c>
      <c r="G525" s="21" t="b">
        <f>ISNUMBER(MATCH(ggPayers[[#This Row],[payer]], gg_teammates[ID], 0))</f>
        <v>1</v>
      </c>
      <c r="H525" s="89" t="b">
        <f>ISNUMBER(MATCH(ggPayers[[#This Row],[payer]], B524:$B$594, 0))</f>
        <v>1</v>
      </c>
      <c r="I525" s="21"/>
      <c r="J525" s="96" t="s">
        <v>5924</v>
      </c>
    </row>
    <row r="526" spans="1:10">
      <c r="A526" s="105">
        <v>45462.434027777781</v>
      </c>
      <c r="B526" s="89">
        <v>825186</v>
      </c>
      <c r="C526" s="89">
        <v>100</v>
      </c>
      <c r="D526" s="89">
        <v>2</v>
      </c>
      <c r="E526" s="89"/>
      <c r="F526" s="89" t="s">
        <v>4425</v>
      </c>
      <c r="G526" s="21" t="b">
        <f>ISNUMBER(MATCH(ggPayers[[#This Row],[payer]], gg_teammates[ID], 0))</f>
        <v>1</v>
      </c>
      <c r="H526" s="89" t="b">
        <f>ISNUMBER(MATCH(ggPayers[[#This Row],[payer]], B525:$B$594, 0))</f>
        <v>1</v>
      </c>
      <c r="I526" s="21"/>
      <c r="J526" s="96" t="s">
        <v>5924</v>
      </c>
    </row>
    <row r="527" spans="1:10">
      <c r="A527" s="105">
        <v>45462.40625</v>
      </c>
      <c r="B527" s="89">
        <v>825186</v>
      </c>
      <c r="C527" s="89">
        <v>100</v>
      </c>
      <c r="D527" s="89">
        <v>2</v>
      </c>
      <c r="E527" s="89"/>
      <c r="F527" s="89" t="s">
        <v>4427</v>
      </c>
      <c r="G527" s="21" t="b">
        <f>ISNUMBER(MATCH(ggPayers[[#This Row],[payer]], gg_teammates[ID], 0))</f>
        <v>1</v>
      </c>
      <c r="H527" s="89" t="b">
        <f>ISNUMBER(MATCH(ggPayers[[#This Row],[payer]], B526:$B$594, 0))</f>
        <v>1</v>
      </c>
      <c r="I527" s="21"/>
      <c r="J527" s="96" t="s">
        <v>5924</v>
      </c>
    </row>
    <row r="528" spans="1:10">
      <c r="A528" s="105">
        <v>45461.771527777775</v>
      </c>
      <c r="B528" s="89">
        <v>262511</v>
      </c>
      <c r="C528" s="89">
        <v>1000</v>
      </c>
      <c r="D528" s="89">
        <v>2</v>
      </c>
      <c r="E528" s="89"/>
      <c r="F528" s="89" t="s">
        <v>4340</v>
      </c>
      <c r="G528" s="21" t="b">
        <f>ISNUMBER(MATCH(ggPayers[[#This Row],[payer]], gg_teammates[ID], 0))</f>
        <v>0</v>
      </c>
      <c r="H528" s="89" t="b">
        <f>ISNUMBER(MATCH(ggPayers[[#This Row],[payer]], B527:$B$594, 0))</f>
        <v>1</v>
      </c>
      <c r="I528" s="21"/>
      <c r="J528" s="96" t="s">
        <v>5924</v>
      </c>
    </row>
    <row r="529" spans="1:10">
      <c r="A529" s="105">
        <v>45461.763888888891</v>
      </c>
      <c r="B529" s="89">
        <v>625369</v>
      </c>
      <c r="C529" s="89">
        <v>500</v>
      </c>
      <c r="D529" s="89">
        <v>2</v>
      </c>
      <c r="E529" s="89"/>
      <c r="F529" s="89" t="s">
        <v>4343</v>
      </c>
      <c r="G529" s="21" t="b">
        <f>ISNUMBER(MATCH(ggPayers[[#This Row],[payer]], gg_teammates[ID], 0))</f>
        <v>1</v>
      </c>
      <c r="H529" s="89" t="b">
        <f>ISNUMBER(MATCH(ggPayers[[#This Row],[payer]], B528:$B$594, 0))</f>
        <v>1</v>
      </c>
      <c r="I529" s="21"/>
      <c r="J529" s="96" t="s">
        <v>5924</v>
      </c>
    </row>
    <row r="530" spans="1:10">
      <c r="A530" s="105">
        <v>45461.758333333331</v>
      </c>
      <c r="B530" s="89">
        <v>825186</v>
      </c>
      <c r="C530" s="89">
        <v>300</v>
      </c>
      <c r="D530" s="89">
        <v>2</v>
      </c>
      <c r="E530" s="89"/>
      <c r="F530" s="89" t="s">
        <v>4346</v>
      </c>
      <c r="G530" s="21" t="b">
        <f>ISNUMBER(MATCH(ggPayers[[#This Row],[payer]], gg_teammates[ID], 0))</f>
        <v>1</v>
      </c>
      <c r="H530" s="89" t="b">
        <f>ISNUMBER(MATCH(ggPayers[[#This Row],[payer]], B529:$B$594, 0))</f>
        <v>1</v>
      </c>
      <c r="I530" s="21"/>
      <c r="J530" s="96" t="s">
        <v>5924</v>
      </c>
    </row>
    <row r="531" spans="1:10">
      <c r="A531" s="105">
        <v>45461.756944444445</v>
      </c>
      <c r="B531" s="89">
        <v>832483</v>
      </c>
      <c r="C531" s="89">
        <v>100</v>
      </c>
      <c r="D531" s="89">
        <v>2</v>
      </c>
      <c r="E531" s="89"/>
      <c r="F531" s="89" t="s">
        <v>4349</v>
      </c>
      <c r="G531" s="21" t="b">
        <f>ISNUMBER(MATCH(ggPayers[[#This Row],[payer]], gg_teammates[ID], 0))</f>
        <v>1</v>
      </c>
      <c r="H531" s="89" t="b">
        <f>ISNUMBER(MATCH(ggPayers[[#This Row],[payer]], B530:$B$594, 0))</f>
        <v>1</v>
      </c>
      <c r="I531" s="21"/>
      <c r="J531" s="96" t="s">
        <v>5924</v>
      </c>
    </row>
    <row r="532" spans="1:10">
      <c r="A532" s="105">
        <v>45461.692361111112</v>
      </c>
      <c r="B532" s="89">
        <v>825186</v>
      </c>
      <c r="C532" s="89">
        <v>100</v>
      </c>
      <c r="D532" s="89">
        <v>2</v>
      </c>
      <c r="E532" s="89"/>
      <c r="F532" s="89" t="s">
        <v>4357</v>
      </c>
      <c r="G532" s="21" t="b">
        <f>ISNUMBER(MATCH(ggPayers[[#This Row],[payer]], gg_teammates[ID], 0))</f>
        <v>1</v>
      </c>
      <c r="H532" s="89" t="b">
        <f>ISNUMBER(MATCH(ggPayers[[#This Row],[payer]], B531:$B$594, 0))</f>
        <v>1</v>
      </c>
      <c r="I532" s="21"/>
      <c r="J532" s="96" t="s">
        <v>5924</v>
      </c>
    </row>
    <row r="533" spans="1:10">
      <c r="A533" s="105">
        <v>45461.679166666669</v>
      </c>
      <c r="B533" s="89">
        <v>825186</v>
      </c>
      <c r="C533" s="89">
        <v>100</v>
      </c>
      <c r="D533" s="89">
        <v>2</v>
      </c>
      <c r="E533" s="89"/>
      <c r="F533" s="89" t="s">
        <v>4359</v>
      </c>
      <c r="G533" s="21" t="b">
        <f>ISNUMBER(MATCH(ggPayers[[#This Row],[payer]], gg_teammates[ID], 0))</f>
        <v>1</v>
      </c>
      <c r="H533" s="89" t="b">
        <f>ISNUMBER(MATCH(ggPayers[[#This Row],[payer]], B532:$B$594, 0))</f>
        <v>1</v>
      </c>
      <c r="I533" s="21"/>
      <c r="J533" s="96" t="s">
        <v>5924</v>
      </c>
    </row>
    <row r="534" spans="1:10">
      <c r="A534" s="105">
        <v>45461.574305555558</v>
      </c>
      <c r="B534" s="89">
        <v>672917</v>
      </c>
      <c r="C534" s="89">
        <v>500</v>
      </c>
      <c r="D534" s="89">
        <v>2</v>
      </c>
      <c r="E534" s="89"/>
      <c r="F534" s="89" t="s">
        <v>4361</v>
      </c>
      <c r="G534" s="21" t="b">
        <f>ISNUMBER(MATCH(ggPayers[[#This Row],[payer]], gg_teammates[ID], 0))</f>
        <v>0</v>
      </c>
      <c r="H534" s="89" t="b">
        <f>ISNUMBER(MATCH(ggPayers[[#This Row],[payer]], B533:$B$594, 0))</f>
        <v>1</v>
      </c>
      <c r="I534" s="21"/>
      <c r="J534" s="96" t="s">
        <v>5924</v>
      </c>
    </row>
    <row r="535" spans="1:10">
      <c r="A535" s="105">
        <v>45461.551388888889</v>
      </c>
      <c r="B535" s="89">
        <v>87060</v>
      </c>
      <c r="C535" s="89">
        <v>500</v>
      </c>
      <c r="D535" s="89">
        <v>2</v>
      </c>
      <c r="E535" s="89"/>
      <c r="F535" s="89" t="s">
        <v>4365</v>
      </c>
      <c r="G535" s="21" t="b">
        <f>ISNUMBER(MATCH(ggPayers[[#This Row],[payer]], gg_teammates[ID], 0))</f>
        <v>0</v>
      </c>
      <c r="H535" s="89" t="b">
        <f>ISNUMBER(MATCH(ggPayers[[#This Row],[payer]], B534:$B$594, 0))</f>
        <v>1</v>
      </c>
      <c r="I535" s="21"/>
      <c r="J535" s="96" t="s">
        <v>5924</v>
      </c>
    </row>
    <row r="536" spans="1:10">
      <c r="A536" s="105">
        <v>45461.493750000001</v>
      </c>
      <c r="B536" s="89">
        <v>176935</v>
      </c>
      <c r="C536" s="89">
        <v>500</v>
      </c>
      <c r="D536" s="89">
        <v>2</v>
      </c>
      <c r="E536" s="89"/>
      <c r="F536" s="89" t="s">
        <v>4367</v>
      </c>
      <c r="G536" s="21" t="b">
        <f>ISNUMBER(MATCH(ggPayers[[#This Row],[payer]], gg_teammates[ID], 0))</f>
        <v>0</v>
      </c>
      <c r="H536" s="89" t="b">
        <f>ISNUMBER(MATCH(ggPayers[[#This Row],[payer]], B535:$B$594, 0))</f>
        <v>1</v>
      </c>
      <c r="I536" s="21"/>
      <c r="J536" s="96" t="s">
        <v>5924</v>
      </c>
    </row>
    <row r="537" spans="1:10">
      <c r="A537" s="105">
        <v>45460.78402777778</v>
      </c>
      <c r="B537" s="89">
        <v>555000</v>
      </c>
      <c r="C537" s="89">
        <v>1000</v>
      </c>
      <c r="D537" s="89">
        <v>3</v>
      </c>
      <c r="E537" s="89"/>
      <c r="F537" s="89" t="s">
        <v>6119</v>
      </c>
      <c r="G537" s="21" t="b">
        <f>ISNUMBER(MATCH(ggPayers[[#This Row],[payer]], gg_teammates[ID], 0))</f>
        <v>0</v>
      </c>
      <c r="H537" s="89" t="b">
        <f>ISNUMBER(MATCH(ggPayers[[#This Row],[payer]], B536:$B$594, 0))</f>
        <v>1</v>
      </c>
      <c r="I537" s="21"/>
      <c r="J537" s="96" t="s">
        <v>5924</v>
      </c>
    </row>
    <row r="538" spans="1:10">
      <c r="A538" s="105">
        <v>45460.783333333333</v>
      </c>
      <c r="B538" s="89">
        <v>555000</v>
      </c>
      <c r="C538" s="89">
        <v>1000</v>
      </c>
      <c r="D538" s="89">
        <v>3</v>
      </c>
      <c r="E538" s="89"/>
      <c r="F538" s="89" t="s">
        <v>6120</v>
      </c>
      <c r="G538" s="21" t="b">
        <f>ISNUMBER(MATCH(ggPayers[[#This Row],[payer]], gg_teammates[ID], 0))</f>
        <v>0</v>
      </c>
      <c r="H538" s="89" t="b">
        <f>ISNUMBER(MATCH(ggPayers[[#This Row],[payer]], B537:$B$594, 0))</f>
        <v>1</v>
      </c>
      <c r="I538" s="21"/>
      <c r="J538" s="96" t="s">
        <v>5924</v>
      </c>
    </row>
    <row r="539" spans="1:10">
      <c r="A539" s="105">
        <v>45460.783333333333</v>
      </c>
      <c r="B539" s="89">
        <v>555000</v>
      </c>
      <c r="C539" s="89">
        <v>1000</v>
      </c>
      <c r="D539" s="89">
        <v>3</v>
      </c>
      <c r="E539" s="89"/>
      <c r="F539" s="89" t="s">
        <v>6121</v>
      </c>
      <c r="G539" s="21" t="b">
        <f>ISNUMBER(MATCH(ggPayers[[#This Row],[payer]], gg_teammates[ID], 0))</f>
        <v>0</v>
      </c>
      <c r="H539" s="89" t="b">
        <f>ISNUMBER(MATCH(ggPayers[[#This Row],[payer]], B538:$B$594, 0))</f>
        <v>1</v>
      </c>
      <c r="I539" s="21"/>
      <c r="J539" s="96" t="s">
        <v>5924</v>
      </c>
    </row>
    <row r="540" spans="1:10">
      <c r="A540" s="105">
        <v>45460.681250000001</v>
      </c>
      <c r="B540" s="89">
        <v>171663</v>
      </c>
      <c r="C540" s="89">
        <v>500</v>
      </c>
      <c r="D540" s="89">
        <v>2</v>
      </c>
      <c r="E540" s="89"/>
      <c r="F540" s="89" t="s">
        <v>6122</v>
      </c>
      <c r="G540" s="21" t="b">
        <f>ISNUMBER(MATCH(ggPayers[[#This Row],[payer]], gg_teammates[ID], 0))</f>
        <v>0</v>
      </c>
      <c r="H540" s="89" t="b">
        <f>ISNUMBER(MATCH(ggPayers[[#This Row],[payer]], B539:$B$594, 0))</f>
        <v>1</v>
      </c>
      <c r="I540" s="21"/>
      <c r="J540" s="96" t="s">
        <v>5924</v>
      </c>
    </row>
    <row r="541" spans="1:10">
      <c r="A541" s="105">
        <v>45460.601388888892</v>
      </c>
      <c r="B541" s="89">
        <v>825186</v>
      </c>
      <c r="C541" s="89">
        <v>100</v>
      </c>
      <c r="D541" s="89">
        <v>2</v>
      </c>
      <c r="E541" s="89"/>
      <c r="F541" s="89" t="s">
        <v>4235</v>
      </c>
      <c r="G541" s="21" t="b">
        <f>ISNUMBER(MATCH(ggPayers[[#This Row],[payer]], gg_teammates[ID], 0))</f>
        <v>1</v>
      </c>
      <c r="H541" s="89" t="b">
        <f>ISNUMBER(MATCH(ggPayers[[#This Row],[payer]], B540:$B$594, 0))</f>
        <v>1</v>
      </c>
      <c r="I541" s="21"/>
      <c r="J541" s="96" t="s">
        <v>5924</v>
      </c>
    </row>
    <row r="542" spans="1:10">
      <c r="A542" s="105">
        <v>45460.597916666666</v>
      </c>
      <c r="B542" s="89">
        <v>12661</v>
      </c>
      <c r="C542" s="89">
        <v>500</v>
      </c>
      <c r="D542" s="89">
        <v>2</v>
      </c>
      <c r="E542" s="89"/>
      <c r="F542" s="89" t="s">
        <v>4237</v>
      </c>
      <c r="G542" s="21" t="b">
        <f>ISNUMBER(MATCH(ggPayers[[#This Row],[payer]], gg_teammates[ID], 0))</f>
        <v>0</v>
      </c>
      <c r="H542" s="89" t="b">
        <f>ISNUMBER(MATCH(ggPayers[[#This Row],[payer]], B541:$B$594, 0))</f>
        <v>1</v>
      </c>
      <c r="I542" s="21"/>
      <c r="J542" s="96" t="s">
        <v>5924</v>
      </c>
    </row>
    <row r="543" spans="1:10">
      <c r="A543" s="105">
        <v>45459.531944444447</v>
      </c>
      <c r="B543" s="89">
        <v>3472</v>
      </c>
      <c r="C543" s="89">
        <v>1000</v>
      </c>
      <c r="D543" s="89">
        <v>2</v>
      </c>
      <c r="E543" s="89"/>
      <c r="F543" s="89" t="s">
        <v>4247</v>
      </c>
      <c r="G543" s="21" t="b">
        <f>ISNUMBER(MATCH(ggPayers[[#This Row],[payer]], gg_teammates[ID], 0))</f>
        <v>0</v>
      </c>
      <c r="H543" s="89" t="b">
        <f>ISNUMBER(MATCH(ggPayers[[#This Row],[payer]], B542:$B$594, 0))</f>
        <v>1</v>
      </c>
      <c r="I543" s="21"/>
      <c r="J543" s="96" t="s">
        <v>5924</v>
      </c>
    </row>
    <row r="544" spans="1:10">
      <c r="A544" s="105">
        <v>45459.524305555555</v>
      </c>
      <c r="B544" s="89">
        <v>281117</v>
      </c>
      <c r="C544" s="89">
        <v>1000</v>
      </c>
      <c r="D544" s="89">
        <v>3</v>
      </c>
      <c r="E544" s="89"/>
      <c r="F544" s="89" t="s">
        <v>6123</v>
      </c>
      <c r="G544" s="21" t="b">
        <f>ISNUMBER(MATCH(ggPayers[[#This Row],[payer]], gg_teammates[ID], 0))</f>
        <v>0</v>
      </c>
      <c r="H544" s="89" t="b">
        <f>ISNUMBER(MATCH(ggPayers[[#This Row],[payer]], B543:$B$594, 0))</f>
        <v>1</v>
      </c>
      <c r="I544" s="21"/>
      <c r="J544" s="96" t="s">
        <v>5924</v>
      </c>
    </row>
    <row r="545" spans="1:10">
      <c r="A545" s="105">
        <v>45459.524305555555</v>
      </c>
      <c r="B545" s="89">
        <v>281117</v>
      </c>
      <c r="C545" s="89">
        <v>1000</v>
      </c>
      <c r="D545" s="89">
        <v>3</v>
      </c>
      <c r="E545" s="89"/>
      <c r="F545" s="89" t="s">
        <v>6124</v>
      </c>
      <c r="G545" s="21" t="b">
        <f>ISNUMBER(MATCH(ggPayers[[#This Row],[payer]], gg_teammates[ID], 0))</f>
        <v>0</v>
      </c>
      <c r="H545" s="89" t="b">
        <f>ISNUMBER(MATCH(ggPayers[[#This Row],[payer]], B544:$B$594, 0))</f>
        <v>1</v>
      </c>
      <c r="I545" s="21"/>
      <c r="J545" s="96" t="s">
        <v>5924</v>
      </c>
    </row>
    <row r="546" spans="1:10">
      <c r="A546" s="105">
        <v>45459.361805555556</v>
      </c>
      <c r="B546" s="89">
        <v>657873</v>
      </c>
      <c r="C546" s="89">
        <v>500</v>
      </c>
      <c r="D546" s="89">
        <v>2</v>
      </c>
      <c r="E546" s="89"/>
      <c r="F546" s="89" t="s">
        <v>4249</v>
      </c>
      <c r="G546" s="21" t="b">
        <f>ISNUMBER(MATCH(ggPayers[[#This Row],[payer]], gg_teammates[ID], 0))</f>
        <v>0</v>
      </c>
      <c r="H546" s="89" t="b">
        <f>ISNUMBER(MATCH(ggPayers[[#This Row],[payer]], B545:$B$594, 0))</f>
        <v>1</v>
      </c>
      <c r="I546" s="21"/>
      <c r="J546" s="96" t="s">
        <v>5924</v>
      </c>
    </row>
    <row r="547" spans="1:10">
      <c r="A547" s="105">
        <v>45458.982638888891</v>
      </c>
      <c r="B547" s="89">
        <v>298949</v>
      </c>
      <c r="C547" s="89">
        <v>1000</v>
      </c>
      <c r="D547" s="89">
        <v>2</v>
      </c>
      <c r="E547" s="89"/>
      <c r="F547" s="89" t="s">
        <v>4251</v>
      </c>
      <c r="G547" s="21" t="b">
        <f>ISNUMBER(MATCH(ggPayers[[#This Row],[payer]], gg_teammates[ID], 0))</f>
        <v>0</v>
      </c>
      <c r="H547" s="89" t="b">
        <f>ISNUMBER(MATCH(ggPayers[[#This Row],[payer]], B546:$B$594, 0))</f>
        <v>1</v>
      </c>
      <c r="I547" s="21"/>
      <c r="J547" s="96" t="s">
        <v>5924</v>
      </c>
    </row>
    <row r="548" spans="1:10">
      <c r="A548" s="105">
        <v>45458.938194444447</v>
      </c>
      <c r="B548" s="89">
        <v>463422</v>
      </c>
      <c r="C548" s="89">
        <v>500</v>
      </c>
      <c r="D548" s="89">
        <v>2</v>
      </c>
      <c r="E548" s="89"/>
      <c r="F548" s="89" t="s">
        <v>4253</v>
      </c>
      <c r="G548" s="21" t="b">
        <f>ISNUMBER(MATCH(ggPayers[[#This Row],[payer]], gg_teammates[ID], 0))</f>
        <v>0</v>
      </c>
      <c r="H548" s="89" t="b">
        <f>ISNUMBER(MATCH(ggPayers[[#This Row],[payer]], B547:$B$594, 0))</f>
        <v>1</v>
      </c>
      <c r="I548" s="21"/>
      <c r="J548" s="96" t="s">
        <v>5924</v>
      </c>
    </row>
    <row r="549" spans="1:10">
      <c r="A549" s="105">
        <v>45458.828472222223</v>
      </c>
      <c r="B549" s="89">
        <v>923621</v>
      </c>
      <c r="C549" s="89">
        <v>1000</v>
      </c>
      <c r="D549" s="89">
        <v>2</v>
      </c>
      <c r="E549" s="89"/>
      <c r="F549" s="89" t="s">
        <v>4255</v>
      </c>
      <c r="G549" s="21" t="b">
        <f>ISNUMBER(MATCH(ggPayers[[#This Row],[payer]], gg_teammates[ID], 0))</f>
        <v>0</v>
      </c>
      <c r="H549" s="89" t="b">
        <f>ISNUMBER(MATCH(ggPayers[[#This Row],[payer]], B548:$B$594, 0))</f>
        <v>1</v>
      </c>
      <c r="I549" s="21"/>
      <c r="J549" s="96" t="s">
        <v>5924</v>
      </c>
    </row>
    <row r="550" spans="1:10">
      <c r="A550" s="105">
        <v>45458.8</v>
      </c>
      <c r="B550" s="89">
        <v>961960</v>
      </c>
      <c r="C550" s="89">
        <v>1000</v>
      </c>
      <c r="D550" s="89">
        <v>3</v>
      </c>
      <c r="E550" s="89"/>
      <c r="F550" s="89" t="s">
        <v>6125</v>
      </c>
      <c r="G550" s="21" t="b">
        <f>ISNUMBER(MATCH(ggPayers[[#This Row],[payer]], gg_teammates[ID], 0))</f>
        <v>0</v>
      </c>
      <c r="H550" s="89" t="b">
        <f>ISNUMBER(MATCH(ggPayers[[#This Row],[payer]], B549:$B$594, 0))</f>
        <v>1</v>
      </c>
      <c r="I550" s="21"/>
      <c r="J550" s="96" t="s">
        <v>5924</v>
      </c>
    </row>
    <row r="551" spans="1:10">
      <c r="A551" s="105">
        <v>45458.779166666667</v>
      </c>
      <c r="B551" s="89">
        <v>825186</v>
      </c>
      <c r="C551" s="89">
        <v>100</v>
      </c>
      <c r="D551" s="89">
        <v>2</v>
      </c>
      <c r="E551" s="89"/>
      <c r="F551" s="89" t="s">
        <v>4259</v>
      </c>
      <c r="G551" s="21" t="b">
        <f>ISNUMBER(MATCH(ggPayers[[#This Row],[payer]], gg_teammates[ID], 0))</f>
        <v>1</v>
      </c>
      <c r="H551" s="89" t="b">
        <f>ISNUMBER(MATCH(ggPayers[[#This Row],[payer]], B550:$B$594, 0))</f>
        <v>1</v>
      </c>
      <c r="I551" s="21"/>
      <c r="J551" s="96" t="s">
        <v>5924</v>
      </c>
    </row>
    <row r="552" spans="1:10">
      <c r="A552" s="105">
        <v>45458.773611111108</v>
      </c>
      <c r="B552" s="89">
        <v>6575</v>
      </c>
      <c r="C552" s="89">
        <v>1000</v>
      </c>
      <c r="D552" s="89">
        <v>2</v>
      </c>
      <c r="E552" s="89"/>
      <c r="F552" s="89" t="s">
        <v>4261</v>
      </c>
      <c r="G552" s="21" t="b">
        <f>ISNUMBER(MATCH(ggPayers[[#This Row],[payer]], gg_teammates[ID], 0))</f>
        <v>0</v>
      </c>
      <c r="H552" s="89" t="b">
        <f>ISNUMBER(MATCH(ggPayers[[#This Row],[payer]], B551:$B$594, 0))</f>
        <v>1</v>
      </c>
      <c r="I552" s="21"/>
      <c r="J552" s="96" t="s">
        <v>5924</v>
      </c>
    </row>
    <row r="553" spans="1:10">
      <c r="A553" s="105">
        <v>45458.676388888889</v>
      </c>
      <c r="B553" s="89">
        <v>825186</v>
      </c>
      <c r="C553" s="89">
        <v>500</v>
      </c>
      <c r="D553" s="89">
        <v>2</v>
      </c>
      <c r="E553" s="89"/>
      <c r="F553" s="89" t="s">
        <v>4264</v>
      </c>
      <c r="G553" s="21" t="b">
        <f>ISNUMBER(MATCH(ggPayers[[#This Row],[payer]], gg_teammates[ID], 0))</f>
        <v>1</v>
      </c>
      <c r="H553" s="89" t="b">
        <f>ISNUMBER(MATCH(ggPayers[[#This Row],[payer]], B552:$B$594, 0))</f>
        <v>1</v>
      </c>
      <c r="I553" s="21"/>
      <c r="J553" s="96" t="s">
        <v>5924</v>
      </c>
    </row>
    <row r="554" spans="1:10">
      <c r="A554" s="105">
        <v>45458.634722222225</v>
      </c>
      <c r="B554" s="89">
        <v>159282</v>
      </c>
      <c r="C554" s="89">
        <v>300</v>
      </c>
      <c r="D554" s="89">
        <v>2</v>
      </c>
      <c r="E554" s="89"/>
      <c r="F554" s="89" t="s">
        <v>4266</v>
      </c>
      <c r="G554" s="21" t="b">
        <f>ISNUMBER(MATCH(ggPayers[[#This Row],[payer]], gg_teammates[ID], 0))</f>
        <v>0</v>
      </c>
      <c r="H554" s="89" t="b">
        <f>ISNUMBER(MATCH(ggPayers[[#This Row],[payer]], B553:$B$594, 0))</f>
        <v>1</v>
      </c>
      <c r="I554" s="21"/>
      <c r="J554" s="96" t="s">
        <v>5924</v>
      </c>
    </row>
    <row r="555" spans="1:10">
      <c r="A555" s="105">
        <v>45458.585416666669</v>
      </c>
      <c r="B555" s="89">
        <v>35127</v>
      </c>
      <c r="C555" s="89">
        <v>3000</v>
      </c>
      <c r="D555" s="89">
        <v>2</v>
      </c>
      <c r="E555" s="89"/>
      <c r="F555" s="89" t="s">
        <v>4268</v>
      </c>
      <c r="G555" s="21" t="b">
        <f>ISNUMBER(MATCH(ggPayers[[#This Row],[payer]], gg_teammates[ID], 0))</f>
        <v>0</v>
      </c>
      <c r="H555" s="89" t="b">
        <f>ISNUMBER(MATCH(ggPayers[[#This Row],[payer]], B554:$B$594, 0))</f>
        <v>1</v>
      </c>
      <c r="I555" s="21"/>
      <c r="J555" s="96" t="s">
        <v>5924</v>
      </c>
    </row>
    <row r="556" spans="1:10">
      <c r="A556" s="105">
        <v>45458.463888888888</v>
      </c>
      <c r="B556" s="89">
        <v>37586</v>
      </c>
      <c r="C556" s="89">
        <v>1000</v>
      </c>
      <c r="D556" s="89">
        <v>2</v>
      </c>
      <c r="E556" s="89"/>
      <c r="F556" s="89" t="s">
        <v>4270</v>
      </c>
      <c r="G556" s="21" t="b">
        <f>ISNUMBER(MATCH(ggPayers[[#This Row],[payer]], gg_teammates[ID], 0))</f>
        <v>0</v>
      </c>
      <c r="H556" s="89" t="b">
        <f>ISNUMBER(MATCH(ggPayers[[#This Row],[payer]], B555:$B$594, 0))</f>
        <v>1</v>
      </c>
      <c r="I556" s="21"/>
      <c r="J556" s="96" t="s">
        <v>5924</v>
      </c>
    </row>
    <row r="557" spans="1:10">
      <c r="A557" s="105">
        <v>45458.443749999999</v>
      </c>
      <c r="B557" s="89">
        <v>825186</v>
      </c>
      <c r="C557" s="89">
        <v>100</v>
      </c>
      <c r="D557" s="89">
        <v>2</v>
      </c>
      <c r="E557" s="89"/>
      <c r="F557" s="89" t="s">
        <v>4274</v>
      </c>
      <c r="G557" s="21" t="b">
        <f>ISNUMBER(MATCH(ggPayers[[#This Row],[payer]], gg_teammates[ID], 0))</f>
        <v>1</v>
      </c>
      <c r="H557" s="89" t="b">
        <f>ISNUMBER(MATCH(ggPayers[[#This Row],[payer]], B556:$B$594, 0))</f>
        <v>1</v>
      </c>
      <c r="I557" s="21"/>
      <c r="J557" s="96" t="s">
        <v>5924</v>
      </c>
    </row>
    <row r="558" spans="1:10">
      <c r="A558" s="105">
        <v>45458.368055555555</v>
      </c>
      <c r="B558" s="89">
        <v>657873</v>
      </c>
      <c r="C558" s="89">
        <v>500</v>
      </c>
      <c r="D558" s="89">
        <v>2</v>
      </c>
      <c r="E558" s="89"/>
      <c r="F558" s="89" t="s">
        <v>4276</v>
      </c>
      <c r="G558" s="21" t="b">
        <f>ISNUMBER(MATCH(ggPayers[[#This Row],[payer]], gg_teammates[ID], 0))</f>
        <v>0</v>
      </c>
      <c r="H558" s="89" t="b">
        <f>ISNUMBER(MATCH(ggPayers[[#This Row],[payer]], B557:$B$594, 0))</f>
        <v>1</v>
      </c>
      <c r="I558" s="21"/>
      <c r="J558" s="96" t="s">
        <v>5924</v>
      </c>
    </row>
    <row r="559" spans="1:10">
      <c r="A559" s="105">
        <v>45457.786111111112</v>
      </c>
      <c r="B559" s="89">
        <v>224264</v>
      </c>
      <c r="C559" s="89">
        <v>2000</v>
      </c>
      <c r="D559" s="89">
        <v>2</v>
      </c>
      <c r="E559" s="89"/>
      <c r="F559" s="89" t="s">
        <v>4280</v>
      </c>
      <c r="G559" s="21" t="b">
        <f>ISNUMBER(MATCH(ggPayers[[#This Row],[payer]], gg_teammates[ID], 0))</f>
        <v>0</v>
      </c>
      <c r="H559" s="89" t="b">
        <f>ISNUMBER(MATCH(ggPayers[[#This Row],[payer]], B558:$B$594, 0))</f>
        <v>1</v>
      </c>
      <c r="I559" s="21"/>
      <c r="J559" s="96" t="s">
        <v>5924</v>
      </c>
    </row>
    <row r="560" spans="1:10">
      <c r="A560" s="105">
        <v>45457.71597222222</v>
      </c>
      <c r="B560" s="89">
        <v>825186</v>
      </c>
      <c r="C560" s="89">
        <v>100</v>
      </c>
      <c r="D560" s="89">
        <v>2</v>
      </c>
      <c r="E560" s="89"/>
      <c r="F560" s="89" t="s">
        <v>4283</v>
      </c>
      <c r="G560" s="21" t="b">
        <f>ISNUMBER(MATCH(ggPayers[[#This Row],[payer]], gg_teammates[ID], 0))</f>
        <v>1</v>
      </c>
      <c r="H560" s="89" t="b">
        <f>ISNUMBER(MATCH(ggPayers[[#This Row],[payer]], B559:$B$594, 0))</f>
        <v>1</v>
      </c>
      <c r="I560" s="21"/>
      <c r="J560" s="96" t="s">
        <v>5924</v>
      </c>
    </row>
    <row r="561" spans="1:10">
      <c r="A561" s="105">
        <v>45457.71597222222</v>
      </c>
      <c r="B561" s="89">
        <v>825186</v>
      </c>
      <c r="C561" s="89">
        <v>100</v>
      </c>
      <c r="D561" s="89">
        <v>2</v>
      </c>
      <c r="E561" s="89"/>
      <c r="F561" s="89" t="s">
        <v>4285</v>
      </c>
      <c r="G561" s="21" t="b">
        <f>ISNUMBER(MATCH(ggPayers[[#This Row],[payer]], gg_teammates[ID], 0))</f>
        <v>1</v>
      </c>
      <c r="H561" s="89" t="b">
        <f>ISNUMBER(MATCH(ggPayers[[#This Row],[payer]], B560:$B$594, 0))</f>
        <v>1</v>
      </c>
      <c r="I561" s="21"/>
      <c r="J561" s="96" t="s">
        <v>5924</v>
      </c>
    </row>
    <row r="562" spans="1:10">
      <c r="A562" s="105">
        <v>45457.715277777781</v>
      </c>
      <c r="B562" s="89">
        <v>825186</v>
      </c>
      <c r="C562" s="89">
        <v>100</v>
      </c>
      <c r="D562" s="89">
        <v>2</v>
      </c>
      <c r="E562" s="89"/>
      <c r="F562" s="89" t="s">
        <v>4288</v>
      </c>
      <c r="G562" s="21" t="b">
        <f>ISNUMBER(MATCH(ggPayers[[#This Row],[payer]], gg_teammates[ID], 0))</f>
        <v>1</v>
      </c>
      <c r="H562" s="89" t="b">
        <f>ISNUMBER(MATCH(ggPayers[[#This Row],[payer]], B561:$B$594, 0))</f>
        <v>1</v>
      </c>
      <c r="I562" s="21"/>
      <c r="J562" s="96" t="s">
        <v>5924</v>
      </c>
    </row>
    <row r="563" spans="1:10">
      <c r="A563" s="105">
        <v>45457.714583333334</v>
      </c>
      <c r="B563" s="89">
        <v>825186</v>
      </c>
      <c r="C563" s="89">
        <v>100</v>
      </c>
      <c r="D563" s="89">
        <v>2</v>
      </c>
      <c r="E563" s="89"/>
      <c r="F563" s="89" t="s">
        <v>4291</v>
      </c>
      <c r="G563" s="21" t="b">
        <f>ISNUMBER(MATCH(ggPayers[[#This Row],[payer]], gg_teammates[ID], 0))</f>
        <v>1</v>
      </c>
      <c r="H563" s="89" t="b">
        <f>ISNUMBER(MATCH(ggPayers[[#This Row],[payer]], B562:$B$594, 0))</f>
        <v>1</v>
      </c>
      <c r="I563" s="21"/>
      <c r="J563" s="96" t="s">
        <v>5924</v>
      </c>
    </row>
    <row r="564" spans="1:10">
      <c r="A564" s="105">
        <v>45457.711805555555</v>
      </c>
      <c r="B564" s="89">
        <v>825186</v>
      </c>
      <c r="C564" s="89">
        <v>100</v>
      </c>
      <c r="D564" s="89">
        <v>3</v>
      </c>
      <c r="E564" s="89" t="s">
        <v>6054</v>
      </c>
      <c r="F564" s="89" t="s">
        <v>6126</v>
      </c>
      <c r="G564" s="21" t="b">
        <f>ISNUMBER(MATCH(ggPayers[[#This Row],[payer]], gg_teammates[ID], 0))</f>
        <v>1</v>
      </c>
      <c r="H564" s="89" t="b">
        <f>ISNUMBER(MATCH(ggPayers[[#This Row],[payer]], B563:$B$594, 0))</f>
        <v>1</v>
      </c>
      <c r="I564" s="21"/>
      <c r="J564" s="96" t="s">
        <v>5924</v>
      </c>
    </row>
    <row r="565" spans="1:10">
      <c r="A565" s="105">
        <v>45457.711111111108</v>
      </c>
      <c r="B565" s="89">
        <v>825186</v>
      </c>
      <c r="C565" s="89">
        <v>100</v>
      </c>
      <c r="D565" s="89">
        <v>2</v>
      </c>
      <c r="E565" s="89"/>
      <c r="F565" s="89" t="s">
        <v>4294</v>
      </c>
      <c r="G565" s="21" t="b">
        <f>ISNUMBER(MATCH(ggPayers[[#This Row],[payer]], gg_teammates[ID], 0))</f>
        <v>1</v>
      </c>
      <c r="H565" s="89" t="b">
        <f>ISNUMBER(MATCH(ggPayers[[#This Row],[payer]], B564:$B$594, 0))</f>
        <v>1</v>
      </c>
      <c r="I565" s="21"/>
      <c r="J565" s="96" t="s">
        <v>5924</v>
      </c>
    </row>
    <row r="566" spans="1:10">
      <c r="A566" s="105">
        <v>45457.693749999999</v>
      </c>
      <c r="B566" s="89">
        <v>825186</v>
      </c>
      <c r="C566" s="89">
        <v>100</v>
      </c>
      <c r="D566" s="89">
        <v>2</v>
      </c>
      <c r="E566" s="89"/>
      <c r="F566" s="89" t="s">
        <v>4297</v>
      </c>
      <c r="G566" s="21" t="b">
        <f>ISNUMBER(MATCH(ggPayers[[#This Row],[payer]], gg_teammates[ID], 0))</f>
        <v>1</v>
      </c>
      <c r="H566" s="89" t="b">
        <f>ISNUMBER(MATCH(ggPayers[[#This Row],[payer]], B565:$B$594, 0))</f>
        <v>1</v>
      </c>
      <c r="I566" s="21"/>
      <c r="J566" s="96" t="s">
        <v>5924</v>
      </c>
    </row>
    <row r="567" spans="1:10">
      <c r="A567" s="105">
        <v>45457.693055555559</v>
      </c>
      <c r="B567" s="89">
        <v>825186</v>
      </c>
      <c r="C567" s="89">
        <v>100</v>
      </c>
      <c r="D567" s="89">
        <v>2</v>
      </c>
      <c r="E567" s="89"/>
      <c r="F567" s="89" t="s">
        <v>4300</v>
      </c>
      <c r="G567" s="21" t="b">
        <f>ISNUMBER(MATCH(ggPayers[[#This Row],[payer]], gg_teammates[ID], 0))</f>
        <v>1</v>
      </c>
      <c r="H567" s="89" t="b">
        <f>ISNUMBER(MATCH(ggPayers[[#This Row],[payer]], B566:$B$594, 0))</f>
        <v>1</v>
      </c>
      <c r="I567" s="21"/>
      <c r="J567" s="96" t="s">
        <v>5924</v>
      </c>
    </row>
    <row r="568" spans="1:10">
      <c r="A568" s="105">
        <v>45457.63958333333</v>
      </c>
      <c r="B568" s="89">
        <v>37705</v>
      </c>
      <c r="C568" s="89">
        <v>700</v>
      </c>
      <c r="D568" s="89">
        <v>2</v>
      </c>
      <c r="E568" s="89"/>
      <c r="F568" s="89" t="s">
        <v>4304</v>
      </c>
      <c r="G568" s="21" t="b">
        <f>ISNUMBER(MATCH(ggPayers[[#This Row],[payer]], gg_teammates[ID], 0))</f>
        <v>0</v>
      </c>
      <c r="H568" s="89" t="b">
        <f>ISNUMBER(MATCH(ggPayers[[#This Row],[payer]], B567:$B$594, 0))</f>
        <v>1</v>
      </c>
      <c r="I568" s="21"/>
      <c r="J568" s="96" t="s">
        <v>5924</v>
      </c>
    </row>
    <row r="569" spans="1:10">
      <c r="A569" s="105">
        <v>45457.638194444444</v>
      </c>
      <c r="B569" s="89">
        <v>37705</v>
      </c>
      <c r="C569" s="89">
        <v>1000</v>
      </c>
      <c r="D569" s="89">
        <v>3</v>
      </c>
      <c r="E569" s="89" t="s">
        <v>6127</v>
      </c>
      <c r="F569" s="89" t="s">
        <v>6128</v>
      </c>
      <c r="G569" s="21" t="b">
        <f>ISNUMBER(MATCH(ggPayers[[#This Row],[payer]], gg_teammates[ID], 0))</f>
        <v>0</v>
      </c>
      <c r="H569" s="89" t="b">
        <f>ISNUMBER(MATCH(ggPayers[[#This Row],[payer]], B568:$B$594, 0))</f>
        <v>1</v>
      </c>
      <c r="I569" s="21"/>
      <c r="J569" s="96" t="s">
        <v>5924</v>
      </c>
    </row>
    <row r="570" spans="1:10">
      <c r="A570" s="105">
        <v>45457.638194444444</v>
      </c>
      <c r="B570" s="89">
        <v>37705</v>
      </c>
      <c r="C570" s="89">
        <v>1000</v>
      </c>
      <c r="D570" s="89">
        <v>3</v>
      </c>
      <c r="E570" s="89" t="s">
        <v>6127</v>
      </c>
      <c r="F570" s="89" t="s">
        <v>6129</v>
      </c>
      <c r="G570" s="21" t="b">
        <f>ISNUMBER(MATCH(ggPayers[[#This Row],[payer]], gg_teammates[ID], 0))</f>
        <v>0</v>
      </c>
      <c r="H570" s="89" t="b">
        <f>ISNUMBER(MATCH(ggPayers[[#This Row],[payer]], B569:$B$594, 0))</f>
        <v>1</v>
      </c>
      <c r="I570" s="21"/>
      <c r="J570" s="96" t="s">
        <v>5924</v>
      </c>
    </row>
    <row r="571" spans="1:10">
      <c r="A571" s="105">
        <v>45457.617361111108</v>
      </c>
      <c r="B571" s="89">
        <v>440437</v>
      </c>
      <c r="C571" s="89">
        <v>2000</v>
      </c>
      <c r="D571" s="89">
        <v>2</v>
      </c>
      <c r="E571" s="89"/>
      <c r="F571" s="89" t="s">
        <v>4306</v>
      </c>
      <c r="G571" s="21" t="b">
        <f>ISNUMBER(MATCH(ggPayers[[#This Row],[payer]], gg_teammates[ID], 0))</f>
        <v>0</v>
      </c>
      <c r="H571" s="89" t="b">
        <f>ISNUMBER(MATCH(ggPayers[[#This Row],[payer]], B570:$B$594, 0))</f>
        <v>1</v>
      </c>
      <c r="I571" s="21"/>
      <c r="J571" s="96" t="s">
        <v>5924</v>
      </c>
    </row>
    <row r="572" spans="1:10">
      <c r="A572" s="105">
        <v>45457.548611111109</v>
      </c>
      <c r="B572" s="89">
        <v>919952</v>
      </c>
      <c r="C572" s="89">
        <v>500</v>
      </c>
      <c r="D572" s="89">
        <v>2</v>
      </c>
      <c r="E572" s="89"/>
      <c r="F572" s="89" t="s">
        <v>4311</v>
      </c>
      <c r="G572" s="21" t="b">
        <f>ISNUMBER(MATCH(ggPayers[[#This Row],[payer]], gg_teammates[ID], 0))</f>
        <v>0</v>
      </c>
      <c r="H572" s="89" t="b">
        <f>ISNUMBER(MATCH(ggPayers[[#This Row],[payer]], B571:$B$594, 0))</f>
        <v>1</v>
      </c>
      <c r="I572" s="21"/>
      <c r="J572" s="96" t="s">
        <v>5924</v>
      </c>
    </row>
    <row r="573" spans="1:10">
      <c r="A573" s="105">
        <v>45457.433333333334</v>
      </c>
      <c r="B573" s="89">
        <v>38176</v>
      </c>
      <c r="C573" s="89">
        <v>1000</v>
      </c>
      <c r="D573" s="89">
        <v>2</v>
      </c>
      <c r="E573" s="89"/>
      <c r="F573" s="89" t="s">
        <v>4313</v>
      </c>
      <c r="G573" s="21" t="b">
        <f>ISNUMBER(MATCH(ggPayers[[#This Row],[payer]], gg_teammates[ID], 0))</f>
        <v>0</v>
      </c>
      <c r="H573" s="89" t="b">
        <f>ISNUMBER(MATCH(ggPayers[[#This Row],[payer]], B572:$B$594, 0))</f>
        <v>1</v>
      </c>
      <c r="I573" s="21"/>
      <c r="J573" s="96" t="s">
        <v>5924</v>
      </c>
    </row>
    <row r="574" spans="1:10">
      <c r="A574" s="105">
        <v>45456.859722222223</v>
      </c>
      <c r="B574" s="89">
        <v>902206</v>
      </c>
      <c r="C574" s="89">
        <v>2000</v>
      </c>
      <c r="D574" s="89">
        <v>2</v>
      </c>
      <c r="E574" s="89"/>
      <c r="F574" s="89" t="s">
        <v>4319</v>
      </c>
      <c r="G574" s="21" t="b">
        <f>ISNUMBER(MATCH(ggPayers[[#This Row],[payer]], gg_teammates[ID], 0))</f>
        <v>0</v>
      </c>
      <c r="H574" s="89" t="b">
        <f>ISNUMBER(MATCH(ggPayers[[#This Row],[payer]], B573:$B$594, 0))</f>
        <v>1</v>
      </c>
      <c r="I574" s="21"/>
      <c r="J574" s="96" t="s">
        <v>5924</v>
      </c>
    </row>
    <row r="575" spans="1:10">
      <c r="A575" s="105">
        <v>45456.679861111108</v>
      </c>
      <c r="B575" s="89">
        <v>798</v>
      </c>
      <c r="C575" s="89">
        <v>500</v>
      </c>
      <c r="D575" s="89">
        <v>2</v>
      </c>
      <c r="E575" s="89"/>
      <c r="F575" s="89" t="s">
        <v>4321</v>
      </c>
      <c r="G575" s="21" t="b">
        <f>ISNUMBER(MATCH(ggPayers[[#This Row],[payer]], gg_teammates[ID], 0))</f>
        <v>1</v>
      </c>
      <c r="H575" s="89" t="b">
        <f>ISNUMBER(MATCH(ggPayers[[#This Row],[payer]], B574:$B$594, 0))</f>
        <v>1</v>
      </c>
      <c r="I575" s="21"/>
      <c r="J575" s="96" t="s">
        <v>5924</v>
      </c>
    </row>
    <row r="576" spans="1:10">
      <c r="A576" s="105">
        <v>45456.675694444442</v>
      </c>
      <c r="B576" s="89">
        <v>825186</v>
      </c>
      <c r="C576" s="89">
        <v>100</v>
      </c>
      <c r="D576" s="89">
        <v>2</v>
      </c>
      <c r="E576" s="89"/>
      <c r="F576" s="89" t="s">
        <v>4323</v>
      </c>
      <c r="G576" s="21" t="b">
        <f>ISNUMBER(MATCH(ggPayers[[#This Row],[payer]], gg_teammates[ID], 0))</f>
        <v>1</v>
      </c>
      <c r="H576" s="89" t="b">
        <f>ISNUMBER(MATCH(ggPayers[[#This Row],[payer]], B575:$B$594, 0))</f>
        <v>1</v>
      </c>
      <c r="I576" s="21"/>
      <c r="J576" s="96" t="s">
        <v>5924</v>
      </c>
    </row>
    <row r="577" spans="1:10">
      <c r="A577" s="105">
        <v>45455.9</v>
      </c>
      <c r="B577" s="89">
        <v>698422</v>
      </c>
      <c r="C577" s="89">
        <v>1000</v>
      </c>
      <c r="D577" s="89">
        <v>2</v>
      </c>
      <c r="E577" s="89"/>
      <c r="F577" s="89" t="s">
        <v>4325</v>
      </c>
      <c r="G577" s="21" t="b">
        <f>ISNUMBER(MATCH(ggPayers[[#This Row],[payer]], gg_teammates[ID], 0))</f>
        <v>0</v>
      </c>
      <c r="H577" s="89" t="b">
        <f>ISNUMBER(MATCH(ggPayers[[#This Row],[payer]], B576:$B$594, 0))</f>
        <v>1</v>
      </c>
      <c r="I577" s="21"/>
      <c r="J577" s="96" t="s">
        <v>5924</v>
      </c>
    </row>
    <row r="578" spans="1:10">
      <c r="A578" s="105">
        <v>45455.791666666664</v>
      </c>
      <c r="B578" s="89">
        <v>63408</v>
      </c>
      <c r="C578" s="89">
        <v>500</v>
      </c>
      <c r="D578" s="89">
        <v>2</v>
      </c>
      <c r="E578" s="89"/>
      <c r="F578" s="89" t="s">
        <v>4328</v>
      </c>
      <c r="G578" s="21" t="b">
        <f>ISNUMBER(MATCH(ggPayers[[#This Row],[payer]], gg_teammates[ID], 0))</f>
        <v>0</v>
      </c>
      <c r="H578" s="89" t="b">
        <f>ISNUMBER(MATCH(ggPayers[[#This Row],[payer]], B577:$B$594, 0))</f>
        <v>1</v>
      </c>
      <c r="I578" s="21"/>
      <c r="J578" s="96" t="s">
        <v>5924</v>
      </c>
    </row>
    <row r="579" spans="1:10">
      <c r="A579" s="105">
        <v>45455.704861111109</v>
      </c>
      <c r="B579" s="89">
        <v>231060</v>
      </c>
      <c r="C579" s="89">
        <v>500</v>
      </c>
      <c r="D579" s="89">
        <v>2</v>
      </c>
      <c r="E579" s="89"/>
      <c r="F579" s="89" t="s">
        <v>4330</v>
      </c>
      <c r="G579" s="21" t="b">
        <f>ISNUMBER(MATCH(ggPayers[[#This Row],[payer]], gg_teammates[ID], 0))</f>
        <v>1</v>
      </c>
      <c r="H579" s="89" t="b">
        <f>ISNUMBER(MATCH(ggPayers[[#This Row],[payer]], B578:$B$594, 0))</f>
        <v>1</v>
      </c>
      <c r="I579" s="21"/>
      <c r="J579" s="96" t="s">
        <v>5924</v>
      </c>
    </row>
    <row r="580" spans="1:10">
      <c r="A580" s="105">
        <v>45455.692361111112</v>
      </c>
      <c r="B580" s="89">
        <v>143800</v>
      </c>
      <c r="C580" s="89">
        <v>500</v>
      </c>
      <c r="D580" s="89">
        <v>2</v>
      </c>
      <c r="E580" s="89"/>
      <c r="F580" s="89" t="s">
        <v>4332</v>
      </c>
      <c r="G580" s="21" t="b">
        <f>ISNUMBER(MATCH(ggPayers[[#This Row],[payer]], gg_teammates[ID], 0))</f>
        <v>0</v>
      </c>
      <c r="H580" s="89" t="b">
        <f>ISNUMBER(MATCH(ggPayers[[#This Row],[payer]], B579:$B$594, 0))</f>
        <v>1</v>
      </c>
      <c r="I580" s="21"/>
      <c r="J580" s="96" t="s">
        <v>5924</v>
      </c>
    </row>
    <row r="581" spans="1:10">
      <c r="A581" s="105">
        <v>45455.635416666664</v>
      </c>
      <c r="B581" s="89">
        <v>945208</v>
      </c>
      <c r="C581" s="89">
        <v>1000</v>
      </c>
      <c r="D581" s="89">
        <v>2</v>
      </c>
      <c r="E581" s="89"/>
      <c r="F581" s="89" t="s">
        <v>4334</v>
      </c>
      <c r="G581" s="21" t="b">
        <f>ISNUMBER(MATCH(ggPayers[[#This Row],[payer]], gg_teammates[ID], 0))</f>
        <v>0</v>
      </c>
      <c r="H581" s="89" t="b">
        <f>ISNUMBER(MATCH(ggPayers[[#This Row],[payer]], B580:$B$594, 0))</f>
        <v>1</v>
      </c>
      <c r="I581" s="21"/>
      <c r="J581" s="96" t="s">
        <v>5924</v>
      </c>
    </row>
    <row r="582" spans="1:10">
      <c r="A582" s="105">
        <v>45455.561111111114</v>
      </c>
      <c r="B582" s="89">
        <v>613505</v>
      </c>
      <c r="C582" s="89">
        <v>500</v>
      </c>
      <c r="D582" s="89">
        <v>2</v>
      </c>
      <c r="E582" s="89"/>
      <c r="F582" s="89" t="s">
        <v>4190</v>
      </c>
      <c r="G582" s="21" t="b">
        <f>ISNUMBER(MATCH(ggPayers[[#This Row],[payer]], gg_teammates[ID], 0))</f>
        <v>0</v>
      </c>
      <c r="H582" s="89" t="b">
        <f>ISNUMBER(MATCH(ggPayers[[#This Row],[payer]], B581:$B$594, 0))</f>
        <v>1</v>
      </c>
      <c r="I582" s="21"/>
      <c r="J582" s="96" t="s">
        <v>5924</v>
      </c>
    </row>
    <row r="583" spans="1:10">
      <c r="A583" s="105">
        <v>45455.5</v>
      </c>
      <c r="B583" s="89">
        <v>254974</v>
      </c>
      <c r="C583" s="89">
        <v>500</v>
      </c>
      <c r="D583" s="89">
        <v>2</v>
      </c>
      <c r="E583" s="89"/>
      <c r="F583" s="89" t="s">
        <v>4192</v>
      </c>
      <c r="G583" s="21" t="b">
        <f>ISNUMBER(MATCH(ggPayers[[#This Row],[payer]], gg_teammates[ID], 0))</f>
        <v>0</v>
      </c>
      <c r="H583" s="89" t="b">
        <f>ISNUMBER(MATCH(ggPayers[[#This Row],[payer]], B582:$B$594, 0))</f>
        <v>1</v>
      </c>
      <c r="I583" s="21"/>
      <c r="J583" s="96" t="s">
        <v>5924</v>
      </c>
    </row>
    <row r="584" spans="1:10">
      <c r="A584" s="105">
        <v>45455.479166666664</v>
      </c>
      <c r="B584" s="89">
        <v>825186</v>
      </c>
      <c r="C584" s="89">
        <v>100</v>
      </c>
      <c r="D584" s="89">
        <v>2</v>
      </c>
      <c r="E584" s="89"/>
      <c r="F584" s="89" t="s">
        <v>4195</v>
      </c>
      <c r="G584" s="21" t="b">
        <f>ISNUMBER(MATCH(ggPayers[[#This Row],[payer]], gg_teammates[ID], 0))</f>
        <v>1</v>
      </c>
      <c r="H584" s="89" t="b">
        <f>ISNUMBER(MATCH(ggPayers[[#This Row],[payer]], B583:$B$594, 0))</f>
        <v>1</v>
      </c>
      <c r="I584" s="21"/>
      <c r="J584" s="96" t="s">
        <v>5924</v>
      </c>
    </row>
    <row r="585" spans="1:10">
      <c r="A585" s="105">
        <v>45455.459027777775</v>
      </c>
      <c r="B585" s="89">
        <v>825186</v>
      </c>
      <c r="C585" s="89">
        <v>100</v>
      </c>
      <c r="D585" s="89">
        <v>2</v>
      </c>
      <c r="E585" s="89"/>
      <c r="F585" s="89" t="s">
        <v>4197</v>
      </c>
      <c r="G585" s="21" t="b">
        <f>ISNUMBER(MATCH(ggPayers[[#This Row],[payer]], gg_teammates[ID], 0))</f>
        <v>1</v>
      </c>
      <c r="H585" s="89" t="b">
        <f>ISNUMBER(MATCH(ggPayers[[#This Row],[payer]], B584:$B$594, 0))</f>
        <v>1</v>
      </c>
      <c r="I585" s="21"/>
      <c r="J585" s="96" t="s">
        <v>5924</v>
      </c>
    </row>
    <row r="586" spans="1:10">
      <c r="A586" s="105">
        <v>45455.4375</v>
      </c>
      <c r="B586" s="89">
        <v>480863</v>
      </c>
      <c r="C586" s="89">
        <v>300</v>
      </c>
      <c r="D586" s="89">
        <v>2</v>
      </c>
      <c r="E586" s="89"/>
      <c r="F586" s="89" t="s">
        <v>4199</v>
      </c>
      <c r="G586" s="21" t="b">
        <f>ISNUMBER(MATCH(ggPayers[[#This Row],[payer]], gg_teammates[ID], 0))</f>
        <v>1</v>
      </c>
      <c r="H586" s="89" t="b">
        <f>ISNUMBER(MATCH(ggPayers[[#This Row],[payer]], B585:$B$594, 0))</f>
        <v>1</v>
      </c>
      <c r="I586" s="21"/>
      <c r="J586" s="96" t="s">
        <v>5924</v>
      </c>
    </row>
    <row r="587" spans="1:10">
      <c r="A587" s="105">
        <v>45455.424305555556</v>
      </c>
      <c r="B587" s="89">
        <v>825186</v>
      </c>
      <c r="C587" s="89">
        <v>100</v>
      </c>
      <c r="D587" s="89">
        <v>3</v>
      </c>
      <c r="E587" s="89" t="s">
        <v>6130</v>
      </c>
      <c r="F587" s="89" t="s">
        <v>6131</v>
      </c>
      <c r="G587" s="21" t="b">
        <f>ISNUMBER(MATCH(ggPayers[[#This Row],[payer]], gg_teammates[ID], 0))</f>
        <v>1</v>
      </c>
      <c r="H587" s="89" t="b">
        <f>ISNUMBER(MATCH(ggPayers[[#This Row],[payer]], B586:$B$594, 0))</f>
        <v>1</v>
      </c>
      <c r="I587" s="21"/>
      <c r="J587" s="96" t="s">
        <v>5924</v>
      </c>
    </row>
    <row r="588" spans="1:10">
      <c r="A588" s="105">
        <v>45455.421527777777</v>
      </c>
      <c r="B588" s="89">
        <v>825186</v>
      </c>
      <c r="C588" s="89">
        <v>100</v>
      </c>
      <c r="D588" s="89">
        <v>3</v>
      </c>
      <c r="E588" s="89" t="s">
        <v>6130</v>
      </c>
      <c r="F588" s="89" t="s">
        <v>6132</v>
      </c>
      <c r="G588" s="21" t="b">
        <f>ISNUMBER(MATCH(ggPayers[[#This Row],[payer]], gg_teammates[ID], 0))</f>
        <v>1</v>
      </c>
      <c r="H588" s="89" t="b">
        <f>ISNUMBER(MATCH(ggPayers[[#This Row],[payer]], B587:$B$594, 0))</f>
        <v>1</v>
      </c>
      <c r="I588" s="21"/>
      <c r="J588" s="96" t="s">
        <v>5924</v>
      </c>
    </row>
    <row r="589" spans="1:10">
      <c r="A589" s="105">
        <v>45455.42083333333</v>
      </c>
      <c r="B589" s="89">
        <v>825186</v>
      </c>
      <c r="C589" s="89">
        <v>100</v>
      </c>
      <c r="D589" s="89">
        <v>3</v>
      </c>
      <c r="E589" s="89" t="s">
        <v>6130</v>
      </c>
      <c r="F589" s="89" t="s">
        <v>6133</v>
      </c>
      <c r="G589" s="21" t="b">
        <f>ISNUMBER(MATCH(ggPayers[[#This Row],[payer]], gg_teammates[ID], 0))</f>
        <v>1</v>
      </c>
      <c r="H589" s="89" t="b">
        <f>ISNUMBER(MATCH(ggPayers[[#This Row],[payer]], B588:$B$594, 0))</f>
        <v>1</v>
      </c>
      <c r="I589" s="21"/>
      <c r="J589" s="96" t="s">
        <v>5924</v>
      </c>
    </row>
    <row r="590" spans="1:10">
      <c r="A590" s="105">
        <v>45455.418749999997</v>
      </c>
      <c r="B590" s="89">
        <v>825186</v>
      </c>
      <c r="C590" s="89">
        <v>100</v>
      </c>
      <c r="D590" s="89">
        <v>3</v>
      </c>
      <c r="E590" s="89" t="s">
        <v>6130</v>
      </c>
      <c r="F590" s="89" t="s">
        <v>6134</v>
      </c>
      <c r="G590" s="21" t="b">
        <f>ISNUMBER(MATCH(ggPayers[[#This Row],[payer]], gg_teammates[ID], 0))</f>
        <v>1</v>
      </c>
      <c r="H590" s="89" t="b">
        <f>ISNUMBER(MATCH(ggPayers[[#This Row],[payer]], B589:$B$594, 0))</f>
        <v>1</v>
      </c>
      <c r="I590" s="21"/>
      <c r="J590" s="96" t="s">
        <v>5924</v>
      </c>
    </row>
    <row r="591" spans="1:10">
      <c r="A591" s="105">
        <v>45455.418055555558</v>
      </c>
      <c r="B591" s="89">
        <v>825186</v>
      </c>
      <c r="C591" s="89">
        <v>100</v>
      </c>
      <c r="D591" s="89">
        <v>3</v>
      </c>
      <c r="E591" s="89" t="s">
        <v>6130</v>
      </c>
      <c r="F591" s="89" t="s">
        <v>6135</v>
      </c>
      <c r="G591" s="21" t="b">
        <f>ISNUMBER(MATCH(ggPayers[[#This Row],[payer]], gg_teammates[ID], 0))</f>
        <v>1</v>
      </c>
      <c r="H591" s="89" t="b">
        <f>ISNUMBER(MATCH(ggPayers[[#This Row],[payer]], B590:$B$594, 0))</f>
        <v>1</v>
      </c>
      <c r="I591" s="21"/>
      <c r="J591" s="96" t="s">
        <v>5924</v>
      </c>
    </row>
    <row r="592" spans="1:10">
      <c r="A592" s="105">
        <v>45454.92291666667</v>
      </c>
      <c r="B592" s="89">
        <v>220085</v>
      </c>
      <c r="C592" s="89">
        <v>1000</v>
      </c>
      <c r="D592" s="89">
        <v>3</v>
      </c>
      <c r="E592" s="89" t="s">
        <v>5934</v>
      </c>
      <c r="F592" s="89" t="s">
        <v>6136</v>
      </c>
      <c r="G592" s="21" t="b">
        <f>ISNUMBER(MATCH(ggPayers[[#This Row],[payer]], gg_teammates[ID], 0))</f>
        <v>0</v>
      </c>
      <c r="H592" s="89" t="b">
        <f>ISNUMBER(MATCH(ggPayers[[#This Row],[payer]], B591:$B$594, 0))</f>
        <v>1</v>
      </c>
      <c r="I592" s="21"/>
      <c r="J592" s="96" t="s">
        <v>5924</v>
      </c>
    </row>
    <row r="593" spans="1:10">
      <c r="A593" s="105">
        <v>45454.890277777777</v>
      </c>
      <c r="B593" s="89">
        <v>448655</v>
      </c>
      <c r="C593" s="89">
        <v>1000</v>
      </c>
      <c r="D593" s="89">
        <v>2</v>
      </c>
      <c r="E593" s="89"/>
      <c r="F593" s="89" t="s">
        <v>4205</v>
      </c>
      <c r="G593" s="21" t="b">
        <f>ISNUMBER(MATCH(ggPayers[[#This Row],[payer]], gg_teammates[ID], 0))</f>
        <v>0</v>
      </c>
      <c r="H593" s="89" t="b">
        <f>ISNUMBER(MATCH(ggPayers[[#This Row],[payer]], B592:$B$594, 0))</f>
        <v>1</v>
      </c>
      <c r="I593" s="21"/>
      <c r="J593" s="96" t="s">
        <v>5924</v>
      </c>
    </row>
    <row r="594" spans="1:10">
      <c r="A594" s="105">
        <v>45454.887499999997</v>
      </c>
      <c r="B594" s="89">
        <v>4865</v>
      </c>
      <c r="C594" s="89">
        <v>3000</v>
      </c>
      <c r="D594" s="89">
        <v>3</v>
      </c>
      <c r="E594" s="89"/>
      <c r="F594" s="89" t="s">
        <v>6137</v>
      </c>
      <c r="G594" s="21" t="b">
        <f>ISNUMBER(MATCH(ggPayers[[#This Row],[payer]], gg_teammates[ID], 0))</f>
        <v>0</v>
      </c>
      <c r="H594" s="89" t="b">
        <f>ISNUMBER(MATCH(ggPayers[[#This Row],[payer]], B593:$B$594, 0))</f>
        <v>1</v>
      </c>
      <c r="I594" s="21"/>
      <c r="J594" s="96" t="s">
        <v>5924</v>
      </c>
    </row>
    <row r="595" spans="1:10">
      <c r="A595" s="105">
        <v>45454.863888888889</v>
      </c>
      <c r="B595" s="89">
        <v>1089821</v>
      </c>
      <c r="C595" s="89">
        <v>1000</v>
      </c>
      <c r="D595" s="89">
        <v>2</v>
      </c>
      <c r="E595" s="89"/>
      <c r="F595" s="89" t="s">
        <v>4207</v>
      </c>
      <c r="G595" s="21" t="b">
        <f>ISNUMBER(MATCH(ggPayers[[#This Row],[payer]], gg_teammates[ID], 0))</f>
        <v>0</v>
      </c>
      <c r="H595" s="89" t="b">
        <f>ISNUMBER(MATCH(ggPayers[[#This Row],[payer]], B594:$B$594, 0))</f>
        <v>0</v>
      </c>
      <c r="I595" s="21"/>
      <c r="J595" s="96" t="s">
        <v>5924</v>
      </c>
    </row>
    <row r="596" spans="1:10">
      <c r="A596" s="105">
        <v>45454.856249999997</v>
      </c>
      <c r="B596" s="89">
        <v>577150</v>
      </c>
      <c r="C596" s="89">
        <v>500</v>
      </c>
      <c r="D596" s="89">
        <v>2</v>
      </c>
      <c r="E596" s="89"/>
      <c r="F596" s="89" t="s">
        <v>4209</v>
      </c>
      <c r="G596" s="21" t="b">
        <f>ISNUMBER(MATCH(ggPayers[[#This Row],[payer]], gg_teammates[ID], 0))</f>
        <v>0</v>
      </c>
      <c r="H596" s="89" t="b">
        <f>ISNUMBER(MATCH(ggPayers[[#This Row],[payer]], B$594:$B595, 0))</f>
        <v>0</v>
      </c>
      <c r="I596" s="21"/>
      <c r="J596" s="96" t="s">
        <v>5924</v>
      </c>
    </row>
    <row r="597" spans="1:10">
      <c r="A597" s="105">
        <v>45454.849305555559</v>
      </c>
      <c r="B597" s="89">
        <v>278691</v>
      </c>
      <c r="C597" s="89">
        <v>500</v>
      </c>
      <c r="D597" s="89">
        <v>2</v>
      </c>
      <c r="E597" s="89"/>
      <c r="F597" s="89" t="s">
        <v>4211</v>
      </c>
      <c r="G597" s="21" t="b">
        <f>ISNUMBER(MATCH(ggPayers[[#This Row],[payer]], gg_teammates[ID], 0))</f>
        <v>0</v>
      </c>
      <c r="H597" s="89" t="b">
        <f>ISNUMBER(MATCH(ggPayers[[#This Row],[payer]], B$594:$B596, 0))</f>
        <v>0</v>
      </c>
      <c r="I597" s="21"/>
      <c r="J597" s="96" t="s">
        <v>5924</v>
      </c>
    </row>
    <row r="598" spans="1:10">
      <c r="A598" s="105">
        <v>45454.768055555556</v>
      </c>
      <c r="B598" s="89">
        <v>167917</v>
      </c>
      <c r="C598" s="89">
        <v>1000</v>
      </c>
      <c r="D598" s="89">
        <v>2</v>
      </c>
      <c r="E598" s="89"/>
      <c r="F598" s="89" t="s">
        <v>4213</v>
      </c>
      <c r="G598" s="21" t="b">
        <f>ISNUMBER(MATCH(ggPayers[[#This Row],[payer]], gg_teammates[ID], 0))</f>
        <v>0</v>
      </c>
      <c r="H598" s="89" t="b">
        <f>ISNUMBER(MATCH(ggPayers[[#This Row],[payer]], B$594:$B597, 0))</f>
        <v>0</v>
      </c>
      <c r="I598" s="21"/>
      <c r="J598" s="96" t="s">
        <v>5924</v>
      </c>
    </row>
    <row r="599" spans="1:10">
      <c r="A599" s="105">
        <v>45454.761111111111</v>
      </c>
      <c r="B599" s="89">
        <v>825186</v>
      </c>
      <c r="C599" s="89">
        <v>100</v>
      </c>
      <c r="D599" s="89">
        <v>2</v>
      </c>
      <c r="E599" s="89"/>
      <c r="F599" s="89" t="s">
        <v>4217</v>
      </c>
      <c r="G599" s="21" t="b">
        <f>ISNUMBER(MATCH(ggPayers[[#This Row],[payer]], gg_teammates[ID], 0))</f>
        <v>1</v>
      </c>
      <c r="H599" s="89" t="b">
        <f>ISNUMBER(MATCH(ggPayers[[#This Row],[payer]], B$594:$B598, 0))</f>
        <v>0</v>
      </c>
      <c r="I599" s="21"/>
      <c r="J599" s="96" t="s">
        <v>5924</v>
      </c>
    </row>
    <row r="600" spans="1:10">
      <c r="A600" s="105">
        <v>45454.736111111109</v>
      </c>
      <c r="B600" s="89">
        <v>390408</v>
      </c>
      <c r="C600" s="89">
        <v>1000</v>
      </c>
      <c r="D600" s="89">
        <v>2</v>
      </c>
      <c r="E600" s="89"/>
      <c r="F600" s="89" t="s">
        <v>4219</v>
      </c>
      <c r="G600" s="21" t="b">
        <f>ISNUMBER(MATCH(ggPayers[[#This Row],[payer]], gg_teammates[ID], 0))</f>
        <v>0</v>
      </c>
      <c r="H600" s="89" t="b">
        <f>ISNUMBER(MATCH(ggPayers[[#This Row],[payer]], B$594:$B599, 0))</f>
        <v>0</v>
      </c>
      <c r="I600" s="21"/>
      <c r="J600" s="96" t="s">
        <v>5924</v>
      </c>
    </row>
    <row r="601" spans="1:10">
      <c r="A601" s="105">
        <v>45454.727083333331</v>
      </c>
      <c r="B601" s="89">
        <v>825186</v>
      </c>
      <c r="C601" s="89">
        <v>100</v>
      </c>
      <c r="D601" s="89">
        <v>2</v>
      </c>
      <c r="E601" s="89"/>
      <c r="F601" s="99" t="s">
        <v>4222</v>
      </c>
      <c r="G601" s="21" t="b">
        <f>ISNUMBER(MATCH(ggPayers[[#This Row],[payer]], gg_teammates[ID], 0))</f>
        <v>1</v>
      </c>
      <c r="H601" s="89" t="b">
        <f>ISNUMBER(MATCH(ggPayers[[#This Row],[payer]], B$594:$B600, 0))</f>
        <v>1</v>
      </c>
      <c r="I601" s="21"/>
      <c r="J601" s="96" t="s">
        <v>5924</v>
      </c>
    </row>
    <row r="602" spans="1:10">
      <c r="A602" s="105">
        <v>45454.707638888889</v>
      </c>
      <c r="B602" s="89">
        <v>825186</v>
      </c>
      <c r="C602" s="89">
        <v>100</v>
      </c>
      <c r="D602" s="89">
        <v>2</v>
      </c>
      <c r="E602" s="89"/>
      <c r="F602" s="89" t="s">
        <v>4225</v>
      </c>
      <c r="G602" s="21" t="b">
        <f>ISNUMBER(MATCH(ggPayers[[#This Row],[payer]], gg_teammates[ID], 0))</f>
        <v>1</v>
      </c>
      <c r="H602" s="89" t="b">
        <f>ISNUMBER(MATCH(ggPayers[[#This Row],[payer]], B$594:$B601, 0))</f>
        <v>1</v>
      </c>
      <c r="I602" s="21"/>
      <c r="J602" s="96" t="s">
        <v>5924</v>
      </c>
    </row>
    <row r="603" spans="1:10">
      <c r="A603" s="105">
        <v>45454.675000000003</v>
      </c>
      <c r="B603" s="89">
        <v>993929</v>
      </c>
      <c r="C603" s="89">
        <v>500</v>
      </c>
      <c r="D603" s="89">
        <v>2</v>
      </c>
      <c r="E603" s="89"/>
      <c r="F603" s="89" t="s">
        <v>4227</v>
      </c>
      <c r="G603" s="21" t="b">
        <f>ISNUMBER(MATCH(ggPayers[[#This Row],[payer]], gg_teammates[ID], 0))</f>
        <v>0</v>
      </c>
      <c r="H603" s="89" t="b">
        <f>ISNUMBER(MATCH(ggPayers[[#This Row],[payer]], B$594:$B602, 0))</f>
        <v>0</v>
      </c>
      <c r="I603" s="21"/>
      <c r="J603" s="96" t="s">
        <v>5924</v>
      </c>
    </row>
    <row r="604" spans="1:10">
      <c r="A604" s="105">
        <v>45454.634027777778</v>
      </c>
      <c r="B604" s="89">
        <v>11677</v>
      </c>
      <c r="C604" s="89">
        <v>1000</v>
      </c>
      <c r="D604" s="89">
        <v>2</v>
      </c>
      <c r="E604" s="89"/>
      <c r="F604" s="99" t="s">
        <v>4229</v>
      </c>
      <c r="G604" s="21" t="b">
        <f>ISNUMBER(MATCH(ggPayers[[#This Row],[payer]], gg_teammates[ID], 0))</f>
        <v>0</v>
      </c>
      <c r="H604" s="89" t="b">
        <f>ISNUMBER(MATCH(ggPayers[[#This Row],[payer]], B$594:$B603, 0))</f>
        <v>0</v>
      </c>
      <c r="I604" s="21"/>
      <c r="J604" s="96" t="s">
        <v>5924</v>
      </c>
    </row>
    <row r="605" spans="1:10">
      <c r="A605" s="105">
        <v>45454.632638888892</v>
      </c>
      <c r="B605" s="89">
        <v>11677</v>
      </c>
      <c r="C605" s="89">
        <v>1000</v>
      </c>
      <c r="D605" s="89">
        <v>3</v>
      </c>
      <c r="E605" s="89" t="s">
        <v>5934</v>
      </c>
      <c r="F605" s="89" t="s">
        <v>6138</v>
      </c>
      <c r="G605" s="21" t="b">
        <f>ISNUMBER(MATCH(ggPayers[[#This Row],[payer]], gg_teammates[ID], 0))</f>
        <v>0</v>
      </c>
      <c r="H605" s="89" t="b">
        <f>ISNUMBER(MATCH(ggPayers[[#This Row],[payer]], B$594:$B604, 0))</f>
        <v>1</v>
      </c>
      <c r="I605" s="21"/>
      <c r="J605" s="96" t="s">
        <v>5924</v>
      </c>
    </row>
    <row r="606" spans="1:10">
      <c r="A606" s="105">
        <v>45454.632638888892</v>
      </c>
      <c r="B606" s="89">
        <v>11677</v>
      </c>
      <c r="C606" s="89">
        <v>1000</v>
      </c>
      <c r="D606" s="89">
        <v>3</v>
      </c>
      <c r="E606" s="89" t="s">
        <v>5934</v>
      </c>
      <c r="F606" s="89" t="s">
        <v>6139</v>
      </c>
      <c r="G606" s="21" t="b">
        <f>ISNUMBER(MATCH(ggPayers[[#This Row],[payer]], gg_teammates[ID], 0))</f>
        <v>0</v>
      </c>
      <c r="H606" s="89" t="b">
        <f>ISNUMBER(MATCH(ggPayers[[#This Row],[payer]], B$594:$B605, 0))</f>
        <v>1</v>
      </c>
      <c r="I606" s="21"/>
      <c r="J606" s="96" t="s">
        <v>5924</v>
      </c>
    </row>
    <row r="607" spans="1:10">
      <c r="A607" s="105">
        <v>45454.581944444442</v>
      </c>
      <c r="B607" s="89">
        <v>139215</v>
      </c>
      <c r="C607" s="89">
        <v>1000</v>
      </c>
      <c r="D607" s="89">
        <v>2</v>
      </c>
      <c r="E607" s="89"/>
      <c r="F607" s="89" t="s">
        <v>4231</v>
      </c>
      <c r="G607" s="21" t="b">
        <f>ISNUMBER(MATCH(ggPayers[[#This Row],[payer]], gg_teammates[ID], 0))</f>
        <v>0</v>
      </c>
      <c r="H607" s="89" t="b">
        <f>ISNUMBER(MATCH(ggPayers[[#This Row],[payer]], B$594:$B606, 0))</f>
        <v>0</v>
      </c>
      <c r="I607" s="21"/>
      <c r="J607" s="96" t="s">
        <v>5924</v>
      </c>
    </row>
    <row r="608" spans="1:10">
      <c r="A608" s="105">
        <v>45454.522222222222</v>
      </c>
      <c r="B608" s="89">
        <v>6692</v>
      </c>
      <c r="C608" s="89">
        <v>1000</v>
      </c>
      <c r="D608" s="89">
        <v>2</v>
      </c>
      <c r="E608" s="89"/>
      <c r="F608" s="89" t="s">
        <v>4233</v>
      </c>
      <c r="G608" s="21" t="b">
        <f>ISNUMBER(MATCH(ggPayers[[#This Row],[payer]], gg_teammates[ID], 0))</f>
        <v>0</v>
      </c>
      <c r="H608" s="89" t="b">
        <f>ISNUMBER(MATCH(ggPayers[[#This Row],[payer]], B$594:$B607, 0))</f>
        <v>0</v>
      </c>
      <c r="I608" s="21"/>
      <c r="J608" s="96" t="s">
        <v>5924</v>
      </c>
    </row>
    <row r="609" spans="1:10">
      <c r="A609" s="105">
        <v>45453.98541666667</v>
      </c>
      <c r="B609" s="89">
        <v>90361</v>
      </c>
      <c r="C609" s="89">
        <v>500</v>
      </c>
      <c r="D609" s="89">
        <v>2</v>
      </c>
      <c r="E609" s="89"/>
      <c r="F609" s="89" t="s">
        <v>4166</v>
      </c>
      <c r="G609" s="21" t="b">
        <f>ISNUMBER(MATCH(ggPayers[[#This Row],[payer]], gg_teammates[ID], 0))</f>
        <v>0</v>
      </c>
      <c r="H609" s="89" t="b">
        <f>ISNUMBER(MATCH(ggPayers[[#This Row],[payer]], B$594:$B608, 0))</f>
        <v>0</v>
      </c>
      <c r="I609" s="21"/>
      <c r="J609" s="96" t="s">
        <v>5924</v>
      </c>
    </row>
    <row r="610" spans="1:10">
      <c r="A610" s="105">
        <v>45453.724999999999</v>
      </c>
      <c r="B610" s="89">
        <v>442265</v>
      </c>
      <c r="C610" s="89">
        <v>100</v>
      </c>
      <c r="D610" s="89">
        <v>2</v>
      </c>
      <c r="E610" s="89"/>
      <c r="F610" s="89" t="s">
        <v>4171</v>
      </c>
      <c r="G610" s="21" t="b">
        <f>ISNUMBER(MATCH(ggPayers[[#This Row],[payer]], gg_teammates[ID], 0))</f>
        <v>0</v>
      </c>
      <c r="H610" s="89" t="b">
        <f>ISNUMBER(MATCH(ggPayers[[#This Row],[payer]], B$594:$B609, 0))</f>
        <v>0</v>
      </c>
      <c r="I610" s="21"/>
      <c r="J610" s="96" t="s">
        <v>5924</v>
      </c>
    </row>
    <row r="611" spans="1:10">
      <c r="A611" s="105">
        <v>45453.718055555553</v>
      </c>
      <c r="B611" s="89">
        <v>825186</v>
      </c>
      <c r="C611" s="89">
        <v>100</v>
      </c>
      <c r="D611" s="89">
        <v>2</v>
      </c>
      <c r="E611" s="89"/>
      <c r="F611" s="89" t="s">
        <v>4173</v>
      </c>
      <c r="G611" s="21" t="b">
        <f>ISNUMBER(MATCH(ggPayers[[#This Row],[payer]], gg_teammates[ID], 0))</f>
        <v>1</v>
      </c>
      <c r="H611" s="89" t="b">
        <f>ISNUMBER(MATCH(ggPayers[[#This Row],[payer]], B$594:$B610, 0))</f>
        <v>1</v>
      </c>
      <c r="I611" s="21"/>
      <c r="J611" s="96" t="s">
        <v>5924</v>
      </c>
    </row>
    <row r="612" spans="1:10">
      <c r="A612" s="105">
        <v>45453.697916666664</v>
      </c>
      <c r="B612" s="89">
        <v>825186</v>
      </c>
      <c r="C612" s="89">
        <v>100</v>
      </c>
      <c r="D612" s="89">
        <v>2</v>
      </c>
      <c r="E612" s="89"/>
      <c r="F612" s="89" t="s">
        <v>4175</v>
      </c>
      <c r="G612" s="21" t="b">
        <f>ISNUMBER(MATCH(ggPayers[[#This Row],[payer]], gg_teammates[ID], 0))</f>
        <v>1</v>
      </c>
      <c r="H612" s="89" t="b">
        <f>ISNUMBER(MATCH(ggPayers[[#This Row],[payer]], B$594:$B611, 0))</f>
        <v>1</v>
      </c>
      <c r="I612" s="21"/>
      <c r="J612" s="96" t="s">
        <v>5924</v>
      </c>
    </row>
    <row r="613" spans="1:10">
      <c r="A613" s="105">
        <v>45453.65625</v>
      </c>
      <c r="B613" s="89">
        <v>825186</v>
      </c>
      <c r="C613" s="89">
        <v>100</v>
      </c>
      <c r="D613" s="89">
        <v>1</v>
      </c>
      <c r="E613" s="89"/>
      <c r="F613" s="89" t="s">
        <v>6140</v>
      </c>
      <c r="G613" s="21" t="b">
        <f>ISNUMBER(MATCH(ggPayers[[#This Row],[payer]], gg_teammates[ID], 0))</f>
        <v>1</v>
      </c>
      <c r="H613" s="89" t="b">
        <f>ISNUMBER(MATCH(ggPayers[[#This Row],[payer]], B$594:$B612, 0))</f>
        <v>1</v>
      </c>
      <c r="I613" s="21"/>
      <c r="J613" s="96" t="s">
        <v>5924</v>
      </c>
    </row>
    <row r="614" spans="1:10">
      <c r="A614" s="105">
        <v>45453.634027777778</v>
      </c>
      <c r="B614" s="89">
        <v>825186</v>
      </c>
      <c r="C614" s="89">
        <v>100</v>
      </c>
      <c r="D614" s="89">
        <v>3</v>
      </c>
      <c r="E614" s="89" t="s">
        <v>6141</v>
      </c>
      <c r="F614" s="89" t="s">
        <v>6142</v>
      </c>
      <c r="G614" s="21" t="b">
        <f>ISNUMBER(MATCH(ggPayers[[#This Row],[payer]], gg_teammates[ID], 0))</f>
        <v>1</v>
      </c>
      <c r="H614" s="89" t="b">
        <f>ISNUMBER(MATCH(ggPayers[[#This Row],[payer]], B$594:$B613, 0))</f>
        <v>1</v>
      </c>
      <c r="I614" s="21"/>
      <c r="J614" s="96" t="s">
        <v>5924</v>
      </c>
    </row>
    <row r="615" spans="1:10">
      <c r="A615" s="105">
        <v>45453.626388888886</v>
      </c>
      <c r="B615" s="89">
        <v>480221</v>
      </c>
      <c r="C615" s="89">
        <v>500</v>
      </c>
      <c r="D615" s="89">
        <v>3</v>
      </c>
      <c r="E615" s="89" t="s">
        <v>6141</v>
      </c>
      <c r="F615" s="89" t="s">
        <v>6143</v>
      </c>
      <c r="G615" s="21" t="b">
        <f>ISNUMBER(MATCH(ggPayers[[#This Row],[payer]], gg_teammates[ID], 0))</f>
        <v>1</v>
      </c>
      <c r="H615" s="89" t="b">
        <f>ISNUMBER(MATCH(ggPayers[[#This Row],[payer]], B$594:$B614, 0))</f>
        <v>0</v>
      </c>
      <c r="I615" s="21"/>
      <c r="J615" s="96" t="s">
        <v>5924</v>
      </c>
    </row>
    <row r="616" spans="1:10">
      <c r="A616" s="105">
        <v>45453.625</v>
      </c>
      <c r="B616" s="89">
        <v>480221</v>
      </c>
      <c r="C616" s="89">
        <v>500</v>
      </c>
      <c r="D616" s="89">
        <v>3</v>
      </c>
      <c r="E616" s="89" t="s">
        <v>6141</v>
      </c>
      <c r="F616" s="89" t="s">
        <v>6144</v>
      </c>
      <c r="G616" s="21" t="b">
        <f>ISNUMBER(MATCH(ggPayers[[#This Row],[payer]], gg_teammates[ID], 0))</f>
        <v>1</v>
      </c>
      <c r="H616" s="89" t="b">
        <f>ISNUMBER(MATCH(ggPayers[[#This Row],[payer]], B$594:$B615, 0))</f>
        <v>1</v>
      </c>
      <c r="I616" s="21"/>
      <c r="J616" s="96" t="s">
        <v>5924</v>
      </c>
    </row>
    <row r="617" spans="1:10">
      <c r="A617" s="105">
        <v>45453.572916666664</v>
      </c>
      <c r="B617" s="89">
        <v>240082</v>
      </c>
      <c r="C617" s="89">
        <v>500</v>
      </c>
      <c r="D617" s="89">
        <v>2</v>
      </c>
      <c r="E617" s="89"/>
      <c r="F617" s="89" t="s">
        <v>4177</v>
      </c>
      <c r="G617" s="21" t="b">
        <f>ISNUMBER(MATCH(ggPayers[[#This Row],[payer]], gg_teammates[ID], 0))</f>
        <v>0</v>
      </c>
      <c r="H617" s="89" t="b">
        <f>ISNUMBER(MATCH(ggPayers[[#This Row],[payer]], B$594:$B616, 0))</f>
        <v>0</v>
      </c>
      <c r="I617" s="21"/>
      <c r="J617" s="96" t="s">
        <v>5924</v>
      </c>
    </row>
    <row r="618" spans="1:10">
      <c r="A618" s="105">
        <v>45453.568749999999</v>
      </c>
      <c r="B618" s="89">
        <v>116366</v>
      </c>
      <c r="C618" s="89">
        <v>1000</v>
      </c>
      <c r="D618" s="89">
        <v>2</v>
      </c>
      <c r="E618" s="89"/>
      <c r="F618" s="89" t="s">
        <v>4179</v>
      </c>
      <c r="G618" s="21" t="b">
        <f>ISNUMBER(MATCH(ggPayers[[#This Row],[payer]], gg_teammates[ID], 0))</f>
        <v>0</v>
      </c>
      <c r="H618" s="89" t="b">
        <f>ISNUMBER(MATCH(ggPayers[[#This Row],[payer]], B$594:$B617, 0))</f>
        <v>0</v>
      </c>
      <c r="I618" s="21"/>
      <c r="J618" s="96" t="s">
        <v>5924</v>
      </c>
    </row>
    <row r="619" spans="1:10">
      <c r="A619" s="105">
        <v>45453.552777777775</v>
      </c>
      <c r="B619" s="89">
        <v>719000</v>
      </c>
      <c r="C619" s="89">
        <v>500</v>
      </c>
      <c r="D619" s="89">
        <v>2</v>
      </c>
      <c r="E619" s="89"/>
      <c r="F619" s="89" t="s">
        <v>4181</v>
      </c>
      <c r="G619" s="21" t="b">
        <f>ISNUMBER(MATCH(ggPayers[[#This Row],[payer]], gg_teammates[ID], 0))</f>
        <v>0</v>
      </c>
      <c r="H619" s="89" t="b">
        <f>ISNUMBER(MATCH(ggPayers[[#This Row],[payer]], B$594:$B618, 0))</f>
        <v>0</v>
      </c>
      <c r="I619" s="21"/>
      <c r="J619" s="96" t="s">
        <v>5924</v>
      </c>
    </row>
    <row r="620" spans="1:10">
      <c r="A620" s="105">
        <v>45453.537499999999</v>
      </c>
      <c r="B620" s="89">
        <v>825186</v>
      </c>
      <c r="C620" s="89">
        <v>100</v>
      </c>
      <c r="D620" s="89">
        <v>2</v>
      </c>
      <c r="E620" s="89"/>
      <c r="F620" s="89" t="s">
        <v>4183</v>
      </c>
      <c r="G620" s="21" t="b">
        <f>ISNUMBER(MATCH(ggPayers[[#This Row],[payer]], gg_teammates[ID], 0))</f>
        <v>1</v>
      </c>
      <c r="H620" s="89" t="b">
        <f>ISNUMBER(MATCH(ggPayers[[#This Row],[payer]], B$594:$B619, 0))</f>
        <v>1</v>
      </c>
      <c r="I620" s="21"/>
      <c r="J620" s="96" t="s">
        <v>5924</v>
      </c>
    </row>
    <row r="621" spans="1:10">
      <c r="A621" s="105">
        <v>45453.504166666666</v>
      </c>
      <c r="B621" s="89">
        <v>153985</v>
      </c>
      <c r="C621" s="89">
        <v>1000</v>
      </c>
      <c r="D621" s="89">
        <v>3</v>
      </c>
      <c r="E621" s="89"/>
      <c r="F621" s="89" t="s">
        <v>6145</v>
      </c>
      <c r="G621" s="21" t="b">
        <f>ISNUMBER(MATCH(ggPayers[[#This Row],[payer]], gg_teammates[ID], 0))</f>
        <v>0</v>
      </c>
      <c r="H621" s="89" t="b">
        <f>ISNUMBER(MATCH(ggPayers[[#This Row],[payer]], B$594:$B620, 0))</f>
        <v>0</v>
      </c>
      <c r="I621" s="21"/>
      <c r="J621" s="96" t="s">
        <v>5924</v>
      </c>
    </row>
    <row r="622" spans="1:10">
      <c r="A622" s="105">
        <v>45453.503472222219</v>
      </c>
      <c r="B622" s="89">
        <v>153985</v>
      </c>
      <c r="C622" s="89">
        <v>1000</v>
      </c>
      <c r="D622" s="89">
        <v>3</v>
      </c>
      <c r="E622" s="89"/>
      <c r="F622" s="89" t="s">
        <v>6146</v>
      </c>
      <c r="G622" s="21" t="b">
        <f>ISNUMBER(MATCH(ggPayers[[#This Row],[payer]], gg_teammates[ID], 0))</f>
        <v>0</v>
      </c>
      <c r="H622" s="89" t="b">
        <f>ISNUMBER(MATCH(ggPayers[[#This Row],[payer]], B$594:$B621, 0))</f>
        <v>1</v>
      </c>
      <c r="I622" s="21"/>
      <c r="J622" s="96" t="s">
        <v>5924</v>
      </c>
    </row>
    <row r="623" spans="1:10">
      <c r="A623" s="105">
        <v>45453.450694444444</v>
      </c>
      <c r="B623" s="89">
        <v>825186</v>
      </c>
      <c r="C623" s="89">
        <v>100</v>
      </c>
      <c r="D623" s="89">
        <v>2</v>
      </c>
      <c r="E623" s="89"/>
      <c r="F623" s="89" t="s">
        <v>4185</v>
      </c>
      <c r="G623" s="21" t="b">
        <f>ISNUMBER(MATCH(ggPayers[[#This Row],[payer]], gg_teammates[ID], 0))</f>
        <v>1</v>
      </c>
      <c r="H623" s="89" t="b">
        <f>ISNUMBER(MATCH(ggPayers[[#This Row],[payer]], B$594:$B622, 0))</f>
        <v>1</v>
      </c>
      <c r="I623" s="21"/>
      <c r="J623" s="96" t="s">
        <v>5924</v>
      </c>
    </row>
    <row r="624" spans="1:10">
      <c r="A624" s="105">
        <v>45452.981944444444</v>
      </c>
      <c r="B624" s="89">
        <v>31252</v>
      </c>
      <c r="C624" s="89">
        <v>2000</v>
      </c>
      <c r="D624" s="89">
        <v>2</v>
      </c>
      <c r="E624" s="89"/>
      <c r="F624" s="89" t="s">
        <v>4094</v>
      </c>
      <c r="G624" s="21" t="b">
        <f>ISNUMBER(MATCH(ggPayers[[#This Row],[payer]], gg_teammates[ID], 0))</f>
        <v>0</v>
      </c>
      <c r="H624" s="89" t="b">
        <f>ISNUMBER(MATCH(ggPayers[[#This Row],[payer]], B$594:$B623, 0))</f>
        <v>0</v>
      </c>
      <c r="I624" s="21"/>
      <c r="J624" s="96" t="s">
        <v>5924</v>
      </c>
    </row>
    <row r="625" spans="1:10">
      <c r="A625" s="105">
        <v>45452.972222222219</v>
      </c>
      <c r="B625" s="89">
        <v>57211</v>
      </c>
      <c r="C625" s="89">
        <v>1000</v>
      </c>
      <c r="D625" s="89">
        <v>2</v>
      </c>
      <c r="E625" s="89"/>
      <c r="F625" s="89" t="s">
        <v>4096</v>
      </c>
      <c r="G625" s="21" t="b">
        <f>ISNUMBER(MATCH(ggPayers[[#This Row],[payer]], gg_teammates[ID], 0))</f>
        <v>0</v>
      </c>
      <c r="H625" s="89" t="b">
        <f>ISNUMBER(MATCH(ggPayers[[#This Row],[payer]], B$594:$B624, 0))</f>
        <v>0</v>
      </c>
      <c r="I625" s="21"/>
      <c r="J625" s="96" t="s">
        <v>5924</v>
      </c>
    </row>
    <row r="626" spans="1:10">
      <c r="A626" s="105">
        <v>45452.93472222222</v>
      </c>
      <c r="B626" s="89">
        <v>14669</v>
      </c>
      <c r="C626" s="89">
        <v>1000</v>
      </c>
      <c r="D626" s="89">
        <v>2</v>
      </c>
      <c r="E626" s="89"/>
      <c r="F626" s="89" t="s">
        <v>4098</v>
      </c>
      <c r="G626" s="21" t="b">
        <f>ISNUMBER(MATCH(ggPayers[[#This Row],[payer]], gg_teammates[ID], 0))</f>
        <v>0</v>
      </c>
      <c r="H626" s="89" t="b">
        <f>ISNUMBER(MATCH(ggPayers[[#This Row],[payer]], B$594:$B625, 0))</f>
        <v>0</v>
      </c>
      <c r="I626" s="21"/>
      <c r="J626" s="96" t="s">
        <v>5924</v>
      </c>
    </row>
    <row r="627" spans="1:10">
      <c r="A627" s="105">
        <v>45452.760416666664</v>
      </c>
      <c r="B627" s="89">
        <v>681800</v>
      </c>
      <c r="C627" s="89">
        <v>1000</v>
      </c>
      <c r="D627" s="89">
        <v>2</v>
      </c>
      <c r="E627" s="89"/>
      <c r="F627" s="89" t="s">
        <v>4100</v>
      </c>
      <c r="G627" s="21" t="b">
        <f>ISNUMBER(MATCH(ggPayers[[#This Row],[payer]], gg_teammates[ID], 0))</f>
        <v>0</v>
      </c>
      <c r="H627" s="89" t="b">
        <f>ISNUMBER(MATCH(ggPayers[[#This Row],[payer]], B$594:$B626, 0))</f>
        <v>0</v>
      </c>
      <c r="I627" s="21"/>
      <c r="J627" s="96" t="s">
        <v>5924</v>
      </c>
    </row>
    <row r="628" spans="1:10">
      <c r="A628" s="105">
        <v>45452.731249999997</v>
      </c>
      <c r="B628" s="89">
        <v>961960</v>
      </c>
      <c r="C628" s="89">
        <v>1000</v>
      </c>
      <c r="D628" s="89">
        <v>3</v>
      </c>
      <c r="E628" s="89"/>
      <c r="F628" s="89" t="s">
        <v>6147</v>
      </c>
      <c r="G628" s="21" t="b">
        <f>ISNUMBER(MATCH(ggPayers[[#This Row],[payer]], gg_teammates[ID], 0))</f>
        <v>0</v>
      </c>
      <c r="H628" s="89" t="b">
        <f>ISNUMBER(MATCH(ggPayers[[#This Row],[payer]], B$594:$B627, 0))</f>
        <v>0</v>
      </c>
      <c r="I628" s="21"/>
      <c r="J628" s="96" t="s">
        <v>5924</v>
      </c>
    </row>
    <row r="629" spans="1:10">
      <c r="A629" s="105">
        <v>45452.730555555558</v>
      </c>
      <c r="B629" s="89">
        <v>961960</v>
      </c>
      <c r="C629" s="89">
        <v>1000</v>
      </c>
      <c r="D629" s="89">
        <v>3</v>
      </c>
      <c r="E629" s="89"/>
      <c r="F629" s="89" t="s">
        <v>6148</v>
      </c>
      <c r="G629" s="21" t="b">
        <f>ISNUMBER(MATCH(ggPayers[[#This Row],[payer]], gg_teammates[ID], 0))</f>
        <v>0</v>
      </c>
      <c r="H629" s="89" t="b">
        <f>ISNUMBER(MATCH(ggPayers[[#This Row],[payer]], B$594:$B628, 0))</f>
        <v>1</v>
      </c>
      <c r="I629" s="21"/>
      <c r="J629" s="96" t="s">
        <v>5924</v>
      </c>
    </row>
    <row r="630" spans="1:10">
      <c r="A630" s="105">
        <v>45452.729861111111</v>
      </c>
      <c r="B630" s="89">
        <v>961960</v>
      </c>
      <c r="C630" s="89">
        <v>1000</v>
      </c>
      <c r="D630" s="89">
        <v>3</v>
      </c>
      <c r="E630" s="89"/>
      <c r="F630" s="89" t="s">
        <v>6149</v>
      </c>
      <c r="G630" s="21" t="b">
        <f>ISNUMBER(MATCH(ggPayers[[#This Row],[payer]], gg_teammates[ID], 0))</f>
        <v>0</v>
      </c>
      <c r="H630" s="89" t="b">
        <f>ISNUMBER(MATCH(ggPayers[[#This Row],[payer]], B$594:$B629, 0))</f>
        <v>1</v>
      </c>
      <c r="I630" s="21"/>
      <c r="J630" s="96" t="s">
        <v>5924</v>
      </c>
    </row>
    <row r="631" spans="1:10">
      <c r="A631" s="105">
        <v>45452.606249999997</v>
      </c>
      <c r="B631" s="89">
        <v>357240</v>
      </c>
      <c r="C631" s="89">
        <v>500</v>
      </c>
      <c r="D631" s="89">
        <v>2</v>
      </c>
      <c r="E631" s="89"/>
      <c r="F631" s="89" t="s">
        <v>4104</v>
      </c>
      <c r="G631" s="21" t="b">
        <f>ISNUMBER(MATCH(ggPayers[[#This Row],[payer]], gg_teammates[ID], 0))</f>
        <v>0</v>
      </c>
      <c r="H631" s="89" t="b">
        <f>ISNUMBER(MATCH(ggPayers[[#This Row],[payer]], B$594:$B630, 0))</f>
        <v>0</v>
      </c>
      <c r="I631" s="21"/>
      <c r="J631" s="96" t="s">
        <v>5924</v>
      </c>
    </row>
    <row r="632" spans="1:10">
      <c r="A632" s="105">
        <v>45452.405555555553</v>
      </c>
      <c r="B632" s="89">
        <v>135322</v>
      </c>
      <c r="C632" s="89">
        <v>100</v>
      </c>
      <c r="D632" s="89">
        <v>2</v>
      </c>
      <c r="E632" s="89"/>
      <c r="F632" s="89" t="s">
        <v>4106</v>
      </c>
      <c r="G632" s="21" t="b">
        <f>ISNUMBER(MATCH(ggPayers[[#This Row],[payer]], gg_teammates[ID], 0))</f>
        <v>1</v>
      </c>
      <c r="H632" s="89" t="b">
        <f>ISNUMBER(MATCH(ggPayers[[#This Row],[payer]], B$594:$B631, 0))</f>
        <v>0</v>
      </c>
      <c r="I632" s="21"/>
      <c r="J632" s="96" t="s">
        <v>5924</v>
      </c>
    </row>
    <row r="633" spans="1:10">
      <c r="A633" s="105">
        <v>45452.1</v>
      </c>
      <c r="B633" s="89">
        <v>825186</v>
      </c>
      <c r="C633" s="89">
        <v>100</v>
      </c>
      <c r="D633" s="89">
        <v>2</v>
      </c>
      <c r="E633" s="89"/>
      <c r="F633" s="89" t="s">
        <v>4108</v>
      </c>
      <c r="G633" s="21" t="b">
        <f>ISNUMBER(MATCH(ggPayers[[#This Row],[payer]], gg_teammates[ID], 0))</f>
        <v>1</v>
      </c>
      <c r="H633" s="89" t="b">
        <f>ISNUMBER(MATCH(ggPayers[[#This Row],[payer]], B$594:$B632, 0))</f>
        <v>1</v>
      </c>
      <c r="I633" s="21"/>
      <c r="J633" s="96" t="s">
        <v>5924</v>
      </c>
    </row>
    <row r="634" spans="1:10">
      <c r="A634" s="105">
        <v>45451.981249999997</v>
      </c>
      <c r="B634" s="89">
        <v>24104</v>
      </c>
      <c r="C634" s="89">
        <v>1000</v>
      </c>
      <c r="D634" s="89">
        <v>3</v>
      </c>
      <c r="E634" s="89"/>
      <c r="F634" s="89" t="s">
        <v>6150</v>
      </c>
      <c r="G634" s="21" t="b">
        <f>ISNUMBER(MATCH(ggPayers[[#This Row],[payer]], gg_teammates[ID], 0))</f>
        <v>0</v>
      </c>
      <c r="H634" s="89" t="b">
        <f>ISNUMBER(MATCH(ggPayers[[#This Row],[payer]], B$594:$B633, 0))</f>
        <v>0</v>
      </c>
      <c r="I634" s="21"/>
      <c r="J634" s="96" t="s">
        <v>5924</v>
      </c>
    </row>
    <row r="635" spans="1:10">
      <c r="A635" s="105">
        <v>45451.980555555558</v>
      </c>
      <c r="B635" s="89">
        <v>24104</v>
      </c>
      <c r="C635" s="89">
        <v>2000</v>
      </c>
      <c r="D635" s="89">
        <v>3</v>
      </c>
      <c r="E635" s="89"/>
      <c r="F635" s="89" t="s">
        <v>6151</v>
      </c>
      <c r="G635" s="21" t="b">
        <f>ISNUMBER(MATCH(ggPayers[[#This Row],[payer]], gg_teammates[ID], 0))</f>
        <v>0</v>
      </c>
      <c r="H635" s="89" t="b">
        <f>ISNUMBER(MATCH(ggPayers[[#This Row],[payer]], B$594:$B634, 0))</f>
        <v>1</v>
      </c>
      <c r="I635" s="21"/>
      <c r="J635" s="96" t="s">
        <v>5924</v>
      </c>
    </row>
    <row r="636" spans="1:10">
      <c r="A636" s="105">
        <v>45451.980555555558</v>
      </c>
      <c r="B636" s="89">
        <v>24104</v>
      </c>
      <c r="C636" s="89">
        <v>2000</v>
      </c>
      <c r="D636" s="89">
        <v>3</v>
      </c>
      <c r="E636" s="89"/>
      <c r="F636" s="89" t="s">
        <v>6152</v>
      </c>
      <c r="G636" s="21" t="b">
        <f>ISNUMBER(MATCH(ggPayers[[#This Row],[payer]], gg_teammates[ID], 0))</f>
        <v>0</v>
      </c>
      <c r="H636" s="89" t="b">
        <f>ISNUMBER(MATCH(ggPayers[[#This Row],[payer]], B$594:$B635, 0))</f>
        <v>1</v>
      </c>
      <c r="I636" s="21"/>
      <c r="J636" s="96" t="s">
        <v>5924</v>
      </c>
    </row>
    <row r="637" spans="1:10">
      <c r="A637" s="105">
        <v>45451.856944444444</v>
      </c>
      <c r="B637" s="89">
        <v>20304</v>
      </c>
      <c r="C637" s="89">
        <v>1000</v>
      </c>
      <c r="D637" s="89">
        <v>2</v>
      </c>
      <c r="E637" s="89"/>
      <c r="F637" s="89" t="s">
        <v>4120</v>
      </c>
      <c r="G637" s="21" t="b">
        <f>ISNUMBER(MATCH(ggPayers[[#This Row],[payer]], gg_teammates[ID], 0))</f>
        <v>0</v>
      </c>
      <c r="H637" s="89" t="b">
        <f>ISNUMBER(MATCH(ggPayers[[#This Row],[payer]], B$594:$B636, 0))</f>
        <v>0</v>
      </c>
      <c r="I637" s="21"/>
      <c r="J637" s="96" t="s">
        <v>5924</v>
      </c>
    </row>
    <row r="638" spans="1:10">
      <c r="A638" s="105">
        <v>45451.825694444444</v>
      </c>
      <c r="B638" s="89">
        <v>868444</v>
      </c>
      <c r="C638" s="89">
        <v>2000</v>
      </c>
      <c r="D638" s="89">
        <v>2</v>
      </c>
      <c r="E638" s="89"/>
      <c r="F638" s="89" t="s">
        <v>4122</v>
      </c>
      <c r="G638" s="21" t="b">
        <f>ISNUMBER(MATCH(ggPayers[[#This Row],[payer]], gg_teammates[ID], 0))</f>
        <v>0</v>
      </c>
      <c r="H638" s="89" t="b">
        <f>ISNUMBER(MATCH(ggPayers[[#This Row],[payer]], B$594:$B637, 0))</f>
        <v>0</v>
      </c>
      <c r="I638" s="21"/>
      <c r="J638" s="96" t="s">
        <v>5924</v>
      </c>
    </row>
    <row r="639" spans="1:10">
      <c r="A639" s="105">
        <v>45451.822916666664</v>
      </c>
      <c r="B639" s="89">
        <v>825186</v>
      </c>
      <c r="C639" s="89">
        <v>100</v>
      </c>
      <c r="D639" s="89">
        <v>2</v>
      </c>
      <c r="E639" s="89"/>
      <c r="F639" s="89" t="s">
        <v>4125</v>
      </c>
      <c r="G639" s="21" t="b">
        <f>ISNUMBER(MATCH(ggPayers[[#This Row],[payer]], gg_teammates[ID], 0))</f>
        <v>1</v>
      </c>
      <c r="H639" s="89" t="b">
        <f>ISNUMBER(MATCH(ggPayers[[#This Row],[payer]], B$594:$B638, 0))</f>
        <v>1</v>
      </c>
      <c r="I639" s="21"/>
      <c r="J639" s="96" t="s">
        <v>5924</v>
      </c>
    </row>
    <row r="640" spans="1:10">
      <c r="A640" s="105">
        <v>45451.817361111112</v>
      </c>
      <c r="B640" s="89">
        <v>337053</v>
      </c>
      <c r="C640" s="89">
        <v>1000</v>
      </c>
      <c r="D640" s="89">
        <v>2</v>
      </c>
      <c r="E640" s="89"/>
      <c r="F640" s="89" t="s">
        <v>4127</v>
      </c>
      <c r="G640" s="21" t="b">
        <f>ISNUMBER(MATCH(ggPayers[[#This Row],[payer]], gg_teammates[ID], 0))</f>
        <v>0</v>
      </c>
      <c r="H640" s="89" t="b">
        <f>ISNUMBER(MATCH(ggPayers[[#This Row],[payer]], B$594:$B639, 0))</f>
        <v>0</v>
      </c>
      <c r="I640" s="21"/>
      <c r="J640" s="96" t="s">
        <v>5924</v>
      </c>
    </row>
    <row r="641" spans="1:10">
      <c r="A641" s="105">
        <v>45451.737500000003</v>
      </c>
      <c r="B641" s="89">
        <v>383824</v>
      </c>
      <c r="C641" s="89">
        <v>500</v>
      </c>
      <c r="D641" s="89">
        <v>2</v>
      </c>
      <c r="E641" s="89"/>
      <c r="F641" s="89" t="s">
        <v>4129</v>
      </c>
      <c r="G641" s="21" t="b">
        <f>ISNUMBER(MATCH(ggPayers[[#This Row],[payer]], gg_teammates[ID], 0))</f>
        <v>0</v>
      </c>
      <c r="H641" s="89" t="b">
        <f>ISNUMBER(MATCH(ggPayers[[#This Row],[payer]], B$594:$B640, 0))</f>
        <v>0</v>
      </c>
      <c r="I641" s="21"/>
      <c r="J641" s="96" t="s">
        <v>5924</v>
      </c>
    </row>
    <row r="642" spans="1:10">
      <c r="A642" s="105">
        <v>45451.65902777778</v>
      </c>
      <c r="B642" s="89">
        <v>8542</v>
      </c>
      <c r="C642" s="89">
        <v>500</v>
      </c>
      <c r="D642" s="89">
        <v>2</v>
      </c>
      <c r="E642" s="89"/>
      <c r="F642" s="89" t="s">
        <v>4131</v>
      </c>
      <c r="G642" s="21" t="b">
        <f>ISNUMBER(MATCH(ggPayers[[#This Row],[payer]], gg_teammates[ID], 0))</f>
        <v>0</v>
      </c>
      <c r="H642" s="89" t="b">
        <f>ISNUMBER(MATCH(ggPayers[[#This Row],[payer]], B$594:$B641, 0))</f>
        <v>0</v>
      </c>
      <c r="I642" s="21"/>
      <c r="J642" s="96" t="s">
        <v>5924</v>
      </c>
    </row>
    <row r="643" spans="1:10">
      <c r="A643" s="105">
        <v>45451.529861111114</v>
      </c>
      <c r="B643" s="89">
        <v>139215</v>
      </c>
      <c r="C643" s="89">
        <v>600</v>
      </c>
      <c r="D643" s="89">
        <v>2</v>
      </c>
      <c r="E643" s="89"/>
      <c r="F643" s="89" t="s">
        <v>4133</v>
      </c>
      <c r="G643" s="21" t="b">
        <f>ISNUMBER(MATCH(ggPayers[[#This Row],[payer]], gg_teammates[ID], 0))</f>
        <v>0</v>
      </c>
      <c r="H643" s="89" t="b">
        <f>ISNUMBER(MATCH(ggPayers[[#This Row],[payer]], B$594:$B642, 0))</f>
        <v>1</v>
      </c>
      <c r="I643" s="21"/>
      <c r="J643" s="96" t="s">
        <v>5924</v>
      </c>
    </row>
    <row r="644" spans="1:10">
      <c r="A644" s="105">
        <v>45451.511111111111</v>
      </c>
      <c r="B644" s="89">
        <v>184893</v>
      </c>
      <c r="C644" s="89">
        <v>500</v>
      </c>
      <c r="D644" s="89">
        <v>2</v>
      </c>
      <c r="E644" s="89"/>
      <c r="F644" s="89" t="s">
        <v>4135</v>
      </c>
      <c r="G644" s="21" t="b">
        <f>ISNUMBER(MATCH(ggPayers[[#This Row],[payer]], gg_teammates[ID], 0))</f>
        <v>0</v>
      </c>
      <c r="H644" s="89" t="b">
        <f>ISNUMBER(MATCH(ggPayers[[#This Row],[payer]], B$594:$B643, 0))</f>
        <v>0</v>
      </c>
      <c r="I644" s="21"/>
      <c r="J644" s="96" t="s">
        <v>5924</v>
      </c>
    </row>
    <row r="645" spans="1:10">
      <c r="A645" s="105">
        <v>45451.478472222225</v>
      </c>
      <c r="B645" s="89">
        <v>38182</v>
      </c>
      <c r="C645" s="89">
        <v>500</v>
      </c>
      <c r="D645" s="89">
        <v>2</v>
      </c>
      <c r="E645" s="89"/>
      <c r="F645" s="89" t="s">
        <v>4137</v>
      </c>
      <c r="G645" s="21" t="b">
        <f>ISNUMBER(MATCH(ggPayers[[#This Row],[payer]], gg_teammates[ID], 0))</f>
        <v>0</v>
      </c>
      <c r="H645" s="89" t="b">
        <f>ISNUMBER(MATCH(ggPayers[[#This Row],[payer]], B$594:$B644, 0))</f>
        <v>0</v>
      </c>
      <c r="I645" s="21"/>
      <c r="J645" s="96" t="s">
        <v>5924</v>
      </c>
    </row>
    <row r="646" spans="1:10">
      <c r="A646" s="105">
        <v>45451.40902777778</v>
      </c>
      <c r="B646" s="89">
        <v>657873</v>
      </c>
      <c r="C646" s="89">
        <v>500</v>
      </c>
      <c r="D646" s="89">
        <v>2</v>
      </c>
      <c r="E646" s="89"/>
      <c r="F646" s="89" t="s">
        <v>4139</v>
      </c>
      <c r="G646" s="21" t="b">
        <f>ISNUMBER(MATCH(ggPayers[[#This Row],[payer]], gg_teammates[ID], 0))</f>
        <v>0</v>
      </c>
      <c r="H646" s="89" t="b">
        <f>ISNUMBER(MATCH(ggPayers[[#This Row],[payer]], B$594:$B645, 0))</f>
        <v>0</v>
      </c>
      <c r="I646" s="21"/>
      <c r="J646" s="96" t="s">
        <v>5924</v>
      </c>
    </row>
    <row r="647" spans="1:10">
      <c r="A647" s="105">
        <v>45451.002083333333</v>
      </c>
      <c r="B647" s="89">
        <v>863230</v>
      </c>
      <c r="C647" s="89">
        <v>1000</v>
      </c>
      <c r="D647" s="89">
        <v>2</v>
      </c>
      <c r="E647" s="89"/>
      <c r="F647" s="89" t="s">
        <v>4141</v>
      </c>
      <c r="G647" s="21" t="b">
        <f>ISNUMBER(MATCH(ggPayers[[#This Row],[payer]], gg_teammates[ID], 0))</f>
        <v>0</v>
      </c>
      <c r="H647" s="89" t="b">
        <f>ISNUMBER(MATCH(ggPayers[[#This Row],[payer]], B$594:$B646, 0))</f>
        <v>0</v>
      </c>
      <c r="I647" s="21"/>
      <c r="J647" s="96" t="s">
        <v>5924</v>
      </c>
    </row>
    <row r="648" spans="1:10">
      <c r="A648" s="105">
        <v>45450.921527777777</v>
      </c>
      <c r="B648" s="89">
        <v>16567</v>
      </c>
      <c r="C648" s="89">
        <v>3000</v>
      </c>
      <c r="D648" s="89">
        <v>2</v>
      </c>
      <c r="E648" s="89"/>
      <c r="F648" s="89" t="s">
        <v>4145</v>
      </c>
      <c r="G648" s="21" t="b">
        <f>ISNUMBER(MATCH(ggPayers[[#This Row],[payer]], gg_teammates[ID], 0))</f>
        <v>0</v>
      </c>
      <c r="H648" s="89" t="b">
        <f>ISNUMBER(MATCH(ggPayers[[#This Row],[payer]], B$594:$B647, 0))</f>
        <v>0</v>
      </c>
      <c r="I648" s="21"/>
      <c r="J648" s="96" t="s">
        <v>5924</v>
      </c>
    </row>
    <row r="649" spans="1:10">
      <c r="A649" s="105">
        <v>45450.885416666664</v>
      </c>
      <c r="B649" s="89">
        <v>1056262</v>
      </c>
      <c r="C649" s="89">
        <v>2000</v>
      </c>
      <c r="D649" s="89">
        <v>2</v>
      </c>
      <c r="E649" s="89"/>
      <c r="F649" s="89" t="s">
        <v>4147</v>
      </c>
      <c r="G649" s="21" t="b">
        <f>ISNUMBER(MATCH(ggPayers[[#This Row],[payer]], gg_teammates[ID], 0))</f>
        <v>0</v>
      </c>
      <c r="H649" s="89" t="b">
        <f>ISNUMBER(MATCH(ggPayers[[#This Row],[payer]], B$594:$B648, 0))</f>
        <v>0</v>
      </c>
      <c r="I649" s="21"/>
      <c r="J649" s="96" t="s">
        <v>5924</v>
      </c>
    </row>
    <row r="650" spans="1:10">
      <c r="A650" s="105">
        <v>45450.882638888892</v>
      </c>
      <c r="B650" s="89">
        <v>445973</v>
      </c>
      <c r="C650" s="89">
        <v>500</v>
      </c>
      <c r="D650" s="89">
        <v>3</v>
      </c>
      <c r="E650" s="89"/>
      <c r="F650" s="89" t="s">
        <v>6153</v>
      </c>
      <c r="G650" s="21" t="b">
        <f>ISNUMBER(MATCH(ggPayers[[#This Row],[payer]], gg_teammates[ID], 0))</f>
        <v>0</v>
      </c>
      <c r="H650" s="89" t="b">
        <f>ISNUMBER(MATCH(ggPayers[[#This Row],[payer]], B$594:$B649, 0))</f>
        <v>0</v>
      </c>
      <c r="I650" s="21"/>
      <c r="J650" s="96" t="s">
        <v>5924</v>
      </c>
    </row>
    <row r="651" spans="1:10">
      <c r="A651" s="105">
        <v>45450.749305555553</v>
      </c>
      <c r="B651" s="89">
        <v>231060</v>
      </c>
      <c r="C651" s="89">
        <v>100</v>
      </c>
      <c r="D651" s="89">
        <v>2</v>
      </c>
      <c r="E651" s="89"/>
      <c r="F651" s="89" t="s">
        <v>4152</v>
      </c>
      <c r="G651" s="21" t="b">
        <f>ISNUMBER(MATCH(ggPayers[[#This Row],[payer]], gg_teammates[ID], 0))</f>
        <v>1</v>
      </c>
      <c r="H651" s="89" t="b">
        <f>ISNUMBER(MATCH(ggPayers[[#This Row],[payer]], B$594:$B650, 0))</f>
        <v>0</v>
      </c>
      <c r="I651" s="21"/>
      <c r="J651" s="96" t="s">
        <v>5924</v>
      </c>
    </row>
    <row r="652" spans="1:10">
      <c r="A652" s="105">
        <v>45450.747916666667</v>
      </c>
      <c r="B652" s="89">
        <v>167917</v>
      </c>
      <c r="C652" s="89">
        <v>1500</v>
      </c>
      <c r="D652" s="89">
        <v>2</v>
      </c>
      <c r="E652" s="89"/>
      <c r="F652" s="89" t="s">
        <v>4154</v>
      </c>
      <c r="G652" s="21" t="b">
        <f>ISNUMBER(MATCH(ggPayers[[#This Row],[payer]], gg_teammates[ID], 0))</f>
        <v>0</v>
      </c>
      <c r="H652" s="89" t="b">
        <f>ISNUMBER(MATCH(ggPayers[[#This Row],[payer]], B$594:$B651, 0))</f>
        <v>1</v>
      </c>
      <c r="I652" s="21"/>
      <c r="J652" s="96" t="s">
        <v>5924</v>
      </c>
    </row>
    <row r="653" spans="1:10">
      <c r="A653" s="105">
        <v>45450.742361111108</v>
      </c>
      <c r="B653" s="89">
        <v>393878</v>
      </c>
      <c r="C653" s="89">
        <v>200</v>
      </c>
      <c r="D653" s="89">
        <v>3</v>
      </c>
      <c r="E653" s="89" t="s">
        <v>6154</v>
      </c>
      <c r="F653" s="99" t="s">
        <v>6155</v>
      </c>
      <c r="G653" s="21" t="b">
        <f>ISNUMBER(MATCH(ggPayers[[#This Row],[payer]], gg_teammates[ID], 0))</f>
        <v>0</v>
      </c>
      <c r="H653" s="89" t="b">
        <f>ISNUMBER(MATCH(ggPayers[[#This Row],[payer]], B$594:$B652, 0))</f>
        <v>0</v>
      </c>
      <c r="I653" s="21"/>
      <c r="J653" s="96" t="s">
        <v>5924</v>
      </c>
    </row>
    <row r="654" spans="1:10">
      <c r="A654" s="105">
        <v>45450.693749999999</v>
      </c>
      <c r="B654" s="89">
        <v>825186</v>
      </c>
      <c r="C654" s="89">
        <v>100</v>
      </c>
      <c r="D654" s="89">
        <v>2</v>
      </c>
      <c r="E654" s="89"/>
      <c r="F654" s="89" t="s">
        <v>4159</v>
      </c>
      <c r="G654" s="21" t="b">
        <f>ISNUMBER(MATCH(ggPayers[[#This Row],[payer]], gg_teammates[ID], 0))</f>
        <v>1</v>
      </c>
      <c r="H654" s="89" t="b">
        <f>ISNUMBER(MATCH(ggPayers[[#This Row],[payer]], B$594:$B653, 0))</f>
        <v>1</v>
      </c>
      <c r="I654" s="21"/>
      <c r="J654" s="96" t="s">
        <v>5924</v>
      </c>
    </row>
    <row r="655" spans="1:10">
      <c r="A655" s="105">
        <v>45450.681250000001</v>
      </c>
      <c r="B655" s="89">
        <v>719000</v>
      </c>
      <c r="C655" s="89">
        <v>500</v>
      </c>
      <c r="D655" s="89">
        <v>3</v>
      </c>
      <c r="E655" s="89"/>
      <c r="F655" s="89" t="s">
        <v>6156</v>
      </c>
      <c r="G655" s="21" t="b">
        <f>ISNUMBER(MATCH(ggPayers[[#This Row],[payer]], gg_teammates[ID], 0))</f>
        <v>0</v>
      </c>
      <c r="H655" s="89" t="b">
        <f>ISNUMBER(MATCH(ggPayers[[#This Row],[payer]], B$594:$B654, 0))</f>
        <v>1</v>
      </c>
      <c r="I655" s="21"/>
      <c r="J655" s="96" t="s">
        <v>5924</v>
      </c>
    </row>
    <row r="656" spans="1:10">
      <c r="A656" s="105">
        <v>45450.680555555555</v>
      </c>
      <c r="B656" s="89">
        <v>719000</v>
      </c>
      <c r="C656" s="89">
        <v>500</v>
      </c>
      <c r="D656" s="89">
        <v>3</v>
      </c>
      <c r="E656" s="89"/>
      <c r="F656" s="89" t="s">
        <v>6157</v>
      </c>
      <c r="G656" s="21" t="b">
        <f>ISNUMBER(MATCH(ggPayers[[#This Row],[payer]], gg_teammates[ID], 0))</f>
        <v>0</v>
      </c>
      <c r="H656" s="89" t="b">
        <f>ISNUMBER(MATCH(ggPayers[[#This Row],[payer]], B$594:$B655, 0))</f>
        <v>1</v>
      </c>
      <c r="I656" s="21"/>
      <c r="J656" s="96" t="s">
        <v>5924</v>
      </c>
    </row>
    <row r="657" spans="1:10">
      <c r="A657" s="105">
        <v>45450.65347222222</v>
      </c>
      <c r="B657" s="89">
        <v>1109401</v>
      </c>
      <c r="C657" s="89">
        <v>500</v>
      </c>
      <c r="D657" s="89">
        <v>2</v>
      </c>
      <c r="E657" s="89"/>
      <c r="F657" s="89" t="s">
        <v>4161</v>
      </c>
      <c r="G657" s="21" t="b">
        <f>ISNUMBER(MATCH(ggPayers[[#This Row],[payer]], gg_teammates[ID], 0))</f>
        <v>0</v>
      </c>
      <c r="H657" s="89" t="b">
        <f>ISNUMBER(MATCH(ggPayers[[#This Row],[payer]], B$594:$B656, 0))</f>
        <v>0</v>
      </c>
      <c r="I657" s="21"/>
      <c r="J657" s="96" t="s">
        <v>5924</v>
      </c>
    </row>
    <row r="658" spans="1:10">
      <c r="A658" s="105">
        <v>45450.63958333333</v>
      </c>
      <c r="B658" s="89">
        <v>993929</v>
      </c>
      <c r="C658" s="89">
        <v>500</v>
      </c>
      <c r="D658" s="89">
        <v>3</v>
      </c>
      <c r="E658" s="89"/>
      <c r="F658" s="89" t="s">
        <v>6158</v>
      </c>
      <c r="G658" s="21" t="b">
        <f>ISNUMBER(MATCH(ggPayers[[#This Row],[payer]], gg_teammates[ID], 0))</f>
        <v>0</v>
      </c>
      <c r="H658" s="89" t="b">
        <f>ISNUMBER(MATCH(ggPayers[[#This Row],[payer]], B$594:$B657, 0))</f>
        <v>1</v>
      </c>
      <c r="I658" s="21"/>
      <c r="J658" s="96" t="s">
        <v>5924</v>
      </c>
    </row>
    <row r="659" spans="1:10">
      <c r="A659" s="105">
        <v>45450.638194444444</v>
      </c>
      <c r="B659" s="89">
        <v>993929</v>
      </c>
      <c r="C659" s="89">
        <v>500</v>
      </c>
      <c r="D659" s="89">
        <v>3</v>
      </c>
      <c r="E659" s="89"/>
      <c r="F659" s="89" t="s">
        <v>6159</v>
      </c>
      <c r="G659" s="21" t="b">
        <f>ISNUMBER(MATCH(ggPayers[[#This Row],[payer]], gg_teammates[ID], 0))</f>
        <v>0</v>
      </c>
      <c r="H659" s="89" t="b">
        <f>ISNUMBER(MATCH(ggPayers[[#This Row],[payer]], B$594:$B658, 0))</f>
        <v>1</v>
      </c>
      <c r="I659" s="21"/>
      <c r="J659" s="96" t="s">
        <v>5924</v>
      </c>
    </row>
    <row r="660" spans="1:10">
      <c r="A660" s="105">
        <v>45449.690972222219</v>
      </c>
      <c r="B660" s="89">
        <v>825186</v>
      </c>
      <c r="C660" s="89">
        <v>100</v>
      </c>
      <c r="D660" s="89">
        <v>2</v>
      </c>
      <c r="E660" s="89"/>
      <c r="F660" s="89" t="s">
        <v>6160</v>
      </c>
      <c r="G660" s="21" t="b">
        <f>ISNUMBER(MATCH(ggPayers[[#This Row],[payer]], gg_teammates[ID], 0))</f>
        <v>1</v>
      </c>
      <c r="H660" s="89" t="b">
        <f>ISNUMBER(MATCH(ggPayers[[#This Row],[payer]], B$594:$B659, 0))</f>
        <v>1</v>
      </c>
      <c r="I660" s="21"/>
      <c r="J660" s="96" t="s">
        <v>5924</v>
      </c>
    </row>
    <row r="661" spans="1:10">
      <c r="A661" s="105">
        <v>45449.636805555558</v>
      </c>
      <c r="B661" s="89">
        <v>798</v>
      </c>
      <c r="C661" s="89">
        <v>500</v>
      </c>
      <c r="D661" s="89">
        <v>2</v>
      </c>
      <c r="E661" s="89"/>
      <c r="F661" s="89" t="s">
        <v>6161</v>
      </c>
      <c r="G661" s="21" t="b">
        <f>ISNUMBER(MATCH(ggPayers[[#This Row],[payer]], gg_teammates[ID], 0))</f>
        <v>1</v>
      </c>
      <c r="H661" s="89" t="b">
        <f>ISNUMBER(MATCH(ggPayers[[#This Row],[payer]], B$594:$B660, 0))</f>
        <v>0</v>
      </c>
      <c r="I661" s="21"/>
      <c r="J661" s="96" t="s">
        <v>5924</v>
      </c>
    </row>
    <row r="662" spans="1:10">
      <c r="A662" s="105">
        <v>45449.629861111112</v>
      </c>
      <c r="B662" s="89">
        <v>825186</v>
      </c>
      <c r="C662" s="89">
        <v>100</v>
      </c>
      <c r="D662" s="89">
        <v>2</v>
      </c>
      <c r="E662" s="89"/>
      <c r="F662" s="89" t="s">
        <v>6162</v>
      </c>
      <c r="G662" s="21" t="b">
        <f>ISNUMBER(MATCH(ggPayers[[#This Row],[payer]], gg_teammates[ID], 0))</f>
        <v>1</v>
      </c>
      <c r="H662" s="89" t="b">
        <f>ISNUMBER(MATCH(ggPayers[[#This Row],[payer]], B$594:$B661, 0))</f>
        <v>1</v>
      </c>
      <c r="I662" s="21"/>
      <c r="J662" s="96" t="s">
        <v>5924</v>
      </c>
    </row>
    <row r="663" spans="1:10">
      <c r="A663" s="105">
        <v>45449.620138888888</v>
      </c>
      <c r="B663" s="89">
        <v>20631</v>
      </c>
      <c r="C663" s="89">
        <v>1000</v>
      </c>
      <c r="D663" s="89">
        <v>2</v>
      </c>
      <c r="E663" s="89"/>
      <c r="F663" s="89" t="s">
        <v>6163</v>
      </c>
      <c r="G663" s="21" t="b">
        <f>ISNUMBER(MATCH(ggPayers[[#This Row],[payer]], gg_teammates[ID], 0))</f>
        <v>0</v>
      </c>
      <c r="H663" s="89" t="b">
        <f>ISNUMBER(MATCH(ggPayers[[#This Row],[payer]], B$594:$B662, 0))</f>
        <v>0</v>
      </c>
      <c r="I663" s="21"/>
      <c r="J663" s="96" t="s">
        <v>5924</v>
      </c>
    </row>
    <row r="664" spans="1:10">
      <c r="A664" s="105">
        <v>45449.568055555559</v>
      </c>
      <c r="B664" s="89">
        <v>139215</v>
      </c>
      <c r="C664" s="89">
        <v>400</v>
      </c>
      <c r="D664" s="89">
        <v>2</v>
      </c>
      <c r="E664" s="89"/>
      <c r="F664" s="89" t="s">
        <v>6164</v>
      </c>
      <c r="G664" s="21" t="b">
        <f>ISNUMBER(MATCH(ggPayers[[#This Row],[payer]], gg_teammates[ID], 0))</f>
        <v>0</v>
      </c>
      <c r="H664" s="89" t="b">
        <f>ISNUMBER(MATCH(ggPayers[[#This Row],[payer]], B$594:$B663, 0))</f>
        <v>1</v>
      </c>
      <c r="I664" s="21"/>
      <c r="J664" s="96" t="s">
        <v>5924</v>
      </c>
    </row>
    <row r="665" spans="1:10">
      <c r="A665" s="105">
        <v>45449.554166666669</v>
      </c>
      <c r="B665" s="89">
        <v>833134</v>
      </c>
      <c r="C665" s="89">
        <v>500</v>
      </c>
      <c r="D665" s="89">
        <v>2</v>
      </c>
      <c r="E665" s="89"/>
      <c r="F665" s="99" t="s">
        <v>6165</v>
      </c>
      <c r="G665" s="21" t="b">
        <f>ISNUMBER(MATCH(ggPayers[[#This Row],[payer]], gg_teammates[ID], 0))</f>
        <v>0</v>
      </c>
      <c r="H665" s="89" t="b">
        <f>ISNUMBER(MATCH(ggPayers[[#This Row],[payer]], B$594:$B664, 0))</f>
        <v>0</v>
      </c>
      <c r="I665" s="21"/>
      <c r="J665" s="96" t="s">
        <v>5924</v>
      </c>
    </row>
    <row r="666" spans="1:10">
      <c r="A666" s="105">
        <v>45449.511805555558</v>
      </c>
      <c r="B666" s="89">
        <v>798</v>
      </c>
      <c r="C666" s="89">
        <v>500</v>
      </c>
      <c r="D666" s="89">
        <v>2</v>
      </c>
      <c r="E666" s="89"/>
      <c r="F666" s="89" t="s">
        <v>6166</v>
      </c>
      <c r="G666" s="21" t="b">
        <f>ISNUMBER(MATCH(ggPayers[[#This Row],[payer]], gg_teammates[ID], 0))</f>
        <v>1</v>
      </c>
      <c r="H666" s="89" t="b">
        <f>ISNUMBER(MATCH(ggPayers[[#This Row],[payer]], B$594:$B665, 0))</f>
        <v>1</v>
      </c>
      <c r="I666" s="21"/>
      <c r="J666" s="96" t="s">
        <v>5924</v>
      </c>
    </row>
    <row r="667" spans="1:10">
      <c r="A667" s="105">
        <v>45449.425000000003</v>
      </c>
      <c r="B667" s="89">
        <v>346671</v>
      </c>
      <c r="C667" s="89">
        <v>1000</v>
      </c>
      <c r="D667" s="89">
        <v>2</v>
      </c>
      <c r="E667" s="89"/>
      <c r="F667" s="89" t="s">
        <v>6167</v>
      </c>
      <c r="G667" s="21" t="b">
        <f>ISNUMBER(MATCH(ggPayers[[#This Row],[payer]], gg_teammates[ID], 0))</f>
        <v>0</v>
      </c>
      <c r="H667" s="89" t="b">
        <f>ISNUMBER(MATCH(ggPayers[[#This Row],[payer]], B$594:$B666, 0))</f>
        <v>0</v>
      </c>
      <c r="I667" s="21"/>
      <c r="J667" s="96" t="s">
        <v>5924</v>
      </c>
    </row>
    <row r="668" spans="1:10">
      <c r="A668" s="105">
        <v>45449.422222222223</v>
      </c>
      <c r="B668" s="89">
        <v>346671</v>
      </c>
      <c r="C668" s="89">
        <v>1000</v>
      </c>
      <c r="D668" s="89">
        <v>3</v>
      </c>
      <c r="E668" s="89"/>
      <c r="F668" s="89" t="s">
        <v>6168</v>
      </c>
      <c r="G668" s="21" t="b">
        <f>ISNUMBER(MATCH(ggPayers[[#This Row],[payer]], gg_teammates[ID], 0))</f>
        <v>0</v>
      </c>
      <c r="H668" s="89" t="b">
        <f>ISNUMBER(MATCH(ggPayers[[#This Row],[payer]], B$594:$B667, 0))</f>
        <v>1</v>
      </c>
      <c r="I668" s="21"/>
      <c r="J668" s="96" t="s">
        <v>5924</v>
      </c>
    </row>
    <row r="669" spans="1:10">
      <c r="A669" s="105">
        <v>45449.421527777777</v>
      </c>
      <c r="B669" s="89">
        <v>666942</v>
      </c>
      <c r="C669" s="89">
        <v>1000</v>
      </c>
      <c r="D669" s="89">
        <v>3</v>
      </c>
      <c r="E669" s="89" t="s">
        <v>5939</v>
      </c>
      <c r="F669" s="89" t="s">
        <v>6169</v>
      </c>
      <c r="G669" s="21" t="b">
        <f>ISNUMBER(MATCH(ggPayers[[#This Row],[payer]], gg_teammates[ID], 0))</f>
        <v>0</v>
      </c>
      <c r="H669" s="89" t="b">
        <f>ISNUMBER(MATCH(ggPayers[[#This Row],[payer]], B$594:$B668, 0))</f>
        <v>0</v>
      </c>
      <c r="I669" s="21"/>
      <c r="J669" s="96" t="s">
        <v>5924</v>
      </c>
    </row>
    <row r="670" spans="1:10">
      <c r="A670" s="105">
        <v>45448.936111111114</v>
      </c>
      <c r="B670" s="89">
        <v>147502</v>
      </c>
      <c r="C670" s="89">
        <v>1000</v>
      </c>
      <c r="D670" s="89">
        <v>3</v>
      </c>
      <c r="E670" s="89"/>
      <c r="F670" s="89" t="s">
        <v>6170</v>
      </c>
      <c r="G670" s="21" t="b">
        <f>ISNUMBER(MATCH(ggPayers[[#This Row],[payer]], gg_teammates[ID], 0))</f>
        <v>1</v>
      </c>
      <c r="H670" s="89" t="b">
        <f>ISNUMBER(MATCH(ggPayers[[#This Row],[payer]], B$594:$B669, 0))</f>
        <v>0</v>
      </c>
      <c r="I670" s="21"/>
      <c r="J670" s="96" t="s">
        <v>5924</v>
      </c>
    </row>
    <row r="671" spans="1:10">
      <c r="A671" s="105">
        <v>45448.936111111114</v>
      </c>
      <c r="B671" s="89">
        <v>147502</v>
      </c>
      <c r="C671" s="89">
        <v>800</v>
      </c>
      <c r="D671" s="89">
        <v>3</v>
      </c>
      <c r="E671" s="89"/>
      <c r="F671" s="89" t="s">
        <v>6171</v>
      </c>
      <c r="G671" s="21" t="b">
        <f>ISNUMBER(MATCH(ggPayers[[#This Row],[payer]], gg_teammates[ID], 0))</f>
        <v>1</v>
      </c>
      <c r="H671" s="89" t="b">
        <f>ISNUMBER(MATCH(ggPayers[[#This Row],[payer]], B$594:$B670, 0))</f>
        <v>1</v>
      </c>
      <c r="I671" s="21"/>
      <c r="J671" s="96" t="s">
        <v>5924</v>
      </c>
    </row>
    <row r="672" spans="1:10">
      <c r="A672" s="105">
        <v>45448.93472222222</v>
      </c>
      <c r="B672" s="89">
        <v>147502</v>
      </c>
      <c r="C672" s="89">
        <v>1000</v>
      </c>
      <c r="D672" s="89">
        <v>3</v>
      </c>
      <c r="E672" s="89"/>
      <c r="F672" s="89" t="s">
        <v>6172</v>
      </c>
      <c r="G672" s="21" t="b">
        <f>ISNUMBER(MATCH(ggPayers[[#This Row],[payer]], gg_teammates[ID], 0))</f>
        <v>1</v>
      </c>
      <c r="H672" s="89" t="b">
        <f>ISNUMBER(MATCH(ggPayers[[#This Row],[payer]], B$594:$B671, 0))</f>
        <v>1</v>
      </c>
      <c r="I672" s="21"/>
      <c r="J672" s="96" t="s">
        <v>5924</v>
      </c>
    </row>
    <row r="673" spans="1:10">
      <c r="A673" s="105">
        <v>45448.934027777781</v>
      </c>
      <c r="B673" s="89">
        <v>147502</v>
      </c>
      <c r="C673" s="89">
        <v>800</v>
      </c>
      <c r="D673" s="89">
        <v>3</v>
      </c>
      <c r="E673" s="89"/>
      <c r="F673" s="89" t="s">
        <v>6173</v>
      </c>
      <c r="G673" s="21" t="b">
        <f>ISNUMBER(MATCH(ggPayers[[#This Row],[payer]], gg_teammates[ID], 0))</f>
        <v>1</v>
      </c>
      <c r="H673" s="89" t="b">
        <f>ISNUMBER(MATCH(ggPayers[[#This Row],[payer]], B$594:$B672, 0))</f>
        <v>1</v>
      </c>
      <c r="I673" s="21"/>
      <c r="J673" s="96" t="s">
        <v>5924</v>
      </c>
    </row>
    <row r="674" spans="1:10">
      <c r="A674" s="105">
        <v>45448.931944444441</v>
      </c>
      <c r="B674" s="89">
        <v>798</v>
      </c>
      <c r="C674" s="89">
        <v>2100</v>
      </c>
      <c r="D674" s="89">
        <v>2</v>
      </c>
      <c r="E674" s="89"/>
      <c r="F674" s="89" t="s">
        <v>6174</v>
      </c>
      <c r="G674" s="21" t="b">
        <f>ISNUMBER(MATCH(ggPayers[[#This Row],[payer]], gg_teammates[ID], 0))</f>
        <v>1</v>
      </c>
      <c r="H674" s="89" t="b">
        <f>ISNUMBER(MATCH(ggPayers[[#This Row],[payer]], B$594:$B673, 0))</f>
        <v>1</v>
      </c>
      <c r="I674" s="21"/>
      <c r="J674" s="96" t="s">
        <v>5924</v>
      </c>
    </row>
    <row r="675" spans="1:10">
      <c r="A675" s="105">
        <v>45448.904166666667</v>
      </c>
      <c r="B675" s="89">
        <v>798</v>
      </c>
      <c r="C675" s="89">
        <v>1000</v>
      </c>
      <c r="D675" s="89">
        <v>2</v>
      </c>
      <c r="E675" s="89"/>
      <c r="F675" s="89" t="s">
        <v>6175</v>
      </c>
      <c r="G675" s="21" t="b">
        <f>ISNUMBER(MATCH(ggPayers[[#This Row],[payer]], gg_teammates[ID], 0))</f>
        <v>1</v>
      </c>
      <c r="H675" s="89" t="b">
        <f>ISNUMBER(MATCH(ggPayers[[#This Row],[payer]], B$594:$B674, 0))</f>
        <v>1</v>
      </c>
      <c r="I675" s="21"/>
      <c r="J675" s="96" t="s">
        <v>5924</v>
      </c>
    </row>
    <row r="676" spans="1:10">
      <c r="A676" s="105">
        <v>45448.879861111112</v>
      </c>
      <c r="B676" s="89">
        <v>110225</v>
      </c>
      <c r="C676" s="89">
        <v>400</v>
      </c>
      <c r="D676" s="89">
        <v>3</v>
      </c>
      <c r="E676" s="89"/>
      <c r="F676" s="89" t="s">
        <v>6176</v>
      </c>
      <c r="G676" s="21" t="b">
        <f>ISNUMBER(MATCH(ggPayers[[#This Row],[payer]], gg_teammates[ID], 0))</f>
        <v>0</v>
      </c>
      <c r="H676" s="89" t="b">
        <f>ISNUMBER(MATCH(ggPayers[[#This Row],[payer]], B$594:$B675, 0))</f>
        <v>0</v>
      </c>
      <c r="I676" s="21"/>
      <c r="J676" s="96" t="s">
        <v>5924</v>
      </c>
    </row>
    <row r="677" spans="1:10">
      <c r="A677" s="105">
        <v>45448.878472222219</v>
      </c>
      <c r="B677" s="89">
        <v>110225</v>
      </c>
      <c r="C677" s="89">
        <v>400</v>
      </c>
      <c r="D677" s="89">
        <v>3</v>
      </c>
      <c r="E677" s="89" t="s">
        <v>5934</v>
      </c>
      <c r="F677" s="89" t="s">
        <v>6177</v>
      </c>
      <c r="G677" s="21" t="b">
        <f>ISNUMBER(MATCH(ggPayers[[#This Row],[payer]], gg_teammates[ID], 0))</f>
        <v>0</v>
      </c>
      <c r="H677" s="89" t="b">
        <f>ISNUMBER(MATCH(ggPayers[[#This Row],[payer]], B$594:$B676, 0))</f>
        <v>1</v>
      </c>
      <c r="I677" s="21"/>
      <c r="J677" s="96" t="s">
        <v>5924</v>
      </c>
    </row>
    <row r="678" spans="1:10">
      <c r="A678" s="105">
        <v>45448.768055555556</v>
      </c>
      <c r="B678" s="89">
        <v>3065</v>
      </c>
      <c r="C678" s="89">
        <v>500</v>
      </c>
      <c r="D678" s="89">
        <v>2</v>
      </c>
      <c r="E678" s="89"/>
      <c r="F678" s="89" t="s">
        <v>6178</v>
      </c>
      <c r="G678" s="21" t="b">
        <f>ISNUMBER(MATCH(ggPayers[[#This Row],[payer]], gg_teammates[ID], 0))</f>
        <v>1</v>
      </c>
      <c r="H678" s="89" t="b">
        <f>ISNUMBER(MATCH(ggPayers[[#This Row],[payer]], B$594:$B677, 0))</f>
        <v>0</v>
      </c>
      <c r="I678" s="21"/>
      <c r="J678" s="96" t="s">
        <v>5924</v>
      </c>
    </row>
    <row r="679" spans="1:10">
      <c r="A679" s="105">
        <v>45448.768055555556</v>
      </c>
      <c r="B679" s="89">
        <v>3065</v>
      </c>
      <c r="C679" s="89">
        <v>500</v>
      </c>
      <c r="D679" s="89">
        <v>3</v>
      </c>
      <c r="E679" s="89" t="s">
        <v>6054</v>
      </c>
      <c r="F679" s="89" t="s">
        <v>6179</v>
      </c>
      <c r="G679" s="21" t="b">
        <f>ISNUMBER(MATCH(ggPayers[[#This Row],[payer]], gg_teammates[ID], 0))</f>
        <v>1</v>
      </c>
      <c r="H679" s="89" t="b">
        <f>ISNUMBER(MATCH(ggPayers[[#This Row],[payer]], B$594:$B678, 0))</f>
        <v>1</v>
      </c>
      <c r="I679" s="21"/>
      <c r="J679" s="96" t="s">
        <v>5924</v>
      </c>
    </row>
    <row r="680" spans="1:10">
      <c r="A680" s="105">
        <v>45448.768055555556</v>
      </c>
      <c r="B680" s="89">
        <v>3065</v>
      </c>
      <c r="C680" s="89">
        <v>500</v>
      </c>
      <c r="D680" s="89">
        <v>3</v>
      </c>
      <c r="E680" s="89" t="s">
        <v>6054</v>
      </c>
      <c r="F680" s="89" t="s">
        <v>6180</v>
      </c>
      <c r="G680" s="21" t="b">
        <f>ISNUMBER(MATCH(ggPayers[[#This Row],[payer]], gg_teammates[ID], 0))</f>
        <v>1</v>
      </c>
      <c r="H680" s="89" t="b">
        <f>ISNUMBER(MATCH(ggPayers[[#This Row],[payer]], B$594:$B679, 0))</f>
        <v>1</v>
      </c>
      <c r="I680" s="21"/>
      <c r="J680" s="96" t="s">
        <v>5924</v>
      </c>
    </row>
    <row r="681" spans="1:10">
      <c r="A681" s="105">
        <v>45448.636805555558</v>
      </c>
      <c r="B681" s="89">
        <v>825186</v>
      </c>
      <c r="C681" s="89">
        <v>100</v>
      </c>
      <c r="D681" s="89">
        <v>2</v>
      </c>
      <c r="E681" s="89"/>
      <c r="F681" s="89" t="s">
        <v>6181</v>
      </c>
      <c r="G681" s="21" t="b">
        <f>ISNUMBER(MATCH(ggPayers[[#This Row],[payer]], gg_teammates[ID], 0))</f>
        <v>1</v>
      </c>
      <c r="H681" s="89" t="b">
        <f>ISNUMBER(MATCH(ggPayers[[#This Row],[payer]], B$594:$B680, 0))</f>
        <v>1</v>
      </c>
      <c r="I681" s="21"/>
      <c r="J681" s="96" t="s">
        <v>5924</v>
      </c>
    </row>
    <row r="682" spans="1:10">
      <c r="A682" s="105">
        <v>45448.635416666664</v>
      </c>
      <c r="B682" s="89">
        <v>825186</v>
      </c>
      <c r="C682" s="89">
        <v>100</v>
      </c>
      <c r="D682" s="89">
        <v>2</v>
      </c>
      <c r="E682" s="89"/>
      <c r="F682" s="89" t="s">
        <v>6182</v>
      </c>
      <c r="G682" s="21" t="b">
        <f>ISNUMBER(MATCH(ggPayers[[#This Row],[payer]], gg_teammates[ID], 0))</f>
        <v>1</v>
      </c>
      <c r="H682" s="89" t="b">
        <f>ISNUMBER(MATCH(ggPayers[[#This Row],[payer]], B$594:$B681, 0))</f>
        <v>1</v>
      </c>
      <c r="I682" s="21"/>
      <c r="J682" s="96" t="s">
        <v>5924</v>
      </c>
    </row>
    <row r="683" spans="1:10">
      <c r="A683" s="105">
        <v>45448.611805555556</v>
      </c>
      <c r="B683" s="89">
        <v>160817</v>
      </c>
      <c r="C683" s="89">
        <v>500</v>
      </c>
      <c r="D683" s="89">
        <v>3</v>
      </c>
      <c r="E683" s="89"/>
      <c r="F683" s="89" t="s">
        <v>6183</v>
      </c>
      <c r="G683" s="21" t="b">
        <f>ISNUMBER(MATCH(ggPayers[[#This Row],[payer]], gg_teammates[ID], 0))</f>
        <v>0</v>
      </c>
      <c r="H683" s="89" t="b">
        <f>ISNUMBER(MATCH(ggPayers[[#This Row],[payer]], B$594:$B682, 0))</f>
        <v>0</v>
      </c>
      <c r="I683" s="21"/>
      <c r="J683" s="96" t="s">
        <v>5924</v>
      </c>
    </row>
    <row r="684" spans="1:10">
      <c r="A684" s="105">
        <v>45448.611805555556</v>
      </c>
      <c r="B684" s="89">
        <v>160817</v>
      </c>
      <c r="C684" s="89">
        <v>500</v>
      </c>
      <c r="D684" s="89">
        <v>3</v>
      </c>
      <c r="E684" s="89"/>
      <c r="F684" s="89" t="s">
        <v>6184</v>
      </c>
      <c r="G684" s="21" t="b">
        <f>ISNUMBER(MATCH(ggPayers[[#This Row],[payer]], gg_teammates[ID], 0))</f>
        <v>0</v>
      </c>
      <c r="H684" s="89" t="b">
        <f>ISNUMBER(MATCH(ggPayers[[#This Row],[payer]], B$594:$B683, 0))</f>
        <v>1</v>
      </c>
      <c r="I684" s="21"/>
      <c r="J684" s="96" t="s">
        <v>5924</v>
      </c>
    </row>
    <row r="685" spans="1:10">
      <c r="A685" s="105">
        <v>45448.586111111108</v>
      </c>
      <c r="B685" s="89">
        <v>561836</v>
      </c>
      <c r="C685" s="89">
        <v>2000</v>
      </c>
      <c r="D685" s="89">
        <v>2</v>
      </c>
      <c r="E685" s="89"/>
      <c r="F685" s="89" t="s">
        <v>6185</v>
      </c>
      <c r="G685" s="21" t="b">
        <f>ISNUMBER(MATCH(ggPayers[[#This Row],[payer]], gg_teammates[ID], 0))</f>
        <v>0</v>
      </c>
      <c r="H685" s="89" t="b">
        <f>ISNUMBER(MATCH(ggPayers[[#This Row],[payer]], B$594:$B684, 0))</f>
        <v>0</v>
      </c>
      <c r="I685" s="21"/>
      <c r="J685" s="96" t="s">
        <v>5924</v>
      </c>
    </row>
    <row r="686" spans="1:10">
      <c r="A686" s="105">
        <v>45448.55972222222</v>
      </c>
      <c r="B686" s="89">
        <v>38182</v>
      </c>
      <c r="C686" s="89">
        <v>500</v>
      </c>
      <c r="D686" s="89">
        <v>2</v>
      </c>
      <c r="E686" s="89"/>
      <c r="F686" s="89" t="s">
        <v>6186</v>
      </c>
      <c r="G686" s="21" t="b">
        <f>ISNUMBER(MATCH(ggPayers[[#This Row],[payer]], gg_teammates[ID], 0))</f>
        <v>0</v>
      </c>
      <c r="H686" s="89" t="b">
        <f>ISNUMBER(MATCH(ggPayers[[#This Row],[payer]], B$594:$B685, 0))</f>
        <v>1</v>
      </c>
      <c r="I686" s="21"/>
      <c r="J686" s="96" t="s">
        <v>5924</v>
      </c>
    </row>
    <row r="687" spans="1:10">
      <c r="A687" s="105">
        <v>45448.55972222222</v>
      </c>
      <c r="B687" s="89">
        <v>38182</v>
      </c>
      <c r="C687" s="89">
        <v>500</v>
      </c>
      <c r="D687" s="89">
        <v>3</v>
      </c>
      <c r="E687" s="89" t="s">
        <v>5939</v>
      </c>
      <c r="F687" s="89" t="s">
        <v>6187</v>
      </c>
      <c r="G687" s="21" t="b">
        <f>ISNUMBER(MATCH(ggPayers[[#This Row],[payer]], gg_teammates[ID], 0))</f>
        <v>0</v>
      </c>
      <c r="H687" s="89" t="b">
        <f>ISNUMBER(MATCH(ggPayers[[#This Row],[payer]], B$594:$B686, 0))</f>
        <v>1</v>
      </c>
      <c r="I687" s="21"/>
      <c r="J687" s="96" t="s">
        <v>5924</v>
      </c>
    </row>
    <row r="688" spans="1:10">
      <c r="A688" s="105">
        <v>45448.536111111112</v>
      </c>
      <c r="B688" s="89">
        <v>8542</v>
      </c>
      <c r="C688" s="89">
        <v>500</v>
      </c>
      <c r="D688" s="89">
        <v>2</v>
      </c>
      <c r="E688" s="89"/>
      <c r="F688" s="89" t="s">
        <v>6188</v>
      </c>
      <c r="G688" s="21" t="b">
        <f>ISNUMBER(MATCH(ggPayers[[#This Row],[payer]], gg_teammates[ID], 0))</f>
        <v>0</v>
      </c>
      <c r="H688" s="89" t="b">
        <f>ISNUMBER(MATCH(ggPayers[[#This Row],[payer]], B$594:$B687, 0))</f>
        <v>1</v>
      </c>
      <c r="I688" s="21"/>
      <c r="J688" s="96" t="s">
        <v>5924</v>
      </c>
    </row>
    <row r="689" spans="1:10">
      <c r="A689" s="105">
        <v>45448.531944444447</v>
      </c>
      <c r="B689" s="89">
        <v>8542</v>
      </c>
      <c r="C689" s="89">
        <v>500</v>
      </c>
      <c r="D689" s="89">
        <v>2</v>
      </c>
      <c r="E689" s="89"/>
      <c r="F689" s="89" t="s">
        <v>6189</v>
      </c>
      <c r="G689" s="21" t="b">
        <f>ISNUMBER(MATCH(ggPayers[[#This Row],[payer]], gg_teammates[ID], 0))</f>
        <v>0</v>
      </c>
      <c r="H689" s="89" t="b">
        <f>ISNUMBER(MATCH(ggPayers[[#This Row],[payer]], B$594:$B688, 0))</f>
        <v>1</v>
      </c>
      <c r="I689" s="21"/>
      <c r="J689" s="96" t="s">
        <v>5924</v>
      </c>
    </row>
    <row r="690" spans="1:10">
      <c r="A690" s="105">
        <v>45448.004861111112</v>
      </c>
      <c r="B690" s="89">
        <v>798</v>
      </c>
      <c r="C690" s="89">
        <v>1000</v>
      </c>
      <c r="D690" s="89">
        <v>2</v>
      </c>
      <c r="E690" s="89"/>
      <c r="F690" s="89" t="s">
        <v>4058</v>
      </c>
      <c r="G690" s="21" t="b">
        <f>ISNUMBER(MATCH(ggPayers[[#This Row],[payer]], gg_teammates[ID], 0))</f>
        <v>1</v>
      </c>
      <c r="H690" s="89" t="b">
        <f>ISNUMBER(MATCH(ggPayers[[#This Row],[payer]], B$594:$B689, 0))</f>
        <v>1</v>
      </c>
      <c r="I690" s="21"/>
      <c r="J690" s="96" t="s">
        <v>5924</v>
      </c>
    </row>
    <row r="691" spans="1:10">
      <c r="A691" s="105">
        <v>45447.911805555559</v>
      </c>
      <c r="B691" s="89">
        <v>132761</v>
      </c>
      <c r="C691" s="89">
        <v>500</v>
      </c>
      <c r="D691" s="89">
        <v>2</v>
      </c>
      <c r="E691" s="89"/>
      <c r="F691" s="89" t="s">
        <v>4060</v>
      </c>
      <c r="G691" s="21" t="b">
        <f>ISNUMBER(MATCH(ggPayers[[#This Row],[payer]], gg_teammates[ID], 0))</f>
        <v>0</v>
      </c>
      <c r="H691" s="89" t="b">
        <f>ISNUMBER(MATCH(ggPayers[[#This Row],[payer]], B$594:$B690, 0))</f>
        <v>0</v>
      </c>
      <c r="I691" s="21"/>
      <c r="J691" s="96" t="s">
        <v>5924</v>
      </c>
    </row>
    <row r="692" spans="1:10">
      <c r="A692" s="105">
        <v>45447.877083333333</v>
      </c>
      <c r="B692" s="89">
        <v>96398</v>
      </c>
      <c r="C692" s="89">
        <v>1000</v>
      </c>
      <c r="D692" s="89">
        <v>2</v>
      </c>
      <c r="E692" s="89"/>
      <c r="F692" s="89" t="s">
        <v>4062</v>
      </c>
      <c r="G692" s="21" t="b">
        <f>ISNUMBER(MATCH(ggPayers[[#This Row],[payer]], gg_teammates[ID], 0))</f>
        <v>0</v>
      </c>
      <c r="H692" s="89" t="b">
        <f>ISNUMBER(MATCH(ggPayers[[#This Row],[payer]], B$594:$B691, 0))</f>
        <v>0</v>
      </c>
      <c r="I692" s="21"/>
      <c r="J692" s="96" t="s">
        <v>5924</v>
      </c>
    </row>
    <row r="693" spans="1:10">
      <c r="A693" s="105">
        <v>45447.876388888886</v>
      </c>
      <c r="B693" s="89">
        <v>96398</v>
      </c>
      <c r="C693" s="89">
        <v>1000</v>
      </c>
      <c r="D693" s="89">
        <v>3</v>
      </c>
      <c r="E693" s="89"/>
      <c r="F693" s="89" t="s">
        <v>6190</v>
      </c>
      <c r="G693" s="21" t="b">
        <f>ISNUMBER(MATCH(ggPayers[[#This Row],[payer]], gg_teammates[ID], 0))</f>
        <v>0</v>
      </c>
      <c r="H693" s="89" t="b">
        <f>ISNUMBER(MATCH(ggPayers[[#This Row],[payer]], B$594:$B692, 0))</f>
        <v>1</v>
      </c>
      <c r="I693" s="21"/>
      <c r="J693" s="96" t="s">
        <v>5924</v>
      </c>
    </row>
    <row r="694" spans="1:10">
      <c r="A694" s="105">
        <v>45447.765277777777</v>
      </c>
      <c r="B694" s="89">
        <v>825186</v>
      </c>
      <c r="C694" s="89">
        <v>100</v>
      </c>
      <c r="D694" s="89">
        <v>2</v>
      </c>
      <c r="E694" s="89"/>
      <c r="F694" s="89" t="s">
        <v>4067</v>
      </c>
      <c r="G694" s="21" t="b">
        <f>ISNUMBER(MATCH(ggPayers[[#This Row],[payer]], gg_teammates[ID], 0))</f>
        <v>1</v>
      </c>
      <c r="H694" s="89" t="b">
        <f>ISNUMBER(MATCH(ggPayers[[#This Row],[payer]], B$594:$B693, 0))</f>
        <v>1</v>
      </c>
      <c r="I694" s="21"/>
      <c r="J694" s="96" t="s">
        <v>5924</v>
      </c>
    </row>
    <row r="695" spans="1:10">
      <c r="A695" s="105">
        <v>45447.705555555556</v>
      </c>
      <c r="B695" s="89">
        <v>825186</v>
      </c>
      <c r="C695" s="89">
        <v>100</v>
      </c>
      <c r="D695" s="89">
        <v>2</v>
      </c>
      <c r="E695" s="89"/>
      <c r="F695" s="89" t="s">
        <v>4069</v>
      </c>
      <c r="G695" s="21" t="b">
        <f>ISNUMBER(MATCH(ggPayers[[#This Row],[payer]], gg_teammates[ID], 0))</f>
        <v>1</v>
      </c>
      <c r="H695" s="89" t="b">
        <f>ISNUMBER(MATCH(ggPayers[[#This Row],[payer]], B$594:$B694, 0))</f>
        <v>1</v>
      </c>
      <c r="I695" s="21"/>
      <c r="J695" s="96" t="s">
        <v>5924</v>
      </c>
    </row>
    <row r="696" spans="1:10">
      <c r="A696" s="105">
        <v>45447.694444444445</v>
      </c>
      <c r="B696" s="89">
        <v>839</v>
      </c>
      <c r="C696" s="89">
        <v>1000</v>
      </c>
      <c r="D696" s="89">
        <v>3</v>
      </c>
      <c r="E696" s="89" t="s">
        <v>6054</v>
      </c>
      <c r="F696" s="89" t="s">
        <v>6191</v>
      </c>
      <c r="G696" s="21" t="b">
        <f>ISNUMBER(MATCH(ggPayers[[#This Row],[payer]], gg_teammates[ID], 0))</f>
        <v>1</v>
      </c>
      <c r="H696" s="89" t="b">
        <f>ISNUMBER(MATCH(ggPayers[[#This Row],[payer]], B$594:$B695, 0))</f>
        <v>0</v>
      </c>
      <c r="I696" s="21"/>
      <c r="J696" s="96" t="s">
        <v>5924</v>
      </c>
    </row>
    <row r="697" spans="1:10">
      <c r="A697" s="105">
        <v>45447.683333333334</v>
      </c>
      <c r="B697" s="89">
        <v>993929</v>
      </c>
      <c r="C697" s="89">
        <v>500</v>
      </c>
      <c r="D697" s="89">
        <v>2</v>
      </c>
      <c r="E697" s="89"/>
      <c r="F697" s="89" t="s">
        <v>4071</v>
      </c>
      <c r="G697" s="21" t="b">
        <f>ISNUMBER(MATCH(ggPayers[[#This Row],[payer]], gg_teammates[ID], 0))</f>
        <v>0</v>
      </c>
      <c r="H697" s="89" t="b">
        <f>ISNUMBER(MATCH(ggPayers[[#This Row],[payer]], B$594:$B696, 0))</f>
        <v>1</v>
      </c>
      <c r="I697" s="21"/>
      <c r="J697" s="96" t="s">
        <v>5924</v>
      </c>
    </row>
    <row r="698" spans="1:10">
      <c r="A698" s="105">
        <v>45447.679861111108</v>
      </c>
      <c r="B698" s="89">
        <v>325453</v>
      </c>
      <c r="C698" s="89">
        <v>500</v>
      </c>
      <c r="D698" s="89">
        <v>2</v>
      </c>
      <c r="E698" s="89"/>
      <c r="F698" s="89" t="s">
        <v>4073</v>
      </c>
      <c r="G698" s="21" t="b">
        <f>ISNUMBER(MATCH(ggPayers[[#This Row],[payer]], gg_teammates[ID], 0))</f>
        <v>1</v>
      </c>
      <c r="H698" s="89" t="b">
        <f>ISNUMBER(MATCH(ggPayers[[#This Row],[payer]], B$594:$B697, 0))</f>
        <v>0</v>
      </c>
      <c r="I698" s="21"/>
      <c r="J698" s="96" t="s">
        <v>5924</v>
      </c>
    </row>
    <row r="699" spans="1:10">
      <c r="A699" s="105">
        <v>45447.679166666669</v>
      </c>
      <c r="B699" s="89">
        <v>839</v>
      </c>
      <c r="C699" s="89">
        <v>1000</v>
      </c>
      <c r="D699" s="89">
        <v>3</v>
      </c>
      <c r="E699" s="89"/>
      <c r="F699" s="89" t="s">
        <v>6192</v>
      </c>
      <c r="G699" s="21" t="b">
        <f>ISNUMBER(MATCH(ggPayers[[#This Row],[payer]], gg_teammates[ID], 0))</f>
        <v>1</v>
      </c>
      <c r="H699" s="89" t="b">
        <f>ISNUMBER(MATCH(ggPayers[[#This Row],[payer]], B$594:$B698, 0))</f>
        <v>1</v>
      </c>
      <c r="I699" s="21"/>
      <c r="J699" s="96" t="s">
        <v>5924</v>
      </c>
    </row>
    <row r="700" spans="1:10">
      <c r="A700" s="105">
        <v>45447.678472222222</v>
      </c>
      <c r="B700" s="89">
        <v>839</v>
      </c>
      <c r="C700" s="89">
        <v>1000</v>
      </c>
      <c r="D700" s="89">
        <v>3</v>
      </c>
      <c r="E700" s="89" t="s">
        <v>6054</v>
      </c>
      <c r="F700" s="89" t="s">
        <v>6193</v>
      </c>
      <c r="G700" s="21" t="b">
        <f>ISNUMBER(MATCH(ggPayers[[#This Row],[payer]], gg_teammates[ID], 0))</f>
        <v>1</v>
      </c>
      <c r="H700" s="89" t="b">
        <f>ISNUMBER(MATCH(ggPayers[[#This Row],[payer]], B$594:$B699, 0))</f>
        <v>1</v>
      </c>
      <c r="I700" s="21"/>
      <c r="J700" s="96" t="s">
        <v>5924</v>
      </c>
    </row>
    <row r="701" spans="1:10">
      <c r="A701" s="105">
        <v>45447.625</v>
      </c>
      <c r="B701" s="89">
        <v>825186</v>
      </c>
      <c r="C701" s="89">
        <v>100</v>
      </c>
      <c r="D701" s="89">
        <v>2</v>
      </c>
      <c r="E701" s="89"/>
      <c r="F701" s="89" t="s">
        <v>4075</v>
      </c>
      <c r="G701" s="21" t="b">
        <f>ISNUMBER(MATCH(ggPayers[[#This Row],[payer]], gg_teammates[ID], 0))</f>
        <v>1</v>
      </c>
      <c r="H701" s="89" t="b">
        <f>ISNUMBER(MATCH(ggPayers[[#This Row],[payer]], B$594:$B700, 0))</f>
        <v>1</v>
      </c>
      <c r="I701" s="21"/>
      <c r="J701" s="96" t="s">
        <v>5924</v>
      </c>
    </row>
    <row r="702" spans="1:10">
      <c r="A702" s="105">
        <v>45447.578472222223</v>
      </c>
      <c r="B702" s="89">
        <v>825186</v>
      </c>
      <c r="C702" s="89">
        <v>100</v>
      </c>
      <c r="D702" s="89">
        <v>2</v>
      </c>
      <c r="E702" s="89"/>
      <c r="F702" s="89" t="s">
        <v>4077</v>
      </c>
      <c r="G702" s="21" t="b">
        <f>ISNUMBER(MATCH(ggPayers[[#This Row],[payer]], gg_teammates[ID], 0))</f>
        <v>1</v>
      </c>
      <c r="H702" s="89" t="b">
        <f>ISNUMBER(MATCH(ggPayers[[#This Row],[payer]], B$594:$B701, 0))</f>
        <v>1</v>
      </c>
      <c r="I702" s="21"/>
      <c r="J702" s="96" t="s">
        <v>5924</v>
      </c>
    </row>
    <row r="703" spans="1:10">
      <c r="A703" s="105">
        <v>45447.476388888892</v>
      </c>
      <c r="B703" s="89">
        <v>825186</v>
      </c>
      <c r="C703" s="89">
        <v>100</v>
      </c>
      <c r="D703" s="89">
        <v>2</v>
      </c>
      <c r="E703" s="89"/>
      <c r="F703" s="89" t="s">
        <v>4079</v>
      </c>
      <c r="G703" s="21" t="b">
        <f>ISNUMBER(MATCH(ggPayers[[#This Row],[payer]], gg_teammates[ID], 0))</f>
        <v>1</v>
      </c>
      <c r="H703" s="89" t="b">
        <f>ISNUMBER(MATCH(ggPayers[[#This Row],[payer]], B$594:$B702, 0))</f>
        <v>1</v>
      </c>
      <c r="I703" s="21"/>
      <c r="J703" s="96" t="s">
        <v>5924</v>
      </c>
    </row>
    <row r="704" spans="1:10">
      <c r="A704" s="105">
        <v>45446.863194444442</v>
      </c>
      <c r="B704" s="89">
        <v>89534</v>
      </c>
      <c r="C704" s="89">
        <v>500</v>
      </c>
      <c r="D704" s="89">
        <v>2</v>
      </c>
      <c r="E704" s="89"/>
      <c r="F704" s="89" t="s">
        <v>4082</v>
      </c>
      <c r="G704" s="21" t="b">
        <f>ISNUMBER(MATCH(ggPayers[[#This Row],[payer]], gg_teammates[ID], 0))</f>
        <v>0</v>
      </c>
      <c r="H704" s="89" t="b">
        <f>ISNUMBER(MATCH(ggPayers[[#This Row],[payer]], B$594:$B703, 0))</f>
        <v>0</v>
      </c>
      <c r="I704" s="21"/>
      <c r="J704" s="96" t="s">
        <v>5924</v>
      </c>
    </row>
    <row r="705" spans="1:10">
      <c r="A705" s="105">
        <v>45446.538888888892</v>
      </c>
      <c r="B705" s="89">
        <v>798</v>
      </c>
      <c r="C705" s="89">
        <v>500</v>
      </c>
      <c r="D705" s="89">
        <v>2</v>
      </c>
      <c r="E705" s="89"/>
      <c r="F705" s="89" t="s">
        <v>4086</v>
      </c>
      <c r="G705" s="21" t="b">
        <f>ISNUMBER(MATCH(ggPayers[[#This Row],[payer]], gg_teammates[ID], 0))</f>
        <v>1</v>
      </c>
      <c r="H705" s="89" t="b">
        <f>ISNUMBER(MATCH(ggPayers[[#This Row],[payer]], B$594:$B704, 0))</f>
        <v>1</v>
      </c>
      <c r="I705" s="21"/>
      <c r="J705" s="96" t="s">
        <v>5924</v>
      </c>
    </row>
    <row r="706" spans="1:10">
      <c r="A706" s="105">
        <v>45446.490277777775</v>
      </c>
      <c r="B706" s="89">
        <v>825186</v>
      </c>
      <c r="C706" s="89">
        <v>100</v>
      </c>
      <c r="D706" s="89">
        <v>2</v>
      </c>
      <c r="E706" s="89"/>
      <c r="F706" s="89" t="s">
        <v>4089</v>
      </c>
      <c r="G706" s="21" t="b">
        <f>ISNUMBER(MATCH(ggPayers[[#This Row],[payer]], gg_teammates[ID], 0))</f>
        <v>1</v>
      </c>
      <c r="H706" s="89" t="b">
        <f>ISNUMBER(MATCH(ggPayers[[#This Row],[payer]], B$594:$B705, 0))</f>
        <v>1</v>
      </c>
      <c r="I706" s="21"/>
      <c r="J706" s="96" t="s">
        <v>5924</v>
      </c>
    </row>
    <row r="707" spans="1:10">
      <c r="A707" s="105">
        <v>45446.46597222222</v>
      </c>
      <c r="B707" s="89">
        <v>825186</v>
      </c>
      <c r="C707" s="89">
        <v>100</v>
      </c>
      <c r="D707" s="89">
        <v>2</v>
      </c>
      <c r="E707" s="89"/>
      <c r="F707" s="89" t="s">
        <v>4092</v>
      </c>
      <c r="G707" s="21" t="b">
        <f>ISNUMBER(MATCH(ggPayers[[#This Row],[payer]], gg_teammates[ID], 0))</f>
        <v>1</v>
      </c>
      <c r="H707" s="89" t="b">
        <f>ISNUMBER(MATCH(ggPayers[[#This Row],[payer]], B$594:$B706, 0))</f>
        <v>1</v>
      </c>
      <c r="I707" s="21"/>
      <c r="J707" s="96" t="s">
        <v>5924</v>
      </c>
    </row>
    <row r="708" spans="1:10">
      <c r="A708" s="105">
        <v>45445.849305555559</v>
      </c>
      <c r="B708" s="89">
        <v>1072174</v>
      </c>
      <c r="C708" s="89">
        <v>4000</v>
      </c>
      <c r="D708" s="89">
        <v>2</v>
      </c>
      <c r="E708" s="89"/>
      <c r="F708" s="89" t="s">
        <v>4012</v>
      </c>
      <c r="G708" s="21" t="b">
        <f>ISNUMBER(MATCH(ggPayers[[#This Row],[payer]], gg_teammates[ID], 0))</f>
        <v>0</v>
      </c>
      <c r="H708" s="89" t="b">
        <f>ISNUMBER(MATCH(ggPayers[[#This Row],[payer]], B$594:$B707, 0))</f>
        <v>0</v>
      </c>
      <c r="I708" s="21"/>
      <c r="J708" s="96" t="s">
        <v>5924</v>
      </c>
    </row>
    <row r="709" spans="1:10">
      <c r="A709" s="105">
        <v>45445.848611111112</v>
      </c>
      <c r="B709" s="89">
        <v>1072174</v>
      </c>
      <c r="C709" s="89">
        <v>4000</v>
      </c>
      <c r="D709" s="89">
        <v>3</v>
      </c>
      <c r="E709" s="89"/>
      <c r="F709" s="89" t="s">
        <v>6194</v>
      </c>
      <c r="G709" s="21" t="b">
        <f>ISNUMBER(MATCH(ggPayers[[#This Row],[payer]], gg_teammates[ID], 0))</f>
        <v>0</v>
      </c>
      <c r="H709" s="89" t="b">
        <f>ISNUMBER(MATCH(ggPayers[[#This Row],[payer]], B$594:$B708, 0))</f>
        <v>1</v>
      </c>
      <c r="I709" s="21"/>
      <c r="J709" s="96" t="s">
        <v>5924</v>
      </c>
    </row>
    <row r="710" spans="1:10">
      <c r="A710" s="105">
        <v>45445.822916666664</v>
      </c>
      <c r="B710" s="89">
        <v>5175</v>
      </c>
      <c r="C710" s="89">
        <v>3000</v>
      </c>
      <c r="D710" s="89">
        <v>2</v>
      </c>
      <c r="E710" s="89"/>
      <c r="F710" s="89" t="s">
        <v>4016</v>
      </c>
      <c r="G710" s="21" t="b">
        <f>ISNUMBER(MATCH(ggPayers[[#This Row],[payer]], gg_teammates[ID], 0))</f>
        <v>0</v>
      </c>
      <c r="H710" s="89" t="b">
        <f>ISNUMBER(MATCH(ggPayers[[#This Row],[payer]], B$594:$B709, 0))</f>
        <v>0</v>
      </c>
      <c r="I710" s="21"/>
      <c r="J710" s="96" t="s">
        <v>5924</v>
      </c>
    </row>
    <row r="711" spans="1:10">
      <c r="A711" s="105">
        <v>45445.703472222223</v>
      </c>
      <c r="B711" s="89">
        <v>846098</v>
      </c>
      <c r="C711" s="89">
        <v>500</v>
      </c>
      <c r="D711" s="89">
        <v>2</v>
      </c>
      <c r="E711" s="89"/>
      <c r="F711" s="89" t="s">
        <v>4018</v>
      </c>
      <c r="G711" s="21" t="b">
        <f>ISNUMBER(MATCH(ggPayers[[#This Row],[payer]], gg_teammates[ID], 0))</f>
        <v>0</v>
      </c>
      <c r="H711" s="89" t="b">
        <f>ISNUMBER(MATCH(ggPayers[[#This Row],[payer]], B$594:$B710, 0))</f>
        <v>0</v>
      </c>
      <c r="I711" s="21"/>
      <c r="J711" s="96" t="s">
        <v>5924</v>
      </c>
    </row>
    <row r="712" spans="1:10">
      <c r="A712" s="105">
        <v>45445.70208333333</v>
      </c>
      <c r="B712" s="89">
        <v>846098</v>
      </c>
      <c r="C712" s="89">
        <v>500</v>
      </c>
      <c r="D712" s="89">
        <v>3</v>
      </c>
      <c r="E712" s="89" t="s">
        <v>5939</v>
      </c>
      <c r="F712" s="89" t="s">
        <v>6195</v>
      </c>
      <c r="G712" s="21" t="b">
        <f>ISNUMBER(MATCH(ggPayers[[#This Row],[payer]], gg_teammates[ID], 0))</f>
        <v>0</v>
      </c>
      <c r="H712" s="89" t="b">
        <f>ISNUMBER(MATCH(ggPayers[[#This Row],[payer]], B$594:$B711, 0))</f>
        <v>1</v>
      </c>
      <c r="I712" s="21"/>
      <c r="J712" s="96" t="s">
        <v>5924</v>
      </c>
    </row>
    <row r="713" spans="1:10">
      <c r="A713" s="105">
        <v>45445.7</v>
      </c>
      <c r="B713" s="89">
        <v>244125</v>
      </c>
      <c r="C713" s="89">
        <v>500</v>
      </c>
      <c r="D713" s="89">
        <v>2</v>
      </c>
      <c r="E713" s="89"/>
      <c r="F713" s="89" t="s">
        <v>4020</v>
      </c>
      <c r="G713" s="21" t="b">
        <f>ISNUMBER(MATCH(ggPayers[[#This Row],[payer]], gg_teammates[ID], 0))</f>
        <v>0</v>
      </c>
      <c r="H713" s="89" t="b">
        <f>ISNUMBER(MATCH(ggPayers[[#This Row],[payer]], B$594:$B712, 0))</f>
        <v>0</v>
      </c>
      <c r="I713" s="21"/>
      <c r="J713" s="96" t="s">
        <v>5924</v>
      </c>
    </row>
    <row r="714" spans="1:10">
      <c r="A714" s="105">
        <v>45445.586111111108</v>
      </c>
      <c r="B714" s="89">
        <v>82335</v>
      </c>
      <c r="C714" s="89">
        <v>1000</v>
      </c>
      <c r="D714" s="89">
        <v>2</v>
      </c>
      <c r="E714" s="89"/>
      <c r="F714" s="89" t="s">
        <v>4024</v>
      </c>
      <c r="G714" s="21" t="b">
        <f>ISNUMBER(MATCH(ggPayers[[#This Row],[payer]], gg_teammates[ID], 0))</f>
        <v>0</v>
      </c>
      <c r="H714" s="89" t="b">
        <f>ISNUMBER(MATCH(ggPayers[[#This Row],[payer]], B$594:$B713, 0))</f>
        <v>0</v>
      </c>
      <c r="I714" s="21"/>
      <c r="J714" s="96" t="s">
        <v>5924</v>
      </c>
    </row>
    <row r="715" spans="1:10">
      <c r="A715" s="105">
        <v>45445.513888888891</v>
      </c>
      <c r="B715" s="89">
        <v>3535</v>
      </c>
      <c r="C715" s="89">
        <v>500</v>
      </c>
      <c r="D715" s="89">
        <v>2</v>
      </c>
      <c r="E715" s="89"/>
      <c r="F715" s="99" t="s">
        <v>4026</v>
      </c>
      <c r="G715" s="21" t="b">
        <f>ISNUMBER(MATCH(ggPayers[[#This Row],[payer]], gg_teammates[ID], 0))</f>
        <v>0</v>
      </c>
      <c r="H715" s="89" t="b">
        <f>ISNUMBER(MATCH(ggPayers[[#This Row],[payer]], B$594:$B714, 0))</f>
        <v>0</v>
      </c>
      <c r="I715" s="21"/>
      <c r="J715" s="96" t="s">
        <v>5924</v>
      </c>
    </row>
    <row r="716" spans="1:10">
      <c r="A716" s="105">
        <v>45445.511805555558</v>
      </c>
      <c r="B716" s="89">
        <v>3535</v>
      </c>
      <c r="C716" s="89">
        <v>500</v>
      </c>
      <c r="D716" s="89">
        <v>3</v>
      </c>
      <c r="E716" s="89" t="s">
        <v>5939</v>
      </c>
      <c r="F716" s="89" t="s">
        <v>6196</v>
      </c>
      <c r="G716" s="21" t="b">
        <f>ISNUMBER(MATCH(ggPayers[[#This Row],[payer]], gg_teammates[ID], 0))</f>
        <v>0</v>
      </c>
      <c r="H716" s="89" t="b">
        <f>ISNUMBER(MATCH(ggPayers[[#This Row],[payer]], B$594:$B715, 0))</f>
        <v>1</v>
      </c>
      <c r="I716" s="21"/>
      <c r="J716" s="96" t="s">
        <v>5924</v>
      </c>
    </row>
    <row r="717" spans="1:10">
      <c r="A717" s="105">
        <v>45445.511805555558</v>
      </c>
      <c r="B717" s="89">
        <v>3535</v>
      </c>
      <c r="C717" s="89">
        <v>500</v>
      </c>
      <c r="D717" s="89">
        <v>3</v>
      </c>
      <c r="E717" s="89" t="s">
        <v>5939</v>
      </c>
      <c r="F717" s="89" t="s">
        <v>6197</v>
      </c>
      <c r="G717" s="21" t="b">
        <f>ISNUMBER(MATCH(ggPayers[[#This Row],[payer]], gg_teammates[ID], 0))</f>
        <v>0</v>
      </c>
      <c r="H717" s="89" t="b">
        <f>ISNUMBER(MATCH(ggPayers[[#This Row],[payer]], B$594:$B716, 0))</f>
        <v>1</v>
      </c>
      <c r="I717" s="21"/>
      <c r="J717" s="96" t="s">
        <v>5924</v>
      </c>
    </row>
    <row r="718" spans="1:10">
      <c r="A718" s="105">
        <v>45445.5</v>
      </c>
      <c r="B718" s="89">
        <v>839</v>
      </c>
      <c r="C718" s="89">
        <v>500</v>
      </c>
      <c r="D718" s="89">
        <v>2</v>
      </c>
      <c r="E718" s="89"/>
      <c r="F718" s="89" t="s">
        <v>4028</v>
      </c>
      <c r="G718" s="21" t="b">
        <f>ISNUMBER(MATCH(ggPayers[[#This Row],[payer]], gg_teammates[ID], 0))</f>
        <v>1</v>
      </c>
      <c r="H718" s="89" t="b">
        <f>ISNUMBER(MATCH(ggPayers[[#This Row],[payer]], B$594:$B717, 0))</f>
        <v>1</v>
      </c>
      <c r="I718" s="21"/>
      <c r="J718" s="96" t="s">
        <v>5924</v>
      </c>
    </row>
    <row r="719" spans="1:10">
      <c r="A719" s="105">
        <v>45445.005555555559</v>
      </c>
      <c r="B719" s="89">
        <v>369813</v>
      </c>
      <c r="C719" s="89">
        <v>3000</v>
      </c>
      <c r="D719" s="89">
        <v>2</v>
      </c>
      <c r="E719" s="89"/>
      <c r="F719" s="89" t="s">
        <v>4030</v>
      </c>
      <c r="G719" s="21" t="b">
        <f>ISNUMBER(MATCH(ggPayers[[#This Row],[payer]], gg_teammates[ID], 0))</f>
        <v>0</v>
      </c>
      <c r="H719" s="89" t="b">
        <f>ISNUMBER(MATCH(ggPayers[[#This Row],[payer]], B$594:$B718, 0))</f>
        <v>0</v>
      </c>
      <c r="I719" s="21"/>
      <c r="J719" s="96" t="s">
        <v>5924</v>
      </c>
    </row>
    <row r="720" spans="1:10">
      <c r="A720" s="105">
        <v>45444.90347222222</v>
      </c>
      <c r="B720" s="89">
        <v>20304</v>
      </c>
      <c r="C720" s="89">
        <v>500</v>
      </c>
      <c r="D720" s="89">
        <v>2</v>
      </c>
      <c r="E720" s="89"/>
      <c r="F720" s="89" t="s">
        <v>4032</v>
      </c>
      <c r="G720" s="21" t="b">
        <f>ISNUMBER(MATCH(ggPayers[[#This Row],[payer]], gg_teammates[ID], 0))</f>
        <v>0</v>
      </c>
      <c r="H720" s="89" t="b">
        <f>ISNUMBER(MATCH(ggPayers[[#This Row],[payer]], B$594:$B719, 0))</f>
        <v>1</v>
      </c>
      <c r="I720" s="21"/>
      <c r="J720" s="96" t="s">
        <v>5924</v>
      </c>
    </row>
    <row r="721" spans="1:10">
      <c r="A721" s="105">
        <v>45444.645833333336</v>
      </c>
      <c r="B721" s="89">
        <v>843810</v>
      </c>
      <c r="C721" s="89">
        <v>1000</v>
      </c>
      <c r="D721" s="89">
        <v>3</v>
      </c>
      <c r="E721" s="89"/>
      <c r="F721" s="89" t="s">
        <v>6198</v>
      </c>
      <c r="G721" s="21" t="b">
        <f>ISNUMBER(MATCH(ggPayers[[#This Row],[payer]], gg_teammates[ID], 0))</f>
        <v>0</v>
      </c>
      <c r="H721" s="89" t="b">
        <f>ISNUMBER(MATCH(ggPayers[[#This Row],[payer]], B$594:$B720, 0))</f>
        <v>0</v>
      </c>
      <c r="I721" s="21"/>
      <c r="J721" s="96" t="s">
        <v>5924</v>
      </c>
    </row>
    <row r="722" spans="1:10">
      <c r="A722" s="105">
        <v>45444.572222222225</v>
      </c>
      <c r="B722" s="89">
        <v>67738</v>
      </c>
      <c r="C722" s="89">
        <v>800</v>
      </c>
      <c r="D722" s="89">
        <v>2</v>
      </c>
      <c r="E722" s="89"/>
      <c r="F722" s="89" t="s">
        <v>4042</v>
      </c>
      <c r="G722" s="21" t="b">
        <f>ISNUMBER(MATCH(ggPayers[[#This Row],[payer]], gg_teammates[ID], 0))</f>
        <v>0</v>
      </c>
      <c r="H722" s="89" t="b">
        <f>ISNUMBER(MATCH(ggPayers[[#This Row],[payer]], B$594:$B721, 0))</f>
        <v>0</v>
      </c>
      <c r="I722" s="21"/>
      <c r="J722" s="96" t="s">
        <v>5924</v>
      </c>
    </row>
    <row r="723" spans="1:10">
      <c r="A723" s="105">
        <v>45444.572222222225</v>
      </c>
      <c r="B723" s="89">
        <v>1136152</v>
      </c>
      <c r="C723" s="89">
        <v>3000</v>
      </c>
      <c r="D723" s="89">
        <v>2</v>
      </c>
      <c r="E723" s="89"/>
      <c r="F723" s="89" t="s">
        <v>4044</v>
      </c>
      <c r="G723" s="21" t="b">
        <f>ISNUMBER(MATCH(ggPayers[[#This Row],[payer]], gg_teammates[ID], 0))</f>
        <v>0</v>
      </c>
      <c r="H723" s="89" t="b">
        <f>ISNUMBER(MATCH(ggPayers[[#This Row],[payer]], B$594:$B722, 0))</f>
        <v>0</v>
      </c>
      <c r="I723" s="21"/>
      <c r="J723" s="96" t="s">
        <v>5924</v>
      </c>
    </row>
    <row r="724" spans="1:10">
      <c r="A724" s="105">
        <v>45444.547222222223</v>
      </c>
      <c r="B724" s="89">
        <v>825186</v>
      </c>
      <c r="C724" s="89">
        <v>100</v>
      </c>
      <c r="D724" s="89">
        <v>2</v>
      </c>
      <c r="E724" s="89"/>
      <c r="F724" s="89" t="s">
        <v>4047</v>
      </c>
      <c r="G724" s="21" t="b">
        <f>ISNUMBER(MATCH(ggPayers[[#This Row],[payer]], gg_teammates[ID], 0))</f>
        <v>1</v>
      </c>
      <c r="H724" s="89" t="b">
        <f>ISNUMBER(MATCH(ggPayers[[#This Row],[payer]], B$594:$B723, 0))</f>
        <v>1</v>
      </c>
      <c r="I724" s="21"/>
      <c r="J724" s="96" t="s">
        <v>5924</v>
      </c>
    </row>
    <row r="725" spans="1:10">
      <c r="A725" s="105">
        <v>45444.545138888891</v>
      </c>
      <c r="B725" s="89">
        <v>825186</v>
      </c>
      <c r="C725" s="89">
        <v>100</v>
      </c>
      <c r="D725" s="89">
        <v>2</v>
      </c>
      <c r="E725" s="89"/>
      <c r="F725" s="89" t="s">
        <v>4050</v>
      </c>
      <c r="G725" s="21" t="b">
        <f>ISNUMBER(MATCH(ggPayers[[#This Row],[payer]], gg_teammates[ID], 0))</f>
        <v>1</v>
      </c>
      <c r="H725" s="89" t="b">
        <f>ISNUMBER(MATCH(ggPayers[[#This Row],[payer]], B$594:$B724, 0))</f>
        <v>1</v>
      </c>
      <c r="I725" s="21"/>
      <c r="J725" s="96" t="s">
        <v>5924</v>
      </c>
    </row>
    <row r="726" spans="1:10">
      <c r="A726" s="105">
        <v>45444.536805555559</v>
      </c>
      <c r="B726" s="89">
        <v>176375</v>
      </c>
      <c r="C726" s="89">
        <v>1000</v>
      </c>
      <c r="D726" s="89">
        <v>2</v>
      </c>
      <c r="E726" s="89"/>
      <c r="F726" s="89" t="s">
        <v>4052</v>
      </c>
      <c r="G726" s="21" t="b">
        <f>ISNUMBER(MATCH(ggPayers[[#This Row],[payer]], gg_teammates[ID], 0))</f>
        <v>0</v>
      </c>
      <c r="H726" s="89" t="b">
        <f>ISNUMBER(MATCH(ggPayers[[#This Row],[payer]], B$594:$B725, 0))</f>
        <v>0</v>
      </c>
      <c r="I726" s="21"/>
      <c r="J726" s="96" t="s">
        <v>5924</v>
      </c>
    </row>
    <row r="727" spans="1:10">
      <c r="A727" s="105">
        <v>45444.390277777777</v>
      </c>
      <c r="B727" s="89">
        <v>657873</v>
      </c>
      <c r="C727" s="89">
        <v>500</v>
      </c>
      <c r="D727" s="89">
        <v>2</v>
      </c>
      <c r="E727" s="89"/>
      <c r="F727" s="89" t="s">
        <v>3988</v>
      </c>
      <c r="G727" s="21" t="b">
        <f>ISNUMBER(MATCH(ggPayers[[#This Row],[payer]], gg_teammates[ID], 0))</f>
        <v>0</v>
      </c>
      <c r="H727" s="89" t="b">
        <f>ISNUMBER(MATCH(ggPayers[[#This Row],[payer]], B$594:$B726, 0))</f>
        <v>1</v>
      </c>
      <c r="I727" s="21"/>
      <c r="J727" s="96" t="s">
        <v>5924</v>
      </c>
    </row>
    <row r="728" spans="1:10">
      <c r="A728" s="105">
        <v>45443.976388888892</v>
      </c>
      <c r="B728" s="89">
        <v>201887</v>
      </c>
      <c r="C728" s="89">
        <v>500</v>
      </c>
      <c r="D728" s="89">
        <v>2</v>
      </c>
      <c r="E728" s="89"/>
      <c r="F728" s="89" t="s">
        <v>3992</v>
      </c>
      <c r="G728" s="21" t="b">
        <f>ISNUMBER(MATCH(ggPayers[[#This Row],[payer]], gg_teammates[ID], 0))</f>
        <v>0</v>
      </c>
      <c r="H728" s="89" t="b">
        <f>ISNUMBER(MATCH(ggPayers[[#This Row],[payer]], B$594:$B727, 0))</f>
        <v>0</v>
      </c>
      <c r="I728" s="21"/>
      <c r="J728" s="96" t="s">
        <v>5924</v>
      </c>
    </row>
    <row r="729" spans="1:10">
      <c r="A729" s="105">
        <v>45443.976388888892</v>
      </c>
      <c r="B729" s="89">
        <v>247592</v>
      </c>
      <c r="C729" s="89">
        <v>10000</v>
      </c>
      <c r="D729" s="89">
        <v>2</v>
      </c>
      <c r="E729" s="89"/>
      <c r="F729" s="89" t="s">
        <v>3994</v>
      </c>
      <c r="G729" s="21" t="b">
        <f>ISNUMBER(MATCH(ggPayers[[#This Row],[payer]], gg_teammates[ID], 0))</f>
        <v>0</v>
      </c>
      <c r="H729" s="89" t="b">
        <f>ISNUMBER(MATCH(ggPayers[[#This Row],[payer]], B$594:$B728, 0))</f>
        <v>0</v>
      </c>
      <c r="I729" s="21"/>
      <c r="J729" s="96" t="s">
        <v>5924</v>
      </c>
    </row>
    <row r="730" spans="1:10">
      <c r="A730" s="105">
        <v>45443.875</v>
      </c>
      <c r="B730" s="89">
        <v>64097</v>
      </c>
      <c r="C730" s="89">
        <v>1000</v>
      </c>
      <c r="D730" s="89">
        <v>2</v>
      </c>
      <c r="E730" s="89"/>
      <c r="F730" s="89" t="s">
        <v>3998</v>
      </c>
      <c r="G730" s="21" t="b">
        <f>ISNUMBER(MATCH(ggPayers[[#This Row],[payer]], gg_teammates[ID], 0))</f>
        <v>0</v>
      </c>
      <c r="H730" s="89" t="b">
        <f>ISNUMBER(MATCH(ggPayers[[#This Row],[payer]], B$594:$B729, 0))</f>
        <v>0</v>
      </c>
      <c r="I730" s="21"/>
      <c r="J730" s="96" t="s">
        <v>5924</v>
      </c>
    </row>
    <row r="731" spans="1:10">
      <c r="A731" s="105">
        <v>45443.809027777781</v>
      </c>
      <c r="B731" s="89">
        <v>170434</v>
      </c>
      <c r="C731" s="89">
        <v>500</v>
      </c>
      <c r="D731" s="89">
        <v>2</v>
      </c>
      <c r="E731" s="89"/>
      <c r="F731" s="89" t="s">
        <v>4000</v>
      </c>
      <c r="G731" s="21" t="b">
        <f>ISNUMBER(MATCH(ggPayers[[#This Row],[payer]], gg_teammates[ID], 0))</f>
        <v>0</v>
      </c>
      <c r="H731" s="89" t="b">
        <f>ISNUMBER(MATCH(ggPayers[[#This Row],[payer]], B$594:$B730, 0))</f>
        <v>0</v>
      </c>
      <c r="I731" s="21"/>
      <c r="J731" s="96" t="s">
        <v>5924</v>
      </c>
    </row>
    <row r="732" spans="1:10">
      <c r="A732" s="105">
        <v>45443.669444444444</v>
      </c>
      <c r="B732" s="89">
        <v>825186</v>
      </c>
      <c r="C732" s="89">
        <v>100</v>
      </c>
      <c r="D732" s="89">
        <v>2</v>
      </c>
      <c r="E732" s="89"/>
      <c r="F732" s="89" t="s">
        <v>4004</v>
      </c>
      <c r="G732" s="21" t="b">
        <f>ISNUMBER(MATCH(ggPayers[[#This Row],[payer]], gg_teammates[ID], 0))</f>
        <v>1</v>
      </c>
      <c r="H732" s="89" t="b">
        <f>ISNUMBER(MATCH(ggPayers[[#This Row],[payer]], B$594:$B731, 0))</f>
        <v>1</v>
      </c>
      <c r="I732" s="21"/>
      <c r="J732" s="96" t="s">
        <v>5924</v>
      </c>
    </row>
    <row r="733" spans="1:10">
      <c r="A733" s="105">
        <v>45443.664583333331</v>
      </c>
      <c r="B733" s="89">
        <v>833343</v>
      </c>
      <c r="C733" s="89">
        <v>1000</v>
      </c>
      <c r="D733" s="89">
        <v>2</v>
      </c>
      <c r="E733" s="89"/>
      <c r="F733" s="89" t="s">
        <v>4006</v>
      </c>
      <c r="G733" s="21" t="b">
        <f>ISNUMBER(MATCH(ggPayers[[#This Row],[payer]], gg_teammates[ID], 0))</f>
        <v>0</v>
      </c>
      <c r="H733" s="89" t="b">
        <f>ISNUMBER(MATCH(ggPayers[[#This Row],[payer]], B$594:$B732, 0))</f>
        <v>0</v>
      </c>
      <c r="I733" s="21"/>
      <c r="J733" s="96" t="s">
        <v>5924</v>
      </c>
    </row>
    <row r="734" spans="1:10">
      <c r="A734" s="105">
        <v>45443.655555555553</v>
      </c>
      <c r="B734" s="89">
        <v>147502</v>
      </c>
      <c r="C734" s="89">
        <v>500</v>
      </c>
      <c r="D734" s="89">
        <v>2</v>
      </c>
      <c r="E734" s="89"/>
      <c r="F734" s="89" t="s">
        <v>4008</v>
      </c>
      <c r="G734" s="21" t="b">
        <f>ISNUMBER(MATCH(ggPayers[[#This Row],[payer]], gg_teammates[ID], 0))</f>
        <v>1</v>
      </c>
      <c r="H734" s="89" t="b">
        <f>ISNUMBER(MATCH(ggPayers[[#This Row],[payer]], B$594:$B733, 0))</f>
        <v>1</v>
      </c>
      <c r="I734" s="21"/>
      <c r="J734" s="96" t="s">
        <v>5924</v>
      </c>
    </row>
    <row r="735" spans="1:10">
      <c r="A735" s="105">
        <v>45443.624305555553</v>
      </c>
      <c r="B735" s="89">
        <v>281117</v>
      </c>
      <c r="C735" s="89">
        <v>1000</v>
      </c>
      <c r="D735" s="89">
        <v>2</v>
      </c>
      <c r="E735" s="89"/>
      <c r="F735" s="89" t="s">
        <v>4010</v>
      </c>
      <c r="G735" s="21" t="b">
        <f>ISNUMBER(MATCH(ggPayers[[#This Row],[payer]], gg_teammates[ID], 0))</f>
        <v>0</v>
      </c>
      <c r="H735" s="89" t="b">
        <f>ISNUMBER(MATCH(ggPayers[[#This Row],[payer]], B$594:$B734, 0))</f>
        <v>0</v>
      </c>
      <c r="I735" s="21"/>
      <c r="J735" s="96" t="s">
        <v>5924</v>
      </c>
    </row>
    <row r="736" spans="1:10">
      <c r="A736" s="105">
        <v>45443.549305555556</v>
      </c>
      <c r="B736" s="89">
        <v>235747</v>
      </c>
      <c r="C736" s="89">
        <v>1000</v>
      </c>
      <c r="D736" s="89">
        <v>3</v>
      </c>
      <c r="E736" s="89" t="s">
        <v>5934</v>
      </c>
      <c r="F736" s="89" t="s">
        <v>6199</v>
      </c>
      <c r="G736" s="21" t="b">
        <f>ISNUMBER(MATCH(ggPayers[[#This Row],[payer]], gg_teammates[ID], 0))</f>
        <v>0</v>
      </c>
      <c r="H736" s="89" t="b">
        <f>ISNUMBER(MATCH(ggPayers[[#This Row],[payer]], B$594:$B735, 0))</f>
        <v>0</v>
      </c>
      <c r="I736" s="21"/>
      <c r="J736" s="96" t="s">
        <v>5924</v>
      </c>
    </row>
    <row r="737" spans="1:10">
      <c r="A737" s="105">
        <v>45443.548611111109</v>
      </c>
      <c r="B737" s="89">
        <v>235747</v>
      </c>
      <c r="C737" s="89">
        <v>1000</v>
      </c>
      <c r="D737" s="89">
        <v>3</v>
      </c>
      <c r="E737" s="89" t="s">
        <v>5934</v>
      </c>
      <c r="F737" s="89" t="s">
        <v>6200</v>
      </c>
      <c r="G737" s="21" t="b">
        <f>ISNUMBER(MATCH(ggPayers[[#This Row],[payer]], gg_teammates[ID], 0))</f>
        <v>0</v>
      </c>
      <c r="H737" s="89" t="b">
        <f>ISNUMBER(MATCH(ggPayers[[#This Row],[payer]], B$594:$B736, 0))</f>
        <v>1</v>
      </c>
      <c r="I737" s="21"/>
      <c r="J737" s="96" t="s">
        <v>5924</v>
      </c>
    </row>
    <row r="738" spans="1:10">
      <c r="A738" s="105">
        <v>45442.984027777777</v>
      </c>
      <c r="B738" s="89">
        <v>466150</v>
      </c>
      <c r="C738" s="89">
        <v>1000</v>
      </c>
      <c r="D738" s="89">
        <v>2</v>
      </c>
      <c r="E738" s="89"/>
      <c r="F738" s="89" t="s">
        <v>3962</v>
      </c>
      <c r="G738" s="21" t="b">
        <f>ISNUMBER(MATCH(ggPayers[[#This Row],[payer]], gg_teammates[ID], 0))</f>
        <v>0</v>
      </c>
      <c r="H738" s="89" t="b">
        <f>ISNUMBER(MATCH(ggPayers[[#This Row],[payer]], B$594:$B737, 0))</f>
        <v>0</v>
      </c>
      <c r="I738" s="21"/>
      <c r="J738" s="96" t="s">
        <v>5924</v>
      </c>
    </row>
    <row r="739" spans="1:10">
      <c r="A739" s="105">
        <v>45442.837500000001</v>
      </c>
      <c r="B739" s="89">
        <v>415252</v>
      </c>
      <c r="C739" s="89">
        <v>500</v>
      </c>
      <c r="D739" s="89">
        <v>2</v>
      </c>
      <c r="E739" s="89"/>
      <c r="F739" s="89" t="s">
        <v>3964</v>
      </c>
      <c r="G739" s="21" t="b">
        <f>ISNUMBER(MATCH(ggPayers[[#This Row],[payer]], gg_teammates[ID], 0))</f>
        <v>0</v>
      </c>
      <c r="H739" s="89" t="b">
        <f>ISNUMBER(MATCH(ggPayers[[#This Row],[payer]], B$594:$B738, 0))</f>
        <v>0</v>
      </c>
      <c r="I739" s="21"/>
      <c r="J739" s="96" t="s">
        <v>5924</v>
      </c>
    </row>
    <row r="740" spans="1:10">
      <c r="A740" s="105">
        <v>45442.819444444445</v>
      </c>
      <c r="B740" s="89">
        <v>22292</v>
      </c>
      <c r="C740" s="89">
        <v>500</v>
      </c>
      <c r="D740" s="89">
        <v>2</v>
      </c>
      <c r="E740" s="89"/>
      <c r="F740" s="89" t="s">
        <v>3966</v>
      </c>
      <c r="G740" s="21" t="b">
        <f>ISNUMBER(MATCH(ggPayers[[#This Row],[payer]], gg_teammates[ID], 0))</f>
        <v>0</v>
      </c>
      <c r="H740" s="89" t="b">
        <f>ISNUMBER(MATCH(ggPayers[[#This Row],[payer]], B$594:$B739, 0))</f>
        <v>0</v>
      </c>
      <c r="I740" s="21"/>
      <c r="J740" s="96" t="s">
        <v>5924</v>
      </c>
    </row>
    <row r="741" spans="1:10">
      <c r="A741" s="105">
        <v>45442.79583333333</v>
      </c>
      <c r="B741" s="89">
        <v>67738</v>
      </c>
      <c r="C741" s="89">
        <v>1500</v>
      </c>
      <c r="D741" s="89">
        <v>2</v>
      </c>
      <c r="E741" s="89"/>
      <c r="F741" s="89" t="s">
        <v>3968</v>
      </c>
      <c r="G741" s="21" t="b">
        <f>ISNUMBER(MATCH(ggPayers[[#This Row],[payer]], gg_teammates[ID], 0))</f>
        <v>0</v>
      </c>
      <c r="H741" s="89" t="b">
        <f>ISNUMBER(MATCH(ggPayers[[#This Row],[payer]], B$594:$B740, 0))</f>
        <v>1</v>
      </c>
      <c r="I741" s="21"/>
      <c r="J741" s="96" t="s">
        <v>5924</v>
      </c>
    </row>
    <row r="742" spans="1:10">
      <c r="A742" s="105">
        <v>45442.793749999997</v>
      </c>
      <c r="B742" s="89">
        <v>1132542</v>
      </c>
      <c r="C742" s="89">
        <v>1000</v>
      </c>
      <c r="D742" s="89">
        <v>2</v>
      </c>
      <c r="E742" s="89"/>
      <c r="F742" s="99" t="s">
        <v>3970</v>
      </c>
      <c r="G742" s="21" t="b">
        <f>ISNUMBER(MATCH(ggPayers[[#This Row],[payer]], gg_teammates[ID], 0))</f>
        <v>0</v>
      </c>
      <c r="H742" s="89" t="b">
        <f>ISNUMBER(MATCH(ggPayers[[#This Row],[payer]], B$594:$B741, 0))</f>
        <v>0</v>
      </c>
      <c r="I742" s="21"/>
      <c r="J742" s="96" t="s">
        <v>5924</v>
      </c>
    </row>
    <row r="743" spans="1:10">
      <c r="A743" s="105">
        <v>45442.615972222222</v>
      </c>
      <c r="B743" s="89">
        <v>217882</v>
      </c>
      <c r="C743" s="89">
        <v>2000</v>
      </c>
      <c r="D743" s="89">
        <v>2</v>
      </c>
      <c r="E743" s="89"/>
      <c r="F743" s="89" t="s">
        <v>3974</v>
      </c>
      <c r="G743" s="21" t="b">
        <f>ISNUMBER(MATCH(ggPayers[[#This Row],[payer]], gg_teammates[ID], 0))</f>
        <v>0</v>
      </c>
      <c r="H743" s="89" t="b">
        <f>ISNUMBER(MATCH(ggPayers[[#This Row],[payer]], B$594:$B742, 0))</f>
        <v>0</v>
      </c>
      <c r="I743" s="21"/>
      <c r="J743" s="96" t="s">
        <v>5924</v>
      </c>
    </row>
    <row r="744" spans="1:10">
      <c r="A744" s="105">
        <v>45441.904166666667</v>
      </c>
      <c r="B744" s="89">
        <v>945208</v>
      </c>
      <c r="C744" s="89">
        <v>3000</v>
      </c>
      <c r="D744" s="89">
        <v>2</v>
      </c>
      <c r="E744" s="89"/>
      <c r="F744" s="89" t="s">
        <v>3978</v>
      </c>
      <c r="G744" s="21" t="b">
        <f>ISNUMBER(MATCH(ggPayers[[#This Row],[payer]], gg_teammates[ID], 0))</f>
        <v>0</v>
      </c>
      <c r="H744" s="89" t="b">
        <f>ISNUMBER(MATCH(ggPayers[[#This Row],[payer]], B$594:$B743, 0))</f>
        <v>0</v>
      </c>
      <c r="I744" s="21"/>
      <c r="J744" s="96" t="s">
        <v>5924</v>
      </c>
    </row>
    <row r="745" spans="1:10">
      <c r="A745" s="105">
        <v>45441.820138888892</v>
      </c>
      <c r="B745" s="89">
        <v>415252</v>
      </c>
      <c r="C745" s="89">
        <v>500</v>
      </c>
      <c r="D745" s="89">
        <v>2</v>
      </c>
      <c r="E745" s="89"/>
      <c r="F745" s="89" t="s">
        <v>3981</v>
      </c>
      <c r="G745" s="21" t="b">
        <f>ISNUMBER(MATCH(ggPayers[[#This Row],[payer]], gg_teammates[ID], 0))</f>
        <v>0</v>
      </c>
      <c r="H745" s="89" t="b">
        <f>ISNUMBER(MATCH(ggPayers[[#This Row],[payer]], B$594:$B744, 0))</f>
        <v>1</v>
      </c>
      <c r="I745" s="21"/>
      <c r="J745" s="96" t="s">
        <v>5924</v>
      </c>
    </row>
    <row r="746" spans="1:10">
      <c r="A746" s="105">
        <v>45441.726388888892</v>
      </c>
      <c r="B746" s="89">
        <v>825186</v>
      </c>
      <c r="C746" s="89">
        <v>100</v>
      </c>
      <c r="D746" s="89">
        <v>2</v>
      </c>
      <c r="E746" s="89"/>
      <c r="F746" s="89" t="s">
        <v>3986</v>
      </c>
      <c r="G746" s="21" t="b">
        <f>ISNUMBER(MATCH(ggPayers[[#This Row],[payer]], gg_teammates[ID], 0))</f>
        <v>1</v>
      </c>
      <c r="H746" s="89" t="b">
        <f>ISNUMBER(MATCH(ggPayers[[#This Row],[payer]], B$594:$B745, 0))</f>
        <v>1</v>
      </c>
      <c r="I746" s="21"/>
      <c r="J746" s="96" t="s">
        <v>5924</v>
      </c>
    </row>
    <row r="747" spans="1:10">
      <c r="A747" s="105">
        <v>45441.725694444445</v>
      </c>
      <c r="B747" s="89">
        <v>825186</v>
      </c>
      <c r="C747" s="89">
        <v>100</v>
      </c>
      <c r="D747" s="89">
        <v>3</v>
      </c>
      <c r="E747" s="89" t="s">
        <v>6054</v>
      </c>
      <c r="F747" s="89" t="s">
        <v>6201</v>
      </c>
      <c r="G747" s="21" t="b">
        <f>ISNUMBER(MATCH(ggPayers[[#This Row],[payer]], gg_teammates[ID], 0))</f>
        <v>1</v>
      </c>
      <c r="H747" s="89" t="b">
        <f>ISNUMBER(MATCH(ggPayers[[#This Row],[payer]], B$594:$B746, 0))</f>
        <v>1</v>
      </c>
      <c r="I747" s="21"/>
      <c r="J747" s="96" t="s">
        <v>5924</v>
      </c>
    </row>
    <row r="748" spans="1:10">
      <c r="A748" s="105">
        <v>45441.722916666666</v>
      </c>
      <c r="B748" s="89">
        <v>825186</v>
      </c>
      <c r="C748" s="89">
        <v>100</v>
      </c>
      <c r="D748" s="89">
        <v>3</v>
      </c>
      <c r="E748" s="89" t="s">
        <v>6054</v>
      </c>
      <c r="F748" s="89" t="s">
        <v>6202</v>
      </c>
      <c r="G748" s="21" t="b">
        <f>ISNUMBER(MATCH(ggPayers[[#This Row],[payer]], gg_teammates[ID], 0))</f>
        <v>1</v>
      </c>
      <c r="H748" s="89" t="b">
        <f>ISNUMBER(MATCH(ggPayers[[#This Row],[payer]], B$594:$B747, 0))</f>
        <v>1</v>
      </c>
      <c r="I748" s="21"/>
      <c r="J748" s="96" t="s">
        <v>5924</v>
      </c>
    </row>
    <row r="749" spans="1:10">
      <c r="A749" s="105">
        <v>45441.668055555558</v>
      </c>
      <c r="B749" s="89">
        <v>534424</v>
      </c>
      <c r="C749" s="89">
        <v>1000</v>
      </c>
      <c r="D749" s="89">
        <v>3</v>
      </c>
      <c r="E749" s="89"/>
      <c r="F749" s="89" t="s">
        <v>6203</v>
      </c>
      <c r="G749" s="21" t="b">
        <f>ISNUMBER(MATCH(ggPayers[[#This Row],[payer]], gg_teammates[ID], 0))</f>
        <v>0</v>
      </c>
      <c r="H749" s="89" t="b">
        <f>ISNUMBER(MATCH(ggPayers[[#This Row],[payer]], B$594:$B748, 0))</f>
        <v>0</v>
      </c>
      <c r="I749" s="21"/>
      <c r="J749" s="96" t="s">
        <v>5924</v>
      </c>
    </row>
    <row r="750" spans="1:10">
      <c r="A750" s="105">
        <v>45441.602083333331</v>
      </c>
      <c r="B750" s="89">
        <v>257927</v>
      </c>
      <c r="C750" s="89">
        <v>500</v>
      </c>
      <c r="D750" s="89">
        <v>2</v>
      </c>
      <c r="E750" s="89"/>
      <c r="F750" s="89" t="s">
        <v>3909</v>
      </c>
      <c r="G750" s="21" t="b">
        <f>ISNUMBER(MATCH(ggPayers[[#This Row],[payer]], gg_teammates[ID], 0))</f>
        <v>0</v>
      </c>
      <c r="H750" s="89" t="b">
        <f>ISNUMBER(MATCH(ggPayers[[#This Row],[payer]], B$594:$B749, 0))</f>
        <v>0</v>
      </c>
      <c r="I750" s="21"/>
      <c r="J750" s="96" t="s">
        <v>5924</v>
      </c>
    </row>
    <row r="751" spans="1:10">
      <c r="A751" s="105">
        <v>45441.552777777775</v>
      </c>
      <c r="B751" s="89">
        <v>231060</v>
      </c>
      <c r="C751" s="89">
        <v>300</v>
      </c>
      <c r="D751" s="89">
        <v>2</v>
      </c>
      <c r="E751" s="89"/>
      <c r="F751" s="89" t="s">
        <v>3914</v>
      </c>
      <c r="G751" s="21" t="b">
        <f>ISNUMBER(MATCH(ggPayers[[#This Row],[payer]], gg_teammates[ID], 0))</f>
        <v>1</v>
      </c>
      <c r="H751" s="89" t="b">
        <f>ISNUMBER(MATCH(ggPayers[[#This Row],[payer]], B$594:$B750, 0))</f>
        <v>1</v>
      </c>
      <c r="I751" s="21"/>
      <c r="J751" s="96" t="s">
        <v>5924</v>
      </c>
    </row>
    <row r="752" spans="1:10">
      <c r="A752" s="105">
        <v>45441.433333333334</v>
      </c>
      <c r="B752" s="89">
        <v>980068</v>
      </c>
      <c r="C752" s="89">
        <v>500</v>
      </c>
      <c r="D752" s="89">
        <v>2</v>
      </c>
      <c r="E752" s="89"/>
      <c r="F752" s="89" t="s">
        <v>3916</v>
      </c>
      <c r="G752" s="21" t="b">
        <f>ISNUMBER(MATCH(ggPayers[[#This Row],[payer]], gg_teammates[ID], 0))</f>
        <v>0</v>
      </c>
      <c r="H752" s="89" t="b">
        <f>ISNUMBER(MATCH(ggPayers[[#This Row],[payer]], B$594:$B751, 0))</f>
        <v>0</v>
      </c>
      <c r="I752" s="21"/>
      <c r="J752" s="96" t="s">
        <v>5924</v>
      </c>
    </row>
    <row r="753" spans="1:10">
      <c r="A753" s="105">
        <v>45440.944444444445</v>
      </c>
      <c r="B753" s="89">
        <v>169979</v>
      </c>
      <c r="C753" s="89">
        <v>1000</v>
      </c>
      <c r="D753" s="89">
        <v>2</v>
      </c>
      <c r="E753" s="89"/>
      <c r="F753" s="89" t="s">
        <v>3918</v>
      </c>
      <c r="G753" s="21" t="b">
        <f>ISNUMBER(MATCH(ggPayers[[#This Row],[payer]], gg_teammates[ID], 0))</f>
        <v>0</v>
      </c>
      <c r="H753" s="89" t="b">
        <f>ISNUMBER(MATCH(ggPayers[[#This Row],[payer]], B$594:$B752, 0))</f>
        <v>0</v>
      </c>
      <c r="I753" s="21"/>
      <c r="J753" s="96" t="s">
        <v>5924</v>
      </c>
    </row>
    <row r="754" spans="1:10">
      <c r="A754" s="105">
        <v>45440.855555555558</v>
      </c>
      <c r="B754" s="89">
        <v>657873</v>
      </c>
      <c r="C754" s="89">
        <v>500</v>
      </c>
      <c r="D754" s="89">
        <v>2</v>
      </c>
      <c r="E754" s="89"/>
      <c r="F754" s="89" t="s">
        <v>3920</v>
      </c>
      <c r="G754" s="21" t="b">
        <f>ISNUMBER(MATCH(ggPayers[[#This Row],[payer]], gg_teammates[ID], 0))</f>
        <v>0</v>
      </c>
      <c r="H754" s="89" t="b">
        <f>ISNUMBER(MATCH(ggPayers[[#This Row],[payer]], B$594:$B753, 0))</f>
        <v>1</v>
      </c>
      <c r="I754" s="21"/>
      <c r="J754" s="96" t="s">
        <v>5924</v>
      </c>
    </row>
    <row r="755" spans="1:10">
      <c r="A755" s="105">
        <v>45440.795138888891</v>
      </c>
      <c r="B755" s="89">
        <v>839</v>
      </c>
      <c r="C755" s="89">
        <v>500</v>
      </c>
      <c r="D755" s="89">
        <v>2</v>
      </c>
      <c r="E755" s="89"/>
      <c r="F755" s="89" t="s">
        <v>3926</v>
      </c>
      <c r="G755" s="21" t="b">
        <f>ISNUMBER(MATCH(ggPayers[[#This Row],[payer]], gg_teammates[ID], 0))</f>
        <v>1</v>
      </c>
      <c r="H755" s="89" t="b">
        <f>ISNUMBER(MATCH(ggPayers[[#This Row],[payer]], B$594:$B754, 0))</f>
        <v>1</v>
      </c>
      <c r="I755" s="21"/>
      <c r="J755" s="96" t="s">
        <v>5924</v>
      </c>
    </row>
    <row r="756" spans="1:10">
      <c r="A756" s="105">
        <v>45440.793749999997</v>
      </c>
      <c r="B756" s="89">
        <v>839</v>
      </c>
      <c r="C756" s="89">
        <v>500</v>
      </c>
      <c r="D756" s="89">
        <v>3</v>
      </c>
      <c r="E756" s="89" t="s">
        <v>6054</v>
      </c>
      <c r="F756" s="89" t="s">
        <v>6204</v>
      </c>
      <c r="G756" s="21" t="b">
        <f>ISNUMBER(MATCH(ggPayers[[#This Row],[payer]], gg_teammates[ID], 0))</f>
        <v>1</v>
      </c>
      <c r="H756" s="89" t="b">
        <f>ISNUMBER(MATCH(ggPayers[[#This Row],[payer]], B$594:$B755, 0))</f>
        <v>1</v>
      </c>
      <c r="I756" s="21"/>
      <c r="J756" s="96" t="s">
        <v>5924</v>
      </c>
    </row>
    <row r="757" spans="1:10">
      <c r="A757" s="105">
        <v>45440.40625</v>
      </c>
      <c r="B757" s="89">
        <v>50428</v>
      </c>
      <c r="C757" s="89">
        <v>2000</v>
      </c>
      <c r="D757" s="89">
        <v>3</v>
      </c>
      <c r="E757" s="89" t="s">
        <v>5983</v>
      </c>
      <c r="F757" s="89" t="s">
        <v>6205</v>
      </c>
      <c r="G757" s="21" t="b">
        <f>ISNUMBER(MATCH(ggPayers[[#This Row],[payer]], gg_teammates[ID], 0))</f>
        <v>0</v>
      </c>
      <c r="H757" s="89" t="b">
        <f>ISNUMBER(MATCH(ggPayers[[#This Row],[payer]], B$594:$B756, 0))</f>
        <v>0</v>
      </c>
      <c r="I757" s="21"/>
      <c r="J757" s="96" t="s">
        <v>5924</v>
      </c>
    </row>
    <row r="758" spans="1:10">
      <c r="A758" s="105">
        <v>45439.918749999997</v>
      </c>
      <c r="B758" s="89">
        <v>65292</v>
      </c>
      <c r="C758" s="89">
        <v>1000</v>
      </c>
      <c r="D758" s="89">
        <v>2</v>
      </c>
      <c r="E758" s="89"/>
      <c r="F758" s="89" t="s">
        <v>3930</v>
      </c>
      <c r="G758" s="21" t="b">
        <f>ISNUMBER(MATCH(ggPayers[[#This Row],[payer]], gg_teammates[ID], 0))</f>
        <v>0</v>
      </c>
      <c r="H758" s="89" t="b">
        <f>ISNUMBER(MATCH(ggPayers[[#This Row],[payer]], B$594:$B757, 0))</f>
        <v>0</v>
      </c>
      <c r="I758" s="21"/>
      <c r="J758" s="96" t="s">
        <v>5924</v>
      </c>
    </row>
    <row r="759" spans="1:10">
      <c r="A759" s="105">
        <v>45439.898611111108</v>
      </c>
      <c r="B759" s="89">
        <v>1085392</v>
      </c>
      <c r="C759" s="89">
        <v>1000</v>
      </c>
      <c r="D759" s="89">
        <v>2</v>
      </c>
      <c r="E759" s="89"/>
      <c r="F759" s="89" t="s">
        <v>3932</v>
      </c>
      <c r="G759" s="21" t="b">
        <f>ISNUMBER(MATCH(ggPayers[[#This Row],[payer]], gg_teammates[ID], 0))</f>
        <v>0</v>
      </c>
      <c r="H759" s="89" t="b">
        <f>ISNUMBER(MATCH(ggPayers[[#This Row],[payer]], B$594:$B758, 0))</f>
        <v>0</v>
      </c>
      <c r="I759" s="21"/>
      <c r="J759" s="96" t="s">
        <v>5924</v>
      </c>
    </row>
    <row r="760" spans="1:10">
      <c r="A760" s="105">
        <v>45439.854166666664</v>
      </c>
      <c r="B760" s="89">
        <v>657873</v>
      </c>
      <c r="C760" s="89">
        <v>500</v>
      </c>
      <c r="D760" s="89">
        <v>2</v>
      </c>
      <c r="E760" s="89"/>
      <c r="F760" s="89" t="s">
        <v>3937</v>
      </c>
      <c r="G760" s="21" t="b">
        <f>ISNUMBER(MATCH(ggPayers[[#This Row],[payer]], gg_teammates[ID], 0))</f>
        <v>0</v>
      </c>
      <c r="H760" s="89" t="b">
        <f>ISNUMBER(MATCH(ggPayers[[#This Row],[payer]], B$594:$B759, 0))</f>
        <v>1</v>
      </c>
      <c r="I760" s="21"/>
      <c r="J760" s="96" t="s">
        <v>5924</v>
      </c>
    </row>
    <row r="761" spans="1:10">
      <c r="A761" s="105">
        <v>45439.448611111111</v>
      </c>
      <c r="B761" s="89">
        <v>957701</v>
      </c>
      <c r="C761" s="89">
        <v>100</v>
      </c>
      <c r="D761" s="89">
        <v>2</v>
      </c>
      <c r="E761" s="89"/>
      <c r="F761" s="89" t="s">
        <v>3941</v>
      </c>
      <c r="G761" s="21" t="b">
        <f>ISNUMBER(MATCH(ggPayers[[#This Row],[payer]], gg_teammates[ID], 0))</f>
        <v>1</v>
      </c>
      <c r="H761" s="89" t="b">
        <f>ISNUMBER(MATCH(ggPayers[[#This Row],[payer]], B$594:$B760, 0))</f>
        <v>0</v>
      </c>
      <c r="I761" s="21"/>
      <c r="J761" s="96" t="s">
        <v>5924</v>
      </c>
    </row>
    <row r="762" spans="1:10">
      <c r="A762" s="105">
        <v>45438.697222222225</v>
      </c>
      <c r="B762" s="89">
        <v>1269</v>
      </c>
      <c r="C762" s="89">
        <v>700</v>
      </c>
      <c r="D762" s="89">
        <v>2</v>
      </c>
      <c r="E762" s="89"/>
      <c r="F762" s="89" t="s">
        <v>3944</v>
      </c>
      <c r="G762" s="21" t="b">
        <f>ISNUMBER(MATCH(ggPayers[[#This Row],[payer]], gg_teammates[ID], 0))</f>
        <v>0</v>
      </c>
      <c r="H762" s="89" t="b">
        <f>ISNUMBER(MATCH(ggPayers[[#This Row],[payer]], B$594:$B761, 0))</f>
        <v>0</v>
      </c>
      <c r="I762" s="21"/>
      <c r="J762" s="96" t="s">
        <v>5924</v>
      </c>
    </row>
    <row r="763" spans="1:10">
      <c r="A763" s="105">
        <v>45438.643750000003</v>
      </c>
      <c r="B763" s="89">
        <v>368104</v>
      </c>
      <c r="C763" s="89">
        <v>500</v>
      </c>
      <c r="D763" s="89">
        <v>2</v>
      </c>
      <c r="E763" s="89"/>
      <c r="F763" s="89" t="s">
        <v>3946</v>
      </c>
      <c r="G763" s="21" t="b">
        <f>ISNUMBER(MATCH(ggPayers[[#This Row],[payer]], gg_teammates[ID], 0))</f>
        <v>0</v>
      </c>
      <c r="H763" s="89" t="b">
        <f>ISNUMBER(MATCH(ggPayers[[#This Row],[payer]], B$594:$B762, 0))</f>
        <v>0</v>
      </c>
      <c r="I763" s="21"/>
      <c r="J763" s="96" t="s">
        <v>5924</v>
      </c>
    </row>
    <row r="764" spans="1:10">
      <c r="A764" s="105">
        <v>45438.571527777778</v>
      </c>
      <c r="B764" s="89">
        <v>91561</v>
      </c>
      <c r="C764" s="89">
        <v>1000</v>
      </c>
      <c r="D764" s="89">
        <v>2</v>
      </c>
      <c r="E764" s="89"/>
      <c r="F764" s="89" t="s">
        <v>3948</v>
      </c>
      <c r="G764" s="21" t="b">
        <f>ISNUMBER(MATCH(ggPayers[[#This Row],[payer]], gg_teammates[ID], 0))</f>
        <v>0</v>
      </c>
      <c r="H764" s="89" t="b">
        <f>ISNUMBER(MATCH(ggPayers[[#This Row],[payer]], B$594:$B763, 0))</f>
        <v>0</v>
      </c>
      <c r="I764" s="21"/>
      <c r="J764" s="96" t="s">
        <v>5924</v>
      </c>
    </row>
    <row r="765" spans="1:10">
      <c r="A765" s="105">
        <v>45437.915277777778</v>
      </c>
      <c r="B765" s="89">
        <v>54814</v>
      </c>
      <c r="C765" s="89">
        <v>2000</v>
      </c>
      <c r="D765" s="89">
        <v>2</v>
      </c>
      <c r="E765" s="89"/>
      <c r="F765" s="89" t="s">
        <v>3950</v>
      </c>
      <c r="G765" s="21" t="b">
        <f>ISNUMBER(MATCH(ggPayers[[#This Row],[payer]], gg_teammates[ID], 0))</f>
        <v>0</v>
      </c>
      <c r="H765" s="89" t="b">
        <f>ISNUMBER(MATCH(ggPayers[[#This Row],[payer]], B$594:$B764, 0))</f>
        <v>0</v>
      </c>
      <c r="I765" s="21"/>
      <c r="J765" s="96" t="s">
        <v>5924</v>
      </c>
    </row>
    <row r="766" spans="1:10">
      <c r="A766" s="105">
        <v>45437.654166666667</v>
      </c>
      <c r="B766" s="89">
        <v>954530</v>
      </c>
      <c r="C766" s="89">
        <v>500</v>
      </c>
      <c r="D766" s="89">
        <v>2</v>
      </c>
      <c r="E766" s="89"/>
      <c r="F766" s="89" t="s">
        <v>3956</v>
      </c>
      <c r="G766" s="21" t="b">
        <f>ISNUMBER(MATCH(ggPayers[[#This Row],[payer]], gg_teammates[ID], 0))</f>
        <v>0</v>
      </c>
      <c r="H766" s="89" t="b">
        <f>ISNUMBER(MATCH(ggPayers[[#This Row],[payer]], B$594:$B765, 0))</f>
        <v>0</v>
      </c>
      <c r="I766" s="21"/>
      <c r="J766" s="96" t="s">
        <v>5924</v>
      </c>
    </row>
    <row r="767" spans="1:10">
      <c r="A767" s="105">
        <v>45437.606944444444</v>
      </c>
      <c r="B767" s="89">
        <v>556665</v>
      </c>
      <c r="C767" s="89">
        <v>500</v>
      </c>
      <c r="D767" s="89">
        <v>2</v>
      </c>
      <c r="E767" s="89"/>
      <c r="F767" s="89" t="s">
        <v>3958</v>
      </c>
      <c r="G767" s="21" t="b">
        <f>ISNUMBER(MATCH(ggPayers[[#This Row],[payer]], gg_teammates[ID], 0))</f>
        <v>0</v>
      </c>
      <c r="H767" s="89" t="b">
        <f>ISNUMBER(MATCH(ggPayers[[#This Row],[payer]], B$594:$B766, 0))</f>
        <v>0</v>
      </c>
      <c r="I767" s="21"/>
      <c r="J767" s="96" t="s">
        <v>5924</v>
      </c>
    </row>
    <row r="768" spans="1:10">
      <c r="A768" s="105">
        <v>45437.505555555559</v>
      </c>
      <c r="B768" s="89">
        <v>79722</v>
      </c>
      <c r="C768" s="89">
        <v>1000</v>
      </c>
      <c r="D768" s="89">
        <v>2</v>
      </c>
      <c r="E768" s="89"/>
      <c r="F768" s="89" t="s">
        <v>3960</v>
      </c>
      <c r="G768" s="21" t="b">
        <f>ISNUMBER(MATCH(ggPayers[[#This Row],[payer]], gg_teammates[ID], 0))</f>
        <v>0</v>
      </c>
      <c r="H768" s="89" t="b">
        <f>ISNUMBER(MATCH(ggPayers[[#This Row],[payer]], B$594:$B767, 0))</f>
        <v>0</v>
      </c>
      <c r="I768" s="21"/>
      <c r="J768" s="96" t="s">
        <v>5924</v>
      </c>
    </row>
    <row r="769" spans="1:10">
      <c r="A769" s="105">
        <v>45436.993055555555</v>
      </c>
      <c r="B769" s="89">
        <v>369813</v>
      </c>
      <c r="C769" s="89">
        <v>1000</v>
      </c>
      <c r="D769" s="89">
        <v>2</v>
      </c>
      <c r="E769" s="89"/>
      <c r="F769" s="89" t="s">
        <v>3853</v>
      </c>
      <c r="G769" s="21" t="b">
        <f>ISNUMBER(MATCH(ggPayers[[#This Row],[payer]], gg_teammates[ID], 0))</f>
        <v>0</v>
      </c>
      <c r="H769" s="89" t="b">
        <f>ISNUMBER(MATCH(ggPayers[[#This Row],[payer]], B$594:$B768, 0))</f>
        <v>1</v>
      </c>
      <c r="I769" s="21"/>
      <c r="J769" s="96" t="s">
        <v>5924</v>
      </c>
    </row>
    <row r="770" spans="1:10">
      <c r="A770" s="105">
        <v>45436.975694444445</v>
      </c>
      <c r="B770" s="89">
        <v>148429</v>
      </c>
      <c r="C770" s="89">
        <v>1000</v>
      </c>
      <c r="D770" s="89">
        <v>2</v>
      </c>
      <c r="E770" s="89"/>
      <c r="F770" s="89" t="s">
        <v>3855</v>
      </c>
      <c r="G770" s="21" t="b">
        <f>ISNUMBER(MATCH(ggPayers[[#This Row],[payer]], gg_teammates[ID], 0))</f>
        <v>1</v>
      </c>
      <c r="H770" s="89" t="b">
        <f>ISNUMBER(MATCH(ggPayers[[#This Row],[payer]], B$594:$B769, 0))</f>
        <v>0</v>
      </c>
      <c r="I770" s="21"/>
      <c r="J770" s="96" t="s">
        <v>5924</v>
      </c>
    </row>
    <row r="771" spans="1:10">
      <c r="A771" s="105">
        <v>45436.927777777775</v>
      </c>
      <c r="B771" s="89">
        <v>118731</v>
      </c>
      <c r="C771" s="89">
        <v>1000</v>
      </c>
      <c r="D771" s="89">
        <v>2</v>
      </c>
      <c r="E771" s="89"/>
      <c r="F771" s="89" t="s">
        <v>3857</v>
      </c>
      <c r="G771" s="21" t="b">
        <f>ISNUMBER(MATCH(ggPayers[[#This Row],[payer]], gg_teammates[ID], 0))</f>
        <v>0</v>
      </c>
      <c r="H771" s="89" t="b">
        <f>ISNUMBER(MATCH(ggPayers[[#This Row],[payer]], B$594:$B770, 0))</f>
        <v>0</v>
      </c>
      <c r="I771" s="21"/>
      <c r="J771" s="96" t="s">
        <v>5924</v>
      </c>
    </row>
    <row r="772" spans="1:10">
      <c r="A772" s="105">
        <v>45436.886805555558</v>
      </c>
      <c r="B772" s="89">
        <v>17617</v>
      </c>
      <c r="C772" s="89">
        <v>1000</v>
      </c>
      <c r="D772" s="89">
        <v>2</v>
      </c>
      <c r="E772" s="89"/>
      <c r="F772" s="89" t="s">
        <v>3863</v>
      </c>
      <c r="G772" s="21" t="b">
        <f>ISNUMBER(MATCH(ggPayers[[#This Row],[payer]], gg_teammates[ID], 0))</f>
        <v>1</v>
      </c>
      <c r="H772" s="89" t="b">
        <f>ISNUMBER(MATCH(ggPayers[[#This Row],[payer]], B$594:$B771, 0))</f>
        <v>0</v>
      </c>
      <c r="I772" s="21"/>
      <c r="J772" s="96" t="s">
        <v>5924</v>
      </c>
    </row>
    <row r="773" spans="1:10">
      <c r="A773" s="105">
        <v>45436.865277777775</v>
      </c>
      <c r="B773" s="89">
        <v>135322</v>
      </c>
      <c r="C773" s="89">
        <v>500</v>
      </c>
      <c r="D773" s="89">
        <v>2</v>
      </c>
      <c r="E773" s="89"/>
      <c r="F773" s="89" t="s">
        <v>3865</v>
      </c>
      <c r="G773" s="21" t="b">
        <f>ISNUMBER(MATCH(ggPayers[[#This Row],[payer]], gg_teammates[ID], 0))</f>
        <v>1</v>
      </c>
      <c r="H773" s="89" t="b">
        <f>ISNUMBER(MATCH(ggPayers[[#This Row],[payer]], B$594:$B772, 0))</f>
        <v>1</v>
      </c>
      <c r="I773" s="21"/>
      <c r="J773" s="96" t="s">
        <v>5924</v>
      </c>
    </row>
    <row r="774" spans="1:10">
      <c r="A774" s="105">
        <v>45436.840277777781</v>
      </c>
      <c r="B774" s="89">
        <v>25980</v>
      </c>
      <c r="C774" s="89">
        <v>1000</v>
      </c>
      <c r="D774" s="89">
        <v>2</v>
      </c>
      <c r="E774" s="89"/>
      <c r="F774" s="89" t="s">
        <v>3871</v>
      </c>
      <c r="G774" s="21" t="b">
        <f>ISNUMBER(MATCH(ggPayers[[#This Row],[payer]], gg_teammates[ID], 0))</f>
        <v>0</v>
      </c>
      <c r="H774" s="89" t="b">
        <f>ISNUMBER(MATCH(ggPayers[[#This Row],[payer]], B$594:$B773, 0))</f>
        <v>0</v>
      </c>
      <c r="I774" s="21"/>
      <c r="J774" s="96" t="s">
        <v>5924</v>
      </c>
    </row>
    <row r="775" spans="1:10">
      <c r="A775" s="105">
        <v>45436.710416666669</v>
      </c>
      <c r="B775" s="89">
        <v>247524</v>
      </c>
      <c r="C775" s="89">
        <v>500</v>
      </c>
      <c r="D775" s="89">
        <v>2</v>
      </c>
      <c r="E775" s="89"/>
      <c r="F775" s="89" t="s">
        <v>3876</v>
      </c>
      <c r="G775" s="21" t="b">
        <f>ISNUMBER(MATCH(ggPayers[[#This Row],[payer]], gg_teammates[ID], 0))</f>
        <v>0</v>
      </c>
      <c r="H775" s="89" t="b">
        <f>ISNUMBER(MATCH(ggPayers[[#This Row],[payer]], B$594:$B774, 0))</f>
        <v>0</v>
      </c>
      <c r="I775" s="21"/>
      <c r="J775" s="96" t="s">
        <v>5924</v>
      </c>
    </row>
    <row r="776" spans="1:10">
      <c r="A776" s="105">
        <v>45436.699305555558</v>
      </c>
      <c r="B776" s="89">
        <v>69498</v>
      </c>
      <c r="C776" s="89">
        <v>500</v>
      </c>
      <c r="D776" s="89">
        <v>2</v>
      </c>
      <c r="E776" s="89"/>
      <c r="F776" s="89" t="s">
        <v>3878</v>
      </c>
      <c r="G776" s="21" t="b">
        <f>ISNUMBER(MATCH(ggPayers[[#This Row],[payer]], gg_teammates[ID], 0))</f>
        <v>0</v>
      </c>
      <c r="H776" s="89" t="b">
        <f>ISNUMBER(MATCH(ggPayers[[#This Row],[payer]], B$594:$B775, 0))</f>
        <v>0</v>
      </c>
      <c r="I776" s="21"/>
      <c r="J776" s="96" t="s">
        <v>5924</v>
      </c>
    </row>
    <row r="777" spans="1:10">
      <c r="A777" s="105">
        <v>45436.690972222219</v>
      </c>
      <c r="B777" s="89">
        <v>283927</v>
      </c>
      <c r="C777" s="89">
        <v>2000</v>
      </c>
      <c r="D777" s="89">
        <v>3</v>
      </c>
      <c r="E777" s="89" t="s">
        <v>5976</v>
      </c>
      <c r="F777" s="89" t="s">
        <v>6206</v>
      </c>
      <c r="G777" s="21" t="b">
        <f>ISNUMBER(MATCH(ggPayers[[#This Row],[payer]], gg_teammates[ID], 0))</f>
        <v>0</v>
      </c>
      <c r="H777" s="89" t="b">
        <f>ISNUMBER(MATCH(ggPayers[[#This Row],[payer]], B$594:$B776, 0))</f>
        <v>0</v>
      </c>
      <c r="I777" s="21"/>
      <c r="J777" s="96" t="s">
        <v>5924</v>
      </c>
    </row>
    <row r="778" spans="1:10">
      <c r="A778" s="105">
        <v>45436.682638888888</v>
      </c>
      <c r="B778" s="89">
        <v>82335</v>
      </c>
      <c r="C778" s="89">
        <v>1000</v>
      </c>
      <c r="D778" s="89">
        <v>2</v>
      </c>
      <c r="E778" s="89"/>
      <c r="F778" s="89" t="s">
        <v>3880</v>
      </c>
      <c r="G778" s="21" t="b">
        <f>ISNUMBER(MATCH(ggPayers[[#This Row],[payer]], gg_teammates[ID], 0))</f>
        <v>0</v>
      </c>
      <c r="H778" s="89" t="b">
        <f>ISNUMBER(MATCH(ggPayers[[#This Row],[payer]], B$594:$B777, 0))</f>
        <v>1</v>
      </c>
      <c r="I778" s="21"/>
      <c r="J778" s="96" t="s">
        <v>5924</v>
      </c>
    </row>
    <row r="779" spans="1:10">
      <c r="A779" s="105">
        <v>45436.581944444442</v>
      </c>
      <c r="B779" s="89">
        <v>825186</v>
      </c>
      <c r="C779" s="89">
        <v>100</v>
      </c>
      <c r="D779" s="89">
        <v>2</v>
      </c>
      <c r="E779" s="89"/>
      <c r="F779" s="89" t="s">
        <v>3882</v>
      </c>
      <c r="G779" s="21" t="b">
        <f>ISNUMBER(MATCH(ggPayers[[#This Row],[payer]], gg_teammates[ID], 0))</f>
        <v>1</v>
      </c>
      <c r="H779" s="89" t="b">
        <f>ISNUMBER(MATCH(ggPayers[[#This Row],[payer]], B$594:$B778, 0))</f>
        <v>1</v>
      </c>
      <c r="I779" s="21"/>
      <c r="J779" s="96" t="s">
        <v>5924</v>
      </c>
    </row>
    <row r="780" spans="1:10">
      <c r="A780" s="105">
        <v>45436.581250000003</v>
      </c>
      <c r="B780" s="89">
        <v>825186</v>
      </c>
      <c r="C780" s="89">
        <v>100</v>
      </c>
      <c r="D780" s="89">
        <v>2</v>
      </c>
      <c r="E780" s="89"/>
      <c r="F780" s="89" t="s">
        <v>3884</v>
      </c>
      <c r="G780" s="21" t="b">
        <f>ISNUMBER(MATCH(ggPayers[[#This Row],[payer]], gg_teammates[ID], 0))</f>
        <v>1</v>
      </c>
      <c r="H780" s="89" t="b">
        <f>ISNUMBER(MATCH(ggPayers[[#This Row],[payer]], B$594:$B779, 0))</f>
        <v>1</v>
      </c>
      <c r="I780" s="21"/>
      <c r="J780" s="96" t="s">
        <v>5924</v>
      </c>
    </row>
    <row r="781" spans="1:10">
      <c r="A781" s="105">
        <v>45436.580555555556</v>
      </c>
      <c r="B781" s="89">
        <v>825186</v>
      </c>
      <c r="C781" s="89">
        <v>100</v>
      </c>
      <c r="D781" s="89">
        <v>2</v>
      </c>
      <c r="E781" s="89"/>
      <c r="F781" s="89" t="s">
        <v>3886</v>
      </c>
      <c r="G781" s="21" t="b">
        <f>ISNUMBER(MATCH(ggPayers[[#This Row],[payer]], gg_teammates[ID], 0))</f>
        <v>1</v>
      </c>
      <c r="H781" s="89" t="b">
        <f>ISNUMBER(MATCH(ggPayers[[#This Row],[payer]], B$594:$B780, 0))</f>
        <v>1</v>
      </c>
      <c r="I781" s="21"/>
      <c r="J781" s="96" t="s">
        <v>5924</v>
      </c>
    </row>
    <row r="782" spans="1:10">
      <c r="A782" s="105">
        <v>45436.445138888892</v>
      </c>
      <c r="B782" s="89">
        <v>114628</v>
      </c>
      <c r="C782" s="89">
        <v>1000</v>
      </c>
      <c r="D782" s="89">
        <v>2</v>
      </c>
      <c r="E782" s="89"/>
      <c r="F782" s="89" t="s">
        <v>3888</v>
      </c>
      <c r="G782" s="21" t="b">
        <f>ISNUMBER(MATCH(ggPayers[[#This Row],[payer]], gg_teammates[ID], 0))</f>
        <v>0</v>
      </c>
      <c r="H782" s="89" t="b">
        <f>ISNUMBER(MATCH(ggPayers[[#This Row],[payer]], B$594:$B781, 0))</f>
        <v>0</v>
      </c>
      <c r="I782" s="21"/>
      <c r="J782" s="96" t="s">
        <v>5924</v>
      </c>
    </row>
    <row r="783" spans="1:10">
      <c r="A783" s="105">
        <v>45435.836805555555</v>
      </c>
      <c r="B783" s="89">
        <v>254974</v>
      </c>
      <c r="C783" s="89">
        <v>500</v>
      </c>
      <c r="D783" s="89">
        <v>2</v>
      </c>
      <c r="E783" s="89"/>
      <c r="F783" s="89" t="s">
        <v>3892</v>
      </c>
      <c r="G783" s="21" t="b">
        <f>ISNUMBER(MATCH(ggPayers[[#This Row],[payer]], gg_teammates[ID], 0))</f>
        <v>0</v>
      </c>
      <c r="H783" s="89" t="b">
        <f>ISNUMBER(MATCH(ggPayers[[#This Row],[payer]], B$594:$B782, 0))</f>
        <v>0</v>
      </c>
      <c r="I783" s="21"/>
      <c r="J783" s="96" t="s">
        <v>5924</v>
      </c>
    </row>
    <row r="784" spans="1:10">
      <c r="A784" s="105">
        <v>45435.836805555555</v>
      </c>
      <c r="B784" s="89">
        <v>254974</v>
      </c>
      <c r="C784" s="89">
        <v>500</v>
      </c>
      <c r="D784" s="89">
        <v>3</v>
      </c>
      <c r="E784" s="89"/>
      <c r="F784" s="89" t="s">
        <v>6207</v>
      </c>
      <c r="G784" s="21" t="b">
        <f>ISNUMBER(MATCH(ggPayers[[#This Row],[payer]], gg_teammates[ID], 0))</f>
        <v>0</v>
      </c>
      <c r="H784" s="89" t="b">
        <f>ISNUMBER(MATCH(ggPayers[[#This Row],[payer]], B$594:$B783, 0))</f>
        <v>1</v>
      </c>
      <c r="I784" s="21"/>
      <c r="J784" s="96" t="s">
        <v>5924</v>
      </c>
    </row>
    <row r="785" spans="1:10">
      <c r="A785" s="105">
        <v>45435.819444444445</v>
      </c>
      <c r="B785" s="89">
        <v>161991</v>
      </c>
      <c r="C785" s="89">
        <v>1000</v>
      </c>
      <c r="D785" s="89">
        <v>2</v>
      </c>
      <c r="E785" s="89"/>
      <c r="F785" s="89" t="s">
        <v>3894</v>
      </c>
      <c r="G785" s="21" t="b">
        <f>ISNUMBER(MATCH(ggPayers[[#This Row],[payer]], gg_teammates[ID], 0))</f>
        <v>0</v>
      </c>
      <c r="H785" s="89" t="b">
        <f>ISNUMBER(MATCH(ggPayers[[#This Row],[payer]], B$594:$B784, 0))</f>
        <v>0</v>
      </c>
      <c r="I785" s="21"/>
      <c r="J785" s="96" t="s">
        <v>5924</v>
      </c>
    </row>
    <row r="786" spans="1:10">
      <c r="A786" s="105">
        <v>45435.800694444442</v>
      </c>
      <c r="B786" s="89">
        <v>657873</v>
      </c>
      <c r="C786" s="89">
        <v>500</v>
      </c>
      <c r="D786" s="89">
        <v>2</v>
      </c>
      <c r="E786" s="89"/>
      <c r="F786" s="89" t="s">
        <v>3896</v>
      </c>
      <c r="G786" s="21" t="b">
        <f>ISNUMBER(MATCH(ggPayers[[#This Row],[payer]], gg_teammates[ID], 0))</f>
        <v>0</v>
      </c>
      <c r="H786" s="89" t="b">
        <f>ISNUMBER(MATCH(ggPayers[[#This Row],[payer]], B$594:$B785, 0))</f>
        <v>1</v>
      </c>
      <c r="I786" s="21"/>
      <c r="J786" s="96" t="s">
        <v>5924</v>
      </c>
    </row>
    <row r="787" spans="1:10">
      <c r="A787" s="105">
        <v>45435.798611111109</v>
      </c>
      <c r="B787" s="89">
        <v>126562</v>
      </c>
      <c r="C787" s="89">
        <v>500</v>
      </c>
      <c r="D787" s="89">
        <v>2</v>
      </c>
      <c r="E787" s="89"/>
      <c r="F787" s="89" t="s">
        <v>3898</v>
      </c>
      <c r="G787" s="21" t="b">
        <f>ISNUMBER(MATCH(ggPayers[[#This Row],[payer]], gg_teammates[ID], 0))</f>
        <v>0</v>
      </c>
      <c r="H787" s="89" t="b">
        <f>ISNUMBER(MATCH(ggPayers[[#This Row],[payer]], B$594:$B786, 0))</f>
        <v>0</v>
      </c>
      <c r="I787" s="21"/>
      <c r="J787" s="96" t="s">
        <v>5924</v>
      </c>
    </row>
    <row r="788" spans="1:10">
      <c r="A788" s="105">
        <v>45435.765277777777</v>
      </c>
      <c r="B788" s="89">
        <v>50577</v>
      </c>
      <c r="C788" s="89">
        <v>500</v>
      </c>
      <c r="D788" s="89">
        <v>2</v>
      </c>
      <c r="E788" s="89"/>
      <c r="F788" s="89" t="s">
        <v>3900</v>
      </c>
      <c r="G788" s="21" t="b">
        <f>ISNUMBER(MATCH(ggPayers[[#This Row],[payer]], gg_teammates[ID], 0))</f>
        <v>0</v>
      </c>
      <c r="H788" s="89" t="b">
        <f>ISNUMBER(MATCH(ggPayers[[#This Row],[payer]], B$594:$B787, 0))</f>
        <v>0</v>
      </c>
      <c r="I788" s="21"/>
      <c r="J788" s="96" t="s">
        <v>5924</v>
      </c>
    </row>
    <row r="789" spans="1:10">
      <c r="A789" s="105">
        <v>45435.661805555559</v>
      </c>
      <c r="B789" s="89">
        <v>957701</v>
      </c>
      <c r="C789" s="89">
        <v>950</v>
      </c>
      <c r="D789" s="89">
        <v>1</v>
      </c>
      <c r="E789" s="89"/>
      <c r="F789" s="89" t="s">
        <v>6208</v>
      </c>
      <c r="G789" s="21" t="b">
        <f>ISNUMBER(MATCH(ggPayers[[#This Row],[payer]], gg_teammates[ID], 0))</f>
        <v>1</v>
      </c>
      <c r="H789" s="89" t="b">
        <f>ISNUMBER(MATCH(ggPayers[[#This Row],[payer]], B$594:$B788, 0))</f>
        <v>1</v>
      </c>
      <c r="I789" s="21"/>
      <c r="J789" s="96" t="s">
        <v>5924</v>
      </c>
    </row>
    <row r="790" spans="1:10">
      <c r="A790" s="105">
        <v>45435.661805555559</v>
      </c>
      <c r="B790" s="89">
        <v>957701</v>
      </c>
      <c r="C790" s="89">
        <v>950</v>
      </c>
      <c r="D790" s="89">
        <v>2</v>
      </c>
      <c r="E790" s="89"/>
      <c r="F790" s="89" t="s">
        <v>3902</v>
      </c>
      <c r="G790" s="21" t="b">
        <f>ISNUMBER(MATCH(ggPayers[[#This Row],[payer]], gg_teammates[ID], 0))</f>
        <v>1</v>
      </c>
      <c r="H790" s="89" t="b">
        <f>ISNUMBER(MATCH(ggPayers[[#This Row],[payer]], B$594:$B789, 0))</f>
        <v>1</v>
      </c>
      <c r="I790" s="21"/>
      <c r="J790" s="96" t="s">
        <v>5924</v>
      </c>
    </row>
    <row r="791" spans="1:10">
      <c r="A791" s="105">
        <v>45435.629861111112</v>
      </c>
      <c r="B791" s="89">
        <v>1109401</v>
      </c>
      <c r="C791" s="89">
        <v>500</v>
      </c>
      <c r="D791" s="89">
        <v>2</v>
      </c>
      <c r="E791" s="89"/>
      <c r="F791" s="89" t="s">
        <v>3904</v>
      </c>
      <c r="G791" s="21" t="b">
        <f>ISNUMBER(MATCH(ggPayers[[#This Row],[payer]], gg_teammates[ID], 0))</f>
        <v>0</v>
      </c>
      <c r="H791" s="89" t="b">
        <f>ISNUMBER(MATCH(ggPayers[[#This Row],[payer]], B$594:$B790, 0))</f>
        <v>1</v>
      </c>
      <c r="I791" s="21"/>
      <c r="J791" s="96" t="s">
        <v>5924</v>
      </c>
    </row>
    <row r="792" spans="1:10">
      <c r="A792" s="105">
        <v>45435.589583333334</v>
      </c>
      <c r="B792" s="89">
        <v>14188</v>
      </c>
      <c r="C792" s="89">
        <v>2000</v>
      </c>
      <c r="D792" s="89">
        <v>2</v>
      </c>
      <c r="E792" s="89"/>
      <c r="F792" s="89" t="s">
        <v>3906</v>
      </c>
      <c r="G792" s="21" t="b">
        <f>ISNUMBER(MATCH(ggPayers[[#This Row],[payer]], gg_teammates[ID], 0))</f>
        <v>0</v>
      </c>
      <c r="H792" s="89" t="b">
        <f>ISNUMBER(MATCH(ggPayers[[#This Row],[payer]], B$594:$B791, 0))</f>
        <v>0</v>
      </c>
      <c r="I792" s="21"/>
      <c r="J792" s="96" t="s">
        <v>5924</v>
      </c>
    </row>
    <row r="793" spans="1:10">
      <c r="A793" s="105">
        <v>45435.376388888886</v>
      </c>
      <c r="B793" s="89">
        <v>483651</v>
      </c>
      <c r="C793" s="89">
        <v>1000</v>
      </c>
      <c r="D793" s="89">
        <v>2</v>
      </c>
      <c r="E793" s="89"/>
      <c r="F793" s="89" t="s">
        <v>3799</v>
      </c>
      <c r="G793" s="21" t="b">
        <f>ISNUMBER(MATCH(ggPayers[[#This Row],[payer]], gg_teammates[ID], 0))</f>
        <v>0</v>
      </c>
      <c r="H793" s="89" t="b">
        <f>ISNUMBER(MATCH(ggPayers[[#This Row],[payer]], B$594:$B792, 0))</f>
        <v>0</v>
      </c>
      <c r="I793" s="21"/>
      <c r="J793" s="96" t="s">
        <v>5924</v>
      </c>
    </row>
    <row r="794" spans="1:10">
      <c r="A794" s="105">
        <v>45434.911805555559</v>
      </c>
      <c r="B794" s="89">
        <v>649325</v>
      </c>
      <c r="C794" s="89">
        <v>500</v>
      </c>
      <c r="D794" s="89">
        <v>2</v>
      </c>
      <c r="E794" s="89"/>
      <c r="F794" s="89" t="s">
        <v>3801</v>
      </c>
      <c r="G794" s="21" t="b">
        <f>ISNUMBER(MATCH(ggPayers[[#This Row],[payer]], gg_teammates[ID], 0))</f>
        <v>0</v>
      </c>
      <c r="H794" s="89" t="b">
        <f>ISNUMBER(MATCH(ggPayers[[#This Row],[payer]], B$594:$B793, 0))</f>
        <v>0</v>
      </c>
      <c r="I794" s="21"/>
      <c r="J794" s="96" t="s">
        <v>5924</v>
      </c>
    </row>
    <row r="795" spans="1:10">
      <c r="A795" s="105">
        <v>45434.908333333333</v>
      </c>
      <c r="B795" s="89">
        <v>174342</v>
      </c>
      <c r="C795" s="89">
        <v>1000</v>
      </c>
      <c r="D795" s="89">
        <v>2</v>
      </c>
      <c r="E795" s="89"/>
      <c r="F795" s="89" t="s">
        <v>3803</v>
      </c>
      <c r="G795" s="21" t="b">
        <f>ISNUMBER(MATCH(ggPayers[[#This Row],[payer]], gg_teammates[ID], 0))</f>
        <v>0</v>
      </c>
      <c r="H795" s="89" t="b">
        <f>ISNUMBER(MATCH(ggPayers[[#This Row],[payer]], B$594:$B794, 0))</f>
        <v>0</v>
      </c>
      <c r="I795" s="21"/>
      <c r="J795" s="96" t="s">
        <v>5924</v>
      </c>
    </row>
    <row r="796" spans="1:10">
      <c r="A796" s="105">
        <v>45434.904861111114</v>
      </c>
      <c r="B796" s="89">
        <v>199025</v>
      </c>
      <c r="C796" s="89">
        <v>2000</v>
      </c>
      <c r="D796" s="89">
        <v>3</v>
      </c>
      <c r="E796" s="89"/>
      <c r="F796" s="89" t="s">
        <v>6209</v>
      </c>
      <c r="G796" s="21" t="b">
        <f>ISNUMBER(MATCH(ggPayers[[#This Row],[payer]], gg_teammates[ID], 0))</f>
        <v>0</v>
      </c>
      <c r="H796" s="89" t="b">
        <f>ISNUMBER(MATCH(ggPayers[[#This Row],[payer]], B$594:$B795, 0))</f>
        <v>0</v>
      </c>
      <c r="I796" s="21"/>
      <c r="J796" s="96" t="s">
        <v>5924</v>
      </c>
    </row>
    <row r="797" spans="1:10">
      <c r="A797" s="105">
        <v>45434.868750000001</v>
      </c>
      <c r="B797" s="89">
        <v>636948</v>
      </c>
      <c r="C797" s="89">
        <v>1000</v>
      </c>
      <c r="D797" s="89">
        <v>2</v>
      </c>
      <c r="E797" s="89"/>
      <c r="F797" s="89" t="s">
        <v>3805</v>
      </c>
      <c r="G797" s="21" t="b">
        <f>ISNUMBER(MATCH(ggPayers[[#This Row],[payer]], gg_teammates[ID], 0))</f>
        <v>0</v>
      </c>
      <c r="H797" s="89" t="b">
        <f>ISNUMBER(MATCH(ggPayers[[#This Row],[payer]], B$594:$B796, 0))</f>
        <v>0</v>
      </c>
      <c r="I797" s="21"/>
      <c r="J797" s="96" t="s">
        <v>5924</v>
      </c>
    </row>
    <row r="798" spans="1:10">
      <c r="A798" s="105">
        <v>45434.727777777778</v>
      </c>
      <c r="B798" s="89">
        <v>863200</v>
      </c>
      <c r="C798" s="89">
        <v>500</v>
      </c>
      <c r="D798" s="89">
        <v>2</v>
      </c>
      <c r="E798" s="89"/>
      <c r="F798" s="89" t="s">
        <v>3809</v>
      </c>
      <c r="G798" s="21" t="b">
        <f>ISNUMBER(MATCH(ggPayers[[#This Row],[payer]], gg_teammates[ID], 0))</f>
        <v>0</v>
      </c>
      <c r="H798" s="89" t="b">
        <f>ISNUMBER(MATCH(ggPayers[[#This Row],[payer]], B$594:$B797, 0))</f>
        <v>0</v>
      </c>
      <c r="I798" s="21"/>
      <c r="J798" s="96" t="s">
        <v>5924</v>
      </c>
    </row>
    <row r="799" spans="1:10">
      <c r="A799" s="105">
        <v>45434.59375</v>
      </c>
      <c r="B799" s="89">
        <v>22292</v>
      </c>
      <c r="C799" s="89">
        <v>500</v>
      </c>
      <c r="D799" s="89">
        <v>2</v>
      </c>
      <c r="E799" s="89"/>
      <c r="F799" s="89" t="s">
        <v>3811</v>
      </c>
      <c r="G799" s="21" t="b">
        <f>ISNUMBER(MATCH(ggPayers[[#This Row],[payer]], gg_teammates[ID], 0))</f>
        <v>0</v>
      </c>
      <c r="H799" s="89" t="b">
        <f>ISNUMBER(MATCH(ggPayers[[#This Row],[payer]], B$594:$B798, 0))</f>
        <v>1</v>
      </c>
      <c r="I799" s="21"/>
      <c r="J799" s="96" t="s">
        <v>5924</v>
      </c>
    </row>
    <row r="800" spans="1:10">
      <c r="A800" s="105">
        <v>45434.567361111112</v>
      </c>
      <c r="B800" s="89">
        <v>798</v>
      </c>
      <c r="C800" s="89">
        <v>500</v>
      </c>
      <c r="D800" s="89">
        <v>2</v>
      </c>
      <c r="E800" s="89"/>
      <c r="F800" s="89" t="s">
        <v>3813</v>
      </c>
      <c r="G800" s="21" t="b">
        <f>ISNUMBER(MATCH(ggPayers[[#This Row],[payer]], gg_teammates[ID], 0))</f>
        <v>1</v>
      </c>
      <c r="H800" s="89" t="b">
        <f>ISNUMBER(MATCH(ggPayers[[#This Row],[payer]], B$594:$B799, 0))</f>
        <v>1</v>
      </c>
      <c r="I800" s="21"/>
      <c r="J800" s="96" t="s">
        <v>5924</v>
      </c>
    </row>
    <row r="801" spans="1:10">
      <c r="A801" s="105">
        <v>45434.511805555558</v>
      </c>
      <c r="B801" s="89">
        <v>743267</v>
      </c>
      <c r="C801" s="89">
        <v>500</v>
      </c>
      <c r="D801" s="89">
        <v>2</v>
      </c>
      <c r="E801" s="89"/>
      <c r="F801" s="89" t="s">
        <v>3815</v>
      </c>
      <c r="G801" s="21" t="b">
        <f>ISNUMBER(MATCH(ggPayers[[#This Row],[payer]], gg_teammates[ID], 0))</f>
        <v>0</v>
      </c>
      <c r="H801" s="89" t="b">
        <f>ISNUMBER(MATCH(ggPayers[[#This Row],[payer]], B$594:$B800, 0))</f>
        <v>0</v>
      </c>
      <c r="I801" s="21"/>
      <c r="J801" s="96" t="s">
        <v>5924</v>
      </c>
    </row>
    <row r="802" spans="1:10">
      <c r="A802" s="105">
        <v>45434.411805555559</v>
      </c>
      <c r="B802" s="89">
        <v>825186</v>
      </c>
      <c r="C802" s="89">
        <v>100</v>
      </c>
      <c r="D802" s="89">
        <v>2</v>
      </c>
      <c r="E802" s="89"/>
      <c r="F802" s="89" t="s">
        <v>3817</v>
      </c>
      <c r="G802" s="21" t="b">
        <f>ISNUMBER(MATCH(ggPayers[[#This Row],[payer]], gg_teammates[ID], 0))</f>
        <v>1</v>
      </c>
      <c r="H802" s="89" t="b">
        <f>ISNUMBER(MATCH(ggPayers[[#This Row],[payer]], B$594:$B801, 0))</f>
        <v>1</v>
      </c>
      <c r="I802" s="21"/>
      <c r="J802" s="96" t="s">
        <v>5924</v>
      </c>
    </row>
    <row r="803" spans="1:10">
      <c r="A803" s="105">
        <v>45433.739583333336</v>
      </c>
      <c r="B803" s="89">
        <v>825186</v>
      </c>
      <c r="C803" s="89">
        <v>100</v>
      </c>
      <c r="D803" s="89">
        <v>2</v>
      </c>
      <c r="E803" s="89"/>
      <c r="F803" s="89" t="s">
        <v>3824</v>
      </c>
      <c r="G803" s="21" t="b">
        <f>ISNUMBER(MATCH(ggPayers[[#This Row],[payer]], gg_teammates[ID], 0))</f>
        <v>1</v>
      </c>
      <c r="H803" s="89" t="b">
        <f>ISNUMBER(MATCH(ggPayers[[#This Row],[payer]], B$594:$B802, 0))</f>
        <v>1</v>
      </c>
      <c r="I803" s="21"/>
      <c r="J803" s="96" t="s">
        <v>5924</v>
      </c>
    </row>
    <row r="804" spans="1:10">
      <c r="A804" s="105">
        <v>45433.731249999997</v>
      </c>
      <c r="B804" s="89">
        <v>38182</v>
      </c>
      <c r="C804" s="89">
        <v>1000</v>
      </c>
      <c r="D804" s="89">
        <v>2</v>
      </c>
      <c r="E804" s="89"/>
      <c r="F804" s="89" t="s">
        <v>3826</v>
      </c>
      <c r="G804" s="21" t="b">
        <f>ISNUMBER(MATCH(ggPayers[[#This Row],[payer]], gg_teammates[ID], 0))</f>
        <v>0</v>
      </c>
      <c r="H804" s="89" t="b">
        <f>ISNUMBER(MATCH(ggPayers[[#This Row],[payer]], B$594:$B803, 0))</f>
        <v>1</v>
      </c>
      <c r="I804" s="21"/>
      <c r="J804" s="96" t="s">
        <v>5924</v>
      </c>
    </row>
    <row r="805" spans="1:10">
      <c r="A805" s="105">
        <v>45433.717361111114</v>
      </c>
      <c r="B805" s="89">
        <v>833698</v>
      </c>
      <c r="C805" s="89">
        <v>400</v>
      </c>
      <c r="D805" s="89">
        <v>2</v>
      </c>
      <c r="E805" s="89"/>
      <c r="F805" s="89" t="s">
        <v>3828</v>
      </c>
      <c r="G805" s="21" t="b">
        <f>ISNUMBER(MATCH(ggPayers[[#This Row],[payer]], gg_teammates[ID], 0))</f>
        <v>0</v>
      </c>
      <c r="H805" s="89" t="b">
        <f>ISNUMBER(MATCH(ggPayers[[#This Row],[payer]], B$594:$B804, 0))</f>
        <v>0</v>
      </c>
      <c r="I805" s="21"/>
      <c r="J805" s="96" t="s">
        <v>5924</v>
      </c>
    </row>
    <row r="806" spans="1:10">
      <c r="A806" s="105">
        <v>45433.683333333334</v>
      </c>
      <c r="B806" s="89">
        <v>825186</v>
      </c>
      <c r="C806" s="89">
        <v>100</v>
      </c>
      <c r="D806" s="89">
        <v>2</v>
      </c>
      <c r="E806" s="89"/>
      <c r="F806" s="89" t="s">
        <v>3830</v>
      </c>
      <c r="G806" s="21" t="b">
        <f>ISNUMBER(MATCH(ggPayers[[#This Row],[payer]], gg_teammates[ID], 0))</f>
        <v>1</v>
      </c>
      <c r="H806" s="89" t="b">
        <f>ISNUMBER(MATCH(ggPayers[[#This Row],[payer]], B$594:$B805, 0))</f>
        <v>1</v>
      </c>
      <c r="I806" s="21"/>
      <c r="J806" s="96" t="s">
        <v>5924</v>
      </c>
    </row>
    <row r="807" spans="1:10">
      <c r="A807" s="105">
        <v>45433.681250000001</v>
      </c>
      <c r="B807" s="89">
        <v>825186</v>
      </c>
      <c r="C807" s="89">
        <v>100</v>
      </c>
      <c r="D807" s="89">
        <v>2</v>
      </c>
      <c r="E807" s="89"/>
      <c r="F807" s="89" t="s">
        <v>3832</v>
      </c>
      <c r="G807" s="21" t="b">
        <f>ISNUMBER(MATCH(ggPayers[[#This Row],[payer]], gg_teammates[ID], 0))</f>
        <v>1</v>
      </c>
      <c r="H807" s="89" t="b">
        <f>ISNUMBER(MATCH(ggPayers[[#This Row],[payer]], B$594:$B806, 0))</f>
        <v>1</v>
      </c>
      <c r="I807" s="21"/>
      <c r="J807" s="96" t="s">
        <v>5924</v>
      </c>
    </row>
    <row r="808" spans="1:10">
      <c r="A808" s="105">
        <v>45433.680555555555</v>
      </c>
      <c r="B808" s="89">
        <v>825186</v>
      </c>
      <c r="C808" s="89">
        <v>100</v>
      </c>
      <c r="D808" s="89">
        <v>2</v>
      </c>
      <c r="E808" s="89"/>
      <c r="F808" s="89" t="s">
        <v>3834</v>
      </c>
      <c r="G808" s="21" t="b">
        <f>ISNUMBER(MATCH(ggPayers[[#This Row],[payer]], gg_teammates[ID], 0))</f>
        <v>1</v>
      </c>
      <c r="H808" s="89" t="b">
        <f>ISNUMBER(MATCH(ggPayers[[#This Row],[payer]], B$594:$B807, 0))</f>
        <v>1</v>
      </c>
      <c r="I808" s="21"/>
      <c r="J808" s="96" t="s">
        <v>5924</v>
      </c>
    </row>
    <row r="809" spans="1:10">
      <c r="A809" s="105">
        <v>45433.679861111108</v>
      </c>
      <c r="B809" s="89">
        <v>825186</v>
      </c>
      <c r="C809" s="89">
        <v>100</v>
      </c>
      <c r="D809" s="89">
        <v>2</v>
      </c>
      <c r="E809" s="89"/>
      <c r="F809" s="89" t="s">
        <v>3836</v>
      </c>
      <c r="G809" s="21" t="b">
        <f>ISNUMBER(MATCH(ggPayers[[#This Row],[payer]], gg_teammates[ID], 0))</f>
        <v>1</v>
      </c>
      <c r="H809" s="89" t="b">
        <f>ISNUMBER(MATCH(ggPayers[[#This Row],[payer]], B$594:$B808, 0))</f>
        <v>1</v>
      </c>
      <c r="I809" s="21"/>
      <c r="J809" s="96" t="s">
        <v>5924</v>
      </c>
    </row>
    <row r="810" spans="1:10">
      <c r="A810" s="105">
        <v>45433.679861111108</v>
      </c>
      <c r="B810" s="89">
        <v>825186</v>
      </c>
      <c r="C810" s="89">
        <v>100</v>
      </c>
      <c r="D810" s="89">
        <v>3</v>
      </c>
      <c r="E810" s="89" t="s">
        <v>6054</v>
      </c>
      <c r="F810" s="89" t="s">
        <v>6210</v>
      </c>
      <c r="G810" s="21" t="b">
        <f>ISNUMBER(MATCH(ggPayers[[#This Row],[payer]], gg_teammates[ID], 0))</f>
        <v>1</v>
      </c>
      <c r="H810" s="89" t="b">
        <f>ISNUMBER(MATCH(ggPayers[[#This Row],[payer]], B$594:$B809, 0))</f>
        <v>1</v>
      </c>
      <c r="I810" s="21"/>
      <c r="J810" s="96" t="s">
        <v>5924</v>
      </c>
    </row>
    <row r="811" spans="1:10">
      <c r="A811" s="105">
        <v>45433.679861111108</v>
      </c>
      <c r="B811" s="89">
        <v>825186</v>
      </c>
      <c r="C811" s="89">
        <v>100</v>
      </c>
      <c r="D811" s="89">
        <v>2</v>
      </c>
      <c r="E811" s="89"/>
      <c r="F811" s="89" t="s">
        <v>3838</v>
      </c>
      <c r="G811" s="21" t="b">
        <f>ISNUMBER(MATCH(ggPayers[[#This Row],[payer]], gg_teammates[ID], 0))</f>
        <v>1</v>
      </c>
      <c r="H811" s="89" t="b">
        <f>ISNUMBER(MATCH(ggPayers[[#This Row],[payer]], B$594:$B810, 0))</f>
        <v>1</v>
      </c>
      <c r="I811" s="21"/>
      <c r="J811" s="96" t="s">
        <v>5924</v>
      </c>
    </row>
    <row r="812" spans="1:10">
      <c r="A812" s="105">
        <v>45433.600694444445</v>
      </c>
      <c r="B812" s="89">
        <v>388226</v>
      </c>
      <c r="C812" s="89">
        <v>1000</v>
      </c>
      <c r="D812" s="89">
        <v>3</v>
      </c>
      <c r="E812" s="89"/>
      <c r="F812" s="89" t="s">
        <v>6211</v>
      </c>
      <c r="G812" s="21" t="b">
        <f>ISNUMBER(MATCH(ggPayers[[#This Row],[payer]], gg_teammates[ID], 0))</f>
        <v>1</v>
      </c>
      <c r="H812" s="89" t="b">
        <f>ISNUMBER(MATCH(ggPayers[[#This Row],[payer]], B$594:$B811, 0))</f>
        <v>0</v>
      </c>
      <c r="I812" s="21"/>
      <c r="J812" s="96" t="s">
        <v>5924</v>
      </c>
    </row>
    <row r="813" spans="1:10">
      <c r="A813" s="105">
        <v>45433.599305555559</v>
      </c>
      <c r="B813" s="89">
        <v>16438</v>
      </c>
      <c r="C813" s="89">
        <v>300</v>
      </c>
      <c r="D813" s="89">
        <v>2</v>
      </c>
      <c r="E813" s="89"/>
      <c r="F813" s="89" t="s">
        <v>3843</v>
      </c>
      <c r="G813" s="21" t="b">
        <f>ISNUMBER(MATCH(ggPayers[[#This Row],[payer]], gg_teammates[ID], 0))</f>
        <v>0</v>
      </c>
      <c r="H813" s="89" t="b">
        <f>ISNUMBER(MATCH(ggPayers[[#This Row],[payer]], B$594:$B812, 0))</f>
        <v>0</v>
      </c>
      <c r="I813" s="21"/>
      <c r="J813" s="96" t="s">
        <v>5924</v>
      </c>
    </row>
    <row r="814" spans="1:10">
      <c r="A814" s="105">
        <v>45433.561805555553</v>
      </c>
      <c r="B814" s="89">
        <v>545501</v>
      </c>
      <c r="C814" s="89">
        <v>500</v>
      </c>
      <c r="D814" s="89">
        <v>2</v>
      </c>
      <c r="E814" s="89"/>
      <c r="F814" s="89" t="s">
        <v>3845</v>
      </c>
      <c r="G814" s="21" t="b">
        <f>ISNUMBER(MATCH(ggPayers[[#This Row],[payer]], gg_teammates[ID], 0))</f>
        <v>0</v>
      </c>
      <c r="H814" s="89" t="b">
        <f>ISNUMBER(MATCH(ggPayers[[#This Row],[payer]], B$594:$B813, 0))</f>
        <v>0</v>
      </c>
      <c r="I814" s="21"/>
      <c r="J814" s="96" t="s">
        <v>5924</v>
      </c>
    </row>
    <row r="815" spans="1:10">
      <c r="A815" s="105">
        <v>45432.927083333336</v>
      </c>
      <c r="B815" s="89">
        <v>790492</v>
      </c>
      <c r="C815" s="89">
        <v>200</v>
      </c>
      <c r="D815" s="89">
        <v>2</v>
      </c>
      <c r="E815" s="89"/>
      <c r="F815" s="89" t="s">
        <v>3847</v>
      </c>
      <c r="G815" s="21" t="b">
        <f>ISNUMBER(MATCH(ggPayers[[#This Row],[payer]], gg_teammates[ID], 0))</f>
        <v>0</v>
      </c>
      <c r="H815" s="89" t="b">
        <f>ISNUMBER(MATCH(ggPayers[[#This Row],[payer]], B$594:$B814, 0))</f>
        <v>0</v>
      </c>
      <c r="I815" s="21"/>
      <c r="J815" s="96" t="s">
        <v>5924</v>
      </c>
    </row>
    <row r="816" spans="1:10">
      <c r="A816" s="105">
        <v>45432.84652777778</v>
      </c>
      <c r="B816" s="89">
        <v>22292</v>
      </c>
      <c r="C816" s="89">
        <v>500</v>
      </c>
      <c r="D816" s="89">
        <v>2</v>
      </c>
      <c r="E816" s="89"/>
      <c r="F816" s="89" t="s">
        <v>3849</v>
      </c>
      <c r="G816" s="21" t="b">
        <f>ISNUMBER(MATCH(ggPayers[[#This Row],[payer]], gg_teammates[ID], 0))</f>
        <v>0</v>
      </c>
      <c r="H816" s="89" t="b">
        <f>ISNUMBER(MATCH(ggPayers[[#This Row],[payer]], B$594:$B815, 0))</f>
        <v>1</v>
      </c>
      <c r="I816" s="21"/>
      <c r="J816" s="96" t="s">
        <v>5924</v>
      </c>
    </row>
    <row r="817" spans="1:10">
      <c r="A817" s="105">
        <v>45432.754861111112</v>
      </c>
      <c r="B817" s="89">
        <v>1123314</v>
      </c>
      <c r="C817" s="89">
        <v>700</v>
      </c>
      <c r="D817" s="89">
        <v>2</v>
      </c>
      <c r="E817" s="89"/>
      <c r="F817" s="89" t="s">
        <v>3851</v>
      </c>
      <c r="G817" s="21" t="b">
        <f>ISNUMBER(MATCH(ggPayers[[#This Row],[payer]], gg_teammates[ID], 0))</f>
        <v>0</v>
      </c>
      <c r="H817" s="89" t="b">
        <f>ISNUMBER(MATCH(ggPayers[[#This Row],[payer]], B$594:$B816, 0))</f>
        <v>0</v>
      </c>
      <c r="I817" s="21"/>
      <c r="J817" s="96" t="s">
        <v>5924</v>
      </c>
    </row>
    <row r="818" spans="1:10">
      <c r="A818" s="105">
        <v>45432.60833333333</v>
      </c>
      <c r="B818" s="89">
        <v>38182</v>
      </c>
      <c r="C818" s="89">
        <v>500</v>
      </c>
      <c r="D818" s="89">
        <v>2</v>
      </c>
      <c r="E818" s="89"/>
      <c r="F818" s="99" t="s">
        <v>565</v>
      </c>
      <c r="G818" s="21" t="b">
        <f>ISNUMBER(MATCH(ggPayers[[#This Row],[payer]], gg_teammates[ID], 0))</f>
        <v>0</v>
      </c>
      <c r="H818" s="89" t="b">
        <f>ISNUMBER(MATCH(ggPayers[[#This Row],[payer]], B$594:$B817, 0))</f>
        <v>1</v>
      </c>
      <c r="I818" s="21"/>
      <c r="J818" s="96" t="s">
        <v>5924</v>
      </c>
    </row>
    <row r="819" spans="1:10">
      <c r="A819" s="105">
        <v>45432.560416666667</v>
      </c>
      <c r="B819" s="89">
        <v>545501</v>
      </c>
      <c r="C819" s="89">
        <v>500</v>
      </c>
      <c r="D819" s="89">
        <v>2</v>
      </c>
      <c r="E819" s="89"/>
      <c r="F819" s="89" t="s">
        <v>569</v>
      </c>
      <c r="G819" s="21" t="b">
        <f>ISNUMBER(MATCH(ggPayers[[#This Row],[payer]], gg_teammates[ID], 0))</f>
        <v>0</v>
      </c>
      <c r="H819" s="89" t="b">
        <f>ISNUMBER(MATCH(ggPayers[[#This Row],[payer]], B$594:$B818, 0))</f>
        <v>1</v>
      </c>
      <c r="I819" s="21"/>
      <c r="J819" s="96" t="s">
        <v>5924</v>
      </c>
    </row>
    <row r="820" spans="1:10">
      <c r="A820" s="105">
        <v>45432.543749999997</v>
      </c>
      <c r="B820" s="89">
        <v>798</v>
      </c>
      <c r="C820" s="89">
        <v>300</v>
      </c>
      <c r="D820" s="89">
        <v>2</v>
      </c>
      <c r="E820" s="89"/>
      <c r="F820" s="89" t="s">
        <v>572</v>
      </c>
      <c r="G820" s="21" t="b">
        <f>ISNUMBER(MATCH(ggPayers[[#This Row],[payer]], gg_teammates[ID], 0))</f>
        <v>1</v>
      </c>
      <c r="H820" s="89" t="b">
        <f>ISNUMBER(MATCH(ggPayers[[#This Row],[payer]], B$594:$B819, 0))</f>
        <v>1</v>
      </c>
      <c r="I820" s="21"/>
      <c r="J820" s="96" t="s">
        <v>5924</v>
      </c>
    </row>
    <row r="821" spans="1:10">
      <c r="A821" s="105">
        <v>45432.379166666666</v>
      </c>
      <c r="B821" s="89">
        <v>18374</v>
      </c>
      <c r="C821" s="89">
        <v>2000</v>
      </c>
      <c r="D821" s="89">
        <v>2</v>
      </c>
      <c r="E821" s="89"/>
      <c r="F821" s="89" t="s">
        <v>574</v>
      </c>
      <c r="G821" s="21" t="b">
        <f>ISNUMBER(MATCH(ggPayers[[#This Row],[payer]], gg_teammates[ID], 0))</f>
        <v>0</v>
      </c>
      <c r="H821" s="89" t="b">
        <f>ISNUMBER(MATCH(ggPayers[[#This Row],[payer]], B$594:$B820, 0))</f>
        <v>0</v>
      </c>
      <c r="I821" s="21"/>
      <c r="J821" s="96" t="s">
        <v>5924</v>
      </c>
    </row>
    <row r="822" spans="1:10">
      <c r="A822" s="105">
        <v>45431.794444444444</v>
      </c>
      <c r="B822" s="89">
        <v>1132730</v>
      </c>
      <c r="C822" s="89">
        <v>1000</v>
      </c>
      <c r="D822" s="89">
        <v>2</v>
      </c>
      <c r="E822" s="89"/>
      <c r="F822" s="89" t="s">
        <v>578</v>
      </c>
      <c r="G822" s="21" t="b">
        <f>ISNUMBER(MATCH(ggPayers[[#This Row],[payer]], gg_teammates[ID], 0))</f>
        <v>0</v>
      </c>
      <c r="H822" s="89" t="b">
        <f>ISNUMBER(MATCH(ggPayers[[#This Row],[payer]], B$594:$B821, 0))</f>
        <v>0</v>
      </c>
      <c r="I822" s="21"/>
      <c r="J822" s="96" t="s">
        <v>5924</v>
      </c>
    </row>
    <row r="823" spans="1:10">
      <c r="A823" s="105">
        <v>45431.504861111112</v>
      </c>
      <c r="B823" s="89">
        <v>798</v>
      </c>
      <c r="C823" s="89">
        <v>500</v>
      </c>
      <c r="D823" s="89">
        <v>2</v>
      </c>
      <c r="E823" s="89"/>
      <c r="F823" s="89" t="s">
        <v>590</v>
      </c>
      <c r="G823" s="21" t="b">
        <f>ISNUMBER(MATCH(ggPayers[[#This Row],[payer]], gg_teammates[ID], 0))</f>
        <v>1</v>
      </c>
      <c r="H823" s="89" t="b">
        <f>ISNUMBER(MATCH(ggPayers[[#This Row],[payer]], B$594:$B822, 0))</f>
        <v>1</v>
      </c>
      <c r="I823" s="21"/>
      <c r="J823" s="96" t="s">
        <v>5924</v>
      </c>
    </row>
    <row r="824" spans="1:10">
      <c r="A824" s="105">
        <v>45430.90902777778</v>
      </c>
      <c r="B824" s="89">
        <v>159282</v>
      </c>
      <c r="C824" s="89">
        <v>500</v>
      </c>
      <c r="D824" s="89">
        <v>2</v>
      </c>
      <c r="E824" s="89"/>
      <c r="F824" s="89" t="s">
        <v>592</v>
      </c>
      <c r="G824" s="21" t="b">
        <f>ISNUMBER(MATCH(ggPayers[[#This Row],[payer]], gg_teammates[ID], 0))</f>
        <v>0</v>
      </c>
      <c r="H824" s="89" t="b">
        <f>ISNUMBER(MATCH(ggPayers[[#This Row],[payer]], B$594:$B823, 0))</f>
        <v>0</v>
      </c>
      <c r="I824" s="21"/>
      <c r="J824" s="96" t="s">
        <v>5924</v>
      </c>
    </row>
    <row r="825" spans="1:10">
      <c r="A825" s="105">
        <v>45430.90902777778</v>
      </c>
      <c r="B825" s="89">
        <v>798</v>
      </c>
      <c r="C825" s="89">
        <v>500</v>
      </c>
      <c r="D825" s="89">
        <v>2</v>
      </c>
      <c r="E825" s="89"/>
      <c r="F825" s="89" t="s">
        <v>594</v>
      </c>
      <c r="G825" s="21" t="b">
        <f>ISNUMBER(MATCH(ggPayers[[#This Row],[payer]], gg_teammates[ID], 0))</f>
        <v>1</v>
      </c>
      <c r="H825" s="89" t="b">
        <f>ISNUMBER(MATCH(ggPayers[[#This Row],[payer]], B$594:$B824, 0))</f>
        <v>1</v>
      </c>
      <c r="I825" s="21"/>
      <c r="J825" s="96" t="s">
        <v>5924</v>
      </c>
    </row>
    <row r="826" spans="1:10">
      <c r="A826" s="105">
        <v>45430.84652777778</v>
      </c>
      <c r="B826" s="89">
        <v>697861</v>
      </c>
      <c r="C826" s="89">
        <v>2000</v>
      </c>
      <c r="D826" s="89">
        <v>2</v>
      </c>
      <c r="E826" s="89"/>
      <c r="F826" s="89" t="s">
        <v>597</v>
      </c>
      <c r="G826" s="21" t="b">
        <f>ISNUMBER(MATCH(ggPayers[[#This Row],[payer]], gg_teammates[ID], 0))</f>
        <v>0</v>
      </c>
      <c r="H826" s="89" t="b">
        <f>ISNUMBER(MATCH(ggPayers[[#This Row],[payer]], B$594:$B825, 0))</f>
        <v>0</v>
      </c>
      <c r="I826" s="21"/>
      <c r="J826" s="96" t="s">
        <v>5924</v>
      </c>
    </row>
    <row r="827" spans="1:10">
      <c r="A827" s="105">
        <v>45430.749305555553</v>
      </c>
      <c r="B827" s="89">
        <v>1132496</v>
      </c>
      <c r="C827" s="89">
        <v>1500</v>
      </c>
      <c r="D827" s="89">
        <v>2</v>
      </c>
      <c r="E827" s="89"/>
      <c r="F827" s="89" t="s">
        <v>599</v>
      </c>
      <c r="G827" s="21" t="b">
        <f>ISNUMBER(MATCH(ggPayers[[#This Row],[payer]], gg_teammates[ID], 0))</f>
        <v>0</v>
      </c>
      <c r="H827" s="89" t="b">
        <f>ISNUMBER(MATCH(ggPayers[[#This Row],[payer]], B$594:$B826, 0))</f>
        <v>0</v>
      </c>
      <c r="I827" s="21"/>
      <c r="J827" s="96" t="s">
        <v>5924</v>
      </c>
    </row>
    <row r="828" spans="1:10">
      <c r="A828" s="105">
        <v>45430.742361111108</v>
      </c>
      <c r="B828" s="89">
        <v>860007</v>
      </c>
      <c r="C828" s="89">
        <v>500</v>
      </c>
      <c r="D828" s="89">
        <v>2</v>
      </c>
      <c r="E828" s="89"/>
      <c r="F828" s="89" t="s">
        <v>603</v>
      </c>
      <c r="G828" s="21" t="b">
        <f>ISNUMBER(MATCH(ggPayers[[#This Row],[payer]], gg_teammates[ID], 0))</f>
        <v>0</v>
      </c>
      <c r="H828" s="89" t="b">
        <f>ISNUMBER(MATCH(ggPayers[[#This Row],[payer]], B$594:$B827, 0))</f>
        <v>0</v>
      </c>
      <c r="I828" s="21"/>
      <c r="J828" s="96" t="s">
        <v>5924</v>
      </c>
    </row>
    <row r="829" spans="1:10">
      <c r="A829" s="105">
        <v>45430.714583333334</v>
      </c>
      <c r="B829" s="89">
        <v>902112</v>
      </c>
      <c r="C829" s="89">
        <v>400</v>
      </c>
      <c r="D829" s="89">
        <v>2</v>
      </c>
      <c r="E829" s="89"/>
      <c r="F829" s="89" t="s">
        <v>605</v>
      </c>
      <c r="G829" s="21" t="b">
        <f>ISNUMBER(MATCH(ggPayers[[#This Row],[payer]], gg_teammates[ID], 0))</f>
        <v>0</v>
      </c>
      <c r="H829" s="89" t="b">
        <f>ISNUMBER(MATCH(ggPayers[[#This Row],[payer]], B$594:$B828, 0))</f>
        <v>0</v>
      </c>
      <c r="I829" s="21"/>
      <c r="J829" s="96" t="s">
        <v>5924</v>
      </c>
    </row>
    <row r="830" spans="1:10">
      <c r="A830" s="105">
        <v>45430.616666666669</v>
      </c>
      <c r="B830" s="89">
        <v>720496</v>
      </c>
      <c r="C830" s="89">
        <v>600</v>
      </c>
      <c r="D830" s="89">
        <v>2</v>
      </c>
      <c r="E830" s="89"/>
      <c r="F830" s="89" t="s">
        <v>607</v>
      </c>
      <c r="G830" s="21" t="b">
        <f>ISNUMBER(MATCH(ggPayers[[#This Row],[payer]], gg_teammates[ID], 0))</f>
        <v>0</v>
      </c>
      <c r="H830" s="89" t="b">
        <f>ISNUMBER(MATCH(ggPayers[[#This Row],[payer]], B$594:$B829, 0))</f>
        <v>0</v>
      </c>
      <c r="I830" s="21"/>
      <c r="J830" s="96" t="s">
        <v>5924</v>
      </c>
    </row>
    <row r="831" spans="1:10">
      <c r="A831" s="105">
        <v>45430.551388888889</v>
      </c>
      <c r="B831" s="89">
        <v>483651</v>
      </c>
      <c r="C831" s="89">
        <v>1000</v>
      </c>
      <c r="D831" s="89">
        <v>2</v>
      </c>
      <c r="E831" s="89"/>
      <c r="F831" s="89" t="s">
        <v>611</v>
      </c>
      <c r="G831" s="21" t="b">
        <f>ISNUMBER(MATCH(ggPayers[[#This Row],[payer]], gg_teammates[ID], 0))</f>
        <v>0</v>
      </c>
      <c r="H831" s="89" t="b">
        <f>ISNUMBER(MATCH(ggPayers[[#This Row],[payer]], B$594:$B830, 0))</f>
        <v>1</v>
      </c>
      <c r="I831" s="21"/>
      <c r="J831" s="96" t="s">
        <v>5924</v>
      </c>
    </row>
    <row r="832" spans="1:10">
      <c r="A832" s="105">
        <v>45430.474305555559</v>
      </c>
      <c r="B832" s="89">
        <v>825186</v>
      </c>
      <c r="C832" s="89">
        <v>100</v>
      </c>
      <c r="D832" s="89">
        <v>2</v>
      </c>
      <c r="E832" s="89"/>
      <c r="F832" s="89" t="s">
        <v>618</v>
      </c>
      <c r="G832" s="21" t="b">
        <f>ISNUMBER(MATCH(ggPayers[[#This Row],[payer]], gg_teammates[ID], 0))</f>
        <v>1</v>
      </c>
      <c r="H832" s="89" t="b">
        <f>ISNUMBER(MATCH(ggPayers[[#This Row],[payer]], B$594:$B831, 0))</f>
        <v>1</v>
      </c>
      <c r="I832" s="21"/>
      <c r="J832" s="96" t="s">
        <v>5924</v>
      </c>
    </row>
    <row r="833" spans="1:10">
      <c r="A833" s="105">
        <v>45429.946527777778</v>
      </c>
      <c r="B833" s="89">
        <v>8888</v>
      </c>
      <c r="C833" s="89">
        <v>500</v>
      </c>
      <c r="D833" s="89">
        <v>2</v>
      </c>
      <c r="E833" s="89"/>
      <c r="F833" s="89" t="s">
        <v>620</v>
      </c>
      <c r="G833" s="21" t="b">
        <f>ISNUMBER(MATCH(ggPayers[[#This Row],[payer]], gg_teammates[ID], 0))</f>
        <v>0</v>
      </c>
      <c r="H833" s="89" t="b">
        <f>ISNUMBER(MATCH(ggPayers[[#This Row],[payer]], B$594:$B832, 0))</f>
        <v>0</v>
      </c>
      <c r="I833" s="21"/>
      <c r="J833" s="96" t="s">
        <v>5924</v>
      </c>
    </row>
    <row r="834" spans="1:10">
      <c r="A834" s="105">
        <v>45429.911111111112</v>
      </c>
      <c r="B834" s="89">
        <v>199917</v>
      </c>
      <c r="C834" s="89">
        <v>1000</v>
      </c>
      <c r="D834" s="89">
        <v>2</v>
      </c>
      <c r="E834" s="89"/>
      <c r="F834" s="89" t="s">
        <v>624</v>
      </c>
      <c r="G834" s="21" t="b">
        <f>ISNUMBER(MATCH(ggPayers[[#This Row],[payer]], gg_teammates[ID], 0))</f>
        <v>0</v>
      </c>
      <c r="H834" s="89" t="b">
        <f>ISNUMBER(MATCH(ggPayers[[#This Row],[payer]], B$594:$B833, 0))</f>
        <v>0</v>
      </c>
      <c r="I834" s="21"/>
      <c r="J834" s="96" t="s">
        <v>5924</v>
      </c>
    </row>
    <row r="835" spans="1:10">
      <c r="A835" s="105">
        <v>45429.806250000001</v>
      </c>
      <c r="B835" s="89">
        <v>13524</v>
      </c>
      <c r="C835" s="89">
        <v>1000</v>
      </c>
      <c r="D835" s="89">
        <v>2</v>
      </c>
      <c r="E835" s="89"/>
      <c r="F835" s="89" t="s">
        <v>627</v>
      </c>
      <c r="G835" s="21" t="b">
        <f>ISNUMBER(MATCH(ggPayers[[#This Row],[payer]], gg_teammates[ID], 0))</f>
        <v>0</v>
      </c>
      <c r="H835" s="89" t="b">
        <f>ISNUMBER(MATCH(ggPayers[[#This Row],[payer]], B$594:$B834, 0))</f>
        <v>0</v>
      </c>
      <c r="I835" s="21"/>
      <c r="J835" s="96" t="s">
        <v>5924</v>
      </c>
    </row>
    <row r="836" spans="1:10">
      <c r="A836" s="105">
        <v>45429.736111111109</v>
      </c>
      <c r="B836" s="89">
        <v>2657</v>
      </c>
      <c r="C836" s="89">
        <v>5000</v>
      </c>
      <c r="D836" s="89">
        <v>2</v>
      </c>
      <c r="E836" s="89"/>
      <c r="F836" s="89" t="s">
        <v>629</v>
      </c>
      <c r="G836" s="21" t="b">
        <f>ISNUMBER(MATCH(ggPayers[[#This Row],[payer]], gg_teammates[ID], 0))</f>
        <v>0</v>
      </c>
      <c r="H836" s="89" t="b">
        <f>ISNUMBER(MATCH(ggPayers[[#This Row],[payer]], B$594:$B835, 0))</f>
        <v>0</v>
      </c>
      <c r="I836" s="21"/>
      <c r="J836" s="96" t="s">
        <v>5924</v>
      </c>
    </row>
    <row r="837" spans="1:10">
      <c r="A837" s="105">
        <v>45429.664583333331</v>
      </c>
      <c r="B837" s="89">
        <v>398769</v>
      </c>
      <c r="C837" s="89">
        <v>2000</v>
      </c>
      <c r="D837" s="89">
        <v>2</v>
      </c>
      <c r="E837" s="89"/>
      <c r="F837" s="89" t="s">
        <v>633</v>
      </c>
      <c r="G837" s="21" t="b">
        <f>ISNUMBER(MATCH(ggPayers[[#This Row],[payer]], gg_teammates[ID], 0))</f>
        <v>0</v>
      </c>
      <c r="H837" s="89" t="b">
        <f>ISNUMBER(MATCH(ggPayers[[#This Row],[payer]], B$594:$B836, 0))</f>
        <v>0</v>
      </c>
      <c r="I837" s="21"/>
      <c r="J837" s="96" t="s">
        <v>6212</v>
      </c>
    </row>
    <row r="838" spans="1:10">
      <c r="A838" s="105">
        <v>45429.633333333331</v>
      </c>
      <c r="B838" s="89">
        <v>14188</v>
      </c>
      <c r="C838" s="89">
        <v>1000</v>
      </c>
      <c r="D838" s="89">
        <v>2</v>
      </c>
      <c r="E838" s="89"/>
      <c r="F838" s="89" t="s">
        <v>635</v>
      </c>
      <c r="G838" s="21" t="b">
        <f>ISNUMBER(MATCH(ggPayers[[#This Row],[payer]], gg_teammates[ID], 0))</f>
        <v>0</v>
      </c>
      <c r="H838" s="89" t="b">
        <f>ISNUMBER(MATCH(ggPayers[[#This Row],[payer]], B$594:$B837, 0))</f>
        <v>1</v>
      </c>
      <c r="I838" s="21"/>
      <c r="J838" s="96" t="s">
        <v>6213</v>
      </c>
    </row>
    <row r="839" spans="1:10">
      <c r="A839" s="105">
        <v>45429.617361111108</v>
      </c>
      <c r="B839" s="89">
        <v>1318</v>
      </c>
      <c r="C839" s="89">
        <v>2000</v>
      </c>
      <c r="D839" s="89">
        <v>2</v>
      </c>
      <c r="E839" s="89"/>
      <c r="F839" s="89" t="s">
        <v>637</v>
      </c>
      <c r="G839" s="21" t="b">
        <f>ISNUMBER(MATCH(ggPayers[[#This Row],[payer]], gg_teammates[ID], 0))</f>
        <v>0</v>
      </c>
      <c r="H839" s="89" t="b">
        <f>ISNUMBER(MATCH(ggPayers[[#This Row],[payer]], B$594:$B838, 0))</f>
        <v>0</v>
      </c>
      <c r="I839" s="21"/>
      <c r="J839" s="96" t="s">
        <v>6214</v>
      </c>
    </row>
    <row r="840" spans="1:10">
      <c r="A840" s="105">
        <v>45429.580555555556</v>
      </c>
      <c r="B840" s="89">
        <v>139215</v>
      </c>
      <c r="C840" s="89">
        <v>500</v>
      </c>
      <c r="D840" s="89">
        <v>2</v>
      </c>
      <c r="E840" s="89"/>
      <c r="F840" s="89" t="s">
        <v>639</v>
      </c>
      <c r="G840" s="21" t="b">
        <f>ISNUMBER(MATCH(ggPayers[[#This Row],[payer]], gg_teammates[ID], 0))</f>
        <v>0</v>
      </c>
      <c r="H840" s="89" t="b">
        <f>ISNUMBER(MATCH(ggPayers[[#This Row],[payer]], B$594:$B839, 0))</f>
        <v>1</v>
      </c>
      <c r="I840" s="21"/>
      <c r="J840" s="96" t="s">
        <v>5924</v>
      </c>
    </row>
    <row r="841" spans="1:10">
      <c r="A841" s="105">
        <v>45429.573611111111</v>
      </c>
      <c r="B841" s="89">
        <v>933974</v>
      </c>
      <c r="C841" s="89">
        <v>1000</v>
      </c>
      <c r="D841" s="89">
        <v>2</v>
      </c>
      <c r="E841" s="89"/>
      <c r="F841" s="89" t="s">
        <v>643</v>
      </c>
      <c r="G841" s="21" t="b">
        <f>ISNUMBER(MATCH(ggPayers[[#This Row],[payer]], gg_teammates[ID], 0))</f>
        <v>0</v>
      </c>
      <c r="H841" s="89" t="b">
        <f>ISNUMBER(MATCH(ggPayers[[#This Row],[payer]], B$594:$B840, 0))</f>
        <v>0</v>
      </c>
      <c r="I841" s="21"/>
      <c r="J841" s="96" t="s">
        <v>5924</v>
      </c>
    </row>
    <row r="842" spans="1:10">
      <c r="A842" s="105">
        <v>45429.533333333333</v>
      </c>
      <c r="B842" s="89">
        <v>786859</v>
      </c>
      <c r="C842" s="89">
        <v>1000</v>
      </c>
      <c r="D842" s="89">
        <v>2</v>
      </c>
      <c r="E842" s="89"/>
      <c r="F842" s="89" t="s">
        <v>645</v>
      </c>
      <c r="G842" s="21" t="b">
        <f>ISNUMBER(MATCH(ggPayers[[#This Row],[payer]], gg_teammates[ID], 0))</f>
        <v>0</v>
      </c>
      <c r="H842" s="89" t="b">
        <f>ISNUMBER(MATCH(ggPayers[[#This Row],[payer]], B$594:$B841, 0))</f>
        <v>0</v>
      </c>
      <c r="I842" s="21"/>
      <c r="J842" s="96" t="s">
        <v>5924</v>
      </c>
    </row>
    <row r="843" spans="1:10">
      <c r="A843" s="105">
        <v>45429.508333333331</v>
      </c>
      <c r="B843" s="89">
        <v>798</v>
      </c>
      <c r="C843" s="89">
        <v>1000</v>
      </c>
      <c r="D843" s="89">
        <v>2</v>
      </c>
      <c r="E843" s="89"/>
      <c r="F843" s="89" t="s">
        <v>647</v>
      </c>
      <c r="G843" s="21" t="b">
        <f>ISNUMBER(MATCH(ggPayers[[#This Row],[payer]], gg_teammates[ID], 0))</f>
        <v>1</v>
      </c>
      <c r="H843" s="89" t="b">
        <f>ISNUMBER(MATCH(ggPayers[[#This Row],[payer]], B$594:$B842, 0))</f>
        <v>1</v>
      </c>
      <c r="I843" s="21"/>
      <c r="J843" s="96" t="s">
        <v>6215</v>
      </c>
    </row>
    <row r="844" spans="1:10">
      <c r="A844" s="105">
        <v>45429.460416666669</v>
      </c>
      <c r="B844" s="89">
        <v>1021229</v>
      </c>
      <c r="C844" s="89">
        <v>1000</v>
      </c>
      <c r="D844" s="89">
        <v>2</v>
      </c>
      <c r="E844" s="89"/>
      <c r="F844" s="89" t="s">
        <v>649</v>
      </c>
      <c r="G844" s="21" t="b">
        <f>ISNUMBER(MATCH(ggPayers[[#This Row],[payer]], gg_teammates[ID], 0))</f>
        <v>0</v>
      </c>
      <c r="H844" s="89" t="b">
        <f>ISNUMBER(MATCH(ggPayers[[#This Row],[payer]], B$594:$B843, 0))</f>
        <v>0</v>
      </c>
      <c r="I844" s="21"/>
      <c r="J844" s="96" t="s">
        <v>5924</v>
      </c>
    </row>
    <row r="845" spans="1:10">
      <c r="A845" s="105">
        <v>45428.820833333331</v>
      </c>
      <c r="B845" s="89">
        <v>51009</v>
      </c>
      <c r="C845" s="89">
        <v>3000</v>
      </c>
      <c r="D845" s="89">
        <v>2</v>
      </c>
      <c r="E845" s="89"/>
      <c r="F845" s="89" t="s">
        <v>651</v>
      </c>
      <c r="G845" s="21" t="b">
        <f>ISNUMBER(MATCH(ggPayers[[#This Row],[payer]], gg_teammates[ID], 0))</f>
        <v>0</v>
      </c>
      <c r="H845" s="89" t="b">
        <f>ISNUMBER(MATCH(ggPayers[[#This Row],[payer]], B$594:$B844, 0))</f>
        <v>0</v>
      </c>
      <c r="I845" s="21"/>
      <c r="J845" s="96" t="s">
        <v>6216</v>
      </c>
    </row>
    <row r="846" spans="1:10">
      <c r="A846" s="105">
        <v>45428.813888888886</v>
      </c>
      <c r="B846" s="89">
        <v>217882</v>
      </c>
      <c r="C846" s="89">
        <v>2000</v>
      </c>
      <c r="D846" s="89">
        <v>2</v>
      </c>
      <c r="E846" s="89"/>
      <c r="F846" s="89" t="s">
        <v>653</v>
      </c>
      <c r="G846" s="21" t="b">
        <f>ISNUMBER(MATCH(ggPayers[[#This Row],[payer]], gg_teammates[ID], 0))</f>
        <v>0</v>
      </c>
      <c r="H846" s="89" t="b">
        <f>ISNUMBER(MATCH(ggPayers[[#This Row],[payer]], B$594:$B845, 0))</f>
        <v>1</v>
      </c>
      <c r="I846" s="21"/>
      <c r="J846" s="96" t="s">
        <v>5924</v>
      </c>
    </row>
    <row r="847" spans="1:10">
      <c r="A847" s="105">
        <v>45428.646527777775</v>
      </c>
      <c r="B847" s="89">
        <v>1067851</v>
      </c>
      <c r="C847" s="89">
        <v>500</v>
      </c>
      <c r="D847" s="89">
        <v>2</v>
      </c>
      <c r="E847" s="89"/>
      <c r="F847" s="89" t="s">
        <v>656</v>
      </c>
      <c r="G847" s="21" t="b">
        <f>ISNUMBER(MATCH(ggPayers[[#This Row],[payer]], gg_teammates[ID], 0))</f>
        <v>0</v>
      </c>
      <c r="H847" s="89" t="b">
        <f>ISNUMBER(MATCH(ggPayers[[#This Row],[payer]], B$594:$B846, 0))</f>
        <v>0</v>
      </c>
      <c r="I847" s="21"/>
      <c r="J847" s="96" t="s">
        <v>5924</v>
      </c>
    </row>
    <row r="848" spans="1:10">
      <c r="A848" s="105">
        <v>45428.61041666667</v>
      </c>
      <c r="B848" s="89">
        <v>15005</v>
      </c>
      <c r="C848" s="89">
        <v>1000</v>
      </c>
      <c r="D848" s="89">
        <v>2</v>
      </c>
      <c r="E848" s="89"/>
      <c r="F848" s="89" t="s">
        <v>658</v>
      </c>
      <c r="G848" s="21" t="b">
        <f>ISNUMBER(MATCH(ggPayers[[#This Row],[payer]], gg_teammates[ID], 0))</f>
        <v>0</v>
      </c>
      <c r="H848" s="89" t="b">
        <f>ISNUMBER(MATCH(ggPayers[[#This Row],[payer]], B$594:$B847, 0))</f>
        <v>0</v>
      </c>
      <c r="I848" s="21"/>
      <c r="J848" s="96" t="s">
        <v>6217</v>
      </c>
    </row>
    <row r="849" spans="1:10">
      <c r="A849" s="105">
        <v>45428.409722222219</v>
      </c>
      <c r="B849" s="89">
        <v>20631</v>
      </c>
      <c r="C849" s="89">
        <v>500</v>
      </c>
      <c r="D849" s="89">
        <v>2</v>
      </c>
      <c r="E849" s="89"/>
      <c r="F849" s="89" t="s">
        <v>660</v>
      </c>
      <c r="G849" s="21" t="b">
        <f>ISNUMBER(MATCH(ggPayers[[#This Row],[payer]], gg_teammates[ID], 0))</f>
        <v>0</v>
      </c>
      <c r="H849" s="89" t="b">
        <f>ISNUMBER(MATCH(ggPayers[[#This Row],[payer]], B$594:$B848, 0))</f>
        <v>1</v>
      </c>
      <c r="I849" s="21"/>
      <c r="J849" s="96" t="s">
        <v>5924</v>
      </c>
    </row>
    <row r="850" spans="1:10">
      <c r="A850" s="105">
        <v>45428.409722222219</v>
      </c>
      <c r="B850" s="89">
        <v>20631</v>
      </c>
      <c r="C850" s="89">
        <v>500</v>
      </c>
      <c r="D850" s="89">
        <v>2</v>
      </c>
      <c r="E850" s="89"/>
      <c r="F850" s="89" t="s">
        <v>662</v>
      </c>
      <c r="G850" s="21" t="b">
        <f>ISNUMBER(MATCH(ggPayers[[#This Row],[payer]], gg_teammates[ID], 0))</f>
        <v>0</v>
      </c>
      <c r="H850" s="89" t="b">
        <f>ISNUMBER(MATCH(ggPayers[[#This Row],[payer]], B$594:$B849, 0))</f>
        <v>1</v>
      </c>
      <c r="I850" s="21"/>
      <c r="J850" s="96">
        <v>0</v>
      </c>
    </row>
    <row r="851" spans="1:10">
      <c r="A851" s="105">
        <v>45427.811805555553</v>
      </c>
      <c r="B851" s="89">
        <v>678457</v>
      </c>
      <c r="C851" s="89">
        <v>500</v>
      </c>
      <c r="D851" s="89">
        <v>2</v>
      </c>
      <c r="E851" s="89"/>
      <c r="F851" s="89" t="s">
        <v>666</v>
      </c>
      <c r="G851" s="21" t="b">
        <f>ISNUMBER(MATCH(ggPayers[[#This Row],[payer]], gg_teammates[ID], 0))</f>
        <v>0</v>
      </c>
      <c r="H851" s="89" t="b">
        <f>ISNUMBER(MATCH(ggPayers[[#This Row],[payer]], B$594:$B850, 0))</f>
        <v>0</v>
      </c>
      <c r="I851" s="21"/>
      <c r="J851" s="96" t="s">
        <v>6217</v>
      </c>
    </row>
    <row r="852" spans="1:10">
      <c r="A852" s="105">
        <v>45427.761805555558</v>
      </c>
      <c r="B852" s="89">
        <v>74783</v>
      </c>
      <c r="C852" s="89">
        <v>3000</v>
      </c>
      <c r="D852" s="89">
        <v>2</v>
      </c>
      <c r="E852" s="89"/>
      <c r="F852" s="89" t="s">
        <v>668</v>
      </c>
      <c r="G852" s="21" t="b">
        <f>ISNUMBER(MATCH(ggPayers[[#This Row],[payer]], gg_teammates[ID], 0))</f>
        <v>0</v>
      </c>
      <c r="H852" s="89" t="b">
        <f>ISNUMBER(MATCH(ggPayers[[#This Row],[payer]], B$594:$B851, 0))</f>
        <v>0</v>
      </c>
      <c r="I852" s="21"/>
      <c r="J852" s="96" t="s">
        <v>5924</v>
      </c>
    </row>
    <row r="853" spans="1:10">
      <c r="A853" s="105">
        <v>45427.554166666669</v>
      </c>
      <c r="B853" s="89">
        <v>833134</v>
      </c>
      <c r="C853" s="89">
        <v>300</v>
      </c>
      <c r="D853" s="89">
        <v>2</v>
      </c>
      <c r="E853" s="89"/>
      <c r="F853" s="89" t="s">
        <v>670</v>
      </c>
      <c r="G853" s="21" t="b">
        <f>ISNUMBER(MATCH(ggPayers[[#This Row],[payer]], gg_teammates[ID], 0))</f>
        <v>0</v>
      </c>
      <c r="H853" s="89" t="b">
        <f>ISNUMBER(MATCH(ggPayers[[#This Row],[payer]], B$594:$B852, 0))</f>
        <v>1</v>
      </c>
      <c r="I853" s="21"/>
      <c r="J853" s="96" t="s">
        <v>5924</v>
      </c>
    </row>
    <row r="854" spans="1:10">
      <c r="A854" s="105">
        <v>45427.497916666667</v>
      </c>
      <c r="B854" s="89">
        <v>825186</v>
      </c>
      <c r="C854" s="89">
        <v>100</v>
      </c>
      <c r="D854" s="89">
        <v>2</v>
      </c>
      <c r="E854" s="89"/>
      <c r="F854" s="89" t="s">
        <v>672</v>
      </c>
      <c r="G854" s="21" t="b">
        <f>ISNUMBER(MATCH(ggPayers[[#This Row],[payer]], gg_teammates[ID], 0))</f>
        <v>1</v>
      </c>
      <c r="H854" s="89" t="b">
        <f>ISNUMBER(MATCH(ggPayers[[#This Row],[payer]], B$594:$B853, 0))</f>
        <v>1</v>
      </c>
      <c r="I854" s="21"/>
      <c r="J854" s="96" t="s">
        <v>6217</v>
      </c>
    </row>
    <row r="855" spans="1:10">
      <c r="A855" s="105">
        <v>45426.880555555559</v>
      </c>
      <c r="B855" s="89">
        <v>483651</v>
      </c>
      <c r="C855" s="89">
        <v>1000</v>
      </c>
      <c r="D855" s="89">
        <v>2</v>
      </c>
      <c r="E855" s="89"/>
      <c r="F855" s="89" t="s">
        <v>678</v>
      </c>
      <c r="G855" s="21" t="b">
        <f>ISNUMBER(MATCH(ggPayers[[#This Row],[payer]], gg_teammates[ID], 0))</f>
        <v>0</v>
      </c>
      <c r="H855" s="89" t="b">
        <f>ISNUMBER(MATCH(ggPayers[[#This Row],[payer]], B$594:$B854, 0))</f>
        <v>1</v>
      </c>
      <c r="I855" s="21"/>
      <c r="J855" s="96" t="s">
        <v>5924</v>
      </c>
    </row>
    <row r="856" spans="1:10">
      <c r="A856" s="105">
        <v>45426.868750000001</v>
      </c>
      <c r="B856" s="89">
        <v>132809</v>
      </c>
      <c r="C856" s="89">
        <v>1000</v>
      </c>
      <c r="D856" s="89">
        <v>2</v>
      </c>
      <c r="E856" s="89"/>
      <c r="F856" s="89" t="s">
        <v>6218</v>
      </c>
      <c r="G856" s="21" t="b">
        <f>ISNUMBER(MATCH(ggPayers[[#This Row],[payer]], gg_teammates[ID], 0))</f>
        <v>0</v>
      </c>
      <c r="H856" s="89" t="b">
        <f>ISNUMBER(MATCH(ggPayers[[#This Row],[payer]], B$594:$B855, 0))</f>
        <v>0</v>
      </c>
      <c r="I856" s="21"/>
      <c r="J856" s="96" t="s">
        <v>5924</v>
      </c>
    </row>
    <row r="857" spans="1:10">
      <c r="A857" s="105">
        <v>45426.720138888886</v>
      </c>
      <c r="B857" s="89">
        <v>825186</v>
      </c>
      <c r="C857" s="89">
        <v>100</v>
      </c>
      <c r="D857" s="89">
        <v>2</v>
      </c>
      <c r="E857" s="89"/>
      <c r="F857" s="89" t="s">
        <v>680</v>
      </c>
      <c r="G857" s="21" t="b">
        <f>ISNUMBER(MATCH(ggPayers[[#This Row],[payer]], gg_teammates[ID], 0))</f>
        <v>1</v>
      </c>
      <c r="H857" s="89" t="b">
        <f>ISNUMBER(MATCH(ggPayers[[#This Row],[payer]], B$594:$B856, 0))</f>
        <v>1</v>
      </c>
      <c r="I857" s="21"/>
      <c r="J857" s="96" t="s">
        <v>5924</v>
      </c>
    </row>
    <row r="858" spans="1:10">
      <c r="A858" s="105">
        <v>45425.909722222219</v>
      </c>
      <c r="B858" s="89">
        <v>195408</v>
      </c>
      <c r="C858" s="89">
        <v>3000</v>
      </c>
      <c r="D858" s="89">
        <v>2</v>
      </c>
      <c r="E858" s="89"/>
      <c r="F858" s="89" t="s">
        <v>686</v>
      </c>
      <c r="G858" s="21" t="b">
        <f>ISNUMBER(MATCH(ggPayers[[#This Row],[payer]], gg_teammates[ID], 0))</f>
        <v>0</v>
      </c>
      <c r="H858" s="89" t="b">
        <f>ISNUMBER(MATCH(ggPayers[[#This Row],[payer]], B$594:$B857, 0))</f>
        <v>0</v>
      </c>
      <c r="I858" s="21"/>
      <c r="J858" s="96" t="s">
        <v>5924</v>
      </c>
    </row>
    <row r="859" spans="1:10">
      <c r="A859" s="105">
        <v>45425.734722222223</v>
      </c>
      <c r="B859" s="89">
        <v>15005</v>
      </c>
      <c r="C859" s="89">
        <v>500</v>
      </c>
      <c r="D859" s="89">
        <v>2</v>
      </c>
      <c r="E859" s="89"/>
      <c r="F859" s="89" t="s">
        <v>688</v>
      </c>
      <c r="G859" s="21" t="b">
        <f>ISNUMBER(MATCH(ggPayers[[#This Row],[payer]], gg_teammates[ID], 0))</f>
        <v>0</v>
      </c>
      <c r="H859" s="89" t="b">
        <f>ISNUMBER(MATCH(ggPayers[[#This Row],[payer]], B$594:$B858, 0))</f>
        <v>1</v>
      </c>
      <c r="I859" s="21"/>
      <c r="J859" s="96" t="s">
        <v>5924</v>
      </c>
    </row>
    <row r="860" spans="1:10">
      <c r="A860" s="105">
        <v>45425.719444444447</v>
      </c>
      <c r="B860" s="89">
        <v>239583</v>
      </c>
      <c r="C860" s="89">
        <v>500</v>
      </c>
      <c r="D860" s="89">
        <v>2</v>
      </c>
      <c r="E860" s="89"/>
      <c r="F860" s="89" t="s">
        <v>690</v>
      </c>
      <c r="G860" s="21" t="b">
        <f>ISNUMBER(MATCH(ggPayers[[#This Row],[payer]], gg_teammates[ID], 0))</f>
        <v>0</v>
      </c>
      <c r="H860" s="89" t="b">
        <f>ISNUMBER(MATCH(ggPayers[[#This Row],[payer]], B$594:$B859, 0))</f>
        <v>0</v>
      </c>
      <c r="I860" s="21"/>
      <c r="J860" s="96" t="s">
        <v>6219</v>
      </c>
    </row>
    <row r="861" spans="1:10">
      <c r="A861" s="105">
        <v>45425.595833333333</v>
      </c>
      <c r="B861" s="89">
        <v>719000</v>
      </c>
      <c r="C861" s="89">
        <v>500</v>
      </c>
      <c r="D861" s="89">
        <v>2</v>
      </c>
      <c r="E861" s="89"/>
      <c r="F861" s="89" t="s">
        <v>692</v>
      </c>
      <c r="G861" s="21" t="b">
        <f>ISNUMBER(MATCH(ggPayers[[#This Row],[payer]], gg_teammates[ID], 0))</f>
        <v>0</v>
      </c>
      <c r="H861" s="89" t="b">
        <f>ISNUMBER(MATCH(ggPayers[[#This Row],[payer]], B$594:$B860, 0))</f>
        <v>1</v>
      </c>
      <c r="I861" s="21"/>
      <c r="J861" s="96" t="s">
        <v>6219</v>
      </c>
    </row>
    <row r="862" spans="1:10">
      <c r="A862" s="105">
        <v>45425.566666666666</v>
      </c>
      <c r="B862" s="89">
        <v>545501</v>
      </c>
      <c r="C862" s="89">
        <v>500</v>
      </c>
      <c r="D862" s="89">
        <v>2</v>
      </c>
      <c r="E862" s="89"/>
      <c r="F862" s="89" t="s">
        <v>694</v>
      </c>
      <c r="G862" s="21" t="b">
        <f>ISNUMBER(MATCH(ggPayers[[#This Row],[payer]], gg_teammates[ID], 0))</f>
        <v>0</v>
      </c>
      <c r="H862" s="89" t="b">
        <f>ISNUMBER(MATCH(ggPayers[[#This Row],[payer]], B$594:$B861, 0))</f>
        <v>1</v>
      </c>
      <c r="I862" s="21"/>
      <c r="J862" s="96" t="s">
        <v>5924</v>
      </c>
    </row>
    <row r="863" spans="1:10">
      <c r="A863" s="105">
        <v>45425.500694444447</v>
      </c>
      <c r="B863" s="89">
        <v>198676</v>
      </c>
      <c r="C863" s="89">
        <v>500</v>
      </c>
      <c r="D863" s="89">
        <v>2</v>
      </c>
      <c r="E863" s="89"/>
      <c r="F863" s="89" t="s">
        <v>696</v>
      </c>
      <c r="G863" s="21" t="b">
        <f>ISNUMBER(MATCH(ggPayers[[#This Row],[payer]], gg_teammates[ID], 0))</f>
        <v>0</v>
      </c>
      <c r="H863" s="89" t="b">
        <f>ISNUMBER(MATCH(ggPayers[[#This Row],[payer]], B$594:$B862, 0))</f>
        <v>0</v>
      </c>
      <c r="I863" s="21"/>
      <c r="J863" s="96" t="s">
        <v>6219</v>
      </c>
    </row>
    <row r="864" spans="1:10">
      <c r="A864" s="105">
        <v>45424.959027777775</v>
      </c>
      <c r="B864" s="89">
        <v>248841</v>
      </c>
      <c r="C864" s="89">
        <v>1000</v>
      </c>
      <c r="D864" s="89">
        <v>2</v>
      </c>
      <c r="E864" s="89"/>
      <c r="F864" s="89" t="s">
        <v>698</v>
      </c>
      <c r="G864" s="21" t="b">
        <f>ISNUMBER(MATCH(ggPayers[[#This Row],[payer]], gg_teammates[ID], 0))</f>
        <v>0</v>
      </c>
      <c r="H864" s="89" t="b">
        <f>ISNUMBER(MATCH(ggPayers[[#This Row],[payer]], B$594:$B863, 0))</f>
        <v>0</v>
      </c>
      <c r="I864" s="21"/>
      <c r="J864" s="96" t="s">
        <v>5924</v>
      </c>
    </row>
    <row r="865" spans="1:10">
      <c r="A865" s="105">
        <v>45424.89166666667</v>
      </c>
      <c r="B865" s="89">
        <v>866001</v>
      </c>
      <c r="C865" s="89">
        <v>2000</v>
      </c>
      <c r="D865" s="89">
        <v>2</v>
      </c>
      <c r="E865" s="89"/>
      <c r="F865" s="89" t="s">
        <v>700</v>
      </c>
      <c r="G865" s="21" t="b">
        <f>ISNUMBER(MATCH(ggPayers[[#This Row],[payer]], gg_teammates[ID], 0))</f>
        <v>0</v>
      </c>
      <c r="H865" s="89" t="b">
        <f>ISNUMBER(MATCH(ggPayers[[#This Row],[payer]], B$594:$B864, 0))</f>
        <v>0</v>
      </c>
      <c r="I865" s="21"/>
      <c r="J865" s="96" t="s">
        <v>5924</v>
      </c>
    </row>
    <row r="866" spans="1:10">
      <c r="A866" s="105">
        <v>45424.859027777777</v>
      </c>
      <c r="B866" s="89">
        <v>845447</v>
      </c>
      <c r="C866" s="89">
        <v>500</v>
      </c>
      <c r="D866" s="89">
        <v>2</v>
      </c>
      <c r="E866" s="89"/>
      <c r="F866" s="89" t="s">
        <v>702</v>
      </c>
      <c r="G866" s="21" t="b">
        <f>ISNUMBER(MATCH(ggPayers[[#This Row],[payer]], gg_teammates[ID], 0))</f>
        <v>0</v>
      </c>
      <c r="H866" s="89" t="b">
        <f>ISNUMBER(MATCH(ggPayers[[#This Row],[payer]], B$594:$B865, 0))</f>
        <v>0</v>
      </c>
      <c r="I866" s="21"/>
      <c r="J866" s="96" t="s">
        <v>5924</v>
      </c>
    </row>
    <row r="867" spans="1:10">
      <c r="A867" s="105">
        <v>45424.856249999997</v>
      </c>
      <c r="B867" s="89">
        <v>223312</v>
      </c>
      <c r="C867" s="89">
        <v>300</v>
      </c>
      <c r="D867" s="89">
        <v>2</v>
      </c>
      <c r="E867" s="89"/>
      <c r="F867" s="89" t="s">
        <v>704</v>
      </c>
      <c r="G867" s="21" t="b">
        <f>ISNUMBER(MATCH(ggPayers[[#This Row],[payer]], gg_teammates[ID], 0))</f>
        <v>0</v>
      </c>
      <c r="H867" s="89" t="b">
        <f>ISNUMBER(MATCH(ggPayers[[#This Row],[payer]], B$594:$B866, 0))</f>
        <v>0</v>
      </c>
      <c r="I867" s="21"/>
      <c r="J867" s="96" t="s">
        <v>5924</v>
      </c>
    </row>
    <row r="868" spans="1:10">
      <c r="A868" s="105">
        <v>45424.826388888891</v>
      </c>
      <c r="B868" s="89">
        <v>1089821</v>
      </c>
      <c r="C868" s="89">
        <v>1000</v>
      </c>
      <c r="D868" s="89">
        <v>2</v>
      </c>
      <c r="E868" s="89"/>
      <c r="F868" s="89" t="s">
        <v>706</v>
      </c>
      <c r="G868" s="21" t="b">
        <f>ISNUMBER(MATCH(ggPayers[[#This Row],[payer]], gg_teammates[ID], 0))</f>
        <v>0</v>
      </c>
      <c r="H868" s="89" t="b">
        <f>ISNUMBER(MATCH(ggPayers[[#This Row],[payer]], B$594:$B867, 0))</f>
        <v>1</v>
      </c>
      <c r="I868" s="21"/>
      <c r="J868" s="96" t="s">
        <v>6220</v>
      </c>
    </row>
    <row r="869" spans="1:10">
      <c r="A869" s="105">
        <v>45424.76666666667</v>
      </c>
      <c r="B869" s="89">
        <v>39308</v>
      </c>
      <c r="C869" s="89">
        <v>5000</v>
      </c>
      <c r="D869" s="89">
        <v>2</v>
      </c>
      <c r="E869" s="89"/>
      <c r="F869" s="89" t="s">
        <v>708</v>
      </c>
      <c r="G869" s="21" t="b">
        <f>ISNUMBER(MATCH(ggPayers[[#This Row],[payer]], gg_teammates[ID], 0))</f>
        <v>0</v>
      </c>
      <c r="H869" s="89" t="b">
        <f>ISNUMBER(MATCH(ggPayers[[#This Row],[payer]], B$594:$B868, 0))</f>
        <v>0</v>
      </c>
      <c r="I869" s="21"/>
      <c r="J869" s="96" t="s">
        <v>6220</v>
      </c>
    </row>
    <row r="870" spans="1:10">
      <c r="A870" s="105">
        <v>45424.707638888889</v>
      </c>
      <c r="B870" s="89">
        <v>835134</v>
      </c>
      <c r="C870" s="89">
        <v>500</v>
      </c>
      <c r="D870" s="89">
        <v>2</v>
      </c>
      <c r="E870" s="89"/>
      <c r="F870" s="89" t="s">
        <v>711</v>
      </c>
      <c r="G870" s="21" t="b">
        <f>ISNUMBER(MATCH(ggPayers[[#This Row],[payer]], gg_teammates[ID], 0))</f>
        <v>0</v>
      </c>
      <c r="H870" s="89" t="b">
        <f>ISNUMBER(MATCH(ggPayers[[#This Row],[payer]], B$594:$B869, 0))</f>
        <v>0</v>
      </c>
      <c r="I870" s="21"/>
      <c r="J870" s="96" t="s">
        <v>5924</v>
      </c>
    </row>
    <row r="871" spans="1:10">
      <c r="A871" s="105">
        <v>45424.644444444442</v>
      </c>
      <c r="B871" s="89">
        <v>53216</v>
      </c>
      <c r="C871" s="89">
        <v>1000</v>
      </c>
      <c r="D871" s="89">
        <v>2</v>
      </c>
      <c r="E871" s="89"/>
      <c r="F871" s="89" t="s">
        <v>713</v>
      </c>
      <c r="G871" s="21" t="b">
        <f>ISNUMBER(MATCH(ggPayers[[#This Row],[payer]], gg_teammates[ID], 0))</f>
        <v>0</v>
      </c>
      <c r="H871" s="89" t="b">
        <f>ISNUMBER(MATCH(ggPayers[[#This Row],[payer]], B$594:$B870, 0))</f>
        <v>0</v>
      </c>
      <c r="I871" s="21"/>
      <c r="J871" s="96" t="s">
        <v>5924</v>
      </c>
    </row>
    <row r="872" spans="1:10">
      <c r="A872" s="105">
        <v>45424.64166666667</v>
      </c>
      <c r="B872" s="89">
        <v>833134</v>
      </c>
      <c r="C872" s="89">
        <v>500</v>
      </c>
      <c r="D872" s="89">
        <v>2</v>
      </c>
      <c r="E872" s="89"/>
      <c r="F872" s="89" t="s">
        <v>715</v>
      </c>
      <c r="G872" s="21" t="b">
        <f>ISNUMBER(MATCH(ggPayers[[#This Row],[payer]], gg_teammates[ID], 0))</f>
        <v>0</v>
      </c>
      <c r="H872" s="89" t="b">
        <f>ISNUMBER(MATCH(ggPayers[[#This Row],[payer]], B$594:$B871, 0))</f>
        <v>1</v>
      </c>
      <c r="I872" s="21"/>
      <c r="J872" s="96" t="s">
        <v>5924</v>
      </c>
    </row>
    <row r="873" spans="1:10">
      <c r="A873" s="105">
        <v>45424.538194444445</v>
      </c>
      <c r="B873" s="89">
        <v>1130281</v>
      </c>
      <c r="C873" s="89">
        <v>2000</v>
      </c>
      <c r="D873" s="89">
        <v>2</v>
      </c>
      <c r="E873" s="89"/>
      <c r="F873" s="99" t="s">
        <v>717</v>
      </c>
      <c r="G873" s="21" t="b">
        <f>ISNUMBER(MATCH(ggPayers[[#This Row],[payer]], gg_teammates[ID], 0))</f>
        <v>0</v>
      </c>
      <c r="H873" s="89" t="b">
        <f>ISNUMBER(MATCH(ggPayers[[#This Row],[payer]], B$594:$B872, 0))</f>
        <v>0</v>
      </c>
      <c r="I873" s="21"/>
      <c r="J873" s="96" t="s">
        <v>5924</v>
      </c>
    </row>
    <row r="874" spans="1:10">
      <c r="A874" s="105">
        <v>45424.460416666669</v>
      </c>
      <c r="B874" s="89">
        <v>357015</v>
      </c>
      <c r="C874" s="89">
        <v>500</v>
      </c>
      <c r="D874" s="89">
        <v>2</v>
      </c>
      <c r="E874" s="89"/>
      <c r="F874" s="89" t="s">
        <v>719</v>
      </c>
      <c r="G874" s="21" t="b">
        <f>ISNUMBER(MATCH(ggPayers[[#This Row],[payer]], gg_teammates[ID], 0))</f>
        <v>0</v>
      </c>
      <c r="H874" s="89" t="b">
        <f>ISNUMBER(MATCH(ggPayers[[#This Row],[payer]], B$594:$B873, 0))</f>
        <v>0</v>
      </c>
      <c r="I874" s="21"/>
      <c r="J874" s="96" t="s">
        <v>5924</v>
      </c>
    </row>
    <row r="875" spans="1:10">
      <c r="A875" s="105">
        <v>45423.976388888892</v>
      </c>
      <c r="B875" s="89">
        <v>135322</v>
      </c>
      <c r="C875" s="89">
        <v>500</v>
      </c>
      <c r="D875" s="89">
        <v>3</v>
      </c>
      <c r="E875" s="89" t="s">
        <v>5939</v>
      </c>
      <c r="F875" s="89" t="s">
        <v>6221</v>
      </c>
      <c r="G875" s="21" t="b">
        <f>ISNUMBER(MATCH(ggPayers[[#This Row],[payer]], gg_teammates[ID], 0))</f>
        <v>1</v>
      </c>
      <c r="H875" s="89" t="b">
        <f>ISNUMBER(MATCH(ggPayers[[#This Row],[payer]], B$594:$B874, 0))</f>
        <v>1</v>
      </c>
      <c r="I875" s="21"/>
      <c r="J875" s="96" t="s">
        <v>5924</v>
      </c>
    </row>
    <row r="876" spans="1:10">
      <c r="A876" s="105">
        <v>45423.827777777777</v>
      </c>
      <c r="B876" s="89">
        <v>748384</v>
      </c>
      <c r="C876" s="89">
        <v>300</v>
      </c>
      <c r="D876" s="89">
        <v>2</v>
      </c>
      <c r="E876" s="89"/>
      <c r="F876" s="89" t="s">
        <v>724</v>
      </c>
      <c r="G876" s="21" t="b">
        <f>ISNUMBER(MATCH(ggPayers[[#This Row],[payer]], gg_teammates[ID], 0))</f>
        <v>1</v>
      </c>
      <c r="H876" s="89" t="b">
        <f>ISNUMBER(MATCH(ggPayers[[#This Row],[payer]], B$594:$B875, 0))</f>
        <v>0</v>
      </c>
      <c r="I876" s="21"/>
      <c r="J876" s="96" t="s">
        <v>5924</v>
      </c>
    </row>
    <row r="877" spans="1:10">
      <c r="A877" s="105">
        <v>45423.76666666667</v>
      </c>
      <c r="B877" s="89">
        <v>156023</v>
      </c>
      <c r="C877" s="89">
        <v>500</v>
      </c>
      <c r="D877" s="89">
        <v>2</v>
      </c>
      <c r="E877" s="89"/>
      <c r="F877" s="89" t="s">
        <v>731</v>
      </c>
      <c r="G877" s="21" t="b">
        <f>ISNUMBER(MATCH(ggPayers[[#This Row],[payer]], gg_teammates[ID], 0))</f>
        <v>0</v>
      </c>
      <c r="H877" s="89" t="b">
        <f>ISNUMBER(MATCH(ggPayers[[#This Row],[payer]], B$594:$B876, 0))</f>
        <v>0</v>
      </c>
      <c r="I877" s="21"/>
      <c r="J877" s="96" t="s">
        <v>5924</v>
      </c>
    </row>
    <row r="878" spans="1:10">
      <c r="A878" s="105">
        <v>45423.730555555558</v>
      </c>
      <c r="B878" s="89">
        <v>65496</v>
      </c>
      <c r="C878" s="89">
        <v>500</v>
      </c>
      <c r="D878" s="89">
        <v>2</v>
      </c>
      <c r="E878" s="89"/>
      <c r="F878" s="89" t="s">
        <v>733</v>
      </c>
      <c r="G878" s="21" t="b">
        <f>ISNUMBER(MATCH(ggPayers[[#This Row],[payer]], gg_teammates[ID], 0))</f>
        <v>0</v>
      </c>
      <c r="H878" s="89" t="b">
        <f>ISNUMBER(MATCH(ggPayers[[#This Row],[payer]], B$594:$B877, 0))</f>
        <v>0</v>
      </c>
      <c r="I878" s="21"/>
      <c r="J878" s="96" t="s">
        <v>5924</v>
      </c>
    </row>
    <row r="879" spans="1:10">
      <c r="A879" s="105">
        <v>45423.70416666667</v>
      </c>
      <c r="B879" s="89">
        <v>626270</v>
      </c>
      <c r="C879" s="89">
        <v>500</v>
      </c>
      <c r="D879" s="89">
        <v>2</v>
      </c>
      <c r="E879" s="89"/>
      <c r="F879" s="89" t="s">
        <v>735</v>
      </c>
      <c r="G879" s="21" t="b">
        <f>ISNUMBER(MATCH(ggPayers[[#This Row],[payer]], gg_teammates[ID], 0))</f>
        <v>0</v>
      </c>
      <c r="H879" s="89" t="b">
        <f>ISNUMBER(MATCH(ggPayers[[#This Row],[payer]], B$594:$B878, 0))</f>
        <v>0</v>
      </c>
      <c r="I879" s="21"/>
      <c r="J879" s="96" t="s">
        <v>5924</v>
      </c>
    </row>
    <row r="880" spans="1:10">
      <c r="A880" s="105">
        <v>45423.688888888886</v>
      </c>
      <c r="B880" s="89">
        <v>35941</v>
      </c>
      <c r="C880" s="89">
        <v>500</v>
      </c>
      <c r="D880" s="89">
        <v>2</v>
      </c>
      <c r="E880" s="89"/>
      <c r="F880" s="89" t="s">
        <v>737</v>
      </c>
      <c r="G880" s="21" t="b">
        <f>ISNUMBER(MATCH(ggPayers[[#This Row],[payer]], gg_teammates[ID], 0))</f>
        <v>0</v>
      </c>
      <c r="H880" s="89" t="b">
        <f>ISNUMBER(MATCH(ggPayers[[#This Row],[payer]], B$594:$B879, 0))</f>
        <v>0</v>
      </c>
      <c r="I880" s="21"/>
      <c r="J880" s="96" t="s">
        <v>5924</v>
      </c>
    </row>
    <row r="881" spans="1:10">
      <c r="A881" s="105">
        <v>45423.620833333334</v>
      </c>
      <c r="B881" s="89">
        <v>952247</v>
      </c>
      <c r="C881" s="89">
        <v>500</v>
      </c>
      <c r="D881" s="89">
        <v>2</v>
      </c>
      <c r="E881" s="89"/>
      <c r="F881" s="89" t="s">
        <v>739</v>
      </c>
      <c r="G881" s="21" t="b">
        <f>ISNUMBER(MATCH(ggPayers[[#This Row],[payer]], gg_teammates[ID], 0))</f>
        <v>0</v>
      </c>
      <c r="H881" s="89" t="b">
        <f>ISNUMBER(MATCH(ggPayers[[#This Row],[payer]], B$594:$B880, 0))</f>
        <v>0</v>
      </c>
      <c r="I881" s="21"/>
      <c r="J881" s="96" t="s">
        <v>6222</v>
      </c>
    </row>
    <row r="882" spans="1:10">
      <c r="A882" s="105">
        <v>45423.604861111111</v>
      </c>
      <c r="B882" s="89">
        <v>39308</v>
      </c>
      <c r="C882" s="89">
        <v>1000</v>
      </c>
      <c r="D882" s="89">
        <v>2</v>
      </c>
      <c r="E882" s="89"/>
      <c r="F882" s="89" t="s">
        <v>741</v>
      </c>
      <c r="G882" s="21" t="b">
        <f>ISNUMBER(MATCH(ggPayers[[#This Row],[payer]], gg_teammates[ID], 0))</f>
        <v>0</v>
      </c>
      <c r="H882" s="89" t="b">
        <f>ISNUMBER(MATCH(ggPayers[[#This Row],[payer]], B$594:$B881, 0))</f>
        <v>1</v>
      </c>
      <c r="I882" s="21"/>
      <c r="J882" s="96" t="s">
        <v>5924</v>
      </c>
    </row>
    <row r="883" spans="1:10">
      <c r="A883" s="105">
        <v>45423.55</v>
      </c>
      <c r="B883" s="89">
        <v>1130174</v>
      </c>
      <c r="C883" s="89">
        <v>500</v>
      </c>
      <c r="D883" s="89">
        <v>2</v>
      </c>
      <c r="E883" s="89"/>
      <c r="F883" s="89" t="s">
        <v>743</v>
      </c>
      <c r="G883" s="21" t="b">
        <f>ISNUMBER(MATCH(ggPayers[[#This Row],[payer]], gg_teammates[ID], 0))</f>
        <v>0</v>
      </c>
      <c r="H883" s="89" t="b">
        <f>ISNUMBER(MATCH(ggPayers[[#This Row],[payer]], B$594:$B882, 0))</f>
        <v>0</v>
      </c>
      <c r="I883" s="21"/>
      <c r="J883" s="96" t="s">
        <v>6219</v>
      </c>
    </row>
    <row r="884" spans="1:10">
      <c r="A884" s="105">
        <v>45423.51666666667</v>
      </c>
      <c r="B884" s="89">
        <v>65879</v>
      </c>
      <c r="C884" s="89">
        <v>500</v>
      </c>
      <c r="D884" s="89">
        <v>2</v>
      </c>
      <c r="E884" s="89"/>
      <c r="F884" s="89" t="s">
        <v>745</v>
      </c>
      <c r="G884" s="21" t="b">
        <f>ISNUMBER(MATCH(ggPayers[[#This Row],[payer]], gg_teammates[ID], 0))</f>
        <v>0</v>
      </c>
      <c r="H884" s="89" t="b">
        <f>ISNUMBER(MATCH(ggPayers[[#This Row],[payer]], B$594:$B883, 0))</f>
        <v>0</v>
      </c>
      <c r="I884" s="21"/>
      <c r="J884" s="96" t="s">
        <v>6215</v>
      </c>
    </row>
    <row r="885" spans="1:10">
      <c r="A885" s="105">
        <v>45422.993750000001</v>
      </c>
      <c r="B885" s="89">
        <v>260507</v>
      </c>
      <c r="C885" s="89">
        <v>3000</v>
      </c>
      <c r="D885" s="89">
        <v>2</v>
      </c>
      <c r="E885" s="89"/>
      <c r="F885" s="89" t="s">
        <v>750</v>
      </c>
      <c r="G885" s="21" t="b">
        <f>ISNUMBER(MATCH(ggPayers[[#This Row],[payer]], gg_teammates[ID], 0))</f>
        <v>0</v>
      </c>
      <c r="H885" s="89" t="b">
        <f>ISNUMBER(MATCH(ggPayers[[#This Row],[payer]], B$594:$B884, 0))</f>
        <v>0</v>
      </c>
      <c r="I885" s="21"/>
      <c r="J885" s="96" t="s">
        <v>5924</v>
      </c>
    </row>
    <row r="886" spans="1:10">
      <c r="A886" s="105">
        <v>45422.98541666667</v>
      </c>
      <c r="B886" s="89">
        <v>845447</v>
      </c>
      <c r="C886" s="89">
        <v>1000</v>
      </c>
      <c r="D886" s="89">
        <v>2</v>
      </c>
      <c r="E886" s="89"/>
      <c r="F886" s="89" t="s">
        <v>752</v>
      </c>
      <c r="G886" s="21" t="b">
        <f>ISNUMBER(MATCH(ggPayers[[#This Row],[payer]], gg_teammates[ID], 0))</f>
        <v>0</v>
      </c>
      <c r="H886" s="89" t="b">
        <f>ISNUMBER(MATCH(ggPayers[[#This Row],[payer]], B$594:$B885, 0))</f>
        <v>1</v>
      </c>
      <c r="I886" s="21"/>
      <c r="J886" s="96" t="s">
        <v>5924</v>
      </c>
    </row>
    <row r="887" spans="1:10">
      <c r="A887" s="105">
        <v>45422.859027777777</v>
      </c>
      <c r="B887" s="89">
        <v>852874</v>
      </c>
      <c r="C887" s="89">
        <v>1000</v>
      </c>
      <c r="D887" s="89">
        <v>2</v>
      </c>
      <c r="E887" s="89"/>
      <c r="F887" s="89" t="s">
        <v>756</v>
      </c>
      <c r="G887" s="21" t="b">
        <f>ISNUMBER(MATCH(ggPayers[[#This Row],[payer]], gg_teammates[ID], 0))</f>
        <v>0</v>
      </c>
      <c r="H887" s="89" t="b">
        <f>ISNUMBER(MATCH(ggPayers[[#This Row],[payer]], B$594:$B886, 0))</f>
        <v>0</v>
      </c>
      <c r="I887" s="21"/>
      <c r="J887" s="96" t="s">
        <v>6223</v>
      </c>
    </row>
    <row r="888" spans="1:10">
      <c r="A888" s="105">
        <v>45422.756944444445</v>
      </c>
      <c r="B888" s="89">
        <v>104324</v>
      </c>
      <c r="C888" s="89">
        <v>2000</v>
      </c>
      <c r="D888" s="89">
        <v>2</v>
      </c>
      <c r="E888" s="89"/>
      <c r="F888" s="89" t="s">
        <v>758</v>
      </c>
      <c r="G888" s="21" t="b">
        <f>ISNUMBER(MATCH(ggPayers[[#This Row],[payer]], gg_teammates[ID], 0))</f>
        <v>0</v>
      </c>
      <c r="H888" s="89" t="b">
        <f>ISNUMBER(MATCH(ggPayers[[#This Row],[payer]], B$594:$B887, 0))</f>
        <v>0</v>
      </c>
      <c r="I888" s="21"/>
      <c r="J888" s="96" t="s">
        <v>5924</v>
      </c>
    </row>
    <row r="889" spans="1:10">
      <c r="A889" s="105">
        <v>45422.756249999999</v>
      </c>
      <c r="B889" s="89">
        <v>104324</v>
      </c>
      <c r="C889" s="89">
        <v>5000</v>
      </c>
      <c r="D889" s="89">
        <v>2</v>
      </c>
      <c r="E889" s="89"/>
      <c r="F889" s="89" t="s">
        <v>760</v>
      </c>
      <c r="G889" s="21" t="b">
        <f>ISNUMBER(MATCH(ggPayers[[#This Row],[payer]], gg_teammates[ID], 0))</f>
        <v>0</v>
      </c>
      <c r="H889" s="89" t="b">
        <f>ISNUMBER(MATCH(ggPayers[[#This Row],[payer]], B$594:$B888, 0))</f>
        <v>1</v>
      </c>
      <c r="I889" s="21"/>
      <c r="J889" s="96" t="s">
        <v>6224</v>
      </c>
    </row>
    <row r="890" spans="1:10">
      <c r="A890" s="105">
        <v>45422.577777777777</v>
      </c>
      <c r="B890" s="89">
        <v>825186</v>
      </c>
      <c r="C890" s="89">
        <v>100</v>
      </c>
      <c r="D890" s="89">
        <v>2</v>
      </c>
      <c r="E890" s="89"/>
      <c r="F890" s="89" t="s">
        <v>764</v>
      </c>
      <c r="G890" s="21" t="b">
        <f>ISNUMBER(MATCH(ggPayers[[#This Row],[payer]], gg_teammates[ID], 0))</f>
        <v>1</v>
      </c>
      <c r="H890" s="89" t="b">
        <f>ISNUMBER(MATCH(ggPayers[[#This Row],[payer]], B$594:$B889, 0))</f>
        <v>1</v>
      </c>
      <c r="I890" s="21"/>
      <c r="J890" s="96" t="s">
        <v>6225</v>
      </c>
    </row>
    <row r="891" spans="1:10">
      <c r="A891" s="105">
        <v>45421.927083333336</v>
      </c>
      <c r="B891" s="89">
        <v>363435</v>
      </c>
      <c r="C891" s="89">
        <v>3000</v>
      </c>
      <c r="D891" s="89">
        <v>3</v>
      </c>
      <c r="E891" s="89" t="s">
        <v>5934</v>
      </c>
      <c r="F891" s="89" t="s">
        <v>6226</v>
      </c>
      <c r="G891" s="21" t="b">
        <f>ISNUMBER(MATCH(ggPayers[[#This Row],[payer]], gg_teammates[ID], 0))</f>
        <v>0</v>
      </c>
      <c r="H891" s="89" t="b">
        <f>ISNUMBER(MATCH(ggPayers[[#This Row],[payer]], B$594:$B890, 0))</f>
        <v>0</v>
      </c>
      <c r="I891" s="21"/>
      <c r="J891" s="96" t="s">
        <v>6225</v>
      </c>
    </row>
    <row r="892" spans="1:10">
      <c r="A892" s="105">
        <v>45421.9</v>
      </c>
      <c r="B892" s="89">
        <v>929794</v>
      </c>
      <c r="C892" s="89">
        <v>500</v>
      </c>
      <c r="D892" s="89">
        <v>3</v>
      </c>
      <c r="E892" s="89" t="s">
        <v>6127</v>
      </c>
      <c r="F892" s="89" t="s">
        <v>6227</v>
      </c>
      <c r="G892" s="21" t="b">
        <f>ISNUMBER(MATCH(ggPayers[[#This Row],[payer]], gg_teammates[ID], 0))</f>
        <v>0</v>
      </c>
      <c r="H892" s="89" t="b">
        <f>ISNUMBER(MATCH(ggPayers[[#This Row],[payer]], B$594:$B891, 0))</f>
        <v>0</v>
      </c>
      <c r="I892" s="21"/>
      <c r="J892" s="96" t="s">
        <v>5924</v>
      </c>
    </row>
    <row r="893" spans="1:10">
      <c r="A893" s="105">
        <v>45421.811805555553</v>
      </c>
      <c r="B893" s="89">
        <v>1016236</v>
      </c>
      <c r="C893" s="89">
        <v>1000</v>
      </c>
      <c r="D893" s="89">
        <v>2</v>
      </c>
      <c r="E893" s="89"/>
      <c r="F893" s="89" t="s">
        <v>775</v>
      </c>
      <c r="G893" s="21" t="b">
        <f>ISNUMBER(MATCH(ggPayers[[#This Row],[payer]], gg_teammates[ID], 0))</f>
        <v>0</v>
      </c>
      <c r="H893" s="89" t="b">
        <f>ISNUMBER(MATCH(ggPayers[[#This Row],[payer]], B$594:$B892, 0))</f>
        <v>0</v>
      </c>
      <c r="I893" s="21"/>
      <c r="J893" s="96" t="s">
        <v>5924</v>
      </c>
    </row>
    <row r="894" spans="1:10">
      <c r="A894" s="105">
        <v>45420.974999999999</v>
      </c>
      <c r="B894" s="89">
        <v>151432</v>
      </c>
      <c r="C894" s="89">
        <v>1000</v>
      </c>
      <c r="D894" s="89">
        <v>2</v>
      </c>
      <c r="E894" s="89"/>
      <c r="F894" s="89" t="s">
        <v>787</v>
      </c>
      <c r="G894" s="21" t="b">
        <f>ISNUMBER(MATCH(ggPayers[[#This Row],[payer]], gg_teammates[ID], 0))</f>
        <v>0</v>
      </c>
      <c r="H894" s="89" t="b">
        <f>ISNUMBER(MATCH(ggPayers[[#This Row],[payer]], B$594:$B893, 0))</f>
        <v>0</v>
      </c>
      <c r="I894" s="21"/>
      <c r="J894" s="96" t="s">
        <v>5924</v>
      </c>
    </row>
    <row r="895" spans="1:10">
      <c r="A895" s="105">
        <v>45420.931250000001</v>
      </c>
      <c r="B895" s="89">
        <v>593755</v>
      </c>
      <c r="C895" s="89">
        <v>1500</v>
      </c>
      <c r="D895" s="89">
        <v>2</v>
      </c>
      <c r="E895" s="89"/>
      <c r="F895" s="89" t="s">
        <v>789</v>
      </c>
      <c r="G895" s="21" t="b">
        <f>ISNUMBER(MATCH(ggPayers[[#This Row],[payer]], gg_teammates[ID], 0))</f>
        <v>0</v>
      </c>
      <c r="H895" s="89" t="b">
        <f>ISNUMBER(MATCH(ggPayers[[#This Row],[payer]], B$594:$B894, 0))</f>
        <v>0</v>
      </c>
      <c r="I895" s="21"/>
      <c r="J895" s="96" t="s">
        <v>5924</v>
      </c>
    </row>
    <row r="896" spans="1:10">
      <c r="A896" s="105">
        <v>45420.897222222222</v>
      </c>
      <c r="B896" s="89">
        <v>750696</v>
      </c>
      <c r="C896" s="89">
        <v>3000</v>
      </c>
      <c r="D896" s="89">
        <v>2</v>
      </c>
      <c r="E896" s="89"/>
      <c r="F896" s="89" t="s">
        <v>791</v>
      </c>
      <c r="G896" s="21" t="b">
        <f>ISNUMBER(MATCH(ggPayers[[#This Row],[payer]], gg_teammates[ID], 0))</f>
        <v>0</v>
      </c>
      <c r="H896" s="89" t="b">
        <f>ISNUMBER(MATCH(ggPayers[[#This Row],[payer]], B$594:$B895, 0))</f>
        <v>0</v>
      </c>
      <c r="I896" s="21"/>
      <c r="J896" s="96" t="s">
        <v>5924</v>
      </c>
    </row>
    <row r="897" spans="1:10">
      <c r="A897" s="105">
        <v>45420.893055555556</v>
      </c>
      <c r="B897" s="89">
        <v>916424</v>
      </c>
      <c r="C897" s="89">
        <v>1000</v>
      </c>
      <c r="D897" s="89">
        <v>2</v>
      </c>
      <c r="E897" s="89"/>
      <c r="F897" s="89" t="s">
        <v>793</v>
      </c>
      <c r="G897" s="21" t="b">
        <f>ISNUMBER(MATCH(ggPayers[[#This Row],[payer]], gg_teammates[ID], 0))</f>
        <v>0</v>
      </c>
      <c r="H897" s="89" t="b">
        <f>ISNUMBER(MATCH(ggPayers[[#This Row],[payer]], B$594:$B896, 0))</f>
        <v>0</v>
      </c>
      <c r="I897" s="21"/>
      <c r="J897" s="96" t="s">
        <v>5924</v>
      </c>
    </row>
    <row r="898" spans="1:10">
      <c r="A898" s="105">
        <v>45420.876388888886</v>
      </c>
      <c r="B898" s="89">
        <v>959048</v>
      </c>
      <c r="C898" s="89">
        <v>300</v>
      </c>
      <c r="D898" s="89">
        <v>2</v>
      </c>
      <c r="E898" s="89"/>
      <c r="F898" s="89" t="s">
        <v>795</v>
      </c>
      <c r="G898" s="21" t="b">
        <f>ISNUMBER(MATCH(ggPayers[[#This Row],[payer]], gg_teammates[ID], 0))</f>
        <v>0</v>
      </c>
      <c r="H898" s="89" t="b">
        <f>ISNUMBER(MATCH(ggPayers[[#This Row],[payer]], B$594:$B897, 0))</f>
        <v>0</v>
      </c>
      <c r="I898" s="21"/>
      <c r="J898" s="96" t="s">
        <v>5924</v>
      </c>
    </row>
    <row r="899" spans="1:10">
      <c r="A899" s="105">
        <v>45420.838888888888</v>
      </c>
      <c r="B899" s="89">
        <v>37332</v>
      </c>
      <c r="C899" s="89">
        <v>1000</v>
      </c>
      <c r="D899" s="89">
        <v>2</v>
      </c>
      <c r="E899" s="89"/>
      <c r="F899" s="89" t="s">
        <v>797</v>
      </c>
      <c r="G899" s="21" t="b">
        <f>ISNUMBER(MATCH(ggPayers[[#This Row],[payer]], gg_teammates[ID], 0))</f>
        <v>0</v>
      </c>
      <c r="H899" s="89" t="b">
        <f>ISNUMBER(MATCH(ggPayers[[#This Row],[payer]], B$594:$B898, 0))</f>
        <v>0</v>
      </c>
      <c r="I899" s="21"/>
      <c r="J899" s="96" t="s">
        <v>5924</v>
      </c>
    </row>
    <row r="900" spans="1:10">
      <c r="A900" s="105">
        <v>45420.823611111111</v>
      </c>
      <c r="B900" s="89">
        <v>656500</v>
      </c>
      <c r="C900" s="89">
        <v>500</v>
      </c>
      <c r="D900" s="89">
        <v>2</v>
      </c>
      <c r="E900" s="89"/>
      <c r="F900" s="89" t="s">
        <v>799</v>
      </c>
      <c r="G900" s="21" t="b">
        <f>ISNUMBER(MATCH(ggPayers[[#This Row],[payer]], gg_teammates[ID], 0))</f>
        <v>0</v>
      </c>
      <c r="H900" s="89" t="b">
        <f>ISNUMBER(MATCH(ggPayers[[#This Row],[payer]], B$594:$B899, 0))</f>
        <v>0</v>
      </c>
      <c r="I900" s="21"/>
      <c r="J900" s="96" t="s">
        <v>5924</v>
      </c>
    </row>
    <row r="901" spans="1:10">
      <c r="A901" s="105">
        <v>45420.726388888892</v>
      </c>
      <c r="B901" s="89">
        <v>71690</v>
      </c>
      <c r="C901" s="89">
        <v>500</v>
      </c>
      <c r="D901" s="89">
        <v>2</v>
      </c>
      <c r="E901" s="89"/>
      <c r="F901" s="89" t="s">
        <v>802</v>
      </c>
      <c r="G901" s="21" t="b">
        <f>ISNUMBER(MATCH(ggPayers[[#This Row],[payer]], gg_teammates[ID], 0))</f>
        <v>0</v>
      </c>
      <c r="H901" s="89" t="b">
        <f>ISNUMBER(MATCH(ggPayers[[#This Row],[payer]], B$594:$B900, 0))</f>
        <v>0</v>
      </c>
      <c r="I901" s="21"/>
      <c r="J901" s="96" t="s">
        <v>5924</v>
      </c>
    </row>
    <row r="902" spans="1:10">
      <c r="A902" s="105">
        <v>45420.615277777775</v>
      </c>
      <c r="B902" s="89">
        <v>839</v>
      </c>
      <c r="C902" s="89">
        <v>500</v>
      </c>
      <c r="D902" s="89">
        <v>2</v>
      </c>
      <c r="E902" s="89"/>
      <c r="F902" s="89" t="s">
        <v>806</v>
      </c>
      <c r="G902" s="21" t="b">
        <f>ISNUMBER(MATCH(ggPayers[[#This Row],[payer]], gg_teammates[ID], 0))</f>
        <v>1</v>
      </c>
      <c r="H902" s="89" t="b">
        <f>ISNUMBER(MATCH(ggPayers[[#This Row],[payer]], B$594:$B901, 0))</f>
        <v>1</v>
      </c>
      <c r="I902" s="21"/>
      <c r="J902" s="96" t="s">
        <v>5924</v>
      </c>
    </row>
    <row r="903" spans="1:10">
      <c r="A903" s="105">
        <v>45420.588194444441</v>
      </c>
      <c r="B903" s="89">
        <v>139215</v>
      </c>
      <c r="C903" s="89">
        <v>2000</v>
      </c>
      <c r="D903" s="89">
        <v>3</v>
      </c>
      <c r="E903" s="89" t="s">
        <v>5939</v>
      </c>
      <c r="F903" s="89" t="s">
        <v>6228</v>
      </c>
      <c r="G903" s="21" t="b">
        <f>ISNUMBER(MATCH(ggPayers[[#This Row],[payer]], gg_teammates[ID], 0))</f>
        <v>0</v>
      </c>
      <c r="H903" s="89" t="b">
        <f>ISNUMBER(MATCH(ggPayers[[#This Row],[payer]], B$594:$B902, 0))</f>
        <v>1</v>
      </c>
      <c r="I903" s="21"/>
      <c r="J903" s="96" t="s">
        <v>5924</v>
      </c>
    </row>
    <row r="904" spans="1:10">
      <c r="A904" s="105">
        <v>45420.587500000001</v>
      </c>
      <c r="B904" s="89">
        <v>139215</v>
      </c>
      <c r="C904" s="89">
        <v>2000</v>
      </c>
      <c r="D904" s="89">
        <v>3</v>
      </c>
      <c r="E904" s="89" t="s">
        <v>5939</v>
      </c>
      <c r="F904" s="89" t="s">
        <v>6229</v>
      </c>
      <c r="G904" s="21" t="b">
        <f>ISNUMBER(MATCH(ggPayers[[#This Row],[payer]], gg_teammates[ID], 0))</f>
        <v>0</v>
      </c>
      <c r="H904" s="89" t="b">
        <f>ISNUMBER(MATCH(ggPayers[[#This Row],[payer]], B$594:$B903, 0))</f>
        <v>1</v>
      </c>
      <c r="I904" s="21"/>
      <c r="J904" s="96" t="s">
        <v>5924</v>
      </c>
    </row>
    <row r="905" spans="1:10">
      <c r="A905" s="105">
        <v>45420.583333333336</v>
      </c>
      <c r="B905" s="89">
        <v>139215</v>
      </c>
      <c r="C905" s="89">
        <v>2000</v>
      </c>
      <c r="D905" s="89">
        <v>3</v>
      </c>
      <c r="E905" s="89" t="s">
        <v>5939</v>
      </c>
      <c r="F905" s="89" t="s">
        <v>6230</v>
      </c>
      <c r="G905" s="21" t="b">
        <f>ISNUMBER(MATCH(ggPayers[[#This Row],[payer]], gg_teammates[ID], 0))</f>
        <v>0</v>
      </c>
      <c r="H905" s="89" t="b">
        <f>ISNUMBER(MATCH(ggPayers[[#This Row],[payer]], B$594:$B904, 0))</f>
        <v>1</v>
      </c>
      <c r="I905" s="21"/>
      <c r="J905" s="96" t="s">
        <v>5924</v>
      </c>
    </row>
    <row r="906" spans="1:10">
      <c r="A906" s="105">
        <v>45420.571527777778</v>
      </c>
      <c r="B906" s="89">
        <v>839</v>
      </c>
      <c r="C906" s="89">
        <v>500</v>
      </c>
      <c r="D906" s="89">
        <v>2</v>
      </c>
      <c r="E906" s="89"/>
      <c r="F906" s="89" t="s">
        <v>808</v>
      </c>
      <c r="G906" s="21" t="b">
        <f>ISNUMBER(MATCH(ggPayers[[#This Row],[payer]], gg_teammates[ID], 0))</f>
        <v>1</v>
      </c>
      <c r="H906" s="89" t="b">
        <f>ISNUMBER(MATCH(ggPayers[[#This Row],[payer]], B$594:$B905, 0))</f>
        <v>1</v>
      </c>
      <c r="I906" s="21"/>
      <c r="J906" s="96" t="s">
        <v>5924</v>
      </c>
    </row>
    <row r="907" spans="1:10">
      <c r="A907" s="105">
        <v>45420.568055555559</v>
      </c>
      <c r="B907" s="89">
        <v>839</v>
      </c>
      <c r="C907" s="89">
        <v>500</v>
      </c>
      <c r="D907" s="89">
        <v>2</v>
      </c>
      <c r="E907" s="89"/>
      <c r="F907" s="89" t="s">
        <v>810</v>
      </c>
      <c r="G907" s="21" t="b">
        <f>ISNUMBER(MATCH(ggPayers[[#This Row],[payer]], gg_teammates[ID], 0))</f>
        <v>1</v>
      </c>
      <c r="H907" s="89" t="b">
        <f>ISNUMBER(MATCH(ggPayers[[#This Row],[payer]], B$594:$B906, 0))</f>
        <v>1</v>
      </c>
      <c r="I907" s="21"/>
      <c r="J907" s="96" t="s">
        <v>5924</v>
      </c>
    </row>
    <row r="908" spans="1:10">
      <c r="A908" s="105">
        <v>45420.557638888888</v>
      </c>
      <c r="B908" s="89">
        <v>545501</v>
      </c>
      <c r="C908" s="89">
        <v>500</v>
      </c>
      <c r="D908" s="89">
        <v>2</v>
      </c>
      <c r="E908" s="89"/>
      <c r="F908" s="89" t="s">
        <v>812</v>
      </c>
      <c r="G908" s="21" t="b">
        <f>ISNUMBER(MATCH(ggPayers[[#This Row],[payer]], gg_teammates[ID], 0))</f>
        <v>0</v>
      </c>
      <c r="H908" s="89" t="b">
        <f>ISNUMBER(MATCH(ggPayers[[#This Row],[payer]], B$594:$B907, 0))</f>
        <v>1</v>
      </c>
      <c r="I908" s="21"/>
      <c r="J908" s="96" t="s">
        <v>5924</v>
      </c>
    </row>
    <row r="909" spans="1:10">
      <c r="A909" s="105">
        <v>45420.420138888891</v>
      </c>
      <c r="B909" s="89">
        <v>798</v>
      </c>
      <c r="C909" s="89">
        <v>500</v>
      </c>
      <c r="D909" s="89">
        <v>2</v>
      </c>
      <c r="E909" s="89"/>
      <c r="F909" s="89" t="s">
        <v>814</v>
      </c>
      <c r="G909" s="21" t="b">
        <f>ISNUMBER(MATCH(ggPayers[[#This Row],[payer]], gg_teammates[ID], 0))</f>
        <v>1</v>
      </c>
      <c r="H909" s="89" t="b">
        <f>ISNUMBER(MATCH(ggPayers[[#This Row],[payer]], B$594:$B908, 0))</f>
        <v>1</v>
      </c>
      <c r="I909" s="21"/>
      <c r="J909" s="96" t="s">
        <v>5924</v>
      </c>
    </row>
    <row r="910" spans="1:10">
      <c r="A910" s="105">
        <v>45419.82916666667</v>
      </c>
      <c r="B910" s="89">
        <v>304256</v>
      </c>
      <c r="C910" s="89">
        <v>500</v>
      </c>
      <c r="D910" s="89">
        <v>3</v>
      </c>
      <c r="E910" s="89" t="s">
        <v>5939</v>
      </c>
      <c r="F910" s="89" t="s">
        <v>6231</v>
      </c>
      <c r="G910" s="21" t="b">
        <f>ISNUMBER(MATCH(ggPayers[[#This Row],[payer]], gg_teammates[ID], 0))</f>
        <v>0</v>
      </c>
      <c r="H910" s="89" t="b">
        <f>ISNUMBER(MATCH(ggPayers[[#This Row],[payer]], B$594:$B909, 0))</f>
        <v>0</v>
      </c>
      <c r="I910" s="21"/>
      <c r="J910" s="96" t="s">
        <v>5924</v>
      </c>
    </row>
    <row r="911" spans="1:10">
      <c r="A911" s="105">
        <v>45419.811805555553</v>
      </c>
      <c r="B911" s="89">
        <v>143865</v>
      </c>
      <c r="C911" s="89">
        <v>1000</v>
      </c>
      <c r="D911" s="89">
        <v>3</v>
      </c>
      <c r="E911" s="89" t="s">
        <v>5934</v>
      </c>
      <c r="F911" s="89" t="s">
        <v>6232</v>
      </c>
      <c r="G911" s="21" t="b">
        <f>ISNUMBER(MATCH(ggPayers[[#This Row],[payer]], gg_teammates[ID], 0))</f>
        <v>0</v>
      </c>
      <c r="H911" s="89" t="b">
        <f>ISNUMBER(MATCH(ggPayers[[#This Row],[payer]], B$594:$B910, 0))</f>
        <v>0</v>
      </c>
      <c r="I911" s="21"/>
      <c r="J911" s="96" t="s">
        <v>5924</v>
      </c>
    </row>
    <row r="912" spans="1:10">
      <c r="A912" s="105">
        <v>45419.716666666667</v>
      </c>
      <c r="B912" s="89">
        <v>1109401</v>
      </c>
      <c r="C912" s="89">
        <v>500</v>
      </c>
      <c r="D912" s="89">
        <v>2</v>
      </c>
      <c r="E912" s="89"/>
      <c r="F912" s="89" t="s">
        <v>818</v>
      </c>
      <c r="G912" s="21" t="b">
        <f>ISNUMBER(MATCH(ggPayers[[#This Row],[payer]], gg_teammates[ID], 0))</f>
        <v>0</v>
      </c>
      <c r="H912" s="89" t="b">
        <f>ISNUMBER(MATCH(ggPayers[[#This Row],[payer]], B$594:$B911, 0))</f>
        <v>1</v>
      </c>
      <c r="I912" s="21"/>
      <c r="J912" s="96" t="s">
        <v>5924</v>
      </c>
    </row>
    <row r="913" spans="1:10">
      <c r="A913" s="105">
        <v>45419.69027777778</v>
      </c>
      <c r="B913" s="89">
        <v>135322</v>
      </c>
      <c r="C913" s="89">
        <v>500</v>
      </c>
      <c r="D913" s="89">
        <v>2</v>
      </c>
      <c r="E913" s="89"/>
      <c r="F913" s="89" t="s">
        <v>820</v>
      </c>
      <c r="G913" s="21" t="b">
        <f>ISNUMBER(MATCH(ggPayers[[#This Row],[payer]], gg_teammates[ID], 0))</f>
        <v>1</v>
      </c>
      <c r="H913" s="89" t="b">
        <f>ISNUMBER(MATCH(ggPayers[[#This Row],[payer]], B$594:$B912, 0))</f>
        <v>1</v>
      </c>
      <c r="I913" s="21"/>
      <c r="J913" s="96" t="s">
        <v>5924</v>
      </c>
    </row>
    <row r="914" spans="1:10">
      <c r="A914" s="105">
        <v>45419.675000000003</v>
      </c>
      <c r="B914" s="89">
        <v>825186</v>
      </c>
      <c r="C914" s="89">
        <v>100</v>
      </c>
      <c r="D914" s="89">
        <v>2</v>
      </c>
      <c r="E914" s="89"/>
      <c r="F914" s="89" t="s">
        <v>824</v>
      </c>
      <c r="G914" s="21" t="b">
        <f>ISNUMBER(MATCH(ggPayers[[#This Row],[payer]], gg_teammates[ID], 0))</f>
        <v>1</v>
      </c>
      <c r="H914" s="89" t="b">
        <f>ISNUMBER(MATCH(ggPayers[[#This Row],[payer]], B$594:$B913, 0))</f>
        <v>1</v>
      </c>
      <c r="I914" s="21"/>
      <c r="J914" s="96" t="s">
        <v>5924</v>
      </c>
    </row>
    <row r="915" spans="1:10">
      <c r="A915" s="105">
        <v>45419.649305555555</v>
      </c>
      <c r="B915" s="89">
        <v>1127335</v>
      </c>
      <c r="C915" s="89">
        <v>1000</v>
      </c>
      <c r="D915" s="89">
        <v>2</v>
      </c>
      <c r="E915" s="89"/>
      <c r="F915" s="89" t="s">
        <v>834</v>
      </c>
      <c r="G915" s="21" t="b">
        <f>ISNUMBER(MATCH(ggPayers[[#This Row],[payer]], gg_teammates[ID], 0))</f>
        <v>0</v>
      </c>
      <c r="H915" s="89" t="b">
        <f>ISNUMBER(MATCH(ggPayers[[#This Row],[payer]], B$594:$B914, 0))</f>
        <v>0</v>
      </c>
      <c r="I915" s="21"/>
      <c r="J915" s="96" t="s">
        <v>5924</v>
      </c>
    </row>
    <row r="916" spans="1:10">
      <c r="A916" s="105">
        <v>45419.626388888886</v>
      </c>
      <c r="B916" s="89">
        <v>346534</v>
      </c>
      <c r="C916" s="89">
        <v>100</v>
      </c>
      <c r="D916" s="89">
        <v>2</v>
      </c>
      <c r="E916" s="89"/>
      <c r="F916" s="89" t="s">
        <v>837</v>
      </c>
      <c r="G916" s="21" t="b">
        <f>ISNUMBER(MATCH(ggPayers[[#This Row],[payer]], gg_teammates[ID], 0))</f>
        <v>0</v>
      </c>
      <c r="H916" s="89" t="b">
        <f>ISNUMBER(MATCH(ggPayers[[#This Row],[payer]], B$594:$B915, 0))</f>
        <v>0</v>
      </c>
      <c r="I916" s="21"/>
      <c r="J916" s="96" t="s">
        <v>5924</v>
      </c>
    </row>
    <row r="917" spans="1:10">
      <c r="A917" s="105">
        <v>45419.489583333336</v>
      </c>
      <c r="B917" s="89">
        <v>1116064</v>
      </c>
      <c r="C917" s="89">
        <v>100</v>
      </c>
      <c r="D917" s="89">
        <v>2</v>
      </c>
      <c r="E917" s="89"/>
      <c r="F917" s="89" t="s">
        <v>843</v>
      </c>
      <c r="G917" s="21" t="b">
        <f>ISNUMBER(MATCH(ggPayers[[#This Row],[payer]], gg_teammates[ID], 0))</f>
        <v>0</v>
      </c>
      <c r="H917" s="89" t="b">
        <f>ISNUMBER(MATCH(ggPayers[[#This Row],[payer]], B$594:$B916, 0))</f>
        <v>0</v>
      </c>
      <c r="I917" s="21"/>
      <c r="J917" s="96" t="s">
        <v>5924</v>
      </c>
    </row>
    <row r="918" spans="1:10">
      <c r="A918" s="105">
        <v>45419.458333333336</v>
      </c>
      <c r="B918" s="89">
        <v>825186</v>
      </c>
      <c r="C918" s="89">
        <v>100</v>
      </c>
      <c r="D918" s="89">
        <v>2</v>
      </c>
      <c r="E918" s="89"/>
      <c r="F918" s="89" t="s">
        <v>845</v>
      </c>
      <c r="G918" s="21" t="b">
        <f>ISNUMBER(MATCH(ggPayers[[#This Row],[payer]], gg_teammates[ID], 0))</f>
        <v>1</v>
      </c>
      <c r="H918" s="89" t="b">
        <f>ISNUMBER(MATCH(ggPayers[[#This Row],[payer]], B$594:$B917, 0))</f>
        <v>1</v>
      </c>
      <c r="I918" s="21"/>
      <c r="J918" s="96" t="s">
        <v>5924</v>
      </c>
    </row>
    <row r="919" spans="1:10">
      <c r="A919" s="105">
        <v>45419.42083333333</v>
      </c>
      <c r="B919" s="89">
        <v>825186</v>
      </c>
      <c r="C919" s="89">
        <v>100</v>
      </c>
      <c r="D919" s="89">
        <v>2</v>
      </c>
      <c r="E919" s="89"/>
      <c r="F919" s="89" t="s">
        <v>848</v>
      </c>
      <c r="G919" s="21" t="b">
        <f>ISNUMBER(MATCH(ggPayers[[#This Row],[payer]], gg_teammates[ID], 0))</f>
        <v>1</v>
      </c>
      <c r="H919" s="89" t="b">
        <f>ISNUMBER(MATCH(ggPayers[[#This Row],[payer]], B$594:$B918, 0))</f>
        <v>1</v>
      </c>
      <c r="I919" s="21"/>
      <c r="J919" s="96" t="s">
        <v>5924</v>
      </c>
    </row>
    <row r="920" spans="1:10">
      <c r="A920" s="105">
        <v>45419.418055555558</v>
      </c>
      <c r="B920" s="89">
        <v>825186</v>
      </c>
      <c r="C920" s="89">
        <v>100</v>
      </c>
      <c r="D920" s="89">
        <v>2</v>
      </c>
      <c r="E920" s="89"/>
      <c r="F920" s="89" t="s">
        <v>850</v>
      </c>
      <c r="G920" s="21" t="b">
        <f>ISNUMBER(MATCH(ggPayers[[#This Row],[payer]], gg_teammates[ID], 0))</f>
        <v>1</v>
      </c>
      <c r="H920" s="89" t="b">
        <f>ISNUMBER(MATCH(ggPayers[[#This Row],[payer]], B$594:$B919, 0))</f>
        <v>1</v>
      </c>
      <c r="I920" s="21"/>
      <c r="J920" s="96" t="s">
        <v>5924</v>
      </c>
    </row>
    <row r="921" spans="1:10">
      <c r="A921" s="105">
        <v>45419.409722222219</v>
      </c>
      <c r="B921" s="89">
        <v>825186</v>
      </c>
      <c r="C921" s="89">
        <v>100</v>
      </c>
      <c r="D921" s="89">
        <v>2</v>
      </c>
      <c r="E921" s="89"/>
      <c r="F921" s="89" t="s">
        <v>853</v>
      </c>
      <c r="G921" s="21" t="b">
        <f>ISNUMBER(MATCH(ggPayers[[#This Row],[payer]], gg_teammates[ID], 0))</f>
        <v>1</v>
      </c>
      <c r="H921" s="89" t="b">
        <f>ISNUMBER(MATCH(ggPayers[[#This Row],[payer]], B$594:$B920, 0))</f>
        <v>1</v>
      </c>
      <c r="I921" s="21"/>
      <c r="J921" s="96" t="s">
        <v>5924</v>
      </c>
    </row>
    <row r="922" spans="1:10">
      <c r="A922" s="105">
        <v>45418.890972222223</v>
      </c>
      <c r="B922" s="89">
        <v>6153</v>
      </c>
      <c r="C922" s="89">
        <v>2000</v>
      </c>
      <c r="D922" s="89">
        <v>2</v>
      </c>
      <c r="E922" s="89"/>
      <c r="F922" s="89" t="s">
        <v>857</v>
      </c>
      <c r="G922" s="21" t="b">
        <f>ISNUMBER(MATCH(ggPayers[[#This Row],[payer]], gg_teammates[ID], 0))</f>
        <v>0</v>
      </c>
      <c r="H922" s="89" t="b">
        <f>ISNUMBER(MATCH(ggPayers[[#This Row],[payer]], B$594:$B921, 0))</f>
        <v>0</v>
      </c>
      <c r="I922" s="21"/>
      <c r="J922" s="96" t="s">
        <v>5924</v>
      </c>
    </row>
    <row r="923" spans="1:10">
      <c r="A923" s="105">
        <v>45418.888888888891</v>
      </c>
      <c r="B923" s="89">
        <v>224228</v>
      </c>
      <c r="C923" s="89">
        <v>500</v>
      </c>
      <c r="D923" s="89">
        <v>2</v>
      </c>
      <c r="E923" s="89"/>
      <c r="F923" s="89" t="s">
        <v>859</v>
      </c>
      <c r="G923" s="21" t="b">
        <f>ISNUMBER(MATCH(ggPayers[[#This Row],[payer]], gg_teammates[ID], 0))</f>
        <v>0</v>
      </c>
      <c r="H923" s="89" t="b">
        <f>ISNUMBER(MATCH(ggPayers[[#This Row],[payer]], B$594:$B922, 0))</f>
        <v>0</v>
      </c>
      <c r="I923" s="21"/>
      <c r="J923" s="96" t="s">
        <v>5924</v>
      </c>
    </row>
    <row r="924" spans="1:10">
      <c r="A924" s="105">
        <v>45418.888194444444</v>
      </c>
      <c r="B924" s="89">
        <v>224228</v>
      </c>
      <c r="C924" s="89">
        <v>500</v>
      </c>
      <c r="D924" s="89">
        <v>3</v>
      </c>
      <c r="E924" s="89" t="s">
        <v>5939</v>
      </c>
      <c r="F924" s="89" t="s">
        <v>6233</v>
      </c>
      <c r="G924" s="21" t="b">
        <f>ISNUMBER(MATCH(ggPayers[[#This Row],[payer]], gg_teammates[ID], 0))</f>
        <v>0</v>
      </c>
      <c r="H924" s="89" t="b">
        <f>ISNUMBER(MATCH(ggPayers[[#This Row],[payer]], B$594:$B923, 0))</f>
        <v>1</v>
      </c>
      <c r="I924" s="21"/>
      <c r="J924" s="96" t="s">
        <v>5924</v>
      </c>
    </row>
    <row r="925" spans="1:10">
      <c r="A925" s="105">
        <v>45418.863194444442</v>
      </c>
      <c r="B925" s="89">
        <v>141223</v>
      </c>
      <c r="C925" s="89">
        <v>500</v>
      </c>
      <c r="D925" s="89">
        <v>2</v>
      </c>
      <c r="E925" s="89"/>
      <c r="F925" s="89" t="s">
        <v>863</v>
      </c>
      <c r="G925" s="21" t="b">
        <f>ISNUMBER(MATCH(ggPayers[[#This Row],[payer]], gg_teammates[ID], 0))</f>
        <v>0</v>
      </c>
      <c r="H925" s="89" t="b">
        <f>ISNUMBER(MATCH(ggPayers[[#This Row],[payer]], B$594:$B924, 0))</f>
        <v>0</v>
      </c>
      <c r="I925" s="21"/>
      <c r="J925" s="96" t="s">
        <v>5924</v>
      </c>
    </row>
    <row r="926" spans="1:10">
      <c r="A926" s="105">
        <v>45418.8</v>
      </c>
      <c r="B926" s="89">
        <v>798</v>
      </c>
      <c r="C926" s="89">
        <v>500</v>
      </c>
      <c r="D926" s="89">
        <v>2</v>
      </c>
      <c r="E926" s="89"/>
      <c r="F926" s="89" t="s">
        <v>865</v>
      </c>
      <c r="G926" s="21" t="b">
        <f>ISNUMBER(MATCH(ggPayers[[#This Row],[payer]], gg_teammates[ID], 0))</f>
        <v>1</v>
      </c>
      <c r="H926" s="89" t="b">
        <f>ISNUMBER(MATCH(ggPayers[[#This Row],[payer]], B$594:$B925, 0))</f>
        <v>1</v>
      </c>
      <c r="I926" s="21"/>
      <c r="J926" s="96" t="s">
        <v>5924</v>
      </c>
    </row>
    <row r="927" spans="1:10">
      <c r="A927" s="105">
        <v>45418.658333333333</v>
      </c>
      <c r="B927" s="89">
        <v>798</v>
      </c>
      <c r="C927" s="89">
        <v>1000</v>
      </c>
      <c r="D927" s="89">
        <v>2</v>
      </c>
      <c r="E927" s="89"/>
      <c r="F927" s="89" t="s">
        <v>869</v>
      </c>
      <c r="G927" s="21" t="b">
        <f>ISNUMBER(MATCH(ggPayers[[#This Row],[payer]], gg_teammates[ID], 0))</f>
        <v>1</v>
      </c>
      <c r="H927" s="89" t="b">
        <f>ISNUMBER(MATCH(ggPayers[[#This Row],[payer]], B$594:$B926, 0))</f>
        <v>1</v>
      </c>
      <c r="I927" s="21"/>
      <c r="J927" s="96" t="s">
        <v>5924</v>
      </c>
    </row>
    <row r="928" spans="1:10">
      <c r="A928" s="105">
        <v>45418.655555555553</v>
      </c>
      <c r="B928" s="89">
        <v>115938</v>
      </c>
      <c r="C928" s="89">
        <v>1000</v>
      </c>
      <c r="D928" s="89">
        <v>2</v>
      </c>
      <c r="E928" s="89"/>
      <c r="F928" s="89" t="s">
        <v>873</v>
      </c>
      <c r="G928" s="21" t="b">
        <f>ISNUMBER(MATCH(ggPayers[[#This Row],[payer]], gg_teammates[ID], 0))</f>
        <v>0</v>
      </c>
      <c r="H928" s="89" t="b">
        <f>ISNUMBER(MATCH(ggPayers[[#This Row],[payer]], B$594:$B927, 0))</f>
        <v>0</v>
      </c>
      <c r="I928" s="21"/>
      <c r="J928" s="96" t="s">
        <v>5924</v>
      </c>
    </row>
    <row r="929" spans="1:10">
      <c r="A929" s="105">
        <v>45418.655555555553</v>
      </c>
      <c r="B929" s="89">
        <v>100838</v>
      </c>
      <c r="C929" s="89">
        <v>2000</v>
      </c>
      <c r="D929" s="89">
        <v>2</v>
      </c>
      <c r="E929" s="89"/>
      <c r="F929" s="89" t="s">
        <v>871</v>
      </c>
      <c r="G929" s="21" t="b">
        <f>ISNUMBER(MATCH(ggPayers[[#This Row],[payer]], gg_teammates[ID], 0))</f>
        <v>0</v>
      </c>
      <c r="H929" s="89" t="b">
        <f>ISNUMBER(MATCH(ggPayers[[#This Row],[payer]], B$594:$B928, 0))</f>
        <v>0</v>
      </c>
      <c r="I929" s="21"/>
      <c r="J929" s="96" t="s">
        <v>5924</v>
      </c>
    </row>
    <row r="930" spans="1:10">
      <c r="A930" s="105">
        <v>45418.631944444445</v>
      </c>
      <c r="B930" s="89">
        <v>1123314</v>
      </c>
      <c r="C930" s="89">
        <v>500</v>
      </c>
      <c r="D930" s="89">
        <v>2</v>
      </c>
      <c r="E930" s="89"/>
      <c r="F930" s="89" t="s">
        <v>878</v>
      </c>
      <c r="G930" s="21" t="b">
        <f>ISNUMBER(MATCH(ggPayers[[#This Row],[payer]], gg_teammates[ID], 0))</f>
        <v>0</v>
      </c>
      <c r="H930" s="89" t="b">
        <f>ISNUMBER(MATCH(ggPayers[[#This Row],[payer]], B$594:$B929, 0))</f>
        <v>1</v>
      </c>
      <c r="I930" s="21"/>
      <c r="J930" s="96" t="s">
        <v>5924</v>
      </c>
    </row>
    <row r="931" spans="1:10">
      <c r="A931" s="105">
        <v>45418.625</v>
      </c>
      <c r="B931" s="89">
        <v>833134</v>
      </c>
      <c r="C931" s="89">
        <v>500</v>
      </c>
      <c r="D931" s="89">
        <v>2</v>
      </c>
      <c r="E931" s="89"/>
      <c r="F931" s="89" t="s">
        <v>880</v>
      </c>
      <c r="G931" s="21" t="b">
        <f>ISNUMBER(MATCH(ggPayers[[#This Row],[payer]], gg_teammates[ID], 0))</f>
        <v>0</v>
      </c>
      <c r="H931" s="89" t="b">
        <f>ISNUMBER(MATCH(ggPayers[[#This Row],[payer]], B$594:$B930, 0))</f>
        <v>1</v>
      </c>
      <c r="I931" s="21"/>
      <c r="J931" s="96" t="s">
        <v>5924</v>
      </c>
    </row>
    <row r="932" spans="1:10">
      <c r="A932" s="105">
        <v>45418.564583333333</v>
      </c>
      <c r="B932" s="89">
        <v>545501</v>
      </c>
      <c r="C932" s="89">
        <v>500</v>
      </c>
      <c r="D932" s="89">
        <v>2</v>
      </c>
      <c r="E932" s="89"/>
      <c r="F932" s="89" t="s">
        <v>882</v>
      </c>
      <c r="G932" s="21" t="b">
        <f>ISNUMBER(MATCH(ggPayers[[#This Row],[payer]], gg_teammates[ID], 0))</f>
        <v>0</v>
      </c>
      <c r="H932" s="89" t="b">
        <f>ISNUMBER(MATCH(ggPayers[[#This Row],[payer]], B$594:$B931, 0))</f>
        <v>1</v>
      </c>
      <c r="I932" s="21"/>
      <c r="J932" s="96" t="s">
        <v>5924</v>
      </c>
    </row>
    <row r="933" spans="1:10">
      <c r="A933" s="105">
        <v>45418.541666666664</v>
      </c>
      <c r="B933" s="89">
        <v>1116064</v>
      </c>
      <c r="C933" s="89">
        <v>100</v>
      </c>
      <c r="D933" s="89">
        <v>2</v>
      </c>
      <c r="E933" s="89"/>
      <c r="F933" s="89" t="s">
        <v>887</v>
      </c>
      <c r="G933" s="21" t="b">
        <f>ISNUMBER(MATCH(ggPayers[[#This Row],[payer]], gg_teammates[ID], 0))</f>
        <v>0</v>
      </c>
      <c r="H933" s="89" t="b">
        <f>ISNUMBER(MATCH(ggPayers[[#This Row],[payer]], B$594:$B932, 0))</f>
        <v>1</v>
      </c>
      <c r="I933" s="21"/>
      <c r="J933" s="96" t="s">
        <v>5924</v>
      </c>
    </row>
    <row r="934" spans="1:10">
      <c r="A934" s="105">
        <v>45418.480555555558</v>
      </c>
      <c r="B934" s="89">
        <v>825186</v>
      </c>
      <c r="C934" s="89">
        <v>100</v>
      </c>
      <c r="D934" s="89">
        <v>2</v>
      </c>
      <c r="E934" s="89"/>
      <c r="F934" s="89" t="s">
        <v>889</v>
      </c>
      <c r="G934" s="21" t="b">
        <f>ISNUMBER(MATCH(ggPayers[[#This Row],[payer]], gg_teammates[ID], 0))</f>
        <v>1</v>
      </c>
      <c r="H934" s="89" t="b">
        <f>ISNUMBER(MATCH(ggPayers[[#This Row],[payer]], B$594:$B933, 0))</f>
        <v>1</v>
      </c>
      <c r="I934" s="21"/>
      <c r="J934" s="96" t="s">
        <v>5924</v>
      </c>
    </row>
    <row r="935" spans="1:10">
      <c r="A935" s="105">
        <v>45418.456250000003</v>
      </c>
      <c r="B935" s="89">
        <v>1036438</v>
      </c>
      <c r="C935" s="89">
        <v>500</v>
      </c>
      <c r="D935" s="89">
        <v>2</v>
      </c>
      <c r="E935" s="89"/>
      <c r="F935" s="89" t="s">
        <v>892</v>
      </c>
      <c r="G935" s="21" t="b">
        <f>ISNUMBER(MATCH(ggPayers[[#This Row],[payer]], gg_teammates[ID], 0))</f>
        <v>0</v>
      </c>
      <c r="H935" s="89" t="b">
        <f>ISNUMBER(MATCH(ggPayers[[#This Row],[payer]], B$594:$B934, 0))</f>
        <v>0</v>
      </c>
      <c r="I935" s="21"/>
      <c r="J935" s="96" t="s">
        <v>5924</v>
      </c>
    </row>
    <row r="936" spans="1:10">
      <c r="A936" s="105">
        <v>45417.904861111114</v>
      </c>
      <c r="B936" s="89">
        <v>14892</v>
      </c>
      <c r="C936" s="89">
        <v>2000</v>
      </c>
      <c r="D936" s="89">
        <v>2</v>
      </c>
      <c r="E936" s="89"/>
      <c r="F936" s="89" t="s">
        <v>895</v>
      </c>
      <c r="G936" s="21" t="b">
        <f>ISNUMBER(MATCH(ggPayers[[#This Row],[payer]], gg_teammates[ID], 0))</f>
        <v>0</v>
      </c>
      <c r="H936" s="89" t="b">
        <f>ISNUMBER(MATCH(ggPayers[[#This Row],[payer]], B$594:$B935, 0))</f>
        <v>0</v>
      </c>
      <c r="I936" s="21"/>
      <c r="J936" s="96" t="s">
        <v>5924</v>
      </c>
    </row>
    <row r="937" spans="1:10">
      <c r="A937" s="105">
        <v>45417.677083333336</v>
      </c>
      <c r="B937" s="89">
        <v>728736</v>
      </c>
      <c r="C937" s="89">
        <v>2000</v>
      </c>
      <c r="D937" s="89">
        <v>2</v>
      </c>
      <c r="E937" s="89"/>
      <c r="F937" s="89" t="s">
        <v>899</v>
      </c>
      <c r="G937" s="21" t="b">
        <f>ISNUMBER(MATCH(ggPayers[[#This Row],[payer]], gg_teammates[ID], 0))</f>
        <v>0</v>
      </c>
      <c r="H937" s="89" t="b">
        <f>ISNUMBER(MATCH(ggPayers[[#This Row],[payer]], B$594:$B936, 0))</f>
        <v>0</v>
      </c>
      <c r="I937" s="21"/>
      <c r="J937" s="96" t="s">
        <v>5924</v>
      </c>
    </row>
    <row r="938" spans="1:10">
      <c r="A938" s="105">
        <v>45417.62777777778</v>
      </c>
      <c r="B938" s="89">
        <v>870999</v>
      </c>
      <c r="C938" s="89">
        <v>500</v>
      </c>
      <c r="D938" s="89">
        <v>2</v>
      </c>
      <c r="E938" s="89"/>
      <c r="F938" s="89" t="s">
        <v>902</v>
      </c>
      <c r="G938" s="21" t="b">
        <f>ISNUMBER(MATCH(ggPayers[[#This Row],[payer]], gg_teammates[ID], 0))</f>
        <v>0</v>
      </c>
      <c r="H938" s="89" t="b">
        <f>ISNUMBER(MATCH(ggPayers[[#This Row],[payer]], B$594:$B937, 0))</f>
        <v>0</v>
      </c>
      <c r="I938" s="21"/>
      <c r="J938" s="96" t="s">
        <v>5924</v>
      </c>
    </row>
    <row r="939" spans="1:10">
      <c r="A939" s="105">
        <v>45417.579861111109</v>
      </c>
      <c r="B939" s="89">
        <v>429282</v>
      </c>
      <c r="C939" s="89">
        <v>500</v>
      </c>
      <c r="D939" s="89">
        <v>2</v>
      </c>
      <c r="E939" s="89"/>
      <c r="F939" s="89" t="s">
        <v>904</v>
      </c>
      <c r="G939" s="21" t="b">
        <f>ISNUMBER(MATCH(ggPayers[[#This Row],[payer]], gg_teammates[ID], 0))</f>
        <v>0</v>
      </c>
      <c r="H939" s="89" t="b">
        <f>ISNUMBER(MATCH(ggPayers[[#This Row],[payer]], B$594:$B938, 0))</f>
        <v>0</v>
      </c>
      <c r="I939" s="21"/>
      <c r="J939" s="96" t="s">
        <v>5924</v>
      </c>
    </row>
    <row r="940" spans="1:10">
      <c r="A940" s="105">
        <v>45417.399305555555</v>
      </c>
      <c r="B940" s="89">
        <v>854630</v>
      </c>
      <c r="C940" s="89">
        <v>500</v>
      </c>
      <c r="D940" s="89">
        <v>2</v>
      </c>
      <c r="E940" s="89"/>
      <c r="F940" s="89" t="s">
        <v>906</v>
      </c>
      <c r="G940" s="21" t="b">
        <f>ISNUMBER(MATCH(ggPayers[[#This Row],[payer]], gg_teammates[ID], 0))</f>
        <v>1</v>
      </c>
      <c r="H940" s="89" t="b">
        <f>ISNUMBER(MATCH(ggPayers[[#This Row],[payer]], B$594:$B939, 0))</f>
        <v>0</v>
      </c>
      <c r="I940" s="21"/>
      <c r="J940" s="96" t="s">
        <v>5924</v>
      </c>
    </row>
    <row r="941" spans="1:10">
      <c r="A941" s="105">
        <v>45416.936805555553</v>
      </c>
      <c r="B941" s="89">
        <v>859377</v>
      </c>
      <c r="C941" s="89">
        <v>1000</v>
      </c>
      <c r="D941" s="89">
        <v>3</v>
      </c>
      <c r="E941" s="89" t="s">
        <v>6057</v>
      </c>
      <c r="F941" s="89" t="s">
        <v>6234</v>
      </c>
      <c r="G941" s="21" t="b">
        <f>ISNUMBER(MATCH(ggPayers[[#This Row],[payer]], gg_teammates[ID], 0))</f>
        <v>0</v>
      </c>
      <c r="H941" s="89" t="b">
        <f>ISNUMBER(MATCH(ggPayers[[#This Row],[payer]], B$594:$B940, 0))</f>
        <v>0</v>
      </c>
      <c r="I941" s="21"/>
      <c r="J941" s="96" t="s">
        <v>5924</v>
      </c>
    </row>
    <row r="942" spans="1:10">
      <c r="A942" s="105">
        <v>45416.936111111114</v>
      </c>
      <c r="B942" s="89">
        <v>859377</v>
      </c>
      <c r="C942" s="89">
        <v>1500</v>
      </c>
      <c r="D942" s="89">
        <v>3</v>
      </c>
      <c r="E942" s="89" t="s">
        <v>6057</v>
      </c>
      <c r="F942" s="89" t="s">
        <v>6235</v>
      </c>
      <c r="G942" s="21" t="b">
        <f>ISNUMBER(MATCH(ggPayers[[#This Row],[payer]], gg_teammates[ID], 0))</f>
        <v>0</v>
      </c>
      <c r="H942" s="89" t="b">
        <f>ISNUMBER(MATCH(ggPayers[[#This Row],[payer]], B$594:$B941, 0))</f>
        <v>1</v>
      </c>
      <c r="I942" s="21"/>
      <c r="J942" s="96" t="s">
        <v>5924</v>
      </c>
    </row>
    <row r="943" spans="1:10">
      <c r="A943" s="105">
        <v>45416.936111111114</v>
      </c>
      <c r="B943" s="89">
        <v>859377</v>
      </c>
      <c r="C943" s="89">
        <v>1500</v>
      </c>
      <c r="D943" s="89">
        <v>3</v>
      </c>
      <c r="E943" s="89" t="s">
        <v>6057</v>
      </c>
      <c r="F943" s="89" t="s">
        <v>6236</v>
      </c>
      <c r="G943" s="21" t="b">
        <f>ISNUMBER(MATCH(ggPayers[[#This Row],[payer]], gg_teammates[ID], 0))</f>
        <v>0</v>
      </c>
      <c r="H943" s="89" t="b">
        <f>ISNUMBER(MATCH(ggPayers[[#This Row],[payer]], B$594:$B942, 0))</f>
        <v>1</v>
      </c>
      <c r="I943" s="21"/>
      <c r="J943" s="96" t="s">
        <v>5924</v>
      </c>
    </row>
    <row r="944" spans="1:10">
      <c r="A944" s="105">
        <v>45416.859027777777</v>
      </c>
      <c r="B944" s="89">
        <v>821030</v>
      </c>
      <c r="C944" s="89">
        <v>500</v>
      </c>
      <c r="D944" s="89">
        <v>2</v>
      </c>
      <c r="E944" s="89"/>
      <c r="F944" s="89" t="s">
        <v>909</v>
      </c>
      <c r="G944" s="21" t="b">
        <f>ISNUMBER(MATCH(ggPayers[[#This Row],[payer]], gg_teammates[ID], 0))</f>
        <v>0</v>
      </c>
      <c r="H944" s="89" t="b">
        <f>ISNUMBER(MATCH(ggPayers[[#This Row],[payer]], B$594:$B943, 0))</f>
        <v>0</v>
      </c>
      <c r="I944" s="21"/>
      <c r="J944" s="96" t="s">
        <v>5924</v>
      </c>
    </row>
    <row r="945" spans="1:10">
      <c r="A945" s="105">
        <v>45416.790277777778</v>
      </c>
      <c r="B945" s="89">
        <v>1127335</v>
      </c>
      <c r="C945" s="89">
        <v>1000</v>
      </c>
      <c r="D945" s="89">
        <v>2</v>
      </c>
      <c r="E945" s="89"/>
      <c r="F945" s="89" t="s">
        <v>911</v>
      </c>
      <c r="G945" s="21" t="b">
        <f>ISNUMBER(MATCH(ggPayers[[#This Row],[payer]], gg_teammates[ID], 0))</f>
        <v>0</v>
      </c>
      <c r="H945" s="89" t="b">
        <f>ISNUMBER(MATCH(ggPayers[[#This Row],[payer]], B$594:$B944, 0))</f>
        <v>1</v>
      </c>
      <c r="I945" s="21"/>
      <c r="J945" s="96" t="s">
        <v>5924</v>
      </c>
    </row>
    <row r="946" spans="1:10">
      <c r="A946" s="105">
        <v>45416.72152777778</v>
      </c>
      <c r="B946" s="89">
        <v>144773</v>
      </c>
      <c r="C946" s="89">
        <v>500</v>
      </c>
      <c r="D946" s="89">
        <v>2</v>
      </c>
      <c r="E946" s="89"/>
      <c r="F946" s="89" t="s">
        <v>913</v>
      </c>
      <c r="G946" s="21" t="b">
        <f>ISNUMBER(MATCH(ggPayers[[#This Row],[payer]], gg_teammates[ID], 0))</f>
        <v>0</v>
      </c>
      <c r="H946" s="89" t="b">
        <f>ISNUMBER(MATCH(ggPayers[[#This Row],[payer]], B$594:$B945, 0))</f>
        <v>0</v>
      </c>
      <c r="I946" s="21"/>
      <c r="J946" s="96" t="s">
        <v>5924</v>
      </c>
    </row>
    <row r="947" spans="1:10">
      <c r="A947" s="105">
        <v>45416.71875</v>
      </c>
      <c r="B947" s="89">
        <v>798</v>
      </c>
      <c r="C947" s="89">
        <v>500</v>
      </c>
      <c r="D947" s="89">
        <v>2</v>
      </c>
      <c r="E947" s="89"/>
      <c r="F947" s="89" t="s">
        <v>915</v>
      </c>
      <c r="G947" s="21" t="b">
        <f>ISNUMBER(MATCH(ggPayers[[#This Row],[payer]], gg_teammates[ID], 0))</f>
        <v>1</v>
      </c>
      <c r="H947" s="89" t="b">
        <f>ISNUMBER(MATCH(ggPayers[[#This Row],[payer]], B$594:$B946, 0))</f>
        <v>1</v>
      </c>
      <c r="I947" s="21"/>
      <c r="J947" s="96" t="s">
        <v>5924</v>
      </c>
    </row>
    <row r="948" spans="1:10">
      <c r="A948" s="105">
        <v>45416.680555555555</v>
      </c>
      <c r="B948" s="89">
        <v>625369</v>
      </c>
      <c r="C948" s="89">
        <v>500</v>
      </c>
      <c r="D948" s="89">
        <v>2</v>
      </c>
      <c r="E948" s="89"/>
      <c r="F948" s="89" t="s">
        <v>917</v>
      </c>
      <c r="G948" s="21" t="b">
        <f>ISNUMBER(MATCH(ggPayers[[#This Row],[payer]], gg_teammates[ID], 0))</f>
        <v>1</v>
      </c>
      <c r="H948" s="89" t="b">
        <f>ISNUMBER(MATCH(ggPayers[[#This Row],[payer]], B$594:$B947, 0))</f>
        <v>0</v>
      </c>
      <c r="I948" s="21"/>
      <c r="J948" s="96" t="s">
        <v>5924</v>
      </c>
    </row>
    <row r="949" spans="1:10">
      <c r="A949" s="105">
        <v>45416.637499999997</v>
      </c>
      <c r="B949" s="89">
        <v>919002</v>
      </c>
      <c r="C949" s="89">
        <v>500</v>
      </c>
      <c r="D949" s="89">
        <v>3</v>
      </c>
      <c r="E949" s="89" t="s">
        <v>5976</v>
      </c>
      <c r="F949" s="89" t="s">
        <v>6237</v>
      </c>
      <c r="G949" s="21" t="b">
        <f>ISNUMBER(MATCH(ggPayers[[#This Row],[payer]], gg_teammates[ID], 0))</f>
        <v>0</v>
      </c>
      <c r="H949" s="89" t="b">
        <f>ISNUMBER(MATCH(ggPayers[[#This Row],[payer]], B$594:$B948, 0))</f>
        <v>0</v>
      </c>
      <c r="I949" s="21"/>
      <c r="J949" s="96" t="s">
        <v>5924</v>
      </c>
    </row>
    <row r="950" spans="1:10">
      <c r="A950" s="105">
        <v>45415.977777777778</v>
      </c>
      <c r="B950" s="89">
        <v>441663</v>
      </c>
      <c r="C950" s="89">
        <v>4000</v>
      </c>
      <c r="D950" s="89">
        <v>2</v>
      </c>
      <c r="E950" s="89"/>
      <c r="F950" s="89" t="s">
        <v>919</v>
      </c>
      <c r="G950" s="21" t="b">
        <f>ISNUMBER(MATCH(ggPayers[[#This Row],[payer]], gg_teammates[ID], 0))</f>
        <v>0</v>
      </c>
      <c r="H950" s="89" t="b">
        <f>ISNUMBER(MATCH(ggPayers[[#This Row],[payer]], B$594:$B949, 0))</f>
        <v>0</v>
      </c>
      <c r="I950" s="21"/>
      <c r="J950" s="96" t="s">
        <v>5924</v>
      </c>
    </row>
    <row r="951" spans="1:10">
      <c r="A951" s="105">
        <v>45415.844444444447</v>
      </c>
      <c r="B951" s="89">
        <v>1127613</v>
      </c>
      <c r="C951" s="89">
        <v>2000</v>
      </c>
      <c r="D951" s="89">
        <v>2</v>
      </c>
      <c r="E951" s="89"/>
      <c r="F951" s="89" t="s">
        <v>923</v>
      </c>
      <c r="G951" s="21" t="b">
        <f>ISNUMBER(MATCH(ggPayers[[#This Row],[payer]], gg_teammates[ID], 0))</f>
        <v>0</v>
      </c>
      <c r="H951" s="89" t="b">
        <f>ISNUMBER(MATCH(ggPayers[[#This Row],[payer]], B$594:$B950, 0))</f>
        <v>0</v>
      </c>
      <c r="I951" s="21"/>
      <c r="J951" s="96" t="s">
        <v>5924</v>
      </c>
    </row>
    <row r="952" spans="1:10">
      <c r="A952" s="105">
        <v>45415.818749999999</v>
      </c>
      <c r="B952" s="89">
        <v>825186</v>
      </c>
      <c r="C952" s="89">
        <v>100</v>
      </c>
      <c r="D952" s="89">
        <v>2</v>
      </c>
      <c r="E952" s="89"/>
      <c r="F952" s="89" t="s">
        <v>927</v>
      </c>
      <c r="G952" s="21" t="b">
        <f>ISNUMBER(MATCH(ggPayers[[#This Row],[payer]], gg_teammates[ID], 0))</f>
        <v>1</v>
      </c>
      <c r="H952" s="89" t="b">
        <f>ISNUMBER(MATCH(ggPayers[[#This Row],[payer]], B$594:$B951, 0))</f>
        <v>1</v>
      </c>
      <c r="I952" s="21"/>
      <c r="J952" s="96" t="s">
        <v>5924</v>
      </c>
    </row>
    <row r="953" spans="1:10">
      <c r="A953" s="105">
        <v>45415.78125</v>
      </c>
      <c r="B953" s="89">
        <v>325453</v>
      </c>
      <c r="C953" s="89">
        <v>500</v>
      </c>
      <c r="D953" s="89">
        <v>3</v>
      </c>
      <c r="E953" s="89" t="s">
        <v>5939</v>
      </c>
      <c r="F953" s="89" t="s">
        <v>6238</v>
      </c>
      <c r="G953" s="21" t="b">
        <f>ISNUMBER(MATCH(ggPayers[[#This Row],[payer]], gg_teammates[ID], 0))</f>
        <v>1</v>
      </c>
      <c r="H953" s="89" t="b">
        <f>ISNUMBER(MATCH(ggPayers[[#This Row],[payer]], B$594:$B952, 0))</f>
        <v>1</v>
      </c>
      <c r="I953" s="21"/>
      <c r="J953" s="96" t="s">
        <v>5924</v>
      </c>
    </row>
    <row r="954" spans="1:10">
      <c r="A954" s="105">
        <v>45415.770138888889</v>
      </c>
      <c r="B954" s="89">
        <v>325453</v>
      </c>
      <c r="C954" s="89">
        <v>500</v>
      </c>
      <c r="D954" s="89">
        <v>3</v>
      </c>
      <c r="E954" s="89" t="s">
        <v>5939</v>
      </c>
      <c r="F954" s="89" t="s">
        <v>6239</v>
      </c>
      <c r="G954" s="21" t="b">
        <f>ISNUMBER(MATCH(ggPayers[[#This Row],[payer]], gg_teammates[ID], 0))</f>
        <v>1</v>
      </c>
      <c r="H954" s="89" t="b">
        <f>ISNUMBER(MATCH(ggPayers[[#This Row],[payer]], B$594:$B953, 0))</f>
        <v>1</v>
      </c>
      <c r="I954" s="21"/>
      <c r="J954" s="96" t="s">
        <v>5924</v>
      </c>
    </row>
    <row r="955" spans="1:10">
      <c r="A955" s="105">
        <v>45415.674305555556</v>
      </c>
      <c r="B955" s="89">
        <v>325453</v>
      </c>
      <c r="C955" s="89">
        <v>120</v>
      </c>
      <c r="D955" s="89">
        <v>2</v>
      </c>
      <c r="E955" s="89"/>
      <c r="F955" s="89" t="s">
        <v>934</v>
      </c>
      <c r="G955" s="21" t="b">
        <f>ISNUMBER(MATCH(ggPayers[[#This Row],[payer]], gg_teammates[ID], 0))</f>
        <v>1</v>
      </c>
      <c r="H955" s="89" t="b">
        <f>ISNUMBER(MATCH(ggPayers[[#This Row],[payer]], B$594:$B954, 0))</f>
        <v>1</v>
      </c>
      <c r="I955" s="21"/>
      <c r="J955" s="96" t="s">
        <v>5924</v>
      </c>
    </row>
    <row r="956" spans="1:10">
      <c r="A956" s="105">
        <v>45415.611805555556</v>
      </c>
      <c r="B956" s="89">
        <v>423941</v>
      </c>
      <c r="C956" s="89">
        <v>500</v>
      </c>
      <c r="D956" s="89">
        <v>2</v>
      </c>
      <c r="E956" s="89"/>
      <c r="F956" s="99" t="s">
        <v>936</v>
      </c>
      <c r="G956" s="21" t="b">
        <f>ISNUMBER(MATCH(ggPayers[[#This Row],[payer]], gg_teammates[ID], 0))</f>
        <v>0</v>
      </c>
      <c r="H956" s="89" t="b">
        <f>ISNUMBER(MATCH(ggPayers[[#This Row],[payer]], B$594:$B955, 0))</f>
        <v>0</v>
      </c>
      <c r="I956" s="21"/>
      <c r="J956" s="96" t="s">
        <v>5924</v>
      </c>
    </row>
    <row r="957" spans="1:10">
      <c r="A957" s="105">
        <v>45415.598611111112</v>
      </c>
      <c r="B957" s="89">
        <v>1072967</v>
      </c>
      <c r="C957" s="89">
        <v>1000</v>
      </c>
      <c r="D957" s="89">
        <v>2</v>
      </c>
      <c r="E957" s="89"/>
      <c r="F957" s="89" t="s">
        <v>938</v>
      </c>
      <c r="G957" s="21" t="b">
        <f>ISNUMBER(MATCH(ggPayers[[#This Row],[payer]], gg_teammates[ID], 0))</f>
        <v>0</v>
      </c>
      <c r="H957" s="89" t="b">
        <f>ISNUMBER(MATCH(ggPayers[[#This Row],[payer]], B$594:$B956, 0))</f>
        <v>0</v>
      </c>
      <c r="I957" s="21"/>
      <c r="J957" s="96" t="s">
        <v>5924</v>
      </c>
    </row>
    <row r="958" spans="1:10">
      <c r="A958" s="105">
        <v>45415.565972222219</v>
      </c>
      <c r="B958" s="89">
        <v>20631</v>
      </c>
      <c r="C958" s="89">
        <v>1000</v>
      </c>
      <c r="D958" s="89">
        <v>2</v>
      </c>
      <c r="E958" s="89"/>
      <c r="F958" s="89" t="s">
        <v>940</v>
      </c>
      <c r="G958" s="21" t="b">
        <f>ISNUMBER(MATCH(ggPayers[[#This Row],[payer]], gg_teammates[ID], 0))</f>
        <v>0</v>
      </c>
      <c r="H958" s="89" t="b">
        <f>ISNUMBER(MATCH(ggPayers[[#This Row],[payer]], B$594:$B957, 0))</f>
        <v>1</v>
      </c>
      <c r="I958" s="21"/>
      <c r="J958" s="96" t="s">
        <v>5924</v>
      </c>
    </row>
    <row r="959" spans="1:10">
      <c r="A959" s="105">
        <v>45415.561805555553</v>
      </c>
      <c r="B959" s="89">
        <v>545501</v>
      </c>
      <c r="C959" s="89">
        <v>500</v>
      </c>
      <c r="D959" s="89">
        <v>2</v>
      </c>
      <c r="E959" s="89"/>
      <c r="F959" s="89" t="s">
        <v>942</v>
      </c>
      <c r="G959" s="21" t="b">
        <f>ISNUMBER(MATCH(ggPayers[[#This Row],[payer]], gg_teammates[ID], 0))</f>
        <v>0</v>
      </c>
      <c r="H959" s="89" t="b">
        <f>ISNUMBER(MATCH(ggPayers[[#This Row],[payer]], B$594:$B958, 0))</f>
        <v>1</v>
      </c>
      <c r="I959" s="21"/>
      <c r="J959" s="96" t="s">
        <v>5924</v>
      </c>
    </row>
    <row r="960" spans="1:10">
      <c r="A960" s="105">
        <v>45415.557638888888</v>
      </c>
      <c r="B960" s="89">
        <v>167008</v>
      </c>
      <c r="C960" s="89">
        <v>500</v>
      </c>
      <c r="D960" s="89">
        <v>2</v>
      </c>
      <c r="E960" s="89"/>
      <c r="F960" s="89" t="s">
        <v>944</v>
      </c>
      <c r="G960" s="21" t="b">
        <f>ISNUMBER(MATCH(ggPayers[[#This Row],[payer]], gg_teammates[ID], 0))</f>
        <v>0</v>
      </c>
      <c r="H960" s="89" t="b">
        <f>ISNUMBER(MATCH(ggPayers[[#This Row],[payer]], B$594:$B959, 0))</f>
        <v>0</v>
      </c>
      <c r="I960" s="21"/>
      <c r="J960" s="96" t="s">
        <v>5924</v>
      </c>
    </row>
    <row r="961" spans="1:10">
      <c r="A961" s="105">
        <v>45415.474305555559</v>
      </c>
      <c r="B961" s="89">
        <v>839</v>
      </c>
      <c r="C961" s="89">
        <v>1000</v>
      </c>
      <c r="D961" s="89">
        <v>2</v>
      </c>
      <c r="E961" s="89"/>
      <c r="F961" s="89" t="s">
        <v>946</v>
      </c>
      <c r="G961" s="21" t="b">
        <f>ISNUMBER(MATCH(ggPayers[[#This Row],[payer]], gg_teammates[ID], 0))</f>
        <v>1</v>
      </c>
      <c r="H961" s="89" t="b">
        <f>ISNUMBER(MATCH(ggPayers[[#This Row],[payer]], B$594:$B960, 0))</f>
        <v>1</v>
      </c>
      <c r="I961" s="21"/>
      <c r="J961" s="96" t="s">
        <v>5924</v>
      </c>
    </row>
    <row r="962" spans="1:10">
      <c r="A962" s="105">
        <v>45414.918055555558</v>
      </c>
      <c r="B962" s="89">
        <v>798261</v>
      </c>
      <c r="C962" s="89">
        <v>3000</v>
      </c>
      <c r="D962" s="89">
        <v>3</v>
      </c>
      <c r="E962" s="89" t="s">
        <v>5939</v>
      </c>
      <c r="F962" s="89" t="s">
        <v>6240</v>
      </c>
      <c r="G962" s="21" t="b">
        <f>ISNUMBER(MATCH(ggPayers[[#This Row],[payer]], gg_teammates[ID], 0))</f>
        <v>0</v>
      </c>
      <c r="H962" s="89" t="b">
        <f>ISNUMBER(MATCH(ggPayers[[#This Row],[payer]], B$594:$B961, 0))</f>
        <v>0</v>
      </c>
      <c r="I962" s="21"/>
      <c r="J962" s="96" t="s">
        <v>5924</v>
      </c>
    </row>
    <row r="963" spans="1:10">
      <c r="A963" s="105">
        <v>45414.729861111111</v>
      </c>
      <c r="B963" s="89">
        <v>798</v>
      </c>
      <c r="C963" s="89">
        <v>500</v>
      </c>
      <c r="D963" s="89">
        <v>2</v>
      </c>
      <c r="E963" s="89"/>
      <c r="F963" s="89" t="s">
        <v>952</v>
      </c>
      <c r="G963" s="21" t="b">
        <f>ISNUMBER(MATCH(ggPayers[[#This Row],[payer]], gg_teammates[ID], 0))</f>
        <v>1</v>
      </c>
      <c r="H963" s="89" t="b">
        <f>ISNUMBER(MATCH(ggPayers[[#This Row],[payer]], B$594:$B962, 0))</f>
        <v>1</v>
      </c>
      <c r="I963" s="21"/>
      <c r="J963" s="96" t="s">
        <v>5924</v>
      </c>
    </row>
    <row r="964" spans="1:10">
      <c r="A964" s="105">
        <v>45414.686805555553</v>
      </c>
      <c r="B964" s="89">
        <v>244850</v>
      </c>
      <c r="C964" s="89">
        <v>1000</v>
      </c>
      <c r="D964" s="89">
        <v>2</v>
      </c>
      <c r="E964" s="89"/>
      <c r="F964" s="89" t="s">
        <v>954</v>
      </c>
      <c r="G964" s="21" t="b">
        <f>ISNUMBER(MATCH(ggPayers[[#This Row],[payer]], gg_teammates[ID], 0))</f>
        <v>0</v>
      </c>
      <c r="H964" s="89" t="b">
        <f>ISNUMBER(MATCH(ggPayers[[#This Row],[payer]], B$594:$B963, 0))</f>
        <v>0</v>
      </c>
      <c r="I964" s="21"/>
      <c r="J964" s="96" t="s">
        <v>5924</v>
      </c>
    </row>
    <row r="965" spans="1:10">
      <c r="A965" s="105">
        <v>45414.656944444447</v>
      </c>
      <c r="B965" s="89">
        <v>110882</v>
      </c>
      <c r="C965" s="89">
        <v>2000</v>
      </c>
      <c r="D965" s="89">
        <v>3</v>
      </c>
      <c r="E965" s="89" t="s">
        <v>5934</v>
      </c>
      <c r="F965" s="89" t="s">
        <v>6241</v>
      </c>
      <c r="G965" s="21" t="b">
        <f>ISNUMBER(MATCH(ggPayers[[#This Row],[payer]], gg_teammates[ID], 0))</f>
        <v>0</v>
      </c>
      <c r="H965" s="89" t="b">
        <f>ISNUMBER(MATCH(ggPayers[[#This Row],[payer]], B$594:$B964, 0))</f>
        <v>0</v>
      </c>
      <c r="I965" s="21"/>
      <c r="J965" s="96" t="s">
        <v>5924</v>
      </c>
    </row>
    <row r="966" spans="1:10">
      <c r="A966" s="105">
        <v>45414.644444444442</v>
      </c>
      <c r="B966" s="89">
        <v>825186</v>
      </c>
      <c r="C966" s="89">
        <v>100</v>
      </c>
      <c r="D966" s="89">
        <v>2</v>
      </c>
      <c r="E966" s="89"/>
      <c r="F966" s="89" t="s">
        <v>956</v>
      </c>
      <c r="G966" s="21" t="b">
        <f>ISNUMBER(MATCH(ggPayers[[#This Row],[payer]], gg_teammates[ID], 0))</f>
        <v>1</v>
      </c>
      <c r="H966" s="89" t="b">
        <f>ISNUMBER(MATCH(ggPayers[[#This Row],[payer]], B$594:$B965, 0))</f>
        <v>1</v>
      </c>
      <c r="I966" s="21"/>
      <c r="J966" s="96" t="s">
        <v>5924</v>
      </c>
    </row>
    <row r="967" spans="1:10">
      <c r="A967" s="105">
        <v>45414.634027777778</v>
      </c>
      <c r="B967" s="89">
        <v>207980</v>
      </c>
      <c r="C967" s="89">
        <v>100</v>
      </c>
      <c r="D967" s="89">
        <v>2</v>
      </c>
      <c r="E967" s="89"/>
      <c r="F967" s="99" t="s">
        <v>958</v>
      </c>
      <c r="G967" s="21" t="b">
        <f>ISNUMBER(MATCH(ggPayers[[#This Row],[payer]], gg_teammates[ID], 0))</f>
        <v>1</v>
      </c>
      <c r="H967" s="89" t="b">
        <f>ISNUMBER(MATCH(ggPayers[[#This Row],[payer]], B$594:$B966, 0))</f>
        <v>0</v>
      </c>
      <c r="I967" s="21"/>
      <c r="J967" s="96" t="s">
        <v>5924</v>
      </c>
    </row>
    <row r="968" spans="1:10">
      <c r="A968" s="105">
        <v>45414.613194444442</v>
      </c>
      <c r="B968" s="89">
        <v>422648</v>
      </c>
      <c r="C968" s="89">
        <v>500</v>
      </c>
      <c r="D968" s="89">
        <v>2</v>
      </c>
      <c r="E968" s="89"/>
      <c r="F968" s="99" t="s">
        <v>960</v>
      </c>
      <c r="G968" s="21" t="b">
        <f>ISNUMBER(MATCH(ggPayers[[#This Row],[payer]], gg_teammates[ID], 0))</f>
        <v>0</v>
      </c>
      <c r="H968" s="89" t="b">
        <f>ISNUMBER(MATCH(ggPayers[[#This Row],[payer]], B$594:$B967, 0))</f>
        <v>0</v>
      </c>
      <c r="I968" s="21"/>
      <c r="J968" s="96" t="s">
        <v>5924</v>
      </c>
    </row>
    <row r="969" spans="1:10">
      <c r="A969" s="105">
        <v>45414.56527777778</v>
      </c>
      <c r="B969" s="89">
        <v>545501</v>
      </c>
      <c r="C969" s="89">
        <v>500</v>
      </c>
      <c r="D969" s="89">
        <v>2</v>
      </c>
      <c r="E969" s="89"/>
      <c r="F969" s="89" t="s">
        <v>962</v>
      </c>
      <c r="G969" s="21" t="b">
        <f>ISNUMBER(MATCH(ggPayers[[#This Row],[payer]], gg_teammates[ID], 0))</f>
        <v>0</v>
      </c>
      <c r="H969" s="89" t="b">
        <f>ISNUMBER(MATCH(ggPayers[[#This Row],[payer]], B$594:$B968, 0))</f>
        <v>1</v>
      </c>
      <c r="I969" s="21"/>
      <c r="J969" s="96" t="s">
        <v>5924</v>
      </c>
    </row>
    <row r="970" spans="1:10">
      <c r="A970" s="105">
        <v>45414.467361111114</v>
      </c>
      <c r="B970" s="89">
        <v>34286</v>
      </c>
      <c r="C970" s="89">
        <v>500</v>
      </c>
      <c r="D970" s="89">
        <v>2</v>
      </c>
      <c r="E970" s="89"/>
      <c r="F970" s="89" t="s">
        <v>964</v>
      </c>
      <c r="G970" s="21" t="b">
        <f>ISNUMBER(MATCH(ggPayers[[#This Row],[payer]], gg_teammates[ID], 0))</f>
        <v>0</v>
      </c>
      <c r="H970" s="89" t="b">
        <f>ISNUMBER(MATCH(ggPayers[[#This Row],[payer]], B$594:$B969, 0))</f>
        <v>0</v>
      </c>
      <c r="I970" s="21"/>
      <c r="J970" s="96" t="s">
        <v>5924</v>
      </c>
    </row>
    <row r="971" spans="1:10">
      <c r="A971" s="105">
        <v>45414.435416666667</v>
      </c>
      <c r="B971" s="89">
        <v>850</v>
      </c>
      <c r="C971" s="89">
        <v>1000</v>
      </c>
      <c r="D971" s="89">
        <v>2</v>
      </c>
      <c r="E971" s="89"/>
      <c r="F971" s="89" t="s">
        <v>968</v>
      </c>
      <c r="G971" s="21" t="b">
        <f>ISNUMBER(MATCH(ggPayers[[#This Row],[payer]], gg_teammates[ID], 0))</f>
        <v>1</v>
      </c>
      <c r="H971" s="89" t="b">
        <f>ISNUMBER(MATCH(ggPayers[[#This Row],[payer]], B$594:$B970, 0))</f>
        <v>0</v>
      </c>
      <c r="I971" s="21"/>
      <c r="J971" s="96" t="s">
        <v>5924</v>
      </c>
    </row>
    <row r="972" spans="1:10">
      <c r="A972" s="105">
        <v>45413.86041666667</v>
      </c>
      <c r="B972" s="89">
        <v>359989</v>
      </c>
      <c r="C972" s="89">
        <v>500</v>
      </c>
      <c r="D972" s="89">
        <v>2</v>
      </c>
      <c r="E972" s="89"/>
      <c r="F972" s="89" t="s">
        <v>977</v>
      </c>
      <c r="G972" s="21" t="b">
        <f>ISNUMBER(MATCH(ggPayers[[#This Row],[payer]], gg_teammates[ID], 0))</f>
        <v>0</v>
      </c>
      <c r="H972" s="89" t="b">
        <f>ISNUMBER(MATCH(ggPayers[[#This Row],[payer]], B$594:$B971, 0))</f>
        <v>0</v>
      </c>
      <c r="I972" s="21"/>
      <c r="J972" s="96" t="s">
        <v>5924</v>
      </c>
    </row>
    <row r="973" spans="1:10">
      <c r="A973" s="105">
        <v>45413.640972222223</v>
      </c>
      <c r="B973" s="89">
        <v>231060</v>
      </c>
      <c r="C973" s="89">
        <v>500</v>
      </c>
      <c r="D973" s="89">
        <v>2</v>
      </c>
      <c r="E973" s="89"/>
      <c r="F973" s="89" t="s">
        <v>985</v>
      </c>
      <c r="G973" s="21" t="b">
        <f>ISNUMBER(MATCH(ggPayers[[#This Row],[payer]], gg_teammates[ID], 0))</f>
        <v>1</v>
      </c>
      <c r="H973" s="89" t="b">
        <f>ISNUMBER(MATCH(ggPayers[[#This Row],[payer]], B$594:$B972, 0))</f>
        <v>1</v>
      </c>
      <c r="I973" s="21"/>
      <c r="J973" s="96" t="s">
        <v>5924</v>
      </c>
    </row>
    <row r="974" spans="1:10">
      <c r="A974" s="105">
        <v>45413.632638888892</v>
      </c>
      <c r="B974" s="89">
        <v>231060</v>
      </c>
      <c r="C974" s="89">
        <v>100</v>
      </c>
      <c r="D974" s="89">
        <v>2</v>
      </c>
      <c r="E974" s="89"/>
      <c r="F974" s="89" t="s">
        <v>987</v>
      </c>
      <c r="G974" s="21" t="b">
        <f>ISNUMBER(MATCH(ggPayers[[#This Row],[payer]], gg_teammates[ID], 0))</f>
        <v>1</v>
      </c>
      <c r="H974" s="89" t="b">
        <f>ISNUMBER(MATCH(ggPayers[[#This Row],[payer]], B$594:$B973, 0))</f>
        <v>1</v>
      </c>
      <c r="I974" s="21"/>
      <c r="J974" s="96" t="s">
        <v>5924</v>
      </c>
    </row>
    <row r="975" spans="1:10">
      <c r="A975" s="105">
        <v>45413.611805555556</v>
      </c>
      <c r="B975" s="89">
        <v>22292</v>
      </c>
      <c r="C975" s="89">
        <v>300</v>
      </c>
      <c r="D975" s="89">
        <v>2</v>
      </c>
      <c r="E975" s="89"/>
      <c r="F975" s="89" t="s">
        <v>989</v>
      </c>
      <c r="G975" s="21" t="b">
        <f>ISNUMBER(MATCH(ggPayers[[#This Row],[payer]], gg_teammates[ID], 0))</f>
        <v>0</v>
      </c>
      <c r="H975" s="89" t="b">
        <f>ISNUMBER(MATCH(ggPayers[[#This Row],[payer]], B$594:$B974, 0))</f>
        <v>1</v>
      </c>
      <c r="I975" s="21"/>
      <c r="J975" s="96" t="s">
        <v>5924</v>
      </c>
    </row>
    <row r="976" spans="1:10">
      <c r="A976" s="105">
        <v>45413.604166666664</v>
      </c>
      <c r="B976" s="89">
        <v>196903</v>
      </c>
      <c r="C976" s="89">
        <v>500</v>
      </c>
      <c r="D976" s="89">
        <v>2</v>
      </c>
      <c r="E976" s="89"/>
      <c r="F976" s="89" t="s">
        <v>991</v>
      </c>
      <c r="G976" s="21" t="b">
        <f>ISNUMBER(MATCH(ggPayers[[#This Row],[payer]], gg_teammates[ID], 0))</f>
        <v>0</v>
      </c>
      <c r="H976" s="89" t="b">
        <f>ISNUMBER(MATCH(ggPayers[[#This Row],[payer]], B$594:$B975, 0))</f>
        <v>0</v>
      </c>
      <c r="I976" s="21"/>
      <c r="J976" s="96" t="s">
        <v>5924</v>
      </c>
    </row>
    <row r="977" spans="1:10">
      <c r="A977" s="105">
        <v>45413.487500000003</v>
      </c>
      <c r="B977" s="89">
        <v>798</v>
      </c>
      <c r="C977" s="89">
        <v>500</v>
      </c>
      <c r="D977" s="89">
        <v>2</v>
      </c>
      <c r="E977" s="89"/>
      <c r="F977" s="89" t="s">
        <v>997</v>
      </c>
      <c r="G977" s="21" t="b">
        <f>ISNUMBER(MATCH(ggPayers[[#This Row],[payer]], gg_teammates[ID], 0))</f>
        <v>1</v>
      </c>
      <c r="H977" s="89" t="b">
        <f>ISNUMBER(MATCH(ggPayers[[#This Row],[payer]], B$594:$B976, 0))</f>
        <v>1</v>
      </c>
      <c r="I977" s="21"/>
      <c r="J977" s="96" t="s">
        <v>5924</v>
      </c>
    </row>
    <row r="978" spans="1:10">
      <c r="A978" s="105">
        <v>45412.719444444447</v>
      </c>
      <c r="B978" s="89">
        <v>22292</v>
      </c>
      <c r="C978" s="89">
        <v>300</v>
      </c>
      <c r="D978" s="89">
        <v>2</v>
      </c>
      <c r="E978" s="89"/>
      <c r="F978" s="89" t="s">
        <v>1002</v>
      </c>
      <c r="G978" s="21" t="b">
        <f>ISNUMBER(MATCH(ggPayers[[#This Row],[payer]], gg_teammates[ID], 0))</f>
        <v>0</v>
      </c>
      <c r="H978" s="89" t="b">
        <f>ISNUMBER(MATCH(ggPayers[[#This Row],[payer]], B$594:$B977, 0))</f>
        <v>1</v>
      </c>
      <c r="I978" s="21"/>
      <c r="J978" s="96" t="s">
        <v>5924</v>
      </c>
    </row>
    <row r="979" spans="1:10">
      <c r="A979" s="105">
        <v>45412.686111111114</v>
      </c>
      <c r="B979" s="89">
        <v>245323</v>
      </c>
      <c r="C979" s="89">
        <v>3000</v>
      </c>
      <c r="D979" s="89">
        <v>2</v>
      </c>
      <c r="E979" s="89"/>
      <c r="F979" s="89" t="s">
        <v>1004</v>
      </c>
      <c r="G979" s="21" t="b">
        <f>ISNUMBER(MATCH(ggPayers[[#This Row],[payer]], gg_teammates[ID], 0))</f>
        <v>0</v>
      </c>
      <c r="H979" s="89" t="b">
        <f>ISNUMBER(MATCH(ggPayers[[#This Row],[payer]], B$594:$B978, 0))</f>
        <v>0</v>
      </c>
      <c r="I979" s="21"/>
      <c r="J979" s="96" t="s">
        <v>5924</v>
      </c>
    </row>
    <row r="980" spans="1:10">
      <c r="A980" s="105">
        <v>45412.649305555555</v>
      </c>
      <c r="B980" s="89">
        <v>825186</v>
      </c>
      <c r="C980" s="89">
        <v>500</v>
      </c>
      <c r="D980" s="89">
        <v>2</v>
      </c>
      <c r="E980" s="89"/>
      <c r="F980" s="89" t="s">
        <v>1006</v>
      </c>
      <c r="G980" s="21" t="b">
        <f>ISNUMBER(MATCH(ggPayers[[#This Row],[payer]], gg_teammates[ID], 0))</f>
        <v>1</v>
      </c>
      <c r="H980" s="89" t="b">
        <f>ISNUMBER(MATCH(ggPayers[[#This Row],[payer]], B$594:$B979, 0))</f>
        <v>1</v>
      </c>
      <c r="I980" s="21"/>
      <c r="J980" s="96" t="s">
        <v>5924</v>
      </c>
    </row>
    <row r="981" spans="1:10">
      <c r="A981" s="105">
        <v>45412.62777777778</v>
      </c>
      <c r="B981" s="89">
        <v>1269</v>
      </c>
      <c r="C981" s="89">
        <v>500</v>
      </c>
      <c r="D981" s="89">
        <v>2</v>
      </c>
      <c r="E981" s="89"/>
      <c r="F981" s="89" t="s">
        <v>1009</v>
      </c>
      <c r="G981" s="21" t="b">
        <f>ISNUMBER(MATCH(ggPayers[[#This Row],[payer]], gg_teammates[ID], 0))</f>
        <v>0</v>
      </c>
      <c r="H981" s="89" t="b">
        <f>ISNUMBER(MATCH(ggPayers[[#This Row],[payer]], B$594:$B980, 0))</f>
        <v>1</v>
      </c>
      <c r="I981" s="21"/>
      <c r="J981" s="96" t="s">
        <v>5924</v>
      </c>
    </row>
    <row r="982" spans="1:10">
      <c r="A982" s="105">
        <v>45412.595833333333</v>
      </c>
      <c r="B982" s="89">
        <v>798</v>
      </c>
      <c r="C982" s="89">
        <v>500</v>
      </c>
      <c r="D982" s="89">
        <v>2</v>
      </c>
      <c r="E982" s="89"/>
      <c r="F982" s="89" t="s">
        <v>1012</v>
      </c>
      <c r="G982" s="21" t="b">
        <f>ISNUMBER(MATCH(ggPayers[[#This Row],[payer]], gg_teammates[ID], 0))</f>
        <v>1</v>
      </c>
      <c r="H982" s="89" t="b">
        <f>ISNUMBER(MATCH(ggPayers[[#This Row],[payer]], B$594:$B981, 0))</f>
        <v>1</v>
      </c>
      <c r="I982" s="21"/>
      <c r="J982" s="96" t="s">
        <v>5924</v>
      </c>
    </row>
    <row r="983" spans="1:10">
      <c r="A983" s="105">
        <v>45412.495833333334</v>
      </c>
      <c r="B983" s="89">
        <v>545501</v>
      </c>
      <c r="C983" s="89">
        <v>500</v>
      </c>
      <c r="D983" s="89">
        <v>2</v>
      </c>
      <c r="E983" s="89"/>
      <c r="F983" s="89" t="s">
        <v>1015</v>
      </c>
      <c r="G983" s="21" t="b">
        <f>ISNUMBER(MATCH(ggPayers[[#This Row],[payer]], gg_teammates[ID], 0))</f>
        <v>0</v>
      </c>
      <c r="H983" s="89" t="b">
        <f>ISNUMBER(MATCH(ggPayers[[#This Row],[payer]], B$594:$B982, 0))</f>
        <v>1</v>
      </c>
      <c r="I983" s="21"/>
      <c r="J983" s="96" t="s">
        <v>5924</v>
      </c>
    </row>
    <row r="984" spans="1:10">
      <c r="A984" s="105">
        <v>45412.423611111109</v>
      </c>
      <c r="B984" s="89">
        <v>224363</v>
      </c>
      <c r="C984" s="89">
        <v>1000</v>
      </c>
      <c r="D984" s="89">
        <v>2</v>
      </c>
      <c r="E984" s="89"/>
      <c r="F984" s="89" t="s">
        <v>1017</v>
      </c>
      <c r="G984" s="21" t="b">
        <f>ISNUMBER(MATCH(ggPayers[[#This Row],[payer]], gg_teammates[ID], 0))</f>
        <v>0</v>
      </c>
      <c r="H984" s="89" t="b">
        <f>ISNUMBER(MATCH(ggPayers[[#This Row],[payer]], B$594:$B983, 0))</f>
        <v>0</v>
      </c>
      <c r="I984" s="21"/>
      <c r="J984" s="96" t="s">
        <v>5924</v>
      </c>
    </row>
    <row r="985" spans="1:10">
      <c r="A985" s="105">
        <v>45412.083333333336</v>
      </c>
      <c r="B985" s="89">
        <v>389456</v>
      </c>
      <c r="C985" s="89">
        <v>2000</v>
      </c>
      <c r="D985" s="89">
        <v>2</v>
      </c>
      <c r="E985" s="89"/>
      <c r="F985" s="89" t="s">
        <v>1019</v>
      </c>
      <c r="G985" s="21" t="b">
        <f>ISNUMBER(MATCH(ggPayers[[#This Row],[payer]], gg_teammates[ID], 0))</f>
        <v>0</v>
      </c>
      <c r="H985" s="89" t="b">
        <f>ISNUMBER(MATCH(ggPayers[[#This Row],[payer]], B$594:$B984, 0))</f>
        <v>0</v>
      </c>
      <c r="I985" s="21"/>
      <c r="J985" s="96" t="s">
        <v>5924</v>
      </c>
    </row>
    <row r="986" spans="1:10">
      <c r="A986" s="105">
        <v>45411.999305555553</v>
      </c>
      <c r="B986" s="89">
        <v>839</v>
      </c>
      <c r="C986" s="89">
        <v>500</v>
      </c>
      <c r="D986" s="89">
        <v>2</v>
      </c>
      <c r="E986" s="89"/>
      <c r="F986" s="89" t="s">
        <v>1021</v>
      </c>
      <c r="G986" s="21" t="b">
        <f>ISNUMBER(MATCH(ggPayers[[#This Row],[payer]], gg_teammates[ID], 0))</f>
        <v>1</v>
      </c>
      <c r="H986" s="89" t="b">
        <f>ISNUMBER(MATCH(ggPayers[[#This Row],[payer]], B$594:$B985, 0))</f>
        <v>1</v>
      </c>
      <c r="I986" s="21"/>
      <c r="J986" s="96" t="s">
        <v>5924</v>
      </c>
    </row>
    <row r="987" spans="1:10">
      <c r="A987" s="105">
        <v>45411.956250000003</v>
      </c>
      <c r="B987" s="89">
        <v>839</v>
      </c>
      <c r="C987" s="89">
        <v>500</v>
      </c>
      <c r="D987" s="89">
        <v>2</v>
      </c>
      <c r="E987" s="89"/>
      <c r="F987" s="89" t="s">
        <v>6242</v>
      </c>
      <c r="G987" s="21" t="b">
        <f>ISNUMBER(MATCH(ggPayers[[#This Row],[payer]], gg_teammates[ID], 0))</f>
        <v>1</v>
      </c>
      <c r="H987" s="89" t="b">
        <f>ISNUMBER(MATCH(ggPayers[[#This Row],[payer]], B$594:$B986, 0))</f>
        <v>1</v>
      </c>
      <c r="I987" s="21"/>
      <c r="J987" s="96" t="s">
        <v>5924</v>
      </c>
    </row>
    <row r="988" spans="1:10">
      <c r="A988" s="105">
        <v>45411.756944444445</v>
      </c>
      <c r="B988" s="89">
        <v>1061654</v>
      </c>
      <c r="C988" s="89">
        <v>500</v>
      </c>
      <c r="D988" s="89">
        <v>3</v>
      </c>
      <c r="E988" s="89" t="s">
        <v>5939</v>
      </c>
      <c r="F988" s="89" t="s">
        <v>6243</v>
      </c>
      <c r="G988" s="21" t="b">
        <f>ISNUMBER(MATCH(ggPayers[[#This Row],[payer]], gg_teammates[ID], 0))</f>
        <v>0</v>
      </c>
      <c r="H988" s="89" t="b">
        <f>ISNUMBER(MATCH(ggPayers[[#This Row],[payer]], B$594:$B987, 0))</f>
        <v>0</v>
      </c>
      <c r="I988" s="21"/>
      <c r="J988" s="96" t="s">
        <v>5924</v>
      </c>
    </row>
    <row r="989" spans="1:10">
      <c r="A989" s="105">
        <v>45411.697222222225</v>
      </c>
      <c r="B989" s="89">
        <v>1123314</v>
      </c>
      <c r="C989" s="89">
        <v>700</v>
      </c>
      <c r="D989" s="89">
        <v>2</v>
      </c>
      <c r="E989" s="89"/>
      <c r="F989" s="99" t="s">
        <v>1028</v>
      </c>
      <c r="G989" s="21" t="b">
        <f>ISNUMBER(MATCH(ggPayers[[#This Row],[payer]], gg_teammates[ID], 0))</f>
        <v>0</v>
      </c>
      <c r="H989" s="89" t="b">
        <f>ISNUMBER(MATCH(ggPayers[[#This Row],[payer]], B$594:$B988, 0))</f>
        <v>1</v>
      </c>
      <c r="I989" s="21"/>
      <c r="J989" s="96" t="s">
        <v>5924</v>
      </c>
    </row>
    <row r="990" spans="1:10">
      <c r="A990" s="105">
        <v>45411.692361111112</v>
      </c>
      <c r="B990" s="89">
        <v>22292</v>
      </c>
      <c r="C990" s="89">
        <v>300</v>
      </c>
      <c r="D990" s="89">
        <v>2</v>
      </c>
      <c r="E990" s="89"/>
      <c r="F990" s="89" t="s">
        <v>1030</v>
      </c>
      <c r="G990" s="21" t="b">
        <f>ISNUMBER(MATCH(ggPayers[[#This Row],[payer]], gg_teammates[ID], 0))</f>
        <v>0</v>
      </c>
      <c r="H990" s="89" t="b">
        <f>ISNUMBER(MATCH(ggPayers[[#This Row],[payer]], B$594:$B989, 0))</f>
        <v>1</v>
      </c>
      <c r="I990" s="21"/>
      <c r="J990" s="96" t="s">
        <v>5924</v>
      </c>
    </row>
    <row r="991" spans="1:10">
      <c r="A991" s="105">
        <v>45411.692361111112</v>
      </c>
      <c r="B991" s="89">
        <v>22292</v>
      </c>
      <c r="C991" s="89">
        <v>300</v>
      </c>
      <c r="D991" s="89">
        <v>3</v>
      </c>
      <c r="E991" s="89" t="s">
        <v>5939</v>
      </c>
      <c r="F991" s="89" t="s">
        <v>6244</v>
      </c>
      <c r="G991" s="21" t="b">
        <f>ISNUMBER(MATCH(ggPayers[[#This Row],[payer]], gg_teammates[ID], 0))</f>
        <v>0</v>
      </c>
      <c r="H991" s="89" t="b">
        <f>ISNUMBER(MATCH(ggPayers[[#This Row],[payer]], B$594:$B990, 0))</f>
        <v>1</v>
      </c>
      <c r="I991" s="21"/>
      <c r="J991" s="96" t="s">
        <v>5924</v>
      </c>
    </row>
    <row r="992" spans="1:10">
      <c r="A992" s="105">
        <v>45411.666666666664</v>
      </c>
      <c r="B992" s="89">
        <v>1061654</v>
      </c>
      <c r="C992" s="89">
        <v>500</v>
      </c>
      <c r="D992" s="89">
        <v>2</v>
      </c>
      <c r="E992" s="89"/>
      <c r="F992" s="89" t="s">
        <v>1032</v>
      </c>
      <c r="G992" s="21" t="b">
        <f>ISNUMBER(MATCH(ggPayers[[#This Row],[payer]], gg_teammates[ID], 0))</f>
        <v>0</v>
      </c>
      <c r="H992" s="89" t="b">
        <f>ISNUMBER(MATCH(ggPayers[[#This Row],[payer]], B$594:$B991, 0))</f>
        <v>1</v>
      </c>
      <c r="I992" s="21"/>
      <c r="J992" s="96" t="s">
        <v>5924</v>
      </c>
    </row>
    <row r="993" spans="1:10">
      <c r="A993" s="105">
        <v>45411.652777777781</v>
      </c>
      <c r="B993" s="89">
        <v>798</v>
      </c>
      <c r="C993" s="89">
        <v>500</v>
      </c>
      <c r="D993" s="89">
        <v>2</v>
      </c>
      <c r="E993" s="89"/>
      <c r="F993" s="89" t="s">
        <v>1034</v>
      </c>
      <c r="G993" s="21" t="b">
        <f>ISNUMBER(MATCH(ggPayers[[#This Row],[payer]], gg_teammates[ID], 0))</f>
        <v>1</v>
      </c>
      <c r="H993" s="89" t="b">
        <f>ISNUMBER(MATCH(ggPayers[[#This Row],[payer]], B$594:$B992, 0))</f>
        <v>1</v>
      </c>
      <c r="I993" s="21"/>
      <c r="J993" s="96" t="s">
        <v>5924</v>
      </c>
    </row>
    <row r="994" spans="1:10">
      <c r="A994" s="105">
        <v>45411.568055555559</v>
      </c>
      <c r="B994" s="89">
        <v>245071</v>
      </c>
      <c r="C994" s="89">
        <v>600</v>
      </c>
      <c r="D994" s="89">
        <v>2</v>
      </c>
      <c r="E994" s="89"/>
      <c r="F994" s="89" t="s">
        <v>1039</v>
      </c>
      <c r="G994" s="21" t="b">
        <f>ISNUMBER(MATCH(ggPayers[[#This Row],[payer]], gg_teammates[ID], 0))</f>
        <v>0</v>
      </c>
      <c r="H994" s="89" t="b">
        <f>ISNUMBER(MATCH(ggPayers[[#This Row],[payer]], B$594:$B993, 0))</f>
        <v>0</v>
      </c>
      <c r="I994" s="21"/>
      <c r="J994" s="96" t="s">
        <v>5924</v>
      </c>
    </row>
    <row r="995" spans="1:10">
      <c r="A995" s="105">
        <v>45411.538888888892</v>
      </c>
      <c r="B995" s="89">
        <v>14840</v>
      </c>
      <c r="C995" s="89">
        <v>1000</v>
      </c>
      <c r="D995" s="89">
        <v>2</v>
      </c>
      <c r="E995" s="89"/>
      <c r="F995" s="89" t="s">
        <v>1041</v>
      </c>
      <c r="G995" s="21" t="b">
        <f>ISNUMBER(MATCH(ggPayers[[#This Row],[payer]], gg_teammates[ID], 0))</f>
        <v>0</v>
      </c>
      <c r="H995" s="89" t="b">
        <f>ISNUMBER(MATCH(ggPayers[[#This Row],[payer]], B$594:$B994, 0))</f>
        <v>0</v>
      </c>
      <c r="I995" s="21"/>
      <c r="J995" s="96" t="s">
        <v>5924</v>
      </c>
    </row>
    <row r="996" spans="1:10">
      <c r="A996" s="105">
        <v>45410.896527777775</v>
      </c>
      <c r="B996" s="89">
        <v>69491</v>
      </c>
      <c r="C996" s="89">
        <v>1000</v>
      </c>
      <c r="D996" s="89">
        <v>2</v>
      </c>
      <c r="E996" s="89"/>
      <c r="F996" s="89" t="s">
        <v>1043</v>
      </c>
      <c r="G996" s="21" t="b">
        <f>ISNUMBER(MATCH(ggPayers[[#This Row],[payer]], gg_teammates[ID], 0))</f>
        <v>0</v>
      </c>
      <c r="H996" s="89" t="b">
        <f>ISNUMBER(MATCH(ggPayers[[#This Row],[payer]], B$594:$B995, 0))</f>
        <v>0</v>
      </c>
      <c r="I996" s="21"/>
      <c r="J996" s="96" t="s">
        <v>5924</v>
      </c>
    </row>
    <row r="997" spans="1:10">
      <c r="A997" s="105">
        <v>45410.896527777775</v>
      </c>
      <c r="B997" s="89">
        <v>69491</v>
      </c>
      <c r="C997" s="89">
        <v>1000</v>
      </c>
      <c r="D997" s="89">
        <v>3</v>
      </c>
      <c r="E997" s="89" t="s">
        <v>5934</v>
      </c>
      <c r="F997" s="89" t="s">
        <v>6245</v>
      </c>
      <c r="G997" s="21" t="b">
        <f>ISNUMBER(MATCH(ggPayers[[#This Row],[payer]], gg_teammates[ID], 0))</f>
        <v>0</v>
      </c>
      <c r="H997" s="89" t="b">
        <f>ISNUMBER(MATCH(ggPayers[[#This Row],[payer]], B$594:$B996, 0))</f>
        <v>1</v>
      </c>
      <c r="I997" s="21"/>
      <c r="J997" s="96" t="s">
        <v>5924</v>
      </c>
    </row>
    <row r="998" spans="1:10">
      <c r="A998" s="105">
        <v>45410.866666666669</v>
      </c>
      <c r="B998" s="89">
        <v>56684</v>
      </c>
      <c r="C998" s="89">
        <v>1000</v>
      </c>
      <c r="D998" s="89">
        <v>2</v>
      </c>
      <c r="E998" s="89"/>
      <c r="F998" s="89" t="s">
        <v>1045</v>
      </c>
      <c r="G998" s="21" t="b">
        <f>ISNUMBER(MATCH(ggPayers[[#This Row],[payer]], gg_teammates[ID], 0))</f>
        <v>0</v>
      </c>
      <c r="H998" s="89" t="b">
        <f>ISNUMBER(MATCH(ggPayers[[#This Row],[payer]], B$594:$B997, 0))</f>
        <v>0</v>
      </c>
      <c r="I998" s="21"/>
      <c r="J998" s="96" t="s">
        <v>5924</v>
      </c>
    </row>
    <row r="999" spans="1:10">
      <c r="A999" s="105">
        <v>45410.788888888892</v>
      </c>
      <c r="B999" s="89">
        <v>991632</v>
      </c>
      <c r="C999" s="89">
        <v>2000</v>
      </c>
      <c r="D999" s="89">
        <v>2</v>
      </c>
      <c r="E999" s="89"/>
      <c r="F999" s="89" t="s">
        <v>1049</v>
      </c>
      <c r="G999" s="21" t="b">
        <f>ISNUMBER(MATCH(ggPayers[[#This Row],[payer]], gg_teammates[ID], 0))</f>
        <v>0</v>
      </c>
      <c r="H999" s="89" t="b">
        <f>ISNUMBER(MATCH(ggPayers[[#This Row],[payer]], B$594:$B998, 0))</f>
        <v>0</v>
      </c>
      <c r="I999" s="21"/>
      <c r="J999" s="96" t="s">
        <v>5924</v>
      </c>
    </row>
    <row r="1000" spans="1:10">
      <c r="A1000" s="105">
        <v>45410.727777777778</v>
      </c>
      <c r="B1000" s="89">
        <v>773174</v>
      </c>
      <c r="C1000" s="89">
        <v>500</v>
      </c>
      <c r="D1000" s="89">
        <v>2</v>
      </c>
      <c r="E1000" s="89"/>
      <c r="F1000" s="89" t="s">
        <v>1053</v>
      </c>
      <c r="G1000" s="21" t="b">
        <f>ISNUMBER(MATCH(ggPayers[[#This Row],[payer]], gg_teammates[ID], 0))</f>
        <v>0</v>
      </c>
      <c r="H1000" s="89" t="b">
        <f>ISNUMBER(MATCH(ggPayers[[#This Row],[payer]], B$594:$B999, 0))</f>
        <v>0</v>
      </c>
      <c r="I1000" s="21"/>
      <c r="J1000" s="96" t="s">
        <v>5924</v>
      </c>
    </row>
    <row r="1001" spans="1:10">
      <c r="A1001" s="105">
        <v>45410.708333333336</v>
      </c>
      <c r="B1001" s="89">
        <v>1042790</v>
      </c>
      <c r="C1001" s="89">
        <v>500</v>
      </c>
      <c r="D1001" s="89">
        <v>2</v>
      </c>
      <c r="E1001" s="89"/>
      <c r="F1001" s="89" t="s">
        <v>1055</v>
      </c>
      <c r="G1001" s="21" t="b">
        <f>ISNUMBER(MATCH(ggPayers[[#This Row],[payer]], gg_teammates[ID], 0))</f>
        <v>0</v>
      </c>
      <c r="H1001" s="89" t="b">
        <f>ISNUMBER(MATCH(ggPayers[[#This Row],[payer]], B$594:$B1000, 0))</f>
        <v>0</v>
      </c>
      <c r="I1001" s="21"/>
      <c r="J1001" s="96" t="s">
        <v>5924</v>
      </c>
    </row>
    <row r="1002" spans="1:10">
      <c r="A1002" s="105">
        <v>45410.675694444442</v>
      </c>
      <c r="B1002" s="89">
        <v>5012</v>
      </c>
      <c r="C1002" s="89">
        <v>500</v>
      </c>
      <c r="D1002" s="89">
        <v>2</v>
      </c>
      <c r="E1002" s="89"/>
      <c r="F1002" s="89" t="s">
        <v>1057</v>
      </c>
      <c r="G1002" s="21" t="b">
        <f>ISNUMBER(MATCH(ggPayers[[#This Row],[payer]], gg_teammates[ID], 0))</f>
        <v>0</v>
      </c>
      <c r="H1002" s="89" t="b">
        <f>ISNUMBER(MATCH(ggPayers[[#This Row],[payer]], B$594:$B1001, 0))</f>
        <v>0</v>
      </c>
      <c r="I1002" s="21"/>
      <c r="J1002" s="96" t="s">
        <v>5924</v>
      </c>
    </row>
    <row r="1003" spans="1:10">
      <c r="A1003" s="105">
        <v>45410.650694444441</v>
      </c>
      <c r="B1003" s="89">
        <v>520696</v>
      </c>
      <c r="C1003" s="89">
        <v>1000</v>
      </c>
      <c r="D1003" s="89">
        <v>2</v>
      </c>
      <c r="E1003" s="89"/>
      <c r="F1003" s="89" t="s">
        <v>1059</v>
      </c>
      <c r="G1003" s="21" t="b">
        <f>ISNUMBER(MATCH(ggPayers[[#This Row],[payer]], gg_teammates[ID], 0))</f>
        <v>0</v>
      </c>
      <c r="H1003" s="89" t="b">
        <f>ISNUMBER(MATCH(ggPayers[[#This Row],[payer]], B$594:$B1002, 0))</f>
        <v>0</v>
      </c>
      <c r="I1003" s="21"/>
      <c r="J1003" s="96" t="s">
        <v>5924</v>
      </c>
    </row>
    <row r="1004" spans="1:10">
      <c r="A1004" s="105">
        <v>45410.650694444441</v>
      </c>
      <c r="B1004" s="89">
        <v>520696</v>
      </c>
      <c r="C1004" s="89">
        <v>1000</v>
      </c>
      <c r="D1004" s="89">
        <v>2</v>
      </c>
      <c r="E1004" s="89"/>
      <c r="F1004" s="89" t="s">
        <v>1061</v>
      </c>
      <c r="G1004" s="21" t="b">
        <f>ISNUMBER(MATCH(ggPayers[[#This Row],[payer]], gg_teammates[ID], 0))</f>
        <v>0</v>
      </c>
      <c r="H1004" s="89" t="b">
        <f>ISNUMBER(MATCH(ggPayers[[#This Row],[payer]], B$594:$B1003, 0))</f>
        <v>1</v>
      </c>
      <c r="I1004" s="21"/>
      <c r="J1004" s="96" t="s">
        <v>5924</v>
      </c>
    </row>
    <row r="1005" spans="1:10">
      <c r="A1005" s="105">
        <v>45410.568749999999</v>
      </c>
      <c r="B1005" s="89">
        <v>151985</v>
      </c>
      <c r="C1005" s="89">
        <v>1000</v>
      </c>
      <c r="D1005" s="89">
        <v>2</v>
      </c>
      <c r="E1005" s="89"/>
      <c r="F1005" s="89" t="s">
        <v>1063</v>
      </c>
      <c r="G1005" s="21" t="b">
        <f>ISNUMBER(MATCH(ggPayers[[#This Row],[payer]], gg_teammates[ID], 0))</f>
        <v>0</v>
      </c>
      <c r="H1005" s="89" t="b">
        <f>ISNUMBER(MATCH(ggPayers[[#This Row],[payer]], B$594:$B1004, 0))</f>
        <v>0</v>
      </c>
      <c r="I1005" s="21"/>
      <c r="J1005" s="96" t="s">
        <v>5924</v>
      </c>
    </row>
    <row r="1006" spans="1:10">
      <c r="A1006" s="105">
        <v>45409.911805555559</v>
      </c>
      <c r="B1006" s="89">
        <v>1019179</v>
      </c>
      <c r="C1006" s="89">
        <v>400</v>
      </c>
      <c r="D1006" s="89">
        <v>2</v>
      </c>
      <c r="E1006" s="89"/>
      <c r="F1006" s="89" t="s">
        <v>1067</v>
      </c>
      <c r="G1006" s="21" t="b">
        <f>ISNUMBER(MATCH(ggPayers[[#This Row],[payer]], gg_teammates[ID], 0))</f>
        <v>0</v>
      </c>
      <c r="H1006" s="89" t="b">
        <f>ISNUMBER(MATCH(ggPayers[[#This Row],[payer]], B$594:$B1005, 0))</f>
        <v>0</v>
      </c>
      <c r="I1006" s="21"/>
      <c r="J1006" s="96" t="s">
        <v>5924</v>
      </c>
    </row>
    <row r="1007" spans="1:10">
      <c r="A1007" s="105">
        <v>45409.902777777781</v>
      </c>
      <c r="B1007" s="89">
        <v>186493</v>
      </c>
      <c r="C1007" s="89">
        <v>1000</v>
      </c>
      <c r="D1007" s="89">
        <v>2</v>
      </c>
      <c r="E1007" s="89"/>
      <c r="F1007" s="89" t="s">
        <v>1069</v>
      </c>
      <c r="G1007" s="21" t="b">
        <f>ISNUMBER(MATCH(ggPayers[[#This Row],[payer]], gg_teammates[ID], 0))</f>
        <v>0</v>
      </c>
      <c r="H1007" s="89" t="b">
        <f>ISNUMBER(MATCH(ggPayers[[#This Row],[payer]], B$594:$B1006, 0))</f>
        <v>0</v>
      </c>
      <c r="I1007" s="21"/>
      <c r="J1007" s="96" t="s">
        <v>5924</v>
      </c>
    </row>
    <row r="1008" spans="1:10">
      <c r="A1008" s="105">
        <v>45409.822222222225</v>
      </c>
      <c r="B1008" s="89">
        <v>363780</v>
      </c>
      <c r="C1008" s="89">
        <v>2000</v>
      </c>
      <c r="D1008" s="89">
        <v>2</v>
      </c>
      <c r="E1008" s="89"/>
      <c r="F1008" s="89" t="s">
        <v>1071</v>
      </c>
      <c r="G1008" s="21" t="b">
        <f>ISNUMBER(MATCH(ggPayers[[#This Row],[payer]], gg_teammates[ID], 0))</f>
        <v>0</v>
      </c>
      <c r="H1008" s="89" t="b">
        <f>ISNUMBER(MATCH(ggPayers[[#This Row],[payer]], B$594:$B1007, 0))</f>
        <v>0</v>
      </c>
      <c r="I1008" s="21"/>
      <c r="J1008" s="96" t="s">
        <v>5924</v>
      </c>
    </row>
    <row r="1009" spans="1:10">
      <c r="A1009" s="105">
        <v>45409.748611111114</v>
      </c>
      <c r="B1009" s="89">
        <v>1061654</v>
      </c>
      <c r="C1009" s="89">
        <v>500</v>
      </c>
      <c r="D1009" s="89">
        <v>2</v>
      </c>
      <c r="E1009" s="89"/>
      <c r="F1009" s="89" t="s">
        <v>1075</v>
      </c>
      <c r="G1009" s="21" t="b">
        <f>ISNUMBER(MATCH(ggPayers[[#This Row],[payer]], gg_teammates[ID], 0))</f>
        <v>0</v>
      </c>
      <c r="H1009" s="89" t="b">
        <f>ISNUMBER(MATCH(ggPayers[[#This Row],[payer]], B$594:$B1008, 0))</f>
        <v>1</v>
      </c>
      <c r="I1009" s="21"/>
      <c r="J1009" s="96" t="s">
        <v>5924</v>
      </c>
    </row>
    <row r="1010" spans="1:10">
      <c r="A1010" s="105">
        <v>45409.727083333331</v>
      </c>
      <c r="B1010" s="89">
        <v>524342</v>
      </c>
      <c r="C1010" s="89">
        <v>1000</v>
      </c>
      <c r="D1010" s="89">
        <v>2</v>
      </c>
      <c r="E1010" s="89"/>
      <c r="F1010" s="89" t="s">
        <v>1077</v>
      </c>
      <c r="G1010" s="21" t="b">
        <f>ISNUMBER(MATCH(ggPayers[[#This Row],[payer]], gg_teammates[ID], 0))</f>
        <v>0</v>
      </c>
      <c r="H1010" s="89" t="b">
        <f>ISNUMBER(MATCH(ggPayers[[#This Row],[payer]], B$594:$B1009, 0))</f>
        <v>0</v>
      </c>
      <c r="I1010" s="21"/>
      <c r="J1010" s="96" t="s">
        <v>5924</v>
      </c>
    </row>
    <row r="1011" spans="1:10">
      <c r="A1011" s="105">
        <v>45409.663194444445</v>
      </c>
      <c r="B1011" s="89">
        <v>833134</v>
      </c>
      <c r="C1011" s="89">
        <v>500</v>
      </c>
      <c r="D1011" s="89">
        <v>2</v>
      </c>
      <c r="E1011" s="89"/>
      <c r="F1011" s="89" t="s">
        <v>1081</v>
      </c>
      <c r="G1011" s="21" t="b">
        <f>ISNUMBER(MATCH(ggPayers[[#This Row],[payer]], gg_teammates[ID], 0))</f>
        <v>0</v>
      </c>
      <c r="H1011" s="89" t="b">
        <f>ISNUMBER(MATCH(ggPayers[[#This Row],[payer]], B$594:$B1010, 0))</f>
        <v>1</v>
      </c>
      <c r="I1011" s="21"/>
      <c r="J1011" s="96" t="s">
        <v>5924</v>
      </c>
    </row>
    <row r="1012" spans="1:10">
      <c r="A1012" s="105">
        <v>45409.645138888889</v>
      </c>
      <c r="B1012" s="89">
        <v>22292</v>
      </c>
      <c r="C1012" s="89">
        <v>300</v>
      </c>
      <c r="D1012" s="89">
        <v>2</v>
      </c>
      <c r="E1012" s="89"/>
      <c r="F1012" s="89" t="s">
        <v>1083</v>
      </c>
      <c r="G1012" s="21" t="b">
        <f>ISNUMBER(MATCH(ggPayers[[#This Row],[payer]], gg_teammates[ID], 0))</f>
        <v>0</v>
      </c>
      <c r="H1012" s="89" t="b">
        <f>ISNUMBER(MATCH(ggPayers[[#This Row],[payer]], B$594:$B1011, 0))</f>
        <v>1</v>
      </c>
      <c r="I1012" s="21"/>
      <c r="J1012" s="96" t="s">
        <v>5924</v>
      </c>
    </row>
    <row r="1013" spans="1:10">
      <c r="A1013" s="105">
        <v>45409.644444444442</v>
      </c>
      <c r="B1013" s="89">
        <v>22292</v>
      </c>
      <c r="C1013" s="89">
        <v>300</v>
      </c>
      <c r="D1013" s="89">
        <v>3</v>
      </c>
      <c r="E1013" s="89" t="s">
        <v>5939</v>
      </c>
      <c r="F1013" s="89" t="s">
        <v>6246</v>
      </c>
      <c r="G1013" s="21" t="b">
        <f>ISNUMBER(MATCH(ggPayers[[#This Row],[payer]], gg_teammates[ID], 0))</f>
        <v>0</v>
      </c>
      <c r="H1013" s="89" t="b">
        <f>ISNUMBER(MATCH(ggPayers[[#This Row],[payer]], B$594:$B1012, 0))</f>
        <v>1</v>
      </c>
      <c r="I1013" s="21"/>
      <c r="J1013" s="96" t="s">
        <v>5924</v>
      </c>
    </row>
    <row r="1014" spans="1:10">
      <c r="A1014" s="105">
        <v>45409.567361111112</v>
      </c>
      <c r="B1014" s="89">
        <v>798</v>
      </c>
      <c r="C1014" s="89">
        <v>1000</v>
      </c>
      <c r="D1014" s="89">
        <v>2</v>
      </c>
      <c r="E1014" s="89"/>
      <c r="F1014" s="89" t="s">
        <v>1088</v>
      </c>
      <c r="G1014" s="21" t="b">
        <f>ISNUMBER(MATCH(ggPayers[[#This Row],[payer]], gg_teammates[ID], 0))</f>
        <v>1</v>
      </c>
      <c r="H1014" s="89" t="b">
        <f>ISNUMBER(MATCH(ggPayers[[#This Row],[payer]], B$594:$B1013, 0))</f>
        <v>1</v>
      </c>
      <c r="I1014" s="21"/>
      <c r="J1014" s="96" t="s">
        <v>5924</v>
      </c>
    </row>
    <row r="1015" spans="1:10">
      <c r="A1015" s="105">
        <v>45409.536111111112</v>
      </c>
      <c r="B1015" s="89">
        <v>827556</v>
      </c>
      <c r="C1015" s="89">
        <v>500</v>
      </c>
      <c r="D1015" s="89">
        <v>2</v>
      </c>
      <c r="E1015" s="89"/>
      <c r="F1015" s="89" t="s">
        <v>1090</v>
      </c>
      <c r="G1015" s="21" t="b">
        <f>ISNUMBER(MATCH(ggPayers[[#This Row],[payer]], gg_teammates[ID], 0))</f>
        <v>0</v>
      </c>
      <c r="H1015" s="89" t="b">
        <f>ISNUMBER(MATCH(ggPayers[[#This Row],[payer]], B$594:$B1014, 0))</f>
        <v>0</v>
      </c>
      <c r="I1015" s="21"/>
      <c r="J1015" s="96" t="s">
        <v>5924</v>
      </c>
    </row>
    <row r="1016" spans="1:10">
      <c r="A1016" s="105">
        <v>45409.478472222225</v>
      </c>
      <c r="B1016" s="89">
        <v>1077159</v>
      </c>
      <c r="C1016" s="89">
        <v>500</v>
      </c>
      <c r="D1016" s="89">
        <v>2</v>
      </c>
      <c r="E1016" s="89"/>
      <c r="F1016" s="89" t="s">
        <v>1092</v>
      </c>
      <c r="G1016" s="21" t="b">
        <f>ISNUMBER(MATCH(ggPayers[[#This Row],[payer]], gg_teammates[ID], 0))</f>
        <v>0</v>
      </c>
      <c r="H1016" s="89" t="b">
        <f>ISNUMBER(MATCH(ggPayers[[#This Row],[payer]], B$594:$B1015, 0))</f>
        <v>0</v>
      </c>
      <c r="I1016" s="21"/>
      <c r="J1016" s="96" t="s">
        <v>5924</v>
      </c>
    </row>
    <row r="1017" spans="1:10">
      <c r="A1017" s="105">
        <v>45409.456944444442</v>
      </c>
      <c r="B1017" s="89">
        <v>798</v>
      </c>
      <c r="C1017" s="89">
        <v>2000</v>
      </c>
      <c r="D1017" s="89">
        <v>2</v>
      </c>
      <c r="E1017" s="89"/>
      <c r="F1017" s="89" t="s">
        <v>1096</v>
      </c>
      <c r="G1017" s="21" t="b">
        <f>ISNUMBER(MATCH(ggPayers[[#This Row],[payer]], gg_teammates[ID], 0))</f>
        <v>1</v>
      </c>
      <c r="H1017" s="89" t="b">
        <f>ISNUMBER(MATCH(ggPayers[[#This Row],[payer]], B$594:$B1016, 0))</f>
        <v>1</v>
      </c>
      <c r="I1017" s="21"/>
      <c r="J1017" s="96" t="s">
        <v>5924</v>
      </c>
    </row>
    <row r="1018" spans="1:10">
      <c r="A1018" s="105">
        <v>45408.949305555558</v>
      </c>
      <c r="B1018" s="89">
        <v>6716</v>
      </c>
      <c r="C1018" s="89">
        <v>500</v>
      </c>
      <c r="D1018" s="89">
        <v>2</v>
      </c>
      <c r="E1018" s="89"/>
      <c r="F1018" s="89" t="s">
        <v>1099</v>
      </c>
      <c r="G1018" s="21" t="b">
        <f>ISNUMBER(MATCH(ggPayers[[#This Row],[payer]], gg_teammates[ID], 0))</f>
        <v>0</v>
      </c>
      <c r="H1018" s="89" t="b">
        <f>ISNUMBER(MATCH(ggPayers[[#This Row],[payer]], B$594:$B1017, 0))</f>
        <v>0</v>
      </c>
      <c r="I1018" s="21"/>
      <c r="J1018" s="96" t="s">
        <v>5924</v>
      </c>
    </row>
    <row r="1019" spans="1:10">
      <c r="A1019" s="105">
        <v>45408.897222222222</v>
      </c>
      <c r="B1019" s="89">
        <v>1122602</v>
      </c>
      <c r="C1019" s="89">
        <v>1000</v>
      </c>
      <c r="D1019" s="89">
        <v>2</v>
      </c>
      <c r="E1019" s="89"/>
      <c r="F1019" s="89" t="s">
        <v>1101</v>
      </c>
      <c r="G1019" s="21" t="b">
        <f>ISNUMBER(MATCH(ggPayers[[#This Row],[payer]], gg_teammates[ID], 0))</f>
        <v>0</v>
      </c>
      <c r="H1019" s="89" t="b">
        <f>ISNUMBER(MATCH(ggPayers[[#This Row],[payer]], B$594:$B1018, 0))</f>
        <v>0</v>
      </c>
      <c r="I1019" s="21"/>
      <c r="J1019" s="96" t="s">
        <v>5924</v>
      </c>
    </row>
    <row r="1020" spans="1:10">
      <c r="A1020" s="105">
        <v>45408.806944444441</v>
      </c>
      <c r="B1020" s="89">
        <v>5012</v>
      </c>
      <c r="C1020" s="89">
        <v>500</v>
      </c>
      <c r="D1020" s="89">
        <v>2</v>
      </c>
      <c r="E1020" s="89"/>
      <c r="F1020" s="89" t="s">
        <v>1103</v>
      </c>
      <c r="G1020" s="21" t="b">
        <f>ISNUMBER(MATCH(ggPayers[[#This Row],[payer]], gg_teammates[ID], 0))</f>
        <v>0</v>
      </c>
      <c r="H1020" s="89" t="b">
        <f>ISNUMBER(MATCH(ggPayers[[#This Row],[payer]], B$594:$B1019, 0))</f>
        <v>1</v>
      </c>
      <c r="I1020" s="21"/>
      <c r="J1020" s="96" t="s">
        <v>5924</v>
      </c>
    </row>
    <row r="1021" spans="1:10">
      <c r="A1021" s="105">
        <v>45408.526388888888</v>
      </c>
      <c r="B1021" s="89">
        <v>825186</v>
      </c>
      <c r="C1021" s="89">
        <v>100</v>
      </c>
      <c r="D1021" s="89">
        <v>2</v>
      </c>
      <c r="E1021" s="89"/>
      <c r="F1021" s="89" t="s">
        <v>1107</v>
      </c>
      <c r="G1021" s="21" t="b">
        <f>ISNUMBER(MATCH(ggPayers[[#This Row],[payer]], gg_teammates[ID], 0))</f>
        <v>1</v>
      </c>
      <c r="H1021" s="89" t="b">
        <f>ISNUMBER(MATCH(ggPayers[[#This Row],[payer]], B$594:$B1020, 0))</f>
        <v>1</v>
      </c>
      <c r="I1021" s="21"/>
      <c r="J1021" s="96" t="s">
        <v>5924</v>
      </c>
    </row>
    <row r="1022" spans="1:10">
      <c r="A1022" s="105">
        <v>45408.492361111108</v>
      </c>
      <c r="B1022" s="89">
        <v>16438</v>
      </c>
      <c r="C1022" s="89">
        <v>500</v>
      </c>
      <c r="D1022" s="89">
        <v>2</v>
      </c>
      <c r="E1022" s="89"/>
      <c r="F1022" s="89" t="s">
        <v>1109</v>
      </c>
      <c r="G1022" s="21" t="b">
        <f>ISNUMBER(MATCH(ggPayers[[#This Row],[payer]], gg_teammates[ID], 0))</f>
        <v>0</v>
      </c>
      <c r="H1022" s="89" t="b">
        <f>ISNUMBER(MATCH(ggPayers[[#This Row],[payer]], B$594:$B1021, 0))</f>
        <v>1</v>
      </c>
      <c r="I1022" s="21"/>
      <c r="J1022" s="96" t="s">
        <v>5924</v>
      </c>
    </row>
    <row r="1023" spans="1:10">
      <c r="A1023" s="105">
        <v>45408.417361111111</v>
      </c>
      <c r="B1023" s="89">
        <v>1122602</v>
      </c>
      <c r="C1023" s="89">
        <v>1000</v>
      </c>
      <c r="D1023" s="89">
        <v>2</v>
      </c>
      <c r="E1023" s="89"/>
      <c r="F1023" s="89" t="s">
        <v>1111</v>
      </c>
      <c r="G1023" s="21" t="b">
        <f>ISNUMBER(MATCH(ggPayers[[#This Row],[payer]], gg_teammates[ID], 0))</f>
        <v>0</v>
      </c>
      <c r="H1023" s="89" t="b">
        <f>ISNUMBER(MATCH(ggPayers[[#This Row],[payer]], B$594:$B1022, 0))</f>
        <v>1</v>
      </c>
      <c r="I1023" s="21"/>
      <c r="J1023" s="96" t="s">
        <v>5924</v>
      </c>
    </row>
    <row r="1024" spans="1:10">
      <c r="A1024" s="105">
        <v>45407.857638888891</v>
      </c>
      <c r="B1024" s="89">
        <v>798</v>
      </c>
      <c r="C1024" s="89">
        <v>1000</v>
      </c>
      <c r="D1024" s="89">
        <v>2</v>
      </c>
      <c r="E1024" s="89"/>
      <c r="F1024" s="89" t="s">
        <v>1116</v>
      </c>
      <c r="G1024" s="21" t="b">
        <f>ISNUMBER(MATCH(ggPayers[[#This Row],[payer]], gg_teammates[ID], 0))</f>
        <v>1</v>
      </c>
      <c r="H1024" s="89" t="b">
        <f>ISNUMBER(MATCH(ggPayers[[#This Row],[payer]], B$594:$B1023, 0))</f>
        <v>1</v>
      </c>
      <c r="I1024" s="21"/>
      <c r="J1024" s="96" t="s">
        <v>5924</v>
      </c>
    </row>
    <row r="1025" spans="1:10">
      <c r="A1025" s="105">
        <v>45407.767361111109</v>
      </c>
      <c r="B1025" s="89">
        <v>22292</v>
      </c>
      <c r="C1025" s="89">
        <v>300</v>
      </c>
      <c r="D1025" s="89">
        <v>2</v>
      </c>
      <c r="E1025" s="89"/>
      <c r="F1025" s="89" t="s">
        <v>1123</v>
      </c>
      <c r="G1025" s="21" t="b">
        <f>ISNUMBER(MATCH(ggPayers[[#This Row],[payer]], gg_teammates[ID], 0))</f>
        <v>0</v>
      </c>
      <c r="H1025" s="89" t="b">
        <f>ISNUMBER(MATCH(ggPayers[[#This Row],[payer]], B$594:$B1024, 0))</f>
        <v>1</v>
      </c>
      <c r="I1025" s="21"/>
      <c r="J1025" s="96" t="s">
        <v>5924</v>
      </c>
    </row>
    <row r="1026" spans="1:10">
      <c r="A1026" s="105">
        <v>45407.672222222223</v>
      </c>
      <c r="B1026" s="89">
        <v>1072967</v>
      </c>
      <c r="C1026" s="89">
        <v>1500</v>
      </c>
      <c r="D1026" s="89">
        <v>2</v>
      </c>
      <c r="E1026" s="89"/>
      <c r="F1026" s="89" t="s">
        <v>1125</v>
      </c>
      <c r="G1026" s="21" t="b">
        <f>ISNUMBER(MATCH(ggPayers[[#This Row],[payer]], gg_teammates[ID], 0))</f>
        <v>0</v>
      </c>
      <c r="H1026" s="89" t="b">
        <f>ISNUMBER(MATCH(ggPayers[[#This Row],[payer]], B$594:$B1025, 0))</f>
        <v>1</v>
      </c>
      <c r="I1026" s="21"/>
      <c r="J1026" s="96" t="s">
        <v>5924</v>
      </c>
    </row>
    <row r="1027" spans="1:10">
      <c r="A1027" s="105">
        <v>45407.643055555556</v>
      </c>
      <c r="B1027" s="89">
        <v>1269</v>
      </c>
      <c r="C1027" s="89">
        <v>500</v>
      </c>
      <c r="D1027" s="89">
        <v>2</v>
      </c>
      <c r="E1027" s="89"/>
      <c r="F1027" s="89" t="s">
        <v>1128</v>
      </c>
      <c r="G1027" s="21" t="b">
        <f>ISNUMBER(MATCH(ggPayers[[#This Row],[payer]], gg_teammates[ID], 0))</f>
        <v>0</v>
      </c>
      <c r="H1027" s="89" t="b">
        <f>ISNUMBER(MATCH(ggPayers[[#This Row],[payer]], B$594:$B1026, 0))</f>
        <v>1</v>
      </c>
      <c r="I1027" s="21"/>
      <c r="J1027" s="96" t="s">
        <v>5924</v>
      </c>
    </row>
    <row r="1028" spans="1:10">
      <c r="A1028" s="105">
        <v>45407.643055555556</v>
      </c>
      <c r="B1028" s="89">
        <v>798</v>
      </c>
      <c r="C1028" s="89">
        <v>1000</v>
      </c>
      <c r="D1028" s="89">
        <v>2</v>
      </c>
      <c r="E1028" s="89"/>
      <c r="F1028" s="89" t="s">
        <v>1130</v>
      </c>
      <c r="G1028" s="21" t="b">
        <f>ISNUMBER(MATCH(ggPayers[[#This Row],[payer]], gg_teammates[ID], 0))</f>
        <v>1</v>
      </c>
      <c r="H1028" s="89" t="b">
        <f>ISNUMBER(MATCH(ggPayers[[#This Row],[payer]], B$594:$B1027, 0))</f>
        <v>1</v>
      </c>
      <c r="I1028" s="21"/>
      <c r="J1028" s="96" t="s">
        <v>5924</v>
      </c>
    </row>
    <row r="1029" spans="1:10">
      <c r="A1029" s="105">
        <v>45407.642361111109</v>
      </c>
      <c r="B1029" s="89">
        <v>839</v>
      </c>
      <c r="C1029" s="89">
        <v>2000</v>
      </c>
      <c r="D1029" s="89">
        <v>2</v>
      </c>
      <c r="E1029" s="89"/>
      <c r="F1029" s="89" t="s">
        <v>1132</v>
      </c>
      <c r="G1029" s="21" t="b">
        <f>ISNUMBER(MATCH(ggPayers[[#This Row],[payer]], gg_teammates[ID], 0))</f>
        <v>1</v>
      </c>
      <c r="H1029" s="89" t="b">
        <f>ISNUMBER(MATCH(ggPayers[[#This Row],[payer]], B$594:$B1028, 0))</f>
        <v>1</v>
      </c>
      <c r="I1029" s="21"/>
      <c r="J1029" s="96" t="s">
        <v>5924</v>
      </c>
    </row>
    <row r="1030" spans="1:10">
      <c r="A1030" s="105">
        <v>45407.586805555555</v>
      </c>
      <c r="B1030" s="89">
        <v>422648</v>
      </c>
      <c r="C1030" s="89">
        <v>500</v>
      </c>
      <c r="D1030" s="89">
        <v>2</v>
      </c>
      <c r="E1030" s="89"/>
      <c r="F1030" s="89" t="s">
        <v>1134</v>
      </c>
      <c r="G1030" s="21" t="b">
        <f>ISNUMBER(MATCH(ggPayers[[#This Row],[payer]], gg_teammates[ID], 0))</f>
        <v>0</v>
      </c>
      <c r="H1030" s="89" t="b">
        <f>ISNUMBER(MATCH(ggPayers[[#This Row],[payer]], B$594:$B1029, 0))</f>
        <v>1</v>
      </c>
      <c r="I1030" s="21"/>
      <c r="J1030" s="96" t="s">
        <v>5924</v>
      </c>
    </row>
    <row r="1031" spans="1:10">
      <c r="A1031" s="105">
        <v>45407.503472222219</v>
      </c>
      <c r="B1031" s="89">
        <v>545501</v>
      </c>
      <c r="C1031" s="89">
        <v>500</v>
      </c>
      <c r="D1031" s="89">
        <v>2</v>
      </c>
      <c r="E1031" s="89"/>
      <c r="F1031" s="89" t="s">
        <v>1136</v>
      </c>
      <c r="G1031" s="21" t="b">
        <f>ISNUMBER(MATCH(ggPayers[[#This Row],[payer]], gg_teammates[ID], 0))</f>
        <v>0</v>
      </c>
      <c r="H1031" s="89" t="b">
        <f>ISNUMBER(MATCH(ggPayers[[#This Row],[payer]], B$594:$B1030, 0))</f>
        <v>1</v>
      </c>
      <c r="I1031" s="21"/>
      <c r="J1031" s="96" t="s">
        <v>5924</v>
      </c>
    </row>
    <row r="1032" spans="1:10">
      <c r="A1032" s="105">
        <v>45407.486111111109</v>
      </c>
      <c r="B1032" s="89">
        <v>798</v>
      </c>
      <c r="C1032" s="89">
        <v>1000</v>
      </c>
      <c r="D1032" s="89">
        <v>2</v>
      </c>
      <c r="E1032" s="89"/>
      <c r="F1032" s="89" t="s">
        <v>1138</v>
      </c>
      <c r="G1032" s="21" t="b">
        <f>ISNUMBER(MATCH(ggPayers[[#This Row],[payer]], gg_teammates[ID], 0))</f>
        <v>1</v>
      </c>
      <c r="H1032" s="89" t="b">
        <f>ISNUMBER(MATCH(ggPayers[[#This Row],[payer]], B$594:$B1031, 0))</f>
        <v>1</v>
      </c>
      <c r="I1032" s="21"/>
      <c r="J1032" s="96" t="s">
        <v>5924</v>
      </c>
    </row>
    <row r="1033" spans="1:10">
      <c r="A1033" s="105">
        <v>45407.42083333333</v>
      </c>
      <c r="B1033" s="89">
        <v>21967</v>
      </c>
      <c r="C1033" s="89">
        <v>1000</v>
      </c>
      <c r="D1033" s="89">
        <v>2</v>
      </c>
      <c r="E1033" s="89"/>
      <c r="F1033" s="89" t="s">
        <v>1140</v>
      </c>
      <c r="G1033" s="21" t="b">
        <f>ISNUMBER(MATCH(ggPayers[[#This Row],[payer]], gg_teammates[ID], 0))</f>
        <v>0</v>
      </c>
      <c r="H1033" s="89" t="b">
        <f>ISNUMBER(MATCH(ggPayers[[#This Row],[payer]], B$594:$B1032, 0))</f>
        <v>0</v>
      </c>
      <c r="I1033" s="21"/>
      <c r="J1033" s="96" t="s">
        <v>5924</v>
      </c>
    </row>
    <row r="1034" spans="1:10">
      <c r="A1034" s="105">
        <v>45407.400694444441</v>
      </c>
      <c r="B1034" s="89">
        <v>9555</v>
      </c>
      <c r="C1034" s="89">
        <v>1000</v>
      </c>
      <c r="D1034" s="89">
        <v>2</v>
      </c>
      <c r="E1034" s="89"/>
      <c r="F1034" s="89" t="s">
        <v>1142</v>
      </c>
      <c r="G1034" s="21" t="b">
        <f>ISNUMBER(MATCH(ggPayers[[#This Row],[payer]], gg_teammates[ID], 0))</f>
        <v>0</v>
      </c>
      <c r="H1034" s="89" t="b">
        <f>ISNUMBER(MATCH(ggPayers[[#This Row],[payer]], B$594:$B1033, 0))</f>
        <v>0</v>
      </c>
      <c r="I1034" s="21"/>
      <c r="J1034" s="96" t="s">
        <v>5924</v>
      </c>
    </row>
    <row r="1035" spans="1:10">
      <c r="A1035" s="105">
        <v>45406.902777777781</v>
      </c>
      <c r="B1035" s="89">
        <v>11872</v>
      </c>
      <c r="C1035" s="89">
        <v>1000</v>
      </c>
      <c r="D1035" s="89">
        <v>3</v>
      </c>
      <c r="E1035" s="89" t="s">
        <v>5934</v>
      </c>
      <c r="F1035" s="89" t="s">
        <v>6247</v>
      </c>
      <c r="G1035" s="21" t="b">
        <f>ISNUMBER(MATCH(ggPayers[[#This Row],[payer]], gg_teammates[ID], 0))</f>
        <v>0</v>
      </c>
      <c r="H1035" s="89" t="b">
        <f>ISNUMBER(MATCH(ggPayers[[#This Row],[payer]], B$594:$B1034, 0))</f>
        <v>0</v>
      </c>
      <c r="I1035" s="21"/>
      <c r="J1035" s="96" t="s">
        <v>5924</v>
      </c>
    </row>
    <row r="1036" spans="1:10">
      <c r="A1036" s="105">
        <v>45406.875694444447</v>
      </c>
      <c r="B1036" s="89">
        <v>971926</v>
      </c>
      <c r="C1036" s="89">
        <v>3000</v>
      </c>
      <c r="D1036" s="89">
        <v>2</v>
      </c>
      <c r="E1036" s="89"/>
      <c r="F1036" s="89" t="s">
        <v>1144</v>
      </c>
      <c r="G1036" s="21" t="b">
        <f>ISNUMBER(MATCH(ggPayers[[#This Row],[payer]], gg_teammates[ID], 0))</f>
        <v>0</v>
      </c>
      <c r="H1036" s="89" t="b">
        <f>ISNUMBER(MATCH(ggPayers[[#This Row],[payer]], B$594:$B1035, 0))</f>
        <v>0</v>
      </c>
      <c r="I1036" s="21"/>
      <c r="J1036" s="96" t="s">
        <v>5924</v>
      </c>
    </row>
    <row r="1037" spans="1:10">
      <c r="A1037" s="105">
        <v>45406.42083333333</v>
      </c>
      <c r="B1037" s="89">
        <v>825186</v>
      </c>
      <c r="C1037" s="89">
        <v>1000</v>
      </c>
      <c r="D1037" s="89">
        <v>2</v>
      </c>
      <c r="E1037" s="89"/>
      <c r="F1037" s="89" t="s">
        <v>1156</v>
      </c>
      <c r="G1037" s="21" t="b">
        <f>ISNUMBER(MATCH(ggPayers[[#This Row],[payer]], gg_teammates[ID], 0))</f>
        <v>1</v>
      </c>
      <c r="H1037" s="89" t="b">
        <f>ISNUMBER(MATCH(ggPayers[[#This Row],[payer]], B$594:$B1036, 0))</f>
        <v>1</v>
      </c>
      <c r="I1037" s="21"/>
      <c r="J1037" s="96" t="s">
        <v>5924</v>
      </c>
    </row>
    <row r="1038" spans="1:10">
      <c r="A1038" s="105">
        <v>45405.979861111111</v>
      </c>
      <c r="B1038" s="89">
        <v>649325</v>
      </c>
      <c r="C1038" s="89">
        <v>2000</v>
      </c>
      <c r="D1038" s="89">
        <v>2</v>
      </c>
      <c r="E1038" s="89"/>
      <c r="F1038" s="89" t="s">
        <v>1159</v>
      </c>
      <c r="G1038" s="21" t="b">
        <f>ISNUMBER(MATCH(ggPayers[[#This Row],[payer]], gg_teammates[ID], 0))</f>
        <v>0</v>
      </c>
      <c r="H1038" s="89" t="b">
        <f>ISNUMBER(MATCH(ggPayers[[#This Row],[payer]], B$594:$B1037, 0))</f>
        <v>1</v>
      </c>
      <c r="I1038" s="21"/>
      <c r="J1038" s="96" t="s">
        <v>5924</v>
      </c>
    </row>
    <row r="1039" spans="1:10">
      <c r="A1039" s="105">
        <v>45405.84652777778</v>
      </c>
      <c r="B1039" s="89">
        <v>132809</v>
      </c>
      <c r="C1039" s="89">
        <v>1000</v>
      </c>
      <c r="D1039" s="89">
        <v>2</v>
      </c>
      <c r="E1039" s="89"/>
      <c r="F1039" s="89" t="s">
        <v>1161</v>
      </c>
      <c r="G1039" s="21" t="b">
        <f>ISNUMBER(MATCH(ggPayers[[#This Row],[payer]], gg_teammates[ID], 0))</f>
        <v>0</v>
      </c>
      <c r="H1039" s="89" t="b">
        <f>ISNUMBER(MATCH(ggPayers[[#This Row],[payer]], B$594:$B1038, 0))</f>
        <v>1</v>
      </c>
      <c r="I1039" s="21"/>
      <c r="J1039" s="96" t="s">
        <v>5924</v>
      </c>
    </row>
    <row r="1040" spans="1:10">
      <c r="A1040" s="105">
        <v>45405.845833333333</v>
      </c>
      <c r="B1040" s="89">
        <v>132809</v>
      </c>
      <c r="C1040" s="89">
        <v>500</v>
      </c>
      <c r="D1040" s="89">
        <v>3</v>
      </c>
      <c r="E1040" s="89" t="s">
        <v>5939</v>
      </c>
      <c r="F1040" s="89" t="s">
        <v>6248</v>
      </c>
      <c r="G1040" s="21" t="b">
        <f>ISNUMBER(MATCH(ggPayers[[#This Row],[payer]], gg_teammates[ID], 0))</f>
        <v>0</v>
      </c>
      <c r="H1040" s="89" t="b">
        <f>ISNUMBER(MATCH(ggPayers[[#This Row],[payer]], B$594:$B1039, 0))</f>
        <v>1</v>
      </c>
      <c r="I1040" s="21"/>
      <c r="J1040" s="96" t="s">
        <v>5924</v>
      </c>
    </row>
    <row r="1041" spans="1:10">
      <c r="A1041" s="105">
        <v>45405.838888888888</v>
      </c>
      <c r="B1041" s="89">
        <v>22292</v>
      </c>
      <c r="C1041" s="89">
        <v>500</v>
      </c>
      <c r="D1041" s="89">
        <v>2</v>
      </c>
      <c r="E1041" s="89"/>
      <c r="F1041" s="89" t="s">
        <v>1163</v>
      </c>
      <c r="G1041" s="21" t="b">
        <f>ISNUMBER(MATCH(ggPayers[[#This Row],[payer]], gg_teammates[ID], 0))</f>
        <v>0</v>
      </c>
      <c r="H1041" s="89" t="b">
        <f>ISNUMBER(MATCH(ggPayers[[#This Row],[payer]], B$594:$B1040, 0))</f>
        <v>1</v>
      </c>
      <c r="I1041" s="21"/>
      <c r="J1041" s="96" t="s">
        <v>5924</v>
      </c>
    </row>
    <row r="1042" spans="1:10">
      <c r="A1042" s="105">
        <v>45405.740972222222</v>
      </c>
      <c r="B1042" s="89">
        <v>134267</v>
      </c>
      <c r="C1042" s="89">
        <v>1000</v>
      </c>
      <c r="D1042" s="89">
        <v>2</v>
      </c>
      <c r="E1042" s="89"/>
      <c r="F1042" s="89" t="s">
        <v>1165</v>
      </c>
      <c r="G1042" s="21" t="b">
        <f>ISNUMBER(MATCH(ggPayers[[#This Row],[payer]], gg_teammates[ID], 0))</f>
        <v>0</v>
      </c>
      <c r="H1042" s="89" t="b">
        <f>ISNUMBER(MATCH(ggPayers[[#This Row],[payer]], B$594:$B1041, 0))</f>
        <v>0</v>
      </c>
      <c r="I1042" s="21"/>
      <c r="J1042" s="96" t="s">
        <v>5924</v>
      </c>
    </row>
    <row r="1043" spans="1:10">
      <c r="A1043" s="105">
        <v>45405.681250000001</v>
      </c>
      <c r="B1043" s="89">
        <v>825186</v>
      </c>
      <c r="C1043" s="89">
        <v>100</v>
      </c>
      <c r="D1043" s="89">
        <v>2</v>
      </c>
      <c r="E1043" s="89"/>
      <c r="F1043" s="89" t="s">
        <v>1167</v>
      </c>
      <c r="G1043" s="21" t="b">
        <f>ISNUMBER(MATCH(ggPayers[[#This Row],[payer]], gg_teammates[ID], 0))</f>
        <v>1</v>
      </c>
      <c r="H1043" s="89" t="b">
        <f>ISNUMBER(MATCH(ggPayers[[#This Row],[payer]], B$594:$B1042, 0))</f>
        <v>1</v>
      </c>
      <c r="I1043" s="21"/>
      <c r="J1043" s="96" t="s">
        <v>5924</v>
      </c>
    </row>
    <row r="1044" spans="1:10">
      <c r="A1044" s="105">
        <v>45405.680555555555</v>
      </c>
      <c r="B1044" s="89">
        <v>385903</v>
      </c>
      <c r="C1044" s="89">
        <v>1000</v>
      </c>
      <c r="D1044" s="89">
        <v>2</v>
      </c>
      <c r="E1044" s="89"/>
      <c r="F1044" s="89" t="s">
        <v>1169</v>
      </c>
      <c r="G1044" s="21" t="b">
        <f>ISNUMBER(MATCH(ggPayers[[#This Row],[payer]], gg_teammates[ID], 0))</f>
        <v>0</v>
      </c>
      <c r="H1044" s="89" t="b">
        <f>ISNUMBER(MATCH(ggPayers[[#This Row],[payer]], B$594:$B1043, 0))</f>
        <v>0</v>
      </c>
      <c r="I1044" s="21"/>
      <c r="J1044" s="96" t="s">
        <v>5924</v>
      </c>
    </row>
    <row r="1045" spans="1:10">
      <c r="A1045" s="105">
        <v>45405.597916666666</v>
      </c>
      <c r="B1045" s="89">
        <v>139363</v>
      </c>
      <c r="C1045" s="89">
        <v>1500</v>
      </c>
      <c r="D1045" s="89">
        <v>2</v>
      </c>
      <c r="E1045" s="89"/>
      <c r="F1045" s="89" t="s">
        <v>1171</v>
      </c>
      <c r="G1045" s="21" t="b">
        <f>ISNUMBER(MATCH(ggPayers[[#This Row],[payer]], gg_teammates[ID], 0))</f>
        <v>0</v>
      </c>
      <c r="H1045" s="89" t="b">
        <f>ISNUMBER(MATCH(ggPayers[[#This Row],[payer]], B$594:$B1044, 0))</f>
        <v>0</v>
      </c>
      <c r="I1045" s="21"/>
      <c r="J1045" s="96" t="s">
        <v>5924</v>
      </c>
    </row>
    <row r="1046" spans="1:10">
      <c r="A1046" s="105">
        <v>45405.57708333333</v>
      </c>
      <c r="B1046" s="89">
        <v>1116064</v>
      </c>
      <c r="C1046" s="89">
        <v>100</v>
      </c>
      <c r="D1046" s="89">
        <v>2</v>
      </c>
      <c r="E1046" s="89"/>
      <c r="F1046" s="89" t="s">
        <v>1180</v>
      </c>
      <c r="G1046" s="21" t="b">
        <f>ISNUMBER(MATCH(ggPayers[[#This Row],[payer]], gg_teammates[ID], 0))</f>
        <v>0</v>
      </c>
      <c r="H1046" s="89" t="b">
        <f>ISNUMBER(MATCH(ggPayers[[#This Row],[payer]], B$594:$B1045, 0))</f>
        <v>1</v>
      </c>
      <c r="I1046" s="21"/>
      <c r="J1046" s="96" t="s">
        <v>5924</v>
      </c>
    </row>
    <row r="1047" spans="1:10">
      <c r="A1047" s="105">
        <v>45405.576388888891</v>
      </c>
      <c r="B1047" s="89">
        <v>346534</v>
      </c>
      <c r="C1047" s="89">
        <v>100</v>
      </c>
      <c r="D1047" s="89">
        <v>2</v>
      </c>
      <c r="E1047" s="89"/>
      <c r="F1047" s="89" t="s">
        <v>1182</v>
      </c>
      <c r="G1047" s="21" t="b">
        <f>ISNUMBER(MATCH(ggPayers[[#This Row],[payer]], gg_teammates[ID], 0))</f>
        <v>0</v>
      </c>
      <c r="H1047" s="89" t="b">
        <f>ISNUMBER(MATCH(ggPayers[[#This Row],[payer]], B$594:$B1046, 0))</f>
        <v>1</v>
      </c>
      <c r="I1047" s="21"/>
      <c r="J1047" s="96" t="s">
        <v>5924</v>
      </c>
    </row>
    <row r="1048" spans="1:10">
      <c r="A1048" s="105">
        <v>45405.506944444445</v>
      </c>
      <c r="B1048" s="89">
        <v>798</v>
      </c>
      <c r="C1048" s="89">
        <v>500</v>
      </c>
      <c r="D1048" s="89">
        <v>2</v>
      </c>
      <c r="E1048" s="89"/>
      <c r="F1048" s="89" t="s">
        <v>1189</v>
      </c>
      <c r="G1048" s="21" t="b">
        <f>ISNUMBER(MATCH(ggPayers[[#This Row],[payer]], gg_teammates[ID], 0))</f>
        <v>1</v>
      </c>
      <c r="H1048" s="89" t="b">
        <f>ISNUMBER(MATCH(ggPayers[[#This Row],[payer]], B$594:$B1047, 0))</f>
        <v>1</v>
      </c>
      <c r="I1048" s="21"/>
      <c r="J1048" s="96" t="s">
        <v>5924</v>
      </c>
    </row>
    <row r="1049" spans="1:10">
      <c r="A1049" s="105">
        <v>45404.873611111114</v>
      </c>
      <c r="B1049" s="89">
        <v>1112754</v>
      </c>
      <c r="C1049" s="89">
        <v>1000</v>
      </c>
      <c r="D1049" s="89">
        <v>2</v>
      </c>
      <c r="E1049" s="89"/>
      <c r="F1049" s="89" t="s">
        <v>1195</v>
      </c>
      <c r="G1049" s="21" t="b">
        <f>ISNUMBER(MATCH(ggPayers[[#This Row],[payer]], gg_teammates[ID], 0))</f>
        <v>0</v>
      </c>
      <c r="H1049" s="89" t="b">
        <f>ISNUMBER(MATCH(ggPayers[[#This Row],[payer]], B$594:$B1048, 0))</f>
        <v>0</v>
      </c>
      <c r="I1049" s="21"/>
      <c r="J1049" s="96" t="s">
        <v>5924</v>
      </c>
    </row>
    <row r="1050" spans="1:10">
      <c r="A1050" s="105">
        <v>45404.664583333331</v>
      </c>
      <c r="B1050" s="89">
        <v>1123314</v>
      </c>
      <c r="C1050" s="89">
        <v>700</v>
      </c>
      <c r="D1050" s="89">
        <v>2</v>
      </c>
      <c r="E1050" s="89"/>
      <c r="F1050" s="89" t="s">
        <v>1200</v>
      </c>
      <c r="G1050" s="21" t="b">
        <f>ISNUMBER(MATCH(ggPayers[[#This Row],[payer]], gg_teammates[ID], 0))</f>
        <v>0</v>
      </c>
      <c r="H1050" s="89" t="b">
        <f>ISNUMBER(MATCH(ggPayers[[#This Row],[payer]], B$594:$B1049, 0))</f>
        <v>1</v>
      </c>
      <c r="I1050" s="21"/>
      <c r="J1050" s="96" t="s">
        <v>5924</v>
      </c>
    </row>
    <row r="1051" spans="1:10">
      <c r="A1051" s="105">
        <v>45404.634027777778</v>
      </c>
      <c r="B1051" s="89">
        <v>1061654</v>
      </c>
      <c r="C1051" s="89">
        <v>500</v>
      </c>
      <c r="D1051" s="89">
        <v>2</v>
      </c>
      <c r="E1051" s="89"/>
      <c r="F1051" s="89" t="s">
        <v>1202</v>
      </c>
      <c r="G1051" s="21" t="b">
        <f>ISNUMBER(MATCH(ggPayers[[#This Row],[payer]], gg_teammates[ID], 0))</f>
        <v>0</v>
      </c>
      <c r="H1051" s="89" t="b">
        <f>ISNUMBER(MATCH(ggPayers[[#This Row],[payer]], B$594:$B1050, 0))</f>
        <v>1</v>
      </c>
      <c r="I1051" s="21"/>
      <c r="J1051" s="96" t="s">
        <v>5924</v>
      </c>
    </row>
    <row r="1052" spans="1:10">
      <c r="A1052" s="105">
        <v>45404.601388888892</v>
      </c>
      <c r="B1052" s="89">
        <v>833134</v>
      </c>
      <c r="C1052" s="89">
        <v>500</v>
      </c>
      <c r="D1052" s="89">
        <v>2</v>
      </c>
      <c r="E1052" s="89"/>
      <c r="F1052" s="89" t="s">
        <v>1204</v>
      </c>
      <c r="G1052" s="21" t="b">
        <f>ISNUMBER(MATCH(ggPayers[[#This Row],[payer]], gg_teammates[ID], 0))</f>
        <v>0</v>
      </c>
      <c r="H1052" s="89" t="b">
        <f>ISNUMBER(MATCH(ggPayers[[#This Row],[payer]], B$594:$B1051, 0))</f>
        <v>1</v>
      </c>
      <c r="I1052" s="21"/>
      <c r="J1052" s="96" t="s">
        <v>5924</v>
      </c>
    </row>
    <row r="1053" spans="1:10">
      <c r="A1053" s="105">
        <v>45404.595833333333</v>
      </c>
      <c r="B1053" s="89">
        <v>847907</v>
      </c>
      <c r="C1053" s="89">
        <v>500</v>
      </c>
      <c r="D1053" s="89">
        <v>3</v>
      </c>
      <c r="E1053" s="89" t="s">
        <v>6127</v>
      </c>
      <c r="F1053" s="89" t="s">
        <v>6249</v>
      </c>
      <c r="G1053" s="21" t="b">
        <f>ISNUMBER(MATCH(ggPayers[[#This Row],[payer]], gg_teammates[ID], 0))</f>
        <v>0</v>
      </c>
      <c r="H1053" s="89" t="b">
        <f>ISNUMBER(MATCH(ggPayers[[#This Row],[payer]], B$594:$B1052, 0))</f>
        <v>0</v>
      </c>
      <c r="I1053" s="21"/>
      <c r="J1053" s="96" t="s">
        <v>5924</v>
      </c>
    </row>
    <row r="1054" spans="1:10">
      <c r="A1054" s="105">
        <v>45404.582638888889</v>
      </c>
      <c r="B1054" s="89">
        <v>346534</v>
      </c>
      <c r="C1054" s="89">
        <v>100</v>
      </c>
      <c r="D1054" s="89">
        <v>2</v>
      </c>
      <c r="E1054" s="89"/>
      <c r="F1054" s="89" t="s">
        <v>1206</v>
      </c>
      <c r="G1054" s="21" t="b">
        <f>ISNUMBER(MATCH(ggPayers[[#This Row],[payer]], gg_teammates[ID], 0))</f>
        <v>0</v>
      </c>
      <c r="H1054" s="89" t="b">
        <f>ISNUMBER(MATCH(ggPayers[[#This Row],[payer]], B$594:$B1053, 0))</f>
        <v>1</v>
      </c>
      <c r="I1054" s="21"/>
      <c r="J1054" s="96" t="s">
        <v>5924</v>
      </c>
    </row>
    <row r="1055" spans="1:10">
      <c r="A1055" s="105">
        <v>45404.549305555556</v>
      </c>
      <c r="B1055" s="89">
        <v>120116</v>
      </c>
      <c r="C1055" s="89">
        <v>500</v>
      </c>
      <c r="D1055" s="89">
        <v>2</v>
      </c>
      <c r="E1055" s="89"/>
      <c r="F1055" s="89" t="s">
        <v>1208</v>
      </c>
      <c r="G1055" s="21" t="b">
        <f>ISNUMBER(MATCH(ggPayers[[#This Row],[payer]], gg_teammates[ID], 0))</f>
        <v>0</v>
      </c>
      <c r="H1055" s="89" t="b">
        <f>ISNUMBER(MATCH(ggPayers[[#This Row],[payer]], B$594:$B1054, 0))</f>
        <v>0</v>
      </c>
      <c r="I1055" s="21"/>
      <c r="J1055" s="96" t="s">
        <v>5924</v>
      </c>
    </row>
    <row r="1056" spans="1:10">
      <c r="A1056" s="105">
        <v>45404.536805555559</v>
      </c>
      <c r="B1056" s="89">
        <v>1122602</v>
      </c>
      <c r="C1056" s="89">
        <v>1000</v>
      </c>
      <c r="D1056" s="89">
        <v>2</v>
      </c>
      <c r="E1056" s="89"/>
      <c r="F1056" s="89" t="s">
        <v>1210</v>
      </c>
      <c r="G1056" s="21" t="b">
        <f>ISNUMBER(MATCH(ggPayers[[#This Row],[payer]], gg_teammates[ID], 0))</f>
        <v>0</v>
      </c>
      <c r="H1056" s="89" t="b">
        <f>ISNUMBER(MATCH(ggPayers[[#This Row],[payer]], B$594:$B1055, 0))</f>
        <v>1</v>
      </c>
      <c r="I1056" s="21"/>
      <c r="J1056" s="96" t="s">
        <v>5924</v>
      </c>
    </row>
    <row r="1057" spans="1:10">
      <c r="A1057" s="105">
        <v>45404.530555555553</v>
      </c>
      <c r="B1057" s="89">
        <v>905059</v>
      </c>
      <c r="C1057" s="89">
        <v>500</v>
      </c>
      <c r="D1057" s="89">
        <v>2</v>
      </c>
      <c r="E1057" s="89"/>
      <c r="F1057" s="89" t="s">
        <v>1212</v>
      </c>
      <c r="G1057" s="21" t="b">
        <f>ISNUMBER(MATCH(ggPayers[[#This Row],[payer]], gg_teammates[ID], 0))</f>
        <v>0</v>
      </c>
      <c r="H1057" s="89" t="b">
        <f>ISNUMBER(MATCH(ggPayers[[#This Row],[payer]], B$594:$B1056, 0))</f>
        <v>0</v>
      </c>
      <c r="I1057" s="21"/>
      <c r="J1057" s="96" t="s">
        <v>5924</v>
      </c>
    </row>
    <row r="1058" spans="1:10">
      <c r="A1058" s="105">
        <v>45404.477777777778</v>
      </c>
      <c r="B1058" s="89">
        <v>881457</v>
      </c>
      <c r="C1058" s="89">
        <v>500</v>
      </c>
      <c r="D1058" s="89">
        <v>2</v>
      </c>
      <c r="E1058" s="89"/>
      <c r="F1058" s="89" t="s">
        <v>1214</v>
      </c>
      <c r="G1058" s="21" t="b">
        <f>ISNUMBER(MATCH(ggPayers[[#This Row],[payer]], gg_teammates[ID], 0))</f>
        <v>0</v>
      </c>
      <c r="H1058" s="89" t="b">
        <f>ISNUMBER(MATCH(ggPayers[[#This Row],[payer]], B$594:$B1057, 0))</f>
        <v>0</v>
      </c>
      <c r="I1058" s="21"/>
      <c r="J1058" s="96" t="s">
        <v>5924</v>
      </c>
    </row>
    <row r="1059" spans="1:10">
      <c r="A1059" s="105">
        <v>45403.896527777775</v>
      </c>
      <c r="B1059" s="89">
        <v>74501</v>
      </c>
      <c r="C1059" s="89">
        <v>500</v>
      </c>
      <c r="D1059" s="89">
        <v>2</v>
      </c>
      <c r="E1059" s="89"/>
      <c r="F1059" s="89" t="s">
        <v>1216</v>
      </c>
      <c r="G1059" s="21" t="b">
        <f>ISNUMBER(MATCH(ggPayers[[#This Row],[payer]], gg_teammates[ID], 0))</f>
        <v>0</v>
      </c>
      <c r="H1059" s="89" t="b">
        <f>ISNUMBER(MATCH(ggPayers[[#This Row],[payer]], B$594:$B1058, 0))</f>
        <v>0</v>
      </c>
      <c r="I1059" s="21"/>
      <c r="J1059" s="96" t="s">
        <v>5924</v>
      </c>
    </row>
    <row r="1060" spans="1:10">
      <c r="A1060" s="105">
        <v>45403.777777777781</v>
      </c>
      <c r="B1060" s="89">
        <v>39317</v>
      </c>
      <c r="C1060" s="89">
        <v>1000</v>
      </c>
      <c r="D1060" s="89">
        <v>2</v>
      </c>
      <c r="E1060" s="89"/>
      <c r="F1060" s="89" t="s">
        <v>1218</v>
      </c>
      <c r="G1060" s="21" t="b">
        <f>ISNUMBER(MATCH(ggPayers[[#This Row],[payer]], gg_teammates[ID], 0))</f>
        <v>0</v>
      </c>
      <c r="H1060" s="89" t="b">
        <f>ISNUMBER(MATCH(ggPayers[[#This Row],[payer]], B$594:$B1059, 0))</f>
        <v>0</v>
      </c>
      <c r="I1060" s="21"/>
      <c r="J1060" s="96" t="s">
        <v>5924</v>
      </c>
    </row>
    <row r="1061" spans="1:10">
      <c r="A1061" s="105">
        <v>45403.738194444442</v>
      </c>
      <c r="B1061" s="89">
        <v>3586</v>
      </c>
      <c r="C1061" s="89">
        <v>500</v>
      </c>
      <c r="D1061" s="89">
        <v>2</v>
      </c>
      <c r="E1061" s="89"/>
      <c r="F1061" s="99" t="s">
        <v>1220</v>
      </c>
      <c r="G1061" s="21" t="b">
        <f>ISNUMBER(MATCH(ggPayers[[#This Row],[payer]], gg_teammates[ID], 0))</f>
        <v>0</v>
      </c>
      <c r="H1061" s="89" t="b">
        <f>ISNUMBER(MATCH(ggPayers[[#This Row],[payer]], B$594:$B1060, 0))</f>
        <v>0</v>
      </c>
      <c r="I1061" s="21"/>
      <c r="J1061" s="96" t="s">
        <v>5924</v>
      </c>
    </row>
    <row r="1062" spans="1:10">
      <c r="A1062" s="105">
        <v>45403.696527777778</v>
      </c>
      <c r="B1062" s="89">
        <v>946846</v>
      </c>
      <c r="C1062" s="89">
        <v>500</v>
      </c>
      <c r="D1062" s="89">
        <v>2</v>
      </c>
      <c r="E1062" s="89"/>
      <c r="F1062" s="89" t="s">
        <v>1222</v>
      </c>
      <c r="G1062" s="21" t="b">
        <f>ISNUMBER(MATCH(ggPayers[[#This Row],[payer]], gg_teammates[ID], 0))</f>
        <v>0</v>
      </c>
      <c r="H1062" s="89" t="b">
        <f>ISNUMBER(MATCH(ggPayers[[#This Row],[payer]], B$594:$B1061, 0))</f>
        <v>0</v>
      </c>
      <c r="I1062" s="21"/>
      <c r="J1062" s="96" t="s">
        <v>5924</v>
      </c>
    </row>
    <row r="1063" spans="1:10">
      <c r="A1063" s="105">
        <v>45403.661805555559</v>
      </c>
      <c r="B1063" s="89">
        <v>1120284</v>
      </c>
      <c r="C1063" s="89">
        <v>1000</v>
      </c>
      <c r="D1063" s="89">
        <v>2</v>
      </c>
      <c r="E1063" s="89"/>
      <c r="F1063" s="89" t="s">
        <v>1224</v>
      </c>
      <c r="G1063" s="21" t="b">
        <f>ISNUMBER(MATCH(ggPayers[[#This Row],[payer]], gg_teammates[ID], 0))</f>
        <v>0</v>
      </c>
      <c r="H1063" s="89" t="b">
        <f>ISNUMBER(MATCH(ggPayers[[#This Row],[payer]], B$594:$B1062, 0))</f>
        <v>0</v>
      </c>
      <c r="I1063" s="21"/>
      <c r="J1063" s="96" t="s">
        <v>5924</v>
      </c>
    </row>
    <row r="1064" spans="1:10">
      <c r="A1064" s="105">
        <v>45403.431250000001</v>
      </c>
      <c r="B1064" s="89">
        <v>20631</v>
      </c>
      <c r="C1064" s="89">
        <v>500</v>
      </c>
      <c r="D1064" s="89">
        <v>2</v>
      </c>
      <c r="E1064" s="89"/>
      <c r="F1064" s="89" t="s">
        <v>1232</v>
      </c>
      <c r="G1064" s="21" t="b">
        <f>ISNUMBER(MATCH(ggPayers[[#This Row],[payer]], gg_teammates[ID], 0))</f>
        <v>0</v>
      </c>
      <c r="H1064" s="89" t="b">
        <f>ISNUMBER(MATCH(ggPayers[[#This Row],[payer]], B$594:$B1063, 0))</f>
        <v>1</v>
      </c>
      <c r="I1064" s="21"/>
      <c r="J1064" s="96" t="s">
        <v>5924</v>
      </c>
    </row>
    <row r="1065" spans="1:10">
      <c r="A1065" s="105">
        <v>45402.944444444445</v>
      </c>
      <c r="B1065" s="89">
        <v>906228</v>
      </c>
      <c r="C1065" s="89">
        <v>1000</v>
      </c>
      <c r="D1065" s="89">
        <v>2</v>
      </c>
      <c r="E1065" s="89"/>
      <c r="F1065" s="89" t="s">
        <v>1238</v>
      </c>
      <c r="G1065" s="21" t="b">
        <f>ISNUMBER(MATCH(ggPayers[[#This Row],[payer]], gg_teammates[ID], 0))</f>
        <v>0</v>
      </c>
      <c r="H1065" s="89" t="b">
        <f>ISNUMBER(MATCH(ggPayers[[#This Row],[payer]], B$594:$B1064, 0))</f>
        <v>0</v>
      </c>
      <c r="I1065" s="21"/>
      <c r="J1065" s="96" t="s">
        <v>5924</v>
      </c>
    </row>
    <row r="1066" spans="1:10">
      <c r="A1066" s="105">
        <v>45402.883333333331</v>
      </c>
      <c r="B1066" s="89">
        <v>988596</v>
      </c>
      <c r="C1066" s="89">
        <v>10000</v>
      </c>
      <c r="D1066" s="89">
        <v>2</v>
      </c>
      <c r="E1066" s="89"/>
      <c r="F1066" s="89" t="s">
        <v>1245</v>
      </c>
      <c r="G1066" s="21" t="b">
        <f>ISNUMBER(MATCH(ggPayers[[#This Row],[payer]], gg_teammates[ID], 0))</f>
        <v>0</v>
      </c>
      <c r="H1066" s="89" t="b">
        <f>ISNUMBER(MATCH(ggPayers[[#This Row],[payer]], B$594:$B1065, 0))</f>
        <v>0</v>
      </c>
      <c r="I1066" s="21"/>
      <c r="J1066" s="96" t="s">
        <v>5924</v>
      </c>
    </row>
    <row r="1067" spans="1:10">
      <c r="A1067" s="105">
        <v>45402.854861111111</v>
      </c>
      <c r="B1067" s="89">
        <v>1035309</v>
      </c>
      <c r="C1067" s="89">
        <v>100</v>
      </c>
      <c r="D1067" s="89">
        <v>2</v>
      </c>
      <c r="E1067" s="89"/>
      <c r="F1067" s="89" t="s">
        <v>1253</v>
      </c>
      <c r="G1067" s="21" t="b">
        <f>ISNUMBER(MATCH(ggPayers[[#This Row],[payer]], gg_teammates[ID], 0))</f>
        <v>1</v>
      </c>
      <c r="H1067" s="89" t="b">
        <f>ISNUMBER(MATCH(ggPayers[[#This Row],[payer]], B$594:$B1066, 0))</f>
        <v>0</v>
      </c>
      <c r="I1067" s="21"/>
      <c r="J1067" s="96" t="s">
        <v>5924</v>
      </c>
    </row>
    <row r="1068" spans="1:10">
      <c r="A1068" s="105">
        <v>45402.854861111111</v>
      </c>
      <c r="B1068" s="89">
        <v>22296</v>
      </c>
      <c r="C1068" s="89">
        <v>2000</v>
      </c>
      <c r="D1068" s="89">
        <v>2</v>
      </c>
      <c r="E1068" s="89"/>
      <c r="F1068" s="89" t="s">
        <v>1251</v>
      </c>
      <c r="G1068" s="21" t="b">
        <f>ISNUMBER(MATCH(ggPayers[[#This Row],[payer]], gg_teammates[ID], 0))</f>
        <v>0</v>
      </c>
      <c r="H1068" s="89" t="b">
        <f>ISNUMBER(MATCH(ggPayers[[#This Row],[payer]], B$594:$B1067, 0))</f>
        <v>0</v>
      </c>
      <c r="I1068" s="21"/>
      <c r="J1068" s="96" t="s">
        <v>5924</v>
      </c>
    </row>
    <row r="1069" spans="1:10">
      <c r="A1069" s="105">
        <v>45402.854166666664</v>
      </c>
      <c r="B1069" s="89">
        <v>22296</v>
      </c>
      <c r="C1069" s="89">
        <v>2000</v>
      </c>
      <c r="D1069" s="89">
        <v>3</v>
      </c>
      <c r="E1069" s="89" t="s">
        <v>5939</v>
      </c>
      <c r="F1069" s="89" t="s">
        <v>6250</v>
      </c>
      <c r="G1069" s="21" t="b">
        <f>ISNUMBER(MATCH(ggPayers[[#This Row],[payer]], gg_teammates[ID], 0))</f>
        <v>0</v>
      </c>
      <c r="H1069" s="89" t="b">
        <f>ISNUMBER(MATCH(ggPayers[[#This Row],[payer]], B$594:$B1068, 0))</f>
        <v>1</v>
      </c>
      <c r="I1069" s="21"/>
      <c r="J1069" s="96" t="s">
        <v>5924</v>
      </c>
    </row>
    <row r="1070" spans="1:10">
      <c r="A1070" s="105">
        <v>45402.853472222225</v>
      </c>
      <c r="B1070" s="89">
        <v>479715</v>
      </c>
      <c r="C1070" s="89">
        <v>300</v>
      </c>
      <c r="D1070" s="89">
        <v>2</v>
      </c>
      <c r="E1070" s="89"/>
      <c r="F1070" s="89" t="s">
        <v>1255</v>
      </c>
      <c r="G1070" s="21" t="b">
        <f>ISNUMBER(MATCH(ggPayers[[#This Row],[payer]], gg_teammates[ID], 0))</f>
        <v>1</v>
      </c>
      <c r="H1070" s="89" t="b">
        <f>ISNUMBER(MATCH(ggPayers[[#This Row],[payer]], B$594:$B1069, 0))</f>
        <v>0</v>
      </c>
      <c r="I1070" s="21"/>
      <c r="J1070" s="96" t="s">
        <v>5924</v>
      </c>
    </row>
    <row r="1071" spans="1:10">
      <c r="A1071" s="105">
        <v>45402.573611111111</v>
      </c>
      <c r="B1071" s="89">
        <v>91561</v>
      </c>
      <c r="C1071" s="89">
        <v>1000</v>
      </c>
      <c r="D1071" s="89">
        <v>2</v>
      </c>
      <c r="E1071" s="89"/>
      <c r="F1071" s="89" t="s">
        <v>1266</v>
      </c>
      <c r="G1071" s="21" t="b">
        <f>ISNUMBER(MATCH(ggPayers[[#This Row],[payer]], gg_teammates[ID], 0))</f>
        <v>0</v>
      </c>
      <c r="H1071" s="89" t="b">
        <f>ISNUMBER(MATCH(ggPayers[[#This Row],[payer]], B$594:$B1070, 0))</f>
        <v>1</v>
      </c>
      <c r="I1071" s="21"/>
      <c r="J1071" s="96" t="s">
        <v>5924</v>
      </c>
    </row>
    <row r="1072" spans="1:10">
      <c r="A1072" s="105">
        <v>45402.531944444447</v>
      </c>
      <c r="B1072" s="89">
        <v>753547</v>
      </c>
      <c r="C1072" s="89">
        <v>1500</v>
      </c>
      <c r="D1072" s="89">
        <v>2</v>
      </c>
      <c r="E1072" s="89"/>
      <c r="F1072" s="89" t="s">
        <v>1268</v>
      </c>
      <c r="G1072" s="21" t="b">
        <f>ISNUMBER(MATCH(ggPayers[[#This Row],[payer]], gg_teammates[ID], 0))</f>
        <v>0</v>
      </c>
      <c r="H1072" s="89" t="b">
        <f>ISNUMBER(MATCH(ggPayers[[#This Row],[payer]], B$594:$B1071, 0))</f>
        <v>0</v>
      </c>
      <c r="I1072" s="21"/>
      <c r="J1072" s="96" t="s">
        <v>5924</v>
      </c>
    </row>
    <row r="1073" spans="1:10">
      <c r="A1073" s="105">
        <v>45401.823611111111</v>
      </c>
      <c r="B1073" s="89">
        <v>1122637</v>
      </c>
      <c r="C1073" s="89">
        <v>2000</v>
      </c>
      <c r="D1073" s="89">
        <v>2</v>
      </c>
      <c r="E1073" s="89"/>
      <c r="F1073" s="89" t="s">
        <v>1272</v>
      </c>
      <c r="G1073" s="21" t="b">
        <f>ISNUMBER(MATCH(ggPayers[[#This Row],[payer]], gg_teammates[ID], 0))</f>
        <v>0</v>
      </c>
      <c r="H1073" s="89" t="b">
        <f>ISNUMBER(MATCH(ggPayers[[#This Row],[payer]], B$594:$B1072, 0))</f>
        <v>0</v>
      </c>
      <c r="I1073" s="21"/>
      <c r="J1073" s="96" t="s">
        <v>5924</v>
      </c>
    </row>
    <row r="1074" spans="1:10">
      <c r="A1074" s="105">
        <v>45401.8</v>
      </c>
      <c r="B1074" s="89">
        <v>373447</v>
      </c>
      <c r="C1074" s="89">
        <v>1000</v>
      </c>
      <c r="D1074" s="89">
        <v>2</v>
      </c>
      <c r="E1074" s="89"/>
      <c r="F1074" s="89" t="s">
        <v>1274</v>
      </c>
      <c r="G1074" s="21" t="b">
        <f>ISNUMBER(MATCH(ggPayers[[#This Row],[payer]], gg_teammates[ID], 0))</f>
        <v>0</v>
      </c>
      <c r="H1074" s="89" t="b">
        <f>ISNUMBER(MATCH(ggPayers[[#This Row],[payer]], B$594:$B1073, 0))</f>
        <v>0</v>
      </c>
      <c r="I1074" s="21"/>
      <c r="J1074" s="96" t="s">
        <v>5924</v>
      </c>
    </row>
    <row r="1075" spans="1:10">
      <c r="A1075" s="105">
        <v>45401.643750000003</v>
      </c>
      <c r="B1075" s="89">
        <v>798</v>
      </c>
      <c r="C1075" s="89">
        <v>1000</v>
      </c>
      <c r="D1075" s="89">
        <v>2</v>
      </c>
      <c r="E1075" s="89"/>
      <c r="F1075" s="89" t="s">
        <v>1278</v>
      </c>
      <c r="G1075" s="21" t="b">
        <f>ISNUMBER(MATCH(ggPayers[[#This Row],[payer]], gg_teammates[ID], 0))</f>
        <v>1</v>
      </c>
      <c r="H1075" s="89" t="b">
        <f>ISNUMBER(MATCH(ggPayers[[#This Row],[payer]], B$594:$B1074, 0))</f>
        <v>1</v>
      </c>
      <c r="I1075" s="21"/>
      <c r="J1075" s="96" t="s">
        <v>5924</v>
      </c>
    </row>
    <row r="1076" spans="1:10">
      <c r="A1076" s="105">
        <v>45401.626388888886</v>
      </c>
      <c r="B1076" s="89">
        <v>28038</v>
      </c>
      <c r="C1076" s="89">
        <v>1000</v>
      </c>
      <c r="D1076" s="89">
        <v>2</v>
      </c>
      <c r="E1076" s="89"/>
      <c r="F1076" s="89" t="s">
        <v>1280</v>
      </c>
      <c r="G1076" s="21" t="b">
        <f>ISNUMBER(MATCH(ggPayers[[#This Row],[payer]], gg_teammates[ID], 0))</f>
        <v>0</v>
      </c>
      <c r="H1076" s="89" t="b">
        <f>ISNUMBER(MATCH(ggPayers[[#This Row],[payer]], B$594:$B1075, 0))</f>
        <v>0</v>
      </c>
      <c r="I1076" s="21"/>
      <c r="J1076" s="96" t="s">
        <v>5924</v>
      </c>
    </row>
    <row r="1077" spans="1:10">
      <c r="A1077" s="105">
        <v>45401.603472222225</v>
      </c>
      <c r="B1077" s="89">
        <v>825186</v>
      </c>
      <c r="C1077" s="89">
        <v>100</v>
      </c>
      <c r="D1077" s="89">
        <v>2</v>
      </c>
      <c r="E1077" s="89"/>
      <c r="F1077" s="89" t="s">
        <v>1283</v>
      </c>
      <c r="G1077" s="21" t="b">
        <f>ISNUMBER(MATCH(ggPayers[[#This Row],[payer]], gg_teammates[ID], 0))</f>
        <v>1</v>
      </c>
      <c r="H1077" s="89" t="b">
        <f>ISNUMBER(MATCH(ggPayers[[#This Row],[payer]], B$594:$B1076, 0))</f>
        <v>1</v>
      </c>
      <c r="I1077" s="21"/>
      <c r="J1077" s="96" t="s">
        <v>5924</v>
      </c>
    </row>
    <row r="1078" spans="1:10">
      <c r="A1078" s="105">
        <v>45401.574999999997</v>
      </c>
      <c r="B1078" s="89">
        <v>1089821</v>
      </c>
      <c r="C1078" s="89">
        <v>700</v>
      </c>
      <c r="D1078" s="89">
        <v>2</v>
      </c>
      <c r="E1078" s="89"/>
      <c r="F1078" s="89" t="s">
        <v>1285</v>
      </c>
      <c r="G1078" s="21" t="b">
        <f>ISNUMBER(MATCH(ggPayers[[#This Row],[payer]], gg_teammates[ID], 0))</f>
        <v>0</v>
      </c>
      <c r="H1078" s="89" t="b">
        <f>ISNUMBER(MATCH(ggPayers[[#This Row],[payer]], B$594:$B1077, 0))</f>
        <v>1</v>
      </c>
      <c r="I1078" s="21"/>
      <c r="J1078" s="96" t="s">
        <v>5924</v>
      </c>
    </row>
    <row r="1079" spans="1:10">
      <c r="A1079" s="105">
        <v>45401.557638888888</v>
      </c>
      <c r="B1079" s="89">
        <v>545501</v>
      </c>
      <c r="C1079" s="89">
        <v>500</v>
      </c>
      <c r="D1079" s="89">
        <v>2</v>
      </c>
      <c r="E1079" s="89"/>
      <c r="F1079" s="89" t="s">
        <v>1287</v>
      </c>
      <c r="G1079" s="21" t="b">
        <f>ISNUMBER(MATCH(ggPayers[[#This Row],[payer]], gg_teammates[ID], 0))</f>
        <v>0</v>
      </c>
      <c r="H1079" s="89" t="b">
        <f>ISNUMBER(MATCH(ggPayers[[#This Row],[payer]], B$594:$B1078, 0))</f>
        <v>1</v>
      </c>
      <c r="I1079" s="21"/>
      <c r="J1079" s="96" t="s">
        <v>5924</v>
      </c>
    </row>
    <row r="1080" spans="1:10">
      <c r="A1080" s="105">
        <v>45401.490277777775</v>
      </c>
      <c r="B1080" s="89">
        <v>825186</v>
      </c>
      <c r="C1080" s="89">
        <v>100</v>
      </c>
      <c r="D1080" s="89">
        <v>2</v>
      </c>
      <c r="E1080" s="89"/>
      <c r="F1080" s="89" t="s">
        <v>1290</v>
      </c>
      <c r="G1080" s="21" t="b">
        <f>ISNUMBER(MATCH(ggPayers[[#This Row],[payer]], gg_teammates[ID], 0))</f>
        <v>1</v>
      </c>
      <c r="H1080" s="89" t="b">
        <f>ISNUMBER(MATCH(ggPayers[[#This Row],[payer]], B$594:$B1079, 0))</f>
        <v>1</v>
      </c>
      <c r="I1080" s="21"/>
      <c r="J1080" s="96" t="s">
        <v>5924</v>
      </c>
    </row>
    <row r="1081" spans="1:10">
      <c r="A1081" s="105">
        <v>45401.410416666666</v>
      </c>
      <c r="B1081" s="89">
        <v>34286</v>
      </c>
      <c r="C1081" s="89">
        <v>500</v>
      </c>
      <c r="D1081" s="89">
        <v>2</v>
      </c>
      <c r="E1081" s="89"/>
      <c r="F1081" s="89" t="s">
        <v>1292</v>
      </c>
      <c r="G1081" s="21" t="b">
        <f>ISNUMBER(MATCH(ggPayers[[#This Row],[payer]], gg_teammates[ID], 0))</f>
        <v>0</v>
      </c>
      <c r="H1081" s="89" t="b">
        <f>ISNUMBER(MATCH(ggPayers[[#This Row],[payer]], B$594:$B1080, 0))</f>
        <v>1</v>
      </c>
      <c r="I1081" s="21"/>
      <c r="J1081" s="96" t="s">
        <v>5924</v>
      </c>
    </row>
    <row r="1082" spans="1:10">
      <c r="A1082" s="105">
        <v>45401.397916666669</v>
      </c>
      <c r="B1082" s="89">
        <v>162166</v>
      </c>
      <c r="C1082" s="89">
        <v>500</v>
      </c>
      <c r="D1082" s="89">
        <v>2</v>
      </c>
      <c r="E1082" s="89"/>
      <c r="F1082" s="89" t="s">
        <v>1294</v>
      </c>
      <c r="G1082" s="21" t="b">
        <f>ISNUMBER(MATCH(ggPayers[[#This Row],[payer]], gg_teammates[ID], 0))</f>
        <v>0</v>
      </c>
      <c r="H1082" s="89" t="b">
        <f>ISNUMBER(MATCH(ggPayers[[#This Row],[payer]], B$594:$B1081, 0))</f>
        <v>0</v>
      </c>
      <c r="I1082" s="21"/>
      <c r="J1082" s="96" t="s">
        <v>5924</v>
      </c>
    </row>
    <row r="1083" spans="1:10">
      <c r="A1083" s="105">
        <v>45400.977083333331</v>
      </c>
      <c r="B1083" s="89">
        <v>39317</v>
      </c>
      <c r="C1083" s="89">
        <v>1000</v>
      </c>
      <c r="D1083" s="89">
        <v>2</v>
      </c>
      <c r="E1083" s="89"/>
      <c r="F1083" s="89" t="s">
        <v>1296</v>
      </c>
      <c r="G1083" s="21" t="b">
        <f>ISNUMBER(MATCH(ggPayers[[#This Row],[payer]], gg_teammates[ID], 0))</f>
        <v>0</v>
      </c>
      <c r="H1083" s="89" t="b">
        <f>ISNUMBER(MATCH(ggPayers[[#This Row],[payer]], B$594:$B1082, 0))</f>
        <v>1</v>
      </c>
      <c r="I1083" s="21"/>
      <c r="J1083" s="96" t="s">
        <v>5924</v>
      </c>
    </row>
    <row r="1084" spans="1:10">
      <c r="A1084" s="105">
        <v>45400.842361111114</v>
      </c>
      <c r="B1084" s="89">
        <v>910490</v>
      </c>
      <c r="C1084" s="89">
        <v>500</v>
      </c>
      <c r="D1084" s="89">
        <v>2</v>
      </c>
      <c r="E1084" s="89"/>
      <c r="F1084" s="89" t="s">
        <v>1300</v>
      </c>
      <c r="G1084" s="21" t="b">
        <f>ISNUMBER(MATCH(ggPayers[[#This Row],[payer]], gg_teammates[ID], 0))</f>
        <v>0</v>
      </c>
      <c r="H1084" s="89" t="b">
        <f>ISNUMBER(MATCH(ggPayers[[#This Row],[payer]], B$594:$B1083, 0))</f>
        <v>0</v>
      </c>
      <c r="I1084" s="21"/>
      <c r="J1084" s="96" t="s">
        <v>5924</v>
      </c>
    </row>
    <row r="1085" spans="1:10">
      <c r="A1085" s="105">
        <v>45400.700694444444</v>
      </c>
      <c r="B1085" s="89">
        <v>1123314</v>
      </c>
      <c r="C1085" s="89">
        <v>700</v>
      </c>
      <c r="D1085" s="89">
        <v>2</v>
      </c>
      <c r="E1085" s="89"/>
      <c r="F1085" s="89" t="s">
        <v>1304</v>
      </c>
      <c r="G1085" s="21" t="b">
        <f>ISNUMBER(MATCH(ggPayers[[#This Row],[payer]], gg_teammates[ID], 0))</f>
        <v>0</v>
      </c>
      <c r="H1085" s="89" t="b">
        <f>ISNUMBER(MATCH(ggPayers[[#This Row],[payer]], B$594:$B1084, 0))</f>
        <v>1</v>
      </c>
      <c r="I1085" s="21"/>
      <c r="J1085" s="96" t="s">
        <v>5924</v>
      </c>
    </row>
    <row r="1086" spans="1:10">
      <c r="A1086" s="105">
        <v>45400.688888888886</v>
      </c>
      <c r="B1086" s="89">
        <v>8542</v>
      </c>
      <c r="C1086" s="89">
        <v>300</v>
      </c>
      <c r="D1086" s="89">
        <v>2</v>
      </c>
      <c r="E1086" s="89"/>
      <c r="F1086" s="89" t="s">
        <v>1306</v>
      </c>
      <c r="G1086" s="21" t="b">
        <f>ISNUMBER(MATCH(ggPayers[[#This Row],[payer]], gg_teammates[ID], 0))</f>
        <v>0</v>
      </c>
      <c r="H1086" s="89" t="b">
        <f>ISNUMBER(MATCH(ggPayers[[#This Row],[payer]], B$594:$B1085, 0))</f>
        <v>1</v>
      </c>
      <c r="I1086" s="21"/>
      <c r="J1086" s="96" t="s">
        <v>5924</v>
      </c>
    </row>
    <row r="1087" spans="1:10">
      <c r="A1087" s="105">
        <v>45400.598611111112</v>
      </c>
      <c r="B1087" s="89">
        <v>17217</v>
      </c>
      <c r="C1087" s="89">
        <v>500</v>
      </c>
      <c r="D1087" s="89">
        <v>2</v>
      </c>
      <c r="E1087" s="89"/>
      <c r="F1087" s="89" t="s">
        <v>1310</v>
      </c>
      <c r="G1087" s="21" t="b">
        <f>ISNUMBER(MATCH(ggPayers[[#This Row],[payer]], gg_teammates[ID], 0))</f>
        <v>0</v>
      </c>
      <c r="H1087" s="89" t="b">
        <f>ISNUMBER(MATCH(ggPayers[[#This Row],[payer]], B$594:$B1086, 0))</f>
        <v>0</v>
      </c>
      <c r="I1087" s="21"/>
      <c r="J1087" s="96" t="s">
        <v>5924</v>
      </c>
    </row>
    <row r="1088" spans="1:10">
      <c r="A1088" s="105">
        <v>45400.575694444444</v>
      </c>
      <c r="B1088" s="89">
        <v>139215</v>
      </c>
      <c r="C1088" s="89">
        <v>500</v>
      </c>
      <c r="D1088" s="89">
        <v>2</v>
      </c>
      <c r="E1088" s="89"/>
      <c r="F1088" s="89" t="s">
        <v>1312</v>
      </c>
      <c r="G1088" s="21" t="b">
        <f>ISNUMBER(MATCH(ggPayers[[#This Row],[payer]], gg_teammates[ID], 0))</f>
        <v>0</v>
      </c>
      <c r="H1088" s="89" t="b">
        <f>ISNUMBER(MATCH(ggPayers[[#This Row],[payer]], B$594:$B1087, 0))</f>
        <v>1</v>
      </c>
      <c r="I1088" s="21"/>
      <c r="J1088" s="96" t="s">
        <v>5924</v>
      </c>
    </row>
    <row r="1089" spans="1:10">
      <c r="A1089" s="105">
        <v>45400.564583333333</v>
      </c>
      <c r="B1089" s="89">
        <v>545501</v>
      </c>
      <c r="C1089" s="89">
        <v>500</v>
      </c>
      <c r="D1089" s="89">
        <v>2</v>
      </c>
      <c r="E1089" s="89"/>
      <c r="F1089" s="89" t="s">
        <v>1314</v>
      </c>
      <c r="G1089" s="21" t="b">
        <f>ISNUMBER(MATCH(ggPayers[[#This Row],[payer]], gg_teammates[ID], 0))</f>
        <v>0</v>
      </c>
      <c r="H1089" s="89" t="b">
        <f>ISNUMBER(MATCH(ggPayers[[#This Row],[payer]], B$594:$B1088, 0))</f>
        <v>1</v>
      </c>
      <c r="I1089" s="21"/>
      <c r="J1089" s="96" t="s">
        <v>5924</v>
      </c>
    </row>
    <row r="1090" spans="1:10">
      <c r="A1090" s="105">
        <v>45400.428472222222</v>
      </c>
      <c r="B1090" s="89">
        <v>2679</v>
      </c>
      <c r="C1090" s="89">
        <v>300</v>
      </c>
      <c r="D1090" s="89">
        <v>2</v>
      </c>
      <c r="E1090" s="89"/>
      <c r="F1090" s="89" t="s">
        <v>1322</v>
      </c>
      <c r="G1090" s="21" t="b">
        <f>ISNUMBER(MATCH(ggPayers[[#This Row],[payer]], gg_teammates[ID], 0))</f>
        <v>1</v>
      </c>
      <c r="H1090" s="89" t="b">
        <f>ISNUMBER(MATCH(ggPayers[[#This Row],[payer]], B$594:$B1089, 0))</f>
        <v>0</v>
      </c>
      <c r="I1090" s="21"/>
      <c r="J1090" s="96" t="s">
        <v>5924</v>
      </c>
    </row>
    <row r="1091" spans="1:10">
      <c r="A1091" s="105">
        <v>45400.42083333333</v>
      </c>
      <c r="B1091" s="89">
        <v>850</v>
      </c>
      <c r="C1091" s="89">
        <v>500</v>
      </c>
      <c r="D1091" s="89">
        <v>2</v>
      </c>
      <c r="E1091" s="89"/>
      <c r="F1091" s="89" t="s">
        <v>1325</v>
      </c>
      <c r="G1091" s="21" t="b">
        <f>ISNUMBER(MATCH(ggPayers[[#This Row],[payer]], gg_teammates[ID], 0))</f>
        <v>1</v>
      </c>
      <c r="H1091" s="89" t="b">
        <f>ISNUMBER(MATCH(ggPayers[[#This Row],[payer]], B$594:$B1090, 0))</f>
        <v>1</v>
      </c>
      <c r="I1091" s="21"/>
      <c r="J1091" s="96" t="s">
        <v>5924</v>
      </c>
    </row>
    <row r="1092" spans="1:10">
      <c r="A1092" s="105">
        <v>45399.969444444447</v>
      </c>
      <c r="B1092" s="89">
        <v>656500</v>
      </c>
      <c r="C1092" s="89">
        <v>500</v>
      </c>
      <c r="D1092" s="89">
        <v>2</v>
      </c>
      <c r="E1092" s="89"/>
      <c r="F1092" s="89" t="s">
        <v>1328</v>
      </c>
      <c r="G1092" s="21" t="b">
        <f>ISNUMBER(MATCH(ggPayers[[#This Row],[payer]], gg_teammates[ID], 0))</f>
        <v>0</v>
      </c>
      <c r="H1092" s="89" t="b">
        <f>ISNUMBER(MATCH(ggPayers[[#This Row],[payer]], B$594:$B1091, 0))</f>
        <v>1</v>
      </c>
      <c r="I1092" s="21"/>
      <c r="J1092" s="96" t="s">
        <v>5924</v>
      </c>
    </row>
    <row r="1093" spans="1:10">
      <c r="A1093" s="105">
        <v>45399.967361111114</v>
      </c>
      <c r="B1093" s="89">
        <v>656500</v>
      </c>
      <c r="C1093" s="89">
        <v>500</v>
      </c>
      <c r="D1093" s="89">
        <v>3</v>
      </c>
      <c r="E1093" s="89" t="s">
        <v>6154</v>
      </c>
      <c r="F1093" s="89" t="s">
        <v>6251</v>
      </c>
      <c r="G1093" s="21" t="b">
        <f>ISNUMBER(MATCH(ggPayers[[#This Row],[payer]], gg_teammates[ID], 0))</f>
        <v>0</v>
      </c>
      <c r="H1093" s="89" t="b">
        <f>ISNUMBER(MATCH(ggPayers[[#This Row],[payer]], B$594:$B1092, 0))</f>
        <v>1</v>
      </c>
      <c r="I1093" s="21"/>
      <c r="J1093" s="96" t="s">
        <v>5924</v>
      </c>
    </row>
    <row r="1094" spans="1:10">
      <c r="A1094" s="105">
        <v>45399.956944444442</v>
      </c>
      <c r="B1094" s="89">
        <v>828424</v>
      </c>
      <c r="C1094" s="89">
        <v>4000</v>
      </c>
      <c r="D1094" s="89">
        <v>2</v>
      </c>
      <c r="E1094" s="89"/>
      <c r="F1094" s="89" t="s">
        <v>1331</v>
      </c>
      <c r="G1094" s="21" t="b">
        <f>ISNUMBER(MATCH(ggPayers[[#This Row],[payer]], gg_teammates[ID], 0))</f>
        <v>0</v>
      </c>
      <c r="H1094" s="89" t="b">
        <f>ISNUMBER(MATCH(ggPayers[[#This Row],[payer]], B$594:$B1093, 0))</f>
        <v>0</v>
      </c>
      <c r="I1094" s="21"/>
      <c r="J1094" s="96" t="s">
        <v>5924</v>
      </c>
    </row>
    <row r="1095" spans="1:10">
      <c r="A1095" s="105">
        <v>45399.924305555556</v>
      </c>
      <c r="B1095" s="89">
        <v>1122602</v>
      </c>
      <c r="C1095" s="89">
        <v>1500</v>
      </c>
      <c r="D1095" s="89">
        <v>2</v>
      </c>
      <c r="E1095" s="89"/>
      <c r="F1095" s="89" t="s">
        <v>1333</v>
      </c>
      <c r="G1095" s="21" t="b">
        <f>ISNUMBER(MATCH(ggPayers[[#This Row],[payer]], gg_teammates[ID], 0))</f>
        <v>0</v>
      </c>
      <c r="H1095" s="89" t="b">
        <f>ISNUMBER(MATCH(ggPayers[[#This Row],[payer]], B$594:$B1094, 0))</f>
        <v>1</v>
      </c>
      <c r="I1095" s="21"/>
      <c r="J1095" s="96" t="s">
        <v>5924</v>
      </c>
    </row>
    <row r="1096" spans="1:10">
      <c r="A1096" s="105">
        <v>45399.906944444447</v>
      </c>
      <c r="B1096" s="89">
        <v>950410</v>
      </c>
      <c r="C1096" s="89">
        <v>1000</v>
      </c>
      <c r="D1096" s="89">
        <v>2</v>
      </c>
      <c r="E1096" s="89"/>
      <c r="F1096" s="89" t="s">
        <v>1336</v>
      </c>
      <c r="G1096" s="21" t="b">
        <f>ISNUMBER(MATCH(ggPayers[[#This Row],[payer]], gg_teammates[ID], 0))</f>
        <v>0</v>
      </c>
      <c r="H1096" s="89" t="b">
        <f>ISNUMBER(MATCH(ggPayers[[#This Row],[payer]], B$594:$B1095, 0))</f>
        <v>0</v>
      </c>
      <c r="I1096" s="21"/>
      <c r="J1096" s="96" t="s">
        <v>5924</v>
      </c>
    </row>
    <row r="1097" spans="1:10">
      <c r="A1097" s="105">
        <v>45399.899305555555</v>
      </c>
      <c r="B1097" s="89">
        <v>114702</v>
      </c>
      <c r="C1097" s="89">
        <v>1000</v>
      </c>
      <c r="D1097" s="89">
        <v>2</v>
      </c>
      <c r="E1097" s="89"/>
      <c r="F1097" s="89" t="s">
        <v>1341</v>
      </c>
      <c r="G1097" s="21" t="b">
        <f>ISNUMBER(MATCH(ggPayers[[#This Row],[payer]], gg_teammates[ID], 0))</f>
        <v>0</v>
      </c>
      <c r="H1097" s="89" t="b">
        <f>ISNUMBER(MATCH(ggPayers[[#This Row],[payer]], B$594:$B1096, 0))</f>
        <v>0</v>
      </c>
      <c r="I1097" s="21"/>
      <c r="J1097" s="96" t="s">
        <v>5924</v>
      </c>
    </row>
    <row r="1098" spans="1:10">
      <c r="A1098" s="105">
        <v>45399.865972222222</v>
      </c>
      <c r="B1098" s="89">
        <v>133253</v>
      </c>
      <c r="C1098" s="89">
        <v>500</v>
      </c>
      <c r="D1098" s="89">
        <v>2</v>
      </c>
      <c r="E1098" s="89"/>
      <c r="F1098" s="89" t="s">
        <v>1344</v>
      </c>
      <c r="G1098" s="21" t="b">
        <f>ISNUMBER(MATCH(ggPayers[[#This Row],[payer]], gg_teammates[ID], 0))</f>
        <v>0</v>
      </c>
      <c r="H1098" s="89" t="b">
        <f>ISNUMBER(MATCH(ggPayers[[#This Row],[payer]], B$594:$B1097, 0))</f>
        <v>0</v>
      </c>
      <c r="I1098" s="21"/>
      <c r="J1098" s="96" t="s">
        <v>5924</v>
      </c>
    </row>
    <row r="1099" spans="1:10">
      <c r="A1099" s="105">
        <v>45399.65</v>
      </c>
      <c r="B1099" s="89">
        <v>43996</v>
      </c>
      <c r="C1099" s="89">
        <v>500</v>
      </c>
      <c r="D1099" s="89">
        <v>2</v>
      </c>
      <c r="E1099" s="89"/>
      <c r="F1099" s="89" t="s">
        <v>1346</v>
      </c>
      <c r="G1099" s="21" t="b">
        <f>ISNUMBER(MATCH(ggPayers[[#This Row],[payer]], gg_teammates[ID], 0))</f>
        <v>0</v>
      </c>
      <c r="H1099" s="89" t="b">
        <f>ISNUMBER(MATCH(ggPayers[[#This Row],[payer]], B$594:$B1098, 0))</f>
        <v>0</v>
      </c>
      <c r="I1099" s="21"/>
      <c r="J1099" s="96" t="s">
        <v>5924</v>
      </c>
    </row>
    <row r="1100" spans="1:10">
      <c r="A1100" s="105">
        <v>45399.647916666669</v>
      </c>
      <c r="B1100" s="89">
        <v>43996</v>
      </c>
      <c r="C1100" s="89">
        <v>500</v>
      </c>
      <c r="D1100" s="89">
        <v>3</v>
      </c>
      <c r="E1100" s="89" t="s">
        <v>5934</v>
      </c>
      <c r="F1100" s="89" t="s">
        <v>6252</v>
      </c>
      <c r="G1100" s="21" t="b">
        <f>ISNUMBER(MATCH(ggPayers[[#This Row],[payer]], gg_teammates[ID], 0))</f>
        <v>0</v>
      </c>
      <c r="H1100" s="89" t="b">
        <f>ISNUMBER(MATCH(ggPayers[[#This Row],[payer]], B$594:$B1099, 0))</f>
        <v>1</v>
      </c>
      <c r="I1100" s="21"/>
      <c r="J1100" s="96" t="s">
        <v>5924</v>
      </c>
    </row>
    <row r="1101" spans="1:10">
      <c r="A1101" s="105">
        <v>45399.647916666669</v>
      </c>
      <c r="B1101" s="89">
        <v>43996</v>
      </c>
      <c r="C1101" s="89">
        <v>500</v>
      </c>
      <c r="D1101" s="89">
        <v>3</v>
      </c>
      <c r="E1101" s="89" t="s">
        <v>5934</v>
      </c>
      <c r="F1101" s="89" t="s">
        <v>6253</v>
      </c>
      <c r="G1101" s="21" t="b">
        <f>ISNUMBER(MATCH(ggPayers[[#This Row],[payer]], gg_teammates[ID], 0))</f>
        <v>0</v>
      </c>
      <c r="H1101" s="89" t="b">
        <f>ISNUMBER(MATCH(ggPayers[[#This Row],[payer]], B$594:$B1100, 0))</f>
        <v>1</v>
      </c>
      <c r="I1101" s="21"/>
      <c r="J1101" s="96" t="s">
        <v>5924</v>
      </c>
    </row>
    <row r="1102" spans="1:10">
      <c r="A1102" s="105">
        <v>45399.579861111109</v>
      </c>
      <c r="B1102" s="89">
        <v>947536</v>
      </c>
      <c r="C1102" s="89">
        <v>500</v>
      </c>
      <c r="D1102" s="89">
        <v>2</v>
      </c>
      <c r="E1102" s="89"/>
      <c r="F1102" s="89" t="s">
        <v>1348</v>
      </c>
      <c r="G1102" s="21" t="b">
        <f>ISNUMBER(MATCH(ggPayers[[#This Row],[payer]], gg_teammates[ID], 0))</f>
        <v>0</v>
      </c>
      <c r="H1102" s="89" t="b">
        <f>ISNUMBER(MATCH(ggPayers[[#This Row],[payer]], B$594:$B1101, 0))</f>
        <v>0</v>
      </c>
      <c r="I1102" s="21"/>
      <c r="J1102" s="96" t="s">
        <v>5924</v>
      </c>
    </row>
    <row r="1103" spans="1:10">
      <c r="A1103" s="105">
        <v>45399.561805555553</v>
      </c>
      <c r="B1103" s="89">
        <v>545501</v>
      </c>
      <c r="C1103" s="89">
        <v>500</v>
      </c>
      <c r="D1103" s="89">
        <v>2</v>
      </c>
      <c r="E1103" s="89"/>
      <c r="F1103" s="89" t="s">
        <v>1350</v>
      </c>
      <c r="G1103" s="21" t="b">
        <f>ISNUMBER(MATCH(ggPayers[[#This Row],[payer]], gg_teammates[ID], 0))</f>
        <v>0</v>
      </c>
      <c r="H1103" s="89" t="b">
        <f>ISNUMBER(MATCH(ggPayers[[#This Row],[payer]], B$594:$B1102, 0))</f>
        <v>1</v>
      </c>
      <c r="I1103" s="21"/>
      <c r="J1103" s="96" t="s">
        <v>5924</v>
      </c>
    </row>
    <row r="1104" spans="1:10">
      <c r="A1104" s="105">
        <v>45398.881249999999</v>
      </c>
      <c r="B1104" s="89">
        <v>1269</v>
      </c>
      <c r="C1104" s="89">
        <v>500</v>
      </c>
      <c r="D1104" s="89">
        <v>2</v>
      </c>
      <c r="E1104" s="89"/>
      <c r="F1104" s="89" t="s">
        <v>1358</v>
      </c>
      <c r="G1104" s="21" t="b">
        <f>ISNUMBER(MATCH(ggPayers[[#This Row],[payer]], gg_teammates[ID], 0))</f>
        <v>0</v>
      </c>
      <c r="H1104" s="89" t="b">
        <f>ISNUMBER(MATCH(ggPayers[[#This Row],[payer]], B$594:$B1103, 0))</f>
        <v>1</v>
      </c>
      <c r="I1104" s="21"/>
      <c r="J1104" s="96" t="s">
        <v>5924</v>
      </c>
    </row>
    <row r="1105" spans="1:10">
      <c r="A1105" s="105">
        <v>45398.824999999997</v>
      </c>
      <c r="B1105" s="89">
        <v>46929</v>
      </c>
      <c r="C1105" s="89">
        <v>300</v>
      </c>
      <c r="D1105" s="89">
        <v>2</v>
      </c>
      <c r="E1105" s="89"/>
      <c r="F1105" s="89" t="s">
        <v>1360</v>
      </c>
      <c r="G1105" s="21" t="b">
        <f>ISNUMBER(MATCH(ggPayers[[#This Row],[payer]], gg_teammates[ID], 0))</f>
        <v>0</v>
      </c>
      <c r="H1105" s="89" t="b">
        <f>ISNUMBER(MATCH(ggPayers[[#This Row],[payer]], B$594:$B1104, 0))</f>
        <v>0</v>
      </c>
      <c r="I1105" s="21"/>
      <c r="J1105" s="96" t="s">
        <v>5924</v>
      </c>
    </row>
    <row r="1106" spans="1:10">
      <c r="A1106" s="105">
        <v>45398.706250000003</v>
      </c>
      <c r="B1106" s="89">
        <v>159282</v>
      </c>
      <c r="C1106" s="89">
        <v>500</v>
      </c>
      <c r="D1106" s="89">
        <v>2</v>
      </c>
      <c r="E1106" s="89"/>
      <c r="F1106" s="89" t="s">
        <v>1365</v>
      </c>
      <c r="G1106" s="21" t="b">
        <f>ISNUMBER(MATCH(ggPayers[[#This Row],[payer]], gg_teammates[ID], 0))</f>
        <v>0</v>
      </c>
      <c r="H1106" s="89" t="b">
        <f>ISNUMBER(MATCH(ggPayers[[#This Row],[payer]], B$594:$B1105, 0))</f>
        <v>1</v>
      </c>
      <c r="I1106" s="21"/>
      <c r="J1106" s="96" t="s">
        <v>5924</v>
      </c>
    </row>
    <row r="1107" spans="1:10">
      <c r="A1107" s="105">
        <v>45398.679166666669</v>
      </c>
      <c r="B1107" s="89">
        <v>120105</v>
      </c>
      <c r="C1107" s="89">
        <v>3000</v>
      </c>
      <c r="D1107" s="89">
        <v>2</v>
      </c>
      <c r="E1107" s="89"/>
      <c r="F1107" s="89" t="s">
        <v>1367</v>
      </c>
      <c r="G1107" s="21" t="b">
        <f>ISNUMBER(MATCH(ggPayers[[#This Row],[payer]], gg_teammates[ID], 0))</f>
        <v>0</v>
      </c>
      <c r="H1107" s="89" t="b">
        <f>ISNUMBER(MATCH(ggPayers[[#This Row],[payer]], B$594:$B1106, 0))</f>
        <v>0</v>
      </c>
      <c r="I1107" s="21"/>
      <c r="J1107" s="96" t="s">
        <v>5924</v>
      </c>
    </row>
    <row r="1108" spans="1:10">
      <c r="A1108" s="105">
        <v>45398.675000000003</v>
      </c>
      <c r="B1108" s="89">
        <v>798</v>
      </c>
      <c r="C1108" s="89">
        <v>1000</v>
      </c>
      <c r="D1108" s="89">
        <v>2</v>
      </c>
      <c r="E1108" s="89"/>
      <c r="F1108" s="89" t="s">
        <v>1369</v>
      </c>
      <c r="G1108" s="21" t="b">
        <f>ISNUMBER(MATCH(ggPayers[[#This Row],[payer]], gg_teammates[ID], 0))</f>
        <v>1</v>
      </c>
      <c r="H1108" s="89" t="b">
        <f>ISNUMBER(MATCH(ggPayers[[#This Row],[payer]], B$594:$B1107, 0))</f>
        <v>1</v>
      </c>
      <c r="I1108" s="21"/>
      <c r="J1108" s="96" t="s">
        <v>5924</v>
      </c>
    </row>
    <row r="1109" spans="1:10">
      <c r="A1109" s="105">
        <v>45398.595138888886</v>
      </c>
      <c r="B1109" s="89">
        <v>704272</v>
      </c>
      <c r="C1109" s="89">
        <v>500</v>
      </c>
      <c r="D1109" s="89">
        <v>2</v>
      </c>
      <c r="E1109" s="89"/>
      <c r="F1109" s="89" t="s">
        <v>1371</v>
      </c>
      <c r="G1109" s="21" t="b">
        <f>ISNUMBER(MATCH(ggPayers[[#This Row],[payer]], gg_teammates[ID], 0))</f>
        <v>0</v>
      </c>
      <c r="H1109" s="89" t="b">
        <f>ISNUMBER(MATCH(ggPayers[[#This Row],[payer]], B$594:$B1108, 0))</f>
        <v>0</v>
      </c>
      <c r="I1109" s="21"/>
      <c r="J1109" s="96" t="s">
        <v>5924</v>
      </c>
    </row>
    <row r="1110" spans="1:10">
      <c r="A1110" s="105">
        <v>45398.591666666667</v>
      </c>
      <c r="B1110" s="89">
        <v>825186</v>
      </c>
      <c r="C1110" s="89">
        <v>100</v>
      </c>
      <c r="D1110" s="89">
        <v>2</v>
      </c>
      <c r="E1110" s="89"/>
      <c r="F1110" s="89" t="s">
        <v>1373</v>
      </c>
      <c r="G1110" s="21" t="b">
        <f>ISNUMBER(MATCH(ggPayers[[#This Row],[payer]], gg_teammates[ID], 0))</f>
        <v>1</v>
      </c>
      <c r="H1110" s="89" t="b">
        <f>ISNUMBER(MATCH(ggPayers[[#This Row],[payer]], B$594:$B1109, 0))</f>
        <v>1</v>
      </c>
      <c r="I1110" s="21"/>
      <c r="J1110" s="96" t="s">
        <v>5924</v>
      </c>
    </row>
    <row r="1111" spans="1:10">
      <c r="A1111" s="105">
        <v>45398.588194444441</v>
      </c>
      <c r="B1111" s="89">
        <v>850</v>
      </c>
      <c r="C1111" s="89">
        <v>2000</v>
      </c>
      <c r="D1111" s="89">
        <v>2</v>
      </c>
      <c r="E1111" s="89"/>
      <c r="F1111" s="89" t="s">
        <v>1375</v>
      </c>
      <c r="G1111" s="21" t="b">
        <f>ISNUMBER(MATCH(ggPayers[[#This Row],[payer]], gg_teammates[ID], 0))</f>
        <v>1</v>
      </c>
      <c r="H1111" s="89" t="b">
        <f>ISNUMBER(MATCH(ggPayers[[#This Row],[payer]], B$594:$B1110, 0))</f>
        <v>1</v>
      </c>
      <c r="I1111" s="21"/>
      <c r="J1111" s="96" t="s">
        <v>5924</v>
      </c>
    </row>
    <row r="1112" spans="1:10">
      <c r="A1112" s="105">
        <v>45398.475694444445</v>
      </c>
      <c r="B1112" s="89">
        <v>825186</v>
      </c>
      <c r="C1112" s="89">
        <v>100</v>
      </c>
      <c r="D1112" s="89">
        <v>2</v>
      </c>
      <c r="E1112" s="89"/>
      <c r="F1112" s="89" t="s">
        <v>1383</v>
      </c>
      <c r="G1112" s="21" t="b">
        <f>ISNUMBER(MATCH(ggPayers[[#This Row],[payer]], gg_teammates[ID], 0))</f>
        <v>1</v>
      </c>
      <c r="H1112" s="89" t="b">
        <f>ISNUMBER(MATCH(ggPayers[[#This Row],[payer]], B$594:$B1111, 0))</f>
        <v>1</v>
      </c>
      <c r="I1112" s="21"/>
      <c r="J1112" s="96" t="s">
        <v>5924</v>
      </c>
    </row>
    <row r="1113" spans="1:10">
      <c r="A1113" s="105">
        <v>45398.401388888888</v>
      </c>
      <c r="B1113" s="89">
        <v>825186</v>
      </c>
      <c r="C1113" s="89">
        <v>100</v>
      </c>
      <c r="D1113" s="89">
        <v>2</v>
      </c>
      <c r="E1113" s="89"/>
      <c r="F1113" s="89" t="s">
        <v>1387</v>
      </c>
      <c r="G1113" s="21" t="b">
        <f>ISNUMBER(MATCH(ggPayers[[#This Row],[payer]], gg_teammates[ID], 0))</f>
        <v>1</v>
      </c>
      <c r="H1113" s="89" t="b">
        <f>ISNUMBER(MATCH(ggPayers[[#This Row],[payer]], B$594:$B1112, 0))</f>
        <v>1</v>
      </c>
      <c r="I1113" s="21"/>
      <c r="J1113" s="96" t="s">
        <v>5924</v>
      </c>
    </row>
    <row r="1114" spans="1:10">
      <c r="A1114" s="105">
        <v>45397.979861111111</v>
      </c>
      <c r="B1114" s="89">
        <v>44436</v>
      </c>
      <c r="C1114" s="89">
        <v>3000</v>
      </c>
      <c r="D1114" s="89">
        <v>2</v>
      </c>
      <c r="E1114" s="89"/>
      <c r="F1114" s="89" t="s">
        <v>1389</v>
      </c>
      <c r="G1114" s="21" t="b">
        <f>ISNUMBER(MATCH(ggPayers[[#This Row],[payer]], gg_teammates[ID], 0))</f>
        <v>0</v>
      </c>
      <c r="H1114" s="89" t="b">
        <f>ISNUMBER(MATCH(ggPayers[[#This Row],[payer]], B$594:$B1113, 0))</f>
        <v>0</v>
      </c>
      <c r="I1114" s="21"/>
      <c r="J1114" s="96" t="s">
        <v>5924</v>
      </c>
    </row>
    <row r="1115" spans="1:10">
      <c r="A1115" s="105">
        <v>45397.88958333333</v>
      </c>
      <c r="B1115" s="89">
        <v>825186</v>
      </c>
      <c r="C1115" s="89">
        <v>2000</v>
      </c>
      <c r="D1115" s="89">
        <v>2</v>
      </c>
      <c r="E1115" s="89"/>
      <c r="F1115" s="89" t="s">
        <v>1392</v>
      </c>
      <c r="G1115" s="21" t="b">
        <f>ISNUMBER(MATCH(ggPayers[[#This Row],[payer]], gg_teammates[ID], 0))</f>
        <v>1</v>
      </c>
      <c r="H1115" s="89" t="b">
        <f>ISNUMBER(MATCH(ggPayers[[#This Row],[payer]], B$594:$B1114, 0))</f>
        <v>1</v>
      </c>
      <c r="I1115" s="21"/>
      <c r="J1115" s="96" t="s">
        <v>5924</v>
      </c>
    </row>
    <row r="1116" spans="1:10">
      <c r="A1116" s="105">
        <v>45397.77847222222</v>
      </c>
      <c r="B1116" s="89">
        <v>825186</v>
      </c>
      <c r="C1116" s="89">
        <v>100</v>
      </c>
      <c r="D1116" s="89">
        <v>2</v>
      </c>
      <c r="E1116" s="89"/>
      <c r="F1116" s="89" t="s">
        <v>1399</v>
      </c>
      <c r="G1116" s="21" t="b">
        <f>ISNUMBER(MATCH(ggPayers[[#This Row],[payer]], gg_teammates[ID], 0))</f>
        <v>1</v>
      </c>
      <c r="H1116" s="89" t="b">
        <f>ISNUMBER(MATCH(ggPayers[[#This Row],[payer]], B$594:$B1115, 0))</f>
        <v>1</v>
      </c>
      <c r="I1116" s="21"/>
      <c r="J1116" s="96" t="s">
        <v>5924</v>
      </c>
    </row>
    <row r="1117" spans="1:10">
      <c r="A1117" s="105">
        <v>45397.765972222223</v>
      </c>
      <c r="B1117" s="89">
        <v>798</v>
      </c>
      <c r="C1117" s="89">
        <v>1000</v>
      </c>
      <c r="D1117" s="89">
        <v>2</v>
      </c>
      <c r="E1117" s="89"/>
      <c r="F1117" s="89" t="s">
        <v>1401</v>
      </c>
      <c r="G1117" s="21" t="b">
        <f>ISNUMBER(MATCH(ggPayers[[#This Row],[payer]], gg_teammates[ID], 0))</f>
        <v>1</v>
      </c>
      <c r="H1117" s="89" t="b">
        <f>ISNUMBER(MATCH(ggPayers[[#This Row],[payer]], B$594:$B1116, 0))</f>
        <v>1</v>
      </c>
      <c r="I1117" s="21"/>
      <c r="J1117" s="96" t="s">
        <v>5924</v>
      </c>
    </row>
    <row r="1118" spans="1:10">
      <c r="A1118" s="105">
        <v>45397.765277777777</v>
      </c>
      <c r="B1118" s="89">
        <v>798</v>
      </c>
      <c r="C1118" s="89">
        <v>1000</v>
      </c>
      <c r="D1118" s="89">
        <v>2</v>
      </c>
      <c r="E1118" s="89"/>
      <c r="F1118" s="89" t="s">
        <v>1404</v>
      </c>
      <c r="G1118" s="21" t="b">
        <f>ISNUMBER(MATCH(ggPayers[[#This Row],[payer]], gg_teammates[ID], 0))</f>
        <v>1</v>
      </c>
      <c r="H1118" s="89" t="b">
        <f>ISNUMBER(MATCH(ggPayers[[#This Row],[payer]], B$594:$B1117, 0))</f>
        <v>1</v>
      </c>
      <c r="I1118" s="21"/>
      <c r="J1118" s="96" t="s">
        <v>5924</v>
      </c>
    </row>
    <row r="1119" spans="1:10">
      <c r="A1119" s="105">
        <v>45397.750694444447</v>
      </c>
      <c r="B1119" s="89">
        <v>833134</v>
      </c>
      <c r="C1119" s="89">
        <v>500</v>
      </c>
      <c r="D1119" s="89">
        <v>2</v>
      </c>
      <c r="E1119" s="89"/>
      <c r="F1119" s="89" t="s">
        <v>1406</v>
      </c>
      <c r="G1119" s="21" t="b">
        <f>ISNUMBER(MATCH(ggPayers[[#This Row],[payer]], gg_teammates[ID], 0))</f>
        <v>0</v>
      </c>
      <c r="H1119" s="89" t="b">
        <f>ISNUMBER(MATCH(ggPayers[[#This Row],[payer]], B$594:$B1118, 0))</f>
        <v>1</v>
      </c>
      <c r="I1119" s="21"/>
      <c r="J1119" s="96" t="s">
        <v>5924</v>
      </c>
    </row>
    <row r="1120" spans="1:10">
      <c r="A1120" s="105">
        <v>45397.730555555558</v>
      </c>
      <c r="B1120" s="89">
        <v>719000</v>
      </c>
      <c r="C1120" s="89">
        <v>500</v>
      </c>
      <c r="D1120" s="89">
        <v>2</v>
      </c>
      <c r="E1120" s="89"/>
      <c r="F1120" s="89" t="s">
        <v>1408</v>
      </c>
      <c r="G1120" s="21" t="b">
        <f>ISNUMBER(MATCH(ggPayers[[#This Row],[payer]], gg_teammates[ID], 0))</f>
        <v>0</v>
      </c>
      <c r="H1120" s="89" t="b">
        <f>ISNUMBER(MATCH(ggPayers[[#This Row],[payer]], B$594:$B1119, 0))</f>
        <v>1</v>
      </c>
      <c r="I1120" s="21"/>
      <c r="J1120" s="96" t="s">
        <v>5924</v>
      </c>
    </row>
    <row r="1121" spans="1:10">
      <c r="A1121" s="105">
        <v>45397.677777777775</v>
      </c>
      <c r="B1121" s="89">
        <v>233291</v>
      </c>
      <c r="C1121" s="89">
        <v>500</v>
      </c>
      <c r="D1121" s="89">
        <v>3</v>
      </c>
      <c r="E1121" s="89" t="s">
        <v>5934</v>
      </c>
      <c r="F1121" s="89" t="s">
        <v>6254</v>
      </c>
      <c r="G1121" s="21" t="b">
        <f>ISNUMBER(MATCH(ggPayers[[#This Row],[payer]], gg_teammates[ID], 0))</f>
        <v>0</v>
      </c>
      <c r="H1121" s="89" t="b">
        <f>ISNUMBER(MATCH(ggPayers[[#This Row],[payer]], B$594:$B1120, 0))</f>
        <v>0</v>
      </c>
      <c r="I1121" s="21"/>
      <c r="J1121" s="96" t="s">
        <v>5924</v>
      </c>
    </row>
    <row r="1122" spans="1:10">
      <c r="A1122" s="105">
        <v>45397.563194444447</v>
      </c>
      <c r="B1122" s="89">
        <v>545501</v>
      </c>
      <c r="C1122" s="89">
        <v>1000</v>
      </c>
      <c r="D1122" s="89">
        <v>2</v>
      </c>
      <c r="E1122" s="89"/>
      <c r="F1122" s="89" t="s">
        <v>1410</v>
      </c>
      <c r="G1122" s="21" t="b">
        <f>ISNUMBER(MATCH(ggPayers[[#This Row],[payer]], gg_teammates[ID], 0))</f>
        <v>0</v>
      </c>
      <c r="H1122" s="89" t="b">
        <f>ISNUMBER(MATCH(ggPayers[[#This Row],[payer]], B$594:$B1121, 0))</f>
        <v>1</v>
      </c>
      <c r="I1122" s="21"/>
      <c r="J1122" s="96" t="s">
        <v>5924</v>
      </c>
    </row>
    <row r="1123" spans="1:10">
      <c r="A1123" s="105">
        <v>45397.515972222223</v>
      </c>
      <c r="B1123" s="89">
        <v>825186</v>
      </c>
      <c r="C1123" s="89">
        <v>100</v>
      </c>
      <c r="D1123" s="89">
        <v>2</v>
      </c>
      <c r="E1123" s="89"/>
      <c r="F1123" s="89" t="s">
        <v>1412</v>
      </c>
      <c r="G1123" s="21" t="b">
        <f>ISNUMBER(MATCH(ggPayers[[#This Row],[payer]], gg_teammates[ID], 0))</f>
        <v>1</v>
      </c>
      <c r="H1123" s="89" t="b">
        <f>ISNUMBER(MATCH(ggPayers[[#This Row],[payer]], B$594:$B1122, 0))</f>
        <v>1</v>
      </c>
      <c r="I1123" s="21"/>
      <c r="J1123" s="96" t="s">
        <v>5924</v>
      </c>
    </row>
    <row r="1124" spans="1:10">
      <c r="A1124" s="105">
        <v>45397.511111111111</v>
      </c>
      <c r="B1124" s="89">
        <v>798</v>
      </c>
      <c r="C1124" s="89">
        <v>1000</v>
      </c>
      <c r="D1124" s="89">
        <v>2</v>
      </c>
      <c r="E1124" s="89"/>
      <c r="F1124" s="89" t="s">
        <v>1414</v>
      </c>
      <c r="G1124" s="21" t="b">
        <f>ISNUMBER(MATCH(ggPayers[[#This Row],[payer]], gg_teammates[ID], 0))</f>
        <v>1</v>
      </c>
      <c r="H1124" s="89" t="b">
        <f>ISNUMBER(MATCH(ggPayers[[#This Row],[payer]], B$594:$B1123, 0))</f>
        <v>1</v>
      </c>
      <c r="I1124" s="21"/>
      <c r="J1124" s="96" t="s">
        <v>5924</v>
      </c>
    </row>
    <row r="1125" spans="1:10">
      <c r="A1125" s="105">
        <v>45397.468055555553</v>
      </c>
      <c r="B1125" s="89">
        <v>833134</v>
      </c>
      <c r="C1125" s="89">
        <v>400</v>
      </c>
      <c r="D1125" s="89">
        <v>2</v>
      </c>
      <c r="E1125" s="89"/>
      <c r="F1125" s="89" t="s">
        <v>1416</v>
      </c>
      <c r="G1125" s="21" t="b">
        <f>ISNUMBER(MATCH(ggPayers[[#This Row],[payer]], gg_teammates[ID], 0))</f>
        <v>0</v>
      </c>
      <c r="H1125" s="89" t="b">
        <f>ISNUMBER(MATCH(ggPayers[[#This Row],[payer]], B$594:$B1124, 0))</f>
        <v>1</v>
      </c>
      <c r="I1125" s="21"/>
      <c r="J1125" s="96" t="s">
        <v>5924</v>
      </c>
    </row>
    <row r="1126" spans="1:10">
      <c r="A1126" s="105">
        <v>45397.445833333331</v>
      </c>
      <c r="B1126" s="89">
        <v>3065</v>
      </c>
      <c r="C1126" s="89">
        <v>200</v>
      </c>
      <c r="D1126" s="89">
        <v>2</v>
      </c>
      <c r="E1126" s="89"/>
      <c r="F1126" s="89" t="s">
        <v>1418</v>
      </c>
      <c r="G1126" s="21" t="b">
        <f>ISNUMBER(MATCH(ggPayers[[#This Row],[payer]], gg_teammates[ID], 0))</f>
        <v>1</v>
      </c>
      <c r="H1126" s="89" t="b">
        <f>ISNUMBER(MATCH(ggPayers[[#This Row],[payer]], B$594:$B1125, 0))</f>
        <v>1</v>
      </c>
      <c r="I1126" s="21"/>
      <c r="J1126" s="96" t="s">
        <v>5924</v>
      </c>
    </row>
    <row r="1127" spans="1:10">
      <c r="A1127" s="105">
        <v>45396.878472222219</v>
      </c>
      <c r="B1127" s="89">
        <v>759010</v>
      </c>
      <c r="C1127" s="89">
        <v>2000</v>
      </c>
      <c r="D1127" s="89">
        <v>2</v>
      </c>
      <c r="E1127" s="89"/>
      <c r="F1127" s="89" t="s">
        <v>1423</v>
      </c>
      <c r="G1127" s="21" t="b">
        <f>ISNUMBER(MATCH(ggPayers[[#This Row],[payer]], gg_teammates[ID], 0))</f>
        <v>0</v>
      </c>
      <c r="H1127" s="89" t="b">
        <f>ISNUMBER(MATCH(ggPayers[[#This Row],[payer]], B$594:$B1126, 0))</f>
        <v>0</v>
      </c>
      <c r="I1127" s="21"/>
      <c r="J1127" s="96" t="s">
        <v>5924</v>
      </c>
    </row>
    <row r="1128" spans="1:10">
      <c r="A1128" s="105">
        <v>45396.689583333333</v>
      </c>
      <c r="B1128" s="89">
        <v>1120284</v>
      </c>
      <c r="C1128" s="89">
        <v>1000</v>
      </c>
      <c r="D1128" s="89">
        <v>2</v>
      </c>
      <c r="E1128" s="89"/>
      <c r="F1128" s="89" t="s">
        <v>1427</v>
      </c>
      <c r="G1128" s="21" t="b">
        <f>ISNUMBER(MATCH(ggPayers[[#This Row],[payer]], gg_teammates[ID], 0))</f>
        <v>0</v>
      </c>
      <c r="H1128" s="89" t="b">
        <f>ISNUMBER(MATCH(ggPayers[[#This Row],[payer]], B$594:$B1127, 0))</f>
        <v>1</v>
      </c>
      <c r="I1128" s="21"/>
      <c r="J1128" s="96" t="s">
        <v>5924</v>
      </c>
    </row>
    <row r="1129" spans="1:10">
      <c r="A1129" s="105">
        <v>45396.586111111108</v>
      </c>
      <c r="B1129" s="89">
        <v>17617</v>
      </c>
      <c r="C1129" s="89">
        <v>10000</v>
      </c>
      <c r="D1129" s="89">
        <v>2</v>
      </c>
      <c r="E1129" s="89"/>
      <c r="F1129" s="89" t="s">
        <v>1431</v>
      </c>
      <c r="G1129" s="21" t="b">
        <f>ISNUMBER(MATCH(ggPayers[[#This Row],[payer]], gg_teammates[ID], 0))</f>
        <v>1</v>
      </c>
      <c r="H1129" s="89" t="b">
        <f>ISNUMBER(MATCH(ggPayers[[#This Row],[payer]], B$594:$B1128, 0))</f>
        <v>1</v>
      </c>
      <c r="I1129" s="21"/>
      <c r="J1129" s="96" t="s">
        <v>5924</v>
      </c>
    </row>
    <row r="1130" spans="1:10">
      <c r="A1130" s="105">
        <v>45396.495138888888</v>
      </c>
      <c r="B1130" s="89">
        <v>850</v>
      </c>
      <c r="C1130" s="89">
        <v>1000</v>
      </c>
      <c r="D1130" s="89">
        <v>2</v>
      </c>
      <c r="E1130" s="89"/>
      <c r="F1130" s="99" t="s">
        <v>1433</v>
      </c>
      <c r="G1130" s="21" t="b">
        <f>ISNUMBER(MATCH(ggPayers[[#This Row],[payer]], gg_teammates[ID], 0))</f>
        <v>1</v>
      </c>
      <c r="H1130" s="89" t="b">
        <f>ISNUMBER(MATCH(ggPayers[[#This Row],[payer]], B$594:$B1129, 0))</f>
        <v>1</v>
      </c>
      <c r="I1130" s="21"/>
      <c r="J1130" s="96" t="s">
        <v>5924</v>
      </c>
    </row>
    <row r="1131" spans="1:10">
      <c r="A1131" s="105">
        <v>45396.427083333336</v>
      </c>
      <c r="B1131" s="89">
        <v>800405</v>
      </c>
      <c r="C1131" s="89">
        <v>500</v>
      </c>
      <c r="D1131" s="89">
        <v>2</v>
      </c>
      <c r="E1131" s="89"/>
      <c r="F1131" s="89" t="s">
        <v>1435</v>
      </c>
      <c r="G1131" s="21" t="b">
        <f>ISNUMBER(MATCH(ggPayers[[#This Row],[payer]], gg_teammates[ID], 0))</f>
        <v>0</v>
      </c>
      <c r="H1131" s="89" t="b">
        <f>ISNUMBER(MATCH(ggPayers[[#This Row],[payer]], B$594:$B1130, 0))</f>
        <v>0</v>
      </c>
      <c r="I1131" s="21"/>
      <c r="J1131" s="96" t="s">
        <v>5924</v>
      </c>
    </row>
    <row r="1132" spans="1:10">
      <c r="A1132" s="105">
        <v>45395.913888888892</v>
      </c>
      <c r="B1132" s="89">
        <v>187321</v>
      </c>
      <c r="C1132" s="89">
        <v>1000</v>
      </c>
      <c r="D1132" s="89">
        <v>2</v>
      </c>
      <c r="E1132" s="89"/>
      <c r="F1132" s="89" t="s">
        <v>1440</v>
      </c>
      <c r="G1132" s="21" t="b">
        <f>ISNUMBER(MATCH(ggPayers[[#This Row],[payer]], gg_teammates[ID], 0))</f>
        <v>0</v>
      </c>
      <c r="H1132" s="89" t="b">
        <f>ISNUMBER(MATCH(ggPayers[[#This Row],[payer]], B$594:$B1131, 0))</f>
        <v>0</v>
      </c>
      <c r="I1132" s="21"/>
      <c r="J1132" s="96" t="s">
        <v>5924</v>
      </c>
    </row>
    <row r="1133" spans="1:10">
      <c r="A1133" s="105">
        <v>45395.768750000003</v>
      </c>
      <c r="B1133" s="89">
        <v>825186</v>
      </c>
      <c r="C1133" s="89">
        <v>500</v>
      </c>
      <c r="D1133" s="89">
        <v>2</v>
      </c>
      <c r="E1133" s="89"/>
      <c r="F1133" s="89" t="s">
        <v>1444</v>
      </c>
      <c r="G1133" s="21" t="b">
        <f>ISNUMBER(MATCH(ggPayers[[#This Row],[payer]], gg_teammates[ID], 0))</f>
        <v>1</v>
      </c>
      <c r="H1133" s="89" t="b">
        <f>ISNUMBER(MATCH(ggPayers[[#This Row],[payer]], B$594:$B1132, 0))</f>
        <v>1</v>
      </c>
      <c r="I1133" s="21"/>
      <c r="J1133" s="96" t="s">
        <v>5924</v>
      </c>
    </row>
    <row r="1134" spans="1:10">
      <c r="A1134" s="105">
        <v>45395.736805555556</v>
      </c>
      <c r="B1134" s="89">
        <v>825186</v>
      </c>
      <c r="C1134" s="89">
        <v>100</v>
      </c>
      <c r="D1134" s="89">
        <v>2</v>
      </c>
      <c r="E1134" s="89"/>
      <c r="F1134" s="89" t="s">
        <v>1447</v>
      </c>
      <c r="G1134" s="21" t="b">
        <f>ISNUMBER(MATCH(ggPayers[[#This Row],[payer]], gg_teammates[ID], 0))</f>
        <v>1</v>
      </c>
      <c r="H1134" s="89" t="b">
        <f>ISNUMBER(MATCH(ggPayers[[#This Row],[payer]], B$594:$B1133, 0))</f>
        <v>1</v>
      </c>
      <c r="I1134" s="21"/>
      <c r="J1134" s="96" t="s">
        <v>5924</v>
      </c>
    </row>
    <row r="1135" spans="1:10">
      <c r="A1135" s="105">
        <v>45395.692361111112</v>
      </c>
      <c r="B1135" s="89">
        <v>900143</v>
      </c>
      <c r="C1135" s="89">
        <v>300</v>
      </c>
      <c r="D1135" s="89">
        <v>2</v>
      </c>
      <c r="E1135" s="89"/>
      <c r="F1135" s="89" t="s">
        <v>1449</v>
      </c>
      <c r="G1135" s="21" t="b">
        <f>ISNUMBER(MATCH(ggPayers[[#This Row],[payer]], gg_teammates[ID], 0))</f>
        <v>0</v>
      </c>
      <c r="H1135" s="89" t="b">
        <f>ISNUMBER(MATCH(ggPayers[[#This Row],[payer]], B$594:$B1134, 0))</f>
        <v>0</v>
      </c>
      <c r="I1135" s="21"/>
      <c r="J1135" s="96" t="s">
        <v>5924</v>
      </c>
    </row>
    <row r="1136" spans="1:10">
      <c r="A1136" s="105">
        <v>45395.609027777777</v>
      </c>
      <c r="B1136" s="89">
        <v>1043013</v>
      </c>
      <c r="C1136" s="89">
        <v>500</v>
      </c>
      <c r="D1136" s="89">
        <v>2</v>
      </c>
      <c r="E1136" s="89"/>
      <c r="F1136" s="89" t="s">
        <v>1451</v>
      </c>
      <c r="G1136" s="21" t="b">
        <f>ISNUMBER(MATCH(ggPayers[[#This Row],[payer]], gg_teammates[ID], 0))</f>
        <v>0</v>
      </c>
      <c r="H1136" s="89" t="b">
        <f>ISNUMBER(MATCH(ggPayers[[#This Row],[payer]], B$594:$B1135, 0))</f>
        <v>0</v>
      </c>
      <c r="I1136" s="21"/>
      <c r="J1136" s="96" t="s">
        <v>5924</v>
      </c>
    </row>
    <row r="1137" spans="1:10">
      <c r="A1137" s="105">
        <v>45395.594444444447</v>
      </c>
      <c r="B1137" s="89">
        <v>934091</v>
      </c>
      <c r="C1137" s="89">
        <v>500</v>
      </c>
      <c r="D1137" s="89">
        <v>3</v>
      </c>
      <c r="E1137" s="89" t="s">
        <v>5976</v>
      </c>
      <c r="F1137" s="89" t="s">
        <v>6255</v>
      </c>
      <c r="G1137" s="21" t="b">
        <f>ISNUMBER(MATCH(ggPayers[[#This Row],[payer]], gg_teammates[ID], 0))</f>
        <v>0</v>
      </c>
      <c r="H1137" s="89" t="b">
        <f>ISNUMBER(MATCH(ggPayers[[#This Row],[payer]], B$594:$B1136, 0))</f>
        <v>0</v>
      </c>
      <c r="I1137" s="21"/>
      <c r="J1137" s="96" t="s">
        <v>5924</v>
      </c>
    </row>
    <row r="1138" spans="1:10">
      <c r="A1138" s="105">
        <v>45395.520833333336</v>
      </c>
      <c r="B1138" s="89">
        <v>800405</v>
      </c>
      <c r="C1138" s="89">
        <v>500</v>
      </c>
      <c r="D1138" s="89">
        <v>2</v>
      </c>
      <c r="E1138" s="89"/>
      <c r="F1138" s="89" t="s">
        <v>1454</v>
      </c>
      <c r="G1138" s="21" t="b">
        <f>ISNUMBER(MATCH(ggPayers[[#This Row],[payer]], gg_teammates[ID], 0))</f>
        <v>0</v>
      </c>
      <c r="H1138" s="89" t="b">
        <f>ISNUMBER(MATCH(ggPayers[[#This Row],[payer]], B$594:$B1137, 0))</f>
        <v>1</v>
      </c>
      <c r="I1138" s="21"/>
      <c r="J1138" s="96" t="s">
        <v>5924</v>
      </c>
    </row>
    <row r="1139" spans="1:10">
      <c r="A1139" s="105">
        <v>45394.861111111109</v>
      </c>
      <c r="B1139" s="89">
        <v>9976</v>
      </c>
      <c r="C1139" s="89">
        <v>1000</v>
      </c>
      <c r="D1139" s="89">
        <v>3</v>
      </c>
      <c r="E1139" s="89" t="s">
        <v>5934</v>
      </c>
      <c r="F1139" s="89" t="s">
        <v>6256</v>
      </c>
      <c r="G1139" s="21" t="b">
        <f>ISNUMBER(MATCH(ggPayers[[#This Row],[payer]], gg_teammates[ID], 0))</f>
        <v>0</v>
      </c>
      <c r="H1139" s="89" t="b">
        <f>ISNUMBER(MATCH(ggPayers[[#This Row],[payer]], B$594:$B1138, 0))</f>
        <v>0</v>
      </c>
      <c r="I1139" s="21"/>
      <c r="J1139" s="96" t="s">
        <v>5924</v>
      </c>
    </row>
    <row r="1140" spans="1:10">
      <c r="A1140" s="105">
        <v>45394.844444444447</v>
      </c>
      <c r="B1140" s="89">
        <v>910490</v>
      </c>
      <c r="C1140" s="89">
        <v>1000</v>
      </c>
      <c r="D1140" s="89">
        <v>2</v>
      </c>
      <c r="E1140" s="89"/>
      <c r="F1140" s="89" t="s">
        <v>1456</v>
      </c>
      <c r="G1140" s="21" t="b">
        <f>ISNUMBER(MATCH(ggPayers[[#This Row],[payer]], gg_teammates[ID], 0))</f>
        <v>0</v>
      </c>
      <c r="H1140" s="89" t="b">
        <f>ISNUMBER(MATCH(ggPayers[[#This Row],[payer]], B$594:$B1139, 0))</f>
        <v>1</v>
      </c>
      <c r="I1140" s="21"/>
      <c r="J1140" s="96" t="s">
        <v>5924</v>
      </c>
    </row>
    <row r="1141" spans="1:10">
      <c r="A1141" s="105">
        <v>45394.817361111112</v>
      </c>
      <c r="B1141" s="89">
        <v>118244</v>
      </c>
      <c r="C1141" s="89">
        <v>400</v>
      </c>
      <c r="D1141" s="89">
        <v>2</v>
      </c>
      <c r="E1141" s="89"/>
      <c r="F1141" s="89" t="s">
        <v>1460</v>
      </c>
      <c r="G1141" s="21" t="b">
        <f>ISNUMBER(MATCH(ggPayers[[#This Row],[payer]], gg_teammates[ID], 0))</f>
        <v>0</v>
      </c>
      <c r="H1141" s="89" t="b">
        <f>ISNUMBER(MATCH(ggPayers[[#This Row],[payer]], B$594:$B1140, 0))</f>
        <v>0</v>
      </c>
      <c r="I1141" s="21"/>
      <c r="J1141" s="96" t="s">
        <v>5924</v>
      </c>
    </row>
    <row r="1142" spans="1:10">
      <c r="A1142" s="105">
        <v>45394.72152777778</v>
      </c>
      <c r="B1142" s="89">
        <v>870999</v>
      </c>
      <c r="C1142" s="89">
        <v>500</v>
      </c>
      <c r="D1142" s="89">
        <v>2</v>
      </c>
      <c r="E1142" s="89"/>
      <c r="F1142" s="89" t="s">
        <v>1462</v>
      </c>
      <c r="G1142" s="21" t="b">
        <f>ISNUMBER(MATCH(ggPayers[[#This Row],[payer]], gg_teammates[ID], 0))</f>
        <v>0</v>
      </c>
      <c r="H1142" s="89" t="b">
        <f>ISNUMBER(MATCH(ggPayers[[#This Row],[payer]], B$594:$B1141, 0))</f>
        <v>1</v>
      </c>
      <c r="I1142" s="21"/>
      <c r="J1142" s="96" t="s">
        <v>5924</v>
      </c>
    </row>
    <row r="1143" spans="1:10">
      <c r="A1143" s="105">
        <v>45394.609722222223</v>
      </c>
      <c r="B1143" s="89">
        <v>299967</v>
      </c>
      <c r="C1143" s="89">
        <v>300</v>
      </c>
      <c r="D1143" s="89">
        <v>2</v>
      </c>
      <c r="E1143" s="89"/>
      <c r="F1143" s="89" t="s">
        <v>1464</v>
      </c>
      <c r="G1143" s="21" t="b">
        <f>ISNUMBER(MATCH(ggPayers[[#This Row],[payer]], gg_teammates[ID], 0))</f>
        <v>1</v>
      </c>
      <c r="H1143" s="89" t="b">
        <f>ISNUMBER(MATCH(ggPayers[[#This Row],[payer]], B$594:$B1142, 0))</f>
        <v>0</v>
      </c>
      <c r="I1143" s="21"/>
      <c r="J1143" s="96" t="s">
        <v>5924</v>
      </c>
    </row>
    <row r="1144" spans="1:10">
      <c r="A1144" s="105">
        <v>45394.609722222223</v>
      </c>
      <c r="B1144" s="89">
        <v>882090</v>
      </c>
      <c r="C1144" s="89">
        <v>500</v>
      </c>
      <c r="D1144" s="89">
        <v>3</v>
      </c>
      <c r="E1144" s="89" t="s">
        <v>6054</v>
      </c>
      <c r="F1144" s="89" t="s">
        <v>6257</v>
      </c>
      <c r="G1144" s="21" t="b">
        <f>ISNUMBER(MATCH(ggPayers[[#This Row],[payer]], gg_teammates[ID], 0))</f>
        <v>0</v>
      </c>
      <c r="H1144" s="89" t="b">
        <f>ISNUMBER(MATCH(ggPayers[[#This Row],[payer]], B$594:$B1143, 0))</f>
        <v>0</v>
      </c>
      <c r="I1144" s="21"/>
      <c r="J1144" s="96" t="s">
        <v>5924</v>
      </c>
    </row>
    <row r="1145" spans="1:10">
      <c r="A1145" s="105">
        <v>45394.609722222223</v>
      </c>
      <c r="B1145" s="89">
        <v>882090</v>
      </c>
      <c r="C1145" s="89">
        <v>500</v>
      </c>
      <c r="D1145" s="89">
        <v>3</v>
      </c>
      <c r="E1145" s="89" t="s">
        <v>6054</v>
      </c>
      <c r="F1145" s="89" t="s">
        <v>6258</v>
      </c>
      <c r="G1145" s="21" t="b">
        <f>ISNUMBER(MATCH(ggPayers[[#This Row],[payer]], gg_teammates[ID], 0))</f>
        <v>0</v>
      </c>
      <c r="H1145" s="89" t="b">
        <f>ISNUMBER(MATCH(ggPayers[[#This Row],[payer]], B$594:$B1144, 0))</f>
        <v>1</v>
      </c>
      <c r="I1145" s="21"/>
      <c r="J1145" s="96" t="s">
        <v>5924</v>
      </c>
    </row>
    <row r="1146" spans="1:10">
      <c r="A1146" s="105">
        <v>45394.584722222222</v>
      </c>
      <c r="B1146" s="89">
        <v>947536</v>
      </c>
      <c r="C1146" s="89">
        <v>500</v>
      </c>
      <c r="D1146" s="89">
        <v>2</v>
      </c>
      <c r="E1146" s="89"/>
      <c r="F1146" s="89" t="s">
        <v>1467</v>
      </c>
      <c r="G1146" s="21" t="b">
        <f>ISNUMBER(MATCH(ggPayers[[#This Row],[payer]], gg_teammates[ID], 0))</f>
        <v>0</v>
      </c>
      <c r="H1146" s="89" t="b">
        <f>ISNUMBER(MATCH(ggPayers[[#This Row],[payer]], B$594:$B1145, 0))</f>
        <v>1</v>
      </c>
      <c r="I1146" s="21"/>
      <c r="J1146" s="96" t="s">
        <v>5924</v>
      </c>
    </row>
    <row r="1147" spans="1:10">
      <c r="A1147" s="105">
        <v>45394.576388888891</v>
      </c>
      <c r="B1147" s="89">
        <v>346534</v>
      </c>
      <c r="C1147" s="89">
        <v>100</v>
      </c>
      <c r="D1147" s="89">
        <v>2</v>
      </c>
      <c r="E1147" s="89"/>
      <c r="F1147" s="89" t="s">
        <v>1469</v>
      </c>
      <c r="G1147" s="21" t="b">
        <f>ISNUMBER(MATCH(ggPayers[[#This Row],[payer]], gg_teammates[ID], 0))</f>
        <v>0</v>
      </c>
      <c r="H1147" s="89" t="b">
        <f>ISNUMBER(MATCH(ggPayers[[#This Row],[payer]], B$594:$B1146, 0))</f>
        <v>1</v>
      </c>
      <c r="I1147" s="21"/>
      <c r="J1147" s="96" t="s">
        <v>5924</v>
      </c>
    </row>
    <row r="1148" spans="1:10">
      <c r="A1148" s="105">
        <v>45394.5625</v>
      </c>
      <c r="B1148" s="89">
        <v>545501</v>
      </c>
      <c r="C1148" s="89">
        <v>500</v>
      </c>
      <c r="D1148" s="89">
        <v>2</v>
      </c>
      <c r="E1148" s="89"/>
      <c r="F1148" s="89" t="s">
        <v>1471</v>
      </c>
      <c r="G1148" s="21" t="b">
        <f>ISNUMBER(MATCH(ggPayers[[#This Row],[payer]], gg_teammates[ID], 0))</f>
        <v>0</v>
      </c>
      <c r="H1148" s="89" t="b">
        <f>ISNUMBER(MATCH(ggPayers[[#This Row],[payer]], B$594:$B1147, 0))</f>
        <v>1</v>
      </c>
      <c r="I1148" s="21"/>
      <c r="J1148" s="96" t="s">
        <v>5924</v>
      </c>
    </row>
    <row r="1149" spans="1:10">
      <c r="A1149" s="105">
        <v>45394.561111111114</v>
      </c>
      <c r="B1149" s="89">
        <v>346534</v>
      </c>
      <c r="C1149" s="89">
        <v>100</v>
      </c>
      <c r="D1149" s="89">
        <v>2</v>
      </c>
      <c r="E1149" s="89"/>
      <c r="F1149" s="89" t="s">
        <v>1473</v>
      </c>
      <c r="G1149" s="21" t="b">
        <f>ISNUMBER(MATCH(ggPayers[[#This Row],[payer]], gg_teammates[ID], 0))</f>
        <v>0</v>
      </c>
      <c r="H1149" s="89" t="b">
        <f>ISNUMBER(MATCH(ggPayers[[#This Row],[payer]], B$594:$B1148, 0))</f>
        <v>1</v>
      </c>
      <c r="I1149" s="21"/>
      <c r="J1149" s="96" t="s">
        <v>5924</v>
      </c>
    </row>
    <row r="1150" spans="1:10">
      <c r="A1150" s="105">
        <v>45394.559027777781</v>
      </c>
      <c r="B1150" s="89">
        <v>1120284</v>
      </c>
      <c r="C1150" s="89">
        <v>1000</v>
      </c>
      <c r="D1150" s="89">
        <v>2</v>
      </c>
      <c r="E1150" s="89"/>
      <c r="F1150" s="89" t="s">
        <v>1477</v>
      </c>
      <c r="G1150" s="21" t="b">
        <f>ISNUMBER(MATCH(ggPayers[[#This Row],[payer]], gg_teammates[ID], 0))</f>
        <v>0</v>
      </c>
      <c r="H1150" s="89" t="b">
        <f>ISNUMBER(MATCH(ggPayers[[#This Row],[payer]], B$594:$B1149, 0))</f>
        <v>1</v>
      </c>
      <c r="I1150" s="21"/>
      <c r="J1150" s="96" t="s">
        <v>5924</v>
      </c>
    </row>
    <row r="1151" spans="1:10">
      <c r="A1151" s="105">
        <v>45394.494444444441</v>
      </c>
      <c r="B1151" s="89">
        <v>11270</v>
      </c>
      <c r="C1151" s="89">
        <v>500</v>
      </c>
      <c r="D1151" s="89">
        <v>2</v>
      </c>
      <c r="E1151" s="89"/>
      <c r="F1151" s="89" t="s">
        <v>1479</v>
      </c>
      <c r="G1151" s="21" t="b">
        <f>ISNUMBER(MATCH(ggPayers[[#This Row],[payer]], gg_teammates[ID], 0))</f>
        <v>0</v>
      </c>
      <c r="H1151" s="89" t="b">
        <f>ISNUMBER(MATCH(ggPayers[[#This Row],[payer]], B$594:$B1150, 0))</f>
        <v>0</v>
      </c>
      <c r="I1151" s="21"/>
      <c r="J1151" s="96" t="s">
        <v>5924</v>
      </c>
    </row>
    <row r="1152" spans="1:10">
      <c r="A1152" s="105">
        <v>45394.490277777775</v>
      </c>
      <c r="B1152" s="89">
        <v>627160</v>
      </c>
      <c r="C1152" s="89">
        <v>1000</v>
      </c>
      <c r="D1152" s="89">
        <v>2</v>
      </c>
      <c r="E1152" s="89"/>
      <c r="F1152" s="89" t="s">
        <v>1481</v>
      </c>
      <c r="G1152" s="21" t="b">
        <f>ISNUMBER(MATCH(ggPayers[[#This Row],[payer]], gg_teammates[ID], 0))</f>
        <v>1</v>
      </c>
      <c r="H1152" s="89" t="b">
        <f>ISNUMBER(MATCH(ggPayers[[#This Row],[payer]], B$594:$B1151, 0))</f>
        <v>0</v>
      </c>
      <c r="I1152" s="21"/>
      <c r="J1152" s="96" t="s">
        <v>5924</v>
      </c>
    </row>
    <row r="1153" spans="1:10">
      <c r="A1153" s="105">
        <v>45394.484027777777</v>
      </c>
      <c r="B1153" s="89">
        <v>946207</v>
      </c>
      <c r="C1153" s="89">
        <v>500</v>
      </c>
      <c r="D1153" s="89">
        <v>2</v>
      </c>
      <c r="E1153" s="89"/>
      <c r="F1153" s="89" t="s">
        <v>1484</v>
      </c>
      <c r="G1153" s="21" t="b">
        <f>ISNUMBER(MATCH(ggPayers[[#This Row],[payer]], gg_teammates[ID], 0))</f>
        <v>1</v>
      </c>
      <c r="H1153" s="89" t="b">
        <f>ISNUMBER(MATCH(ggPayers[[#This Row],[payer]], B$594:$B1152, 0))</f>
        <v>0</v>
      </c>
      <c r="I1153" s="21"/>
      <c r="J1153" s="96" t="s">
        <v>5924</v>
      </c>
    </row>
    <row r="1154" spans="1:10">
      <c r="A1154" s="105">
        <v>45393.875</v>
      </c>
      <c r="B1154" s="89">
        <v>123467</v>
      </c>
      <c r="C1154" s="89">
        <v>1000</v>
      </c>
      <c r="D1154" s="89">
        <v>3</v>
      </c>
      <c r="E1154" s="89" t="s">
        <v>5934</v>
      </c>
      <c r="F1154" s="89" t="s">
        <v>6259</v>
      </c>
      <c r="G1154" s="21" t="b">
        <f>ISNUMBER(MATCH(ggPayers[[#This Row],[payer]], gg_teammates[ID], 0))</f>
        <v>0</v>
      </c>
      <c r="H1154" s="89" t="b">
        <f>ISNUMBER(MATCH(ggPayers[[#This Row],[payer]], B$594:$B1153, 0))</f>
        <v>0</v>
      </c>
      <c r="I1154" s="21"/>
      <c r="J1154" s="96" t="s">
        <v>5924</v>
      </c>
    </row>
    <row r="1155" spans="1:10">
      <c r="A1155" s="105">
        <v>45393.804166666669</v>
      </c>
      <c r="B1155" s="89">
        <v>118244</v>
      </c>
      <c r="C1155" s="89">
        <v>500</v>
      </c>
      <c r="D1155" s="89">
        <v>2</v>
      </c>
      <c r="E1155" s="89"/>
      <c r="F1155" s="89" t="s">
        <v>1489</v>
      </c>
      <c r="G1155" s="21" t="b">
        <f>ISNUMBER(MATCH(ggPayers[[#This Row],[payer]], gg_teammates[ID], 0))</f>
        <v>0</v>
      </c>
      <c r="H1155" s="89" t="b">
        <f>ISNUMBER(MATCH(ggPayers[[#This Row],[payer]], B$594:$B1154, 0))</f>
        <v>1</v>
      </c>
      <c r="I1155" s="21"/>
      <c r="J1155" s="96" t="s">
        <v>5924</v>
      </c>
    </row>
    <row r="1156" spans="1:10">
      <c r="A1156" s="105">
        <v>45393.729861111111</v>
      </c>
      <c r="B1156" s="89">
        <v>798</v>
      </c>
      <c r="C1156" s="89">
        <v>1000</v>
      </c>
      <c r="D1156" s="89">
        <v>2</v>
      </c>
      <c r="E1156" s="89"/>
      <c r="F1156" s="89" t="s">
        <v>1491</v>
      </c>
      <c r="G1156" s="21" t="b">
        <f>ISNUMBER(MATCH(ggPayers[[#This Row],[payer]], gg_teammates[ID], 0))</f>
        <v>1</v>
      </c>
      <c r="H1156" s="89" t="b">
        <f>ISNUMBER(MATCH(ggPayers[[#This Row],[payer]], B$594:$B1155, 0))</f>
        <v>1</v>
      </c>
      <c r="I1156" s="21"/>
      <c r="J1156" s="96" t="s">
        <v>5924</v>
      </c>
    </row>
    <row r="1157" spans="1:10">
      <c r="A1157" s="105">
        <v>45393.613888888889</v>
      </c>
      <c r="B1157" s="89">
        <v>825186</v>
      </c>
      <c r="C1157" s="89">
        <v>100</v>
      </c>
      <c r="D1157" s="89">
        <v>2</v>
      </c>
      <c r="E1157" s="89"/>
      <c r="F1157" s="89" t="s">
        <v>1495</v>
      </c>
      <c r="G1157" s="21" t="b">
        <f>ISNUMBER(MATCH(ggPayers[[#This Row],[payer]], gg_teammates[ID], 0))</f>
        <v>1</v>
      </c>
      <c r="H1157" s="89" t="b">
        <f>ISNUMBER(MATCH(ggPayers[[#This Row],[payer]], B$594:$B1156, 0))</f>
        <v>1</v>
      </c>
      <c r="I1157" s="21"/>
      <c r="J1157" s="96" t="s">
        <v>5924</v>
      </c>
    </row>
    <row r="1158" spans="1:10">
      <c r="A1158" s="105">
        <v>45393.566666666666</v>
      </c>
      <c r="B1158" s="89">
        <v>545501</v>
      </c>
      <c r="C1158" s="89">
        <v>1000</v>
      </c>
      <c r="D1158" s="89">
        <v>2</v>
      </c>
      <c r="E1158" s="89"/>
      <c r="F1158" s="89" t="s">
        <v>1497</v>
      </c>
      <c r="G1158" s="21" t="b">
        <f>ISNUMBER(MATCH(ggPayers[[#This Row],[payer]], gg_teammates[ID], 0))</f>
        <v>0</v>
      </c>
      <c r="H1158" s="89" t="b">
        <f>ISNUMBER(MATCH(ggPayers[[#This Row],[payer]], B$594:$B1157, 0))</f>
        <v>1</v>
      </c>
      <c r="I1158" s="21"/>
      <c r="J1158" s="96" t="s">
        <v>5924</v>
      </c>
    </row>
    <row r="1159" spans="1:10">
      <c r="A1159" s="105">
        <v>45393.434027777781</v>
      </c>
      <c r="B1159" s="89">
        <v>890294</v>
      </c>
      <c r="C1159" s="89">
        <v>500</v>
      </c>
      <c r="D1159" s="89">
        <v>2</v>
      </c>
      <c r="E1159" s="89"/>
      <c r="F1159" s="89" t="s">
        <v>1499</v>
      </c>
      <c r="G1159" s="21" t="b">
        <f>ISNUMBER(MATCH(ggPayers[[#This Row],[payer]], gg_teammates[ID], 0))</f>
        <v>0</v>
      </c>
      <c r="H1159" s="89" t="b">
        <f>ISNUMBER(MATCH(ggPayers[[#This Row],[payer]], B$594:$B1158, 0))</f>
        <v>0</v>
      </c>
      <c r="I1159" s="21"/>
      <c r="J1159" s="96" t="s">
        <v>5924</v>
      </c>
    </row>
    <row r="1160" spans="1:10">
      <c r="A1160" s="105">
        <v>45393.426388888889</v>
      </c>
      <c r="B1160" s="89">
        <v>825186</v>
      </c>
      <c r="C1160" s="89">
        <v>500</v>
      </c>
      <c r="D1160" s="89">
        <v>2</v>
      </c>
      <c r="E1160" s="89"/>
      <c r="F1160" s="89" t="s">
        <v>1505</v>
      </c>
      <c r="G1160" s="21" t="b">
        <f>ISNUMBER(MATCH(ggPayers[[#This Row],[payer]], gg_teammates[ID], 0))</f>
        <v>1</v>
      </c>
      <c r="H1160" s="89" t="b">
        <f>ISNUMBER(MATCH(ggPayers[[#This Row],[payer]], B$594:$B1159, 0))</f>
        <v>1</v>
      </c>
      <c r="I1160" s="21"/>
      <c r="J1160" s="96" t="s">
        <v>5924</v>
      </c>
    </row>
    <row r="1161" spans="1:10">
      <c r="A1161" s="105">
        <v>45392.9375</v>
      </c>
      <c r="B1161" s="89">
        <v>78760</v>
      </c>
      <c r="C1161" s="89">
        <v>2000</v>
      </c>
      <c r="D1161" s="89">
        <v>2</v>
      </c>
      <c r="E1161" s="89"/>
      <c r="F1161" s="89" t="s">
        <v>1508</v>
      </c>
      <c r="G1161" s="21" t="b">
        <f>ISNUMBER(MATCH(ggPayers[[#This Row],[payer]], gg_teammates[ID], 0))</f>
        <v>0</v>
      </c>
      <c r="H1161" s="89" t="b">
        <f>ISNUMBER(MATCH(ggPayers[[#This Row],[payer]], B$594:$B1160, 0))</f>
        <v>0</v>
      </c>
      <c r="I1161" s="21"/>
      <c r="J1161" s="96" t="s">
        <v>5924</v>
      </c>
    </row>
    <row r="1162" spans="1:10">
      <c r="A1162" s="105">
        <v>45392.836111111108</v>
      </c>
      <c r="B1162" s="89">
        <v>65727</v>
      </c>
      <c r="C1162" s="89">
        <v>500</v>
      </c>
      <c r="D1162" s="89">
        <v>2</v>
      </c>
      <c r="E1162" s="89"/>
      <c r="F1162" s="89" t="s">
        <v>1512</v>
      </c>
      <c r="G1162" s="21" t="b">
        <f>ISNUMBER(MATCH(ggPayers[[#This Row],[payer]], gg_teammates[ID], 0))</f>
        <v>0</v>
      </c>
      <c r="H1162" s="89" t="b">
        <f>ISNUMBER(MATCH(ggPayers[[#This Row],[payer]], B$594:$B1161, 0))</f>
        <v>0</v>
      </c>
      <c r="I1162" s="21"/>
      <c r="J1162" s="96" t="s">
        <v>5924</v>
      </c>
    </row>
    <row r="1163" spans="1:10">
      <c r="A1163" s="105">
        <v>45392.785416666666</v>
      </c>
      <c r="B1163" s="89">
        <v>20620</v>
      </c>
      <c r="C1163" s="89">
        <v>300</v>
      </c>
      <c r="D1163" s="89">
        <v>2</v>
      </c>
      <c r="E1163" s="89"/>
      <c r="F1163" s="99" t="s">
        <v>1514</v>
      </c>
      <c r="G1163" s="21" t="b">
        <f>ISNUMBER(MATCH(ggPayers[[#This Row],[payer]], gg_teammates[ID], 0))</f>
        <v>0</v>
      </c>
      <c r="H1163" s="89" t="b">
        <f>ISNUMBER(MATCH(ggPayers[[#This Row],[payer]], B$594:$B1162, 0))</f>
        <v>0</v>
      </c>
      <c r="I1163" s="21"/>
      <c r="J1163" s="96" t="s">
        <v>5924</v>
      </c>
    </row>
    <row r="1164" spans="1:10">
      <c r="A1164" s="105">
        <v>45392.736111111109</v>
      </c>
      <c r="B1164" s="89">
        <v>825186</v>
      </c>
      <c r="C1164" s="89">
        <v>100</v>
      </c>
      <c r="D1164" s="89">
        <v>2</v>
      </c>
      <c r="E1164" s="89"/>
      <c r="F1164" s="89" t="s">
        <v>1516</v>
      </c>
      <c r="G1164" s="21" t="b">
        <f>ISNUMBER(MATCH(ggPayers[[#This Row],[payer]], gg_teammates[ID], 0))</f>
        <v>1</v>
      </c>
      <c r="H1164" s="89" t="b">
        <f>ISNUMBER(MATCH(ggPayers[[#This Row],[payer]], B$594:$B1163, 0))</f>
        <v>1</v>
      </c>
      <c r="I1164" s="21"/>
      <c r="J1164" s="96" t="s">
        <v>5924</v>
      </c>
    </row>
    <row r="1165" spans="1:10">
      <c r="A1165" s="105">
        <v>45392.734722222223</v>
      </c>
      <c r="B1165" s="89">
        <v>825186</v>
      </c>
      <c r="C1165" s="89">
        <v>100</v>
      </c>
      <c r="D1165" s="89">
        <v>2</v>
      </c>
      <c r="E1165" s="89"/>
      <c r="F1165" s="89" t="s">
        <v>1518</v>
      </c>
      <c r="G1165" s="21" t="b">
        <f>ISNUMBER(MATCH(ggPayers[[#This Row],[payer]], gg_teammates[ID], 0))</f>
        <v>1</v>
      </c>
      <c r="H1165" s="89" t="b">
        <f>ISNUMBER(MATCH(ggPayers[[#This Row],[payer]], B$594:$B1164, 0))</f>
        <v>1</v>
      </c>
      <c r="I1165" s="21"/>
      <c r="J1165" s="96" t="s">
        <v>5924</v>
      </c>
    </row>
    <row r="1166" spans="1:10">
      <c r="A1166" s="105">
        <v>45392.725694444445</v>
      </c>
      <c r="B1166" s="89">
        <v>825186</v>
      </c>
      <c r="C1166" s="89">
        <v>100</v>
      </c>
      <c r="D1166" s="89">
        <v>2</v>
      </c>
      <c r="E1166" s="89"/>
      <c r="F1166" s="89" t="s">
        <v>1520</v>
      </c>
      <c r="G1166" s="21" t="b">
        <f>ISNUMBER(MATCH(ggPayers[[#This Row],[payer]], gg_teammates[ID], 0))</f>
        <v>1</v>
      </c>
      <c r="H1166" s="89" t="b">
        <f>ISNUMBER(MATCH(ggPayers[[#This Row],[payer]], B$594:$B1165, 0))</f>
        <v>1</v>
      </c>
      <c r="I1166" s="21"/>
      <c r="J1166" s="96" t="s">
        <v>5924</v>
      </c>
    </row>
    <row r="1167" spans="1:10">
      <c r="A1167" s="105">
        <v>45392.711111111108</v>
      </c>
      <c r="B1167" s="89">
        <v>825186</v>
      </c>
      <c r="C1167" s="89">
        <v>100</v>
      </c>
      <c r="D1167" s="89">
        <v>2</v>
      </c>
      <c r="E1167" s="89"/>
      <c r="F1167" s="89" t="s">
        <v>1527</v>
      </c>
      <c r="G1167" s="21" t="b">
        <f>ISNUMBER(MATCH(ggPayers[[#This Row],[payer]], gg_teammates[ID], 0))</f>
        <v>1</v>
      </c>
      <c r="H1167" s="89" t="b">
        <f>ISNUMBER(MATCH(ggPayers[[#This Row],[payer]], B$594:$B1166, 0))</f>
        <v>1</v>
      </c>
      <c r="I1167" s="21"/>
      <c r="J1167" s="96" t="s">
        <v>5924</v>
      </c>
    </row>
    <row r="1168" spans="1:10">
      <c r="A1168" s="105">
        <v>45392.626388888886</v>
      </c>
      <c r="B1168" s="89">
        <v>825186</v>
      </c>
      <c r="C1168" s="89">
        <v>100</v>
      </c>
      <c r="D1168" s="89">
        <v>2</v>
      </c>
      <c r="E1168" s="89"/>
      <c r="F1168" s="89" t="s">
        <v>1529</v>
      </c>
      <c r="G1168" s="21" t="b">
        <f>ISNUMBER(MATCH(ggPayers[[#This Row],[payer]], gg_teammates[ID], 0))</f>
        <v>1</v>
      </c>
      <c r="H1168" s="89" t="b">
        <f>ISNUMBER(MATCH(ggPayers[[#This Row],[payer]], B$594:$B1167, 0))</f>
        <v>1</v>
      </c>
      <c r="I1168" s="21"/>
      <c r="J1168" s="96" t="s">
        <v>5924</v>
      </c>
    </row>
    <row r="1169" spans="1:10">
      <c r="A1169" s="105">
        <v>45392.513888888891</v>
      </c>
      <c r="B1169" s="89">
        <v>825186</v>
      </c>
      <c r="C1169" s="89">
        <v>100</v>
      </c>
      <c r="D1169" s="89">
        <v>2</v>
      </c>
      <c r="E1169" s="89"/>
      <c r="F1169" s="99" t="s">
        <v>1539</v>
      </c>
      <c r="G1169" s="21" t="b">
        <f>ISNUMBER(MATCH(ggPayers[[#This Row],[payer]], gg_teammates[ID], 0))</f>
        <v>1</v>
      </c>
      <c r="H1169" s="89" t="b">
        <f>ISNUMBER(MATCH(ggPayers[[#This Row],[payer]], B$594:$B1168, 0))</f>
        <v>1</v>
      </c>
      <c r="I1169" s="21"/>
      <c r="J1169" s="96" t="s">
        <v>5924</v>
      </c>
    </row>
    <row r="1170" spans="1:10">
      <c r="A1170" s="105">
        <v>45392.003472222219</v>
      </c>
      <c r="B1170" s="89">
        <v>27779</v>
      </c>
      <c r="C1170" s="89">
        <v>1000</v>
      </c>
      <c r="D1170" s="89">
        <v>2</v>
      </c>
      <c r="E1170" s="89"/>
      <c r="F1170" s="89" t="s">
        <v>1541</v>
      </c>
      <c r="G1170" s="21" t="b">
        <f>ISNUMBER(MATCH(ggPayers[[#This Row],[payer]], gg_teammates[ID], 0))</f>
        <v>0</v>
      </c>
      <c r="H1170" s="89" t="b">
        <f>ISNUMBER(MATCH(ggPayers[[#This Row],[payer]], B$594:$B1169, 0))</f>
        <v>0</v>
      </c>
      <c r="I1170" s="21"/>
      <c r="J1170" s="96" t="s">
        <v>5924</v>
      </c>
    </row>
    <row r="1171" spans="1:10">
      <c r="A1171" s="105">
        <v>45391.716666666667</v>
      </c>
      <c r="B1171" s="89">
        <v>798</v>
      </c>
      <c r="C1171" s="89">
        <v>1555</v>
      </c>
      <c r="D1171" s="89">
        <v>2</v>
      </c>
      <c r="E1171" s="89"/>
      <c r="F1171" s="89" t="s">
        <v>1545</v>
      </c>
      <c r="G1171" s="21" t="b">
        <f>ISNUMBER(MATCH(ggPayers[[#This Row],[payer]], gg_teammates[ID], 0))</f>
        <v>1</v>
      </c>
      <c r="H1171" s="89" t="b">
        <f>ISNUMBER(MATCH(ggPayers[[#This Row],[payer]], B$594:$B1170, 0))</f>
        <v>1</v>
      </c>
      <c r="I1171" s="21"/>
      <c r="J1171" s="96" t="s">
        <v>5924</v>
      </c>
    </row>
    <row r="1172" spans="1:10">
      <c r="A1172" s="105">
        <v>45391.656944444447</v>
      </c>
      <c r="B1172" s="89">
        <v>501295</v>
      </c>
      <c r="C1172" s="89">
        <v>1000</v>
      </c>
      <c r="D1172" s="89">
        <v>2</v>
      </c>
      <c r="E1172" s="89"/>
      <c r="F1172" s="89" t="s">
        <v>1549</v>
      </c>
      <c r="G1172" s="21" t="b">
        <f>ISNUMBER(MATCH(ggPayers[[#This Row],[payer]], gg_teammates[ID], 0))</f>
        <v>0</v>
      </c>
      <c r="H1172" s="89" t="b">
        <f>ISNUMBER(MATCH(ggPayers[[#This Row],[payer]], B$594:$B1171, 0))</f>
        <v>0</v>
      </c>
      <c r="I1172" s="21"/>
      <c r="J1172" s="96" t="s">
        <v>5924</v>
      </c>
    </row>
    <row r="1173" spans="1:10">
      <c r="A1173" s="105">
        <v>45391.652777777781</v>
      </c>
      <c r="B1173" s="89">
        <v>501295</v>
      </c>
      <c r="C1173" s="89">
        <v>1000</v>
      </c>
      <c r="D1173" s="89">
        <v>2</v>
      </c>
      <c r="E1173" s="89"/>
      <c r="F1173" s="89" t="s">
        <v>1551</v>
      </c>
      <c r="G1173" s="21" t="b">
        <f>ISNUMBER(MATCH(ggPayers[[#This Row],[payer]], gg_teammates[ID], 0))</f>
        <v>0</v>
      </c>
      <c r="H1173" s="89" t="b">
        <f>ISNUMBER(MATCH(ggPayers[[#This Row],[payer]], B$594:$B1172, 0))</f>
        <v>1</v>
      </c>
      <c r="I1173" s="21"/>
      <c r="J1173" s="96" t="s">
        <v>5924</v>
      </c>
    </row>
    <row r="1174" spans="1:10">
      <c r="A1174" s="105">
        <v>45391.535416666666</v>
      </c>
      <c r="B1174" s="89">
        <v>798</v>
      </c>
      <c r="C1174" s="89">
        <v>500</v>
      </c>
      <c r="D1174" s="89">
        <v>3</v>
      </c>
      <c r="E1174" s="89" t="s">
        <v>5939</v>
      </c>
      <c r="F1174" s="89" t="s">
        <v>6260</v>
      </c>
      <c r="G1174" s="21" t="b">
        <f>ISNUMBER(MATCH(ggPayers[[#This Row],[payer]], gg_teammates[ID], 0))</f>
        <v>1</v>
      </c>
      <c r="H1174" s="89" t="b">
        <f>ISNUMBER(MATCH(ggPayers[[#This Row],[payer]], B$594:$B1173, 0))</f>
        <v>1</v>
      </c>
      <c r="I1174" s="21"/>
      <c r="J1174" s="96" t="s">
        <v>5924</v>
      </c>
    </row>
    <row r="1175" spans="1:10">
      <c r="A1175" s="105">
        <v>45391.434027777781</v>
      </c>
      <c r="B1175" s="89">
        <v>299967</v>
      </c>
      <c r="C1175" s="89">
        <v>300</v>
      </c>
      <c r="D1175" s="89">
        <v>2</v>
      </c>
      <c r="E1175" s="89"/>
      <c r="F1175" s="89" t="s">
        <v>1558</v>
      </c>
      <c r="G1175" s="21" t="b">
        <f>ISNUMBER(MATCH(ggPayers[[#This Row],[payer]], gg_teammates[ID], 0))</f>
        <v>1</v>
      </c>
      <c r="H1175" s="89" t="b">
        <f>ISNUMBER(MATCH(ggPayers[[#This Row],[payer]], B$594:$B1174, 0))</f>
        <v>1</v>
      </c>
      <c r="I1175" s="21"/>
      <c r="J1175" s="96" t="s">
        <v>5924</v>
      </c>
    </row>
    <row r="1176" spans="1:10">
      <c r="A1176" s="105">
        <v>45391.395138888889</v>
      </c>
      <c r="B1176" s="89">
        <v>825186</v>
      </c>
      <c r="C1176" s="89">
        <v>100</v>
      </c>
      <c r="D1176" s="89">
        <v>2</v>
      </c>
      <c r="E1176" s="89"/>
      <c r="F1176" s="89" t="s">
        <v>1560</v>
      </c>
      <c r="G1176" s="21" t="b">
        <f>ISNUMBER(MATCH(ggPayers[[#This Row],[payer]], gg_teammates[ID], 0))</f>
        <v>1</v>
      </c>
      <c r="H1176" s="89" t="b">
        <f>ISNUMBER(MATCH(ggPayers[[#This Row],[payer]], B$594:$B1175, 0))</f>
        <v>1</v>
      </c>
      <c r="I1176" s="21"/>
      <c r="J1176" s="96" t="s">
        <v>5924</v>
      </c>
    </row>
    <row r="1177" spans="1:10">
      <c r="A1177" s="105">
        <v>45390.914583333331</v>
      </c>
      <c r="B1177" s="89">
        <v>39317</v>
      </c>
      <c r="C1177" s="89">
        <v>1000</v>
      </c>
      <c r="D1177" s="89">
        <v>2</v>
      </c>
      <c r="E1177" s="89"/>
      <c r="F1177" s="89" t="s">
        <v>1565</v>
      </c>
      <c r="G1177" s="21" t="b">
        <f>ISNUMBER(MATCH(ggPayers[[#This Row],[payer]], gg_teammates[ID], 0))</f>
        <v>0</v>
      </c>
      <c r="H1177" s="89" t="b">
        <f>ISNUMBER(MATCH(ggPayers[[#This Row],[payer]], B$594:$B1176, 0))</f>
        <v>1</v>
      </c>
      <c r="I1177" s="21"/>
      <c r="J1177" s="96" t="s">
        <v>5924</v>
      </c>
    </row>
    <row r="1178" spans="1:10">
      <c r="A1178" s="105">
        <v>45390.874305555553</v>
      </c>
      <c r="B1178" s="89">
        <v>218367</v>
      </c>
      <c r="C1178" s="89">
        <v>1000</v>
      </c>
      <c r="D1178" s="89">
        <v>2</v>
      </c>
      <c r="E1178" s="89"/>
      <c r="F1178" s="89" t="s">
        <v>1567</v>
      </c>
      <c r="G1178" s="21" t="b">
        <f>ISNUMBER(MATCH(ggPayers[[#This Row],[payer]], gg_teammates[ID], 0))</f>
        <v>0</v>
      </c>
      <c r="H1178" s="89" t="b">
        <f>ISNUMBER(MATCH(ggPayers[[#This Row],[payer]], B$594:$B1177, 0))</f>
        <v>0</v>
      </c>
      <c r="I1178" s="21"/>
      <c r="J1178" s="96" t="s">
        <v>5924</v>
      </c>
    </row>
    <row r="1179" spans="1:10">
      <c r="A1179" s="105">
        <v>45390.574999999997</v>
      </c>
      <c r="B1179" s="89">
        <v>217882</v>
      </c>
      <c r="C1179" s="89">
        <v>1000</v>
      </c>
      <c r="D1179" s="89">
        <v>2</v>
      </c>
      <c r="E1179" s="89"/>
      <c r="F1179" s="89" t="s">
        <v>1569</v>
      </c>
      <c r="G1179" s="21" t="b">
        <f>ISNUMBER(MATCH(ggPayers[[#This Row],[payer]], gg_teammates[ID], 0))</f>
        <v>0</v>
      </c>
      <c r="H1179" s="89" t="b">
        <f>ISNUMBER(MATCH(ggPayers[[#This Row],[payer]], B$594:$B1178, 0))</f>
        <v>1</v>
      </c>
      <c r="I1179" s="21"/>
      <c r="J1179" s="96" t="s">
        <v>5924</v>
      </c>
    </row>
    <row r="1180" spans="1:10">
      <c r="A1180" s="105">
        <v>45390.565972222219</v>
      </c>
      <c r="B1180" s="89">
        <v>545501</v>
      </c>
      <c r="C1180" s="89">
        <v>1000</v>
      </c>
      <c r="D1180" s="89">
        <v>2</v>
      </c>
      <c r="E1180" s="89"/>
      <c r="F1180" s="89" t="s">
        <v>1571</v>
      </c>
      <c r="G1180" s="21" t="b">
        <f>ISNUMBER(MATCH(ggPayers[[#This Row],[payer]], gg_teammates[ID], 0))</f>
        <v>0</v>
      </c>
      <c r="H1180" s="89" t="b">
        <f>ISNUMBER(MATCH(ggPayers[[#This Row],[payer]], B$594:$B1179, 0))</f>
        <v>1</v>
      </c>
      <c r="I1180" s="21"/>
      <c r="J1180" s="96" t="s">
        <v>5924</v>
      </c>
    </row>
    <row r="1181" spans="1:10">
      <c r="A1181" s="105">
        <v>45390.45</v>
      </c>
      <c r="B1181" s="89">
        <v>238397</v>
      </c>
      <c r="C1181" s="89">
        <v>100</v>
      </c>
      <c r="D1181" s="89">
        <v>2</v>
      </c>
      <c r="E1181" s="89"/>
      <c r="F1181" s="89" t="s">
        <v>1573</v>
      </c>
      <c r="G1181" s="21" t="b">
        <f>ISNUMBER(MATCH(ggPayers[[#This Row],[payer]], gg_teammates[ID], 0))</f>
        <v>1</v>
      </c>
      <c r="H1181" s="89" t="b">
        <f>ISNUMBER(MATCH(ggPayers[[#This Row],[payer]], B$594:$B1180, 0))</f>
        <v>0</v>
      </c>
      <c r="I1181" s="21"/>
      <c r="J1181" s="96" t="s">
        <v>5924</v>
      </c>
    </row>
    <row r="1182" spans="1:10">
      <c r="A1182" s="105">
        <v>45389.988194444442</v>
      </c>
      <c r="B1182" s="89">
        <v>133253</v>
      </c>
      <c r="C1182" s="89">
        <v>500</v>
      </c>
      <c r="D1182" s="89">
        <v>2</v>
      </c>
      <c r="E1182" s="89"/>
      <c r="F1182" s="89" t="s">
        <v>1575</v>
      </c>
      <c r="G1182" s="21" t="b">
        <f>ISNUMBER(MATCH(ggPayers[[#This Row],[payer]], gg_teammates[ID], 0))</f>
        <v>0</v>
      </c>
      <c r="H1182" s="89" t="b">
        <f>ISNUMBER(MATCH(ggPayers[[#This Row],[payer]], B$594:$B1181, 0))</f>
        <v>1</v>
      </c>
      <c r="I1182" s="21"/>
      <c r="J1182" s="96" t="s">
        <v>5924</v>
      </c>
    </row>
    <row r="1183" spans="1:10">
      <c r="A1183" s="105">
        <v>45389.896527777775</v>
      </c>
      <c r="B1183" s="89">
        <v>27779</v>
      </c>
      <c r="C1183" s="89">
        <v>2000</v>
      </c>
      <c r="D1183" s="89">
        <v>2</v>
      </c>
      <c r="E1183" s="89"/>
      <c r="F1183" s="89" t="s">
        <v>1579</v>
      </c>
      <c r="G1183" s="21" t="b">
        <f>ISNUMBER(MATCH(ggPayers[[#This Row],[payer]], gg_teammates[ID], 0))</f>
        <v>0</v>
      </c>
      <c r="H1183" s="89" t="b">
        <f>ISNUMBER(MATCH(ggPayers[[#This Row],[payer]], B$594:$B1182, 0))</f>
        <v>1</v>
      </c>
      <c r="I1183" s="21"/>
      <c r="J1183" s="96" t="s">
        <v>5924</v>
      </c>
    </row>
    <row r="1184" spans="1:10">
      <c r="A1184" s="105">
        <v>45389.893055555556</v>
      </c>
      <c r="B1184" s="89">
        <v>135322</v>
      </c>
      <c r="C1184" s="89">
        <v>300</v>
      </c>
      <c r="D1184" s="89">
        <v>2</v>
      </c>
      <c r="E1184" s="89"/>
      <c r="F1184" s="89" t="s">
        <v>1581</v>
      </c>
      <c r="G1184" s="21" t="b">
        <f>ISNUMBER(MATCH(ggPayers[[#This Row],[payer]], gg_teammates[ID], 0))</f>
        <v>1</v>
      </c>
      <c r="H1184" s="89" t="b">
        <f>ISNUMBER(MATCH(ggPayers[[#This Row],[payer]], B$594:$B1183, 0))</f>
        <v>1</v>
      </c>
      <c r="I1184" s="21"/>
      <c r="J1184" s="96" t="s">
        <v>5924</v>
      </c>
    </row>
    <row r="1185" spans="1:10">
      <c r="A1185" s="105">
        <v>45389.842361111114</v>
      </c>
      <c r="B1185" s="89">
        <v>39308</v>
      </c>
      <c r="C1185" s="89">
        <v>2000</v>
      </c>
      <c r="D1185" s="89">
        <v>3</v>
      </c>
      <c r="E1185" s="89" t="s">
        <v>5939</v>
      </c>
      <c r="F1185" s="89" t="s">
        <v>6261</v>
      </c>
      <c r="G1185" s="21" t="b">
        <f>ISNUMBER(MATCH(ggPayers[[#This Row],[payer]], gg_teammates[ID], 0))</f>
        <v>0</v>
      </c>
      <c r="H1185" s="89" t="b">
        <f>ISNUMBER(MATCH(ggPayers[[#This Row],[payer]], B$594:$B1184, 0))</f>
        <v>1</v>
      </c>
      <c r="I1185" s="21"/>
      <c r="J1185" s="96" t="s">
        <v>5924</v>
      </c>
    </row>
    <row r="1186" spans="1:10">
      <c r="A1186" s="105">
        <v>45389.652083333334</v>
      </c>
      <c r="B1186" s="89">
        <v>79633</v>
      </c>
      <c r="C1186" s="89">
        <v>700</v>
      </c>
      <c r="D1186" s="89">
        <v>2</v>
      </c>
      <c r="E1186" s="89"/>
      <c r="F1186" s="89" t="s">
        <v>1589</v>
      </c>
      <c r="G1186" s="21" t="b">
        <f>ISNUMBER(MATCH(ggPayers[[#This Row],[payer]], gg_teammates[ID], 0))</f>
        <v>0</v>
      </c>
      <c r="H1186" s="89" t="b">
        <f>ISNUMBER(MATCH(ggPayers[[#This Row],[payer]], B$594:$B1185, 0))</f>
        <v>0</v>
      </c>
      <c r="I1186" s="21"/>
      <c r="J1186" s="96" t="s">
        <v>5924</v>
      </c>
    </row>
    <row r="1187" spans="1:10">
      <c r="A1187" s="105">
        <v>45389.555555555555</v>
      </c>
      <c r="B1187" s="89">
        <v>350284</v>
      </c>
      <c r="C1187" s="89">
        <v>1500</v>
      </c>
      <c r="D1187" s="89">
        <v>2</v>
      </c>
      <c r="E1187" s="89"/>
      <c r="F1187" s="89" t="s">
        <v>1593</v>
      </c>
      <c r="G1187" s="21" t="b">
        <f>ISNUMBER(MATCH(ggPayers[[#This Row],[payer]], gg_teammates[ID], 0))</f>
        <v>0</v>
      </c>
      <c r="H1187" s="89" t="b">
        <f>ISNUMBER(MATCH(ggPayers[[#This Row],[payer]], B$594:$B1186, 0))</f>
        <v>0</v>
      </c>
      <c r="I1187" s="21"/>
      <c r="J1187" s="96" t="s">
        <v>5924</v>
      </c>
    </row>
    <row r="1188" spans="1:10">
      <c r="A1188" s="105">
        <v>45389.543055555558</v>
      </c>
      <c r="B1188" s="89">
        <v>1089821</v>
      </c>
      <c r="C1188" s="89">
        <v>500</v>
      </c>
      <c r="D1188" s="89">
        <v>2</v>
      </c>
      <c r="E1188" s="89"/>
      <c r="F1188" s="89" t="s">
        <v>1597</v>
      </c>
      <c r="G1188" s="21" t="b">
        <f>ISNUMBER(MATCH(ggPayers[[#This Row],[payer]], gg_teammates[ID], 0))</f>
        <v>0</v>
      </c>
      <c r="H1188" s="89" t="b">
        <f>ISNUMBER(MATCH(ggPayers[[#This Row],[payer]], B$594:$B1187, 0))</f>
        <v>1</v>
      </c>
      <c r="I1188" s="21"/>
      <c r="J1188" s="96" t="s">
        <v>5924</v>
      </c>
    </row>
    <row r="1189" spans="1:10">
      <c r="A1189" s="105">
        <v>45389.518055555556</v>
      </c>
      <c r="B1189" s="89">
        <v>3535</v>
      </c>
      <c r="C1189" s="89">
        <v>500</v>
      </c>
      <c r="D1189" s="89">
        <v>2</v>
      </c>
      <c r="E1189" s="89"/>
      <c r="F1189" s="89" t="s">
        <v>1599</v>
      </c>
      <c r="G1189" s="21" t="b">
        <f>ISNUMBER(MATCH(ggPayers[[#This Row],[payer]], gg_teammates[ID], 0))</f>
        <v>0</v>
      </c>
      <c r="H1189" s="89" t="b">
        <f>ISNUMBER(MATCH(ggPayers[[#This Row],[payer]], B$594:$B1188, 0))</f>
        <v>1</v>
      </c>
      <c r="I1189" s="21"/>
      <c r="J1189" s="96" t="s">
        <v>5924</v>
      </c>
    </row>
    <row r="1190" spans="1:10">
      <c r="A1190" s="105">
        <v>45388.624305555553</v>
      </c>
      <c r="B1190" s="89">
        <v>468020</v>
      </c>
      <c r="C1190" s="89">
        <v>1000</v>
      </c>
      <c r="D1190" s="89">
        <v>2</v>
      </c>
      <c r="E1190" s="89"/>
      <c r="F1190" s="89" t="s">
        <v>1609</v>
      </c>
      <c r="G1190" s="21" t="b">
        <f>ISNUMBER(MATCH(ggPayers[[#This Row],[payer]], gg_teammates[ID], 0))</f>
        <v>0</v>
      </c>
      <c r="H1190" s="89" t="b">
        <f>ISNUMBER(MATCH(ggPayers[[#This Row],[payer]], B$594:$B1189, 0))</f>
        <v>0</v>
      </c>
      <c r="I1190" s="21"/>
      <c r="J1190" s="96" t="s">
        <v>5924</v>
      </c>
    </row>
    <row r="1191" spans="1:10">
      <c r="A1191" s="105">
        <v>45388.603472222225</v>
      </c>
      <c r="B1191" s="89">
        <v>1089821</v>
      </c>
      <c r="C1191" s="89">
        <v>1000</v>
      </c>
      <c r="D1191" s="89">
        <v>2</v>
      </c>
      <c r="E1191" s="89"/>
      <c r="F1191" s="89" t="s">
        <v>1611</v>
      </c>
      <c r="G1191" s="21" t="b">
        <f>ISNUMBER(MATCH(ggPayers[[#This Row],[payer]], gg_teammates[ID], 0))</f>
        <v>0</v>
      </c>
      <c r="H1191" s="89" t="b">
        <f>ISNUMBER(MATCH(ggPayers[[#This Row],[payer]], B$594:$B1190, 0))</f>
        <v>1</v>
      </c>
      <c r="I1191" s="21"/>
      <c r="J1191" s="96" t="s">
        <v>5924</v>
      </c>
    </row>
    <row r="1192" spans="1:10">
      <c r="A1192" s="105">
        <v>45388.545138888891</v>
      </c>
      <c r="B1192" s="89">
        <v>207959</v>
      </c>
      <c r="C1192" s="89">
        <v>1000</v>
      </c>
      <c r="D1192" s="89">
        <v>2</v>
      </c>
      <c r="E1192" s="89"/>
      <c r="F1192" s="89" t="s">
        <v>1613</v>
      </c>
      <c r="G1192" s="21" t="b">
        <f>ISNUMBER(MATCH(ggPayers[[#This Row],[payer]], gg_teammates[ID], 0))</f>
        <v>0</v>
      </c>
      <c r="H1192" s="89" t="b">
        <f>ISNUMBER(MATCH(ggPayers[[#This Row],[payer]], B$594:$B1191, 0))</f>
        <v>0</v>
      </c>
      <c r="I1192" s="21"/>
      <c r="J1192" s="96" t="s">
        <v>5924</v>
      </c>
    </row>
    <row r="1193" spans="1:10">
      <c r="A1193" s="105">
        <v>45388.472916666666</v>
      </c>
      <c r="B1193" s="89">
        <v>36016</v>
      </c>
      <c r="C1193" s="89">
        <v>500</v>
      </c>
      <c r="D1193" s="89">
        <v>2</v>
      </c>
      <c r="E1193" s="89"/>
      <c r="F1193" s="89" t="s">
        <v>1618</v>
      </c>
      <c r="G1193" s="21" t="b">
        <f>ISNUMBER(MATCH(ggPayers[[#This Row],[payer]], gg_teammates[ID], 0))</f>
        <v>0</v>
      </c>
      <c r="H1193" s="89" t="b">
        <f>ISNUMBER(MATCH(ggPayers[[#This Row],[payer]], B$594:$B1192, 0))</f>
        <v>0</v>
      </c>
      <c r="I1193" s="21"/>
      <c r="J1193" s="96" t="s">
        <v>5924</v>
      </c>
    </row>
    <row r="1194" spans="1:10">
      <c r="A1194" s="105">
        <v>45387.996527777781</v>
      </c>
      <c r="B1194" s="89">
        <v>5638</v>
      </c>
      <c r="C1194" s="89">
        <v>2000</v>
      </c>
      <c r="D1194" s="89">
        <v>2</v>
      </c>
      <c r="E1194" s="89"/>
      <c r="F1194" s="89" t="s">
        <v>1620</v>
      </c>
      <c r="G1194" s="21" t="b">
        <f>ISNUMBER(MATCH(ggPayers[[#This Row],[payer]], gg_teammates[ID], 0))</f>
        <v>0</v>
      </c>
      <c r="H1194" s="89" t="b">
        <f>ISNUMBER(MATCH(ggPayers[[#This Row],[payer]], B$594:$B1193, 0))</f>
        <v>0</v>
      </c>
      <c r="I1194" s="21"/>
      <c r="J1194" s="96" t="s">
        <v>5924</v>
      </c>
    </row>
    <row r="1195" spans="1:10">
      <c r="A1195" s="105">
        <v>45387.856944444444</v>
      </c>
      <c r="B1195" s="89">
        <v>1106070</v>
      </c>
      <c r="C1195" s="89">
        <v>300</v>
      </c>
      <c r="D1195" s="89">
        <v>2</v>
      </c>
      <c r="E1195" s="89"/>
      <c r="F1195" s="89" t="s">
        <v>1622</v>
      </c>
      <c r="G1195" s="21" t="b">
        <f>ISNUMBER(MATCH(ggPayers[[#This Row],[payer]], gg_teammates[ID], 0))</f>
        <v>0</v>
      </c>
      <c r="H1195" s="89" t="b">
        <f>ISNUMBER(MATCH(ggPayers[[#This Row],[payer]], B$594:$B1194, 0))</f>
        <v>0</v>
      </c>
      <c r="I1195" s="21"/>
      <c r="J1195" s="96" t="s">
        <v>5924</v>
      </c>
    </row>
    <row r="1196" spans="1:10">
      <c r="A1196" s="105">
        <v>45387.852777777778</v>
      </c>
      <c r="B1196" s="89">
        <v>76647</v>
      </c>
      <c r="C1196" s="89">
        <v>1000</v>
      </c>
      <c r="D1196" s="89">
        <v>2</v>
      </c>
      <c r="E1196" s="89"/>
      <c r="F1196" s="89" t="s">
        <v>1624</v>
      </c>
      <c r="G1196" s="21" t="b">
        <f>ISNUMBER(MATCH(ggPayers[[#This Row],[payer]], gg_teammates[ID], 0))</f>
        <v>0</v>
      </c>
      <c r="H1196" s="89" t="b">
        <f>ISNUMBER(MATCH(ggPayers[[#This Row],[payer]], B$594:$B1195, 0))</f>
        <v>0</v>
      </c>
      <c r="I1196" s="21"/>
      <c r="J1196" s="96" t="s">
        <v>5924</v>
      </c>
    </row>
    <row r="1197" spans="1:10">
      <c r="A1197" s="105">
        <v>45387.838194444441</v>
      </c>
      <c r="B1197" s="89">
        <v>479715</v>
      </c>
      <c r="C1197" s="89">
        <v>500</v>
      </c>
      <c r="D1197" s="89">
        <v>2</v>
      </c>
      <c r="E1197" s="89"/>
      <c r="F1197" s="89" t="s">
        <v>1626</v>
      </c>
      <c r="G1197" s="21" t="b">
        <f>ISNUMBER(MATCH(ggPayers[[#This Row],[payer]], gg_teammates[ID], 0))</f>
        <v>1</v>
      </c>
      <c r="H1197" s="89" t="b">
        <f>ISNUMBER(MATCH(ggPayers[[#This Row],[payer]], B$594:$B1196, 0))</f>
        <v>1</v>
      </c>
      <c r="I1197" s="21"/>
      <c r="J1197" s="96" t="s">
        <v>5924</v>
      </c>
    </row>
    <row r="1198" spans="1:10">
      <c r="A1198" s="105">
        <v>45387.800694444442</v>
      </c>
      <c r="B1198" s="89">
        <v>896670</v>
      </c>
      <c r="C1198" s="89">
        <v>1000</v>
      </c>
      <c r="D1198" s="89">
        <v>2</v>
      </c>
      <c r="E1198" s="89"/>
      <c r="F1198" s="89" t="s">
        <v>1628</v>
      </c>
      <c r="G1198" s="21" t="b">
        <f>ISNUMBER(MATCH(ggPayers[[#This Row],[payer]], gg_teammates[ID], 0))</f>
        <v>0</v>
      </c>
      <c r="H1198" s="89" t="b">
        <f>ISNUMBER(MATCH(ggPayers[[#This Row],[payer]], B$594:$B1197, 0))</f>
        <v>0</v>
      </c>
      <c r="I1198" s="21"/>
      <c r="J1198" s="96" t="s">
        <v>5924</v>
      </c>
    </row>
    <row r="1199" spans="1:10">
      <c r="A1199" s="105">
        <v>45387.753472222219</v>
      </c>
      <c r="B1199" s="89">
        <v>208155</v>
      </c>
      <c r="C1199" s="89">
        <v>500</v>
      </c>
      <c r="D1199" s="89">
        <v>2</v>
      </c>
      <c r="E1199" s="89"/>
      <c r="F1199" s="89" t="s">
        <v>1630</v>
      </c>
      <c r="G1199" s="21" t="b">
        <f>ISNUMBER(MATCH(ggPayers[[#This Row],[payer]], gg_teammates[ID], 0))</f>
        <v>0</v>
      </c>
      <c r="H1199" s="89" t="b">
        <f>ISNUMBER(MATCH(ggPayers[[#This Row],[payer]], B$594:$B1198, 0))</f>
        <v>0</v>
      </c>
      <c r="I1199" s="21"/>
      <c r="J1199" s="96" t="s">
        <v>5924</v>
      </c>
    </row>
    <row r="1200" spans="1:10">
      <c r="A1200" s="105">
        <v>45387.752083333333</v>
      </c>
      <c r="B1200" s="89">
        <v>910490</v>
      </c>
      <c r="C1200" s="89">
        <v>1000</v>
      </c>
      <c r="D1200" s="89">
        <v>2</v>
      </c>
      <c r="E1200" s="89"/>
      <c r="F1200" s="89" t="s">
        <v>1632</v>
      </c>
      <c r="G1200" s="21" t="b">
        <f>ISNUMBER(MATCH(ggPayers[[#This Row],[payer]], gg_teammates[ID], 0))</f>
        <v>0</v>
      </c>
      <c r="H1200" s="89" t="b">
        <f>ISNUMBER(MATCH(ggPayers[[#This Row],[payer]], B$594:$B1199, 0))</f>
        <v>1</v>
      </c>
      <c r="I1200" s="21"/>
      <c r="J1200" s="96" t="s">
        <v>5924</v>
      </c>
    </row>
    <row r="1201" spans="1:10">
      <c r="A1201" s="105">
        <v>45387.622916666667</v>
      </c>
      <c r="B1201" s="89">
        <v>833134</v>
      </c>
      <c r="C1201" s="89">
        <v>500</v>
      </c>
      <c r="D1201" s="89">
        <v>2</v>
      </c>
      <c r="E1201" s="89"/>
      <c r="F1201" s="89" t="s">
        <v>1634</v>
      </c>
      <c r="G1201" s="21" t="b">
        <f>ISNUMBER(MATCH(ggPayers[[#This Row],[payer]], gg_teammates[ID], 0))</f>
        <v>0</v>
      </c>
      <c r="H1201" s="89" t="b">
        <f>ISNUMBER(MATCH(ggPayers[[#This Row],[payer]], B$594:$B1200, 0))</f>
        <v>1</v>
      </c>
      <c r="I1201" s="21"/>
      <c r="J1201" s="96" t="s">
        <v>5924</v>
      </c>
    </row>
    <row r="1202" spans="1:10">
      <c r="A1202" s="105">
        <v>45387.602083333331</v>
      </c>
      <c r="B1202" s="89">
        <v>798</v>
      </c>
      <c r="C1202" s="89">
        <v>1000</v>
      </c>
      <c r="D1202" s="89">
        <v>2</v>
      </c>
      <c r="E1202" s="89"/>
      <c r="F1202" s="89" t="s">
        <v>1636</v>
      </c>
      <c r="G1202" s="21" t="b">
        <f>ISNUMBER(MATCH(ggPayers[[#This Row],[payer]], gg_teammates[ID], 0))</f>
        <v>1</v>
      </c>
      <c r="H1202" s="89" t="b">
        <f>ISNUMBER(MATCH(ggPayers[[#This Row],[payer]], B$594:$B1201, 0))</f>
        <v>1</v>
      </c>
      <c r="I1202" s="21"/>
      <c r="J1202" s="96" t="s">
        <v>5924</v>
      </c>
    </row>
    <row r="1203" spans="1:10">
      <c r="A1203" s="105">
        <v>45387.571527777778</v>
      </c>
      <c r="B1203" s="89">
        <v>545501</v>
      </c>
      <c r="C1203" s="89">
        <v>1000</v>
      </c>
      <c r="D1203" s="89">
        <v>2</v>
      </c>
      <c r="E1203" s="89"/>
      <c r="F1203" s="89" t="s">
        <v>1638</v>
      </c>
      <c r="G1203" s="21" t="b">
        <f>ISNUMBER(MATCH(ggPayers[[#This Row],[payer]], gg_teammates[ID], 0))</f>
        <v>0</v>
      </c>
      <c r="H1203" s="89" t="b">
        <f>ISNUMBER(MATCH(ggPayers[[#This Row],[payer]], B$594:$B1202, 0))</f>
        <v>1</v>
      </c>
      <c r="I1203" s="21"/>
      <c r="J1203" s="96" t="s">
        <v>5924</v>
      </c>
    </row>
    <row r="1204" spans="1:10">
      <c r="A1204" s="105">
        <v>45387.555555555555</v>
      </c>
      <c r="B1204" s="89">
        <v>18668</v>
      </c>
      <c r="C1204" s="89">
        <v>500</v>
      </c>
      <c r="D1204" s="89">
        <v>2</v>
      </c>
      <c r="E1204" s="89"/>
      <c r="F1204" s="89" t="s">
        <v>1640</v>
      </c>
      <c r="G1204" s="21" t="b">
        <f>ISNUMBER(MATCH(ggPayers[[#This Row],[payer]], gg_teammates[ID], 0))</f>
        <v>0</v>
      </c>
      <c r="H1204" s="89" t="b">
        <f>ISNUMBER(MATCH(ggPayers[[#This Row],[payer]], B$594:$B1203, 0))</f>
        <v>0</v>
      </c>
      <c r="I1204" s="21"/>
      <c r="J1204" s="96" t="s">
        <v>5924</v>
      </c>
    </row>
    <row r="1205" spans="1:10">
      <c r="A1205" s="105">
        <v>45387.492361111108</v>
      </c>
      <c r="B1205" s="89">
        <v>162906</v>
      </c>
      <c r="C1205" s="89">
        <v>100</v>
      </c>
      <c r="D1205" s="89">
        <v>2</v>
      </c>
      <c r="E1205" s="89"/>
      <c r="F1205" s="89" t="s">
        <v>1649</v>
      </c>
      <c r="G1205" s="21" t="b">
        <f>ISNUMBER(MATCH(ggPayers[[#This Row],[payer]], gg_teammates[ID], 0))</f>
        <v>1</v>
      </c>
      <c r="H1205" s="89" t="b">
        <f>ISNUMBER(MATCH(ggPayers[[#This Row],[payer]], B$594:$B1204, 0))</f>
        <v>0</v>
      </c>
      <c r="I1205" s="21"/>
      <c r="J1205" s="96" t="s">
        <v>5924</v>
      </c>
    </row>
    <row r="1206" spans="1:10">
      <c r="A1206" s="105">
        <v>45387.490972222222</v>
      </c>
      <c r="B1206" s="89">
        <v>162906</v>
      </c>
      <c r="C1206" s="89">
        <v>100</v>
      </c>
      <c r="D1206" s="89">
        <v>2</v>
      </c>
      <c r="E1206" s="89"/>
      <c r="F1206" s="89" t="s">
        <v>1651</v>
      </c>
      <c r="G1206" s="21" t="b">
        <f>ISNUMBER(MATCH(ggPayers[[#This Row],[payer]], gg_teammates[ID], 0))</f>
        <v>1</v>
      </c>
      <c r="H1206" s="89" t="b">
        <f>ISNUMBER(MATCH(ggPayers[[#This Row],[payer]], B$594:$B1205, 0))</f>
        <v>1</v>
      </c>
      <c r="I1206" s="21"/>
      <c r="J1206" s="96" t="s">
        <v>5924</v>
      </c>
    </row>
    <row r="1207" spans="1:10">
      <c r="A1207" s="105">
        <v>45387.404861111114</v>
      </c>
      <c r="B1207" s="89">
        <v>825186</v>
      </c>
      <c r="C1207" s="89">
        <v>100</v>
      </c>
      <c r="D1207" s="89">
        <v>2</v>
      </c>
      <c r="E1207" s="89"/>
      <c r="F1207" s="89" t="s">
        <v>1653</v>
      </c>
      <c r="G1207" s="21" t="b">
        <f>ISNUMBER(MATCH(ggPayers[[#This Row],[payer]], gg_teammates[ID], 0))</f>
        <v>1</v>
      </c>
      <c r="H1207" s="89" t="b">
        <f>ISNUMBER(MATCH(ggPayers[[#This Row],[payer]], B$594:$B1206, 0))</f>
        <v>1</v>
      </c>
      <c r="I1207" s="21"/>
      <c r="J1207" s="96" t="s">
        <v>5924</v>
      </c>
    </row>
    <row r="1208" spans="1:10">
      <c r="A1208" s="105">
        <v>45386.845138888886</v>
      </c>
      <c r="B1208" s="89">
        <v>79672</v>
      </c>
      <c r="C1208" s="89">
        <v>500</v>
      </c>
      <c r="D1208" s="89">
        <v>2</v>
      </c>
      <c r="E1208" s="89"/>
      <c r="F1208" s="89" t="s">
        <v>1655</v>
      </c>
      <c r="G1208" s="21" t="b">
        <f>ISNUMBER(MATCH(ggPayers[[#This Row],[payer]], gg_teammates[ID], 0))</f>
        <v>0</v>
      </c>
      <c r="H1208" s="89" t="b">
        <f>ISNUMBER(MATCH(ggPayers[[#This Row],[payer]], B$594:$B1207, 0))</f>
        <v>0</v>
      </c>
      <c r="I1208" s="21"/>
      <c r="J1208" s="96" t="s">
        <v>5924</v>
      </c>
    </row>
    <row r="1209" spans="1:10">
      <c r="A1209" s="105">
        <v>45386.82916666667</v>
      </c>
      <c r="B1209" s="89">
        <v>235796</v>
      </c>
      <c r="C1209" s="89">
        <v>300</v>
      </c>
      <c r="D1209" s="89">
        <v>2</v>
      </c>
      <c r="E1209" s="89"/>
      <c r="F1209" s="89" t="s">
        <v>1657</v>
      </c>
      <c r="G1209" s="21" t="b">
        <f>ISNUMBER(MATCH(ggPayers[[#This Row],[payer]], gg_teammates[ID], 0))</f>
        <v>0</v>
      </c>
      <c r="H1209" s="89" t="b">
        <f>ISNUMBER(MATCH(ggPayers[[#This Row],[payer]], B$594:$B1208, 0))</f>
        <v>0</v>
      </c>
      <c r="I1209" s="21"/>
      <c r="J1209" s="96" t="s">
        <v>5924</v>
      </c>
    </row>
    <row r="1210" spans="1:10">
      <c r="A1210" s="105">
        <v>45386.78125</v>
      </c>
      <c r="B1210" s="89">
        <v>235796</v>
      </c>
      <c r="C1210" s="89">
        <v>300</v>
      </c>
      <c r="D1210" s="89">
        <v>2</v>
      </c>
      <c r="E1210" s="89"/>
      <c r="F1210" s="89" t="s">
        <v>1659</v>
      </c>
      <c r="G1210" s="21" t="b">
        <f>ISNUMBER(MATCH(ggPayers[[#This Row],[payer]], gg_teammates[ID], 0))</f>
        <v>0</v>
      </c>
      <c r="H1210" s="89" t="b">
        <f>ISNUMBER(MATCH(ggPayers[[#This Row],[payer]], B$594:$B1209, 0))</f>
        <v>1</v>
      </c>
      <c r="I1210" s="21"/>
      <c r="J1210" s="96" t="s">
        <v>5924</v>
      </c>
    </row>
    <row r="1211" spans="1:10">
      <c r="A1211" s="105">
        <v>45386.711111111108</v>
      </c>
      <c r="B1211" s="89">
        <v>798</v>
      </c>
      <c r="C1211" s="89">
        <v>500</v>
      </c>
      <c r="D1211" s="89">
        <v>2</v>
      </c>
      <c r="E1211" s="89"/>
      <c r="F1211" s="89" t="s">
        <v>1663</v>
      </c>
      <c r="G1211" s="21" t="b">
        <f>ISNUMBER(MATCH(ggPayers[[#This Row],[payer]], gg_teammates[ID], 0))</f>
        <v>1</v>
      </c>
      <c r="H1211" s="89" t="b">
        <f>ISNUMBER(MATCH(ggPayers[[#This Row],[payer]], B$594:$B1210, 0))</f>
        <v>1</v>
      </c>
      <c r="I1211" s="21"/>
      <c r="J1211" s="96" t="s">
        <v>5924</v>
      </c>
    </row>
    <row r="1212" spans="1:10">
      <c r="A1212" s="105">
        <v>45386.696527777778</v>
      </c>
      <c r="B1212" s="89">
        <v>179527</v>
      </c>
      <c r="C1212" s="89">
        <v>500</v>
      </c>
      <c r="D1212" s="89">
        <v>2</v>
      </c>
      <c r="E1212" s="89"/>
      <c r="F1212" s="89" t="s">
        <v>1665</v>
      </c>
      <c r="G1212" s="21" t="b">
        <f>ISNUMBER(MATCH(ggPayers[[#This Row],[payer]], gg_teammates[ID], 0))</f>
        <v>0</v>
      </c>
      <c r="H1212" s="89" t="b">
        <f>ISNUMBER(MATCH(ggPayers[[#This Row],[payer]], B$594:$B1211, 0))</f>
        <v>0</v>
      </c>
      <c r="I1212" s="21"/>
      <c r="J1212" s="96" t="s">
        <v>5924</v>
      </c>
    </row>
    <row r="1213" spans="1:10">
      <c r="A1213" s="105">
        <v>45386.67291666667</v>
      </c>
      <c r="B1213" s="89">
        <v>825186</v>
      </c>
      <c r="C1213" s="89">
        <v>100</v>
      </c>
      <c r="D1213" s="89">
        <v>2</v>
      </c>
      <c r="E1213" s="89"/>
      <c r="F1213" s="89" t="s">
        <v>1667</v>
      </c>
      <c r="G1213" s="21" t="b">
        <f>ISNUMBER(MATCH(ggPayers[[#This Row],[payer]], gg_teammates[ID], 0))</f>
        <v>1</v>
      </c>
      <c r="H1213" s="89" t="b">
        <f>ISNUMBER(MATCH(ggPayers[[#This Row],[payer]], B$594:$B1212, 0))</f>
        <v>1</v>
      </c>
      <c r="I1213" s="21"/>
      <c r="J1213" s="96" t="s">
        <v>5924</v>
      </c>
    </row>
    <row r="1214" spans="1:10">
      <c r="A1214" s="105">
        <v>45386.65347222222</v>
      </c>
      <c r="B1214" s="89">
        <v>78479</v>
      </c>
      <c r="C1214" s="89">
        <v>300</v>
      </c>
      <c r="D1214" s="89">
        <v>2</v>
      </c>
      <c r="E1214" s="89"/>
      <c r="F1214" s="89" t="s">
        <v>1669</v>
      </c>
      <c r="G1214" s="21" t="b">
        <f>ISNUMBER(MATCH(ggPayers[[#This Row],[payer]], gg_teammates[ID], 0))</f>
        <v>0</v>
      </c>
      <c r="H1214" s="89" t="b">
        <f>ISNUMBER(MATCH(ggPayers[[#This Row],[payer]], B$594:$B1213, 0))</f>
        <v>0</v>
      </c>
      <c r="I1214" s="21"/>
      <c r="J1214" s="97" t="s">
        <v>5919</v>
      </c>
    </row>
    <row r="1215" spans="1:10">
      <c r="A1215" s="105">
        <v>45386.572222222225</v>
      </c>
      <c r="B1215" s="89">
        <v>217882</v>
      </c>
      <c r="C1215" s="89">
        <v>1500</v>
      </c>
      <c r="D1215" s="89">
        <v>2</v>
      </c>
      <c r="E1215" s="89"/>
      <c r="F1215" s="99" t="s">
        <v>1671</v>
      </c>
      <c r="G1215" s="21" t="b">
        <f>ISNUMBER(MATCH(ggPayers[[#This Row],[payer]], gg_teammates[ID], 0))</f>
        <v>0</v>
      </c>
      <c r="H1215" s="89" t="b">
        <f>ISNUMBER(MATCH(ggPayers[[#This Row],[payer]], B$594:$B1214, 0))</f>
        <v>1</v>
      </c>
      <c r="I1215" s="21"/>
      <c r="J1215" s="96" t="s">
        <v>6262</v>
      </c>
    </row>
    <row r="1216" spans="1:10">
      <c r="A1216" s="105">
        <v>45386.558333333334</v>
      </c>
      <c r="B1216" s="89">
        <v>545501</v>
      </c>
      <c r="C1216" s="89">
        <v>1500</v>
      </c>
      <c r="D1216" s="89">
        <v>2</v>
      </c>
      <c r="E1216" s="89"/>
      <c r="F1216" s="89" t="s">
        <v>1673</v>
      </c>
      <c r="G1216" s="21" t="b">
        <f>ISNUMBER(MATCH(ggPayers[[#This Row],[payer]], gg_teammates[ID], 0))</f>
        <v>0</v>
      </c>
      <c r="H1216" s="89" t="b">
        <f>ISNUMBER(MATCH(ggPayers[[#This Row],[payer]], B$594:$B1215, 0))</f>
        <v>1</v>
      </c>
      <c r="I1216" s="21"/>
      <c r="J1216" s="96" t="s">
        <v>6219</v>
      </c>
    </row>
    <row r="1217" spans="1:10">
      <c r="A1217" s="105">
        <v>45386.468055555553</v>
      </c>
      <c r="B1217" s="89">
        <v>162906</v>
      </c>
      <c r="C1217" s="89">
        <v>100</v>
      </c>
      <c r="D1217" s="89">
        <v>2</v>
      </c>
      <c r="E1217" s="89"/>
      <c r="F1217" s="89" t="s">
        <v>1676</v>
      </c>
      <c r="G1217" s="21" t="b">
        <f>ISNUMBER(MATCH(ggPayers[[#This Row],[payer]], gg_teammates[ID], 0))</f>
        <v>1</v>
      </c>
      <c r="H1217" s="89" t="b">
        <f>ISNUMBER(MATCH(ggPayers[[#This Row],[payer]], B$594:$B1216, 0))</f>
        <v>1</v>
      </c>
      <c r="I1217" s="21"/>
      <c r="J1217" s="96"/>
    </row>
    <row r="1218" spans="1:10">
      <c r="A1218" s="105">
        <v>45386.410416666666</v>
      </c>
      <c r="B1218" s="89">
        <v>9555</v>
      </c>
      <c r="C1218" s="89">
        <v>2000</v>
      </c>
      <c r="D1218" s="89">
        <v>2</v>
      </c>
      <c r="E1218" s="89"/>
      <c r="F1218" s="89" t="s">
        <v>1678</v>
      </c>
      <c r="G1218" s="21" t="b">
        <f>ISNUMBER(MATCH(ggPayers[[#This Row],[payer]], gg_teammates[ID], 0))</f>
        <v>0</v>
      </c>
      <c r="H1218" s="89" t="b">
        <f>ISNUMBER(MATCH(ggPayers[[#This Row],[payer]], B$594:$B1217, 0))</f>
        <v>1</v>
      </c>
      <c r="I1218" s="21"/>
      <c r="J1218" s="96"/>
    </row>
    <row r="1219" spans="1:10">
      <c r="A1219" s="105">
        <v>45385.934027777781</v>
      </c>
      <c r="B1219" s="89">
        <v>536691</v>
      </c>
      <c r="C1219" s="89">
        <v>1000</v>
      </c>
      <c r="D1219" s="89">
        <v>2</v>
      </c>
      <c r="E1219" s="89"/>
      <c r="F1219" s="89" t="s">
        <v>1680</v>
      </c>
      <c r="G1219" s="21" t="b">
        <f>ISNUMBER(MATCH(ggPayers[[#This Row],[payer]], gg_teammates[ID], 0))</f>
        <v>0</v>
      </c>
      <c r="H1219" s="89" t="b">
        <f>ISNUMBER(MATCH(ggPayers[[#This Row],[payer]], B$594:$B1218, 0))</f>
        <v>0</v>
      </c>
      <c r="I1219" s="21"/>
      <c r="J1219" s="96" t="s">
        <v>6262</v>
      </c>
    </row>
    <row r="1220" spans="1:10">
      <c r="A1220" s="105">
        <v>45385.754166666666</v>
      </c>
      <c r="B1220" s="89">
        <v>325453</v>
      </c>
      <c r="C1220" s="89">
        <v>500</v>
      </c>
      <c r="D1220" s="89">
        <v>2</v>
      </c>
      <c r="E1220" s="89"/>
      <c r="F1220" s="89" t="s">
        <v>1687</v>
      </c>
      <c r="G1220" s="21" t="b">
        <f>ISNUMBER(MATCH(ggPayers[[#This Row],[payer]], gg_teammates[ID], 0))</f>
        <v>1</v>
      </c>
      <c r="H1220" s="89" t="b">
        <f>ISNUMBER(MATCH(ggPayers[[#This Row],[payer]], B$594:$B1219, 0))</f>
        <v>1</v>
      </c>
      <c r="I1220" s="21"/>
      <c r="J1220" s="96" t="s">
        <v>5919</v>
      </c>
    </row>
    <row r="1221" spans="1:10">
      <c r="A1221" s="105">
        <v>45385.676388888889</v>
      </c>
      <c r="B1221" s="89">
        <v>876051</v>
      </c>
      <c r="C1221" s="89">
        <v>2000</v>
      </c>
      <c r="D1221" s="89">
        <v>2</v>
      </c>
      <c r="E1221" s="89"/>
      <c r="F1221" s="89" t="s">
        <v>1689</v>
      </c>
      <c r="G1221" s="21" t="b">
        <f>ISNUMBER(MATCH(ggPayers[[#This Row],[payer]], gg_teammates[ID], 0))</f>
        <v>0</v>
      </c>
      <c r="H1221" s="89" t="b">
        <f>ISNUMBER(MATCH(ggPayers[[#This Row],[payer]], B$594:$B1220, 0))</f>
        <v>0</v>
      </c>
      <c r="I1221" s="21"/>
      <c r="J1221" s="96"/>
    </row>
    <row r="1222" spans="1:10">
      <c r="A1222" s="105">
        <v>45385.520138888889</v>
      </c>
      <c r="B1222" s="89">
        <v>798</v>
      </c>
      <c r="C1222" s="89">
        <v>300</v>
      </c>
      <c r="D1222" s="89">
        <v>2</v>
      </c>
      <c r="E1222" s="89"/>
      <c r="F1222" s="89" t="s">
        <v>1695</v>
      </c>
      <c r="G1222" s="21" t="b">
        <f>ISNUMBER(MATCH(ggPayers[[#This Row],[payer]], gg_teammates[ID], 0))</f>
        <v>1</v>
      </c>
      <c r="H1222" s="89" t="b">
        <f>ISNUMBER(MATCH(ggPayers[[#This Row],[payer]], B$594:$B1221, 0))</f>
        <v>1</v>
      </c>
      <c r="I1222" s="21"/>
      <c r="J1222" s="96"/>
    </row>
    <row r="1223" spans="1:10">
      <c r="A1223" s="105">
        <v>45385.506249999999</v>
      </c>
      <c r="B1223" s="89">
        <v>77617</v>
      </c>
      <c r="C1223" s="89">
        <v>1000</v>
      </c>
      <c r="D1223" s="89">
        <v>2</v>
      </c>
      <c r="E1223" s="89"/>
      <c r="F1223" s="89" t="s">
        <v>1697</v>
      </c>
      <c r="G1223" s="21" t="b">
        <f>ISNUMBER(MATCH(ggPayers[[#This Row],[payer]], gg_teammates[ID], 0))</f>
        <v>0</v>
      </c>
      <c r="H1223" s="89" t="b">
        <f>ISNUMBER(MATCH(ggPayers[[#This Row],[payer]], B$594:$B1222, 0))</f>
        <v>0</v>
      </c>
      <c r="I1223" s="21"/>
      <c r="J1223" s="96"/>
    </row>
    <row r="1224" spans="1:10">
      <c r="A1224" s="105">
        <v>45385.499305555553</v>
      </c>
      <c r="B1224" s="89">
        <v>325453</v>
      </c>
      <c r="C1224" s="89">
        <v>100</v>
      </c>
      <c r="D1224" s="89">
        <v>2</v>
      </c>
      <c r="E1224" s="89"/>
      <c r="F1224" s="89" t="s">
        <v>1699</v>
      </c>
      <c r="G1224" s="21" t="b">
        <f>ISNUMBER(MATCH(ggPayers[[#This Row],[payer]], gg_teammates[ID], 0))</f>
        <v>1</v>
      </c>
      <c r="H1224" s="89" t="b">
        <f>ISNUMBER(MATCH(ggPayers[[#This Row],[payer]], B$594:$B1223, 0))</f>
        <v>1</v>
      </c>
      <c r="I1224" s="21"/>
      <c r="J1224" s="96"/>
    </row>
    <row r="1225" spans="1:10">
      <c r="A1225" s="105">
        <v>45385.481249999997</v>
      </c>
      <c r="B1225" s="89">
        <v>825186</v>
      </c>
      <c r="C1225" s="89">
        <v>100</v>
      </c>
      <c r="D1225" s="89">
        <v>2</v>
      </c>
      <c r="E1225" s="89"/>
      <c r="F1225" s="89" t="s">
        <v>1701</v>
      </c>
      <c r="G1225" s="21" t="b">
        <f>ISNUMBER(MATCH(ggPayers[[#This Row],[payer]], gg_teammates[ID], 0))</f>
        <v>1</v>
      </c>
      <c r="H1225" s="89" t="b">
        <f>ISNUMBER(MATCH(ggPayers[[#This Row],[payer]], B$594:$B1224, 0))</f>
        <v>1</v>
      </c>
      <c r="I1225" s="21"/>
      <c r="J1225" s="96"/>
    </row>
    <row r="1226" spans="1:10">
      <c r="A1226" s="105">
        <v>45385.45416666667</v>
      </c>
      <c r="B1226" s="89">
        <v>798</v>
      </c>
      <c r="C1226" s="89">
        <v>500</v>
      </c>
      <c r="D1226" s="89">
        <v>2</v>
      </c>
      <c r="E1226" s="89"/>
      <c r="F1226" s="89" t="s">
        <v>1703</v>
      </c>
      <c r="G1226" s="21" t="b">
        <f>ISNUMBER(MATCH(ggPayers[[#This Row],[payer]], gg_teammates[ID], 0))</f>
        <v>1</v>
      </c>
      <c r="H1226" s="89" t="b">
        <f>ISNUMBER(MATCH(ggPayers[[#This Row],[payer]], B$594:$B1225, 0))</f>
        <v>1</v>
      </c>
      <c r="I1226" s="21"/>
      <c r="J1226" s="96"/>
    </row>
    <row r="1227" spans="1:10">
      <c r="A1227" s="105">
        <v>45384.941666666666</v>
      </c>
      <c r="B1227" s="89">
        <v>798</v>
      </c>
      <c r="C1227" s="89">
        <v>1000</v>
      </c>
      <c r="D1227" s="89">
        <v>2</v>
      </c>
      <c r="E1227" s="89"/>
      <c r="F1227" s="89" t="s">
        <v>1708</v>
      </c>
      <c r="G1227" s="21" t="b">
        <f>ISNUMBER(MATCH(ggPayers[[#This Row],[payer]], gg_teammates[ID], 0))</f>
        <v>1</v>
      </c>
      <c r="H1227" s="89" t="b">
        <f>ISNUMBER(MATCH(ggPayers[[#This Row],[payer]], B$594:$B1226, 0))</f>
        <v>1</v>
      </c>
      <c r="I1227" s="21"/>
      <c r="J1227" s="96"/>
    </row>
    <row r="1228" spans="1:10">
      <c r="A1228" s="105">
        <v>45384.915972222225</v>
      </c>
      <c r="B1228" s="89">
        <v>53334</v>
      </c>
      <c r="C1228" s="89">
        <v>2000</v>
      </c>
      <c r="D1228" s="89">
        <v>2</v>
      </c>
      <c r="E1228" s="89"/>
      <c r="F1228" s="89" t="s">
        <v>1710</v>
      </c>
      <c r="G1228" s="21" t="b">
        <f>ISNUMBER(MATCH(ggPayers[[#This Row],[payer]], gg_teammates[ID], 0))</f>
        <v>0</v>
      </c>
      <c r="H1228" s="89" t="b">
        <f>ISNUMBER(MATCH(ggPayers[[#This Row],[payer]], B$594:$B1227, 0))</f>
        <v>0</v>
      </c>
      <c r="I1228" s="21"/>
      <c r="J1228" s="96"/>
    </row>
    <row r="1229" spans="1:10">
      <c r="A1229" s="105">
        <v>45384.913888888892</v>
      </c>
      <c r="B1229" s="89">
        <v>36723</v>
      </c>
      <c r="C1229" s="89">
        <v>1500</v>
      </c>
      <c r="D1229" s="89">
        <v>2</v>
      </c>
      <c r="E1229" s="89"/>
      <c r="F1229" s="89" t="s">
        <v>1712</v>
      </c>
      <c r="G1229" s="21" t="b">
        <f>ISNUMBER(MATCH(ggPayers[[#This Row],[payer]], gg_teammates[ID], 0))</f>
        <v>0</v>
      </c>
      <c r="H1229" s="89" t="b">
        <f>ISNUMBER(MATCH(ggPayers[[#This Row],[payer]], B$594:$B1228, 0))</f>
        <v>0</v>
      </c>
      <c r="I1229" s="21"/>
      <c r="J1229" s="96"/>
    </row>
    <row r="1230" spans="1:10">
      <c r="A1230" s="105">
        <v>45384.885416666664</v>
      </c>
      <c r="B1230" s="89">
        <v>825186</v>
      </c>
      <c r="C1230" s="89">
        <v>300</v>
      </c>
      <c r="D1230" s="89">
        <v>2</v>
      </c>
      <c r="E1230" s="89"/>
      <c r="F1230" s="89" t="s">
        <v>1714</v>
      </c>
      <c r="G1230" s="21" t="b">
        <f>ISNUMBER(MATCH(ggPayers[[#This Row],[payer]], gg_teammates[ID], 0))</f>
        <v>1</v>
      </c>
      <c r="H1230" s="89" t="b">
        <f>ISNUMBER(MATCH(ggPayers[[#This Row],[payer]], B$594:$B1229, 0))</f>
        <v>1</v>
      </c>
      <c r="I1230" s="21"/>
      <c r="J1230" s="96"/>
    </row>
    <row r="1231" spans="1:10">
      <c r="A1231" s="105">
        <v>45384.85833333333</v>
      </c>
      <c r="B1231" s="89">
        <v>345</v>
      </c>
      <c r="C1231" s="89">
        <v>500</v>
      </c>
      <c r="D1231" s="89">
        <v>2</v>
      </c>
      <c r="E1231" s="89"/>
      <c r="F1231" s="89" t="s">
        <v>1716</v>
      </c>
      <c r="G1231" s="21" t="b">
        <f>ISNUMBER(MATCH(ggPayers[[#This Row],[payer]], gg_teammates[ID], 0))</f>
        <v>1</v>
      </c>
      <c r="H1231" s="89" t="b">
        <f>ISNUMBER(MATCH(ggPayers[[#This Row],[payer]], B$594:$B1230, 0))</f>
        <v>0</v>
      </c>
      <c r="I1231" s="21"/>
      <c r="J1231" s="96"/>
    </row>
    <row r="1232" spans="1:10">
      <c r="A1232" s="105">
        <v>45384.834027777775</v>
      </c>
      <c r="B1232" s="89">
        <v>822470</v>
      </c>
      <c r="C1232" s="89">
        <v>500</v>
      </c>
      <c r="D1232" s="89">
        <v>2</v>
      </c>
      <c r="E1232" s="89"/>
      <c r="F1232" s="89" t="s">
        <v>1721</v>
      </c>
      <c r="G1232" s="21" t="b">
        <f>ISNUMBER(MATCH(ggPayers[[#This Row],[payer]], gg_teammates[ID], 0))</f>
        <v>0</v>
      </c>
      <c r="H1232" s="89" t="b">
        <f>ISNUMBER(MATCH(ggPayers[[#This Row],[payer]], B$594:$B1231, 0))</f>
        <v>0</v>
      </c>
      <c r="I1232" s="21"/>
      <c r="J1232" s="96"/>
    </row>
    <row r="1233" spans="1:10">
      <c r="A1233" s="105">
        <v>45384.763194444444</v>
      </c>
      <c r="B1233" s="89">
        <v>685480</v>
      </c>
      <c r="C1233" s="89">
        <v>5432</v>
      </c>
      <c r="D1233" s="89">
        <v>2</v>
      </c>
      <c r="E1233" s="89"/>
      <c r="F1233" s="89" t="s">
        <v>1723</v>
      </c>
      <c r="G1233" s="21" t="b">
        <f>ISNUMBER(MATCH(ggPayers[[#This Row],[payer]], gg_teammates[ID], 0))</f>
        <v>1</v>
      </c>
      <c r="H1233" s="89" t="b">
        <f>ISNUMBER(MATCH(ggPayers[[#This Row],[payer]], B$594:$B1232, 0))</f>
        <v>0</v>
      </c>
      <c r="I1233" s="21"/>
      <c r="J1233" s="96"/>
    </row>
    <row r="1234" spans="1:10">
      <c r="A1234" s="105">
        <v>45384.71875</v>
      </c>
      <c r="B1234" s="89">
        <v>899789</v>
      </c>
      <c r="C1234" s="89">
        <v>300</v>
      </c>
      <c r="D1234" s="89">
        <v>2</v>
      </c>
      <c r="E1234" s="89"/>
      <c r="F1234" s="89" t="s">
        <v>1726</v>
      </c>
      <c r="G1234" s="21" t="b">
        <f>ISNUMBER(MATCH(ggPayers[[#This Row],[payer]], gg_teammates[ID], 0))</f>
        <v>0</v>
      </c>
      <c r="H1234" s="89" t="b">
        <f>ISNUMBER(MATCH(ggPayers[[#This Row],[payer]], B$594:$B1233, 0))</f>
        <v>0</v>
      </c>
      <c r="I1234" s="21"/>
      <c r="J1234" s="96"/>
    </row>
    <row r="1235" spans="1:10">
      <c r="A1235" s="105">
        <v>45384.643055555556</v>
      </c>
      <c r="B1235" s="89">
        <v>668927</v>
      </c>
      <c r="C1235" s="89">
        <v>1000</v>
      </c>
      <c r="D1235" s="89">
        <v>2</v>
      </c>
      <c r="E1235" s="89"/>
      <c r="F1235" s="89" t="s">
        <v>1729</v>
      </c>
      <c r="G1235" s="21" t="b">
        <f>ISNUMBER(MATCH(ggPayers[[#This Row],[payer]], gg_teammates[ID], 0))</f>
        <v>0</v>
      </c>
      <c r="H1235" s="89" t="b">
        <f>ISNUMBER(MATCH(ggPayers[[#This Row],[payer]], B$594:$B1234, 0))</f>
        <v>0</v>
      </c>
      <c r="I1235" s="21"/>
      <c r="J1235" s="96"/>
    </row>
    <row r="1236" spans="1:10">
      <c r="A1236" s="105">
        <v>45384.584722222222</v>
      </c>
      <c r="B1236" s="89">
        <v>112204</v>
      </c>
      <c r="C1236" s="89">
        <v>600</v>
      </c>
      <c r="D1236" s="89">
        <v>2</v>
      </c>
      <c r="E1236" s="89"/>
      <c r="F1236" s="89" t="s">
        <v>1734</v>
      </c>
      <c r="G1236" s="21" t="b">
        <f>ISNUMBER(MATCH(ggPayers[[#This Row],[payer]], gg_teammates[ID], 0))</f>
        <v>0</v>
      </c>
      <c r="H1236" s="89" t="b">
        <f>ISNUMBER(MATCH(ggPayers[[#This Row],[payer]], B$594:$B1235, 0))</f>
        <v>0</v>
      </c>
      <c r="I1236" s="21"/>
      <c r="J1236" s="96"/>
    </row>
    <row r="1237" spans="1:10">
      <c r="A1237" s="105">
        <v>45384.570833333331</v>
      </c>
      <c r="B1237" s="89">
        <v>78479</v>
      </c>
      <c r="C1237" s="89">
        <v>300</v>
      </c>
      <c r="D1237" s="89">
        <v>2</v>
      </c>
      <c r="E1237" s="89"/>
      <c r="F1237" s="89" t="s">
        <v>1736</v>
      </c>
      <c r="G1237" s="21" t="b">
        <f>ISNUMBER(MATCH(ggPayers[[#This Row],[payer]], gg_teammates[ID], 0))</f>
        <v>0</v>
      </c>
      <c r="H1237" s="89" t="b">
        <f>ISNUMBER(MATCH(ggPayers[[#This Row],[payer]], B$594:$B1236, 0))</f>
        <v>1</v>
      </c>
      <c r="I1237" s="21"/>
      <c r="J1237" s="96"/>
    </row>
    <row r="1238" spans="1:10">
      <c r="A1238" s="105">
        <v>45384.480555555558</v>
      </c>
      <c r="B1238" s="89">
        <v>825186</v>
      </c>
      <c r="C1238" s="89">
        <v>100</v>
      </c>
      <c r="D1238" s="89">
        <v>2</v>
      </c>
      <c r="E1238" s="89"/>
      <c r="F1238" s="89" t="s">
        <v>1739</v>
      </c>
      <c r="G1238" s="21" t="b">
        <f>ISNUMBER(MATCH(ggPayers[[#This Row],[payer]], gg_teammates[ID], 0))</f>
        <v>1</v>
      </c>
      <c r="H1238" s="89" t="b">
        <f>ISNUMBER(MATCH(ggPayers[[#This Row],[payer]], B$594:$B1237, 0))</f>
        <v>1</v>
      </c>
      <c r="I1238" s="21"/>
      <c r="J1238" s="96"/>
    </row>
    <row r="1239" spans="1:10">
      <c r="A1239" s="105">
        <v>45383.902083333334</v>
      </c>
      <c r="B1239" s="89">
        <v>1089821</v>
      </c>
      <c r="C1239" s="89">
        <v>1000</v>
      </c>
      <c r="D1239" s="89">
        <v>2</v>
      </c>
      <c r="E1239" s="89"/>
      <c r="F1239" s="89" t="s">
        <v>1741</v>
      </c>
      <c r="G1239" s="21" t="b">
        <f>ISNUMBER(MATCH(ggPayers[[#This Row],[payer]], gg_teammates[ID], 0))</f>
        <v>0</v>
      </c>
      <c r="H1239" s="89" t="b">
        <f>ISNUMBER(MATCH(ggPayers[[#This Row],[payer]], B$594:$B1238, 0))</f>
        <v>1</v>
      </c>
      <c r="I1239" s="21"/>
      <c r="J1239" s="96"/>
    </row>
    <row r="1240" spans="1:10">
      <c r="A1240" s="105">
        <v>45383.880555555559</v>
      </c>
      <c r="B1240" s="89">
        <v>358526</v>
      </c>
      <c r="C1240" s="89">
        <v>1000</v>
      </c>
      <c r="D1240" s="89">
        <v>2</v>
      </c>
      <c r="E1240" s="89"/>
      <c r="F1240" s="89" t="s">
        <v>1743</v>
      </c>
      <c r="G1240" s="21" t="b">
        <f>ISNUMBER(MATCH(ggPayers[[#This Row],[payer]], gg_teammates[ID], 0))</f>
        <v>0</v>
      </c>
      <c r="H1240" s="89" t="b">
        <f>ISNUMBER(MATCH(ggPayers[[#This Row],[payer]], B$594:$B1239, 0))</f>
        <v>0</v>
      </c>
      <c r="I1240" s="21"/>
      <c r="J1240" s="96"/>
    </row>
    <row r="1241" spans="1:10">
      <c r="A1241" s="105">
        <v>45383.706250000003</v>
      </c>
      <c r="B1241" s="89">
        <v>825186</v>
      </c>
      <c r="C1241" s="89">
        <v>100</v>
      </c>
      <c r="D1241" s="89">
        <v>2</v>
      </c>
      <c r="E1241" s="89"/>
      <c r="F1241" s="89" t="s">
        <v>1747</v>
      </c>
      <c r="G1241" s="21" t="b">
        <f>ISNUMBER(MATCH(ggPayers[[#This Row],[payer]], gg_teammates[ID], 0))</f>
        <v>1</v>
      </c>
      <c r="H1241" s="89" t="b">
        <f>ISNUMBER(MATCH(ggPayers[[#This Row],[payer]], B$594:$B1240, 0))</f>
        <v>1</v>
      </c>
      <c r="I1241" s="21"/>
      <c r="J1241" s="96"/>
    </row>
    <row r="1242" spans="1:10">
      <c r="A1242" s="105">
        <v>45383.647916666669</v>
      </c>
      <c r="B1242" s="89">
        <v>156864</v>
      </c>
      <c r="C1242" s="89">
        <v>1000</v>
      </c>
      <c r="D1242" s="89">
        <v>2</v>
      </c>
      <c r="E1242" s="89"/>
      <c r="F1242" s="89" t="s">
        <v>1749</v>
      </c>
      <c r="G1242" s="21" t="b">
        <f>ISNUMBER(MATCH(ggPayers[[#This Row],[payer]], gg_teammates[ID], 0))</f>
        <v>0</v>
      </c>
      <c r="H1242" s="89" t="b">
        <f>ISNUMBER(MATCH(ggPayers[[#This Row],[payer]], B$594:$B1241, 0))</f>
        <v>0</v>
      </c>
      <c r="I1242" s="21"/>
      <c r="J1242" s="96"/>
    </row>
    <row r="1243" spans="1:10">
      <c r="A1243" s="105">
        <v>45383.586111111108</v>
      </c>
      <c r="B1243" s="89">
        <v>372637</v>
      </c>
      <c r="C1243" s="89">
        <v>500</v>
      </c>
      <c r="D1243" s="89">
        <v>2</v>
      </c>
      <c r="E1243" s="89"/>
      <c r="F1243" s="89" t="s">
        <v>1752</v>
      </c>
      <c r="G1243" s="21" t="b">
        <f>ISNUMBER(MATCH(ggPayers[[#This Row],[payer]], gg_teammates[ID], 0))</f>
        <v>0</v>
      </c>
      <c r="H1243" s="89" t="b">
        <f>ISNUMBER(MATCH(ggPayers[[#This Row],[payer]], B$594:$B1242, 0))</f>
        <v>0</v>
      </c>
      <c r="I1243" s="21"/>
      <c r="J1243" s="96"/>
    </row>
    <row r="1244" spans="1:10">
      <c r="A1244" s="105">
        <v>45383.469444444447</v>
      </c>
      <c r="B1244" s="89">
        <v>325453</v>
      </c>
      <c r="C1244" s="89">
        <v>500</v>
      </c>
      <c r="D1244" s="89">
        <v>2</v>
      </c>
      <c r="E1244" s="89"/>
      <c r="F1244" s="89" t="s">
        <v>1756</v>
      </c>
      <c r="G1244" s="21" t="b">
        <f>ISNUMBER(MATCH(ggPayers[[#This Row],[payer]], gg_teammates[ID], 0))</f>
        <v>1</v>
      </c>
      <c r="H1244" s="89" t="b">
        <f>ISNUMBER(MATCH(ggPayers[[#This Row],[payer]], B$594:$B1243, 0))</f>
        <v>1</v>
      </c>
      <c r="I1244" s="21"/>
      <c r="J1244" s="96"/>
    </row>
    <row r="1245" spans="1:10">
      <c r="A1245" s="105">
        <v>45383.467361111114</v>
      </c>
      <c r="B1245" s="89">
        <v>850</v>
      </c>
      <c r="C1245" s="89">
        <v>1500</v>
      </c>
      <c r="D1245" s="89">
        <v>2</v>
      </c>
      <c r="E1245" s="89"/>
      <c r="F1245" s="89" t="s">
        <v>1761</v>
      </c>
      <c r="G1245" s="21" t="b">
        <f>ISNUMBER(MATCH(ggPayers[[#This Row],[payer]], gg_teammates[ID], 0))</f>
        <v>1</v>
      </c>
      <c r="H1245" s="89" t="b">
        <f>ISNUMBER(MATCH(ggPayers[[#This Row],[payer]], B$594:$B1244, 0))</f>
        <v>1</v>
      </c>
      <c r="I1245" s="21"/>
      <c r="J1245" s="96"/>
    </row>
    <row r="1246" spans="1:10">
      <c r="A1246" s="105">
        <v>45383.467361111114</v>
      </c>
      <c r="B1246" s="89">
        <v>269354</v>
      </c>
      <c r="C1246" s="89">
        <v>1000</v>
      </c>
      <c r="D1246" s="89">
        <v>2</v>
      </c>
      <c r="E1246" s="89"/>
      <c r="F1246" s="89" t="s">
        <v>1763</v>
      </c>
      <c r="G1246" s="21" t="b">
        <f>ISNUMBER(MATCH(ggPayers[[#This Row],[payer]], gg_teammates[ID], 0))</f>
        <v>1</v>
      </c>
      <c r="H1246" s="89" t="b">
        <f>ISNUMBER(MATCH(ggPayers[[#This Row],[payer]], B$594:$B1245, 0))</f>
        <v>0</v>
      </c>
      <c r="I1246" s="21"/>
      <c r="J1246" s="96"/>
    </row>
    <row r="1247" spans="1:10">
      <c r="A1247" s="105">
        <v>45383.466666666667</v>
      </c>
      <c r="B1247" s="89">
        <v>839</v>
      </c>
      <c r="C1247" s="89">
        <v>2000</v>
      </c>
      <c r="D1247" s="89">
        <v>2</v>
      </c>
      <c r="E1247" s="89"/>
      <c r="F1247" s="89" t="s">
        <v>1766</v>
      </c>
      <c r="G1247" s="21" t="b">
        <f>ISNUMBER(MATCH(ggPayers[[#This Row],[payer]], gg_teammates[ID], 0))</f>
        <v>1</v>
      </c>
      <c r="H1247" s="89" t="b">
        <f>ISNUMBER(MATCH(ggPayers[[#This Row],[payer]], B$594:$B1246, 0))</f>
        <v>1</v>
      </c>
      <c r="I1247" s="21"/>
      <c r="J1247" s="96"/>
    </row>
    <row r="1248" spans="1:10">
      <c r="A1248" s="105">
        <v>45383.448611111111</v>
      </c>
      <c r="B1248" s="89">
        <v>135322</v>
      </c>
      <c r="C1248" s="89">
        <v>1000</v>
      </c>
      <c r="D1248" s="89">
        <v>2</v>
      </c>
      <c r="E1248" s="89"/>
      <c r="F1248" s="89" t="s">
        <v>1768</v>
      </c>
      <c r="G1248" s="21" t="b">
        <f>ISNUMBER(MATCH(ggPayers[[#This Row],[payer]], gg_teammates[ID], 0))</f>
        <v>1</v>
      </c>
      <c r="H1248" s="89" t="b">
        <f>ISNUMBER(MATCH(ggPayers[[#This Row],[payer]], B$594:$B1247, 0))</f>
        <v>1</v>
      </c>
      <c r="I1248" s="21"/>
      <c r="J1248" s="96"/>
    </row>
    <row r="1249" spans="1:10">
      <c r="A1249" s="105">
        <v>45382.833333333336</v>
      </c>
      <c r="B1249" s="89">
        <v>311147</v>
      </c>
      <c r="C1249" s="89">
        <v>1000</v>
      </c>
      <c r="D1249" s="89">
        <v>2</v>
      </c>
      <c r="E1249" s="89"/>
      <c r="F1249" s="89" t="s">
        <v>1773</v>
      </c>
      <c r="G1249" s="21" t="b">
        <f>ISNUMBER(MATCH(ggPayers[[#This Row],[payer]], gg_teammates[ID], 0))</f>
        <v>0</v>
      </c>
      <c r="H1249" s="89" t="b">
        <f>ISNUMBER(MATCH(ggPayers[[#This Row],[payer]], B$594:$B1248, 0))</f>
        <v>0</v>
      </c>
      <c r="I1249" s="21"/>
      <c r="J1249" s="96"/>
    </row>
    <row r="1250" spans="1:10">
      <c r="A1250" s="105">
        <v>45382.763888888891</v>
      </c>
      <c r="B1250" s="89">
        <v>825186</v>
      </c>
      <c r="C1250" s="89">
        <v>100</v>
      </c>
      <c r="D1250" s="89">
        <v>2</v>
      </c>
      <c r="E1250" s="89"/>
      <c r="F1250" s="89" t="s">
        <v>1777</v>
      </c>
      <c r="G1250" s="21" t="b">
        <f>ISNUMBER(MATCH(ggPayers[[#This Row],[payer]], gg_teammates[ID], 0))</f>
        <v>1</v>
      </c>
      <c r="H1250" s="89" t="b">
        <f>ISNUMBER(MATCH(ggPayers[[#This Row],[payer]], B$594:$B1249, 0))</f>
        <v>1</v>
      </c>
      <c r="I1250" s="21"/>
      <c r="J1250" s="96" t="s">
        <v>5919</v>
      </c>
    </row>
    <row r="1251" spans="1:10">
      <c r="A1251" s="105">
        <v>45381.913194444445</v>
      </c>
      <c r="B1251" s="89">
        <v>29910</v>
      </c>
      <c r="C1251" s="89">
        <v>3000</v>
      </c>
      <c r="D1251" s="89">
        <v>2</v>
      </c>
      <c r="E1251" s="89"/>
      <c r="F1251" s="89" t="s">
        <v>1779</v>
      </c>
      <c r="G1251" s="21" t="b">
        <f>ISNUMBER(MATCH(ggPayers[[#This Row],[payer]], gg_teammates[ID], 0))</f>
        <v>0</v>
      </c>
      <c r="H1251" s="89" t="b">
        <f>ISNUMBER(MATCH(ggPayers[[#This Row],[payer]], B$594:$B1250, 0))</f>
        <v>0</v>
      </c>
      <c r="I1251" s="21"/>
      <c r="J1251" s="96" t="s">
        <v>5942</v>
      </c>
    </row>
    <row r="1252" spans="1:10">
      <c r="A1252" s="105">
        <v>45381.896527777775</v>
      </c>
      <c r="B1252" s="89">
        <v>973147</v>
      </c>
      <c r="C1252" s="89">
        <v>1500</v>
      </c>
      <c r="D1252" s="89">
        <v>2</v>
      </c>
      <c r="E1252" s="89"/>
      <c r="F1252" s="89" t="s">
        <v>1783</v>
      </c>
      <c r="G1252" s="21" t="b">
        <f>ISNUMBER(MATCH(ggPayers[[#This Row],[payer]], gg_teammates[ID], 0))</f>
        <v>0</v>
      </c>
      <c r="H1252" s="89" t="b">
        <f>ISNUMBER(MATCH(ggPayers[[#This Row],[payer]], B$594:$B1251, 0))</f>
        <v>0</v>
      </c>
      <c r="I1252" s="21"/>
      <c r="J1252" s="96" t="s">
        <v>5919</v>
      </c>
    </row>
    <row r="1253" spans="1:10">
      <c r="A1253" s="105">
        <v>45381.877083333333</v>
      </c>
      <c r="B1253" s="89">
        <v>283965</v>
      </c>
      <c r="C1253" s="89">
        <v>800</v>
      </c>
      <c r="D1253" s="89">
        <v>2</v>
      </c>
      <c r="E1253" s="89"/>
      <c r="F1253" s="89" t="s">
        <v>1785</v>
      </c>
      <c r="G1253" s="21" t="b">
        <f>ISNUMBER(MATCH(ggPayers[[#This Row],[payer]], gg_teammates[ID], 0))</f>
        <v>0</v>
      </c>
      <c r="H1253" s="89" t="b">
        <f>ISNUMBER(MATCH(ggPayers[[#This Row],[payer]], B$594:$B1252, 0))</f>
        <v>0</v>
      </c>
      <c r="I1253" s="21"/>
      <c r="J1253" s="96" t="s">
        <v>5919</v>
      </c>
    </row>
    <row r="1254" spans="1:10">
      <c r="A1254" s="105">
        <v>45381.815972222219</v>
      </c>
      <c r="B1254" s="89">
        <v>231060</v>
      </c>
      <c r="C1254" s="89">
        <v>1000</v>
      </c>
      <c r="D1254" s="89">
        <v>2</v>
      </c>
      <c r="E1254" s="89"/>
      <c r="F1254" s="99" t="s">
        <v>1787</v>
      </c>
      <c r="G1254" s="21" t="b">
        <f>ISNUMBER(MATCH(ggPayers[[#This Row],[payer]], gg_teammates[ID], 0))</f>
        <v>1</v>
      </c>
      <c r="H1254" s="89" t="b">
        <f>ISNUMBER(MATCH(ggPayers[[#This Row],[payer]], B$594:$B1253, 0))</f>
        <v>1</v>
      </c>
      <c r="I1254" s="21"/>
      <c r="J1254" s="96"/>
    </row>
    <row r="1255" spans="1:10">
      <c r="A1255" s="105">
        <v>45381.7</v>
      </c>
      <c r="B1255" s="89">
        <v>15766</v>
      </c>
      <c r="C1255" s="89">
        <v>1000</v>
      </c>
      <c r="D1255" s="89">
        <v>2</v>
      </c>
      <c r="E1255" s="89"/>
      <c r="F1255" s="89" t="s">
        <v>1789</v>
      </c>
      <c r="G1255" s="21" t="b">
        <f>ISNUMBER(MATCH(ggPayers[[#This Row],[payer]], gg_teammates[ID], 0))</f>
        <v>0</v>
      </c>
      <c r="H1255" s="89" t="b">
        <f>ISNUMBER(MATCH(ggPayers[[#This Row],[payer]], B$594:$B1254, 0))</f>
        <v>0</v>
      </c>
      <c r="I1255" s="21"/>
      <c r="J1255" s="96"/>
    </row>
    <row r="1256" spans="1:10">
      <c r="A1256" s="105">
        <v>45381.561111111114</v>
      </c>
      <c r="B1256" s="89">
        <v>72642</v>
      </c>
      <c r="C1256" s="89">
        <v>800</v>
      </c>
      <c r="D1256" s="89">
        <v>2</v>
      </c>
      <c r="E1256" s="89"/>
      <c r="F1256" s="89" t="s">
        <v>1798</v>
      </c>
      <c r="G1256" s="21" t="b">
        <f>ISNUMBER(MATCH(ggPayers[[#This Row],[payer]], gg_teammates[ID], 0))</f>
        <v>0</v>
      </c>
      <c r="H1256" s="89" t="b">
        <f>ISNUMBER(MATCH(ggPayers[[#This Row],[payer]], B$594:$B1255, 0))</f>
        <v>0</v>
      </c>
      <c r="I1256" s="21"/>
      <c r="J1256" s="96" t="s">
        <v>5919</v>
      </c>
    </row>
    <row r="1257" spans="1:10">
      <c r="A1257" s="105">
        <v>45381.523611111108</v>
      </c>
      <c r="B1257" s="89">
        <v>32142</v>
      </c>
      <c r="C1257" s="89">
        <v>1000</v>
      </c>
      <c r="D1257" s="89">
        <v>3</v>
      </c>
      <c r="E1257" s="89" t="s">
        <v>5934</v>
      </c>
      <c r="F1257" s="89" t="s">
        <v>6263</v>
      </c>
      <c r="G1257" s="21" t="b">
        <f>ISNUMBER(MATCH(ggPayers[[#This Row],[payer]], gg_teammates[ID], 0))</f>
        <v>0</v>
      </c>
      <c r="H1257" s="89" t="b">
        <f>ISNUMBER(MATCH(ggPayers[[#This Row],[payer]], B$594:$B1256, 0))</f>
        <v>0</v>
      </c>
      <c r="I1257" s="21"/>
      <c r="J1257" s="96" t="s">
        <v>6219</v>
      </c>
    </row>
    <row r="1258" spans="1:10">
      <c r="A1258" s="105">
        <v>45381.513888888891</v>
      </c>
      <c r="B1258" s="89">
        <v>1059889</v>
      </c>
      <c r="C1258" s="89">
        <v>1200</v>
      </c>
      <c r="D1258" s="89">
        <v>2</v>
      </c>
      <c r="E1258" s="89"/>
      <c r="F1258" s="89" t="s">
        <v>1800</v>
      </c>
      <c r="G1258" s="21" t="b">
        <f>ISNUMBER(MATCH(ggPayers[[#This Row],[payer]], gg_teammates[ID], 0))</f>
        <v>0</v>
      </c>
      <c r="H1258" s="89" t="b">
        <f>ISNUMBER(MATCH(ggPayers[[#This Row],[payer]], B$594:$B1257, 0))</f>
        <v>0</v>
      </c>
      <c r="I1258" s="21"/>
      <c r="J1258" s="96"/>
    </row>
    <row r="1259" spans="1:10">
      <c r="A1259" s="105">
        <v>45381.455555555556</v>
      </c>
      <c r="B1259" s="89">
        <v>70744</v>
      </c>
      <c r="C1259" s="89">
        <v>1000</v>
      </c>
      <c r="D1259" s="89">
        <v>2</v>
      </c>
      <c r="E1259" s="89"/>
      <c r="F1259" s="89" t="s">
        <v>1802</v>
      </c>
      <c r="G1259" s="21" t="b">
        <f>ISNUMBER(MATCH(ggPayers[[#This Row],[payer]], gg_teammates[ID], 0))</f>
        <v>0</v>
      </c>
      <c r="H1259" s="89" t="b">
        <f>ISNUMBER(MATCH(ggPayers[[#This Row],[payer]], B$594:$B1258, 0))</f>
        <v>0</v>
      </c>
      <c r="I1259" s="21"/>
      <c r="J1259" s="96" t="s">
        <v>5919</v>
      </c>
    </row>
    <row r="1260" spans="1:10">
      <c r="A1260" s="105">
        <v>45381.45416666667</v>
      </c>
      <c r="B1260" s="89">
        <v>70744</v>
      </c>
      <c r="C1260" s="89">
        <v>1000</v>
      </c>
      <c r="D1260" s="89">
        <v>3</v>
      </c>
      <c r="E1260" s="89" t="s">
        <v>5934</v>
      </c>
      <c r="F1260" s="89" t="s">
        <v>6264</v>
      </c>
      <c r="G1260" s="21" t="b">
        <f>ISNUMBER(MATCH(ggPayers[[#This Row],[payer]], gg_teammates[ID], 0))</f>
        <v>0</v>
      </c>
      <c r="H1260" s="89" t="b">
        <f>ISNUMBER(MATCH(ggPayers[[#This Row],[payer]], B$594:$B1259, 0))</f>
        <v>1</v>
      </c>
      <c r="I1260" s="21"/>
      <c r="J1260" s="96" t="s">
        <v>5919</v>
      </c>
    </row>
    <row r="1261" spans="1:10">
      <c r="A1261" s="105">
        <v>45380.952777777777</v>
      </c>
      <c r="B1261" s="89">
        <v>178665</v>
      </c>
      <c r="C1261" s="89">
        <v>2000</v>
      </c>
      <c r="D1261" s="89">
        <v>2</v>
      </c>
      <c r="E1261" s="89"/>
      <c r="F1261" s="89" t="s">
        <v>1804</v>
      </c>
      <c r="G1261" s="21" t="b">
        <f>ISNUMBER(MATCH(ggPayers[[#This Row],[payer]], gg_teammates[ID], 0))</f>
        <v>0</v>
      </c>
      <c r="H1261" s="89" t="b">
        <f>ISNUMBER(MATCH(ggPayers[[#This Row],[payer]], B$594:$B1260, 0))</f>
        <v>0</v>
      </c>
      <c r="I1261" s="21"/>
      <c r="J1261" s="96" t="s">
        <v>6265</v>
      </c>
    </row>
    <row r="1262" spans="1:10">
      <c r="A1262" s="105">
        <v>45380.95208333333</v>
      </c>
      <c r="B1262" s="89">
        <v>60915</v>
      </c>
      <c r="C1262" s="89">
        <v>2000</v>
      </c>
      <c r="D1262" s="89">
        <v>3</v>
      </c>
      <c r="E1262" s="89" t="s">
        <v>5939</v>
      </c>
      <c r="F1262" s="89" t="s">
        <v>6266</v>
      </c>
      <c r="G1262" s="21" t="b">
        <f>ISNUMBER(MATCH(ggPayers[[#This Row],[payer]], gg_teammates[ID], 0))</f>
        <v>0</v>
      </c>
      <c r="H1262" s="89" t="b">
        <f>ISNUMBER(MATCH(ggPayers[[#This Row],[payer]], B$594:$B1261, 0))</f>
        <v>0</v>
      </c>
      <c r="I1262" s="21"/>
      <c r="J1262" s="96" t="s">
        <v>6267</v>
      </c>
    </row>
    <row r="1263" spans="1:10">
      <c r="A1263" s="105">
        <v>45380.95208333333</v>
      </c>
      <c r="B1263" s="89">
        <v>60915</v>
      </c>
      <c r="C1263" s="89">
        <v>2000</v>
      </c>
      <c r="D1263" s="89">
        <v>3</v>
      </c>
      <c r="E1263" s="89" t="s">
        <v>5939</v>
      </c>
      <c r="F1263" s="89" t="s">
        <v>6268</v>
      </c>
      <c r="G1263" s="21" t="b">
        <f>ISNUMBER(MATCH(ggPayers[[#This Row],[payer]], gg_teammates[ID], 0))</f>
        <v>0</v>
      </c>
      <c r="H1263" s="89" t="b">
        <f>ISNUMBER(MATCH(ggPayers[[#This Row],[payer]], B$594:$B1262, 0))</f>
        <v>1</v>
      </c>
      <c r="I1263" s="21"/>
      <c r="J1263" s="96" t="s">
        <v>5919</v>
      </c>
    </row>
    <row r="1264" spans="1:10">
      <c r="A1264" s="105">
        <v>45380.888888888891</v>
      </c>
      <c r="B1264" s="89">
        <v>1027078</v>
      </c>
      <c r="C1264" s="89">
        <v>1000</v>
      </c>
      <c r="D1264" s="89">
        <v>2</v>
      </c>
      <c r="E1264" s="89"/>
      <c r="F1264" s="89" t="s">
        <v>1809</v>
      </c>
      <c r="G1264" s="21" t="b">
        <f>ISNUMBER(MATCH(ggPayers[[#This Row],[payer]], gg_teammates[ID], 0))</f>
        <v>0</v>
      </c>
      <c r="H1264" s="89" t="b">
        <f>ISNUMBER(MATCH(ggPayers[[#This Row],[payer]], B$594:$B1263, 0))</f>
        <v>0</v>
      </c>
      <c r="I1264" s="21"/>
      <c r="J1264" s="96"/>
    </row>
    <row r="1265" spans="1:10">
      <c r="A1265" s="105">
        <v>45380.762499999997</v>
      </c>
      <c r="B1265" s="89">
        <v>1089821</v>
      </c>
      <c r="C1265" s="89">
        <v>1000</v>
      </c>
      <c r="D1265" s="89">
        <v>2</v>
      </c>
      <c r="E1265" s="89"/>
      <c r="F1265" s="89" t="s">
        <v>1813</v>
      </c>
      <c r="G1265" s="21" t="b">
        <f>ISNUMBER(MATCH(ggPayers[[#This Row],[payer]], gg_teammates[ID], 0))</f>
        <v>0</v>
      </c>
      <c r="H1265" s="89" t="b">
        <f>ISNUMBER(MATCH(ggPayers[[#This Row],[payer]], B$594:$B1264, 0))</f>
        <v>1</v>
      </c>
      <c r="I1265" s="21"/>
      <c r="J1265" s="96"/>
    </row>
    <row r="1266" spans="1:10">
      <c r="A1266" s="105">
        <v>45380.747916666667</v>
      </c>
      <c r="B1266" s="89">
        <v>825186</v>
      </c>
      <c r="C1266" s="89">
        <v>100</v>
      </c>
      <c r="D1266" s="89">
        <v>2</v>
      </c>
      <c r="E1266" s="89"/>
      <c r="F1266" s="89" t="s">
        <v>1815</v>
      </c>
      <c r="G1266" s="21" t="b">
        <f>ISNUMBER(MATCH(ggPayers[[#This Row],[payer]], gg_teammates[ID], 0))</f>
        <v>1</v>
      </c>
      <c r="H1266" s="89" t="b">
        <f>ISNUMBER(MATCH(ggPayers[[#This Row],[payer]], B$594:$B1265, 0))</f>
        <v>1</v>
      </c>
      <c r="I1266" s="21"/>
      <c r="J1266" s="96"/>
    </row>
    <row r="1267" spans="1:10">
      <c r="A1267" s="105">
        <v>45380.713194444441</v>
      </c>
      <c r="B1267" s="89">
        <v>798</v>
      </c>
      <c r="C1267" s="89">
        <v>300</v>
      </c>
      <c r="D1267" s="89">
        <v>2</v>
      </c>
      <c r="E1267" s="89"/>
      <c r="F1267" s="89" t="s">
        <v>1817</v>
      </c>
      <c r="G1267" s="21" t="b">
        <f>ISNUMBER(MATCH(ggPayers[[#This Row],[payer]], gg_teammates[ID], 0))</f>
        <v>1</v>
      </c>
      <c r="H1267" s="89" t="b">
        <f>ISNUMBER(MATCH(ggPayers[[#This Row],[payer]], B$594:$B1266, 0))</f>
        <v>1</v>
      </c>
      <c r="I1267" s="21"/>
      <c r="J1267" s="96"/>
    </row>
    <row r="1268" spans="1:10">
      <c r="A1268" s="105">
        <v>45380.697222222225</v>
      </c>
      <c r="B1268" s="89">
        <v>798</v>
      </c>
      <c r="C1268" s="89">
        <v>500</v>
      </c>
      <c r="D1268" s="89">
        <v>2</v>
      </c>
      <c r="E1268" s="89"/>
      <c r="F1268" s="89" t="s">
        <v>1819</v>
      </c>
      <c r="G1268" s="21" t="b">
        <f>ISNUMBER(MATCH(ggPayers[[#This Row],[payer]], gg_teammates[ID], 0))</f>
        <v>1</v>
      </c>
      <c r="H1268" s="89" t="b">
        <f>ISNUMBER(MATCH(ggPayers[[#This Row],[payer]], B$594:$B1267, 0))</f>
        <v>1</v>
      </c>
      <c r="I1268" s="21"/>
      <c r="J1268" s="96"/>
    </row>
    <row r="1269" spans="1:10">
      <c r="A1269" s="105">
        <v>45380.662499999999</v>
      </c>
      <c r="B1269" s="89">
        <v>825186</v>
      </c>
      <c r="C1269" s="89">
        <v>500</v>
      </c>
      <c r="D1269" s="89">
        <v>2</v>
      </c>
      <c r="E1269" s="89"/>
      <c r="F1269" s="89" t="s">
        <v>1821</v>
      </c>
      <c r="G1269" s="21" t="b">
        <f>ISNUMBER(MATCH(ggPayers[[#This Row],[payer]], gg_teammates[ID], 0))</f>
        <v>1</v>
      </c>
      <c r="H1269" s="89" t="b">
        <f>ISNUMBER(MATCH(ggPayers[[#This Row],[payer]], B$594:$B1268, 0))</f>
        <v>1</v>
      </c>
      <c r="I1269" s="21"/>
      <c r="J1269" s="96"/>
    </row>
    <row r="1270" spans="1:10">
      <c r="A1270" s="105">
        <v>45380.661111111112</v>
      </c>
      <c r="B1270" s="89">
        <v>825186</v>
      </c>
      <c r="C1270" s="89">
        <v>100</v>
      </c>
      <c r="D1270" s="89">
        <v>2</v>
      </c>
      <c r="E1270" s="89"/>
      <c r="F1270" s="89" t="s">
        <v>1823</v>
      </c>
      <c r="G1270" s="21" t="b">
        <f>ISNUMBER(MATCH(ggPayers[[#This Row],[payer]], gg_teammates[ID], 0))</f>
        <v>1</v>
      </c>
      <c r="H1270" s="89" t="b">
        <f>ISNUMBER(MATCH(ggPayers[[#This Row],[payer]], B$594:$B1269, 0))</f>
        <v>1</v>
      </c>
      <c r="I1270" s="21"/>
      <c r="J1270" s="96"/>
    </row>
    <row r="1271" spans="1:10">
      <c r="A1271" s="105">
        <v>45380.654861111114</v>
      </c>
      <c r="B1271" s="89">
        <v>11270</v>
      </c>
      <c r="C1271" s="89">
        <v>500</v>
      </c>
      <c r="D1271" s="89">
        <v>2</v>
      </c>
      <c r="E1271" s="89"/>
      <c r="F1271" s="89" t="s">
        <v>1825</v>
      </c>
      <c r="G1271" s="21" t="b">
        <f>ISNUMBER(MATCH(ggPayers[[#This Row],[payer]], gg_teammates[ID], 0))</f>
        <v>0</v>
      </c>
      <c r="H1271" s="89" t="b">
        <f>ISNUMBER(MATCH(ggPayers[[#This Row],[payer]], B$594:$B1270, 0))</f>
        <v>1</v>
      </c>
      <c r="I1271" s="21"/>
      <c r="J1271" s="96"/>
    </row>
    <row r="1272" spans="1:10">
      <c r="A1272" s="105">
        <v>45380.504861111112</v>
      </c>
      <c r="B1272" s="89">
        <v>825186</v>
      </c>
      <c r="C1272" s="89">
        <v>100</v>
      </c>
      <c r="D1272" s="89">
        <v>2</v>
      </c>
      <c r="E1272" s="89"/>
      <c r="F1272" s="89" t="s">
        <v>1827</v>
      </c>
      <c r="G1272" s="21" t="b">
        <f>ISNUMBER(MATCH(ggPayers[[#This Row],[payer]], gg_teammates[ID], 0))</f>
        <v>1</v>
      </c>
      <c r="H1272" s="89" t="b">
        <f>ISNUMBER(MATCH(ggPayers[[#This Row],[payer]], B$594:$B1271, 0))</f>
        <v>1</v>
      </c>
      <c r="I1272" s="21"/>
      <c r="J1272" s="96"/>
    </row>
    <row r="1273" spans="1:10">
      <c r="A1273" s="105">
        <v>45380.494444444441</v>
      </c>
      <c r="B1273" s="89">
        <v>325453</v>
      </c>
      <c r="C1273" s="89">
        <v>500</v>
      </c>
      <c r="D1273" s="89">
        <v>2</v>
      </c>
      <c r="E1273" s="89"/>
      <c r="F1273" s="89" t="s">
        <v>1829</v>
      </c>
      <c r="G1273" s="21" t="b">
        <f>ISNUMBER(MATCH(ggPayers[[#This Row],[payer]], gg_teammates[ID], 0))</f>
        <v>1</v>
      </c>
      <c r="H1273" s="89" t="b">
        <f>ISNUMBER(MATCH(ggPayers[[#This Row],[payer]], B$594:$B1272, 0))</f>
        <v>1</v>
      </c>
      <c r="I1273" s="21"/>
      <c r="J1273" s="96"/>
    </row>
    <row r="1274" spans="1:10">
      <c r="A1274" s="105">
        <v>45380.493055555555</v>
      </c>
      <c r="B1274" s="89">
        <v>325453</v>
      </c>
      <c r="C1274" s="89">
        <v>100</v>
      </c>
      <c r="D1274" s="89">
        <v>2</v>
      </c>
      <c r="E1274" s="89"/>
      <c r="F1274" s="89" t="s">
        <v>1832</v>
      </c>
      <c r="G1274" s="21" t="b">
        <f>ISNUMBER(MATCH(ggPayers[[#This Row],[payer]], gg_teammates[ID], 0))</f>
        <v>1</v>
      </c>
      <c r="H1274" s="89" t="b">
        <f>ISNUMBER(MATCH(ggPayers[[#This Row],[payer]], B$594:$B1273, 0))</f>
        <v>1</v>
      </c>
      <c r="I1274" s="21"/>
      <c r="J1274" s="96"/>
    </row>
    <row r="1275" spans="1:10">
      <c r="A1275" s="105">
        <v>45380.436805555553</v>
      </c>
      <c r="B1275" s="89">
        <v>798</v>
      </c>
      <c r="C1275" s="89">
        <v>1000</v>
      </c>
      <c r="D1275" s="89">
        <v>2</v>
      </c>
      <c r="E1275" s="89"/>
      <c r="F1275" s="89" t="s">
        <v>1837</v>
      </c>
      <c r="G1275" s="21" t="b">
        <f>ISNUMBER(MATCH(ggPayers[[#This Row],[payer]], gg_teammates[ID], 0))</f>
        <v>1</v>
      </c>
      <c r="H1275" s="89" t="b">
        <f>ISNUMBER(MATCH(ggPayers[[#This Row],[payer]], B$594:$B1274, 0))</f>
        <v>1</v>
      </c>
      <c r="I1275" s="21"/>
      <c r="J1275" s="96"/>
    </row>
    <row r="1276" spans="1:10">
      <c r="A1276" s="105">
        <v>45379.968055555553</v>
      </c>
      <c r="B1276" s="89">
        <v>798</v>
      </c>
      <c r="C1276" s="89">
        <v>1000</v>
      </c>
      <c r="D1276" s="89">
        <v>2</v>
      </c>
      <c r="E1276" s="89"/>
      <c r="F1276" s="89" t="s">
        <v>1841</v>
      </c>
      <c r="G1276" s="21" t="b">
        <f>ISNUMBER(MATCH(ggPayers[[#This Row],[payer]], gg_teammates[ID], 0))</f>
        <v>1</v>
      </c>
      <c r="H1276" s="89" t="b">
        <f>ISNUMBER(MATCH(ggPayers[[#This Row],[payer]], B$594:$B1275, 0))</f>
        <v>1</v>
      </c>
      <c r="I1276" s="21"/>
      <c r="J1276" s="96"/>
    </row>
    <row r="1277" spans="1:10">
      <c r="A1277" s="105">
        <v>45379.945833333331</v>
      </c>
      <c r="B1277" s="89">
        <v>627160</v>
      </c>
      <c r="C1277" s="89">
        <v>2000</v>
      </c>
      <c r="D1277" s="89">
        <v>2</v>
      </c>
      <c r="E1277" s="89"/>
      <c r="F1277" s="89" t="s">
        <v>1843</v>
      </c>
      <c r="G1277" s="21" t="b">
        <f>ISNUMBER(MATCH(ggPayers[[#This Row],[payer]], gg_teammates[ID], 0))</f>
        <v>1</v>
      </c>
      <c r="H1277" s="89" t="b">
        <f>ISNUMBER(MATCH(ggPayers[[#This Row],[payer]], B$594:$B1276, 0))</f>
        <v>1</v>
      </c>
      <c r="I1277" s="21"/>
      <c r="J1277" s="96"/>
    </row>
    <row r="1278" spans="1:10">
      <c r="A1278" s="105">
        <v>45379.907638888886</v>
      </c>
      <c r="B1278" s="89">
        <v>242179</v>
      </c>
      <c r="C1278" s="89">
        <v>5000</v>
      </c>
      <c r="D1278" s="89">
        <v>2</v>
      </c>
      <c r="E1278" s="89"/>
      <c r="F1278" s="89" t="s">
        <v>1846</v>
      </c>
      <c r="G1278" s="21" t="b">
        <f>ISNUMBER(MATCH(ggPayers[[#This Row],[payer]], gg_teammates[ID], 0))</f>
        <v>0</v>
      </c>
      <c r="H1278" s="89" t="b">
        <f>ISNUMBER(MATCH(ggPayers[[#This Row],[payer]], B$594:$B1277, 0))</f>
        <v>0</v>
      </c>
      <c r="I1278" s="21"/>
      <c r="J1278" s="96"/>
    </row>
    <row r="1279" spans="1:10">
      <c r="A1279" s="105">
        <v>45379.90347222222</v>
      </c>
      <c r="B1279" s="89">
        <v>135322</v>
      </c>
      <c r="C1279" s="89">
        <v>222</v>
      </c>
      <c r="D1279" s="89">
        <v>2</v>
      </c>
      <c r="E1279" s="89"/>
      <c r="F1279" s="89" t="s">
        <v>1848</v>
      </c>
      <c r="G1279" s="21" t="b">
        <f>ISNUMBER(MATCH(ggPayers[[#This Row],[payer]], gg_teammates[ID], 0))</f>
        <v>1</v>
      </c>
      <c r="H1279" s="89" t="b">
        <f>ISNUMBER(MATCH(ggPayers[[#This Row],[payer]], B$594:$B1278, 0))</f>
        <v>1</v>
      </c>
      <c r="I1279" s="21"/>
      <c r="J1279" s="96"/>
    </row>
    <row r="1280" spans="1:10">
      <c r="A1280" s="105">
        <v>45379.824999999997</v>
      </c>
      <c r="B1280" s="89">
        <v>71241</v>
      </c>
      <c r="C1280" s="89">
        <v>1500</v>
      </c>
      <c r="D1280" s="89">
        <v>2</v>
      </c>
      <c r="E1280" s="89"/>
      <c r="F1280" s="89" t="s">
        <v>1850</v>
      </c>
      <c r="G1280" s="21" t="b">
        <f>ISNUMBER(MATCH(ggPayers[[#This Row],[payer]], gg_teammates[ID], 0))</f>
        <v>0</v>
      </c>
      <c r="H1280" s="89" t="b">
        <f>ISNUMBER(MATCH(ggPayers[[#This Row],[payer]], B$594:$B1279, 0))</f>
        <v>0</v>
      </c>
      <c r="I1280" s="21"/>
      <c r="J1280" s="96"/>
    </row>
    <row r="1281" spans="1:10">
      <c r="A1281" s="105">
        <v>45379.736111111109</v>
      </c>
      <c r="B1281" s="89">
        <v>984353</v>
      </c>
      <c r="C1281" s="89">
        <v>300</v>
      </c>
      <c r="D1281" s="89">
        <v>2</v>
      </c>
      <c r="E1281" s="89"/>
      <c r="F1281" s="89" t="s">
        <v>1852</v>
      </c>
      <c r="G1281" s="21" t="b">
        <f>ISNUMBER(MATCH(ggPayers[[#This Row],[payer]], gg_teammates[ID], 0))</f>
        <v>0</v>
      </c>
      <c r="H1281" s="89" t="b">
        <f>ISNUMBER(MATCH(ggPayers[[#This Row],[payer]], B$594:$B1280, 0))</f>
        <v>0</v>
      </c>
      <c r="I1281" s="21"/>
      <c r="J1281" s="96"/>
    </row>
    <row r="1282" spans="1:10">
      <c r="A1282" s="105">
        <v>45379.53125</v>
      </c>
      <c r="B1282" s="89">
        <v>346534</v>
      </c>
      <c r="C1282" s="89">
        <v>1000</v>
      </c>
      <c r="D1282" s="89">
        <v>2</v>
      </c>
      <c r="E1282" s="89"/>
      <c r="F1282" s="99" t="s">
        <v>1860</v>
      </c>
      <c r="G1282" s="21" t="b">
        <f>ISNUMBER(MATCH(ggPayers[[#This Row],[payer]], gg_teammates[ID], 0))</f>
        <v>0</v>
      </c>
      <c r="H1282" s="89" t="b">
        <f>ISNUMBER(MATCH(ggPayers[[#This Row],[payer]], B$594:$B1281, 0))</f>
        <v>1</v>
      </c>
      <c r="I1282" s="21"/>
      <c r="J1282" s="96"/>
    </row>
    <row r="1283" spans="1:10">
      <c r="A1283" s="105">
        <v>45379.526388888888</v>
      </c>
      <c r="B1283" s="89">
        <v>162906</v>
      </c>
      <c r="C1283" s="89">
        <v>100</v>
      </c>
      <c r="D1283" s="89">
        <v>2</v>
      </c>
      <c r="E1283" s="89"/>
      <c r="F1283" s="89" t="s">
        <v>1862</v>
      </c>
      <c r="G1283" s="21" t="b">
        <f>ISNUMBER(MATCH(ggPayers[[#This Row],[payer]], gg_teammates[ID], 0))</f>
        <v>1</v>
      </c>
      <c r="H1283" s="89" t="b">
        <f>ISNUMBER(MATCH(ggPayers[[#This Row],[payer]], B$594:$B1282, 0))</f>
        <v>1</v>
      </c>
      <c r="I1283" s="21"/>
      <c r="J1283" s="96"/>
    </row>
    <row r="1284" spans="1:10">
      <c r="A1284" s="105">
        <v>45379.525694444441</v>
      </c>
      <c r="B1284" s="89">
        <v>839</v>
      </c>
      <c r="C1284" s="89">
        <v>2000</v>
      </c>
      <c r="D1284" s="89">
        <v>2</v>
      </c>
      <c r="E1284" s="89"/>
      <c r="F1284" s="89" t="s">
        <v>1864</v>
      </c>
      <c r="G1284" s="21" t="b">
        <f>ISNUMBER(MATCH(ggPayers[[#This Row],[payer]], gg_teammates[ID], 0))</f>
        <v>1</v>
      </c>
      <c r="H1284" s="89" t="b">
        <f>ISNUMBER(MATCH(ggPayers[[#This Row],[payer]], B$594:$B1283, 0))</f>
        <v>1</v>
      </c>
      <c r="I1284" s="21"/>
      <c r="J1284" s="96"/>
    </row>
    <row r="1285" spans="1:10">
      <c r="A1285" s="105">
        <v>45379.513194444444</v>
      </c>
      <c r="B1285" s="89">
        <v>162906</v>
      </c>
      <c r="C1285" s="89">
        <v>500</v>
      </c>
      <c r="D1285" s="89">
        <v>2</v>
      </c>
      <c r="E1285" s="89"/>
      <c r="F1285" s="89" t="s">
        <v>1866</v>
      </c>
      <c r="G1285" s="21" t="b">
        <f>ISNUMBER(MATCH(ggPayers[[#This Row],[payer]], gg_teammates[ID], 0))</f>
        <v>1</v>
      </c>
      <c r="H1285" s="89" t="b">
        <f>ISNUMBER(MATCH(ggPayers[[#This Row],[payer]], B$594:$B1284, 0))</f>
        <v>1</v>
      </c>
      <c r="I1285" s="21"/>
      <c r="J1285" s="96"/>
    </row>
    <row r="1286" spans="1:10">
      <c r="A1286" s="105">
        <v>45379.454861111109</v>
      </c>
      <c r="B1286" s="89">
        <v>162166</v>
      </c>
      <c r="C1286" s="89">
        <v>1000</v>
      </c>
      <c r="D1286" s="89">
        <v>2</v>
      </c>
      <c r="E1286" s="89"/>
      <c r="F1286" s="89" t="s">
        <v>1868</v>
      </c>
      <c r="G1286" s="21" t="b">
        <f>ISNUMBER(MATCH(ggPayers[[#This Row],[payer]], gg_teammates[ID], 0))</f>
        <v>0</v>
      </c>
      <c r="H1286" s="89" t="b">
        <f>ISNUMBER(MATCH(ggPayers[[#This Row],[payer]], B$594:$B1285, 0))</f>
        <v>1</v>
      </c>
      <c r="I1286" s="21"/>
      <c r="J1286" s="96"/>
    </row>
    <row r="1287" spans="1:10">
      <c r="A1287" s="105">
        <v>45378.991666666669</v>
      </c>
      <c r="B1287" s="89">
        <v>248106</v>
      </c>
      <c r="C1287" s="89">
        <v>1500</v>
      </c>
      <c r="D1287" s="89">
        <v>2</v>
      </c>
      <c r="E1287" s="89"/>
      <c r="F1287" s="89" t="s">
        <v>1870</v>
      </c>
      <c r="G1287" s="21" t="b">
        <f>ISNUMBER(MATCH(ggPayers[[#This Row],[payer]], gg_teammates[ID], 0))</f>
        <v>0</v>
      </c>
      <c r="H1287" s="89" t="b">
        <f>ISNUMBER(MATCH(ggPayers[[#This Row],[payer]], B$594:$B1286, 0))</f>
        <v>0</v>
      </c>
      <c r="I1287" s="21"/>
      <c r="J1287" s="96"/>
    </row>
    <row r="1288" spans="1:10">
      <c r="A1288" s="105">
        <v>45378.990972222222</v>
      </c>
      <c r="B1288" s="89">
        <v>248106</v>
      </c>
      <c r="C1288" s="89">
        <v>1500</v>
      </c>
      <c r="D1288" s="89">
        <v>2</v>
      </c>
      <c r="E1288" s="89"/>
      <c r="F1288" s="89" t="s">
        <v>1872</v>
      </c>
      <c r="G1288" s="21" t="b">
        <f>ISNUMBER(MATCH(ggPayers[[#This Row],[payer]], gg_teammates[ID], 0))</f>
        <v>0</v>
      </c>
      <c r="H1288" s="89" t="b">
        <f>ISNUMBER(MATCH(ggPayers[[#This Row],[payer]], B$594:$B1287, 0))</f>
        <v>1</v>
      </c>
      <c r="I1288" s="21"/>
      <c r="J1288" s="96"/>
    </row>
    <row r="1289" spans="1:10">
      <c r="A1289" s="105">
        <v>45378.829861111109</v>
      </c>
      <c r="B1289" s="89">
        <v>798</v>
      </c>
      <c r="C1289" s="89">
        <v>300</v>
      </c>
      <c r="D1289" s="89">
        <v>2</v>
      </c>
      <c r="E1289" s="89"/>
      <c r="F1289" s="89" t="s">
        <v>1878</v>
      </c>
      <c r="G1289" s="21" t="b">
        <f>ISNUMBER(MATCH(ggPayers[[#This Row],[payer]], gg_teammates[ID], 0))</f>
        <v>1</v>
      </c>
      <c r="H1289" s="89" t="b">
        <f>ISNUMBER(MATCH(ggPayers[[#This Row],[payer]], B$594:$B1288, 0))</f>
        <v>1</v>
      </c>
      <c r="I1289" s="21"/>
      <c r="J1289" s="96"/>
    </row>
    <row r="1290" spans="1:10">
      <c r="A1290" s="105">
        <v>45378.704861111109</v>
      </c>
      <c r="B1290" s="89">
        <v>825186</v>
      </c>
      <c r="C1290" s="89">
        <v>100</v>
      </c>
      <c r="D1290" s="89">
        <v>2</v>
      </c>
      <c r="E1290" s="89"/>
      <c r="F1290" s="89" t="s">
        <v>1881</v>
      </c>
      <c r="G1290" s="21" t="b">
        <f>ISNUMBER(MATCH(ggPayers[[#This Row],[payer]], gg_teammates[ID], 0))</f>
        <v>1</v>
      </c>
      <c r="H1290" s="89" t="b">
        <f>ISNUMBER(MATCH(ggPayers[[#This Row],[payer]], B$594:$B1289, 0))</f>
        <v>1</v>
      </c>
      <c r="I1290" s="21"/>
      <c r="J1290" s="96"/>
    </row>
    <row r="1291" spans="1:10">
      <c r="A1291" s="105">
        <v>45378.701388888891</v>
      </c>
      <c r="B1291" s="89">
        <v>825186</v>
      </c>
      <c r="C1291" s="89">
        <v>100</v>
      </c>
      <c r="D1291" s="89">
        <v>2</v>
      </c>
      <c r="E1291" s="89"/>
      <c r="F1291" s="89" t="s">
        <v>1883</v>
      </c>
      <c r="G1291" s="21" t="b">
        <f>ISNUMBER(MATCH(ggPayers[[#This Row],[payer]], gg_teammates[ID], 0))</f>
        <v>1</v>
      </c>
      <c r="H1291" s="89" t="b">
        <f>ISNUMBER(MATCH(ggPayers[[#This Row],[payer]], B$594:$B1290, 0))</f>
        <v>1</v>
      </c>
      <c r="I1291" s="21"/>
      <c r="J1291" s="96"/>
    </row>
    <row r="1292" spans="1:10">
      <c r="A1292" s="105">
        <v>45377.695833333331</v>
      </c>
      <c r="B1292" s="89">
        <v>825186</v>
      </c>
      <c r="C1292" s="89">
        <v>100</v>
      </c>
      <c r="D1292" s="89">
        <v>2</v>
      </c>
      <c r="E1292" s="89"/>
      <c r="F1292" s="89" t="s">
        <v>1892</v>
      </c>
      <c r="G1292" s="21" t="b">
        <f>ISNUMBER(MATCH(ggPayers[[#This Row],[payer]], gg_teammates[ID], 0))</f>
        <v>1</v>
      </c>
      <c r="H1292" s="89" t="b">
        <f>ISNUMBER(MATCH(ggPayers[[#This Row],[payer]], B$594:$B1291, 0))</f>
        <v>1</v>
      </c>
      <c r="I1292" s="21"/>
      <c r="J1292" s="96"/>
    </row>
    <row r="1293" spans="1:10">
      <c r="A1293" s="105">
        <v>45377.591666666667</v>
      </c>
      <c r="B1293" s="89">
        <v>798</v>
      </c>
      <c r="C1293" s="89">
        <v>300</v>
      </c>
      <c r="D1293" s="89">
        <v>2</v>
      </c>
      <c r="E1293" s="89"/>
      <c r="F1293" s="89" t="s">
        <v>1896</v>
      </c>
      <c r="G1293" s="21" t="b">
        <f>ISNUMBER(MATCH(ggPayers[[#This Row],[payer]], gg_teammates[ID], 0))</f>
        <v>1</v>
      </c>
      <c r="H1293" s="89" t="b">
        <f>ISNUMBER(MATCH(ggPayers[[#This Row],[payer]], B$594:$B1292, 0))</f>
        <v>1</v>
      </c>
      <c r="I1293" s="21"/>
      <c r="J1293" s="96"/>
    </row>
    <row r="1294" spans="1:10">
      <c r="A1294" s="105">
        <v>45377.506944444445</v>
      </c>
      <c r="B1294" s="89">
        <v>2387</v>
      </c>
      <c r="C1294" s="89">
        <v>1000</v>
      </c>
      <c r="D1294" s="89">
        <v>2</v>
      </c>
      <c r="E1294" s="89"/>
      <c r="F1294" s="89" t="s">
        <v>1898</v>
      </c>
      <c r="G1294" s="21" t="b">
        <f>ISNUMBER(MATCH(ggPayers[[#This Row],[payer]], gg_teammates[ID], 0))</f>
        <v>0</v>
      </c>
      <c r="H1294" s="89" t="b">
        <f>ISNUMBER(MATCH(ggPayers[[#This Row],[payer]], B$594:$B1293, 0))</f>
        <v>0</v>
      </c>
      <c r="I1294" s="21"/>
      <c r="J1294" s="96"/>
    </row>
    <row r="1295" spans="1:10">
      <c r="A1295" s="105">
        <v>45376.823611111111</v>
      </c>
      <c r="B1295" s="89">
        <v>825186</v>
      </c>
      <c r="C1295" s="89">
        <v>300</v>
      </c>
      <c r="D1295" s="89">
        <v>2</v>
      </c>
      <c r="E1295" s="89"/>
      <c r="F1295" s="89" t="s">
        <v>1904</v>
      </c>
      <c r="G1295" s="21" t="b">
        <f>ISNUMBER(MATCH(ggPayers[[#This Row],[payer]], gg_teammates[ID], 0))</f>
        <v>1</v>
      </c>
      <c r="H1295" s="89" t="b">
        <f>ISNUMBER(MATCH(ggPayers[[#This Row],[payer]], B$594:$B1294, 0))</f>
        <v>1</v>
      </c>
      <c r="I1295" s="21"/>
      <c r="J1295" s="96"/>
    </row>
    <row r="1296" spans="1:10">
      <c r="A1296" s="105">
        <v>45376.597916666666</v>
      </c>
      <c r="B1296" s="89">
        <v>947536</v>
      </c>
      <c r="C1296" s="89">
        <v>500</v>
      </c>
      <c r="D1296" s="89">
        <v>2</v>
      </c>
      <c r="E1296" s="89"/>
      <c r="F1296" s="89" t="s">
        <v>1906</v>
      </c>
      <c r="G1296" s="21" t="b">
        <f>ISNUMBER(MATCH(ggPayers[[#This Row],[payer]], gg_teammates[ID], 0))</f>
        <v>0</v>
      </c>
      <c r="H1296" s="89" t="b">
        <f>ISNUMBER(MATCH(ggPayers[[#This Row],[payer]], B$594:$B1295, 0))</f>
        <v>1</v>
      </c>
      <c r="I1296" s="21"/>
      <c r="J1296" s="96"/>
    </row>
    <row r="1297" spans="1:10">
      <c r="A1297" s="105">
        <v>45376.59652777778</v>
      </c>
      <c r="B1297" s="89">
        <v>947536</v>
      </c>
      <c r="C1297" s="89">
        <v>500</v>
      </c>
      <c r="D1297" s="89">
        <v>2</v>
      </c>
      <c r="E1297" s="89"/>
      <c r="F1297" s="89" t="s">
        <v>1908</v>
      </c>
      <c r="G1297" s="21" t="b">
        <f>ISNUMBER(MATCH(ggPayers[[#This Row],[payer]], gg_teammates[ID], 0))</f>
        <v>0</v>
      </c>
      <c r="H1297" s="89" t="b">
        <f>ISNUMBER(MATCH(ggPayers[[#This Row],[payer]], B$594:$B1296, 0))</f>
        <v>1</v>
      </c>
      <c r="I1297" s="21"/>
      <c r="J1297" s="96"/>
    </row>
    <row r="1298" spans="1:10">
      <c r="A1298" s="105">
        <v>45376.415277777778</v>
      </c>
      <c r="B1298" s="89">
        <v>17617</v>
      </c>
      <c r="C1298" s="89">
        <v>300</v>
      </c>
      <c r="D1298" s="89">
        <v>2</v>
      </c>
      <c r="E1298" s="89"/>
      <c r="F1298" s="89" t="s">
        <v>1910</v>
      </c>
      <c r="G1298" s="21" t="b">
        <f>ISNUMBER(MATCH(ggPayers[[#This Row],[payer]], gg_teammates[ID], 0))</f>
        <v>1</v>
      </c>
      <c r="H1298" s="89" t="b">
        <f>ISNUMBER(MATCH(ggPayers[[#This Row],[payer]], B$594:$B1297, 0))</f>
        <v>1</v>
      </c>
      <c r="I1298" s="21"/>
      <c r="J1298" s="96"/>
    </row>
    <row r="1299" spans="1:10">
      <c r="A1299" s="105">
        <v>45375.861805555556</v>
      </c>
      <c r="B1299" s="89">
        <v>798</v>
      </c>
      <c r="C1299" s="89">
        <v>1994</v>
      </c>
      <c r="D1299" s="89">
        <v>2</v>
      </c>
      <c r="E1299" s="89"/>
      <c r="F1299" s="89" t="s">
        <v>1920</v>
      </c>
      <c r="G1299" s="21" t="b">
        <f>ISNUMBER(MATCH(ggPayers[[#This Row],[payer]], gg_teammates[ID], 0))</f>
        <v>1</v>
      </c>
      <c r="H1299" s="89" t="b">
        <f>ISNUMBER(MATCH(ggPayers[[#This Row],[payer]], B$594:$B1298, 0))</f>
        <v>1</v>
      </c>
      <c r="I1299" s="21"/>
      <c r="J1299" s="96"/>
    </row>
    <row r="1300" spans="1:10">
      <c r="A1300" s="105">
        <v>45375.851388888892</v>
      </c>
      <c r="B1300" s="89">
        <v>534206</v>
      </c>
      <c r="C1300" s="89">
        <v>1000</v>
      </c>
      <c r="D1300" s="89">
        <v>2</v>
      </c>
      <c r="E1300" s="89"/>
      <c r="F1300" s="89" t="s">
        <v>1922</v>
      </c>
      <c r="G1300" s="21" t="b">
        <f>ISNUMBER(MATCH(ggPayers[[#This Row],[payer]], gg_teammates[ID], 0))</f>
        <v>0</v>
      </c>
      <c r="H1300" s="89" t="b">
        <f>ISNUMBER(MATCH(ggPayers[[#This Row],[payer]], B$594:$B1299, 0))</f>
        <v>0</v>
      </c>
      <c r="I1300" s="21"/>
      <c r="J1300" s="96"/>
    </row>
    <row r="1301" spans="1:10">
      <c r="A1301" s="105">
        <v>45375.845138888886</v>
      </c>
      <c r="B1301" s="89">
        <v>1096644</v>
      </c>
      <c r="C1301" s="89">
        <v>300</v>
      </c>
      <c r="D1301" s="89">
        <v>2</v>
      </c>
      <c r="E1301" s="89"/>
      <c r="F1301" s="89" t="s">
        <v>1924</v>
      </c>
      <c r="G1301" s="21" t="b">
        <f>ISNUMBER(MATCH(ggPayers[[#This Row],[payer]], gg_teammates[ID], 0))</f>
        <v>0</v>
      </c>
      <c r="H1301" s="89" t="b">
        <f>ISNUMBER(MATCH(ggPayers[[#This Row],[payer]], B$594:$B1300, 0))</f>
        <v>0</v>
      </c>
      <c r="I1301" s="21"/>
      <c r="J1301" s="96"/>
    </row>
    <row r="1302" spans="1:10">
      <c r="A1302" s="105">
        <v>45375.635416666664</v>
      </c>
      <c r="B1302" s="89">
        <v>21643</v>
      </c>
      <c r="C1302" s="89">
        <v>1000</v>
      </c>
      <c r="D1302" s="89">
        <v>2</v>
      </c>
      <c r="E1302" s="89"/>
      <c r="F1302" s="89" t="s">
        <v>1928</v>
      </c>
      <c r="G1302" s="21" t="b">
        <f>ISNUMBER(MATCH(ggPayers[[#This Row],[payer]], gg_teammates[ID], 0))</f>
        <v>0</v>
      </c>
      <c r="H1302" s="89" t="b">
        <f>ISNUMBER(MATCH(ggPayers[[#This Row],[payer]], B$594:$B1301, 0))</f>
        <v>0</v>
      </c>
      <c r="I1302" s="21"/>
      <c r="J1302" s="96"/>
    </row>
    <row r="1303" spans="1:10">
      <c r="A1303" s="105">
        <v>45375.5625</v>
      </c>
      <c r="B1303" s="89">
        <v>135322</v>
      </c>
      <c r="C1303" s="89">
        <v>500</v>
      </c>
      <c r="D1303" s="89">
        <v>2</v>
      </c>
      <c r="E1303" s="89"/>
      <c r="F1303" s="89" t="s">
        <v>1930</v>
      </c>
      <c r="G1303" s="21" t="b">
        <f>ISNUMBER(MATCH(ggPayers[[#This Row],[payer]], gg_teammates[ID], 0))</f>
        <v>1</v>
      </c>
      <c r="H1303" s="89" t="b">
        <f>ISNUMBER(MATCH(ggPayers[[#This Row],[payer]], B$594:$B1302, 0))</f>
        <v>1</v>
      </c>
      <c r="I1303" s="21"/>
      <c r="J1303" s="96"/>
    </row>
    <row r="1304" spans="1:10">
      <c r="A1304" s="105">
        <v>45374.909722222219</v>
      </c>
      <c r="B1304" s="89">
        <v>428690</v>
      </c>
      <c r="C1304" s="89">
        <v>500</v>
      </c>
      <c r="D1304" s="89">
        <v>2</v>
      </c>
      <c r="E1304" s="89"/>
      <c r="F1304" s="89" t="s">
        <v>1934</v>
      </c>
      <c r="G1304" s="21" t="b">
        <f>ISNUMBER(MATCH(ggPayers[[#This Row],[payer]], gg_teammates[ID], 0))</f>
        <v>1</v>
      </c>
      <c r="H1304" s="89" t="b">
        <f>ISNUMBER(MATCH(ggPayers[[#This Row],[payer]], B$594:$B1303, 0))</f>
        <v>0</v>
      </c>
      <c r="I1304" s="21"/>
      <c r="J1304" s="96"/>
    </row>
    <row r="1305" spans="1:10">
      <c r="A1305" s="105">
        <v>45374.870833333334</v>
      </c>
      <c r="B1305" s="89">
        <v>798</v>
      </c>
      <c r="C1305" s="89">
        <v>1000</v>
      </c>
      <c r="D1305" s="89">
        <v>2</v>
      </c>
      <c r="E1305" s="89"/>
      <c r="F1305" s="89" t="s">
        <v>1937</v>
      </c>
      <c r="G1305" s="21" t="b">
        <f>ISNUMBER(MATCH(ggPayers[[#This Row],[payer]], gg_teammates[ID], 0))</f>
        <v>1</v>
      </c>
      <c r="H1305" s="89" t="b">
        <f>ISNUMBER(MATCH(ggPayers[[#This Row],[payer]], B$594:$B1304, 0))</f>
        <v>1</v>
      </c>
      <c r="I1305" s="21"/>
      <c r="J1305" s="96"/>
    </row>
    <row r="1306" spans="1:10">
      <c r="A1306" s="105">
        <v>45374.770138888889</v>
      </c>
      <c r="B1306" s="89">
        <v>23426</v>
      </c>
      <c r="C1306" s="89">
        <v>3000</v>
      </c>
      <c r="D1306" s="89">
        <v>2</v>
      </c>
      <c r="E1306" s="89"/>
      <c r="F1306" s="89" t="s">
        <v>1939</v>
      </c>
      <c r="G1306" s="21" t="b">
        <f>ISNUMBER(MATCH(ggPayers[[#This Row],[payer]], gg_teammates[ID], 0))</f>
        <v>0</v>
      </c>
      <c r="H1306" s="89" t="b">
        <f>ISNUMBER(MATCH(ggPayers[[#This Row],[payer]], B$594:$B1305, 0))</f>
        <v>0</v>
      </c>
      <c r="I1306" s="21"/>
      <c r="J1306" s="96"/>
    </row>
    <row r="1307" spans="1:10">
      <c r="A1307" s="105">
        <v>45374.631249999999</v>
      </c>
      <c r="B1307" s="89">
        <v>910292</v>
      </c>
      <c r="C1307" s="89">
        <v>1200</v>
      </c>
      <c r="D1307" s="89">
        <v>2</v>
      </c>
      <c r="E1307" s="89"/>
      <c r="F1307" s="89" t="s">
        <v>1947</v>
      </c>
      <c r="G1307" s="21" t="b">
        <f>ISNUMBER(MATCH(ggPayers[[#This Row],[payer]], gg_teammates[ID], 0))</f>
        <v>0</v>
      </c>
      <c r="H1307" s="89" t="b">
        <f>ISNUMBER(MATCH(ggPayers[[#This Row],[payer]], B$594:$B1306, 0))</f>
        <v>0</v>
      </c>
      <c r="I1307" s="21"/>
      <c r="J1307" s="96"/>
    </row>
    <row r="1308" spans="1:10">
      <c r="A1308" s="105">
        <v>45374.602083333331</v>
      </c>
      <c r="B1308" s="89">
        <v>1000385</v>
      </c>
      <c r="C1308" s="89">
        <v>300</v>
      </c>
      <c r="D1308" s="89">
        <v>2</v>
      </c>
      <c r="E1308" s="89"/>
      <c r="F1308" s="89" t="s">
        <v>1949</v>
      </c>
      <c r="G1308" s="21" t="b">
        <f>ISNUMBER(MATCH(ggPayers[[#This Row],[payer]], gg_teammates[ID], 0))</f>
        <v>0</v>
      </c>
      <c r="H1308" s="89" t="b">
        <f>ISNUMBER(MATCH(ggPayers[[#This Row],[payer]], B$594:$B1307, 0))</f>
        <v>0</v>
      </c>
      <c r="I1308" s="21"/>
      <c r="J1308" s="96"/>
    </row>
    <row r="1309" spans="1:10">
      <c r="A1309" s="105">
        <v>45373.650694444441</v>
      </c>
      <c r="B1309" s="89">
        <v>825186</v>
      </c>
      <c r="C1309" s="89">
        <v>100</v>
      </c>
      <c r="D1309" s="89">
        <v>2</v>
      </c>
      <c r="E1309" s="89"/>
      <c r="F1309" s="89" t="s">
        <v>1963</v>
      </c>
      <c r="G1309" s="21" t="b">
        <f>ISNUMBER(MATCH(ggPayers[[#This Row],[payer]], gg_teammates[ID], 0))</f>
        <v>1</v>
      </c>
      <c r="H1309" s="89" t="b">
        <f>ISNUMBER(MATCH(ggPayers[[#This Row],[payer]], B$594:$B1308, 0))</f>
        <v>1</v>
      </c>
      <c r="I1309" s="21"/>
      <c r="J1309" s="96"/>
    </row>
    <row r="1310" spans="1:10">
      <c r="A1310" s="105">
        <v>45373.599999999999</v>
      </c>
      <c r="B1310" s="89">
        <v>850</v>
      </c>
      <c r="C1310" s="89">
        <v>1000</v>
      </c>
      <c r="D1310" s="89">
        <v>2</v>
      </c>
      <c r="E1310" s="89"/>
      <c r="F1310" s="89" t="s">
        <v>1966</v>
      </c>
      <c r="G1310" s="21" t="b">
        <f>ISNUMBER(MATCH(ggPayers[[#This Row],[payer]], gg_teammates[ID], 0))</f>
        <v>1</v>
      </c>
      <c r="H1310" s="89" t="b">
        <f>ISNUMBER(MATCH(ggPayers[[#This Row],[payer]], B$594:$B1309, 0))</f>
        <v>1</v>
      </c>
      <c r="I1310" s="21"/>
      <c r="J1310" s="96"/>
    </row>
    <row r="1311" spans="1:10">
      <c r="A1311" s="105">
        <v>45372.947222222225</v>
      </c>
      <c r="B1311" s="89">
        <v>140962</v>
      </c>
      <c r="C1311" s="89">
        <v>1000</v>
      </c>
      <c r="D1311" s="89">
        <v>2</v>
      </c>
      <c r="E1311" s="89"/>
      <c r="F1311" s="89" t="s">
        <v>1974</v>
      </c>
      <c r="G1311" s="21" t="b">
        <f>ISNUMBER(MATCH(ggPayers[[#This Row],[payer]], gg_teammates[ID], 0))</f>
        <v>0</v>
      </c>
      <c r="H1311" s="89" t="b">
        <f>ISNUMBER(MATCH(ggPayers[[#This Row],[payer]], B$594:$B1310, 0))</f>
        <v>0</v>
      </c>
      <c r="I1311" s="21"/>
      <c r="J1311" s="96"/>
    </row>
    <row r="1312" spans="1:10">
      <c r="A1312" s="105">
        <v>45372.832638888889</v>
      </c>
      <c r="B1312" s="89">
        <v>825186</v>
      </c>
      <c r="C1312" s="89">
        <v>300</v>
      </c>
      <c r="D1312" s="89">
        <v>2</v>
      </c>
      <c r="E1312" s="89"/>
      <c r="F1312" s="89" t="s">
        <v>1987</v>
      </c>
      <c r="G1312" s="21" t="b">
        <f>ISNUMBER(MATCH(ggPayers[[#This Row],[payer]], gg_teammates[ID], 0))</f>
        <v>1</v>
      </c>
      <c r="H1312" s="89" t="b">
        <f>ISNUMBER(MATCH(ggPayers[[#This Row],[payer]], B$594:$B1311, 0))</f>
        <v>1</v>
      </c>
      <c r="I1312" s="21"/>
      <c r="J1312" s="96"/>
    </row>
    <row r="1313" spans="1:10">
      <c r="A1313" s="105">
        <v>45372.556250000001</v>
      </c>
      <c r="B1313" s="89">
        <v>847907</v>
      </c>
      <c r="C1313" s="89">
        <v>1000</v>
      </c>
      <c r="D1313" s="89">
        <v>2</v>
      </c>
      <c r="E1313" s="89"/>
      <c r="F1313" s="89" t="s">
        <v>1994</v>
      </c>
      <c r="G1313" s="21" t="b">
        <f>ISNUMBER(MATCH(ggPayers[[#This Row],[payer]], gg_teammates[ID], 0))</f>
        <v>0</v>
      </c>
      <c r="H1313" s="89" t="b">
        <f>ISNUMBER(MATCH(ggPayers[[#This Row],[payer]], B$594:$B1312, 0))</f>
        <v>1</v>
      </c>
      <c r="I1313" s="21"/>
      <c r="J1313" s="96"/>
    </row>
    <row r="1314" spans="1:10">
      <c r="A1314" s="105">
        <v>45372.522222222222</v>
      </c>
      <c r="B1314" s="89">
        <v>242343</v>
      </c>
      <c r="C1314" s="89">
        <v>1000</v>
      </c>
      <c r="D1314" s="89">
        <v>2</v>
      </c>
      <c r="E1314" s="89"/>
      <c r="F1314" s="89" t="s">
        <v>1996</v>
      </c>
      <c r="G1314" s="21" t="b">
        <f>ISNUMBER(MATCH(ggPayers[[#This Row],[payer]], gg_teammates[ID], 0))</f>
        <v>0</v>
      </c>
      <c r="H1314" s="89" t="b">
        <f>ISNUMBER(MATCH(ggPayers[[#This Row],[payer]], B$594:$B1313, 0))</f>
        <v>0</v>
      </c>
      <c r="I1314" s="21"/>
      <c r="J1314" s="96"/>
    </row>
    <row r="1315" spans="1:10">
      <c r="A1315" s="105">
        <v>45371.854861111111</v>
      </c>
      <c r="B1315" s="89">
        <v>825186</v>
      </c>
      <c r="C1315" s="89">
        <v>300</v>
      </c>
      <c r="D1315" s="89">
        <v>2</v>
      </c>
      <c r="E1315" s="89"/>
      <c r="F1315" s="89" t="s">
        <v>2003</v>
      </c>
      <c r="G1315" s="21" t="b">
        <f>ISNUMBER(MATCH(ggPayers[[#This Row],[payer]], gg_teammates[ID], 0))</f>
        <v>1</v>
      </c>
      <c r="H1315" s="89" t="b">
        <f>ISNUMBER(MATCH(ggPayers[[#This Row],[payer]], B$594:$B1314, 0))</f>
        <v>1</v>
      </c>
      <c r="I1315" s="21"/>
      <c r="J1315" s="96"/>
    </row>
    <row r="1316" spans="1:10">
      <c r="A1316" s="105">
        <v>45371.662499999999</v>
      </c>
      <c r="B1316" s="89">
        <v>825186</v>
      </c>
      <c r="C1316" s="89">
        <v>100</v>
      </c>
      <c r="D1316" s="89">
        <v>2</v>
      </c>
      <c r="E1316" s="89"/>
      <c r="F1316" s="89" t="s">
        <v>2009</v>
      </c>
      <c r="G1316" s="21" t="b">
        <f>ISNUMBER(MATCH(ggPayers[[#This Row],[payer]], gg_teammates[ID], 0))</f>
        <v>1</v>
      </c>
      <c r="H1316" s="89" t="b">
        <f>ISNUMBER(MATCH(ggPayers[[#This Row],[payer]], B$594:$B1315, 0))</f>
        <v>1</v>
      </c>
      <c r="I1316" s="21"/>
      <c r="J1316" s="96"/>
    </row>
    <row r="1317" spans="1:10">
      <c r="A1317" s="105">
        <v>45371.538888888892</v>
      </c>
      <c r="B1317" s="89">
        <v>71690</v>
      </c>
      <c r="C1317" s="89">
        <v>2000</v>
      </c>
      <c r="D1317" s="89">
        <v>2</v>
      </c>
      <c r="E1317" s="89"/>
      <c r="F1317" s="89" t="s">
        <v>2013</v>
      </c>
      <c r="G1317" s="21" t="b">
        <f>ISNUMBER(MATCH(ggPayers[[#This Row],[payer]], gg_teammates[ID], 0))</f>
        <v>0</v>
      </c>
      <c r="H1317" s="89" t="b">
        <f>ISNUMBER(MATCH(ggPayers[[#This Row],[payer]], B$594:$B1316, 0))</f>
        <v>1</v>
      </c>
      <c r="I1317" s="21"/>
      <c r="J1317" s="96"/>
    </row>
    <row r="1318" spans="1:10">
      <c r="A1318" s="105">
        <v>45371.486111111109</v>
      </c>
      <c r="B1318" s="89">
        <v>162906</v>
      </c>
      <c r="C1318" s="89">
        <v>100</v>
      </c>
      <c r="D1318" s="89">
        <v>2</v>
      </c>
      <c r="E1318" s="89"/>
      <c r="F1318" s="89" t="s">
        <v>2015</v>
      </c>
      <c r="G1318" s="21" t="b">
        <f>ISNUMBER(MATCH(ggPayers[[#This Row],[payer]], gg_teammates[ID], 0))</f>
        <v>1</v>
      </c>
      <c r="H1318" s="89" t="b">
        <f>ISNUMBER(MATCH(ggPayers[[#This Row],[payer]], B$594:$B1317, 0))</f>
        <v>1</v>
      </c>
      <c r="I1318" s="21"/>
      <c r="J1318" s="96"/>
    </row>
    <row r="1319" spans="1:10">
      <c r="A1319" s="105">
        <v>45371.464583333334</v>
      </c>
      <c r="B1319" s="89">
        <v>825186</v>
      </c>
      <c r="C1319" s="89">
        <v>50</v>
      </c>
      <c r="D1319" s="89">
        <v>2</v>
      </c>
      <c r="E1319" s="89"/>
      <c r="F1319" s="89" t="s">
        <v>2017</v>
      </c>
      <c r="G1319" s="21" t="b">
        <f>ISNUMBER(MATCH(ggPayers[[#This Row],[payer]], gg_teammates[ID], 0))</f>
        <v>1</v>
      </c>
      <c r="H1319" s="89" t="b">
        <f>ISNUMBER(MATCH(ggPayers[[#This Row],[payer]], B$594:$B1318, 0))</f>
        <v>1</v>
      </c>
      <c r="I1319" s="21"/>
      <c r="J1319" s="96"/>
    </row>
    <row r="1320" spans="1:10">
      <c r="A1320" s="105">
        <v>45371.461111111108</v>
      </c>
      <c r="B1320" s="89">
        <v>825186</v>
      </c>
      <c r="C1320" s="89">
        <v>50</v>
      </c>
      <c r="D1320" s="89">
        <v>2</v>
      </c>
      <c r="E1320" s="89"/>
      <c r="F1320" s="89" t="s">
        <v>2020</v>
      </c>
      <c r="G1320" s="21" t="b">
        <f>ISNUMBER(MATCH(ggPayers[[#This Row],[payer]], gg_teammates[ID], 0))</f>
        <v>1</v>
      </c>
      <c r="H1320" s="89" t="b">
        <f>ISNUMBER(MATCH(ggPayers[[#This Row],[payer]], B$594:$B1319, 0))</f>
        <v>1</v>
      </c>
      <c r="I1320" s="21"/>
      <c r="J1320" s="96"/>
    </row>
    <row r="1321" spans="1:10">
      <c r="A1321" s="105">
        <v>45371.42083333333</v>
      </c>
      <c r="B1321" s="89">
        <v>798</v>
      </c>
      <c r="C1321" s="89">
        <v>300</v>
      </c>
      <c r="D1321" s="89">
        <v>2</v>
      </c>
      <c r="E1321" s="89"/>
      <c r="F1321" s="89" t="s">
        <v>2022</v>
      </c>
      <c r="G1321" s="21" t="b">
        <f>ISNUMBER(MATCH(ggPayers[[#This Row],[payer]], gg_teammates[ID], 0))</f>
        <v>1</v>
      </c>
      <c r="H1321" s="89" t="b">
        <f>ISNUMBER(MATCH(ggPayers[[#This Row],[payer]], B$594:$B1320, 0))</f>
        <v>1</v>
      </c>
      <c r="I1321" s="21"/>
      <c r="J1321" s="96"/>
    </row>
    <row r="1322" spans="1:10">
      <c r="A1322" s="105">
        <v>45370.850694444445</v>
      </c>
      <c r="B1322" s="89">
        <v>798</v>
      </c>
      <c r="C1322" s="89">
        <v>1000</v>
      </c>
      <c r="D1322" s="89">
        <v>2</v>
      </c>
      <c r="E1322" s="89"/>
      <c r="F1322" s="89" t="s">
        <v>2026</v>
      </c>
      <c r="G1322" s="21" t="b">
        <f>ISNUMBER(MATCH(ggPayers[[#This Row],[payer]], gg_teammates[ID], 0))</f>
        <v>1</v>
      </c>
      <c r="H1322" s="89" t="b">
        <f>ISNUMBER(MATCH(ggPayers[[#This Row],[payer]], B$594:$B1321, 0))</f>
        <v>1</v>
      </c>
      <c r="I1322" s="21"/>
      <c r="J1322" s="96"/>
    </row>
    <row r="1323" spans="1:10">
      <c r="A1323" s="105">
        <v>45370.763888888891</v>
      </c>
      <c r="B1323" s="89">
        <v>682217</v>
      </c>
      <c r="C1323" s="89">
        <v>500</v>
      </c>
      <c r="D1323" s="89">
        <v>2</v>
      </c>
      <c r="E1323" s="89"/>
      <c r="F1323" s="89" t="s">
        <v>2028</v>
      </c>
      <c r="G1323" s="21" t="b">
        <f>ISNUMBER(MATCH(ggPayers[[#This Row],[payer]], gg_teammates[ID], 0))</f>
        <v>0</v>
      </c>
      <c r="H1323" s="89" t="b">
        <f>ISNUMBER(MATCH(ggPayers[[#This Row],[payer]], B$594:$B1322, 0))</f>
        <v>0</v>
      </c>
      <c r="I1323" s="21"/>
      <c r="J1323" s="96"/>
    </row>
    <row r="1324" spans="1:10">
      <c r="A1324" s="105">
        <v>45370.624305555553</v>
      </c>
      <c r="B1324" s="89">
        <v>1112338</v>
      </c>
      <c r="C1324" s="89">
        <v>300</v>
      </c>
      <c r="D1324" s="89">
        <v>2</v>
      </c>
      <c r="E1324" s="89"/>
      <c r="F1324" s="89" t="s">
        <v>2030</v>
      </c>
      <c r="G1324" s="21" t="b">
        <f>ISNUMBER(MATCH(ggPayers[[#This Row],[payer]], gg_teammates[ID], 0))</f>
        <v>0</v>
      </c>
      <c r="H1324" s="89" t="b">
        <f>ISNUMBER(MATCH(ggPayers[[#This Row],[payer]], B$594:$B1323, 0))</f>
        <v>0</v>
      </c>
      <c r="I1324" s="21"/>
      <c r="J1324" s="96"/>
    </row>
    <row r="1325" spans="1:10">
      <c r="A1325" s="105">
        <v>45370.421527777777</v>
      </c>
      <c r="B1325" s="89">
        <v>825186</v>
      </c>
      <c r="C1325" s="89">
        <v>50</v>
      </c>
      <c r="D1325" s="89">
        <v>2</v>
      </c>
      <c r="E1325" s="89"/>
      <c r="F1325" s="89" t="s">
        <v>2034</v>
      </c>
      <c r="G1325" s="21" t="b">
        <f>ISNUMBER(MATCH(ggPayers[[#This Row],[payer]], gg_teammates[ID], 0))</f>
        <v>1</v>
      </c>
      <c r="H1325" s="89" t="b">
        <f>ISNUMBER(MATCH(ggPayers[[#This Row],[payer]], B$594:$B1324, 0))</f>
        <v>1</v>
      </c>
      <c r="I1325" s="21"/>
      <c r="J1325" s="96"/>
    </row>
    <row r="1326" spans="1:10">
      <c r="A1326" s="105">
        <v>45369.877083333333</v>
      </c>
      <c r="B1326" s="89">
        <v>911725</v>
      </c>
      <c r="C1326" s="89">
        <v>800</v>
      </c>
      <c r="D1326" s="89">
        <v>2</v>
      </c>
      <c r="E1326" s="89"/>
      <c r="F1326" s="89" t="s">
        <v>2036</v>
      </c>
      <c r="G1326" s="21" t="b">
        <f>ISNUMBER(MATCH(ggPayers[[#This Row],[payer]], gg_teammates[ID], 0))</f>
        <v>0</v>
      </c>
      <c r="H1326" s="89" t="b">
        <f>ISNUMBER(MATCH(ggPayers[[#This Row],[payer]], B$594:$B1325, 0))</f>
        <v>0</v>
      </c>
      <c r="I1326" s="21"/>
      <c r="J1326" s="96"/>
    </row>
    <row r="1327" spans="1:10">
      <c r="A1327" s="105">
        <v>45369.861111111109</v>
      </c>
      <c r="B1327" s="89">
        <v>231060</v>
      </c>
      <c r="C1327" s="89">
        <v>500</v>
      </c>
      <c r="D1327" s="89">
        <v>2</v>
      </c>
      <c r="E1327" s="89"/>
      <c r="F1327" s="89" t="s">
        <v>2038</v>
      </c>
      <c r="G1327" s="21" t="b">
        <f>ISNUMBER(MATCH(ggPayers[[#This Row],[payer]], gg_teammates[ID], 0))</f>
        <v>1</v>
      </c>
      <c r="H1327" s="89" t="b">
        <f>ISNUMBER(MATCH(ggPayers[[#This Row],[payer]], B$594:$B1326, 0))</f>
        <v>1</v>
      </c>
      <c r="I1327" s="21"/>
      <c r="J1327" s="96"/>
    </row>
    <row r="1328" spans="1:10">
      <c r="A1328" s="105">
        <v>45369.843055555553</v>
      </c>
      <c r="B1328" s="89">
        <v>231060</v>
      </c>
      <c r="C1328" s="89">
        <v>500</v>
      </c>
      <c r="D1328" s="89">
        <v>2</v>
      </c>
      <c r="E1328" s="89"/>
      <c r="F1328" s="89" t="s">
        <v>2041</v>
      </c>
      <c r="G1328" s="21" t="b">
        <f>ISNUMBER(MATCH(ggPayers[[#This Row],[payer]], gg_teammates[ID], 0))</f>
        <v>1</v>
      </c>
      <c r="H1328" s="89" t="b">
        <f>ISNUMBER(MATCH(ggPayers[[#This Row],[payer]], B$594:$B1327, 0))</f>
        <v>1</v>
      </c>
      <c r="I1328" s="21"/>
      <c r="J1328" s="96"/>
    </row>
    <row r="1329" spans="1:10">
      <c r="A1329" s="105">
        <v>45369.820138888892</v>
      </c>
      <c r="B1329" s="89">
        <v>17617</v>
      </c>
      <c r="C1329" s="89">
        <v>300</v>
      </c>
      <c r="D1329" s="89">
        <v>2</v>
      </c>
      <c r="E1329" s="89"/>
      <c r="F1329" s="89" t="s">
        <v>2043</v>
      </c>
      <c r="G1329" s="21" t="b">
        <f>ISNUMBER(MATCH(ggPayers[[#This Row],[payer]], gg_teammates[ID], 0))</f>
        <v>1</v>
      </c>
      <c r="H1329" s="89" t="b">
        <f>ISNUMBER(MATCH(ggPayers[[#This Row],[payer]], B$594:$B1328, 0))</f>
        <v>1</v>
      </c>
      <c r="I1329" s="21"/>
      <c r="J1329" s="96"/>
    </row>
    <row r="1330" spans="1:10">
      <c r="A1330" s="105">
        <v>45369.748611111114</v>
      </c>
      <c r="B1330" s="89">
        <v>839</v>
      </c>
      <c r="C1330" s="89">
        <v>500</v>
      </c>
      <c r="D1330" s="89">
        <v>2</v>
      </c>
      <c r="E1330" s="89"/>
      <c r="F1330" s="89" t="s">
        <v>2045</v>
      </c>
      <c r="G1330" s="21" t="b">
        <f>ISNUMBER(MATCH(ggPayers[[#This Row],[payer]], gg_teammates[ID], 0))</f>
        <v>1</v>
      </c>
      <c r="H1330" s="89" t="b">
        <f>ISNUMBER(MATCH(ggPayers[[#This Row],[payer]], B$594:$B1329, 0))</f>
        <v>1</v>
      </c>
      <c r="I1330" s="21"/>
      <c r="J1330" s="96"/>
    </row>
    <row r="1331" spans="1:10">
      <c r="A1331" s="105">
        <v>45369.68472222222</v>
      </c>
      <c r="B1331" s="89">
        <v>825186</v>
      </c>
      <c r="C1331" s="89">
        <v>10</v>
      </c>
      <c r="D1331" s="89">
        <v>2</v>
      </c>
      <c r="E1331" s="89"/>
      <c r="F1331" s="89" t="s">
        <v>2049</v>
      </c>
      <c r="G1331" s="21" t="b">
        <f>ISNUMBER(MATCH(ggPayers[[#This Row],[payer]], gg_teammates[ID], 0))</f>
        <v>1</v>
      </c>
      <c r="H1331" s="89" t="b">
        <f>ISNUMBER(MATCH(ggPayers[[#This Row],[payer]], B$594:$B1330, 0))</f>
        <v>1</v>
      </c>
      <c r="I1331" s="21"/>
      <c r="J1331" s="96"/>
    </row>
    <row r="1332" spans="1:10">
      <c r="A1332" s="105">
        <v>45369.68472222222</v>
      </c>
      <c r="B1332" s="89">
        <v>91561</v>
      </c>
      <c r="C1332" s="89">
        <v>1000</v>
      </c>
      <c r="D1332" s="89">
        <v>2</v>
      </c>
      <c r="E1332" s="89"/>
      <c r="F1332" s="89" t="s">
        <v>2047</v>
      </c>
      <c r="G1332" s="21" t="b">
        <f>ISNUMBER(MATCH(ggPayers[[#This Row],[payer]], gg_teammates[ID], 0))</f>
        <v>0</v>
      </c>
      <c r="H1332" s="89" t="b">
        <f>ISNUMBER(MATCH(ggPayers[[#This Row],[payer]], B$594:$B1331, 0))</f>
        <v>1</v>
      </c>
      <c r="I1332" s="21"/>
      <c r="J1332" s="96"/>
    </row>
    <row r="1333" spans="1:10">
      <c r="A1333" s="105">
        <v>45369.609027777777</v>
      </c>
      <c r="B1333" s="89">
        <v>825186</v>
      </c>
      <c r="C1333" s="89">
        <v>50</v>
      </c>
      <c r="D1333" s="89">
        <v>2</v>
      </c>
      <c r="E1333" s="89"/>
      <c r="F1333" s="89" t="s">
        <v>2051</v>
      </c>
      <c r="G1333" s="21" t="b">
        <f>ISNUMBER(MATCH(ggPayers[[#This Row],[payer]], gg_teammates[ID], 0))</f>
        <v>1</v>
      </c>
      <c r="H1333" s="89" t="b">
        <f>ISNUMBER(MATCH(ggPayers[[#This Row],[payer]], B$594:$B1332, 0))</f>
        <v>1</v>
      </c>
      <c r="I1333" s="21"/>
      <c r="J1333" s="96"/>
    </row>
    <row r="1334" spans="1:10">
      <c r="A1334" s="105">
        <v>45369.53402777778</v>
      </c>
      <c r="B1334" s="89">
        <v>825186</v>
      </c>
      <c r="C1334" s="89">
        <v>50</v>
      </c>
      <c r="D1334" s="89">
        <v>2</v>
      </c>
      <c r="E1334" s="89"/>
      <c r="F1334" s="89" t="s">
        <v>2053</v>
      </c>
      <c r="G1334" s="21" t="b">
        <f>ISNUMBER(MATCH(ggPayers[[#This Row],[payer]], gg_teammates[ID], 0))</f>
        <v>1</v>
      </c>
      <c r="H1334" s="89" t="b">
        <f>ISNUMBER(MATCH(ggPayers[[#This Row],[payer]], B$594:$B1333, 0))</f>
        <v>1</v>
      </c>
      <c r="I1334" s="21"/>
      <c r="J1334" s="96"/>
    </row>
    <row r="1335" spans="1:10">
      <c r="A1335" s="105">
        <v>45369.52847222222</v>
      </c>
      <c r="B1335" s="89">
        <v>839</v>
      </c>
      <c r="C1335" s="89">
        <v>500</v>
      </c>
      <c r="D1335" s="89">
        <v>2</v>
      </c>
      <c r="E1335" s="89"/>
      <c r="F1335" s="89" t="s">
        <v>2055</v>
      </c>
      <c r="G1335" s="21" t="b">
        <f>ISNUMBER(MATCH(ggPayers[[#This Row],[payer]], gg_teammates[ID], 0))</f>
        <v>1</v>
      </c>
      <c r="H1335" s="89" t="b">
        <f>ISNUMBER(MATCH(ggPayers[[#This Row],[payer]], B$594:$B1334, 0))</f>
        <v>1</v>
      </c>
      <c r="I1335" s="21"/>
      <c r="J1335" s="96"/>
    </row>
    <row r="1336" spans="1:10">
      <c r="A1336" s="105">
        <v>45369.515277777777</v>
      </c>
      <c r="B1336" s="89">
        <v>821204</v>
      </c>
      <c r="C1336" s="89">
        <v>100</v>
      </c>
      <c r="D1336" s="89">
        <v>2</v>
      </c>
      <c r="E1336" s="89"/>
      <c r="F1336" s="89" t="s">
        <v>2057</v>
      </c>
      <c r="G1336" s="21" t="b">
        <f>ISNUMBER(MATCH(ggPayers[[#This Row],[payer]], gg_teammates[ID], 0))</f>
        <v>1</v>
      </c>
      <c r="H1336" s="89" t="b">
        <f>ISNUMBER(MATCH(ggPayers[[#This Row],[payer]], B$594:$B1335, 0))</f>
        <v>0</v>
      </c>
      <c r="I1336" s="21"/>
      <c r="J1336" s="96"/>
    </row>
    <row r="1337" spans="1:10">
      <c r="A1337" s="105">
        <v>45369.513194444444</v>
      </c>
      <c r="B1337" s="89">
        <v>17617</v>
      </c>
      <c r="C1337" s="89">
        <v>300</v>
      </c>
      <c r="D1337" s="89">
        <v>2</v>
      </c>
      <c r="E1337" s="89"/>
      <c r="F1337" s="89" t="s">
        <v>2059</v>
      </c>
      <c r="G1337" s="21" t="b">
        <f>ISNUMBER(MATCH(ggPayers[[#This Row],[payer]], gg_teammates[ID], 0))</f>
        <v>1</v>
      </c>
      <c r="H1337" s="89" t="b">
        <f>ISNUMBER(MATCH(ggPayers[[#This Row],[payer]], B$594:$B1336, 0))</f>
        <v>1</v>
      </c>
      <c r="I1337" s="21"/>
      <c r="J1337" s="96"/>
    </row>
    <row r="1338" spans="1:10">
      <c r="A1338" s="105">
        <v>45369.511805555558</v>
      </c>
      <c r="B1338" s="89">
        <v>825186</v>
      </c>
      <c r="C1338" s="89">
        <v>50</v>
      </c>
      <c r="D1338" s="89">
        <v>2</v>
      </c>
      <c r="E1338" s="89"/>
      <c r="F1338" s="89" t="s">
        <v>2061</v>
      </c>
      <c r="G1338" s="21" t="b">
        <f>ISNUMBER(MATCH(ggPayers[[#This Row],[payer]], gg_teammates[ID], 0))</f>
        <v>1</v>
      </c>
      <c r="H1338" s="89" t="b">
        <f>ISNUMBER(MATCH(ggPayers[[#This Row],[payer]], B$594:$B1337, 0))</f>
        <v>1</v>
      </c>
      <c r="I1338" s="21"/>
      <c r="J1338" s="96"/>
    </row>
    <row r="1339" spans="1:10">
      <c r="A1339" s="105">
        <v>45369.493750000001</v>
      </c>
      <c r="B1339" s="89">
        <v>825186</v>
      </c>
      <c r="C1339" s="89">
        <v>100</v>
      </c>
      <c r="D1339" s="89">
        <v>2</v>
      </c>
      <c r="E1339" s="89"/>
      <c r="F1339" s="89" t="s">
        <v>2066</v>
      </c>
      <c r="G1339" s="21" t="b">
        <f>ISNUMBER(MATCH(ggPayers[[#This Row],[payer]], gg_teammates[ID], 0))</f>
        <v>1</v>
      </c>
      <c r="H1339" s="89" t="b">
        <f>ISNUMBER(MATCH(ggPayers[[#This Row],[payer]], B$594:$B1338, 0))</f>
        <v>1</v>
      </c>
      <c r="I1339" s="21"/>
      <c r="J1339" s="96"/>
    </row>
    <row r="1340" spans="1:10">
      <c r="A1340" s="105">
        <v>45369.475694444445</v>
      </c>
      <c r="B1340" s="89">
        <v>825186</v>
      </c>
      <c r="C1340" s="89">
        <v>100</v>
      </c>
      <c r="D1340" s="89">
        <v>2</v>
      </c>
      <c r="E1340" s="89"/>
      <c r="F1340" s="89" t="s">
        <v>2070</v>
      </c>
      <c r="G1340" s="21" t="b">
        <f>ISNUMBER(MATCH(ggPayers[[#This Row],[payer]], gg_teammates[ID], 0))</f>
        <v>1</v>
      </c>
      <c r="H1340" s="89" t="b">
        <f>ISNUMBER(MATCH(ggPayers[[#This Row],[payer]], B$594:$B1339, 0))</f>
        <v>1</v>
      </c>
      <c r="I1340" s="21"/>
      <c r="J1340" s="96"/>
    </row>
    <row r="1341" spans="1:10">
      <c r="A1341" s="105">
        <v>45369.474999999999</v>
      </c>
      <c r="B1341" s="89">
        <v>825186</v>
      </c>
      <c r="C1341" s="89">
        <v>100</v>
      </c>
      <c r="D1341" s="89">
        <v>2</v>
      </c>
      <c r="E1341" s="89"/>
      <c r="F1341" s="89" t="s">
        <v>2072</v>
      </c>
      <c r="G1341" s="21" t="b">
        <f>ISNUMBER(MATCH(ggPayers[[#This Row],[payer]], gg_teammates[ID], 0))</f>
        <v>1</v>
      </c>
      <c r="H1341" s="89" t="b">
        <f>ISNUMBER(MATCH(ggPayers[[#This Row],[payer]], B$594:$B1340, 0))</f>
        <v>1</v>
      </c>
      <c r="I1341" s="21"/>
      <c r="J1341" s="96"/>
    </row>
    <row r="1342" spans="1:10">
      <c r="A1342" s="105">
        <v>45369.473611111112</v>
      </c>
      <c r="B1342" s="89">
        <v>825186</v>
      </c>
      <c r="C1342" s="89">
        <v>50</v>
      </c>
      <c r="D1342" s="89">
        <v>2</v>
      </c>
      <c r="E1342" s="89"/>
      <c r="F1342" s="89" t="s">
        <v>2074</v>
      </c>
      <c r="G1342" s="21" t="b">
        <f>ISNUMBER(MATCH(ggPayers[[#This Row],[payer]], gg_teammates[ID], 0))</f>
        <v>1</v>
      </c>
      <c r="H1342" s="89" t="b">
        <f>ISNUMBER(MATCH(ggPayers[[#This Row],[payer]], B$594:$B1341, 0))</f>
        <v>1</v>
      </c>
      <c r="I1342" s="21"/>
      <c r="J1342" s="96"/>
    </row>
    <row r="1343" spans="1:10">
      <c r="A1343" s="105">
        <v>45369.47152777778</v>
      </c>
      <c r="B1343" s="89">
        <v>825186</v>
      </c>
      <c r="C1343" s="89">
        <v>100</v>
      </c>
      <c r="D1343" s="89">
        <v>2</v>
      </c>
      <c r="E1343" s="89"/>
      <c r="F1343" s="89" t="s">
        <v>2077</v>
      </c>
      <c r="G1343" s="21" t="b">
        <f>ISNUMBER(MATCH(ggPayers[[#This Row],[payer]], gg_teammates[ID], 0))</f>
        <v>1</v>
      </c>
      <c r="H1343" s="89" t="b">
        <f>ISNUMBER(MATCH(ggPayers[[#This Row],[payer]], B$594:$B1342, 0))</f>
        <v>1</v>
      </c>
      <c r="I1343" s="21"/>
      <c r="J1343" s="96"/>
    </row>
    <row r="1344" spans="1:10">
      <c r="A1344" s="105">
        <v>45369.322916666664</v>
      </c>
      <c r="B1344" s="89">
        <v>799832</v>
      </c>
      <c r="C1344" s="89">
        <v>1000</v>
      </c>
      <c r="D1344" s="89">
        <v>2</v>
      </c>
      <c r="E1344" s="89"/>
      <c r="F1344" s="89" t="s">
        <v>2079</v>
      </c>
      <c r="G1344" s="21" t="b">
        <f>ISNUMBER(MATCH(ggPayers[[#This Row],[payer]], gg_teammates[ID], 0))</f>
        <v>0</v>
      </c>
      <c r="H1344" s="89" t="b">
        <f>ISNUMBER(MATCH(ggPayers[[#This Row],[payer]], B$594:$B1343, 0))</f>
        <v>0</v>
      </c>
      <c r="I1344" s="21"/>
      <c r="J1344" s="96"/>
    </row>
    <row r="1345" spans="1:10">
      <c r="A1345" s="105">
        <v>45368.837500000001</v>
      </c>
      <c r="B1345" s="89">
        <v>910292</v>
      </c>
      <c r="C1345" s="89">
        <v>800</v>
      </c>
      <c r="D1345" s="89">
        <v>2</v>
      </c>
      <c r="E1345" s="89"/>
      <c r="F1345" s="89" t="s">
        <v>2082</v>
      </c>
      <c r="G1345" s="21" t="b">
        <f>ISNUMBER(MATCH(ggPayers[[#This Row],[payer]], gg_teammates[ID], 0))</f>
        <v>0</v>
      </c>
      <c r="H1345" s="89" t="b">
        <f>ISNUMBER(MATCH(ggPayers[[#This Row],[payer]], B$594:$B1344, 0))</f>
        <v>1</v>
      </c>
      <c r="I1345" s="21"/>
      <c r="J1345" s="96"/>
    </row>
    <row r="1346" spans="1:10">
      <c r="A1346" s="105">
        <v>45367.833333333336</v>
      </c>
      <c r="B1346" s="89">
        <v>731973</v>
      </c>
      <c r="C1346" s="89">
        <v>3000</v>
      </c>
      <c r="D1346" s="89">
        <v>2</v>
      </c>
      <c r="E1346" s="89"/>
      <c r="F1346" s="89" t="s">
        <v>2096</v>
      </c>
      <c r="G1346" s="21" t="b">
        <f>ISNUMBER(MATCH(ggPayers[[#This Row],[payer]], gg_teammates[ID], 0))</f>
        <v>0</v>
      </c>
      <c r="H1346" s="89" t="b">
        <f>ISNUMBER(MATCH(ggPayers[[#This Row],[payer]], B$594:$B1345, 0))</f>
        <v>0</v>
      </c>
      <c r="I1346" s="21"/>
      <c r="J1346" s="96"/>
    </row>
    <row r="1347" spans="1:10">
      <c r="A1347" s="105">
        <v>45367.789583333331</v>
      </c>
      <c r="B1347" s="89">
        <v>348221</v>
      </c>
      <c r="C1347" s="89">
        <v>300</v>
      </c>
      <c r="D1347" s="89">
        <v>2</v>
      </c>
      <c r="E1347" s="89"/>
      <c r="F1347" s="89" t="s">
        <v>2102</v>
      </c>
      <c r="G1347" s="21" t="b">
        <f>ISNUMBER(MATCH(ggPayers[[#This Row],[payer]], gg_teammates[ID], 0))</f>
        <v>0</v>
      </c>
      <c r="H1347" s="89" t="b">
        <f>ISNUMBER(MATCH(ggPayers[[#This Row],[payer]], B$594:$B1346, 0))</f>
        <v>0</v>
      </c>
      <c r="I1347" s="21"/>
      <c r="J1347" s="96"/>
    </row>
    <row r="1348" spans="1:10">
      <c r="A1348" s="105">
        <v>45367.665972222225</v>
      </c>
      <c r="B1348" s="89">
        <v>231060</v>
      </c>
      <c r="C1348" s="89">
        <v>3000</v>
      </c>
      <c r="D1348" s="89">
        <v>2</v>
      </c>
      <c r="E1348" s="89"/>
      <c r="F1348" s="89" t="s">
        <v>2109</v>
      </c>
      <c r="G1348" s="21" t="b">
        <f>ISNUMBER(MATCH(ggPayers[[#This Row],[payer]], gg_teammates[ID], 0))</f>
        <v>1</v>
      </c>
      <c r="H1348" s="89" t="b">
        <f>ISNUMBER(MATCH(ggPayers[[#This Row],[payer]], B$594:$B1347, 0))</f>
        <v>1</v>
      </c>
      <c r="I1348" s="21"/>
      <c r="J1348" s="96"/>
    </row>
    <row r="1349" spans="1:10">
      <c r="A1349" s="105">
        <v>45367.665277777778</v>
      </c>
      <c r="B1349" s="89">
        <v>627160</v>
      </c>
      <c r="C1349" s="89">
        <v>3000</v>
      </c>
      <c r="D1349" s="89">
        <v>2</v>
      </c>
      <c r="E1349" s="89"/>
      <c r="F1349" s="89" t="s">
        <v>2112</v>
      </c>
      <c r="G1349" s="21" t="b">
        <f>ISNUMBER(MATCH(ggPayers[[#This Row],[payer]], gg_teammates[ID], 0))</f>
        <v>1</v>
      </c>
      <c r="H1349" s="89" t="b">
        <f>ISNUMBER(MATCH(ggPayers[[#This Row],[payer]], B$594:$B1348, 0))</f>
        <v>1</v>
      </c>
      <c r="I1349" s="21"/>
      <c r="J1349" s="96"/>
    </row>
    <row r="1350" spans="1:10">
      <c r="A1350" s="105">
        <v>45367.663888888892</v>
      </c>
      <c r="B1350" s="89">
        <v>627160</v>
      </c>
      <c r="C1350" s="89">
        <v>3000</v>
      </c>
      <c r="D1350" s="89">
        <v>3</v>
      </c>
      <c r="E1350" s="89" t="s">
        <v>5939</v>
      </c>
      <c r="F1350" s="89" t="s">
        <v>6269</v>
      </c>
      <c r="G1350" s="21" t="b">
        <f>ISNUMBER(MATCH(ggPayers[[#This Row],[payer]], gg_teammates[ID], 0))</f>
        <v>1</v>
      </c>
      <c r="H1350" s="89" t="b">
        <f>ISNUMBER(MATCH(ggPayers[[#This Row],[payer]], B$594:$B1349, 0))</f>
        <v>1</v>
      </c>
      <c r="I1350" s="21"/>
      <c r="J1350" s="96"/>
    </row>
    <row r="1351" spans="1:10">
      <c r="A1351" s="105">
        <v>45367.62222222222</v>
      </c>
      <c r="B1351" s="89">
        <v>546960</v>
      </c>
      <c r="C1351" s="89">
        <v>800</v>
      </c>
      <c r="D1351" s="89">
        <v>2</v>
      </c>
      <c r="E1351" s="89"/>
      <c r="F1351" s="89" t="s">
        <v>2117</v>
      </c>
      <c r="G1351" s="21" t="b">
        <f>ISNUMBER(MATCH(ggPayers[[#This Row],[payer]], gg_teammates[ID], 0))</f>
        <v>0</v>
      </c>
      <c r="H1351" s="89" t="b">
        <f>ISNUMBER(MATCH(ggPayers[[#This Row],[payer]], B$594:$B1350, 0))</f>
        <v>0</v>
      </c>
      <c r="I1351" s="21"/>
      <c r="J1351" s="96"/>
    </row>
    <row r="1352" spans="1:10">
      <c r="A1352" s="105">
        <v>45367.55972222222</v>
      </c>
      <c r="B1352" s="89">
        <v>798</v>
      </c>
      <c r="C1352" s="89">
        <v>300</v>
      </c>
      <c r="D1352" s="89">
        <v>2</v>
      </c>
      <c r="E1352" s="89"/>
      <c r="F1352" s="89" t="s">
        <v>2126</v>
      </c>
      <c r="G1352" s="21" t="b">
        <f>ISNUMBER(MATCH(ggPayers[[#This Row],[payer]], gg_teammates[ID], 0))</f>
        <v>1</v>
      </c>
      <c r="H1352" s="89" t="b">
        <f>ISNUMBER(MATCH(ggPayers[[#This Row],[payer]], B$594:$B1351, 0))</f>
        <v>1</v>
      </c>
      <c r="I1352" s="21"/>
      <c r="J1352" s="96"/>
    </row>
    <row r="1353" spans="1:10">
      <c r="A1353" s="105">
        <v>45367.024305555555</v>
      </c>
      <c r="B1353" s="89">
        <v>111609</v>
      </c>
      <c r="C1353" s="89">
        <v>1000</v>
      </c>
      <c r="D1353" s="89">
        <v>3</v>
      </c>
      <c r="E1353" s="89" t="s">
        <v>5934</v>
      </c>
      <c r="F1353" s="89" t="s">
        <v>6270</v>
      </c>
      <c r="G1353" s="21" t="b">
        <f>ISNUMBER(MATCH(ggPayers[[#This Row],[payer]], gg_teammates[ID], 0))</f>
        <v>0</v>
      </c>
      <c r="H1353" s="89" t="b">
        <f>ISNUMBER(MATCH(ggPayers[[#This Row],[payer]], B$594:$B1352, 0))</f>
        <v>0</v>
      </c>
      <c r="I1353" s="21"/>
      <c r="J1353" s="96"/>
    </row>
    <row r="1354" spans="1:10">
      <c r="A1354" s="105">
        <v>45366.996527777781</v>
      </c>
      <c r="B1354" s="89">
        <v>281359</v>
      </c>
      <c r="C1354" s="89">
        <v>1000</v>
      </c>
      <c r="D1354" s="89">
        <v>2</v>
      </c>
      <c r="E1354" s="89"/>
      <c r="F1354" s="99" t="s">
        <v>2128</v>
      </c>
      <c r="G1354" s="21" t="b">
        <f>ISNUMBER(MATCH(ggPayers[[#This Row],[payer]], gg_teammates[ID], 0))</f>
        <v>0</v>
      </c>
      <c r="H1354" s="89" t="b">
        <f>ISNUMBER(MATCH(ggPayers[[#This Row],[payer]], B$594:$B1353, 0))</f>
        <v>0</v>
      </c>
      <c r="I1354" s="21"/>
      <c r="J1354" s="96"/>
    </row>
    <row r="1355" spans="1:10">
      <c r="A1355" s="105">
        <v>45366.978472222225</v>
      </c>
      <c r="B1355" s="89">
        <v>74501</v>
      </c>
      <c r="C1355" s="89">
        <v>5000</v>
      </c>
      <c r="D1355" s="89">
        <v>2</v>
      </c>
      <c r="E1355" s="89"/>
      <c r="F1355" s="89" t="s">
        <v>2130</v>
      </c>
      <c r="G1355" s="89" t="b">
        <f>ISNUMBER(MATCH(ggPayers[[#This Row],[payer]], gg_teammates[ID], 0))</f>
        <v>0</v>
      </c>
      <c r="H1355" s="89" t="b">
        <f>ISNUMBER(MATCH(ggPayers[[#This Row],[payer]], B$594:$B1354, 0))</f>
        <v>1</v>
      </c>
      <c r="I1355" s="89"/>
      <c r="J1355" s="89"/>
    </row>
    <row r="1356" spans="1:10">
      <c r="A1356" s="105">
        <v>45366.952777777777</v>
      </c>
      <c r="B1356" s="89">
        <v>119480</v>
      </c>
      <c r="C1356" s="89">
        <v>1000</v>
      </c>
      <c r="D1356" s="89">
        <v>2</v>
      </c>
      <c r="E1356" s="89"/>
      <c r="F1356" s="89" t="s">
        <v>2135</v>
      </c>
      <c r="G1356" s="89" t="b">
        <f>ISNUMBER(MATCH(ggPayers[[#This Row],[payer]], gg_teammates[ID], 0))</f>
        <v>0</v>
      </c>
      <c r="H1356" s="89" t="b">
        <f>ISNUMBER(MATCH(ggPayers[[#This Row],[payer]], B$594:$B1355, 0))</f>
        <v>0</v>
      </c>
      <c r="I1356" s="89"/>
      <c r="J1356" s="89"/>
    </row>
    <row r="1357" spans="1:10">
      <c r="A1357" s="105">
        <v>45366.694444444445</v>
      </c>
      <c r="B1357" s="89">
        <v>825186</v>
      </c>
      <c r="C1357" s="89">
        <v>300</v>
      </c>
      <c r="D1357" s="89">
        <v>2</v>
      </c>
      <c r="E1357" s="89"/>
      <c r="F1357" s="89" t="s">
        <v>2142</v>
      </c>
      <c r="G1357" s="89" t="b">
        <f>ISNUMBER(MATCH(ggPayers[[#This Row],[payer]], gg_teammates[ID], 0))</f>
        <v>1</v>
      </c>
      <c r="H1357" s="89" t="b">
        <f>ISNUMBER(MATCH(ggPayers[[#This Row],[payer]], B$594:$B1356, 0))</f>
        <v>1</v>
      </c>
      <c r="I1357" s="89"/>
      <c r="J1357" s="89"/>
    </row>
    <row r="1358" spans="1:10">
      <c r="A1358" s="105">
        <v>45366.537499999999</v>
      </c>
      <c r="B1358" s="89">
        <v>1109435</v>
      </c>
      <c r="C1358" s="89">
        <v>300</v>
      </c>
      <c r="D1358" s="89">
        <v>2</v>
      </c>
      <c r="E1358" s="89"/>
      <c r="F1358" s="89" t="s">
        <v>2146</v>
      </c>
      <c r="G1358" s="89" t="b">
        <f>ISNUMBER(MATCH(ggPayers[[#This Row],[payer]], gg_teammates[ID], 0))</f>
        <v>0</v>
      </c>
      <c r="H1358" s="89" t="b">
        <f>ISNUMBER(MATCH(ggPayers[[#This Row],[payer]], B$594:$B1357, 0))</f>
        <v>0</v>
      </c>
      <c r="I1358" s="89"/>
      <c r="J1358" s="89"/>
    </row>
    <row r="1359" spans="1:10">
      <c r="A1359" s="105">
        <v>45366.48333333333</v>
      </c>
      <c r="B1359" s="89">
        <v>299967</v>
      </c>
      <c r="C1359" s="89">
        <v>300</v>
      </c>
      <c r="D1359" s="89">
        <v>2</v>
      </c>
      <c r="E1359" s="89"/>
      <c r="F1359" s="89" t="s">
        <v>2148</v>
      </c>
      <c r="G1359" s="89" t="b">
        <f>ISNUMBER(MATCH(ggPayers[[#This Row],[payer]], gg_teammates[ID], 0))</f>
        <v>1</v>
      </c>
      <c r="H1359" s="89" t="b">
        <f>ISNUMBER(MATCH(ggPayers[[#This Row],[payer]], B$594:$B1358, 0))</f>
        <v>1</v>
      </c>
      <c r="I1359" s="89"/>
      <c r="J1359" s="89"/>
    </row>
    <row r="1360" spans="1:10">
      <c r="A1360" s="105">
        <v>45366.442361111112</v>
      </c>
      <c r="B1360" s="89">
        <v>798</v>
      </c>
      <c r="C1360" s="89">
        <v>1000</v>
      </c>
      <c r="D1360" s="89">
        <v>2</v>
      </c>
      <c r="E1360" s="89"/>
      <c r="F1360" s="89" t="s">
        <v>2150</v>
      </c>
      <c r="G1360" s="89" t="b">
        <f>ISNUMBER(MATCH(ggPayers[[#This Row],[payer]], gg_teammates[ID], 0))</f>
        <v>1</v>
      </c>
      <c r="H1360" s="89" t="b">
        <f>ISNUMBER(MATCH(ggPayers[[#This Row],[payer]], B$594:$B1359, 0))</f>
        <v>1</v>
      </c>
      <c r="I1360" s="89"/>
      <c r="J1360" s="89"/>
    </row>
    <row r="1361" spans="1:10">
      <c r="A1361" s="105">
        <v>45366.025000000001</v>
      </c>
      <c r="B1361" s="89">
        <v>825186</v>
      </c>
      <c r="C1361" s="89">
        <v>500</v>
      </c>
      <c r="D1361" s="89">
        <v>2</v>
      </c>
      <c r="E1361" s="89"/>
      <c r="F1361" s="89" t="s">
        <v>2152</v>
      </c>
      <c r="G1361" s="89" t="b">
        <f>ISNUMBER(MATCH(ggPayers[[#This Row],[payer]], gg_teammates[ID], 0))</f>
        <v>1</v>
      </c>
      <c r="H1361" s="89" t="b">
        <f>ISNUMBER(MATCH(ggPayers[[#This Row],[payer]], B$594:$B1360, 0))</f>
        <v>1</v>
      </c>
      <c r="I1361" s="89"/>
      <c r="J1361" s="89"/>
    </row>
    <row r="1362" spans="1:10">
      <c r="A1362" s="105">
        <v>45365.989583333336</v>
      </c>
      <c r="B1362" s="89">
        <v>209681</v>
      </c>
      <c r="C1362" s="89">
        <v>2000</v>
      </c>
      <c r="D1362" s="89">
        <v>2</v>
      </c>
      <c r="E1362" s="89"/>
      <c r="F1362" s="89" t="s">
        <v>2155</v>
      </c>
      <c r="G1362" s="89" t="b">
        <f>ISNUMBER(MATCH(ggPayers[[#This Row],[payer]], gg_teammates[ID], 0))</f>
        <v>0</v>
      </c>
      <c r="H1362" s="89" t="b">
        <f>ISNUMBER(MATCH(ggPayers[[#This Row],[payer]], B$594:$B1361, 0))</f>
        <v>0</v>
      </c>
      <c r="I1362" s="89"/>
      <c r="J1362" s="89"/>
    </row>
    <row r="1363" spans="1:10">
      <c r="A1363" s="105">
        <v>45365.988888888889</v>
      </c>
      <c r="B1363" s="89">
        <v>839</v>
      </c>
      <c r="C1363" s="89">
        <v>300</v>
      </c>
      <c r="D1363" s="89">
        <v>2</v>
      </c>
      <c r="E1363" s="89"/>
      <c r="F1363" s="89" t="s">
        <v>2157</v>
      </c>
      <c r="G1363" s="89" t="b">
        <f>ISNUMBER(MATCH(ggPayers[[#This Row],[payer]], gg_teammates[ID], 0))</f>
        <v>1</v>
      </c>
      <c r="H1363" s="89" t="b">
        <f>ISNUMBER(MATCH(ggPayers[[#This Row],[payer]], B$594:$B1362, 0))</f>
        <v>1</v>
      </c>
      <c r="I1363" s="89"/>
      <c r="J1363" s="89"/>
    </row>
    <row r="1364" spans="1:10">
      <c r="A1364" s="105">
        <v>45365.9375</v>
      </c>
      <c r="B1364" s="89">
        <v>862393</v>
      </c>
      <c r="C1364" s="89">
        <v>1000</v>
      </c>
      <c r="D1364" s="89">
        <v>2</v>
      </c>
      <c r="E1364" s="89"/>
      <c r="F1364" s="89" t="s">
        <v>2159</v>
      </c>
      <c r="G1364" s="89" t="b">
        <f>ISNUMBER(MATCH(ggPayers[[#This Row],[payer]], gg_teammates[ID], 0))</f>
        <v>0</v>
      </c>
      <c r="H1364" s="89" t="b">
        <f>ISNUMBER(MATCH(ggPayers[[#This Row],[payer]], B$594:$B1363, 0))</f>
        <v>0</v>
      </c>
      <c r="I1364" s="89"/>
      <c r="J1364" s="89"/>
    </row>
    <row r="1365" spans="1:10">
      <c r="A1365" s="105">
        <v>45365.936111111114</v>
      </c>
      <c r="B1365" s="89">
        <v>798</v>
      </c>
      <c r="C1365" s="89">
        <v>500</v>
      </c>
      <c r="D1365" s="89">
        <v>2</v>
      </c>
      <c r="E1365" s="89"/>
      <c r="F1365" s="89" t="s">
        <v>2164</v>
      </c>
      <c r="G1365" s="89" t="b">
        <f>ISNUMBER(MATCH(ggPayers[[#This Row],[payer]], gg_teammates[ID], 0))</f>
        <v>1</v>
      </c>
      <c r="H1365" s="89" t="b">
        <f>ISNUMBER(MATCH(ggPayers[[#This Row],[payer]], B$594:$B1364, 0))</f>
        <v>1</v>
      </c>
      <c r="I1365" s="89"/>
      <c r="J1365" s="89"/>
    </row>
    <row r="1366" spans="1:10">
      <c r="A1366" s="105">
        <v>45365.909722222219</v>
      </c>
      <c r="B1366" s="89">
        <v>839</v>
      </c>
      <c r="C1366" s="89">
        <v>500</v>
      </c>
      <c r="D1366" s="89">
        <v>2</v>
      </c>
      <c r="E1366" s="89"/>
      <c r="F1366" s="89" t="s">
        <v>2166</v>
      </c>
      <c r="G1366" s="89" t="b">
        <f>ISNUMBER(MATCH(ggPayers[[#This Row],[payer]], gg_teammates[ID], 0))</f>
        <v>1</v>
      </c>
      <c r="H1366" s="89" t="b">
        <f>ISNUMBER(MATCH(ggPayers[[#This Row],[payer]], B$594:$B1365, 0))</f>
        <v>1</v>
      </c>
      <c r="I1366" s="89"/>
      <c r="J1366" s="89"/>
    </row>
    <row r="1367" spans="1:10">
      <c r="A1367" s="105">
        <v>45365.805555555555</v>
      </c>
      <c r="B1367" s="89">
        <v>798</v>
      </c>
      <c r="C1367" s="89">
        <v>300</v>
      </c>
      <c r="D1367" s="89">
        <v>2</v>
      </c>
      <c r="E1367" s="89"/>
      <c r="F1367" s="89" t="s">
        <v>2170</v>
      </c>
      <c r="G1367" s="89" t="b">
        <f>ISNUMBER(MATCH(ggPayers[[#This Row],[payer]], gg_teammates[ID], 0))</f>
        <v>1</v>
      </c>
      <c r="H1367" s="89" t="b">
        <f>ISNUMBER(MATCH(ggPayers[[#This Row],[payer]], B$594:$B1366, 0))</f>
        <v>1</v>
      </c>
      <c r="I1367" s="89"/>
      <c r="J1367" s="89"/>
    </row>
    <row r="1368" spans="1:10">
      <c r="A1368" s="105">
        <v>45365.805555555555</v>
      </c>
      <c r="B1368" s="89">
        <v>240674</v>
      </c>
      <c r="C1368" s="89">
        <v>500</v>
      </c>
      <c r="D1368" s="89">
        <v>2</v>
      </c>
      <c r="E1368" s="89"/>
      <c r="F1368" s="89" t="s">
        <v>2168</v>
      </c>
      <c r="G1368" s="89" t="b">
        <f>ISNUMBER(MATCH(ggPayers[[#This Row],[payer]], gg_teammates[ID], 0))</f>
        <v>0</v>
      </c>
      <c r="H1368" s="89" t="b">
        <f>ISNUMBER(MATCH(ggPayers[[#This Row],[payer]], B$594:$B1367, 0))</f>
        <v>0</v>
      </c>
      <c r="I1368" s="89"/>
      <c r="J1368" s="89"/>
    </row>
    <row r="1369" spans="1:10">
      <c r="A1369" s="105">
        <v>45365.720833333333</v>
      </c>
      <c r="B1369" s="89">
        <v>825186</v>
      </c>
      <c r="C1369" s="89">
        <v>100</v>
      </c>
      <c r="D1369" s="89">
        <v>2</v>
      </c>
      <c r="E1369" s="89"/>
      <c r="F1369" s="89" t="s">
        <v>2173</v>
      </c>
      <c r="G1369" s="89" t="b">
        <f>ISNUMBER(MATCH(ggPayers[[#This Row],[payer]], gg_teammates[ID], 0))</f>
        <v>1</v>
      </c>
      <c r="H1369" s="89" t="b">
        <f>ISNUMBER(MATCH(ggPayers[[#This Row],[payer]], B$594:$B1368, 0))</f>
        <v>1</v>
      </c>
      <c r="I1369" s="89"/>
      <c r="J1369" s="89"/>
    </row>
    <row r="1370" spans="1:10">
      <c r="A1370" s="105">
        <v>45365.71597222222</v>
      </c>
      <c r="B1370" s="89">
        <v>825186</v>
      </c>
      <c r="C1370" s="89">
        <v>100</v>
      </c>
      <c r="D1370" s="89">
        <v>3</v>
      </c>
      <c r="E1370" s="89" t="s">
        <v>5939</v>
      </c>
      <c r="F1370" s="89" t="s">
        <v>6271</v>
      </c>
      <c r="G1370" s="89" t="b">
        <f>ISNUMBER(MATCH(ggPayers[[#This Row],[payer]], gg_teammates[ID], 0))</f>
        <v>1</v>
      </c>
      <c r="H1370" s="89" t="b">
        <f>ISNUMBER(MATCH(ggPayers[[#This Row],[payer]], B$594:$B1369, 0))</f>
        <v>1</v>
      </c>
      <c r="I1370" s="89"/>
      <c r="J1370" s="89"/>
    </row>
    <row r="1371" spans="1:10">
      <c r="A1371" s="105">
        <v>45365.71597222222</v>
      </c>
      <c r="B1371" s="89">
        <v>825186</v>
      </c>
      <c r="C1371" s="89">
        <v>300</v>
      </c>
      <c r="D1371" s="89">
        <v>2</v>
      </c>
      <c r="E1371" s="89"/>
      <c r="F1371" s="89" t="s">
        <v>2175</v>
      </c>
      <c r="G1371" s="89" t="b">
        <f>ISNUMBER(MATCH(ggPayers[[#This Row],[payer]], gg_teammates[ID], 0))</f>
        <v>1</v>
      </c>
      <c r="H1371" s="89" t="b">
        <f>ISNUMBER(MATCH(ggPayers[[#This Row],[payer]], B$594:$B1370, 0))</f>
        <v>1</v>
      </c>
      <c r="I1371" s="89"/>
      <c r="J1371" s="89"/>
    </row>
    <row r="1372" spans="1:10">
      <c r="A1372" s="105">
        <v>45365.715277777781</v>
      </c>
      <c r="B1372" s="89">
        <v>825186</v>
      </c>
      <c r="C1372" s="89">
        <v>100</v>
      </c>
      <c r="D1372" s="89">
        <v>3</v>
      </c>
      <c r="E1372" s="89" t="s">
        <v>5939</v>
      </c>
      <c r="F1372" s="89" t="s">
        <v>6272</v>
      </c>
      <c r="G1372" s="89" t="b">
        <f>ISNUMBER(MATCH(ggPayers[[#This Row],[payer]], gg_teammates[ID], 0))</f>
        <v>1</v>
      </c>
      <c r="H1372" s="89" t="b">
        <f>ISNUMBER(MATCH(ggPayers[[#This Row],[payer]], B$594:$B1371, 0))</f>
        <v>1</v>
      </c>
      <c r="I1372" s="89"/>
      <c r="J1372" s="89"/>
    </row>
    <row r="1373" spans="1:10">
      <c r="A1373" s="105">
        <v>45365.714583333334</v>
      </c>
      <c r="B1373" s="89">
        <v>825186</v>
      </c>
      <c r="C1373" s="89">
        <v>100</v>
      </c>
      <c r="D1373" s="89">
        <v>2</v>
      </c>
      <c r="E1373" s="89"/>
      <c r="F1373" s="89" t="s">
        <v>2177</v>
      </c>
      <c r="G1373" s="89" t="b">
        <f>ISNUMBER(MATCH(ggPayers[[#This Row],[payer]], gg_teammates[ID], 0))</f>
        <v>1</v>
      </c>
      <c r="H1373" s="89" t="b">
        <f>ISNUMBER(MATCH(ggPayers[[#This Row],[payer]], B$594:$B1372, 0))</f>
        <v>1</v>
      </c>
      <c r="I1373" s="89"/>
      <c r="J1373" s="89"/>
    </row>
    <row r="1374" spans="1:10">
      <c r="A1374" s="105">
        <v>45365.713888888888</v>
      </c>
      <c r="B1374" s="89">
        <v>825186</v>
      </c>
      <c r="C1374" s="89">
        <v>300</v>
      </c>
      <c r="D1374" s="89">
        <v>2</v>
      </c>
      <c r="E1374" s="89"/>
      <c r="F1374" s="89" t="s">
        <v>2179</v>
      </c>
      <c r="G1374" s="89" t="b">
        <f>ISNUMBER(MATCH(ggPayers[[#This Row],[payer]], gg_teammates[ID], 0))</f>
        <v>1</v>
      </c>
      <c r="H1374" s="89" t="b">
        <f>ISNUMBER(MATCH(ggPayers[[#This Row],[payer]], B$594:$B1373, 0))</f>
        <v>1</v>
      </c>
      <c r="I1374" s="89"/>
      <c r="J1374" s="89"/>
    </row>
    <row r="1375" spans="1:10">
      <c r="A1375" s="105">
        <v>45365.660416666666</v>
      </c>
      <c r="B1375" s="89">
        <v>825186</v>
      </c>
      <c r="C1375" s="89">
        <v>300</v>
      </c>
      <c r="D1375" s="89">
        <v>3</v>
      </c>
      <c r="E1375" s="89" t="s">
        <v>6130</v>
      </c>
      <c r="F1375" s="89" t="s">
        <v>6273</v>
      </c>
      <c r="G1375" s="89" t="b">
        <f>ISNUMBER(MATCH(ggPayers[[#This Row],[payer]], gg_teammates[ID], 0))</f>
        <v>1</v>
      </c>
      <c r="H1375" s="89" t="b">
        <f>ISNUMBER(MATCH(ggPayers[[#This Row],[payer]], B$594:$B1374, 0))</f>
        <v>1</v>
      </c>
      <c r="I1375" s="89"/>
      <c r="J1375" s="89"/>
    </row>
    <row r="1376" spans="1:10">
      <c r="A1376" s="105">
        <v>45365.654861111114</v>
      </c>
      <c r="B1376" s="89">
        <v>798</v>
      </c>
      <c r="C1376" s="89">
        <v>1000</v>
      </c>
      <c r="D1376" s="89">
        <v>3</v>
      </c>
      <c r="E1376" s="89" t="s">
        <v>6130</v>
      </c>
      <c r="F1376" s="89" t="s">
        <v>6274</v>
      </c>
      <c r="G1376" s="89" t="b">
        <f>ISNUMBER(MATCH(ggPayers[[#This Row],[payer]], gg_teammates[ID], 0))</f>
        <v>1</v>
      </c>
      <c r="H1376" s="89" t="b">
        <f>ISNUMBER(MATCH(ggPayers[[#This Row],[payer]], B$594:$B1375, 0))</f>
        <v>1</v>
      </c>
      <c r="I1376" s="89"/>
      <c r="J1376" s="89"/>
    </row>
    <row r="1377" spans="1:10">
      <c r="A1377" s="105">
        <v>45365.654166666667</v>
      </c>
      <c r="B1377" s="89">
        <v>798</v>
      </c>
      <c r="C1377" s="89">
        <v>1000</v>
      </c>
      <c r="D1377" s="89">
        <v>3</v>
      </c>
      <c r="E1377" s="89" t="s">
        <v>6130</v>
      </c>
      <c r="F1377" s="89" t="s">
        <v>6275</v>
      </c>
      <c r="G1377" s="89" t="b">
        <f>ISNUMBER(MATCH(ggPayers[[#This Row],[payer]], gg_teammates[ID], 0))</f>
        <v>1</v>
      </c>
      <c r="H1377" s="89" t="b">
        <f>ISNUMBER(MATCH(ggPayers[[#This Row],[payer]], B$594:$B1376, 0))</f>
        <v>1</v>
      </c>
      <c r="I1377" s="89"/>
      <c r="J1377" s="89"/>
    </row>
    <row r="1378" spans="1:10">
      <c r="A1378" s="105">
        <v>45365.645833333336</v>
      </c>
      <c r="B1378" s="89">
        <v>627160</v>
      </c>
      <c r="C1378" s="89">
        <v>100</v>
      </c>
      <c r="D1378" s="89">
        <v>3</v>
      </c>
      <c r="E1378" s="89" t="s">
        <v>6130</v>
      </c>
      <c r="F1378" s="89" t="s">
        <v>6276</v>
      </c>
      <c r="G1378" s="89" t="b">
        <f>ISNUMBER(MATCH(ggPayers[[#This Row],[payer]], gg_teammates[ID], 0))</f>
        <v>1</v>
      </c>
      <c r="H1378" s="89" t="b">
        <f>ISNUMBER(MATCH(ggPayers[[#This Row],[payer]], B$594:$B1377, 0))</f>
        <v>1</v>
      </c>
      <c r="I1378" s="89"/>
      <c r="J1378" s="89"/>
    </row>
    <row r="1379" spans="1:10">
      <c r="A1379" s="105">
        <v>45365.643750000003</v>
      </c>
      <c r="B1379" s="89">
        <v>825186</v>
      </c>
      <c r="C1379" s="89">
        <v>300</v>
      </c>
      <c r="D1379" s="89">
        <v>3</v>
      </c>
      <c r="E1379" s="89" t="s">
        <v>6130</v>
      </c>
      <c r="F1379" s="89" t="s">
        <v>6277</v>
      </c>
      <c r="G1379" s="89" t="b">
        <f>ISNUMBER(MATCH(ggPayers[[#This Row],[payer]], gg_teammates[ID], 0))</f>
        <v>1</v>
      </c>
      <c r="H1379" s="89" t="b">
        <f>ISNUMBER(MATCH(ggPayers[[#This Row],[payer]], B$594:$B1378, 0))</f>
        <v>1</v>
      </c>
      <c r="I1379" s="89"/>
      <c r="J1379" s="89"/>
    </row>
    <row r="1380" spans="1:10">
      <c r="A1380" s="105">
        <v>45365.643055555556</v>
      </c>
      <c r="B1380" s="89">
        <v>825186</v>
      </c>
      <c r="C1380" s="89">
        <v>100</v>
      </c>
      <c r="D1380" s="89">
        <v>3</v>
      </c>
      <c r="E1380" s="89" t="s">
        <v>6130</v>
      </c>
      <c r="F1380" s="89" t="s">
        <v>6278</v>
      </c>
      <c r="G1380" s="89" t="b">
        <f>ISNUMBER(MATCH(ggPayers[[#This Row],[payer]], gg_teammates[ID], 0))</f>
        <v>1</v>
      </c>
      <c r="H1380" s="89" t="b">
        <f>ISNUMBER(MATCH(ggPayers[[#This Row],[payer]], B$594:$B1379, 0))</f>
        <v>1</v>
      </c>
      <c r="I1380" s="89"/>
      <c r="J1380" s="89"/>
    </row>
    <row r="1381" spans="1:10">
      <c r="A1381" s="105">
        <v>45365.642361111109</v>
      </c>
      <c r="B1381" s="89">
        <v>825186</v>
      </c>
      <c r="C1381" s="89">
        <v>100</v>
      </c>
      <c r="D1381" s="89">
        <v>3</v>
      </c>
      <c r="E1381" s="89" t="s">
        <v>6130</v>
      </c>
      <c r="F1381" s="89" t="s">
        <v>6279</v>
      </c>
      <c r="G1381" s="89" t="b">
        <f>ISNUMBER(MATCH(ggPayers[[#This Row],[payer]], gg_teammates[ID], 0))</f>
        <v>1</v>
      </c>
      <c r="H1381" s="89" t="b">
        <f>ISNUMBER(MATCH(ggPayers[[#This Row],[payer]], B$594:$B1380, 0))</f>
        <v>1</v>
      </c>
      <c r="I1381" s="89"/>
      <c r="J1381" s="89"/>
    </row>
    <row r="1382" spans="1:10">
      <c r="A1382" s="105">
        <v>45365.640972222223</v>
      </c>
      <c r="B1382" s="89">
        <v>825186</v>
      </c>
      <c r="C1382" s="89">
        <v>100</v>
      </c>
      <c r="D1382" s="89">
        <v>3</v>
      </c>
      <c r="E1382" s="89" t="s">
        <v>6130</v>
      </c>
      <c r="F1382" s="89" t="s">
        <v>6280</v>
      </c>
      <c r="G1382" s="89" t="b">
        <f>ISNUMBER(MATCH(ggPayers[[#This Row],[payer]], gg_teammates[ID], 0))</f>
        <v>1</v>
      </c>
      <c r="H1382" s="89" t="b">
        <f>ISNUMBER(MATCH(ggPayers[[#This Row],[payer]], B$594:$B1381, 0))</f>
        <v>1</v>
      </c>
      <c r="I1382" s="89"/>
      <c r="J1382" s="89"/>
    </row>
    <row r="1383" spans="1:10">
      <c r="A1383" s="105">
        <v>45365.638888888891</v>
      </c>
      <c r="B1383" s="89">
        <v>144433</v>
      </c>
      <c r="C1383" s="89">
        <v>100</v>
      </c>
      <c r="D1383" s="89">
        <v>3</v>
      </c>
      <c r="E1383" s="89" t="s">
        <v>6130</v>
      </c>
      <c r="F1383" s="89" t="s">
        <v>6281</v>
      </c>
      <c r="G1383" s="89" t="b">
        <f>ISNUMBER(MATCH(ggPayers[[#This Row],[payer]], gg_teammates[ID], 0))</f>
        <v>0</v>
      </c>
      <c r="H1383" s="89" t="b">
        <f>ISNUMBER(MATCH(ggPayers[[#This Row],[payer]], B$594:$B1382, 0))</f>
        <v>0</v>
      </c>
      <c r="I1383" s="89"/>
      <c r="J1383" s="89"/>
    </row>
    <row r="1384" spans="1:10">
      <c r="A1384" s="105">
        <v>45365.520833333336</v>
      </c>
      <c r="B1384" s="89">
        <v>925779</v>
      </c>
      <c r="C1384" s="89">
        <v>300</v>
      </c>
      <c r="D1384" s="89">
        <v>2</v>
      </c>
      <c r="E1384" s="89"/>
      <c r="F1384" s="89" t="s">
        <v>2183</v>
      </c>
      <c r="G1384" s="89" t="b">
        <f>ISNUMBER(MATCH(ggPayers[[#This Row],[payer]], gg_teammates[ID], 0))</f>
        <v>0</v>
      </c>
      <c r="H1384" s="89" t="b">
        <f>ISNUMBER(MATCH(ggPayers[[#This Row],[payer]], B$594:$B1383, 0))</f>
        <v>0</v>
      </c>
      <c r="I1384" s="89"/>
      <c r="J1384" s="89"/>
    </row>
    <row r="1385" spans="1:10">
      <c r="A1385" s="105">
        <v>45365.50277777778</v>
      </c>
      <c r="B1385" s="89">
        <v>839</v>
      </c>
      <c r="C1385" s="89">
        <v>100</v>
      </c>
      <c r="D1385" s="89">
        <v>2</v>
      </c>
      <c r="E1385" s="89"/>
      <c r="F1385" s="89" t="s">
        <v>2185</v>
      </c>
      <c r="G1385" s="89" t="b">
        <f>ISNUMBER(MATCH(ggPayers[[#This Row],[payer]], gg_teammates[ID], 0))</f>
        <v>1</v>
      </c>
      <c r="H1385" s="89" t="b">
        <f>ISNUMBER(MATCH(ggPayers[[#This Row],[payer]], B$594:$B1384, 0))</f>
        <v>1</v>
      </c>
      <c r="I1385" s="89"/>
      <c r="J1385" s="89"/>
    </row>
    <row r="1386" spans="1:10">
      <c r="A1386" s="105">
        <v>45365.502083333333</v>
      </c>
      <c r="B1386" s="89">
        <v>825186</v>
      </c>
      <c r="C1386" s="89">
        <v>100</v>
      </c>
      <c r="D1386" s="89">
        <v>2</v>
      </c>
      <c r="E1386" s="89"/>
      <c r="F1386" s="89" t="s">
        <v>2187</v>
      </c>
      <c r="G1386" s="89" t="b">
        <f>ISNUMBER(MATCH(ggPayers[[#This Row],[payer]], gg_teammates[ID], 0))</f>
        <v>1</v>
      </c>
      <c r="H1386" s="89" t="b">
        <f>ISNUMBER(MATCH(ggPayers[[#This Row],[payer]], B$594:$B1385, 0))</f>
        <v>1</v>
      </c>
      <c r="I1386" s="89"/>
      <c r="J1386" s="89"/>
    </row>
    <row r="1387" spans="1:10">
      <c r="A1387" s="105">
        <v>45365.47152777778</v>
      </c>
      <c r="B1387" s="89">
        <v>231060</v>
      </c>
      <c r="C1387" s="89">
        <v>300</v>
      </c>
      <c r="D1387" s="89">
        <v>2</v>
      </c>
      <c r="E1387" s="89"/>
      <c r="F1387" s="89" t="s">
        <v>2189</v>
      </c>
      <c r="G1387" s="89" t="b">
        <f>ISNUMBER(MATCH(ggPayers[[#This Row],[payer]], gg_teammates[ID], 0))</f>
        <v>1</v>
      </c>
      <c r="H1387" s="89" t="b">
        <f>ISNUMBER(MATCH(ggPayers[[#This Row],[payer]], B$594:$B1386, 0))</f>
        <v>1</v>
      </c>
      <c r="I1387" s="89"/>
      <c r="J1387" s="89"/>
    </row>
    <row r="1388" spans="1:10">
      <c r="A1388" s="105">
        <v>45365.457638888889</v>
      </c>
      <c r="B1388" s="89">
        <v>839</v>
      </c>
      <c r="C1388" s="89">
        <v>300</v>
      </c>
      <c r="D1388" s="89">
        <v>2</v>
      </c>
      <c r="E1388" s="89"/>
      <c r="F1388" s="89" t="s">
        <v>2192</v>
      </c>
      <c r="G1388" s="89" t="b">
        <f>ISNUMBER(MATCH(ggPayers[[#This Row],[payer]], gg_teammates[ID], 0))</f>
        <v>1</v>
      </c>
      <c r="H1388" s="89" t="b">
        <f>ISNUMBER(MATCH(ggPayers[[#This Row],[payer]], B$594:$B1387, 0))</f>
        <v>1</v>
      </c>
      <c r="I1388" s="89"/>
      <c r="J1388" s="89"/>
    </row>
    <row r="1389" spans="1:10">
      <c r="A1389" s="105">
        <v>45365.455555555556</v>
      </c>
      <c r="B1389" s="89">
        <v>825186</v>
      </c>
      <c r="C1389" s="89">
        <v>5000</v>
      </c>
      <c r="D1389" s="89">
        <v>3</v>
      </c>
      <c r="E1389" s="89" t="s">
        <v>5939</v>
      </c>
      <c r="F1389" s="89" t="s">
        <v>6282</v>
      </c>
      <c r="G1389" s="89" t="b">
        <f>ISNUMBER(MATCH(ggPayers[[#This Row],[payer]], gg_teammates[ID], 0))</f>
        <v>1</v>
      </c>
      <c r="H1389" s="89" t="b">
        <f>ISNUMBER(MATCH(ggPayers[[#This Row],[payer]], B$594:$B1388, 0))</f>
        <v>1</v>
      </c>
      <c r="I1389" s="89"/>
      <c r="J1389" s="89"/>
    </row>
    <row r="1390" spans="1:10">
      <c r="A1390" s="105">
        <v>45365.435416666667</v>
      </c>
      <c r="B1390" s="89">
        <v>63136</v>
      </c>
      <c r="C1390" s="89">
        <v>10000</v>
      </c>
      <c r="D1390" s="89">
        <v>2</v>
      </c>
      <c r="E1390" s="89"/>
      <c r="F1390" s="89" t="s">
        <v>2194</v>
      </c>
      <c r="G1390" s="89" t="b">
        <f>ISNUMBER(MATCH(ggPayers[[#This Row],[payer]], gg_teammates[ID], 0))</f>
        <v>0</v>
      </c>
      <c r="H1390" s="89" t="b">
        <f>ISNUMBER(MATCH(ggPayers[[#This Row],[payer]], B$594:$B1389, 0))</f>
        <v>0</v>
      </c>
      <c r="I1390" s="89"/>
      <c r="J1390" s="89"/>
    </row>
    <row r="1391" spans="1:10">
      <c r="A1391" s="105">
        <v>45365.430555555555</v>
      </c>
      <c r="B1391" s="89">
        <v>825186</v>
      </c>
      <c r="C1391" s="89">
        <v>300</v>
      </c>
      <c r="D1391" s="89">
        <v>2</v>
      </c>
      <c r="E1391" s="89"/>
      <c r="F1391" s="89" t="s">
        <v>2197</v>
      </c>
      <c r="G1391" s="89" t="b">
        <f>ISNUMBER(MATCH(ggPayers[[#This Row],[payer]], gg_teammates[ID], 0))</f>
        <v>1</v>
      </c>
      <c r="H1391" s="89" t="b">
        <f>ISNUMBER(MATCH(ggPayers[[#This Row],[payer]], B$594:$B1390, 0))</f>
        <v>1</v>
      </c>
      <c r="I1391" s="89"/>
      <c r="J1391" s="89"/>
    </row>
    <row r="1392" spans="1:10">
      <c r="A1392" s="105">
        <v>45365.42291666667</v>
      </c>
      <c r="B1392" s="89">
        <v>299967</v>
      </c>
      <c r="C1392" s="89">
        <v>100</v>
      </c>
      <c r="D1392" s="89">
        <v>2</v>
      </c>
      <c r="E1392" s="89"/>
      <c r="F1392" s="89" t="s">
        <v>2199</v>
      </c>
      <c r="G1392" s="89" t="b">
        <f>ISNUMBER(MATCH(ggPayers[[#This Row],[payer]], gg_teammates[ID], 0))</f>
        <v>1</v>
      </c>
      <c r="H1392" s="89" t="b">
        <f>ISNUMBER(MATCH(ggPayers[[#This Row],[payer]], B$594:$B1391, 0))</f>
        <v>1</v>
      </c>
      <c r="I1392" s="89"/>
      <c r="J1392" s="89"/>
    </row>
    <row r="1393" spans="1:10">
      <c r="A1393" s="105">
        <v>45365.40902777778</v>
      </c>
      <c r="B1393" s="89">
        <v>1106070</v>
      </c>
      <c r="C1393" s="89">
        <v>500</v>
      </c>
      <c r="D1393" s="89">
        <v>2</v>
      </c>
      <c r="E1393" s="89"/>
      <c r="F1393" s="89" t="s">
        <v>2201</v>
      </c>
      <c r="G1393" s="89" t="b">
        <f>ISNUMBER(MATCH(ggPayers[[#This Row],[payer]], gg_teammates[ID], 0))</f>
        <v>0</v>
      </c>
      <c r="H1393" s="89" t="b">
        <f>ISNUMBER(MATCH(ggPayers[[#This Row],[payer]], B$594:$B1392, 0))</f>
        <v>1</v>
      </c>
      <c r="I1393" s="89"/>
      <c r="J1393" s="89"/>
    </row>
    <row r="1394" spans="1:10">
      <c r="A1394" s="105">
        <v>45365.042361111111</v>
      </c>
      <c r="B1394" s="89">
        <v>825186</v>
      </c>
      <c r="C1394" s="89">
        <v>100</v>
      </c>
      <c r="D1394" s="89">
        <v>2</v>
      </c>
      <c r="E1394" s="89"/>
      <c r="F1394" s="89" t="s">
        <v>2203</v>
      </c>
      <c r="G1394" s="89" t="b">
        <f>ISNUMBER(MATCH(ggPayers[[#This Row],[payer]], gg_teammates[ID], 0))</f>
        <v>1</v>
      </c>
      <c r="H1394" s="89" t="b">
        <f>ISNUMBER(MATCH(ggPayers[[#This Row],[payer]], B$594:$B1393, 0))</f>
        <v>1</v>
      </c>
      <c r="I1394" s="89"/>
      <c r="J1394" s="89"/>
    </row>
    <row r="1395" spans="1:10">
      <c r="A1395" s="105">
        <v>45364.959722222222</v>
      </c>
      <c r="B1395" s="89">
        <v>349307</v>
      </c>
      <c r="C1395" s="89">
        <v>1000</v>
      </c>
      <c r="D1395" s="89">
        <v>2</v>
      </c>
      <c r="E1395" s="89"/>
      <c r="F1395" s="89" t="s">
        <v>2214</v>
      </c>
      <c r="G1395" s="89" t="b">
        <f>ISNUMBER(MATCH(ggPayers[[#This Row],[payer]], gg_teammates[ID], 0))</f>
        <v>0</v>
      </c>
      <c r="H1395" s="89" t="b">
        <f>ISNUMBER(MATCH(ggPayers[[#This Row],[payer]], B$594:$B1394, 0))</f>
        <v>0</v>
      </c>
      <c r="I1395" s="89"/>
      <c r="J1395" s="89"/>
    </row>
    <row r="1396" spans="1:10">
      <c r="A1396" s="105">
        <v>45364.762499999997</v>
      </c>
      <c r="B1396" s="89">
        <v>17617</v>
      </c>
      <c r="C1396" s="89">
        <v>300</v>
      </c>
      <c r="D1396" s="89">
        <v>2</v>
      </c>
      <c r="E1396" s="89"/>
      <c r="F1396" s="89" t="s">
        <v>2222</v>
      </c>
      <c r="G1396" s="89" t="b">
        <f>ISNUMBER(MATCH(ggPayers[[#This Row],[payer]], gg_teammates[ID], 0))</f>
        <v>1</v>
      </c>
      <c r="H1396" s="89" t="b">
        <f>ISNUMBER(MATCH(ggPayers[[#This Row],[payer]], B$594:$B1395, 0))</f>
        <v>1</v>
      </c>
      <c r="I1396" s="89"/>
      <c r="J1396" s="89"/>
    </row>
    <row r="1397" spans="1:10">
      <c r="A1397" s="105">
        <v>45364.707638888889</v>
      </c>
      <c r="B1397" s="89">
        <v>325453</v>
      </c>
      <c r="C1397" s="89">
        <v>50</v>
      </c>
      <c r="D1397" s="89">
        <v>2</v>
      </c>
      <c r="E1397" s="89"/>
      <c r="F1397" s="89" t="s">
        <v>2224</v>
      </c>
      <c r="G1397" s="89" t="b">
        <f>ISNUMBER(MATCH(ggPayers[[#This Row],[payer]], gg_teammates[ID], 0))</f>
        <v>1</v>
      </c>
      <c r="H1397" s="89" t="b">
        <f>ISNUMBER(MATCH(ggPayers[[#This Row],[payer]], B$594:$B1396, 0))</f>
        <v>1</v>
      </c>
      <c r="I1397" s="89"/>
      <c r="J1397" s="89"/>
    </row>
    <row r="1398" spans="1:10">
      <c r="A1398" s="105">
        <v>45364.682638888888</v>
      </c>
      <c r="B1398" s="89">
        <v>162166</v>
      </c>
      <c r="C1398" s="89">
        <v>1000</v>
      </c>
      <c r="D1398" s="89">
        <v>2</v>
      </c>
      <c r="E1398" s="89"/>
      <c r="F1398" s="89" t="s">
        <v>2226</v>
      </c>
      <c r="G1398" s="89" t="b">
        <f>ISNUMBER(MATCH(ggPayers[[#This Row],[payer]], gg_teammates[ID], 0))</f>
        <v>0</v>
      </c>
      <c r="H1398" s="89" t="b">
        <f>ISNUMBER(MATCH(ggPayers[[#This Row],[payer]], B$594:$B1397, 0))</f>
        <v>1</v>
      </c>
      <c r="I1398" s="89"/>
      <c r="J1398" s="89"/>
    </row>
    <row r="1399" spans="1:10">
      <c r="A1399" s="105">
        <v>45364.681944444441</v>
      </c>
      <c r="B1399" s="89">
        <v>5237</v>
      </c>
      <c r="C1399" s="89">
        <v>500</v>
      </c>
      <c r="D1399" s="89">
        <v>3</v>
      </c>
      <c r="E1399" s="89" t="s">
        <v>5934</v>
      </c>
      <c r="F1399" s="89" t="s">
        <v>6283</v>
      </c>
      <c r="G1399" s="89" t="b">
        <f>ISNUMBER(MATCH(ggPayers[[#This Row],[payer]], gg_teammates[ID], 0))</f>
        <v>1</v>
      </c>
      <c r="H1399" s="89" t="b">
        <f>ISNUMBER(MATCH(ggPayers[[#This Row],[payer]], B$594:$B1398, 0))</f>
        <v>0</v>
      </c>
      <c r="I1399" s="89"/>
      <c r="J1399" s="89"/>
    </row>
    <row r="1400" spans="1:10">
      <c r="A1400" s="105">
        <v>45364.579861111109</v>
      </c>
      <c r="B1400" s="89">
        <v>798</v>
      </c>
      <c r="C1400" s="89">
        <v>500</v>
      </c>
      <c r="D1400" s="89">
        <v>2</v>
      </c>
      <c r="E1400" s="89"/>
      <c r="F1400" s="89" t="s">
        <v>2231</v>
      </c>
      <c r="G1400" s="89" t="b">
        <f>ISNUMBER(MATCH(ggPayers[[#This Row],[payer]], gg_teammates[ID], 0))</f>
        <v>1</v>
      </c>
      <c r="H1400" s="89" t="b">
        <f>ISNUMBER(MATCH(ggPayers[[#This Row],[payer]], B$594:$B1399, 0))</f>
        <v>1</v>
      </c>
      <c r="I1400" s="89"/>
      <c r="J1400" s="89"/>
    </row>
    <row r="1401" spans="1:10">
      <c r="A1401" s="105">
        <v>45364.487500000003</v>
      </c>
      <c r="B1401" s="89">
        <v>825186</v>
      </c>
      <c r="C1401" s="89">
        <v>100</v>
      </c>
      <c r="D1401" s="89">
        <v>2</v>
      </c>
      <c r="E1401" s="89"/>
      <c r="F1401" s="89" t="s">
        <v>2234</v>
      </c>
      <c r="G1401" s="89" t="b">
        <f>ISNUMBER(MATCH(ggPayers[[#This Row],[payer]], gg_teammates[ID], 0))</f>
        <v>1</v>
      </c>
      <c r="H1401" s="89" t="b">
        <f>ISNUMBER(MATCH(ggPayers[[#This Row],[payer]], B$594:$B1400, 0))</f>
        <v>1</v>
      </c>
      <c r="I1401" s="89"/>
      <c r="J1401" s="89"/>
    </row>
    <row r="1402" spans="1:10">
      <c r="A1402" s="105">
        <v>45364.40902777778</v>
      </c>
      <c r="B1402" s="89">
        <v>825186</v>
      </c>
      <c r="C1402" s="89">
        <v>100</v>
      </c>
      <c r="D1402" s="89">
        <v>2</v>
      </c>
      <c r="E1402" s="89"/>
      <c r="F1402" s="89" t="s">
        <v>2237</v>
      </c>
      <c r="G1402" s="89" t="b">
        <f>ISNUMBER(MATCH(ggPayers[[#This Row],[payer]], gg_teammates[ID], 0))</f>
        <v>1</v>
      </c>
      <c r="H1402" s="89" t="b">
        <f>ISNUMBER(MATCH(ggPayers[[#This Row],[payer]], B$594:$B1401, 0))</f>
        <v>1</v>
      </c>
      <c r="I1402" s="89"/>
      <c r="J1402" s="89"/>
    </row>
    <row r="1403" spans="1:10">
      <c r="A1403" s="105">
        <v>45364.397916666669</v>
      </c>
      <c r="B1403" s="89">
        <v>825186</v>
      </c>
      <c r="C1403" s="89">
        <v>300</v>
      </c>
      <c r="D1403" s="89">
        <v>2</v>
      </c>
      <c r="E1403" s="89"/>
      <c r="F1403" s="89" t="s">
        <v>2239</v>
      </c>
      <c r="G1403" s="89" t="b">
        <f>ISNUMBER(MATCH(ggPayers[[#This Row],[payer]], gg_teammates[ID], 0))</f>
        <v>1</v>
      </c>
      <c r="H1403" s="89" t="b">
        <f>ISNUMBER(MATCH(ggPayers[[#This Row],[payer]], B$594:$B1402, 0))</f>
        <v>1</v>
      </c>
      <c r="I1403" s="89"/>
      <c r="J1403" s="89"/>
    </row>
    <row r="1404" spans="1:10">
      <c r="A1404" s="105">
        <v>45363.979861111111</v>
      </c>
      <c r="B1404" s="89">
        <v>770417</v>
      </c>
      <c r="C1404" s="89">
        <v>100</v>
      </c>
      <c r="D1404" s="89">
        <v>2</v>
      </c>
      <c r="E1404" s="89"/>
      <c r="F1404" s="89" t="s">
        <v>2241</v>
      </c>
      <c r="G1404" s="89" t="b">
        <f>ISNUMBER(MATCH(ggPayers[[#This Row],[payer]], gg_teammates[ID], 0))</f>
        <v>0</v>
      </c>
      <c r="H1404" s="89" t="b">
        <f>ISNUMBER(MATCH(ggPayers[[#This Row],[payer]], B$594:$B1403, 0))</f>
        <v>0</v>
      </c>
      <c r="I1404" s="89"/>
      <c r="J1404" s="89"/>
    </row>
    <row r="1405" spans="1:10">
      <c r="A1405" s="105">
        <v>45363.964583333334</v>
      </c>
      <c r="B1405" s="89">
        <v>926433</v>
      </c>
      <c r="C1405" s="89">
        <v>1</v>
      </c>
      <c r="D1405" s="89">
        <v>2</v>
      </c>
      <c r="E1405" s="89"/>
      <c r="F1405" s="89" t="s">
        <v>2243</v>
      </c>
      <c r="G1405" s="89" t="b">
        <f>ISNUMBER(MATCH(ggPayers[[#This Row],[payer]], gg_teammates[ID], 0))</f>
        <v>0</v>
      </c>
      <c r="H1405" s="89" t="b">
        <f>ISNUMBER(MATCH(ggPayers[[#This Row],[payer]], B$594:$B1404, 0))</f>
        <v>0</v>
      </c>
      <c r="I1405" s="89"/>
      <c r="J1405" s="89"/>
    </row>
    <row r="1406" spans="1:10">
      <c r="A1406" s="105">
        <v>45363.911111111112</v>
      </c>
      <c r="B1406" s="89">
        <v>5237</v>
      </c>
      <c r="C1406" s="89">
        <v>60</v>
      </c>
      <c r="D1406" s="89">
        <v>2</v>
      </c>
      <c r="E1406" s="89"/>
      <c r="F1406" s="89" t="s">
        <v>2245</v>
      </c>
      <c r="G1406" s="89" t="b">
        <f>ISNUMBER(MATCH(ggPayers[[#This Row],[payer]], gg_teammates[ID], 0))</f>
        <v>1</v>
      </c>
      <c r="H1406" s="89" t="b">
        <f>ISNUMBER(MATCH(ggPayers[[#This Row],[payer]], B$594:$B1405, 0))</f>
        <v>1</v>
      </c>
      <c r="I1406" s="89"/>
      <c r="J1406" s="89"/>
    </row>
    <row r="1407" spans="1:10">
      <c r="A1407" s="105">
        <v>45363.909722222219</v>
      </c>
      <c r="B1407" s="89">
        <v>5237</v>
      </c>
      <c r="C1407" s="89">
        <v>120</v>
      </c>
      <c r="D1407" s="89">
        <v>3</v>
      </c>
      <c r="E1407" s="89" t="s">
        <v>5939</v>
      </c>
      <c r="F1407" s="89" t="s">
        <v>6284</v>
      </c>
      <c r="G1407" s="89" t="b">
        <f>ISNUMBER(MATCH(ggPayers[[#This Row],[payer]], gg_teammates[ID], 0))</f>
        <v>1</v>
      </c>
      <c r="H1407" s="89" t="b">
        <f>ISNUMBER(MATCH(ggPayers[[#This Row],[payer]], B$594:$B1406, 0))</f>
        <v>1</v>
      </c>
      <c r="I1407" s="89"/>
      <c r="J1407" s="89"/>
    </row>
    <row r="1408" spans="1:10">
      <c r="A1408" s="105">
        <v>45363.90902777778</v>
      </c>
      <c r="B1408" s="89">
        <v>5237</v>
      </c>
      <c r="C1408" s="89">
        <v>333</v>
      </c>
      <c r="D1408" s="89">
        <v>3</v>
      </c>
      <c r="E1408" s="89" t="s">
        <v>5934</v>
      </c>
      <c r="F1408" s="89" t="s">
        <v>6285</v>
      </c>
      <c r="G1408" s="89" t="b">
        <f>ISNUMBER(MATCH(ggPayers[[#This Row],[payer]], gg_teammates[ID], 0))</f>
        <v>1</v>
      </c>
      <c r="H1408" s="89" t="b">
        <f>ISNUMBER(MATCH(ggPayers[[#This Row],[payer]], B$594:$B1407, 0))</f>
        <v>1</v>
      </c>
      <c r="I1408" s="89"/>
      <c r="J1408" s="89"/>
    </row>
    <row r="1409" spans="1:10">
      <c r="A1409" s="105">
        <v>45363.90625</v>
      </c>
      <c r="B1409" s="89">
        <v>5237</v>
      </c>
      <c r="C1409" s="89">
        <v>500</v>
      </c>
      <c r="D1409" s="89">
        <v>3</v>
      </c>
      <c r="E1409" s="89" t="s">
        <v>5934</v>
      </c>
      <c r="F1409" s="89" t="s">
        <v>6286</v>
      </c>
      <c r="G1409" s="89" t="b">
        <f>ISNUMBER(MATCH(ggPayers[[#This Row],[payer]], gg_teammates[ID], 0))</f>
        <v>1</v>
      </c>
      <c r="H1409" s="89" t="b">
        <f>ISNUMBER(MATCH(ggPayers[[#This Row],[payer]], B$594:$B1408, 0))</f>
        <v>1</v>
      </c>
      <c r="I1409" s="89"/>
      <c r="J1409" s="89"/>
    </row>
    <row r="1410" spans="1:10">
      <c r="A1410" s="105">
        <v>45363.899305555555</v>
      </c>
      <c r="B1410" s="89">
        <v>5237</v>
      </c>
      <c r="C1410" s="89">
        <v>500</v>
      </c>
      <c r="D1410" s="89">
        <v>3</v>
      </c>
      <c r="E1410" s="89" t="s">
        <v>5934</v>
      </c>
      <c r="F1410" s="89" t="s">
        <v>6287</v>
      </c>
      <c r="G1410" s="89" t="b">
        <f>ISNUMBER(MATCH(ggPayers[[#This Row],[payer]], gg_teammates[ID], 0))</f>
        <v>1</v>
      </c>
      <c r="H1410" s="89" t="b">
        <f>ISNUMBER(MATCH(ggPayers[[#This Row],[payer]], B$594:$B1409, 0))</f>
        <v>1</v>
      </c>
      <c r="I1410" s="89"/>
      <c r="J1410" s="89"/>
    </row>
    <row r="1411" spans="1:10">
      <c r="A1411" s="105">
        <v>45363.898611111108</v>
      </c>
      <c r="B1411" s="89">
        <v>5237</v>
      </c>
      <c r="C1411" s="89">
        <v>300</v>
      </c>
      <c r="D1411" s="89">
        <v>3</v>
      </c>
      <c r="E1411" s="89" t="s">
        <v>5934</v>
      </c>
      <c r="F1411" s="89" t="s">
        <v>6288</v>
      </c>
      <c r="G1411" s="89" t="b">
        <f>ISNUMBER(MATCH(ggPayers[[#This Row],[payer]], gg_teammates[ID], 0))</f>
        <v>1</v>
      </c>
      <c r="H1411" s="89" t="b">
        <f>ISNUMBER(MATCH(ggPayers[[#This Row],[payer]], B$594:$B1410, 0))</f>
        <v>1</v>
      </c>
      <c r="I1411" s="89"/>
      <c r="J1411" s="89"/>
    </row>
    <row r="1412" spans="1:10">
      <c r="A1412" s="105">
        <v>45363.898611111108</v>
      </c>
      <c r="B1412" s="89">
        <v>5237</v>
      </c>
      <c r="C1412" s="89">
        <v>1000</v>
      </c>
      <c r="D1412" s="89">
        <v>3</v>
      </c>
      <c r="E1412" s="89" t="s">
        <v>5934</v>
      </c>
      <c r="F1412" s="89" t="s">
        <v>6289</v>
      </c>
      <c r="G1412" s="89" t="b">
        <f>ISNUMBER(MATCH(ggPayers[[#This Row],[payer]], gg_teammates[ID], 0))</f>
        <v>1</v>
      </c>
      <c r="H1412" s="89" t="b">
        <f>ISNUMBER(MATCH(ggPayers[[#This Row],[payer]], B$594:$B1411, 0))</f>
        <v>1</v>
      </c>
      <c r="I1412" s="89"/>
      <c r="J1412" s="89"/>
    </row>
    <row r="1413" spans="1:10">
      <c r="A1413" s="105">
        <v>45363.880555555559</v>
      </c>
      <c r="B1413" s="89">
        <v>198059</v>
      </c>
      <c r="C1413" s="89">
        <v>2000</v>
      </c>
      <c r="D1413" s="89">
        <v>2</v>
      </c>
      <c r="E1413" s="89"/>
      <c r="F1413" s="89" t="s">
        <v>2250</v>
      </c>
      <c r="G1413" s="89" t="b">
        <f>ISNUMBER(MATCH(ggPayers[[#This Row],[payer]], gg_teammates[ID], 0))</f>
        <v>0</v>
      </c>
      <c r="H1413" s="89" t="b">
        <f>ISNUMBER(MATCH(ggPayers[[#This Row],[payer]], B$594:$B1412, 0))</f>
        <v>0</v>
      </c>
      <c r="I1413" s="89"/>
      <c r="J1413" s="89"/>
    </row>
    <row r="1414" spans="1:10">
      <c r="A1414" s="105">
        <v>45363.798611111109</v>
      </c>
      <c r="B1414" s="89">
        <v>827399</v>
      </c>
      <c r="C1414" s="89">
        <v>1000</v>
      </c>
      <c r="D1414" s="89">
        <v>2</v>
      </c>
      <c r="E1414" s="89"/>
      <c r="F1414" s="89" t="s">
        <v>2256</v>
      </c>
      <c r="G1414" s="89" t="b">
        <f>ISNUMBER(MATCH(ggPayers[[#This Row],[payer]], gg_teammates[ID], 0))</f>
        <v>0</v>
      </c>
      <c r="H1414" s="89" t="b">
        <f>ISNUMBER(MATCH(ggPayers[[#This Row],[payer]], B$594:$B1413, 0))</f>
        <v>0</v>
      </c>
      <c r="I1414" s="89"/>
      <c r="J1414" s="89"/>
    </row>
    <row r="1415" spans="1:10">
      <c r="A1415" s="105">
        <v>45363.75277777778</v>
      </c>
      <c r="B1415" s="89">
        <v>825186</v>
      </c>
      <c r="C1415" s="89">
        <v>300</v>
      </c>
      <c r="D1415" s="89">
        <v>2</v>
      </c>
      <c r="E1415" s="89"/>
      <c r="F1415" s="89" t="s">
        <v>2260</v>
      </c>
      <c r="G1415" s="89" t="b">
        <f>ISNUMBER(MATCH(ggPayers[[#This Row],[payer]], gg_teammates[ID], 0))</f>
        <v>1</v>
      </c>
      <c r="H1415" s="89" t="b">
        <f>ISNUMBER(MATCH(ggPayers[[#This Row],[payer]], B$594:$B1414, 0))</f>
        <v>1</v>
      </c>
      <c r="I1415" s="89"/>
      <c r="J1415" s="89"/>
    </row>
    <row r="1416" spans="1:10">
      <c r="A1416" s="105">
        <v>45363.75277777778</v>
      </c>
      <c r="B1416" s="89">
        <v>825186</v>
      </c>
      <c r="C1416" s="89">
        <v>300</v>
      </c>
      <c r="D1416" s="89">
        <v>2</v>
      </c>
      <c r="E1416" s="89"/>
      <c r="F1416" s="89" t="s">
        <v>2262</v>
      </c>
      <c r="G1416" s="89" t="b">
        <f>ISNUMBER(MATCH(ggPayers[[#This Row],[payer]], gg_teammates[ID], 0))</f>
        <v>1</v>
      </c>
      <c r="H1416" s="89" t="b">
        <f>ISNUMBER(MATCH(ggPayers[[#This Row],[payer]], B$594:$B1415, 0))</f>
        <v>1</v>
      </c>
      <c r="I1416" s="89"/>
      <c r="J1416" s="89"/>
    </row>
    <row r="1417" spans="1:10">
      <c r="A1417" s="105">
        <v>45363.743055555555</v>
      </c>
      <c r="B1417" s="89">
        <v>325453</v>
      </c>
      <c r="C1417" s="89">
        <v>300</v>
      </c>
      <c r="D1417" s="89">
        <v>2</v>
      </c>
      <c r="E1417" s="89"/>
      <c r="F1417" s="89" t="s">
        <v>2264</v>
      </c>
      <c r="G1417" s="89" t="b">
        <f>ISNUMBER(MATCH(ggPayers[[#This Row],[payer]], gg_teammates[ID], 0))</f>
        <v>1</v>
      </c>
      <c r="H1417" s="89" t="b">
        <f>ISNUMBER(MATCH(ggPayers[[#This Row],[payer]], B$594:$B1416, 0))</f>
        <v>1</v>
      </c>
      <c r="I1417" s="89"/>
      <c r="J1417" s="89"/>
    </row>
    <row r="1418" spans="1:10">
      <c r="A1418" s="105">
        <v>45363.644444444442</v>
      </c>
      <c r="B1418" s="89">
        <v>825186</v>
      </c>
      <c r="C1418" s="89">
        <v>100</v>
      </c>
      <c r="D1418" s="89">
        <v>2</v>
      </c>
      <c r="E1418" s="89"/>
      <c r="F1418" s="89" t="s">
        <v>2266</v>
      </c>
      <c r="G1418" s="89" t="b">
        <f>ISNUMBER(MATCH(ggPayers[[#This Row],[payer]], gg_teammates[ID], 0))</f>
        <v>1</v>
      </c>
      <c r="H1418" s="89" t="b">
        <f>ISNUMBER(MATCH(ggPayers[[#This Row],[payer]], B$594:$B1417, 0))</f>
        <v>1</v>
      </c>
      <c r="I1418" s="89"/>
      <c r="J1418" s="89"/>
    </row>
    <row r="1419" spans="1:10">
      <c r="A1419" s="105">
        <v>45363.644444444442</v>
      </c>
      <c r="B1419" s="89">
        <v>825186</v>
      </c>
      <c r="C1419" s="89">
        <v>100</v>
      </c>
      <c r="D1419" s="89">
        <v>2</v>
      </c>
      <c r="E1419" s="89"/>
      <c r="F1419" s="89" t="s">
        <v>2268</v>
      </c>
      <c r="G1419" s="89" t="b">
        <f>ISNUMBER(MATCH(ggPayers[[#This Row],[payer]], gg_teammates[ID], 0))</f>
        <v>1</v>
      </c>
      <c r="H1419" s="89" t="b">
        <f>ISNUMBER(MATCH(ggPayers[[#This Row],[payer]], B$594:$B1418, 0))</f>
        <v>1</v>
      </c>
      <c r="I1419" s="89"/>
      <c r="J1419" s="89"/>
    </row>
    <row r="1420" spans="1:10">
      <c r="A1420" s="105">
        <v>45363.643750000003</v>
      </c>
      <c r="B1420" s="89">
        <v>825186</v>
      </c>
      <c r="C1420" s="89">
        <v>100</v>
      </c>
      <c r="D1420" s="89">
        <v>2</v>
      </c>
      <c r="E1420" s="89"/>
      <c r="F1420" s="89" t="s">
        <v>2270</v>
      </c>
      <c r="G1420" s="89" t="b">
        <f>ISNUMBER(MATCH(ggPayers[[#This Row],[payer]], gg_teammates[ID], 0))</f>
        <v>1</v>
      </c>
      <c r="H1420" s="89" t="b">
        <f>ISNUMBER(MATCH(ggPayers[[#This Row],[payer]], B$594:$B1419, 0))</f>
        <v>1</v>
      </c>
      <c r="I1420" s="89"/>
      <c r="J1420" s="89"/>
    </row>
    <row r="1421" spans="1:10">
      <c r="A1421" s="105">
        <v>45363.630555555559</v>
      </c>
      <c r="B1421" s="89">
        <v>825186</v>
      </c>
      <c r="C1421" s="89">
        <v>100</v>
      </c>
      <c r="D1421" s="89">
        <v>2</v>
      </c>
      <c r="E1421" s="89"/>
      <c r="F1421" s="89" t="s">
        <v>2272</v>
      </c>
      <c r="G1421" s="89" t="b">
        <f>ISNUMBER(MATCH(ggPayers[[#This Row],[payer]], gg_teammates[ID], 0))</f>
        <v>1</v>
      </c>
      <c r="H1421" s="89" t="b">
        <f>ISNUMBER(MATCH(ggPayers[[#This Row],[payer]], B$594:$B1420, 0))</f>
        <v>1</v>
      </c>
      <c r="I1421" s="89"/>
      <c r="J1421" s="89"/>
    </row>
    <row r="1422" spans="1:10">
      <c r="A1422" s="105">
        <v>45363.629166666666</v>
      </c>
      <c r="B1422" s="89">
        <v>825186</v>
      </c>
      <c r="C1422" s="89">
        <v>300</v>
      </c>
      <c r="D1422" s="89">
        <v>2</v>
      </c>
      <c r="E1422" s="89"/>
      <c r="F1422" s="89" t="s">
        <v>2274</v>
      </c>
      <c r="G1422" s="89" t="b">
        <f>ISNUMBER(MATCH(ggPayers[[#This Row],[payer]], gg_teammates[ID], 0))</f>
        <v>1</v>
      </c>
      <c r="H1422" s="89" t="b">
        <f>ISNUMBER(MATCH(ggPayers[[#This Row],[payer]], B$594:$B1421, 0))</f>
        <v>1</v>
      </c>
      <c r="I1422" s="89"/>
      <c r="J1422" s="89"/>
    </row>
    <row r="1423" spans="1:10">
      <c r="A1423" s="105">
        <v>45363.627083333333</v>
      </c>
      <c r="B1423" s="89">
        <v>242343</v>
      </c>
      <c r="C1423" s="89">
        <v>500</v>
      </c>
      <c r="D1423" s="89">
        <v>2</v>
      </c>
      <c r="E1423" s="89"/>
      <c r="F1423" s="89" t="s">
        <v>2276</v>
      </c>
      <c r="G1423" s="89" t="b">
        <f>ISNUMBER(MATCH(ggPayers[[#This Row],[payer]], gg_teammates[ID], 0))</f>
        <v>0</v>
      </c>
      <c r="H1423" s="89" t="b">
        <f>ISNUMBER(MATCH(ggPayers[[#This Row],[payer]], B$594:$B1422, 0))</f>
        <v>1</v>
      </c>
      <c r="I1423" s="89"/>
      <c r="J1423" s="89"/>
    </row>
    <row r="1424" spans="1:10">
      <c r="A1424" s="105">
        <v>45363.623611111114</v>
      </c>
      <c r="B1424" s="89">
        <v>825186</v>
      </c>
      <c r="C1424" s="89">
        <v>100</v>
      </c>
      <c r="D1424" s="89">
        <v>3</v>
      </c>
      <c r="E1424" s="89" t="s">
        <v>6290</v>
      </c>
      <c r="F1424" s="89" t="s">
        <v>6291</v>
      </c>
      <c r="G1424" s="89" t="b">
        <f>ISNUMBER(MATCH(ggPayers[[#This Row],[payer]], gg_teammates[ID], 0))</f>
        <v>1</v>
      </c>
      <c r="H1424" s="89" t="b">
        <f>ISNUMBER(MATCH(ggPayers[[#This Row],[payer]], B$594:$B1423, 0))</f>
        <v>1</v>
      </c>
      <c r="I1424" s="89"/>
      <c r="J1424" s="89"/>
    </row>
    <row r="1425" spans="1:10">
      <c r="A1425" s="105">
        <v>45363.612500000003</v>
      </c>
      <c r="B1425" s="89">
        <v>825186</v>
      </c>
      <c r="C1425" s="89">
        <v>300</v>
      </c>
      <c r="D1425" s="89">
        <v>3</v>
      </c>
      <c r="E1425" s="89" t="s">
        <v>6130</v>
      </c>
      <c r="F1425" s="89" t="s">
        <v>6292</v>
      </c>
      <c r="G1425" s="89" t="b">
        <f>ISNUMBER(MATCH(ggPayers[[#This Row],[payer]], gg_teammates[ID], 0))</f>
        <v>1</v>
      </c>
      <c r="H1425" s="89" t="b">
        <f>ISNUMBER(MATCH(ggPayers[[#This Row],[payer]], B$594:$B1424, 0))</f>
        <v>1</v>
      </c>
      <c r="I1425" s="89"/>
      <c r="J1425" s="89"/>
    </row>
    <row r="1426" spans="1:10">
      <c r="A1426" s="105">
        <v>45363.6</v>
      </c>
      <c r="B1426" s="89">
        <v>825186</v>
      </c>
      <c r="C1426" s="89">
        <v>100</v>
      </c>
      <c r="D1426" s="89">
        <v>3</v>
      </c>
      <c r="E1426" s="89" t="s">
        <v>6290</v>
      </c>
      <c r="F1426" s="89" t="s">
        <v>6293</v>
      </c>
      <c r="G1426" s="89" t="b">
        <f>ISNUMBER(MATCH(ggPayers[[#This Row],[payer]], gg_teammates[ID], 0))</f>
        <v>1</v>
      </c>
      <c r="H1426" s="89" t="b">
        <f>ISNUMBER(MATCH(ggPayers[[#This Row],[payer]], B$594:$B1425, 0))</f>
        <v>1</v>
      </c>
      <c r="I1426" s="89"/>
      <c r="J1426" s="89"/>
    </row>
    <row r="1427" spans="1:10">
      <c r="A1427" s="105">
        <v>45363.559027777781</v>
      </c>
      <c r="B1427" s="89">
        <v>162906</v>
      </c>
      <c r="C1427" s="89">
        <v>300</v>
      </c>
      <c r="D1427" s="89">
        <v>2</v>
      </c>
      <c r="E1427" s="89"/>
      <c r="F1427" s="89" t="s">
        <v>2278</v>
      </c>
      <c r="G1427" s="89" t="b">
        <f>ISNUMBER(MATCH(ggPayers[[#This Row],[payer]], gg_teammates[ID], 0))</f>
        <v>1</v>
      </c>
      <c r="H1427" s="89" t="b">
        <f>ISNUMBER(MATCH(ggPayers[[#This Row],[payer]], B$594:$B1426, 0))</f>
        <v>1</v>
      </c>
      <c r="I1427" s="89"/>
      <c r="J1427" s="89"/>
    </row>
    <row r="1428" spans="1:10">
      <c r="A1428" s="105">
        <v>45363.556944444441</v>
      </c>
      <c r="B1428" s="89">
        <v>325453</v>
      </c>
      <c r="C1428" s="89">
        <v>300</v>
      </c>
      <c r="D1428" s="89">
        <v>2</v>
      </c>
      <c r="E1428" s="89"/>
      <c r="F1428" s="89" t="s">
        <v>2280</v>
      </c>
      <c r="G1428" s="89" t="b">
        <f>ISNUMBER(MATCH(ggPayers[[#This Row],[payer]], gg_teammates[ID], 0))</f>
        <v>1</v>
      </c>
      <c r="H1428" s="89" t="b">
        <f>ISNUMBER(MATCH(ggPayers[[#This Row],[payer]], B$594:$B1427, 0))</f>
        <v>1</v>
      </c>
      <c r="I1428" s="89"/>
      <c r="J1428" s="89"/>
    </row>
    <row r="1429" spans="1:10">
      <c r="A1429" s="105">
        <v>45363.556250000001</v>
      </c>
      <c r="B1429" s="89">
        <v>325453</v>
      </c>
      <c r="C1429" s="89">
        <v>300</v>
      </c>
      <c r="D1429" s="89">
        <v>3</v>
      </c>
      <c r="E1429" s="89" t="s">
        <v>6130</v>
      </c>
      <c r="F1429" s="89" t="s">
        <v>6294</v>
      </c>
      <c r="G1429" s="89" t="b">
        <f>ISNUMBER(MATCH(ggPayers[[#This Row],[payer]], gg_teammates[ID], 0))</f>
        <v>1</v>
      </c>
      <c r="H1429" s="89" t="b">
        <f>ISNUMBER(MATCH(ggPayers[[#This Row],[payer]], B$594:$B1428, 0))</f>
        <v>1</v>
      </c>
      <c r="I1429" s="89"/>
      <c r="J1429" s="89"/>
    </row>
    <row r="1430" spans="1:10">
      <c r="A1430" s="105">
        <v>45363.553472222222</v>
      </c>
      <c r="B1430" s="89">
        <v>325453</v>
      </c>
      <c r="C1430" s="89">
        <v>300</v>
      </c>
      <c r="D1430" s="89">
        <v>3</v>
      </c>
      <c r="E1430" s="89" t="s">
        <v>5939</v>
      </c>
      <c r="F1430" s="89" t="s">
        <v>6295</v>
      </c>
      <c r="G1430" s="89" t="b">
        <f>ISNUMBER(MATCH(ggPayers[[#This Row],[payer]], gg_teammates[ID], 0))</f>
        <v>1</v>
      </c>
      <c r="H1430" s="89" t="b">
        <f>ISNUMBER(MATCH(ggPayers[[#This Row],[payer]], B$594:$B1429, 0))</f>
        <v>1</v>
      </c>
      <c r="I1430" s="89"/>
      <c r="J1430" s="89"/>
    </row>
    <row r="1431" spans="1:10">
      <c r="A1431" s="105">
        <v>45362.907638888886</v>
      </c>
      <c r="B1431" s="89">
        <v>1039016</v>
      </c>
      <c r="C1431" s="89">
        <v>1000</v>
      </c>
      <c r="D1431" s="89">
        <v>2</v>
      </c>
      <c r="E1431" s="89"/>
      <c r="F1431" s="89" t="s">
        <v>2284</v>
      </c>
      <c r="G1431" s="89" t="b">
        <f>ISNUMBER(MATCH(ggPayers[[#This Row],[payer]], gg_teammates[ID], 0))</f>
        <v>0</v>
      </c>
      <c r="H1431" s="89" t="b">
        <f>ISNUMBER(MATCH(ggPayers[[#This Row],[payer]], B$594:$B1430, 0))</f>
        <v>0</v>
      </c>
      <c r="I1431" s="89"/>
      <c r="J1431" s="89"/>
    </row>
    <row r="1432" spans="1:10">
      <c r="A1432" s="105">
        <v>45362.888888888891</v>
      </c>
      <c r="B1432" s="89">
        <v>798</v>
      </c>
      <c r="C1432" s="89">
        <v>500</v>
      </c>
      <c r="D1432" s="89">
        <v>2</v>
      </c>
      <c r="E1432" s="89"/>
      <c r="F1432" s="89" t="s">
        <v>2286</v>
      </c>
      <c r="G1432" s="89" t="b">
        <f>ISNUMBER(MATCH(ggPayers[[#This Row],[payer]], gg_teammates[ID], 0))</f>
        <v>1</v>
      </c>
      <c r="H1432" s="89" t="b">
        <f>ISNUMBER(MATCH(ggPayers[[#This Row],[payer]], B$594:$B1431, 0))</f>
        <v>1</v>
      </c>
      <c r="I1432" s="89"/>
      <c r="J1432" s="89"/>
    </row>
    <row r="1433" spans="1:10">
      <c r="A1433" s="105">
        <v>45362.888888888891</v>
      </c>
      <c r="B1433" s="89">
        <v>926433</v>
      </c>
      <c r="C1433" s="89">
        <v>1</v>
      </c>
      <c r="D1433" s="89">
        <v>2</v>
      </c>
      <c r="E1433" s="89"/>
      <c r="F1433" s="89" t="s">
        <v>2288</v>
      </c>
      <c r="G1433" s="89" t="b">
        <f>ISNUMBER(MATCH(ggPayers[[#This Row],[payer]], gg_teammates[ID], 0))</f>
        <v>0</v>
      </c>
      <c r="H1433" s="89" t="b">
        <f>ISNUMBER(MATCH(ggPayers[[#This Row],[payer]], B$594:$B1432, 0))</f>
        <v>1</v>
      </c>
      <c r="I1433" s="89"/>
      <c r="J1433" s="89"/>
    </row>
    <row r="1434" spans="1:10">
      <c r="A1434" s="105">
        <v>45362.883333333331</v>
      </c>
      <c r="B1434" s="89">
        <v>825186</v>
      </c>
      <c r="C1434" s="89">
        <v>100</v>
      </c>
      <c r="D1434" s="89">
        <v>2</v>
      </c>
      <c r="E1434" s="89"/>
      <c r="F1434" s="89" t="s">
        <v>2291</v>
      </c>
      <c r="G1434" s="89" t="b">
        <f>ISNUMBER(MATCH(ggPayers[[#This Row],[payer]], gg_teammates[ID], 0))</f>
        <v>1</v>
      </c>
      <c r="H1434" s="89" t="b">
        <f>ISNUMBER(MATCH(ggPayers[[#This Row],[payer]], B$594:$B1433, 0))</f>
        <v>1</v>
      </c>
      <c r="I1434" s="89"/>
      <c r="J1434" s="89"/>
    </row>
    <row r="1435" spans="1:10">
      <c r="A1435" s="105">
        <v>45362.882638888892</v>
      </c>
      <c r="B1435" s="89">
        <v>825186</v>
      </c>
      <c r="C1435" s="89">
        <v>100</v>
      </c>
      <c r="D1435" s="89">
        <v>2</v>
      </c>
      <c r="E1435" s="89"/>
      <c r="F1435" s="89" t="s">
        <v>2293</v>
      </c>
      <c r="G1435" s="89" t="b">
        <f>ISNUMBER(MATCH(ggPayers[[#This Row],[payer]], gg_teammates[ID], 0))</f>
        <v>1</v>
      </c>
      <c r="H1435" s="89" t="b">
        <f>ISNUMBER(MATCH(ggPayers[[#This Row],[payer]], B$594:$B1434, 0))</f>
        <v>1</v>
      </c>
      <c r="I1435" s="89"/>
      <c r="J1435" s="89"/>
    </row>
    <row r="1436" spans="1:10">
      <c r="A1436" s="105">
        <v>45362.786111111112</v>
      </c>
      <c r="B1436" s="89">
        <v>32998</v>
      </c>
      <c r="C1436" s="89">
        <v>2000</v>
      </c>
      <c r="D1436" s="89">
        <v>2</v>
      </c>
      <c r="E1436" s="89"/>
      <c r="F1436" s="89" t="s">
        <v>2295</v>
      </c>
      <c r="G1436" s="89" t="b">
        <f>ISNUMBER(MATCH(ggPayers[[#This Row],[payer]], gg_teammates[ID], 0))</f>
        <v>0</v>
      </c>
      <c r="H1436" s="89" t="b">
        <f>ISNUMBER(MATCH(ggPayers[[#This Row],[payer]], B$594:$B1435, 0))</f>
        <v>0</v>
      </c>
      <c r="I1436" s="89"/>
      <c r="J1436" s="89"/>
    </row>
    <row r="1437" spans="1:10">
      <c r="A1437" s="105">
        <v>45362.757638888892</v>
      </c>
      <c r="B1437" s="89">
        <v>325453</v>
      </c>
      <c r="C1437" s="89">
        <v>300</v>
      </c>
      <c r="D1437" s="89">
        <v>3</v>
      </c>
      <c r="E1437" s="89" t="s">
        <v>5939</v>
      </c>
      <c r="F1437" s="89" t="s">
        <v>6296</v>
      </c>
      <c r="G1437" s="89" t="b">
        <f>ISNUMBER(MATCH(ggPayers[[#This Row],[payer]], gg_teammates[ID], 0))</f>
        <v>1</v>
      </c>
      <c r="H1437" s="89" t="b">
        <f>ISNUMBER(MATCH(ggPayers[[#This Row],[payer]], B$594:$B1436, 0))</f>
        <v>1</v>
      </c>
      <c r="I1437" s="89"/>
      <c r="J1437" s="89"/>
    </row>
    <row r="1438" spans="1:10">
      <c r="A1438" s="105">
        <v>45362.75277777778</v>
      </c>
      <c r="B1438" s="89">
        <v>325453</v>
      </c>
      <c r="C1438" s="89">
        <v>300</v>
      </c>
      <c r="D1438" s="89">
        <v>2</v>
      </c>
      <c r="E1438" s="89"/>
      <c r="F1438" s="89" t="s">
        <v>2297</v>
      </c>
      <c r="G1438" s="89" t="b">
        <f>ISNUMBER(MATCH(ggPayers[[#This Row],[payer]], gg_teammates[ID], 0))</f>
        <v>1</v>
      </c>
      <c r="H1438" s="89" t="b">
        <f>ISNUMBER(MATCH(ggPayers[[#This Row],[payer]], B$594:$B1437, 0))</f>
        <v>1</v>
      </c>
      <c r="I1438" s="89"/>
      <c r="J1438" s="89"/>
    </row>
    <row r="1439" spans="1:10">
      <c r="A1439" s="105">
        <v>45362.75277777778</v>
      </c>
      <c r="B1439" s="89">
        <v>325453</v>
      </c>
      <c r="C1439" s="89">
        <v>300</v>
      </c>
      <c r="D1439" s="89">
        <v>3</v>
      </c>
      <c r="E1439" s="89" t="s">
        <v>5939</v>
      </c>
      <c r="F1439" s="89" t="s">
        <v>6297</v>
      </c>
      <c r="G1439" s="89" t="b">
        <f>ISNUMBER(MATCH(ggPayers[[#This Row],[payer]], gg_teammates[ID], 0))</f>
        <v>1</v>
      </c>
      <c r="H1439" s="89" t="b">
        <f>ISNUMBER(MATCH(ggPayers[[#This Row],[payer]], B$594:$B1438, 0))</f>
        <v>1</v>
      </c>
      <c r="I1439" s="89"/>
      <c r="J1439" s="89"/>
    </row>
    <row r="1440" spans="1:10">
      <c r="A1440" s="105">
        <v>45362.752083333333</v>
      </c>
      <c r="B1440" s="89">
        <v>825186</v>
      </c>
      <c r="C1440" s="89">
        <v>300</v>
      </c>
      <c r="D1440" s="89">
        <v>2</v>
      </c>
      <c r="E1440" s="89"/>
      <c r="F1440" s="89" t="s">
        <v>2299</v>
      </c>
      <c r="G1440" s="89" t="b">
        <f>ISNUMBER(MATCH(ggPayers[[#This Row],[payer]], gg_teammates[ID], 0))</f>
        <v>1</v>
      </c>
      <c r="H1440" s="89" t="b">
        <f>ISNUMBER(MATCH(ggPayers[[#This Row],[payer]], B$594:$B1439, 0))</f>
        <v>1</v>
      </c>
      <c r="I1440" s="89"/>
      <c r="J1440" s="89"/>
    </row>
    <row r="1441" spans="1:10">
      <c r="A1441" s="105">
        <v>45362.509027777778</v>
      </c>
      <c r="B1441" s="89">
        <v>325453</v>
      </c>
      <c r="C1441" s="89">
        <v>1</v>
      </c>
      <c r="D1441" s="89">
        <v>2</v>
      </c>
      <c r="E1441" s="89"/>
      <c r="F1441" s="89" t="s">
        <v>2305</v>
      </c>
      <c r="G1441" s="89" t="b">
        <f>ISNUMBER(MATCH(ggPayers[[#This Row],[payer]], gg_teammates[ID], 0))</f>
        <v>1</v>
      </c>
      <c r="H1441" s="89" t="b">
        <f>ISNUMBER(MATCH(ggPayers[[#This Row],[payer]], B$594:$B1440, 0))</f>
        <v>1</v>
      </c>
      <c r="I1441" s="89"/>
      <c r="J1441" s="89"/>
    </row>
    <row r="1442" spans="1:10">
      <c r="A1442" s="105">
        <v>45362.509027777778</v>
      </c>
      <c r="B1442" s="89">
        <v>325453</v>
      </c>
      <c r="C1442" s="89">
        <v>300</v>
      </c>
      <c r="D1442" s="89">
        <v>3</v>
      </c>
      <c r="E1442" s="89" t="s">
        <v>5939</v>
      </c>
      <c r="F1442" s="89" t="s">
        <v>6298</v>
      </c>
      <c r="G1442" s="89" t="b">
        <f>ISNUMBER(MATCH(ggPayers[[#This Row],[payer]], gg_teammates[ID], 0))</f>
        <v>1</v>
      </c>
      <c r="H1442" s="89" t="b">
        <f>ISNUMBER(MATCH(ggPayers[[#This Row],[payer]], B$594:$B1441, 0))</f>
        <v>1</v>
      </c>
      <c r="I1442" s="89"/>
      <c r="J1442" s="89"/>
    </row>
    <row r="1443" spans="1:10">
      <c r="A1443" s="105">
        <v>45362.508333333331</v>
      </c>
      <c r="B1443" s="89">
        <v>325453</v>
      </c>
      <c r="C1443" s="89">
        <v>300</v>
      </c>
      <c r="D1443" s="89">
        <v>3</v>
      </c>
      <c r="E1443" s="89" t="s">
        <v>5939</v>
      </c>
      <c r="F1443" s="89" t="s">
        <v>6299</v>
      </c>
      <c r="G1443" s="89" t="b">
        <f>ISNUMBER(MATCH(ggPayers[[#This Row],[payer]], gg_teammates[ID], 0))</f>
        <v>1</v>
      </c>
      <c r="H1443" s="89" t="b">
        <f>ISNUMBER(MATCH(ggPayers[[#This Row],[payer]], B$594:$B1442, 0))</f>
        <v>1</v>
      </c>
      <c r="I1443" s="89"/>
      <c r="J1443" s="89"/>
    </row>
    <row r="1444" spans="1:10">
      <c r="A1444" s="105">
        <v>45362.507638888892</v>
      </c>
      <c r="B1444" s="89">
        <v>325453</v>
      </c>
      <c r="C1444" s="89">
        <v>300</v>
      </c>
      <c r="D1444" s="89">
        <v>3</v>
      </c>
      <c r="E1444" s="89" t="s">
        <v>5939</v>
      </c>
      <c r="F1444" s="89" t="s">
        <v>6300</v>
      </c>
      <c r="G1444" s="89" t="b">
        <f>ISNUMBER(MATCH(ggPayers[[#This Row],[payer]], gg_teammates[ID], 0))</f>
        <v>1</v>
      </c>
      <c r="H1444" s="89" t="b">
        <f>ISNUMBER(MATCH(ggPayers[[#This Row],[payer]], B$594:$B1443, 0))</f>
        <v>1</v>
      </c>
      <c r="I1444" s="89"/>
      <c r="J1444" s="89"/>
    </row>
    <row r="1445" spans="1:10">
      <c r="A1445" s="105">
        <v>45362.506944444445</v>
      </c>
      <c r="B1445" s="89">
        <v>325453</v>
      </c>
      <c r="C1445" s="89">
        <v>300</v>
      </c>
      <c r="D1445" s="89">
        <v>3</v>
      </c>
      <c r="E1445" s="89" t="s">
        <v>5939</v>
      </c>
      <c r="F1445" s="89" t="s">
        <v>6301</v>
      </c>
      <c r="G1445" s="89" t="b">
        <f>ISNUMBER(MATCH(ggPayers[[#This Row],[payer]], gg_teammates[ID], 0))</f>
        <v>1</v>
      </c>
      <c r="H1445" s="89" t="b">
        <f>ISNUMBER(MATCH(ggPayers[[#This Row],[payer]], B$594:$B1444, 0))</f>
        <v>1</v>
      </c>
      <c r="I1445" s="89"/>
      <c r="J1445" s="89"/>
    </row>
    <row r="1446" spans="1:10">
      <c r="A1446" s="105">
        <v>45362.50277777778</v>
      </c>
      <c r="B1446" s="89">
        <v>325453</v>
      </c>
      <c r="C1446" s="89">
        <v>300</v>
      </c>
      <c r="D1446" s="89">
        <v>3</v>
      </c>
      <c r="E1446" s="89" t="s">
        <v>5939</v>
      </c>
      <c r="F1446" s="89" t="s">
        <v>6302</v>
      </c>
      <c r="G1446" s="89" t="b">
        <f>ISNUMBER(MATCH(ggPayers[[#This Row],[payer]], gg_teammates[ID], 0))</f>
        <v>1</v>
      </c>
      <c r="H1446" s="89" t="b">
        <f>ISNUMBER(MATCH(ggPayers[[#This Row],[payer]], B$594:$B1445, 0))</f>
        <v>1</v>
      </c>
      <c r="I1446" s="89"/>
      <c r="J1446" s="89"/>
    </row>
    <row r="1447" spans="1:10">
      <c r="A1447" s="105">
        <v>45362.501388888886</v>
      </c>
      <c r="B1447" s="89">
        <v>325453</v>
      </c>
      <c r="C1447" s="89">
        <v>300</v>
      </c>
      <c r="D1447" s="89">
        <v>3</v>
      </c>
      <c r="E1447" s="89" t="s">
        <v>5939</v>
      </c>
      <c r="F1447" s="89" t="s">
        <v>6303</v>
      </c>
      <c r="G1447" s="89" t="b">
        <f>ISNUMBER(MATCH(ggPayers[[#This Row],[payer]], gg_teammates[ID], 0))</f>
        <v>1</v>
      </c>
      <c r="H1447" s="89" t="b">
        <f>ISNUMBER(MATCH(ggPayers[[#This Row],[payer]], B$594:$B1446, 0))</f>
        <v>1</v>
      </c>
      <c r="I1447" s="89"/>
      <c r="J1447" s="89"/>
    </row>
    <row r="1448" spans="1:10">
      <c r="A1448" s="105">
        <v>45362.490972222222</v>
      </c>
      <c r="B1448" s="89">
        <v>325453</v>
      </c>
      <c r="C1448" s="89">
        <v>300</v>
      </c>
      <c r="D1448" s="89">
        <v>3</v>
      </c>
      <c r="E1448" s="89" t="s">
        <v>5939</v>
      </c>
      <c r="F1448" s="89" t="s">
        <v>6304</v>
      </c>
      <c r="G1448" s="89" t="b">
        <f>ISNUMBER(MATCH(ggPayers[[#This Row],[payer]], gg_teammates[ID], 0))</f>
        <v>1</v>
      </c>
      <c r="H1448" s="89" t="b">
        <f>ISNUMBER(MATCH(ggPayers[[#This Row],[payer]], B$594:$B1447, 0))</f>
        <v>1</v>
      </c>
      <c r="I1448" s="89"/>
      <c r="J1448" s="89"/>
    </row>
    <row r="1449" spans="1:10">
      <c r="A1449" s="105">
        <v>45361.926388888889</v>
      </c>
      <c r="B1449" s="89">
        <v>129697</v>
      </c>
      <c r="C1449" s="89">
        <v>2000</v>
      </c>
      <c r="D1449" s="89">
        <v>2</v>
      </c>
      <c r="E1449" s="89"/>
      <c r="F1449" s="89" t="s">
        <v>2307</v>
      </c>
      <c r="G1449" s="89" t="b">
        <f>ISNUMBER(MATCH(ggPayers[[#This Row],[payer]], gg_teammates[ID], 0))</f>
        <v>0</v>
      </c>
      <c r="H1449" s="89" t="b">
        <f>ISNUMBER(MATCH(ggPayers[[#This Row],[payer]], B$594:$B1448, 0))</f>
        <v>0</v>
      </c>
      <c r="I1449" s="89"/>
      <c r="J1449" s="89"/>
    </row>
    <row r="1450" spans="1:10">
      <c r="A1450" s="105">
        <v>45361.901388888888</v>
      </c>
      <c r="B1450" s="89">
        <v>5237</v>
      </c>
      <c r="C1450" s="89">
        <v>1000</v>
      </c>
      <c r="D1450" s="89">
        <v>3</v>
      </c>
      <c r="E1450" s="89" t="s">
        <v>5934</v>
      </c>
      <c r="F1450" s="89" t="s">
        <v>6305</v>
      </c>
      <c r="G1450" s="89" t="b">
        <f>ISNUMBER(MATCH(ggPayers[[#This Row],[payer]], gg_teammates[ID], 0))</f>
        <v>1</v>
      </c>
      <c r="H1450" s="89" t="b">
        <f>ISNUMBER(MATCH(ggPayers[[#This Row],[payer]], B$594:$B1449, 0))</f>
        <v>1</v>
      </c>
      <c r="I1450" s="89"/>
      <c r="J1450" s="89"/>
    </row>
    <row r="1451" spans="1:10">
      <c r="A1451" s="105">
        <v>45361.78125</v>
      </c>
      <c r="B1451" s="89">
        <v>798</v>
      </c>
      <c r="C1451" s="89">
        <v>1500</v>
      </c>
      <c r="D1451" s="89">
        <v>2</v>
      </c>
      <c r="E1451" s="89"/>
      <c r="F1451" s="89" t="s">
        <v>2312</v>
      </c>
      <c r="G1451" s="89" t="b">
        <f>ISNUMBER(MATCH(ggPayers[[#This Row],[payer]], gg_teammates[ID], 0))</f>
        <v>1</v>
      </c>
      <c r="H1451" s="89" t="b">
        <f>ISNUMBER(MATCH(ggPayers[[#This Row],[payer]], B$594:$B1450, 0))</f>
        <v>1</v>
      </c>
      <c r="I1451" s="89"/>
      <c r="J1451" s="89"/>
    </row>
    <row r="1452" spans="1:10">
      <c r="A1452" s="105">
        <v>45361.773611111108</v>
      </c>
      <c r="B1452" s="89">
        <v>33682</v>
      </c>
      <c r="C1452" s="89">
        <v>100</v>
      </c>
      <c r="D1452" s="89">
        <v>2</v>
      </c>
      <c r="E1452" s="89"/>
      <c r="F1452" s="89" t="s">
        <v>2314</v>
      </c>
      <c r="G1452" s="89" t="b">
        <f>ISNUMBER(MATCH(ggPayers[[#This Row],[payer]], gg_teammates[ID], 0))</f>
        <v>0</v>
      </c>
      <c r="H1452" s="89" t="b">
        <f>ISNUMBER(MATCH(ggPayers[[#This Row],[payer]], B$594:$B1451, 0))</f>
        <v>0</v>
      </c>
      <c r="I1452" s="89"/>
      <c r="J1452" s="89"/>
    </row>
    <row r="1453" spans="1:10">
      <c r="A1453" s="105">
        <v>45361.722222222219</v>
      </c>
      <c r="B1453" s="89">
        <v>135322</v>
      </c>
      <c r="C1453" s="89">
        <v>500</v>
      </c>
      <c r="D1453" s="89">
        <v>2</v>
      </c>
      <c r="E1453" s="89"/>
      <c r="F1453" s="89" t="s">
        <v>2320</v>
      </c>
      <c r="G1453" s="89" t="b">
        <f>ISNUMBER(MATCH(ggPayers[[#This Row],[payer]], gg_teammates[ID], 0))</f>
        <v>1</v>
      </c>
      <c r="H1453" s="89" t="b">
        <f>ISNUMBER(MATCH(ggPayers[[#This Row],[payer]], B$594:$B1452, 0))</f>
        <v>1</v>
      </c>
      <c r="I1453" s="89"/>
      <c r="J1453" s="89"/>
    </row>
    <row r="1454" spans="1:10">
      <c r="A1454" s="105">
        <v>45361.708333333336</v>
      </c>
      <c r="B1454" s="89">
        <v>5237</v>
      </c>
      <c r="C1454" s="89">
        <v>500</v>
      </c>
      <c r="D1454" s="89">
        <v>3</v>
      </c>
      <c r="E1454" s="89" t="s">
        <v>5934</v>
      </c>
      <c r="F1454" s="89" t="s">
        <v>6306</v>
      </c>
      <c r="G1454" s="89" t="b">
        <f>ISNUMBER(MATCH(ggPayers[[#This Row],[payer]], gg_teammates[ID], 0))</f>
        <v>1</v>
      </c>
      <c r="H1454" s="89" t="b">
        <f>ISNUMBER(MATCH(ggPayers[[#This Row],[payer]], B$594:$B1453, 0))</f>
        <v>1</v>
      </c>
      <c r="I1454" s="89"/>
      <c r="J1454" s="89"/>
    </row>
    <row r="1455" spans="1:10">
      <c r="A1455" s="105">
        <v>45361.697916666664</v>
      </c>
      <c r="B1455" s="89">
        <v>3515</v>
      </c>
      <c r="C1455" s="89">
        <v>1000</v>
      </c>
      <c r="D1455" s="89">
        <v>2</v>
      </c>
      <c r="E1455" s="89"/>
      <c r="F1455" s="89" t="s">
        <v>2324</v>
      </c>
      <c r="G1455" s="89" t="b">
        <f>ISNUMBER(MATCH(ggPayers[[#This Row],[payer]], gg_teammates[ID], 0))</f>
        <v>0</v>
      </c>
      <c r="H1455" s="89" t="b">
        <f>ISNUMBER(MATCH(ggPayers[[#This Row],[payer]], B$594:$B1454, 0))</f>
        <v>0</v>
      </c>
      <c r="I1455" s="89"/>
      <c r="J1455" s="89"/>
    </row>
    <row r="1456" spans="1:10">
      <c r="A1456" s="105">
        <v>45361.693749999999</v>
      </c>
      <c r="B1456" s="89">
        <v>1109435</v>
      </c>
      <c r="C1456" s="89">
        <v>800</v>
      </c>
      <c r="D1456" s="89">
        <v>2</v>
      </c>
      <c r="E1456" s="89"/>
      <c r="F1456" s="89" t="s">
        <v>2327</v>
      </c>
      <c r="G1456" s="89" t="b">
        <f>ISNUMBER(MATCH(ggPayers[[#This Row],[payer]], gg_teammates[ID], 0))</f>
        <v>0</v>
      </c>
      <c r="H1456" s="89" t="b">
        <f>ISNUMBER(MATCH(ggPayers[[#This Row],[payer]], B$594:$B1455, 0))</f>
        <v>1</v>
      </c>
      <c r="I1456" s="89"/>
      <c r="J1456" s="89"/>
    </row>
    <row r="1457" spans="1:10">
      <c r="A1457" s="105">
        <v>45361.664583333331</v>
      </c>
      <c r="B1457" s="89">
        <v>46748</v>
      </c>
      <c r="C1457" s="89">
        <v>500</v>
      </c>
      <c r="D1457" s="89">
        <v>2</v>
      </c>
      <c r="E1457" s="89"/>
      <c r="F1457" s="89" t="s">
        <v>2329</v>
      </c>
      <c r="G1457" s="89" t="b">
        <f>ISNUMBER(MATCH(ggPayers[[#This Row],[payer]], gg_teammates[ID], 0))</f>
        <v>0</v>
      </c>
      <c r="H1457" s="89" t="b">
        <f>ISNUMBER(MATCH(ggPayers[[#This Row],[payer]], B$594:$B1456, 0))</f>
        <v>0</v>
      </c>
      <c r="I1457" s="89"/>
      <c r="J1457" s="89"/>
    </row>
    <row r="1458" spans="1:10">
      <c r="A1458" s="105">
        <v>45361.62777777778</v>
      </c>
      <c r="B1458" s="89">
        <v>798</v>
      </c>
      <c r="C1458" s="89">
        <v>100</v>
      </c>
      <c r="D1458" s="89">
        <v>2</v>
      </c>
      <c r="E1458" s="89"/>
      <c r="F1458" s="89" t="s">
        <v>2331</v>
      </c>
      <c r="G1458" s="89" t="b">
        <f>ISNUMBER(MATCH(ggPayers[[#This Row],[payer]], gg_teammates[ID], 0))</f>
        <v>1</v>
      </c>
      <c r="H1458" s="89" t="b">
        <f>ISNUMBER(MATCH(ggPayers[[#This Row],[payer]], B$594:$B1457, 0))</f>
        <v>1</v>
      </c>
      <c r="I1458" s="89"/>
      <c r="J1458" s="89"/>
    </row>
    <row r="1459" spans="1:10">
      <c r="A1459" s="105">
        <v>45361.604166666664</v>
      </c>
      <c r="B1459" s="89">
        <v>220085</v>
      </c>
      <c r="C1459" s="89">
        <v>500</v>
      </c>
      <c r="D1459" s="89">
        <v>3</v>
      </c>
      <c r="E1459" s="89" t="s">
        <v>5934</v>
      </c>
      <c r="F1459" s="89" t="s">
        <v>6307</v>
      </c>
      <c r="G1459" s="89" t="b">
        <f>ISNUMBER(MATCH(ggPayers[[#This Row],[payer]], gg_teammates[ID], 0))</f>
        <v>0</v>
      </c>
      <c r="H1459" s="89" t="b">
        <f>ISNUMBER(MATCH(ggPayers[[#This Row],[payer]], B$594:$B1458, 0))</f>
        <v>0</v>
      </c>
      <c r="I1459" s="89"/>
      <c r="J1459" s="89"/>
    </row>
    <row r="1460" spans="1:10">
      <c r="A1460" s="105">
        <v>45361.521527777775</v>
      </c>
      <c r="B1460" s="89">
        <v>623</v>
      </c>
      <c r="C1460" s="89">
        <v>2100</v>
      </c>
      <c r="D1460" s="89">
        <v>2</v>
      </c>
      <c r="E1460" s="89"/>
      <c r="F1460" s="89" t="s">
        <v>2340</v>
      </c>
      <c r="G1460" s="89" t="b">
        <f>ISNUMBER(MATCH(ggPayers[[#This Row],[payer]], gg_teammates[ID], 0))</f>
        <v>0</v>
      </c>
      <c r="H1460" s="89" t="b">
        <f>ISNUMBER(MATCH(ggPayers[[#This Row],[payer]], B$594:$B1459, 0))</f>
        <v>0</v>
      </c>
      <c r="I1460" s="89"/>
      <c r="J1460" s="89"/>
    </row>
    <row r="1461" spans="1:10">
      <c r="A1461" s="105">
        <v>45361.489583333336</v>
      </c>
      <c r="B1461" s="89">
        <v>1027078</v>
      </c>
      <c r="C1461" s="89">
        <v>5000</v>
      </c>
      <c r="D1461" s="89">
        <v>2</v>
      </c>
      <c r="E1461" s="89"/>
      <c r="F1461" s="89" t="s">
        <v>2344</v>
      </c>
      <c r="G1461" s="89" t="b">
        <f>ISNUMBER(MATCH(ggPayers[[#This Row],[payer]], gg_teammates[ID], 0))</f>
        <v>0</v>
      </c>
      <c r="H1461" s="89" t="b">
        <f>ISNUMBER(MATCH(ggPayers[[#This Row],[payer]], B$594:$B1460, 0))</f>
        <v>1</v>
      </c>
      <c r="I1461" s="89"/>
      <c r="J1461" s="89"/>
    </row>
    <row r="1462" spans="1:10">
      <c r="A1462" s="105">
        <v>45361.479861111111</v>
      </c>
      <c r="B1462" s="89">
        <v>798</v>
      </c>
      <c r="C1462" s="89">
        <v>3000</v>
      </c>
      <c r="D1462" s="89">
        <v>2</v>
      </c>
      <c r="E1462" s="89"/>
      <c r="F1462" s="89" t="s">
        <v>2347</v>
      </c>
      <c r="G1462" s="89" t="b">
        <f>ISNUMBER(MATCH(ggPayers[[#This Row],[payer]], gg_teammates[ID], 0))</f>
        <v>1</v>
      </c>
      <c r="H1462" s="89" t="b">
        <f>ISNUMBER(MATCH(ggPayers[[#This Row],[payer]], B$594:$B1461, 0))</f>
        <v>1</v>
      </c>
      <c r="I1462" s="89"/>
      <c r="J1462" s="89"/>
    </row>
    <row r="1463" spans="1:10">
      <c r="A1463" s="105">
        <v>45360.936111111114</v>
      </c>
      <c r="B1463" s="89">
        <v>12609</v>
      </c>
      <c r="C1463" s="89">
        <v>1500</v>
      </c>
      <c r="D1463" s="89">
        <v>2</v>
      </c>
      <c r="E1463" s="89"/>
      <c r="F1463" s="89" t="s">
        <v>2351</v>
      </c>
      <c r="G1463" s="89" t="b">
        <f>ISNUMBER(MATCH(ggPayers[[#This Row],[payer]], gg_teammates[ID], 0))</f>
        <v>0</v>
      </c>
      <c r="H1463" s="89" t="b">
        <f>ISNUMBER(MATCH(ggPayers[[#This Row],[payer]], B$594:$B1462, 0))</f>
        <v>0</v>
      </c>
      <c r="I1463" s="89"/>
      <c r="J1463" s="89"/>
    </row>
    <row r="1464" spans="1:10">
      <c r="A1464" s="105">
        <v>45360.936111111114</v>
      </c>
      <c r="B1464" s="89">
        <v>12609</v>
      </c>
      <c r="C1464" s="89">
        <v>1500</v>
      </c>
      <c r="D1464" s="89">
        <v>3</v>
      </c>
      <c r="E1464" s="89" t="s">
        <v>5939</v>
      </c>
      <c r="F1464" s="89" t="s">
        <v>6308</v>
      </c>
      <c r="G1464" s="89" t="b">
        <f>ISNUMBER(MATCH(ggPayers[[#This Row],[payer]], gg_teammates[ID], 0))</f>
        <v>0</v>
      </c>
      <c r="H1464" s="89" t="b">
        <f>ISNUMBER(MATCH(ggPayers[[#This Row],[payer]], B$594:$B1463, 0))</f>
        <v>1</v>
      </c>
      <c r="I1464" s="89"/>
      <c r="J1464" s="89"/>
    </row>
    <row r="1465" spans="1:10">
      <c r="A1465" s="105">
        <v>45360.717361111114</v>
      </c>
      <c r="B1465" s="89">
        <v>825186</v>
      </c>
      <c r="C1465" s="89">
        <v>100</v>
      </c>
      <c r="D1465" s="89">
        <v>2</v>
      </c>
      <c r="E1465" s="89"/>
      <c r="F1465" s="89" t="s">
        <v>2361</v>
      </c>
      <c r="G1465" s="89" t="b">
        <f>ISNUMBER(MATCH(ggPayers[[#This Row],[payer]], gg_teammates[ID], 0))</f>
        <v>1</v>
      </c>
      <c r="H1465" s="89" t="b">
        <f>ISNUMBER(MATCH(ggPayers[[#This Row],[payer]], B$594:$B1464, 0))</f>
        <v>1</v>
      </c>
      <c r="I1465" s="89"/>
      <c r="J1465" s="89"/>
    </row>
    <row r="1466" spans="1:10">
      <c r="A1466" s="105">
        <v>45360.703472222223</v>
      </c>
      <c r="B1466" s="89">
        <v>438157</v>
      </c>
      <c r="C1466" s="89">
        <v>500</v>
      </c>
      <c r="D1466" s="89">
        <v>2</v>
      </c>
      <c r="E1466" s="89"/>
      <c r="F1466" s="89" t="s">
        <v>2363</v>
      </c>
      <c r="G1466" s="89" t="b">
        <f>ISNUMBER(MATCH(ggPayers[[#This Row],[payer]], gg_teammates[ID], 0))</f>
        <v>0</v>
      </c>
      <c r="H1466" s="89" t="b">
        <f>ISNUMBER(MATCH(ggPayers[[#This Row],[payer]], B$594:$B1465, 0))</f>
        <v>0</v>
      </c>
      <c r="I1466" s="89"/>
      <c r="J1466" s="89"/>
    </row>
    <row r="1467" spans="1:10">
      <c r="A1467" s="105">
        <v>45360.694444444445</v>
      </c>
      <c r="B1467" s="89">
        <v>798</v>
      </c>
      <c r="C1467" s="89">
        <v>2000</v>
      </c>
      <c r="D1467" s="89">
        <v>2</v>
      </c>
      <c r="E1467" s="89"/>
      <c r="F1467" s="89" t="s">
        <v>2366</v>
      </c>
      <c r="G1467" s="89" t="b">
        <f>ISNUMBER(MATCH(ggPayers[[#This Row],[payer]], gg_teammates[ID], 0))</f>
        <v>1</v>
      </c>
      <c r="H1467" s="89" t="b">
        <f>ISNUMBER(MATCH(ggPayers[[#This Row],[payer]], B$594:$B1466, 0))</f>
        <v>1</v>
      </c>
      <c r="I1467" s="89"/>
      <c r="J1467" s="89"/>
    </row>
    <row r="1468" spans="1:10">
      <c r="A1468" s="105">
        <v>45360.651388888888</v>
      </c>
      <c r="B1468" s="89">
        <v>91561</v>
      </c>
      <c r="C1468" s="89">
        <v>1000</v>
      </c>
      <c r="D1468" s="89">
        <v>2</v>
      </c>
      <c r="E1468" s="89"/>
      <c r="F1468" s="89" t="s">
        <v>2370</v>
      </c>
      <c r="G1468" s="89" t="b">
        <f>ISNUMBER(MATCH(ggPayers[[#This Row],[payer]], gg_teammates[ID], 0))</f>
        <v>0</v>
      </c>
      <c r="H1468" s="89" t="b">
        <f>ISNUMBER(MATCH(ggPayers[[#This Row],[payer]], B$594:$B1467, 0))</f>
        <v>1</v>
      </c>
      <c r="I1468" s="89"/>
      <c r="J1468" s="89"/>
    </row>
    <row r="1469" spans="1:10">
      <c r="A1469" s="105">
        <v>45360.583333333336</v>
      </c>
      <c r="B1469" s="89">
        <v>1109435</v>
      </c>
      <c r="C1469" s="89">
        <v>500</v>
      </c>
      <c r="D1469" s="89">
        <v>2</v>
      </c>
      <c r="E1469" s="89"/>
      <c r="F1469" s="89" t="s">
        <v>2372</v>
      </c>
      <c r="G1469" s="89" t="b">
        <f>ISNUMBER(MATCH(ggPayers[[#This Row],[payer]], gg_teammates[ID], 0))</f>
        <v>0</v>
      </c>
      <c r="H1469" s="89" t="b">
        <f>ISNUMBER(MATCH(ggPayers[[#This Row],[payer]], B$594:$B1468, 0))</f>
        <v>1</v>
      </c>
      <c r="I1469" s="89"/>
      <c r="J1469" s="89"/>
    </row>
    <row r="1470" spans="1:10">
      <c r="A1470" s="105">
        <v>45360.502083333333</v>
      </c>
      <c r="B1470" s="89">
        <v>428690</v>
      </c>
      <c r="C1470" s="89">
        <v>500</v>
      </c>
      <c r="D1470" s="89">
        <v>2</v>
      </c>
      <c r="E1470" s="89"/>
      <c r="F1470" s="89" t="s">
        <v>2378</v>
      </c>
      <c r="G1470" s="89" t="b">
        <f>ISNUMBER(MATCH(ggPayers[[#This Row],[payer]], gg_teammates[ID], 0))</f>
        <v>1</v>
      </c>
      <c r="H1470" s="89" t="b">
        <f>ISNUMBER(MATCH(ggPayers[[#This Row],[payer]], B$594:$B1469, 0))</f>
        <v>1</v>
      </c>
      <c r="I1470" s="89"/>
      <c r="J1470" s="89"/>
    </row>
    <row r="1471" spans="1:10">
      <c r="A1471" s="105">
        <v>45360.501388888886</v>
      </c>
      <c r="B1471" s="89">
        <v>135322</v>
      </c>
      <c r="C1471" s="89">
        <v>1000</v>
      </c>
      <c r="D1471" s="89">
        <v>2</v>
      </c>
      <c r="E1471" s="89"/>
      <c r="F1471" s="89" t="s">
        <v>2381</v>
      </c>
      <c r="G1471" s="89" t="b">
        <f>ISNUMBER(MATCH(ggPayers[[#This Row],[payer]], gg_teammates[ID], 0))</f>
        <v>1</v>
      </c>
      <c r="H1471" s="89" t="b">
        <f>ISNUMBER(MATCH(ggPayers[[#This Row],[payer]], B$594:$B1470, 0))</f>
        <v>1</v>
      </c>
      <c r="I1471" s="89"/>
      <c r="J1471" s="89"/>
    </row>
    <row r="1472" spans="1:10">
      <c r="A1472" s="105">
        <v>45360.489583333336</v>
      </c>
      <c r="B1472" s="89">
        <v>850</v>
      </c>
      <c r="C1472" s="89">
        <v>2000</v>
      </c>
      <c r="D1472" s="89">
        <v>2</v>
      </c>
      <c r="E1472" s="89"/>
      <c r="F1472" s="89" t="s">
        <v>2384</v>
      </c>
      <c r="G1472" s="89" t="b">
        <f>ISNUMBER(MATCH(ggPayers[[#This Row],[payer]], gg_teammates[ID], 0))</f>
        <v>1</v>
      </c>
      <c r="H1472" s="89" t="b">
        <f>ISNUMBER(MATCH(ggPayers[[#This Row],[payer]], B$594:$B1471, 0))</f>
        <v>1</v>
      </c>
      <c r="I1472" s="89"/>
      <c r="J1472" s="89"/>
    </row>
    <row r="1473" spans="1:10">
      <c r="A1473" s="105">
        <v>45360.488888888889</v>
      </c>
      <c r="B1473" s="89">
        <v>135322</v>
      </c>
      <c r="C1473" s="89">
        <v>1000</v>
      </c>
      <c r="D1473" s="89">
        <v>3</v>
      </c>
      <c r="E1473" s="89" t="s">
        <v>5939</v>
      </c>
      <c r="F1473" s="89" t="s">
        <v>6309</v>
      </c>
      <c r="G1473" s="89" t="b">
        <f>ISNUMBER(MATCH(ggPayers[[#This Row],[payer]], gg_teammates[ID], 0))</f>
        <v>1</v>
      </c>
      <c r="H1473" s="89" t="b">
        <f>ISNUMBER(MATCH(ggPayers[[#This Row],[payer]], B$594:$B1472, 0))</f>
        <v>1</v>
      </c>
      <c r="I1473" s="89"/>
      <c r="J1473" s="89"/>
    </row>
    <row r="1474" spans="1:10">
      <c r="A1474" s="105">
        <v>45360.488194444442</v>
      </c>
      <c r="B1474" s="89">
        <v>135322</v>
      </c>
      <c r="C1474" s="89">
        <v>1000</v>
      </c>
      <c r="D1474" s="89">
        <v>3</v>
      </c>
      <c r="E1474" s="89" t="s">
        <v>5939</v>
      </c>
      <c r="F1474" s="89" t="s">
        <v>6310</v>
      </c>
      <c r="G1474" s="89" t="b">
        <f>ISNUMBER(MATCH(ggPayers[[#This Row],[payer]], gg_teammates[ID], 0))</f>
        <v>1</v>
      </c>
      <c r="H1474" s="89" t="b">
        <f>ISNUMBER(MATCH(ggPayers[[#This Row],[payer]], B$594:$B1473, 0))</f>
        <v>1</v>
      </c>
      <c r="I1474" s="89"/>
      <c r="J1474" s="89"/>
    </row>
    <row r="1475" spans="1:10">
      <c r="A1475" s="105">
        <v>45360.488194444442</v>
      </c>
      <c r="B1475" s="89">
        <v>135322</v>
      </c>
      <c r="C1475" s="89">
        <v>1000</v>
      </c>
      <c r="D1475" s="89">
        <v>3</v>
      </c>
      <c r="E1475" s="89" t="s">
        <v>5939</v>
      </c>
      <c r="F1475" s="89" t="s">
        <v>6311</v>
      </c>
      <c r="G1475" s="89" t="b">
        <f>ISNUMBER(MATCH(ggPayers[[#This Row],[payer]], gg_teammates[ID], 0))</f>
        <v>1</v>
      </c>
      <c r="H1475" s="89" t="b">
        <f>ISNUMBER(MATCH(ggPayers[[#This Row],[payer]], B$594:$B1474, 0))</f>
        <v>1</v>
      </c>
      <c r="I1475" s="89"/>
      <c r="J1475" s="89"/>
    </row>
    <row r="1476" spans="1:10">
      <c r="A1476" s="105">
        <v>45360.486805555556</v>
      </c>
      <c r="B1476" s="89">
        <v>375012</v>
      </c>
      <c r="C1476" s="89">
        <v>1000</v>
      </c>
      <c r="D1476" s="89">
        <v>2</v>
      </c>
      <c r="E1476" s="89"/>
      <c r="F1476" s="89" t="s">
        <v>2386</v>
      </c>
      <c r="G1476" s="89" t="b">
        <f>ISNUMBER(MATCH(ggPayers[[#This Row],[payer]], gg_teammates[ID], 0))</f>
        <v>0</v>
      </c>
      <c r="H1476" s="89" t="b">
        <f>ISNUMBER(MATCH(ggPayers[[#This Row],[payer]], B$594:$B1475, 0))</f>
        <v>0</v>
      </c>
      <c r="I1476" s="89"/>
      <c r="J1476" s="89"/>
    </row>
    <row r="1477" spans="1:10">
      <c r="A1477" s="105">
        <v>45360.486111111109</v>
      </c>
      <c r="B1477" s="89">
        <v>1109401</v>
      </c>
      <c r="C1477" s="89">
        <v>5000</v>
      </c>
      <c r="D1477" s="89">
        <v>2</v>
      </c>
      <c r="E1477" s="89"/>
      <c r="F1477" s="89" t="s">
        <v>2389</v>
      </c>
      <c r="G1477" s="89" t="b">
        <f>ISNUMBER(MATCH(ggPayers[[#This Row],[payer]], gg_teammates[ID], 0))</f>
        <v>0</v>
      </c>
      <c r="H1477" s="89" t="b">
        <f>ISNUMBER(MATCH(ggPayers[[#This Row],[payer]], B$594:$B1476, 0))</f>
        <v>1</v>
      </c>
      <c r="I1477" s="89"/>
      <c r="J1477" s="89"/>
    </row>
    <row r="1478" spans="1:10">
      <c r="A1478" s="105">
        <v>45360.477777777778</v>
      </c>
      <c r="B1478" s="89">
        <v>1106070</v>
      </c>
      <c r="C1478" s="89">
        <v>500</v>
      </c>
      <c r="D1478" s="89">
        <v>2</v>
      </c>
      <c r="E1478" s="89"/>
      <c r="F1478" s="89" t="s">
        <v>2391</v>
      </c>
      <c r="G1478" s="89" t="b">
        <f>ISNUMBER(MATCH(ggPayers[[#This Row],[payer]], gg_teammates[ID], 0))</f>
        <v>0</v>
      </c>
      <c r="H1478" s="89" t="b">
        <f>ISNUMBER(MATCH(ggPayers[[#This Row],[payer]], B$594:$B1477, 0))</f>
        <v>1</v>
      </c>
      <c r="I1478" s="89"/>
      <c r="J1478" s="89"/>
    </row>
    <row r="1479" spans="1:10">
      <c r="A1479" s="105">
        <v>45360.450694444444</v>
      </c>
      <c r="B1479" s="89">
        <v>691202</v>
      </c>
      <c r="C1479" s="89">
        <v>500</v>
      </c>
      <c r="D1479" s="89">
        <v>2</v>
      </c>
      <c r="E1479" s="89"/>
      <c r="F1479" s="89" t="s">
        <v>2393</v>
      </c>
      <c r="G1479" s="89" t="b">
        <f>ISNUMBER(MATCH(ggPayers[[#This Row],[payer]], gg_teammates[ID], 0))</f>
        <v>0</v>
      </c>
      <c r="H1479" s="89" t="b">
        <f>ISNUMBER(MATCH(ggPayers[[#This Row],[payer]], B$594:$B1478, 0))</f>
        <v>0</v>
      </c>
      <c r="I1479" s="89"/>
      <c r="J1479" s="89"/>
    </row>
    <row r="1480" spans="1:10">
      <c r="A1480" s="105">
        <v>45360.448611111111</v>
      </c>
      <c r="B1480" s="89">
        <v>231060</v>
      </c>
      <c r="C1480" s="89">
        <v>1000</v>
      </c>
      <c r="D1480" s="89">
        <v>2</v>
      </c>
      <c r="E1480" s="89"/>
      <c r="F1480" s="89" t="s">
        <v>2399</v>
      </c>
      <c r="G1480" s="89" t="b">
        <f>ISNUMBER(MATCH(ggPayers[[#This Row],[payer]], gg_teammates[ID], 0))</f>
        <v>1</v>
      </c>
      <c r="H1480" s="89" t="b">
        <f>ISNUMBER(MATCH(ggPayers[[#This Row],[payer]], B$594:$B1479, 0))</f>
        <v>1</v>
      </c>
      <c r="I1480" s="89"/>
      <c r="J1480" s="89"/>
    </row>
    <row r="1481" spans="1:10">
      <c r="A1481" s="105">
        <v>45360.447222222225</v>
      </c>
      <c r="B1481" s="89">
        <v>798</v>
      </c>
      <c r="C1481" s="89">
        <v>5000</v>
      </c>
      <c r="D1481" s="89">
        <v>2</v>
      </c>
      <c r="E1481" s="89"/>
      <c r="F1481" s="89" t="s">
        <v>2401</v>
      </c>
      <c r="G1481" s="89" t="b">
        <f>ISNUMBER(MATCH(ggPayers[[#This Row],[payer]], gg_teammates[ID], 0))</f>
        <v>1</v>
      </c>
      <c r="H1481" s="89" t="b">
        <f>ISNUMBER(MATCH(ggPayers[[#This Row],[payer]], B$594:$B1480, 0))</f>
        <v>1</v>
      </c>
      <c r="I1481" s="89"/>
      <c r="J1481" s="89"/>
    </row>
    <row r="1482" spans="1:10">
      <c r="A1482" s="105">
        <v>45359.84097222222</v>
      </c>
      <c r="B1482" s="89">
        <v>839</v>
      </c>
      <c r="C1482" s="89">
        <v>3000</v>
      </c>
      <c r="D1482" s="89">
        <v>2</v>
      </c>
      <c r="E1482" s="89"/>
      <c r="F1482" s="89" t="s">
        <v>2411</v>
      </c>
      <c r="G1482" s="89" t="b">
        <f>ISNUMBER(MATCH(ggPayers[[#This Row],[payer]], gg_teammates[ID], 0))</f>
        <v>1</v>
      </c>
      <c r="H1482" s="89" t="b">
        <f>ISNUMBER(MATCH(ggPayers[[#This Row],[payer]], B$594:$B1481, 0))</f>
        <v>1</v>
      </c>
      <c r="I1482" s="89"/>
      <c r="J1482" s="89"/>
    </row>
    <row r="1483" spans="1:10">
      <c r="A1483" s="105">
        <v>45359.831944444442</v>
      </c>
      <c r="B1483" s="89">
        <v>7115</v>
      </c>
      <c r="C1483" s="89">
        <v>1000</v>
      </c>
      <c r="D1483" s="89">
        <v>2</v>
      </c>
      <c r="E1483" s="89"/>
      <c r="F1483" s="89" t="s">
        <v>2413</v>
      </c>
      <c r="G1483" s="89" t="b">
        <f>ISNUMBER(MATCH(ggPayers[[#This Row],[payer]], gg_teammates[ID], 0))</f>
        <v>0</v>
      </c>
      <c r="H1483" s="89" t="b">
        <f>ISNUMBER(MATCH(ggPayers[[#This Row],[payer]], B$594:$B1482, 0))</f>
        <v>0</v>
      </c>
      <c r="I1483" s="89"/>
      <c r="J1483" s="89"/>
    </row>
    <row r="1484" spans="1:10">
      <c r="A1484" s="105">
        <v>45359.831250000003</v>
      </c>
      <c r="B1484" s="89">
        <v>443597</v>
      </c>
      <c r="C1484" s="89">
        <v>1000</v>
      </c>
      <c r="D1484" s="89">
        <v>3</v>
      </c>
      <c r="E1484" s="89" t="s">
        <v>5934</v>
      </c>
      <c r="F1484" s="89" t="s">
        <v>6312</v>
      </c>
      <c r="G1484" s="89" t="b">
        <f>ISNUMBER(MATCH(ggPayers[[#This Row],[payer]], gg_teammates[ID], 0))</f>
        <v>0</v>
      </c>
      <c r="H1484" s="89" t="b">
        <f>ISNUMBER(MATCH(ggPayers[[#This Row],[payer]], B$594:$B1483, 0))</f>
        <v>0</v>
      </c>
      <c r="I1484" s="89"/>
      <c r="J1484" s="89"/>
    </row>
    <row r="1485" spans="1:10">
      <c r="A1485" s="105">
        <v>45359.78125</v>
      </c>
      <c r="B1485" s="89">
        <v>180650</v>
      </c>
      <c r="C1485" s="89">
        <v>300</v>
      </c>
      <c r="D1485" s="89">
        <v>3</v>
      </c>
      <c r="E1485" s="89" t="s">
        <v>5976</v>
      </c>
      <c r="F1485" s="89" t="s">
        <v>6313</v>
      </c>
      <c r="G1485" s="89" t="b">
        <f>ISNUMBER(MATCH(ggPayers[[#This Row],[payer]], gg_teammates[ID], 0))</f>
        <v>0</v>
      </c>
      <c r="H1485" s="89" t="b">
        <f>ISNUMBER(MATCH(ggPayers[[#This Row],[payer]], B$594:$B1484, 0))</f>
        <v>0</v>
      </c>
      <c r="I1485" s="89"/>
      <c r="J1485" s="89"/>
    </row>
    <row r="1486" spans="1:10">
      <c r="A1486" s="105">
        <v>45359.672222222223</v>
      </c>
      <c r="B1486" s="89">
        <v>825186</v>
      </c>
      <c r="C1486" s="89">
        <v>100</v>
      </c>
      <c r="D1486" s="89">
        <v>2</v>
      </c>
      <c r="E1486" s="89"/>
      <c r="F1486" s="89" t="s">
        <v>2424</v>
      </c>
      <c r="G1486" s="89" t="b">
        <f>ISNUMBER(MATCH(ggPayers[[#This Row],[payer]], gg_teammates[ID], 0))</f>
        <v>1</v>
      </c>
      <c r="H1486" s="89" t="b">
        <f>ISNUMBER(MATCH(ggPayers[[#This Row],[payer]], B$594:$B1485, 0))</f>
        <v>1</v>
      </c>
      <c r="I1486" s="89"/>
      <c r="J1486" s="89"/>
    </row>
    <row r="1487" spans="1:10">
      <c r="A1487" s="105">
        <v>45359.663888888892</v>
      </c>
      <c r="B1487" s="89">
        <v>798</v>
      </c>
      <c r="C1487" s="89">
        <v>1000</v>
      </c>
      <c r="D1487" s="89">
        <v>2</v>
      </c>
      <c r="E1487" s="89"/>
      <c r="F1487" s="89" t="s">
        <v>2426</v>
      </c>
      <c r="G1487" s="89" t="b">
        <f>ISNUMBER(MATCH(ggPayers[[#This Row],[payer]], gg_teammates[ID], 0))</f>
        <v>1</v>
      </c>
      <c r="H1487" s="89" t="b">
        <f>ISNUMBER(MATCH(ggPayers[[#This Row],[payer]], B$594:$B1486, 0))</f>
        <v>1</v>
      </c>
      <c r="I1487" s="89"/>
      <c r="J1487" s="89"/>
    </row>
    <row r="1488" spans="1:10">
      <c r="A1488" s="105">
        <v>45359.663888888892</v>
      </c>
      <c r="B1488" s="89">
        <v>798</v>
      </c>
      <c r="C1488" s="89">
        <v>1000</v>
      </c>
      <c r="D1488" s="89">
        <v>2</v>
      </c>
      <c r="E1488" s="89"/>
      <c r="F1488" s="89" t="s">
        <v>2428</v>
      </c>
      <c r="G1488" s="89" t="b">
        <f>ISNUMBER(MATCH(ggPayers[[#This Row],[payer]], gg_teammates[ID], 0))</f>
        <v>1</v>
      </c>
      <c r="H1488" s="89" t="b">
        <f>ISNUMBER(MATCH(ggPayers[[#This Row],[payer]], B$594:$B1487, 0))</f>
        <v>1</v>
      </c>
      <c r="I1488" s="89"/>
      <c r="J1488" s="89"/>
    </row>
    <row r="1489" spans="1:10">
      <c r="A1489" s="105">
        <v>45359.65902777778</v>
      </c>
      <c r="B1489" s="89">
        <v>825186</v>
      </c>
      <c r="C1489" s="89">
        <v>500</v>
      </c>
      <c r="D1489" s="89">
        <v>2</v>
      </c>
      <c r="E1489" s="89"/>
      <c r="F1489" s="89" t="s">
        <v>2432</v>
      </c>
      <c r="G1489" s="89" t="b">
        <f>ISNUMBER(MATCH(ggPayers[[#This Row],[payer]], gg_teammates[ID], 0))</f>
        <v>1</v>
      </c>
      <c r="H1489" s="89" t="b">
        <f>ISNUMBER(MATCH(ggPayers[[#This Row],[payer]], B$594:$B1488, 0))</f>
        <v>1</v>
      </c>
      <c r="I1489" s="89"/>
      <c r="J1489" s="89"/>
    </row>
    <row r="1490" spans="1:10">
      <c r="A1490" s="105">
        <v>45359.590277777781</v>
      </c>
      <c r="B1490" s="89">
        <v>937821</v>
      </c>
      <c r="C1490" s="89">
        <v>2000</v>
      </c>
      <c r="D1490" s="89">
        <v>2</v>
      </c>
      <c r="E1490" s="89"/>
      <c r="F1490" s="89" t="s">
        <v>2442</v>
      </c>
      <c r="G1490" s="89" t="b">
        <f>ISNUMBER(MATCH(ggPayers[[#This Row],[payer]], gg_teammates[ID], 0))</f>
        <v>0</v>
      </c>
      <c r="H1490" s="89" t="b">
        <f>ISNUMBER(MATCH(ggPayers[[#This Row],[payer]], B$594:$B1489, 0))</f>
        <v>0</v>
      </c>
      <c r="I1490" s="89"/>
      <c r="J1490" s="89"/>
    </row>
    <row r="1491" spans="1:10">
      <c r="A1491" s="105">
        <v>45359.493055555555</v>
      </c>
      <c r="B1491" s="89">
        <v>753554</v>
      </c>
      <c r="C1491" s="89">
        <v>300</v>
      </c>
      <c r="D1491" s="89">
        <v>2</v>
      </c>
      <c r="E1491" s="89"/>
      <c r="F1491" s="89" t="s">
        <v>2451</v>
      </c>
      <c r="G1491" s="89" t="b">
        <f>ISNUMBER(MATCH(ggPayers[[#This Row],[payer]], gg_teammates[ID], 0))</f>
        <v>0</v>
      </c>
      <c r="H1491" s="89" t="b">
        <f>ISNUMBER(MATCH(ggPayers[[#This Row],[payer]], B$594:$B1490, 0))</f>
        <v>0</v>
      </c>
      <c r="I1491" s="89"/>
      <c r="J1491" s="89"/>
    </row>
    <row r="1492" spans="1:10">
      <c r="A1492" s="105">
        <v>45359.476388888892</v>
      </c>
      <c r="B1492" s="89">
        <v>1106070</v>
      </c>
      <c r="C1492" s="89">
        <v>500</v>
      </c>
      <c r="D1492" s="89">
        <v>3</v>
      </c>
      <c r="E1492" s="89" t="s">
        <v>6130</v>
      </c>
      <c r="F1492" s="89" t="s">
        <v>6314</v>
      </c>
      <c r="G1492" s="89" t="b">
        <f>ISNUMBER(MATCH(ggPayers[[#This Row],[payer]], gg_teammates[ID], 0))</f>
        <v>0</v>
      </c>
      <c r="H1492" s="89" t="b">
        <f>ISNUMBER(MATCH(ggPayers[[#This Row],[payer]], B$594:$B1491, 0))</f>
        <v>1</v>
      </c>
      <c r="I1492" s="89"/>
      <c r="J1492" s="89"/>
    </row>
    <row r="1493" spans="1:10">
      <c r="A1493" s="105">
        <v>45358.918055555558</v>
      </c>
      <c r="B1493" s="89">
        <v>231060</v>
      </c>
      <c r="C1493" s="89">
        <v>500</v>
      </c>
      <c r="D1493" s="89">
        <v>2</v>
      </c>
      <c r="E1493" s="89"/>
      <c r="F1493" s="89" t="s">
        <v>2455</v>
      </c>
      <c r="G1493" s="89" t="b">
        <f>ISNUMBER(MATCH(ggPayers[[#This Row],[payer]], gg_teammates[ID], 0))</f>
        <v>1</v>
      </c>
      <c r="H1493" s="89" t="b">
        <f>ISNUMBER(MATCH(ggPayers[[#This Row],[payer]], B$594:$B1492, 0))</f>
        <v>1</v>
      </c>
      <c r="I1493" s="89"/>
      <c r="J1493" s="89"/>
    </row>
    <row r="1494" spans="1:10">
      <c r="A1494" s="105">
        <v>45358.75277777778</v>
      </c>
      <c r="B1494" s="89">
        <v>349749</v>
      </c>
      <c r="C1494" s="89">
        <v>1000</v>
      </c>
      <c r="D1494" s="89">
        <v>2</v>
      </c>
      <c r="E1494" s="89"/>
      <c r="F1494" s="89" t="s">
        <v>2459</v>
      </c>
      <c r="G1494" s="89" t="b">
        <f>ISNUMBER(MATCH(ggPayers[[#This Row],[payer]], gg_teammates[ID], 0))</f>
        <v>0</v>
      </c>
      <c r="H1494" s="89" t="b">
        <f>ISNUMBER(MATCH(ggPayers[[#This Row],[payer]], B$594:$B1493, 0))</f>
        <v>0</v>
      </c>
      <c r="I1494" s="89"/>
      <c r="J1494" s="89"/>
    </row>
    <row r="1495" spans="1:10">
      <c r="A1495" s="105">
        <v>45358.51666666667</v>
      </c>
      <c r="B1495" s="89">
        <v>825186</v>
      </c>
      <c r="C1495" s="89">
        <v>100</v>
      </c>
      <c r="D1495" s="89">
        <v>2</v>
      </c>
      <c r="E1495" s="89"/>
      <c r="F1495" s="89" t="s">
        <v>2463</v>
      </c>
      <c r="G1495" s="89" t="b">
        <f>ISNUMBER(MATCH(ggPayers[[#This Row],[payer]], gg_teammates[ID], 0))</f>
        <v>1</v>
      </c>
      <c r="H1495" s="89" t="b">
        <f>ISNUMBER(MATCH(ggPayers[[#This Row],[payer]], B$594:$B1494, 0))</f>
        <v>1</v>
      </c>
      <c r="I1495" s="89"/>
      <c r="J1495" s="89"/>
    </row>
    <row r="1496" spans="1:10">
      <c r="A1496" s="105">
        <v>45358.505555555559</v>
      </c>
      <c r="B1496" s="89">
        <v>798</v>
      </c>
      <c r="C1496" s="89">
        <v>300</v>
      </c>
      <c r="D1496" s="89">
        <v>2</v>
      </c>
      <c r="E1496" s="89"/>
      <c r="F1496" s="89" t="s">
        <v>2465</v>
      </c>
      <c r="G1496" s="89" t="b">
        <f>ISNUMBER(MATCH(ggPayers[[#This Row],[payer]], gg_teammates[ID], 0))</f>
        <v>1</v>
      </c>
      <c r="H1496" s="89" t="b">
        <f>ISNUMBER(MATCH(ggPayers[[#This Row],[payer]], B$594:$B1495, 0))</f>
        <v>1</v>
      </c>
      <c r="I1496" s="89"/>
      <c r="J1496" s="89"/>
    </row>
    <row r="1497" spans="1:10">
      <c r="A1497" s="105">
        <v>45358.442361111112</v>
      </c>
      <c r="B1497" s="89">
        <v>1106070</v>
      </c>
      <c r="C1497" s="89">
        <v>500</v>
      </c>
      <c r="D1497" s="89">
        <v>2</v>
      </c>
      <c r="E1497" s="89"/>
      <c r="F1497" s="89" t="s">
        <v>2469</v>
      </c>
      <c r="G1497" s="89" t="b">
        <f>ISNUMBER(MATCH(ggPayers[[#This Row],[payer]], gg_teammates[ID], 0))</f>
        <v>0</v>
      </c>
      <c r="H1497" s="89" t="b">
        <f>ISNUMBER(MATCH(ggPayers[[#This Row],[payer]], B$594:$B1496, 0))</f>
        <v>1</v>
      </c>
      <c r="I1497" s="89"/>
      <c r="J1497" s="89"/>
    </row>
    <row r="1498" spans="1:10">
      <c r="A1498" s="105">
        <v>45357.902083333334</v>
      </c>
      <c r="B1498" s="89">
        <v>798</v>
      </c>
      <c r="C1498" s="89">
        <v>300</v>
      </c>
      <c r="D1498" s="89">
        <v>2</v>
      </c>
      <c r="E1498" s="89"/>
      <c r="F1498" s="89" t="s">
        <v>2471</v>
      </c>
      <c r="G1498" s="89" t="b">
        <f>ISNUMBER(MATCH(ggPayers[[#This Row],[payer]], gg_teammates[ID], 0))</f>
        <v>1</v>
      </c>
      <c r="H1498" s="89" t="b">
        <f>ISNUMBER(MATCH(ggPayers[[#This Row],[payer]], B$594:$B1497, 0))</f>
        <v>1</v>
      </c>
      <c r="I1498" s="89"/>
      <c r="J1498" s="89"/>
    </row>
    <row r="1499" spans="1:10">
      <c r="A1499" s="105">
        <v>45357.888194444444</v>
      </c>
      <c r="B1499" s="89">
        <v>246802</v>
      </c>
      <c r="C1499" s="89">
        <v>1000</v>
      </c>
      <c r="D1499" s="89">
        <v>2</v>
      </c>
      <c r="E1499" s="89"/>
      <c r="F1499" s="89" t="s">
        <v>2473</v>
      </c>
      <c r="G1499" s="89" t="b">
        <f>ISNUMBER(MATCH(ggPayers[[#This Row],[payer]], gg_teammates[ID], 0))</f>
        <v>0</v>
      </c>
      <c r="H1499" s="89" t="b">
        <f>ISNUMBER(MATCH(ggPayers[[#This Row],[payer]], B$594:$B1498, 0))</f>
        <v>0</v>
      </c>
      <c r="I1499" s="89"/>
      <c r="J1499" s="89"/>
    </row>
    <row r="1500" spans="1:10">
      <c r="A1500" s="105">
        <v>45357.844444444447</v>
      </c>
      <c r="B1500" s="89">
        <v>40220</v>
      </c>
      <c r="C1500" s="89">
        <v>10000</v>
      </c>
      <c r="D1500" s="89">
        <v>2</v>
      </c>
      <c r="E1500" s="89"/>
      <c r="F1500" s="89" t="s">
        <v>2475</v>
      </c>
      <c r="G1500" s="89" t="b">
        <f>ISNUMBER(MATCH(ggPayers[[#This Row],[payer]], gg_teammates[ID], 0))</f>
        <v>0</v>
      </c>
      <c r="H1500" s="89" t="b">
        <f>ISNUMBER(MATCH(ggPayers[[#This Row],[payer]], B$594:$B1499, 0))</f>
        <v>0</v>
      </c>
      <c r="I1500" s="89"/>
      <c r="J1500" s="89"/>
    </row>
    <row r="1501" spans="1:10">
      <c r="A1501" s="105">
        <v>45357.705555555556</v>
      </c>
      <c r="B1501" s="89">
        <v>825186</v>
      </c>
      <c r="C1501" s="89">
        <v>100</v>
      </c>
      <c r="D1501" s="89">
        <v>2</v>
      </c>
      <c r="E1501" s="89"/>
      <c r="F1501" s="89" t="s">
        <v>2477</v>
      </c>
      <c r="G1501" s="89" t="b">
        <f>ISNUMBER(MATCH(ggPayers[[#This Row],[payer]], gg_teammates[ID], 0))</f>
        <v>1</v>
      </c>
      <c r="H1501" s="89" t="b">
        <f>ISNUMBER(MATCH(ggPayers[[#This Row],[payer]], B$594:$B1500, 0))</f>
        <v>1</v>
      </c>
      <c r="I1501" s="89"/>
      <c r="J1501" s="89"/>
    </row>
    <row r="1502" spans="1:10">
      <c r="A1502" s="105">
        <v>45357.629166666666</v>
      </c>
      <c r="B1502" s="89">
        <v>879643</v>
      </c>
      <c r="C1502" s="89">
        <v>100</v>
      </c>
      <c r="D1502" s="89">
        <v>3</v>
      </c>
      <c r="E1502" s="89" t="s">
        <v>5939</v>
      </c>
      <c r="F1502" s="89" t="s">
        <v>6315</v>
      </c>
      <c r="G1502" s="89" t="b">
        <f>ISNUMBER(MATCH(ggPayers[[#This Row],[payer]], gg_teammates[ID], 0))</f>
        <v>1</v>
      </c>
      <c r="H1502" s="89" t="b">
        <f>ISNUMBER(MATCH(ggPayers[[#This Row],[payer]], B$594:$B1501, 0))</f>
        <v>0</v>
      </c>
      <c r="I1502" s="89"/>
      <c r="J1502" s="89"/>
    </row>
    <row r="1503" spans="1:10">
      <c r="A1503" s="105">
        <v>45357.550694444442</v>
      </c>
      <c r="B1503" s="89">
        <v>11254</v>
      </c>
      <c r="C1503" s="89">
        <v>2000</v>
      </c>
      <c r="D1503" s="89">
        <v>2</v>
      </c>
      <c r="E1503" s="89"/>
      <c r="F1503" s="89" t="s">
        <v>2486</v>
      </c>
      <c r="G1503" s="89" t="b">
        <f>ISNUMBER(MATCH(ggPayers[[#This Row],[payer]], gg_teammates[ID], 0))</f>
        <v>0</v>
      </c>
      <c r="H1503" s="89" t="b">
        <f>ISNUMBER(MATCH(ggPayers[[#This Row],[payer]], B$594:$B1502, 0))</f>
        <v>0</v>
      </c>
      <c r="I1503" s="89"/>
      <c r="J1503" s="89"/>
    </row>
    <row r="1504" spans="1:10">
      <c r="A1504" s="105">
        <v>45357.421527777777</v>
      </c>
      <c r="B1504" s="89">
        <v>798</v>
      </c>
      <c r="C1504" s="89">
        <v>5000</v>
      </c>
      <c r="D1504" s="89">
        <v>2</v>
      </c>
      <c r="E1504" s="89"/>
      <c r="F1504" s="89" t="s">
        <v>2488</v>
      </c>
      <c r="G1504" s="89" t="b">
        <f>ISNUMBER(MATCH(ggPayers[[#This Row],[payer]], gg_teammates[ID], 0))</f>
        <v>1</v>
      </c>
      <c r="H1504" s="89" t="b">
        <f>ISNUMBER(MATCH(ggPayers[[#This Row],[payer]], B$594:$B1503, 0))</f>
        <v>1</v>
      </c>
      <c r="I1504" s="89"/>
      <c r="J1504" s="89"/>
    </row>
    <row r="1505" spans="1:10">
      <c r="A1505" s="105">
        <v>45357.406944444447</v>
      </c>
      <c r="B1505" s="89">
        <v>825186</v>
      </c>
      <c r="C1505" s="89">
        <v>100</v>
      </c>
      <c r="D1505" s="89">
        <v>2</v>
      </c>
      <c r="E1505" s="89"/>
      <c r="F1505" s="89" t="s">
        <v>2490</v>
      </c>
      <c r="G1505" s="89" t="b">
        <f>ISNUMBER(MATCH(ggPayers[[#This Row],[payer]], gg_teammates[ID], 0))</f>
        <v>1</v>
      </c>
      <c r="H1505" s="89" t="b">
        <f>ISNUMBER(MATCH(ggPayers[[#This Row],[payer]], B$594:$B1504, 0))</f>
        <v>1</v>
      </c>
      <c r="I1505" s="89"/>
      <c r="J1505" s="89"/>
    </row>
    <row r="1506" spans="1:10">
      <c r="A1506" s="105">
        <v>45356.645833333336</v>
      </c>
      <c r="B1506" s="89">
        <v>798</v>
      </c>
      <c r="C1506" s="89">
        <v>300</v>
      </c>
      <c r="D1506" s="89">
        <v>2</v>
      </c>
      <c r="E1506" s="89"/>
      <c r="F1506" s="89" t="s">
        <v>2497</v>
      </c>
      <c r="G1506" s="89" t="b">
        <f>ISNUMBER(MATCH(ggPayers[[#This Row],[payer]], gg_teammates[ID], 0))</f>
        <v>1</v>
      </c>
      <c r="H1506" s="89" t="b">
        <f>ISNUMBER(MATCH(ggPayers[[#This Row],[payer]], B$594:$B1505, 0))</f>
        <v>1</v>
      </c>
      <c r="I1506" s="89"/>
      <c r="J1506" s="89"/>
    </row>
    <row r="1507" spans="1:10">
      <c r="A1507" s="105">
        <v>45356.597222222219</v>
      </c>
      <c r="B1507" s="89">
        <v>11254</v>
      </c>
      <c r="C1507" s="89">
        <v>3000</v>
      </c>
      <c r="D1507" s="89">
        <v>2</v>
      </c>
      <c r="E1507" s="89"/>
      <c r="F1507" s="89" t="s">
        <v>2499</v>
      </c>
      <c r="G1507" s="89" t="b">
        <f>ISNUMBER(MATCH(ggPayers[[#This Row],[payer]], gg_teammates[ID], 0))</f>
        <v>0</v>
      </c>
      <c r="H1507" s="89" t="b">
        <f>ISNUMBER(MATCH(ggPayers[[#This Row],[payer]], B$594:$B1506, 0))</f>
        <v>1</v>
      </c>
      <c r="I1507" s="89"/>
      <c r="J1507" s="89"/>
    </row>
    <row r="1508" spans="1:10">
      <c r="A1508" s="105">
        <v>45356.566666666666</v>
      </c>
      <c r="B1508" s="89">
        <v>17617</v>
      </c>
      <c r="C1508" s="89">
        <v>300</v>
      </c>
      <c r="D1508" s="89">
        <v>2</v>
      </c>
      <c r="E1508" s="89"/>
      <c r="F1508" s="89" t="s">
        <v>2503</v>
      </c>
      <c r="G1508" s="89" t="b">
        <f>ISNUMBER(MATCH(ggPayers[[#This Row],[payer]], gg_teammates[ID], 0))</f>
        <v>1</v>
      </c>
      <c r="H1508" s="89" t="b">
        <f>ISNUMBER(MATCH(ggPayers[[#This Row],[payer]], B$594:$B1507, 0))</f>
        <v>1</v>
      </c>
      <c r="I1508" s="89"/>
      <c r="J1508" s="89"/>
    </row>
    <row r="1509" spans="1:10">
      <c r="A1509" s="105">
        <v>45355.850694444445</v>
      </c>
      <c r="B1509" s="89">
        <v>220085</v>
      </c>
      <c r="C1509" s="89">
        <v>1000</v>
      </c>
      <c r="D1509" s="89">
        <v>3</v>
      </c>
      <c r="E1509" s="89" t="s">
        <v>5934</v>
      </c>
      <c r="F1509" s="89" t="s">
        <v>6316</v>
      </c>
      <c r="G1509" s="89" t="b">
        <f>ISNUMBER(MATCH(ggPayers[[#This Row],[payer]], gg_teammates[ID], 0))</f>
        <v>0</v>
      </c>
      <c r="H1509" s="89" t="b">
        <f>ISNUMBER(MATCH(ggPayers[[#This Row],[payer]], B$594:$B1508, 0))</f>
        <v>1</v>
      </c>
      <c r="I1509" s="89"/>
      <c r="J1509" s="89"/>
    </row>
    <row r="1510" spans="1:10">
      <c r="A1510" s="105">
        <v>45355.747916666667</v>
      </c>
      <c r="B1510" s="89">
        <v>17029</v>
      </c>
      <c r="C1510" s="89">
        <v>200</v>
      </c>
      <c r="D1510" s="89">
        <v>2</v>
      </c>
      <c r="E1510" s="89"/>
      <c r="F1510" s="89" t="s">
        <v>2513</v>
      </c>
      <c r="G1510" s="89" t="b">
        <f>ISNUMBER(MATCH(ggPayers[[#This Row],[payer]], gg_teammates[ID], 0))</f>
        <v>0</v>
      </c>
      <c r="H1510" s="89" t="b">
        <f>ISNUMBER(MATCH(ggPayers[[#This Row],[payer]], B$594:$B1509, 0))</f>
        <v>0</v>
      </c>
      <c r="I1510" s="89"/>
      <c r="J1510" s="89"/>
    </row>
    <row r="1511" spans="1:10">
      <c r="A1511" s="105">
        <v>45355.671527777777</v>
      </c>
      <c r="B1511" s="89">
        <v>798</v>
      </c>
      <c r="C1511" s="89">
        <v>300</v>
      </c>
      <c r="D1511" s="89">
        <v>2</v>
      </c>
      <c r="E1511" s="89"/>
      <c r="F1511" s="89" t="s">
        <v>2518</v>
      </c>
      <c r="G1511" s="89" t="b">
        <f>ISNUMBER(MATCH(ggPayers[[#This Row],[payer]], gg_teammates[ID], 0))</f>
        <v>1</v>
      </c>
      <c r="H1511" s="89" t="b">
        <f>ISNUMBER(MATCH(ggPayers[[#This Row],[payer]], B$594:$B1510, 0))</f>
        <v>1</v>
      </c>
      <c r="I1511" s="89"/>
      <c r="J1511" s="89"/>
    </row>
    <row r="1512" spans="1:10">
      <c r="A1512" s="105">
        <v>45354.931944444441</v>
      </c>
      <c r="B1512" s="89">
        <v>37620</v>
      </c>
      <c r="C1512" s="89">
        <v>1000</v>
      </c>
      <c r="D1512" s="89">
        <v>2</v>
      </c>
      <c r="E1512" s="89"/>
      <c r="F1512" s="89" t="s">
        <v>2524</v>
      </c>
      <c r="G1512" s="89" t="b">
        <f>ISNUMBER(MATCH(ggPayers[[#This Row],[payer]], gg_teammates[ID], 0))</f>
        <v>0</v>
      </c>
      <c r="H1512" s="89" t="b">
        <f>ISNUMBER(MATCH(ggPayers[[#This Row],[payer]], B$594:$B1511, 0))</f>
        <v>0</v>
      </c>
      <c r="I1512" s="89"/>
      <c r="J1512" s="89"/>
    </row>
    <row r="1513" spans="1:10">
      <c r="A1513" s="105">
        <v>45354.854166666664</v>
      </c>
      <c r="B1513" s="89">
        <v>1039016</v>
      </c>
      <c r="C1513" s="89">
        <v>2000</v>
      </c>
      <c r="D1513" s="89">
        <v>2</v>
      </c>
      <c r="E1513" s="89"/>
      <c r="F1513" s="89" t="s">
        <v>2526</v>
      </c>
      <c r="G1513" s="89" t="b">
        <f>ISNUMBER(MATCH(ggPayers[[#This Row],[payer]], gg_teammates[ID], 0))</f>
        <v>0</v>
      </c>
      <c r="H1513" s="89" t="b">
        <f>ISNUMBER(MATCH(ggPayers[[#This Row],[payer]], B$594:$B1512, 0))</f>
        <v>1</v>
      </c>
      <c r="I1513" s="89"/>
      <c r="J1513" s="89"/>
    </row>
    <row r="1514" spans="1:10">
      <c r="A1514" s="105">
        <v>45354.791666666664</v>
      </c>
      <c r="B1514" s="89">
        <v>825186</v>
      </c>
      <c r="C1514" s="89">
        <v>300</v>
      </c>
      <c r="D1514" s="89">
        <v>2</v>
      </c>
      <c r="E1514" s="89"/>
      <c r="F1514" s="89" t="s">
        <v>2528</v>
      </c>
      <c r="G1514" s="89" t="b">
        <f>ISNUMBER(MATCH(ggPayers[[#This Row],[payer]], gg_teammates[ID], 0))</f>
        <v>1</v>
      </c>
      <c r="H1514" s="89" t="b">
        <f>ISNUMBER(MATCH(ggPayers[[#This Row],[payer]], B$594:$B1513, 0))</f>
        <v>1</v>
      </c>
      <c r="I1514" s="89"/>
      <c r="J1514" s="89"/>
    </row>
    <row r="1515" spans="1:10">
      <c r="A1515" s="105">
        <v>45354.763194444444</v>
      </c>
      <c r="B1515" s="89">
        <v>6321</v>
      </c>
      <c r="C1515" s="89">
        <v>1000</v>
      </c>
      <c r="D1515" s="89">
        <v>2</v>
      </c>
      <c r="E1515" s="89"/>
      <c r="F1515" s="89" t="s">
        <v>2531</v>
      </c>
      <c r="G1515" s="89" t="b">
        <f>ISNUMBER(MATCH(ggPayers[[#This Row],[payer]], gg_teammates[ID], 0))</f>
        <v>0</v>
      </c>
      <c r="H1515" s="89" t="b">
        <f>ISNUMBER(MATCH(ggPayers[[#This Row],[payer]], B$594:$B1514, 0))</f>
        <v>0</v>
      </c>
      <c r="I1515" s="89"/>
      <c r="J1515" s="89"/>
    </row>
    <row r="1516" spans="1:10">
      <c r="A1516" s="105">
        <v>45354.597916666666</v>
      </c>
      <c r="B1516" s="89">
        <v>519784</v>
      </c>
      <c r="C1516" s="89">
        <v>1000</v>
      </c>
      <c r="D1516" s="89">
        <v>2</v>
      </c>
      <c r="E1516" s="89"/>
      <c r="F1516" s="89" t="s">
        <v>2533</v>
      </c>
      <c r="G1516" s="89" t="b">
        <f>ISNUMBER(MATCH(ggPayers[[#This Row],[payer]], gg_teammates[ID], 0))</f>
        <v>0</v>
      </c>
      <c r="H1516" s="89" t="b">
        <f>ISNUMBER(MATCH(ggPayers[[#This Row],[payer]], B$594:$B1515, 0))</f>
        <v>0</v>
      </c>
      <c r="I1516" s="89"/>
      <c r="J1516" s="89"/>
    </row>
    <row r="1517" spans="1:10">
      <c r="A1517" s="105">
        <v>45354.595138888886</v>
      </c>
      <c r="B1517" s="89">
        <v>350284</v>
      </c>
      <c r="C1517" s="89">
        <v>1500</v>
      </c>
      <c r="D1517" s="89">
        <v>2</v>
      </c>
      <c r="E1517" s="89"/>
      <c r="F1517" s="89" t="s">
        <v>2535</v>
      </c>
      <c r="G1517" s="89" t="b">
        <f>ISNUMBER(MATCH(ggPayers[[#This Row],[payer]], gg_teammates[ID], 0))</f>
        <v>0</v>
      </c>
      <c r="H1517" s="89" t="b">
        <f>ISNUMBER(MATCH(ggPayers[[#This Row],[payer]], B$594:$B1516, 0))</f>
        <v>1</v>
      </c>
      <c r="I1517" s="89"/>
      <c r="J1517" s="89"/>
    </row>
    <row r="1518" spans="1:10">
      <c r="A1518" s="105">
        <v>45354.59375</v>
      </c>
      <c r="B1518" s="89">
        <v>350284</v>
      </c>
      <c r="C1518" s="89">
        <v>1500</v>
      </c>
      <c r="D1518" s="89">
        <v>2</v>
      </c>
      <c r="E1518" s="89"/>
      <c r="F1518" s="89" t="s">
        <v>2537</v>
      </c>
      <c r="G1518" s="89" t="b">
        <f>ISNUMBER(MATCH(ggPayers[[#This Row],[payer]], gg_teammates[ID], 0))</f>
        <v>0</v>
      </c>
      <c r="H1518" s="89" t="b">
        <f>ISNUMBER(MATCH(ggPayers[[#This Row],[payer]], B$594:$B1517, 0))</f>
        <v>1</v>
      </c>
      <c r="I1518" s="89"/>
      <c r="J1518" s="89"/>
    </row>
    <row r="1519" spans="1:10">
      <c r="A1519" s="105">
        <v>45354.546527777777</v>
      </c>
      <c r="B1519" s="89">
        <v>153339</v>
      </c>
      <c r="C1519" s="89">
        <v>500</v>
      </c>
      <c r="D1519" s="89">
        <v>2</v>
      </c>
      <c r="E1519" s="89"/>
      <c r="F1519" s="89" t="s">
        <v>2539</v>
      </c>
      <c r="G1519" s="89" t="b">
        <f>ISNUMBER(MATCH(ggPayers[[#This Row],[payer]], gg_teammates[ID], 0))</f>
        <v>0</v>
      </c>
      <c r="H1519" s="89" t="b">
        <f>ISNUMBER(MATCH(ggPayers[[#This Row],[payer]], B$594:$B1518, 0))</f>
        <v>0</v>
      </c>
      <c r="I1519" s="89"/>
      <c r="J1519" s="89"/>
    </row>
    <row r="1520" spans="1:10">
      <c r="A1520" s="105">
        <v>45354.531944444447</v>
      </c>
      <c r="B1520" s="89">
        <v>1107834</v>
      </c>
      <c r="C1520" s="89">
        <v>2000</v>
      </c>
      <c r="D1520" s="89">
        <v>2</v>
      </c>
      <c r="E1520" s="89"/>
      <c r="F1520" s="89" t="s">
        <v>2541</v>
      </c>
      <c r="G1520" s="89" t="b">
        <f>ISNUMBER(MATCH(ggPayers[[#This Row],[payer]], gg_teammates[ID], 0))</f>
        <v>0</v>
      </c>
      <c r="H1520" s="89" t="b">
        <f>ISNUMBER(MATCH(ggPayers[[#This Row],[payer]], B$594:$B1519, 0))</f>
        <v>0</v>
      </c>
      <c r="I1520" s="89"/>
      <c r="J1520" s="89"/>
    </row>
    <row r="1521" spans="1:10">
      <c r="A1521" s="105">
        <v>45354.515277777777</v>
      </c>
      <c r="B1521" s="89">
        <v>1107752</v>
      </c>
      <c r="C1521" s="89">
        <v>500</v>
      </c>
      <c r="D1521" s="89">
        <v>2</v>
      </c>
      <c r="E1521" s="89"/>
      <c r="F1521" s="89" t="s">
        <v>2543</v>
      </c>
      <c r="G1521" s="89" t="b">
        <f>ISNUMBER(MATCH(ggPayers[[#This Row],[payer]], gg_teammates[ID], 0))</f>
        <v>0</v>
      </c>
      <c r="H1521" s="89" t="b">
        <f>ISNUMBER(MATCH(ggPayers[[#This Row],[payer]], B$594:$B1520, 0))</f>
        <v>0</v>
      </c>
      <c r="I1521" s="89"/>
      <c r="J1521" s="89"/>
    </row>
    <row r="1522" spans="1:10">
      <c r="A1522" s="105">
        <v>45353.877083333333</v>
      </c>
      <c r="B1522" s="89">
        <v>798</v>
      </c>
      <c r="C1522" s="89">
        <v>300</v>
      </c>
      <c r="D1522" s="89">
        <v>2</v>
      </c>
      <c r="E1522" s="89"/>
      <c r="F1522" s="89" t="s">
        <v>2547</v>
      </c>
      <c r="G1522" s="89" t="b">
        <f>ISNUMBER(MATCH(ggPayers[[#This Row],[payer]], gg_teammates[ID], 0))</f>
        <v>1</v>
      </c>
      <c r="H1522" s="89" t="b">
        <f>ISNUMBER(MATCH(ggPayers[[#This Row],[payer]], B$594:$B1521, 0))</f>
        <v>1</v>
      </c>
      <c r="I1522" s="89"/>
      <c r="J1522" s="89"/>
    </row>
    <row r="1523" spans="1:10">
      <c r="A1523" s="105">
        <v>45353.756944444445</v>
      </c>
      <c r="B1523" s="89">
        <v>19846</v>
      </c>
      <c r="C1523" s="89">
        <v>1000</v>
      </c>
      <c r="D1523" s="89">
        <v>2</v>
      </c>
      <c r="E1523" s="89"/>
      <c r="F1523" s="89" t="s">
        <v>2551</v>
      </c>
      <c r="G1523" s="89" t="b">
        <f>ISNUMBER(MATCH(ggPayers[[#This Row],[payer]], gg_teammates[ID], 0))</f>
        <v>0</v>
      </c>
      <c r="H1523" s="89" t="b">
        <f>ISNUMBER(MATCH(ggPayers[[#This Row],[payer]], B$594:$B1522, 0))</f>
        <v>0</v>
      </c>
      <c r="I1523" s="89"/>
      <c r="J1523" s="89"/>
    </row>
    <row r="1524" spans="1:10">
      <c r="A1524" s="105">
        <v>45353.643750000003</v>
      </c>
      <c r="B1524" s="89">
        <v>827960</v>
      </c>
      <c r="C1524" s="89">
        <v>300</v>
      </c>
      <c r="D1524" s="89">
        <v>2</v>
      </c>
      <c r="E1524" s="89"/>
      <c r="F1524" s="89" t="s">
        <v>2554</v>
      </c>
      <c r="G1524" s="89" t="b">
        <f>ISNUMBER(MATCH(ggPayers[[#This Row],[payer]], gg_teammates[ID], 0))</f>
        <v>0</v>
      </c>
      <c r="H1524" s="89" t="b">
        <f>ISNUMBER(MATCH(ggPayers[[#This Row],[payer]], B$594:$B1523, 0))</f>
        <v>0</v>
      </c>
      <c r="I1524" s="89"/>
      <c r="J1524" s="89"/>
    </row>
    <row r="1525" spans="1:10">
      <c r="A1525" s="105">
        <v>45353.611111111109</v>
      </c>
      <c r="B1525" s="89">
        <v>418123</v>
      </c>
      <c r="C1525" s="89">
        <v>1500</v>
      </c>
      <c r="D1525" s="89">
        <v>2</v>
      </c>
      <c r="E1525" s="89"/>
      <c r="F1525" s="89" t="s">
        <v>2560</v>
      </c>
      <c r="G1525" s="89" t="b">
        <f>ISNUMBER(MATCH(ggPayers[[#This Row],[payer]], gg_teammates[ID], 0))</f>
        <v>0</v>
      </c>
      <c r="H1525" s="89" t="b">
        <f>ISNUMBER(MATCH(ggPayers[[#This Row],[payer]], B$594:$B1524, 0))</f>
        <v>0</v>
      </c>
      <c r="I1525" s="89"/>
      <c r="J1525" s="89"/>
    </row>
    <row r="1526" spans="1:10">
      <c r="A1526" s="105">
        <v>45353.554166666669</v>
      </c>
      <c r="B1526" s="89">
        <v>798</v>
      </c>
      <c r="C1526" s="89">
        <v>200</v>
      </c>
      <c r="D1526" s="89">
        <v>2</v>
      </c>
      <c r="E1526" s="89"/>
      <c r="F1526" s="89" t="s">
        <v>2562</v>
      </c>
      <c r="G1526" s="89" t="b">
        <f>ISNUMBER(MATCH(ggPayers[[#This Row],[payer]], gg_teammates[ID], 0))</f>
        <v>1</v>
      </c>
      <c r="H1526" s="89" t="b">
        <f>ISNUMBER(MATCH(ggPayers[[#This Row],[payer]], B$594:$B1525, 0))</f>
        <v>1</v>
      </c>
      <c r="I1526" s="89"/>
      <c r="J1526" s="89"/>
    </row>
    <row r="1527" spans="1:10">
      <c r="A1527" s="105">
        <v>45353.518055555556</v>
      </c>
      <c r="B1527" s="89">
        <v>11343</v>
      </c>
      <c r="C1527" s="89">
        <v>1000</v>
      </c>
      <c r="D1527" s="89">
        <v>3</v>
      </c>
      <c r="E1527" s="89" t="s">
        <v>5934</v>
      </c>
      <c r="F1527" s="89" t="s">
        <v>6317</v>
      </c>
      <c r="G1527" s="89" t="b">
        <f>ISNUMBER(MATCH(ggPayers[[#This Row],[payer]], gg_teammates[ID], 0))</f>
        <v>0</v>
      </c>
      <c r="H1527" s="89" t="b">
        <f>ISNUMBER(MATCH(ggPayers[[#This Row],[payer]], B$594:$B1526, 0))</f>
        <v>0</v>
      </c>
      <c r="I1527" s="89"/>
      <c r="J1527" s="89"/>
    </row>
    <row r="1528" spans="1:10">
      <c r="A1528" s="105">
        <v>45352.989583333336</v>
      </c>
      <c r="B1528" s="89">
        <v>127150</v>
      </c>
      <c r="C1528" s="89">
        <v>500</v>
      </c>
      <c r="D1528" s="89">
        <v>2</v>
      </c>
      <c r="E1528" s="89"/>
      <c r="F1528" s="89" t="s">
        <v>2564</v>
      </c>
      <c r="G1528" s="89" t="b">
        <f>ISNUMBER(MATCH(ggPayers[[#This Row],[payer]], gg_teammates[ID], 0))</f>
        <v>0</v>
      </c>
      <c r="H1528" s="89" t="b">
        <f>ISNUMBER(MATCH(ggPayers[[#This Row],[payer]], B$594:$B1527, 0))</f>
        <v>0</v>
      </c>
      <c r="I1528" s="89"/>
      <c r="J1528" s="89"/>
    </row>
    <row r="1529" spans="1:10">
      <c r="A1529" s="105">
        <v>45352.853472222225</v>
      </c>
      <c r="B1529" s="89">
        <v>325453</v>
      </c>
      <c r="C1529" s="89">
        <v>300</v>
      </c>
      <c r="D1529" s="89">
        <v>2</v>
      </c>
      <c r="E1529" s="89"/>
      <c r="F1529" s="89" t="s">
        <v>2568</v>
      </c>
      <c r="G1529" s="89" t="b">
        <f>ISNUMBER(MATCH(ggPayers[[#This Row],[payer]], gg_teammates[ID], 0))</f>
        <v>1</v>
      </c>
      <c r="H1529" s="89" t="b">
        <f>ISNUMBER(MATCH(ggPayers[[#This Row],[payer]], B$594:$B1528, 0))</f>
        <v>1</v>
      </c>
      <c r="I1529" s="89"/>
      <c r="J1529" s="89"/>
    </row>
    <row r="1530" spans="1:10">
      <c r="A1530" s="105">
        <v>45352.842361111114</v>
      </c>
      <c r="B1530" s="89">
        <v>741955</v>
      </c>
      <c r="C1530" s="89">
        <v>500</v>
      </c>
      <c r="D1530" s="89">
        <v>2</v>
      </c>
      <c r="E1530" s="89"/>
      <c r="F1530" s="89" t="s">
        <v>2570</v>
      </c>
      <c r="G1530" s="89" t="b">
        <f>ISNUMBER(MATCH(ggPayers[[#This Row],[payer]], gg_teammates[ID], 0))</f>
        <v>0</v>
      </c>
      <c r="H1530" s="89" t="b">
        <f>ISNUMBER(MATCH(ggPayers[[#This Row],[payer]], B$594:$B1529, 0))</f>
        <v>0</v>
      </c>
      <c r="I1530" s="89"/>
      <c r="J1530" s="89"/>
    </row>
    <row r="1531" spans="1:10">
      <c r="A1531" s="105">
        <v>45352.586111111108</v>
      </c>
      <c r="B1531" s="89">
        <v>297883</v>
      </c>
      <c r="C1531" s="89">
        <v>500</v>
      </c>
      <c r="D1531" s="89">
        <v>2</v>
      </c>
      <c r="E1531" s="89"/>
      <c r="F1531" s="89" t="s">
        <v>2583</v>
      </c>
      <c r="G1531" s="89" t="b">
        <f>ISNUMBER(MATCH(ggPayers[[#This Row],[payer]], gg_teammates[ID], 0))</f>
        <v>0</v>
      </c>
      <c r="H1531" s="89" t="b">
        <f>ISNUMBER(MATCH(ggPayers[[#This Row],[payer]], B$594:$B1530, 0))</f>
        <v>0</v>
      </c>
      <c r="I1531" s="89"/>
      <c r="J1531" s="89"/>
    </row>
    <row r="1532" spans="1:10">
      <c r="A1532" s="105">
        <v>45351.929166666669</v>
      </c>
      <c r="B1532" s="89">
        <v>111431</v>
      </c>
      <c r="C1532" s="89">
        <v>2000</v>
      </c>
      <c r="D1532" s="89">
        <v>2</v>
      </c>
      <c r="E1532" s="89"/>
      <c r="F1532" s="89" t="s">
        <v>2590</v>
      </c>
      <c r="G1532" s="89" t="b">
        <f>ISNUMBER(MATCH(ggPayers[[#This Row],[payer]], gg_teammates[ID], 0))</f>
        <v>0</v>
      </c>
      <c r="H1532" s="89" t="b">
        <f>ISNUMBER(MATCH(ggPayers[[#This Row],[payer]], B$594:$B1531, 0))</f>
        <v>0</v>
      </c>
      <c r="I1532" s="89"/>
      <c r="J1532" s="89"/>
    </row>
    <row r="1533" spans="1:10">
      <c r="A1533" s="105">
        <v>45351.928472222222</v>
      </c>
      <c r="B1533" s="89">
        <v>111431</v>
      </c>
      <c r="C1533" s="89">
        <v>3000</v>
      </c>
      <c r="D1533" s="89">
        <v>3</v>
      </c>
      <c r="E1533" s="89" t="s">
        <v>5939</v>
      </c>
      <c r="F1533" s="89" t="s">
        <v>6318</v>
      </c>
      <c r="G1533" s="89" t="b">
        <f>ISNUMBER(MATCH(ggPayers[[#This Row],[payer]], gg_teammates[ID], 0))</f>
        <v>0</v>
      </c>
      <c r="H1533" s="89" t="b">
        <f>ISNUMBER(MATCH(ggPayers[[#This Row],[payer]], B$594:$B1532, 0))</f>
        <v>1</v>
      </c>
      <c r="I1533" s="89"/>
      <c r="J1533" s="89"/>
    </row>
    <row r="1534" spans="1:10">
      <c r="A1534" s="105">
        <v>45350.590277777781</v>
      </c>
      <c r="B1534" s="89">
        <v>825186</v>
      </c>
      <c r="C1534" s="89">
        <v>300</v>
      </c>
      <c r="D1534" s="89">
        <v>2</v>
      </c>
      <c r="E1534" s="89"/>
      <c r="F1534" s="89" t="s">
        <v>2616</v>
      </c>
      <c r="G1534" s="89" t="b">
        <f>ISNUMBER(MATCH(ggPayers[[#This Row],[payer]], gg_teammates[ID], 0))</f>
        <v>1</v>
      </c>
      <c r="H1534" s="89" t="b">
        <f>ISNUMBER(MATCH(ggPayers[[#This Row],[payer]], B$594:$B1533, 0))</f>
        <v>1</v>
      </c>
      <c r="I1534" s="89"/>
      <c r="J1534" s="89"/>
    </row>
    <row r="1535" spans="1:10">
      <c r="A1535" s="105">
        <v>45350.428472222222</v>
      </c>
      <c r="B1535" s="89">
        <v>825186</v>
      </c>
      <c r="C1535" s="89">
        <v>1000</v>
      </c>
      <c r="D1535" s="89">
        <v>2</v>
      </c>
      <c r="E1535" s="89"/>
      <c r="F1535" s="89" t="s">
        <v>2618</v>
      </c>
      <c r="G1535" s="89" t="b">
        <f>ISNUMBER(MATCH(ggPayers[[#This Row],[payer]], gg_teammates[ID], 0))</f>
        <v>1</v>
      </c>
      <c r="H1535" s="89" t="b">
        <f>ISNUMBER(MATCH(ggPayers[[#This Row],[payer]], B$594:$B1534, 0))</f>
        <v>1</v>
      </c>
      <c r="I1535" s="89"/>
      <c r="J1535" s="89"/>
    </row>
    <row r="1536" spans="1:10">
      <c r="A1536" s="105">
        <v>45349.951388888891</v>
      </c>
      <c r="B1536" s="89">
        <v>933</v>
      </c>
      <c r="C1536" s="89">
        <v>1000</v>
      </c>
      <c r="D1536" s="89">
        <v>2</v>
      </c>
      <c r="E1536" s="89"/>
      <c r="F1536" s="89" t="s">
        <v>2620</v>
      </c>
      <c r="G1536" s="89" t="b">
        <f>ISNUMBER(MATCH(ggPayers[[#This Row],[payer]], gg_teammates[ID], 0))</f>
        <v>0</v>
      </c>
      <c r="H1536" s="89" t="b">
        <f>ISNUMBER(MATCH(ggPayers[[#This Row],[payer]], B$594:$B1535, 0))</f>
        <v>0</v>
      </c>
      <c r="I1536" s="89"/>
      <c r="J1536" s="89"/>
    </row>
    <row r="1537" spans="1:10">
      <c r="A1537" s="105">
        <v>45349.880555555559</v>
      </c>
      <c r="B1537" s="89">
        <v>3065</v>
      </c>
      <c r="C1537" s="89">
        <v>300</v>
      </c>
      <c r="D1537" s="89">
        <v>2</v>
      </c>
      <c r="E1537" s="89"/>
      <c r="F1537" s="89" t="s">
        <v>2626</v>
      </c>
      <c r="G1537" s="89" t="b">
        <f>ISNUMBER(MATCH(ggPayers[[#This Row],[payer]], gg_teammates[ID], 0))</f>
        <v>1</v>
      </c>
      <c r="H1537" s="89" t="b">
        <f>ISNUMBER(MATCH(ggPayers[[#This Row],[payer]], B$594:$B1536, 0))</f>
        <v>1</v>
      </c>
      <c r="I1537" s="89"/>
      <c r="J1537" s="89"/>
    </row>
    <row r="1538" spans="1:10">
      <c r="A1538" s="105">
        <v>45349.845138888886</v>
      </c>
      <c r="B1538" s="89">
        <v>162906</v>
      </c>
      <c r="C1538" s="89">
        <v>100</v>
      </c>
      <c r="D1538" s="89">
        <v>2</v>
      </c>
      <c r="E1538" s="89"/>
      <c r="F1538" s="89" t="s">
        <v>2631</v>
      </c>
      <c r="G1538" s="89" t="b">
        <f>ISNUMBER(MATCH(ggPayers[[#This Row],[payer]], gg_teammates[ID], 0))</f>
        <v>1</v>
      </c>
      <c r="H1538" s="89" t="b">
        <f>ISNUMBER(MATCH(ggPayers[[#This Row],[payer]], B$594:$B1537, 0))</f>
        <v>1</v>
      </c>
      <c r="I1538" s="89"/>
      <c r="J1538" s="89"/>
    </row>
    <row r="1539" spans="1:10">
      <c r="A1539" s="105">
        <v>45349.818055555559</v>
      </c>
      <c r="B1539" s="89">
        <v>825186</v>
      </c>
      <c r="C1539" s="89">
        <v>500</v>
      </c>
      <c r="D1539" s="89">
        <v>2</v>
      </c>
      <c r="E1539" s="89"/>
      <c r="F1539" s="89" t="s">
        <v>2633</v>
      </c>
      <c r="G1539" s="89" t="b">
        <f>ISNUMBER(MATCH(ggPayers[[#This Row],[payer]], gg_teammates[ID], 0))</f>
        <v>1</v>
      </c>
      <c r="H1539" s="89" t="b">
        <f>ISNUMBER(MATCH(ggPayers[[#This Row],[payer]], B$594:$B1538, 0))</f>
        <v>1</v>
      </c>
      <c r="I1539" s="89"/>
      <c r="J1539" s="89"/>
    </row>
    <row r="1540" spans="1:10">
      <c r="A1540" s="105">
        <v>45349.767361111109</v>
      </c>
      <c r="B1540" s="89">
        <v>839</v>
      </c>
      <c r="C1540" s="89">
        <v>500</v>
      </c>
      <c r="D1540" s="89">
        <v>2</v>
      </c>
      <c r="E1540" s="89"/>
      <c r="F1540" s="89" t="s">
        <v>2636</v>
      </c>
      <c r="G1540" s="89" t="b">
        <f>ISNUMBER(MATCH(ggPayers[[#This Row],[payer]], gg_teammates[ID], 0))</f>
        <v>1</v>
      </c>
      <c r="H1540" s="89" t="b">
        <f>ISNUMBER(MATCH(ggPayers[[#This Row],[payer]], B$594:$B1539, 0))</f>
        <v>1</v>
      </c>
      <c r="I1540" s="89"/>
      <c r="J1540" s="89"/>
    </row>
    <row r="1541" spans="1:10">
      <c r="A1541" s="105">
        <v>45349.535416666666</v>
      </c>
      <c r="B1541" s="89">
        <v>11254</v>
      </c>
      <c r="C1541" s="89">
        <v>500</v>
      </c>
      <c r="D1541" s="89">
        <v>2</v>
      </c>
      <c r="E1541" s="89"/>
      <c r="F1541" s="89" t="s">
        <v>2640</v>
      </c>
      <c r="G1541" s="89" t="b">
        <f>ISNUMBER(MATCH(ggPayers[[#This Row],[payer]], gg_teammates[ID], 0))</f>
        <v>0</v>
      </c>
      <c r="H1541" s="89" t="b">
        <f>ISNUMBER(MATCH(ggPayers[[#This Row],[payer]], B$594:$B1540, 0))</f>
        <v>1</v>
      </c>
      <c r="I1541" s="89"/>
      <c r="J1541" s="89"/>
    </row>
    <row r="1542" spans="1:10">
      <c r="A1542" s="105">
        <v>45348.986111111109</v>
      </c>
      <c r="B1542" s="89">
        <v>5237</v>
      </c>
      <c r="C1542" s="89">
        <v>300</v>
      </c>
      <c r="D1542" s="89">
        <v>3</v>
      </c>
      <c r="E1542" s="89" t="s">
        <v>5934</v>
      </c>
      <c r="F1542" s="89" t="s">
        <v>6319</v>
      </c>
      <c r="G1542" s="89" t="b">
        <f>ISNUMBER(MATCH(ggPayers[[#This Row],[payer]], gg_teammates[ID], 0))</f>
        <v>1</v>
      </c>
      <c r="H1542" s="89" t="b">
        <f>ISNUMBER(MATCH(ggPayers[[#This Row],[payer]], B$594:$B1541, 0))</f>
        <v>1</v>
      </c>
      <c r="I1542" s="89"/>
      <c r="J1542" s="89"/>
    </row>
    <row r="1543" spans="1:10">
      <c r="A1543" s="105">
        <v>45348.984722222223</v>
      </c>
      <c r="B1543" s="89">
        <v>5237</v>
      </c>
      <c r="C1543" s="89">
        <v>300</v>
      </c>
      <c r="D1543" s="89">
        <v>3</v>
      </c>
      <c r="E1543" s="89" t="s">
        <v>5934</v>
      </c>
      <c r="F1543" s="89" t="s">
        <v>6320</v>
      </c>
      <c r="G1543" s="89" t="b">
        <f>ISNUMBER(MATCH(ggPayers[[#This Row],[payer]], gg_teammates[ID], 0))</f>
        <v>1</v>
      </c>
      <c r="H1543" s="89" t="b">
        <f>ISNUMBER(MATCH(ggPayers[[#This Row],[payer]], B$594:$B1542, 0))</f>
        <v>1</v>
      </c>
      <c r="I1543" s="89"/>
      <c r="J1543" s="89"/>
    </row>
    <row r="1544" spans="1:10">
      <c r="A1544" s="105">
        <v>45348.979166666664</v>
      </c>
      <c r="B1544" s="89">
        <v>6354</v>
      </c>
      <c r="C1544" s="89">
        <v>2000</v>
      </c>
      <c r="D1544" s="89">
        <v>2</v>
      </c>
      <c r="E1544" s="89"/>
      <c r="F1544" s="89" t="s">
        <v>2645</v>
      </c>
      <c r="G1544" s="89" t="b">
        <f>ISNUMBER(MATCH(ggPayers[[#This Row],[payer]], gg_teammates[ID], 0))</f>
        <v>0</v>
      </c>
      <c r="H1544" s="89" t="b">
        <f>ISNUMBER(MATCH(ggPayers[[#This Row],[payer]], B$594:$B1543, 0))</f>
        <v>0</v>
      </c>
      <c r="I1544" s="89"/>
      <c r="J1544" s="89"/>
    </row>
    <row r="1545" spans="1:10">
      <c r="A1545" s="105">
        <v>45348.92291666667</v>
      </c>
      <c r="B1545" s="89">
        <v>71690</v>
      </c>
      <c r="C1545" s="89">
        <v>100</v>
      </c>
      <c r="D1545" s="89">
        <v>2</v>
      </c>
      <c r="E1545" s="89"/>
      <c r="F1545" s="89" t="s">
        <v>2647</v>
      </c>
      <c r="G1545" s="89" t="b">
        <f>ISNUMBER(MATCH(ggPayers[[#This Row],[payer]], gg_teammates[ID], 0))</f>
        <v>0</v>
      </c>
      <c r="H1545" s="89" t="b">
        <f>ISNUMBER(MATCH(ggPayers[[#This Row],[payer]], B$594:$B1544, 0))</f>
        <v>1</v>
      </c>
      <c r="I1545" s="89"/>
      <c r="J1545" s="89"/>
    </row>
    <row r="1546" spans="1:10">
      <c r="A1546" s="105">
        <v>45348.873611111114</v>
      </c>
      <c r="B1546" s="89">
        <v>252511</v>
      </c>
      <c r="C1546" s="89">
        <v>100</v>
      </c>
      <c r="D1546" s="89">
        <v>3</v>
      </c>
      <c r="E1546" s="89" t="s">
        <v>5939</v>
      </c>
      <c r="F1546" s="89" t="s">
        <v>6321</v>
      </c>
      <c r="G1546" s="89" t="b">
        <f>ISNUMBER(MATCH(ggPayers[[#This Row],[payer]], gg_teammates[ID], 0))</f>
        <v>0</v>
      </c>
      <c r="H1546" s="89" t="b">
        <f>ISNUMBER(MATCH(ggPayers[[#This Row],[payer]], B$594:$B1545, 0))</f>
        <v>0</v>
      </c>
      <c r="I1546" s="89"/>
      <c r="J1546" s="89"/>
    </row>
    <row r="1547" spans="1:10">
      <c r="A1547" s="105">
        <v>45348.538888888892</v>
      </c>
      <c r="B1547" s="89">
        <v>839</v>
      </c>
      <c r="C1547" s="89">
        <v>3000</v>
      </c>
      <c r="D1547" s="89">
        <v>2</v>
      </c>
      <c r="E1547" s="89"/>
      <c r="F1547" s="89" t="s">
        <v>2655</v>
      </c>
      <c r="G1547" s="89" t="b">
        <f>ISNUMBER(MATCH(ggPayers[[#This Row],[payer]], gg_teammates[ID], 0))</f>
        <v>1</v>
      </c>
      <c r="H1547" s="89" t="b">
        <f>ISNUMBER(MATCH(ggPayers[[#This Row],[payer]], B$594:$B1546, 0))</f>
        <v>1</v>
      </c>
      <c r="I1547" s="89"/>
      <c r="J1547" s="89"/>
    </row>
    <row r="1548" spans="1:10">
      <c r="A1548" s="105">
        <v>45348.493055555555</v>
      </c>
      <c r="B1548" s="89">
        <v>11254</v>
      </c>
      <c r="C1548" s="89">
        <v>500</v>
      </c>
      <c r="D1548" s="89">
        <v>2</v>
      </c>
      <c r="E1548" s="89"/>
      <c r="F1548" s="89" t="s">
        <v>2658</v>
      </c>
      <c r="G1548" s="89" t="b">
        <f>ISNUMBER(MATCH(ggPayers[[#This Row],[payer]], gg_teammates[ID], 0))</f>
        <v>0</v>
      </c>
      <c r="H1548" s="89" t="b">
        <f>ISNUMBER(MATCH(ggPayers[[#This Row],[payer]], B$594:$B1547, 0))</f>
        <v>1</v>
      </c>
      <c r="I1548" s="89"/>
      <c r="J1548" s="89"/>
    </row>
    <row r="1549" spans="1:10">
      <c r="A1549" s="105">
        <v>45348.368750000001</v>
      </c>
      <c r="B1549" s="89">
        <v>17617</v>
      </c>
      <c r="C1549" s="89">
        <v>500</v>
      </c>
      <c r="D1549" s="89">
        <v>2</v>
      </c>
      <c r="E1549" s="89"/>
      <c r="F1549" s="89" t="s">
        <v>2660</v>
      </c>
      <c r="G1549" s="89" t="b">
        <f>ISNUMBER(MATCH(ggPayers[[#This Row],[payer]], gg_teammates[ID], 0))</f>
        <v>1</v>
      </c>
      <c r="H1549" s="89" t="b">
        <f>ISNUMBER(MATCH(ggPayers[[#This Row],[payer]], B$594:$B1548, 0))</f>
        <v>1</v>
      </c>
      <c r="I1549" s="89"/>
      <c r="J1549" s="89"/>
    </row>
    <row r="1550" spans="1:10">
      <c r="A1550" s="105">
        <v>45347.918749999997</v>
      </c>
      <c r="B1550" s="89">
        <v>17617</v>
      </c>
      <c r="C1550" s="89">
        <v>2000</v>
      </c>
      <c r="D1550" s="89">
        <v>2</v>
      </c>
      <c r="E1550" s="89"/>
      <c r="F1550" s="89" t="s">
        <v>2662</v>
      </c>
      <c r="G1550" s="89" t="b">
        <f>ISNUMBER(MATCH(ggPayers[[#This Row],[payer]], gg_teammates[ID], 0))</f>
        <v>1</v>
      </c>
      <c r="H1550" s="89" t="b">
        <f>ISNUMBER(MATCH(ggPayers[[#This Row],[payer]], B$594:$B1549, 0))</f>
        <v>1</v>
      </c>
      <c r="I1550" s="89"/>
      <c r="J1550" s="89"/>
    </row>
    <row r="1551" spans="1:10">
      <c r="A1551" s="105">
        <v>45347.709027777775</v>
      </c>
      <c r="B1551" s="89">
        <v>925671</v>
      </c>
      <c r="C1551" s="89">
        <v>1000</v>
      </c>
      <c r="D1551" s="89">
        <v>2</v>
      </c>
      <c r="E1551" s="89"/>
      <c r="F1551" s="89" t="s">
        <v>2666</v>
      </c>
      <c r="G1551" s="89" t="b">
        <f>ISNUMBER(MATCH(ggPayers[[#This Row],[payer]], gg_teammates[ID], 0))</f>
        <v>1</v>
      </c>
      <c r="H1551" s="89" t="b">
        <f>ISNUMBER(MATCH(ggPayers[[#This Row],[payer]], B$594:$B1550, 0))</f>
        <v>0</v>
      </c>
      <c r="I1551" s="89"/>
      <c r="J1551" s="89"/>
    </row>
    <row r="1552" spans="1:10">
      <c r="A1552" s="105">
        <v>45347.678472222222</v>
      </c>
      <c r="B1552" s="89">
        <v>17617</v>
      </c>
      <c r="C1552" s="89">
        <v>500</v>
      </c>
      <c r="D1552" s="89">
        <v>2</v>
      </c>
      <c r="E1552" s="89"/>
      <c r="F1552" s="89" t="s">
        <v>2671</v>
      </c>
      <c r="G1552" s="89" t="b">
        <f>ISNUMBER(MATCH(ggPayers[[#This Row],[payer]], gg_teammates[ID], 0))</f>
        <v>1</v>
      </c>
      <c r="H1552" s="89" t="b">
        <f>ISNUMBER(MATCH(ggPayers[[#This Row],[payer]], B$594:$B1551, 0))</f>
        <v>1</v>
      </c>
      <c r="I1552" s="89"/>
      <c r="J1552" s="89"/>
    </row>
    <row r="1553" spans="1:10">
      <c r="A1553" s="105">
        <v>45347.678472222222</v>
      </c>
      <c r="B1553" s="89">
        <v>17617</v>
      </c>
      <c r="C1553" s="89">
        <v>1000</v>
      </c>
      <c r="D1553" s="89">
        <v>2</v>
      </c>
      <c r="E1553" s="89"/>
      <c r="F1553" s="89" t="s">
        <v>2669</v>
      </c>
      <c r="G1553" s="89" t="b">
        <f>ISNUMBER(MATCH(ggPayers[[#This Row],[payer]], gg_teammates[ID], 0))</f>
        <v>1</v>
      </c>
      <c r="H1553" s="89" t="b">
        <f>ISNUMBER(MATCH(ggPayers[[#This Row],[payer]], B$594:$B1552, 0))</f>
        <v>1</v>
      </c>
      <c r="I1553" s="89"/>
      <c r="J1553" s="89"/>
    </row>
    <row r="1554" spans="1:10">
      <c r="A1554" s="105">
        <v>45347.63958333333</v>
      </c>
      <c r="B1554" s="89">
        <v>127150</v>
      </c>
      <c r="C1554" s="89">
        <v>500</v>
      </c>
      <c r="D1554" s="89">
        <v>2</v>
      </c>
      <c r="E1554" s="89"/>
      <c r="F1554" s="89" t="s">
        <v>2673</v>
      </c>
      <c r="G1554" s="89" t="b">
        <f>ISNUMBER(MATCH(ggPayers[[#This Row],[payer]], gg_teammates[ID], 0))</f>
        <v>0</v>
      </c>
      <c r="H1554" s="89" t="b">
        <f>ISNUMBER(MATCH(ggPayers[[#This Row],[payer]], B$594:$B1553, 0))</f>
        <v>1</v>
      </c>
      <c r="I1554" s="89"/>
      <c r="J1554" s="89"/>
    </row>
    <row r="1555" spans="1:10">
      <c r="A1555" s="105">
        <v>45347.614583333336</v>
      </c>
      <c r="B1555" s="89">
        <v>17617</v>
      </c>
      <c r="C1555" s="89">
        <v>1000</v>
      </c>
      <c r="D1555" s="89">
        <v>2</v>
      </c>
      <c r="E1555" s="89"/>
      <c r="F1555" s="89" t="s">
        <v>2676</v>
      </c>
      <c r="G1555" s="89" t="b">
        <f>ISNUMBER(MATCH(ggPayers[[#This Row],[payer]], gg_teammates[ID], 0))</f>
        <v>1</v>
      </c>
      <c r="H1555" s="89" t="b">
        <f>ISNUMBER(MATCH(ggPayers[[#This Row],[payer]], B$594:$B1554, 0))</f>
        <v>1</v>
      </c>
      <c r="I1555" s="89"/>
      <c r="J1555" s="89"/>
    </row>
    <row r="1556" spans="1:10">
      <c r="A1556" s="105">
        <v>45347.579861111109</v>
      </c>
      <c r="B1556" s="89">
        <v>17617</v>
      </c>
      <c r="C1556" s="89">
        <v>2000</v>
      </c>
      <c r="D1556" s="89">
        <v>2</v>
      </c>
      <c r="E1556" s="89"/>
      <c r="F1556" s="89" t="s">
        <v>2680</v>
      </c>
      <c r="G1556" s="89" t="b">
        <f>ISNUMBER(MATCH(ggPayers[[#This Row],[payer]], gg_teammates[ID], 0))</f>
        <v>1</v>
      </c>
      <c r="H1556" s="89" t="b">
        <f>ISNUMBER(MATCH(ggPayers[[#This Row],[payer]], B$594:$B1555, 0))</f>
        <v>1</v>
      </c>
      <c r="I1556" s="89"/>
      <c r="J1556" s="89"/>
    </row>
    <row r="1557" spans="1:10">
      <c r="A1557" s="105">
        <v>45347.548611111109</v>
      </c>
      <c r="B1557" s="89">
        <v>798</v>
      </c>
      <c r="C1557" s="89">
        <v>1000</v>
      </c>
      <c r="D1557" s="89">
        <v>2</v>
      </c>
      <c r="E1557" s="89"/>
      <c r="F1557" s="89" t="s">
        <v>2682</v>
      </c>
      <c r="G1557" s="89" t="b">
        <f>ISNUMBER(MATCH(ggPayers[[#This Row],[payer]], gg_teammates[ID], 0))</f>
        <v>1</v>
      </c>
      <c r="H1557" s="89" t="b">
        <f>ISNUMBER(MATCH(ggPayers[[#This Row],[payer]], B$594:$B1556, 0))</f>
        <v>1</v>
      </c>
      <c r="I1557" s="89"/>
      <c r="J1557" s="89"/>
    </row>
    <row r="1558" spans="1:10">
      <c r="A1558" s="105">
        <v>45347.54791666667</v>
      </c>
      <c r="B1558" s="89">
        <v>798</v>
      </c>
      <c r="C1558" s="89">
        <v>1000</v>
      </c>
      <c r="D1558" s="89">
        <v>3</v>
      </c>
      <c r="E1558" s="89" t="s">
        <v>5939</v>
      </c>
      <c r="F1558" s="89" t="s">
        <v>6322</v>
      </c>
      <c r="G1558" s="89" t="b">
        <f>ISNUMBER(MATCH(ggPayers[[#This Row],[payer]], gg_teammates[ID], 0))</f>
        <v>1</v>
      </c>
      <c r="H1558" s="89" t="b">
        <f>ISNUMBER(MATCH(ggPayers[[#This Row],[payer]], B$594:$B1557, 0))</f>
        <v>1</v>
      </c>
      <c r="I1558" s="89"/>
      <c r="J1558" s="89"/>
    </row>
    <row r="1559" spans="1:10">
      <c r="A1559" s="105">
        <v>45347.532638888886</v>
      </c>
      <c r="B1559" s="89">
        <v>3065</v>
      </c>
      <c r="C1559" s="89">
        <v>1000</v>
      </c>
      <c r="D1559" s="89">
        <v>2</v>
      </c>
      <c r="E1559" s="89"/>
      <c r="F1559" s="89" t="s">
        <v>2684</v>
      </c>
      <c r="G1559" s="89" t="b">
        <f>ISNUMBER(MATCH(ggPayers[[#This Row],[payer]], gg_teammates[ID], 0))</f>
        <v>1</v>
      </c>
      <c r="H1559" s="89" t="b">
        <f>ISNUMBER(MATCH(ggPayers[[#This Row],[payer]], B$594:$B1558, 0))</f>
        <v>1</v>
      </c>
      <c r="I1559" s="89"/>
      <c r="J1559" s="89"/>
    </row>
    <row r="1560" spans="1:10">
      <c r="A1560" s="105">
        <v>45347.526388888888</v>
      </c>
      <c r="B1560" s="89">
        <v>1760</v>
      </c>
      <c r="C1560" s="89">
        <v>500</v>
      </c>
      <c r="D1560" s="89">
        <v>3</v>
      </c>
      <c r="E1560" s="89" t="s">
        <v>5939</v>
      </c>
      <c r="F1560" s="89" t="s">
        <v>6323</v>
      </c>
      <c r="G1560" s="89" t="b">
        <f>ISNUMBER(MATCH(ggPayers[[#This Row],[payer]], gg_teammates[ID], 0))</f>
        <v>0</v>
      </c>
      <c r="H1560" s="89" t="b">
        <f>ISNUMBER(MATCH(ggPayers[[#This Row],[payer]], B$594:$B1559, 0))</f>
        <v>0</v>
      </c>
      <c r="I1560" s="89"/>
      <c r="J1560" s="89"/>
    </row>
    <row r="1561" spans="1:10">
      <c r="A1561" s="105">
        <v>45346.94027777778</v>
      </c>
      <c r="B1561" s="89">
        <v>798</v>
      </c>
      <c r="C1561" s="89">
        <v>2000</v>
      </c>
      <c r="D1561" s="89">
        <v>2</v>
      </c>
      <c r="E1561" s="89"/>
      <c r="F1561" s="89" t="s">
        <v>2691</v>
      </c>
      <c r="G1561" s="89" t="b">
        <f>ISNUMBER(MATCH(ggPayers[[#This Row],[payer]], gg_teammates[ID], 0))</f>
        <v>1</v>
      </c>
      <c r="H1561" s="89" t="b">
        <f>ISNUMBER(MATCH(ggPayers[[#This Row],[payer]], B$594:$B1560, 0))</f>
        <v>1</v>
      </c>
      <c r="I1561" s="89"/>
      <c r="J1561" s="89"/>
    </row>
    <row r="1562" spans="1:10">
      <c r="A1562" s="105">
        <v>45346.883333333331</v>
      </c>
      <c r="B1562" s="89">
        <v>689999</v>
      </c>
      <c r="C1562" s="89">
        <v>1500</v>
      </c>
      <c r="D1562" s="89">
        <v>2</v>
      </c>
      <c r="E1562" s="89"/>
      <c r="F1562" s="89" t="s">
        <v>2697</v>
      </c>
      <c r="G1562" s="89" t="b">
        <f>ISNUMBER(MATCH(ggPayers[[#This Row],[payer]], gg_teammates[ID], 0))</f>
        <v>0</v>
      </c>
      <c r="H1562" s="89" t="b">
        <f>ISNUMBER(MATCH(ggPayers[[#This Row],[payer]], B$594:$B1561, 0))</f>
        <v>0</v>
      </c>
      <c r="I1562" s="89"/>
      <c r="J1562" s="89"/>
    </row>
    <row r="1563" spans="1:10">
      <c r="A1563" s="105">
        <v>45346.879166666666</v>
      </c>
      <c r="B1563" s="89">
        <v>889096</v>
      </c>
      <c r="C1563" s="89">
        <v>3000</v>
      </c>
      <c r="D1563" s="89">
        <v>2</v>
      </c>
      <c r="E1563" s="89"/>
      <c r="F1563" s="89" t="s">
        <v>2700</v>
      </c>
      <c r="G1563" s="89" t="b">
        <f>ISNUMBER(MATCH(ggPayers[[#This Row],[payer]], gg_teammates[ID], 0))</f>
        <v>0</v>
      </c>
      <c r="H1563" s="89" t="b">
        <f>ISNUMBER(MATCH(ggPayers[[#This Row],[payer]], B$594:$B1562, 0))</f>
        <v>0</v>
      </c>
      <c r="I1563" s="89"/>
      <c r="J1563" s="89"/>
    </row>
    <row r="1564" spans="1:10">
      <c r="A1564" s="105">
        <v>45346.866666666669</v>
      </c>
      <c r="B1564" s="89">
        <v>17617</v>
      </c>
      <c r="C1564" s="89">
        <v>6800</v>
      </c>
      <c r="D1564" s="89">
        <v>2</v>
      </c>
      <c r="E1564" s="89"/>
      <c r="F1564" s="89" t="s">
        <v>2704</v>
      </c>
      <c r="G1564" s="89" t="b">
        <f>ISNUMBER(MATCH(ggPayers[[#This Row],[payer]], gg_teammates[ID], 0))</f>
        <v>1</v>
      </c>
      <c r="H1564" s="89" t="b">
        <f>ISNUMBER(MATCH(ggPayers[[#This Row],[payer]], B$594:$B1563, 0))</f>
        <v>1</v>
      </c>
      <c r="I1564" s="89"/>
      <c r="J1564" s="89"/>
    </row>
    <row r="1565" spans="1:10">
      <c r="A1565" s="105">
        <v>45346.54791666667</v>
      </c>
      <c r="B1565" s="89">
        <v>214637</v>
      </c>
      <c r="C1565" s="89">
        <v>1000</v>
      </c>
      <c r="D1565" s="89">
        <v>2</v>
      </c>
      <c r="E1565" s="89"/>
      <c r="F1565" s="89" t="s">
        <v>2711</v>
      </c>
      <c r="G1565" s="89" t="b">
        <f>ISNUMBER(MATCH(ggPayers[[#This Row],[payer]], gg_teammates[ID], 0))</f>
        <v>0</v>
      </c>
      <c r="H1565" s="89" t="b">
        <f>ISNUMBER(MATCH(ggPayers[[#This Row],[payer]], B$594:$B1564, 0))</f>
        <v>0</v>
      </c>
      <c r="I1565" s="89"/>
      <c r="J1565" s="89"/>
    </row>
    <row r="1566" spans="1:10">
      <c r="A1566" s="105">
        <v>45346.496527777781</v>
      </c>
      <c r="B1566" s="89">
        <v>697861</v>
      </c>
      <c r="C1566" s="89">
        <v>2000</v>
      </c>
      <c r="D1566" s="89">
        <v>3</v>
      </c>
      <c r="E1566" s="89" t="s">
        <v>5934</v>
      </c>
      <c r="F1566" s="89" t="s">
        <v>6324</v>
      </c>
      <c r="G1566" s="89" t="b">
        <f>ISNUMBER(MATCH(ggPayers[[#This Row],[payer]], gg_teammates[ID], 0))</f>
        <v>0</v>
      </c>
      <c r="H1566" s="89" t="b">
        <f>ISNUMBER(MATCH(ggPayers[[#This Row],[payer]], B$594:$B1565, 0))</f>
        <v>1</v>
      </c>
      <c r="I1566" s="89"/>
      <c r="J1566" s="89"/>
    </row>
    <row r="1567" spans="1:10">
      <c r="A1567" s="105">
        <v>45345.913888888892</v>
      </c>
      <c r="B1567" s="89">
        <v>65772</v>
      </c>
      <c r="C1567" s="89">
        <v>1000</v>
      </c>
      <c r="D1567" s="89">
        <v>2</v>
      </c>
      <c r="E1567" s="89"/>
      <c r="F1567" s="89" t="s">
        <v>2723</v>
      </c>
      <c r="G1567" s="89" t="b">
        <f>ISNUMBER(MATCH(ggPayers[[#This Row],[payer]], gg_teammates[ID], 0))</f>
        <v>0</v>
      </c>
      <c r="H1567" s="89" t="b">
        <f>ISNUMBER(MATCH(ggPayers[[#This Row],[payer]], B$594:$B1566, 0))</f>
        <v>0</v>
      </c>
      <c r="I1567" s="89"/>
      <c r="J1567" s="89"/>
    </row>
    <row r="1568" spans="1:10">
      <c r="A1568" s="105">
        <v>45345.62222222222</v>
      </c>
      <c r="B1568" s="89">
        <v>11428</v>
      </c>
      <c r="C1568" s="89">
        <v>300</v>
      </c>
      <c r="D1568" s="89">
        <v>2</v>
      </c>
      <c r="E1568" s="89"/>
      <c r="F1568" s="89" t="s">
        <v>2729</v>
      </c>
      <c r="G1568" s="89" t="b">
        <f>ISNUMBER(MATCH(ggPayers[[#This Row],[payer]], gg_teammates[ID], 0))</f>
        <v>0</v>
      </c>
      <c r="H1568" s="89" t="b">
        <f>ISNUMBER(MATCH(ggPayers[[#This Row],[payer]], B$594:$B1567, 0))</f>
        <v>0</v>
      </c>
      <c r="I1568" s="89"/>
      <c r="J1568" s="89"/>
    </row>
    <row r="1569" spans="1:10">
      <c r="A1569" s="105">
        <v>45345.560416666667</v>
      </c>
      <c r="B1569" s="89">
        <v>1105631</v>
      </c>
      <c r="C1569" s="89">
        <v>1600</v>
      </c>
      <c r="D1569" s="89">
        <v>2</v>
      </c>
      <c r="E1569" s="89"/>
      <c r="F1569" s="89" t="s">
        <v>2733</v>
      </c>
      <c r="G1569" s="89" t="b">
        <f>ISNUMBER(MATCH(ggPayers[[#This Row],[payer]], gg_teammates[ID], 0))</f>
        <v>0</v>
      </c>
      <c r="H1569" s="89" t="b">
        <f>ISNUMBER(MATCH(ggPayers[[#This Row],[payer]], B$594:$B1568, 0))</f>
        <v>0</v>
      </c>
      <c r="I1569" s="89"/>
      <c r="J1569" s="89"/>
    </row>
    <row r="1570" spans="1:10">
      <c r="A1570" s="105">
        <v>45345.53402777778</v>
      </c>
      <c r="B1570" s="89">
        <v>231060</v>
      </c>
      <c r="C1570" s="89">
        <v>500</v>
      </c>
      <c r="D1570" s="89">
        <v>2</v>
      </c>
      <c r="E1570" s="89"/>
      <c r="F1570" s="89" t="s">
        <v>2738</v>
      </c>
      <c r="G1570" s="89" t="b">
        <f>ISNUMBER(MATCH(ggPayers[[#This Row],[payer]], gg_teammates[ID], 0))</f>
        <v>1</v>
      </c>
      <c r="H1570" s="89" t="b">
        <f>ISNUMBER(MATCH(ggPayers[[#This Row],[payer]], B$594:$B1569, 0))</f>
        <v>1</v>
      </c>
      <c r="I1570" s="89"/>
      <c r="J1570" s="89"/>
    </row>
    <row r="1571" spans="1:10">
      <c r="A1571" s="105">
        <v>45344.996527777781</v>
      </c>
      <c r="B1571" s="89">
        <v>30938</v>
      </c>
      <c r="C1571" s="89">
        <v>500</v>
      </c>
      <c r="D1571" s="89">
        <v>2</v>
      </c>
      <c r="E1571" s="89"/>
      <c r="F1571" s="89" t="s">
        <v>2743</v>
      </c>
      <c r="G1571" s="89" t="b">
        <f>ISNUMBER(MATCH(ggPayers[[#This Row],[payer]], gg_teammates[ID], 0))</f>
        <v>0</v>
      </c>
      <c r="H1571" s="89" t="b">
        <f>ISNUMBER(MATCH(ggPayers[[#This Row],[payer]], B$594:$B1570, 0))</f>
        <v>0</v>
      </c>
      <c r="I1571" s="89"/>
      <c r="J1571" s="89"/>
    </row>
    <row r="1572" spans="1:10">
      <c r="A1572" s="105">
        <v>45344.921527777777</v>
      </c>
      <c r="B1572" s="89">
        <v>5237</v>
      </c>
      <c r="C1572" s="89">
        <v>500</v>
      </c>
      <c r="D1572" s="89">
        <v>3</v>
      </c>
      <c r="E1572" s="89" t="s">
        <v>5934</v>
      </c>
      <c r="F1572" s="89" t="s">
        <v>6325</v>
      </c>
      <c r="G1572" s="89" t="b">
        <f>ISNUMBER(MATCH(ggPayers[[#This Row],[payer]], gg_teammates[ID], 0))</f>
        <v>1</v>
      </c>
      <c r="H1572" s="89" t="b">
        <f>ISNUMBER(MATCH(ggPayers[[#This Row],[payer]], B$594:$B1571, 0))</f>
        <v>1</v>
      </c>
      <c r="I1572" s="89"/>
      <c r="J1572" s="89"/>
    </row>
    <row r="1573" spans="1:10">
      <c r="A1573" s="105">
        <v>45344.715277777781</v>
      </c>
      <c r="B1573" s="89">
        <v>798</v>
      </c>
      <c r="C1573" s="89">
        <v>1000</v>
      </c>
      <c r="D1573" s="89">
        <v>2</v>
      </c>
      <c r="E1573" s="89"/>
      <c r="F1573" s="89" t="s">
        <v>2752</v>
      </c>
      <c r="G1573" s="89" t="b">
        <f>ISNUMBER(MATCH(ggPayers[[#This Row],[payer]], gg_teammates[ID], 0))</f>
        <v>1</v>
      </c>
      <c r="H1573" s="89" t="b">
        <f>ISNUMBER(MATCH(ggPayers[[#This Row],[payer]], B$594:$B1572, 0))</f>
        <v>1</v>
      </c>
      <c r="I1573" s="89"/>
      <c r="J1573" s="89"/>
    </row>
    <row r="1574" spans="1:10">
      <c r="A1574" s="105">
        <v>45344.711805555555</v>
      </c>
      <c r="B1574" s="89">
        <v>839</v>
      </c>
      <c r="C1574" s="89">
        <v>500</v>
      </c>
      <c r="D1574" s="89">
        <v>2</v>
      </c>
      <c r="E1574" s="89"/>
      <c r="F1574" s="89" t="s">
        <v>2754</v>
      </c>
      <c r="G1574" s="89" t="b">
        <f>ISNUMBER(MATCH(ggPayers[[#This Row],[payer]], gg_teammates[ID], 0))</f>
        <v>1</v>
      </c>
      <c r="H1574" s="89" t="b">
        <f>ISNUMBER(MATCH(ggPayers[[#This Row],[payer]], B$594:$B1573, 0))</f>
        <v>1</v>
      </c>
      <c r="I1574" s="89"/>
      <c r="J1574" s="89"/>
    </row>
    <row r="1575" spans="1:10">
      <c r="A1575" s="105">
        <v>45344.709027777775</v>
      </c>
      <c r="B1575" s="89">
        <v>162906</v>
      </c>
      <c r="C1575" s="89">
        <v>100</v>
      </c>
      <c r="D1575" s="89">
        <v>2</v>
      </c>
      <c r="E1575" s="89"/>
      <c r="F1575" s="89" t="s">
        <v>2756</v>
      </c>
      <c r="G1575" s="89" t="b">
        <f>ISNUMBER(MATCH(ggPayers[[#This Row],[payer]], gg_teammates[ID], 0))</f>
        <v>1</v>
      </c>
      <c r="H1575" s="89" t="b">
        <f>ISNUMBER(MATCH(ggPayers[[#This Row],[payer]], B$594:$B1574, 0))</f>
        <v>1</v>
      </c>
      <c r="I1575" s="89"/>
      <c r="J1575" s="89"/>
    </row>
    <row r="1576" spans="1:10">
      <c r="A1576" s="105">
        <v>45344.706944444442</v>
      </c>
      <c r="B1576" s="89">
        <v>879643</v>
      </c>
      <c r="C1576" s="89">
        <v>100</v>
      </c>
      <c r="D1576" s="89">
        <v>2</v>
      </c>
      <c r="E1576" s="89"/>
      <c r="F1576" s="89" t="s">
        <v>2759</v>
      </c>
      <c r="G1576" s="89" t="b">
        <f>ISNUMBER(MATCH(ggPayers[[#This Row],[payer]], gg_teammates[ID], 0))</f>
        <v>1</v>
      </c>
      <c r="H1576" s="89" t="b">
        <f>ISNUMBER(MATCH(ggPayers[[#This Row],[payer]], B$594:$B1575, 0))</f>
        <v>1</v>
      </c>
      <c r="I1576" s="89"/>
      <c r="J1576" s="89"/>
    </row>
    <row r="1577" spans="1:10">
      <c r="A1577" s="105">
        <v>45344.697222222225</v>
      </c>
      <c r="B1577" s="89">
        <v>879643</v>
      </c>
      <c r="C1577" s="89">
        <v>1</v>
      </c>
      <c r="D1577" s="89">
        <v>2</v>
      </c>
      <c r="E1577" s="89"/>
      <c r="F1577" s="89" t="s">
        <v>2761</v>
      </c>
      <c r="G1577" s="89" t="b">
        <f>ISNUMBER(MATCH(ggPayers[[#This Row],[payer]], gg_teammates[ID], 0))</f>
        <v>1</v>
      </c>
      <c r="H1577" s="89" t="b">
        <f>ISNUMBER(MATCH(ggPayers[[#This Row],[payer]], B$594:$B1576, 0))</f>
        <v>1</v>
      </c>
      <c r="I1577" s="89"/>
      <c r="J1577" s="89"/>
    </row>
    <row r="1578" spans="1:10">
      <c r="A1578" s="105">
        <v>45344.661111111112</v>
      </c>
      <c r="B1578" s="89">
        <v>879643</v>
      </c>
      <c r="C1578" s="89">
        <v>100</v>
      </c>
      <c r="D1578" s="89">
        <v>2</v>
      </c>
      <c r="E1578" s="89"/>
      <c r="F1578" s="89" t="s">
        <v>2763</v>
      </c>
      <c r="G1578" s="89" t="b">
        <f>ISNUMBER(MATCH(ggPayers[[#This Row],[payer]], gg_teammates[ID], 0))</f>
        <v>1</v>
      </c>
      <c r="H1578" s="89" t="b">
        <f>ISNUMBER(MATCH(ggPayers[[#This Row],[payer]], B$594:$B1577, 0))</f>
        <v>1</v>
      </c>
      <c r="I1578" s="89"/>
      <c r="J1578" s="89"/>
    </row>
    <row r="1579" spans="1:10">
      <c r="A1579" s="105">
        <v>45344.657638888886</v>
      </c>
      <c r="B1579" s="89">
        <v>879643</v>
      </c>
      <c r="C1579" s="89">
        <v>100</v>
      </c>
      <c r="D1579" s="89">
        <v>3</v>
      </c>
      <c r="E1579" s="89" t="s">
        <v>5939</v>
      </c>
      <c r="F1579" s="89" t="s">
        <v>6326</v>
      </c>
      <c r="G1579" s="89" t="b">
        <f>ISNUMBER(MATCH(ggPayers[[#This Row],[payer]], gg_teammates[ID], 0))</f>
        <v>1</v>
      </c>
      <c r="H1579" s="89" t="b">
        <f>ISNUMBER(MATCH(ggPayers[[#This Row],[payer]], B$594:$B1578, 0))</f>
        <v>1</v>
      </c>
      <c r="I1579" s="89"/>
      <c r="J1579" s="89"/>
    </row>
    <row r="1580" spans="1:10">
      <c r="A1580" s="105">
        <v>45344.654166666667</v>
      </c>
      <c r="B1580" s="89">
        <v>162906</v>
      </c>
      <c r="C1580" s="89">
        <v>10</v>
      </c>
      <c r="D1580" s="89">
        <v>2</v>
      </c>
      <c r="E1580" s="89"/>
      <c r="F1580" s="89" t="s">
        <v>2765</v>
      </c>
      <c r="G1580" s="89" t="b">
        <f>ISNUMBER(MATCH(ggPayers[[#This Row],[payer]], gg_teammates[ID], 0))</f>
        <v>1</v>
      </c>
      <c r="H1580" s="89" t="b">
        <f>ISNUMBER(MATCH(ggPayers[[#This Row],[payer]], B$594:$B1579, 0))</f>
        <v>1</v>
      </c>
      <c r="I1580" s="89"/>
      <c r="J1580" s="89"/>
    </row>
    <row r="1581" spans="1:10">
      <c r="A1581" s="105">
        <v>45344.65347222222</v>
      </c>
      <c r="B1581" s="89">
        <v>839</v>
      </c>
      <c r="C1581" s="89">
        <v>500</v>
      </c>
      <c r="D1581" s="89">
        <v>2</v>
      </c>
      <c r="E1581" s="89"/>
      <c r="F1581" s="89" t="s">
        <v>2767</v>
      </c>
      <c r="G1581" s="89" t="b">
        <f>ISNUMBER(MATCH(ggPayers[[#This Row],[payer]], gg_teammates[ID], 0))</f>
        <v>1</v>
      </c>
      <c r="H1581" s="89" t="b">
        <f>ISNUMBER(MATCH(ggPayers[[#This Row],[payer]], B$594:$B1580, 0))</f>
        <v>1</v>
      </c>
      <c r="I1581" s="89"/>
      <c r="J1581" s="89"/>
    </row>
    <row r="1582" spans="1:10">
      <c r="A1582" s="105">
        <v>45344.64166666667</v>
      </c>
      <c r="B1582" s="89">
        <v>238397</v>
      </c>
      <c r="C1582" s="89">
        <v>500</v>
      </c>
      <c r="D1582" s="89">
        <v>2</v>
      </c>
      <c r="E1582" s="89"/>
      <c r="F1582" s="89" t="s">
        <v>2772</v>
      </c>
      <c r="G1582" s="89" t="b">
        <f>ISNUMBER(MATCH(ggPayers[[#This Row],[payer]], gg_teammates[ID], 0))</f>
        <v>1</v>
      </c>
      <c r="H1582" s="89" t="b">
        <f>ISNUMBER(MATCH(ggPayers[[#This Row],[payer]], B$594:$B1581, 0))</f>
        <v>1</v>
      </c>
      <c r="I1582" s="89"/>
      <c r="J1582" s="89"/>
    </row>
    <row r="1583" spans="1:10">
      <c r="A1583" s="105">
        <v>45344.64166666667</v>
      </c>
      <c r="B1583" s="89">
        <v>238397</v>
      </c>
      <c r="C1583" s="89">
        <v>500</v>
      </c>
      <c r="D1583" s="89">
        <v>3</v>
      </c>
      <c r="E1583" s="89" t="s">
        <v>5939</v>
      </c>
      <c r="F1583" s="89" t="s">
        <v>2772</v>
      </c>
      <c r="G1583" s="89" t="b">
        <f>ISNUMBER(MATCH(ggPayers[[#This Row],[payer]], gg_teammates[ID], 0))</f>
        <v>1</v>
      </c>
      <c r="H1583" s="89" t="b">
        <f>ISNUMBER(MATCH(ggPayers[[#This Row],[payer]], B$594:$B1582, 0))</f>
        <v>1</v>
      </c>
      <c r="I1583" s="89"/>
      <c r="J1583" s="89"/>
    </row>
    <row r="1584" spans="1:10">
      <c r="A1584" s="105">
        <v>45344.63958333333</v>
      </c>
      <c r="B1584" s="89">
        <v>839</v>
      </c>
      <c r="C1584" s="89">
        <v>500</v>
      </c>
      <c r="D1584" s="89">
        <v>2</v>
      </c>
      <c r="E1584" s="89"/>
      <c r="F1584" s="89" t="s">
        <v>2774</v>
      </c>
      <c r="G1584" s="89" t="b">
        <f>ISNUMBER(MATCH(ggPayers[[#This Row],[payer]], gg_teammates[ID], 0))</f>
        <v>1</v>
      </c>
      <c r="H1584" s="89" t="b">
        <f>ISNUMBER(MATCH(ggPayers[[#This Row],[payer]], B$594:$B1583, 0))</f>
        <v>1</v>
      </c>
      <c r="I1584" s="89"/>
      <c r="J1584" s="89"/>
    </row>
    <row r="1585" spans="1:10">
      <c r="A1585" s="105">
        <v>45344.638194444444</v>
      </c>
      <c r="B1585" s="89">
        <v>141206</v>
      </c>
      <c r="C1585" s="89">
        <v>2000</v>
      </c>
      <c r="D1585" s="89">
        <v>2</v>
      </c>
      <c r="E1585" s="89"/>
      <c r="F1585" s="89" t="s">
        <v>2776</v>
      </c>
      <c r="G1585" s="89" t="b">
        <f>ISNUMBER(MATCH(ggPayers[[#This Row],[payer]], gg_teammates[ID], 0))</f>
        <v>0</v>
      </c>
      <c r="H1585" s="89" t="b">
        <f>ISNUMBER(MATCH(ggPayers[[#This Row],[payer]], B$594:$B1584, 0))</f>
        <v>0</v>
      </c>
      <c r="I1585" s="89"/>
      <c r="J1585" s="89"/>
    </row>
    <row r="1586" spans="1:10">
      <c r="A1586" s="105">
        <v>45344.566666666666</v>
      </c>
      <c r="B1586" s="89">
        <v>11254</v>
      </c>
      <c r="C1586" s="89">
        <v>1500</v>
      </c>
      <c r="D1586" s="89">
        <v>2</v>
      </c>
      <c r="E1586" s="89"/>
      <c r="F1586" s="89" t="s">
        <v>2778</v>
      </c>
      <c r="G1586" s="89" t="b">
        <f>ISNUMBER(MATCH(ggPayers[[#This Row],[payer]], gg_teammates[ID], 0))</f>
        <v>0</v>
      </c>
      <c r="H1586" s="89" t="b">
        <f>ISNUMBER(MATCH(ggPayers[[#This Row],[payer]], B$594:$B1585, 0))</f>
        <v>1</v>
      </c>
      <c r="I1586" s="89"/>
      <c r="J1586" s="89"/>
    </row>
    <row r="1587" spans="1:10">
      <c r="A1587" s="105">
        <v>45344.540277777778</v>
      </c>
      <c r="B1587" s="89">
        <v>825186</v>
      </c>
      <c r="C1587" s="89">
        <v>300</v>
      </c>
      <c r="D1587" s="89">
        <v>2</v>
      </c>
      <c r="E1587" s="89"/>
      <c r="F1587" s="89" t="s">
        <v>2785</v>
      </c>
      <c r="G1587" s="89" t="b">
        <f>ISNUMBER(MATCH(ggPayers[[#This Row],[payer]], gg_teammates[ID], 0))</f>
        <v>1</v>
      </c>
      <c r="H1587" s="89" t="b">
        <f>ISNUMBER(MATCH(ggPayers[[#This Row],[payer]], B$594:$B1586, 0))</f>
        <v>1</v>
      </c>
      <c r="I1587" s="89"/>
      <c r="J1587" s="89"/>
    </row>
    <row r="1588" spans="1:10">
      <c r="A1588" s="105">
        <v>45344.536111111112</v>
      </c>
      <c r="B1588" s="89">
        <v>825186</v>
      </c>
      <c r="C1588" s="89">
        <v>500</v>
      </c>
      <c r="D1588" s="89">
        <v>2</v>
      </c>
      <c r="E1588" s="89"/>
      <c r="F1588" s="89" t="s">
        <v>2788</v>
      </c>
      <c r="G1588" s="89" t="b">
        <f>ISNUMBER(MATCH(ggPayers[[#This Row],[payer]], gg_teammates[ID], 0))</f>
        <v>1</v>
      </c>
      <c r="H1588" s="89" t="b">
        <f>ISNUMBER(MATCH(ggPayers[[#This Row],[payer]], B$594:$B1587, 0))</f>
        <v>1</v>
      </c>
      <c r="I1588" s="89"/>
      <c r="J1588" s="89"/>
    </row>
    <row r="1589" spans="1:10">
      <c r="A1589" s="105">
        <v>45343.981944444444</v>
      </c>
      <c r="B1589" s="89">
        <v>850</v>
      </c>
      <c r="C1589" s="89">
        <v>1000</v>
      </c>
      <c r="D1589" s="89">
        <v>2</v>
      </c>
      <c r="E1589" s="89"/>
      <c r="F1589" s="89" t="s">
        <v>2791</v>
      </c>
      <c r="G1589" s="89" t="b">
        <f>ISNUMBER(MATCH(ggPayers[[#This Row],[payer]], gg_teammates[ID], 0))</f>
        <v>1</v>
      </c>
      <c r="H1589" s="89" t="b">
        <f>ISNUMBER(MATCH(ggPayers[[#This Row],[payer]], B$594:$B1588, 0))</f>
        <v>1</v>
      </c>
      <c r="I1589" s="89"/>
      <c r="J1589" s="89"/>
    </row>
    <row r="1590" spans="1:10">
      <c r="A1590" s="105">
        <v>45343.981249999997</v>
      </c>
      <c r="B1590" s="89">
        <v>1737</v>
      </c>
      <c r="C1590" s="89">
        <v>1000</v>
      </c>
      <c r="D1590" s="89">
        <v>2</v>
      </c>
      <c r="E1590" s="89"/>
      <c r="F1590" s="89" t="s">
        <v>2793</v>
      </c>
      <c r="G1590" s="89" t="b">
        <f>ISNUMBER(MATCH(ggPayers[[#This Row],[payer]], gg_teammates[ID], 0))</f>
        <v>0</v>
      </c>
      <c r="H1590" s="89" t="b">
        <f>ISNUMBER(MATCH(ggPayers[[#This Row],[payer]], B$594:$B1589, 0))</f>
        <v>0</v>
      </c>
      <c r="I1590" s="89"/>
      <c r="J1590" s="89"/>
    </row>
    <row r="1591" spans="1:10">
      <c r="A1591" s="105">
        <v>45343.907638888886</v>
      </c>
      <c r="B1591" s="89">
        <v>943226</v>
      </c>
      <c r="C1591" s="89">
        <v>3000</v>
      </c>
      <c r="D1591" s="89">
        <v>2</v>
      </c>
      <c r="E1591" s="89"/>
      <c r="F1591" s="89" t="s">
        <v>2795</v>
      </c>
      <c r="G1591" s="89" t="b">
        <f>ISNUMBER(MATCH(ggPayers[[#This Row],[payer]], gg_teammates[ID], 0))</f>
        <v>0</v>
      </c>
      <c r="H1591" s="89" t="b">
        <f>ISNUMBER(MATCH(ggPayers[[#This Row],[payer]], B$594:$B1590, 0))</f>
        <v>0</v>
      </c>
      <c r="I1591" s="89"/>
      <c r="J1591" s="89"/>
    </row>
    <row r="1592" spans="1:10">
      <c r="A1592" s="105">
        <v>45343.840277777781</v>
      </c>
      <c r="B1592" s="89">
        <v>1087702</v>
      </c>
      <c r="C1592" s="89">
        <v>1000</v>
      </c>
      <c r="D1592" s="89">
        <v>2</v>
      </c>
      <c r="E1592" s="89"/>
      <c r="F1592" s="89" t="s">
        <v>2801</v>
      </c>
      <c r="G1592" s="89" t="b">
        <f>ISNUMBER(MATCH(ggPayers[[#This Row],[payer]], gg_teammates[ID], 0))</f>
        <v>0</v>
      </c>
      <c r="H1592" s="89" t="b">
        <f>ISNUMBER(MATCH(ggPayers[[#This Row],[payer]], B$594:$B1591, 0))</f>
        <v>0</v>
      </c>
      <c r="I1592" s="89"/>
      <c r="J1592" s="89"/>
    </row>
    <row r="1593" spans="1:10">
      <c r="A1593" s="105">
        <v>45343.675694444442</v>
      </c>
      <c r="B1593" s="89">
        <v>825186</v>
      </c>
      <c r="C1593" s="89">
        <v>100</v>
      </c>
      <c r="D1593" s="89">
        <v>2</v>
      </c>
      <c r="E1593" s="89"/>
      <c r="F1593" s="89" t="s">
        <v>2810</v>
      </c>
      <c r="G1593" s="89" t="b">
        <f>ISNUMBER(MATCH(ggPayers[[#This Row],[payer]], gg_teammates[ID], 0))</f>
        <v>1</v>
      </c>
      <c r="H1593" s="89" t="b">
        <f>ISNUMBER(MATCH(ggPayers[[#This Row],[payer]], B$594:$B1592, 0))</f>
        <v>1</v>
      </c>
      <c r="I1593" s="89"/>
      <c r="J1593" s="89"/>
    </row>
    <row r="1594" spans="1:10">
      <c r="A1594" s="105">
        <v>45343.67083333333</v>
      </c>
      <c r="B1594" s="89">
        <v>301399</v>
      </c>
      <c r="C1594" s="89">
        <v>10</v>
      </c>
      <c r="D1594" s="89">
        <v>2</v>
      </c>
      <c r="E1594" s="89"/>
      <c r="F1594" s="99" t="s">
        <v>2812</v>
      </c>
      <c r="G1594" s="89" t="b">
        <f>ISNUMBER(MATCH(ggPayers[[#This Row],[payer]], gg_teammates[ID], 0))</f>
        <v>0</v>
      </c>
      <c r="H1594" s="89" t="b">
        <f>ISNUMBER(MATCH(ggPayers[[#This Row],[payer]], B$594:$B1593, 0))</f>
        <v>0</v>
      </c>
      <c r="I1594" s="89"/>
      <c r="J1594" s="89"/>
    </row>
    <row r="1595" spans="1:10">
      <c r="A1595" s="105">
        <v>45343.665277777778</v>
      </c>
      <c r="B1595" s="89">
        <v>825186</v>
      </c>
      <c r="C1595" s="89">
        <v>100</v>
      </c>
      <c r="D1595" s="89">
        <v>2</v>
      </c>
      <c r="E1595" s="89"/>
      <c r="F1595" s="99" t="s">
        <v>2814</v>
      </c>
      <c r="G1595" s="89" t="b">
        <f>ISNUMBER(MATCH(ggPayers[[#This Row],[payer]], gg_teammates[ID], 0))</f>
        <v>1</v>
      </c>
      <c r="H1595" s="89" t="b">
        <f>ISNUMBER(MATCH(ggPayers[[#This Row],[payer]], B$594:$B1594, 0))</f>
        <v>1</v>
      </c>
      <c r="I1595" s="89"/>
      <c r="J1595" s="89"/>
    </row>
    <row r="1596" spans="1:10">
      <c r="A1596" s="105">
        <v>45343.662499999999</v>
      </c>
      <c r="B1596" s="89">
        <v>825186</v>
      </c>
      <c r="C1596" s="89">
        <v>100</v>
      </c>
      <c r="D1596" s="89">
        <v>2</v>
      </c>
      <c r="E1596" s="89"/>
      <c r="F1596" s="89" t="s">
        <v>2816</v>
      </c>
      <c r="G1596" s="89" t="b">
        <f>ISNUMBER(MATCH(ggPayers[[#This Row],[payer]], gg_teammates[ID], 0))</f>
        <v>1</v>
      </c>
      <c r="H1596" s="89" t="b">
        <f>ISNUMBER(MATCH(ggPayers[[#This Row],[payer]], B$594:$B1595, 0))</f>
        <v>1</v>
      </c>
      <c r="I1596" s="89"/>
      <c r="J1596" s="89"/>
    </row>
    <row r="1597" spans="1:10">
      <c r="A1597" s="105">
        <v>45343.657638888886</v>
      </c>
      <c r="B1597" s="89">
        <v>839</v>
      </c>
      <c r="C1597" s="89">
        <v>1000</v>
      </c>
      <c r="D1597" s="89">
        <v>2</v>
      </c>
      <c r="E1597" s="89"/>
      <c r="F1597" s="89" t="s">
        <v>2818</v>
      </c>
      <c r="G1597" s="89" t="b">
        <f>ISNUMBER(MATCH(ggPayers[[#This Row],[payer]], gg_teammates[ID], 0))</f>
        <v>1</v>
      </c>
      <c r="H1597" s="89" t="b">
        <f>ISNUMBER(MATCH(ggPayers[[#This Row],[payer]], B$594:$B1596, 0))</f>
        <v>1</v>
      </c>
      <c r="I1597" s="89"/>
      <c r="J1597" s="89"/>
    </row>
    <row r="1598" spans="1:10">
      <c r="A1598" s="105">
        <v>45343.637499999997</v>
      </c>
      <c r="B1598" s="89">
        <v>162906</v>
      </c>
      <c r="C1598" s="89">
        <v>10</v>
      </c>
      <c r="D1598" s="89">
        <v>2</v>
      </c>
      <c r="E1598" s="89"/>
      <c r="F1598" s="89" t="s">
        <v>2821</v>
      </c>
      <c r="G1598" s="89" t="b">
        <f>ISNUMBER(MATCH(ggPayers[[#This Row],[payer]], gg_teammates[ID], 0))</f>
        <v>1</v>
      </c>
      <c r="H1598" s="89" t="b">
        <f>ISNUMBER(MATCH(ggPayers[[#This Row],[payer]], B$594:$B1597, 0))</f>
        <v>1</v>
      </c>
      <c r="I1598" s="89"/>
      <c r="J1598" s="89"/>
    </row>
    <row r="1599" spans="1:10">
      <c r="A1599" s="105">
        <v>45342.76666666667</v>
      </c>
      <c r="B1599" s="89">
        <v>879643</v>
      </c>
      <c r="C1599" s="89">
        <v>100</v>
      </c>
      <c r="D1599" s="89">
        <v>3</v>
      </c>
      <c r="E1599" s="89" t="s">
        <v>5939</v>
      </c>
      <c r="F1599" s="89" t="s">
        <v>6327</v>
      </c>
      <c r="G1599" s="89" t="b">
        <f>ISNUMBER(MATCH(ggPayers[[#This Row],[payer]], gg_teammates[ID], 0))</f>
        <v>1</v>
      </c>
      <c r="H1599" s="89" t="b">
        <f>ISNUMBER(MATCH(ggPayers[[#This Row],[payer]], B$594:$B1598, 0))</f>
        <v>1</v>
      </c>
      <c r="I1599" s="89"/>
      <c r="J1599" s="89"/>
    </row>
    <row r="1600" spans="1:10">
      <c r="A1600" s="105">
        <v>45342.765277777777</v>
      </c>
      <c r="B1600" s="89">
        <v>162906</v>
      </c>
      <c r="C1600" s="89">
        <v>10</v>
      </c>
      <c r="D1600" s="89">
        <v>2</v>
      </c>
      <c r="E1600" s="89"/>
      <c r="F1600" s="99" t="s">
        <v>2834</v>
      </c>
      <c r="G1600" s="89" t="b">
        <f>ISNUMBER(MATCH(ggPayers[[#This Row],[payer]], gg_teammates[ID], 0))</f>
        <v>1</v>
      </c>
      <c r="H1600" s="89" t="b">
        <f>ISNUMBER(MATCH(ggPayers[[#This Row],[payer]], B$594:$B1599, 0))</f>
        <v>1</v>
      </c>
      <c r="I1600" s="89"/>
      <c r="J1600" s="89"/>
    </row>
    <row r="1601" spans="1:10">
      <c r="A1601" s="105">
        <v>45342.734027777777</v>
      </c>
      <c r="B1601" s="89">
        <v>879643</v>
      </c>
      <c r="C1601" s="89">
        <v>100</v>
      </c>
      <c r="D1601" s="89">
        <v>2</v>
      </c>
      <c r="E1601" s="89"/>
      <c r="F1601" s="89" t="s">
        <v>2836</v>
      </c>
      <c r="G1601" s="89" t="b">
        <f>ISNUMBER(MATCH(ggPayers[[#This Row],[payer]], gg_teammates[ID], 0))</f>
        <v>1</v>
      </c>
      <c r="H1601" s="89" t="b">
        <f>ISNUMBER(MATCH(ggPayers[[#This Row],[payer]], B$594:$B1600, 0))</f>
        <v>1</v>
      </c>
      <c r="I1601" s="89"/>
      <c r="J1601" s="89"/>
    </row>
    <row r="1602" spans="1:10">
      <c r="A1602" s="105">
        <v>45342.734027777777</v>
      </c>
      <c r="B1602" s="89">
        <v>879643</v>
      </c>
      <c r="C1602" s="89">
        <v>100</v>
      </c>
      <c r="D1602" s="89">
        <v>3</v>
      </c>
      <c r="E1602" s="89" t="s">
        <v>5939</v>
      </c>
      <c r="F1602" s="89" t="s">
        <v>6328</v>
      </c>
      <c r="G1602" s="89" t="b">
        <f>ISNUMBER(MATCH(ggPayers[[#This Row],[payer]], gg_teammates[ID], 0))</f>
        <v>1</v>
      </c>
      <c r="H1602" s="89" t="b">
        <f>ISNUMBER(MATCH(ggPayers[[#This Row],[payer]], B$594:$B1601, 0))</f>
        <v>1</v>
      </c>
      <c r="I1602" s="89"/>
      <c r="J1602" s="89"/>
    </row>
    <row r="1603" spans="1:10">
      <c r="A1603" s="105">
        <v>45342.73333333333</v>
      </c>
      <c r="B1603" s="89">
        <v>162906</v>
      </c>
      <c r="C1603" s="89">
        <v>100</v>
      </c>
      <c r="D1603" s="89">
        <v>2</v>
      </c>
      <c r="E1603" s="89"/>
      <c r="F1603" s="89" t="s">
        <v>2838</v>
      </c>
      <c r="G1603" s="89" t="b">
        <f>ISNUMBER(MATCH(ggPayers[[#This Row],[payer]], gg_teammates[ID], 0))</f>
        <v>1</v>
      </c>
      <c r="H1603" s="89" t="b">
        <f>ISNUMBER(MATCH(ggPayers[[#This Row],[payer]], B$594:$B1602, 0))</f>
        <v>1</v>
      </c>
      <c r="I1603" s="89"/>
      <c r="J1603" s="89"/>
    </row>
    <row r="1604" spans="1:10">
      <c r="A1604" s="105">
        <v>45342.695833333331</v>
      </c>
      <c r="B1604" s="89">
        <v>879643</v>
      </c>
      <c r="C1604" s="89">
        <v>100</v>
      </c>
      <c r="D1604" s="89">
        <v>2</v>
      </c>
      <c r="E1604" s="89"/>
      <c r="F1604" s="89" t="s">
        <v>2840</v>
      </c>
      <c r="G1604" s="89" t="b">
        <f>ISNUMBER(MATCH(ggPayers[[#This Row],[payer]], gg_teammates[ID], 0))</f>
        <v>1</v>
      </c>
      <c r="H1604" s="89" t="b">
        <f>ISNUMBER(MATCH(ggPayers[[#This Row],[payer]], B$594:$B1603, 0))</f>
        <v>1</v>
      </c>
      <c r="I1604" s="89"/>
      <c r="J1604" s="89"/>
    </row>
    <row r="1605" spans="1:10">
      <c r="A1605" s="105">
        <v>45342.689583333333</v>
      </c>
      <c r="B1605" s="89">
        <v>879643</v>
      </c>
      <c r="C1605" s="89">
        <v>100</v>
      </c>
      <c r="D1605" s="89">
        <v>2</v>
      </c>
      <c r="E1605" s="89"/>
      <c r="F1605" s="89" t="s">
        <v>2842</v>
      </c>
      <c r="G1605" s="89" t="b">
        <f>ISNUMBER(MATCH(ggPayers[[#This Row],[payer]], gg_teammates[ID], 0))</f>
        <v>1</v>
      </c>
      <c r="H1605" s="89" t="b">
        <f>ISNUMBER(MATCH(ggPayers[[#This Row],[payer]], B$594:$B1604, 0))</f>
        <v>1</v>
      </c>
      <c r="I1605" s="89"/>
      <c r="J1605" s="89"/>
    </row>
    <row r="1606" spans="1:10">
      <c r="A1606" s="105">
        <v>45342.68472222222</v>
      </c>
      <c r="B1606" s="89">
        <v>879643</v>
      </c>
      <c r="C1606" s="89">
        <v>100</v>
      </c>
      <c r="D1606" s="89">
        <v>3</v>
      </c>
      <c r="E1606" s="89" t="s">
        <v>5939</v>
      </c>
      <c r="F1606" s="89" t="s">
        <v>6329</v>
      </c>
      <c r="G1606" s="89" t="b">
        <f>ISNUMBER(MATCH(ggPayers[[#This Row],[payer]], gg_teammates[ID], 0))</f>
        <v>1</v>
      </c>
      <c r="H1606" s="89" t="b">
        <f>ISNUMBER(MATCH(ggPayers[[#This Row],[payer]], B$594:$B1605, 0))</f>
        <v>1</v>
      </c>
      <c r="I1606" s="89"/>
      <c r="J1606" s="89"/>
    </row>
    <row r="1607" spans="1:10">
      <c r="A1607" s="105">
        <v>45342.683333333334</v>
      </c>
      <c r="B1607" s="89">
        <v>879643</v>
      </c>
      <c r="C1607" s="89">
        <v>100</v>
      </c>
      <c r="D1607" s="89">
        <v>3</v>
      </c>
      <c r="E1607" s="89" t="s">
        <v>5939</v>
      </c>
      <c r="F1607" s="89" t="s">
        <v>6330</v>
      </c>
      <c r="G1607" s="89" t="b">
        <f>ISNUMBER(MATCH(ggPayers[[#This Row],[payer]], gg_teammates[ID], 0))</f>
        <v>1</v>
      </c>
      <c r="H1607" s="89" t="b">
        <f>ISNUMBER(MATCH(ggPayers[[#This Row],[payer]], B$594:$B1606, 0))</f>
        <v>1</v>
      </c>
      <c r="I1607" s="89"/>
      <c r="J1607" s="89"/>
    </row>
    <row r="1608" spans="1:10">
      <c r="A1608" s="105">
        <v>45342.612500000003</v>
      </c>
      <c r="B1608" s="89">
        <v>825186</v>
      </c>
      <c r="C1608" s="89">
        <v>300</v>
      </c>
      <c r="D1608" s="89">
        <v>2</v>
      </c>
      <c r="E1608" s="89"/>
      <c r="F1608" s="89" t="s">
        <v>2848</v>
      </c>
      <c r="G1608" s="89" t="b">
        <f>ISNUMBER(MATCH(ggPayers[[#This Row],[payer]], gg_teammates[ID], 0))</f>
        <v>1</v>
      </c>
      <c r="H1608" s="89" t="b">
        <f>ISNUMBER(MATCH(ggPayers[[#This Row],[payer]], B$594:$B1607, 0))</f>
        <v>1</v>
      </c>
      <c r="I1608" s="89"/>
      <c r="J1608" s="89"/>
    </row>
    <row r="1609" spans="1:10">
      <c r="A1609" s="105">
        <v>45342.60833333333</v>
      </c>
      <c r="B1609" s="89">
        <v>821204</v>
      </c>
      <c r="C1609" s="89">
        <v>100</v>
      </c>
      <c r="D1609" s="89">
        <v>2</v>
      </c>
      <c r="E1609" s="89"/>
      <c r="F1609" s="89" t="s">
        <v>2850</v>
      </c>
      <c r="G1609" s="89" t="b">
        <f>ISNUMBER(MATCH(ggPayers[[#This Row],[payer]], gg_teammates[ID], 0))</f>
        <v>1</v>
      </c>
      <c r="H1609" s="89" t="b">
        <f>ISNUMBER(MATCH(ggPayers[[#This Row],[payer]], B$594:$B1608, 0))</f>
        <v>1</v>
      </c>
      <c r="I1609" s="89"/>
      <c r="J1609" s="89"/>
    </row>
    <row r="1610" spans="1:10">
      <c r="A1610" s="105">
        <v>45342.45416666667</v>
      </c>
      <c r="B1610" s="89">
        <v>839</v>
      </c>
      <c r="C1610" s="89">
        <v>500</v>
      </c>
      <c r="D1610" s="89">
        <v>2</v>
      </c>
      <c r="E1610" s="89"/>
      <c r="F1610" s="89" t="s">
        <v>2854</v>
      </c>
      <c r="G1610" s="89" t="b">
        <f>ISNUMBER(MATCH(ggPayers[[#This Row],[payer]], gg_teammates[ID], 0))</f>
        <v>1</v>
      </c>
      <c r="H1610" s="89" t="b">
        <f>ISNUMBER(MATCH(ggPayers[[#This Row],[payer]], B$594:$B1609, 0))</f>
        <v>1</v>
      </c>
      <c r="I1610" s="89"/>
      <c r="J1610" s="89"/>
    </row>
    <row r="1611" spans="1:10">
      <c r="A1611" s="105">
        <v>45341.718055555553</v>
      </c>
      <c r="B1611" s="89">
        <v>7115</v>
      </c>
      <c r="C1611" s="89">
        <v>500</v>
      </c>
      <c r="D1611" s="89">
        <v>2</v>
      </c>
      <c r="E1611" s="89"/>
      <c r="F1611" s="89" t="s">
        <v>2863</v>
      </c>
      <c r="G1611" s="89" t="b">
        <f>ISNUMBER(MATCH(ggPayers[[#This Row],[payer]], gg_teammates[ID], 0))</f>
        <v>0</v>
      </c>
      <c r="H1611" s="89" t="b">
        <f>ISNUMBER(MATCH(ggPayers[[#This Row],[payer]], B$594:$B1610, 0))</f>
        <v>1</v>
      </c>
      <c r="I1611" s="89"/>
      <c r="J1611" s="89"/>
    </row>
    <row r="1612" spans="1:10">
      <c r="A1612" s="105">
        <v>45341.71597222222</v>
      </c>
      <c r="B1612" s="89">
        <v>798</v>
      </c>
      <c r="C1612" s="89">
        <v>300</v>
      </c>
      <c r="D1612" s="89">
        <v>2</v>
      </c>
      <c r="E1612" s="89"/>
      <c r="F1612" s="89" t="s">
        <v>2865</v>
      </c>
      <c r="G1612" s="89" t="b">
        <f>ISNUMBER(MATCH(ggPayers[[#This Row],[payer]], gg_teammates[ID], 0))</f>
        <v>1</v>
      </c>
      <c r="H1612" s="89" t="b">
        <f>ISNUMBER(MATCH(ggPayers[[#This Row],[payer]], B$594:$B1611, 0))</f>
        <v>1</v>
      </c>
      <c r="I1612" s="89"/>
      <c r="J1612" s="89"/>
    </row>
    <row r="1613" spans="1:10">
      <c r="A1613" s="105">
        <v>45341.69027777778</v>
      </c>
      <c r="B1613" s="89">
        <v>148429</v>
      </c>
      <c r="C1613" s="89">
        <v>10</v>
      </c>
      <c r="D1613" s="89">
        <v>2</v>
      </c>
      <c r="E1613" s="89"/>
      <c r="F1613" s="89" t="s">
        <v>2867</v>
      </c>
      <c r="G1613" s="89" t="b">
        <f>ISNUMBER(MATCH(ggPayers[[#This Row],[payer]], gg_teammates[ID], 0))</f>
        <v>1</v>
      </c>
      <c r="H1613" s="89" t="b">
        <f>ISNUMBER(MATCH(ggPayers[[#This Row],[payer]], B$594:$B1612, 0))</f>
        <v>1</v>
      </c>
      <c r="I1613" s="89"/>
      <c r="J1613" s="89"/>
    </row>
    <row r="1614" spans="1:10">
      <c r="A1614" s="105">
        <v>45341.486111111109</v>
      </c>
      <c r="B1614" s="89">
        <v>825186</v>
      </c>
      <c r="C1614" s="89">
        <v>100</v>
      </c>
      <c r="D1614" s="89">
        <v>2</v>
      </c>
      <c r="E1614" s="89"/>
      <c r="F1614" s="89" t="s">
        <v>2869</v>
      </c>
      <c r="G1614" s="89" t="b">
        <f>ISNUMBER(MATCH(ggPayers[[#This Row],[payer]], gg_teammates[ID], 0))</f>
        <v>1</v>
      </c>
      <c r="H1614" s="89" t="b">
        <f>ISNUMBER(MATCH(ggPayers[[#This Row],[payer]], B$594:$B1613, 0))</f>
        <v>1</v>
      </c>
      <c r="I1614" s="89"/>
      <c r="J1614" s="89"/>
    </row>
    <row r="1615" spans="1:10">
      <c r="A1615" s="105">
        <v>45340.634722222225</v>
      </c>
      <c r="B1615" s="89">
        <v>96258</v>
      </c>
      <c r="C1615" s="89">
        <v>1500</v>
      </c>
      <c r="D1615" s="89">
        <v>2</v>
      </c>
      <c r="E1615" s="89"/>
      <c r="F1615" s="89" t="s">
        <v>2890</v>
      </c>
      <c r="G1615" s="89" t="b">
        <f>ISNUMBER(MATCH(ggPayers[[#This Row],[payer]], gg_teammates[ID], 0))</f>
        <v>0</v>
      </c>
      <c r="H1615" s="89" t="b">
        <f>ISNUMBER(MATCH(ggPayers[[#This Row],[payer]], B$594:$B1614, 0))</f>
        <v>0</v>
      </c>
      <c r="I1615" s="89"/>
      <c r="J1615" s="89"/>
    </row>
    <row r="1616" spans="1:10">
      <c r="A1616" s="105">
        <v>45340.385416666664</v>
      </c>
      <c r="B1616" s="89">
        <v>110902</v>
      </c>
      <c r="C1616" s="89">
        <v>500</v>
      </c>
      <c r="D1616" s="89">
        <v>2</v>
      </c>
      <c r="E1616" s="89"/>
      <c r="F1616" s="89" t="s">
        <v>2892</v>
      </c>
      <c r="G1616" s="89" t="b">
        <f>ISNUMBER(MATCH(ggPayers[[#This Row],[payer]], gg_teammates[ID], 0))</f>
        <v>0</v>
      </c>
      <c r="H1616" s="89" t="b">
        <f>ISNUMBER(MATCH(ggPayers[[#This Row],[payer]], B$594:$B1615, 0))</f>
        <v>0</v>
      </c>
      <c r="I1616" s="89"/>
      <c r="J1616" s="89"/>
    </row>
    <row r="1617" spans="1:10">
      <c r="A1617" s="105">
        <v>45339.834722222222</v>
      </c>
      <c r="B1617" s="89">
        <v>147502</v>
      </c>
      <c r="C1617" s="89">
        <v>1000</v>
      </c>
      <c r="D1617" s="89">
        <v>2</v>
      </c>
      <c r="E1617" s="89"/>
      <c r="F1617" s="89" t="s">
        <v>2900</v>
      </c>
      <c r="G1617" s="89" t="b">
        <f>ISNUMBER(MATCH(ggPayers[[#This Row],[payer]], gg_teammates[ID], 0))</f>
        <v>1</v>
      </c>
      <c r="H1617" s="89" t="b">
        <f>ISNUMBER(MATCH(ggPayers[[#This Row],[payer]], B$594:$B1616, 0))</f>
        <v>1</v>
      </c>
      <c r="I1617" s="89"/>
      <c r="J1617" s="89"/>
    </row>
    <row r="1618" spans="1:10">
      <c r="A1618" s="105">
        <v>45339.833333333336</v>
      </c>
      <c r="B1618" s="89">
        <v>163021</v>
      </c>
      <c r="C1618" s="89">
        <v>1000</v>
      </c>
      <c r="D1618" s="89">
        <v>2</v>
      </c>
      <c r="E1618" s="89"/>
      <c r="F1618" s="89" t="s">
        <v>2902</v>
      </c>
      <c r="G1618" s="89" t="b">
        <f>ISNUMBER(MATCH(ggPayers[[#This Row],[payer]], gg_teammates[ID], 0))</f>
        <v>0</v>
      </c>
      <c r="H1618" s="89" t="b">
        <f>ISNUMBER(MATCH(ggPayers[[#This Row],[payer]], B$594:$B1617, 0))</f>
        <v>0</v>
      </c>
      <c r="I1618" s="89"/>
      <c r="J1618" s="89"/>
    </row>
    <row r="1619" spans="1:10">
      <c r="A1619" s="105">
        <v>45339.831944444442</v>
      </c>
      <c r="B1619" s="89">
        <v>403602</v>
      </c>
      <c r="C1619" s="89">
        <v>1000</v>
      </c>
      <c r="D1619" s="89">
        <v>2</v>
      </c>
      <c r="E1619" s="89"/>
      <c r="F1619" s="89" t="s">
        <v>2904</v>
      </c>
      <c r="G1619" s="89" t="b">
        <f>ISNUMBER(MATCH(ggPayers[[#This Row],[payer]], gg_teammates[ID], 0))</f>
        <v>0</v>
      </c>
      <c r="H1619" s="89" t="b">
        <f>ISNUMBER(MATCH(ggPayers[[#This Row],[payer]], B$594:$B1618, 0))</f>
        <v>0</v>
      </c>
      <c r="I1619" s="89"/>
      <c r="J1619" s="89"/>
    </row>
    <row r="1620" spans="1:10">
      <c r="A1620" s="105">
        <v>45339.831250000003</v>
      </c>
      <c r="B1620" s="89">
        <v>1046193</v>
      </c>
      <c r="C1620" s="89">
        <v>1000</v>
      </c>
      <c r="D1620" s="89">
        <v>2</v>
      </c>
      <c r="E1620" s="89"/>
      <c r="F1620" s="89" t="s">
        <v>2906</v>
      </c>
      <c r="G1620" s="89" t="b">
        <f>ISNUMBER(MATCH(ggPayers[[#This Row],[payer]], gg_teammates[ID], 0))</f>
        <v>0</v>
      </c>
      <c r="H1620" s="89" t="b">
        <f>ISNUMBER(MATCH(ggPayers[[#This Row],[payer]], B$594:$B1619, 0))</f>
        <v>0</v>
      </c>
      <c r="I1620" s="89"/>
      <c r="J1620" s="89"/>
    </row>
    <row r="1621" spans="1:10">
      <c r="A1621" s="105">
        <v>45339.831250000003</v>
      </c>
      <c r="B1621" s="89">
        <v>163021</v>
      </c>
      <c r="C1621" s="89">
        <v>1000</v>
      </c>
      <c r="D1621" s="89">
        <v>2</v>
      </c>
      <c r="E1621" s="89"/>
      <c r="F1621" s="89" t="s">
        <v>2908</v>
      </c>
      <c r="G1621" s="89" t="b">
        <f>ISNUMBER(MATCH(ggPayers[[#This Row],[payer]], gg_teammates[ID], 0))</f>
        <v>0</v>
      </c>
      <c r="H1621" s="89" t="b">
        <f>ISNUMBER(MATCH(ggPayers[[#This Row],[payer]], B$594:$B1620, 0))</f>
        <v>1</v>
      </c>
      <c r="I1621" s="89"/>
      <c r="J1621" s="89"/>
    </row>
    <row r="1622" spans="1:10">
      <c r="A1622" s="105">
        <v>45339.754166666666</v>
      </c>
      <c r="B1622" s="89">
        <v>341777</v>
      </c>
      <c r="C1622" s="89">
        <v>3000</v>
      </c>
      <c r="D1622" s="89">
        <v>2</v>
      </c>
      <c r="E1622" s="89"/>
      <c r="F1622" s="89" t="s">
        <v>2914</v>
      </c>
      <c r="G1622" s="89" t="b">
        <f>ISNUMBER(MATCH(ggPayers[[#This Row],[payer]], gg_teammates[ID], 0))</f>
        <v>0</v>
      </c>
      <c r="H1622" s="89" t="b">
        <f>ISNUMBER(MATCH(ggPayers[[#This Row],[payer]], B$594:$B1621, 0))</f>
        <v>0</v>
      </c>
      <c r="I1622" s="89"/>
      <c r="J1622" s="89"/>
    </row>
    <row r="1623" spans="1:10">
      <c r="A1623" s="105">
        <v>45339.711805555555</v>
      </c>
      <c r="B1623" s="89">
        <v>119337</v>
      </c>
      <c r="C1623" s="89">
        <v>1000</v>
      </c>
      <c r="D1623" s="89">
        <v>2</v>
      </c>
      <c r="E1623" s="89"/>
      <c r="F1623" s="89" t="s">
        <v>2921</v>
      </c>
      <c r="G1623" s="89" t="b">
        <f>ISNUMBER(MATCH(ggPayers[[#This Row],[payer]], gg_teammates[ID], 0))</f>
        <v>0</v>
      </c>
      <c r="H1623" s="89" t="b">
        <f>ISNUMBER(MATCH(ggPayers[[#This Row],[payer]], B$594:$B1622, 0))</f>
        <v>0</v>
      </c>
      <c r="I1623" s="89"/>
      <c r="J1623" s="89"/>
    </row>
    <row r="1624" spans="1:10">
      <c r="A1624" s="105">
        <v>45339.673611111109</v>
      </c>
      <c r="B1624" s="89">
        <v>976134</v>
      </c>
      <c r="C1624" s="89">
        <v>500</v>
      </c>
      <c r="D1624" s="89">
        <v>2</v>
      </c>
      <c r="E1624" s="89"/>
      <c r="F1624" s="89" t="s">
        <v>2926</v>
      </c>
      <c r="G1624" s="89" t="b">
        <f>ISNUMBER(MATCH(ggPayers[[#This Row],[payer]], gg_teammates[ID], 0))</f>
        <v>0</v>
      </c>
      <c r="H1624" s="89" t="b">
        <f>ISNUMBER(MATCH(ggPayers[[#This Row],[payer]], B$594:$B1623, 0))</f>
        <v>0</v>
      </c>
      <c r="I1624" s="89"/>
      <c r="J1624" s="89"/>
    </row>
    <row r="1625" spans="1:10">
      <c r="A1625" s="105">
        <v>45339.642361111109</v>
      </c>
      <c r="B1625" s="89">
        <v>4879</v>
      </c>
      <c r="C1625" s="89">
        <v>1000</v>
      </c>
      <c r="D1625" s="89">
        <v>2</v>
      </c>
      <c r="E1625" s="89"/>
      <c r="F1625" s="89" t="s">
        <v>2928</v>
      </c>
      <c r="G1625" s="89" t="b">
        <f>ISNUMBER(MATCH(ggPayers[[#This Row],[payer]], gg_teammates[ID], 0))</f>
        <v>0</v>
      </c>
      <c r="H1625" s="89" t="b">
        <f>ISNUMBER(MATCH(ggPayers[[#This Row],[payer]], B$594:$B1624, 0))</f>
        <v>0</v>
      </c>
      <c r="I1625" s="89"/>
      <c r="J1625" s="89"/>
    </row>
    <row r="1626" spans="1:10">
      <c r="A1626" s="105">
        <v>45339.640972222223</v>
      </c>
      <c r="B1626" s="89">
        <v>839</v>
      </c>
      <c r="C1626" s="89">
        <v>500</v>
      </c>
      <c r="D1626" s="89">
        <v>2</v>
      </c>
      <c r="E1626" s="89"/>
      <c r="F1626" s="89" t="s">
        <v>2930</v>
      </c>
      <c r="G1626" s="89" t="b">
        <f>ISNUMBER(MATCH(ggPayers[[#This Row],[payer]], gg_teammates[ID], 0))</f>
        <v>1</v>
      </c>
      <c r="H1626" s="89" t="b">
        <f>ISNUMBER(MATCH(ggPayers[[#This Row],[payer]], B$594:$B1625, 0))</f>
        <v>1</v>
      </c>
      <c r="I1626" s="89"/>
      <c r="J1626" s="89"/>
    </row>
    <row r="1627" spans="1:10">
      <c r="A1627" s="105">
        <v>45339.533333333333</v>
      </c>
      <c r="B1627" s="89">
        <v>668490</v>
      </c>
      <c r="C1627" s="89">
        <v>500</v>
      </c>
      <c r="D1627" s="89">
        <v>2</v>
      </c>
      <c r="E1627" s="89"/>
      <c r="F1627" s="99" t="s">
        <v>2938</v>
      </c>
      <c r="G1627" s="89" t="b">
        <f>ISNUMBER(MATCH(ggPayers[[#This Row],[payer]], gg_teammates[ID], 0))</f>
        <v>0</v>
      </c>
      <c r="H1627" s="89" t="b">
        <f>ISNUMBER(MATCH(ggPayers[[#This Row],[payer]], B$594:$B1626, 0))</f>
        <v>0</v>
      </c>
      <c r="I1627" s="89"/>
      <c r="J1627" s="89"/>
    </row>
    <row r="1628" spans="1:10">
      <c r="A1628" s="105">
        <v>45339.436805555553</v>
      </c>
      <c r="B1628" s="89">
        <v>825186</v>
      </c>
      <c r="C1628" s="89">
        <v>300</v>
      </c>
      <c r="D1628" s="89">
        <v>2</v>
      </c>
      <c r="E1628" s="89"/>
      <c r="F1628" s="89" t="s">
        <v>2942</v>
      </c>
      <c r="G1628" s="89" t="b">
        <f>ISNUMBER(MATCH(ggPayers[[#This Row],[payer]], gg_teammates[ID], 0))</f>
        <v>1</v>
      </c>
      <c r="H1628" s="89" t="b">
        <f>ISNUMBER(MATCH(ggPayers[[#This Row],[payer]], B$594:$B1627, 0))</f>
        <v>1</v>
      </c>
      <c r="I1628" s="89"/>
      <c r="J1628" s="89"/>
    </row>
    <row r="1629" spans="1:10">
      <c r="A1629" s="105">
        <v>45338.844444444447</v>
      </c>
      <c r="B1629" s="89">
        <v>9029</v>
      </c>
      <c r="C1629" s="89">
        <v>500</v>
      </c>
      <c r="D1629" s="89">
        <v>3</v>
      </c>
      <c r="E1629" s="89" t="s">
        <v>5934</v>
      </c>
      <c r="F1629" s="89" t="s">
        <v>6331</v>
      </c>
      <c r="G1629" s="89" t="b">
        <f>ISNUMBER(MATCH(ggPayers[[#This Row],[payer]], gg_teammates[ID], 0))</f>
        <v>0</v>
      </c>
      <c r="H1629" s="89" t="b">
        <f>ISNUMBER(MATCH(ggPayers[[#This Row],[payer]], B$594:$B1628, 0))</f>
        <v>0</v>
      </c>
      <c r="I1629" s="89"/>
      <c r="J1629" s="89"/>
    </row>
    <row r="1630" spans="1:10">
      <c r="A1630" s="105">
        <v>45338.843055555553</v>
      </c>
      <c r="B1630" s="89">
        <v>9029</v>
      </c>
      <c r="C1630" s="89">
        <v>300</v>
      </c>
      <c r="D1630" s="89">
        <v>3</v>
      </c>
      <c r="E1630" s="89" t="s">
        <v>5934</v>
      </c>
      <c r="F1630" s="89" t="s">
        <v>6332</v>
      </c>
      <c r="G1630" s="89" t="b">
        <f>ISNUMBER(MATCH(ggPayers[[#This Row],[payer]], gg_teammates[ID], 0))</f>
        <v>0</v>
      </c>
      <c r="H1630" s="89" t="b">
        <f>ISNUMBER(MATCH(ggPayers[[#This Row],[payer]], B$594:$B1629, 0))</f>
        <v>1</v>
      </c>
      <c r="I1630" s="89"/>
      <c r="J1630" s="89"/>
    </row>
    <row r="1631" spans="1:10">
      <c r="A1631" s="105">
        <v>45338.445138888892</v>
      </c>
      <c r="B1631" s="89">
        <v>238397</v>
      </c>
      <c r="C1631" s="89">
        <v>500</v>
      </c>
      <c r="D1631" s="89">
        <v>2</v>
      </c>
      <c r="E1631" s="89"/>
      <c r="F1631" s="89" t="s">
        <v>2952</v>
      </c>
      <c r="G1631" s="89" t="b">
        <f>ISNUMBER(MATCH(ggPayers[[#This Row],[payer]], gg_teammates[ID], 0))</f>
        <v>1</v>
      </c>
      <c r="H1631" s="89" t="b">
        <f>ISNUMBER(MATCH(ggPayers[[#This Row],[payer]], B$594:$B1630, 0))</f>
        <v>1</v>
      </c>
      <c r="I1631" s="89"/>
      <c r="J1631" s="89"/>
    </row>
    <row r="1632" spans="1:10">
      <c r="A1632" s="105">
        <v>45338.024305555555</v>
      </c>
      <c r="B1632" s="89">
        <v>325453</v>
      </c>
      <c r="C1632" s="89">
        <v>1</v>
      </c>
      <c r="D1632" s="89">
        <v>2</v>
      </c>
      <c r="E1632" s="89"/>
      <c r="F1632" s="89" t="s">
        <v>2955</v>
      </c>
      <c r="G1632" s="89" t="b">
        <f>ISNUMBER(MATCH(ggPayers[[#This Row],[payer]], gg_teammates[ID], 0))</f>
        <v>1</v>
      </c>
      <c r="H1632" s="89" t="b">
        <f>ISNUMBER(MATCH(ggPayers[[#This Row],[payer]], B$594:$B1631, 0))</f>
        <v>1</v>
      </c>
      <c r="I1632" s="89"/>
      <c r="J1632" s="89"/>
    </row>
    <row r="1633" spans="1:10">
      <c r="A1633" s="105">
        <v>45338.018055555556</v>
      </c>
      <c r="B1633" s="89">
        <v>325453</v>
      </c>
      <c r="C1633" s="89">
        <v>300</v>
      </c>
      <c r="D1633" s="89">
        <v>2</v>
      </c>
      <c r="E1633" s="89"/>
      <c r="F1633" s="89" t="s">
        <v>2957</v>
      </c>
      <c r="G1633" s="89" t="b">
        <f>ISNUMBER(MATCH(ggPayers[[#This Row],[payer]], gg_teammates[ID], 0))</f>
        <v>1</v>
      </c>
      <c r="H1633" s="89" t="b">
        <f>ISNUMBER(MATCH(ggPayers[[#This Row],[payer]], B$594:$B1632, 0))</f>
        <v>1</v>
      </c>
      <c r="I1633" s="89"/>
      <c r="J1633" s="89"/>
    </row>
    <row r="1634" spans="1:10">
      <c r="A1634" s="105">
        <v>45337.979861111111</v>
      </c>
      <c r="B1634" s="89">
        <v>119337</v>
      </c>
      <c r="C1634" s="89">
        <v>500</v>
      </c>
      <c r="D1634" s="89">
        <v>2</v>
      </c>
      <c r="E1634" s="89"/>
      <c r="F1634" s="89" t="s">
        <v>2960</v>
      </c>
      <c r="G1634" s="89" t="b">
        <f>ISNUMBER(MATCH(ggPayers[[#This Row],[payer]], gg_teammates[ID], 0))</f>
        <v>0</v>
      </c>
      <c r="H1634" s="89" t="b">
        <f>ISNUMBER(MATCH(ggPayers[[#This Row],[payer]], B$594:$B1633, 0))</f>
        <v>1</v>
      </c>
      <c r="I1634" s="89"/>
      <c r="J1634" s="89"/>
    </row>
    <row r="1635" spans="1:10">
      <c r="A1635" s="105">
        <v>45337.745138888888</v>
      </c>
      <c r="B1635" s="89">
        <v>91561</v>
      </c>
      <c r="C1635" s="89">
        <v>2000</v>
      </c>
      <c r="D1635" s="89">
        <v>2</v>
      </c>
      <c r="E1635" s="89"/>
      <c r="F1635" s="89" t="s">
        <v>2965</v>
      </c>
      <c r="G1635" s="89" t="b">
        <f>ISNUMBER(MATCH(ggPayers[[#This Row],[payer]], gg_teammates[ID], 0))</f>
        <v>0</v>
      </c>
      <c r="H1635" s="89" t="b">
        <f>ISNUMBER(MATCH(ggPayers[[#This Row],[payer]], B$594:$B1634, 0))</f>
        <v>1</v>
      </c>
      <c r="I1635" s="89"/>
      <c r="J1635" s="89"/>
    </row>
    <row r="1636" spans="1:10">
      <c r="A1636" s="105">
        <v>45337.729861111111</v>
      </c>
      <c r="B1636" s="89">
        <v>885056</v>
      </c>
      <c r="C1636" s="89">
        <v>500</v>
      </c>
      <c r="D1636" s="89">
        <v>2</v>
      </c>
      <c r="E1636" s="89"/>
      <c r="F1636" s="99" t="s">
        <v>2967</v>
      </c>
      <c r="G1636" s="89" t="b">
        <f>ISNUMBER(MATCH(ggPayers[[#This Row],[payer]], gg_teammates[ID], 0))</f>
        <v>0</v>
      </c>
      <c r="H1636" s="89" t="b">
        <f>ISNUMBER(MATCH(ggPayers[[#This Row],[payer]], B$594:$B1635, 0))</f>
        <v>0</v>
      </c>
      <c r="I1636" s="89"/>
      <c r="J1636" s="89"/>
    </row>
    <row r="1637" spans="1:10">
      <c r="A1637" s="105">
        <v>45336.979166666664</v>
      </c>
      <c r="B1637" s="89">
        <v>887</v>
      </c>
      <c r="C1637" s="89">
        <v>2000</v>
      </c>
      <c r="D1637" s="89">
        <v>2</v>
      </c>
      <c r="E1637" s="89"/>
      <c r="F1637" s="89" t="s">
        <v>2979</v>
      </c>
      <c r="G1637" s="89" t="b">
        <f>ISNUMBER(MATCH(ggPayers[[#This Row],[payer]], gg_teammates[ID], 0))</f>
        <v>0</v>
      </c>
      <c r="H1637" s="89" t="b">
        <f>ISNUMBER(MATCH(ggPayers[[#This Row],[payer]], B$594:$B1636, 0))</f>
        <v>0</v>
      </c>
      <c r="I1637" s="89"/>
      <c r="J1637" s="89"/>
    </row>
    <row r="1638" spans="1:10">
      <c r="A1638" s="105">
        <v>45336.951388888891</v>
      </c>
      <c r="B1638" s="89">
        <v>798</v>
      </c>
      <c r="C1638" s="89">
        <v>2000</v>
      </c>
      <c r="D1638" s="89">
        <v>2</v>
      </c>
      <c r="E1638" s="89"/>
      <c r="F1638" s="89" t="s">
        <v>2985</v>
      </c>
      <c r="G1638" s="89" t="b">
        <f>ISNUMBER(MATCH(ggPayers[[#This Row],[payer]], gg_teammates[ID], 0))</f>
        <v>1</v>
      </c>
      <c r="H1638" s="89" t="b">
        <f>ISNUMBER(MATCH(ggPayers[[#This Row],[payer]], B$594:$B1637, 0))</f>
        <v>1</v>
      </c>
      <c r="I1638" s="89"/>
      <c r="J1638" s="89"/>
    </row>
    <row r="1639" spans="1:10">
      <c r="A1639" s="105">
        <v>45336.886111111111</v>
      </c>
      <c r="B1639" s="89">
        <v>204873</v>
      </c>
      <c r="C1639" s="89">
        <v>300</v>
      </c>
      <c r="D1639" s="89">
        <v>2</v>
      </c>
      <c r="E1639" s="89"/>
      <c r="F1639" s="89" t="s">
        <v>2993</v>
      </c>
      <c r="G1639" s="89" t="b">
        <f>ISNUMBER(MATCH(ggPayers[[#This Row],[payer]], gg_teammates[ID], 0))</f>
        <v>0</v>
      </c>
      <c r="H1639" s="89" t="b">
        <f>ISNUMBER(MATCH(ggPayers[[#This Row],[payer]], B$594:$B1638, 0))</f>
        <v>0</v>
      </c>
      <c r="I1639" s="89"/>
      <c r="J1639" s="89"/>
    </row>
    <row r="1640" spans="1:10">
      <c r="A1640" s="105">
        <v>45336.886111111111</v>
      </c>
      <c r="B1640" s="89">
        <v>231060</v>
      </c>
      <c r="C1640" s="89">
        <v>1000</v>
      </c>
      <c r="D1640" s="89">
        <v>2</v>
      </c>
      <c r="E1640" s="89"/>
      <c r="F1640" s="89" t="s">
        <v>2995</v>
      </c>
      <c r="G1640" s="89" t="b">
        <f>ISNUMBER(MATCH(ggPayers[[#This Row],[payer]], gg_teammates[ID], 0))</f>
        <v>1</v>
      </c>
      <c r="H1640" s="89" t="b">
        <f>ISNUMBER(MATCH(ggPayers[[#This Row],[payer]], B$594:$B1639, 0))</f>
        <v>1</v>
      </c>
      <c r="I1640" s="89"/>
      <c r="J1640" s="89"/>
    </row>
    <row r="1641" spans="1:10">
      <c r="A1641" s="105">
        <v>45336.73541666667</v>
      </c>
      <c r="B1641" s="89">
        <v>825186</v>
      </c>
      <c r="C1641" s="89">
        <v>300</v>
      </c>
      <c r="D1641" s="89">
        <v>2</v>
      </c>
      <c r="E1641" s="89"/>
      <c r="F1641" s="89" t="s">
        <v>2998</v>
      </c>
      <c r="G1641" s="89" t="b">
        <f>ISNUMBER(MATCH(ggPayers[[#This Row],[payer]], gg_teammates[ID], 0))</f>
        <v>1</v>
      </c>
      <c r="H1641" s="89" t="b">
        <f>ISNUMBER(MATCH(ggPayers[[#This Row],[payer]], B$594:$B1640, 0))</f>
        <v>1</v>
      </c>
      <c r="I1641" s="89"/>
      <c r="J1641" s="89"/>
    </row>
    <row r="1642" spans="1:10">
      <c r="A1642" s="105">
        <v>45336.488194444442</v>
      </c>
      <c r="B1642" s="89">
        <v>825186</v>
      </c>
      <c r="C1642" s="89">
        <v>300</v>
      </c>
      <c r="D1642" s="89">
        <v>2</v>
      </c>
      <c r="E1642" s="89"/>
      <c r="F1642" s="89" t="s">
        <v>3004</v>
      </c>
      <c r="G1642" s="89" t="b">
        <f>ISNUMBER(MATCH(ggPayers[[#This Row],[payer]], gg_teammates[ID], 0))</f>
        <v>1</v>
      </c>
      <c r="H1642" s="89" t="b">
        <f>ISNUMBER(MATCH(ggPayers[[#This Row],[payer]], B$594:$B1641, 0))</f>
        <v>1</v>
      </c>
      <c r="I1642" s="89"/>
      <c r="J1642" s="89"/>
    </row>
    <row r="1643" spans="1:10">
      <c r="A1643" s="105">
        <v>45336.486805555556</v>
      </c>
      <c r="B1643" s="89">
        <v>825186</v>
      </c>
      <c r="C1643" s="89">
        <v>100</v>
      </c>
      <c r="D1643" s="89">
        <v>2</v>
      </c>
      <c r="E1643" s="89"/>
      <c r="F1643" s="89" t="s">
        <v>3006</v>
      </c>
      <c r="G1643" s="89" t="b">
        <f>ISNUMBER(MATCH(ggPayers[[#This Row],[payer]], gg_teammates[ID], 0))</f>
        <v>1</v>
      </c>
      <c r="H1643" s="89" t="b">
        <f>ISNUMBER(MATCH(ggPayers[[#This Row],[payer]], B$594:$B1642, 0))</f>
        <v>1</v>
      </c>
      <c r="I1643" s="89"/>
      <c r="J1643" s="89"/>
    </row>
    <row r="1644" spans="1:10">
      <c r="A1644" s="105">
        <v>45336.484722222223</v>
      </c>
      <c r="B1644" s="89">
        <v>825186</v>
      </c>
      <c r="C1644" s="89">
        <v>100</v>
      </c>
      <c r="D1644" s="89">
        <v>2</v>
      </c>
      <c r="E1644" s="89"/>
      <c r="F1644" s="89" t="s">
        <v>3009</v>
      </c>
      <c r="G1644" s="89" t="b">
        <f>ISNUMBER(MATCH(ggPayers[[#This Row],[payer]], gg_teammates[ID], 0))</f>
        <v>1</v>
      </c>
      <c r="H1644" s="89" t="b">
        <f>ISNUMBER(MATCH(ggPayers[[#This Row],[payer]], B$594:$B1643, 0))</f>
        <v>1</v>
      </c>
      <c r="I1644" s="89"/>
      <c r="J1644" s="89"/>
    </row>
    <row r="1645" spans="1:10">
      <c r="A1645" s="105">
        <v>45336.481944444444</v>
      </c>
      <c r="B1645" s="89">
        <v>147502</v>
      </c>
      <c r="C1645" s="89">
        <v>300</v>
      </c>
      <c r="D1645" s="89">
        <v>2</v>
      </c>
      <c r="E1645" s="89"/>
      <c r="F1645" s="89" t="s">
        <v>3011</v>
      </c>
      <c r="G1645" s="89" t="b">
        <f>ISNUMBER(MATCH(ggPayers[[#This Row],[payer]], gg_teammates[ID], 0))</f>
        <v>1</v>
      </c>
      <c r="H1645" s="89" t="b">
        <f>ISNUMBER(MATCH(ggPayers[[#This Row],[payer]], B$594:$B1644, 0))</f>
        <v>1</v>
      </c>
      <c r="I1645" s="89"/>
      <c r="J1645" s="89"/>
    </row>
    <row r="1646" spans="1:10">
      <c r="A1646" s="105">
        <v>45335.599305555559</v>
      </c>
      <c r="B1646" s="89">
        <v>162906</v>
      </c>
      <c r="C1646" s="89">
        <v>10</v>
      </c>
      <c r="D1646" s="89">
        <v>2</v>
      </c>
      <c r="E1646" s="89"/>
      <c r="F1646" s="89" t="s">
        <v>3015</v>
      </c>
      <c r="G1646" s="89" t="b">
        <f>ISNUMBER(MATCH(ggPayers[[#This Row],[payer]], gg_teammates[ID], 0))</f>
        <v>1</v>
      </c>
      <c r="H1646" s="89" t="b">
        <f>ISNUMBER(MATCH(ggPayers[[#This Row],[payer]], B$594:$B1645, 0))</f>
        <v>1</v>
      </c>
      <c r="I1646" s="89"/>
      <c r="J1646" s="89"/>
    </row>
    <row r="1647" spans="1:10">
      <c r="A1647" s="105">
        <v>45335.537499999999</v>
      </c>
      <c r="B1647" s="89">
        <v>162906</v>
      </c>
      <c r="C1647" s="89">
        <v>2</v>
      </c>
      <c r="D1647" s="89">
        <v>2</v>
      </c>
      <c r="E1647" s="89"/>
      <c r="F1647" s="89" t="s">
        <v>3017</v>
      </c>
      <c r="G1647" s="89" t="b">
        <f>ISNUMBER(MATCH(ggPayers[[#This Row],[payer]], gg_teammates[ID], 0))</f>
        <v>1</v>
      </c>
      <c r="H1647" s="89" t="b">
        <f>ISNUMBER(MATCH(ggPayers[[#This Row],[payer]], B$594:$B1646, 0))</f>
        <v>1</v>
      </c>
      <c r="I1647" s="89"/>
      <c r="J1647" s="89"/>
    </row>
    <row r="1648" spans="1:10">
      <c r="A1648" s="105">
        <v>45335.534722222219</v>
      </c>
      <c r="B1648" s="89">
        <v>162906</v>
      </c>
      <c r="C1648" s="89">
        <v>1</v>
      </c>
      <c r="D1648" s="89">
        <v>2</v>
      </c>
      <c r="E1648" s="89"/>
      <c r="F1648" s="89" t="s">
        <v>3019</v>
      </c>
      <c r="G1648" s="89" t="b">
        <f>ISNUMBER(MATCH(ggPayers[[#This Row],[payer]], gg_teammates[ID], 0))</f>
        <v>1</v>
      </c>
      <c r="H1648" s="89" t="b">
        <f>ISNUMBER(MATCH(ggPayers[[#This Row],[payer]], B$594:$B1647, 0))</f>
        <v>1</v>
      </c>
      <c r="I1648" s="89"/>
      <c r="J1648" s="89"/>
    </row>
    <row r="1649" spans="1:10">
      <c r="A1649" s="105">
        <v>45335.515972222223</v>
      </c>
      <c r="B1649" s="89">
        <v>162906</v>
      </c>
      <c r="C1649" s="89">
        <v>100</v>
      </c>
      <c r="D1649" s="89">
        <v>2</v>
      </c>
      <c r="E1649" s="89"/>
      <c r="F1649" s="89" t="s">
        <v>3021</v>
      </c>
      <c r="G1649" s="89" t="b">
        <f>ISNUMBER(MATCH(ggPayers[[#This Row],[payer]], gg_teammates[ID], 0))</f>
        <v>1</v>
      </c>
      <c r="H1649" s="89" t="b">
        <f>ISNUMBER(MATCH(ggPayers[[#This Row],[payer]], B$594:$B1648, 0))</f>
        <v>1</v>
      </c>
      <c r="I1649" s="89"/>
      <c r="J1649" s="89"/>
    </row>
    <row r="1650" spans="1:10">
      <c r="A1650" s="105">
        <v>45335.515277777777</v>
      </c>
      <c r="B1650" s="89">
        <v>162906</v>
      </c>
      <c r="C1650" s="89">
        <v>1</v>
      </c>
      <c r="D1650" s="89">
        <v>2</v>
      </c>
      <c r="E1650" s="89"/>
      <c r="F1650" s="89" t="s">
        <v>3023</v>
      </c>
      <c r="G1650" s="89" t="b">
        <f>ISNUMBER(MATCH(ggPayers[[#This Row],[payer]], gg_teammates[ID], 0))</f>
        <v>1</v>
      </c>
      <c r="H1650" s="89" t="b">
        <f>ISNUMBER(MATCH(ggPayers[[#This Row],[payer]], B$594:$B1649, 0))</f>
        <v>1</v>
      </c>
      <c r="I1650" s="89"/>
      <c r="J1650" s="89"/>
    </row>
    <row r="1651" spans="1:10">
      <c r="A1651" s="105">
        <v>45335.509722222225</v>
      </c>
      <c r="B1651" s="89">
        <v>162906</v>
      </c>
      <c r="C1651" s="89">
        <v>100</v>
      </c>
      <c r="D1651" s="89">
        <v>2</v>
      </c>
      <c r="E1651" s="89"/>
      <c r="F1651" s="89" t="s">
        <v>3025</v>
      </c>
      <c r="G1651" s="89" t="b">
        <f>ISNUMBER(MATCH(ggPayers[[#This Row],[payer]], gg_teammates[ID], 0))</f>
        <v>1</v>
      </c>
      <c r="H1651" s="89" t="b">
        <f>ISNUMBER(MATCH(ggPayers[[#This Row],[payer]], B$594:$B1650, 0))</f>
        <v>1</v>
      </c>
      <c r="I1651" s="89"/>
      <c r="J1651" s="89"/>
    </row>
    <row r="1652" spans="1:10">
      <c r="A1652" s="105">
        <v>45335.477777777778</v>
      </c>
      <c r="B1652" s="89">
        <v>162906</v>
      </c>
      <c r="C1652" s="89">
        <v>100</v>
      </c>
      <c r="D1652" s="89">
        <v>2</v>
      </c>
      <c r="E1652" s="89"/>
      <c r="F1652" s="89" t="s">
        <v>3027</v>
      </c>
      <c r="G1652" s="89" t="b">
        <f>ISNUMBER(MATCH(ggPayers[[#This Row],[payer]], gg_teammates[ID], 0))</f>
        <v>1</v>
      </c>
      <c r="H1652" s="89" t="b">
        <f>ISNUMBER(MATCH(ggPayers[[#This Row],[payer]], B$594:$B1651, 0))</f>
        <v>1</v>
      </c>
      <c r="I1652" s="89"/>
      <c r="J1652" s="89"/>
    </row>
    <row r="1653" spans="1:10">
      <c r="A1653" s="105">
        <v>45335.467361111114</v>
      </c>
      <c r="B1653" s="89">
        <v>825186</v>
      </c>
      <c r="C1653" s="89">
        <v>100</v>
      </c>
      <c r="D1653" s="89">
        <v>2</v>
      </c>
      <c r="E1653" s="89"/>
      <c r="F1653" s="89" t="s">
        <v>3029</v>
      </c>
      <c r="G1653" s="89" t="b">
        <f>ISNUMBER(MATCH(ggPayers[[#This Row],[payer]], gg_teammates[ID], 0))</f>
        <v>1</v>
      </c>
      <c r="H1653" s="89" t="b">
        <f>ISNUMBER(MATCH(ggPayers[[#This Row],[payer]], B$594:$B1652, 0))</f>
        <v>1</v>
      </c>
      <c r="I1653" s="89"/>
      <c r="J1653" s="89"/>
    </row>
    <row r="1654" spans="1:10">
      <c r="A1654" s="105">
        <v>45335.422222222223</v>
      </c>
      <c r="B1654" s="89">
        <v>162906</v>
      </c>
      <c r="C1654" s="89">
        <v>1</v>
      </c>
      <c r="D1654" s="89">
        <v>2</v>
      </c>
      <c r="E1654" s="89"/>
      <c r="F1654" s="89" t="s">
        <v>3034</v>
      </c>
      <c r="G1654" s="89" t="b">
        <f>ISNUMBER(MATCH(ggPayers[[#This Row],[payer]], gg_teammates[ID], 0))</f>
        <v>1</v>
      </c>
      <c r="H1654" s="89" t="b">
        <f>ISNUMBER(MATCH(ggPayers[[#This Row],[payer]], B$594:$B1653, 0))</f>
        <v>1</v>
      </c>
      <c r="I1654" s="89"/>
      <c r="J1654" s="89"/>
    </row>
    <row r="1655" spans="1:10">
      <c r="A1655" s="105">
        <v>45335.409722222219</v>
      </c>
      <c r="B1655" s="89">
        <v>162906</v>
      </c>
      <c r="C1655" s="89">
        <v>1</v>
      </c>
      <c r="D1655" s="89">
        <v>2</v>
      </c>
      <c r="E1655" s="89"/>
      <c r="F1655" s="89" t="s">
        <v>3036</v>
      </c>
      <c r="G1655" s="89" t="b">
        <f>ISNUMBER(MATCH(ggPayers[[#This Row],[payer]], gg_teammates[ID], 0))</f>
        <v>1</v>
      </c>
      <c r="H1655" s="89" t="b">
        <f>ISNUMBER(MATCH(ggPayers[[#This Row],[payer]], B$594:$B1654, 0))</f>
        <v>1</v>
      </c>
      <c r="I1655" s="89"/>
      <c r="J1655" s="89"/>
    </row>
    <row r="1656" spans="1:10">
      <c r="A1656" s="105">
        <v>45335.395833333336</v>
      </c>
      <c r="B1656" s="89">
        <v>162906</v>
      </c>
      <c r="C1656" s="89">
        <v>1</v>
      </c>
      <c r="D1656" s="89">
        <v>2</v>
      </c>
      <c r="E1656" s="89"/>
      <c r="F1656" s="89" t="s">
        <v>3038</v>
      </c>
      <c r="G1656" s="89" t="b">
        <f>ISNUMBER(MATCH(ggPayers[[#This Row],[payer]], gg_teammates[ID], 0))</f>
        <v>1</v>
      </c>
      <c r="H1656" s="89" t="b">
        <f>ISNUMBER(MATCH(ggPayers[[#This Row],[payer]], B$594:$B1655, 0))</f>
        <v>1</v>
      </c>
      <c r="I1656" s="89"/>
      <c r="J1656" s="89"/>
    </row>
    <row r="1657" spans="1:10">
      <c r="A1657" s="105">
        <v>45334.966666666667</v>
      </c>
      <c r="B1657" s="89">
        <v>186350</v>
      </c>
      <c r="C1657" s="89">
        <v>500</v>
      </c>
      <c r="D1657" s="89">
        <v>2</v>
      </c>
      <c r="E1657" s="89"/>
      <c r="F1657" s="89" t="s">
        <v>3040</v>
      </c>
      <c r="G1657" s="89" t="b">
        <f>ISNUMBER(MATCH(ggPayers[[#This Row],[payer]], gg_teammates[ID], 0))</f>
        <v>0</v>
      </c>
      <c r="H1657" s="89" t="b">
        <f>ISNUMBER(MATCH(ggPayers[[#This Row],[payer]], B$594:$B1656, 0))</f>
        <v>0</v>
      </c>
      <c r="I1657" s="89"/>
      <c r="J1657" s="89"/>
    </row>
    <row r="1658" spans="1:10">
      <c r="A1658" s="105">
        <v>45334.831250000003</v>
      </c>
      <c r="B1658" s="89">
        <v>825186</v>
      </c>
      <c r="C1658" s="89">
        <v>500</v>
      </c>
      <c r="D1658" s="89">
        <v>2</v>
      </c>
      <c r="E1658" s="89"/>
      <c r="F1658" s="89" t="s">
        <v>3044</v>
      </c>
      <c r="G1658" s="89" t="b">
        <f>ISNUMBER(MATCH(ggPayers[[#This Row],[payer]], gg_teammates[ID], 0))</f>
        <v>1</v>
      </c>
      <c r="H1658" s="89" t="b">
        <f>ISNUMBER(MATCH(ggPayers[[#This Row],[payer]], B$594:$B1657, 0))</f>
        <v>1</v>
      </c>
      <c r="I1658" s="89"/>
      <c r="J1658" s="89"/>
    </row>
    <row r="1659" spans="1:10">
      <c r="A1659" s="105">
        <v>45334.760416666664</v>
      </c>
      <c r="B1659" s="89">
        <v>825186</v>
      </c>
      <c r="C1659" s="89">
        <v>100</v>
      </c>
      <c r="D1659" s="89">
        <v>2</v>
      </c>
      <c r="E1659" s="89"/>
      <c r="F1659" s="89" t="s">
        <v>3051</v>
      </c>
      <c r="G1659" s="89" t="b">
        <f>ISNUMBER(MATCH(ggPayers[[#This Row],[payer]], gg_teammates[ID], 0))</f>
        <v>1</v>
      </c>
      <c r="H1659" s="89" t="b">
        <f>ISNUMBER(MATCH(ggPayers[[#This Row],[payer]], B$594:$B1658, 0))</f>
        <v>1</v>
      </c>
      <c r="I1659" s="89"/>
      <c r="J1659" s="89"/>
    </row>
    <row r="1660" spans="1:10">
      <c r="A1660" s="105">
        <v>45334.759722222225</v>
      </c>
      <c r="B1660" s="89">
        <v>825186</v>
      </c>
      <c r="C1660" s="89">
        <v>100</v>
      </c>
      <c r="D1660" s="89">
        <v>2</v>
      </c>
      <c r="E1660" s="89"/>
      <c r="F1660" s="89" t="s">
        <v>3053</v>
      </c>
      <c r="G1660" s="89" t="b">
        <f>ISNUMBER(MATCH(ggPayers[[#This Row],[payer]], gg_teammates[ID], 0))</f>
        <v>1</v>
      </c>
      <c r="H1660" s="89" t="b">
        <f>ISNUMBER(MATCH(ggPayers[[#This Row],[payer]], B$594:$B1659, 0))</f>
        <v>1</v>
      </c>
      <c r="I1660" s="89"/>
      <c r="J1660" s="89"/>
    </row>
    <row r="1661" spans="1:10">
      <c r="A1661" s="105">
        <v>45334.730555555558</v>
      </c>
      <c r="B1661" s="89">
        <v>798</v>
      </c>
      <c r="C1661" s="89">
        <v>500</v>
      </c>
      <c r="D1661" s="89">
        <v>2</v>
      </c>
      <c r="E1661" s="89"/>
      <c r="F1661" s="89" t="s">
        <v>3055</v>
      </c>
      <c r="G1661" s="89" t="b">
        <f>ISNUMBER(MATCH(ggPayers[[#This Row],[payer]], gg_teammates[ID], 0))</f>
        <v>1</v>
      </c>
      <c r="H1661" s="89" t="b">
        <f>ISNUMBER(MATCH(ggPayers[[#This Row],[payer]], B$594:$B1660, 0))</f>
        <v>1</v>
      </c>
      <c r="I1661" s="89"/>
      <c r="J1661" s="89"/>
    </row>
    <row r="1662" spans="1:10">
      <c r="A1662" s="105">
        <v>45334.730555555558</v>
      </c>
      <c r="B1662" s="89">
        <v>231060</v>
      </c>
      <c r="C1662" s="89">
        <v>500</v>
      </c>
      <c r="D1662" s="89">
        <v>2</v>
      </c>
      <c r="E1662" s="89"/>
      <c r="F1662" s="89" t="s">
        <v>3057</v>
      </c>
      <c r="G1662" s="89" t="b">
        <f>ISNUMBER(MATCH(ggPayers[[#This Row],[payer]], gg_teammates[ID], 0))</f>
        <v>1</v>
      </c>
      <c r="H1662" s="89" t="b">
        <f>ISNUMBER(MATCH(ggPayers[[#This Row],[payer]], B$594:$B1661, 0))</f>
        <v>1</v>
      </c>
      <c r="I1662" s="89"/>
      <c r="J1662" s="89"/>
    </row>
    <row r="1663" spans="1:10">
      <c r="A1663" s="105">
        <v>45334.729861111111</v>
      </c>
      <c r="B1663" s="89">
        <v>54916</v>
      </c>
      <c r="C1663" s="89">
        <v>100</v>
      </c>
      <c r="D1663" s="89">
        <v>2</v>
      </c>
      <c r="E1663" s="89"/>
      <c r="F1663" s="89" t="s">
        <v>3060</v>
      </c>
      <c r="G1663" s="89" t="b">
        <f>ISNUMBER(MATCH(ggPayers[[#This Row],[payer]], gg_teammates[ID], 0))</f>
        <v>0</v>
      </c>
      <c r="H1663" s="89" t="b">
        <f>ISNUMBER(MATCH(ggPayers[[#This Row],[payer]], B$594:$B1662, 0))</f>
        <v>0</v>
      </c>
      <c r="I1663" s="89"/>
      <c r="J1663" s="89"/>
    </row>
    <row r="1664" spans="1:10">
      <c r="A1664" s="105">
        <v>45334.540277777778</v>
      </c>
      <c r="B1664" s="89">
        <v>162906</v>
      </c>
      <c r="C1664" s="89">
        <v>1</v>
      </c>
      <c r="D1664" s="89">
        <v>2</v>
      </c>
      <c r="E1664" s="89"/>
      <c r="F1664" s="89" t="s">
        <v>3062</v>
      </c>
      <c r="G1664" s="89" t="b">
        <f>ISNUMBER(MATCH(ggPayers[[#This Row],[payer]], gg_teammates[ID], 0))</f>
        <v>1</v>
      </c>
      <c r="H1664" s="89" t="b">
        <f>ISNUMBER(MATCH(ggPayers[[#This Row],[payer]], B$594:$B1663, 0))</f>
        <v>1</v>
      </c>
      <c r="I1664" s="89"/>
      <c r="J1664" s="89"/>
    </row>
    <row r="1665" spans="1:10">
      <c r="A1665" s="105">
        <v>45333.951388888891</v>
      </c>
      <c r="B1665" s="89">
        <v>135237</v>
      </c>
      <c r="C1665" s="89">
        <v>5000</v>
      </c>
      <c r="D1665" s="89">
        <v>2</v>
      </c>
      <c r="E1665" s="89"/>
      <c r="F1665" s="89" t="s">
        <v>3066</v>
      </c>
      <c r="G1665" s="89" t="b">
        <f>ISNUMBER(MATCH(ggPayers[[#This Row],[payer]], gg_teammates[ID], 0))</f>
        <v>0</v>
      </c>
      <c r="H1665" s="89" t="b">
        <f>ISNUMBER(MATCH(ggPayers[[#This Row],[payer]], B$594:$B1664, 0))</f>
        <v>0</v>
      </c>
      <c r="I1665" s="89"/>
      <c r="J1665" s="89"/>
    </row>
    <row r="1666" spans="1:10">
      <c r="A1666" s="105">
        <v>45333.761111111111</v>
      </c>
      <c r="B1666" s="89">
        <v>685480</v>
      </c>
      <c r="C1666" s="89">
        <v>500</v>
      </c>
      <c r="D1666" s="89">
        <v>2</v>
      </c>
      <c r="E1666" s="89"/>
      <c r="F1666" s="89" t="s">
        <v>3070</v>
      </c>
      <c r="G1666" s="89" t="b">
        <f>ISNUMBER(MATCH(ggPayers[[#This Row],[payer]], gg_teammates[ID], 0))</f>
        <v>1</v>
      </c>
      <c r="H1666" s="89" t="b">
        <f>ISNUMBER(MATCH(ggPayers[[#This Row],[payer]], B$594:$B1665, 0))</f>
        <v>1</v>
      </c>
      <c r="I1666" s="89"/>
      <c r="J1666" s="89"/>
    </row>
    <row r="1667" spans="1:10">
      <c r="A1667" s="105">
        <v>45333.654861111114</v>
      </c>
      <c r="B1667" s="89">
        <v>1095591</v>
      </c>
      <c r="C1667" s="89">
        <v>1000</v>
      </c>
      <c r="D1667" s="89">
        <v>2</v>
      </c>
      <c r="E1667" s="89"/>
      <c r="F1667" s="89" t="s">
        <v>3073</v>
      </c>
      <c r="G1667" s="89" t="b">
        <f>ISNUMBER(MATCH(ggPayers[[#This Row],[payer]], gg_teammates[ID], 0))</f>
        <v>0</v>
      </c>
      <c r="H1667" s="89" t="b">
        <f>ISNUMBER(MATCH(ggPayers[[#This Row],[payer]], B$594:$B1666, 0))</f>
        <v>0</v>
      </c>
      <c r="I1667" s="89"/>
      <c r="J1667" s="89"/>
    </row>
    <row r="1668" spans="1:10">
      <c r="A1668" s="105">
        <v>45333.628472222219</v>
      </c>
      <c r="B1668" s="89">
        <v>127955</v>
      </c>
      <c r="C1668" s="89">
        <v>1000</v>
      </c>
      <c r="D1668" s="89">
        <v>2</v>
      </c>
      <c r="E1668" s="89"/>
      <c r="F1668" s="89" t="s">
        <v>3075</v>
      </c>
      <c r="G1668" s="89" t="b">
        <f>ISNUMBER(MATCH(ggPayers[[#This Row],[payer]], gg_teammates[ID], 0))</f>
        <v>0</v>
      </c>
      <c r="H1668" s="89" t="b">
        <f>ISNUMBER(MATCH(ggPayers[[#This Row],[payer]], B$594:$B1667, 0))</f>
        <v>0</v>
      </c>
      <c r="I1668" s="89"/>
      <c r="J1668" s="89"/>
    </row>
    <row r="1669" spans="1:10">
      <c r="A1669" s="105">
        <v>45333.515277777777</v>
      </c>
      <c r="B1669" s="89">
        <v>825186</v>
      </c>
      <c r="C1669" s="89">
        <v>500</v>
      </c>
      <c r="D1669" s="89">
        <v>2</v>
      </c>
      <c r="E1669" s="89"/>
      <c r="F1669" s="89" t="s">
        <v>3081</v>
      </c>
      <c r="G1669" s="89" t="b">
        <f>ISNUMBER(MATCH(ggPayers[[#This Row],[payer]], gg_teammates[ID], 0))</f>
        <v>1</v>
      </c>
      <c r="H1669" s="89" t="b">
        <f>ISNUMBER(MATCH(ggPayers[[#This Row],[payer]], B$594:$B1668, 0))</f>
        <v>1</v>
      </c>
      <c r="I1669" s="89"/>
      <c r="J1669" s="89"/>
    </row>
    <row r="1670" spans="1:10">
      <c r="A1670" s="105">
        <v>45333.415277777778</v>
      </c>
      <c r="B1670" s="89">
        <v>110902</v>
      </c>
      <c r="C1670" s="89">
        <v>500</v>
      </c>
      <c r="D1670" s="89">
        <v>2</v>
      </c>
      <c r="E1670" s="89"/>
      <c r="F1670" s="89" t="s">
        <v>3084</v>
      </c>
      <c r="G1670" s="89" t="b">
        <f>ISNUMBER(MATCH(ggPayers[[#This Row],[payer]], gg_teammates[ID], 0))</f>
        <v>0</v>
      </c>
      <c r="H1670" s="89" t="b">
        <f>ISNUMBER(MATCH(ggPayers[[#This Row],[payer]], B$594:$B1669, 0))</f>
        <v>1</v>
      </c>
      <c r="I1670" s="89"/>
      <c r="J1670" s="89"/>
    </row>
    <row r="1671" spans="1:10">
      <c r="A1671" s="105">
        <v>45332.759027777778</v>
      </c>
      <c r="B1671" s="89">
        <v>443354</v>
      </c>
      <c r="C1671" s="89">
        <v>1000</v>
      </c>
      <c r="D1671" s="89">
        <v>2</v>
      </c>
      <c r="E1671" s="89"/>
      <c r="F1671" s="89" t="s">
        <v>3092</v>
      </c>
      <c r="G1671" s="89" t="b">
        <f>ISNUMBER(MATCH(ggPayers[[#This Row],[payer]], gg_teammates[ID], 0))</f>
        <v>0</v>
      </c>
      <c r="H1671" s="89" t="b">
        <f>ISNUMBER(MATCH(ggPayers[[#This Row],[payer]], B$594:$B1670, 0))</f>
        <v>0</v>
      </c>
      <c r="I1671" s="89"/>
      <c r="J1671" s="89"/>
    </row>
    <row r="1672" spans="1:10">
      <c r="A1672" s="105">
        <v>45332.603472222225</v>
      </c>
      <c r="B1672" s="89">
        <v>798</v>
      </c>
      <c r="C1672" s="89">
        <v>300</v>
      </c>
      <c r="D1672" s="89">
        <v>2</v>
      </c>
      <c r="E1672" s="89"/>
      <c r="F1672" s="89" t="s">
        <v>3094</v>
      </c>
      <c r="G1672" s="89" t="b">
        <f>ISNUMBER(MATCH(ggPayers[[#This Row],[payer]], gg_teammates[ID], 0))</f>
        <v>1</v>
      </c>
      <c r="H1672" s="89" t="b">
        <f>ISNUMBER(MATCH(ggPayers[[#This Row],[payer]], B$594:$B1671, 0))</f>
        <v>1</v>
      </c>
      <c r="I1672" s="89"/>
      <c r="J1672" s="89"/>
    </row>
    <row r="1673" spans="1:10">
      <c r="A1673" s="105">
        <v>45332.51458333333</v>
      </c>
      <c r="B1673" s="89">
        <v>825186</v>
      </c>
      <c r="C1673" s="89">
        <v>300</v>
      </c>
      <c r="D1673" s="89">
        <v>2</v>
      </c>
      <c r="E1673" s="89"/>
      <c r="F1673" s="89" t="s">
        <v>3101</v>
      </c>
      <c r="G1673" s="89" t="b">
        <f>ISNUMBER(MATCH(ggPayers[[#This Row],[payer]], gg_teammates[ID], 0))</f>
        <v>1</v>
      </c>
      <c r="H1673" s="89" t="b">
        <f>ISNUMBER(MATCH(ggPayers[[#This Row],[payer]], B$594:$B1672, 0))</f>
        <v>1</v>
      </c>
      <c r="I1673" s="89"/>
      <c r="J1673" s="89"/>
    </row>
    <row r="1674" spans="1:10">
      <c r="A1674" s="105">
        <v>45332.489583333336</v>
      </c>
      <c r="B1674" s="89">
        <v>1095232</v>
      </c>
      <c r="C1674" s="89">
        <v>1800</v>
      </c>
      <c r="D1674" s="89">
        <v>2</v>
      </c>
      <c r="E1674" s="89"/>
      <c r="F1674" s="89" t="s">
        <v>3104</v>
      </c>
      <c r="G1674" s="89" t="b">
        <f>ISNUMBER(MATCH(ggPayers[[#This Row],[payer]], gg_teammates[ID], 0))</f>
        <v>0</v>
      </c>
      <c r="H1674" s="89" t="b">
        <f>ISNUMBER(MATCH(ggPayers[[#This Row],[payer]], B$594:$B1673, 0))</f>
        <v>0</v>
      </c>
      <c r="I1674" s="89"/>
      <c r="J1674" s="89"/>
    </row>
    <row r="1675" spans="1:10">
      <c r="A1675" s="105">
        <v>45331.998611111114</v>
      </c>
      <c r="B1675" s="89">
        <v>137085</v>
      </c>
      <c r="C1675" s="89">
        <v>2000</v>
      </c>
      <c r="D1675" s="89">
        <v>2</v>
      </c>
      <c r="E1675" s="89"/>
      <c r="F1675" s="89" t="s">
        <v>3106</v>
      </c>
      <c r="G1675" s="89" t="b">
        <f>ISNUMBER(MATCH(ggPayers[[#This Row],[payer]], gg_teammates[ID], 0))</f>
        <v>0</v>
      </c>
      <c r="H1675" s="89" t="b">
        <f>ISNUMBER(MATCH(ggPayers[[#This Row],[payer]], B$594:$B1674, 0))</f>
        <v>0</v>
      </c>
      <c r="I1675" s="89"/>
      <c r="J1675" s="89"/>
    </row>
    <row r="1676" spans="1:10">
      <c r="A1676" s="105">
        <v>45331.990972222222</v>
      </c>
      <c r="B1676" s="89">
        <v>3065</v>
      </c>
      <c r="C1676" s="89">
        <v>300</v>
      </c>
      <c r="D1676" s="89">
        <v>2</v>
      </c>
      <c r="E1676" s="89"/>
      <c r="F1676" s="99" t="s">
        <v>3108</v>
      </c>
      <c r="G1676" s="89" t="b">
        <f>ISNUMBER(MATCH(ggPayers[[#This Row],[payer]], gg_teammates[ID], 0))</f>
        <v>1</v>
      </c>
      <c r="H1676" s="89" t="b">
        <f>ISNUMBER(MATCH(ggPayers[[#This Row],[payer]], B$594:$B1675, 0))</f>
        <v>1</v>
      </c>
      <c r="I1676" s="89"/>
      <c r="J1676" s="89"/>
    </row>
    <row r="1677" spans="1:10">
      <c r="A1677" s="105">
        <v>45331.990277777775</v>
      </c>
      <c r="B1677" s="89">
        <v>135322</v>
      </c>
      <c r="C1677" s="89">
        <v>1000</v>
      </c>
      <c r="D1677" s="89">
        <v>2</v>
      </c>
      <c r="E1677" s="89"/>
      <c r="F1677" s="89" t="s">
        <v>3111</v>
      </c>
      <c r="G1677" s="89" t="b">
        <f>ISNUMBER(MATCH(ggPayers[[#This Row],[payer]], gg_teammates[ID], 0))</f>
        <v>1</v>
      </c>
      <c r="H1677" s="89" t="b">
        <f>ISNUMBER(MATCH(ggPayers[[#This Row],[payer]], B$594:$B1676, 0))</f>
        <v>1</v>
      </c>
      <c r="I1677" s="89"/>
      <c r="J1677" s="89"/>
    </row>
    <row r="1678" spans="1:10">
      <c r="A1678" s="105">
        <v>45331.631249999999</v>
      </c>
      <c r="B1678" s="89">
        <v>798</v>
      </c>
      <c r="C1678" s="89">
        <v>500</v>
      </c>
      <c r="D1678" s="89">
        <v>2</v>
      </c>
      <c r="E1678" s="89"/>
      <c r="F1678" s="89" t="s">
        <v>3118</v>
      </c>
      <c r="G1678" s="89" t="b">
        <f>ISNUMBER(MATCH(ggPayers[[#This Row],[payer]], gg_teammates[ID], 0))</f>
        <v>1</v>
      </c>
      <c r="H1678" s="89" t="b">
        <f>ISNUMBER(MATCH(ggPayers[[#This Row],[payer]], B$594:$B1677, 0))</f>
        <v>1</v>
      </c>
      <c r="I1678" s="89"/>
      <c r="J1678" s="89"/>
    </row>
    <row r="1679" spans="1:10">
      <c r="A1679" s="105">
        <v>45331.455555555556</v>
      </c>
      <c r="B1679" s="89">
        <v>839</v>
      </c>
      <c r="C1679" s="89">
        <v>500</v>
      </c>
      <c r="D1679" s="89">
        <v>2</v>
      </c>
      <c r="E1679" s="89"/>
      <c r="F1679" s="89" t="s">
        <v>3121</v>
      </c>
      <c r="G1679" s="89" t="b">
        <f>ISNUMBER(MATCH(ggPayers[[#This Row],[payer]], gg_teammates[ID], 0))</f>
        <v>1</v>
      </c>
      <c r="H1679" s="89" t="b">
        <f>ISNUMBER(MATCH(ggPayers[[#This Row],[payer]], B$594:$B1678, 0))</f>
        <v>1</v>
      </c>
      <c r="I1679" s="89"/>
      <c r="J1679" s="89"/>
    </row>
    <row r="1680" spans="1:10">
      <c r="A1680" s="105">
        <v>45331.406944444447</v>
      </c>
      <c r="B1680" s="89">
        <v>825186</v>
      </c>
      <c r="C1680" s="89">
        <v>100</v>
      </c>
      <c r="D1680" s="89">
        <v>2</v>
      </c>
      <c r="E1680" s="89"/>
      <c r="F1680" s="89" t="s">
        <v>3123</v>
      </c>
      <c r="G1680" s="89" t="b">
        <f>ISNUMBER(MATCH(ggPayers[[#This Row],[payer]], gg_teammates[ID], 0))</f>
        <v>1</v>
      </c>
      <c r="H1680" s="89" t="b">
        <f>ISNUMBER(MATCH(ggPayers[[#This Row],[payer]], B$594:$B1679, 0))</f>
        <v>1</v>
      </c>
      <c r="I1680" s="89"/>
      <c r="J1680" s="89"/>
    </row>
    <row r="1681" spans="1:10">
      <c r="A1681" s="105">
        <v>45329.62222222222</v>
      </c>
      <c r="B1681" s="89">
        <v>798</v>
      </c>
      <c r="C1681" s="89">
        <v>1000</v>
      </c>
      <c r="D1681" s="89">
        <v>2</v>
      </c>
      <c r="E1681" s="89"/>
      <c r="F1681" s="89" t="s">
        <v>3151</v>
      </c>
      <c r="G1681" s="89" t="b">
        <f>ISNUMBER(MATCH(ggPayers[[#This Row],[payer]], gg_teammates[ID], 0))</f>
        <v>1</v>
      </c>
      <c r="H1681" s="89" t="b">
        <f>ISNUMBER(MATCH(ggPayers[[#This Row],[payer]], B$594:$B1680, 0))</f>
        <v>1</v>
      </c>
      <c r="I1681" s="89"/>
      <c r="J1681" s="89"/>
    </row>
    <row r="1682" spans="1:10">
      <c r="A1682" s="105">
        <v>45329.525694444441</v>
      </c>
      <c r="B1682" s="89">
        <v>453167</v>
      </c>
      <c r="C1682" s="89">
        <v>500</v>
      </c>
      <c r="D1682" s="89">
        <v>3</v>
      </c>
      <c r="E1682" s="89" t="s">
        <v>5934</v>
      </c>
      <c r="F1682" s="89" t="s">
        <v>6333</v>
      </c>
      <c r="G1682" s="89" t="b">
        <f>ISNUMBER(MATCH(ggPayers[[#This Row],[payer]], gg_teammates[ID], 0))</f>
        <v>0</v>
      </c>
      <c r="H1682" s="89" t="b">
        <f>ISNUMBER(MATCH(ggPayers[[#This Row],[payer]], B$594:$B1681, 0))</f>
        <v>0</v>
      </c>
      <c r="I1682" s="89"/>
      <c r="J1682" s="89"/>
    </row>
    <row r="1683" spans="1:10">
      <c r="A1683" s="105">
        <v>45328.86041666667</v>
      </c>
      <c r="B1683" s="89">
        <v>905596</v>
      </c>
      <c r="C1683" s="89">
        <v>1000</v>
      </c>
      <c r="D1683" s="89">
        <v>2</v>
      </c>
      <c r="E1683" s="89"/>
      <c r="F1683" s="89" t="s">
        <v>3159</v>
      </c>
      <c r="G1683" s="89" t="b">
        <f>ISNUMBER(MATCH(ggPayers[[#This Row],[payer]], gg_teammates[ID], 0))</f>
        <v>1</v>
      </c>
      <c r="H1683" s="89" t="b">
        <f>ISNUMBER(MATCH(ggPayers[[#This Row],[payer]], B$594:$B1682, 0))</f>
        <v>0</v>
      </c>
      <c r="I1683" s="89"/>
      <c r="J1683" s="89"/>
    </row>
    <row r="1684" spans="1:10">
      <c r="A1684" s="105">
        <v>45328.840277777781</v>
      </c>
      <c r="B1684" s="89">
        <v>798</v>
      </c>
      <c r="C1684" s="89">
        <v>500</v>
      </c>
      <c r="D1684" s="89">
        <v>2</v>
      </c>
      <c r="E1684" s="89"/>
      <c r="F1684" s="89" t="s">
        <v>3162</v>
      </c>
      <c r="G1684" s="89" t="b">
        <f>ISNUMBER(MATCH(ggPayers[[#This Row],[payer]], gg_teammates[ID], 0))</f>
        <v>1</v>
      </c>
      <c r="H1684" s="89" t="b">
        <f>ISNUMBER(MATCH(ggPayers[[#This Row],[payer]], B$594:$B1683, 0))</f>
        <v>1</v>
      </c>
      <c r="I1684" s="89"/>
      <c r="J1684" s="89"/>
    </row>
    <row r="1685" spans="1:10">
      <c r="A1685" s="105">
        <v>45328.840277777781</v>
      </c>
      <c r="B1685" s="89">
        <v>798</v>
      </c>
      <c r="C1685" s="89">
        <v>500</v>
      </c>
      <c r="D1685" s="89">
        <v>2</v>
      </c>
      <c r="E1685" s="89"/>
      <c r="F1685" s="89" t="s">
        <v>3164</v>
      </c>
      <c r="G1685" s="89" t="b">
        <f>ISNUMBER(MATCH(ggPayers[[#This Row],[payer]], gg_teammates[ID], 0))</f>
        <v>1</v>
      </c>
      <c r="H1685" s="89" t="b">
        <f>ISNUMBER(MATCH(ggPayers[[#This Row],[payer]], B$594:$B1684, 0))</f>
        <v>1</v>
      </c>
      <c r="I1685" s="89"/>
      <c r="J1685" s="89"/>
    </row>
    <row r="1686" spans="1:10">
      <c r="A1686" s="105">
        <v>45327.683333333334</v>
      </c>
      <c r="B1686" s="89">
        <v>839</v>
      </c>
      <c r="C1686" s="89">
        <v>1000</v>
      </c>
      <c r="D1686" s="89">
        <v>2</v>
      </c>
      <c r="E1686" s="89"/>
      <c r="F1686" s="89" t="s">
        <v>3177</v>
      </c>
      <c r="G1686" s="89" t="b">
        <f>ISNUMBER(MATCH(ggPayers[[#This Row],[payer]], gg_teammates[ID], 0))</f>
        <v>1</v>
      </c>
      <c r="H1686" s="89" t="b">
        <f>ISNUMBER(MATCH(ggPayers[[#This Row],[payer]], B$594:$B1685, 0))</f>
        <v>1</v>
      </c>
      <c r="I1686" s="89"/>
      <c r="J1686" s="89"/>
    </row>
    <row r="1687" spans="1:10">
      <c r="A1687" s="105">
        <v>45327.601388888892</v>
      </c>
      <c r="B1687" s="89">
        <v>839</v>
      </c>
      <c r="C1687" s="89">
        <v>300</v>
      </c>
      <c r="D1687" s="89">
        <v>2</v>
      </c>
      <c r="E1687" s="89"/>
      <c r="F1687" s="89" t="s">
        <v>3179</v>
      </c>
      <c r="G1687" s="89" t="b">
        <f>ISNUMBER(MATCH(ggPayers[[#This Row],[payer]], gg_teammates[ID], 0))</f>
        <v>1</v>
      </c>
      <c r="H1687" s="89" t="b">
        <f>ISNUMBER(MATCH(ggPayers[[#This Row],[payer]], B$594:$B1686, 0))</f>
        <v>1</v>
      </c>
      <c r="I1687" s="89"/>
      <c r="J1687" s="89"/>
    </row>
    <row r="1688" spans="1:10">
      <c r="A1688" s="105">
        <v>45327.600694444445</v>
      </c>
      <c r="B1688" s="89">
        <v>825186</v>
      </c>
      <c r="C1688" s="89">
        <v>300</v>
      </c>
      <c r="D1688" s="89">
        <v>2</v>
      </c>
      <c r="E1688" s="89"/>
      <c r="F1688" s="89" t="s">
        <v>3180</v>
      </c>
      <c r="G1688" s="89" t="b">
        <f>ISNUMBER(MATCH(ggPayers[[#This Row],[payer]], gg_teammates[ID], 0))</f>
        <v>1</v>
      </c>
      <c r="H1688" s="89" t="b">
        <f>ISNUMBER(MATCH(ggPayers[[#This Row],[payer]], B$594:$B1687, 0))</f>
        <v>1</v>
      </c>
      <c r="I1688" s="89"/>
      <c r="J1688" s="89"/>
    </row>
    <row r="1689" spans="1:10">
      <c r="A1689" s="105">
        <v>45327.423611111109</v>
      </c>
      <c r="B1689" s="89">
        <v>825186</v>
      </c>
      <c r="C1689" s="89">
        <v>100</v>
      </c>
      <c r="D1689" s="89">
        <v>2</v>
      </c>
      <c r="E1689" s="89"/>
      <c r="F1689" s="89" t="s">
        <v>3181</v>
      </c>
      <c r="G1689" s="89" t="b">
        <f>ISNUMBER(MATCH(ggPayers[[#This Row],[payer]], gg_teammates[ID], 0))</f>
        <v>1</v>
      </c>
      <c r="H1689" s="89" t="b">
        <f>ISNUMBER(MATCH(ggPayers[[#This Row],[payer]], B$594:$B1688, 0))</f>
        <v>1</v>
      </c>
      <c r="I1689" s="89"/>
      <c r="J1689" s="89"/>
    </row>
    <row r="1690" spans="1:10">
      <c r="A1690" s="105">
        <v>45326.940972222219</v>
      </c>
      <c r="B1690" s="89">
        <v>798</v>
      </c>
      <c r="C1690" s="89">
        <v>500</v>
      </c>
      <c r="D1690" s="89">
        <v>2</v>
      </c>
      <c r="E1690" s="89"/>
      <c r="F1690" s="89" t="s">
        <v>3190</v>
      </c>
      <c r="G1690" s="89" t="b">
        <f>ISNUMBER(MATCH(ggPayers[[#This Row],[payer]], gg_teammates[ID], 0))</f>
        <v>1</v>
      </c>
      <c r="H1690" s="89" t="b">
        <f>ISNUMBER(MATCH(ggPayers[[#This Row],[payer]], B$594:$B1689, 0))</f>
        <v>1</v>
      </c>
      <c r="I1690" s="89"/>
      <c r="J1690" s="89"/>
    </row>
    <row r="1691" spans="1:10">
      <c r="A1691" s="105">
        <v>45326.939583333333</v>
      </c>
      <c r="B1691" s="89">
        <v>798</v>
      </c>
      <c r="C1691" s="89">
        <v>500</v>
      </c>
      <c r="D1691" s="89">
        <v>3</v>
      </c>
      <c r="E1691" s="89" t="s">
        <v>5939</v>
      </c>
      <c r="F1691" s="89" t="s">
        <v>3191</v>
      </c>
      <c r="G1691" s="89" t="b">
        <f>ISNUMBER(MATCH(ggPayers[[#This Row],[payer]], gg_teammates[ID], 0))</f>
        <v>1</v>
      </c>
      <c r="H1691" s="89" t="b">
        <f>ISNUMBER(MATCH(ggPayers[[#This Row],[payer]], B$594:$B1690, 0))</f>
        <v>1</v>
      </c>
      <c r="I1691" s="89"/>
      <c r="J1691" s="89"/>
    </row>
    <row r="1692" spans="1:10">
      <c r="A1692" s="105">
        <v>45326.779166666667</v>
      </c>
      <c r="B1692" s="89">
        <v>934033</v>
      </c>
      <c r="C1692" s="89">
        <v>3000</v>
      </c>
      <c r="D1692" s="89">
        <v>2</v>
      </c>
      <c r="E1692" s="89"/>
      <c r="F1692" s="89" t="s">
        <v>3192</v>
      </c>
      <c r="G1692" s="89" t="b">
        <f>ISNUMBER(MATCH(ggPayers[[#This Row],[payer]], gg_teammates[ID], 0))</f>
        <v>0</v>
      </c>
      <c r="H1692" s="89" t="b">
        <f>ISNUMBER(MATCH(ggPayers[[#This Row],[payer]], B$594:$B1691, 0))</f>
        <v>0</v>
      </c>
      <c r="I1692" s="89"/>
      <c r="J1692" s="89"/>
    </row>
    <row r="1693" spans="1:10">
      <c r="A1693" s="105">
        <v>45325.922222222223</v>
      </c>
      <c r="B1693" s="89">
        <v>825186</v>
      </c>
      <c r="C1693" s="89">
        <v>100</v>
      </c>
      <c r="D1693" s="89">
        <v>2</v>
      </c>
      <c r="E1693" s="89"/>
      <c r="F1693" s="89" t="s">
        <v>3198</v>
      </c>
      <c r="G1693" s="89" t="b">
        <f>ISNUMBER(MATCH(ggPayers[[#This Row],[payer]], gg_teammates[ID], 0))</f>
        <v>1</v>
      </c>
      <c r="H1693" s="89" t="b">
        <f>ISNUMBER(MATCH(ggPayers[[#This Row],[payer]], B$594:$B1692, 0))</f>
        <v>1</v>
      </c>
      <c r="I1693" s="89"/>
      <c r="J1693" s="89"/>
    </row>
    <row r="1694" spans="1:10">
      <c r="A1694" s="105">
        <v>45325.510416666664</v>
      </c>
      <c r="B1694" s="89">
        <v>798</v>
      </c>
      <c r="C1694" s="89">
        <v>1000</v>
      </c>
      <c r="D1694" s="89">
        <v>2</v>
      </c>
      <c r="E1694" s="89"/>
      <c r="F1694" s="89" t="s">
        <v>3201</v>
      </c>
      <c r="G1694" s="89" t="b">
        <f>ISNUMBER(MATCH(ggPayers[[#This Row],[payer]], gg_teammates[ID], 0))</f>
        <v>1</v>
      </c>
      <c r="H1694" s="89" t="b">
        <f>ISNUMBER(MATCH(ggPayers[[#This Row],[payer]], B$594:$B1693, 0))</f>
        <v>1</v>
      </c>
      <c r="I1694" s="89"/>
      <c r="J1694" s="89"/>
    </row>
    <row r="1695" spans="1:10">
      <c r="A1695" s="105">
        <v>45325.423611111109</v>
      </c>
      <c r="B1695" s="89">
        <v>231060</v>
      </c>
      <c r="C1695" s="89">
        <v>100</v>
      </c>
      <c r="D1695" s="89">
        <v>2</v>
      </c>
      <c r="E1695" s="89"/>
      <c r="F1695" s="89" t="s">
        <v>3204</v>
      </c>
      <c r="G1695" s="89" t="b">
        <f>ISNUMBER(MATCH(ggPayers[[#This Row],[payer]], gg_teammates[ID], 0))</f>
        <v>1</v>
      </c>
      <c r="H1695" s="89" t="b">
        <f>ISNUMBER(MATCH(ggPayers[[#This Row],[payer]], B$594:$B1694, 0))</f>
        <v>1</v>
      </c>
      <c r="I1695" s="89"/>
      <c r="J1695" s="89"/>
    </row>
    <row r="1696" spans="1:10">
      <c r="A1696" s="105">
        <v>45325.423611111109</v>
      </c>
      <c r="B1696" s="89">
        <v>825186</v>
      </c>
      <c r="C1696" s="89">
        <v>100</v>
      </c>
      <c r="D1696" s="89">
        <v>2</v>
      </c>
      <c r="E1696" s="89"/>
      <c r="F1696" s="89" t="s">
        <v>3205</v>
      </c>
      <c r="G1696" s="89" t="b">
        <f>ISNUMBER(MATCH(ggPayers[[#This Row],[payer]], gg_teammates[ID], 0))</f>
        <v>1</v>
      </c>
      <c r="H1696" s="89" t="b">
        <f>ISNUMBER(MATCH(ggPayers[[#This Row],[payer]], B$594:$B1695, 0))</f>
        <v>1</v>
      </c>
      <c r="I1696" s="89"/>
      <c r="J1696" s="89"/>
    </row>
    <row r="1697" spans="1:10">
      <c r="A1697" s="105">
        <v>45325.42083333333</v>
      </c>
      <c r="B1697" s="89">
        <v>825186</v>
      </c>
      <c r="C1697" s="89">
        <v>50</v>
      </c>
      <c r="D1697" s="89">
        <v>2</v>
      </c>
      <c r="E1697" s="89"/>
      <c r="F1697" s="89" t="s">
        <v>3206</v>
      </c>
      <c r="G1697" s="89" t="b">
        <f>ISNUMBER(MATCH(ggPayers[[#This Row],[payer]], gg_teammates[ID], 0))</f>
        <v>1</v>
      </c>
      <c r="H1697" s="89" t="b">
        <f>ISNUMBER(MATCH(ggPayers[[#This Row],[payer]], B$594:$B1696, 0))</f>
        <v>1</v>
      </c>
      <c r="I1697" s="89"/>
      <c r="J1697" s="89"/>
    </row>
    <row r="1698" spans="1:10">
      <c r="A1698" s="105">
        <v>45325.419444444444</v>
      </c>
      <c r="B1698" s="89">
        <v>231060</v>
      </c>
      <c r="C1698" s="89">
        <v>200</v>
      </c>
      <c r="D1698" s="89">
        <v>2</v>
      </c>
      <c r="E1698" s="89"/>
      <c r="F1698" s="89" t="s">
        <v>3207</v>
      </c>
      <c r="G1698" s="89" t="b">
        <f>ISNUMBER(MATCH(ggPayers[[#This Row],[payer]], gg_teammates[ID], 0))</f>
        <v>1</v>
      </c>
      <c r="H1698" s="89" t="b">
        <f>ISNUMBER(MATCH(ggPayers[[#This Row],[payer]], B$594:$B1697, 0))</f>
        <v>1</v>
      </c>
      <c r="I1698" s="89"/>
      <c r="J1698" s="89"/>
    </row>
    <row r="1699" spans="1:10">
      <c r="A1699" s="105">
        <v>45325.386805555558</v>
      </c>
      <c r="B1699" s="89">
        <v>825186</v>
      </c>
      <c r="C1699" s="89">
        <v>100</v>
      </c>
      <c r="D1699" s="89">
        <v>2</v>
      </c>
      <c r="E1699" s="89"/>
      <c r="F1699" s="89" t="s">
        <v>3209</v>
      </c>
      <c r="G1699" s="89" t="b">
        <f>ISNUMBER(MATCH(ggPayers[[#This Row],[payer]], gg_teammates[ID], 0))</f>
        <v>1</v>
      </c>
      <c r="H1699" s="89" t="b">
        <f>ISNUMBER(MATCH(ggPayers[[#This Row],[payer]], B$594:$B1698, 0))</f>
        <v>1</v>
      </c>
      <c r="I1699" s="89"/>
      <c r="J1699" s="89"/>
    </row>
    <row r="1700" spans="1:10">
      <c r="A1700" s="105">
        <v>45324.902777777781</v>
      </c>
      <c r="B1700" s="89">
        <v>825186</v>
      </c>
      <c r="C1700" s="89">
        <v>100</v>
      </c>
      <c r="D1700" s="89">
        <v>2</v>
      </c>
      <c r="E1700" s="89"/>
      <c r="F1700" s="89" t="s">
        <v>3213</v>
      </c>
      <c r="G1700" s="89" t="b">
        <f>ISNUMBER(MATCH(ggPayers[[#This Row],[payer]], gg_teammates[ID], 0))</f>
        <v>1</v>
      </c>
      <c r="H1700" s="89" t="b">
        <f>ISNUMBER(MATCH(ggPayers[[#This Row],[payer]], B$594:$B1699, 0))</f>
        <v>1</v>
      </c>
      <c r="I1700" s="89"/>
      <c r="J1700" s="89"/>
    </row>
    <row r="1701" spans="1:10">
      <c r="A1701" s="105">
        <v>45324.772222222222</v>
      </c>
      <c r="B1701" s="89">
        <v>825186</v>
      </c>
      <c r="C1701" s="89">
        <v>100</v>
      </c>
      <c r="D1701" s="89">
        <v>2</v>
      </c>
      <c r="E1701" s="89"/>
      <c r="F1701" s="89" t="s">
        <v>3219</v>
      </c>
      <c r="G1701" s="89" t="b">
        <f>ISNUMBER(MATCH(ggPayers[[#This Row],[payer]], gg_teammates[ID], 0))</f>
        <v>1</v>
      </c>
      <c r="H1701" s="89" t="b">
        <f>ISNUMBER(MATCH(ggPayers[[#This Row],[payer]], B$594:$B1700, 0))</f>
        <v>1</v>
      </c>
      <c r="I1701" s="89"/>
      <c r="J1701" s="89"/>
    </row>
    <row r="1702" spans="1:10">
      <c r="A1702" s="105">
        <v>45324.771527777775</v>
      </c>
      <c r="B1702" s="89">
        <v>825186</v>
      </c>
      <c r="C1702" s="89">
        <v>50</v>
      </c>
      <c r="D1702" s="89">
        <v>2</v>
      </c>
      <c r="E1702" s="89"/>
      <c r="F1702" s="89" t="s">
        <v>3220</v>
      </c>
      <c r="G1702" s="89" t="b">
        <f>ISNUMBER(MATCH(ggPayers[[#This Row],[payer]], gg_teammates[ID], 0))</f>
        <v>1</v>
      </c>
      <c r="H1702" s="89" t="b">
        <f>ISNUMBER(MATCH(ggPayers[[#This Row],[payer]], B$594:$B1701, 0))</f>
        <v>1</v>
      </c>
      <c r="I1702" s="89"/>
      <c r="J1702" s="89"/>
    </row>
    <row r="1703" spans="1:10">
      <c r="A1703" s="105">
        <v>45324.756944444445</v>
      </c>
      <c r="B1703" s="89">
        <v>825186</v>
      </c>
      <c r="C1703" s="89">
        <v>100</v>
      </c>
      <c r="D1703" s="89">
        <v>2</v>
      </c>
      <c r="E1703" s="89"/>
      <c r="F1703" s="89" t="s">
        <v>3221</v>
      </c>
      <c r="G1703" s="89" t="b">
        <f>ISNUMBER(MATCH(ggPayers[[#This Row],[payer]], gg_teammates[ID], 0))</f>
        <v>1</v>
      </c>
      <c r="H1703" s="89" t="b">
        <f>ISNUMBER(MATCH(ggPayers[[#This Row],[payer]], B$594:$B1702, 0))</f>
        <v>1</v>
      </c>
      <c r="I1703" s="89"/>
      <c r="J1703" s="89"/>
    </row>
    <row r="1704" spans="1:10">
      <c r="A1704" s="105">
        <v>45324.589583333334</v>
      </c>
      <c r="B1704" s="89">
        <v>17617</v>
      </c>
      <c r="C1704" s="89">
        <v>300</v>
      </c>
      <c r="D1704" s="89">
        <v>2</v>
      </c>
      <c r="E1704" s="89"/>
      <c r="F1704" s="89" t="s">
        <v>3222</v>
      </c>
      <c r="G1704" s="89" t="b">
        <f>ISNUMBER(MATCH(ggPayers[[#This Row],[payer]], gg_teammates[ID], 0))</f>
        <v>1</v>
      </c>
      <c r="H1704" s="89" t="b">
        <f>ISNUMBER(MATCH(ggPayers[[#This Row],[payer]], B$594:$B1703, 0))</f>
        <v>1</v>
      </c>
      <c r="I1704" s="89"/>
      <c r="J1704" s="89"/>
    </row>
    <row r="1705" spans="1:10">
      <c r="A1705" s="105">
        <v>45324.468055555553</v>
      </c>
      <c r="B1705" s="89">
        <v>839</v>
      </c>
      <c r="C1705" s="89">
        <v>500</v>
      </c>
      <c r="D1705" s="89">
        <v>2</v>
      </c>
      <c r="E1705" s="89"/>
      <c r="F1705" s="89" t="s">
        <v>3224</v>
      </c>
      <c r="G1705" s="89" t="b">
        <f>ISNUMBER(MATCH(ggPayers[[#This Row],[payer]], gg_teammates[ID], 0))</f>
        <v>1</v>
      </c>
      <c r="H1705" s="89" t="b">
        <f>ISNUMBER(MATCH(ggPayers[[#This Row],[payer]], B$594:$B1704, 0))</f>
        <v>1</v>
      </c>
      <c r="I1705" s="89"/>
      <c r="J1705" s="89"/>
    </row>
    <row r="1706" spans="1:10">
      <c r="A1706" s="105">
        <v>45324.446527777778</v>
      </c>
      <c r="B1706" s="89">
        <v>355585</v>
      </c>
      <c r="C1706" s="89">
        <v>100</v>
      </c>
      <c r="D1706" s="89">
        <v>2</v>
      </c>
      <c r="E1706" s="89"/>
      <c r="F1706" s="89" t="s">
        <v>3226</v>
      </c>
      <c r="G1706" s="89" t="b">
        <f>ISNUMBER(MATCH(ggPayers[[#This Row],[payer]], gg_teammates[ID], 0))</f>
        <v>1</v>
      </c>
      <c r="H1706" s="89" t="b">
        <f>ISNUMBER(MATCH(ggPayers[[#This Row],[payer]], B$594:$B1705, 0))</f>
        <v>0</v>
      </c>
      <c r="I1706" s="89"/>
      <c r="J1706" s="89"/>
    </row>
    <row r="1707" spans="1:10">
      <c r="A1707" s="105">
        <v>45324.440972222219</v>
      </c>
      <c r="B1707" s="89">
        <v>798</v>
      </c>
      <c r="C1707" s="89">
        <v>1000</v>
      </c>
      <c r="D1707" s="89">
        <v>2</v>
      </c>
      <c r="E1707" s="89"/>
      <c r="F1707" s="89" t="s">
        <v>3229</v>
      </c>
      <c r="G1707" s="89" t="b">
        <f>ISNUMBER(MATCH(ggPayers[[#This Row],[payer]], gg_teammates[ID], 0))</f>
        <v>1</v>
      </c>
      <c r="H1707" s="89" t="b">
        <f>ISNUMBER(MATCH(ggPayers[[#This Row],[payer]], B$594:$B1706, 0))</f>
        <v>1</v>
      </c>
      <c r="I1707" s="89"/>
      <c r="J1707" s="89"/>
    </row>
    <row r="1708" spans="1:10">
      <c r="A1708" s="105">
        <v>45323.752083333333</v>
      </c>
      <c r="B1708" s="89">
        <v>825186</v>
      </c>
      <c r="C1708" s="89">
        <v>1000</v>
      </c>
      <c r="D1708" s="89">
        <v>2</v>
      </c>
      <c r="E1708" s="89"/>
      <c r="F1708" s="89" t="s">
        <v>3234</v>
      </c>
      <c r="G1708" s="89" t="b">
        <f>ISNUMBER(MATCH(ggPayers[[#This Row],[payer]], gg_teammates[ID], 0))</f>
        <v>1</v>
      </c>
      <c r="H1708" s="89" t="b">
        <f>ISNUMBER(MATCH(ggPayers[[#This Row],[payer]], B$594:$B1707, 0))</f>
        <v>1</v>
      </c>
      <c r="I1708" s="89"/>
      <c r="J1708" s="89"/>
    </row>
    <row r="1709" spans="1:10">
      <c r="A1709" s="105">
        <v>45323.622916666667</v>
      </c>
      <c r="B1709" s="89">
        <v>850</v>
      </c>
      <c r="C1709" s="89">
        <v>500</v>
      </c>
      <c r="D1709" s="89">
        <v>2</v>
      </c>
      <c r="E1709" s="89"/>
      <c r="F1709" s="89" t="s">
        <v>3238</v>
      </c>
      <c r="G1709" s="89" t="b">
        <f>ISNUMBER(MATCH(ggPayers[[#This Row],[payer]], gg_teammates[ID], 0))</f>
        <v>1</v>
      </c>
      <c r="H1709" s="89" t="b">
        <f>ISNUMBER(MATCH(ggPayers[[#This Row],[payer]], B$594:$B1708, 0))</f>
        <v>1</v>
      </c>
      <c r="I1709" s="89"/>
      <c r="J1709" s="89"/>
    </row>
    <row r="1710" spans="1:10">
      <c r="A1710" s="105">
        <v>45323.54583333333</v>
      </c>
      <c r="B1710" s="89">
        <v>839</v>
      </c>
      <c r="C1710" s="89">
        <v>500</v>
      </c>
      <c r="D1710" s="89">
        <v>2</v>
      </c>
      <c r="E1710" s="89"/>
      <c r="F1710" s="89" t="s">
        <v>3241</v>
      </c>
      <c r="G1710" s="89" t="b">
        <f>ISNUMBER(MATCH(ggPayers[[#This Row],[payer]], gg_teammates[ID], 0))</f>
        <v>1</v>
      </c>
      <c r="H1710" s="89" t="b">
        <f>ISNUMBER(MATCH(ggPayers[[#This Row],[payer]], B$594:$B1709, 0))</f>
        <v>1</v>
      </c>
      <c r="I1710" s="89"/>
      <c r="J1710" s="89"/>
    </row>
    <row r="1711" spans="1:10">
      <c r="A1711" s="105">
        <v>45322.843055555553</v>
      </c>
      <c r="B1711" s="89">
        <v>145849</v>
      </c>
      <c r="C1711" s="89">
        <v>500</v>
      </c>
      <c r="D1711" s="89">
        <v>2</v>
      </c>
      <c r="E1711" s="89"/>
      <c r="F1711" s="89" t="s">
        <v>3248</v>
      </c>
      <c r="G1711" s="89" t="b">
        <f>ISNUMBER(MATCH(ggPayers[[#This Row],[payer]], gg_teammates[ID], 0))</f>
        <v>0</v>
      </c>
      <c r="H1711" s="89" t="b">
        <f>ISNUMBER(MATCH(ggPayers[[#This Row],[payer]], B$594:$B1710, 0))</f>
        <v>0</v>
      </c>
      <c r="I1711" s="89"/>
      <c r="J1711" s="89"/>
    </row>
    <row r="1712" spans="1:10">
      <c r="A1712" s="105">
        <v>45322.696527777778</v>
      </c>
      <c r="B1712" s="89">
        <v>825186</v>
      </c>
      <c r="C1712" s="89">
        <v>100</v>
      </c>
      <c r="D1712" s="89">
        <v>2</v>
      </c>
      <c r="E1712" s="89"/>
      <c r="F1712" s="89" t="s">
        <v>3252</v>
      </c>
      <c r="G1712" s="89" t="b">
        <f>ISNUMBER(MATCH(ggPayers[[#This Row],[payer]], gg_teammates[ID], 0))</f>
        <v>1</v>
      </c>
      <c r="H1712" s="89" t="b">
        <f>ISNUMBER(MATCH(ggPayers[[#This Row],[payer]], B$594:$B1711, 0))</f>
        <v>1</v>
      </c>
      <c r="I1712" s="89"/>
      <c r="J1712" s="89"/>
    </row>
    <row r="1713" spans="1:10">
      <c r="A1713" s="105">
        <v>45322.695138888892</v>
      </c>
      <c r="B1713" s="89">
        <v>325453</v>
      </c>
      <c r="C1713" s="89">
        <v>500</v>
      </c>
      <c r="D1713" s="89">
        <v>2</v>
      </c>
      <c r="E1713" s="89"/>
      <c r="F1713" s="89" t="s">
        <v>3254</v>
      </c>
      <c r="G1713" s="89" t="b">
        <f>ISNUMBER(MATCH(ggPayers[[#This Row],[payer]], gg_teammates[ID], 0))</f>
        <v>1</v>
      </c>
      <c r="H1713" s="89" t="b">
        <f>ISNUMBER(MATCH(ggPayers[[#This Row],[payer]], B$594:$B1712, 0))</f>
        <v>1</v>
      </c>
      <c r="I1713" s="89"/>
      <c r="J1713" s="89"/>
    </row>
    <row r="1714" spans="1:10">
      <c r="A1714" s="105">
        <v>45322.695138888892</v>
      </c>
      <c r="B1714" s="89">
        <v>325453</v>
      </c>
      <c r="C1714" s="89">
        <v>500</v>
      </c>
      <c r="D1714" s="89">
        <v>2</v>
      </c>
      <c r="E1714" s="89"/>
      <c r="F1714" s="89" t="s">
        <v>3256</v>
      </c>
      <c r="G1714" s="89" t="b">
        <f>ISNUMBER(MATCH(ggPayers[[#This Row],[payer]], gg_teammates[ID], 0))</f>
        <v>1</v>
      </c>
      <c r="H1714" s="89" t="b">
        <f>ISNUMBER(MATCH(ggPayers[[#This Row],[payer]], B$594:$B1713, 0))</f>
        <v>1</v>
      </c>
      <c r="I1714" s="89"/>
      <c r="J1714" s="89"/>
    </row>
    <row r="1715" spans="1:10">
      <c r="A1715" s="105">
        <v>45322.655555555553</v>
      </c>
      <c r="B1715" s="89">
        <v>17617</v>
      </c>
      <c r="C1715" s="89">
        <v>300</v>
      </c>
      <c r="D1715" s="89">
        <v>2</v>
      </c>
      <c r="E1715" s="89"/>
      <c r="F1715" s="89" t="s">
        <v>3260</v>
      </c>
      <c r="G1715" s="89" t="b">
        <f>ISNUMBER(MATCH(ggPayers[[#This Row],[payer]], gg_teammates[ID], 0))</f>
        <v>1</v>
      </c>
      <c r="H1715" s="89" t="b">
        <f>ISNUMBER(MATCH(ggPayers[[#This Row],[payer]], B$594:$B1714, 0))</f>
        <v>1</v>
      </c>
      <c r="I1715" s="89"/>
      <c r="J1715" s="89"/>
    </row>
    <row r="1716" spans="1:10">
      <c r="A1716" s="105">
        <v>45322.586111111108</v>
      </c>
      <c r="B1716" s="89">
        <v>17617</v>
      </c>
      <c r="C1716" s="89">
        <v>300</v>
      </c>
      <c r="D1716" s="89">
        <v>2</v>
      </c>
      <c r="E1716" s="89"/>
      <c r="F1716" s="89" t="s">
        <v>3262</v>
      </c>
      <c r="G1716" s="89" t="b">
        <f>ISNUMBER(MATCH(ggPayers[[#This Row],[payer]], gg_teammates[ID], 0))</f>
        <v>1</v>
      </c>
      <c r="H1716" s="89" t="b">
        <f>ISNUMBER(MATCH(ggPayers[[#This Row],[payer]], B$594:$B1715, 0))</f>
        <v>1</v>
      </c>
      <c r="I1716" s="89"/>
      <c r="J1716" s="89"/>
    </row>
    <row r="1717" spans="1:10">
      <c r="A1717" s="105">
        <v>45322.533333333333</v>
      </c>
      <c r="B1717" s="89">
        <v>798</v>
      </c>
      <c r="C1717" s="89">
        <v>500</v>
      </c>
      <c r="D1717" s="89">
        <v>2</v>
      </c>
      <c r="E1717" s="89"/>
      <c r="F1717" s="89" t="s">
        <v>3264</v>
      </c>
      <c r="G1717" s="89" t="b">
        <f>ISNUMBER(MATCH(ggPayers[[#This Row],[payer]], gg_teammates[ID], 0))</f>
        <v>1</v>
      </c>
      <c r="H1717" s="89" t="b">
        <f>ISNUMBER(MATCH(ggPayers[[#This Row],[payer]], B$594:$B1716, 0))</f>
        <v>1</v>
      </c>
      <c r="I1717" s="89"/>
      <c r="J1717" s="89"/>
    </row>
    <row r="1718" spans="1:10">
      <c r="A1718" s="105">
        <v>45322.488888888889</v>
      </c>
      <c r="B1718" s="89">
        <v>17617</v>
      </c>
      <c r="C1718" s="89">
        <v>500</v>
      </c>
      <c r="D1718" s="89">
        <v>2</v>
      </c>
      <c r="E1718" s="89"/>
      <c r="F1718" s="89" t="s">
        <v>3266</v>
      </c>
      <c r="G1718" s="89" t="b">
        <f>ISNUMBER(MATCH(ggPayers[[#This Row],[payer]], gg_teammates[ID], 0))</f>
        <v>1</v>
      </c>
      <c r="H1718" s="89" t="b">
        <f>ISNUMBER(MATCH(ggPayers[[#This Row],[payer]], B$594:$B1717, 0))</f>
        <v>1</v>
      </c>
      <c r="I1718" s="89"/>
      <c r="J1718" s="89"/>
    </row>
    <row r="1719" spans="1:10">
      <c r="A1719" s="105">
        <v>45321.667361111111</v>
      </c>
      <c r="B1719" s="89">
        <v>798</v>
      </c>
      <c r="C1719" s="89">
        <v>500</v>
      </c>
      <c r="D1719" s="89">
        <v>2</v>
      </c>
      <c r="E1719" s="89"/>
      <c r="F1719" s="89" t="s">
        <v>3277</v>
      </c>
      <c r="G1719" s="89" t="b">
        <f>ISNUMBER(MATCH(ggPayers[[#This Row],[payer]], gg_teammates[ID], 0))</f>
        <v>1</v>
      </c>
      <c r="H1719" s="89" t="b">
        <f>ISNUMBER(MATCH(ggPayers[[#This Row],[payer]], B$594:$B1718, 0))</f>
        <v>1</v>
      </c>
      <c r="I1719" s="89"/>
      <c r="J1719" s="89"/>
    </row>
    <row r="1720" spans="1:10">
      <c r="A1720" s="105">
        <v>45321.649305555555</v>
      </c>
      <c r="B1720" s="89">
        <v>3065</v>
      </c>
      <c r="C1720" s="89">
        <v>300</v>
      </c>
      <c r="D1720" s="89">
        <v>2</v>
      </c>
      <c r="E1720" s="89"/>
      <c r="F1720" s="89" t="s">
        <v>3279</v>
      </c>
      <c r="G1720" s="89" t="b">
        <f>ISNUMBER(MATCH(ggPayers[[#This Row],[payer]], gg_teammates[ID], 0))</f>
        <v>1</v>
      </c>
      <c r="H1720" s="89" t="b">
        <f>ISNUMBER(MATCH(ggPayers[[#This Row],[payer]], B$594:$B1719, 0))</f>
        <v>1</v>
      </c>
      <c r="I1720" s="89"/>
      <c r="J1720" s="89"/>
    </row>
    <row r="1721" spans="1:10">
      <c r="A1721" s="105">
        <v>45321.645833333336</v>
      </c>
      <c r="B1721" s="89">
        <v>839</v>
      </c>
      <c r="C1721" s="89">
        <v>300</v>
      </c>
      <c r="D1721" s="89">
        <v>2</v>
      </c>
      <c r="E1721" s="89"/>
      <c r="F1721" s="89" t="s">
        <v>3282</v>
      </c>
      <c r="G1721" s="89" t="b">
        <f>ISNUMBER(MATCH(ggPayers[[#This Row],[payer]], gg_teammates[ID], 0))</f>
        <v>1</v>
      </c>
      <c r="H1721" s="89" t="b">
        <f>ISNUMBER(MATCH(ggPayers[[#This Row],[payer]], B$594:$B1720, 0))</f>
        <v>1</v>
      </c>
      <c r="I1721" s="89"/>
      <c r="J1721" s="89"/>
    </row>
    <row r="1722" spans="1:10">
      <c r="A1722" s="105">
        <v>45321.460416666669</v>
      </c>
      <c r="B1722" s="89">
        <v>825186</v>
      </c>
      <c r="C1722" s="89">
        <v>50</v>
      </c>
      <c r="D1722" s="89">
        <v>2</v>
      </c>
      <c r="E1722" s="89"/>
      <c r="F1722" s="89" t="s">
        <v>3284</v>
      </c>
      <c r="G1722" s="89" t="b">
        <f>ISNUMBER(MATCH(ggPayers[[#This Row],[payer]], gg_teammates[ID], 0))</f>
        <v>1</v>
      </c>
      <c r="H1722" s="89" t="b">
        <f>ISNUMBER(MATCH(ggPayers[[#This Row],[payer]], B$594:$B1721, 0))</f>
        <v>1</v>
      </c>
      <c r="I1722" s="89"/>
      <c r="J1722" s="89"/>
    </row>
    <row r="1723" spans="1:10">
      <c r="A1723" s="105">
        <v>45321.45208333333</v>
      </c>
      <c r="B1723" s="89">
        <v>825186</v>
      </c>
      <c r="C1723" s="89">
        <v>50</v>
      </c>
      <c r="D1723" s="89">
        <v>2</v>
      </c>
      <c r="E1723" s="89"/>
      <c r="F1723" s="89" t="s">
        <v>3286</v>
      </c>
      <c r="G1723" s="89" t="b">
        <f>ISNUMBER(MATCH(ggPayers[[#This Row],[payer]], gg_teammates[ID], 0))</f>
        <v>1</v>
      </c>
      <c r="H1723" s="89" t="b">
        <f>ISNUMBER(MATCH(ggPayers[[#This Row],[payer]], B$594:$B1722, 0))</f>
        <v>1</v>
      </c>
      <c r="I1723" s="89"/>
      <c r="J1723" s="89"/>
    </row>
    <row r="1724" spans="1:10">
      <c r="A1724" s="105">
        <v>45321.45208333333</v>
      </c>
      <c r="B1724" s="89">
        <v>825186</v>
      </c>
      <c r="C1724" s="89">
        <v>50</v>
      </c>
      <c r="D1724" s="89">
        <v>2</v>
      </c>
      <c r="E1724" s="89"/>
      <c r="F1724" s="89" t="s">
        <v>3288</v>
      </c>
      <c r="G1724" s="89" t="b">
        <f>ISNUMBER(MATCH(ggPayers[[#This Row],[payer]], gg_teammates[ID], 0))</f>
        <v>1</v>
      </c>
      <c r="H1724" s="89" t="b">
        <f>ISNUMBER(MATCH(ggPayers[[#This Row],[payer]], B$594:$B1723, 0))</f>
        <v>1</v>
      </c>
      <c r="I1724" s="89"/>
      <c r="J1724" s="89"/>
    </row>
    <row r="1725" spans="1:10">
      <c r="A1725" s="105">
        <v>45320.803472222222</v>
      </c>
      <c r="B1725" s="89">
        <v>798</v>
      </c>
      <c r="C1725" s="89">
        <v>500</v>
      </c>
      <c r="D1725" s="89">
        <v>2</v>
      </c>
      <c r="E1725" s="89"/>
      <c r="F1725" s="89" t="s">
        <v>3290</v>
      </c>
      <c r="G1725" s="89" t="b">
        <f>ISNUMBER(MATCH(ggPayers[[#This Row],[payer]], gg_teammates[ID], 0))</f>
        <v>1</v>
      </c>
      <c r="H1725" s="89" t="b">
        <f>ISNUMBER(MATCH(ggPayers[[#This Row],[payer]], B$594:$B1724, 0))</f>
        <v>1</v>
      </c>
      <c r="I1725" s="89"/>
      <c r="J1725" s="89"/>
    </row>
    <row r="1726" spans="1:10">
      <c r="A1726" s="105">
        <v>45320.65347222222</v>
      </c>
      <c r="B1726" s="89">
        <v>798</v>
      </c>
      <c r="C1726" s="89">
        <v>300</v>
      </c>
      <c r="D1726" s="89">
        <v>3</v>
      </c>
      <c r="E1726" s="89" t="s">
        <v>6141</v>
      </c>
      <c r="F1726" s="89" t="s">
        <v>6334</v>
      </c>
      <c r="G1726" s="89" t="b">
        <f>ISNUMBER(MATCH(ggPayers[[#This Row],[payer]], gg_teammates[ID], 0))</f>
        <v>1</v>
      </c>
      <c r="H1726" s="89" t="b">
        <f>ISNUMBER(MATCH(ggPayers[[#This Row],[payer]], B$594:$B1725, 0))</f>
        <v>1</v>
      </c>
      <c r="I1726" s="89"/>
      <c r="J1726" s="89"/>
    </row>
    <row r="1727" spans="1:10">
      <c r="A1727" s="105">
        <v>45320.636111111111</v>
      </c>
      <c r="B1727" s="89">
        <v>798</v>
      </c>
      <c r="C1727" s="89">
        <v>300</v>
      </c>
      <c r="D1727" s="89">
        <v>3</v>
      </c>
      <c r="E1727" s="89" t="s">
        <v>6141</v>
      </c>
      <c r="F1727" s="89" t="s">
        <v>6335</v>
      </c>
      <c r="G1727" s="89" t="b">
        <f>ISNUMBER(MATCH(ggPayers[[#This Row],[payer]], gg_teammates[ID], 0))</f>
        <v>1</v>
      </c>
      <c r="H1727" s="89" t="b">
        <f>ISNUMBER(MATCH(ggPayers[[#This Row],[payer]], B$594:$B1726, 0))</f>
        <v>1</v>
      </c>
      <c r="I1727" s="89"/>
      <c r="J1727" s="89"/>
    </row>
    <row r="1728" spans="1:10">
      <c r="A1728" s="105">
        <v>45320.597222222219</v>
      </c>
      <c r="B1728" s="89">
        <v>825186</v>
      </c>
      <c r="C1728" s="89">
        <v>500</v>
      </c>
      <c r="D1728" s="89">
        <v>2</v>
      </c>
      <c r="E1728" s="89"/>
      <c r="F1728" s="89" t="s">
        <v>3294</v>
      </c>
      <c r="G1728" s="89" t="b">
        <f>ISNUMBER(MATCH(ggPayers[[#This Row],[payer]], gg_teammates[ID], 0))</f>
        <v>1</v>
      </c>
      <c r="H1728" s="89" t="b">
        <f>ISNUMBER(MATCH(ggPayers[[#This Row],[payer]], B$594:$B1727, 0))</f>
        <v>1</v>
      </c>
      <c r="I1728" s="89"/>
      <c r="J1728" s="89"/>
    </row>
    <row r="1729" spans="1:10">
      <c r="A1729" s="105">
        <v>45320.59652777778</v>
      </c>
      <c r="B1729" s="89">
        <v>825186</v>
      </c>
      <c r="C1729" s="89">
        <v>500</v>
      </c>
      <c r="D1729" s="89">
        <v>1</v>
      </c>
      <c r="E1729" s="89"/>
      <c r="F1729" s="89" t="s">
        <v>6336</v>
      </c>
      <c r="G1729" s="89" t="b">
        <f>ISNUMBER(MATCH(ggPayers[[#This Row],[payer]], gg_teammates[ID], 0))</f>
        <v>1</v>
      </c>
      <c r="H1729" s="89" t="b">
        <f>ISNUMBER(MATCH(ggPayers[[#This Row],[payer]], B$594:$B1728, 0))</f>
        <v>1</v>
      </c>
      <c r="I1729" s="89"/>
      <c r="J1729" s="89"/>
    </row>
    <row r="1730" spans="1:10">
      <c r="A1730" s="105">
        <v>45320.595833333333</v>
      </c>
      <c r="B1730" s="89">
        <v>825186</v>
      </c>
      <c r="C1730" s="89">
        <v>500</v>
      </c>
      <c r="D1730" s="89">
        <v>1</v>
      </c>
      <c r="E1730" s="89"/>
      <c r="F1730" s="89" t="s">
        <v>6337</v>
      </c>
      <c r="G1730" s="89" t="b">
        <f>ISNUMBER(MATCH(ggPayers[[#This Row],[payer]], gg_teammates[ID], 0))</f>
        <v>1</v>
      </c>
      <c r="H1730" s="89" t="b">
        <f>ISNUMBER(MATCH(ggPayers[[#This Row],[payer]], B$594:$B1729, 0))</f>
        <v>1</v>
      </c>
      <c r="I1730" s="89"/>
      <c r="J1730" s="89"/>
    </row>
    <row r="1731" spans="1:10">
      <c r="A1731" s="105">
        <v>45320.588888888888</v>
      </c>
      <c r="B1731" s="89">
        <v>798</v>
      </c>
      <c r="C1731" s="89">
        <v>1000</v>
      </c>
      <c r="D1731" s="89">
        <v>1</v>
      </c>
      <c r="E1731" s="89"/>
      <c r="F1731" s="89" t="s">
        <v>6338</v>
      </c>
      <c r="G1731" s="89" t="b">
        <f>ISNUMBER(MATCH(ggPayers[[#This Row],[payer]], gg_teammates[ID], 0))</f>
        <v>1</v>
      </c>
      <c r="H1731" s="89" t="b">
        <f>ISNUMBER(MATCH(ggPayers[[#This Row],[payer]], B$594:$B1730, 0))</f>
        <v>1</v>
      </c>
      <c r="I1731" s="89"/>
      <c r="J1731" s="89"/>
    </row>
    <row r="1732" spans="1:10">
      <c r="A1732" s="105">
        <v>45320.495833333334</v>
      </c>
      <c r="B1732" s="89">
        <v>17617</v>
      </c>
      <c r="C1732" s="89">
        <v>300</v>
      </c>
      <c r="D1732" s="89">
        <v>2</v>
      </c>
      <c r="E1732" s="89"/>
      <c r="F1732" s="89" t="s">
        <v>3297</v>
      </c>
      <c r="G1732" s="89" t="b">
        <f>ISNUMBER(MATCH(ggPayers[[#This Row],[payer]], gg_teammates[ID], 0))</f>
        <v>1</v>
      </c>
      <c r="H1732" s="89" t="b">
        <f>ISNUMBER(MATCH(ggPayers[[#This Row],[payer]], B$594:$B1731, 0))</f>
        <v>1</v>
      </c>
      <c r="I1732" s="89"/>
      <c r="J1732" s="89"/>
    </row>
    <row r="1733" spans="1:10">
      <c r="A1733" s="105">
        <v>45320.477777777778</v>
      </c>
      <c r="B1733" s="89">
        <v>798</v>
      </c>
      <c r="C1733" s="89">
        <v>300</v>
      </c>
      <c r="D1733" s="89">
        <v>2</v>
      </c>
      <c r="E1733" s="89"/>
      <c r="F1733" s="89" t="s">
        <v>3299</v>
      </c>
      <c r="G1733" s="89" t="b">
        <f>ISNUMBER(MATCH(ggPayers[[#This Row],[payer]], gg_teammates[ID], 0))</f>
        <v>1</v>
      </c>
      <c r="H1733" s="89" t="b">
        <f>ISNUMBER(MATCH(ggPayers[[#This Row],[payer]], B$594:$B1732, 0))</f>
        <v>1</v>
      </c>
      <c r="I1733" s="89"/>
      <c r="J1733" s="89"/>
    </row>
    <row r="1734" spans="1:10">
      <c r="A1734" s="105">
        <v>45320.472916666666</v>
      </c>
      <c r="B1734" s="89">
        <v>798</v>
      </c>
      <c r="C1734" s="89">
        <v>500</v>
      </c>
      <c r="D1734" s="89">
        <v>2</v>
      </c>
      <c r="E1734" s="89"/>
      <c r="F1734" s="89" t="s">
        <v>3301</v>
      </c>
      <c r="G1734" s="89" t="b">
        <f>ISNUMBER(MATCH(ggPayers[[#This Row],[payer]], gg_teammates[ID], 0))</f>
        <v>1</v>
      </c>
      <c r="H1734" s="89" t="b">
        <f>ISNUMBER(MATCH(ggPayers[[#This Row],[payer]], B$594:$B1733, 0))</f>
        <v>1</v>
      </c>
      <c r="I1734" s="89"/>
      <c r="J1734" s="89"/>
    </row>
    <row r="1735" spans="1:10">
      <c r="A1735" s="105">
        <v>45320.463888888888</v>
      </c>
      <c r="B1735" s="89">
        <v>850</v>
      </c>
      <c r="C1735" s="89">
        <v>1000</v>
      </c>
      <c r="D1735" s="89">
        <v>2</v>
      </c>
      <c r="E1735" s="89"/>
      <c r="F1735" s="89" t="s">
        <v>3304</v>
      </c>
      <c r="G1735" s="89" t="b">
        <f>ISNUMBER(MATCH(ggPayers[[#This Row],[payer]], gg_teammates[ID], 0))</f>
        <v>1</v>
      </c>
      <c r="H1735" s="89" t="b">
        <f>ISNUMBER(MATCH(ggPayers[[#This Row],[payer]], B$594:$B1734, 0))</f>
        <v>1</v>
      </c>
      <c r="I1735" s="89"/>
      <c r="J1735" s="89"/>
    </row>
    <row r="1736" spans="1:10">
      <c r="A1736" s="105">
        <v>45320.463194444441</v>
      </c>
      <c r="B1736" s="89">
        <v>231060</v>
      </c>
      <c r="C1736" s="89">
        <v>100</v>
      </c>
      <c r="D1736" s="89">
        <v>2</v>
      </c>
      <c r="E1736" s="89"/>
      <c r="F1736" s="89" t="s">
        <v>3307</v>
      </c>
      <c r="G1736" s="89" t="b">
        <f>ISNUMBER(MATCH(ggPayers[[#This Row],[payer]], gg_teammates[ID], 0))</f>
        <v>1</v>
      </c>
      <c r="H1736" s="89" t="b">
        <f>ISNUMBER(MATCH(ggPayers[[#This Row],[payer]], B$594:$B1735, 0))</f>
        <v>1</v>
      </c>
      <c r="I1736" s="89"/>
      <c r="J1736" s="89"/>
    </row>
    <row r="1737" spans="1:10">
      <c r="A1737" s="105">
        <v>45320.402083333334</v>
      </c>
      <c r="B1737" s="89">
        <v>3065</v>
      </c>
      <c r="C1737" s="89">
        <v>100</v>
      </c>
      <c r="D1737" s="89">
        <v>2</v>
      </c>
      <c r="E1737" s="89"/>
      <c r="F1737" s="89" t="s">
        <v>3309</v>
      </c>
      <c r="G1737" s="89" t="b">
        <f>ISNUMBER(MATCH(ggPayers[[#This Row],[payer]], gg_teammates[ID], 0))</f>
        <v>1</v>
      </c>
      <c r="H1737" s="89" t="b">
        <f>ISNUMBER(MATCH(ggPayers[[#This Row],[payer]], B$594:$B1736, 0))</f>
        <v>1</v>
      </c>
      <c r="I1737" s="89"/>
      <c r="J1737" s="89"/>
    </row>
    <row r="1738" spans="1:10">
      <c r="A1738" s="105">
        <v>45320.395138888889</v>
      </c>
      <c r="B1738" s="89">
        <v>825186</v>
      </c>
      <c r="C1738" s="89">
        <v>300</v>
      </c>
      <c r="D1738" s="89">
        <v>2</v>
      </c>
      <c r="E1738" s="89"/>
      <c r="F1738" s="89" t="s">
        <v>3312</v>
      </c>
      <c r="G1738" s="89" t="b">
        <f>ISNUMBER(MATCH(ggPayers[[#This Row],[payer]], gg_teammates[ID], 0))</f>
        <v>1</v>
      </c>
      <c r="H1738" s="89" t="b">
        <f>ISNUMBER(MATCH(ggPayers[[#This Row],[payer]], B$594:$B1737, 0))</f>
        <v>1</v>
      </c>
      <c r="I1738" s="89"/>
      <c r="J1738" s="89"/>
    </row>
    <row r="1739" spans="1:10">
      <c r="A1739" s="105">
        <v>45319.723611111112</v>
      </c>
      <c r="B1739" s="89">
        <v>798</v>
      </c>
      <c r="C1739" s="89">
        <v>300</v>
      </c>
      <c r="D1739" s="89">
        <v>2</v>
      </c>
      <c r="E1739" s="89"/>
      <c r="F1739" s="89" t="s">
        <v>3314</v>
      </c>
      <c r="G1739" s="89" t="b">
        <f>ISNUMBER(MATCH(ggPayers[[#This Row],[payer]], gg_teammates[ID], 0))</f>
        <v>1</v>
      </c>
      <c r="H1739" s="89" t="b">
        <f>ISNUMBER(MATCH(ggPayers[[#This Row],[payer]], B$594:$B1738, 0))</f>
        <v>1</v>
      </c>
      <c r="I1739" s="89"/>
      <c r="J1739" s="89"/>
    </row>
    <row r="1740" spans="1:10">
      <c r="A1740" s="105">
        <v>45319.618750000001</v>
      </c>
      <c r="B1740" s="89">
        <v>231060</v>
      </c>
      <c r="C1740" s="89">
        <v>300</v>
      </c>
      <c r="D1740" s="89">
        <v>2</v>
      </c>
      <c r="E1740" s="89"/>
      <c r="F1740" s="89" t="s">
        <v>3320</v>
      </c>
      <c r="G1740" s="89" t="b">
        <f>ISNUMBER(MATCH(ggPayers[[#This Row],[payer]], gg_teammates[ID], 0))</f>
        <v>1</v>
      </c>
      <c r="H1740" s="89" t="b">
        <f>ISNUMBER(MATCH(ggPayers[[#This Row],[payer]], B$594:$B1739, 0))</f>
        <v>1</v>
      </c>
      <c r="I1740" s="89"/>
      <c r="J1740" s="89"/>
    </row>
    <row r="1741" spans="1:10">
      <c r="A1741" s="105">
        <v>45319.611805555556</v>
      </c>
      <c r="B1741" s="89">
        <v>798</v>
      </c>
      <c r="C1741" s="89">
        <v>300</v>
      </c>
      <c r="D1741" s="89">
        <v>2</v>
      </c>
      <c r="E1741" s="89"/>
      <c r="F1741" s="89" t="s">
        <v>3322</v>
      </c>
      <c r="G1741" s="89" t="b">
        <f>ISNUMBER(MATCH(ggPayers[[#This Row],[payer]], gg_teammates[ID], 0))</f>
        <v>1</v>
      </c>
      <c r="H1741" s="89" t="b">
        <f>ISNUMBER(MATCH(ggPayers[[#This Row],[payer]], B$594:$B1740, 0))</f>
        <v>1</v>
      </c>
      <c r="I1741" s="89"/>
      <c r="J1741" s="89"/>
    </row>
    <row r="1742" spans="1:10">
      <c r="A1742" s="105">
        <v>45319.589583333334</v>
      </c>
      <c r="B1742" s="89">
        <v>839</v>
      </c>
      <c r="C1742" s="89">
        <v>300</v>
      </c>
      <c r="D1742" s="89">
        <v>2</v>
      </c>
      <c r="E1742" s="89"/>
      <c r="F1742" s="89" t="s">
        <v>3324</v>
      </c>
      <c r="G1742" s="89" t="b">
        <f>ISNUMBER(MATCH(ggPayers[[#This Row],[payer]], gg_teammates[ID], 0))</f>
        <v>1</v>
      </c>
      <c r="H1742" s="89" t="b">
        <f>ISNUMBER(MATCH(ggPayers[[#This Row],[payer]], B$594:$B1741, 0))</f>
        <v>1</v>
      </c>
      <c r="I1742" s="89"/>
      <c r="J1742" s="89"/>
    </row>
    <row r="1743" spans="1:10">
      <c r="A1743" s="105">
        <v>45319.589583333334</v>
      </c>
      <c r="B1743" s="89">
        <v>825186</v>
      </c>
      <c r="C1743" s="89">
        <v>100</v>
      </c>
      <c r="D1743" s="89">
        <v>2</v>
      </c>
      <c r="E1743" s="89"/>
      <c r="F1743" s="89" t="s">
        <v>3326</v>
      </c>
      <c r="G1743" s="89" t="b">
        <f>ISNUMBER(MATCH(ggPayers[[#This Row],[payer]], gg_teammates[ID], 0))</f>
        <v>1</v>
      </c>
      <c r="H1743" s="89" t="b">
        <f>ISNUMBER(MATCH(ggPayers[[#This Row],[payer]], B$594:$B1742, 0))</f>
        <v>1</v>
      </c>
      <c r="I1743" s="89"/>
      <c r="J1743" s="89"/>
    </row>
    <row r="1744" spans="1:10">
      <c r="A1744" s="105">
        <v>45319.574999999997</v>
      </c>
      <c r="B1744" s="89">
        <v>839</v>
      </c>
      <c r="C1744" s="89">
        <v>300</v>
      </c>
      <c r="D1744" s="89">
        <v>2</v>
      </c>
      <c r="E1744" s="89"/>
      <c r="F1744" s="89" t="s">
        <v>3328</v>
      </c>
      <c r="G1744" s="89" t="b">
        <f>ISNUMBER(MATCH(ggPayers[[#This Row],[payer]], gg_teammates[ID], 0))</f>
        <v>1</v>
      </c>
      <c r="H1744" s="89" t="b">
        <f>ISNUMBER(MATCH(ggPayers[[#This Row],[payer]], B$594:$B1743, 0))</f>
        <v>1</v>
      </c>
      <c r="I1744" s="89"/>
      <c r="J1744" s="89"/>
    </row>
    <row r="1745" spans="1:10">
      <c r="A1745" s="105">
        <v>45319.503472222219</v>
      </c>
      <c r="B1745" s="89">
        <v>839</v>
      </c>
      <c r="C1745" s="89">
        <v>500</v>
      </c>
      <c r="D1745" s="89">
        <v>2</v>
      </c>
      <c r="E1745" s="89"/>
      <c r="F1745" s="89" t="s">
        <v>3330</v>
      </c>
      <c r="G1745" s="89" t="b">
        <f>ISNUMBER(MATCH(ggPayers[[#This Row],[payer]], gg_teammates[ID], 0))</f>
        <v>1</v>
      </c>
      <c r="H1745" s="89" t="b">
        <f>ISNUMBER(MATCH(ggPayers[[#This Row],[payer]], B$594:$B1744, 0))</f>
        <v>1</v>
      </c>
      <c r="I1745" s="89"/>
      <c r="J1745" s="89"/>
    </row>
    <row r="1746" spans="1:10">
      <c r="A1746" s="105">
        <v>45319.424305555556</v>
      </c>
      <c r="B1746" s="89">
        <v>839</v>
      </c>
      <c r="C1746" s="89">
        <v>500</v>
      </c>
      <c r="D1746" s="89">
        <v>2</v>
      </c>
      <c r="E1746" s="89"/>
      <c r="F1746" s="89" t="s">
        <v>3333</v>
      </c>
      <c r="G1746" s="89" t="b">
        <f>ISNUMBER(MATCH(ggPayers[[#This Row],[payer]], gg_teammates[ID], 0))</f>
        <v>1</v>
      </c>
      <c r="H1746" s="89" t="b">
        <f>ISNUMBER(MATCH(ggPayers[[#This Row],[payer]], B$594:$B1745, 0))</f>
        <v>1</v>
      </c>
      <c r="I1746" s="89"/>
      <c r="J1746" s="89"/>
    </row>
    <row r="1747" spans="1:10">
      <c r="A1747" s="105">
        <v>45318.770833333336</v>
      </c>
      <c r="B1747" s="89">
        <v>839</v>
      </c>
      <c r="C1747" s="89">
        <v>500</v>
      </c>
      <c r="D1747" s="89">
        <v>2</v>
      </c>
      <c r="E1747" s="89"/>
      <c r="F1747" s="89" t="s">
        <v>3339</v>
      </c>
      <c r="G1747" s="89" t="b">
        <f>ISNUMBER(MATCH(ggPayers[[#This Row],[payer]], gg_teammates[ID], 0))</f>
        <v>1</v>
      </c>
      <c r="H1747" s="89" t="b">
        <f>ISNUMBER(MATCH(ggPayers[[#This Row],[payer]], B$594:$B1746, 0))</f>
        <v>1</v>
      </c>
      <c r="I1747" s="89"/>
      <c r="J1747" s="89"/>
    </row>
    <row r="1748" spans="1:10">
      <c r="A1748" s="105">
        <v>45318.597916666666</v>
      </c>
      <c r="B1748" s="89">
        <v>839</v>
      </c>
      <c r="C1748" s="89">
        <v>500</v>
      </c>
      <c r="D1748" s="89">
        <v>3</v>
      </c>
      <c r="E1748" s="89"/>
      <c r="F1748" s="89" t="s">
        <v>6339</v>
      </c>
      <c r="G1748" s="89" t="b">
        <f>ISNUMBER(MATCH(ggPayers[[#This Row],[payer]], gg_teammates[ID], 0))</f>
        <v>1</v>
      </c>
      <c r="H1748" s="89" t="b">
        <f>ISNUMBER(MATCH(ggPayers[[#This Row],[payer]], B$594:$B1747, 0))</f>
        <v>1</v>
      </c>
      <c r="I1748" s="89"/>
      <c r="J1748" s="89"/>
    </row>
    <row r="1749" spans="1:10">
      <c r="A1749" s="105">
        <v>45318.595833333333</v>
      </c>
      <c r="B1749" s="89">
        <v>839</v>
      </c>
      <c r="C1749" s="89">
        <v>500</v>
      </c>
      <c r="D1749" s="89">
        <v>3</v>
      </c>
      <c r="E1749" s="89"/>
      <c r="F1749" s="89" t="s">
        <v>6340</v>
      </c>
      <c r="G1749" s="89" t="b">
        <f>ISNUMBER(MATCH(ggPayers[[#This Row],[payer]], gg_teammates[ID], 0))</f>
        <v>1</v>
      </c>
      <c r="H1749" s="89" t="b">
        <f>ISNUMBER(MATCH(ggPayers[[#This Row],[payer]], B$594:$B1748, 0))</f>
        <v>1</v>
      </c>
      <c r="I1749" s="89"/>
      <c r="J1749" s="89"/>
    </row>
    <row r="1750" spans="1:10">
      <c r="A1750" s="105">
        <v>45301.474305555559</v>
      </c>
      <c r="B1750" s="89">
        <v>589291</v>
      </c>
      <c r="C1750" s="89">
        <v>100</v>
      </c>
      <c r="D1750" s="89">
        <v>3</v>
      </c>
      <c r="E1750" s="89"/>
      <c r="F1750" s="89" t="s">
        <v>6341</v>
      </c>
      <c r="G1750" s="89" t="b">
        <f>ISNUMBER(MATCH(ggPayers[[#This Row],[payer]], gg_teammates[ID], 0))</f>
        <v>0</v>
      </c>
      <c r="H1750" s="89" t="b">
        <f>ISNUMBER(MATCH(ggPayers[[#This Row],[payer]], B$594:$B1749, 0))</f>
        <v>0</v>
      </c>
      <c r="I1750" s="89"/>
      <c r="J1750" s="89"/>
    </row>
    <row r="1751" spans="1:10">
      <c r="A1751" s="105">
        <v>45502.383376412035</v>
      </c>
      <c r="B1751" s="89">
        <v>800405</v>
      </c>
      <c r="C1751" s="89">
        <v>500</v>
      </c>
      <c r="D1751" s="89">
        <v>2</v>
      </c>
      <c r="E1751" s="89"/>
      <c r="F1751" s="89" t="s">
        <v>5305</v>
      </c>
      <c r="G1751" s="89" t="b">
        <f>ISNUMBER(MATCH(ggPayers[[#This Row],[payer]], gg_teammates[ID], 0))</f>
        <v>0</v>
      </c>
      <c r="H1751" s="89" t="b">
        <f>ISNUMBER(MATCH(ggPayers[[#This Row],[payer]], B$594:$B1750, 0))</f>
        <v>1</v>
      </c>
      <c r="I1751" s="89"/>
      <c r="J1751" s="89"/>
    </row>
    <row r="1752" spans="1:10">
      <c r="A1752" s="105">
        <v>45501.983713923612</v>
      </c>
      <c r="B1752" s="89">
        <v>164897</v>
      </c>
      <c r="C1752" s="89">
        <v>500</v>
      </c>
      <c r="D1752" s="89">
        <v>2</v>
      </c>
      <c r="E1752" s="89"/>
      <c r="F1752" s="89" t="s">
        <v>5308</v>
      </c>
      <c r="G1752" s="89" t="b">
        <f>ISNUMBER(MATCH(ggPayers[[#This Row],[payer]], gg_teammates[ID], 0))</f>
        <v>0</v>
      </c>
      <c r="H1752" s="89" t="b">
        <f>ISNUMBER(MATCH(ggPayers[[#This Row],[payer]], B$594:$B1751, 0))</f>
        <v>0</v>
      </c>
      <c r="I1752" s="89" t="b">
        <v>1</v>
      </c>
      <c r="J1752" s="89"/>
    </row>
    <row r="1753" spans="1:10">
      <c r="A1753" s="105">
        <v>45501.776857349534</v>
      </c>
      <c r="B1753" s="89">
        <v>153958</v>
      </c>
      <c r="C1753" s="89">
        <v>1000</v>
      </c>
      <c r="D1753" s="89">
        <v>3</v>
      </c>
      <c r="E1753" s="89"/>
      <c r="F1753" s="89" t="s">
        <v>6342</v>
      </c>
      <c r="G1753" s="89" t="b">
        <f>ISNUMBER(MATCH(ggPayers[[#This Row],[payer]], gg_teammates[ID], 0))</f>
        <v>0</v>
      </c>
      <c r="H1753" s="89" t="b">
        <f>ISNUMBER(MATCH(ggPayers[[#This Row],[payer]], B$594:$B1752, 0))</f>
        <v>0</v>
      </c>
      <c r="I1753" s="89"/>
      <c r="J1753" s="89"/>
    </row>
    <row r="1754" spans="1:10">
      <c r="A1754" s="105">
        <v>45501.776681203701</v>
      </c>
      <c r="B1754" s="89">
        <v>153958</v>
      </c>
      <c r="C1754" s="89">
        <v>1000</v>
      </c>
      <c r="D1754" s="89">
        <v>3</v>
      </c>
      <c r="E1754" s="89"/>
      <c r="F1754" s="89" t="s">
        <v>6343</v>
      </c>
      <c r="G1754" s="89" t="b">
        <f>ISNUMBER(MATCH(ggPayers[[#This Row],[payer]], gg_teammates[ID], 0))</f>
        <v>0</v>
      </c>
      <c r="H1754" s="89" t="b">
        <f>ISNUMBER(MATCH(ggPayers[[#This Row],[payer]], B$594:$B1753, 0))</f>
        <v>1</v>
      </c>
      <c r="I1754" s="89"/>
      <c r="J1754" s="89"/>
    </row>
    <row r="1755" spans="1:10">
      <c r="A1755" s="105">
        <v>45501.73937880787</v>
      </c>
      <c r="B1755" s="89">
        <v>418944</v>
      </c>
      <c r="C1755" s="89">
        <v>500</v>
      </c>
      <c r="D1755" s="89">
        <v>2</v>
      </c>
      <c r="E1755" s="89"/>
      <c r="F1755" s="89" t="s">
        <v>5315</v>
      </c>
      <c r="G1755" s="89" t="b">
        <f>ISNUMBER(MATCH(ggPayers[[#This Row],[payer]], gg_teammates[ID], 0))</f>
        <v>0</v>
      </c>
      <c r="H1755" s="89" t="b">
        <f>ISNUMBER(MATCH(ggPayers[[#This Row],[payer]], B$594:$B1754, 0))</f>
        <v>0</v>
      </c>
      <c r="I1755" s="89" t="b">
        <v>1</v>
      </c>
      <c r="J1755" s="89"/>
    </row>
    <row r="1756" spans="1:10">
      <c r="A1756" s="105">
        <v>45501.698862453704</v>
      </c>
      <c r="B1756" s="89">
        <v>27779</v>
      </c>
      <c r="C1756" s="89">
        <v>1000</v>
      </c>
      <c r="D1756" s="89">
        <v>2</v>
      </c>
      <c r="E1756" s="89"/>
      <c r="F1756" s="89" t="s">
        <v>5319</v>
      </c>
      <c r="G1756" s="89" t="b">
        <f>ISNUMBER(MATCH(ggPayers[[#This Row],[payer]], gg_teammates[ID], 0))</f>
        <v>0</v>
      </c>
      <c r="H1756" s="89" t="b">
        <f>ISNUMBER(MATCH(ggPayers[[#This Row],[payer]], B$594:$B1755, 0))</f>
        <v>1</v>
      </c>
      <c r="I1756" s="89" t="b">
        <v>1</v>
      </c>
      <c r="J1756" s="89"/>
    </row>
    <row r="1757" spans="1:10">
      <c r="A1757" s="105">
        <v>45501.673607476849</v>
      </c>
      <c r="B1757" s="89">
        <v>8484</v>
      </c>
      <c r="C1757" s="89">
        <v>2000</v>
      </c>
      <c r="D1757" s="89">
        <v>2</v>
      </c>
      <c r="E1757" s="89"/>
      <c r="F1757" s="89" t="s">
        <v>5324</v>
      </c>
      <c r="G1757" s="89" t="b">
        <f>ISNUMBER(MATCH(ggPayers[[#This Row],[payer]], gg_teammates[ID], 0))</f>
        <v>0</v>
      </c>
      <c r="H1757" s="89" t="b">
        <f>ISNUMBER(MATCH(ggPayers[[#This Row],[payer]], B$594:$B1756, 0))</f>
        <v>0</v>
      </c>
      <c r="I1757" s="89" t="b">
        <v>1</v>
      </c>
      <c r="J1757" s="89"/>
    </row>
    <row r="1758" spans="1:10">
      <c r="A1758" s="105">
        <v>45501.660740601852</v>
      </c>
      <c r="B1758" s="89">
        <v>1040592</v>
      </c>
      <c r="C1758" s="89">
        <v>500</v>
      </c>
      <c r="D1758" s="89">
        <v>2</v>
      </c>
      <c r="E1758" s="89"/>
      <c r="F1758" s="89" t="s">
        <v>5329</v>
      </c>
      <c r="G1758" s="89" t="b">
        <f>ISNUMBER(MATCH(ggPayers[[#This Row],[payer]], gg_teammates[ID], 0))</f>
        <v>0</v>
      </c>
      <c r="H1758" s="89" t="b">
        <f>ISNUMBER(MATCH(ggPayers[[#This Row],[payer]], B$594:$B1757, 0))</f>
        <v>0</v>
      </c>
      <c r="I1758" s="89" t="b">
        <v>1</v>
      </c>
      <c r="J1758" s="89"/>
    </row>
    <row r="1759" spans="1:10">
      <c r="A1759" s="105">
        <v>45500.990855821758</v>
      </c>
      <c r="B1759" s="89">
        <v>95399</v>
      </c>
      <c r="C1759" s="89">
        <v>500</v>
      </c>
      <c r="D1759" s="89">
        <v>2</v>
      </c>
      <c r="E1759" s="89"/>
      <c r="F1759" s="89" t="s">
        <v>5331</v>
      </c>
      <c r="G1759" s="89" t="b">
        <f>ISNUMBER(MATCH(ggPayers[[#This Row],[payer]], gg_teammates[ID], 0))</f>
        <v>0</v>
      </c>
      <c r="H1759" s="89" t="b">
        <f>ISNUMBER(MATCH(ggPayers[[#This Row],[payer]], B$594:$B1758, 0))</f>
        <v>0</v>
      </c>
      <c r="I1759" s="89" t="b">
        <v>1</v>
      </c>
      <c r="J1759" s="89"/>
    </row>
    <row r="1760" spans="1:10">
      <c r="A1760" s="105">
        <v>45500.938766250001</v>
      </c>
      <c r="B1760" s="89">
        <v>16438</v>
      </c>
      <c r="C1760" s="89">
        <v>500</v>
      </c>
      <c r="D1760" s="89">
        <v>3</v>
      </c>
      <c r="E1760" s="89"/>
      <c r="F1760" s="89" t="s">
        <v>6344</v>
      </c>
      <c r="G1760" s="89" t="b">
        <f>ISNUMBER(MATCH(ggPayers[[#This Row],[payer]], gg_teammates[ID], 0))</f>
        <v>0</v>
      </c>
      <c r="H1760" s="89" t="b">
        <f>ISNUMBER(MATCH(ggPayers[[#This Row],[payer]], B$594:$B1759, 0))</f>
        <v>1</v>
      </c>
      <c r="I1760" s="89"/>
      <c r="J1760" s="89"/>
    </row>
    <row r="1761" spans="1:10">
      <c r="A1761" s="105">
        <v>45500.913651423609</v>
      </c>
      <c r="B1761" s="89">
        <v>840169</v>
      </c>
      <c r="C1761" s="89">
        <v>200</v>
      </c>
      <c r="D1761" s="89">
        <v>2</v>
      </c>
      <c r="E1761" s="89"/>
      <c r="F1761" s="89" t="s">
        <v>5333</v>
      </c>
      <c r="G1761" s="89" t="b">
        <f>ISNUMBER(MATCH(ggPayers[[#This Row],[payer]], gg_teammates[ID], 0))</f>
        <v>0</v>
      </c>
      <c r="H1761" s="89" t="b">
        <f>ISNUMBER(MATCH(ggPayers[[#This Row],[payer]], B$594:$B1760, 0))</f>
        <v>0</v>
      </c>
      <c r="I1761" s="89" t="b">
        <v>1</v>
      </c>
      <c r="J1761" s="89"/>
    </row>
    <row r="1762" spans="1:10">
      <c r="A1762" s="105">
        <v>45500.869667060186</v>
      </c>
      <c r="B1762" s="89">
        <v>274894</v>
      </c>
      <c r="C1762" s="89">
        <v>500</v>
      </c>
      <c r="D1762" s="89">
        <v>3</v>
      </c>
      <c r="E1762" s="89"/>
      <c r="F1762" s="89" t="s">
        <v>6345</v>
      </c>
      <c r="G1762" s="89" t="b">
        <f>ISNUMBER(MATCH(ggPayers[[#This Row],[payer]], gg_teammates[ID], 0))</f>
        <v>0</v>
      </c>
      <c r="H1762" s="89" t="b">
        <f>ISNUMBER(MATCH(ggPayers[[#This Row],[payer]], B$594:$B1761, 0))</f>
        <v>0</v>
      </c>
      <c r="I1762" s="89"/>
      <c r="J1762" s="89"/>
    </row>
    <row r="1763" spans="1:10">
      <c r="A1763" s="105">
        <v>45500.86947474537</v>
      </c>
      <c r="B1763" s="89">
        <v>274894</v>
      </c>
      <c r="C1763" s="89">
        <v>500</v>
      </c>
      <c r="D1763" s="89">
        <v>3</v>
      </c>
      <c r="E1763" s="89"/>
      <c r="F1763" s="89" t="s">
        <v>6346</v>
      </c>
      <c r="G1763" s="89" t="b">
        <f>ISNUMBER(MATCH(ggPayers[[#This Row],[payer]], gg_teammates[ID], 0))</f>
        <v>0</v>
      </c>
      <c r="H1763" s="89" t="b">
        <f>ISNUMBER(MATCH(ggPayers[[#This Row],[payer]], B$594:$B1762, 0))</f>
        <v>1</v>
      </c>
      <c r="I1763" s="89"/>
      <c r="J1763" s="89"/>
    </row>
    <row r="1764" spans="1:10">
      <c r="A1764" s="105">
        <v>45500.775491805558</v>
      </c>
      <c r="B1764" s="89">
        <v>141081</v>
      </c>
      <c r="C1764" s="89">
        <v>2000</v>
      </c>
      <c r="D1764" s="89">
        <v>3</v>
      </c>
      <c r="E1764" s="89" t="s">
        <v>5934</v>
      </c>
      <c r="F1764" s="89" t="s">
        <v>6347</v>
      </c>
      <c r="G1764" s="89" t="b">
        <f>ISNUMBER(MATCH(ggPayers[[#This Row],[payer]], gg_teammates[ID], 0))</f>
        <v>0</v>
      </c>
      <c r="H1764" s="89" t="b">
        <f>ISNUMBER(MATCH(ggPayers[[#This Row],[payer]], B$594:$B1763, 0))</f>
        <v>0</v>
      </c>
      <c r="I1764" s="89"/>
      <c r="J1764" s="89"/>
    </row>
    <row r="1765" spans="1:10">
      <c r="A1765" s="105">
        <v>45500.752681736114</v>
      </c>
      <c r="B1765" s="89">
        <v>348685</v>
      </c>
      <c r="C1765" s="89">
        <v>1000</v>
      </c>
      <c r="D1765" s="89">
        <v>3</v>
      </c>
      <c r="E1765" s="89"/>
      <c r="F1765" s="89" t="s">
        <v>6348</v>
      </c>
      <c r="G1765" s="89" t="b">
        <f>ISNUMBER(MATCH(ggPayers[[#This Row],[payer]], gg_teammates[ID], 0))</f>
        <v>0</v>
      </c>
      <c r="H1765" s="89" t="b">
        <f>ISNUMBER(MATCH(ggPayers[[#This Row],[payer]], B$594:$B1764, 0))</f>
        <v>0</v>
      </c>
      <c r="I1765" s="89"/>
      <c r="J1765" s="89"/>
    </row>
    <row r="1766" spans="1:10">
      <c r="A1766" s="105">
        <v>45500.75246585648</v>
      </c>
      <c r="B1766" s="89">
        <v>348685</v>
      </c>
      <c r="C1766" s="89">
        <v>2000</v>
      </c>
      <c r="D1766" s="89">
        <v>3</v>
      </c>
      <c r="E1766" s="89"/>
      <c r="F1766" s="89" t="s">
        <v>6349</v>
      </c>
      <c r="G1766" s="89" t="b">
        <f>ISNUMBER(MATCH(ggPayers[[#This Row],[payer]], gg_teammates[ID], 0))</f>
        <v>0</v>
      </c>
      <c r="H1766" s="89" t="b">
        <f>ISNUMBER(MATCH(ggPayers[[#This Row],[payer]], B$594:$B1765, 0))</f>
        <v>1</v>
      </c>
      <c r="I1766" s="89"/>
      <c r="J1766" s="89"/>
    </row>
    <row r="1767" spans="1:10">
      <c r="A1767" s="105">
        <v>45500.743581469906</v>
      </c>
      <c r="B1767" s="89">
        <v>316558</v>
      </c>
      <c r="C1767" s="89">
        <v>1000</v>
      </c>
      <c r="D1767" s="89">
        <v>2</v>
      </c>
      <c r="E1767" s="89"/>
      <c r="F1767" s="89" t="s">
        <v>5337</v>
      </c>
      <c r="G1767" s="89" t="b">
        <f>ISNUMBER(MATCH(ggPayers[[#This Row],[payer]], gg_teammates[ID], 0))</f>
        <v>0</v>
      </c>
      <c r="H1767" s="89" t="b">
        <f>ISNUMBER(MATCH(ggPayers[[#This Row],[payer]], B$594:$B1766, 0))</f>
        <v>0</v>
      </c>
      <c r="I1767" s="89" t="b">
        <v>1</v>
      </c>
      <c r="J1767" s="89"/>
    </row>
    <row r="1768" spans="1:10">
      <c r="A1768" s="105">
        <v>45500.681019814816</v>
      </c>
      <c r="B1768" s="89">
        <v>825186</v>
      </c>
      <c r="C1768" s="89">
        <v>500</v>
      </c>
      <c r="D1768" s="89">
        <v>2</v>
      </c>
      <c r="E1768" s="89"/>
      <c r="F1768" s="89" t="s">
        <v>5341</v>
      </c>
      <c r="G1768" s="89" t="b">
        <f>ISNUMBER(MATCH(ggPayers[[#This Row],[payer]], gg_teammates[ID], 0))</f>
        <v>1</v>
      </c>
      <c r="H1768" s="89" t="b">
        <f>ISNUMBER(MATCH(ggPayers[[#This Row],[payer]], B$594:$B1767, 0))</f>
        <v>1</v>
      </c>
      <c r="I1768" s="89"/>
      <c r="J1768" s="89"/>
    </row>
    <row r="1769" spans="1:10">
      <c r="A1769" s="105">
        <v>45500.674315636577</v>
      </c>
      <c r="B1769" s="89">
        <v>5904</v>
      </c>
      <c r="C1769" s="89">
        <v>2000</v>
      </c>
      <c r="D1769" s="89">
        <v>3</v>
      </c>
      <c r="E1769" s="89"/>
      <c r="F1769" s="89" t="s">
        <v>6350</v>
      </c>
      <c r="G1769" s="89" t="b">
        <f>ISNUMBER(MATCH(ggPayers[[#This Row],[payer]], gg_teammates[ID], 0))</f>
        <v>0</v>
      </c>
      <c r="H1769" s="89" t="b">
        <f>ISNUMBER(MATCH(ggPayers[[#This Row],[payer]], B$594:$B1768, 0))</f>
        <v>0</v>
      </c>
      <c r="I1769" s="89"/>
      <c r="J1769" s="89"/>
    </row>
    <row r="1770" spans="1:10">
      <c r="A1770" s="105">
        <v>45500.673963252317</v>
      </c>
      <c r="B1770" s="89">
        <v>5904</v>
      </c>
      <c r="C1770" s="89">
        <v>2000</v>
      </c>
      <c r="D1770" s="89">
        <v>3</v>
      </c>
      <c r="E1770" s="89"/>
      <c r="F1770" s="89" t="s">
        <v>6351</v>
      </c>
      <c r="G1770" s="89" t="b">
        <f>ISNUMBER(MATCH(ggPayers[[#This Row],[payer]], gg_teammates[ID], 0))</f>
        <v>0</v>
      </c>
      <c r="H1770" s="89" t="b">
        <f>ISNUMBER(MATCH(ggPayers[[#This Row],[payer]], B$594:$B1769, 0))</f>
        <v>1</v>
      </c>
      <c r="I1770" s="89"/>
      <c r="J1770" s="89"/>
    </row>
    <row r="1771" spans="1:10">
      <c r="A1771" s="105">
        <v>45500.653931643516</v>
      </c>
      <c r="B1771" s="89">
        <v>31871</v>
      </c>
      <c r="C1771" s="89">
        <v>1000</v>
      </c>
      <c r="D1771" s="89">
        <v>2</v>
      </c>
      <c r="E1771" s="89"/>
      <c r="F1771" s="89" t="s">
        <v>5343</v>
      </c>
      <c r="G1771" s="89" t="b">
        <f>ISNUMBER(MATCH(ggPayers[[#This Row],[payer]], gg_teammates[ID], 0))</f>
        <v>0</v>
      </c>
      <c r="H1771" s="89" t="b">
        <f>ISNUMBER(MATCH(ggPayers[[#This Row],[payer]], B$594:$B1770, 0))</f>
        <v>0</v>
      </c>
      <c r="I1771" s="89" t="b">
        <v>1</v>
      </c>
      <c r="J1771" s="89"/>
    </row>
    <row r="1772" spans="1:10">
      <c r="A1772" s="105">
        <v>45500.653580694445</v>
      </c>
      <c r="B1772" s="89">
        <v>100255</v>
      </c>
      <c r="C1772" s="89">
        <v>1000</v>
      </c>
      <c r="D1772" s="89">
        <v>2</v>
      </c>
      <c r="E1772" s="89"/>
      <c r="F1772" s="89" t="s">
        <v>5345</v>
      </c>
      <c r="G1772" s="89" t="b">
        <f>ISNUMBER(MATCH(ggPayers[[#This Row],[payer]], gg_teammates[ID], 0))</f>
        <v>0</v>
      </c>
      <c r="H1772" s="89" t="b">
        <f>ISNUMBER(MATCH(ggPayers[[#This Row],[payer]], B$594:$B1771, 0))</f>
        <v>0</v>
      </c>
      <c r="I1772" s="89" t="b">
        <v>1</v>
      </c>
      <c r="J1772" s="89"/>
    </row>
    <row r="1773" spans="1:10">
      <c r="A1773" s="105">
        <v>45500.653233368059</v>
      </c>
      <c r="B1773" s="89">
        <v>825186</v>
      </c>
      <c r="C1773" s="89">
        <v>500</v>
      </c>
      <c r="D1773" s="89">
        <v>2</v>
      </c>
      <c r="E1773" s="89"/>
      <c r="F1773" s="89" t="s">
        <v>5347</v>
      </c>
      <c r="G1773" s="89" t="b">
        <f>ISNUMBER(MATCH(ggPayers[[#This Row],[payer]], gg_teammates[ID], 0))</f>
        <v>1</v>
      </c>
      <c r="H1773" s="89" t="b">
        <f>ISNUMBER(MATCH(ggPayers[[#This Row],[payer]], B$594:$B1772, 0))</f>
        <v>1</v>
      </c>
      <c r="I1773" s="89"/>
      <c r="J1773" s="89"/>
    </row>
    <row r="1774" spans="1:10">
      <c r="A1774" s="105">
        <v>45500.623489050929</v>
      </c>
      <c r="B1774" s="89">
        <v>45438</v>
      </c>
      <c r="C1774" s="89">
        <v>1000</v>
      </c>
      <c r="D1774" s="89">
        <v>2</v>
      </c>
      <c r="E1774" s="89"/>
      <c r="F1774" s="89" t="s">
        <v>5350</v>
      </c>
      <c r="G1774" s="89" t="b">
        <f>ISNUMBER(MATCH(ggPayers[[#This Row],[payer]], gg_teammates[ID], 0))</f>
        <v>0</v>
      </c>
      <c r="H1774" s="89" t="b">
        <f>ISNUMBER(MATCH(ggPayers[[#This Row],[payer]], B$594:$B1773, 0))</f>
        <v>0</v>
      </c>
      <c r="I1774" s="89" t="b">
        <v>1</v>
      </c>
      <c r="J1774" s="89"/>
    </row>
    <row r="1775" spans="1:10">
      <c r="A1775" s="105">
        <v>45500.526256921294</v>
      </c>
      <c r="B1775" s="89">
        <v>67738</v>
      </c>
      <c r="C1775" s="89">
        <v>1000</v>
      </c>
      <c r="D1775" s="89">
        <v>2</v>
      </c>
      <c r="E1775" s="89"/>
      <c r="F1775" s="89" t="s">
        <v>5352</v>
      </c>
      <c r="G1775" s="89" t="b">
        <f>ISNUMBER(MATCH(ggPayers[[#This Row],[payer]], gg_teammates[ID], 0))</f>
        <v>0</v>
      </c>
      <c r="H1775" s="89" t="b">
        <f>ISNUMBER(MATCH(ggPayers[[#This Row],[payer]], B$594:$B1774, 0))</f>
        <v>1</v>
      </c>
      <c r="I1775" s="89" t="b">
        <v>1</v>
      </c>
      <c r="J1775" s="89"/>
    </row>
    <row r="1776" spans="1:10">
      <c r="A1776" s="105">
        <v>45499.99197023148</v>
      </c>
      <c r="B1776" s="89">
        <v>49228</v>
      </c>
      <c r="C1776" s="89">
        <v>1000</v>
      </c>
      <c r="D1776" s="89">
        <v>2</v>
      </c>
      <c r="E1776" s="89"/>
      <c r="F1776" s="89" t="s">
        <v>5354</v>
      </c>
      <c r="G1776" s="89" t="b">
        <f>ISNUMBER(MATCH(ggPayers[[#This Row],[payer]], gg_teammates[ID], 0))</f>
        <v>0</v>
      </c>
      <c r="H1776" s="89" t="b">
        <f>ISNUMBER(MATCH(ggPayers[[#This Row],[payer]], B$594:$B1775, 0))</f>
        <v>0</v>
      </c>
      <c r="I1776" s="89" t="b">
        <v>1</v>
      </c>
      <c r="J1776" s="89"/>
    </row>
    <row r="1777" spans="1:10">
      <c r="A1777" s="105">
        <v>45499.970479722222</v>
      </c>
      <c r="B1777" s="89">
        <v>672127</v>
      </c>
      <c r="C1777" s="89">
        <v>2000</v>
      </c>
      <c r="D1777" s="89">
        <v>2</v>
      </c>
      <c r="E1777" s="89"/>
      <c r="F1777" s="89" t="s">
        <v>5356</v>
      </c>
      <c r="G1777" s="89" t="b">
        <f>ISNUMBER(MATCH(ggPayers[[#This Row],[payer]], gg_teammates[ID], 0))</f>
        <v>0</v>
      </c>
      <c r="H1777" s="89" t="b">
        <f>ISNUMBER(MATCH(ggPayers[[#This Row],[payer]], B$594:$B1776, 0))</f>
        <v>0</v>
      </c>
      <c r="I1777" s="89" t="b">
        <v>1</v>
      </c>
      <c r="J1777" s="89"/>
    </row>
    <row r="1778" spans="1:10">
      <c r="A1778" s="105">
        <v>45499.966477256945</v>
      </c>
      <c r="B1778" s="89">
        <v>118891</v>
      </c>
      <c r="C1778" s="89">
        <v>500</v>
      </c>
      <c r="D1778" s="89">
        <v>2</v>
      </c>
      <c r="E1778" s="89"/>
      <c r="F1778" s="89" t="s">
        <v>5359</v>
      </c>
      <c r="G1778" s="89" t="b">
        <f>ISNUMBER(MATCH(ggPayers[[#This Row],[payer]], gg_teammates[ID], 0))</f>
        <v>0</v>
      </c>
      <c r="H1778" s="89" t="b">
        <f>ISNUMBER(MATCH(ggPayers[[#This Row],[payer]], B$594:$B1777, 0))</f>
        <v>0</v>
      </c>
      <c r="I1778" s="89" t="b">
        <v>1</v>
      </c>
      <c r="J1778" s="89"/>
    </row>
    <row r="1779" spans="1:10">
      <c r="A1779" s="105">
        <v>45499.966457442133</v>
      </c>
      <c r="B1779" s="89">
        <v>118891</v>
      </c>
      <c r="C1779" s="89">
        <v>500</v>
      </c>
      <c r="D1779" s="89">
        <v>2</v>
      </c>
      <c r="E1779" s="89"/>
      <c r="F1779" s="89" t="s">
        <v>5361</v>
      </c>
      <c r="G1779" s="89" t="b">
        <f>ISNUMBER(MATCH(ggPayers[[#This Row],[payer]], gg_teammates[ID], 0))</f>
        <v>0</v>
      </c>
      <c r="H1779" s="89" t="b">
        <f>ISNUMBER(MATCH(ggPayers[[#This Row],[payer]], B$594:$B1778, 0))</f>
        <v>1</v>
      </c>
      <c r="I1779" s="89" t="b">
        <v>0</v>
      </c>
      <c r="J1779" s="89"/>
    </row>
    <row r="1780" spans="1:10">
      <c r="A1780" s="105">
        <v>45499.940878842594</v>
      </c>
      <c r="B1780" s="89">
        <v>845447</v>
      </c>
      <c r="C1780" s="89">
        <v>3000</v>
      </c>
      <c r="D1780" s="89">
        <v>2</v>
      </c>
      <c r="E1780" s="89"/>
      <c r="F1780" s="89" t="s">
        <v>5363</v>
      </c>
      <c r="G1780" s="89" t="b">
        <f>ISNUMBER(MATCH(ggPayers[[#This Row],[payer]], gg_teammates[ID], 0))</f>
        <v>0</v>
      </c>
      <c r="H1780" s="89" t="b">
        <f>ISNUMBER(MATCH(ggPayers[[#This Row],[payer]], B$594:$B1779, 0))</f>
        <v>1</v>
      </c>
      <c r="I1780" s="89" t="b">
        <v>1</v>
      </c>
      <c r="J1780" s="89"/>
    </row>
    <row r="1781" spans="1:10">
      <c r="A1781" s="105">
        <v>45499.872961990739</v>
      </c>
      <c r="B1781" s="89">
        <v>657873</v>
      </c>
      <c r="C1781" s="89">
        <v>500</v>
      </c>
      <c r="D1781" s="89">
        <v>2</v>
      </c>
      <c r="E1781" s="89"/>
      <c r="F1781" s="89" t="s">
        <v>5367</v>
      </c>
      <c r="G1781" s="89" t="b">
        <f>ISNUMBER(MATCH(ggPayers[[#This Row],[payer]], gg_teammates[ID], 0))</f>
        <v>0</v>
      </c>
      <c r="H1781" s="89" t="b">
        <f>ISNUMBER(MATCH(ggPayers[[#This Row],[payer]], B$594:$B1780, 0))</f>
        <v>1</v>
      </c>
      <c r="I1781" s="89" t="b">
        <v>1</v>
      </c>
      <c r="J1781" s="89"/>
    </row>
    <row r="1782" spans="1:10">
      <c r="A1782" s="105">
        <v>45499.760016435182</v>
      </c>
      <c r="B1782" s="89">
        <v>1109401</v>
      </c>
      <c r="C1782" s="89">
        <v>1000</v>
      </c>
      <c r="D1782" s="89">
        <v>2</v>
      </c>
      <c r="E1782" s="89"/>
      <c r="F1782" s="89" t="s">
        <v>5371</v>
      </c>
      <c r="G1782" s="89" t="b">
        <f>ISNUMBER(MATCH(ggPayers[[#This Row],[payer]], gg_teammates[ID], 0))</f>
        <v>0</v>
      </c>
      <c r="H1782" s="89" t="b">
        <f>ISNUMBER(MATCH(ggPayers[[#This Row],[payer]], B$594:$B1781, 0))</f>
        <v>1</v>
      </c>
      <c r="I1782" s="89" t="b">
        <v>1</v>
      </c>
      <c r="J1782" s="89"/>
    </row>
    <row r="1783" spans="1:10">
      <c r="A1783" s="105">
        <v>45499.730364097224</v>
      </c>
      <c r="B1783" s="89">
        <v>1063833</v>
      </c>
      <c r="C1783" s="89">
        <v>500</v>
      </c>
      <c r="D1783" s="89">
        <v>2</v>
      </c>
      <c r="E1783" s="89"/>
      <c r="F1783" s="89" t="s">
        <v>5374</v>
      </c>
      <c r="G1783" s="89" t="b">
        <f>ISNUMBER(MATCH(ggPayers[[#This Row],[payer]], gg_teammates[ID], 0))</f>
        <v>0</v>
      </c>
      <c r="H1783" s="89" t="b">
        <f>ISNUMBER(MATCH(ggPayers[[#This Row],[payer]], B$594:$B1782, 0))</f>
        <v>0</v>
      </c>
      <c r="I1783" s="89" t="b">
        <v>1</v>
      </c>
      <c r="J1783" s="89"/>
    </row>
    <row r="1784" spans="1:10">
      <c r="A1784" s="105">
        <v>45499.62773915509</v>
      </c>
      <c r="B1784" s="89">
        <v>825186</v>
      </c>
      <c r="C1784" s="89">
        <v>500</v>
      </c>
      <c r="D1784" s="89">
        <v>2</v>
      </c>
      <c r="E1784" s="89"/>
      <c r="F1784" s="89" t="s">
        <v>5383</v>
      </c>
      <c r="G1784" s="89" t="b">
        <f>ISNUMBER(MATCH(ggPayers[[#This Row],[payer]], gg_teammates[ID], 0))</f>
        <v>1</v>
      </c>
      <c r="H1784" s="89" t="b">
        <f>ISNUMBER(MATCH(ggPayers[[#This Row],[payer]], B$594:$B1783, 0))</f>
        <v>1</v>
      </c>
      <c r="I1784" s="89"/>
      <c r="J1784" s="89"/>
    </row>
    <row r="1785" spans="1:10">
      <c r="A1785" s="105">
        <v>45499.626028125</v>
      </c>
      <c r="B1785" s="89">
        <v>364937</v>
      </c>
      <c r="C1785" s="89">
        <v>500</v>
      </c>
      <c r="D1785" s="89">
        <v>2</v>
      </c>
      <c r="E1785" s="89"/>
      <c r="F1785" s="89" t="s">
        <v>5386</v>
      </c>
      <c r="G1785" s="89" t="b">
        <f>ISNUMBER(MATCH(ggPayers[[#This Row],[payer]], gg_teammates[ID], 0))</f>
        <v>0</v>
      </c>
      <c r="H1785" s="89" t="b">
        <f>ISNUMBER(MATCH(ggPayers[[#This Row],[payer]], B$594:$B1784, 0))</f>
        <v>0</v>
      </c>
      <c r="I1785" s="89" t="b">
        <v>1</v>
      </c>
      <c r="J1785" s="89"/>
    </row>
    <row r="1786" spans="1:10">
      <c r="A1786" s="105">
        <v>45499.625970543981</v>
      </c>
      <c r="B1786" s="89">
        <v>825186</v>
      </c>
      <c r="C1786" s="89">
        <v>1000</v>
      </c>
      <c r="D1786" s="89">
        <v>2</v>
      </c>
      <c r="E1786" s="89"/>
      <c r="F1786" s="89" t="s">
        <v>5388</v>
      </c>
      <c r="G1786" s="89" t="b">
        <f>ISNUMBER(MATCH(ggPayers[[#This Row],[payer]], gg_teammates[ID], 0))</f>
        <v>1</v>
      </c>
      <c r="H1786" s="89" t="b">
        <f>ISNUMBER(MATCH(ggPayers[[#This Row],[payer]], B$594:$B1785, 0))</f>
        <v>1</v>
      </c>
      <c r="I1786" s="89"/>
      <c r="J1786" s="89"/>
    </row>
    <row r="1787" spans="1:10">
      <c r="A1787" s="105">
        <v>45499.625110393521</v>
      </c>
      <c r="B1787" s="89">
        <v>825186</v>
      </c>
      <c r="C1787" s="89">
        <v>1000</v>
      </c>
      <c r="D1787" s="89">
        <v>2</v>
      </c>
      <c r="E1787" s="89"/>
      <c r="F1787" s="89" t="s">
        <v>5391</v>
      </c>
      <c r="G1787" s="89" t="b">
        <f>ISNUMBER(MATCH(ggPayers[[#This Row],[payer]], gg_teammates[ID], 0))</f>
        <v>1</v>
      </c>
      <c r="H1787" s="89" t="b">
        <f>ISNUMBER(MATCH(ggPayers[[#This Row],[payer]], B$594:$B1786, 0))</f>
        <v>1</v>
      </c>
      <c r="I1787" s="89"/>
      <c r="J1787" s="89"/>
    </row>
    <row r="1788" spans="1:10">
      <c r="A1788" s="105">
        <v>45499.624489050926</v>
      </c>
      <c r="B1788" s="89">
        <v>825186</v>
      </c>
      <c r="C1788" s="89">
        <v>500</v>
      </c>
      <c r="D1788" s="89">
        <v>2</v>
      </c>
      <c r="E1788" s="89"/>
      <c r="F1788" s="89" t="s">
        <v>5394</v>
      </c>
      <c r="G1788" s="89" t="b">
        <f>ISNUMBER(MATCH(ggPayers[[#This Row],[payer]], gg_teammates[ID], 0))</f>
        <v>1</v>
      </c>
      <c r="H1788" s="89" t="b">
        <f>ISNUMBER(MATCH(ggPayers[[#This Row],[payer]], B$594:$B1787, 0))</f>
        <v>1</v>
      </c>
      <c r="I1788" s="89"/>
      <c r="J1788" s="89"/>
    </row>
    <row r="1789" spans="1:10">
      <c r="A1789" s="105">
        <v>45499.623517916669</v>
      </c>
      <c r="B1789" s="89">
        <v>825186</v>
      </c>
      <c r="C1789" s="89">
        <v>2000</v>
      </c>
      <c r="D1789" s="89">
        <v>2</v>
      </c>
      <c r="E1789" s="89"/>
      <c r="F1789" s="89" t="s">
        <v>5397</v>
      </c>
      <c r="G1789" s="89" t="b">
        <f>ISNUMBER(MATCH(ggPayers[[#This Row],[payer]], gg_teammates[ID], 0))</f>
        <v>1</v>
      </c>
      <c r="H1789" s="89" t="b">
        <f>ISNUMBER(MATCH(ggPayers[[#This Row],[payer]], B$594:$B1788, 0))</f>
        <v>1</v>
      </c>
      <c r="I1789" s="89"/>
      <c r="J1789" s="89"/>
    </row>
    <row r="1790" spans="1:10">
      <c r="A1790" s="105">
        <v>45499.621242951391</v>
      </c>
      <c r="B1790" s="89">
        <v>825186</v>
      </c>
      <c r="C1790" s="89">
        <v>1000</v>
      </c>
      <c r="D1790" s="89">
        <v>2</v>
      </c>
      <c r="E1790" s="89"/>
      <c r="F1790" s="89" t="s">
        <v>5400</v>
      </c>
      <c r="G1790" s="89" t="b">
        <f>ISNUMBER(MATCH(ggPayers[[#This Row],[payer]], gg_teammates[ID], 0))</f>
        <v>1</v>
      </c>
      <c r="H1790" s="89" t="b">
        <f>ISNUMBER(MATCH(ggPayers[[#This Row],[payer]], B$594:$B1789, 0))</f>
        <v>1</v>
      </c>
      <c r="I1790" s="89"/>
      <c r="J1790" s="89"/>
    </row>
    <row r="1791" spans="1:10">
      <c r="A1791" s="105">
        <v>45499.620533252317</v>
      </c>
      <c r="B1791" s="89">
        <v>825186</v>
      </c>
      <c r="C1791" s="89">
        <v>500</v>
      </c>
      <c r="D1791" s="89">
        <v>2</v>
      </c>
      <c r="E1791" s="89"/>
      <c r="F1791" s="89" t="s">
        <v>5403</v>
      </c>
      <c r="G1791" s="89" t="b">
        <f>ISNUMBER(MATCH(ggPayers[[#This Row],[payer]], gg_teammates[ID], 0))</f>
        <v>1</v>
      </c>
      <c r="H1791" s="89" t="b">
        <f>ISNUMBER(MATCH(ggPayers[[#This Row],[payer]], B$594:$B1790, 0))</f>
        <v>1</v>
      </c>
      <c r="I1791" s="89"/>
      <c r="J1791" s="89"/>
    </row>
    <row r="1792" spans="1:10">
      <c r="A1792" s="105">
        <v>45499.616190416666</v>
      </c>
      <c r="B1792" s="89">
        <v>981768</v>
      </c>
      <c r="C1792" s="89">
        <v>1000</v>
      </c>
      <c r="D1792" s="89">
        <v>2</v>
      </c>
      <c r="E1792" s="89"/>
      <c r="F1792" s="89" t="s">
        <v>5406</v>
      </c>
      <c r="G1792" s="89" t="b">
        <f>ISNUMBER(MATCH(ggPayers[[#This Row],[payer]], gg_teammates[ID], 0))</f>
        <v>0</v>
      </c>
      <c r="H1792" s="89" t="b">
        <f>ISNUMBER(MATCH(ggPayers[[#This Row],[payer]], B$594:$B1791, 0))</f>
        <v>0</v>
      </c>
      <c r="I1792" s="89" t="b">
        <v>1</v>
      </c>
      <c r="J1792" s="89"/>
    </row>
    <row r="1793" spans="1:10">
      <c r="A1793" s="105">
        <v>45503.632986631943</v>
      </c>
      <c r="B1793" s="89">
        <v>71489</v>
      </c>
      <c r="C1793" s="89">
        <v>500</v>
      </c>
      <c r="D1793" s="89">
        <v>2</v>
      </c>
      <c r="E1793" s="89"/>
      <c r="F1793" s="89" t="s">
        <v>5450</v>
      </c>
      <c r="G1793" s="89" t="b">
        <f>ISNUMBER(MATCH(ggPayers[[#This Row],[payer]], gg_teammates[ID], 0))</f>
        <v>0</v>
      </c>
      <c r="H1793" s="89" t="b">
        <f>ISNUMBER(MATCH(ggPayers[[#This Row],[payer]], B$594:$B1792, 0))</f>
        <v>0</v>
      </c>
      <c r="I1793" s="89" t="b">
        <v>1</v>
      </c>
      <c r="J1793" s="89"/>
    </row>
    <row r="1794" spans="1:10">
      <c r="A1794" s="105">
        <v>45503.423153067131</v>
      </c>
      <c r="B1794" s="89">
        <v>825186</v>
      </c>
      <c r="C1794" s="89">
        <v>100</v>
      </c>
      <c r="D1794" s="89">
        <v>2</v>
      </c>
      <c r="E1794" s="89"/>
      <c r="F1794" s="89" t="s">
        <v>5283</v>
      </c>
      <c r="G1794" s="89" t="b">
        <f>ISNUMBER(MATCH(ggPayers[[#This Row],[payer]], gg_teammates[ID], 0))</f>
        <v>1</v>
      </c>
      <c r="H1794" s="89" t="b">
        <f>ISNUMBER(MATCH(ggPayers[[#This Row],[payer]], B$594:$B1793, 0))</f>
        <v>1</v>
      </c>
      <c r="I1794" s="89"/>
      <c r="J1794" s="89"/>
    </row>
    <row r="1795" spans="1:10">
      <c r="A1795" s="105">
        <v>45502.883276111112</v>
      </c>
      <c r="B1795" s="89">
        <v>686648</v>
      </c>
      <c r="C1795" s="89">
        <v>300</v>
      </c>
      <c r="D1795" s="89">
        <v>2</v>
      </c>
      <c r="E1795" s="89"/>
      <c r="F1795" s="89" t="s">
        <v>5287</v>
      </c>
      <c r="G1795" s="89" t="b">
        <f>ISNUMBER(MATCH(ggPayers[[#This Row],[payer]], gg_teammates[ID], 0))</f>
        <v>0</v>
      </c>
      <c r="H1795" s="89" t="b">
        <f>ISNUMBER(MATCH(ggPayers[[#This Row],[payer]], B$594:$B1794, 0))</f>
        <v>0</v>
      </c>
      <c r="I1795" s="89" t="b">
        <v>1</v>
      </c>
      <c r="J1795" s="89"/>
    </row>
    <row r="1796" spans="1:10">
      <c r="A1796" s="105">
        <v>45502.823559583332</v>
      </c>
      <c r="B1796" s="89">
        <v>52593</v>
      </c>
      <c r="C1796" s="89">
        <v>1000</v>
      </c>
      <c r="D1796" s="89">
        <v>2</v>
      </c>
      <c r="E1796" s="89"/>
      <c r="F1796" s="89" t="s">
        <v>5290</v>
      </c>
      <c r="G1796" s="89" t="b">
        <f>ISNUMBER(MATCH(ggPayers[[#This Row],[payer]], gg_teammates[ID], 0))</f>
        <v>0</v>
      </c>
      <c r="H1796" s="89" t="b">
        <f>ISNUMBER(MATCH(ggPayers[[#This Row],[payer]], B$594:$B1795, 0))</f>
        <v>0</v>
      </c>
      <c r="I1796" s="89" t="b">
        <v>1</v>
      </c>
      <c r="J1796" s="89"/>
    </row>
    <row r="1797" spans="1:10">
      <c r="A1797" s="105">
        <v>45502.623804062503</v>
      </c>
      <c r="B1797" s="89">
        <v>99149</v>
      </c>
      <c r="C1797" s="89">
        <v>1000</v>
      </c>
      <c r="D1797" s="89">
        <v>2</v>
      </c>
      <c r="E1797" s="89"/>
      <c r="F1797" s="89" t="s">
        <v>5298</v>
      </c>
      <c r="G1797" s="89" t="b">
        <f>ISNUMBER(MATCH(ggPayers[[#This Row],[payer]], gg_teammates[ID], 0))</f>
        <v>0</v>
      </c>
      <c r="H1797" s="89" t="b">
        <f>ISNUMBER(MATCH(ggPayers[[#This Row],[payer]], B$594:$B1796, 0))</f>
        <v>0</v>
      </c>
      <c r="I1797" s="89" t="b">
        <v>1</v>
      </c>
      <c r="J1797" s="89"/>
    </row>
    <row r="1798" spans="1:10">
      <c r="A1798" s="105">
        <v>45502.620313703701</v>
      </c>
      <c r="B1798" s="89">
        <v>819078</v>
      </c>
      <c r="C1798" s="89">
        <v>500</v>
      </c>
      <c r="D1798" s="89">
        <v>2</v>
      </c>
      <c r="E1798" s="89"/>
      <c r="F1798" s="89" t="s">
        <v>5300</v>
      </c>
      <c r="G1798" s="89" t="b">
        <f>ISNUMBER(MATCH(ggPayers[[#This Row],[payer]], gg_teammates[ID], 0))</f>
        <v>0</v>
      </c>
      <c r="H1798" s="89" t="b">
        <f>ISNUMBER(MATCH(ggPayers[[#This Row],[payer]], B$594:$B1797, 0))</f>
        <v>0</v>
      </c>
      <c r="I1798" s="89" t="b">
        <v>1</v>
      </c>
      <c r="J1798" s="89"/>
    </row>
    <row r="1799" spans="1:10">
      <c r="A1799" s="105">
        <v>45505.86890040509</v>
      </c>
      <c r="B1799" s="89">
        <v>574620</v>
      </c>
      <c r="C1799" s="89">
        <v>2000</v>
      </c>
      <c r="D1799" s="89">
        <v>3</v>
      </c>
      <c r="E1799" s="89"/>
      <c r="F1799" s="89" t="s">
        <v>6352</v>
      </c>
      <c r="G1799" s="89" t="b">
        <f>ISNUMBER(MATCH(ggPayers[[#This Row],[payer]], gg_teammates[ID], 0))</f>
        <v>0</v>
      </c>
      <c r="H1799" s="89" t="b">
        <f>ISNUMBER(MATCH(ggPayers[[#This Row],[payer]], B$594:$B1798, 0))</f>
        <v>0</v>
      </c>
      <c r="I1799" s="89"/>
      <c r="J1799" s="89"/>
    </row>
    <row r="1800" spans="1:10">
      <c r="A1800" s="105">
        <v>45505.868705231478</v>
      </c>
      <c r="B1800" s="89">
        <v>574620</v>
      </c>
      <c r="C1800" s="89">
        <v>2000</v>
      </c>
      <c r="D1800" s="89">
        <v>3</v>
      </c>
      <c r="E1800" s="89"/>
      <c r="F1800" s="89" t="s">
        <v>6353</v>
      </c>
      <c r="G1800" s="89" t="b">
        <f>ISNUMBER(MATCH(ggPayers[[#This Row],[payer]], gg_teammates[ID], 0))</f>
        <v>0</v>
      </c>
      <c r="H1800" s="89" t="b">
        <f>ISNUMBER(MATCH(ggPayers[[#This Row],[payer]], B$594:$B1799, 0))</f>
        <v>1</v>
      </c>
      <c r="I1800" s="89"/>
      <c r="J1800" s="89"/>
    </row>
    <row r="1801" spans="1:10">
      <c r="A1801" s="105">
        <v>45505.81943462963</v>
      </c>
      <c r="B1801" s="89">
        <v>316753</v>
      </c>
      <c r="C1801" s="89">
        <v>500</v>
      </c>
      <c r="D1801" s="89">
        <v>3</v>
      </c>
      <c r="E1801" s="89"/>
      <c r="F1801" s="89" t="s">
        <v>6354</v>
      </c>
      <c r="G1801" s="89" t="b">
        <f>ISNUMBER(MATCH(ggPayers[[#This Row],[payer]], gg_teammates[ID], 0))</f>
        <v>0</v>
      </c>
      <c r="H1801" s="89" t="b">
        <f>ISNUMBER(MATCH(ggPayers[[#This Row],[payer]], B$594:$B1800, 0))</f>
        <v>0</v>
      </c>
      <c r="I1801" s="89"/>
      <c r="J1801" s="89"/>
    </row>
    <row r="1802" spans="1:10">
      <c r="A1802" s="105">
        <v>45505.779748958332</v>
      </c>
      <c r="B1802" s="89">
        <v>1163118</v>
      </c>
      <c r="C1802" s="89">
        <v>2000</v>
      </c>
      <c r="D1802" s="89">
        <v>2</v>
      </c>
      <c r="E1802" s="89"/>
      <c r="F1802" s="89" t="s">
        <v>5473</v>
      </c>
      <c r="G1802" s="89" t="b">
        <f>ISNUMBER(MATCH(ggPayers[[#This Row],[payer]], gg_teammates[ID], 0))</f>
        <v>0</v>
      </c>
      <c r="H1802" s="89" t="b">
        <f>ISNUMBER(MATCH(ggPayers[[#This Row],[payer]], B$594:$B1801, 0))</f>
        <v>0</v>
      </c>
      <c r="I1802" s="89" t="b">
        <v>1</v>
      </c>
      <c r="J1802" s="89"/>
    </row>
    <row r="1803" spans="1:10">
      <c r="A1803" s="105">
        <v>45505.744687418985</v>
      </c>
      <c r="B1803" s="89">
        <v>22292</v>
      </c>
      <c r="C1803" s="89">
        <v>500</v>
      </c>
      <c r="D1803" s="89">
        <v>2</v>
      </c>
      <c r="E1803" s="89"/>
      <c r="F1803" s="89" t="s">
        <v>5475</v>
      </c>
      <c r="G1803" s="89" t="b">
        <f>ISNUMBER(MATCH(ggPayers[[#This Row],[payer]], gg_teammates[ID], 0))</f>
        <v>0</v>
      </c>
      <c r="H1803" s="89" t="b">
        <f>ISNUMBER(MATCH(ggPayers[[#This Row],[payer]], B$594:$B1802, 0))</f>
        <v>1</v>
      </c>
      <c r="I1803" s="89" t="b">
        <v>1</v>
      </c>
      <c r="J1803" s="89"/>
    </row>
    <row r="1804" spans="1:10">
      <c r="A1804" s="105">
        <v>45505.595869537035</v>
      </c>
      <c r="B1804" s="89">
        <v>217882</v>
      </c>
      <c r="C1804" s="89">
        <v>1000</v>
      </c>
      <c r="D1804" s="89">
        <v>2</v>
      </c>
      <c r="E1804" s="89"/>
      <c r="F1804" s="89" t="s">
        <v>5478</v>
      </c>
      <c r="G1804" s="89" t="b">
        <f>ISNUMBER(MATCH(ggPayers[[#This Row],[payer]], gg_teammates[ID], 0))</f>
        <v>0</v>
      </c>
      <c r="H1804" s="89" t="b">
        <f>ISNUMBER(MATCH(ggPayers[[#This Row],[payer]], B$594:$B1803, 0))</f>
        <v>1</v>
      </c>
      <c r="I1804" s="89" t="b">
        <v>1</v>
      </c>
      <c r="J1804" s="89"/>
    </row>
    <row r="1805" spans="1:10">
      <c r="A1805" s="105">
        <v>45505.436683784719</v>
      </c>
      <c r="B1805" s="89">
        <v>496395</v>
      </c>
      <c r="C1805" s="89">
        <v>550</v>
      </c>
      <c r="D1805" s="89">
        <v>3</v>
      </c>
      <c r="E1805" s="89"/>
      <c r="F1805" s="89" t="s">
        <v>6355</v>
      </c>
      <c r="G1805" s="89" t="b">
        <f>ISNUMBER(MATCH(ggPayers[[#This Row],[payer]], gg_teammates[ID], 0))</f>
        <v>0</v>
      </c>
      <c r="H1805" s="89" t="b">
        <f>ISNUMBER(MATCH(ggPayers[[#This Row],[payer]], B$594:$B1804, 0))</f>
        <v>0</v>
      </c>
      <c r="I1805" s="89"/>
      <c r="J1805" s="89"/>
    </row>
    <row r="1806" spans="1:10">
      <c r="A1806" s="105">
        <v>45505.385788692132</v>
      </c>
      <c r="B1806" s="89">
        <v>1163118</v>
      </c>
      <c r="C1806" s="89">
        <v>1000</v>
      </c>
      <c r="D1806" s="89">
        <v>2</v>
      </c>
      <c r="E1806" s="89"/>
      <c r="F1806" s="89" t="s">
        <v>5454</v>
      </c>
      <c r="G1806" s="89" t="b">
        <f>ISNUMBER(MATCH(ggPayers[[#This Row],[payer]], gg_teammates[ID], 0))</f>
        <v>0</v>
      </c>
      <c r="H1806" s="89" t="b">
        <f>ISNUMBER(MATCH(ggPayers[[#This Row],[payer]], B$594:$B1805, 0))</f>
        <v>1</v>
      </c>
      <c r="I1806" s="89" t="b">
        <v>1</v>
      </c>
      <c r="J1806" s="89"/>
    </row>
    <row r="1807" spans="1:10">
      <c r="A1807" s="105">
        <v>45504.974148993053</v>
      </c>
      <c r="B1807" s="89">
        <v>168136</v>
      </c>
      <c r="C1807" s="89">
        <v>500</v>
      </c>
      <c r="D1807" s="89">
        <v>2</v>
      </c>
      <c r="E1807" s="89"/>
      <c r="F1807" s="89" t="s">
        <v>5455</v>
      </c>
      <c r="G1807" s="89" t="b">
        <f>ISNUMBER(MATCH(ggPayers[[#This Row],[payer]], gg_teammates[ID], 0))</f>
        <v>0</v>
      </c>
      <c r="H1807" s="89" t="b">
        <f>ISNUMBER(MATCH(ggPayers[[#This Row],[payer]], B$594:$B1806, 0))</f>
        <v>0</v>
      </c>
      <c r="I1807" s="89" t="b">
        <v>1</v>
      </c>
      <c r="J1807" s="89"/>
    </row>
    <row r="1808" spans="1:10">
      <c r="A1808" s="105">
        <v>45504.973551504627</v>
      </c>
      <c r="B1808" s="89">
        <v>168136</v>
      </c>
      <c r="C1808" s="89">
        <v>500</v>
      </c>
      <c r="D1808" s="89">
        <v>3</v>
      </c>
      <c r="E1808" s="89" t="s">
        <v>6356</v>
      </c>
      <c r="F1808" s="89" t="s">
        <v>6357</v>
      </c>
      <c r="G1808" s="89" t="b">
        <f>ISNUMBER(MATCH(ggPayers[[#This Row],[payer]], gg_teammates[ID], 0))</f>
        <v>0</v>
      </c>
      <c r="H1808" s="89" t="b">
        <f>ISNUMBER(MATCH(ggPayers[[#This Row],[payer]], B$594:$B1807, 0))</f>
        <v>1</v>
      </c>
      <c r="I1808" s="89"/>
      <c r="J1808" s="89"/>
    </row>
    <row r="1809" spans="1:10">
      <c r="A1809" s="105">
        <v>45504.833420497685</v>
      </c>
      <c r="B1809" s="89">
        <v>57858</v>
      </c>
      <c r="C1809" s="89">
        <v>500</v>
      </c>
      <c r="D1809" s="89">
        <v>3</v>
      </c>
      <c r="E1809" s="89"/>
      <c r="F1809" s="89" t="s">
        <v>6358</v>
      </c>
      <c r="G1809" s="89" t="b">
        <f>ISNUMBER(MATCH(ggPayers[[#This Row],[payer]], gg_teammates[ID], 0))</f>
        <v>0</v>
      </c>
      <c r="H1809" s="89" t="b">
        <f>ISNUMBER(MATCH(ggPayers[[#This Row],[payer]], B$594:$B1808, 0))</f>
        <v>0</v>
      </c>
      <c r="I1809" s="89"/>
      <c r="J1809" s="89"/>
    </row>
    <row r="1810" spans="1:10">
      <c r="A1810" s="105">
        <v>45504.833161134258</v>
      </c>
      <c r="B1810" s="89">
        <v>57858</v>
      </c>
      <c r="C1810" s="89">
        <v>500</v>
      </c>
      <c r="D1810" s="89">
        <v>3</v>
      </c>
      <c r="E1810" s="89"/>
      <c r="F1810" s="89" t="s">
        <v>6359</v>
      </c>
      <c r="G1810" s="89" t="b">
        <f>ISNUMBER(MATCH(ggPayers[[#This Row],[payer]], gg_teammates[ID], 0))</f>
        <v>0</v>
      </c>
      <c r="H1810" s="89" t="b">
        <f>ISNUMBER(MATCH(ggPayers[[#This Row],[payer]], B$594:$B1809, 0))</f>
        <v>1</v>
      </c>
      <c r="I1810" s="89"/>
      <c r="J1810" s="89"/>
    </row>
    <row r="1811" spans="1:10">
      <c r="A1811" s="105">
        <v>45504.81683640046</v>
      </c>
      <c r="B1811" s="89">
        <v>3586</v>
      </c>
      <c r="C1811" s="89">
        <v>500</v>
      </c>
      <c r="D1811" s="89">
        <v>2</v>
      </c>
      <c r="E1811" s="89"/>
      <c r="F1811" s="89" t="s">
        <v>5458</v>
      </c>
      <c r="G1811" s="89" t="b">
        <f>ISNUMBER(MATCH(ggPayers[[#This Row],[payer]], gg_teammates[ID], 0))</f>
        <v>0</v>
      </c>
      <c r="H1811" s="89" t="b">
        <f>ISNUMBER(MATCH(ggPayers[[#This Row],[payer]], B$594:$B1810, 0))</f>
        <v>1</v>
      </c>
      <c r="I1811" s="89" t="b">
        <v>1</v>
      </c>
      <c r="J1811" s="89"/>
    </row>
    <row r="1812" spans="1:10">
      <c r="A1812" s="105">
        <v>45504.811275219909</v>
      </c>
      <c r="B1812" s="89">
        <v>867580</v>
      </c>
      <c r="C1812" s="89">
        <v>1000</v>
      </c>
      <c r="D1812" s="89">
        <v>2</v>
      </c>
      <c r="E1812" s="89"/>
      <c r="F1812" s="89" t="s">
        <v>5459</v>
      </c>
      <c r="G1812" s="89" t="b">
        <f>ISNUMBER(MATCH(ggPayers[[#This Row],[payer]], gg_teammates[ID], 0))</f>
        <v>0</v>
      </c>
      <c r="H1812" s="89" t="b">
        <f>ISNUMBER(MATCH(ggPayers[[#This Row],[payer]], B$594:$B1811, 0))</f>
        <v>0</v>
      </c>
      <c r="I1812" s="89" t="b">
        <v>1</v>
      </c>
      <c r="J1812" s="89"/>
    </row>
    <row r="1813" spans="1:10">
      <c r="A1813" s="105">
        <v>45504.696902812502</v>
      </c>
      <c r="B1813" s="89">
        <v>306813</v>
      </c>
      <c r="C1813" s="89">
        <v>300</v>
      </c>
      <c r="D1813" s="89">
        <v>2</v>
      </c>
      <c r="E1813" s="89"/>
      <c r="F1813" s="89" t="s">
        <v>5461</v>
      </c>
      <c r="G1813" s="89" t="b">
        <f>ISNUMBER(MATCH(ggPayers[[#This Row],[payer]], gg_teammates[ID], 0))</f>
        <v>0</v>
      </c>
      <c r="H1813" s="89" t="b">
        <f>ISNUMBER(MATCH(ggPayers[[#This Row],[payer]], B$594:$B1812, 0))</f>
        <v>0</v>
      </c>
      <c r="I1813" s="89" t="b">
        <v>1</v>
      </c>
      <c r="J1813" s="89"/>
    </row>
    <row r="1814" spans="1:10">
      <c r="A1814" s="105">
        <v>45504.693857685183</v>
      </c>
      <c r="B1814" s="89">
        <v>1163118</v>
      </c>
      <c r="C1814" s="89">
        <v>1000</v>
      </c>
      <c r="D1814" s="89">
        <v>3</v>
      </c>
      <c r="E1814" s="89" t="s">
        <v>5976</v>
      </c>
      <c r="F1814" s="89" t="s">
        <v>6360</v>
      </c>
      <c r="G1814" s="89" t="b">
        <f>ISNUMBER(MATCH(ggPayers[[#This Row],[payer]], gg_teammates[ID], 0))</f>
        <v>0</v>
      </c>
      <c r="H1814" s="89" t="b">
        <f>ISNUMBER(MATCH(ggPayers[[#This Row],[payer]], B$594:$B1813, 0))</f>
        <v>1</v>
      </c>
      <c r="I1814" s="89"/>
      <c r="J1814" s="89"/>
    </row>
    <row r="1815" spans="1:10">
      <c r="A1815" s="105">
        <v>45504.685762337962</v>
      </c>
      <c r="B1815" s="89">
        <v>1163118</v>
      </c>
      <c r="C1815" s="89">
        <v>1000</v>
      </c>
      <c r="D1815" s="89">
        <v>3</v>
      </c>
      <c r="E1815" s="89" t="s">
        <v>5976</v>
      </c>
      <c r="F1815" s="89" t="s">
        <v>6361</v>
      </c>
      <c r="G1815" s="89" t="b">
        <f>ISNUMBER(MATCH(ggPayers[[#This Row],[payer]], gg_teammates[ID], 0))</f>
        <v>0</v>
      </c>
      <c r="H1815" s="89" t="b">
        <f>ISNUMBER(MATCH(ggPayers[[#This Row],[payer]], B$594:$B1814, 0))</f>
        <v>1</v>
      </c>
      <c r="I1815" s="89"/>
      <c r="J1815" s="89"/>
    </row>
    <row r="1816" spans="1:10">
      <c r="A1816" s="105">
        <v>45504.685653171298</v>
      </c>
      <c r="B1816" s="89">
        <v>1163118</v>
      </c>
      <c r="C1816" s="89">
        <v>1000</v>
      </c>
      <c r="D1816" s="89">
        <v>3</v>
      </c>
      <c r="E1816" s="89" t="s">
        <v>5976</v>
      </c>
      <c r="F1816" s="89" t="s">
        <v>6362</v>
      </c>
      <c r="G1816" s="89" t="b">
        <f>ISNUMBER(MATCH(ggPayers[[#This Row],[payer]], gg_teammates[ID], 0))</f>
        <v>0</v>
      </c>
      <c r="H1816" s="89" t="b">
        <f>ISNUMBER(MATCH(ggPayers[[#This Row],[payer]], B$594:$B1815, 0))</f>
        <v>1</v>
      </c>
      <c r="I1816" s="89"/>
      <c r="J1816" s="89"/>
    </row>
    <row r="1817" spans="1:10">
      <c r="A1817" s="105">
        <v>45504.685476689818</v>
      </c>
      <c r="B1817" s="89">
        <v>1163118</v>
      </c>
      <c r="C1817" s="89">
        <v>1000</v>
      </c>
      <c r="D1817" s="89">
        <v>3</v>
      </c>
      <c r="E1817" s="89" t="s">
        <v>5976</v>
      </c>
      <c r="F1817" s="89" t="s">
        <v>6363</v>
      </c>
      <c r="G1817" s="89" t="b">
        <f>ISNUMBER(MATCH(ggPayers[[#This Row],[payer]], gg_teammates[ID], 0))</f>
        <v>0</v>
      </c>
      <c r="H1817" s="89" t="b">
        <f>ISNUMBER(MATCH(ggPayers[[#This Row],[payer]], B$594:$B1816, 0))</f>
        <v>1</v>
      </c>
      <c r="I1817" s="89"/>
      <c r="J1817" s="89"/>
    </row>
    <row r="1818" spans="1:10">
      <c r="A1818" s="105">
        <v>45504.68384578704</v>
      </c>
      <c r="B1818" s="89">
        <v>238874</v>
      </c>
      <c r="C1818" s="89">
        <v>1000</v>
      </c>
      <c r="D1818" s="89">
        <v>2</v>
      </c>
      <c r="E1818" s="89"/>
      <c r="F1818" s="89" t="s">
        <v>5462</v>
      </c>
      <c r="G1818" s="89" t="b">
        <f>ISNUMBER(MATCH(ggPayers[[#This Row],[payer]], gg_teammates[ID], 0))</f>
        <v>0</v>
      </c>
      <c r="H1818" s="89" t="b">
        <f>ISNUMBER(MATCH(ggPayers[[#This Row],[payer]], B$594:$B1817, 0))</f>
        <v>0</v>
      </c>
      <c r="I1818" s="89" t="b">
        <v>1</v>
      </c>
      <c r="J1818" s="89"/>
    </row>
    <row r="1819" spans="1:10">
      <c r="A1819" s="105">
        <v>45504.587924918982</v>
      </c>
      <c r="B1819" s="89">
        <v>798</v>
      </c>
      <c r="C1819" s="89">
        <v>1000</v>
      </c>
      <c r="D1819" s="89">
        <v>2</v>
      </c>
      <c r="E1819" s="89"/>
      <c r="F1819" s="89" t="s">
        <v>5465</v>
      </c>
      <c r="G1819" s="89" t="b">
        <f>ISNUMBER(MATCH(ggPayers[[#This Row],[payer]], gg_teammates[ID], 0))</f>
        <v>1</v>
      </c>
      <c r="H1819" s="89" t="b">
        <f>ISNUMBER(MATCH(ggPayers[[#This Row],[payer]], B$594:$B1818, 0))</f>
        <v>1</v>
      </c>
      <c r="I1819" s="89"/>
      <c r="J1819" s="89"/>
    </row>
    <row r="1820" spans="1:10">
      <c r="A1820" s="105">
        <v>45504.567553946756</v>
      </c>
      <c r="B1820" s="89">
        <v>952350</v>
      </c>
      <c r="C1820" s="89">
        <v>500</v>
      </c>
      <c r="D1820" s="89">
        <v>2</v>
      </c>
      <c r="E1820" s="89"/>
      <c r="F1820" s="89" t="s">
        <v>5466</v>
      </c>
      <c r="G1820" s="89" t="b">
        <f>ISNUMBER(MATCH(ggPayers[[#This Row],[payer]], gg_teammates[ID], 0))</f>
        <v>0</v>
      </c>
      <c r="H1820" s="89" t="b">
        <f>ISNUMBER(MATCH(ggPayers[[#This Row],[payer]], B$594:$B1819, 0))</f>
        <v>0</v>
      </c>
      <c r="I1820" s="89" t="b">
        <v>1</v>
      </c>
      <c r="J1820" s="89"/>
    </row>
    <row r="1821" spans="1:10">
      <c r="A1821" s="105">
        <v>45504.010057222222</v>
      </c>
      <c r="B1821" s="89">
        <v>82763</v>
      </c>
      <c r="C1821" s="89">
        <v>1000</v>
      </c>
      <c r="D1821" s="89">
        <v>2</v>
      </c>
      <c r="E1821" s="89"/>
      <c r="F1821" s="89" t="s">
        <v>5441</v>
      </c>
      <c r="G1821" s="89" t="b">
        <f>ISNUMBER(MATCH(ggPayers[[#This Row],[payer]], gg_teammates[ID], 0))</f>
        <v>0</v>
      </c>
      <c r="H1821" s="89" t="b">
        <f>ISNUMBER(MATCH(ggPayers[[#This Row],[payer]], B$594:$B1820, 0))</f>
        <v>0</v>
      </c>
      <c r="I1821" s="89" t="b">
        <v>1</v>
      </c>
      <c r="J1821" s="89"/>
    </row>
    <row r="1822" spans="1:10">
      <c r="A1822" s="105">
        <v>45503.984128414355</v>
      </c>
      <c r="B1822" s="89">
        <v>92362</v>
      </c>
      <c r="C1822" s="89">
        <v>5000</v>
      </c>
      <c r="D1822" s="89">
        <v>2</v>
      </c>
      <c r="E1822" s="89"/>
      <c r="F1822" s="89" t="s">
        <v>5442</v>
      </c>
      <c r="G1822" s="89" t="b">
        <f>ISNUMBER(MATCH(ggPayers[[#This Row],[payer]], gg_teammates[ID], 0))</f>
        <v>0</v>
      </c>
      <c r="H1822" s="89" t="b">
        <f>ISNUMBER(MATCH(ggPayers[[#This Row],[payer]], B$594:$B1821, 0))</f>
        <v>0</v>
      </c>
      <c r="I1822" s="89" t="b">
        <v>1</v>
      </c>
      <c r="J1822" s="89"/>
    </row>
    <row r="1823" spans="1:10">
      <c r="A1823" s="105">
        <v>45503.926972118054</v>
      </c>
      <c r="B1823" s="89">
        <v>19652</v>
      </c>
      <c r="C1823" s="89">
        <v>3000</v>
      </c>
      <c r="D1823" s="89">
        <v>2</v>
      </c>
      <c r="E1823" s="89"/>
      <c r="F1823" s="89" t="s">
        <v>5443</v>
      </c>
      <c r="G1823" s="89" t="b">
        <f>ISNUMBER(MATCH(ggPayers[[#This Row],[payer]], gg_teammates[ID], 0))</f>
        <v>0</v>
      </c>
      <c r="H1823" s="89" t="b">
        <f>ISNUMBER(MATCH(ggPayers[[#This Row],[payer]], B$594:$B1822, 0))</f>
        <v>0</v>
      </c>
      <c r="I1823" s="89" t="b">
        <v>1</v>
      </c>
      <c r="J1823" s="89"/>
    </row>
    <row r="1824" spans="1:10">
      <c r="A1824" s="105">
        <v>45503.87072337963</v>
      </c>
      <c r="B1824" s="89">
        <v>757310</v>
      </c>
      <c r="C1824" s="89">
        <v>500</v>
      </c>
      <c r="D1824" s="89">
        <v>2</v>
      </c>
      <c r="E1824" s="89"/>
      <c r="F1824" s="89" t="s">
        <v>5445</v>
      </c>
      <c r="G1824" s="89" t="b">
        <f>ISNUMBER(MATCH(ggPayers[[#This Row],[payer]], gg_teammates[ID], 0))</f>
        <v>0</v>
      </c>
      <c r="H1824" s="89" t="b">
        <f>ISNUMBER(MATCH(ggPayers[[#This Row],[payer]], B$594:$B1823, 0))</f>
        <v>0</v>
      </c>
      <c r="I1824" s="89" t="b">
        <v>1</v>
      </c>
      <c r="J1824" s="89"/>
    </row>
    <row r="1825" spans="1:10">
      <c r="A1825" s="105">
        <v>45503.799883877313</v>
      </c>
      <c r="B1825" s="89">
        <v>489223</v>
      </c>
      <c r="C1825" s="89">
        <v>1000</v>
      </c>
      <c r="D1825" s="89">
        <v>2</v>
      </c>
      <c r="E1825" s="89"/>
      <c r="F1825" s="89" t="s">
        <v>5447</v>
      </c>
      <c r="G1825" s="89" t="b">
        <f>ISNUMBER(MATCH(ggPayers[[#This Row],[payer]], gg_teammates[ID], 0))</f>
        <v>0</v>
      </c>
      <c r="H1825" s="89" t="b">
        <f>ISNUMBER(MATCH(ggPayers[[#This Row],[payer]], B$594:$B1824, 0))</f>
        <v>0</v>
      </c>
      <c r="I1825" s="89" t="b">
        <v>1</v>
      </c>
      <c r="J1825" s="89"/>
    </row>
    <row r="1826" spans="1:10">
      <c r="A1826" s="105">
        <v>45503.744426886573</v>
      </c>
      <c r="B1826" s="89">
        <v>415252</v>
      </c>
      <c r="C1826" s="89">
        <v>700</v>
      </c>
      <c r="D1826" s="89">
        <v>2</v>
      </c>
      <c r="E1826" s="89"/>
      <c r="F1826" s="89" t="s">
        <v>5448</v>
      </c>
      <c r="G1826" s="89" t="b">
        <f>ISNUMBER(MATCH(ggPayers[[#This Row],[payer]], gg_teammates[ID], 0))</f>
        <v>0</v>
      </c>
      <c r="H1826" s="89" t="b">
        <f>ISNUMBER(MATCH(ggPayers[[#This Row],[payer]], B$594:$B1825, 0))</f>
        <v>1</v>
      </c>
      <c r="I1826" s="89" t="b">
        <v>1</v>
      </c>
      <c r="J1826" s="89"/>
    </row>
    <row r="1827" spans="1:10">
      <c r="A1827" s="105">
        <v>45503.684301273148</v>
      </c>
      <c r="B1827" s="89">
        <v>1020672</v>
      </c>
      <c r="C1827" s="89">
        <v>500</v>
      </c>
      <c r="D1827" s="89">
        <v>3</v>
      </c>
      <c r="E1827" s="89"/>
      <c r="F1827" s="89" t="s">
        <v>6364</v>
      </c>
      <c r="G1827" s="89" t="b">
        <f>ISNUMBER(MATCH(ggPayers[[#This Row],[payer]], gg_teammates[ID], 0))</f>
        <v>0</v>
      </c>
      <c r="H1827" s="89" t="b">
        <f>ISNUMBER(MATCH(ggPayers[[#This Row],[payer]], B$594:$B1826, 0))</f>
        <v>0</v>
      </c>
      <c r="I1827" s="89"/>
      <c r="J1827" s="89"/>
    </row>
    <row r="1828" spans="1:10">
      <c r="A1828" s="105">
        <v>45510.398986412038</v>
      </c>
      <c r="B1828" s="89">
        <v>798</v>
      </c>
      <c r="C1828" s="89">
        <v>1000</v>
      </c>
      <c r="D1828" s="89">
        <v>2</v>
      </c>
      <c r="E1828" s="89"/>
      <c r="F1828" s="89" t="s">
        <v>5481</v>
      </c>
      <c r="G1828" s="89" t="b">
        <f>ISNUMBER(MATCH(ggPayers[[#This Row],[payer]], gg_teammates[ID], 0))</f>
        <v>1</v>
      </c>
      <c r="H1828" s="89" t="b">
        <f>ISNUMBER(MATCH(ggPayers[[#This Row],[payer]], B$594:$B1827, 0))</f>
        <v>1</v>
      </c>
      <c r="I1828" s="89"/>
      <c r="J1828" s="89"/>
    </row>
    <row r="1829" spans="1:10">
      <c r="A1829" s="105">
        <v>45509.891551643515</v>
      </c>
      <c r="B1829" s="89">
        <v>231799</v>
      </c>
      <c r="C1829" s="89">
        <v>300</v>
      </c>
      <c r="D1829" s="89">
        <v>2</v>
      </c>
      <c r="E1829" s="89"/>
      <c r="F1829" s="89" t="s">
        <v>5484</v>
      </c>
      <c r="G1829" s="89" t="b">
        <f>ISNUMBER(MATCH(ggPayers[[#This Row],[payer]], gg_teammates[ID], 0))</f>
        <v>0</v>
      </c>
      <c r="H1829" s="89" t="b">
        <f>ISNUMBER(MATCH(ggPayers[[#This Row],[payer]], B$594:$B1828, 0))</f>
        <v>0</v>
      </c>
      <c r="I1829" s="89" t="b">
        <v>1</v>
      </c>
      <c r="J1829" s="89"/>
    </row>
    <row r="1830" spans="1:10">
      <c r="A1830" s="105">
        <v>45509.875121874997</v>
      </c>
      <c r="B1830" s="89">
        <v>313769</v>
      </c>
      <c r="C1830" s="89">
        <v>1000</v>
      </c>
      <c r="D1830" s="89">
        <v>2</v>
      </c>
      <c r="E1830" s="89"/>
      <c r="F1830" s="89" t="s">
        <v>5488</v>
      </c>
      <c r="G1830" s="89" t="b">
        <f>ISNUMBER(MATCH(ggPayers[[#This Row],[payer]], gg_teammates[ID], 0))</f>
        <v>0</v>
      </c>
      <c r="H1830" s="89" t="b">
        <f>ISNUMBER(MATCH(ggPayers[[#This Row],[payer]], B$594:$B1829, 0))</f>
        <v>0</v>
      </c>
      <c r="I1830" s="89" t="b">
        <v>1</v>
      </c>
      <c r="J1830" s="89"/>
    </row>
    <row r="1831" spans="1:10">
      <c r="A1831" s="105">
        <v>45509.815595266205</v>
      </c>
      <c r="B1831" s="89">
        <v>168136</v>
      </c>
      <c r="C1831" s="89">
        <v>500</v>
      </c>
      <c r="D1831" s="89">
        <v>2</v>
      </c>
      <c r="E1831" s="89"/>
      <c r="F1831" s="89" t="s">
        <v>5492</v>
      </c>
      <c r="G1831" s="89" t="b">
        <f>ISNUMBER(MATCH(ggPayers[[#This Row],[payer]], gg_teammates[ID], 0))</f>
        <v>0</v>
      </c>
      <c r="H1831" s="89" t="b">
        <f>ISNUMBER(MATCH(ggPayers[[#This Row],[payer]], B$594:$B1830, 0))</f>
        <v>1</v>
      </c>
      <c r="I1831" s="89" t="b">
        <v>1</v>
      </c>
      <c r="J1831" s="89"/>
    </row>
    <row r="1832" spans="1:10">
      <c r="A1832" s="105">
        <v>45509.791689768521</v>
      </c>
      <c r="B1832" s="89">
        <v>36119</v>
      </c>
      <c r="C1832" s="89">
        <v>500</v>
      </c>
      <c r="D1832" s="89">
        <v>2</v>
      </c>
      <c r="E1832" s="89"/>
      <c r="F1832" s="89" t="s">
        <v>5494</v>
      </c>
      <c r="G1832" s="89" t="b">
        <f>ISNUMBER(MATCH(ggPayers[[#This Row],[payer]], gg_teammates[ID], 0))</f>
        <v>0</v>
      </c>
      <c r="H1832" s="89" t="b">
        <f>ISNUMBER(MATCH(ggPayers[[#This Row],[payer]], B$594:$B1831, 0))</f>
        <v>0</v>
      </c>
      <c r="I1832" s="89" t="b">
        <v>1</v>
      </c>
      <c r="J1832" s="89"/>
    </row>
    <row r="1833" spans="1:10">
      <c r="A1833" s="105">
        <v>45509.695016157406</v>
      </c>
      <c r="B1833" s="89">
        <v>45180</v>
      </c>
      <c r="C1833" s="89">
        <v>1000</v>
      </c>
      <c r="D1833" s="89">
        <v>2</v>
      </c>
      <c r="E1833" s="89"/>
      <c r="F1833" s="89" t="s">
        <v>5501</v>
      </c>
      <c r="G1833" s="89" t="b">
        <f>ISNUMBER(MATCH(ggPayers[[#This Row],[payer]], gg_teammates[ID], 0))</f>
        <v>0</v>
      </c>
      <c r="H1833" s="89" t="b">
        <f>ISNUMBER(MATCH(ggPayers[[#This Row],[payer]], B$594:$B1832, 0))</f>
        <v>0</v>
      </c>
      <c r="I1833" s="89" t="b">
        <v>1</v>
      </c>
      <c r="J1833" s="89"/>
    </row>
    <row r="1834" spans="1:10">
      <c r="A1834" s="105">
        <v>45509.638777615743</v>
      </c>
      <c r="B1834" s="89">
        <v>40825</v>
      </c>
      <c r="C1834" s="89">
        <v>300</v>
      </c>
      <c r="D1834" s="89">
        <v>2</v>
      </c>
      <c r="E1834" s="89"/>
      <c r="F1834" s="89" t="s">
        <v>5504</v>
      </c>
      <c r="G1834" s="89" t="b">
        <f>ISNUMBER(MATCH(ggPayers[[#This Row],[payer]], gg_teammates[ID], 0))</f>
        <v>0</v>
      </c>
      <c r="H1834" s="89" t="b">
        <f>ISNUMBER(MATCH(ggPayers[[#This Row],[payer]], B$594:$B1833, 0))</f>
        <v>0</v>
      </c>
      <c r="I1834" s="89" t="b">
        <v>1</v>
      </c>
      <c r="J1834" s="89"/>
    </row>
    <row r="1835" spans="1:10">
      <c r="A1835" s="105">
        <v>45509.45913333333</v>
      </c>
      <c r="B1835" s="89">
        <v>821204</v>
      </c>
      <c r="C1835" s="89">
        <v>100</v>
      </c>
      <c r="D1835" s="89">
        <v>2</v>
      </c>
      <c r="E1835" s="89"/>
      <c r="F1835" s="89" t="s">
        <v>5507</v>
      </c>
      <c r="G1835" s="89" t="b">
        <f>ISNUMBER(MATCH(ggPayers[[#This Row],[payer]], gg_teammates[ID], 0))</f>
        <v>1</v>
      </c>
      <c r="H1835" s="89" t="b">
        <f>ISNUMBER(MATCH(ggPayers[[#This Row],[payer]], B$594:$B1834, 0))</f>
        <v>1</v>
      </c>
      <c r="I1835" s="89"/>
      <c r="J1835" s="89"/>
    </row>
    <row r="1836" spans="1:10">
      <c r="A1836" s="105">
        <v>45509.458644270831</v>
      </c>
      <c r="B1836" s="89">
        <v>821204</v>
      </c>
      <c r="C1836" s="89">
        <v>100</v>
      </c>
      <c r="D1836" s="89">
        <v>2</v>
      </c>
      <c r="E1836" s="89"/>
      <c r="F1836" s="89" t="s">
        <v>5510</v>
      </c>
      <c r="G1836" s="89" t="b">
        <f>ISNUMBER(MATCH(ggPayers[[#This Row],[payer]], gg_teammates[ID], 0))</f>
        <v>1</v>
      </c>
      <c r="H1836" s="89" t="b">
        <f>ISNUMBER(MATCH(ggPayers[[#This Row],[payer]], B$594:$B1835, 0))</f>
        <v>1</v>
      </c>
      <c r="I1836" s="89"/>
      <c r="J1836" s="89"/>
    </row>
    <row r="1837" spans="1:10">
      <c r="A1837" s="105">
        <v>45508.9006390625</v>
      </c>
      <c r="B1837" s="89">
        <v>120454</v>
      </c>
      <c r="C1837" s="89">
        <v>400</v>
      </c>
      <c r="D1837" s="89">
        <v>2</v>
      </c>
      <c r="E1837" s="89"/>
      <c r="F1837" s="89" t="s">
        <v>5514</v>
      </c>
      <c r="G1837" s="89" t="b">
        <f>ISNUMBER(MATCH(ggPayers[[#This Row],[payer]], gg_teammates[ID], 0))</f>
        <v>0</v>
      </c>
      <c r="H1837" s="89" t="b">
        <f>ISNUMBER(MATCH(ggPayers[[#This Row],[payer]], B$594:$B1836, 0))</f>
        <v>0</v>
      </c>
      <c r="I1837" s="89" t="b">
        <v>1</v>
      </c>
      <c r="J1837" s="89"/>
    </row>
    <row r="1838" spans="1:10">
      <c r="A1838" s="105">
        <v>45508.86258148148</v>
      </c>
      <c r="B1838" s="89">
        <v>5979</v>
      </c>
      <c r="C1838" s="89">
        <v>1000</v>
      </c>
      <c r="D1838" s="89">
        <v>2</v>
      </c>
      <c r="E1838" s="89"/>
      <c r="F1838" s="89" t="s">
        <v>5516</v>
      </c>
      <c r="G1838" s="89" t="b">
        <f>ISNUMBER(MATCH(ggPayers[[#This Row],[payer]], gg_teammates[ID], 0))</f>
        <v>0</v>
      </c>
      <c r="H1838" s="89" t="b">
        <f>ISNUMBER(MATCH(ggPayers[[#This Row],[payer]], B$594:$B1837, 0))</f>
        <v>0</v>
      </c>
      <c r="I1838" s="89" t="b">
        <v>1</v>
      </c>
      <c r="J1838" s="89"/>
    </row>
    <row r="1839" spans="1:10">
      <c r="A1839" s="105">
        <v>45508.838740671294</v>
      </c>
      <c r="B1839" s="89">
        <v>1163118</v>
      </c>
      <c r="C1839" s="89">
        <v>500</v>
      </c>
      <c r="D1839" s="89">
        <v>2</v>
      </c>
      <c r="E1839" s="89"/>
      <c r="F1839" s="89" t="s">
        <v>5519</v>
      </c>
      <c r="G1839" s="89" t="b">
        <f>ISNUMBER(MATCH(ggPayers[[#This Row],[payer]], gg_teammates[ID], 0))</f>
        <v>0</v>
      </c>
      <c r="H1839" s="89" t="b">
        <f>ISNUMBER(MATCH(ggPayers[[#This Row],[payer]], B$594:$B1838, 0))</f>
        <v>1</v>
      </c>
      <c r="I1839" s="89" t="b">
        <v>1</v>
      </c>
      <c r="J1839" s="89"/>
    </row>
    <row r="1840" spans="1:10">
      <c r="A1840" s="105">
        <v>45508.72648020833</v>
      </c>
      <c r="B1840" s="89">
        <v>242781</v>
      </c>
      <c r="C1840" s="89">
        <v>300</v>
      </c>
      <c r="D1840" s="89">
        <v>3</v>
      </c>
      <c r="E1840" s="89"/>
      <c r="F1840" s="89" t="s">
        <v>6365</v>
      </c>
      <c r="G1840" s="89" t="b">
        <f>ISNUMBER(MATCH(ggPayers[[#This Row],[payer]], gg_teammates[ID], 0))</f>
        <v>0</v>
      </c>
      <c r="H1840" s="89" t="b">
        <f>ISNUMBER(MATCH(ggPayers[[#This Row],[payer]], B$594:$B1839, 0))</f>
        <v>0</v>
      </c>
      <c r="I1840" s="89"/>
      <c r="J1840" s="89"/>
    </row>
    <row r="1841" spans="1:10">
      <c r="A1841" s="105">
        <v>45508.725619108794</v>
      </c>
      <c r="B1841" s="89">
        <v>242781</v>
      </c>
      <c r="C1841" s="89">
        <v>300</v>
      </c>
      <c r="D1841" s="89">
        <v>3</v>
      </c>
      <c r="E1841" s="89"/>
      <c r="F1841" s="89" t="s">
        <v>6366</v>
      </c>
      <c r="G1841" s="89" t="b">
        <f>ISNUMBER(MATCH(ggPayers[[#This Row],[payer]], gg_teammates[ID], 0))</f>
        <v>0</v>
      </c>
      <c r="H1841" s="89" t="b">
        <f>ISNUMBER(MATCH(ggPayers[[#This Row],[payer]], B$594:$B1840, 0))</f>
        <v>1</v>
      </c>
      <c r="I1841" s="89"/>
      <c r="J1841" s="89"/>
    </row>
    <row r="1842" spans="1:10">
      <c r="A1842" s="105">
        <v>45508.711271400462</v>
      </c>
      <c r="B1842" s="89">
        <v>1163118</v>
      </c>
      <c r="C1842" s="89">
        <v>500</v>
      </c>
      <c r="D1842" s="89">
        <v>2</v>
      </c>
      <c r="E1842" s="89"/>
      <c r="F1842" s="89" t="s">
        <v>5524</v>
      </c>
      <c r="G1842" s="89" t="b">
        <f>ISNUMBER(MATCH(ggPayers[[#This Row],[payer]], gg_teammates[ID], 0))</f>
        <v>0</v>
      </c>
      <c r="H1842" s="89" t="b">
        <f>ISNUMBER(MATCH(ggPayers[[#This Row],[payer]], B$594:$B1841, 0))</f>
        <v>1</v>
      </c>
      <c r="I1842" s="89" t="b">
        <v>1</v>
      </c>
      <c r="J1842" s="89"/>
    </row>
    <row r="1843" spans="1:10">
      <c r="A1843" s="105">
        <v>45508.655141400464</v>
      </c>
      <c r="B1843" s="89">
        <v>4519</v>
      </c>
      <c r="C1843" s="89">
        <v>500</v>
      </c>
      <c r="D1843" s="89">
        <v>2</v>
      </c>
      <c r="E1843" s="89"/>
      <c r="F1843" s="89" t="s">
        <v>5527</v>
      </c>
      <c r="G1843" s="89" t="b">
        <f>ISNUMBER(MATCH(ggPayers[[#This Row],[payer]], gg_teammates[ID], 0))</f>
        <v>0</v>
      </c>
      <c r="H1843" s="89" t="b">
        <f>ISNUMBER(MATCH(ggPayers[[#This Row],[payer]], B$594:$B1842, 0))</f>
        <v>0</v>
      </c>
      <c r="I1843" s="89" t="b">
        <v>1</v>
      </c>
      <c r="J1843" s="89"/>
    </row>
    <row r="1844" spans="1:10">
      <c r="A1844" s="105">
        <v>45508.577239988423</v>
      </c>
      <c r="B1844" s="89">
        <v>29376</v>
      </c>
      <c r="C1844" s="89">
        <v>500</v>
      </c>
      <c r="D1844" s="89">
        <v>2</v>
      </c>
      <c r="E1844" s="89"/>
      <c r="F1844" s="89" t="s">
        <v>5529</v>
      </c>
      <c r="G1844" s="89" t="b">
        <f>ISNUMBER(MATCH(ggPayers[[#This Row],[payer]], gg_teammates[ID], 0))</f>
        <v>0</v>
      </c>
      <c r="H1844" s="89" t="b">
        <f>ISNUMBER(MATCH(ggPayers[[#This Row],[payer]], B$594:$B1843, 0))</f>
        <v>0</v>
      </c>
      <c r="I1844" s="89" t="b">
        <v>1</v>
      </c>
      <c r="J1844" s="89"/>
    </row>
    <row r="1845" spans="1:10">
      <c r="A1845" s="105">
        <v>45508.534240023146</v>
      </c>
      <c r="B1845" s="89">
        <v>172219</v>
      </c>
      <c r="C1845" s="89">
        <v>1000</v>
      </c>
      <c r="D1845" s="89">
        <v>3</v>
      </c>
      <c r="E1845" s="89" t="s">
        <v>5934</v>
      </c>
      <c r="F1845" s="89" t="s">
        <v>6367</v>
      </c>
      <c r="G1845" s="89" t="b">
        <f>ISNUMBER(MATCH(ggPayers[[#This Row],[payer]], gg_teammates[ID], 0))</f>
        <v>0</v>
      </c>
      <c r="H1845" s="89" t="b">
        <f>ISNUMBER(MATCH(ggPayers[[#This Row],[payer]], B$594:$B1844, 0))</f>
        <v>0</v>
      </c>
      <c r="I1845" s="89"/>
      <c r="J1845" s="89"/>
    </row>
    <row r="1846" spans="1:10">
      <c r="A1846" s="105">
        <v>45508.528363275465</v>
      </c>
      <c r="B1846" s="89">
        <v>826632</v>
      </c>
      <c r="C1846" s="89">
        <v>400</v>
      </c>
      <c r="D1846" s="89">
        <v>2</v>
      </c>
      <c r="E1846" s="89"/>
      <c r="F1846" s="89" t="s">
        <v>5531</v>
      </c>
      <c r="G1846" s="89" t="b">
        <f>ISNUMBER(MATCH(ggPayers[[#This Row],[payer]], gg_teammates[ID], 0))</f>
        <v>0</v>
      </c>
      <c r="H1846" s="89" t="b">
        <f>ISNUMBER(MATCH(ggPayers[[#This Row],[payer]], B$594:$B1845, 0))</f>
        <v>0</v>
      </c>
      <c r="I1846" s="89" t="b">
        <v>1</v>
      </c>
      <c r="J1846" s="89"/>
    </row>
    <row r="1847" spans="1:10">
      <c r="A1847" s="105">
        <v>45508.381601157409</v>
      </c>
      <c r="B1847" s="89">
        <v>657873</v>
      </c>
      <c r="C1847" s="89">
        <v>500</v>
      </c>
      <c r="D1847" s="89">
        <v>2</v>
      </c>
      <c r="E1847" s="89"/>
      <c r="F1847" s="89" t="s">
        <v>5533</v>
      </c>
      <c r="G1847" s="89" t="b">
        <f>ISNUMBER(MATCH(ggPayers[[#This Row],[payer]], gg_teammates[ID], 0))</f>
        <v>0</v>
      </c>
      <c r="H1847" s="89" t="b">
        <f>ISNUMBER(MATCH(ggPayers[[#This Row],[payer]], B$594:$B1846, 0))</f>
        <v>1</v>
      </c>
      <c r="I1847" s="89" t="b">
        <v>1</v>
      </c>
      <c r="J1847" s="89"/>
    </row>
    <row r="1848" spans="1:10">
      <c r="A1848" s="105">
        <v>45508.115793726851</v>
      </c>
      <c r="B1848" s="89">
        <v>82763</v>
      </c>
      <c r="C1848" s="89">
        <v>500</v>
      </c>
      <c r="D1848" s="89">
        <v>3</v>
      </c>
      <c r="E1848" s="89" t="s">
        <v>5934</v>
      </c>
      <c r="F1848" s="89" t="s">
        <v>6368</v>
      </c>
      <c r="G1848" s="89" t="b">
        <f>ISNUMBER(MATCH(ggPayers[[#This Row],[payer]], gg_teammates[ID], 0))</f>
        <v>0</v>
      </c>
      <c r="H1848" s="89" t="b">
        <f>ISNUMBER(MATCH(ggPayers[[#This Row],[payer]], B$594:$B1847, 0))</f>
        <v>1</v>
      </c>
      <c r="I1848" s="89"/>
      <c r="J1848" s="89"/>
    </row>
    <row r="1849" spans="1:10">
      <c r="A1849" s="105">
        <v>45508.115547766203</v>
      </c>
      <c r="B1849" s="89">
        <v>82763</v>
      </c>
      <c r="C1849" s="89">
        <v>500</v>
      </c>
      <c r="D1849" s="89">
        <v>3</v>
      </c>
      <c r="E1849" s="89" t="s">
        <v>5934</v>
      </c>
      <c r="F1849" s="89" t="s">
        <v>6369</v>
      </c>
      <c r="G1849" s="89" t="b">
        <f>ISNUMBER(MATCH(ggPayers[[#This Row],[payer]], gg_teammates[ID], 0))</f>
        <v>0</v>
      </c>
      <c r="H1849" s="89" t="b">
        <f>ISNUMBER(MATCH(ggPayers[[#This Row],[payer]], B$594:$B1848, 0))</f>
        <v>1</v>
      </c>
      <c r="I1849" s="89"/>
      <c r="J1849" s="89"/>
    </row>
    <row r="1850" spans="1:10">
      <c r="A1850" s="105">
        <v>45507.912123738424</v>
      </c>
      <c r="B1850" s="89">
        <v>466150</v>
      </c>
      <c r="C1850" s="89">
        <v>1000</v>
      </c>
      <c r="D1850" s="89">
        <v>3</v>
      </c>
      <c r="E1850" s="89"/>
      <c r="F1850" s="89" t="s">
        <v>6370</v>
      </c>
      <c r="G1850" s="89" t="b">
        <f>ISNUMBER(MATCH(ggPayers[[#This Row],[payer]], gg_teammates[ID], 0))</f>
        <v>0</v>
      </c>
      <c r="H1850" s="89" t="b">
        <f>ISNUMBER(MATCH(ggPayers[[#This Row],[payer]], B$594:$B1849, 0))</f>
        <v>1</v>
      </c>
      <c r="I1850" s="89"/>
      <c r="J1850" s="89"/>
    </row>
    <row r="1851" spans="1:10">
      <c r="A1851" s="105">
        <v>45507.911932233794</v>
      </c>
      <c r="B1851" s="89">
        <v>466150</v>
      </c>
      <c r="C1851" s="89">
        <v>1000</v>
      </c>
      <c r="D1851" s="89">
        <v>3</v>
      </c>
      <c r="E1851" s="89"/>
      <c r="F1851" s="89" t="s">
        <v>6371</v>
      </c>
      <c r="G1851" s="89" t="b">
        <f>ISNUMBER(MATCH(ggPayers[[#This Row],[payer]], gg_teammates[ID], 0))</f>
        <v>0</v>
      </c>
      <c r="H1851" s="89" t="b">
        <f>ISNUMBER(MATCH(ggPayers[[#This Row],[payer]], B$594:$B1850, 0))</f>
        <v>1</v>
      </c>
      <c r="I1851" s="89"/>
      <c r="J1851" s="89"/>
    </row>
    <row r="1852" spans="1:10">
      <c r="A1852" s="105">
        <v>45507.902971944444</v>
      </c>
      <c r="B1852" s="89">
        <v>43956</v>
      </c>
      <c r="C1852" s="89">
        <v>2000</v>
      </c>
      <c r="D1852" s="89">
        <v>2</v>
      </c>
      <c r="E1852" s="89"/>
      <c r="F1852" s="89" t="s">
        <v>5535</v>
      </c>
      <c r="G1852" s="89" t="b">
        <f>ISNUMBER(MATCH(ggPayers[[#This Row],[payer]], gg_teammates[ID], 0))</f>
        <v>0</v>
      </c>
      <c r="H1852" s="89" t="b">
        <f>ISNUMBER(MATCH(ggPayers[[#This Row],[payer]], B$594:$B1851, 0))</f>
        <v>0</v>
      </c>
      <c r="I1852" s="89" t="b">
        <v>1</v>
      </c>
      <c r="J1852" s="89"/>
    </row>
    <row r="1853" spans="1:10">
      <c r="A1853" s="105">
        <v>45507.804811493057</v>
      </c>
      <c r="B1853" s="89">
        <v>5882</v>
      </c>
      <c r="C1853" s="89">
        <v>500</v>
      </c>
      <c r="D1853" s="89">
        <v>2</v>
      </c>
      <c r="E1853" s="89"/>
      <c r="F1853" s="89" t="s">
        <v>5539</v>
      </c>
      <c r="G1853" s="89" t="b">
        <f>ISNUMBER(MATCH(ggPayers[[#This Row],[payer]], gg_teammates[ID], 0))</f>
        <v>0</v>
      </c>
      <c r="H1853" s="89" t="b">
        <f>ISNUMBER(MATCH(ggPayers[[#This Row],[payer]], B$594:$B1852, 0))</f>
        <v>0</v>
      </c>
      <c r="I1853" s="89" t="b">
        <v>1</v>
      </c>
      <c r="J1853" s="89"/>
    </row>
    <row r="1854" spans="1:10">
      <c r="A1854" s="105">
        <v>45507.782199664354</v>
      </c>
      <c r="B1854" s="89">
        <v>126709</v>
      </c>
      <c r="C1854" s="89">
        <v>500</v>
      </c>
      <c r="D1854" s="89">
        <v>2</v>
      </c>
      <c r="E1854" s="89"/>
      <c r="F1854" s="89" t="s">
        <v>5541</v>
      </c>
      <c r="G1854" s="89" t="b">
        <f>ISNUMBER(MATCH(ggPayers[[#This Row],[payer]], gg_teammates[ID], 0))</f>
        <v>0</v>
      </c>
      <c r="H1854" s="89" t="b">
        <f>ISNUMBER(MATCH(ggPayers[[#This Row],[payer]], B$594:$B1853, 0))</f>
        <v>0</v>
      </c>
      <c r="I1854" s="89" t="b">
        <v>1</v>
      </c>
      <c r="J1854" s="89"/>
    </row>
    <row r="1855" spans="1:10">
      <c r="A1855" s="105">
        <v>45507.697152256944</v>
      </c>
      <c r="B1855" s="89">
        <v>993657</v>
      </c>
      <c r="C1855" s="89">
        <v>500</v>
      </c>
      <c r="D1855" s="89">
        <v>3</v>
      </c>
      <c r="E1855" s="89" t="s">
        <v>5934</v>
      </c>
      <c r="F1855" s="89" t="s">
        <v>6372</v>
      </c>
      <c r="G1855" s="89" t="b">
        <f>ISNUMBER(MATCH(ggPayers[[#This Row],[payer]], gg_teammates[ID], 0))</f>
        <v>0</v>
      </c>
      <c r="H1855" s="89" t="b">
        <f>ISNUMBER(MATCH(ggPayers[[#This Row],[payer]], B$594:$B1854, 0))</f>
        <v>0</v>
      </c>
      <c r="I1855" s="89"/>
      <c r="J1855" s="89"/>
    </row>
    <row r="1856" spans="1:10">
      <c r="A1856" s="105">
        <v>45507.697056898149</v>
      </c>
      <c r="B1856" s="89">
        <v>993657</v>
      </c>
      <c r="C1856" s="89">
        <v>500</v>
      </c>
      <c r="D1856" s="89">
        <v>3</v>
      </c>
      <c r="E1856" s="89" t="s">
        <v>5934</v>
      </c>
      <c r="F1856" s="89" t="s">
        <v>6373</v>
      </c>
      <c r="G1856" s="89" t="b">
        <f>ISNUMBER(MATCH(ggPayers[[#This Row],[payer]], gg_teammates[ID], 0))</f>
        <v>0</v>
      </c>
      <c r="H1856" s="89" t="b">
        <f>ISNUMBER(MATCH(ggPayers[[#This Row],[payer]], B$594:$B1855, 0))</f>
        <v>1</v>
      </c>
      <c r="I1856" s="89"/>
      <c r="J1856" s="89"/>
    </row>
    <row r="1857" spans="1:10">
      <c r="A1857" s="105">
        <v>45507.697053784723</v>
      </c>
      <c r="B1857" s="89">
        <v>993657</v>
      </c>
      <c r="C1857" s="89">
        <v>500</v>
      </c>
      <c r="D1857" s="89">
        <v>3</v>
      </c>
      <c r="E1857" s="89" t="s">
        <v>5934</v>
      </c>
      <c r="F1857" s="89" t="s">
        <v>6374</v>
      </c>
      <c r="G1857" s="89" t="b">
        <f>ISNUMBER(MATCH(ggPayers[[#This Row],[payer]], gg_teammates[ID], 0))</f>
        <v>0</v>
      </c>
      <c r="H1857" s="89" t="b">
        <f>ISNUMBER(MATCH(ggPayers[[#This Row],[payer]], B$594:$B1856, 0))</f>
        <v>1</v>
      </c>
      <c r="I1857" s="89"/>
      <c r="J1857" s="89"/>
    </row>
    <row r="1858" spans="1:10">
      <c r="A1858" s="105">
        <v>45507.661459201387</v>
      </c>
      <c r="B1858" s="89">
        <v>120454</v>
      </c>
      <c r="C1858" s="89">
        <v>500</v>
      </c>
      <c r="D1858" s="89">
        <v>2</v>
      </c>
      <c r="E1858" s="89"/>
      <c r="F1858" s="89" t="s">
        <v>5548</v>
      </c>
      <c r="G1858" s="89" t="b">
        <f>ISNUMBER(MATCH(ggPayers[[#This Row],[payer]], gg_teammates[ID], 0))</f>
        <v>0</v>
      </c>
      <c r="H1858" s="89" t="b">
        <f>ISNUMBER(MATCH(ggPayers[[#This Row],[payer]], B$594:$B1857, 0))</f>
        <v>1</v>
      </c>
      <c r="I1858" s="89" t="b">
        <v>1</v>
      </c>
      <c r="J1858" s="89"/>
    </row>
    <row r="1859" spans="1:10">
      <c r="A1859" s="105">
        <v>45507.657540659726</v>
      </c>
      <c r="B1859" s="89">
        <v>450669</v>
      </c>
      <c r="C1859" s="89">
        <v>1000</v>
      </c>
      <c r="D1859" s="89">
        <v>2</v>
      </c>
      <c r="E1859" s="89"/>
      <c r="F1859" s="89" t="s">
        <v>5550</v>
      </c>
      <c r="G1859" s="89" t="b">
        <f>ISNUMBER(MATCH(ggPayers[[#This Row],[payer]], gg_teammates[ID], 0))</f>
        <v>0</v>
      </c>
      <c r="H1859" s="89" t="b">
        <f>ISNUMBER(MATCH(ggPayers[[#This Row],[payer]], B$594:$B1858, 0))</f>
        <v>0</v>
      </c>
      <c r="I1859" s="89" t="b">
        <v>1</v>
      </c>
      <c r="J1859" s="89"/>
    </row>
    <row r="1860" spans="1:10">
      <c r="A1860" s="105">
        <v>45507.390957581018</v>
      </c>
      <c r="B1860" s="89">
        <v>657873</v>
      </c>
      <c r="C1860" s="89">
        <v>500</v>
      </c>
      <c r="D1860" s="89">
        <v>2</v>
      </c>
      <c r="E1860" s="89"/>
      <c r="F1860" s="89" t="s">
        <v>5556</v>
      </c>
      <c r="G1860" s="89" t="b">
        <f>ISNUMBER(MATCH(ggPayers[[#This Row],[payer]], gg_teammates[ID], 0))</f>
        <v>0</v>
      </c>
      <c r="H1860" s="89" t="b">
        <f>ISNUMBER(MATCH(ggPayers[[#This Row],[payer]], B$594:$B1859, 0))</f>
        <v>1</v>
      </c>
      <c r="I1860" s="89" t="b">
        <v>1</v>
      </c>
      <c r="J1860" s="89"/>
    </row>
    <row r="1861" spans="1:10">
      <c r="A1861" s="105">
        <v>45506.810993761574</v>
      </c>
      <c r="B1861" s="89">
        <v>798</v>
      </c>
      <c r="C1861" s="89">
        <v>500</v>
      </c>
      <c r="D1861" s="89">
        <v>3</v>
      </c>
      <c r="E1861" s="89" t="s">
        <v>6054</v>
      </c>
      <c r="F1861" s="89" t="s">
        <v>6375</v>
      </c>
      <c r="G1861" s="89" t="b">
        <f>ISNUMBER(MATCH(ggPayers[[#This Row],[payer]], gg_teammates[ID], 0))</f>
        <v>1</v>
      </c>
      <c r="H1861" s="89" t="b">
        <f>ISNUMBER(MATCH(ggPayers[[#This Row],[payer]], B$594:$B1860, 0))</f>
        <v>1</v>
      </c>
      <c r="I1861" s="89"/>
      <c r="J1861" s="89"/>
    </row>
    <row r="1862" spans="1:10">
      <c r="A1862" s="105">
        <v>45506.803006944443</v>
      </c>
      <c r="B1862" s="89">
        <v>798</v>
      </c>
      <c r="C1862" s="89">
        <v>500</v>
      </c>
      <c r="D1862" s="89">
        <v>3</v>
      </c>
      <c r="E1862" s="89" t="s">
        <v>6054</v>
      </c>
      <c r="F1862" s="89" t="s">
        <v>6376</v>
      </c>
      <c r="G1862" s="89" t="b">
        <f>ISNUMBER(MATCH(ggPayers[[#This Row],[payer]], gg_teammates[ID], 0))</f>
        <v>1</v>
      </c>
      <c r="H1862" s="89" t="b">
        <f>ISNUMBER(MATCH(ggPayers[[#This Row],[payer]], B$594:$B1861, 0))</f>
        <v>1</v>
      </c>
      <c r="I1862" s="89"/>
      <c r="J1862" s="89"/>
    </row>
    <row r="1863" spans="1:10">
      <c r="A1863" s="105">
        <v>45506.802907199075</v>
      </c>
      <c r="B1863" s="89">
        <v>798</v>
      </c>
      <c r="C1863" s="89">
        <v>500</v>
      </c>
      <c r="D1863" s="89">
        <v>3</v>
      </c>
      <c r="E1863" s="89" t="s">
        <v>6054</v>
      </c>
      <c r="F1863" s="89" t="s">
        <v>6377</v>
      </c>
      <c r="G1863" s="89" t="b">
        <f>ISNUMBER(MATCH(ggPayers[[#This Row],[payer]], gg_teammates[ID], 0))</f>
        <v>1</v>
      </c>
      <c r="H1863" s="89" t="b">
        <f>ISNUMBER(MATCH(ggPayers[[#This Row],[payer]], B$594:$B1862, 0))</f>
        <v>1</v>
      </c>
      <c r="I1863" s="89"/>
      <c r="J1863" s="89"/>
    </row>
    <row r="1864" spans="1:10">
      <c r="A1864" s="105">
        <v>45506.74827009259</v>
      </c>
      <c r="B1864" s="89">
        <v>685046</v>
      </c>
      <c r="C1864" s="89">
        <v>1000</v>
      </c>
      <c r="D1864" s="89">
        <v>2</v>
      </c>
      <c r="E1864" s="89"/>
      <c r="F1864" s="89" t="s">
        <v>5560</v>
      </c>
      <c r="G1864" s="89" t="b">
        <f>ISNUMBER(MATCH(ggPayers[[#This Row],[payer]], gg_teammates[ID], 0))</f>
        <v>0</v>
      </c>
      <c r="H1864" s="89" t="b">
        <f>ISNUMBER(MATCH(ggPayers[[#This Row],[payer]], B$594:$B1863, 0))</f>
        <v>0</v>
      </c>
      <c r="I1864" s="89" t="b">
        <v>1</v>
      </c>
      <c r="J1864" s="89"/>
    </row>
    <row r="1865" spans="1:10">
      <c r="A1865" s="105">
        <v>45506.739866469907</v>
      </c>
      <c r="B1865" s="89">
        <v>685046</v>
      </c>
      <c r="C1865" s="89">
        <v>1000</v>
      </c>
      <c r="D1865" s="89">
        <v>2</v>
      </c>
      <c r="E1865" s="89"/>
      <c r="F1865" s="89" t="s">
        <v>5563</v>
      </c>
      <c r="G1865" s="89" t="b">
        <f>ISNUMBER(MATCH(ggPayers[[#This Row],[payer]], gg_teammates[ID], 0))</f>
        <v>0</v>
      </c>
      <c r="H1865" s="89" t="b">
        <f>ISNUMBER(MATCH(ggPayers[[#This Row],[payer]], B$594:$B1864, 0))</f>
        <v>1</v>
      </c>
      <c r="I1865" s="89" t="b">
        <v>1</v>
      </c>
      <c r="J1865" s="89"/>
    </row>
    <row r="1866" spans="1:10">
      <c r="A1866" s="105">
        <v>45506.554848078704</v>
      </c>
      <c r="B1866" s="89">
        <v>364937</v>
      </c>
      <c r="C1866" s="89">
        <v>500</v>
      </c>
      <c r="D1866" s="89">
        <v>2</v>
      </c>
      <c r="E1866" s="89"/>
      <c r="F1866" s="89" t="s">
        <v>5469</v>
      </c>
      <c r="G1866" s="89" t="b">
        <f>ISNUMBER(MATCH(ggPayers[[#This Row],[payer]], gg_teammates[ID], 0))</f>
        <v>0</v>
      </c>
      <c r="H1866" s="89" t="b">
        <f>ISNUMBER(MATCH(ggPayers[[#This Row],[payer]], B$594:$B1865, 0))</f>
        <v>1</v>
      </c>
      <c r="I1866" s="89" t="b">
        <v>1</v>
      </c>
      <c r="J1866" s="89"/>
    </row>
    <row r="1867" spans="1:10">
      <c r="A1867" s="105">
        <v>45505.86890040509</v>
      </c>
      <c r="B1867" s="89">
        <v>574620</v>
      </c>
      <c r="C1867" s="89">
        <v>2000</v>
      </c>
      <c r="D1867" s="89">
        <v>3</v>
      </c>
      <c r="E1867" s="89"/>
      <c r="F1867" s="89" t="s">
        <v>6352</v>
      </c>
      <c r="G1867" s="89" t="b">
        <f>ISNUMBER(MATCH(ggPayers[[#This Row],[payer]], gg_teammates[ID], 0))</f>
        <v>0</v>
      </c>
      <c r="H1867" s="89" t="b">
        <f>ISNUMBER(MATCH(ggPayers[[#This Row],[payer]], B$594:$B1866, 0))</f>
        <v>1</v>
      </c>
      <c r="I1867" s="89"/>
      <c r="J1867" s="89"/>
    </row>
    <row r="1868" spans="1:10">
      <c r="A1868" s="105">
        <v>45505.868705231478</v>
      </c>
      <c r="B1868" s="89">
        <v>574620</v>
      </c>
      <c r="C1868" s="89">
        <v>2000</v>
      </c>
      <c r="D1868" s="89">
        <v>3</v>
      </c>
      <c r="E1868" s="89"/>
      <c r="F1868" s="89" t="s">
        <v>6353</v>
      </c>
      <c r="G1868" s="89" t="b">
        <f>ISNUMBER(MATCH(ggPayers[[#This Row],[payer]], gg_teammates[ID], 0))</f>
        <v>0</v>
      </c>
      <c r="H1868" s="89" t="b">
        <f>ISNUMBER(MATCH(ggPayers[[#This Row],[payer]], B$594:$B1867, 0))</f>
        <v>1</v>
      </c>
      <c r="I1868" s="89"/>
      <c r="J1868" s="89"/>
    </row>
    <row r="1869" spans="1:10">
      <c r="A1869" s="105">
        <v>45505.81943462963</v>
      </c>
      <c r="B1869" s="89">
        <v>316753</v>
      </c>
      <c r="C1869" s="89">
        <v>500</v>
      </c>
      <c r="D1869" s="89">
        <v>3</v>
      </c>
      <c r="E1869" s="89"/>
      <c r="F1869" s="89" t="s">
        <v>6354</v>
      </c>
      <c r="G1869" s="89" t="b">
        <f>ISNUMBER(MATCH(ggPayers[[#This Row],[payer]], gg_teammates[ID], 0))</f>
        <v>0</v>
      </c>
      <c r="H1869" s="89" t="b">
        <f>ISNUMBER(MATCH(ggPayers[[#This Row],[payer]], B$594:$B1868, 0))</f>
        <v>1</v>
      </c>
      <c r="I1869" s="89"/>
      <c r="J1869" s="89"/>
    </row>
    <row r="1870" spans="1:10">
      <c r="A1870" s="105">
        <v>45512.501262048609</v>
      </c>
      <c r="B1870" s="89">
        <v>12841</v>
      </c>
      <c r="C1870" s="89">
        <v>300</v>
      </c>
      <c r="D1870" s="89">
        <v>2</v>
      </c>
      <c r="E1870" s="89"/>
      <c r="F1870" s="89" t="s">
        <v>5664</v>
      </c>
      <c r="G1870" s="89" t="b">
        <f>ISNUMBER(MATCH(ggPayers[[#This Row],[payer]], gg_teammates[ID], 0))</f>
        <v>0</v>
      </c>
      <c r="H1870" s="131" t="b">
        <f>ISNUMBER(MATCH(ggPayers[[#This Row],[payer]], B$594:$B1869, 0))</f>
        <v>0</v>
      </c>
      <c r="I1870" s="89" t="b">
        <v>1</v>
      </c>
      <c r="J1870" s="89"/>
    </row>
    <row r="1871" spans="1:10">
      <c r="A1871" s="105">
        <v>45512.45395865741</v>
      </c>
      <c r="B1871" s="89">
        <v>75611</v>
      </c>
      <c r="C1871" s="89">
        <v>1000</v>
      </c>
      <c r="D1871" s="89">
        <v>2</v>
      </c>
      <c r="E1871" s="89"/>
      <c r="F1871" s="89" t="s">
        <v>5666</v>
      </c>
      <c r="G1871" s="89" t="b">
        <f>ISNUMBER(MATCH(ggPayers[[#This Row],[payer]], gg_teammates[ID], 0))</f>
        <v>0</v>
      </c>
      <c r="H1871" s="131" t="b">
        <f>ISNUMBER(MATCH(ggPayers[[#This Row],[payer]], B$594:$B1870, 0))</f>
        <v>0</v>
      </c>
      <c r="I1871" s="89" t="b">
        <v>1</v>
      </c>
      <c r="J1871" s="89"/>
    </row>
    <row r="1872" spans="1:10">
      <c r="A1872" s="105">
        <v>45511.928355682867</v>
      </c>
      <c r="B1872" s="89">
        <v>179677</v>
      </c>
      <c r="C1872" s="89">
        <v>500</v>
      </c>
      <c r="D1872" s="89">
        <v>2</v>
      </c>
      <c r="E1872" s="89"/>
      <c r="F1872" s="89" t="s">
        <v>5583</v>
      </c>
      <c r="G1872" s="89" t="b">
        <f>ISNUMBER(MATCH(ggPayers[[#This Row],[payer]], gg_teammates[ID], 0))</f>
        <v>0</v>
      </c>
      <c r="H1872" s="131" t="b">
        <f>ISNUMBER(MATCH(ggPayers[[#This Row],[payer]], B$594:$B1871, 0))</f>
        <v>0</v>
      </c>
      <c r="I1872" s="89" t="b">
        <v>1</v>
      </c>
      <c r="J1872" s="89"/>
    </row>
    <row r="1873" spans="1:10">
      <c r="A1873" s="105">
        <v>45511.908354710649</v>
      </c>
      <c r="B1873" s="89">
        <v>2835</v>
      </c>
      <c r="C1873" s="89">
        <v>2000</v>
      </c>
      <c r="D1873" s="89">
        <v>2</v>
      </c>
      <c r="E1873" s="89"/>
      <c r="F1873" s="89" t="s">
        <v>5586</v>
      </c>
      <c r="G1873" s="89" t="b">
        <f>ISNUMBER(MATCH(ggPayers[[#This Row],[payer]], gg_teammates[ID], 0))</f>
        <v>0</v>
      </c>
      <c r="H1873" s="131" t="b">
        <f>ISNUMBER(MATCH(ggPayers[[#This Row],[payer]], B$594:$B1872, 0))</f>
        <v>0</v>
      </c>
      <c r="I1873" s="89" t="b">
        <v>1</v>
      </c>
      <c r="J1873" s="89"/>
    </row>
    <row r="1874" spans="1:10">
      <c r="A1874" s="105">
        <v>45511.849575219909</v>
      </c>
      <c r="B1874" s="89">
        <v>27779</v>
      </c>
      <c r="C1874" s="89">
        <v>1000</v>
      </c>
      <c r="D1874" s="89">
        <v>2</v>
      </c>
      <c r="E1874" s="89"/>
      <c r="F1874" s="89" t="s">
        <v>5588</v>
      </c>
      <c r="G1874" s="89" t="b">
        <f>ISNUMBER(MATCH(ggPayers[[#This Row],[payer]], gg_teammates[ID], 0))</f>
        <v>0</v>
      </c>
      <c r="H1874" s="131" t="b">
        <f>ISNUMBER(MATCH(ggPayers[[#This Row],[payer]], B$594:$B1873, 0))</f>
        <v>1</v>
      </c>
      <c r="I1874" s="89" t="b">
        <v>1</v>
      </c>
      <c r="J1874" s="89"/>
    </row>
    <row r="1875" spans="1:10">
      <c r="A1875" s="105">
        <v>45511.847801793978</v>
      </c>
      <c r="B1875" s="89">
        <v>657873</v>
      </c>
      <c r="C1875" s="89">
        <v>500</v>
      </c>
      <c r="D1875" s="89">
        <v>2</v>
      </c>
      <c r="E1875" s="89"/>
      <c r="F1875" s="89" t="s">
        <v>5590</v>
      </c>
      <c r="G1875" s="89" t="b">
        <f>ISNUMBER(MATCH(ggPayers[[#This Row],[payer]], gg_teammates[ID], 0))</f>
        <v>0</v>
      </c>
      <c r="H1875" s="131" t="b">
        <f>ISNUMBER(MATCH(ggPayers[[#This Row],[payer]], B$594:$B1874, 0))</f>
        <v>1</v>
      </c>
      <c r="I1875" s="89" t="b">
        <v>1</v>
      </c>
      <c r="J1875" s="89"/>
    </row>
    <row r="1876" spans="1:10">
      <c r="A1876" s="105">
        <v>45511.833234988429</v>
      </c>
      <c r="B1876" s="89">
        <v>907007</v>
      </c>
      <c r="C1876" s="89">
        <v>1000</v>
      </c>
      <c r="D1876" s="89">
        <v>2</v>
      </c>
      <c r="E1876" s="89"/>
      <c r="F1876" s="89" t="s">
        <v>5593</v>
      </c>
      <c r="G1876" s="89" t="b">
        <f>ISNUMBER(MATCH(ggPayers[[#This Row],[payer]], gg_teammates[ID], 0))</f>
        <v>0</v>
      </c>
      <c r="H1876" s="131" t="b">
        <f>ISNUMBER(MATCH(ggPayers[[#This Row],[payer]], B$594:$B1875, 0))</f>
        <v>0</v>
      </c>
      <c r="I1876" s="89" t="b">
        <v>1</v>
      </c>
      <c r="J1876" s="89"/>
    </row>
    <row r="1877" spans="1:10">
      <c r="A1877" s="105">
        <v>45511.808849907407</v>
      </c>
      <c r="B1877" s="89">
        <v>798</v>
      </c>
      <c r="C1877" s="89">
        <v>1000</v>
      </c>
      <c r="D1877" s="89">
        <v>2</v>
      </c>
      <c r="E1877" s="89"/>
      <c r="F1877" s="89" t="s">
        <v>5595</v>
      </c>
      <c r="G1877" s="89" t="b">
        <f>ISNUMBER(MATCH(ggPayers[[#This Row],[payer]], gg_teammates[ID], 0))</f>
        <v>1</v>
      </c>
      <c r="H1877" s="131" t="b">
        <f>ISNUMBER(MATCH(ggPayers[[#This Row],[payer]], B$594:$B1876, 0))</f>
        <v>1</v>
      </c>
      <c r="I1877" s="89"/>
      <c r="J1877" s="89"/>
    </row>
    <row r="1878" spans="1:10">
      <c r="A1878" s="105">
        <v>45511.735216817127</v>
      </c>
      <c r="B1878" s="89">
        <v>863200</v>
      </c>
      <c r="C1878" s="89">
        <v>400</v>
      </c>
      <c r="D1878" s="89">
        <v>2</v>
      </c>
      <c r="E1878" s="89"/>
      <c r="F1878" s="89" t="s">
        <v>5597</v>
      </c>
      <c r="G1878" s="89" t="b">
        <f>ISNUMBER(MATCH(ggPayers[[#This Row],[payer]], gg_teammates[ID], 0))</f>
        <v>0</v>
      </c>
      <c r="H1878" s="131" t="b">
        <f>ISNUMBER(MATCH(ggPayers[[#This Row],[payer]], B$594:$B1877, 0))</f>
        <v>1</v>
      </c>
      <c r="I1878" s="89" t="b">
        <v>1</v>
      </c>
      <c r="J1878" s="89"/>
    </row>
    <row r="1879" spans="1:10">
      <c r="A1879" s="105">
        <v>45511.666937141206</v>
      </c>
      <c r="B1879" s="89">
        <v>17617</v>
      </c>
      <c r="C1879" s="89">
        <v>500</v>
      </c>
      <c r="D1879" s="89">
        <v>2</v>
      </c>
      <c r="E1879" s="89"/>
      <c r="F1879" s="89" t="s">
        <v>5599</v>
      </c>
      <c r="G1879" s="89" t="b">
        <f>ISNUMBER(MATCH(ggPayers[[#This Row],[payer]], gg_teammates[ID], 0))</f>
        <v>1</v>
      </c>
      <c r="H1879" s="131" t="b">
        <f>ISNUMBER(MATCH(ggPayers[[#This Row],[payer]], B$594:$B1878, 0))</f>
        <v>1</v>
      </c>
      <c r="I1879" s="89"/>
      <c r="J1879" s="89"/>
    </row>
    <row r="1880" spans="1:10">
      <c r="A1880" s="105">
        <v>45511.564075150462</v>
      </c>
      <c r="B1880" s="89">
        <v>22292</v>
      </c>
      <c r="C1880" s="89">
        <v>500</v>
      </c>
      <c r="D1880" s="89">
        <v>2</v>
      </c>
      <c r="E1880" s="89"/>
      <c r="F1880" s="89" t="s">
        <v>5602</v>
      </c>
      <c r="G1880" s="89" t="b">
        <f>ISNUMBER(MATCH(ggPayers[[#This Row],[payer]], gg_teammates[ID], 0))</f>
        <v>0</v>
      </c>
      <c r="H1880" s="131" t="b">
        <f>ISNUMBER(MATCH(ggPayers[[#This Row],[payer]], B$594:$B1879, 0))</f>
        <v>1</v>
      </c>
      <c r="I1880" s="89" t="b">
        <v>1</v>
      </c>
      <c r="J1880" s="89"/>
    </row>
    <row r="1881" spans="1:10">
      <c r="A1881" s="105">
        <v>45510.99451196759</v>
      </c>
      <c r="B1881" s="89">
        <v>24628</v>
      </c>
      <c r="C1881" s="89">
        <v>1000</v>
      </c>
      <c r="D1881" s="89">
        <v>2</v>
      </c>
      <c r="E1881" s="89"/>
      <c r="F1881" s="89" t="s">
        <v>5565</v>
      </c>
      <c r="G1881" s="89" t="b">
        <f>ISNUMBER(MATCH(ggPayers[[#This Row],[payer]], gg_teammates[ID], 0))</f>
        <v>0</v>
      </c>
      <c r="H1881" s="131" t="b">
        <f>ISNUMBER(MATCH(ggPayers[[#This Row],[payer]], B$594:$B1880, 0))</f>
        <v>0</v>
      </c>
      <c r="I1881" s="89" t="b">
        <v>1</v>
      </c>
      <c r="J1881" s="89"/>
    </row>
    <row r="1882" spans="1:10">
      <c r="A1882" s="105">
        <v>45510.993473773146</v>
      </c>
      <c r="B1882" s="89">
        <v>24628</v>
      </c>
      <c r="C1882" s="89">
        <v>1000</v>
      </c>
      <c r="D1882" s="89">
        <v>3</v>
      </c>
      <c r="E1882" s="89" t="s">
        <v>5934</v>
      </c>
      <c r="F1882" s="89" t="s">
        <v>6378</v>
      </c>
      <c r="G1882" s="89" t="b">
        <f>ISNUMBER(MATCH(ggPayers[[#This Row],[payer]], gg_teammates[ID], 0))</f>
        <v>0</v>
      </c>
      <c r="H1882" s="131" t="b">
        <f>ISNUMBER(MATCH(ggPayers[[#This Row],[payer]], B$594:$B1881, 0))</f>
        <v>1</v>
      </c>
      <c r="I1882" s="89"/>
      <c r="J1882" s="89"/>
    </row>
    <row r="1883" spans="1:10">
      <c r="A1883" s="105">
        <v>45510.984513946758</v>
      </c>
      <c r="B1883" s="89">
        <v>920801</v>
      </c>
      <c r="C1883" s="89">
        <v>2000</v>
      </c>
      <c r="D1883" s="89">
        <v>2</v>
      </c>
      <c r="E1883" s="89"/>
      <c r="F1883" s="89" t="s">
        <v>5567</v>
      </c>
      <c r="G1883" s="89" t="b">
        <f>ISNUMBER(MATCH(ggPayers[[#This Row],[payer]], gg_teammates[ID], 0))</f>
        <v>0</v>
      </c>
      <c r="H1883" s="131" t="b">
        <f>ISNUMBER(MATCH(ggPayers[[#This Row],[payer]], B$594:$B1882, 0))</f>
        <v>0</v>
      </c>
      <c r="I1883" s="89" t="b">
        <v>1</v>
      </c>
      <c r="J1883" s="89"/>
    </row>
    <row r="1884" spans="1:10">
      <c r="A1884" s="105">
        <v>45510.913361412036</v>
      </c>
      <c r="B1884" s="89">
        <v>1007121</v>
      </c>
      <c r="C1884" s="89">
        <v>2000</v>
      </c>
      <c r="D1884" s="89">
        <v>2</v>
      </c>
      <c r="E1884" s="89"/>
      <c r="F1884" s="89" t="s">
        <v>5572</v>
      </c>
      <c r="G1884" s="89" t="b">
        <f>ISNUMBER(MATCH(ggPayers[[#This Row],[payer]], gg_teammates[ID], 0))</f>
        <v>0</v>
      </c>
      <c r="H1884" s="131" t="b">
        <f>ISNUMBER(MATCH(ggPayers[[#This Row],[payer]], B$594:$B1883, 0))</f>
        <v>0</v>
      </c>
      <c r="I1884" s="89" t="b">
        <v>1</v>
      </c>
      <c r="J1884" s="89"/>
    </row>
    <row r="1885" spans="1:10">
      <c r="A1885" s="105">
        <v>45510.880807152775</v>
      </c>
      <c r="B1885" s="89">
        <v>320104</v>
      </c>
      <c r="C1885" s="89">
        <v>3000</v>
      </c>
      <c r="D1885" s="89">
        <v>3</v>
      </c>
      <c r="E1885" s="89" t="s">
        <v>5934</v>
      </c>
      <c r="F1885" s="89" t="s">
        <v>6379</v>
      </c>
      <c r="G1885" s="89" t="b">
        <f>ISNUMBER(MATCH(ggPayers[[#This Row],[payer]], gg_teammates[ID], 0))</f>
        <v>0</v>
      </c>
      <c r="H1885" s="131" t="b">
        <f>ISNUMBER(MATCH(ggPayers[[#This Row],[payer]], B$594:$B1884, 0))</f>
        <v>0</v>
      </c>
      <c r="I1885" s="89"/>
      <c r="J1885" s="89"/>
    </row>
    <row r="1886" spans="1:10">
      <c r="A1886" s="105">
        <v>45510.832588634257</v>
      </c>
      <c r="B1886" s="89">
        <v>45180</v>
      </c>
      <c r="C1886" s="89">
        <v>500</v>
      </c>
      <c r="D1886" s="89">
        <v>2</v>
      </c>
      <c r="E1886" s="89"/>
      <c r="F1886" s="89" t="s">
        <v>5575</v>
      </c>
      <c r="G1886" s="89" t="b">
        <f>ISNUMBER(MATCH(ggPayers[[#This Row],[payer]], gg_teammates[ID], 0))</f>
        <v>0</v>
      </c>
      <c r="H1886" s="131" t="b">
        <f>ISNUMBER(MATCH(ggPayers[[#This Row],[payer]], B$594:$B1885, 0))</f>
        <v>1</v>
      </c>
      <c r="I1886" s="89" t="b">
        <v>1</v>
      </c>
      <c r="J1886" s="89"/>
    </row>
    <row r="1887" spans="1:10">
      <c r="A1887" s="105">
        <v>45510.77895028935</v>
      </c>
      <c r="B1887" s="89">
        <v>147348</v>
      </c>
      <c r="C1887" s="89">
        <v>500</v>
      </c>
      <c r="D1887" s="89">
        <v>2</v>
      </c>
      <c r="E1887" s="89"/>
      <c r="F1887" s="89" t="s">
        <v>5577</v>
      </c>
      <c r="G1887" s="89" t="b">
        <f>ISNUMBER(MATCH(ggPayers[[#This Row],[payer]], gg_teammates[ID], 0))</f>
        <v>0</v>
      </c>
      <c r="H1887" s="131" t="b">
        <f>ISNUMBER(MATCH(ggPayers[[#This Row],[payer]], B$594:$B1886, 0))</f>
        <v>0</v>
      </c>
      <c r="I1887" s="89" t="b">
        <v>1</v>
      </c>
      <c r="J1887" s="89"/>
    </row>
    <row r="1888" spans="1:10">
      <c r="A1888" s="105">
        <v>45510.507077476854</v>
      </c>
      <c r="B1888" s="89">
        <v>496395</v>
      </c>
      <c r="C1888" s="89">
        <v>500</v>
      </c>
      <c r="D1888" s="89">
        <v>3</v>
      </c>
      <c r="E1888" s="89"/>
      <c r="F1888" s="89" t="s">
        <v>6380</v>
      </c>
      <c r="G1888" s="89" t="b">
        <f>ISNUMBER(MATCH(ggPayers[[#This Row],[payer]], gg_teammates[ID], 0))</f>
        <v>0</v>
      </c>
      <c r="H1888" s="131" t="b">
        <f>ISNUMBER(MATCH(ggPayers[[#This Row],[payer]], B$594:$B1887, 0))</f>
        <v>1</v>
      </c>
      <c r="I1888" s="89"/>
      <c r="J1888" s="89"/>
    </row>
    <row r="1889" spans="1:10">
      <c r="A1889" s="105">
        <v>45510.398986412038</v>
      </c>
      <c r="B1889" s="89">
        <v>798</v>
      </c>
      <c r="C1889" s="89">
        <v>1000</v>
      </c>
      <c r="D1889" s="89">
        <v>2</v>
      </c>
      <c r="E1889" s="89"/>
      <c r="F1889" s="89" t="s">
        <v>5481</v>
      </c>
      <c r="G1889" s="89" t="b">
        <f>ISNUMBER(MATCH(ggPayers[[#This Row],[payer]], gg_teammates[ID], 0))</f>
        <v>1</v>
      </c>
      <c r="H1889" s="131" t="b">
        <f>ISNUMBER(MATCH(ggPayers[[#This Row],[payer]], B$594:$B1888, 0))</f>
        <v>1</v>
      </c>
      <c r="I1889" s="89"/>
      <c r="J1889" s="89"/>
    </row>
    <row r="1890" spans="1:10">
      <c r="A1890" s="105">
        <v>45514.39493858796</v>
      </c>
      <c r="B1890" s="89">
        <v>657873</v>
      </c>
      <c r="C1890" s="89">
        <v>400</v>
      </c>
      <c r="D1890" s="89">
        <v>2</v>
      </c>
      <c r="E1890" s="89"/>
      <c r="F1890" s="89" t="s">
        <v>5604</v>
      </c>
      <c r="G1890" s="89" t="b">
        <f>ISNUMBER(MATCH(ggPayers[[#This Row],[payer]], gg_teammates[ID], 0))</f>
        <v>0</v>
      </c>
      <c r="H1890" s="131" t="b">
        <f>ISNUMBER(MATCH(ggPayers[[#This Row],[payer]], B$594:$B1889, 0))</f>
        <v>1</v>
      </c>
      <c r="I1890" s="89" t="b">
        <v>1</v>
      </c>
      <c r="J1890" s="89"/>
    </row>
    <row r="1891" spans="1:10">
      <c r="A1891" s="105">
        <v>45513.973669293984</v>
      </c>
      <c r="B1891" s="89">
        <v>1134372</v>
      </c>
      <c r="C1891" s="89">
        <v>1000</v>
      </c>
      <c r="D1891" s="89">
        <v>3</v>
      </c>
      <c r="E1891" s="89"/>
      <c r="F1891" s="89" t="s">
        <v>5607</v>
      </c>
      <c r="G1891" s="89" t="b">
        <f>ISNUMBER(MATCH(ggPayers[[#This Row],[payer]], gg_teammates[ID], 0))</f>
        <v>0</v>
      </c>
      <c r="H1891" s="131" t="b">
        <f>ISNUMBER(MATCH(ggPayers[[#This Row],[payer]], B$594:$B1890, 0))</f>
        <v>0</v>
      </c>
      <c r="I1891" s="89"/>
      <c r="J1891" s="89"/>
    </row>
    <row r="1892" spans="1:10">
      <c r="A1892" s="105">
        <v>45513.802765891203</v>
      </c>
      <c r="B1892" s="89">
        <v>798</v>
      </c>
      <c r="C1892" s="89">
        <v>500</v>
      </c>
      <c r="D1892" s="89">
        <v>2</v>
      </c>
      <c r="E1892" s="89"/>
      <c r="F1892" s="89" t="s">
        <v>5616</v>
      </c>
      <c r="G1892" s="89" t="b">
        <f>ISNUMBER(MATCH(ggPayers[[#This Row],[payer]], gg_teammates[ID], 0))</f>
        <v>1</v>
      </c>
      <c r="H1892" s="131" t="b">
        <f>ISNUMBER(MATCH(ggPayers[[#This Row],[payer]], B$594:$B1891, 0))</f>
        <v>1</v>
      </c>
      <c r="I1892" s="89"/>
      <c r="J1892" s="89"/>
    </row>
    <row r="1893" spans="1:10">
      <c r="A1893" s="105">
        <v>45513.791082418982</v>
      </c>
      <c r="B1893" s="89">
        <v>398687</v>
      </c>
      <c r="C1893" s="89">
        <v>2000</v>
      </c>
      <c r="D1893" s="89">
        <v>2</v>
      </c>
      <c r="E1893" s="89"/>
      <c r="F1893" s="89" t="s">
        <v>5618</v>
      </c>
      <c r="G1893" s="89" t="b">
        <f>ISNUMBER(MATCH(ggPayers[[#This Row],[payer]], gg_teammates[ID], 0))</f>
        <v>0</v>
      </c>
      <c r="H1893" s="131" t="b">
        <f>ISNUMBER(MATCH(ggPayers[[#This Row],[payer]], B$594:$B1892, 0))</f>
        <v>0</v>
      </c>
      <c r="I1893" s="89" t="b">
        <v>1</v>
      </c>
      <c r="J1893" s="89"/>
    </row>
    <row r="1894" spans="1:10">
      <c r="A1894" s="105">
        <v>45513.789727083335</v>
      </c>
      <c r="B1894" s="89">
        <v>398687</v>
      </c>
      <c r="C1894" s="89">
        <v>2000</v>
      </c>
      <c r="D1894" s="89">
        <v>3</v>
      </c>
      <c r="E1894" s="89" t="s">
        <v>5934</v>
      </c>
      <c r="F1894" s="89" t="s">
        <v>5620</v>
      </c>
      <c r="G1894" s="89" t="b">
        <f>ISNUMBER(MATCH(ggPayers[[#This Row],[payer]], gg_teammates[ID], 0))</f>
        <v>0</v>
      </c>
      <c r="H1894" s="131" t="b">
        <f>ISNUMBER(MATCH(ggPayers[[#This Row],[payer]], B$594:$B1893, 0))</f>
        <v>1</v>
      </c>
      <c r="I1894" s="89"/>
      <c r="J1894" s="89"/>
    </row>
    <row r="1895" spans="1:10">
      <c r="A1895" s="105">
        <v>45513.616195983799</v>
      </c>
      <c r="B1895" s="89">
        <v>708154</v>
      </c>
      <c r="C1895" s="89">
        <v>1000</v>
      </c>
      <c r="D1895" s="89">
        <v>2</v>
      </c>
      <c r="E1895" s="89"/>
      <c r="F1895" s="89" t="s">
        <v>5623</v>
      </c>
      <c r="G1895" s="89" t="b">
        <f>ISNUMBER(MATCH(ggPayers[[#This Row],[payer]], gg_teammates[ID], 0))</f>
        <v>0</v>
      </c>
      <c r="H1895" s="131" t="b">
        <f>ISNUMBER(MATCH(ggPayers[[#This Row],[payer]], B$594:$B1894, 0))</f>
        <v>0</v>
      </c>
      <c r="I1895" s="89" t="b">
        <v>1</v>
      </c>
      <c r="J1895" s="89"/>
    </row>
    <row r="1896" spans="1:10">
      <c r="A1896" s="105">
        <v>45513.586002453703</v>
      </c>
      <c r="B1896" s="89">
        <v>217882</v>
      </c>
      <c r="C1896" s="89">
        <v>2000</v>
      </c>
      <c r="D1896" s="89">
        <v>2</v>
      </c>
      <c r="E1896" s="89"/>
      <c r="F1896" s="89" t="s">
        <v>5625</v>
      </c>
      <c r="G1896" s="89" t="b">
        <f>ISNUMBER(MATCH(ggPayers[[#This Row],[payer]], gg_teammates[ID], 0))</f>
        <v>0</v>
      </c>
      <c r="H1896" s="131" t="b">
        <f>ISNUMBER(MATCH(ggPayers[[#This Row],[payer]], B$594:$B1895, 0))</f>
        <v>1</v>
      </c>
      <c r="I1896" s="89" t="b">
        <v>1</v>
      </c>
      <c r="J1896" s="89"/>
    </row>
    <row r="1897" spans="1:10">
      <c r="A1897" s="105">
        <v>45513.573973553241</v>
      </c>
      <c r="B1897" s="89">
        <v>16728</v>
      </c>
      <c r="C1897" s="89">
        <v>2000</v>
      </c>
      <c r="D1897" s="89">
        <v>2</v>
      </c>
      <c r="E1897" s="89"/>
      <c r="F1897" s="89" t="s">
        <v>5629</v>
      </c>
      <c r="G1897" s="89" t="b">
        <f>ISNUMBER(MATCH(ggPayers[[#This Row],[payer]], gg_teammates[ID], 0))</f>
        <v>0</v>
      </c>
      <c r="H1897" s="131" t="b">
        <f>ISNUMBER(MATCH(ggPayers[[#This Row],[payer]], B$594:$B1896, 0))</f>
        <v>0</v>
      </c>
      <c r="I1897" s="89" t="b">
        <v>1</v>
      </c>
      <c r="J1897" s="89"/>
    </row>
    <row r="1898" spans="1:10">
      <c r="A1898" s="105">
        <v>45513.539985891206</v>
      </c>
      <c r="B1898" s="89">
        <v>40139</v>
      </c>
      <c r="C1898" s="89">
        <v>1000</v>
      </c>
      <c r="D1898" s="89">
        <v>2</v>
      </c>
      <c r="E1898" s="89"/>
      <c r="F1898" s="89" t="s">
        <v>5632</v>
      </c>
      <c r="G1898" s="89" t="b">
        <f>ISNUMBER(MATCH(ggPayers[[#This Row],[payer]], gg_teammates[ID], 0))</f>
        <v>0</v>
      </c>
      <c r="H1898" s="131" t="b">
        <f>ISNUMBER(MATCH(ggPayers[[#This Row],[payer]], B$594:$B1897, 0))</f>
        <v>0</v>
      </c>
      <c r="I1898" s="89" t="b">
        <v>1</v>
      </c>
      <c r="J1898" s="89"/>
    </row>
    <row r="1899" spans="1:10">
      <c r="A1899" s="105">
        <v>45513.048541192133</v>
      </c>
      <c r="B1899" s="89">
        <v>194419</v>
      </c>
      <c r="C1899" s="89">
        <v>1000</v>
      </c>
      <c r="D1899" s="89">
        <v>2</v>
      </c>
      <c r="E1899" s="89"/>
      <c r="F1899" s="89" t="s">
        <v>5634</v>
      </c>
      <c r="G1899" s="89" t="b">
        <f>ISNUMBER(MATCH(ggPayers[[#This Row],[payer]], gg_teammates[ID], 0))</f>
        <v>0</v>
      </c>
      <c r="H1899" s="131" t="b">
        <f>ISNUMBER(MATCH(ggPayers[[#This Row],[payer]], B$594:$B1898, 0))</f>
        <v>0</v>
      </c>
      <c r="I1899" s="89" t="b">
        <v>1</v>
      </c>
      <c r="J1899" s="89"/>
    </row>
    <row r="1900" spans="1:10">
      <c r="A1900" s="105">
        <v>45512.990769953707</v>
      </c>
      <c r="B1900" s="89">
        <v>167917</v>
      </c>
      <c r="C1900" s="89">
        <v>2000</v>
      </c>
      <c r="D1900" s="89">
        <v>2</v>
      </c>
      <c r="E1900" s="89"/>
      <c r="F1900" s="89" t="s">
        <v>5637</v>
      </c>
      <c r="G1900" s="89" t="b">
        <f>ISNUMBER(MATCH(ggPayers[[#This Row],[payer]], gg_teammates[ID], 0))</f>
        <v>0</v>
      </c>
      <c r="H1900" s="131" t="b">
        <f>ISNUMBER(MATCH(ggPayers[[#This Row],[payer]], B$594:$B1899, 0))</f>
        <v>1</v>
      </c>
      <c r="I1900" s="89" t="b">
        <v>1</v>
      </c>
      <c r="J1900" s="89"/>
    </row>
    <row r="1901" spans="1:10">
      <c r="A1901" s="105">
        <v>45512.923103842593</v>
      </c>
      <c r="B1901" s="89">
        <v>431171</v>
      </c>
      <c r="C1901" s="89">
        <v>1000</v>
      </c>
      <c r="D1901" s="89">
        <v>2</v>
      </c>
      <c r="E1901" s="89"/>
      <c r="F1901" s="89" t="s">
        <v>5640</v>
      </c>
      <c r="G1901" s="89" t="b">
        <f>ISNUMBER(MATCH(ggPayers[[#This Row],[payer]], gg_teammates[ID], 0))</f>
        <v>0</v>
      </c>
      <c r="H1901" s="131" t="b">
        <f>ISNUMBER(MATCH(ggPayers[[#This Row],[payer]], B$594:$B1900, 0))</f>
        <v>0</v>
      </c>
      <c r="I1901" s="89" t="b">
        <v>1</v>
      </c>
      <c r="J1901" s="89"/>
    </row>
    <row r="1902" spans="1:10">
      <c r="A1902" s="105">
        <v>45512.852393263885</v>
      </c>
      <c r="B1902" s="89">
        <v>432562</v>
      </c>
      <c r="C1902" s="89">
        <v>2000</v>
      </c>
      <c r="D1902" s="89">
        <v>2</v>
      </c>
      <c r="E1902" s="89"/>
      <c r="F1902" s="89" t="s">
        <v>5643</v>
      </c>
      <c r="G1902" s="89" t="b">
        <f>ISNUMBER(MATCH(ggPayers[[#This Row],[payer]], gg_teammates[ID], 0))</f>
        <v>0</v>
      </c>
      <c r="H1902" s="131" t="b">
        <f>ISNUMBER(MATCH(ggPayers[[#This Row],[payer]], B$594:$B1901, 0))</f>
        <v>0</v>
      </c>
      <c r="I1902" s="89" t="b">
        <v>1</v>
      </c>
      <c r="J1902" s="89"/>
    </row>
    <row r="1903" spans="1:10">
      <c r="A1903" s="105">
        <v>45512.837368518522</v>
      </c>
      <c r="B1903" s="89">
        <v>19121</v>
      </c>
      <c r="C1903" s="89">
        <v>500</v>
      </c>
      <c r="D1903" s="89">
        <v>3</v>
      </c>
      <c r="E1903" s="89"/>
      <c r="F1903" s="89" t="s">
        <v>5645</v>
      </c>
      <c r="G1903" s="89" t="b">
        <f>ISNUMBER(MATCH(ggPayers[[#This Row],[payer]], gg_teammates[ID], 0))</f>
        <v>0</v>
      </c>
      <c r="H1903" s="131" t="b">
        <f>ISNUMBER(MATCH(ggPayers[[#This Row],[payer]], B$594:$B1902, 0))</f>
        <v>0</v>
      </c>
      <c r="I1903" s="89"/>
      <c r="J1903" s="89"/>
    </row>
    <row r="1904" spans="1:10">
      <c r="A1904" s="105">
        <v>45512.826838414352</v>
      </c>
      <c r="B1904" s="89">
        <v>22355</v>
      </c>
      <c r="C1904" s="89">
        <v>500</v>
      </c>
      <c r="D1904" s="89">
        <v>2</v>
      </c>
      <c r="E1904" s="89"/>
      <c r="F1904" s="89" t="s">
        <v>5647</v>
      </c>
      <c r="G1904" s="89" t="b">
        <f>ISNUMBER(MATCH(ggPayers[[#This Row],[payer]], gg_teammates[ID], 0))</f>
        <v>0</v>
      </c>
      <c r="H1904" s="131" t="b">
        <f>ISNUMBER(MATCH(ggPayers[[#This Row],[payer]], B$594:$B1903, 0))</f>
        <v>0</v>
      </c>
      <c r="I1904" s="89" t="b">
        <v>1</v>
      </c>
      <c r="J1904" s="89"/>
    </row>
    <row r="1905" spans="1:10">
      <c r="A1905" s="105">
        <v>45512.818396782408</v>
      </c>
      <c r="B1905" s="89">
        <v>115272</v>
      </c>
      <c r="C1905" s="89">
        <v>500</v>
      </c>
      <c r="D1905" s="89">
        <v>2</v>
      </c>
      <c r="E1905" s="89"/>
      <c r="F1905" s="89" t="s">
        <v>5649</v>
      </c>
      <c r="G1905" s="89" t="b">
        <f>ISNUMBER(MATCH(ggPayers[[#This Row],[payer]], gg_teammates[ID], 0))</f>
        <v>0</v>
      </c>
      <c r="H1905" s="131" t="b">
        <f>ISNUMBER(MATCH(ggPayers[[#This Row],[payer]], B$594:$B1904, 0))</f>
        <v>0</v>
      </c>
      <c r="I1905" s="89" t="b">
        <v>1</v>
      </c>
      <c r="J1905" s="89"/>
    </row>
    <row r="1906" spans="1:10">
      <c r="A1906" s="105">
        <v>45512.802369965277</v>
      </c>
      <c r="B1906" s="89">
        <v>421909</v>
      </c>
      <c r="C1906" s="89">
        <v>500</v>
      </c>
      <c r="D1906" s="89">
        <v>2</v>
      </c>
      <c r="E1906" s="89"/>
      <c r="F1906" s="89" t="s">
        <v>5651</v>
      </c>
      <c r="G1906" s="89" t="b">
        <f>ISNUMBER(MATCH(ggPayers[[#This Row],[payer]], gg_teammates[ID], 0))</f>
        <v>0</v>
      </c>
      <c r="H1906" s="131" t="b">
        <f>ISNUMBER(MATCH(ggPayers[[#This Row],[payer]], B$594:$B1905, 0))</f>
        <v>0</v>
      </c>
      <c r="I1906" s="89" t="b">
        <v>1</v>
      </c>
      <c r="J1906" s="89"/>
    </row>
    <row r="1907" spans="1:10">
      <c r="A1907" s="105">
        <v>45512.74833603009</v>
      </c>
      <c r="B1907" s="89">
        <v>262511</v>
      </c>
      <c r="C1907" s="89">
        <v>100</v>
      </c>
      <c r="D1907" s="89">
        <v>2</v>
      </c>
      <c r="E1907" s="89"/>
      <c r="F1907" s="89" t="s">
        <v>5655</v>
      </c>
      <c r="G1907" s="89" t="b">
        <f>ISNUMBER(MATCH(ggPayers[[#This Row],[payer]], gg_teammates[ID], 0))</f>
        <v>0</v>
      </c>
      <c r="H1907" s="131" t="b">
        <f>ISNUMBER(MATCH(ggPayers[[#This Row],[payer]], B$594:$B1906, 0))</f>
        <v>0</v>
      </c>
      <c r="I1907" s="89" t="b">
        <v>1</v>
      </c>
      <c r="J1907" s="89"/>
    </row>
    <row r="1908" spans="1:10">
      <c r="A1908" s="98">
        <v>45517.073278923614</v>
      </c>
      <c r="B1908">
        <v>649325</v>
      </c>
      <c r="C1908">
        <v>1000</v>
      </c>
      <c r="D1908">
        <v>2</v>
      </c>
      <c r="F1908" t="s">
        <v>5804</v>
      </c>
      <c r="G1908" s="89" t="b">
        <f>ISNUMBER(MATCH(ggPayers[[#This Row],[payer]], gg_teammates[ID], 0))</f>
        <v>0</v>
      </c>
      <c r="H1908" s="131" t="b">
        <f>ISNUMBER(MATCH(ggPayers[[#This Row],[payer]], B$594:$B1907, 0))</f>
        <v>1</v>
      </c>
      <c r="I1908" s="89"/>
      <c r="J1908" s="89"/>
    </row>
    <row r="1909" spans="1:10">
      <c r="A1909" s="98">
        <v>45516.957797210649</v>
      </c>
      <c r="B1909">
        <v>1027931</v>
      </c>
      <c r="C1909">
        <v>2000</v>
      </c>
      <c r="D1909">
        <v>2</v>
      </c>
      <c r="F1909" t="s">
        <v>5806</v>
      </c>
      <c r="G1909" s="89" t="b">
        <f>ISNUMBER(MATCH(ggPayers[[#This Row],[payer]], gg_teammates[ID], 0))</f>
        <v>0</v>
      </c>
      <c r="H1909" s="131" t="b">
        <f>ISNUMBER(MATCH(ggPayers[[#This Row],[payer]], B$594:$B1908, 0))</f>
        <v>0</v>
      </c>
      <c r="I1909" s="89"/>
      <c r="J1909" s="89"/>
    </row>
    <row r="1910" spans="1:10">
      <c r="A1910" s="98">
        <v>45516.878438495369</v>
      </c>
      <c r="B1910">
        <v>466629</v>
      </c>
      <c r="C1910">
        <v>500</v>
      </c>
      <c r="D1910">
        <v>2</v>
      </c>
      <c r="F1910" t="s">
        <v>5811</v>
      </c>
      <c r="G1910" s="89" t="b">
        <f>ISNUMBER(MATCH(ggPayers[[#This Row],[payer]], gg_teammates[ID], 0))</f>
        <v>0</v>
      </c>
      <c r="H1910" s="131" t="b">
        <f>ISNUMBER(MATCH(ggPayers[[#This Row],[payer]], B$594:$B1909, 0))</f>
        <v>0</v>
      </c>
      <c r="I1910" s="89"/>
      <c r="J1910" s="89"/>
    </row>
    <row r="1911" spans="1:10">
      <c r="A1911" s="98">
        <v>45516.628024016201</v>
      </c>
      <c r="B1911">
        <v>22292</v>
      </c>
      <c r="C1911">
        <v>500</v>
      </c>
      <c r="D1911">
        <v>2</v>
      </c>
      <c r="F1911" t="s">
        <v>5817</v>
      </c>
      <c r="G1911" s="89" t="b">
        <f>ISNUMBER(MATCH(ggPayers[[#This Row],[payer]], gg_teammates[ID], 0))</f>
        <v>0</v>
      </c>
      <c r="H1911" s="131" t="b">
        <f>ISNUMBER(MATCH(ggPayers[[#This Row],[payer]], B$594:$B1910, 0))</f>
        <v>1</v>
      </c>
      <c r="I1911" s="89"/>
      <c r="J1911" s="89"/>
    </row>
    <row r="1912" spans="1:10">
      <c r="A1912" s="98">
        <v>45516.628018310184</v>
      </c>
      <c r="B1912">
        <v>22292</v>
      </c>
      <c r="C1912">
        <v>500</v>
      </c>
      <c r="D1912">
        <v>2</v>
      </c>
      <c r="F1912" t="s">
        <v>5819</v>
      </c>
      <c r="G1912" s="89" t="b">
        <f>ISNUMBER(MATCH(ggPayers[[#This Row],[payer]], gg_teammates[ID], 0))</f>
        <v>0</v>
      </c>
      <c r="H1912" s="131" t="b">
        <f>ISNUMBER(MATCH(ggPayers[[#This Row],[payer]], B$594:$B1911, 0))</f>
        <v>1</v>
      </c>
      <c r="I1912" s="89"/>
      <c r="J1912" s="89"/>
    </row>
    <row r="1913" spans="1:10">
      <c r="A1913" s="98">
        <v>45516.472980752318</v>
      </c>
      <c r="B1913">
        <v>468782</v>
      </c>
      <c r="C1913">
        <v>1000</v>
      </c>
      <c r="D1913">
        <v>2</v>
      </c>
      <c r="F1913" t="s">
        <v>5822</v>
      </c>
      <c r="G1913" s="89" t="b">
        <f>ISNUMBER(MATCH(ggPayers[[#This Row],[payer]], gg_teammates[ID], 0))</f>
        <v>1</v>
      </c>
      <c r="H1913" s="89"/>
      <c r="I1913" s="89"/>
      <c r="J1913" s="89"/>
    </row>
    <row r="1914" spans="1:10">
      <c r="A1914" s="98">
        <v>45515.943910624999</v>
      </c>
      <c r="B1914">
        <v>779598</v>
      </c>
      <c r="C1914">
        <v>1000</v>
      </c>
      <c r="D1914">
        <v>2</v>
      </c>
      <c r="F1914" t="s">
        <v>5824</v>
      </c>
      <c r="G1914" s="89" t="b">
        <f>ISNUMBER(MATCH(ggPayers[[#This Row],[payer]], gg_teammates[ID], 0))</f>
        <v>0</v>
      </c>
      <c r="H1914" s="131" t="b">
        <f>ISNUMBER(MATCH(ggPayers[[#This Row],[payer]], B$594:$B1913, 0))</f>
        <v>0</v>
      </c>
      <c r="I1914" s="89"/>
      <c r="J1914" s="89"/>
    </row>
    <row r="1915" spans="1:10">
      <c r="A1915" s="98">
        <v>45515.898665092594</v>
      </c>
      <c r="B1915">
        <v>141861</v>
      </c>
      <c r="C1915">
        <v>500</v>
      </c>
      <c r="D1915">
        <v>2</v>
      </c>
      <c r="F1915" t="s">
        <v>5828</v>
      </c>
      <c r="G1915" s="89" t="b">
        <f>ISNUMBER(MATCH(ggPayers[[#This Row],[payer]], gg_teammates[ID], 0))</f>
        <v>0</v>
      </c>
      <c r="H1915" s="131" t="b">
        <f>ISNUMBER(MATCH(ggPayers[[#This Row],[payer]], B$594:$B1914, 0))</f>
        <v>0</v>
      </c>
      <c r="I1915" s="89"/>
      <c r="J1915" s="89"/>
    </row>
    <row r="1916" spans="1:10">
      <c r="A1916" s="98">
        <v>45515.783982847221</v>
      </c>
      <c r="B1916">
        <v>30677</v>
      </c>
      <c r="C1916">
        <v>1000</v>
      </c>
      <c r="D1916">
        <v>3</v>
      </c>
      <c r="E1916" t="s">
        <v>6057</v>
      </c>
      <c r="F1916" t="s">
        <v>5836</v>
      </c>
      <c r="G1916" s="89" t="b">
        <f>ISNUMBER(MATCH(ggPayers[[#This Row],[payer]], gg_teammates[ID], 0))</f>
        <v>0</v>
      </c>
      <c r="H1916" s="89"/>
      <c r="I1916" s="89"/>
      <c r="J1916" s="89"/>
    </row>
    <row r="1917" spans="1:10">
      <c r="A1917" s="98">
        <v>45515.653984895835</v>
      </c>
      <c r="B1917">
        <v>1167482</v>
      </c>
      <c r="C1917">
        <v>1000</v>
      </c>
      <c r="D1917">
        <v>2</v>
      </c>
      <c r="F1917" t="s">
        <v>5839</v>
      </c>
      <c r="G1917" s="89" t="b">
        <f>ISNUMBER(MATCH(ggPayers[[#This Row],[payer]], gg_teammates[ID], 0))</f>
        <v>0</v>
      </c>
      <c r="H1917" s="131" t="b">
        <f>ISNUMBER(MATCH(ggPayers[[#This Row],[payer]], B$594:$B1916, 0))</f>
        <v>0</v>
      </c>
      <c r="I1917" s="89"/>
      <c r="J1917" s="89"/>
    </row>
    <row r="1918" spans="1:10">
      <c r="A1918" s="98">
        <v>45515.6390393287</v>
      </c>
      <c r="B1918">
        <v>9470</v>
      </c>
      <c r="C1918">
        <v>500</v>
      </c>
      <c r="D1918">
        <v>2</v>
      </c>
      <c r="F1918" t="s">
        <v>5842</v>
      </c>
      <c r="G1918" s="89" t="b">
        <f>ISNUMBER(MATCH(ggPayers[[#This Row],[payer]], gg_teammates[ID], 0))</f>
        <v>0</v>
      </c>
      <c r="H1918" s="131" t="b">
        <f>ISNUMBER(MATCH(ggPayers[[#This Row],[payer]], B$594:$B1917, 0))</f>
        <v>0</v>
      </c>
      <c r="I1918" s="89"/>
      <c r="J1918" s="89"/>
    </row>
    <row r="1919" spans="1:10">
      <c r="A1919" s="98">
        <v>45515.628982222224</v>
      </c>
      <c r="B1919">
        <v>244781</v>
      </c>
      <c r="C1919">
        <v>5000</v>
      </c>
      <c r="D1919">
        <v>2</v>
      </c>
      <c r="F1919" t="s">
        <v>5844</v>
      </c>
      <c r="G1919" s="89" t="b">
        <f>ISNUMBER(MATCH(ggPayers[[#This Row],[payer]], gg_teammates[ID], 0))</f>
        <v>0</v>
      </c>
      <c r="H1919" s="131" t="b">
        <f>ISNUMBER(MATCH(ggPayers[[#This Row],[payer]], B$594:$B1918, 0))</f>
        <v>0</v>
      </c>
      <c r="I1919" s="89"/>
      <c r="J1919" s="89"/>
    </row>
    <row r="1920" spans="1:10">
      <c r="A1920" s="98">
        <v>45515.013693912035</v>
      </c>
      <c r="B1920">
        <v>905027</v>
      </c>
      <c r="C1920">
        <v>2000</v>
      </c>
      <c r="D1920">
        <v>2</v>
      </c>
      <c r="F1920" t="s">
        <v>5847</v>
      </c>
      <c r="G1920" s="89" t="b">
        <f>ISNUMBER(MATCH(ggPayers[[#This Row],[payer]], gg_teammates[ID], 0))</f>
        <v>0</v>
      </c>
      <c r="H1920" s="131" t="b">
        <f>ISNUMBER(MATCH(ggPayers[[#This Row],[payer]], B$594:$B1919, 0))</f>
        <v>0</v>
      </c>
      <c r="I1920" s="89"/>
      <c r="J1920" s="89"/>
    </row>
    <row r="1921" spans="1:10">
      <c r="A1921" s="98">
        <v>45514.934645590278</v>
      </c>
      <c r="B1921">
        <v>313769</v>
      </c>
      <c r="C1921">
        <v>1000</v>
      </c>
      <c r="D1921">
        <v>2</v>
      </c>
      <c r="F1921" t="s">
        <v>5851</v>
      </c>
      <c r="G1921" s="89" t="b">
        <f>ISNUMBER(MATCH(ggPayers[[#This Row],[payer]], gg_teammates[ID], 0))</f>
        <v>0</v>
      </c>
      <c r="H1921" s="131" t="b">
        <f>ISNUMBER(MATCH(ggPayers[[#This Row],[payer]], B$594:$B1920, 0))</f>
        <v>1</v>
      </c>
      <c r="I1921" s="89"/>
      <c r="J1921" s="89"/>
    </row>
    <row r="1922" spans="1:10">
      <c r="A1922" s="98">
        <v>45514.910655</v>
      </c>
      <c r="B1922">
        <v>17463</v>
      </c>
      <c r="C1922">
        <v>700</v>
      </c>
      <c r="D1922">
        <v>2</v>
      </c>
      <c r="F1922" t="s">
        <v>5853</v>
      </c>
      <c r="G1922" s="89" t="b">
        <f>ISNUMBER(MATCH(ggPayers[[#This Row],[payer]], gg_teammates[ID], 0))</f>
        <v>0</v>
      </c>
      <c r="H1922" s="131" t="b">
        <f>ISNUMBER(MATCH(ggPayers[[#This Row],[payer]], B$594:$B1921, 0))</f>
        <v>0</v>
      </c>
      <c r="I1922" s="89"/>
      <c r="J1922" s="89"/>
    </row>
    <row r="1923" spans="1:10">
      <c r="A1923" s="98">
        <v>45514.854087476851</v>
      </c>
      <c r="B1923">
        <v>831564</v>
      </c>
      <c r="C1923">
        <v>10000</v>
      </c>
      <c r="D1923">
        <v>2</v>
      </c>
      <c r="F1923" t="s">
        <v>5856</v>
      </c>
      <c r="G1923" s="89" t="b">
        <f>ISNUMBER(MATCH(ggPayers[[#This Row],[payer]], gg_teammates[ID], 0))</f>
        <v>0</v>
      </c>
      <c r="H1923" s="131" t="b">
        <f>ISNUMBER(MATCH(ggPayers[[#This Row],[payer]], B$594:$B1922, 0))</f>
        <v>0</v>
      </c>
      <c r="I1923" s="89"/>
      <c r="J1923" s="89"/>
    </row>
    <row r="1924" spans="1:10">
      <c r="A1924" s="98">
        <v>45514.853981805558</v>
      </c>
      <c r="B1924">
        <v>217882</v>
      </c>
      <c r="C1924">
        <v>2000</v>
      </c>
      <c r="D1924">
        <v>3</v>
      </c>
      <c r="E1924" t="s">
        <v>5939</v>
      </c>
      <c r="F1924" t="s">
        <v>5858</v>
      </c>
      <c r="G1924" s="89" t="b">
        <f>ISNUMBER(MATCH(ggPayers[[#This Row],[payer]], gg_teammates[ID], 0))</f>
        <v>0</v>
      </c>
      <c r="H1924" s="89"/>
      <c r="I1924" s="89"/>
      <c r="J1924" s="89"/>
    </row>
    <row r="1925" spans="1:10">
      <c r="A1925" s="98">
        <v>45514.71335554398</v>
      </c>
      <c r="B1925">
        <v>174498</v>
      </c>
      <c r="C1925">
        <v>500</v>
      </c>
      <c r="D1925">
        <v>2</v>
      </c>
      <c r="F1925" t="s">
        <v>5863</v>
      </c>
      <c r="G1925" s="89" t="b">
        <f>ISNUMBER(MATCH(ggPayers[[#This Row],[payer]], gg_teammates[ID], 0))</f>
        <v>0</v>
      </c>
      <c r="H1925" s="131" t="b">
        <f>ISNUMBER(MATCH(ggPayers[[#This Row],[payer]], B$594:$B1924, 0))</f>
        <v>0</v>
      </c>
      <c r="I1925" s="89"/>
      <c r="J1925" s="89"/>
    </row>
    <row r="1926" spans="1:10">
      <c r="A1926" s="98">
        <v>45514.658070509257</v>
      </c>
      <c r="B1926">
        <v>489223</v>
      </c>
      <c r="C1926">
        <v>500</v>
      </c>
      <c r="D1926">
        <v>2</v>
      </c>
      <c r="F1926" t="s">
        <v>5866</v>
      </c>
      <c r="G1926" s="89" t="b">
        <f>ISNUMBER(MATCH(ggPayers[[#This Row],[payer]], gg_teammates[ID], 0))</f>
        <v>0</v>
      </c>
      <c r="H1926" s="131" t="b">
        <f>ISNUMBER(MATCH(ggPayers[[#This Row],[payer]], B$594:$B1925, 0))</f>
        <v>1</v>
      </c>
      <c r="I1926" s="89"/>
      <c r="J1926" s="89"/>
    </row>
  </sheetData>
  <conditionalFormatting sqref="G1:G1354">
    <cfRule type="cellIs" dxfId="157" priority="4" operator="equal">
      <formula>TRUE</formula>
    </cfRule>
  </conditionalFormatting>
  <conditionalFormatting sqref="H1:H1926">
    <cfRule type="cellIs" dxfId="156" priority="3" operator="equal">
      <formula>TRUE</formula>
    </cfRule>
  </conditionalFormatting>
  <conditionalFormatting sqref="B1793:B1798">
    <cfRule type="duplicateValues" dxfId="155" priority="2"/>
  </conditionalFormatting>
  <conditionalFormatting sqref="G1:G1048576">
    <cfRule type="cellIs" dxfId="154" priority="1" operator="equal">
      <formula>TRUE</formula>
    </cfRule>
  </conditionalFormatting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5CAFCB-D75A-40A8-95C8-DEE7889A89DD}">
  <dimension ref="A1:I27"/>
  <sheetViews>
    <sheetView workbookViewId="0">
      <selection activeCell="F7" sqref="F7"/>
    </sheetView>
  </sheetViews>
  <sheetFormatPr defaultRowHeight="15"/>
  <cols>
    <col min="1" max="1" width="21.7109375" customWidth="1"/>
    <col min="2" max="2" width="21" customWidth="1"/>
    <col min="3" max="3" width="10.42578125" customWidth="1"/>
    <col min="8" max="8" width="24.7109375" customWidth="1"/>
  </cols>
  <sheetData>
    <row r="1" spans="1:9">
      <c r="A1" s="9" t="s">
        <v>6381</v>
      </c>
      <c r="B1" s="9" t="s">
        <v>6382</v>
      </c>
      <c r="C1" s="9" t="s">
        <v>6383</v>
      </c>
      <c r="D1" s="9" t="s">
        <v>6384</v>
      </c>
    </row>
    <row r="2" spans="1:9">
      <c r="A2" t="s">
        <v>6385</v>
      </c>
      <c r="B2" s="6" t="s">
        <v>6386</v>
      </c>
      <c r="C2" t="s">
        <v>6387</v>
      </c>
    </row>
    <row r="3" spans="1:9">
      <c r="A3" t="s">
        <v>6388</v>
      </c>
      <c r="B3" s="6" t="s">
        <v>6389</v>
      </c>
      <c r="C3" t="s">
        <v>6390</v>
      </c>
    </row>
    <row r="4" spans="1:9">
      <c r="A4" t="s">
        <v>6391</v>
      </c>
      <c r="B4" s="6" t="s">
        <v>6392</v>
      </c>
      <c r="C4" t="s">
        <v>6393</v>
      </c>
    </row>
    <row r="5" spans="1:9">
      <c r="A5" t="s">
        <v>6394</v>
      </c>
      <c r="B5" s="6" t="s">
        <v>6395</v>
      </c>
      <c r="C5" t="s">
        <v>6396</v>
      </c>
    </row>
    <row r="6" spans="1:9">
      <c r="A6" t="s">
        <v>6397</v>
      </c>
      <c r="B6" t="s">
        <v>6398</v>
      </c>
      <c r="C6" t="s">
        <v>6399</v>
      </c>
    </row>
    <row r="7" spans="1:9">
      <c r="A7" t="s">
        <v>6400</v>
      </c>
      <c r="B7" s="6" t="s">
        <v>6401</v>
      </c>
      <c r="C7" t="s">
        <v>6402</v>
      </c>
    </row>
    <row r="8" spans="1:9">
      <c r="A8" t="s">
        <v>6403</v>
      </c>
      <c r="B8" t="s">
        <v>6404</v>
      </c>
      <c r="C8" t="s">
        <v>6405</v>
      </c>
    </row>
    <row r="9" spans="1:9">
      <c r="A9" t="s">
        <v>6406</v>
      </c>
      <c r="B9" t="s">
        <v>6407</v>
      </c>
      <c r="C9" t="s">
        <v>6408</v>
      </c>
    </row>
    <row r="10" spans="1:9">
      <c r="A10" t="s">
        <v>6409</v>
      </c>
      <c r="B10" t="s">
        <v>6410</v>
      </c>
      <c r="C10" t="s">
        <v>6411</v>
      </c>
    </row>
    <row r="11" spans="1:9">
      <c r="A11" t="s">
        <v>6412</v>
      </c>
      <c r="B11" t="s">
        <v>6413</v>
      </c>
      <c r="C11" t="s">
        <v>6414</v>
      </c>
      <c r="E11" t="s">
        <v>6415</v>
      </c>
      <c r="I11" t="s">
        <v>89</v>
      </c>
    </row>
    <row r="12" spans="1:9">
      <c r="A12" t="s">
        <v>6416</v>
      </c>
      <c r="B12" s="6" t="s">
        <v>6417</v>
      </c>
      <c r="C12" t="s">
        <v>6418</v>
      </c>
      <c r="E12" t="s">
        <v>6419</v>
      </c>
    </row>
    <row r="13" spans="1:9">
      <c r="A13" t="s">
        <v>6420</v>
      </c>
      <c r="B13" t="s">
        <v>6421</v>
      </c>
      <c r="C13" t="s">
        <v>6422</v>
      </c>
    </row>
    <row r="14" spans="1:9">
      <c r="A14" t="s">
        <v>6423</v>
      </c>
      <c r="B14" t="s">
        <v>6424</v>
      </c>
      <c r="C14" t="s">
        <v>6425</v>
      </c>
      <c r="E14" t="s">
        <v>6426</v>
      </c>
    </row>
    <row r="15" spans="1:9">
      <c r="A15" t="s">
        <v>6427</v>
      </c>
      <c r="B15" t="s">
        <v>6428</v>
      </c>
      <c r="C15" t="s">
        <v>6429</v>
      </c>
      <c r="E15" t="s">
        <v>6430</v>
      </c>
      <c r="I15" t="s">
        <v>89</v>
      </c>
    </row>
    <row r="16" spans="1:9">
      <c r="A16" t="s">
        <v>6431</v>
      </c>
      <c r="B16" s="6" t="s">
        <v>6432</v>
      </c>
      <c r="C16" t="s">
        <v>6433</v>
      </c>
      <c r="E16" t="s">
        <v>6434</v>
      </c>
    </row>
    <row r="17" spans="1:9">
      <c r="A17" t="s">
        <v>6435</v>
      </c>
      <c r="B17" s="6" t="s">
        <v>6436</v>
      </c>
      <c r="C17" t="s">
        <v>6437</v>
      </c>
      <c r="E17" t="s">
        <v>6438</v>
      </c>
    </row>
    <row r="18" spans="1:9">
      <c r="A18" t="s">
        <v>6439</v>
      </c>
      <c r="B18" s="6" t="s">
        <v>6440</v>
      </c>
      <c r="C18" t="s">
        <v>6441</v>
      </c>
      <c r="E18" t="s">
        <v>6442</v>
      </c>
    </row>
    <row r="19" spans="1:9">
      <c r="A19" t="s">
        <v>6443</v>
      </c>
      <c r="B19" t="s">
        <v>6444</v>
      </c>
      <c r="C19" t="s">
        <v>6445</v>
      </c>
      <c r="H19" s="9"/>
    </row>
    <row r="20" spans="1:9">
      <c r="A20" t="s">
        <v>6446</v>
      </c>
      <c r="B20" s="6" t="s">
        <v>6447</v>
      </c>
      <c r="C20" t="s">
        <v>6448</v>
      </c>
    </row>
    <row r="21" spans="1:9">
      <c r="A21" t="s">
        <v>6449</v>
      </c>
      <c r="B21" t="s">
        <v>6450</v>
      </c>
      <c r="C21" t="s">
        <v>6451</v>
      </c>
      <c r="E21" t="s">
        <v>6452</v>
      </c>
      <c r="I21" t="s">
        <v>89</v>
      </c>
    </row>
    <row r="22" spans="1:9">
      <c r="A22" t="s">
        <v>6453</v>
      </c>
      <c r="B22" t="s">
        <v>6454</v>
      </c>
      <c r="C22" t="s">
        <v>6455</v>
      </c>
      <c r="E22" t="s">
        <v>6456</v>
      </c>
    </row>
    <row r="23" spans="1:9">
      <c r="A23" t="s">
        <v>6457</v>
      </c>
      <c r="B23" s="6" t="s">
        <v>6458</v>
      </c>
      <c r="C23" t="s">
        <v>6459</v>
      </c>
      <c r="E23" t="s">
        <v>6452</v>
      </c>
    </row>
    <row r="24" spans="1:9">
      <c r="A24" t="s">
        <v>6460</v>
      </c>
      <c r="B24" s="6" t="s">
        <v>6461</v>
      </c>
      <c r="C24" t="s">
        <v>6462</v>
      </c>
      <c r="E24" t="s">
        <v>6463</v>
      </c>
    </row>
    <row r="25" spans="1:9" ht="16.5">
      <c r="A25" t="s">
        <v>6464</v>
      </c>
      <c r="B25" s="124" t="s">
        <v>6465</v>
      </c>
      <c r="C25" t="s">
        <v>6466</v>
      </c>
      <c r="I25" t="s">
        <v>89</v>
      </c>
    </row>
    <row r="27" spans="1:9">
      <c r="H27" s="9"/>
    </row>
  </sheetData>
  <hyperlinks>
    <hyperlink ref="B2" r:id="rId1" xr:uid="{38C930E8-7EAB-4D9E-B367-FEE2211B8367}"/>
    <hyperlink ref="B3" r:id="rId2" xr:uid="{E3CAB48A-487D-4BCB-A76D-258A82682B46}"/>
    <hyperlink ref="B4" r:id="rId3" xr:uid="{2792233F-0913-46D8-A51C-F50C38892998}"/>
    <hyperlink ref="B5" r:id="rId4" xr:uid="{8CC6C43D-5C49-4A4E-8D7F-A603A7F88433}"/>
    <hyperlink ref="B7" r:id="rId5" xr:uid="{717E88C2-0269-47E2-8831-5B5EFFFB432E}"/>
    <hyperlink ref="B17" r:id="rId6" xr:uid="{CA6E9B2B-2218-42CB-9BD4-6B09B21F9415}"/>
    <hyperlink ref="B18" r:id="rId7" xr:uid="{4E89906B-4257-44AD-A63F-C021BAA5F2EF}"/>
    <hyperlink ref="B12" r:id="rId8" xr:uid="{0F3D3B71-88DB-4D58-BFC8-BF3720523CEA}"/>
    <hyperlink ref="B16" r:id="rId9" xr:uid="{0B7AF3A6-DDA5-427C-BD7F-05804C9AEAAA}"/>
    <hyperlink ref="B23" r:id="rId10" xr:uid="{B2B5966E-819C-457B-993E-FF46DD1DD990}"/>
    <hyperlink ref="B20" r:id="rId11" xr:uid="{EE00F345-8AAE-41F3-98AC-2628DAAD1C6B}"/>
    <hyperlink ref="B24" r:id="rId12" xr:uid="{5217720A-F341-43D1-95BA-F3F6FDD7F773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0A9CFE-8C79-46D0-B2BA-D1ACECDE990B}">
  <dimension ref="A1:R27"/>
  <sheetViews>
    <sheetView topLeftCell="C1" workbookViewId="0">
      <selection activeCell="S1" sqref="S1"/>
    </sheetView>
  </sheetViews>
  <sheetFormatPr defaultRowHeight="15"/>
  <cols>
    <col min="3" max="3" width="16.7109375" bestFit="1" customWidth="1"/>
    <col min="8" max="8" width="12.42578125" customWidth="1"/>
    <col min="9" max="9" width="5.42578125" customWidth="1"/>
    <col min="10" max="10" width="13" customWidth="1"/>
    <col min="11" max="11" width="11" customWidth="1"/>
    <col min="12" max="12" width="16.7109375" bestFit="1" customWidth="1"/>
  </cols>
  <sheetData>
    <row r="1" spans="1:18">
      <c r="A1" s="120" t="s">
        <v>641</v>
      </c>
      <c r="B1" s="120" t="s">
        <v>642</v>
      </c>
      <c r="C1" s="125">
        <v>45518.589583333334</v>
      </c>
      <c r="D1" s="120">
        <v>1000</v>
      </c>
      <c r="E1" s="120" t="s">
        <v>560</v>
      </c>
      <c r="F1" s="120" t="s">
        <v>561</v>
      </c>
      <c r="G1" s="121" t="s">
        <v>369</v>
      </c>
      <c r="J1" s="123"/>
      <c r="K1" s="123"/>
      <c r="L1" s="123"/>
      <c r="M1" s="123"/>
      <c r="N1" s="123"/>
      <c r="O1" s="123"/>
      <c r="P1" s="123"/>
      <c r="Q1" s="123"/>
      <c r="R1" s="123"/>
    </row>
    <row r="2" spans="1:18">
      <c r="A2" s="120" t="s">
        <v>4088</v>
      </c>
      <c r="B2" s="120" t="s">
        <v>4088</v>
      </c>
      <c r="C2" s="125">
        <v>45518.570833333331</v>
      </c>
      <c r="D2" s="120">
        <v>500</v>
      </c>
      <c r="E2" s="120" t="s">
        <v>560</v>
      </c>
      <c r="F2" s="120" t="s">
        <v>561</v>
      </c>
      <c r="G2" s="121" t="s">
        <v>369</v>
      </c>
      <c r="J2" s="120" t="s">
        <v>379</v>
      </c>
      <c r="K2" s="120" t="s">
        <v>379</v>
      </c>
      <c r="L2" s="127">
        <v>45519.09652777778</v>
      </c>
      <c r="M2" s="120">
        <v>1000</v>
      </c>
      <c r="N2" s="120" t="s">
        <v>560</v>
      </c>
      <c r="O2" s="120" t="s">
        <v>561</v>
      </c>
      <c r="P2" s="120" t="s">
        <v>5767</v>
      </c>
      <c r="Q2" s="120" t="s">
        <v>5768</v>
      </c>
      <c r="R2" s="121" t="s">
        <v>369</v>
      </c>
    </row>
    <row r="3" spans="1:18">
      <c r="A3" s="120" t="s">
        <v>601</v>
      </c>
      <c r="B3" s="120" t="s">
        <v>601</v>
      </c>
      <c r="C3" s="125">
        <v>45518.502083333333</v>
      </c>
      <c r="D3" s="120">
        <v>500</v>
      </c>
      <c r="E3" s="120" t="s">
        <v>560</v>
      </c>
      <c r="F3" s="120" t="s">
        <v>561</v>
      </c>
      <c r="G3" s="121" t="s">
        <v>369</v>
      </c>
      <c r="J3" s="120" t="s">
        <v>4046</v>
      </c>
      <c r="K3" s="120" t="s">
        <v>4046</v>
      </c>
      <c r="L3" s="127">
        <v>45518.987500000003</v>
      </c>
      <c r="M3" s="120">
        <v>1500</v>
      </c>
      <c r="N3" s="120" t="s">
        <v>560</v>
      </c>
      <c r="O3" s="120" t="s">
        <v>561</v>
      </c>
      <c r="P3" s="120" t="s">
        <v>5769</v>
      </c>
      <c r="Q3" s="120" t="s">
        <v>5770</v>
      </c>
      <c r="R3" s="121" t="s">
        <v>369</v>
      </c>
    </row>
    <row r="4" spans="1:18">
      <c r="A4" s="120" t="s">
        <v>5614</v>
      </c>
      <c r="B4" s="120" t="s">
        <v>128</v>
      </c>
      <c r="C4" s="125">
        <v>45517.986805555556</v>
      </c>
      <c r="D4" s="120">
        <v>20000</v>
      </c>
      <c r="E4" s="120" t="s">
        <v>560</v>
      </c>
      <c r="F4" s="120" t="s">
        <v>561</v>
      </c>
      <c r="G4" s="120">
        <v>20000</v>
      </c>
      <c r="J4" s="120" t="s">
        <v>412</v>
      </c>
      <c r="K4" s="120" t="s">
        <v>5307</v>
      </c>
      <c r="L4" s="127">
        <v>45518.981249999997</v>
      </c>
      <c r="M4" s="120">
        <v>500</v>
      </c>
      <c r="N4" s="120" t="s">
        <v>560</v>
      </c>
      <c r="O4" s="120" t="s">
        <v>561</v>
      </c>
      <c r="P4" s="120" t="s">
        <v>5771</v>
      </c>
      <c r="Q4" s="121" t="s">
        <v>369</v>
      </c>
      <c r="R4" s="121" t="s">
        <v>369</v>
      </c>
    </row>
    <row r="5" spans="1:18">
      <c r="A5" s="120" t="s">
        <v>515</v>
      </c>
      <c r="B5" s="120" t="s">
        <v>516</v>
      </c>
      <c r="C5" s="125">
        <v>45517.928472222222</v>
      </c>
      <c r="D5" s="120">
        <v>500</v>
      </c>
      <c r="E5" s="120" t="s">
        <v>560</v>
      </c>
      <c r="F5" s="120" t="s">
        <v>5606</v>
      </c>
      <c r="G5" s="121" t="s">
        <v>369</v>
      </c>
      <c r="J5" s="120" t="s">
        <v>476</v>
      </c>
      <c r="K5" s="120" t="s">
        <v>476</v>
      </c>
      <c r="L5" s="127">
        <v>45518.929166666669</v>
      </c>
      <c r="M5" s="120">
        <v>1000</v>
      </c>
      <c r="N5" s="120" t="s">
        <v>560</v>
      </c>
      <c r="O5" s="120" t="s">
        <v>561</v>
      </c>
      <c r="P5" s="120" t="s">
        <v>5772</v>
      </c>
      <c r="Q5" s="120" t="s">
        <v>5773</v>
      </c>
      <c r="R5" s="121" t="s">
        <v>369</v>
      </c>
    </row>
    <row r="6" spans="1:18">
      <c r="A6" s="120" t="s">
        <v>5614</v>
      </c>
      <c r="B6" s="120" t="s">
        <v>128</v>
      </c>
      <c r="C6" s="125">
        <v>45517.922222222223</v>
      </c>
      <c r="D6" s="120">
        <v>2000</v>
      </c>
      <c r="E6" s="120" t="s">
        <v>560</v>
      </c>
      <c r="F6" s="120" t="s">
        <v>561</v>
      </c>
      <c r="G6" s="121" t="s">
        <v>369</v>
      </c>
      <c r="J6" s="120" t="s">
        <v>515</v>
      </c>
      <c r="K6" s="120" t="s">
        <v>516</v>
      </c>
      <c r="L6" s="127">
        <v>45518.863888888889</v>
      </c>
      <c r="M6" s="120">
        <v>2000</v>
      </c>
      <c r="N6" s="120" t="s">
        <v>560</v>
      </c>
      <c r="O6" s="120" t="s">
        <v>561</v>
      </c>
      <c r="P6" s="120" t="s">
        <v>5774</v>
      </c>
      <c r="Q6" s="121" t="s">
        <v>369</v>
      </c>
      <c r="R6" s="121" t="s">
        <v>369</v>
      </c>
    </row>
    <row r="7" spans="1:18">
      <c r="A7" s="120" t="s">
        <v>5614</v>
      </c>
      <c r="B7" s="120" t="s">
        <v>128</v>
      </c>
      <c r="C7" s="125">
        <v>45517.907638888886</v>
      </c>
      <c r="D7" s="120">
        <v>1000</v>
      </c>
      <c r="E7" s="120" t="s">
        <v>560</v>
      </c>
      <c r="F7" s="120" t="s">
        <v>561</v>
      </c>
      <c r="G7" s="121" t="s">
        <v>369</v>
      </c>
      <c r="J7" s="120" t="s">
        <v>601</v>
      </c>
      <c r="K7" s="120" t="s">
        <v>601</v>
      </c>
      <c r="L7" s="127">
        <v>45518.852777777778</v>
      </c>
      <c r="M7" s="120">
        <v>2000</v>
      </c>
      <c r="N7" s="120" t="s">
        <v>560</v>
      </c>
      <c r="O7" s="120" t="s">
        <v>561</v>
      </c>
      <c r="P7" s="120" t="s">
        <v>5775</v>
      </c>
      <c r="Q7" s="121" t="s">
        <v>369</v>
      </c>
      <c r="R7" s="121" t="s">
        <v>369</v>
      </c>
    </row>
    <row r="8" spans="1:18">
      <c r="A8" s="120" t="s">
        <v>4046</v>
      </c>
      <c r="B8" s="120" t="s">
        <v>4046</v>
      </c>
      <c r="C8" s="125">
        <v>45517.897916666669</v>
      </c>
      <c r="D8" s="120">
        <v>1000</v>
      </c>
      <c r="E8" s="120" t="s">
        <v>560</v>
      </c>
      <c r="F8" s="120" t="s">
        <v>561</v>
      </c>
      <c r="G8" s="121" t="s">
        <v>369</v>
      </c>
      <c r="J8" s="120" t="s">
        <v>4576</v>
      </c>
      <c r="K8" s="120" t="s">
        <v>5760</v>
      </c>
      <c r="L8" s="127">
        <v>45518.84375</v>
      </c>
      <c r="M8" s="120">
        <v>500</v>
      </c>
      <c r="N8" s="120" t="s">
        <v>560</v>
      </c>
      <c r="O8" s="120" t="s">
        <v>561</v>
      </c>
      <c r="P8" s="120" t="s">
        <v>5776</v>
      </c>
      <c r="Q8" s="121" t="s">
        <v>369</v>
      </c>
      <c r="R8" s="121" t="s">
        <v>369</v>
      </c>
    </row>
    <row r="9" spans="1:18">
      <c r="A9" s="120" t="s">
        <v>5088</v>
      </c>
      <c r="B9" s="120" t="s">
        <v>5089</v>
      </c>
      <c r="C9" s="125">
        <v>45517.895833333336</v>
      </c>
      <c r="D9" s="120">
        <v>500</v>
      </c>
      <c r="E9" s="120" t="s">
        <v>560</v>
      </c>
      <c r="F9" s="120" t="s">
        <v>561</v>
      </c>
      <c r="G9" s="120" t="s">
        <v>1324</v>
      </c>
      <c r="J9" s="120" t="s">
        <v>601</v>
      </c>
      <c r="K9" s="120" t="s">
        <v>601</v>
      </c>
      <c r="L9" s="127">
        <v>45518.706250000003</v>
      </c>
      <c r="M9" s="120">
        <v>500</v>
      </c>
      <c r="N9" s="120" t="s">
        <v>560</v>
      </c>
      <c r="O9" s="120" t="s">
        <v>561</v>
      </c>
      <c r="P9" s="120" t="s">
        <v>5777</v>
      </c>
      <c r="Q9" s="120" t="s">
        <v>5778</v>
      </c>
      <c r="R9" s="121" t="s">
        <v>369</v>
      </c>
    </row>
    <row r="10" spans="1:18">
      <c r="A10" s="120" t="s">
        <v>4215</v>
      </c>
      <c r="B10" s="120" t="s">
        <v>4418</v>
      </c>
      <c r="C10" s="125">
        <v>45517.573611111111</v>
      </c>
      <c r="D10" s="120">
        <v>500</v>
      </c>
      <c r="E10" s="120" t="s">
        <v>560</v>
      </c>
      <c r="F10" s="120" t="s">
        <v>561</v>
      </c>
      <c r="G10" s="120" t="s">
        <v>5799</v>
      </c>
      <c r="J10" s="120" t="s">
        <v>139</v>
      </c>
      <c r="K10" s="120" t="s">
        <v>571</v>
      </c>
      <c r="L10" s="127">
        <v>45518.647222222222</v>
      </c>
      <c r="M10" s="120">
        <v>500</v>
      </c>
      <c r="N10" s="120" t="s">
        <v>560</v>
      </c>
      <c r="O10" s="120" t="s">
        <v>561</v>
      </c>
      <c r="P10" s="120" t="s">
        <v>5779</v>
      </c>
      <c r="Q10" s="120" t="s">
        <v>5780</v>
      </c>
      <c r="R10" s="121" t="s">
        <v>369</v>
      </c>
    </row>
    <row r="11" spans="1:18">
      <c r="A11" s="120" t="s">
        <v>515</v>
      </c>
      <c r="B11" s="120" t="s">
        <v>5328</v>
      </c>
      <c r="C11" s="125">
        <v>45517.489583333336</v>
      </c>
      <c r="D11" s="120">
        <v>1000</v>
      </c>
      <c r="E11" s="120" t="s">
        <v>560</v>
      </c>
      <c r="F11" s="120" t="s">
        <v>561</v>
      </c>
      <c r="G11" s="121" t="s">
        <v>369</v>
      </c>
      <c r="J11" s="120" t="s">
        <v>641</v>
      </c>
      <c r="K11" s="120" t="s">
        <v>642</v>
      </c>
      <c r="L11" s="127">
        <v>45518.589583333334</v>
      </c>
      <c r="M11" s="120">
        <v>1000</v>
      </c>
      <c r="N11" s="120" t="s">
        <v>560</v>
      </c>
      <c r="O11" s="120" t="s">
        <v>561</v>
      </c>
      <c r="P11" s="120" t="s">
        <v>5781</v>
      </c>
      <c r="Q11" s="120" t="s">
        <v>5782</v>
      </c>
      <c r="R11" s="121" t="s">
        <v>369</v>
      </c>
    </row>
    <row r="12" spans="1:18">
      <c r="A12" s="120" t="s">
        <v>476</v>
      </c>
      <c r="B12" s="120" t="s">
        <v>476</v>
      </c>
      <c r="C12" s="125">
        <v>45517.474999999999</v>
      </c>
      <c r="D12" s="120">
        <v>500</v>
      </c>
      <c r="E12" s="120" t="s">
        <v>560</v>
      </c>
      <c r="F12" s="120" t="s">
        <v>561</v>
      </c>
      <c r="G12" s="121" t="s">
        <v>369</v>
      </c>
      <c r="J12" s="120" t="s">
        <v>4088</v>
      </c>
      <c r="K12" s="120" t="s">
        <v>4088</v>
      </c>
      <c r="L12" s="127">
        <v>45518.570833333331</v>
      </c>
      <c r="M12" s="120">
        <v>500</v>
      </c>
      <c r="N12" s="120" t="s">
        <v>560</v>
      </c>
      <c r="O12" s="120" t="s">
        <v>561</v>
      </c>
      <c r="P12" s="120" t="s">
        <v>5783</v>
      </c>
      <c r="Q12" s="121" t="s">
        <v>369</v>
      </c>
      <c r="R12" s="121" t="s">
        <v>369</v>
      </c>
    </row>
    <row r="13" spans="1:18">
      <c r="A13" s="120" t="s">
        <v>4215</v>
      </c>
      <c r="B13" s="120" t="s">
        <v>4418</v>
      </c>
      <c r="C13" s="125">
        <v>45517.356944444444</v>
      </c>
      <c r="D13" s="120">
        <v>500</v>
      </c>
      <c r="E13" s="120" t="s">
        <v>560</v>
      </c>
      <c r="F13" s="120" t="s">
        <v>561</v>
      </c>
      <c r="G13" s="121" t="s">
        <v>369</v>
      </c>
      <c r="J13" s="120" t="s">
        <v>601</v>
      </c>
      <c r="K13" s="120" t="s">
        <v>601</v>
      </c>
      <c r="L13" s="127">
        <v>45518.502083333333</v>
      </c>
      <c r="M13" s="120">
        <v>500</v>
      </c>
      <c r="N13" s="120" t="s">
        <v>560</v>
      </c>
      <c r="O13" s="120" t="s">
        <v>561</v>
      </c>
      <c r="P13" s="120" t="s">
        <v>5784</v>
      </c>
      <c r="Q13" s="120" t="s">
        <v>5785</v>
      </c>
      <c r="R13" s="82"/>
    </row>
    <row r="14" spans="1:18">
      <c r="A14" s="120" t="s">
        <v>379</v>
      </c>
      <c r="B14" s="120" t="s">
        <v>379</v>
      </c>
      <c r="C14" s="125">
        <v>45517.072916666664</v>
      </c>
      <c r="D14" s="120">
        <v>1000</v>
      </c>
      <c r="E14" s="120" t="s">
        <v>560</v>
      </c>
      <c r="F14" s="120" t="s">
        <v>561</v>
      </c>
      <c r="G14" s="121" t="s">
        <v>369</v>
      </c>
    </row>
    <row r="15" spans="1:18">
      <c r="A15" s="120" t="s">
        <v>710</v>
      </c>
      <c r="B15" s="120" t="s">
        <v>710</v>
      </c>
      <c r="C15" s="125">
        <v>45516.957638888889</v>
      </c>
      <c r="D15" s="120">
        <v>2000</v>
      </c>
      <c r="E15" s="120" t="s">
        <v>560</v>
      </c>
      <c r="F15" s="120" t="s">
        <v>561</v>
      </c>
      <c r="G15" s="121" t="s">
        <v>369</v>
      </c>
    </row>
    <row r="16" spans="1:18">
      <c r="A16" s="120" t="s">
        <v>4088</v>
      </c>
      <c r="B16" s="120" t="s">
        <v>4088</v>
      </c>
      <c r="C16" s="125">
        <v>45516.940972222219</v>
      </c>
      <c r="D16" s="120">
        <v>1000</v>
      </c>
      <c r="E16" s="120" t="s">
        <v>560</v>
      </c>
      <c r="F16" s="120" t="s">
        <v>561</v>
      </c>
      <c r="G16" s="121" t="s">
        <v>369</v>
      </c>
    </row>
    <row r="17" spans="1:7">
      <c r="A17" s="120" t="s">
        <v>710</v>
      </c>
      <c r="B17" s="120" t="s">
        <v>710</v>
      </c>
      <c r="C17" s="125">
        <v>45516.939583333333</v>
      </c>
      <c r="D17" s="120">
        <v>2500</v>
      </c>
      <c r="E17" s="120" t="s">
        <v>560</v>
      </c>
      <c r="F17" s="120" t="s">
        <v>561</v>
      </c>
      <c r="G17" s="121" t="s">
        <v>369</v>
      </c>
    </row>
    <row r="18" spans="1:7">
      <c r="A18" s="120" t="s">
        <v>5007</v>
      </c>
      <c r="B18" s="120" t="s">
        <v>5008</v>
      </c>
      <c r="C18" s="125">
        <v>45516.880555555559</v>
      </c>
      <c r="D18" s="120">
        <v>2000</v>
      </c>
      <c r="E18" s="120" t="s">
        <v>560</v>
      </c>
      <c r="F18" s="120" t="s">
        <v>561</v>
      </c>
      <c r="G18" s="121" t="s">
        <v>369</v>
      </c>
    </row>
    <row r="19" spans="1:7">
      <c r="A19" s="120" t="s">
        <v>4088</v>
      </c>
      <c r="B19" s="120" t="s">
        <v>4088</v>
      </c>
      <c r="C19" s="125">
        <v>45516.87777777778</v>
      </c>
      <c r="D19" s="120">
        <v>500</v>
      </c>
      <c r="E19" s="120" t="s">
        <v>560</v>
      </c>
      <c r="F19" s="120" t="s">
        <v>561</v>
      </c>
      <c r="G19" s="121" t="s">
        <v>369</v>
      </c>
    </row>
    <row r="20" spans="1:7">
      <c r="A20" s="120" t="s">
        <v>476</v>
      </c>
      <c r="B20" s="120" t="s">
        <v>476</v>
      </c>
      <c r="C20" s="125">
        <v>45516.727083333331</v>
      </c>
      <c r="D20" s="120">
        <v>1000</v>
      </c>
      <c r="E20" s="120" t="s">
        <v>560</v>
      </c>
      <c r="F20" s="120" t="s">
        <v>561</v>
      </c>
      <c r="G20" s="121" t="s">
        <v>369</v>
      </c>
    </row>
    <row r="21" spans="1:7">
      <c r="A21" s="120" t="s">
        <v>3873</v>
      </c>
      <c r="B21" s="120" t="s">
        <v>3873</v>
      </c>
      <c r="C21" s="125">
        <v>45516.696527777778</v>
      </c>
      <c r="D21" s="120">
        <v>500</v>
      </c>
      <c r="E21" s="120" t="s">
        <v>560</v>
      </c>
      <c r="F21" s="120" t="s">
        <v>561</v>
      </c>
      <c r="G21" s="121" t="s">
        <v>369</v>
      </c>
    </row>
    <row r="22" spans="1:7">
      <c r="A22" s="120" t="s">
        <v>4088</v>
      </c>
      <c r="B22" s="120" t="s">
        <v>4088</v>
      </c>
      <c r="C22" s="125">
        <v>45516.655555555553</v>
      </c>
      <c r="D22" s="120">
        <v>500</v>
      </c>
      <c r="E22" s="120" t="s">
        <v>560</v>
      </c>
      <c r="F22" s="120" t="s">
        <v>561</v>
      </c>
      <c r="G22" s="121" t="s">
        <v>369</v>
      </c>
    </row>
    <row r="23" spans="1:7">
      <c r="A23" s="120" t="s">
        <v>5088</v>
      </c>
      <c r="B23" s="120" t="s">
        <v>5089</v>
      </c>
      <c r="C23" s="125">
        <v>45516.634027777778</v>
      </c>
      <c r="D23" s="120">
        <v>500</v>
      </c>
      <c r="E23" s="120" t="s">
        <v>560</v>
      </c>
      <c r="F23" s="120" t="s">
        <v>561</v>
      </c>
      <c r="G23" s="121" t="s">
        <v>369</v>
      </c>
    </row>
    <row r="24" spans="1:7">
      <c r="A24" s="120" t="s">
        <v>461</v>
      </c>
      <c r="B24" s="120" t="s">
        <v>461</v>
      </c>
      <c r="C24" s="125">
        <v>45516.62777777778</v>
      </c>
      <c r="D24" s="120">
        <v>500</v>
      </c>
      <c r="E24" s="120" t="s">
        <v>560</v>
      </c>
      <c r="F24" s="120" t="s">
        <v>561</v>
      </c>
      <c r="G24" s="121" t="s">
        <v>369</v>
      </c>
    </row>
    <row r="25" spans="1:7">
      <c r="A25" s="120" t="s">
        <v>461</v>
      </c>
      <c r="B25" s="120" t="s">
        <v>461</v>
      </c>
      <c r="C25" s="125">
        <v>45516.62777777778</v>
      </c>
      <c r="D25" s="120">
        <v>500</v>
      </c>
      <c r="E25" s="120" t="s">
        <v>560</v>
      </c>
      <c r="F25" s="120" t="s">
        <v>561</v>
      </c>
      <c r="G25" s="121" t="s">
        <v>369</v>
      </c>
    </row>
    <row r="26" spans="1:7">
      <c r="A26" s="120" t="s">
        <v>476</v>
      </c>
      <c r="B26" s="120" t="s">
        <v>476</v>
      </c>
      <c r="C26" s="125">
        <v>45516.55</v>
      </c>
      <c r="D26" s="120">
        <v>1000</v>
      </c>
      <c r="E26" s="120" t="s">
        <v>560</v>
      </c>
      <c r="F26" s="120" t="s">
        <v>561</v>
      </c>
      <c r="G26" s="121" t="s">
        <v>369</v>
      </c>
    </row>
    <row r="27" spans="1:7">
      <c r="A27" s="128" t="s">
        <v>559</v>
      </c>
      <c r="B27" s="128" t="s">
        <v>278</v>
      </c>
      <c r="C27" s="125">
        <v>45516.472916666666</v>
      </c>
      <c r="D27" s="128">
        <v>1000</v>
      </c>
      <c r="E27" s="128" t="s">
        <v>560</v>
      </c>
      <c r="F27" s="128" t="s">
        <v>561</v>
      </c>
      <c r="G27" s="82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506B39-F985-45D4-9119-F84CCFCE768D}">
  <dimension ref="A1:L759"/>
  <sheetViews>
    <sheetView topLeftCell="A6" workbookViewId="0">
      <selection activeCell="H15" sqref="G15:H21"/>
    </sheetView>
  </sheetViews>
  <sheetFormatPr defaultRowHeight="15"/>
  <cols>
    <col min="1" max="1" width="9.140625" style="9"/>
  </cols>
  <sheetData>
    <row r="1" spans="1:10">
      <c r="A1" s="9">
        <v>238899</v>
      </c>
      <c r="B1" t="s">
        <v>5412</v>
      </c>
    </row>
    <row r="2" spans="1:10">
      <c r="A2" s="9">
        <v>1156228</v>
      </c>
      <c r="B2" t="s">
        <v>5414</v>
      </c>
      <c r="G2" t="b">
        <v>1</v>
      </c>
    </row>
    <row r="3" spans="1:10">
      <c r="A3" s="9">
        <v>217882</v>
      </c>
      <c r="B3" t="s">
        <v>5417</v>
      </c>
      <c r="C3" t="s">
        <v>4960</v>
      </c>
      <c r="D3" t="s">
        <v>4377</v>
      </c>
      <c r="E3" t="s">
        <v>3974</v>
      </c>
      <c r="F3" t="s">
        <v>653</v>
      </c>
      <c r="G3" t="s">
        <v>1569</v>
      </c>
      <c r="H3" t="s">
        <v>1671</v>
      </c>
      <c r="I3" t="s">
        <v>5478</v>
      </c>
      <c r="J3" t="s">
        <v>5625</v>
      </c>
    </row>
    <row r="4" spans="1:10">
      <c r="A4" s="9">
        <v>105586</v>
      </c>
      <c r="B4" t="e" vm="1">
        <v>#VALUE!</v>
      </c>
    </row>
    <row r="5" spans="1:10">
      <c r="A5" s="9">
        <v>798</v>
      </c>
      <c r="B5" t="e" vm="2">
        <v>#VALUE!</v>
      </c>
    </row>
    <row r="6" spans="1:10">
      <c r="A6" s="9">
        <v>27779</v>
      </c>
      <c r="B6" t="s">
        <v>5923</v>
      </c>
      <c r="C6" t="s">
        <v>4981</v>
      </c>
      <c r="D6" t="s">
        <v>1541</v>
      </c>
      <c r="E6" t="s">
        <v>1579</v>
      </c>
      <c r="F6" t="s">
        <v>5319</v>
      </c>
      <c r="G6" t="s">
        <v>5588</v>
      </c>
    </row>
    <row r="7" spans="1:10">
      <c r="A7" s="9">
        <v>367033</v>
      </c>
      <c r="B7" t="s">
        <v>5425</v>
      </c>
    </row>
    <row r="8" spans="1:10">
      <c r="A8" s="9">
        <v>5588</v>
      </c>
      <c r="B8" t="s">
        <v>5426</v>
      </c>
    </row>
    <row r="9" spans="1:10">
      <c r="A9" s="9">
        <v>798046</v>
      </c>
      <c r="B9" t="s">
        <v>5925</v>
      </c>
    </row>
    <row r="10" spans="1:10">
      <c r="A10" s="9">
        <v>524342</v>
      </c>
      <c r="B10" t="s">
        <v>5430</v>
      </c>
      <c r="C10" t="s">
        <v>1077</v>
      </c>
    </row>
    <row r="11" spans="1:10">
      <c r="A11" s="9">
        <v>879332</v>
      </c>
      <c r="B11" t="s">
        <v>5431</v>
      </c>
    </row>
    <row r="12" spans="1:10">
      <c r="A12" s="9">
        <v>196903</v>
      </c>
      <c r="B12" t="s">
        <v>5432</v>
      </c>
      <c r="C12" t="s">
        <v>991</v>
      </c>
    </row>
    <row r="13" spans="1:10">
      <c r="A13" s="9">
        <v>981106</v>
      </c>
      <c r="B13" t="s">
        <v>5433</v>
      </c>
    </row>
    <row r="14" spans="1:10">
      <c r="A14" s="9">
        <v>36119</v>
      </c>
      <c r="B14" t="s">
        <v>5436</v>
      </c>
      <c r="C14" t="s">
        <v>5494</v>
      </c>
    </row>
    <row r="15" spans="1:10">
      <c r="A15" s="9">
        <v>921043</v>
      </c>
      <c r="B15" t="s">
        <v>5438</v>
      </c>
    </row>
    <row r="16" spans="1:10">
      <c r="A16" s="9">
        <v>297242</v>
      </c>
      <c r="B16" t="e" vm="1">
        <v>#VALUE!</v>
      </c>
    </row>
    <row r="17" spans="1:7">
      <c r="A17" s="9">
        <v>863529</v>
      </c>
      <c r="B17" t="s">
        <v>5279</v>
      </c>
    </row>
    <row r="18" spans="1:7">
      <c r="A18" s="9">
        <v>129697</v>
      </c>
      <c r="B18" t="s">
        <v>5281</v>
      </c>
      <c r="C18" t="s">
        <v>5067</v>
      </c>
      <c r="D18" t="s">
        <v>2307</v>
      </c>
    </row>
    <row r="19" spans="1:7">
      <c r="A19" s="9">
        <v>1154946</v>
      </c>
      <c r="B19" t="e" vm="1">
        <v>#VALUE!</v>
      </c>
    </row>
    <row r="20" spans="1:7">
      <c r="A20" s="9">
        <v>719000</v>
      </c>
      <c r="B20" t="s">
        <v>5227</v>
      </c>
      <c r="C20" t="s">
        <v>4181</v>
      </c>
      <c r="D20" t="s">
        <v>692</v>
      </c>
      <c r="E20" t="s">
        <v>1408</v>
      </c>
    </row>
    <row r="21" spans="1:7">
      <c r="A21" s="9">
        <v>364937</v>
      </c>
      <c r="B21" t="s">
        <v>5231</v>
      </c>
      <c r="C21" t="s">
        <v>4612</v>
      </c>
      <c r="D21" t="s">
        <v>5386</v>
      </c>
      <c r="E21" t="s">
        <v>5469</v>
      </c>
    </row>
    <row r="22" spans="1:7">
      <c r="A22" s="9">
        <v>545501</v>
      </c>
      <c r="B22" t="e" vm="3">
        <v>#VALUE!</v>
      </c>
    </row>
    <row r="23" spans="1:7">
      <c r="A23" s="9">
        <v>70744</v>
      </c>
      <c r="B23" t="s">
        <v>5233</v>
      </c>
      <c r="C23" t="s">
        <v>1802</v>
      </c>
    </row>
    <row r="24" spans="1:7">
      <c r="A24" s="9">
        <v>1019612</v>
      </c>
      <c r="B24" t="s">
        <v>5250</v>
      </c>
    </row>
    <row r="25" spans="1:7">
      <c r="A25" s="9">
        <v>37332</v>
      </c>
      <c r="B25" t="s">
        <v>5252</v>
      </c>
      <c r="C25" t="s">
        <v>797</v>
      </c>
    </row>
    <row r="26" spans="1:7">
      <c r="A26" s="9">
        <v>627160</v>
      </c>
      <c r="B26" t="s">
        <v>5254</v>
      </c>
      <c r="C26" t="s">
        <v>5205</v>
      </c>
      <c r="D26" t="s">
        <v>4993</v>
      </c>
      <c r="E26" t="s">
        <v>1481</v>
      </c>
      <c r="F26" t="s">
        <v>1843</v>
      </c>
      <c r="G26" t="s">
        <v>2112</v>
      </c>
    </row>
    <row r="27" spans="1:7">
      <c r="A27" s="9">
        <v>1153522</v>
      </c>
      <c r="B27" t="e" vm="1">
        <v>#VALUE!</v>
      </c>
    </row>
    <row r="28" spans="1:7">
      <c r="A28" s="9">
        <v>249231</v>
      </c>
      <c r="B28" t="s">
        <v>5260</v>
      </c>
    </row>
    <row r="29" spans="1:7">
      <c r="A29" s="9">
        <v>318445</v>
      </c>
      <c r="B29" t="e" vm="1">
        <v>#VALUE!</v>
      </c>
    </row>
    <row r="30" spans="1:7">
      <c r="A30" s="9">
        <v>815762</v>
      </c>
      <c r="B30" t="s">
        <v>5263</v>
      </c>
    </row>
    <row r="31" spans="1:7">
      <c r="A31" s="9">
        <v>262511</v>
      </c>
      <c r="B31" t="s">
        <v>5266</v>
      </c>
      <c r="C31" t="s">
        <v>4340</v>
      </c>
      <c r="D31" t="s">
        <v>5655</v>
      </c>
    </row>
    <row r="32" spans="1:7">
      <c r="A32" s="9">
        <v>535806</v>
      </c>
      <c r="B32" t="s">
        <v>5271</v>
      </c>
    </row>
    <row r="33" spans="1:4">
      <c r="A33" s="9">
        <v>59637</v>
      </c>
      <c r="B33" t="e" vm="1">
        <v>#VALUE!</v>
      </c>
    </row>
    <row r="34" spans="1:4">
      <c r="A34" s="9">
        <v>5323</v>
      </c>
      <c r="B34" t="e" vm="1">
        <v>#VALUE!</v>
      </c>
    </row>
    <row r="35" spans="1:4">
      <c r="A35" s="9">
        <v>82763</v>
      </c>
      <c r="B35" t="s">
        <v>4998</v>
      </c>
      <c r="C35" t="s">
        <v>5001</v>
      </c>
      <c r="D35" t="s">
        <v>5441</v>
      </c>
    </row>
    <row r="36" spans="1:4">
      <c r="A36" s="9">
        <v>215947</v>
      </c>
      <c r="B36" t="e" vm="1">
        <v>#VALUE!</v>
      </c>
    </row>
    <row r="37" spans="1:4">
      <c r="A37" s="9">
        <v>43996</v>
      </c>
      <c r="B37" t="s">
        <v>5003</v>
      </c>
      <c r="C37" t="s">
        <v>1346</v>
      </c>
    </row>
    <row r="38" spans="1:4">
      <c r="A38" s="9">
        <v>1155057</v>
      </c>
      <c r="B38" t="s">
        <v>5005</v>
      </c>
      <c r="C38" t="s">
        <v>5137</v>
      </c>
    </row>
    <row r="39" spans="1:4">
      <c r="A39" s="9">
        <v>105340</v>
      </c>
      <c r="B39" t="s">
        <v>5009</v>
      </c>
    </row>
    <row r="40" spans="1:4">
      <c r="A40" s="9">
        <v>977093</v>
      </c>
      <c r="B40" t="s">
        <v>5011</v>
      </c>
    </row>
    <row r="41" spans="1:4">
      <c r="A41" s="9">
        <v>183195</v>
      </c>
      <c r="B41" t="s">
        <v>5017</v>
      </c>
    </row>
    <row r="42" spans="1:4">
      <c r="A42" s="9">
        <v>49551</v>
      </c>
      <c r="B42" t="s">
        <v>5019</v>
      </c>
    </row>
    <row r="43" spans="1:4">
      <c r="A43" s="9">
        <v>840169</v>
      </c>
      <c r="B43" t="s">
        <v>5021</v>
      </c>
      <c r="C43" t="s">
        <v>5333</v>
      </c>
    </row>
    <row r="44" spans="1:4">
      <c r="A44" s="9">
        <v>714165</v>
      </c>
      <c r="B44" t="s">
        <v>5023</v>
      </c>
    </row>
    <row r="45" spans="1:4">
      <c r="A45" s="9">
        <v>829457</v>
      </c>
      <c r="B45" t="s">
        <v>5025</v>
      </c>
    </row>
    <row r="46" spans="1:4">
      <c r="A46" s="9">
        <v>175812</v>
      </c>
      <c r="B46" t="e" vm="1">
        <v>#VALUE!</v>
      </c>
    </row>
    <row r="47" spans="1:4">
      <c r="A47" s="9">
        <v>186547</v>
      </c>
      <c r="B47" t="s">
        <v>5027</v>
      </c>
    </row>
    <row r="48" spans="1:4">
      <c r="A48" s="9">
        <v>3535</v>
      </c>
      <c r="B48" t="s">
        <v>5031</v>
      </c>
      <c r="C48" t="s">
        <v>4026</v>
      </c>
      <c r="D48" t="s">
        <v>1599</v>
      </c>
    </row>
    <row r="49" spans="1:12">
      <c r="A49" s="9">
        <v>657873</v>
      </c>
      <c r="B49" t="e" vm="4">
        <v>#VALUE!</v>
      </c>
    </row>
    <row r="50" spans="1:12">
      <c r="A50" s="9">
        <v>825186</v>
      </c>
      <c r="B50" t="e" vm="5">
        <v>#VALUE!</v>
      </c>
    </row>
    <row r="51" spans="1:12">
      <c r="A51" s="9">
        <v>850</v>
      </c>
      <c r="B51" t="s">
        <v>5037</v>
      </c>
      <c r="C51" t="s">
        <v>968</v>
      </c>
      <c r="D51" t="s">
        <v>1325</v>
      </c>
      <c r="E51" t="s">
        <v>1375</v>
      </c>
      <c r="F51" t="s">
        <v>1433</v>
      </c>
      <c r="G51" t="s">
        <v>1761</v>
      </c>
      <c r="H51" t="s">
        <v>1966</v>
      </c>
      <c r="I51" t="s">
        <v>2384</v>
      </c>
      <c r="J51" t="s">
        <v>2791</v>
      </c>
      <c r="K51" t="s">
        <v>3238</v>
      </c>
      <c r="L51" t="s">
        <v>3304</v>
      </c>
    </row>
    <row r="52" spans="1:12">
      <c r="A52" s="9">
        <v>1155682</v>
      </c>
      <c r="B52" t="s">
        <v>5039</v>
      </c>
    </row>
    <row r="53" spans="1:12">
      <c r="A53" s="9">
        <v>196555</v>
      </c>
      <c r="B53" t="s">
        <v>5042</v>
      </c>
    </row>
    <row r="54" spans="1:12">
      <c r="A54" s="9">
        <v>287916</v>
      </c>
      <c r="B54" t="s">
        <v>5047</v>
      </c>
    </row>
    <row r="55" spans="1:12">
      <c r="A55" s="9">
        <v>14949</v>
      </c>
      <c r="B55" t="s">
        <v>5049</v>
      </c>
    </row>
    <row r="56" spans="1:12">
      <c r="A56" s="9">
        <v>87980</v>
      </c>
      <c r="B56" t="s">
        <v>5054</v>
      </c>
    </row>
    <row r="57" spans="1:12">
      <c r="A57" s="9">
        <v>174498</v>
      </c>
      <c r="B57" t="s">
        <v>5058</v>
      </c>
      <c r="C57" t="s">
        <v>5184</v>
      </c>
      <c r="D57" t="s">
        <v>5863</v>
      </c>
    </row>
    <row r="58" spans="1:12">
      <c r="A58" s="9">
        <v>839</v>
      </c>
      <c r="B58" t="e" vm="6">
        <v>#VALUE!</v>
      </c>
    </row>
    <row r="59" spans="1:12">
      <c r="A59" s="9">
        <v>357538</v>
      </c>
      <c r="B59" t="s">
        <v>5069</v>
      </c>
    </row>
    <row r="60" spans="1:12">
      <c r="A60" s="9">
        <v>468467</v>
      </c>
      <c r="B60" t="e" vm="1">
        <v>#VALUE!</v>
      </c>
    </row>
    <row r="61" spans="1:12">
      <c r="A61" s="9">
        <v>418944</v>
      </c>
      <c r="B61" t="s">
        <v>5072</v>
      </c>
      <c r="C61" t="s">
        <v>5315</v>
      </c>
    </row>
    <row r="62" spans="1:12">
      <c r="A62" s="9">
        <v>18730</v>
      </c>
      <c r="B62" t="s">
        <v>5075</v>
      </c>
    </row>
    <row r="63" spans="1:12">
      <c r="A63" s="9">
        <v>388226</v>
      </c>
      <c r="B63" t="e" vm="1">
        <v>#VALUE!</v>
      </c>
    </row>
    <row r="64" spans="1:12">
      <c r="A64" s="9">
        <v>87371</v>
      </c>
      <c r="B64" t="s">
        <v>5081</v>
      </c>
    </row>
    <row r="65" spans="1:8">
      <c r="A65" s="9">
        <v>30317</v>
      </c>
      <c r="B65" t="s">
        <v>5083</v>
      </c>
    </row>
    <row r="66" spans="1:8">
      <c r="A66" s="9">
        <v>16429</v>
      </c>
      <c r="B66" t="e" vm="1">
        <v>#VALUE!</v>
      </c>
    </row>
    <row r="67" spans="1:8">
      <c r="A67" s="9">
        <v>617445</v>
      </c>
      <c r="B67" t="e" vm="1">
        <v>#VALUE!</v>
      </c>
    </row>
    <row r="68" spans="1:8">
      <c r="A68" s="9">
        <v>194419</v>
      </c>
      <c r="B68" t="s">
        <v>5094</v>
      </c>
      <c r="C68" t="s">
        <v>4681</v>
      </c>
      <c r="D68" t="s">
        <v>4683</v>
      </c>
      <c r="E68" t="s">
        <v>5634</v>
      </c>
    </row>
    <row r="69" spans="1:8">
      <c r="A69" s="9">
        <v>69491</v>
      </c>
      <c r="B69" t="s">
        <v>5098</v>
      </c>
      <c r="C69" t="s">
        <v>1043</v>
      </c>
    </row>
    <row r="70" spans="1:8">
      <c r="A70" s="9">
        <v>2515</v>
      </c>
      <c r="B70" t="s">
        <v>5108</v>
      </c>
    </row>
    <row r="71" spans="1:8">
      <c r="A71" s="9">
        <v>299967</v>
      </c>
      <c r="B71" t="s">
        <v>5110</v>
      </c>
      <c r="C71" t="s">
        <v>4503</v>
      </c>
      <c r="D71" t="s">
        <v>4405</v>
      </c>
      <c r="E71" t="s">
        <v>1464</v>
      </c>
      <c r="F71" t="s">
        <v>1558</v>
      </c>
      <c r="G71" t="s">
        <v>2148</v>
      </c>
      <c r="H71" t="s">
        <v>2199</v>
      </c>
    </row>
    <row r="72" spans="1:8">
      <c r="A72" s="9">
        <v>84768</v>
      </c>
      <c r="B72" t="s">
        <v>5118</v>
      </c>
    </row>
    <row r="73" spans="1:8">
      <c r="A73" s="9">
        <v>774219</v>
      </c>
      <c r="B73" t="e" vm="1">
        <v>#VALUE!</v>
      </c>
    </row>
    <row r="74" spans="1:8">
      <c r="A74" s="9">
        <v>483651</v>
      </c>
      <c r="B74" t="s">
        <v>5132</v>
      </c>
      <c r="C74" t="s">
        <v>4805</v>
      </c>
      <c r="D74" t="s">
        <v>3799</v>
      </c>
      <c r="E74" t="s">
        <v>611</v>
      </c>
      <c r="F74" t="s">
        <v>678</v>
      </c>
    </row>
    <row r="75" spans="1:8">
      <c r="A75" s="9">
        <v>169979</v>
      </c>
      <c r="B75" t="s">
        <v>5135</v>
      </c>
      <c r="C75" t="s">
        <v>3918</v>
      </c>
    </row>
    <row r="76" spans="1:8">
      <c r="A76" s="9">
        <v>115192</v>
      </c>
      <c r="B76" t="e" vm="1">
        <v>#VALUE!</v>
      </c>
    </row>
    <row r="77" spans="1:8">
      <c r="A77" s="9">
        <v>160705</v>
      </c>
      <c r="B77" t="e" vm="1">
        <v>#VALUE!</v>
      </c>
    </row>
    <row r="78" spans="1:8">
      <c r="A78" s="9">
        <v>372605</v>
      </c>
      <c r="B78" t="s">
        <v>5143</v>
      </c>
    </row>
    <row r="79" spans="1:8">
      <c r="A79" s="9">
        <v>325453</v>
      </c>
      <c r="B79" t="e" vm="7">
        <v>#VALUE!</v>
      </c>
    </row>
    <row r="80" spans="1:8">
      <c r="A80" s="9">
        <v>145849</v>
      </c>
      <c r="B80" t="s">
        <v>5150</v>
      </c>
      <c r="C80" t="s">
        <v>3248</v>
      </c>
    </row>
    <row r="81" spans="1:7">
      <c r="A81" s="9">
        <v>341299</v>
      </c>
      <c r="B81" t="s">
        <v>5152</v>
      </c>
    </row>
    <row r="82" spans="1:7">
      <c r="A82" s="9">
        <v>232956</v>
      </c>
      <c r="B82" t="s">
        <v>5154</v>
      </c>
      <c r="C82" t="s">
        <v>4719</v>
      </c>
    </row>
    <row r="83" spans="1:7">
      <c r="A83" s="9">
        <v>55131</v>
      </c>
      <c r="B83" t="e" vm="1">
        <v>#VALUE!</v>
      </c>
    </row>
    <row r="84" spans="1:7">
      <c r="A84" s="9">
        <v>826101</v>
      </c>
      <c r="B84" t="s">
        <v>5168</v>
      </c>
    </row>
    <row r="85" spans="1:7">
      <c r="A85" s="9">
        <v>1025610</v>
      </c>
      <c r="B85" t="s">
        <v>5171</v>
      </c>
      <c r="C85" t="s">
        <v>4527</v>
      </c>
    </row>
    <row r="86" spans="1:7">
      <c r="A86" s="9">
        <v>622745</v>
      </c>
      <c r="B86" t="e" vm="1">
        <v>#VALUE!</v>
      </c>
    </row>
    <row r="87" spans="1:7">
      <c r="A87" s="9">
        <v>415252</v>
      </c>
      <c r="B87" t="s">
        <v>5178</v>
      </c>
      <c r="C87" t="s">
        <v>4671</v>
      </c>
      <c r="D87" t="s">
        <v>4492</v>
      </c>
      <c r="E87" t="s">
        <v>3964</v>
      </c>
      <c r="F87" t="s">
        <v>3981</v>
      </c>
      <c r="G87" t="s">
        <v>5448</v>
      </c>
    </row>
    <row r="88" spans="1:7">
      <c r="A88" s="9">
        <v>650691</v>
      </c>
      <c r="B88" t="s">
        <v>5182</v>
      </c>
    </row>
    <row r="89" spans="1:7">
      <c r="A89" s="9">
        <v>101485</v>
      </c>
      <c r="B89" t="s">
        <v>5186</v>
      </c>
    </row>
    <row r="90" spans="1:7">
      <c r="A90" s="9">
        <v>889631</v>
      </c>
      <c r="B90" t="s">
        <v>5194</v>
      </c>
    </row>
    <row r="91" spans="1:7">
      <c r="A91" s="9">
        <v>763190</v>
      </c>
      <c r="B91" t="s">
        <v>5196</v>
      </c>
      <c r="C91" t="s">
        <v>5198</v>
      </c>
    </row>
    <row r="92" spans="1:7">
      <c r="A92" s="9">
        <v>35715</v>
      </c>
      <c r="B92" t="s">
        <v>5208</v>
      </c>
      <c r="C92" t="s">
        <v>4972</v>
      </c>
    </row>
    <row r="93" spans="1:7">
      <c r="A93" s="9">
        <v>612881</v>
      </c>
      <c r="B93" t="s">
        <v>5210</v>
      </c>
      <c r="C93" t="s">
        <v>4564</v>
      </c>
      <c r="D93" t="s">
        <v>4590</v>
      </c>
    </row>
    <row r="94" spans="1:7">
      <c r="A94" s="9">
        <v>52525</v>
      </c>
      <c r="B94" t="s">
        <v>5212</v>
      </c>
    </row>
    <row r="95" spans="1:7">
      <c r="A95" s="9">
        <v>168136</v>
      </c>
      <c r="B95" t="s">
        <v>5220</v>
      </c>
      <c r="C95" t="s">
        <v>4550</v>
      </c>
      <c r="D95" t="s">
        <v>5455</v>
      </c>
      <c r="E95" t="s">
        <v>5492</v>
      </c>
    </row>
    <row r="96" spans="1:7">
      <c r="A96" s="9">
        <v>912234</v>
      </c>
      <c r="B96" t="e" vm="1">
        <v>#VALUE!</v>
      </c>
    </row>
    <row r="97" spans="1:4">
      <c r="A97" s="9">
        <v>778107</v>
      </c>
      <c r="B97" t="s">
        <v>4964</v>
      </c>
    </row>
    <row r="98" spans="1:4">
      <c r="A98" s="9">
        <v>243595</v>
      </c>
      <c r="B98" t="s">
        <v>4966</v>
      </c>
    </row>
    <row r="99" spans="1:4">
      <c r="A99" s="9">
        <v>921891</v>
      </c>
      <c r="B99" t="s">
        <v>4977</v>
      </c>
    </row>
    <row r="100" spans="1:4">
      <c r="A100" s="9">
        <v>1124028</v>
      </c>
      <c r="B100" t="s">
        <v>4979</v>
      </c>
    </row>
    <row r="101" spans="1:4">
      <c r="A101" s="9">
        <v>71220</v>
      </c>
      <c r="B101" t="s">
        <v>4983</v>
      </c>
    </row>
    <row r="102" spans="1:4">
      <c r="A102" s="9">
        <v>821308</v>
      </c>
      <c r="B102" t="s">
        <v>4995</v>
      </c>
    </row>
    <row r="103" spans="1:4">
      <c r="A103" s="9">
        <v>480863</v>
      </c>
      <c r="B103" t="s">
        <v>4932</v>
      </c>
      <c r="C103" t="s">
        <v>4199</v>
      </c>
    </row>
    <row r="104" spans="1:4">
      <c r="A104" s="9">
        <v>2679</v>
      </c>
      <c r="B104" t="s">
        <v>1322</v>
      </c>
    </row>
    <row r="105" spans="1:4">
      <c r="A105" s="9">
        <v>1026883</v>
      </c>
      <c r="B105" t="s">
        <v>4935</v>
      </c>
    </row>
    <row r="106" spans="1:4">
      <c r="A106" s="9">
        <v>957701</v>
      </c>
      <c r="B106" t="s">
        <v>6056</v>
      </c>
      <c r="C106" t="s">
        <v>3941</v>
      </c>
      <c r="D106" t="s">
        <v>3902</v>
      </c>
    </row>
    <row r="107" spans="1:4">
      <c r="A107" s="9">
        <v>1129165</v>
      </c>
      <c r="B107" t="s">
        <v>4937</v>
      </c>
    </row>
    <row r="108" spans="1:4">
      <c r="A108" s="9">
        <v>313868</v>
      </c>
      <c r="B108" t="e" vm="1">
        <v>#VALUE!</v>
      </c>
    </row>
    <row r="109" spans="1:4">
      <c r="A109" s="9">
        <v>7739</v>
      </c>
      <c r="B109" t="s">
        <v>4943</v>
      </c>
    </row>
    <row r="110" spans="1:4">
      <c r="A110" s="9">
        <v>934095</v>
      </c>
      <c r="B110" t="s">
        <v>4949</v>
      </c>
    </row>
    <row r="111" spans="1:4">
      <c r="A111" s="9">
        <v>345118</v>
      </c>
      <c r="B111" t="e" vm="1">
        <v>#VALUE!</v>
      </c>
    </row>
    <row r="112" spans="1:4">
      <c r="A112" s="9">
        <v>16438</v>
      </c>
      <c r="B112" t="s">
        <v>4954</v>
      </c>
      <c r="C112" t="s">
        <v>3843</v>
      </c>
      <c r="D112" t="s">
        <v>1109</v>
      </c>
    </row>
    <row r="113" spans="1:10">
      <c r="A113" s="9">
        <v>101752</v>
      </c>
      <c r="B113" t="e" vm="1">
        <v>#VALUE!</v>
      </c>
    </row>
    <row r="114" spans="1:10">
      <c r="A114" s="9">
        <v>281117</v>
      </c>
      <c r="B114" t="s">
        <v>4010</v>
      </c>
    </row>
    <row r="115" spans="1:10">
      <c r="A115" s="9">
        <v>1143073</v>
      </c>
      <c r="B115" t="s">
        <v>4845</v>
      </c>
    </row>
    <row r="116" spans="1:10">
      <c r="A116" s="9">
        <v>118901</v>
      </c>
      <c r="B116" t="s">
        <v>4851</v>
      </c>
    </row>
    <row r="117" spans="1:10">
      <c r="A117" s="9">
        <v>821204</v>
      </c>
      <c r="B117" t="s">
        <v>4857</v>
      </c>
      <c r="C117" t="s">
        <v>4859</v>
      </c>
      <c r="D117" t="s">
        <v>2057</v>
      </c>
      <c r="E117" t="s">
        <v>2850</v>
      </c>
      <c r="F117" t="s">
        <v>5507</v>
      </c>
      <c r="G117" t="s">
        <v>5510</v>
      </c>
    </row>
    <row r="118" spans="1:10">
      <c r="A118" s="9">
        <v>49471</v>
      </c>
      <c r="B118" t="e" vm="1">
        <v>#VALUE!</v>
      </c>
    </row>
    <row r="119" spans="1:10">
      <c r="A119" s="9">
        <v>854630</v>
      </c>
      <c r="B119" t="s">
        <v>4873</v>
      </c>
      <c r="C119" t="s">
        <v>4875</v>
      </c>
      <c r="D119" t="s">
        <v>4877</v>
      </c>
      <c r="E119" t="s">
        <v>4879</v>
      </c>
      <c r="F119" t="s">
        <v>4881</v>
      </c>
      <c r="G119" t="s">
        <v>4883</v>
      </c>
      <c r="H119" t="s">
        <v>4885</v>
      </c>
      <c r="I119" t="s">
        <v>4887</v>
      </c>
      <c r="J119" t="s">
        <v>906</v>
      </c>
    </row>
    <row r="120" spans="1:10">
      <c r="A120" s="9">
        <v>19121</v>
      </c>
      <c r="B120" t="e" vm="1">
        <v>#VALUE!</v>
      </c>
    </row>
    <row r="121" spans="1:10">
      <c r="A121" s="9">
        <v>926626</v>
      </c>
      <c r="B121" t="s">
        <v>4916</v>
      </c>
    </row>
    <row r="122" spans="1:10">
      <c r="A122" s="9">
        <v>235208</v>
      </c>
      <c r="B122" t="s">
        <v>4920</v>
      </c>
    </row>
    <row r="123" spans="1:10">
      <c r="A123" s="9">
        <v>7335</v>
      </c>
      <c r="B123" t="s">
        <v>4924</v>
      </c>
    </row>
    <row r="124" spans="1:10">
      <c r="A124" s="9">
        <v>952350</v>
      </c>
      <c r="B124" t="s">
        <v>4928</v>
      </c>
      <c r="C124" t="s">
        <v>5466</v>
      </c>
    </row>
    <row r="125" spans="1:10">
      <c r="A125" s="9">
        <v>2857</v>
      </c>
      <c r="B125" t="s">
        <v>4930</v>
      </c>
    </row>
    <row r="126" spans="1:10">
      <c r="A126" s="9">
        <v>38749</v>
      </c>
      <c r="B126" t="s">
        <v>4775</v>
      </c>
    </row>
    <row r="127" spans="1:10">
      <c r="A127" s="9">
        <v>1150003</v>
      </c>
      <c r="B127" t="s">
        <v>4777</v>
      </c>
      <c r="C127" t="s">
        <v>4786</v>
      </c>
    </row>
    <row r="128" spans="1:10">
      <c r="A128" s="9">
        <v>147103</v>
      </c>
      <c r="B128" t="s">
        <v>4779</v>
      </c>
    </row>
    <row r="129" spans="1:7">
      <c r="A129" s="9">
        <v>1150265</v>
      </c>
      <c r="B129" t="s">
        <v>4783</v>
      </c>
      <c r="C129" t="s">
        <v>4821</v>
      </c>
    </row>
    <row r="130" spans="1:7">
      <c r="A130" s="9">
        <v>909002</v>
      </c>
      <c r="B130" t="e" vm="1">
        <v>#VALUE!</v>
      </c>
    </row>
    <row r="131" spans="1:7">
      <c r="A131" s="9">
        <v>73598</v>
      </c>
      <c r="B131" t="s">
        <v>4788</v>
      </c>
    </row>
    <row r="132" spans="1:7">
      <c r="A132" s="9">
        <v>1148922</v>
      </c>
      <c r="B132" t="e" vm="1">
        <v>#VALUE!</v>
      </c>
    </row>
    <row r="133" spans="1:7">
      <c r="A133" s="9">
        <v>17617</v>
      </c>
      <c r="B133" t="e" vm="8">
        <v>#VALUE!</v>
      </c>
    </row>
    <row r="134" spans="1:7">
      <c r="A134" s="9">
        <v>67738</v>
      </c>
      <c r="B134" t="s">
        <v>4794</v>
      </c>
      <c r="C134" t="s">
        <v>4728</v>
      </c>
      <c r="D134" t="s">
        <v>4432</v>
      </c>
      <c r="E134" t="s">
        <v>4042</v>
      </c>
      <c r="F134" t="s">
        <v>3968</v>
      </c>
      <c r="G134" t="s">
        <v>5352</v>
      </c>
    </row>
    <row r="135" spans="1:7">
      <c r="A135" s="9">
        <v>983389</v>
      </c>
      <c r="B135" t="s">
        <v>4796</v>
      </c>
    </row>
    <row r="136" spans="1:7">
      <c r="A136" s="9">
        <v>113566</v>
      </c>
      <c r="B136" t="s">
        <v>4809</v>
      </c>
      <c r="C136" t="s">
        <v>4811</v>
      </c>
    </row>
    <row r="137" spans="1:7">
      <c r="A137" s="9">
        <v>690255</v>
      </c>
      <c r="B137" t="e" vm="1">
        <v>#VALUE!</v>
      </c>
    </row>
    <row r="138" spans="1:7">
      <c r="A138" s="9">
        <v>399580</v>
      </c>
      <c r="B138" t="e" vm="1">
        <v>#VALUE!</v>
      </c>
    </row>
    <row r="139" spans="1:7">
      <c r="A139" s="9">
        <v>831363</v>
      </c>
      <c r="B139" t="s">
        <v>4815</v>
      </c>
    </row>
    <row r="140" spans="1:7">
      <c r="A140" s="9">
        <v>1150708</v>
      </c>
      <c r="B140" t="s">
        <v>4817</v>
      </c>
    </row>
    <row r="141" spans="1:7">
      <c r="A141" s="9">
        <v>388541</v>
      </c>
      <c r="B141" t="s">
        <v>4823</v>
      </c>
      <c r="C141" t="s">
        <v>4663</v>
      </c>
    </row>
    <row r="142" spans="1:7">
      <c r="A142" s="9">
        <v>1008981</v>
      </c>
      <c r="B142" t="s">
        <v>4827</v>
      </c>
    </row>
    <row r="143" spans="1:7">
      <c r="A143" s="9">
        <v>905059</v>
      </c>
      <c r="B143" t="s">
        <v>4829</v>
      </c>
      <c r="C143" t="s">
        <v>1212</v>
      </c>
    </row>
    <row r="144" spans="1:7">
      <c r="A144" s="9">
        <v>252081</v>
      </c>
      <c r="B144" t="s">
        <v>4831</v>
      </c>
    </row>
    <row r="145" spans="1:4">
      <c r="A145" s="9">
        <v>7321</v>
      </c>
      <c r="B145" t="s">
        <v>4833</v>
      </c>
    </row>
    <row r="146" spans="1:4">
      <c r="A146" s="9">
        <v>1490</v>
      </c>
      <c r="B146" t="e" vm="1">
        <v>#VALUE!</v>
      </c>
    </row>
    <row r="147" spans="1:4">
      <c r="A147" s="9">
        <v>1000385</v>
      </c>
      <c r="B147" t="s">
        <v>4835</v>
      </c>
      <c r="C147" t="s">
        <v>1949</v>
      </c>
    </row>
    <row r="148" spans="1:4">
      <c r="A148" s="9">
        <v>68370</v>
      </c>
      <c r="B148" t="s">
        <v>4837</v>
      </c>
    </row>
    <row r="149" spans="1:4">
      <c r="A149" s="9">
        <v>612426</v>
      </c>
      <c r="B149" t="s">
        <v>4839</v>
      </c>
    </row>
    <row r="150" spans="1:4">
      <c r="A150" s="9">
        <v>657846</v>
      </c>
      <c r="B150" t="e" vm="1">
        <v>#VALUE!</v>
      </c>
    </row>
    <row r="151" spans="1:4">
      <c r="A151" s="9">
        <v>851658</v>
      </c>
      <c r="B151" t="e" vm="1">
        <v>#VALUE!</v>
      </c>
    </row>
    <row r="152" spans="1:4">
      <c r="A152" s="9">
        <v>6396</v>
      </c>
      <c r="B152" t="e" vm="1">
        <v>#VALUE!</v>
      </c>
    </row>
    <row r="153" spans="1:4">
      <c r="A153" s="9">
        <v>16728</v>
      </c>
      <c r="B153" t="s">
        <v>4757</v>
      </c>
      <c r="C153" t="s">
        <v>5629</v>
      </c>
    </row>
    <row r="154" spans="1:4">
      <c r="A154" s="9">
        <v>76447</v>
      </c>
      <c r="B154" t="e" vm="1">
        <v>#VALUE!</v>
      </c>
    </row>
    <row r="155" spans="1:4">
      <c r="A155" s="9">
        <v>132809</v>
      </c>
      <c r="B155" t="s">
        <v>4759</v>
      </c>
      <c r="C155" t="s">
        <v>6218</v>
      </c>
      <c r="D155" t="s">
        <v>1161</v>
      </c>
    </row>
    <row r="156" spans="1:4">
      <c r="A156" s="9">
        <v>1132730</v>
      </c>
      <c r="B156" t="s">
        <v>4761</v>
      </c>
      <c r="C156" t="s">
        <v>578</v>
      </c>
    </row>
    <row r="157" spans="1:4">
      <c r="A157" s="9">
        <v>395505</v>
      </c>
      <c r="B157" t="s">
        <v>4765</v>
      </c>
    </row>
    <row r="158" spans="1:4">
      <c r="A158" s="9">
        <v>29886</v>
      </c>
      <c r="B158" t="e" vm="1">
        <v>#VALUE!</v>
      </c>
    </row>
    <row r="159" spans="1:4">
      <c r="A159" s="9">
        <v>147502</v>
      </c>
      <c r="B159" t="s">
        <v>4008</v>
      </c>
      <c r="C159" t="s">
        <v>2900</v>
      </c>
      <c r="D159" t="s">
        <v>3011</v>
      </c>
    </row>
    <row r="160" spans="1:4">
      <c r="A160" s="9">
        <v>123563</v>
      </c>
      <c r="B160" t="e" vm="1">
        <v>#VALUE!</v>
      </c>
    </row>
    <row r="161" spans="1:3">
      <c r="A161" s="9">
        <v>130562</v>
      </c>
      <c r="B161" t="s">
        <v>4745</v>
      </c>
    </row>
    <row r="162" spans="1:3">
      <c r="A162" s="9">
        <v>607889</v>
      </c>
      <c r="B162" t="s">
        <v>4721</v>
      </c>
      <c r="C162" t="s">
        <v>4442</v>
      </c>
    </row>
    <row r="163" spans="1:3">
      <c r="A163" s="9">
        <v>163928</v>
      </c>
      <c r="B163" t="s">
        <v>4723</v>
      </c>
    </row>
    <row r="164" spans="1:3">
      <c r="A164" s="9">
        <v>29024</v>
      </c>
      <c r="B164" t="s">
        <v>4740</v>
      </c>
    </row>
    <row r="165" spans="1:3">
      <c r="A165" s="9">
        <v>766850</v>
      </c>
      <c r="B165" t="s">
        <v>4709</v>
      </c>
    </row>
    <row r="166" spans="1:3">
      <c r="A166" s="9">
        <v>111431</v>
      </c>
      <c r="B166" t="s">
        <v>2590</v>
      </c>
    </row>
    <row r="167" spans="1:3">
      <c r="A167" s="9">
        <v>5647</v>
      </c>
      <c r="B167" t="s">
        <v>4711</v>
      </c>
    </row>
    <row r="168" spans="1:3">
      <c r="A168" s="9">
        <v>6619</v>
      </c>
      <c r="B168" t="s">
        <v>4717</v>
      </c>
    </row>
    <row r="169" spans="1:3">
      <c r="A169" s="9">
        <v>122463</v>
      </c>
      <c r="B169" t="e" vm="1">
        <v>#VALUE!</v>
      </c>
    </row>
    <row r="170" spans="1:3">
      <c r="A170" s="9">
        <v>384664</v>
      </c>
      <c r="B170" t="s">
        <v>4654</v>
      </c>
    </row>
    <row r="171" spans="1:3">
      <c r="A171" s="9">
        <v>1107703</v>
      </c>
      <c r="B171" t="s">
        <v>4656</v>
      </c>
    </row>
    <row r="172" spans="1:3">
      <c r="A172" s="9">
        <v>113148</v>
      </c>
      <c r="B172" t="e" vm="1">
        <v>#VALUE!</v>
      </c>
    </row>
    <row r="173" spans="1:3">
      <c r="A173" s="9">
        <v>1148878</v>
      </c>
      <c r="B173" t="s">
        <v>4658</v>
      </c>
    </row>
    <row r="174" spans="1:3">
      <c r="A174" s="9">
        <v>1125061</v>
      </c>
      <c r="B174" t="s">
        <v>4661</v>
      </c>
    </row>
    <row r="175" spans="1:3">
      <c r="A175" s="9">
        <v>924182</v>
      </c>
      <c r="B175" t="e" vm="1">
        <v>#VALUE!</v>
      </c>
    </row>
    <row r="176" spans="1:3">
      <c r="A176" s="9">
        <v>931082</v>
      </c>
      <c r="B176" t="s">
        <v>4667</v>
      </c>
    </row>
    <row r="177" spans="1:4">
      <c r="A177" s="9">
        <v>2484</v>
      </c>
      <c r="B177" t="s">
        <v>4669</v>
      </c>
    </row>
    <row r="178" spans="1:4">
      <c r="A178" s="9">
        <v>37653</v>
      </c>
      <c r="B178" t="s">
        <v>4673</v>
      </c>
    </row>
    <row r="179" spans="1:4">
      <c r="A179" s="9">
        <v>1034046</v>
      </c>
      <c r="B179" t="e" vm="1">
        <v>#VALUE!</v>
      </c>
    </row>
    <row r="180" spans="1:4">
      <c r="A180" s="9">
        <v>13476</v>
      </c>
      <c r="B180" t="s">
        <v>4675</v>
      </c>
    </row>
    <row r="181" spans="1:4">
      <c r="A181" s="9">
        <v>129432</v>
      </c>
      <c r="B181" t="s">
        <v>4685</v>
      </c>
    </row>
    <row r="182" spans="1:4">
      <c r="A182" s="9">
        <v>344607</v>
      </c>
      <c r="B182" t="s">
        <v>4690</v>
      </c>
    </row>
    <row r="183" spans="1:4">
      <c r="A183" s="9">
        <v>80874</v>
      </c>
      <c r="B183" t="s">
        <v>4694</v>
      </c>
    </row>
    <row r="184" spans="1:4">
      <c r="A184" s="9">
        <v>56654</v>
      </c>
      <c r="B184" t="s">
        <v>4696</v>
      </c>
    </row>
    <row r="185" spans="1:4">
      <c r="A185" s="9">
        <v>227778</v>
      </c>
      <c r="B185" t="s">
        <v>4703</v>
      </c>
    </row>
    <row r="186" spans="1:4">
      <c r="A186" s="9">
        <v>168737</v>
      </c>
      <c r="B186" t="s">
        <v>4705</v>
      </c>
    </row>
    <row r="187" spans="1:4">
      <c r="A187" s="9">
        <v>1089623</v>
      </c>
      <c r="B187" t="s">
        <v>4627</v>
      </c>
      <c r="C187" t="s">
        <v>4592</v>
      </c>
      <c r="D187" t="s">
        <v>4462</v>
      </c>
    </row>
    <row r="188" spans="1:4">
      <c r="A188" s="9">
        <v>600568</v>
      </c>
      <c r="B188" t="s">
        <v>4629</v>
      </c>
    </row>
    <row r="189" spans="1:4">
      <c r="A189" s="9">
        <v>274894</v>
      </c>
      <c r="B189" t="e" vm="1">
        <v>#VALUE!</v>
      </c>
    </row>
    <row r="190" spans="1:4">
      <c r="A190" s="9">
        <v>152763</v>
      </c>
      <c r="B190" t="s">
        <v>4635</v>
      </c>
      <c r="C190" t="s">
        <v>4637</v>
      </c>
    </row>
    <row r="191" spans="1:4">
      <c r="A191" s="9">
        <v>1095149</v>
      </c>
      <c r="B191" t="e" vm="1">
        <v>#VALUE!</v>
      </c>
    </row>
    <row r="192" spans="1:4">
      <c r="A192" s="9">
        <v>177483</v>
      </c>
      <c r="B192" t="e" vm="1">
        <v>#VALUE!</v>
      </c>
    </row>
    <row r="193" spans="1:5">
      <c r="A193" s="9">
        <v>214412</v>
      </c>
      <c r="B193" t="e" vm="1">
        <v>#VALUE!</v>
      </c>
    </row>
    <row r="194" spans="1:5">
      <c r="A194" s="9">
        <v>863200</v>
      </c>
      <c r="B194" t="s">
        <v>4568</v>
      </c>
      <c r="C194" t="s">
        <v>3809</v>
      </c>
      <c r="D194" t="s">
        <v>5597</v>
      </c>
    </row>
    <row r="195" spans="1:5">
      <c r="A195" s="9">
        <v>124089</v>
      </c>
      <c r="B195" t="s">
        <v>4570</v>
      </c>
      <c r="C195" t="s">
        <v>4625</v>
      </c>
    </row>
    <row r="196" spans="1:5">
      <c r="A196" s="9">
        <v>262562</v>
      </c>
      <c r="B196" t="s">
        <v>4581</v>
      </c>
    </row>
    <row r="197" spans="1:5">
      <c r="A197" s="9">
        <v>479715</v>
      </c>
      <c r="B197" t="s">
        <v>4583</v>
      </c>
      <c r="C197" t="s">
        <v>4610</v>
      </c>
      <c r="D197" t="s">
        <v>1255</v>
      </c>
      <c r="E197" t="s">
        <v>1626</v>
      </c>
    </row>
    <row r="198" spans="1:5">
      <c r="A198" s="9">
        <v>297398</v>
      </c>
      <c r="B198" t="s">
        <v>4588</v>
      </c>
    </row>
    <row r="199" spans="1:5">
      <c r="A199" s="9">
        <v>13657</v>
      </c>
      <c r="B199" t="e" vm="1">
        <v>#VALUE!</v>
      </c>
    </row>
    <row r="200" spans="1:5">
      <c r="A200" s="9">
        <v>1042790</v>
      </c>
      <c r="B200" t="s">
        <v>1055</v>
      </c>
    </row>
    <row r="201" spans="1:5">
      <c r="A201" s="9">
        <v>1018092</v>
      </c>
      <c r="B201" t="s">
        <v>4594</v>
      </c>
    </row>
    <row r="202" spans="1:5">
      <c r="A202" s="9">
        <v>785882</v>
      </c>
      <c r="B202" t="s">
        <v>4596</v>
      </c>
    </row>
    <row r="203" spans="1:5">
      <c r="A203" s="9">
        <v>704833</v>
      </c>
      <c r="B203" t="e" vm="1">
        <v>#VALUE!</v>
      </c>
    </row>
    <row r="204" spans="1:5">
      <c r="A204" s="9">
        <v>456123</v>
      </c>
      <c r="B204" t="s">
        <v>4603</v>
      </c>
    </row>
    <row r="205" spans="1:5">
      <c r="A205" s="9">
        <v>148429</v>
      </c>
      <c r="B205" t="s">
        <v>3855</v>
      </c>
      <c r="C205" t="s">
        <v>2867</v>
      </c>
    </row>
    <row r="206" spans="1:5">
      <c r="A206" s="9">
        <v>940744</v>
      </c>
      <c r="B206" t="s">
        <v>4608</v>
      </c>
    </row>
    <row r="207" spans="1:5">
      <c r="A207" s="9">
        <v>176375</v>
      </c>
      <c r="B207" t="s">
        <v>4621</v>
      </c>
      <c r="C207" t="s">
        <v>4052</v>
      </c>
    </row>
    <row r="208" spans="1:5">
      <c r="A208" s="9">
        <v>29847</v>
      </c>
      <c r="B208" t="e" vm="1">
        <v>#VALUE!</v>
      </c>
    </row>
    <row r="209" spans="1:10">
      <c r="A209" s="9">
        <v>806298</v>
      </c>
      <c r="B209" t="s">
        <v>4534</v>
      </c>
      <c r="C209" t="s">
        <v>4548</v>
      </c>
    </row>
    <row r="210" spans="1:10">
      <c r="A210" s="9">
        <v>639948</v>
      </c>
      <c r="B210" t="s">
        <v>4536</v>
      </c>
    </row>
    <row r="211" spans="1:10">
      <c r="A211" s="9">
        <v>18615</v>
      </c>
      <c r="B211" t="e" vm="1">
        <v>#VALUE!</v>
      </c>
    </row>
    <row r="212" spans="1:10">
      <c r="A212" s="9">
        <v>212154</v>
      </c>
      <c r="B212" t="s">
        <v>4540</v>
      </c>
    </row>
    <row r="213" spans="1:10">
      <c r="A213" s="9">
        <v>1109401</v>
      </c>
      <c r="B213" t="s">
        <v>4552</v>
      </c>
      <c r="C213" t="s">
        <v>4161</v>
      </c>
      <c r="D213" t="s">
        <v>3904</v>
      </c>
      <c r="E213" t="s">
        <v>818</v>
      </c>
      <c r="F213" t="s">
        <v>2389</v>
      </c>
      <c r="G213" t="s">
        <v>5371</v>
      </c>
    </row>
    <row r="214" spans="1:10">
      <c r="A214" s="9">
        <v>3065</v>
      </c>
      <c r="B214" t="s">
        <v>4560</v>
      </c>
      <c r="C214" t="s">
        <v>4562</v>
      </c>
      <c r="D214" t="s">
        <v>6178</v>
      </c>
      <c r="E214" t="s">
        <v>1418</v>
      </c>
      <c r="F214" t="s">
        <v>2626</v>
      </c>
      <c r="G214" t="s">
        <v>2684</v>
      </c>
      <c r="H214" t="s">
        <v>3108</v>
      </c>
      <c r="I214" t="s">
        <v>3279</v>
      </c>
      <c r="J214" t="s">
        <v>3309</v>
      </c>
    </row>
    <row r="215" spans="1:10">
      <c r="A215" s="9">
        <v>17119</v>
      </c>
      <c r="B215" t="s">
        <v>4456</v>
      </c>
    </row>
    <row r="216" spans="1:10">
      <c r="A216" s="9">
        <v>829865</v>
      </c>
      <c r="B216" t="s">
        <v>4458</v>
      </c>
    </row>
    <row r="217" spans="1:10">
      <c r="A217" s="9">
        <v>105158</v>
      </c>
      <c r="B217" t="s">
        <v>4460</v>
      </c>
    </row>
    <row r="218" spans="1:10">
      <c r="A218" s="9">
        <v>201345</v>
      </c>
      <c r="B218" t="s">
        <v>4475</v>
      </c>
    </row>
    <row r="219" spans="1:10">
      <c r="A219" s="9">
        <v>698422</v>
      </c>
      <c r="B219" t="s">
        <v>4477</v>
      </c>
      <c r="C219" t="s">
        <v>4325</v>
      </c>
    </row>
    <row r="220" spans="1:10">
      <c r="A220" s="9">
        <v>6270</v>
      </c>
      <c r="B220" t="s">
        <v>4482</v>
      </c>
    </row>
    <row r="221" spans="1:10">
      <c r="A221" s="9">
        <v>1119013</v>
      </c>
      <c r="B221" t="s">
        <v>4486</v>
      </c>
    </row>
    <row r="222" spans="1:10">
      <c r="A222" s="9">
        <v>220493</v>
      </c>
      <c r="B222" t="e" vm="1">
        <v>#VALUE!</v>
      </c>
    </row>
    <row r="223" spans="1:10">
      <c r="A223" s="9">
        <v>147152</v>
      </c>
      <c r="B223" t="s">
        <v>4506</v>
      </c>
    </row>
    <row r="224" spans="1:10">
      <c r="A224" s="9">
        <v>367592</v>
      </c>
      <c r="B224" t="s">
        <v>4508</v>
      </c>
    </row>
    <row r="225" spans="1:3">
      <c r="A225" s="9">
        <v>3783</v>
      </c>
      <c r="B225" t="s">
        <v>4510</v>
      </c>
    </row>
    <row r="226" spans="1:3">
      <c r="A226" s="9">
        <v>245071</v>
      </c>
      <c r="B226" t="s">
        <v>4515</v>
      </c>
      <c r="C226" t="s">
        <v>1039</v>
      </c>
    </row>
    <row r="227" spans="1:3">
      <c r="A227" s="9">
        <v>21918</v>
      </c>
      <c r="B227" t="e" vm="1">
        <v>#VALUE!</v>
      </c>
    </row>
    <row r="228" spans="1:3">
      <c r="A228" s="9">
        <v>1114568</v>
      </c>
      <c r="B228" t="s">
        <v>4525</v>
      </c>
    </row>
    <row r="229" spans="1:3">
      <c r="A229" s="9">
        <v>4074</v>
      </c>
      <c r="B229" t="e" vm="1">
        <v>#VALUE!</v>
      </c>
    </row>
    <row r="230" spans="1:3">
      <c r="A230" s="9">
        <v>952562</v>
      </c>
      <c r="B230" t="s">
        <v>4440</v>
      </c>
    </row>
    <row r="231" spans="1:3">
      <c r="A231" s="9">
        <v>653074</v>
      </c>
      <c r="B231" t="e" vm="1">
        <v>#VALUE!</v>
      </c>
    </row>
    <row r="232" spans="1:3">
      <c r="A232" s="9">
        <v>47606</v>
      </c>
      <c r="B232" t="e" vm="1">
        <v>#VALUE!</v>
      </c>
    </row>
    <row r="233" spans="1:3">
      <c r="A233" s="9">
        <v>178665</v>
      </c>
      <c r="B233" t="s">
        <v>4444</v>
      </c>
      <c r="C233" t="s">
        <v>1804</v>
      </c>
    </row>
    <row r="234" spans="1:3">
      <c r="A234" s="9">
        <v>35237</v>
      </c>
      <c r="B234" t="s">
        <v>4446</v>
      </c>
    </row>
    <row r="235" spans="1:3">
      <c r="A235" s="9">
        <v>5017</v>
      </c>
      <c r="B235" t="s">
        <v>4369</v>
      </c>
    </row>
    <row r="236" spans="1:3">
      <c r="A236" s="9">
        <v>2567</v>
      </c>
      <c r="B236" t="s">
        <v>4371</v>
      </c>
    </row>
    <row r="237" spans="1:3">
      <c r="A237" s="9">
        <v>463035</v>
      </c>
      <c r="B237" t="s">
        <v>4373</v>
      </c>
    </row>
    <row r="238" spans="1:3">
      <c r="A238" s="9">
        <v>5882</v>
      </c>
      <c r="B238" t="s">
        <v>4375</v>
      </c>
      <c r="C238" t="s">
        <v>5539</v>
      </c>
    </row>
    <row r="239" spans="1:3">
      <c r="A239" s="9">
        <v>392776</v>
      </c>
      <c r="B239" t="s">
        <v>4400</v>
      </c>
    </row>
    <row r="240" spans="1:3">
      <c r="A240" s="9">
        <v>355585</v>
      </c>
      <c r="B240" t="s">
        <v>4402</v>
      </c>
      <c r="C240" t="s">
        <v>3226</v>
      </c>
    </row>
    <row r="241" spans="1:4">
      <c r="A241" s="9">
        <v>148617</v>
      </c>
      <c r="B241" t="s">
        <v>4408</v>
      </c>
    </row>
    <row r="242" spans="1:4">
      <c r="A242" s="9">
        <v>625369</v>
      </c>
      <c r="B242" t="s">
        <v>4343</v>
      </c>
      <c r="C242" t="s">
        <v>917</v>
      </c>
    </row>
    <row r="243" spans="1:4">
      <c r="A243" s="9">
        <v>832483</v>
      </c>
      <c r="B243" t="s">
        <v>4349</v>
      </c>
    </row>
    <row r="244" spans="1:4">
      <c r="A244" s="9">
        <v>672917</v>
      </c>
      <c r="B244" t="s">
        <v>4361</v>
      </c>
    </row>
    <row r="245" spans="1:4">
      <c r="A245" s="9">
        <v>87060</v>
      </c>
      <c r="B245" t="s">
        <v>4365</v>
      </c>
    </row>
    <row r="246" spans="1:4">
      <c r="A246" s="9">
        <v>176935</v>
      </c>
      <c r="B246" t="s">
        <v>4367</v>
      </c>
    </row>
    <row r="247" spans="1:4">
      <c r="A247" s="9">
        <v>555000</v>
      </c>
      <c r="B247" t="e" vm="1">
        <v>#VALUE!</v>
      </c>
    </row>
    <row r="248" spans="1:4">
      <c r="A248" s="9">
        <v>171663</v>
      </c>
      <c r="B248" t="s">
        <v>6122</v>
      </c>
    </row>
    <row r="249" spans="1:4">
      <c r="A249" s="9">
        <v>12661</v>
      </c>
      <c r="B249" t="s">
        <v>4237</v>
      </c>
    </row>
    <row r="250" spans="1:4">
      <c r="A250" s="9">
        <v>3472</v>
      </c>
      <c r="B250" t="s">
        <v>4247</v>
      </c>
    </row>
    <row r="251" spans="1:4">
      <c r="A251" s="9">
        <v>298949</v>
      </c>
      <c r="B251" t="s">
        <v>4251</v>
      </c>
    </row>
    <row r="252" spans="1:4">
      <c r="A252" s="9">
        <v>463422</v>
      </c>
      <c r="B252" t="s">
        <v>4253</v>
      </c>
    </row>
    <row r="253" spans="1:4">
      <c r="A253" s="9">
        <v>923621</v>
      </c>
      <c r="B253" t="s">
        <v>4255</v>
      </c>
    </row>
    <row r="254" spans="1:4">
      <c r="A254" s="9">
        <v>961960</v>
      </c>
      <c r="B254" t="e" vm="1">
        <v>#VALUE!</v>
      </c>
    </row>
    <row r="255" spans="1:4">
      <c r="A255" s="9">
        <v>6575</v>
      </c>
      <c r="B255" t="s">
        <v>4261</v>
      </c>
    </row>
    <row r="256" spans="1:4">
      <c r="A256" s="9">
        <v>159282</v>
      </c>
      <c r="B256" t="s">
        <v>4266</v>
      </c>
      <c r="C256" t="s">
        <v>592</v>
      </c>
      <c r="D256" t="s">
        <v>1365</v>
      </c>
    </row>
    <row r="257" spans="1:3">
      <c r="A257" s="9">
        <v>35127</v>
      </c>
      <c r="B257" t="s">
        <v>4268</v>
      </c>
    </row>
    <row r="258" spans="1:3">
      <c r="A258" s="9">
        <v>37586</v>
      </c>
      <c r="B258" t="s">
        <v>4270</v>
      </c>
    </row>
    <row r="259" spans="1:3">
      <c r="A259" s="9">
        <v>224264</v>
      </c>
      <c r="B259" t="s">
        <v>4280</v>
      </c>
    </row>
    <row r="260" spans="1:3">
      <c r="A260" s="9">
        <v>37705</v>
      </c>
      <c r="B260" t="s">
        <v>4304</v>
      </c>
    </row>
    <row r="261" spans="1:3">
      <c r="A261" s="9">
        <v>440437</v>
      </c>
      <c r="B261" t="s">
        <v>4306</v>
      </c>
    </row>
    <row r="262" spans="1:3">
      <c r="A262" s="9">
        <v>919952</v>
      </c>
      <c r="B262" t="s">
        <v>4311</v>
      </c>
    </row>
    <row r="263" spans="1:3">
      <c r="A263" s="9">
        <v>38176</v>
      </c>
      <c r="B263" t="s">
        <v>4313</v>
      </c>
    </row>
    <row r="264" spans="1:3">
      <c r="A264" s="9">
        <v>902206</v>
      </c>
      <c r="B264" t="s">
        <v>4319</v>
      </c>
    </row>
    <row r="265" spans="1:3">
      <c r="A265" s="9">
        <v>63408</v>
      </c>
      <c r="B265" t="s">
        <v>4328</v>
      </c>
    </row>
    <row r="266" spans="1:3">
      <c r="A266" s="9">
        <v>231060</v>
      </c>
      <c r="B266" t="e" vm="9">
        <v>#VALUE!</v>
      </c>
    </row>
    <row r="267" spans="1:3">
      <c r="A267" s="9">
        <v>143800</v>
      </c>
      <c r="B267" t="s">
        <v>4332</v>
      </c>
    </row>
    <row r="268" spans="1:3">
      <c r="A268" s="9">
        <v>945208</v>
      </c>
      <c r="B268" t="s">
        <v>4334</v>
      </c>
      <c r="C268" t="s">
        <v>3978</v>
      </c>
    </row>
    <row r="269" spans="1:3">
      <c r="A269" s="9">
        <v>613505</v>
      </c>
      <c r="B269" t="s">
        <v>4190</v>
      </c>
    </row>
    <row r="270" spans="1:3">
      <c r="A270" s="9">
        <v>254974</v>
      </c>
      <c r="B270" t="s">
        <v>4192</v>
      </c>
      <c r="C270" t="s">
        <v>3892</v>
      </c>
    </row>
    <row r="271" spans="1:3">
      <c r="A271" s="9">
        <v>220085</v>
      </c>
      <c r="B271" t="e" vm="1">
        <v>#VALUE!</v>
      </c>
    </row>
    <row r="272" spans="1:3">
      <c r="A272" s="9">
        <v>448655</v>
      </c>
      <c r="B272" t="s">
        <v>4205</v>
      </c>
    </row>
    <row r="273" spans="1:8">
      <c r="A273" s="9">
        <v>4865</v>
      </c>
      <c r="B273" t="e" vm="1">
        <v>#VALUE!</v>
      </c>
    </row>
    <row r="274" spans="1:8">
      <c r="A274" s="9">
        <v>1089821</v>
      </c>
      <c r="B274" t="s">
        <v>4207</v>
      </c>
      <c r="C274" t="s">
        <v>706</v>
      </c>
      <c r="D274" t="s">
        <v>1285</v>
      </c>
      <c r="E274" t="s">
        <v>1597</v>
      </c>
      <c r="F274" t="s">
        <v>1611</v>
      </c>
      <c r="G274" t="s">
        <v>1741</v>
      </c>
      <c r="H274" t="s">
        <v>1813</v>
      </c>
    </row>
    <row r="275" spans="1:8">
      <c r="A275" s="9">
        <v>577150</v>
      </c>
      <c r="B275" t="s">
        <v>4209</v>
      </c>
    </row>
    <row r="276" spans="1:8">
      <c r="A276" s="9">
        <v>278691</v>
      </c>
      <c r="B276" t="s">
        <v>4211</v>
      </c>
    </row>
    <row r="277" spans="1:8">
      <c r="A277" s="9">
        <v>167917</v>
      </c>
      <c r="B277" t="s">
        <v>4213</v>
      </c>
      <c r="C277" t="s">
        <v>4154</v>
      </c>
      <c r="D277" t="s">
        <v>5637</v>
      </c>
    </row>
    <row r="278" spans="1:8">
      <c r="A278" s="9">
        <v>390408</v>
      </c>
      <c r="B278" t="s">
        <v>4219</v>
      </c>
    </row>
    <row r="279" spans="1:8">
      <c r="A279" s="9">
        <v>993929</v>
      </c>
      <c r="B279" t="s">
        <v>4227</v>
      </c>
      <c r="C279" t="s">
        <v>4071</v>
      </c>
    </row>
    <row r="280" spans="1:8">
      <c r="A280" s="9">
        <v>11677</v>
      </c>
      <c r="B280" t="s">
        <v>4229</v>
      </c>
    </row>
    <row r="281" spans="1:8">
      <c r="A281" s="9">
        <v>139215</v>
      </c>
      <c r="B281" t="s">
        <v>4231</v>
      </c>
      <c r="C281" t="s">
        <v>4133</v>
      </c>
      <c r="D281" t="s">
        <v>6164</v>
      </c>
      <c r="E281" t="s">
        <v>639</v>
      </c>
      <c r="F281" t="s">
        <v>1312</v>
      </c>
    </row>
    <row r="282" spans="1:8">
      <c r="A282" s="9">
        <v>6692</v>
      </c>
      <c r="B282" t="s">
        <v>4233</v>
      </c>
    </row>
    <row r="283" spans="1:8">
      <c r="A283" s="9">
        <v>90361</v>
      </c>
      <c r="B283" t="s">
        <v>4166</v>
      </c>
    </row>
    <row r="284" spans="1:8">
      <c r="A284" s="9">
        <v>442265</v>
      </c>
      <c r="B284" t="s">
        <v>4171</v>
      </c>
    </row>
    <row r="285" spans="1:8">
      <c r="A285" s="9">
        <v>480221</v>
      </c>
      <c r="B285" t="e" vm="1">
        <v>#VALUE!</v>
      </c>
    </row>
    <row r="286" spans="1:8">
      <c r="A286" s="9">
        <v>240082</v>
      </c>
      <c r="B286" t="s">
        <v>4177</v>
      </c>
    </row>
    <row r="287" spans="1:8">
      <c r="A287" s="9">
        <v>116366</v>
      </c>
      <c r="B287" t="s">
        <v>4179</v>
      </c>
    </row>
    <row r="288" spans="1:8">
      <c r="A288" s="9">
        <v>153985</v>
      </c>
      <c r="B288" t="e" vm="1">
        <v>#VALUE!</v>
      </c>
    </row>
    <row r="289" spans="1:11">
      <c r="A289" s="9">
        <v>31252</v>
      </c>
      <c r="B289" t="s">
        <v>4094</v>
      </c>
    </row>
    <row r="290" spans="1:11">
      <c r="A290" s="9">
        <v>57211</v>
      </c>
      <c r="B290" t="s">
        <v>4096</v>
      </c>
    </row>
    <row r="291" spans="1:11">
      <c r="A291" s="9">
        <v>14669</v>
      </c>
      <c r="B291" t="s">
        <v>4098</v>
      </c>
    </row>
    <row r="292" spans="1:11">
      <c r="A292" s="9">
        <v>681800</v>
      </c>
      <c r="B292" t="s">
        <v>4100</v>
      </c>
    </row>
    <row r="293" spans="1:11">
      <c r="A293" s="9">
        <v>357240</v>
      </c>
      <c r="B293" t="s">
        <v>4104</v>
      </c>
    </row>
    <row r="294" spans="1:11">
      <c r="A294" s="9">
        <v>135322</v>
      </c>
      <c r="B294" t="s">
        <v>4106</v>
      </c>
      <c r="C294" t="s">
        <v>3865</v>
      </c>
      <c r="D294" t="s">
        <v>820</v>
      </c>
      <c r="E294" t="s">
        <v>1581</v>
      </c>
      <c r="F294" t="s">
        <v>1768</v>
      </c>
      <c r="G294" t="s">
        <v>1848</v>
      </c>
      <c r="H294" t="s">
        <v>1930</v>
      </c>
      <c r="I294" t="s">
        <v>2320</v>
      </c>
      <c r="J294" t="s">
        <v>2381</v>
      </c>
      <c r="K294" t="s">
        <v>3111</v>
      </c>
    </row>
    <row r="295" spans="1:11">
      <c r="A295" s="9">
        <v>24104</v>
      </c>
      <c r="B295" t="e" vm="1">
        <v>#VALUE!</v>
      </c>
    </row>
    <row r="296" spans="1:11">
      <c r="A296" s="9">
        <v>20304</v>
      </c>
      <c r="B296" t="s">
        <v>4120</v>
      </c>
      <c r="C296" t="s">
        <v>4032</v>
      </c>
    </row>
    <row r="297" spans="1:11">
      <c r="A297" s="9">
        <v>868444</v>
      </c>
      <c r="B297" t="s">
        <v>4122</v>
      </c>
    </row>
    <row r="298" spans="1:11">
      <c r="A298" s="9">
        <v>337053</v>
      </c>
      <c r="B298" t="s">
        <v>4127</v>
      </c>
    </row>
    <row r="299" spans="1:11">
      <c r="A299" s="9">
        <v>383824</v>
      </c>
      <c r="B299" t="s">
        <v>4129</v>
      </c>
    </row>
    <row r="300" spans="1:11">
      <c r="A300" s="9">
        <v>8542</v>
      </c>
      <c r="B300" t="s">
        <v>4131</v>
      </c>
      <c r="C300" t="s">
        <v>6188</v>
      </c>
      <c r="D300" t="s">
        <v>6189</v>
      </c>
      <c r="E300" t="s">
        <v>1306</v>
      </c>
    </row>
    <row r="301" spans="1:11">
      <c r="A301" s="9">
        <v>184893</v>
      </c>
      <c r="B301" t="s">
        <v>4135</v>
      </c>
    </row>
    <row r="302" spans="1:11">
      <c r="A302" s="9">
        <v>38182</v>
      </c>
      <c r="B302" t="s">
        <v>4137</v>
      </c>
      <c r="C302" t="s">
        <v>6186</v>
      </c>
      <c r="D302" t="s">
        <v>3826</v>
      </c>
      <c r="E302" t="s">
        <v>565</v>
      </c>
    </row>
    <row r="303" spans="1:11">
      <c r="A303" s="9">
        <v>863230</v>
      </c>
      <c r="B303" t="s">
        <v>4141</v>
      </c>
    </row>
    <row r="304" spans="1:11">
      <c r="A304" s="9">
        <v>16567</v>
      </c>
      <c r="B304" t="s">
        <v>4145</v>
      </c>
    </row>
    <row r="305" spans="1:10">
      <c r="A305" s="9">
        <v>1056262</v>
      </c>
      <c r="B305" t="s">
        <v>4147</v>
      </c>
    </row>
    <row r="306" spans="1:10">
      <c r="A306" s="9">
        <v>445973</v>
      </c>
      <c r="B306" t="e" vm="1">
        <v>#VALUE!</v>
      </c>
    </row>
    <row r="307" spans="1:10">
      <c r="A307" s="9">
        <v>393878</v>
      </c>
      <c r="B307" t="e" vm="1">
        <v>#VALUE!</v>
      </c>
    </row>
    <row r="308" spans="1:10">
      <c r="A308" s="9">
        <v>20631</v>
      </c>
      <c r="B308" t="s">
        <v>6163</v>
      </c>
      <c r="C308" t="s">
        <v>660</v>
      </c>
      <c r="D308" t="s">
        <v>662</v>
      </c>
      <c r="E308" t="s">
        <v>940</v>
      </c>
      <c r="F308" t="s">
        <v>1232</v>
      </c>
    </row>
    <row r="309" spans="1:10">
      <c r="A309" s="9">
        <v>833134</v>
      </c>
      <c r="B309" t="s">
        <v>6165</v>
      </c>
      <c r="C309" t="s">
        <v>670</v>
      </c>
      <c r="D309" t="s">
        <v>715</v>
      </c>
      <c r="E309" t="s">
        <v>880</v>
      </c>
      <c r="F309" t="s">
        <v>1081</v>
      </c>
      <c r="G309" t="s">
        <v>1204</v>
      </c>
      <c r="H309" t="s">
        <v>1406</v>
      </c>
      <c r="I309" t="s">
        <v>1416</v>
      </c>
      <c r="J309" t="s">
        <v>1634</v>
      </c>
    </row>
    <row r="310" spans="1:10">
      <c r="A310" s="9">
        <v>346671</v>
      </c>
      <c r="B310" t="s">
        <v>6167</v>
      </c>
    </row>
    <row r="311" spans="1:10">
      <c r="A311" s="9">
        <v>666942</v>
      </c>
      <c r="B311" t="e" vm="1">
        <v>#VALUE!</v>
      </c>
    </row>
    <row r="312" spans="1:10">
      <c r="A312" s="9">
        <v>110225</v>
      </c>
      <c r="B312" t="e" vm="1">
        <v>#VALUE!</v>
      </c>
    </row>
    <row r="313" spans="1:10">
      <c r="A313" s="9">
        <v>160817</v>
      </c>
      <c r="B313" t="e" vm="1">
        <v>#VALUE!</v>
      </c>
    </row>
    <row r="314" spans="1:10">
      <c r="A314" s="9">
        <v>561836</v>
      </c>
      <c r="B314" t="s">
        <v>6185</v>
      </c>
    </row>
    <row r="315" spans="1:10">
      <c r="A315" s="9">
        <v>132761</v>
      </c>
      <c r="B315" t="s">
        <v>4060</v>
      </c>
    </row>
    <row r="316" spans="1:10">
      <c r="A316" s="9">
        <v>96398</v>
      </c>
      <c r="B316" t="s">
        <v>4062</v>
      </c>
    </row>
    <row r="317" spans="1:10">
      <c r="A317" s="9">
        <v>89534</v>
      </c>
      <c r="B317" t="s">
        <v>4082</v>
      </c>
    </row>
    <row r="318" spans="1:10">
      <c r="A318" s="9">
        <v>1072174</v>
      </c>
      <c r="B318" t="s">
        <v>4012</v>
      </c>
    </row>
    <row r="319" spans="1:10">
      <c r="A319" s="9">
        <v>5175</v>
      </c>
      <c r="B319" t="s">
        <v>4016</v>
      </c>
    </row>
    <row r="320" spans="1:10">
      <c r="A320" s="9">
        <v>846098</v>
      </c>
      <c r="B320" t="s">
        <v>4018</v>
      </c>
    </row>
    <row r="321" spans="1:3">
      <c r="A321" s="9">
        <v>244125</v>
      </c>
      <c r="B321" t="s">
        <v>4020</v>
      </c>
    </row>
    <row r="322" spans="1:3">
      <c r="A322" s="9">
        <v>82335</v>
      </c>
      <c r="B322" t="s">
        <v>4024</v>
      </c>
      <c r="C322" t="s">
        <v>3880</v>
      </c>
    </row>
    <row r="323" spans="1:3">
      <c r="A323" s="9">
        <v>369813</v>
      </c>
      <c r="B323" t="s">
        <v>4030</v>
      </c>
      <c r="C323" t="s">
        <v>3853</v>
      </c>
    </row>
    <row r="324" spans="1:3">
      <c r="A324" s="9">
        <v>843810</v>
      </c>
      <c r="B324" t="e" vm="1">
        <v>#VALUE!</v>
      </c>
    </row>
    <row r="325" spans="1:3">
      <c r="A325" s="9">
        <v>1136152</v>
      </c>
      <c r="B325" t="s">
        <v>4044</v>
      </c>
    </row>
    <row r="326" spans="1:3">
      <c r="A326" s="9">
        <v>201887</v>
      </c>
      <c r="B326" t="s">
        <v>3992</v>
      </c>
    </row>
    <row r="327" spans="1:3">
      <c r="A327" s="9">
        <v>247592</v>
      </c>
      <c r="B327" t="s">
        <v>3994</v>
      </c>
    </row>
    <row r="328" spans="1:3">
      <c r="A328" s="9">
        <v>64097</v>
      </c>
      <c r="B328" t="s">
        <v>3998</v>
      </c>
    </row>
    <row r="329" spans="1:3">
      <c r="A329" s="9">
        <v>170434</v>
      </c>
      <c r="B329" t="s">
        <v>4000</v>
      </c>
    </row>
    <row r="330" spans="1:3">
      <c r="A330" s="9">
        <v>833343</v>
      </c>
      <c r="B330" t="s">
        <v>4006</v>
      </c>
    </row>
    <row r="331" spans="1:3">
      <c r="A331" s="9">
        <v>235747</v>
      </c>
      <c r="B331" t="e" vm="1">
        <v>#VALUE!</v>
      </c>
    </row>
    <row r="332" spans="1:3">
      <c r="A332" s="9">
        <v>466150</v>
      </c>
      <c r="B332" t="s">
        <v>3962</v>
      </c>
    </row>
    <row r="333" spans="1:3">
      <c r="A333" s="9">
        <v>22292</v>
      </c>
      <c r="B333" t="e" vm="10">
        <v>#VALUE!</v>
      </c>
    </row>
    <row r="334" spans="1:3">
      <c r="A334" s="9">
        <v>1132542</v>
      </c>
      <c r="B334" t="s">
        <v>3970</v>
      </c>
    </row>
    <row r="335" spans="1:3">
      <c r="A335" s="9">
        <v>534424</v>
      </c>
      <c r="B335" t="e" vm="1">
        <v>#VALUE!</v>
      </c>
    </row>
    <row r="336" spans="1:3">
      <c r="A336" s="9">
        <v>257927</v>
      </c>
      <c r="B336" t="s">
        <v>3909</v>
      </c>
    </row>
    <row r="337" spans="1:6">
      <c r="A337" s="9">
        <v>980068</v>
      </c>
      <c r="B337" t="s">
        <v>3916</v>
      </c>
    </row>
    <row r="338" spans="1:6">
      <c r="A338" s="9">
        <v>50428</v>
      </c>
      <c r="B338" t="e" vm="1">
        <v>#VALUE!</v>
      </c>
    </row>
    <row r="339" spans="1:6">
      <c r="A339" s="9">
        <v>65292</v>
      </c>
      <c r="B339" t="s">
        <v>3930</v>
      </c>
    </row>
    <row r="340" spans="1:6">
      <c r="A340" s="9">
        <v>1085392</v>
      </c>
      <c r="B340" t="s">
        <v>3932</v>
      </c>
    </row>
    <row r="341" spans="1:6">
      <c r="A341" s="9">
        <v>1269</v>
      </c>
      <c r="B341" t="s">
        <v>3944</v>
      </c>
      <c r="C341" t="s">
        <v>1009</v>
      </c>
      <c r="D341" t="s">
        <v>1128</v>
      </c>
      <c r="E341" t="s">
        <v>1358</v>
      </c>
    </row>
    <row r="342" spans="1:6">
      <c r="A342" s="9">
        <v>368104</v>
      </c>
      <c r="B342" t="s">
        <v>3946</v>
      </c>
    </row>
    <row r="343" spans="1:6">
      <c r="A343" s="9">
        <v>91561</v>
      </c>
      <c r="B343" t="s">
        <v>3948</v>
      </c>
      <c r="C343" t="s">
        <v>1266</v>
      </c>
      <c r="D343" t="s">
        <v>2047</v>
      </c>
      <c r="E343" t="s">
        <v>2370</v>
      </c>
      <c r="F343" t="s">
        <v>2965</v>
      </c>
    </row>
    <row r="344" spans="1:6">
      <c r="A344" s="9">
        <v>54814</v>
      </c>
      <c r="B344" t="s">
        <v>3950</v>
      </c>
    </row>
    <row r="345" spans="1:6">
      <c r="A345" s="9">
        <v>954530</v>
      </c>
      <c r="B345" t="s">
        <v>3956</v>
      </c>
    </row>
    <row r="346" spans="1:6">
      <c r="A346" s="9">
        <v>556665</v>
      </c>
      <c r="B346" t="s">
        <v>3958</v>
      </c>
    </row>
    <row r="347" spans="1:6">
      <c r="A347" s="9">
        <v>79722</v>
      </c>
      <c r="B347" t="s">
        <v>3960</v>
      </c>
    </row>
    <row r="348" spans="1:6">
      <c r="A348" s="9">
        <v>118731</v>
      </c>
      <c r="B348" t="s">
        <v>3857</v>
      </c>
    </row>
    <row r="349" spans="1:6">
      <c r="A349" s="9">
        <v>25980</v>
      </c>
      <c r="B349" t="s">
        <v>3871</v>
      </c>
    </row>
    <row r="350" spans="1:6">
      <c r="A350" s="9">
        <v>247524</v>
      </c>
      <c r="B350" t="s">
        <v>3876</v>
      </c>
    </row>
    <row r="351" spans="1:6">
      <c r="A351" s="9">
        <v>69498</v>
      </c>
      <c r="B351" t="s">
        <v>3878</v>
      </c>
    </row>
    <row r="352" spans="1:6">
      <c r="A352" s="9">
        <v>283927</v>
      </c>
      <c r="B352" t="e" vm="1">
        <v>#VALUE!</v>
      </c>
    </row>
    <row r="353" spans="1:6">
      <c r="A353" s="9">
        <v>114628</v>
      </c>
      <c r="B353" t="s">
        <v>3888</v>
      </c>
    </row>
    <row r="354" spans="1:6">
      <c r="A354" s="9">
        <v>161991</v>
      </c>
      <c r="B354" t="s">
        <v>3894</v>
      </c>
    </row>
    <row r="355" spans="1:6">
      <c r="A355" s="9">
        <v>126562</v>
      </c>
      <c r="B355" t="s">
        <v>3898</v>
      </c>
    </row>
    <row r="356" spans="1:6">
      <c r="A356" s="9">
        <v>50577</v>
      </c>
      <c r="B356" t="s">
        <v>3900</v>
      </c>
    </row>
    <row r="357" spans="1:6">
      <c r="A357" s="9">
        <v>14188</v>
      </c>
      <c r="B357" t="s">
        <v>3906</v>
      </c>
      <c r="C357" t="s">
        <v>635</v>
      </c>
    </row>
    <row r="358" spans="1:6">
      <c r="A358" s="9">
        <v>649325</v>
      </c>
      <c r="B358" t="s">
        <v>3801</v>
      </c>
      <c r="C358" t="s">
        <v>1159</v>
      </c>
      <c r="D358" t="s">
        <v>5804</v>
      </c>
    </row>
    <row r="359" spans="1:6">
      <c r="A359" s="9">
        <v>174342</v>
      </c>
      <c r="B359" t="s">
        <v>3803</v>
      </c>
    </row>
    <row r="360" spans="1:6">
      <c r="A360" s="9">
        <v>199025</v>
      </c>
      <c r="B360" t="e" vm="1">
        <v>#VALUE!</v>
      </c>
    </row>
    <row r="361" spans="1:6">
      <c r="A361" s="9">
        <v>636948</v>
      </c>
      <c r="B361" t="s">
        <v>3805</v>
      </c>
    </row>
    <row r="362" spans="1:6">
      <c r="A362" s="9">
        <v>743267</v>
      </c>
      <c r="B362" t="s">
        <v>3815</v>
      </c>
    </row>
    <row r="363" spans="1:6">
      <c r="A363" s="9">
        <v>833698</v>
      </c>
      <c r="B363" t="s">
        <v>3828</v>
      </c>
    </row>
    <row r="364" spans="1:6">
      <c r="A364" s="9">
        <v>790492</v>
      </c>
      <c r="B364" t="s">
        <v>3847</v>
      </c>
    </row>
    <row r="365" spans="1:6">
      <c r="A365" s="9">
        <v>1123314</v>
      </c>
      <c r="B365" t="s">
        <v>3851</v>
      </c>
      <c r="C365" t="s">
        <v>878</v>
      </c>
      <c r="D365" t="s">
        <v>1028</v>
      </c>
      <c r="E365" t="s">
        <v>1200</v>
      </c>
      <c r="F365" t="s">
        <v>1304</v>
      </c>
    </row>
    <row r="366" spans="1:6">
      <c r="A366" s="9">
        <v>18374</v>
      </c>
      <c r="B366" t="s">
        <v>574</v>
      </c>
    </row>
    <row r="367" spans="1:6">
      <c r="A367" s="9">
        <v>697861</v>
      </c>
      <c r="B367" t="s">
        <v>597</v>
      </c>
    </row>
    <row r="368" spans="1:6">
      <c r="A368" s="9">
        <v>1132496</v>
      </c>
      <c r="B368" t="s">
        <v>599</v>
      </c>
    </row>
    <row r="369" spans="1:3">
      <c r="A369" s="9">
        <v>860007</v>
      </c>
      <c r="B369" t="s">
        <v>603</v>
      </c>
    </row>
    <row r="370" spans="1:3">
      <c r="A370" s="9">
        <v>902112</v>
      </c>
      <c r="B370" t="s">
        <v>605</v>
      </c>
    </row>
    <row r="371" spans="1:3">
      <c r="A371" s="9">
        <v>720496</v>
      </c>
      <c r="B371" t="s">
        <v>607</v>
      </c>
    </row>
    <row r="372" spans="1:3">
      <c r="A372" s="9">
        <v>8888</v>
      </c>
      <c r="B372" t="s">
        <v>620</v>
      </c>
    </row>
    <row r="373" spans="1:3">
      <c r="A373" s="9">
        <v>199917</v>
      </c>
      <c r="B373" t="s">
        <v>624</v>
      </c>
    </row>
    <row r="374" spans="1:3">
      <c r="A374" s="9">
        <v>13524</v>
      </c>
      <c r="B374" t="s">
        <v>627</v>
      </c>
    </row>
    <row r="375" spans="1:3">
      <c r="A375" s="9">
        <v>2657</v>
      </c>
      <c r="B375" t="s">
        <v>629</v>
      </c>
    </row>
    <row r="376" spans="1:3">
      <c r="A376" s="9">
        <v>398769</v>
      </c>
      <c r="B376" t="s">
        <v>633</v>
      </c>
    </row>
    <row r="377" spans="1:3">
      <c r="A377" s="9">
        <v>1318</v>
      </c>
      <c r="B377" t="s">
        <v>637</v>
      </c>
    </row>
    <row r="378" spans="1:3">
      <c r="A378" s="9">
        <v>933974</v>
      </c>
      <c r="B378" t="s">
        <v>643</v>
      </c>
    </row>
    <row r="379" spans="1:3">
      <c r="A379" s="9">
        <v>786859</v>
      </c>
      <c r="B379" t="s">
        <v>645</v>
      </c>
    </row>
    <row r="380" spans="1:3">
      <c r="A380" s="9">
        <v>1021229</v>
      </c>
      <c r="B380" t="s">
        <v>649</v>
      </c>
    </row>
    <row r="381" spans="1:3">
      <c r="A381" s="9">
        <v>51009</v>
      </c>
      <c r="B381" t="s">
        <v>651</v>
      </c>
    </row>
    <row r="382" spans="1:3">
      <c r="A382" s="9">
        <v>1067851</v>
      </c>
      <c r="B382" t="s">
        <v>656</v>
      </c>
    </row>
    <row r="383" spans="1:3">
      <c r="A383" s="9">
        <v>15005</v>
      </c>
      <c r="B383" t="s">
        <v>658</v>
      </c>
      <c r="C383" t="s">
        <v>688</v>
      </c>
    </row>
    <row r="384" spans="1:3">
      <c r="A384" s="9">
        <v>678457</v>
      </c>
      <c r="B384" t="s">
        <v>666</v>
      </c>
    </row>
    <row r="385" spans="1:4">
      <c r="A385" s="9">
        <v>74783</v>
      </c>
      <c r="B385" t="s">
        <v>668</v>
      </c>
    </row>
    <row r="386" spans="1:4">
      <c r="A386" s="9">
        <v>195408</v>
      </c>
      <c r="B386" t="s">
        <v>686</v>
      </c>
    </row>
    <row r="387" spans="1:4">
      <c r="A387" s="9">
        <v>239583</v>
      </c>
      <c r="B387" t="s">
        <v>690</v>
      </c>
    </row>
    <row r="388" spans="1:4">
      <c r="A388" s="9">
        <v>198676</v>
      </c>
      <c r="B388" t="s">
        <v>696</v>
      </c>
    </row>
    <row r="389" spans="1:4">
      <c r="A389" s="9">
        <v>248841</v>
      </c>
      <c r="B389" t="s">
        <v>698</v>
      </c>
    </row>
    <row r="390" spans="1:4">
      <c r="A390" s="9">
        <v>866001</v>
      </c>
      <c r="B390" t="s">
        <v>700</v>
      </c>
    </row>
    <row r="391" spans="1:4">
      <c r="A391" s="9">
        <v>845447</v>
      </c>
      <c r="B391" t="s">
        <v>702</v>
      </c>
      <c r="C391" t="s">
        <v>752</v>
      </c>
      <c r="D391" t="s">
        <v>5363</v>
      </c>
    </row>
    <row r="392" spans="1:4">
      <c r="A392" s="9">
        <v>223312</v>
      </c>
      <c r="B392" t="s">
        <v>704</v>
      </c>
    </row>
    <row r="393" spans="1:4">
      <c r="A393" s="9">
        <v>39308</v>
      </c>
      <c r="B393" t="s">
        <v>708</v>
      </c>
      <c r="C393" t="s">
        <v>741</v>
      </c>
    </row>
    <row r="394" spans="1:4">
      <c r="A394" s="9">
        <v>835134</v>
      </c>
      <c r="B394" t="s">
        <v>711</v>
      </c>
    </row>
    <row r="395" spans="1:4">
      <c r="A395" s="9">
        <v>53216</v>
      </c>
      <c r="B395" t="s">
        <v>713</v>
      </c>
    </row>
    <row r="396" spans="1:4">
      <c r="A396" s="9">
        <v>1130281</v>
      </c>
      <c r="B396" t="s">
        <v>717</v>
      </c>
    </row>
    <row r="397" spans="1:4">
      <c r="A397" s="9">
        <v>357015</v>
      </c>
      <c r="B397" t="s">
        <v>719</v>
      </c>
    </row>
    <row r="398" spans="1:4">
      <c r="A398" s="9">
        <v>748384</v>
      </c>
      <c r="B398" t="s">
        <v>724</v>
      </c>
    </row>
    <row r="399" spans="1:4">
      <c r="A399" s="9">
        <v>156023</v>
      </c>
      <c r="B399" t="s">
        <v>731</v>
      </c>
    </row>
    <row r="400" spans="1:4">
      <c r="A400" s="9">
        <v>65496</v>
      </c>
      <c r="B400" t="s">
        <v>733</v>
      </c>
    </row>
    <row r="401" spans="1:3">
      <c r="A401" s="9">
        <v>626270</v>
      </c>
      <c r="B401" t="s">
        <v>735</v>
      </c>
    </row>
    <row r="402" spans="1:3">
      <c r="A402" s="9">
        <v>35941</v>
      </c>
      <c r="B402" t="s">
        <v>737</v>
      </c>
    </row>
    <row r="403" spans="1:3">
      <c r="A403" s="9">
        <v>952247</v>
      </c>
      <c r="B403" t="s">
        <v>739</v>
      </c>
    </row>
    <row r="404" spans="1:3">
      <c r="A404" s="9">
        <v>1130174</v>
      </c>
      <c r="B404" t="s">
        <v>743</v>
      </c>
    </row>
    <row r="405" spans="1:3">
      <c r="A405" s="9">
        <v>65879</v>
      </c>
      <c r="B405" t="s">
        <v>745</v>
      </c>
    </row>
    <row r="406" spans="1:3">
      <c r="A406" s="9">
        <v>260507</v>
      </c>
      <c r="B406" t="s">
        <v>750</v>
      </c>
    </row>
    <row r="407" spans="1:3">
      <c r="A407" s="9">
        <v>852874</v>
      </c>
      <c r="B407" t="s">
        <v>756</v>
      </c>
    </row>
    <row r="408" spans="1:3">
      <c r="A408" s="9">
        <v>104324</v>
      </c>
      <c r="B408" t="s">
        <v>758</v>
      </c>
      <c r="C408" t="s">
        <v>760</v>
      </c>
    </row>
    <row r="409" spans="1:3">
      <c r="A409" s="9">
        <v>363435</v>
      </c>
      <c r="B409" t="e" vm="1">
        <v>#VALUE!</v>
      </c>
    </row>
    <row r="410" spans="1:3">
      <c r="A410" s="9">
        <v>929794</v>
      </c>
      <c r="B410" t="e" vm="1">
        <v>#VALUE!</v>
      </c>
    </row>
    <row r="411" spans="1:3">
      <c r="A411" s="9">
        <v>1016236</v>
      </c>
      <c r="B411" t="s">
        <v>775</v>
      </c>
    </row>
    <row r="412" spans="1:3">
      <c r="A412" s="9">
        <v>151432</v>
      </c>
      <c r="B412" t="s">
        <v>787</v>
      </c>
    </row>
    <row r="413" spans="1:3">
      <c r="A413" s="9">
        <v>593755</v>
      </c>
      <c r="B413" t="s">
        <v>789</v>
      </c>
    </row>
    <row r="414" spans="1:3">
      <c r="A414" s="9">
        <v>750696</v>
      </c>
      <c r="B414" t="s">
        <v>791</v>
      </c>
    </row>
    <row r="415" spans="1:3">
      <c r="A415" s="9">
        <v>916424</v>
      </c>
      <c r="B415" t="s">
        <v>793</v>
      </c>
    </row>
    <row r="416" spans="1:3">
      <c r="A416" s="9">
        <v>959048</v>
      </c>
      <c r="B416" t="s">
        <v>795</v>
      </c>
    </row>
    <row r="417" spans="1:7">
      <c r="A417" s="9">
        <v>656500</v>
      </c>
      <c r="B417" t="s">
        <v>799</v>
      </c>
      <c r="C417" t="s">
        <v>1328</v>
      </c>
    </row>
    <row r="418" spans="1:7">
      <c r="A418" s="9">
        <v>71690</v>
      </c>
      <c r="B418" t="s">
        <v>802</v>
      </c>
      <c r="C418" t="s">
        <v>2013</v>
      </c>
      <c r="D418" t="s">
        <v>2647</v>
      </c>
    </row>
    <row r="419" spans="1:7">
      <c r="A419" s="9">
        <v>304256</v>
      </c>
      <c r="B419" t="e" vm="1">
        <v>#VALUE!</v>
      </c>
    </row>
    <row r="420" spans="1:7">
      <c r="A420" s="9">
        <v>143865</v>
      </c>
      <c r="B420" t="e" vm="1">
        <v>#VALUE!</v>
      </c>
    </row>
    <row r="421" spans="1:7">
      <c r="A421" s="9">
        <v>1127335</v>
      </c>
      <c r="B421" t="s">
        <v>834</v>
      </c>
      <c r="C421" t="s">
        <v>911</v>
      </c>
    </row>
    <row r="422" spans="1:7">
      <c r="A422" s="9">
        <v>346534</v>
      </c>
      <c r="B422" t="s">
        <v>837</v>
      </c>
      <c r="C422" t="s">
        <v>1182</v>
      </c>
      <c r="D422" t="s">
        <v>1206</v>
      </c>
      <c r="E422" t="s">
        <v>1469</v>
      </c>
      <c r="F422" t="s">
        <v>1473</v>
      </c>
      <c r="G422" t="s">
        <v>1860</v>
      </c>
    </row>
    <row r="423" spans="1:7">
      <c r="A423" s="9">
        <v>1116064</v>
      </c>
      <c r="B423" t="s">
        <v>843</v>
      </c>
      <c r="C423" t="s">
        <v>887</v>
      </c>
      <c r="D423" t="s">
        <v>1180</v>
      </c>
    </row>
    <row r="424" spans="1:7">
      <c r="A424" s="9">
        <v>6153</v>
      </c>
      <c r="B424" t="s">
        <v>857</v>
      </c>
    </row>
    <row r="425" spans="1:7">
      <c r="A425" s="9">
        <v>224228</v>
      </c>
      <c r="B425" t="s">
        <v>859</v>
      </c>
    </row>
    <row r="426" spans="1:7">
      <c r="A426" s="9">
        <v>141223</v>
      </c>
      <c r="B426" t="s">
        <v>863</v>
      </c>
    </row>
    <row r="427" spans="1:7">
      <c r="A427" s="9">
        <v>115938</v>
      </c>
      <c r="B427" t="s">
        <v>873</v>
      </c>
    </row>
    <row r="428" spans="1:7">
      <c r="A428" s="9">
        <v>100838</v>
      </c>
      <c r="B428" t="s">
        <v>871</v>
      </c>
    </row>
    <row r="429" spans="1:7">
      <c r="A429" s="9">
        <v>1036438</v>
      </c>
      <c r="B429" t="s">
        <v>892</v>
      </c>
    </row>
    <row r="430" spans="1:7">
      <c r="A430" s="9">
        <v>14892</v>
      </c>
      <c r="B430" t="s">
        <v>895</v>
      </c>
    </row>
    <row r="431" spans="1:7">
      <c r="A431" s="9">
        <v>728736</v>
      </c>
      <c r="B431" t="s">
        <v>899</v>
      </c>
    </row>
    <row r="432" spans="1:7">
      <c r="A432" s="9">
        <v>870999</v>
      </c>
      <c r="B432" t="s">
        <v>902</v>
      </c>
      <c r="C432" t="s">
        <v>1462</v>
      </c>
    </row>
    <row r="433" spans="1:3">
      <c r="A433" s="9">
        <v>429282</v>
      </c>
      <c r="B433" t="s">
        <v>904</v>
      </c>
    </row>
    <row r="434" spans="1:3">
      <c r="A434" s="9">
        <v>859377</v>
      </c>
      <c r="B434" t="e" vm="1">
        <v>#VALUE!</v>
      </c>
    </row>
    <row r="435" spans="1:3">
      <c r="A435" s="9">
        <v>821030</v>
      </c>
      <c r="B435" t="s">
        <v>909</v>
      </c>
    </row>
    <row r="436" spans="1:3">
      <c r="A436" s="9">
        <v>144773</v>
      </c>
      <c r="B436" t="s">
        <v>913</v>
      </c>
    </row>
    <row r="437" spans="1:3">
      <c r="A437" s="9">
        <v>919002</v>
      </c>
      <c r="B437" t="e" vm="1">
        <v>#VALUE!</v>
      </c>
    </row>
    <row r="438" spans="1:3">
      <c r="A438" s="9">
        <v>441663</v>
      </c>
      <c r="B438" t="s">
        <v>919</v>
      </c>
    </row>
    <row r="439" spans="1:3">
      <c r="A439" s="9">
        <v>1127613</v>
      </c>
      <c r="B439" t="s">
        <v>923</v>
      </c>
    </row>
    <row r="440" spans="1:3">
      <c r="A440" s="9">
        <v>423941</v>
      </c>
      <c r="B440" t="s">
        <v>936</v>
      </c>
    </row>
    <row r="441" spans="1:3">
      <c r="A441" s="9">
        <v>1072967</v>
      </c>
      <c r="B441" t="s">
        <v>938</v>
      </c>
      <c r="C441" t="s">
        <v>1125</v>
      </c>
    </row>
    <row r="442" spans="1:3">
      <c r="A442" s="9">
        <v>167008</v>
      </c>
      <c r="B442" t="s">
        <v>944</v>
      </c>
    </row>
    <row r="443" spans="1:3">
      <c r="A443" s="9">
        <v>798261</v>
      </c>
      <c r="B443" t="e" vm="1">
        <v>#VALUE!</v>
      </c>
    </row>
    <row r="444" spans="1:3">
      <c r="A444" s="9">
        <v>244850</v>
      </c>
      <c r="B444" t="s">
        <v>954</v>
      </c>
    </row>
    <row r="445" spans="1:3">
      <c r="A445" s="9">
        <v>110882</v>
      </c>
      <c r="B445" t="e" vm="1">
        <v>#VALUE!</v>
      </c>
    </row>
    <row r="446" spans="1:3">
      <c r="A446" s="9">
        <v>207980</v>
      </c>
      <c r="B446" t="s">
        <v>958</v>
      </c>
    </row>
    <row r="447" spans="1:3">
      <c r="A447" s="9">
        <v>422648</v>
      </c>
      <c r="B447" t="s">
        <v>960</v>
      </c>
      <c r="C447" t="s">
        <v>1134</v>
      </c>
    </row>
    <row r="448" spans="1:3">
      <c r="A448" s="9">
        <v>34286</v>
      </c>
      <c r="B448" t="s">
        <v>964</v>
      </c>
      <c r="C448" t="s">
        <v>1292</v>
      </c>
    </row>
    <row r="449" spans="1:4">
      <c r="A449" s="9">
        <v>359989</v>
      </c>
      <c r="B449" t="s">
        <v>977</v>
      </c>
    </row>
    <row r="450" spans="1:4">
      <c r="A450" s="9">
        <v>245323</v>
      </c>
      <c r="B450" t="s">
        <v>1004</v>
      </c>
    </row>
    <row r="451" spans="1:4">
      <c r="A451" s="9">
        <v>224363</v>
      </c>
      <c r="B451" t="s">
        <v>1017</v>
      </c>
    </row>
    <row r="452" spans="1:4">
      <c r="A452" s="9">
        <v>389456</v>
      </c>
      <c r="B452" t="s">
        <v>1019</v>
      </c>
    </row>
    <row r="453" spans="1:4">
      <c r="A453" s="9">
        <v>1061654</v>
      </c>
      <c r="B453" t="s">
        <v>1032</v>
      </c>
      <c r="C453" t="s">
        <v>1075</v>
      </c>
      <c r="D453" t="s">
        <v>1202</v>
      </c>
    </row>
    <row r="454" spans="1:4">
      <c r="A454" s="9">
        <v>14840</v>
      </c>
      <c r="B454" t="s">
        <v>1041</v>
      </c>
    </row>
    <row r="455" spans="1:4">
      <c r="A455" s="9">
        <v>56684</v>
      </c>
      <c r="B455" t="s">
        <v>1045</v>
      </c>
    </row>
    <row r="456" spans="1:4">
      <c r="A456" s="9">
        <v>991632</v>
      </c>
      <c r="B456" t="s">
        <v>1049</v>
      </c>
    </row>
    <row r="457" spans="1:4">
      <c r="A457" s="9">
        <v>773174</v>
      </c>
      <c r="B457" t="s">
        <v>1053</v>
      </c>
    </row>
    <row r="458" spans="1:4">
      <c r="A458" s="9">
        <v>5012</v>
      </c>
      <c r="B458" t="s">
        <v>1057</v>
      </c>
      <c r="C458" t="s">
        <v>1103</v>
      </c>
    </row>
    <row r="459" spans="1:4">
      <c r="A459" s="9">
        <v>520696</v>
      </c>
      <c r="B459" t="s">
        <v>1059</v>
      </c>
      <c r="C459" t="s">
        <v>1061</v>
      </c>
    </row>
    <row r="460" spans="1:4">
      <c r="A460" s="9">
        <v>151985</v>
      </c>
      <c r="B460" t="s">
        <v>1063</v>
      </c>
    </row>
    <row r="461" spans="1:4">
      <c r="A461" s="9">
        <v>1019179</v>
      </c>
      <c r="B461" t="s">
        <v>1067</v>
      </c>
    </row>
    <row r="462" spans="1:4">
      <c r="A462" s="9">
        <v>186493</v>
      </c>
      <c r="B462" t="s">
        <v>1069</v>
      </c>
    </row>
    <row r="463" spans="1:4">
      <c r="A463" s="9">
        <v>363780</v>
      </c>
      <c r="B463" t="s">
        <v>1071</v>
      </c>
    </row>
    <row r="464" spans="1:4">
      <c r="A464" s="9">
        <v>827556</v>
      </c>
      <c r="B464" t="s">
        <v>1090</v>
      </c>
    </row>
    <row r="465" spans="1:5">
      <c r="A465" s="9">
        <v>1077159</v>
      </c>
      <c r="B465" t="s">
        <v>1092</v>
      </c>
    </row>
    <row r="466" spans="1:5">
      <c r="A466" s="9">
        <v>6716</v>
      </c>
      <c r="B466" t="s">
        <v>1099</v>
      </c>
    </row>
    <row r="467" spans="1:5">
      <c r="A467" s="9">
        <v>1122602</v>
      </c>
      <c r="B467" t="s">
        <v>1101</v>
      </c>
      <c r="C467" t="s">
        <v>1111</v>
      </c>
      <c r="D467" t="s">
        <v>1210</v>
      </c>
      <c r="E467" t="s">
        <v>1333</v>
      </c>
    </row>
    <row r="468" spans="1:5">
      <c r="A468" s="9">
        <v>21967</v>
      </c>
      <c r="B468" t="s">
        <v>1140</v>
      </c>
    </row>
    <row r="469" spans="1:5">
      <c r="A469" s="9">
        <v>9555</v>
      </c>
      <c r="B469" t="s">
        <v>1142</v>
      </c>
      <c r="C469" t="s">
        <v>1678</v>
      </c>
    </row>
    <row r="470" spans="1:5">
      <c r="A470" s="9">
        <v>11872</v>
      </c>
      <c r="B470" t="e" vm="1">
        <v>#VALUE!</v>
      </c>
    </row>
    <row r="471" spans="1:5">
      <c r="A471" s="9">
        <v>971926</v>
      </c>
      <c r="B471" t="s">
        <v>1144</v>
      </c>
    </row>
    <row r="472" spans="1:5">
      <c r="A472" s="9">
        <v>134267</v>
      </c>
      <c r="B472" t="s">
        <v>1165</v>
      </c>
    </row>
    <row r="473" spans="1:5">
      <c r="A473" s="9">
        <v>385903</v>
      </c>
      <c r="B473" t="s">
        <v>1169</v>
      </c>
    </row>
    <row r="474" spans="1:5">
      <c r="A474" s="9">
        <v>139363</v>
      </c>
      <c r="B474" t="s">
        <v>1171</v>
      </c>
    </row>
    <row r="475" spans="1:5">
      <c r="A475" s="9">
        <v>1112754</v>
      </c>
      <c r="B475" t="s">
        <v>1195</v>
      </c>
    </row>
    <row r="476" spans="1:5">
      <c r="A476" s="9">
        <v>847907</v>
      </c>
      <c r="B476" t="s">
        <v>1994</v>
      </c>
    </row>
    <row r="477" spans="1:5">
      <c r="A477" s="9">
        <v>120116</v>
      </c>
      <c r="B477" t="s">
        <v>1208</v>
      </c>
    </row>
    <row r="478" spans="1:5">
      <c r="A478" s="9">
        <v>881457</v>
      </c>
      <c r="B478" t="s">
        <v>1214</v>
      </c>
    </row>
    <row r="479" spans="1:5">
      <c r="A479" s="9">
        <v>74501</v>
      </c>
      <c r="B479" t="s">
        <v>1216</v>
      </c>
      <c r="C479" t="s">
        <v>2130</v>
      </c>
    </row>
    <row r="480" spans="1:5">
      <c r="A480" s="9">
        <v>39317</v>
      </c>
      <c r="B480" t="s">
        <v>1218</v>
      </c>
      <c r="C480" t="s">
        <v>1296</v>
      </c>
      <c r="D480" t="s">
        <v>1565</v>
      </c>
    </row>
    <row r="481" spans="1:4">
      <c r="A481" s="9">
        <v>3586</v>
      </c>
      <c r="B481" t="s">
        <v>1220</v>
      </c>
      <c r="C481" t="s">
        <v>5458</v>
      </c>
    </row>
    <row r="482" spans="1:4">
      <c r="A482" s="9">
        <v>946846</v>
      </c>
      <c r="B482" t="s">
        <v>1222</v>
      </c>
    </row>
    <row r="483" spans="1:4">
      <c r="A483" s="9">
        <v>1120284</v>
      </c>
      <c r="B483" t="s">
        <v>1224</v>
      </c>
      <c r="C483" t="s">
        <v>1427</v>
      </c>
      <c r="D483" t="s">
        <v>1477</v>
      </c>
    </row>
    <row r="484" spans="1:4">
      <c r="A484" s="9">
        <v>906228</v>
      </c>
      <c r="B484" t="s">
        <v>1238</v>
      </c>
    </row>
    <row r="485" spans="1:4">
      <c r="A485" s="9">
        <v>988596</v>
      </c>
      <c r="B485" t="s">
        <v>1245</v>
      </c>
    </row>
    <row r="486" spans="1:4">
      <c r="A486" s="9">
        <v>1035309</v>
      </c>
      <c r="B486" t="s">
        <v>1253</v>
      </c>
    </row>
    <row r="487" spans="1:4">
      <c r="A487" s="9">
        <v>22296</v>
      </c>
      <c r="B487" t="s">
        <v>1251</v>
      </c>
    </row>
    <row r="488" spans="1:4">
      <c r="A488" s="9">
        <v>753547</v>
      </c>
      <c r="B488" t="s">
        <v>1268</v>
      </c>
    </row>
    <row r="489" spans="1:4">
      <c r="A489" s="9">
        <v>1122637</v>
      </c>
      <c r="B489" t="s">
        <v>1272</v>
      </c>
    </row>
    <row r="490" spans="1:4">
      <c r="A490" s="9">
        <v>373447</v>
      </c>
      <c r="B490" t="s">
        <v>1274</v>
      </c>
    </row>
    <row r="491" spans="1:4">
      <c r="A491" s="9">
        <v>28038</v>
      </c>
      <c r="B491" t="s">
        <v>1280</v>
      </c>
    </row>
    <row r="492" spans="1:4">
      <c r="A492" s="9">
        <v>162166</v>
      </c>
      <c r="B492" t="s">
        <v>1294</v>
      </c>
      <c r="C492" t="s">
        <v>1868</v>
      </c>
      <c r="D492" t="s">
        <v>2226</v>
      </c>
    </row>
    <row r="493" spans="1:4">
      <c r="A493" s="9">
        <v>910490</v>
      </c>
      <c r="B493" t="s">
        <v>1300</v>
      </c>
      <c r="C493" t="s">
        <v>1456</v>
      </c>
      <c r="D493" t="s">
        <v>1632</v>
      </c>
    </row>
    <row r="494" spans="1:4">
      <c r="A494" s="9">
        <v>17217</v>
      </c>
      <c r="B494" t="s">
        <v>1310</v>
      </c>
    </row>
    <row r="495" spans="1:4">
      <c r="A495" s="9">
        <v>828424</v>
      </c>
      <c r="B495" t="s">
        <v>1331</v>
      </c>
    </row>
    <row r="496" spans="1:4">
      <c r="A496" s="9">
        <v>950410</v>
      </c>
      <c r="B496" t="s">
        <v>1336</v>
      </c>
    </row>
    <row r="497" spans="1:5">
      <c r="A497" s="9">
        <v>114702</v>
      </c>
      <c r="B497" t="s">
        <v>1341</v>
      </c>
    </row>
    <row r="498" spans="1:5">
      <c r="A498" s="9">
        <v>133253</v>
      </c>
      <c r="B498" t="s">
        <v>1344</v>
      </c>
      <c r="C498" t="s">
        <v>1575</v>
      </c>
    </row>
    <row r="499" spans="1:5">
      <c r="A499" s="9">
        <v>947536</v>
      </c>
      <c r="B499" t="s">
        <v>1348</v>
      </c>
      <c r="C499" t="s">
        <v>1467</v>
      </c>
      <c r="D499" t="s">
        <v>1906</v>
      </c>
      <c r="E499" t="s">
        <v>1908</v>
      </c>
    </row>
    <row r="500" spans="1:5">
      <c r="A500" s="9">
        <v>46929</v>
      </c>
      <c r="B500" t="s">
        <v>1360</v>
      </c>
    </row>
    <row r="501" spans="1:5">
      <c r="A501" s="9">
        <v>120105</v>
      </c>
      <c r="B501" t="s">
        <v>1367</v>
      </c>
    </row>
    <row r="502" spans="1:5">
      <c r="A502" s="9">
        <v>704272</v>
      </c>
      <c r="B502" t="s">
        <v>1371</v>
      </c>
    </row>
    <row r="503" spans="1:5">
      <c r="A503" s="9">
        <v>44436</v>
      </c>
      <c r="B503" t="s">
        <v>1389</v>
      </c>
    </row>
    <row r="504" spans="1:5">
      <c r="A504" s="9">
        <v>233291</v>
      </c>
      <c r="B504" t="e" vm="1">
        <v>#VALUE!</v>
      </c>
    </row>
    <row r="505" spans="1:5">
      <c r="A505" s="9">
        <v>759010</v>
      </c>
      <c r="B505" t="s">
        <v>1423</v>
      </c>
    </row>
    <row r="506" spans="1:5">
      <c r="A506" s="9">
        <v>800405</v>
      </c>
      <c r="B506" t="s">
        <v>1435</v>
      </c>
      <c r="C506" t="s">
        <v>1454</v>
      </c>
      <c r="D506" t="s">
        <v>5305</v>
      </c>
    </row>
    <row r="507" spans="1:5">
      <c r="A507" s="9">
        <v>187321</v>
      </c>
      <c r="B507" t="s">
        <v>1440</v>
      </c>
    </row>
    <row r="508" spans="1:5">
      <c r="A508" s="9">
        <v>900143</v>
      </c>
      <c r="B508" t="s">
        <v>1449</v>
      </c>
    </row>
    <row r="509" spans="1:5">
      <c r="A509" s="9">
        <v>1043013</v>
      </c>
      <c r="B509" t="s">
        <v>1451</v>
      </c>
    </row>
    <row r="510" spans="1:5">
      <c r="A510" s="9">
        <v>934091</v>
      </c>
      <c r="B510" t="e" vm="1">
        <v>#VALUE!</v>
      </c>
    </row>
    <row r="511" spans="1:5">
      <c r="A511" s="9">
        <v>9976</v>
      </c>
      <c r="B511" t="e" vm="1">
        <v>#VALUE!</v>
      </c>
    </row>
    <row r="512" spans="1:5">
      <c r="A512" s="9">
        <v>118244</v>
      </c>
      <c r="B512" t="s">
        <v>1460</v>
      </c>
      <c r="C512" t="s">
        <v>1489</v>
      </c>
    </row>
    <row r="513" spans="1:4">
      <c r="A513" s="9">
        <v>882090</v>
      </c>
      <c r="B513" t="e" vm="1">
        <v>#VALUE!</v>
      </c>
    </row>
    <row r="514" spans="1:4">
      <c r="A514" s="9">
        <v>11270</v>
      </c>
      <c r="B514" t="s">
        <v>1479</v>
      </c>
      <c r="C514" t="s">
        <v>1825</v>
      </c>
    </row>
    <row r="515" spans="1:4">
      <c r="A515" s="9">
        <v>946207</v>
      </c>
      <c r="B515" t="s">
        <v>1484</v>
      </c>
    </row>
    <row r="516" spans="1:4">
      <c r="A516" s="9">
        <v>123467</v>
      </c>
      <c r="B516" t="e" vm="1">
        <v>#VALUE!</v>
      </c>
    </row>
    <row r="517" spans="1:4">
      <c r="A517" s="9">
        <v>890294</v>
      </c>
      <c r="B517" t="s">
        <v>1499</v>
      </c>
    </row>
    <row r="518" spans="1:4">
      <c r="A518" s="9">
        <v>78760</v>
      </c>
      <c r="B518" t="s">
        <v>1508</v>
      </c>
    </row>
    <row r="519" spans="1:4">
      <c r="A519" s="9">
        <v>65727</v>
      </c>
      <c r="B519" t="s">
        <v>1512</v>
      </c>
    </row>
    <row r="520" spans="1:4">
      <c r="A520" s="9">
        <v>20620</v>
      </c>
      <c r="B520" t="s">
        <v>1514</v>
      </c>
    </row>
    <row r="521" spans="1:4">
      <c r="A521" s="9">
        <v>501295</v>
      </c>
      <c r="B521" t="s">
        <v>1549</v>
      </c>
      <c r="C521" t="s">
        <v>1551</v>
      </c>
    </row>
    <row r="522" spans="1:4">
      <c r="A522" s="9">
        <v>218367</v>
      </c>
      <c r="B522" t="s">
        <v>1567</v>
      </c>
    </row>
    <row r="523" spans="1:4">
      <c r="A523" s="9">
        <v>238397</v>
      </c>
      <c r="B523" t="s">
        <v>1573</v>
      </c>
      <c r="C523" t="s">
        <v>2772</v>
      </c>
      <c r="D523" t="s">
        <v>2952</v>
      </c>
    </row>
    <row r="524" spans="1:4">
      <c r="A524" s="9">
        <v>79633</v>
      </c>
      <c r="B524" t="s">
        <v>1589</v>
      </c>
    </row>
    <row r="525" spans="1:4">
      <c r="A525" s="9">
        <v>350284</v>
      </c>
      <c r="B525" t="s">
        <v>1593</v>
      </c>
      <c r="C525" t="s">
        <v>2535</v>
      </c>
      <c r="D525" t="s">
        <v>2537</v>
      </c>
    </row>
    <row r="526" spans="1:4">
      <c r="A526" s="9">
        <v>468020</v>
      </c>
      <c r="B526" t="s">
        <v>1609</v>
      </c>
    </row>
    <row r="527" spans="1:4">
      <c r="A527" s="9">
        <v>207959</v>
      </c>
      <c r="B527" t="s">
        <v>1613</v>
      </c>
    </row>
    <row r="528" spans="1:4">
      <c r="A528" s="9">
        <v>36016</v>
      </c>
      <c r="B528" t="s">
        <v>1618</v>
      </c>
    </row>
    <row r="529" spans="1:5">
      <c r="A529" s="9">
        <v>5638</v>
      </c>
      <c r="B529" t="s">
        <v>1620</v>
      </c>
    </row>
    <row r="530" spans="1:5">
      <c r="A530" s="9">
        <v>1106070</v>
      </c>
      <c r="B530" t="s">
        <v>1622</v>
      </c>
      <c r="C530" t="s">
        <v>2201</v>
      </c>
      <c r="D530" t="s">
        <v>2391</v>
      </c>
      <c r="E530" t="s">
        <v>2469</v>
      </c>
    </row>
    <row r="531" spans="1:5">
      <c r="A531" s="9">
        <v>76647</v>
      </c>
      <c r="B531" t="s">
        <v>1624</v>
      </c>
    </row>
    <row r="532" spans="1:5">
      <c r="A532" s="9">
        <v>896670</v>
      </c>
      <c r="B532" t="s">
        <v>1628</v>
      </c>
    </row>
    <row r="533" spans="1:5">
      <c r="A533" s="9">
        <v>208155</v>
      </c>
      <c r="B533" t="s">
        <v>1630</v>
      </c>
    </row>
    <row r="534" spans="1:5">
      <c r="A534" s="9">
        <v>18668</v>
      </c>
      <c r="B534" t="s">
        <v>1640</v>
      </c>
    </row>
    <row r="535" spans="1:5">
      <c r="A535" s="9">
        <v>162906</v>
      </c>
      <c r="B535" t="e" vm="8">
        <v>#VALUE!</v>
      </c>
    </row>
    <row r="536" spans="1:5">
      <c r="A536" s="9">
        <v>79672</v>
      </c>
      <c r="B536" t="s">
        <v>1655</v>
      </c>
    </row>
    <row r="537" spans="1:5">
      <c r="A537" s="9">
        <v>235796</v>
      </c>
      <c r="B537" t="s">
        <v>1657</v>
      </c>
      <c r="C537" t="s">
        <v>1659</v>
      </c>
    </row>
    <row r="538" spans="1:5">
      <c r="A538" s="9">
        <v>179527</v>
      </c>
      <c r="B538" t="s">
        <v>1665</v>
      </c>
    </row>
    <row r="539" spans="1:5">
      <c r="A539" s="9">
        <v>78479</v>
      </c>
      <c r="B539" t="s">
        <v>1669</v>
      </c>
      <c r="C539" t="s">
        <v>1736</v>
      </c>
    </row>
    <row r="540" spans="1:5">
      <c r="A540" s="9">
        <v>536691</v>
      </c>
      <c r="B540" t="s">
        <v>1680</v>
      </c>
    </row>
    <row r="541" spans="1:5">
      <c r="A541" s="9">
        <v>876051</v>
      </c>
      <c r="B541" t="s">
        <v>1689</v>
      </c>
    </row>
    <row r="542" spans="1:5">
      <c r="A542" s="9">
        <v>77617</v>
      </c>
      <c r="B542" t="s">
        <v>1697</v>
      </c>
    </row>
    <row r="543" spans="1:5">
      <c r="A543" s="9">
        <v>53334</v>
      </c>
      <c r="B543" t="s">
        <v>1710</v>
      </c>
    </row>
    <row r="544" spans="1:5">
      <c r="A544" s="9">
        <v>36723</v>
      </c>
      <c r="B544" t="s">
        <v>1712</v>
      </c>
    </row>
    <row r="545" spans="1:3">
      <c r="A545" s="9">
        <v>345</v>
      </c>
      <c r="B545" t="s">
        <v>1716</v>
      </c>
    </row>
    <row r="546" spans="1:3">
      <c r="A546" s="9">
        <v>822470</v>
      </c>
      <c r="B546" t="s">
        <v>1721</v>
      </c>
    </row>
    <row r="547" spans="1:3">
      <c r="A547" s="9">
        <v>685480</v>
      </c>
      <c r="B547" t="s">
        <v>1723</v>
      </c>
      <c r="C547" t="s">
        <v>3070</v>
      </c>
    </row>
    <row r="548" spans="1:3">
      <c r="A548" s="9">
        <v>899789</v>
      </c>
      <c r="B548" t="s">
        <v>1726</v>
      </c>
    </row>
    <row r="549" spans="1:3">
      <c r="A549" s="9">
        <v>668927</v>
      </c>
      <c r="B549" t="s">
        <v>1729</v>
      </c>
    </row>
    <row r="550" spans="1:3">
      <c r="A550" s="9">
        <v>112204</v>
      </c>
      <c r="B550" t="s">
        <v>1734</v>
      </c>
    </row>
    <row r="551" spans="1:3">
      <c r="A551" s="9">
        <v>358526</v>
      </c>
      <c r="B551" t="s">
        <v>1743</v>
      </c>
    </row>
    <row r="552" spans="1:3">
      <c r="A552" s="9">
        <v>156864</v>
      </c>
      <c r="B552" t="s">
        <v>1749</v>
      </c>
    </row>
    <row r="553" spans="1:3">
      <c r="A553" s="9">
        <v>372637</v>
      </c>
      <c r="B553" t="s">
        <v>1752</v>
      </c>
    </row>
    <row r="554" spans="1:3">
      <c r="A554" s="9">
        <v>269354</v>
      </c>
      <c r="B554" t="s">
        <v>1763</v>
      </c>
    </row>
    <row r="555" spans="1:3">
      <c r="A555" s="9">
        <v>311147</v>
      </c>
      <c r="B555" t="s">
        <v>1773</v>
      </c>
    </row>
    <row r="556" spans="1:3">
      <c r="A556" s="9">
        <v>29910</v>
      </c>
      <c r="B556" t="s">
        <v>1779</v>
      </c>
    </row>
    <row r="557" spans="1:3">
      <c r="A557" s="9">
        <v>973147</v>
      </c>
      <c r="B557" t="s">
        <v>1783</v>
      </c>
    </row>
    <row r="558" spans="1:3">
      <c r="A558" s="9">
        <v>283965</v>
      </c>
      <c r="B558" t="s">
        <v>1785</v>
      </c>
    </row>
    <row r="559" spans="1:3">
      <c r="A559" s="9">
        <v>15766</v>
      </c>
      <c r="B559" t="s">
        <v>1789</v>
      </c>
    </row>
    <row r="560" spans="1:3">
      <c r="A560" s="9">
        <v>72642</v>
      </c>
      <c r="B560" t="s">
        <v>1798</v>
      </c>
    </row>
    <row r="561" spans="1:3">
      <c r="A561" s="9">
        <v>32142</v>
      </c>
      <c r="B561" t="e" vm="1">
        <v>#VALUE!</v>
      </c>
    </row>
    <row r="562" spans="1:3">
      <c r="A562" s="9">
        <v>1059889</v>
      </c>
      <c r="B562" t="s">
        <v>1800</v>
      </c>
    </row>
    <row r="563" spans="1:3">
      <c r="A563" s="9">
        <v>60915</v>
      </c>
      <c r="B563" t="e" vm="1">
        <v>#VALUE!</v>
      </c>
    </row>
    <row r="564" spans="1:3">
      <c r="A564" s="9">
        <v>1027078</v>
      </c>
      <c r="B564" t="s">
        <v>1809</v>
      </c>
      <c r="C564" t="s">
        <v>2344</v>
      </c>
    </row>
    <row r="565" spans="1:3">
      <c r="A565" s="9">
        <v>242179</v>
      </c>
      <c r="B565" t="s">
        <v>1846</v>
      </c>
    </row>
    <row r="566" spans="1:3">
      <c r="A566" s="9">
        <v>71241</v>
      </c>
      <c r="B566" t="s">
        <v>1850</v>
      </c>
    </row>
    <row r="567" spans="1:3">
      <c r="A567" s="9">
        <v>984353</v>
      </c>
      <c r="B567" t="s">
        <v>1852</v>
      </c>
    </row>
    <row r="568" spans="1:3">
      <c r="A568" s="9">
        <v>248106</v>
      </c>
      <c r="B568" t="s">
        <v>1870</v>
      </c>
      <c r="C568" t="s">
        <v>1872</v>
      </c>
    </row>
    <row r="569" spans="1:3">
      <c r="A569" s="9">
        <v>2387</v>
      </c>
      <c r="B569" t="s">
        <v>1898</v>
      </c>
    </row>
    <row r="570" spans="1:3">
      <c r="A570" s="9">
        <v>534206</v>
      </c>
      <c r="B570" t="s">
        <v>1922</v>
      </c>
    </row>
    <row r="571" spans="1:3">
      <c r="A571" s="9">
        <v>1096644</v>
      </c>
      <c r="B571" t="s">
        <v>1924</v>
      </c>
    </row>
    <row r="572" spans="1:3">
      <c r="A572" s="9">
        <v>21643</v>
      </c>
      <c r="B572" t="s">
        <v>1928</v>
      </c>
    </row>
    <row r="573" spans="1:3">
      <c r="A573" s="9">
        <v>428690</v>
      </c>
      <c r="B573" t="s">
        <v>1934</v>
      </c>
      <c r="C573" t="s">
        <v>2378</v>
      </c>
    </row>
    <row r="574" spans="1:3">
      <c r="A574" s="9">
        <v>23426</v>
      </c>
      <c r="B574" t="s">
        <v>1939</v>
      </c>
    </row>
    <row r="575" spans="1:3">
      <c r="A575" s="9">
        <v>910292</v>
      </c>
      <c r="B575" t="s">
        <v>1947</v>
      </c>
      <c r="C575" t="s">
        <v>2082</v>
      </c>
    </row>
    <row r="576" spans="1:3">
      <c r="A576" s="9">
        <v>140962</v>
      </c>
      <c r="B576" t="s">
        <v>1974</v>
      </c>
    </row>
    <row r="577" spans="1:4">
      <c r="A577" s="9">
        <v>242343</v>
      </c>
      <c r="B577" t="s">
        <v>1996</v>
      </c>
      <c r="C577" t="s">
        <v>2276</v>
      </c>
    </row>
    <row r="578" spans="1:4">
      <c r="A578" s="9">
        <v>682217</v>
      </c>
      <c r="B578" t="s">
        <v>2028</v>
      </c>
    </row>
    <row r="579" spans="1:4">
      <c r="A579" s="9">
        <v>1112338</v>
      </c>
      <c r="B579" t="s">
        <v>2030</v>
      </c>
    </row>
    <row r="580" spans="1:4">
      <c r="A580" s="9">
        <v>911725</v>
      </c>
      <c r="B580" t="s">
        <v>2036</v>
      </c>
    </row>
    <row r="581" spans="1:4">
      <c r="A581" s="9">
        <v>799832</v>
      </c>
      <c r="B581" t="s">
        <v>2079</v>
      </c>
    </row>
    <row r="582" spans="1:4">
      <c r="A582" s="9">
        <v>731973</v>
      </c>
      <c r="B582" t="s">
        <v>2096</v>
      </c>
    </row>
    <row r="583" spans="1:4">
      <c r="A583" s="9">
        <v>348221</v>
      </c>
      <c r="B583" t="s">
        <v>2102</v>
      </c>
    </row>
    <row r="584" spans="1:4">
      <c r="A584" s="9">
        <v>546960</v>
      </c>
      <c r="B584" t="s">
        <v>2117</v>
      </c>
    </row>
    <row r="585" spans="1:4">
      <c r="A585" s="9">
        <v>111609</v>
      </c>
      <c r="B585" t="e" vm="1">
        <v>#VALUE!</v>
      </c>
    </row>
    <row r="586" spans="1:4">
      <c r="A586" s="9">
        <v>281359</v>
      </c>
      <c r="B586" t="s">
        <v>2128</v>
      </c>
    </row>
    <row r="587" spans="1:4">
      <c r="A587" s="9">
        <v>119480</v>
      </c>
      <c r="B587" t="s">
        <v>2135</v>
      </c>
    </row>
    <row r="588" spans="1:4">
      <c r="A588" s="9">
        <v>1109435</v>
      </c>
      <c r="B588" t="s">
        <v>2146</v>
      </c>
      <c r="C588" t="s">
        <v>2327</v>
      </c>
      <c r="D588" t="s">
        <v>2372</v>
      </c>
    </row>
    <row r="589" spans="1:4">
      <c r="A589" s="9">
        <v>209681</v>
      </c>
      <c r="B589" t="s">
        <v>2155</v>
      </c>
    </row>
    <row r="590" spans="1:4">
      <c r="A590" s="9">
        <v>862393</v>
      </c>
      <c r="B590" t="s">
        <v>2159</v>
      </c>
    </row>
    <row r="591" spans="1:4">
      <c r="A591" s="9">
        <v>240674</v>
      </c>
      <c r="B591" t="s">
        <v>2168</v>
      </c>
    </row>
    <row r="592" spans="1:4">
      <c r="A592" s="9">
        <v>144433</v>
      </c>
      <c r="B592" t="e" vm="1">
        <v>#VALUE!</v>
      </c>
    </row>
    <row r="593" spans="1:3">
      <c r="A593" s="9">
        <v>925779</v>
      </c>
      <c r="B593" t="s">
        <v>2183</v>
      </c>
    </row>
    <row r="594" spans="1:3">
      <c r="A594" s="9">
        <v>63136</v>
      </c>
      <c r="B594" t="s">
        <v>2194</v>
      </c>
    </row>
    <row r="595" spans="1:3">
      <c r="A595" s="9">
        <v>349307</v>
      </c>
      <c r="B595" t="s">
        <v>2214</v>
      </c>
    </row>
    <row r="596" spans="1:3">
      <c r="A596" s="9">
        <v>5237</v>
      </c>
      <c r="B596" t="s">
        <v>2245</v>
      </c>
    </row>
    <row r="597" spans="1:3">
      <c r="A597" s="9">
        <v>770417</v>
      </c>
      <c r="B597" t="s">
        <v>2241</v>
      </c>
    </row>
    <row r="598" spans="1:3">
      <c r="A598" s="9">
        <v>926433</v>
      </c>
      <c r="B598" t="s">
        <v>2243</v>
      </c>
      <c r="C598" t="s">
        <v>2288</v>
      </c>
    </row>
    <row r="599" spans="1:3">
      <c r="A599" s="9">
        <v>198059</v>
      </c>
      <c r="B599" t="s">
        <v>2250</v>
      </c>
    </row>
    <row r="600" spans="1:3">
      <c r="A600" s="9">
        <v>827399</v>
      </c>
      <c r="B600" t="s">
        <v>2256</v>
      </c>
    </row>
    <row r="601" spans="1:3">
      <c r="A601" s="9">
        <v>1039016</v>
      </c>
      <c r="B601" t="s">
        <v>2284</v>
      </c>
      <c r="C601" t="s">
        <v>2526</v>
      </c>
    </row>
    <row r="602" spans="1:3">
      <c r="A602" s="9">
        <v>32998</v>
      </c>
      <c r="B602" t="s">
        <v>2295</v>
      </c>
    </row>
    <row r="603" spans="1:3">
      <c r="A603" s="9">
        <v>33682</v>
      </c>
      <c r="B603" t="s">
        <v>2314</v>
      </c>
    </row>
    <row r="604" spans="1:3">
      <c r="A604" s="9">
        <v>3515</v>
      </c>
      <c r="B604" t="s">
        <v>2324</v>
      </c>
    </row>
    <row r="605" spans="1:3">
      <c r="A605" s="9">
        <v>46748</v>
      </c>
      <c r="B605" t="s">
        <v>2329</v>
      </c>
    </row>
    <row r="606" spans="1:3">
      <c r="A606" s="9">
        <v>623</v>
      </c>
      <c r="B606" t="s">
        <v>2340</v>
      </c>
    </row>
    <row r="607" spans="1:3">
      <c r="A607" s="9">
        <v>12609</v>
      </c>
      <c r="B607" t="s">
        <v>2351</v>
      </c>
    </row>
    <row r="608" spans="1:3">
      <c r="A608" s="9">
        <v>438157</v>
      </c>
      <c r="B608" t="s">
        <v>2363</v>
      </c>
    </row>
    <row r="609" spans="1:7">
      <c r="A609" s="9">
        <v>375012</v>
      </c>
      <c r="B609" t="s">
        <v>2386</v>
      </c>
    </row>
    <row r="610" spans="1:7">
      <c r="A610" s="9">
        <v>691202</v>
      </c>
      <c r="B610" t="s">
        <v>2393</v>
      </c>
    </row>
    <row r="611" spans="1:7">
      <c r="A611" s="9">
        <v>7115</v>
      </c>
      <c r="B611" t="s">
        <v>2413</v>
      </c>
      <c r="C611" t="s">
        <v>2863</v>
      </c>
    </row>
    <row r="612" spans="1:7">
      <c r="A612" s="9">
        <v>443597</v>
      </c>
      <c r="B612" t="e" vm="1">
        <v>#VALUE!</v>
      </c>
    </row>
    <row r="613" spans="1:7">
      <c r="A613" s="9">
        <v>180650</v>
      </c>
      <c r="B613" t="e" vm="1">
        <v>#VALUE!</v>
      </c>
    </row>
    <row r="614" spans="1:7">
      <c r="A614" s="9">
        <v>937821</v>
      </c>
      <c r="B614" t="s">
        <v>2442</v>
      </c>
    </row>
    <row r="615" spans="1:7">
      <c r="A615" s="9">
        <v>753554</v>
      </c>
      <c r="B615" t="s">
        <v>2451</v>
      </c>
    </row>
    <row r="616" spans="1:7">
      <c r="A616" s="9">
        <v>349749</v>
      </c>
      <c r="B616" t="s">
        <v>2459</v>
      </c>
    </row>
    <row r="617" spans="1:7">
      <c r="A617" s="9">
        <v>246802</v>
      </c>
      <c r="B617" t="s">
        <v>2473</v>
      </c>
    </row>
    <row r="618" spans="1:7">
      <c r="A618" s="9">
        <v>40220</v>
      </c>
      <c r="B618" t="s">
        <v>2475</v>
      </c>
    </row>
    <row r="619" spans="1:7">
      <c r="A619" s="9">
        <v>879643</v>
      </c>
      <c r="B619" t="s">
        <v>2759</v>
      </c>
      <c r="C619" t="s">
        <v>2761</v>
      </c>
      <c r="D619" t="s">
        <v>2763</v>
      </c>
      <c r="E619" t="s">
        <v>2836</v>
      </c>
      <c r="F619" t="s">
        <v>2840</v>
      </c>
      <c r="G619" t="s">
        <v>2842</v>
      </c>
    </row>
    <row r="620" spans="1:7">
      <c r="A620" s="9">
        <v>11254</v>
      </c>
      <c r="B620" t="s">
        <v>2486</v>
      </c>
      <c r="C620" t="s">
        <v>2499</v>
      </c>
      <c r="D620" t="s">
        <v>2640</v>
      </c>
      <c r="E620" t="s">
        <v>2658</v>
      </c>
      <c r="F620" t="s">
        <v>2778</v>
      </c>
    </row>
    <row r="621" spans="1:7">
      <c r="A621" s="9">
        <v>17029</v>
      </c>
      <c r="B621" t="s">
        <v>2513</v>
      </c>
    </row>
    <row r="622" spans="1:7">
      <c r="A622" s="9">
        <v>37620</v>
      </c>
      <c r="B622" t="s">
        <v>2524</v>
      </c>
    </row>
    <row r="623" spans="1:7">
      <c r="A623" s="9">
        <v>6321</v>
      </c>
      <c r="B623" t="s">
        <v>2531</v>
      </c>
    </row>
    <row r="624" spans="1:7">
      <c r="A624" s="9">
        <v>519784</v>
      </c>
      <c r="B624" t="s">
        <v>2533</v>
      </c>
    </row>
    <row r="625" spans="1:3">
      <c r="A625" s="9">
        <v>153339</v>
      </c>
      <c r="B625" t="s">
        <v>2539</v>
      </c>
    </row>
    <row r="626" spans="1:3">
      <c r="A626" s="9">
        <v>1107834</v>
      </c>
      <c r="B626" t="s">
        <v>2541</v>
      </c>
    </row>
    <row r="627" spans="1:3">
      <c r="A627" s="9">
        <v>1107752</v>
      </c>
      <c r="B627" t="s">
        <v>2543</v>
      </c>
    </row>
    <row r="628" spans="1:3">
      <c r="A628" s="9">
        <v>19846</v>
      </c>
      <c r="B628" t="s">
        <v>2551</v>
      </c>
    </row>
    <row r="629" spans="1:3">
      <c r="A629" s="9">
        <v>827960</v>
      </c>
      <c r="B629" t="s">
        <v>2554</v>
      </c>
    </row>
    <row r="630" spans="1:3">
      <c r="A630" s="9">
        <v>418123</v>
      </c>
      <c r="B630" t="s">
        <v>2560</v>
      </c>
    </row>
    <row r="631" spans="1:3">
      <c r="A631" s="9">
        <v>11343</v>
      </c>
      <c r="B631" t="e" vm="1">
        <v>#VALUE!</v>
      </c>
    </row>
    <row r="632" spans="1:3">
      <c r="A632" s="9">
        <v>127150</v>
      </c>
      <c r="B632" t="s">
        <v>2564</v>
      </c>
      <c r="C632" t="s">
        <v>2673</v>
      </c>
    </row>
    <row r="633" spans="1:3">
      <c r="A633" s="9">
        <v>741955</v>
      </c>
      <c r="B633" t="s">
        <v>2570</v>
      </c>
    </row>
    <row r="634" spans="1:3">
      <c r="A634" s="9">
        <v>297883</v>
      </c>
      <c r="B634" t="s">
        <v>2583</v>
      </c>
    </row>
    <row r="635" spans="1:3">
      <c r="A635" s="9">
        <v>933</v>
      </c>
      <c r="B635" t="s">
        <v>2620</v>
      </c>
    </row>
    <row r="636" spans="1:3">
      <c r="A636" s="9">
        <v>6354</v>
      </c>
      <c r="B636" t="s">
        <v>2645</v>
      </c>
    </row>
    <row r="637" spans="1:3">
      <c r="A637" s="9">
        <v>252511</v>
      </c>
      <c r="B637" t="e" vm="1">
        <v>#VALUE!</v>
      </c>
    </row>
    <row r="638" spans="1:3">
      <c r="A638" s="9">
        <v>925671</v>
      </c>
      <c r="B638" t="s">
        <v>2666</v>
      </c>
    </row>
    <row r="639" spans="1:3">
      <c r="A639" s="9">
        <v>1760</v>
      </c>
      <c r="B639" t="e" vm="1">
        <v>#VALUE!</v>
      </c>
    </row>
    <row r="640" spans="1:3">
      <c r="A640" s="9">
        <v>689999</v>
      </c>
      <c r="B640" t="s">
        <v>2697</v>
      </c>
    </row>
    <row r="641" spans="1:3">
      <c r="A641" s="9">
        <v>889096</v>
      </c>
      <c r="B641" t="s">
        <v>2700</v>
      </c>
    </row>
    <row r="642" spans="1:3">
      <c r="A642" s="9">
        <v>214637</v>
      </c>
      <c r="B642" t="s">
        <v>2711</v>
      </c>
    </row>
    <row r="643" spans="1:3">
      <c r="A643" s="9">
        <v>65772</v>
      </c>
      <c r="B643" t="s">
        <v>2723</v>
      </c>
    </row>
    <row r="644" spans="1:3">
      <c r="A644" s="9">
        <v>11428</v>
      </c>
      <c r="B644" t="s">
        <v>2729</v>
      </c>
    </row>
    <row r="645" spans="1:3">
      <c r="A645" s="9">
        <v>1105631</v>
      </c>
      <c r="B645" t="s">
        <v>2733</v>
      </c>
    </row>
    <row r="646" spans="1:3">
      <c r="A646" s="9">
        <v>30938</v>
      </c>
      <c r="B646" t="s">
        <v>2743</v>
      </c>
    </row>
    <row r="647" spans="1:3">
      <c r="A647" s="9">
        <v>141206</v>
      </c>
      <c r="B647" t="s">
        <v>2776</v>
      </c>
    </row>
    <row r="648" spans="1:3">
      <c r="A648" s="9">
        <v>1737</v>
      </c>
      <c r="B648" t="s">
        <v>2793</v>
      </c>
    </row>
    <row r="649" spans="1:3">
      <c r="A649" s="9">
        <v>943226</v>
      </c>
      <c r="B649" t="s">
        <v>2795</v>
      </c>
    </row>
    <row r="650" spans="1:3">
      <c r="A650" s="9">
        <v>1087702</v>
      </c>
      <c r="B650" t="s">
        <v>2801</v>
      </c>
    </row>
    <row r="651" spans="1:3">
      <c r="A651" s="9">
        <v>301399</v>
      </c>
      <c r="B651" t="s">
        <v>2812</v>
      </c>
    </row>
    <row r="652" spans="1:3">
      <c r="A652" s="9">
        <v>96258</v>
      </c>
      <c r="B652" t="s">
        <v>2890</v>
      </c>
    </row>
    <row r="653" spans="1:3">
      <c r="A653" s="9">
        <v>110902</v>
      </c>
      <c r="B653" t="s">
        <v>2892</v>
      </c>
      <c r="C653" t="s">
        <v>3084</v>
      </c>
    </row>
    <row r="654" spans="1:3">
      <c r="A654" s="9">
        <v>163021</v>
      </c>
      <c r="B654" t="s">
        <v>2902</v>
      </c>
      <c r="C654" t="s">
        <v>2908</v>
      </c>
    </row>
    <row r="655" spans="1:3">
      <c r="A655" s="9">
        <v>403602</v>
      </c>
      <c r="B655" t="s">
        <v>2904</v>
      </c>
    </row>
    <row r="656" spans="1:3">
      <c r="A656" s="9">
        <v>1046193</v>
      </c>
      <c r="B656" t="s">
        <v>2906</v>
      </c>
    </row>
    <row r="657" spans="1:3">
      <c r="A657" s="9">
        <v>341777</v>
      </c>
      <c r="B657" t="s">
        <v>2914</v>
      </c>
    </row>
    <row r="658" spans="1:3">
      <c r="A658" s="9">
        <v>119337</v>
      </c>
      <c r="B658" t="s">
        <v>2921</v>
      </c>
      <c r="C658" t="s">
        <v>2960</v>
      </c>
    </row>
    <row r="659" spans="1:3">
      <c r="A659" s="9">
        <v>976134</v>
      </c>
      <c r="B659" t="s">
        <v>2926</v>
      </c>
    </row>
    <row r="660" spans="1:3">
      <c r="A660" s="9">
        <v>4879</v>
      </c>
      <c r="B660" t="s">
        <v>2928</v>
      </c>
    </row>
    <row r="661" spans="1:3">
      <c r="A661" s="9">
        <v>668490</v>
      </c>
      <c r="B661" t="s">
        <v>2938</v>
      </c>
    </row>
    <row r="662" spans="1:3">
      <c r="A662" s="9">
        <v>9029</v>
      </c>
      <c r="B662" t="e" vm="1">
        <v>#VALUE!</v>
      </c>
    </row>
    <row r="663" spans="1:3">
      <c r="A663" s="9">
        <v>885056</v>
      </c>
      <c r="B663" t="s">
        <v>2967</v>
      </c>
    </row>
    <row r="664" spans="1:3">
      <c r="A664" s="9">
        <v>887</v>
      </c>
      <c r="B664" t="s">
        <v>2979</v>
      </c>
    </row>
    <row r="665" spans="1:3">
      <c r="A665" s="9">
        <v>204873</v>
      </c>
      <c r="B665" t="s">
        <v>2993</v>
      </c>
    </row>
    <row r="666" spans="1:3">
      <c r="A666" s="9">
        <v>186350</v>
      </c>
      <c r="B666" t="s">
        <v>3040</v>
      </c>
    </row>
    <row r="667" spans="1:3">
      <c r="A667" s="9">
        <v>54916</v>
      </c>
      <c r="B667" t="s">
        <v>3060</v>
      </c>
    </row>
    <row r="668" spans="1:3">
      <c r="A668" s="9">
        <v>135237</v>
      </c>
      <c r="B668" t="s">
        <v>3066</v>
      </c>
    </row>
    <row r="669" spans="1:3">
      <c r="A669" s="9">
        <v>1095591</v>
      </c>
      <c r="B669" t="s">
        <v>3073</v>
      </c>
    </row>
    <row r="670" spans="1:3">
      <c r="A670" s="9">
        <v>127955</v>
      </c>
      <c r="B670" t="s">
        <v>3075</v>
      </c>
    </row>
    <row r="671" spans="1:3">
      <c r="A671" s="9">
        <v>443354</v>
      </c>
      <c r="B671" t="s">
        <v>3092</v>
      </c>
    </row>
    <row r="672" spans="1:3">
      <c r="A672" s="9">
        <v>1095232</v>
      </c>
      <c r="B672" t="s">
        <v>3104</v>
      </c>
    </row>
    <row r="673" spans="1:2">
      <c r="A673" s="9">
        <v>137085</v>
      </c>
      <c r="B673" t="s">
        <v>3106</v>
      </c>
    </row>
    <row r="674" spans="1:2">
      <c r="A674" s="9">
        <v>453167</v>
      </c>
      <c r="B674" t="e" vm="1">
        <v>#VALUE!</v>
      </c>
    </row>
    <row r="675" spans="1:2">
      <c r="A675" s="9">
        <v>905596</v>
      </c>
      <c r="B675" t="s">
        <v>3159</v>
      </c>
    </row>
    <row r="676" spans="1:2">
      <c r="A676" s="9">
        <v>934033</v>
      </c>
      <c r="B676" t="s">
        <v>3192</v>
      </c>
    </row>
    <row r="677" spans="1:2">
      <c r="A677" s="9">
        <v>589291</v>
      </c>
      <c r="B677" t="e" vm="1">
        <v>#VALUE!</v>
      </c>
    </row>
    <row r="678" spans="1:2">
      <c r="A678" s="9">
        <v>164897</v>
      </c>
      <c r="B678" t="s">
        <v>5308</v>
      </c>
    </row>
    <row r="679" spans="1:2">
      <c r="A679" s="9">
        <v>153958</v>
      </c>
      <c r="B679" t="e" vm="1">
        <v>#VALUE!</v>
      </c>
    </row>
    <row r="680" spans="1:2">
      <c r="A680" s="9">
        <v>8484</v>
      </c>
      <c r="B680" t="s">
        <v>5324</v>
      </c>
    </row>
    <row r="681" spans="1:2">
      <c r="A681" s="9">
        <v>1040592</v>
      </c>
      <c r="B681" t="s">
        <v>5329</v>
      </c>
    </row>
    <row r="682" spans="1:2">
      <c r="A682" s="9">
        <v>95399</v>
      </c>
      <c r="B682" t="s">
        <v>5331</v>
      </c>
    </row>
    <row r="683" spans="1:2">
      <c r="A683" s="9">
        <v>141081</v>
      </c>
      <c r="B683" t="e" vm="1">
        <v>#VALUE!</v>
      </c>
    </row>
    <row r="684" spans="1:2">
      <c r="A684" s="9">
        <v>348685</v>
      </c>
      <c r="B684" t="e" vm="1">
        <v>#VALUE!</v>
      </c>
    </row>
    <row r="685" spans="1:2">
      <c r="A685" s="9">
        <v>316558</v>
      </c>
      <c r="B685" t="s">
        <v>5337</v>
      </c>
    </row>
    <row r="686" spans="1:2">
      <c r="A686" s="9">
        <v>5904</v>
      </c>
      <c r="B686" t="e" vm="1">
        <v>#VALUE!</v>
      </c>
    </row>
    <row r="687" spans="1:2">
      <c r="A687" s="9">
        <v>31871</v>
      </c>
      <c r="B687" t="s">
        <v>5343</v>
      </c>
    </row>
    <row r="688" spans="1:2">
      <c r="A688" s="9">
        <v>100255</v>
      </c>
      <c r="B688" t="s">
        <v>5345</v>
      </c>
    </row>
    <row r="689" spans="1:5">
      <c r="A689" s="9">
        <v>45438</v>
      </c>
      <c r="B689" t="s">
        <v>5350</v>
      </c>
    </row>
    <row r="690" spans="1:5">
      <c r="A690" s="9">
        <v>49228</v>
      </c>
      <c r="B690" t="s">
        <v>5354</v>
      </c>
    </row>
    <row r="691" spans="1:5">
      <c r="A691" s="9">
        <v>672127</v>
      </c>
      <c r="B691" t="s">
        <v>5356</v>
      </c>
    </row>
    <row r="692" spans="1:5">
      <c r="A692" s="9">
        <v>118891</v>
      </c>
      <c r="B692" t="s">
        <v>5359</v>
      </c>
      <c r="C692" t="s">
        <v>5361</v>
      </c>
    </row>
    <row r="693" spans="1:5">
      <c r="A693" s="9">
        <v>1063833</v>
      </c>
      <c r="B693" t="s">
        <v>5374</v>
      </c>
    </row>
    <row r="694" spans="1:5">
      <c r="A694" s="9">
        <v>981768</v>
      </c>
      <c r="B694" t="s">
        <v>5406</v>
      </c>
    </row>
    <row r="695" spans="1:5">
      <c r="A695" s="9">
        <v>71489</v>
      </c>
      <c r="B695" t="s">
        <v>5450</v>
      </c>
    </row>
    <row r="696" spans="1:5">
      <c r="A696" s="9">
        <v>686648</v>
      </c>
      <c r="B696" t="s">
        <v>5287</v>
      </c>
    </row>
    <row r="697" spans="1:5">
      <c r="A697" s="9">
        <v>52593</v>
      </c>
      <c r="B697" t="s">
        <v>5290</v>
      </c>
    </row>
    <row r="698" spans="1:5">
      <c r="A698" s="9">
        <v>99149</v>
      </c>
      <c r="B698" t="s">
        <v>5298</v>
      </c>
    </row>
    <row r="699" spans="1:5">
      <c r="A699" s="9">
        <v>819078</v>
      </c>
      <c r="B699" t="s">
        <v>5300</v>
      </c>
    </row>
    <row r="700" spans="1:5">
      <c r="A700" s="9">
        <v>574620</v>
      </c>
      <c r="B700" t="e" vm="1">
        <v>#VALUE!</v>
      </c>
    </row>
    <row r="701" spans="1:5">
      <c r="A701" s="9">
        <v>316753</v>
      </c>
      <c r="B701" t="e" vm="1">
        <v>#VALUE!</v>
      </c>
    </row>
    <row r="702" spans="1:5">
      <c r="A702" s="9">
        <v>1163118</v>
      </c>
      <c r="B702" t="s">
        <v>5473</v>
      </c>
      <c r="C702" t="s">
        <v>5454</v>
      </c>
      <c r="D702" t="s">
        <v>5519</v>
      </c>
      <c r="E702" t="s">
        <v>5524</v>
      </c>
    </row>
    <row r="703" spans="1:5">
      <c r="A703" s="9">
        <v>496395</v>
      </c>
      <c r="B703" t="e" vm="1">
        <v>#VALUE!</v>
      </c>
    </row>
    <row r="704" spans="1:5">
      <c r="A704" s="9">
        <v>57858</v>
      </c>
      <c r="B704" t="e" vm="1">
        <v>#VALUE!</v>
      </c>
    </row>
    <row r="705" spans="1:3">
      <c r="A705" s="9">
        <v>867580</v>
      </c>
      <c r="B705" t="s">
        <v>5459</v>
      </c>
    </row>
    <row r="706" spans="1:3">
      <c r="A706" s="9">
        <v>306813</v>
      </c>
      <c r="B706" t="s">
        <v>5461</v>
      </c>
    </row>
    <row r="707" spans="1:3">
      <c r="A707" s="9">
        <v>238874</v>
      </c>
      <c r="B707" t="s">
        <v>5462</v>
      </c>
    </row>
    <row r="708" spans="1:3">
      <c r="A708" s="9">
        <v>92362</v>
      </c>
      <c r="B708" t="s">
        <v>5442</v>
      </c>
    </row>
    <row r="709" spans="1:3">
      <c r="A709" s="9">
        <v>19652</v>
      </c>
      <c r="B709" t="s">
        <v>5443</v>
      </c>
    </row>
    <row r="710" spans="1:3">
      <c r="A710" s="9">
        <v>757310</v>
      </c>
      <c r="B710" t="s">
        <v>5445</v>
      </c>
    </row>
    <row r="711" spans="1:3">
      <c r="A711" s="9">
        <v>489223</v>
      </c>
      <c r="B711" t="s">
        <v>5447</v>
      </c>
      <c r="C711" t="s">
        <v>5866</v>
      </c>
    </row>
    <row r="712" spans="1:3">
      <c r="A712" s="9">
        <v>1020672</v>
      </c>
      <c r="B712" t="e" vm="1">
        <v>#VALUE!</v>
      </c>
    </row>
    <row r="713" spans="1:3">
      <c r="A713" s="9">
        <v>231799</v>
      </c>
      <c r="B713" t="s">
        <v>5484</v>
      </c>
    </row>
    <row r="714" spans="1:3">
      <c r="A714" s="9">
        <v>313769</v>
      </c>
      <c r="B714" t="s">
        <v>5488</v>
      </c>
      <c r="C714" t="s">
        <v>5851</v>
      </c>
    </row>
    <row r="715" spans="1:3">
      <c r="A715" s="9">
        <v>45180</v>
      </c>
      <c r="B715" t="s">
        <v>5501</v>
      </c>
      <c r="C715" t="s">
        <v>5575</v>
      </c>
    </row>
    <row r="716" spans="1:3">
      <c r="A716" s="9">
        <v>40825</v>
      </c>
      <c r="B716" t="s">
        <v>5504</v>
      </c>
    </row>
    <row r="717" spans="1:3">
      <c r="A717" s="9">
        <v>120454</v>
      </c>
      <c r="B717" t="s">
        <v>5514</v>
      </c>
      <c r="C717" t="s">
        <v>5548</v>
      </c>
    </row>
    <row r="718" spans="1:3">
      <c r="A718" s="9">
        <v>5979</v>
      </c>
      <c r="B718" t="s">
        <v>5516</v>
      </c>
    </row>
    <row r="719" spans="1:3">
      <c r="A719" s="9">
        <v>242781</v>
      </c>
      <c r="B719" t="e" vm="1">
        <v>#VALUE!</v>
      </c>
    </row>
    <row r="720" spans="1:3">
      <c r="A720" s="9">
        <v>4519</v>
      </c>
      <c r="B720" t="s">
        <v>5527</v>
      </c>
    </row>
    <row r="721" spans="1:3">
      <c r="A721" s="9">
        <v>29376</v>
      </c>
      <c r="B721" t="s">
        <v>5529</v>
      </c>
    </row>
    <row r="722" spans="1:3">
      <c r="A722" s="9">
        <v>172219</v>
      </c>
      <c r="B722" t="e" vm="1">
        <v>#VALUE!</v>
      </c>
    </row>
    <row r="723" spans="1:3">
      <c r="A723" s="9">
        <v>826632</v>
      </c>
      <c r="B723" t="s">
        <v>5531</v>
      </c>
    </row>
    <row r="724" spans="1:3">
      <c r="A724" s="9">
        <v>43956</v>
      </c>
      <c r="B724" t="s">
        <v>5535</v>
      </c>
    </row>
    <row r="725" spans="1:3">
      <c r="A725" s="9">
        <v>126709</v>
      </c>
      <c r="B725" t="s">
        <v>5541</v>
      </c>
    </row>
    <row r="726" spans="1:3">
      <c r="A726" s="9">
        <v>993657</v>
      </c>
      <c r="B726" t="e" vm="1">
        <v>#VALUE!</v>
      </c>
    </row>
    <row r="727" spans="1:3">
      <c r="A727" s="9">
        <v>450669</v>
      </c>
      <c r="B727" t="s">
        <v>5550</v>
      </c>
    </row>
    <row r="728" spans="1:3">
      <c r="A728" s="9">
        <v>685046</v>
      </c>
      <c r="B728" t="s">
        <v>5560</v>
      </c>
      <c r="C728" t="s">
        <v>5563</v>
      </c>
    </row>
    <row r="729" spans="1:3">
      <c r="A729" s="9">
        <v>12841</v>
      </c>
      <c r="B729" t="s">
        <v>5664</v>
      </c>
    </row>
    <row r="730" spans="1:3">
      <c r="A730" s="9">
        <v>75611</v>
      </c>
      <c r="B730" t="s">
        <v>5666</v>
      </c>
    </row>
    <row r="731" spans="1:3">
      <c r="A731" s="9">
        <v>179677</v>
      </c>
      <c r="B731" t="s">
        <v>5583</v>
      </c>
    </row>
    <row r="732" spans="1:3">
      <c r="A732" s="9">
        <v>2835</v>
      </c>
      <c r="B732" t="s">
        <v>5586</v>
      </c>
    </row>
    <row r="733" spans="1:3">
      <c r="A733" s="9">
        <v>907007</v>
      </c>
      <c r="B733" t="s">
        <v>5593</v>
      </c>
    </row>
    <row r="734" spans="1:3">
      <c r="A734" s="9">
        <v>24628</v>
      </c>
      <c r="B734" t="s">
        <v>5565</v>
      </c>
    </row>
    <row r="735" spans="1:3">
      <c r="A735" s="9">
        <v>920801</v>
      </c>
      <c r="B735" t="s">
        <v>5567</v>
      </c>
    </row>
    <row r="736" spans="1:3">
      <c r="A736" s="9">
        <v>1007121</v>
      </c>
      <c r="B736" t="s">
        <v>5572</v>
      </c>
    </row>
    <row r="737" spans="1:2">
      <c r="A737" s="9">
        <v>320104</v>
      </c>
      <c r="B737" t="e" vm="1">
        <v>#VALUE!</v>
      </c>
    </row>
    <row r="738" spans="1:2">
      <c r="A738" s="9">
        <v>147348</v>
      </c>
      <c r="B738" t="s">
        <v>5577</v>
      </c>
    </row>
    <row r="739" spans="1:2">
      <c r="A739" s="9">
        <v>1134372</v>
      </c>
      <c r="B739" t="e" vm="1">
        <v>#VALUE!</v>
      </c>
    </row>
    <row r="740" spans="1:2">
      <c r="A740" s="9">
        <v>398687</v>
      </c>
      <c r="B740" t="s">
        <v>5618</v>
      </c>
    </row>
    <row r="741" spans="1:2">
      <c r="A741" s="9">
        <v>708154</v>
      </c>
      <c r="B741" t="s">
        <v>5623</v>
      </c>
    </row>
    <row r="742" spans="1:2">
      <c r="A742" s="9">
        <v>40139</v>
      </c>
      <c r="B742" t="s">
        <v>5632</v>
      </c>
    </row>
    <row r="743" spans="1:2">
      <c r="A743" s="9">
        <v>431171</v>
      </c>
      <c r="B743" t="s">
        <v>5640</v>
      </c>
    </row>
    <row r="744" spans="1:2">
      <c r="A744" s="9">
        <v>432562</v>
      </c>
      <c r="B744" t="s">
        <v>5643</v>
      </c>
    </row>
    <row r="745" spans="1:2">
      <c r="A745" s="9">
        <v>22355</v>
      </c>
      <c r="B745" t="s">
        <v>5647</v>
      </c>
    </row>
    <row r="746" spans="1:2">
      <c r="A746" s="9">
        <v>115272</v>
      </c>
      <c r="B746" t="s">
        <v>5649</v>
      </c>
    </row>
    <row r="747" spans="1:2">
      <c r="A747" s="9">
        <v>421909</v>
      </c>
      <c r="B747" t="s">
        <v>5651</v>
      </c>
    </row>
    <row r="748" spans="1:2">
      <c r="A748" s="9">
        <v>1027931</v>
      </c>
      <c r="B748" t="s">
        <v>5806</v>
      </c>
    </row>
    <row r="749" spans="1:2">
      <c r="A749" s="9">
        <v>466629</v>
      </c>
      <c r="B749" t="s">
        <v>5811</v>
      </c>
    </row>
    <row r="750" spans="1:2">
      <c r="A750" s="9">
        <v>468782</v>
      </c>
      <c r="B750" t="s">
        <v>5822</v>
      </c>
    </row>
    <row r="751" spans="1:2">
      <c r="A751" s="9">
        <v>779598</v>
      </c>
      <c r="B751" t="s">
        <v>5824</v>
      </c>
    </row>
    <row r="752" spans="1:2">
      <c r="A752" s="9">
        <v>141861</v>
      </c>
      <c r="B752" t="s">
        <v>5828</v>
      </c>
    </row>
    <row r="753" spans="1:2">
      <c r="A753" s="9">
        <v>30677</v>
      </c>
      <c r="B753" t="e" vm="1">
        <v>#VALUE!</v>
      </c>
    </row>
    <row r="754" spans="1:2">
      <c r="A754" s="9">
        <v>1167482</v>
      </c>
      <c r="B754" t="s">
        <v>5839</v>
      </c>
    </row>
    <row r="755" spans="1:2">
      <c r="A755" s="9">
        <v>9470</v>
      </c>
      <c r="B755" t="s">
        <v>5842</v>
      </c>
    </row>
    <row r="756" spans="1:2">
      <c r="A756" s="9">
        <v>244781</v>
      </c>
      <c r="B756" t="s">
        <v>5844</v>
      </c>
    </row>
    <row r="757" spans="1:2">
      <c r="A757" s="9">
        <v>905027</v>
      </c>
      <c r="B757" t="s">
        <v>5847</v>
      </c>
    </row>
    <row r="758" spans="1:2">
      <c r="A758" s="9">
        <v>17463</v>
      </c>
      <c r="B758" t="s">
        <v>5853</v>
      </c>
    </row>
    <row r="759" spans="1:2">
      <c r="A759" s="9">
        <v>831564</v>
      </c>
      <c r="B759" t="s">
        <v>5856</v>
      </c>
    </row>
  </sheetData>
  <conditionalFormatting sqref="A1:A1048576">
    <cfRule type="duplicateValues" dxfId="141" priority="1"/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DB77EA-974A-4C79-885B-B89F1063E414}">
  <dimension ref="A1:L310"/>
  <sheetViews>
    <sheetView topLeftCell="D1" workbookViewId="0">
      <selection activeCell="G5" sqref="G5"/>
    </sheetView>
  </sheetViews>
  <sheetFormatPr defaultRowHeight="15"/>
  <cols>
    <col min="1" max="2" width="8" customWidth="1"/>
    <col min="3" max="4" width="10.28515625" customWidth="1"/>
    <col min="5" max="5" width="7.5703125" style="9" customWidth="1"/>
    <col min="6" max="6" width="10.7109375" customWidth="1"/>
    <col min="7" max="7" width="29.85546875" style="51" customWidth="1"/>
    <col min="8" max="8" width="30.42578125" bestFit="1" customWidth="1"/>
  </cols>
  <sheetData>
    <row r="1" spans="1:12">
      <c r="A1" t="b">
        <f>IF(NOT(ISBLANK(Sheet3!C2)), Sheet3!A2)</f>
        <v>0</v>
      </c>
      <c r="C1" t="s">
        <v>6467</v>
      </c>
      <c r="F1">
        <v>217882</v>
      </c>
      <c r="G1" s="51" t="str">
        <f>INDEX(superadmin!$A:$A, MATCH( INDEX(Sheet3!$B:$B, MATCH(Sheet4!F1, Sheet3!$A:$A, 0)), superadmin!$H:$H, 0) )</f>
        <v>Bisquit</v>
      </c>
      <c r="H1" t="str">
        <f>INDEX(superadmin!$A:$A, MATCH( INDEX(Sheet3!$C:$C, MATCH(Sheet4!F1, Sheet3!$A:$A, 0)), superadmin!$H:$H, 0))</f>
        <v>Bisquit</v>
      </c>
      <c r="I1" t="str">
        <f>INDEX(superadmin!$A:$A, MATCH( INDEX(Sheet3!$D:$D, MATCH(Sheet4!F1, Sheet3!$A:$A, 0)), superadmin!$H:$H, 0) )</f>
        <v>Bisquit</v>
      </c>
      <c r="J1" t="str">
        <f>INDEX(superadmin!$A:$A, MATCH( INDEX(Sheet3!$E:$E, MATCH(Sheet4!F1, Sheet3!$A:$A, 0)), superadmin!$H:$H, 0) )</f>
        <v>Bisquit</v>
      </c>
      <c r="K1" t="str">
        <f>INDEX(superadmin!$A:$A, MATCH( INDEX(Sheet3!$F:$F, MATCH(Sheet4!F1, Sheet3!$A:$A, 0)), superadmin!$H:$H, 0) )</f>
        <v>Bisquit</v>
      </c>
      <c r="L1" t="str">
        <f>INDEX(superadmin!$A:$A, MATCH( INDEX(Sheet3!$G:$G, MATCH(Sheet4!F1, Sheet3!$A:$A, 0)), superadmin!$H:$H, 0) )</f>
        <v>Bisquit</v>
      </c>
    </row>
    <row r="2" spans="1:12">
      <c r="A2">
        <f>IF(NOT(ISBLANK(Sheet3!C3)), Sheet3!A3)</f>
        <v>217882</v>
      </c>
      <c r="C2">
        <v>217882</v>
      </c>
      <c r="D2" s="134">
        <v>850</v>
      </c>
      <c r="F2">
        <v>27779</v>
      </c>
      <c r="G2" s="51" t="e">
        <f>INDEX(superadmin!$A:$A, MATCH( INDEX(Sheet3!$B:$B, MATCH(Sheet4!F2, Sheet3!$A:$A, 0)), superadmin!$H:$H, 0) )</f>
        <v>#N/A</v>
      </c>
      <c r="H2" t="str">
        <f>INDEX(superadmin!$A:$A, MATCH( INDEX(Sheet3!$C:$C, MATCH(Sheet4!F2, Sheet3!$A:$A, 0)), superadmin!$H:$H, 0) )</f>
        <v>Avetis Grigoryan</v>
      </c>
      <c r="I2" t="str">
        <f>INDEX(superadmin!$A:$A, MATCH( INDEX(Sheet3!$D:$D, MATCH(Sheet4!F2, Sheet3!$A:$A, 0)), superadmin!$H:$H, 0) )</f>
        <v>Smoking Chef</v>
      </c>
      <c r="J2" t="str">
        <f>INDEX(superadmin!$A:$A, MATCH( INDEX(Sheet3!$E:$E, MATCH(Sheet4!F2, Sheet3!$A:$A, 0)), superadmin!$H:$H, 0) )</f>
        <v>Byblos</v>
      </c>
      <c r="K2" t="str">
        <f>INDEX(superadmin!$A:$A, MATCH( INDEX(Sheet3!$F:$F, MATCH(Sheet4!F2, Sheet3!$A:$A, 0)), superadmin!$H:$H, 0) )</f>
        <v>Byblos</v>
      </c>
      <c r="L2" t="str">
        <f>INDEX(superadmin!$A:$A, MATCH( INDEX(Sheet3!$G:$G, MATCH(Sheet4!F2, Sheet3!$A:$A, 0)), superadmin!$H:$H, 0) )</f>
        <v>Byblos</v>
      </c>
    </row>
    <row r="3" spans="1:12">
      <c r="A3" t="b">
        <f>IF(NOT(ISBLANK(Sheet3!C4)), Sheet3!A4)</f>
        <v>0</v>
      </c>
      <c r="C3">
        <v>27779</v>
      </c>
      <c r="D3" s="135">
        <v>3065</v>
      </c>
      <c r="F3">
        <v>524342</v>
      </c>
      <c r="G3" s="51" t="str">
        <f>INDEX(superadmin!$A:$A, MATCH( INDEX(Sheet3!$B:$B, MATCH(Sheet4!F3, Sheet3!$A:$A, 0)), superadmin!$H:$H, 0) )</f>
        <v>Byblos</v>
      </c>
      <c r="H3" t="str">
        <f>INDEX(superadmin!$A:$A, MATCH( INDEX(Sheet3!$C:$C, MATCH(Sheet4!F3, Sheet3!$A:$A, 0)), superadmin!$H:$H, 0) )</f>
        <v>Byblos</v>
      </c>
      <c r="I3" t="e">
        <f>INDEX(superadmin!$A:$A, MATCH( INDEX(Sheet3!$D:$D, MATCH(Sheet4!F3, Sheet3!$A:$A, 0)), superadmin!$H:$H, 0) )</f>
        <v>#N/A</v>
      </c>
      <c r="J3" t="e">
        <f>INDEX(superadmin!$A:$A, MATCH( INDEX(Sheet3!$E:$E, MATCH(Sheet4!F3, Sheet3!$A:$A, 0)), superadmin!$H:$H, 0) )</f>
        <v>#N/A</v>
      </c>
      <c r="K3" t="e">
        <f>INDEX(superadmin!$A:$A, MATCH( INDEX(Sheet3!$F:$F, MATCH(Sheet4!F3, Sheet3!$A:$A, 0)), superadmin!$H:$H, 0) )</f>
        <v>#N/A</v>
      </c>
      <c r="L3" t="e">
        <f>INDEX(superadmin!$A:$A, MATCH( INDEX(Sheet3!$G:$G, MATCH(Sheet4!F3, Sheet3!$A:$A, 0)), superadmin!$H:$H, 0) )</f>
        <v>#N/A</v>
      </c>
    </row>
    <row r="4" spans="1:12">
      <c r="A4" t="b">
        <f>IF(NOT(ISBLANK(Sheet3!C5)), Sheet3!A5)</f>
        <v>0</v>
      </c>
      <c r="C4">
        <v>524342</v>
      </c>
      <c r="D4" s="134">
        <v>625369</v>
      </c>
      <c r="F4">
        <v>196903</v>
      </c>
      <c r="G4" s="51" t="str">
        <f>INDEX(superadmin!$A:$A, MATCH( INDEX(Sheet3!$B:$B, MATCH(Sheet4!F4, Sheet3!$A:$A, 0)), superadmin!$H:$H, 0) )</f>
        <v>Bisquit</v>
      </c>
      <c r="H4" t="str">
        <f>INDEX(superadmin!$A:$A, MATCH( INDEX(Sheet3!$C:$C, MATCH(Sheet4!F4, Sheet3!$A:$A, 0)), superadmin!$H:$H, 0) )</f>
        <v>Bisquit</v>
      </c>
      <c r="I4" t="e">
        <f>INDEX(superadmin!$A:$A, MATCH( INDEX(Sheet3!$D:$D, MATCH(Sheet4!F4, Sheet3!$A:$A, 0)), superadmin!$H:$H, 0) )</f>
        <v>#N/A</v>
      </c>
      <c r="J4" t="e">
        <f>INDEX(superadmin!$A:$A, MATCH( INDEX(Sheet3!$E:$E, MATCH(Sheet4!F4, Sheet3!$A:$A, 0)), superadmin!$H:$H, 0) )</f>
        <v>#N/A</v>
      </c>
      <c r="K4" t="e">
        <f>INDEX(superadmin!$A:$A, MATCH( INDEX(Sheet3!$F:$F, MATCH(Sheet4!F4, Sheet3!$A:$A, 0)), superadmin!$H:$H, 0) )</f>
        <v>#N/A</v>
      </c>
      <c r="L4" t="e">
        <f>INDEX(superadmin!$A:$A, MATCH( INDEX(Sheet3!$G:$G, MATCH(Sheet4!F4, Sheet3!$A:$A, 0)), superadmin!$H:$H, 0) )</f>
        <v>#N/A</v>
      </c>
    </row>
    <row r="5" spans="1:12">
      <c r="A5">
        <f>IF(NOT(ISBLANK(Sheet3!C6)), Sheet3!A6)</f>
        <v>27779</v>
      </c>
      <c r="C5">
        <v>196903</v>
      </c>
      <c r="D5" s="135">
        <v>355585</v>
      </c>
      <c r="F5">
        <v>36119</v>
      </c>
      <c r="G5" s="51" t="str">
        <f>INDEX(superadmin!$A:$A, MATCH( INDEX(Sheet3!$B:$B, MATCH(Sheet4!F5, Sheet3!$A:$A, 0)), superadmin!$H:$H, 0) )</f>
        <v>Tashir Khanjyan</v>
      </c>
      <c r="H5" t="str">
        <f>INDEX(superadmin!$A:$A, MATCH( INDEX(Sheet3!$C:$C, MATCH(Sheet4!F5, Sheet3!$A:$A, 0)), superadmin!$H:$H, 0) )</f>
        <v>Bardak</v>
      </c>
      <c r="I5" t="e">
        <f>INDEX(superadmin!$A:$A, MATCH( INDEX(Sheet3!$D:$D, MATCH(Sheet4!F5, Sheet3!$A:$A, 0)), superadmin!$H:$H, 0) )</f>
        <v>#N/A</v>
      </c>
      <c r="J5" t="e">
        <f>INDEX(superadmin!$A:$A, MATCH( INDEX(Sheet3!$E:$E, MATCH(Sheet4!F5, Sheet3!$A:$A, 0)), superadmin!$H:$H, 0) )</f>
        <v>#N/A</v>
      </c>
      <c r="K5" t="e">
        <f>INDEX(superadmin!$A:$A, MATCH( INDEX(Sheet3!$F:$F, MATCH(Sheet4!F5, Sheet3!$A:$A, 0)), superadmin!$H:$H, 0) )</f>
        <v>#N/A</v>
      </c>
      <c r="L5" t="e">
        <f>INDEX(superadmin!$A:$A, MATCH( INDEX(Sheet3!$G:$G, MATCH(Sheet4!F5, Sheet3!$A:$A, 0)), superadmin!$H:$H, 0) )</f>
        <v>#N/A</v>
      </c>
    </row>
    <row r="6" spans="1:12">
      <c r="A6" t="b">
        <f>IF(NOT(ISBLANK(Sheet3!C7)), Sheet3!A7)</f>
        <v>0</v>
      </c>
      <c r="C6">
        <v>36119</v>
      </c>
      <c r="D6" s="134">
        <v>318064</v>
      </c>
      <c r="F6">
        <v>129697</v>
      </c>
      <c r="G6" s="51" t="str">
        <f>INDEX(superadmin!$A:$A, MATCH( INDEX(Sheet3!$B:$B, MATCH(Sheet4!F6, Sheet3!$A:$A, 0)), superadmin!$H:$H, 0) )</f>
        <v>Paul</v>
      </c>
      <c r="H6" t="str">
        <f>INDEX(superadmin!$A:$A, MATCH( INDEX(Sheet3!$C:$C, MATCH(Sheet4!F6, Sheet3!$A:$A, 0)), superadmin!$H:$H, 0) )</f>
        <v>Malocco</v>
      </c>
      <c r="I6" t="str">
        <f>INDEX(superadmin!$A:$A, MATCH( INDEX(Sheet3!$D:$D, MATCH(Sheet4!F6, Sheet3!$A:$A, 0)), superadmin!$H:$H, 0) )</f>
        <v>Turqaget</v>
      </c>
      <c r="J6" t="e">
        <f>INDEX(superadmin!$A:$A, MATCH( INDEX(Sheet3!$E:$E, MATCH(Sheet4!F6, Sheet3!$A:$A, 0)), superadmin!$H:$H, 0) )</f>
        <v>#N/A</v>
      </c>
      <c r="K6" t="e">
        <f>INDEX(superadmin!$A:$A, MATCH( INDEX(Sheet3!$F:$F, MATCH(Sheet4!F6, Sheet3!$A:$A, 0)), superadmin!$H:$H, 0) )</f>
        <v>#N/A</v>
      </c>
      <c r="L6" t="e">
        <f>INDEX(superadmin!$A:$A, MATCH( INDEX(Sheet3!$G:$G, MATCH(Sheet4!F6, Sheet3!$A:$A, 0)), superadmin!$H:$H, 0) )</f>
        <v>#N/A</v>
      </c>
    </row>
    <row r="7" spans="1:12">
      <c r="A7" t="b">
        <f>IF(NOT(ISBLANK(Sheet3!C8)), Sheet3!A8)</f>
        <v>0</v>
      </c>
      <c r="C7">
        <v>129697</v>
      </c>
      <c r="D7" s="135">
        <v>704833</v>
      </c>
      <c r="F7">
        <v>719000</v>
      </c>
      <c r="G7" s="51" t="str">
        <f>INDEX(superadmin!$A:$A, MATCH( INDEX(Sheet3!$B:$B, MATCH(Sheet4!F7, Sheet3!$A:$A, 0)), superadmin!$H:$H, 0) )</f>
        <v>Bisquit</v>
      </c>
      <c r="H7" t="str">
        <f>INDEX(superadmin!$A:$A, MATCH( INDEX(Sheet3!$C:$C, MATCH(Sheet4!F7, Sheet3!$A:$A, 0)), superadmin!$H:$H, 0) )</f>
        <v>Bisquit</v>
      </c>
      <c r="I7" t="str">
        <f>INDEX(superadmin!$A:$A, MATCH( INDEX(Sheet3!$D:$D, MATCH(Sheet4!F7, Sheet3!$A:$A, 0)), superadmin!$H:$H, 0) )</f>
        <v>Bisquit</v>
      </c>
      <c r="J7" t="str">
        <f>INDEX(superadmin!$A:$A, MATCH( INDEX(Sheet3!$E:$E, MATCH(Sheet4!F7, Sheet3!$A:$A, 0)), superadmin!$H:$H, 0) )</f>
        <v>Bisquit</v>
      </c>
      <c r="K7" t="e">
        <f>INDEX(superadmin!$A:$A, MATCH( INDEX(Sheet3!$F:$F, MATCH(Sheet4!F7, Sheet3!$A:$A, 0)), superadmin!$H:$H, 0) )</f>
        <v>#N/A</v>
      </c>
      <c r="L7" t="e">
        <f>INDEX(superadmin!$A:$A, MATCH( INDEX(Sheet3!$G:$G, MATCH(Sheet4!F7, Sheet3!$A:$A, 0)), superadmin!$H:$H, 0) )</f>
        <v>#N/A</v>
      </c>
    </row>
    <row r="8" spans="1:12">
      <c r="A8" t="b">
        <f>IF(NOT(ISBLANK(Sheet3!C9)), Sheet3!A9)</f>
        <v>0</v>
      </c>
      <c r="C8">
        <v>719000</v>
      </c>
      <c r="D8" s="134">
        <v>428690</v>
      </c>
      <c r="F8">
        <v>364937</v>
      </c>
      <c r="G8" s="51" t="str">
        <f>INDEX(superadmin!$A:$A, MATCH( INDEX(Sheet3!$B:$B, MATCH(Sheet4!F8, Sheet3!$A:$A, 0)), superadmin!$H:$H, 0) )</f>
        <v>Malocco</v>
      </c>
      <c r="H8" t="str">
        <f>INDEX(superadmin!$A:$A, MATCH( INDEX(Sheet3!$C:$C, MATCH(Sheet4!F8, Sheet3!$A:$A, 0)), superadmin!$H:$H, 0) )</f>
        <v>Malocco</v>
      </c>
      <c r="I8" t="str">
        <f>INDEX(superadmin!$A:$A, MATCH( INDEX(Sheet3!$D:$D, MATCH(Sheet4!F8, Sheet3!$A:$A, 0)), superadmin!$H:$H, 0) )</f>
        <v>Malocco</v>
      </c>
      <c r="J8" t="str">
        <f>INDEX(superadmin!$A:$A, MATCH( INDEX(Sheet3!$E:$E, MATCH(Sheet4!F8, Sheet3!$A:$A, 0)), superadmin!$H:$H, 0) )</f>
        <v>Malocco</v>
      </c>
      <c r="K8" t="e">
        <f>INDEX(superadmin!$A:$A, MATCH( INDEX(Sheet3!$F:$F, MATCH(Sheet4!F8, Sheet3!$A:$A, 0)), superadmin!$H:$H, 0) )</f>
        <v>#N/A</v>
      </c>
      <c r="L8" t="e">
        <f>INDEX(superadmin!$A:$A, MATCH( INDEX(Sheet3!$G:$G, MATCH(Sheet4!F8, Sheet3!$A:$A, 0)), superadmin!$H:$H, 0) )</f>
        <v>#N/A</v>
      </c>
    </row>
    <row r="9" spans="1:12">
      <c r="A9">
        <f>IF(NOT(ISBLANK(Sheet3!C10)), Sheet3!A10)</f>
        <v>524342</v>
      </c>
      <c r="C9">
        <v>364937</v>
      </c>
      <c r="D9" s="135">
        <v>72085</v>
      </c>
      <c r="F9">
        <v>70744</v>
      </c>
      <c r="G9" s="51" t="str">
        <f>INDEX(superadmin!$A:$A, MATCH( INDEX(Sheet3!$B:$B, MATCH(Sheet4!F9, Sheet3!$A:$A, 0)), superadmin!$H:$H, 0) )</f>
        <v>Malocco</v>
      </c>
      <c r="H9" t="str">
        <f>INDEX(superadmin!$A:$A, MATCH( INDEX(Sheet3!$C:$C, MATCH(Sheet4!F9, Sheet3!$A:$A, 0)), superadmin!$H:$H, 0) )</f>
        <v>Malocco</v>
      </c>
      <c r="I9" t="e">
        <f>INDEX(superadmin!$A:$A, MATCH( INDEX(Sheet3!$D:$D, MATCH(Sheet4!F9, Sheet3!$A:$A, 0)), superadmin!$H:$H, 0) )</f>
        <v>#N/A</v>
      </c>
      <c r="J9" t="e">
        <f>INDEX(superadmin!$A:$A, MATCH( INDEX(Sheet3!$E:$E, MATCH(Sheet4!F9, Sheet3!$A:$A, 0)), superadmin!$H:$H, 0) )</f>
        <v>#N/A</v>
      </c>
      <c r="K9" t="e">
        <f>INDEX(superadmin!$A:$A, MATCH( INDEX(Sheet3!$F:$F, MATCH(Sheet4!F9, Sheet3!$A:$A, 0)), superadmin!$H:$H, 0) )</f>
        <v>#N/A</v>
      </c>
      <c r="L9" t="e">
        <f>INDEX(superadmin!$A:$A, MATCH( INDEX(Sheet3!$G:$G, MATCH(Sheet4!F9, Sheet3!$A:$A, 0)), superadmin!$H:$H, 0) )</f>
        <v>#N/A</v>
      </c>
    </row>
    <row r="10" spans="1:12">
      <c r="A10" t="b">
        <f>IF(NOT(ISBLANK(Sheet3!C11)), Sheet3!A11)</f>
        <v>0</v>
      </c>
      <c r="C10">
        <v>70744</v>
      </c>
      <c r="D10" s="134">
        <v>821204</v>
      </c>
      <c r="F10">
        <v>37332</v>
      </c>
      <c r="G10" s="51" t="str">
        <f>INDEX(superadmin!$A:$A, MATCH( INDEX(Sheet3!$B:$B, MATCH(Sheet4!F10, Sheet3!$A:$A, 0)), superadmin!$H:$H, 0) )</f>
        <v>Paul</v>
      </c>
      <c r="H10" t="str">
        <f>INDEX(superadmin!$A:$A, MATCH( INDEX(Sheet3!$C:$C, MATCH(Sheet4!F10, Sheet3!$A:$A, 0)), superadmin!$H:$H, 0) )</f>
        <v>Malocco</v>
      </c>
      <c r="I10" t="e">
        <f>INDEX(superadmin!$A:$A, MATCH( INDEX(Sheet3!$D:$D, MATCH(Sheet4!F10, Sheet3!$A:$A, 0)), superadmin!$H:$H, 0) )</f>
        <v>#N/A</v>
      </c>
      <c r="J10" t="e">
        <f>INDEX(superadmin!$A:$A, MATCH( INDEX(Sheet3!$E:$E, MATCH(Sheet4!F10, Sheet3!$A:$A, 0)), superadmin!$H:$H, 0) )</f>
        <v>#N/A</v>
      </c>
      <c r="K10" t="e">
        <f>INDEX(superadmin!$A:$A, MATCH( INDEX(Sheet3!$F:$F, MATCH(Sheet4!F10, Sheet3!$A:$A, 0)), superadmin!$H:$H, 0) )</f>
        <v>#N/A</v>
      </c>
      <c r="L10" t="e">
        <f>INDEX(superadmin!$A:$A, MATCH( INDEX(Sheet3!$G:$G, MATCH(Sheet4!F10, Sheet3!$A:$A, 0)), superadmin!$H:$H, 0) )</f>
        <v>#N/A</v>
      </c>
    </row>
    <row r="11" spans="1:12">
      <c r="A11">
        <f>IF(NOT(ISBLANK(Sheet3!C12)), Sheet3!A12)</f>
        <v>196903</v>
      </c>
      <c r="C11">
        <v>37332</v>
      </c>
      <c r="D11" s="135">
        <v>135322</v>
      </c>
      <c r="F11">
        <v>262511</v>
      </c>
      <c r="G11" s="51" t="str">
        <f>INDEX(superadmin!$A:$A, MATCH( INDEX(Sheet3!$B:$B, MATCH(Sheet4!F11, Sheet3!$A:$A, 0)), superadmin!$H:$H, 0) )</f>
        <v>Tashir Mashtoc (Pak Shuka)</v>
      </c>
      <c r="H11" t="str">
        <f>INDEX(superadmin!$A:$A, MATCH( INDEX(Sheet3!$C:$C, MATCH(Sheet4!F11, Sheet3!$A:$A, 0)), superadmin!$H:$H, 0) )</f>
        <v>ggcjsc</v>
      </c>
      <c r="I11" t="str">
        <f>INDEX(superadmin!$A:$A, MATCH( INDEX(Sheet3!$D:$D, MATCH(Sheet4!F11, Sheet3!$A:$A, 0)), superadmin!$H:$H, 0) )</f>
        <v>Tashir Andraniki</v>
      </c>
      <c r="J11" t="e">
        <f>INDEX(superadmin!$A:$A, MATCH( INDEX(Sheet3!$E:$E, MATCH(Sheet4!F11, Sheet3!$A:$A, 0)), superadmin!$H:$H, 0) )</f>
        <v>#N/A</v>
      </c>
      <c r="K11" t="e">
        <f>INDEX(superadmin!$A:$A, MATCH( INDEX(Sheet3!$F:$F, MATCH(Sheet4!F11, Sheet3!$A:$A, 0)), superadmin!$H:$H, 0) )</f>
        <v>#N/A</v>
      </c>
      <c r="L11" t="e">
        <f>INDEX(superadmin!$A:$A, MATCH( INDEX(Sheet3!$G:$G, MATCH(Sheet4!F11, Sheet3!$A:$A, 0)), superadmin!$H:$H, 0) )</f>
        <v>#N/A</v>
      </c>
    </row>
    <row r="12" spans="1:12">
      <c r="A12" t="b">
        <f>IF(NOT(ISBLANK(Sheet3!C13)), Sheet3!A13)</f>
        <v>0</v>
      </c>
      <c r="C12">
        <v>262511</v>
      </c>
      <c r="D12" s="135">
        <v>17617</v>
      </c>
      <c r="F12">
        <v>82763</v>
      </c>
      <c r="G12" s="51" t="str">
        <f>INDEX(superadmin!$A:$A, MATCH( INDEX(Sheet3!$B:$B, MATCH(Sheet4!F12, Sheet3!$A:$A, 0)), superadmin!$H:$H, 0) )</f>
        <v>Bardak</v>
      </c>
      <c r="H12" t="str">
        <f>INDEX(superadmin!$A:$A, MATCH( INDEX(Sheet3!$C:$C, MATCH(Sheet4!F12, Sheet3!$A:$A, 0)), superadmin!$H:$H, 0) )</f>
        <v>Tashir Khanjyan</v>
      </c>
      <c r="I12" t="str">
        <f>INDEX(superadmin!$A:$A, MATCH( INDEX(Sheet3!$D:$D, MATCH(Sheet4!F12, Sheet3!$A:$A, 0)), superadmin!$H:$H, 0) )</f>
        <v>Bardak</v>
      </c>
      <c r="J12" t="e">
        <f>INDEX(superadmin!$A:$A, MATCH( INDEX(Sheet3!$E:$E, MATCH(Sheet4!F12, Sheet3!$A:$A, 0)), superadmin!$H:$H, 0) )</f>
        <v>#N/A</v>
      </c>
      <c r="K12" t="e">
        <f>INDEX(superadmin!$A:$A, MATCH( INDEX(Sheet3!$F:$F, MATCH(Sheet4!F12, Sheet3!$A:$A, 0)), superadmin!$H:$H, 0) )</f>
        <v>#N/A</v>
      </c>
      <c r="L12" t="e">
        <f>INDEX(superadmin!$A:$A, MATCH( INDEX(Sheet3!$G:$G, MATCH(Sheet4!F12, Sheet3!$A:$A, 0)), superadmin!$H:$H, 0) )</f>
        <v>#N/A</v>
      </c>
    </row>
    <row r="13" spans="1:12">
      <c r="A13">
        <f>IF(NOT(ISBLANK(Sheet3!C14)), Sheet3!A14)</f>
        <v>36119</v>
      </c>
      <c r="C13">
        <v>82763</v>
      </c>
      <c r="D13" s="134">
        <v>388226</v>
      </c>
      <c r="F13">
        <v>43996</v>
      </c>
      <c r="G13" s="51" t="str">
        <f>INDEX(superadmin!$A:$A, MATCH( INDEX(Sheet3!$B:$B, MATCH(Sheet4!F13, Sheet3!$A:$A, 0)), superadmin!$H:$H, 0) )</f>
        <v>Common Ground Books &amp; Spirits</v>
      </c>
      <c r="H13" t="str">
        <f>INDEX(superadmin!$A:$A, MATCH( INDEX(Sheet3!$C:$C, MATCH(Sheet4!F13, Sheet3!$A:$A, 0)), superadmin!$H:$H, 0) )</f>
        <v>Common Ground Books &amp; Spirits</v>
      </c>
      <c r="I13" t="e">
        <f>INDEX(superadmin!$A:$A, MATCH( INDEX(Sheet3!$D:$D, MATCH(Sheet4!F13, Sheet3!$A:$A, 0)), superadmin!$H:$H, 0) )</f>
        <v>#N/A</v>
      </c>
      <c r="J13" t="e">
        <f>INDEX(superadmin!$A:$A, MATCH( INDEX(Sheet3!$E:$E, MATCH(Sheet4!F13, Sheet3!$A:$A, 0)), superadmin!$H:$H, 0) )</f>
        <v>#N/A</v>
      </c>
      <c r="K13" t="e">
        <f>INDEX(superadmin!$A:$A, MATCH( INDEX(Sheet3!$F:$F, MATCH(Sheet4!F13, Sheet3!$A:$A, 0)), superadmin!$H:$H, 0) )</f>
        <v>#N/A</v>
      </c>
      <c r="L13" t="e">
        <f>INDEX(superadmin!$A:$A, MATCH( INDEX(Sheet3!$G:$G, MATCH(Sheet4!F13, Sheet3!$A:$A, 0)), superadmin!$H:$H, 0) )</f>
        <v>#N/A</v>
      </c>
    </row>
    <row r="14" spans="1:12">
      <c r="A14" t="b">
        <f>IF(NOT(ISBLANK(Sheet3!C15)), Sheet3!A15)</f>
        <v>0</v>
      </c>
      <c r="C14">
        <v>43996</v>
      </c>
      <c r="D14" s="135">
        <v>231060</v>
      </c>
      <c r="F14">
        <v>1155057</v>
      </c>
      <c r="G14" s="51" t="str">
        <f>INDEX(superadmin!$A:$A, MATCH( INDEX(Sheet3!$B:$B, MATCH(Sheet4!F14, Sheet3!$A:$A, 0)), superadmin!$H:$H, 0) )</f>
        <v>Beer Academy</v>
      </c>
      <c r="H14" t="str">
        <f>INDEX(superadmin!$A:$A, MATCH( INDEX(Sheet3!$C:$C, MATCH(Sheet4!F14, Sheet3!$A:$A, 0)), superadmin!$H:$H, 0) )</f>
        <v>Avetis Grigoryan</v>
      </c>
      <c r="I14" t="e">
        <f>INDEX(superadmin!$A:$A, MATCH( INDEX(Sheet3!$D:$D, MATCH(Sheet4!F14, Sheet3!$A:$A, 0)), superadmin!$H:$H, 0) )</f>
        <v>#N/A</v>
      </c>
      <c r="J14" t="e">
        <f>INDEX(superadmin!$A:$A, MATCH( INDEX(Sheet3!$E:$E, MATCH(Sheet4!F14, Sheet3!$A:$A, 0)), superadmin!$H:$H, 0) )</f>
        <v>#N/A</v>
      </c>
      <c r="K14" t="e">
        <f>INDEX(superadmin!$A:$A, MATCH( INDEX(Sheet3!$F:$F, MATCH(Sheet4!F14, Sheet3!$A:$A, 0)), superadmin!$H:$H, 0) )</f>
        <v>#N/A</v>
      </c>
      <c r="L14" t="e">
        <f>INDEX(superadmin!$A:$A, MATCH( INDEX(Sheet3!$G:$G, MATCH(Sheet4!F14, Sheet3!$A:$A, 0)), superadmin!$H:$H, 0) )</f>
        <v>#N/A</v>
      </c>
    </row>
    <row r="15" spans="1:12">
      <c r="A15" t="b">
        <f>IF(NOT(ISBLANK(Sheet3!C16)), Sheet3!A16)</f>
        <v>0</v>
      </c>
      <c r="C15">
        <v>1155057</v>
      </c>
      <c r="D15" s="134">
        <v>345</v>
      </c>
      <c r="F15">
        <v>840169</v>
      </c>
      <c r="G15" s="51" t="str">
        <f>INDEX(superadmin!$A:$A, MATCH( INDEX(Sheet3!$B:$B, MATCH(Sheet4!F15, Sheet3!$A:$A, 0)), superadmin!$H:$H, 0) )</f>
        <v>Tashir Khanjyan</v>
      </c>
      <c r="H15" t="str">
        <f>INDEX(superadmin!$A:$A, MATCH( INDEX(Sheet3!$C:$C, MATCH(Sheet4!F15, Sheet3!$A:$A, 0)), superadmin!$H:$H, 0) )</f>
        <v>Tashir Khanjyan</v>
      </c>
      <c r="I15" t="e">
        <f>INDEX(superadmin!$A:$A, MATCH( INDEX(Sheet3!$D:$D, MATCH(Sheet4!F15, Sheet3!$A:$A, 0)), superadmin!$H:$H, 0) )</f>
        <v>#N/A</v>
      </c>
      <c r="J15" t="e">
        <f>INDEX(superadmin!$A:$A, MATCH( INDEX(Sheet3!$E:$E, MATCH(Sheet4!F15, Sheet3!$A:$A, 0)), superadmin!$H:$H, 0) )</f>
        <v>#N/A</v>
      </c>
      <c r="K15" t="e">
        <f>INDEX(superadmin!$A:$A, MATCH( INDEX(Sheet3!$F:$F, MATCH(Sheet4!F15, Sheet3!$A:$A, 0)), superadmin!$H:$H, 0) )</f>
        <v>#N/A</v>
      </c>
      <c r="L15" t="e">
        <f>INDEX(superadmin!$A:$A, MATCH( INDEX(Sheet3!$G:$G, MATCH(Sheet4!F15, Sheet3!$A:$A, 0)), superadmin!$H:$H, 0) )</f>
        <v>#N/A</v>
      </c>
    </row>
    <row r="16" spans="1:12">
      <c r="A16" t="b">
        <f>IF(NOT(ISBLANK(Sheet3!C17)), Sheet3!A17)</f>
        <v>0</v>
      </c>
      <c r="C16">
        <v>840169</v>
      </c>
      <c r="D16" s="135">
        <v>148429</v>
      </c>
      <c r="F16">
        <v>3535</v>
      </c>
      <c r="G16" s="51" t="str">
        <f>INDEX(superadmin!$A:$A, MATCH( INDEX(Sheet3!$B:$B, MATCH(Sheet4!F16, Sheet3!$A:$A, 0)), superadmin!$H:$H, 0) )</f>
        <v>Malocco</v>
      </c>
      <c r="H16" t="str">
        <f>INDEX(superadmin!$A:$A, MATCH( INDEX(Sheet3!$C:$C, MATCH(Sheet4!F16, Sheet3!$A:$A, 0)), superadmin!$H:$H, 0) )</f>
        <v>Malocco</v>
      </c>
      <c r="I16" t="str">
        <f>INDEX(superadmin!$A:$A, MATCH( INDEX(Sheet3!$D:$D, MATCH(Sheet4!F16, Sheet3!$A:$A, 0)), superadmin!$H:$H, 0) )</f>
        <v>Malocco</v>
      </c>
      <c r="J16" t="e">
        <f>INDEX(superadmin!$A:$A, MATCH( INDEX(Sheet3!$E:$E, MATCH(Sheet4!F16, Sheet3!$A:$A, 0)), superadmin!$H:$H, 0) )</f>
        <v>#N/A</v>
      </c>
      <c r="K16" t="e">
        <f>INDEX(superadmin!$A:$A, MATCH( INDEX(Sheet3!$F:$F, MATCH(Sheet4!F16, Sheet3!$A:$A, 0)), superadmin!$H:$H, 0) )</f>
        <v>#N/A</v>
      </c>
      <c r="L16" t="e">
        <f>INDEX(superadmin!$A:$A, MATCH( INDEX(Sheet3!$G:$G, MATCH(Sheet4!F16, Sheet3!$A:$A, 0)), superadmin!$H:$H, 0) )</f>
        <v>#N/A</v>
      </c>
    </row>
    <row r="17" spans="1:12">
      <c r="A17">
        <f>IF(NOT(ISBLANK(Sheet3!C18)), Sheet3!A18)</f>
        <v>129697</v>
      </c>
      <c r="C17">
        <v>3535</v>
      </c>
      <c r="D17" s="134">
        <v>124089</v>
      </c>
      <c r="F17">
        <v>174498</v>
      </c>
      <c r="G17" s="51" t="str">
        <f>INDEX(superadmin!$A:$A, MATCH( INDEX(Sheet3!$B:$B, MATCH(Sheet4!F17, Sheet3!$A:$A, 0)), superadmin!$H:$H, 0) )</f>
        <v>Paul</v>
      </c>
      <c r="H17" t="str">
        <f>INDEX(superadmin!$A:$A, MATCH( INDEX(Sheet3!$C:$C, MATCH(Sheet4!F17, Sheet3!$A:$A, 0)), superadmin!$H:$H, 0) )</f>
        <v>Paul</v>
      </c>
      <c r="I17" t="str">
        <f>INDEX(superadmin!$A:$A, MATCH( INDEX(Sheet3!$D:$D, MATCH(Sheet4!F17, Sheet3!$A:$A, 0)), superadmin!$H:$H, 0) )</f>
        <v>Paul</v>
      </c>
      <c r="J17" t="e">
        <f>INDEX(superadmin!$A:$A, MATCH( INDEX(Sheet3!$E:$E, MATCH(Sheet4!F17, Sheet3!$A:$A, 0)), superadmin!$H:$H, 0) )</f>
        <v>#N/A</v>
      </c>
      <c r="K17" t="e">
        <f>INDEX(superadmin!$A:$A, MATCH( INDEX(Sheet3!$F:$F, MATCH(Sheet4!F17, Sheet3!$A:$A, 0)), superadmin!$H:$H, 0) )</f>
        <v>#N/A</v>
      </c>
      <c r="L17" t="e">
        <f>INDEX(superadmin!$A:$A, MATCH( INDEX(Sheet3!$G:$G, MATCH(Sheet4!F17, Sheet3!$A:$A, 0)), superadmin!$H:$H, 0) )</f>
        <v>#N/A</v>
      </c>
    </row>
    <row r="18" spans="1:12">
      <c r="A18" t="b">
        <f>IF(NOT(ISBLANK(Sheet3!C19)), Sheet3!A19)</f>
        <v>0</v>
      </c>
      <c r="C18">
        <v>174498</v>
      </c>
      <c r="D18" s="134">
        <v>299967</v>
      </c>
      <c r="F18">
        <v>418944</v>
      </c>
      <c r="G18" s="51" t="str">
        <f>INDEX(superadmin!$A:$A, MATCH( INDEX(Sheet3!$B:$B, MATCH(Sheet4!F18, Sheet3!$A:$A, 0)), superadmin!$H:$H, 0) )</f>
        <v>Tashir Kievyan</v>
      </c>
      <c r="H18" t="str">
        <f>INDEX(superadmin!$A:$A, MATCH( INDEX(Sheet3!$C:$C, MATCH(Sheet4!F18, Sheet3!$A:$A, 0)), superadmin!$H:$H, 0) )</f>
        <v>Common Ground Books &amp; Spirits</v>
      </c>
      <c r="I18" t="e">
        <f>INDEX(superadmin!$A:$A, MATCH( INDEX(Sheet3!$D:$D, MATCH(Sheet4!F18, Sheet3!$A:$A, 0)), superadmin!$H:$H, 0) )</f>
        <v>#N/A</v>
      </c>
      <c r="J18" t="e">
        <f>INDEX(superadmin!$A:$A, MATCH( INDEX(Sheet3!$E:$E, MATCH(Sheet4!F18, Sheet3!$A:$A, 0)), superadmin!$H:$H, 0) )</f>
        <v>#N/A</v>
      </c>
      <c r="K18" t="e">
        <f>INDEX(superadmin!$A:$A, MATCH( INDEX(Sheet3!$F:$F, MATCH(Sheet4!F18, Sheet3!$A:$A, 0)), superadmin!$H:$H, 0) )</f>
        <v>#N/A</v>
      </c>
      <c r="L18" t="e">
        <f>INDEX(superadmin!$A:$A, MATCH( INDEX(Sheet3!$G:$G, MATCH(Sheet4!F18, Sheet3!$A:$A, 0)), superadmin!$H:$H, 0) )</f>
        <v>#N/A</v>
      </c>
    </row>
    <row r="19" spans="1:12">
      <c r="A19">
        <f>IF(NOT(ISBLANK(Sheet3!C20)), Sheet3!A20)</f>
        <v>719000</v>
      </c>
      <c r="C19">
        <v>418944</v>
      </c>
      <c r="D19" s="135">
        <v>839</v>
      </c>
      <c r="F19">
        <v>194419</v>
      </c>
      <c r="G19" s="51" t="str">
        <f>INDEX(superadmin!$A:$A, MATCH( INDEX(Sheet3!$B:$B, MATCH(Sheet4!F19, Sheet3!$A:$A, 0)), superadmin!$H:$H, 0) )</f>
        <v>Bardak</v>
      </c>
      <c r="H19" t="str">
        <f>INDEX(superadmin!$A:$A, MATCH( INDEX(Sheet3!$C:$C, MATCH(Sheet4!F19, Sheet3!$A:$A, 0)), superadmin!$H:$H, 0) )</f>
        <v>Bardak</v>
      </c>
      <c r="I19" t="str">
        <f>INDEX(superadmin!$A:$A, MATCH( INDEX(Sheet3!$D:$D, MATCH(Sheet4!F19, Sheet3!$A:$A, 0)), superadmin!$H:$H, 0) )</f>
        <v>Bardak</v>
      </c>
      <c r="J19" t="str">
        <f>INDEX(superadmin!$A:$A, MATCH( INDEX(Sheet3!$E:$E, MATCH(Sheet4!F19, Sheet3!$A:$A, 0)), superadmin!$H:$H, 0) )</f>
        <v>Bardak</v>
      </c>
      <c r="K19" t="e">
        <f>INDEX(superadmin!$A:$A, MATCH( INDEX(Sheet3!$F:$F, MATCH(Sheet4!F19, Sheet3!$A:$A, 0)), superadmin!$H:$H, 0) )</f>
        <v>#N/A</v>
      </c>
      <c r="L19" t="e">
        <f>INDEX(superadmin!$A:$A, MATCH( INDEX(Sheet3!$G:$G, MATCH(Sheet4!F19, Sheet3!$A:$A, 0)), superadmin!$H:$H, 0) )</f>
        <v>#N/A</v>
      </c>
    </row>
    <row r="20" spans="1:12">
      <c r="A20">
        <f>IF(NOT(ISBLANK(Sheet3!C21)), Sheet3!A21)</f>
        <v>364937</v>
      </c>
      <c r="C20">
        <v>194419</v>
      </c>
      <c r="D20" s="134">
        <v>325453</v>
      </c>
      <c r="F20">
        <v>69491</v>
      </c>
      <c r="G20" s="51" t="str">
        <f>INDEX(superadmin!$A:$A, MATCH( INDEX(Sheet3!$B:$B, MATCH(Sheet4!F20, Sheet3!$A:$A, 0)), superadmin!$H:$H, 0) )</f>
        <v>Paul</v>
      </c>
      <c r="H20" t="str">
        <f>INDEX(superadmin!$A:$A, MATCH( INDEX(Sheet3!$C:$C, MATCH(Sheet4!F20, Sheet3!$A:$A, 0)), superadmin!$H:$H, 0) )</f>
        <v>Paul</v>
      </c>
      <c r="I20" t="e">
        <f>INDEX(superadmin!$A:$A, MATCH( INDEX(Sheet3!$D:$D, MATCH(Sheet4!F20, Sheet3!$A:$A, 0)), superadmin!$H:$H, 0) )</f>
        <v>#N/A</v>
      </c>
      <c r="J20" t="e">
        <f>INDEX(superadmin!$A:$A, MATCH( INDEX(Sheet3!$E:$E, MATCH(Sheet4!F20, Sheet3!$A:$A, 0)), superadmin!$H:$H, 0) )</f>
        <v>#N/A</v>
      </c>
      <c r="K20" t="e">
        <f>INDEX(superadmin!$A:$A, MATCH( INDEX(Sheet3!$F:$F, MATCH(Sheet4!F20, Sheet3!$A:$A, 0)), superadmin!$H:$H, 0) )</f>
        <v>#N/A</v>
      </c>
      <c r="L20" t="e">
        <f>INDEX(superadmin!$A:$A, MATCH( INDEX(Sheet3!$G:$G, MATCH(Sheet4!F20, Sheet3!$A:$A, 0)), superadmin!$H:$H, 0) )</f>
        <v>#N/A</v>
      </c>
    </row>
    <row r="21" spans="1:12">
      <c r="A21" t="b">
        <f>IF(NOT(ISBLANK(Sheet3!C22)), Sheet3!A22)</f>
        <v>0</v>
      </c>
      <c r="C21">
        <v>69491</v>
      </c>
      <c r="D21" s="135">
        <v>269354</v>
      </c>
      <c r="F21">
        <v>483651</v>
      </c>
      <c r="G21" s="51" t="str">
        <f>INDEX(superadmin!$A:$A, MATCH( INDEX(Sheet3!$B:$B, MATCH(Sheet4!F21, Sheet3!$A:$A, 0)), superadmin!$H:$H, 0) )</f>
        <v>Paul</v>
      </c>
      <c r="H21" t="str">
        <f>INDEX(superadmin!$A:$A, MATCH( INDEX(Sheet3!$C:$C, MATCH(Sheet4!F21, Sheet3!$A:$A, 0)), superadmin!$H:$H, 0) )</f>
        <v>Paul</v>
      </c>
      <c r="I21" t="str">
        <f>INDEX(superadmin!$A:$A, MATCH( INDEX(Sheet3!$D:$D, MATCH(Sheet4!F21, Sheet3!$A:$A, 0)), superadmin!$H:$H, 0) )</f>
        <v>Paul</v>
      </c>
      <c r="J21" t="str">
        <f>INDEX(superadmin!$A:$A, MATCH( INDEX(Sheet3!$E:$E, MATCH(Sheet4!F21, Sheet3!$A:$A, 0)), superadmin!$H:$H, 0) )</f>
        <v>Paul</v>
      </c>
      <c r="K21" t="str">
        <f>INDEX(superadmin!$A:$A, MATCH( INDEX(Sheet3!$F:$F, MATCH(Sheet4!F21, Sheet3!$A:$A, 0)), superadmin!$H:$H, 0) )</f>
        <v>Paul</v>
      </c>
      <c r="L21" t="e">
        <f>INDEX(superadmin!$A:$A, MATCH( INDEX(Sheet3!$G:$G, MATCH(Sheet4!F21, Sheet3!$A:$A, 0)), superadmin!$H:$H, 0) )</f>
        <v>#N/A</v>
      </c>
    </row>
    <row r="22" spans="1:12">
      <c r="A22">
        <f>IF(NOT(ISBLANK(Sheet3!C23)), Sheet3!A23)</f>
        <v>70744</v>
      </c>
      <c r="C22">
        <v>483651</v>
      </c>
      <c r="D22" s="135">
        <v>2679</v>
      </c>
      <c r="F22">
        <v>169979</v>
      </c>
      <c r="G22" s="51" t="str">
        <f>INDEX(superadmin!$A:$A, MATCH( INDEX(Sheet3!$B:$B, MATCH(Sheet4!F22, Sheet3!$A:$A, 0)), superadmin!$H:$H, 0) )</f>
        <v>Noraleppo</v>
      </c>
      <c r="H22" t="str">
        <f>INDEX(superadmin!$A:$A, MATCH( INDEX(Sheet3!$C:$C, MATCH(Sheet4!F22, Sheet3!$A:$A, 0)), superadmin!$H:$H, 0) )</f>
        <v>Noraleppo</v>
      </c>
      <c r="I22" t="e">
        <f>INDEX(superadmin!$A:$A, MATCH( INDEX(Sheet3!$D:$D, MATCH(Sheet4!F22, Sheet3!$A:$A, 0)), superadmin!$H:$H, 0) )</f>
        <v>#N/A</v>
      </c>
      <c r="J22" t="e">
        <f>INDEX(superadmin!$A:$A, MATCH( INDEX(Sheet3!$E:$E, MATCH(Sheet4!F22, Sheet3!$A:$A, 0)), superadmin!$H:$H, 0) )</f>
        <v>#N/A</v>
      </c>
      <c r="K22" t="e">
        <f>INDEX(superadmin!$A:$A, MATCH( INDEX(Sheet3!$F:$F, MATCH(Sheet4!F22, Sheet3!$A:$A, 0)), superadmin!$H:$H, 0) )</f>
        <v>#N/A</v>
      </c>
      <c r="L22" t="e">
        <f>INDEX(superadmin!$A:$A, MATCH( INDEX(Sheet3!$G:$G, MATCH(Sheet4!F22, Sheet3!$A:$A, 0)), superadmin!$H:$H, 0) )</f>
        <v>#N/A</v>
      </c>
    </row>
    <row r="23" spans="1:12">
      <c r="A23" t="b">
        <f>IF(NOT(ISBLANK(Sheet3!C24)), Sheet3!A24)</f>
        <v>0</v>
      </c>
      <c r="C23">
        <v>169979</v>
      </c>
      <c r="D23" s="134">
        <v>456123</v>
      </c>
      <c r="F23">
        <v>145849</v>
      </c>
      <c r="G23" s="51" t="str">
        <f>INDEX(superadmin!$A:$A, MATCH( INDEX(Sheet3!$B:$B, MATCH(Sheet4!F23, Sheet3!$A:$A, 0)), superadmin!$H:$H, 0) )</f>
        <v>Malocco</v>
      </c>
      <c r="H23" t="str">
        <f>INDEX(superadmin!$A:$A, MATCH( INDEX(Sheet3!$C:$C, MATCH(Sheet4!F23, Sheet3!$A:$A, 0)), superadmin!$H:$H, 0) )</f>
        <v>Malocco</v>
      </c>
      <c r="I23" t="e">
        <f>INDEX(superadmin!$A:$A, MATCH( INDEX(Sheet3!$D:$D, MATCH(Sheet4!F23, Sheet3!$A:$A, 0)), superadmin!$H:$H, 0) )</f>
        <v>#N/A</v>
      </c>
      <c r="J23" t="e">
        <f>INDEX(superadmin!$A:$A, MATCH( INDEX(Sheet3!$E:$E, MATCH(Sheet4!F23, Sheet3!$A:$A, 0)), superadmin!$H:$H, 0) )</f>
        <v>#N/A</v>
      </c>
      <c r="K23" t="e">
        <f>INDEX(superadmin!$A:$A, MATCH( INDEX(Sheet3!$F:$F, MATCH(Sheet4!F23, Sheet3!$A:$A, 0)), superadmin!$H:$H, 0) )</f>
        <v>#N/A</v>
      </c>
      <c r="L23" t="e">
        <f>INDEX(superadmin!$A:$A, MATCH( INDEX(Sheet3!$G:$G, MATCH(Sheet4!F23, Sheet3!$A:$A, 0)), superadmin!$H:$H, 0) )</f>
        <v>#N/A</v>
      </c>
    </row>
    <row r="24" spans="1:12">
      <c r="A24">
        <f>IF(NOT(ISBLANK(Sheet3!C25)), Sheet3!A25)</f>
        <v>37332</v>
      </c>
      <c r="C24">
        <v>145849</v>
      </c>
      <c r="D24" s="135">
        <v>612120</v>
      </c>
      <c r="F24">
        <v>232956</v>
      </c>
      <c r="G24" s="51" t="str">
        <f>INDEX(superadmin!$A:$A, MATCH( INDEX(Sheet3!$B:$B, MATCH(Sheet4!F24, Sheet3!$A:$A, 0)), superadmin!$H:$H, 0) )</f>
        <v>Smoking Chef</v>
      </c>
      <c r="H24" t="str">
        <f>INDEX(superadmin!$A:$A, MATCH( INDEX(Sheet3!$C:$C, MATCH(Sheet4!F24, Sheet3!$A:$A, 0)), superadmin!$H:$H, 0) )</f>
        <v>Paul</v>
      </c>
      <c r="I24" t="e">
        <f>INDEX(superadmin!$A:$A, MATCH( INDEX(Sheet3!$D:$D, MATCH(Sheet4!F24, Sheet3!$A:$A, 0)), superadmin!$H:$H, 0) )</f>
        <v>#N/A</v>
      </c>
      <c r="J24" t="e">
        <f>INDEX(superadmin!$A:$A, MATCH( INDEX(Sheet3!$E:$E, MATCH(Sheet4!F24, Sheet3!$A:$A, 0)), superadmin!$H:$H, 0) )</f>
        <v>#N/A</v>
      </c>
      <c r="K24" t="e">
        <f>INDEX(superadmin!$A:$A, MATCH( INDEX(Sheet3!$F:$F, MATCH(Sheet4!F24, Sheet3!$A:$A, 0)), superadmin!$H:$H, 0) )</f>
        <v>#N/A</v>
      </c>
      <c r="L24" t="e">
        <f>INDEX(superadmin!$A:$A, MATCH( INDEX(Sheet3!$G:$G, MATCH(Sheet4!F24, Sheet3!$A:$A, 0)), superadmin!$H:$H, 0) )</f>
        <v>#N/A</v>
      </c>
    </row>
    <row r="25" spans="1:12">
      <c r="A25">
        <f>IF(NOT(ISBLANK(Sheet3!C26)), Sheet3!A26)</f>
        <v>627160</v>
      </c>
      <c r="C25">
        <v>232956</v>
      </c>
      <c r="D25" s="134">
        <v>480863</v>
      </c>
      <c r="F25">
        <v>415252</v>
      </c>
      <c r="G25" s="51" t="str">
        <f>INDEX(superadmin!$A:$A, MATCH( INDEX(Sheet3!$B:$B, MATCH(Sheet4!F25, Sheet3!$A:$A, 0)), superadmin!$H:$H, 0) )</f>
        <v>Paul</v>
      </c>
      <c r="H25" t="str">
        <f>INDEX(superadmin!$A:$A, MATCH( INDEX(Sheet3!$C:$C, MATCH(Sheet4!F25, Sheet3!$A:$A, 0)), superadmin!$H:$H, 0) )</f>
        <v>Paul</v>
      </c>
      <c r="I25" t="str">
        <f>INDEX(superadmin!$A:$A, MATCH( INDEX(Sheet3!$D:$D, MATCH(Sheet4!F25, Sheet3!$A:$A, 0)), superadmin!$H:$H, 0) )</f>
        <v>Paul</v>
      </c>
      <c r="J25" t="str">
        <f>INDEX(superadmin!$A:$A, MATCH( INDEX(Sheet3!$E:$E, MATCH(Sheet4!F25, Sheet3!$A:$A, 0)), superadmin!$H:$H, 0) )</f>
        <v>Paul</v>
      </c>
      <c r="K25" t="str">
        <f>INDEX(superadmin!$A:$A, MATCH( INDEX(Sheet3!$F:$F, MATCH(Sheet4!F25, Sheet3!$A:$A, 0)), superadmin!$H:$H, 0) )</f>
        <v>Paul</v>
      </c>
      <c r="L25" t="str">
        <f>INDEX(superadmin!$A:$A, MATCH( INDEX(Sheet3!$G:$G, MATCH(Sheet4!F25, Sheet3!$A:$A, 0)), superadmin!$H:$H, 0) )</f>
        <v>Paul</v>
      </c>
    </row>
    <row r="26" spans="1:12">
      <c r="A26" t="b">
        <f>IF(NOT(ISBLANK(Sheet3!C27)), Sheet3!A27)</f>
        <v>0</v>
      </c>
      <c r="C26">
        <v>415252</v>
      </c>
      <c r="D26" s="134">
        <v>328558</v>
      </c>
      <c r="F26">
        <v>763190</v>
      </c>
      <c r="G26" s="51" t="str">
        <f>INDEX(superadmin!$A:$A, MATCH( INDEX(Sheet3!$B:$B, MATCH(Sheet4!F26, Sheet3!$A:$A, 0)), superadmin!$H:$H, 0) )</f>
        <v>Tashir Masiv</v>
      </c>
      <c r="H26" t="str">
        <f>INDEX(superadmin!$A:$A, MATCH( INDEX(Sheet3!$C:$C, MATCH(Sheet4!F26, Sheet3!$A:$A, 0)), superadmin!$H:$H, 0) )</f>
        <v>Tashir Masiv</v>
      </c>
      <c r="I26" t="e">
        <f>INDEX(superadmin!$A:$A, MATCH( INDEX(Sheet3!$D:$D, MATCH(Sheet4!F26, Sheet3!$A:$A, 0)), superadmin!$H:$H, 0) )</f>
        <v>#N/A</v>
      </c>
      <c r="J26" t="e">
        <f>INDEX(superadmin!$A:$A, MATCH( INDEX(Sheet3!$E:$E, MATCH(Sheet4!F26, Sheet3!$A:$A, 0)), superadmin!$H:$H, 0) )</f>
        <v>#N/A</v>
      </c>
      <c r="K26" t="e">
        <f>INDEX(superadmin!$A:$A, MATCH( INDEX(Sheet3!$F:$F, MATCH(Sheet4!F26, Sheet3!$A:$A, 0)), superadmin!$H:$H, 0) )</f>
        <v>#N/A</v>
      </c>
      <c r="L26" t="e">
        <f>INDEX(superadmin!$A:$A, MATCH( INDEX(Sheet3!$G:$G, MATCH(Sheet4!F26, Sheet3!$A:$A, 0)), superadmin!$H:$H, 0) )</f>
        <v>#N/A</v>
      </c>
    </row>
    <row r="27" spans="1:12">
      <c r="A27" t="b">
        <f>IF(NOT(ISBLANK(Sheet3!C28)), Sheet3!A28)</f>
        <v>0</v>
      </c>
      <c r="C27">
        <v>763190</v>
      </c>
      <c r="D27" s="135">
        <v>193283</v>
      </c>
      <c r="F27">
        <v>35715</v>
      </c>
      <c r="G27" s="51" t="str">
        <f>INDEX(superadmin!$A:$A, MATCH( INDEX(Sheet3!$B:$B, MATCH(Sheet4!F27, Sheet3!$A:$A, 0)), superadmin!$H:$H, 0) )</f>
        <v>Avetis Grigoryan</v>
      </c>
      <c r="H27" t="str">
        <f>INDEX(superadmin!$A:$A, MATCH( INDEX(Sheet3!$C:$C, MATCH(Sheet4!F27, Sheet3!$A:$A, 0)), superadmin!$H:$H, 0) )</f>
        <v>Avetis Grigoryan</v>
      </c>
      <c r="I27" t="e">
        <f>INDEX(superadmin!$A:$A, MATCH( INDEX(Sheet3!$D:$D, MATCH(Sheet4!F27, Sheet3!$A:$A, 0)), superadmin!$H:$H, 0) )</f>
        <v>#N/A</v>
      </c>
      <c r="J27" t="e">
        <f>INDEX(superadmin!$A:$A, MATCH( INDEX(Sheet3!$E:$E, MATCH(Sheet4!F27, Sheet3!$A:$A, 0)), superadmin!$H:$H, 0) )</f>
        <v>#N/A</v>
      </c>
      <c r="K27" t="e">
        <f>INDEX(superadmin!$A:$A, MATCH( INDEX(Sheet3!$F:$F, MATCH(Sheet4!F27, Sheet3!$A:$A, 0)), superadmin!$H:$H, 0) )</f>
        <v>#N/A</v>
      </c>
      <c r="L27" t="e">
        <f>INDEX(superadmin!$A:$A, MATCH( INDEX(Sheet3!$G:$G, MATCH(Sheet4!F27, Sheet3!$A:$A, 0)), superadmin!$H:$H, 0) )</f>
        <v>#N/A</v>
      </c>
    </row>
    <row r="28" spans="1:12">
      <c r="A28" t="b">
        <f>IF(NOT(ISBLANK(Sheet3!C29)), Sheet3!A29)</f>
        <v>0</v>
      </c>
      <c r="C28">
        <v>35715</v>
      </c>
      <c r="D28" s="134">
        <v>519906</v>
      </c>
      <c r="F28">
        <v>612881</v>
      </c>
      <c r="G28" s="51" t="str">
        <f>INDEX(superadmin!$A:$A, MATCH( INDEX(Sheet3!$B:$B, MATCH(Sheet4!F28, Sheet3!$A:$A, 0)), superadmin!$H:$H, 0) )</f>
        <v>Bardak</v>
      </c>
      <c r="H28" t="str">
        <f>INDEX(superadmin!$A:$A, MATCH( INDEX(Sheet3!$C:$C, MATCH(Sheet4!F28, Sheet3!$A:$A, 0)), superadmin!$H:$H, 0) )</f>
        <v>Bardak</v>
      </c>
      <c r="I28" t="str">
        <f>INDEX(superadmin!$A:$A, MATCH( INDEX(Sheet3!$D:$D, MATCH(Sheet4!F28, Sheet3!$A:$A, 0)), superadmin!$H:$H, 0) )</f>
        <v>Bardak</v>
      </c>
      <c r="J28" t="e">
        <f>INDEX(superadmin!$A:$A, MATCH( INDEX(Sheet3!$E:$E, MATCH(Sheet4!F28, Sheet3!$A:$A, 0)), superadmin!$H:$H, 0) )</f>
        <v>#N/A</v>
      </c>
      <c r="K28" t="e">
        <f>INDEX(superadmin!$A:$A, MATCH( INDEX(Sheet3!$F:$F, MATCH(Sheet4!F28, Sheet3!$A:$A, 0)), superadmin!$H:$H, 0) )</f>
        <v>#N/A</v>
      </c>
      <c r="L28" t="e">
        <f>INDEX(superadmin!$A:$A, MATCH( INDEX(Sheet3!$G:$G, MATCH(Sheet4!F28, Sheet3!$A:$A, 0)), superadmin!$H:$H, 0) )</f>
        <v>#N/A</v>
      </c>
    </row>
    <row r="29" spans="1:12">
      <c r="A29" t="b">
        <f>IF(NOT(ISBLANK(Sheet3!C30)), Sheet3!A30)</f>
        <v>0</v>
      </c>
      <c r="C29">
        <v>612881</v>
      </c>
      <c r="D29" s="135">
        <v>748384</v>
      </c>
      <c r="F29">
        <v>168136</v>
      </c>
      <c r="G29" s="51" t="str">
        <f>INDEX(superadmin!$A:$A, MATCH( INDEX(Sheet3!$B:$B, MATCH(Sheet4!F29, Sheet3!$A:$A, 0)), superadmin!$H:$H, 0) )</f>
        <v>Paul</v>
      </c>
      <c r="H29" t="str">
        <f>INDEX(superadmin!$A:$A, MATCH( INDEX(Sheet3!$C:$C, MATCH(Sheet4!F29, Sheet3!$A:$A, 0)), superadmin!$H:$H, 0) )</f>
        <v>Common Ground Books &amp; Spirits</v>
      </c>
      <c r="I29" t="str">
        <f>INDEX(superadmin!$A:$A, MATCH( INDEX(Sheet3!$D:$D, MATCH(Sheet4!F29, Sheet3!$A:$A, 0)), superadmin!$H:$H, 0) )</f>
        <v>Pizzanini</v>
      </c>
      <c r="J29" t="str">
        <f>INDEX(superadmin!$A:$A, MATCH( INDEX(Sheet3!$E:$E, MATCH(Sheet4!F29, Sheet3!$A:$A, 0)), superadmin!$H:$H, 0) )</f>
        <v>Paul</v>
      </c>
      <c r="K29" t="e">
        <f>INDEX(superadmin!$A:$A, MATCH( INDEX(Sheet3!$F:$F, MATCH(Sheet4!F29, Sheet3!$A:$A, 0)), superadmin!$H:$H, 0) )</f>
        <v>#N/A</v>
      </c>
      <c r="L29" t="e">
        <f>INDEX(superadmin!$A:$A, MATCH( INDEX(Sheet3!$G:$G, MATCH(Sheet4!F29, Sheet3!$A:$A, 0)), superadmin!$H:$H, 0) )</f>
        <v>#N/A</v>
      </c>
    </row>
    <row r="30" spans="1:12">
      <c r="A30">
        <f>IF(NOT(ISBLANK(Sheet3!C31)), Sheet3!A31)</f>
        <v>262511</v>
      </c>
      <c r="C30">
        <v>168136</v>
      </c>
      <c r="D30" s="134">
        <v>777987</v>
      </c>
      <c r="F30">
        <v>16438</v>
      </c>
      <c r="G30" s="51" t="str">
        <f>INDEX(superadmin!$A:$A, MATCH( INDEX(Sheet3!$B:$B, MATCH(Sheet4!F30, Sheet3!$A:$A, 0)), superadmin!$H:$H, 0) )</f>
        <v>Tumanyans art</v>
      </c>
      <c r="H30" t="str">
        <f>INDEX(superadmin!$A:$A, MATCH( INDEX(Sheet3!$C:$C, MATCH(Sheet4!F30, Sheet3!$A:$A, 0)), superadmin!$H:$H, 0) )</f>
        <v>Paul</v>
      </c>
      <c r="I30" t="str">
        <f>INDEX(superadmin!$A:$A, MATCH( INDEX(Sheet3!$D:$D, MATCH(Sheet4!F30, Sheet3!$A:$A, 0)), superadmin!$H:$H, 0) )</f>
        <v>Paul</v>
      </c>
      <c r="J30" t="e">
        <f>INDEX(superadmin!$A:$A, MATCH( INDEX(Sheet3!$E:$E, MATCH(Sheet4!F30, Sheet3!$A:$A, 0)), superadmin!$H:$H, 0) )</f>
        <v>#N/A</v>
      </c>
      <c r="K30" t="e">
        <f>INDEX(superadmin!$A:$A, MATCH( INDEX(Sheet3!$F:$F, MATCH(Sheet4!F30, Sheet3!$A:$A, 0)), superadmin!$H:$H, 0) )</f>
        <v>#N/A</v>
      </c>
      <c r="L30" t="e">
        <f>INDEX(superadmin!$A:$A, MATCH( INDEX(Sheet3!$G:$G, MATCH(Sheet4!F30, Sheet3!$A:$A, 0)), superadmin!$H:$H, 0) )</f>
        <v>#N/A</v>
      </c>
    </row>
    <row r="31" spans="1:12">
      <c r="A31" t="b">
        <f>IF(NOT(ISBLANK(Sheet3!C32)), Sheet3!A32)</f>
        <v>0</v>
      </c>
      <c r="C31">
        <v>16438</v>
      </c>
      <c r="D31" s="135">
        <v>946207</v>
      </c>
      <c r="F31">
        <v>952350</v>
      </c>
      <c r="G31" s="51" t="str">
        <f>INDEX(superadmin!$A:$A, MATCH( INDEX(Sheet3!$B:$B, MATCH(Sheet4!F31, Sheet3!$A:$A, 0)), superadmin!$H:$H, 0) )</f>
        <v>Dulcet cafe</v>
      </c>
      <c r="H31" t="str">
        <f>INDEX(superadmin!$A:$A, MATCH( INDEX(Sheet3!$C:$C, MATCH(Sheet4!F31, Sheet3!$A:$A, 0)), superadmin!$H:$H, 0) )</f>
        <v>Malocco</v>
      </c>
      <c r="I31" t="e">
        <f>INDEX(superadmin!$A:$A, MATCH( INDEX(Sheet3!$D:$D, MATCH(Sheet4!F31, Sheet3!$A:$A, 0)), superadmin!$H:$H, 0) )</f>
        <v>#N/A</v>
      </c>
      <c r="J31" t="e">
        <f>INDEX(superadmin!$A:$A, MATCH( INDEX(Sheet3!$E:$E, MATCH(Sheet4!F31, Sheet3!$A:$A, 0)), superadmin!$H:$H, 0) )</f>
        <v>#N/A</v>
      </c>
      <c r="K31" t="e">
        <f>INDEX(superadmin!$A:$A, MATCH( INDEX(Sheet3!$F:$F, MATCH(Sheet4!F31, Sheet3!$A:$A, 0)), superadmin!$H:$H, 0) )</f>
        <v>#N/A</v>
      </c>
      <c r="L31" t="e">
        <f>INDEX(superadmin!$A:$A, MATCH( INDEX(Sheet3!$G:$G, MATCH(Sheet4!F31, Sheet3!$A:$A, 0)), superadmin!$H:$H, 0) )</f>
        <v>#N/A</v>
      </c>
    </row>
    <row r="32" spans="1:12">
      <c r="A32" t="b">
        <f>IF(NOT(ISBLANK(Sheet3!C33)), Sheet3!A33)</f>
        <v>0</v>
      </c>
      <c r="C32">
        <v>952350</v>
      </c>
      <c r="D32" s="134">
        <v>304332</v>
      </c>
      <c r="F32">
        <v>1150003</v>
      </c>
      <c r="G32" s="51" t="str">
        <f>INDEX(superadmin!$A:$A, MATCH( INDEX(Sheet3!$B:$B, MATCH(Sheet4!F32, Sheet3!$A:$A, 0)), superadmin!$H:$H, 0) )</f>
        <v>Avetis Grigoryan</v>
      </c>
      <c r="H32" t="str">
        <f>INDEX(superadmin!$A:$A, MATCH( INDEX(Sheet3!$C:$C, MATCH(Sheet4!F32, Sheet3!$A:$A, 0)), superadmin!$H:$H, 0) )</f>
        <v>Avetis Grigoryan</v>
      </c>
      <c r="I32" t="e">
        <f>INDEX(superadmin!$A:$A, MATCH( INDEX(Sheet3!$D:$D, MATCH(Sheet4!F32, Sheet3!$A:$A, 0)), superadmin!$H:$H, 0) )</f>
        <v>#N/A</v>
      </c>
      <c r="J32" t="e">
        <f>INDEX(superadmin!$A:$A, MATCH( INDEX(Sheet3!$E:$E, MATCH(Sheet4!F32, Sheet3!$A:$A, 0)), superadmin!$H:$H, 0) )</f>
        <v>#N/A</v>
      </c>
      <c r="K32" t="e">
        <f>INDEX(superadmin!$A:$A, MATCH( INDEX(Sheet3!$F:$F, MATCH(Sheet4!F32, Sheet3!$A:$A, 0)), superadmin!$H:$H, 0) )</f>
        <v>#N/A</v>
      </c>
      <c r="L32" t="e">
        <f>INDEX(superadmin!$A:$A, MATCH( INDEX(Sheet3!$G:$G, MATCH(Sheet4!F32, Sheet3!$A:$A, 0)), superadmin!$H:$H, 0) )</f>
        <v>#N/A</v>
      </c>
    </row>
    <row r="33" spans="1:12">
      <c r="A33" t="b">
        <f>IF(NOT(ISBLANK(Sheet3!C34)), Sheet3!A34)</f>
        <v>0</v>
      </c>
      <c r="C33">
        <v>1150003</v>
      </c>
      <c r="D33" s="135">
        <v>480221</v>
      </c>
      <c r="F33">
        <v>1150265</v>
      </c>
      <c r="G33" s="51" t="str">
        <f>INDEX(superadmin!$A:$A, MATCH( INDEX(Sheet3!$B:$B, MATCH(Sheet4!F33, Sheet3!$A:$A, 0)), superadmin!$H:$H, 0) )</f>
        <v>Tumanyans art</v>
      </c>
      <c r="H33" t="str">
        <f>INDEX(superadmin!$A:$A, MATCH( INDEX(Sheet3!$C:$C, MATCH(Sheet4!F33, Sheet3!$A:$A, 0)), superadmin!$H:$H, 0) )</f>
        <v>Bisquit</v>
      </c>
      <c r="I33" t="e">
        <f>INDEX(superadmin!$A:$A, MATCH( INDEX(Sheet3!$D:$D, MATCH(Sheet4!F33, Sheet3!$A:$A, 0)), superadmin!$H:$H, 0) )</f>
        <v>#N/A</v>
      </c>
      <c r="J33" t="e">
        <f>INDEX(superadmin!$A:$A, MATCH( INDEX(Sheet3!$E:$E, MATCH(Sheet4!F33, Sheet3!$A:$A, 0)), superadmin!$H:$H, 0) )</f>
        <v>#N/A</v>
      </c>
      <c r="K33" t="e">
        <f>INDEX(superadmin!$A:$A, MATCH( INDEX(Sheet3!$F:$F, MATCH(Sheet4!F33, Sheet3!$A:$A, 0)), superadmin!$H:$H, 0) )</f>
        <v>#N/A</v>
      </c>
      <c r="L33" t="e">
        <f>INDEX(superadmin!$A:$A, MATCH( INDEX(Sheet3!$G:$G, MATCH(Sheet4!F33, Sheet3!$A:$A, 0)), superadmin!$H:$H, 0) )</f>
        <v>#N/A</v>
      </c>
    </row>
    <row r="34" spans="1:12">
      <c r="A34">
        <f>IF(NOT(ISBLANK(Sheet3!C35)), Sheet3!A35)</f>
        <v>82763</v>
      </c>
      <c r="C34">
        <v>1150265</v>
      </c>
      <c r="D34" s="134">
        <v>785882</v>
      </c>
      <c r="F34">
        <v>67738</v>
      </c>
      <c r="G34" s="51" t="str">
        <f>INDEX(superadmin!$A:$A, MATCH( INDEX(Sheet3!$B:$B, MATCH(Sheet4!F34, Sheet3!$A:$A, 0)), superadmin!$H:$H, 0) )</f>
        <v>Malocco</v>
      </c>
      <c r="H34" t="str">
        <f>INDEX(superadmin!$A:$A, MATCH( INDEX(Sheet3!$C:$C, MATCH(Sheet4!F34, Sheet3!$A:$A, 0)), superadmin!$H:$H, 0) )</f>
        <v>Malocco</v>
      </c>
      <c r="I34" t="str">
        <f>INDEX(superadmin!$A:$A, MATCH( INDEX(Sheet3!$D:$D, MATCH(Sheet4!F34, Sheet3!$A:$A, 0)), superadmin!$H:$H, 0) )</f>
        <v>Malocco</v>
      </c>
      <c r="J34" t="str">
        <f>INDEX(superadmin!$A:$A, MATCH( INDEX(Sheet3!$E:$E, MATCH(Sheet4!F34, Sheet3!$A:$A, 0)), superadmin!$H:$H, 0) )</f>
        <v>Malocco</v>
      </c>
      <c r="K34" t="str">
        <f>INDEX(superadmin!$A:$A, MATCH( INDEX(Sheet3!$F:$F, MATCH(Sheet4!F34, Sheet3!$A:$A, 0)), superadmin!$H:$H, 0) )</f>
        <v>Byblos</v>
      </c>
      <c r="L34" t="str">
        <f>INDEX(superadmin!$A:$A, MATCH( INDEX(Sheet3!$G:$G, MATCH(Sheet4!F34, Sheet3!$A:$A, 0)), superadmin!$H:$H, 0) )</f>
        <v>Malocco</v>
      </c>
    </row>
    <row r="35" spans="1:12">
      <c r="A35" t="b">
        <f>IF(NOT(ISBLANK(Sheet3!C36)), Sheet3!A36)</f>
        <v>0</v>
      </c>
      <c r="C35">
        <v>67738</v>
      </c>
      <c r="D35" s="135">
        <v>49471</v>
      </c>
      <c r="F35">
        <v>113566</v>
      </c>
      <c r="G35" s="51" t="str">
        <f>INDEX(superadmin!$A:$A, MATCH( INDEX(Sheet3!$B:$B, MATCH(Sheet4!F35, Sheet3!$A:$A, 0)), superadmin!$H:$H, 0) )</f>
        <v>Tashir Masiv</v>
      </c>
      <c r="H35" t="str">
        <f>INDEX(superadmin!$A:$A, MATCH( INDEX(Sheet3!$C:$C, MATCH(Sheet4!F35, Sheet3!$A:$A, 0)), superadmin!$H:$H, 0) )</f>
        <v>Tashir Masiv</v>
      </c>
      <c r="I35" t="e">
        <f>INDEX(superadmin!$A:$A, MATCH( INDEX(Sheet3!$D:$D, MATCH(Sheet4!F35, Sheet3!$A:$A, 0)), superadmin!$H:$H, 0) )</f>
        <v>#N/A</v>
      </c>
      <c r="J35" t="e">
        <f>INDEX(superadmin!$A:$A, MATCH( INDEX(Sheet3!$E:$E, MATCH(Sheet4!F35, Sheet3!$A:$A, 0)), superadmin!$H:$H, 0) )</f>
        <v>#N/A</v>
      </c>
      <c r="K35" t="e">
        <f>INDEX(superadmin!$A:$A, MATCH( INDEX(Sheet3!$F:$F, MATCH(Sheet4!F35, Sheet3!$A:$A, 0)), superadmin!$H:$H, 0) )</f>
        <v>#N/A</v>
      </c>
      <c r="L35" t="e">
        <f>INDEX(superadmin!$A:$A, MATCH( INDEX(Sheet3!$G:$G, MATCH(Sheet4!F35, Sheet3!$A:$A, 0)), superadmin!$H:$H, 0) )</f>
        <v>#N/A</v>
      </c>
    </row>
    <row r="36" spans="1:12">
      <c r="A36">
        <f>IF(NOT(ISBLANK(Sheet3!C37)), Sheet3!A37)</f>
        <v>43996</v>
      </c>
      <c r="C36">
        <v>113566</v>
      </c>
      <c r="D36" s="134">
        <v>818028</v>
      </c>
      <c r="F36">
        <v>388541</v>
      </c>
      <c r="G36" s="51" t="str">
        <f>INDEX(superadmin!$A:$A, MATCH( INDEX(Sheet3!$B:$B, MATCH(Sheet4!F36, Sheet3!$A:$A, 0)), superadmin!$H:$H, 0) )</f>
        <v>Malocco</v>
      </c>
      <c r="H36" t="str">
        <f>INDEX(superadmin!$A:$A, MATCH( INDEX(Sheet3!$C:$C, MATCH(Sheet4!F36, Sheet3!$A:$A, 0)), superadmin!$H:$H, 0) )</f>
        <v>Common Ground Books &amp; Spirits</v>
      </c>
      <c r="I36" t="e">
        <f>INDEX(superadmin!$A:$A, MATCH( INDEX(Sheet3!$D:$D, MATCH(Sheet4!F36, Sheet3!$A:$A, 0)), superadmin!$H:$H, 0) )</f>
        <v>#N/A</v>
      </c>
      <c r="J36" t="e">
        <f>INDEX(superadmin!$A:$A, MATCH( INDEX(Sheet3!$E:$E, MATCH(Sheet4!F36, Sheet3!$A:$A, 0)), superadmin!$H:$H, 0) )</f>
        <v>#N/A</v>
      </c>
      <c r="K36" t="e">
        <f>INDEX(superadmin!$A:$A, MATCH( INDEX(Sheet3!$F:$F, MATCH(Sheet4!F36, Sheet3!$A:$A, 0)), superadmin!$H:$H, 0) )</f>
        <v>#N/A</v>
      </c>
      <c r="L36" t="e">
        <f>INDEX(superadmin!$A:$A, MATCH( INDEX(Sheet3!$G:$G, MATCH(Sheet4!F36, Sheet3!$A:$A, 0)), superadmin!$H:$H, 0) )</f>
        <v>#N/A</v>
      </c>
    </row>
    <row r="37" spans="1:12">
      <c r="A37">
        <f>IF(NOT(ISBLANK(Sheet3!C38)), Sheet3!A38)</f>
        <v>1155057</v>
      </c>
      <c r="C37">
        <v>388541</v>
      </c>
      <c r="D37" s="135">
        <v>925671</v>
      </c>
      <c r="F37">
        <v>905059</v>
      </c>
      <c r="G37" s="51" t="str">
        <f>INDEX(superadmin!$A:$A, MATCH( INDEX(Sheet3!$B:$B, MATCH(Sheet4!F37, Sheet3!$A:$A, 0)), superadmin!$H:$H, 0) )</f>
        <v>Bisquit</v>
      </c>
      <c r="H37" t="str">
        <f>INDEX(superadmin!$A:$A, MATCH( INDEX(Sheet3!$C:$C, MATCH(Sheet4!F37, Sheet3!$A:$A, 0)), superadmin!$H:$H, 0) )</f>
        <v>Bisquit</v>
      </c>
      <c r="I37" t="e">
        <f>INDEX(superadmin!$A:$A, MATCH( INDEX(Sheet3!$D:$D, MATCH(Sheet4!F37, Sheet3!$A:$A, 0)), superadmin!$H:$H, 0) )</f>
        <v>#N/A</v>
      </c>
      <c r="J37" t="e">
        <f>INDEX(superadmin!$A:$A, MATCH( INDEX(Sheet3!$E:$E, MATCH(Sheet4!F37, Sheet3!$A:$A, 0)), superadmin!$H:$H, 0) )</f>
        <v>#N/A</v>
      </c>
      <c r="K37" t="e">
        <f>INDEX(superadmin!$A:$A, MATCH( INDEX(Sheet3!$F:$F, MATCH(Sheet4!F37, Sheet3!$A:$A, 0)), superadmin!$H:$H, 0) )</f>
        <v>#N/A</v>
      </c>
      <c r="L37" t="e">
        <f>INDEX(superadmin!$A:$A, MATCH( INDEX(Sheet3!$G:$G, MATCH(Sheet4!F37, Sheet3!$A:$A, 0)), superadmin!$H:$H, 0) )</f>
        <v>#N/A</v>
      </c>
    </row>
    <row r="38" spans="1:12">
      <c r="A38" t="b">
        <f>IF(NOT(ISBLANK(Sheet3!C39)), Sheet3!A39)</f>
        <v>0</v>
      </c>
      <c r="C38">
        <v>905059</v>
      </c>
      <c r="D38" s="134">
        <v>685480</v>
      </c>
      <c r="F38">
        <v>1000385</v>
      </c>
      <c r="G38" s="51" t="str">
        <f>INDEX(superadmin!$A:$A, MATCH( INDEX(Sheet3!$B:$B, MATCH(Sheet4!F38, Sheet3!$A:$A, 0)), superadmin!$H:$H, 0) )</f>
        <v>Bagel</v>
      </c>
      <c r="H38" t="str">
        <f>INDEX(superadmin!$A:$A, MATCH( INDEX(Sheet3!$C:$C, MATCH(Sheet4!F38, Sheet3!$A:$A, 0)), superadmin!$H:$H, 0) )</f>
        <v>Lumen Coffee</v>
      </c>
      <c r="I38" t="e">
        <f>INDEX(superadmin!$A:$A, MATCH( INDEX(Sheet3!$D:$D, MATCH(Sheet4!F38, Sheet3!$A:$A, 0)), superadmin!$H:$H, 0) )</f>
        <v>#N/A</v>
      </c>
      <c r="J38" t="e">
        <f>INDEX(superadmin!$A:$A, MATCH( INDEX(Sheet3!$E:$E, MATCH(Sheet4!F38, Sheet3!$A:$A, 0)), superadmin!$H:$H, 0) )</f>
        <v>#N/A</v>
      </c>
      <c r="K38" t="e">
        <f>INDEX(superadmin!$A:$A, MATCH( INDEX(Sheet3!$F:$F, MATCH(Sheet4!F38, Sheet3!$A:$A, 0)), superadmin!$H:$H, 0) )</f>
        <v>#N/A</v>
      </c>
      <c r="L38" t="e">
        <f>INDEX(superadmin!$A:$A, MATCH( INDEX(Sheet3!$G:$G, MATCH(Sheet4!F38, Sheet3!$A:$A, 0)), superadmin!$H:$H, 0) )</f>
        <v>#N/A</v>
      </c>
    </row>
    <row r="39" spans="1:12">
      <c r="A39" t="b">
        <f>IF(NOT(ISBLANK(Sheet3!C40)), Sheet3!A40)</f>
        <v>0</v>
      </c>
      <c r="C39">
        <v>1000385</v>
      </c>
      <c r="D39" s="135">
        <v>479715</v>
      </c>
      <c r="F39">
        <v>16728</v>
      </c>
      <c r="G39" s="51" t="str">
        <f>INDEX(superadmin!$A:$A, MATCH( INDEX(Sheet3!$B:$B, MATCH(Sheet4!F39, Sheet3!$A:$A, 0)), superadmin!$H:$H, 0) )</f>
        <v>Beer academy moskovyan</v>
      </c>
      <c r="H39" t="str">
        <f>INDEX(superadmin!$A:$A, MATCH( INDEX(Sheet3!$C:$C, MATCH(Sheet4!F39, Sheet3!$A:$A, 0)), superadmin!$H:$H, 0) )</f>
        <v>Paul</v>
      </c>
      <c r="I39" t="e">
        <f>INDEX(superadmin!$A:$A, MATCH( INDEX(Sheet3!$D:$D, MATCH(Sheet4!F39, Sheet3!$A:$A, 0)), superadmin!$H:$H, 0) )</f>
        <v>#N/A</v>
      </c>
      <c r="J39" t="e">
        <f>INDEX(superadmin!$A:$A, MATCH( INDEX(Sheet3!$E:$E, MATCH(Sheet4!F39, Sheet3!$A:$A, 0)), superadmin!$H:$H, 0) )</f>
        <v>#N/A</v>
      </c>
      <c r="K39" t="e">
        <f>INDEX(superadmin!$A:$A, MATCH( INDEX(Sheet3!$F:$F, MATCH(Sheet4!F39, Sheet3!$A:$A, 0)), superadmin!$H:$H, 0) )</f>
        <v>#N/A</v>
      </c>
      <c r="L39" t="e">
        <f>INDEX(superadmin!$A:$A, MATCH( INDEX(Sheet3!$G:$G, MATCH(Sheet4!F39, Sheet3!$A:$A, 0)), superadmin!$H:$H, 0) )</f>
        <v>#N/A</v>
      </c>
    </row>
    <row r="40" spans="1:12">
      <c r="A40" t="b">
        <f>IF(NOT(ISBLANK(Sheet3!C41)), Sheet3!A41)</f>
        <v>0</v>
      </c>
      <c r="C40">
        <v>16728</v>
      </c>
      <c r="D40" s="134">
        <v>983915</v>
      </c>
      <c r="F40">
        <v>132809</v>
      </c>
      <c r="G40" s="51" t="str">
        <f>INDEX(superadmin!$A:$A, MATCH( INDEX(Sheet3!$B:$B, MATCH(Sheet4!F40, Sheet3!$A:$A, 0)), superadmin!$H:$H, 0) )</f>
        <v>Bardak</v>
      </c>
      <c r="H40" t="e">
        <f>INDEX(superadmin!$A:$A, MATCH( INDEX(Sheet3!$C:$C, MATCH(Sheet4!F40, Sheet3!$A:$A, 0)), superadmin!$H:$H, 0) )</f>
        <v>#N/A</v>
      </c>
      <c r="I40" t="str">
        <f>INDEX(superadmin!$A:$A, MATCH( INDEX(Sheet3!$D:$D, MATCH(Sheet4!F40, Sheet3!$A:$A, 0)), superadmin!$H:$H, 0) )</f>
        <v>Bardak</v>
      </c>
      <c r="J40" t="e">
        <f>INDEX(superadmin!$A:$A, MATCH( INDEX(Sheet3!$E:$E, MATCH(Sheet4!F40, Sheet3!$A:$A, 0)), superadmin!$H:$H, 0) )</f>
        <v>#N/A</v>
      </c>
      <c r="K40" t="e">
        <f>INDEX(superadmin!$A:$A, MATCH( INDEX(Sheet3!$F:$F, MATCH(Sheet4!F40, Sheet3!$A:$A, 0)), superadmin!$H:$H, 0) )</f>
        <v>#N/A</v>
      </c>
      <c r="L40" t="e">
        <f>INDEX(superadmin!$A:$A, MATCH( INDEX(Sheet3!$G:$G, MATCH(Sheet4!F40, Sheet3!$A:$A, 0)), superadmin!$H:$H, 0) )</f>
        <v>#N/A</v>
      </c>
    </row>
    <row r="41" spans="1:12">
      <c r="A41" t="b">
        <f>IF(NOT(ISBLANK(Sheet3!C42)), Sheet3!A42)</f>
        <v>0</v>
      </c>
      <c r="C41">
        <v>132809</v>
      </c>
      <c r="D41" s="135">
        <v>854630</v>
      </c>
      <c r="F41">
        <v>1132730</v>
      </c>
      <c r="G41" s="51" t="str">
        <f>INDEX(superadmin!$A:$A, MATCH( INDEX(Sheet3!$B:$B, MATCH(Sheet4!F41, Sheet3!$A:$A, 0)), superadmin!$H:$H, 0) )</f>
        <v>Common Ground Books &amp; Spirits</v>
      </c>
      <c r="H41" t="str">
        <f>INDEX(superadmin!$A:$A, MATCH( INDEX(Sheet3!$C:$C, MATCH(Sheet4!F41, Sheet3!$A:$A, 0)), superadmin!$H:$H, 0) )</f>
        <v>Bisquit</v>
      </c>
      <c r="I41" t="e">
        <f>INDEX(superadmin!$A:$A, MATCH( INDEX(Sheet3!$D:$D, MATCH(Sheet4!F41, Sheet3!$A:$A, 0)), superadmin!$H:$H, 0) )</f>
        <v>#N/A</v>
      </c>
      <c r="J41" t="e">
        <f>INDEX(superadmin!$A:$A, MATCH( INDEX(Sheet3!$E:$E, MATCH(Sheet4!F41, Sheet3!$A:$A, 0)), superadmin!$H:$H, 0) )</f>
        <v>#N/A</v>
      </c>
      <c r="K41" t="e">
        <f>INDEX(superadmin!$A:$A, MATCH( INDEX(Sheet3!$F:$F, MATCH(Sheet4!F41, Sheet3!$A:$A, 0)), superadmin!$H:$H, 0) )</f>
        <v>#N/A</v>
      </c>
      <c r="L41" t="e">
        <f>INDEX(superadmin!$A:$A, MATCH( INDEX(Sheet3!$G:$G, MATCH(Sheet4!F41, Sheet3!$A:$A, 0)), superadmin!$H:$H, 0) )</f>
        <v>#N/A</v>
      </c>
    </row>
    <row r="42" spans="1:12">
      <c r="A42">
        <f>IF(NOT(ISBLANK(Sheet3!C43)), Sheet3!A43)</f>
        <v>840169</v>
      </c>
      <c r="C42">
        <v>1132730</v>
      </c>
      <c r="D42" s="134">
        <v>609229</v>
      </c>
      <c r="F42">
        <v>607889</v>
      </c>
      <c r="G42" s="51" t="str">
        <f>INDEX(superadmin!$A:$A, MATCH( INDEX(Sheet3!$B:$B, MATCH(Sheet4!F42, Sheet3!$A:$A, 0)), superadmin!$H:$H, 0) )</f>
        <v>Beer Academy</v>
      </c>
      <c r="H42" t="str">
        <f>INDEX(superadmin!$A:$A, MATCH( INDEX(Sheet3!$C:$C, MATCH(Sheet4!F42, Sheet3!$A:$A, 0)), superadmin!$H:$H, 0) )</f>
        <v>Byblos</v>
      </c>
      <c r="I42" t="e">
        <f>INDEX(superadmin!$A:$A, MATCH( INDEX(Sheet3!$D:$D, MATCH(Sheet4!F42, Sheet3!$A:$A, 0)), superadmin!$H:$H, 0) )</f>
        <v>#N/A</v>
      </c>
      <c r="J42" t="e">
        <f>INDEX(superadmin!$A:$A, MATCH( INDEX(Sheet3!$E:$E, MATCH(Sheet4!F42, Sheet3!$A:$A, 0)), superadmin!$H:$H, 0) )</f>
        <v>#N/A</v>
      </c>
      <c r="K42" t="e">
        <f>INDEX(superadmin!$A:$A, MATCH( INDEX(Sheet3!$F:$F, MATCH(Sheet4!F42, Sheet3!$A:$A, 0)), superadmin!$H:$H, 0) )</f>
        <v>#N/A</v>
      </c>
      <c r="L42" t="e">
        <f>INDEX(superadmin!$A:$A, MATCH( INDEX(Sheet3!$G:$G, MATCH(Sheet4!F42, Sheet3!$A:$A, 0)), superadmin!$H:$H, 0) )</f>
        <v>#N/A</v>
      </c>
    </row>
    <row r="43" spans="1:12">
      <c r="A43" t="b">
        <f>IF(NOT(ISBLANK(Sheet3!C44)), Sheet3!A44)</f>
        <v>0</v>
      </c>
      <c r="C43">
        <v>607889</v>
      </c>
      <c r="D43" s="134">
        <v>922910</v>
      </c>
      <c r="F43">
        <v>1089623</v>
      </c>
      <c r="G43" s="51" t="str">
        <f>INDEX(superadmin!$A:$A, MATCH( INDEX(Sheet3!$B:$B, MATCH(Sheet4!F43, Sheet3!$A:$A, 0)), superadmin!$H:$H, 0) )</f>
        <v>Karas Khanjyan</v>
      </c>
      <c r="H43" t="str">
        <f>INDEX(superadmin!$A:$A, MATCH( INDEX(Sheet3!$C:$C, MATCH(Sheet4!F43, Sheet3!$A:$A, 0)), superadmin!$H:$H, 0) )</f>
        <v>Karas Khanjyan</v>
      </c>
      <c r="I43" t="str">
        <f>INDEX(superadmin!$A:$A, MATCH( INDEX(Sheet3!$D:$D, MATCH(Sheet4!F43, Sheet3!$A:$A, 0)), superadmin!$H:$H, 0) )</f>
        <v>Karas Khanjyan</v>
      </c>
      <c r="J43" t="e">
        <f>INDEX(superadmin!$A:$A, MATCH( INDEX(Sheet3!$E:$E, MATCH(Sheet4!F43, Sheet3!$A:$A, 0)), superadmin!$H:$H, 0) )</f>
        <v>#N/A</v>
      </c>
      <c r="K43" t="e">
        <f>INDEX(superadmin!$A:$A, MATCH( INDEX(Sheet3!$F:$F, MATCH(Sheet4!F43, Sheet3!$A:$A, 0)), superadmin!$H:$H, 0) )</f>
        <v>#N/A</v>
      </c>
      <c r="L43" t="e">
        <f>INDEX(superadmin!$A:$A, MATCH( INDEX(Sheet3!$G:$G, MATCH(Sheet4!F43, Sheet3!$A:$A, 0)), superadmin!$H:$H, 0) )</f>
        <v>#N/A</v>
      </c>
    </row>
    <row r="44" spans="1:12">
      <c r="A44" t="b">
        <f>IF(NOT(ISBLANK(Sheet3!C45)), Sheet3!A45)</f>
        <v>0</v>
      </c>
      <c r="C44">
        <v>1089623</v>
      </c>
      <c r="D44" s="135">
        <v>553433</v>
      </c>
      <c r="F44">
        <v>152763</v>
      </c>
      <c r="G44" s="51" t="str">
        <f>INDEX(superadmin!$A:$A, MATCH( INDEX(Sheet3!$B:$B, MATCH(Sheet4!F44, Sheet3!$A:$A, 0)), superadmin!$H:$H, 0) )</f>
        <v>Noraleppo</v>
      </c>
      <c r="H44" t="str">
        <f>INDEX(superadmin!$A:$A, MATCH( INDEX(Sheet3!$C:$C, MATCH(Sheet4!F44, Sheet3!$A:$A, 0)), superadmin!$H:$H, 0) )</f>
        <v>Noraleppo</v>
      </c>
      <c r="I44" t="e">
        <f>INDEX(superadmin!$A:$A, MATCH( INDEX(Sheet3!$D:$D, MATCH(Sheet4!F44, Sheet3!$A:$A, 0)), superadmin!$H:$H, 0) )</f>
        <v>#N/A</v>
      </c>
      <c r="J44" t="e">
        <f>INDEX(superadmin!$A:$A, MATCH( INDEX(Sheet3!$E:$E, MATCH(Sheet4!F44, Sheet3!$A:$A, 0)), superadmin!$H:$H, 0) )</f>
        <v>#N/A</v>
      </c>
      <c r="K44" t="e">
        <f>INDEX(superadmin!$A:$A, MATCH( INDEX(Sheet3!$F:$F, MATCH(Sheet4!F44, Sheet3!$A:$A, 0)), superadmin!$H:$H, 0) )</f>
        <v>#N/A</v>
      </c>
      <c r="L44" t="e">
        <f>INDEX(superadmin!$A:$A, MATCH( INDEX(Sheet3!$G:$G, MATCH(Sheet4!F44, Sheet3!$A:$A, 0)), superadmin!$H:$H, 0) )</f>
        <v>#N/A</v>
      </c>
    </row>
    <row r="45" spans="1:12">
      <c r="A45" t="b">
        <f>IF(NOT(ISBLANK(Sheet3!C46)), Sheet3!A46)</f>
        <v>0</v>
      </c>
      <c r="C45">
        <v>152763</v>
      </c>
      <c r="D45" s="134">
        <v>681243</v>
      </c>
      <c r="F45">
        <v>863200</v>
      </c>
      <c r="G45" s="51" t="str">
        <f>INDEX(superadmin!$A:$A, MATCH( INDEX(Sheet3!$B:$B, MATCH(Sheet4!F45, Sheet3!$A:$A, 0)), superadmin!$H:$H, 0) )</f>
        <v>Common Ground Books &amp; Spirits</v>
      </c>
      <c r="H45" t="str">
        <f>INDEX(superadmin!$A:$A, MATCH( INDEX(Sheet3!$C:$C, MATCH(Sheet4!F45, Sheet3!$A:$A, 0)), superadmin!$H:$H, 0) )</f>
        <v>Common Ground Books &amp; Spirits</v>
      </c>
      <c r="I45" t="str">
        <f>INDEX(superadmin!$A:$A, MATCH( INDEX(Sheet3!$D:$D, MATCH(Sheet4!F45, Sheet3!$A:$A, 0)), superadmin!$H:$H, 0) )</f>
        <v>Common Ground Books &amp; Spirits</v>
      </c>
      <c r="J45" t="e">
        <f>INDEX(superadmin!$A:$A, MATCH( INDEX(Sheet3!$E:$E, MATCH(Sheet4!F45, Sheet3!$A:$A, 0)), superadmin!$H:$H, 0) )</f>
        <v>#N/A</v>
      </c>
      <c r="K45" t="e">
        <f>INDEX(superadmin!$A:$A, MATCH( INDEX(Sheet3!$F:$F, MATCH(Sheet4!F45, Sheet3!$A:$A, 0)), superadmin!$H:$H, 0) )</f>
        <v>#N/A</v>
      </c>
      <c r="L45" t="e">
        <f>INDEX(superadmin!$A:$A, MATCH( INDEX(Sheet3!$G:$G, MATCH(Sheet4!F45, Sheet3!$A:$A, 0)), superadmin!$H:$H, 0) )</f>
        <v>#N/A</v>
      </c>
    </row>
    <row r="46" spans="1:12">
      <c r="A46" t="b">
        <f>IF(NOT(ISBLANK(Sheet3!C47)), Sheet3!A47)</f>
        <v>0</v>
      </c>
      <c r="C46">
        <v>863200</v>
      </c>
      <c r="D46" s="135">
        <v>109843</v>
      </c>
      <c r="F46">
        <v>176375</v>
      </c>
      <c r="G46" s="51" t="str">
        <f>INDEX(superadmin!$A:$A, MATCH( INDEX(Sheet3!$B:$B, MATCH(Sheet4!F46, Sheet3!$A:$A, 0)), superadmin!$H:$H, 0) )</f>
        <v>Malocco</v>
      </c>
      <c r="H46" t="str">
        <f>INDEX(superadmin!$A:$A, MATCH( INDEX(Sheet3!$C:$C, MATCH(Sheet4!F46, Sheet3!$A:$A, 0)), superadmin!$H:$H, 0) )</f>
        <v>Malocco</v>
      </c>
      <c r="I46" t="e">
        <f>INDEX(superadmin!$A:$A, MATCH( INDEX(Sheet3!$D:$D, MATCH(Sheet4!F46, Sheet3!$A:$A, 0)), superadmin!$H:$H, 0) )</f>
        <v>#N/A</v>
      </c>
      <c r="J46" t="e">
        <f>INDEX(superadmin!$A:$A, MATCH( INDEX(Sheet3!$E:$E, MATCH(Sheet4!F46, Sheet3!$A:$A, 0)), superadmin!$H:$H, 0) )</f>
        <v>#N/A</v>
      </c>
      <c r="K46" t="e">
        <f>INDEX(superadmin!$A:$A, MATCH( INDEX(Sheet3!$F:$F, MATCH(Sheet4!F46, Sheet3!$A:$A, 0)), superadmin!$H:$H, 0) )</f>
        <v>#N/A</v>
      </c>
      <c r="L46" t="e">
        <f>INDEX(superadmin!$A:$A, MATCH( INDEX(Sheet3!$G:$G, MATCH(Sheet4!F46, Sheet3!$A:$A, 0)), superadmin!$H:$H, 0) )</f>
        <v>#N/A</v>
      </c>
    </row>
    <row r="47" spans="1:12">
      <c r="A47">
        <f>IF(NOT(ISBLANK(Sheet3!C48)), Sheet3!A48)</f>
        <v>3535</v>
      </c>
      <c r="C47">
        <v>176375</v>
      </c>
      <c r="D47" s="135">
        <v>1038387</v>
      </c>
      <c r="F47">
        <v>806298</v>
      </c>
      <c r="G47" s="51" t="str">
        <f>INDEX(superadmin!$A:$A, MATCH( INDEX(Sheet3!$B:$B, MATCH(Sheet4!F47, Sheet3!$A:$A, 0)), superadmin!$H:$H, 0) )</f>
        <v>Tumanyans art</v>
      </c>
      <c r="H47" t="str">
        <f>INDEX(superadmin!$A:$A, MATCH( INDEX(Sheet3!$C:$C, MATCH(Sheet4!F47, Sheet3!$A:$A, 0)), superadmin!$H:$H, 0) )</f>
        <v>Tumanyans art</v>
      </c>
      <c r="I47" t="e">
        <f>INDEX(superadmin!$A:$A, MATCH( INDEX(Sheet3!$D:$D, MATCH(Sheet4!F47, Sheet3!$A:$A, 0)), superadmin!$H:$H, 0) )</f>
        <v>#N/A</v>
      </c>
      <c r="J47" t="e">
        <f>INDEX(superadmin!$A:$A, MATCH( INDEX(Sheet3!$E:$E, MATCH(Sheet4!F47, Sheet3!$A:$A, 0)), superadmin!$H:$H, 0) )</f>
        <v>#N/A</v>
      </c>
      <c r="K47" t="e">
        <f>INDEX(superadmin!$A:$A, MATCH( INDEX(Sheet3!$F:$F, MATCH(Sheet4!F47, Sheet3!$A:$A, 0)), superadmin!$H:$H, 0) )</f>
        <v>#N/A</v>
      </c>
      <c r="L47" t="e">
        <f>INDEX(superadmin!$A:$A, MATCH( INDEX(Sheet3!$G:$G, MATCH(Sheet4!F47, Sheet3!$A:$A, 0)), superadmin!$H:$H, 0) )</f>
        <v>#N/A</v>
      </c>
    </row>
    <row r="48" spans="1:12">
      <c r="A48" t="b">
        <f>IF(NOT(ISBLANK(Sheet3!C49)), Sheet3!A49)</f>
        <v>0</v>
      </c>
      <c r="C48">
        <v>806298</v>
      </c>
      <c r="D48" s="134">
        <v>2776</v>
      </c>
      <c r="F48">
        <v>1109401</v>
      </c>
      <c r="G48" s="51" t="str">
        <f>INDEX(superadmin!$A:$A, MATCH( INDEX(Sheet3!$B:$B, MATCH(Sheet4!F48, Sheet3!$A:$A, 0)), superadmin!$H:$H, 0) )</f>
        <v>Bisquit</v>
      </c>
      <c r="H48" t="str">
        <f>INDEX(superadmin!$A:$A, MATCH( INDEX(Sheet3!$C:$C, MATCH(Sheet4!F48, Sheet3!$A:$A, 0)), superadmin!$H:$H, 0) )</f>
        <v>Bisquit</v>
      </c>
      <c r="I48" t="str">
        <f>INDEX(superadmin!$A:$A, MATCH( INDEX(Sheet3!$D:$D, MATCH(Sheet4!F48, Sheet3!$A:$A, 0)), superadmin!$H:$H, 0) )</f>
        <v>Bisquit</v>
      </c>
      <c r="J48" t="str">
        <f>INDEX(superadmin!$A:$A, MATCH( INDEX(Sheet3!$E:$E, MATCH(Sheet4!F48, Sheet3!$A:$A, 0)), superadmin!$H:$H, 0) )</f>
        <v>Bisquit</v>
      </c>
      <c r="K48" t="str">
        <f>INDEX(superadmin!$A:$A, MATCH( INDEX(Sheet3!$F:$F, MATCH(Sheet4!F48, Sheet3!$A:$A, 0)), superadmin!$H:$H, 0) )</f>
        <v>Turqaget</v>
      </c>
      <c r="L48" t="str">
        <f>INDEX(superadmin!$A:$A, MATCH( INDEX(Sheet3!$G:$G, MATCH(Sheet4!F48, Sheet3!$A:$A, 0)), superadmin!$H:$H, 0) )</f>
        <v>Bisquit</v>
      </c>
    </row>
    <row r="49" spans="1:12">
      <c r="A49" t="b">
        <f>IF(NOT(ISBLANK(Sheet3!C50)), Sheet3!A50)</f>
        <v>0</v>
      </c>
      <c r="C49">
        <v>1109401</v>
      </c>
      <c r="D49" s="135">
        <v>176167</v>
      </c>
      <c r="F49">
        <v>698422</v>
      </c>
      <c r="G49" s="51" t="str">
        <f>INDEX(superadmin!$A:$A, MATCH( INDEX(Sheet3!$B:$B, MATCH(Sheet4!F49, Sheet3!$A:$A, 0)), superadmin!$H:$H, 0) )</f>
        <v>Beer Academy</v>
      </c>
      <c r="H49" t="str">
        <f>INDEX(superadmin!$A:$A, MATCH( INDEX(Sheet3!$C:$C, MATCH(Sheet4!F49, Sheet3!$A:$A, 0)), superadmin!$H:$H, 0) )</f>
        <v>Beer academy moskovyan</v>
      </c>
      <c r="I49" t="e">
        <f>INDEX(superadmin!$A:$A, MATCH( INDEX(Sheet3!$D:$D, MATCH(Sheet4!F49, Sheet3!$A:$A, 0)), superadmin!$H:$H, 0) )</f>
        <v>#N/A</v>
      </c>
      <c r="J49" t="e">
        <f>INDEX(superadmin!$A:$A, MATCH( INDEX(Sheet3!$E:$E, MATCH(Sheet4!F49, Sheet3!$A:$A, 0)), superadmin!$H:$H, 0) )</f>
        <v>#N/A</v>
      </c>
      <c r="K49" t="e">
        <f>INDEX(superadmin!$A:$A, MATCH( INDEX(Sheet3!$F:$F, MATCH(Sheet4!F49, Sheet3!$A:$A, 0)), superadmin!$H:$H, 0) )</f>
        <v>#N/A</v>
      </c>
      <c r="L49" t="e">
        <f>INDEX(superadmin!$A:$A, MATCH( INDEX(Sheet3!$G:$G, MATCH(Sheet4!F49, Sheet3!$A:$A, 0)), superadmin!$H:$H, 0) )</f>
        <v>#N/A</v>
      </c>
    </row>
    <row r="50" spans="1:12">
      <c r="A50">
        <f>IF(NOT(ISBLANK(Sheet3!C51)), Sheet3!A51)</f>
        <v>850</v>
      </c>
      <c r="C50">
        <v>698422</v>
      </c>
      <c r="D50" s="135">
        <v>41044</v>
      </c>
      <c r="F50">
        <v>245071</v>
      </c>
      <c r="G50" s="51" t="str">
        <f>INDEX(superadmin!$A:$A, MATCH( INDEX(Sheet3!$B:$B, MATCH(Sheet4!F50, Sheet3!$A:$A, 0)), superadmin!$H:$H, 0) )</f>
        <v>Smoking Chef</v>
      </c>
      <c r="H50" t="str">
        <f>INDEX(superadmin!$A:$A, MATCH( INDEX(Sheet3!$C:$C, MATCH(Sheet4!F50, Sheet3!$A:$A, 0)), superadmin!$H:$H, 0) )</f>
        <v>Byblos</v>
      </c>
      <c r="I50" t="e">
        <f>INDEX(superadmin!$A:$A, MATCH( INDEX(Sheet3!$D:$D, MATCH(Sheet4!F50, Sheet3!$A:$A, 0)), superadmin!$H:$H, 0) )</f>
        <v>#N/A</v>
      </c>
      <c r="J50" t="e">
        <f>INDEX(superadmin!$A:$A, MATCH( INDEX(Sheet3!$E:$E, MATCH(Sheet4!F50, Sheet3!$A:$A, 0)), superadmin!$H:$H, 0) )</f>
        <v>#N/A</v>
      </c>
      <c r="K50" t="e">
        <f>INDEX(superadmin!$A:$A, MATCH( INDEX(Sheet3!$F:$F, MATCH(Sheet4!F50, Sheet3!$A:$A, 0)), superadmin!$H:$H, 0) )</f>
        <v>#N/A</v>
      </c>
      <c r="L50" t="e">
        <f>INDEX(superadmin!$A:$A, MATCH( INDEX(Sheet3!$G:$G, MATCH(Sheet4!F50, Sheet3!$A:$A, 0)), superadmin!$H:$H, 0) )</f>
        <v>#N/A</v>
      </c>
    </row>
    <row r="51" spans="1:12">
      <c r="A51" t="b">
        <f>IF(NOT(ISBLANK(Sheet3!C52)), Sheet3!A52)</f>
        <v>0</v>
      </c>
      <c r="C51">
        <v>245071</v>
      </c>
      <c r="D51" s="134">
        <v>1035309</v>
      </c>
      <c r="F51">
        <v>178665</v>
      </c>
      <c r="G51" s="51" t="str">
        <f>INDEX(superadmin!$A:$A, MATCH( INDEX(Sheet3!$B:$B, MATCH(Sheet4!F51, Sheet3!$A:$A, 0)), superadmin!$H:$H, 0) )</f>
        <v>Avetis Grigoryan</v>
      </c>
      <c r="H51" t="str">
        <f>INDEX(superadmin!$A:$A, MATCH( INDEX(Sheet3!$C:$C, MATCH(Sheet4!F51, Sheet3!$A:$A, 0)), superadmin!$H:$H, 0) )</f>
        <v>Avetis Grigoryan</v>
      </c>
      <c r="I51" t="e">
        <f>INDEX(superadmin!$A:$A, MATCH( INDEX(Sheet3!$D:$D, MATCH(Sheet4!F51, Sheet3!$A:$A, 0)), superadmin!$H:$H, 0) )</f>
        <v>#N/A</v>
      </c>
      <c r="J51" t="e">
        <f>INDEX(superadmin!$A:$A, MATCH( INDEX(Sheet3!$E:$E, MATCH(Sheet4!F51, Sheet3!$A:$A, 0)), superadmin!$H:$H, 0) )</f>
        <v>#N/A</v>
      </c>
      <c r="K51" t="e">
        <f>INDEX(superadmin!$A:$A, MATCH( INDEX(Sheet3!$F:$F, MATCH(Sheet4!F51, Sheet3!$A:$A, 0)), superadmin!$H:$H, 0) )</f>
        <v>#N/A</v>
      </c>
      <c r="L51" t="e">
        <f>INDEX(superadmin!$A:$A, MATCH( INDEX(Sheet3!$G:$G, MATCH(Sheet4!F51, Sheet3!$A:$A, 0)), superadmin!$H:$H, 0) )</f>
        <v>#N/A</v>
      </c>
    </row>
    <row r="52" spans="1:12">
      <c r="A52" t="b">
        <f>IF(NOT(ISBLANK(Sheet3!C53)), Sheet3!A53)</f>
        <v>0</v>
      </c>
      <c r="C52">
        <v>178665</v>
      </c>
      <c r="D52" s="135">
        <v>389527</v>
      </c>
      <c r="F52">
        <v>5882</v>
      </c>
      <c r="G52" s="51" t="str">
        <f>INDEX(superadmin!$A:$A, MATCH( INDEX(Sheet3!$B:$B, MATCH(Sheet4!F52, Sheet3!$A:$A, 0)), superadmin!$H:$H, 0) )</f>
        <v>Beer academy moskovyan</v>
      </c>
      <c r="H52" t="str">
        <f>INDEX(superadmin!$A:$A, MATCH( INDEX(Sheet3!$C:$C, MATCH(Sheet4!F52, Sheet3!$A:$A, 0)), superadmin!$H:$H, 0) )</f>
        <v>Beer academy moskovyan</v>
      </c>
      <c r="I52" t="e">
        <f>INDEX(superadmin!$A:$A, MATCH( INDEX(Sheet3!$D:$D, MATCH(Sheet4!F52, Sheet3!$A:$A, 0)), superadmin!$H:$H, 0) )</f>
        <v>#N/A</v>
      </c>
      <c r="J52" t="e">
        <f>INDEX(superadmin!$A:$A, MATCH( INDEX(Sheet3!$E:$E, MATCH(Sheet4!F52, Sheet3!$A:$A, 0)), superadmin!$H:$H, 0) )</f>
        <v>#N/A</v>
      </c>
      <c r="K52" t="e">
        <f>INDEX(superadmin!$A:$A, MATCH( INDEX(Sheet3!$F:$F, MATCH(Sheet4!F52, Sheet3!$A:$A, 0)), superadmin!$H:$H, 0) )</f>
        <v>#N/A</v>
      </c>
      <c r="L52" t="e">
        <f>INDEX(superadmin!$A:$A, MATCH( INDEX(Sheet3!$G:$G, MATCH(Sheet4!F52, Sheet3!$A:$A, 0)), superadmin!$H:$H, 0) )</f>
        <v>#N/A</v>
      </c>
    </row>
    <row r="53" spans="1:12">
      <c r="A53" t="b">
        <f>IF(NOT(ISBLANK(Sheet3!C54)), Sheet3!A54)</f>
        <v>0</v>
      </c>
      <c r="C53">
        <v>5882</v>
      </c>
      <c r="D53" s="134">
        <v>346899</v>
      </c>
      <c r="F53">
        <v>159282</v>
      </c>
      <c r="G53" s="51" t="str">
        <f>INDEX(superadmin!$A:$A, MATCH( INDEX(Sheet3!$B:$B, MATCH(Sheet4!F53, Sheet3!$A:$A, 0)), superadmin!$H:$H, 0) )</f>
        <v>Venlo</v>
      </c>
      <c r="H53" t="str">
        <f>INDEX(superadmin!$A:$A, MATCH( INDEX(Sheet3!$C:$C, MATCH(Sheet4!F53, Sheet3!$A:$A, 0)), superadmin!$H:$H, 0) )</f>
        <v>ggcjsc</v>
      </c>
      <c r="I53" t="str">
        <f>INDEX(superadmin!$A:$A, MATCH( INDEX(Sheet3!$D:$D, MATCH(Sheet4!F53, Sheet3!$A:$A, 0)), superadmin!$H:$H, 0) )</f>
        <v>Venlo</v>
      </c>
      <c r="J53" t="e">
        <f>INDEX(superadmin!$A:$A, MATCH( INDEX(Sheet3!$E:$E, MATCH(Sheet4!F53, Sheet3!$A:$A, 0)), superadmin!$H:$H, 0) )</f>
        <v>#N/A</v>
      </c>
      <c r="K53" t="e">
        <f>INDEX(superadmin!$A:$A, MATCH( INDEX(Sheet3!$F:$F, MATCH(Sheet4!F53, Sheet3!$A:$A, 0)), superadmin!$H:$H, 0) )</f>
        <v>#N/A</v>
      </c>
      <c r="L53" t="e">
        <f>INDEX(superadmin!$A:$A, MATCH( INDEX(Sheet3!$G:$G, MATCH(Sheet4!F53, Sheet3!$A:$A, 0)), superadmin!$H:$H, 0) )</f>
        <v>#N/A</v>
      </c>
    </row>
    <row r="54" spans="1:12">
      <c r="A54" t="b">
        <f>IF(NOT(ISBLANK(Sheet3!C55)), Sheet3!A55)</f>
        <v>0</v>
      </c>
      <c r="C54">
        <v>159282</v>
      </c>
      <c r="D54" s="135">
        <v>284609</v>
      </c>
      <c r="F54">
        <v>945208</v>
      </c>
      <c r="G54" s="51" t="str">
        <f>INDEX(superadmin!$A:$A, MATCH( INDEX(Sheet3!$B:$B, MATCH(Sheet4!F54, Sheet3!$A:$A, 0)), superadmin!$H:$H, 0) )</f>
        <v>Karas Tumanyan</v>
      </c>
      <c r="H54" t="str">
        <f>INDEX(superadmin!$A:$A, MATCH( INDEX(Sheet3!$C:$C, MATCH(Sheet4!F54, Sheet3!$A:$A, 0)), superadmin!$H:$H, 0) )</f>
        <v>Noraleppo</v>
      </c>
      <c r="I54" t="e">
        <f>INDEX(superadmin!$A:$A, MATCH( INDEX(Sheet3!$D:$D, MATCH(Sheet4!F54, Sheet3!$A:$A, 0)), superadmin!$H:$H, 0) )</f>
        <v>#N/A</v>
      </c>
      <c r="J54" t="e">
        <f>INDEX(superadmin!$A:$A, MATCH( INDEX(Sheet3!$E:$E, MATCH(Sheet4!F54, Sheet3!$A:$A, 0)), superadmin!$H:$H, 0) )</f>
        <v>#N/A</v>
      </c>
      <c r="K54" t="e">
        <f>INDEX(superadmin!$A:$A, MATCH( INDEX(Sheet3!$F:$F, MATCH(Sheet4!F54, Sheet3!$A:$A, 0)), superadmin!$H:$H, 0) )</f>
        <v>#N/A</v>
      </c>
      <c r="L54" t="e">
        <f>INDEX(superadmin!$A:$A, MATCH( INDEX(Sheet3!$G:$G, MATCH(Sheet4!F54, Sheet3!$A:$A, 0)), superadmin!$H:$H, 0) )</f>
        <v>#N/A</v>
      </c>
    </row>
    <row r="55" spans="1:12">
      <c r="A55" t="b">
        <f>IF(NOT(ISBLANK(Sheet3!C56)), Sheet3!A56)</f>
        <v>0</v>
      </c>
      <c r="C55">
        <v>945208</v>
      </c>
      <c r="D55" s="134">
        <v>800597</v>
      </c>
      <c r="F55">
        <v>254974</v>
      </c>
      <c r="G55" s="51" t="str">
        <f>INDEX(superadmin!$A:$A, MATCH( INDEX(Sheet3!$B:$B, MATCH(Sheet4!F55, Sheet3!$A:$A, 0)), superadmin!$H:$H, 0) )</f>
        <v>Malocco</v>
      </c>
      <c r="H55" t="str">
        <f>INDEX(superadmin!$A:$A, MATCH( INDEX(Sheet3!$C:$C, MATCH(Sheet4!F55, Sheet3!$A:$A, 0)), superadmin!$H:$H, 0) )</f>
        <v>Malocco</v>
      </c>
      <c r="I55" t="e">
        <f>INDEX(superadmin!$A:$A, MATCH( INDEX(Sheet3!$D:$D, MATCH(Sheet4!F55, Sheet3!$A:$A, 0)), superadmin!$H:$H, 0) )</f>
        <v>#N/A</v>
      </c>
      <c r="J55" t="e">
        <f>INDEX(superadmin!$A:$A, MATCH( INDEX(Sheet3!$E:$E, MATCH(Sheet4!F55, Sheet3!$A:$A, 0)), superadmin!$H:$H, 0) )</f>
        <v>#N/A</v>
      </c>
      <c r="K55" t="e">
        <f>INDEX(superadmin!$A:$A, MATCH( INDEX(Sheet3!$F:$F, MATCH(Sheet4!F55, Sheet3!$A:$A, 0)), superadmin!$H:$H, 0) )</f>
        <v>#N/A</v>
      </c>
      <c r="L55" t="e">
        <f>INDEX(superadmin!$A:$A, MATCH( INDEX(Sheet3!$G:$G, MATCH(Sheet4!F55, Sheet3!$A:$A, 0)), superadmin!$H:$H, 0) )</f>
        <v>#N/A</v>
      </c>
    </row>
    <row r="56" spans="1:12">
      <c r="A56">
        <f>IF(NOT(ISBLANK(Sheet3!C57)), Sheet3!A57)</f>
        <v>174498</v>
      </c>
      <c r="C56">
        <v>254974</v>
      </c>
      <c r="D56" s="135">
        <v>1025610</v>
      </c>
      <c r="F56">
        <v>1089821</v>
      </c>
      <c r="G56" s="51" t="str">
        <f>INDEX(superadmin!$A:$A, MATCH( INDEX(Sheet3!$B:$B, MATCH(Sheet4!F56, Sheet3!$A:$A, 0)), superadmin!$H:$H, 0) )</f>
        <v>Bisquit</v>
      </c>
      <c r="H56" t="str">
        <f>INDEX(superadmin!$A:$A, MATCH( INDEX(Sheet3!$C:$C, MATCH(Sheet4!F56, Sheet3!$A:$A, 0)), superadmin!$H:$H, 0) )</f>
        <v>Bisquit</v>
      </c>
      <c r="I56" t="str">
        <f>INDEX(superadmin!$A:$A, MATCH( INDEX(Sheet3!$D:$D, MATCH(Sheet4!F56, Sheet3!$A:$A, 0)), superadmin!$H:$H, 0) )</f>
        <v>Bisquit</v>
      </c>
      <c r="J56" t="str">
        <f>INDEX(superadmin!$A:$A, MATCH( INDEX(Sheet3!$E:$E, MATCH(Sheet4!F56, Sheet3!$A:$A, 0)), superadmin!$H:$H, 0) )</f>
        <v>Bisquit</v>
      </c>
      <c r="K56" t="str">
        <f>INDEX(superadmin!$A:$A, MATCH( INDEX(Sheet3!$F:$F, MATCH(Sheet4!F56, Sheet3!$A:$A, 0)), superadmin!$H:$H, 0) )</f>
        <v>Bisquit</v>
      </c>
      <c r="L56" t="str">
        <f>INDEX(superadmin!$A:$A, MATCH( INDEX(Sheet3!$G:$G, MATCH(Sheet4!F56, Sheet3!$A:$A, 0)), superadmin!$H:$H, 0) )</f>
        <v>Bisquit</v>
      </c>
    </row>
    <row r="57" spans="1:12">
      <c r="A57" t="b">
        <f>IF(NOT(ISBLANK(Sheet3!C58)), Sheet3!A58)</f>
        <v>0</v>
      </c>
      <c r="C57">
        <v>1089821</v>
      </c>
      <c r="D57" s="134">
        <v>957701</v>
      </c>
      <c r="F57">
        <v>167917</v>
      </c>
      <c r="G57" s="51" t="str">
        <f>INDEX(superadmin!$A:$A, MATCH( INDEX(Sheet3!$B:$B, MATCH(Sheet4!F57, Sheet3!$A:$A, 0)), superadmin!$H:$H, 0) )</f>
        <v>Tumanyans art</v>
      </c>
      <c r="H57" t="str">
        <f>INDEX(superadmin!$A:$A, MATCH( INDEX(Sheet3!$C:$C, MATCH(Sheet4!F57, Sheet3!$A:$A, 0)), superadmin!$H:$H, 0) )</f>
        <v>Tumanyans art</v>
      </c>
      <c r="I57" t="str">
        <f>INDEX(superadmin!$A:$A, MATCH( INDEX(Sheet3!$D:$D, MATCH(Sheet4!F57, Sheet3!$A:$A, 0)), superadmin!$H:$H, 0) )</f>
        <v>Beer academy moskovyan</v>
      </c>
      <c r="J57" t="e">
        <f>INDEX(superadmin!$A:$A, MATCH( INDEX(Sheet3!$E:$E, MATCH(Sheet4!F57, Sheet3!$A:$A, 0)), superadmin!$H:$H, 0) )</f>
        <v>#N/A</v>
      </c>
      <c r="K57" t="e">
        <f>INDEX(superadmin!$A:$A, MATCH( INDEX(Sheet3!$F:$F, MATCH(Sheet4!F57, Sheet3!$A:$A, 0)), superadmin!$H:$H, 0) )</f>
        <v>#N/A</v>
      </c>
      <c r="L57" t="e">
        <f>INDEX(superadmin!$A:$A, MATCH( INDEX(Sheet3!$G:$G, MATCH(Sheet4!F57, Sheet3!$A:$A, 0)), superadmin!$H:$H, 0) )</f>
        <v>#N/A</v>
      </c>
    </row>
    <row r="58" spans="1:12">
      <c r="A58" t="b">
        <f>IF(NOT(ISBLANK(Sheet3!C59)), Sheet3!A59)</f>
        <v>0</v>
      </c>
      <c r="C58">
        <v>167917</v>
      </c>
      <c r="D58" s="135">
        <v>641817</v>
      </c>
      <c r="F58">
        <v>993929</v>
      </c>
      <c r="G58" s="51" t="str">
        <f>INDEX(superadmin!$A:$A, MATCH( INDEX(Sheet3!$B:$B, MATCH(Sheet4!F58, Sheet3!$A:$A, 0)), superadmin!$H:$H, 0) )</f>
        <v>Bisquit</v>
      </c>
      <c r="H58" t="str">
        <f>INDEX(superadmin!$A:$A, MATCH( INDEX(Sheet3!$C:$C, MATCH(Sheet4!F58, Sheet3!$A:$A, 0)), superadmin!$H:$H, 0) )</f>
        <v>Bisquit</v>
      </c>
      <c r="I58" t="e">
        <f>INDEX(superadmin!$A:$A, MATCH( INDEX(Sheet3!$D:$D, MATCH(Sheet4!F58, Sheet3!$A:$A, 0)), superadmin!$H:$H, 0) )</f>
        <v>#N/A</v>
      </c>
      <c r="J58" t="e">
        <f>INDEX(superadmin!$A:$A, MATCH( INDEX(Sheet3!$E:$E, MATCH(Sheet4!F58, Sheet3!$A:$A, 0)), superadmin!$H:$H, 0) )</f>
        <v>#N/A</v>
      </c>
      <c r="K58" t="e">
        <f>INDEX(superadmin!$A:$A, MATCH( INDEX(Sheet3!$F:$F, MATCH(Sheet4!F58, Sheet3!$A:$A, 0)), superadmin!$H:$H, 0) )</f>
        <v>#N/A</v>
      </c>
      <c r="L58" t="e">
        <f>INDEX(superadmin!$A:$A, MATCH( INDEX(Sheet3!$G:$G, MATCH(Sheet4!F58, Sheet3!$A:$A, 0)), superadmin!$H:$H, 0) )</f>
        <v>#N/A</v>
      </c>
    </row>
    <row r="59" spans="1:12">
      <c r="A59" t="b">
        <f>IF(NOT(ISBLANK(Sheet3!C60)), Sheet3!A60)</f>
        <v>0</v>
      </c>
      <c r="C59">
        <v>993929</v>
      </c>
      <c r="D59" s="134">
        <v>1025597</v>
      </c>
      <c r="F59">
        <v>139215</v>
      </c>
      <c r="G59" s="51" t="str">
        <f>INDEX(superadmin!$A:$A, MATCH( INDEX(Sheet3!$B:$B, MATCH(Sheet4!F59, Sheet3!$A:$A, 0)), superadmin!$H:$H, 0) )</f>
        <v>Bisquit</v>
      </c>
      <c r="H59" t="str">
        <f>INDEX(superadmin!$A:$A, MATCH( INDEX(Sheet3!$C:$C, MATCH(Sheet4!F59, Sheet3!$A:$A, 0)), superadmin!$H:$H, 0) )</f>
        <v>Cinnabon</v>
      </c>
      <c r="I59" t="e">
        <f>INDEX(superadmin!$A:$A, MATCH( INDEX(Sheet3!$D:$D, MATCH(Sheet4!F59, Sheet3!$A:$A, 0)), superadmin!$H:$H, 0) )</f>
        <v>#N/A</v>
      </c>
      <c r="J59" t="str">
        <f>INDEX(superadmin!$A:$A, MATCH( INDEX(Sheet3!$E:$E, MATCH(Sheet4!F59, Sheet3!$A:$A, 0)), superadmin!$H:$H, 0) )</f>
        <v>Bisquit</v>
      </c>
      <c r="K59" t="str">
        <f>INDEX(superadmin!$A:$A, MATCH( INDEX(Sheet3!$F:$F, MATCH(Sheet4!F59, Sheet3!$A:$A, 0)), superadmin!$H:$H, 0) )</f>
        <v>Bisquit</v>
      </c>
      <c r="L59" t="e">
        <f>INDEX(superadmin!$A:$A, MATCH( INDEX(Sheet3!$G:$G, MATCH(Sheet4!F59, Sheet3!$A:$A, 0)), superadmin!$H:$H, 0) )</f>
        <v>#N/A</v>
      </c>
    </row>
    <row r="60" spans="1:12">
      <c r="A60">
        <f>IF(NOT(ISBLANK(Sheet3!C61)), Sheet3!A61)</f>
        <v>418944</v>
      </c>
      <c r="C60">
        <v>139215</v>
      </c>
      <c r="D60" s="135">
        <v>798</v>
      </c>
      <c r="F60">
        <v>20304</v>
      </c>
      <c r="G60" s="51" t="str">
        <f>INDEX(superadmin!$A:$A, MATCH( INDEX(Sheet3!$B:$B, MATCH(Sheet4!F60, Sheet3!$A:$A, 0)), superadmin!$H:$H, 0) )</f>
        <v>Malocco</v>
      </c>
      <c r="H60" t="str">
        <f>INDEX(superadmin!$A:$A, MATCH( INDEX(Sheet3!$C:$C, MATCH(Sheet4!F60, Sheet3!$A:$A, 0)), superadmin!$H:$H, 0) )</f>
        <v>Malocco</v>
      </c>
      <c r="I60" t="e">
        <f>INDEX(superadmin!$A:$A, MATCH( INDEX(Sheet3!$D:$D, MATCH(Sheet4!F60, Sheet3!$A:$A, 0)), superadmin!$H:$H, 0) )</f>
        <v>#N/A</v>
      </c>
      <c r="J60" t="e">
        <f>INDEX(superadmin!$A:$A, MATCH( INDEX(Sheet3!$E:$E, MATCH(Sheet4!F60, Sheet3!$A:$A, 0)), superadmin!$H:$H, 0) )</f>
        <v>#N/A</v>
      </c>
      <c r="K60" t="e">
        <f>INDEX(superadmin!$A:$A, MATCH( INDEX(Sheet3!$F:$F, MATCH(Sheet4!F60, Sheet3!$A:$A, 0)), superadmin!$H:$H, 0) )</f>
        <v>#N/A</v>
      </c>
      <c r="L60" t="e">
        <f>INDEX(superadmin!$A:$A, MATCH( INDEX(Sheet3!$G:$G, MATCH(Sheet4!F60, Sheet3!$A:$A, 0)), superadmin!$H:$H, 0) )</f>
        <v>#N/A</v>
      </c>
    </row>
    <row r="61" spans="1:12">
      <c r="A61" t="b">
        <f>IF(NOT(ISBLANK(Sheet3!C62)), Sheet3!A62)</f>
        <v>0</v>
      </c>
      <c r="C61">
        <v>20304</v>
      </c>
      <c r="D61" s="58">
        <v>5237</v>
      </c>
      <c r="F61">
        <v>8542</v>
      </c>
      <c r="G61" s="51" t="str">
        <f>INDEX(superadmin!$A:$A, MATCH( INDEX(Sheet3!$B:$B, MATCH(Sheet4!F61, Sheet3!$A:$A, 0)), superadmin!$H:$H, 0) )</f>
        <v>Lumen Coffee</v>
      </c>
      <c r="H61" t="e">
        <f>INDEX(superadmin!$A:$A, MATCH( INDEX(Sheet3!$C:$C, MATCH(Sheet4!F61, Sheet3!$A:$A, 0)), superadmin!$H:$H, 0) )</f>
        <v>#N/A</v>
      </c>
      <c r="I61" t="e">
        <f>INDEX(superadmin!$A:$A, MATCH( INDEX(Sheet3!$D:$D, MATCH(Sheet4!F61, Sheet3!$A:$A, 0)), superadmin!$H:$H, 0) )</f>
        <v>#N/A</v>
      </c>
      <c r="J61" t="str">
        <f>INDEX(superadmin!$A:$A, MATCH( INDEX(Sheet3!$E:$E, MATCH(Sheet4!F61, Sheet3!$A:$A, 0)), superadmin!$H:$H, 0) )</f>
        <v>Lumen Coffee</v>
      </c>
      <c r="K61" t="e">
        <f>INDEX(superadmin!$A:$A, MATCH( INDEX(Sheet3!$F:$F, MATCH(Sheet4!F61, Sheet3!$A:$A, 0)), superadmin!$H:$H, 0) )</f>
        <v>#N/A</v>
      </c>
      <c r="L61" t="e">
        <f>INDEX(superadmin!$A:$A, MATCH( INDEX(Sheet3!$G:$G, MATCH(Sheet4!F61, Sheet3!$A:$A, 0)), superadmin!$H:$H, 0) )</f>
        <v>#N/A</v>
      </c>
    </row>
    <row r="62" spans="1:12">
      <c r="A62" t="b">
        <f>IF(NOT(ISBLANK(Sheet3!C63)), Sheet3!A63)</f>
        <v>0</v>
      </c>
      <c r="C62">
        <v>8542</v>
      </c>
      <c r="D62" s="68">
        <v>879643</v>
      </c>
      <c r="F62">
        <v>38182</v>
      </c>
      <c r="G62" s="51" t="str">
        <f>INDEX(superadmin!$A:$A, MATCH( INDEX(Sheet3!$B:$B, MATCH(Sheet4!F62, Sheet3!$A:$A, 0)), superadmin!$H:$H, 0) )</f>
        <v>Malocco</v>
      </c>
      <c r="H62" t="e">
        <f>INDEX(superadmin!$A:$A, MATCH( INDEX(Sheet3!$C:$C, MATCH(Sheet4!F62, Sheet3!$A:$A, 0)), superadmin!$H:$H, 0) )</f>
        <v>#N/A</v>
      </c>
      <c r="I62" t="str">
        <f>INDEX(superadmin!$A:$A, MATCH( INDEX(Sheet3!$D:$D, MATCH(Sheet4!F62, Sheet3!$A:$A, 0)), superadmin!$H:$H, 0) )</f>
        <v>Malocco</v>
      </c>
      <c r="J62" t="str">
        <f>INDEX(superadmin!$A:$A, MATCH( INDEX(Sheet3!$E:$E, MATCH(Sheet4!F62, Sheet3!$A:$A, 0)), superadmin!$H:$H, 0) )</f>
        <v>Malocco</v>
      </c>
      <c r="K62" t="e">
        <f>INDEX(superadmin!$A:$A, MATCH( INDEX(Sheet3!$F:$F, MATCH(Sheet4!F62, Sheet3!$A:$A, 0)), superadmin!$H:$H, 0) )</f>
        <v>#N/A</v>
      </c>
      <c r="L62" t="e">
        <f>INDEX(superadmin!$A:$A, MATCH( INDEX(Sheet3!$G:$G, MATCH(Sheet4!F62, Sheet3!$A:$A, 0)), superadmin!$H:$H, 0) )</f>
        <v>#N/A</v>
      </c>
    </row>
    <row r="63" spans="1:12">
      <c r="A63" t="b">
        <f>IF(NOT(ISBLANK(Sheet3!C64)), Sheet3!A64)</f>
        <v>0</v>
      </c>
      <c r="C63">
        <v>38182</v>
      </c>
      <c r="D63" s="135">
        <v>1038570</v>
      </c>
      <c r="F63">
        <v>20631</v>
      </c>
      <c r="G63" s="51" t="e">
        <f>INDEX(superadmin!$A:$A, MATCH( INDEX(Sheet3!$B:$B, MATCH(Sheet4!F63, Sheet3!$A:$A, 0)), superadmin!$H:$H, 0) )</f>
        <v>#N/A</v>
      </c>
      <c r="H63" t="str">
        <f>INDEX(superadmin!$A:$A, MATCH( INDEX(Sheet3!$C:$C, MATCH(Sheet4!F63, Sheet3!$A:$A, 0)), superadmin!$H:$H, 0) )</f>
        <v>Bisquit</v>
      </c>
      <c r="I63" t="str">
        <f>INDEX(superadmin!$A:$A, MATCH( INDEX(Sheet3!$D:$D, MATCH(Sheet4!F63, Sheet3!$A:$A, 0)), superadmin!$H:$H, 0) )</f>
        <v>Bisquit</v>
      </c>
      <c r="J63" t="str">
        <f>INDEX(superadmin!$A:$A, MATCH( INDEX(Sheet3!$E:$E, MATCH(Sheet4!F63, Sheet3!$A:$A, 0)), superadmin!$H:$H, 0) )</f>
        <v>Bisquit</v>
      </c>
      <c r="K63" t="str">
        <f>INDEX(superadmin!$A:$A, MATCH( INDEX(Sheet3!$F:$F, MATCH(Sheet4!F63, Sheet3!$A:$A, 0)), superadmin!$H:$H, 0) )</f>
        <v>Bisquit</v>
      </c>
      <c r="L63" t="e">
        <f>INDEX(superadmin!$A:$A, MATCH( INDEX(Sheet3!$G:$G, MATCH(Sheet4!F63, Sheet3!$A:$A, 0)), superadmin!$H:$H, 0) )</f>
        <v>#N/A</v>
      </c>
    </row>
    <row r="64" spans="1:12">
      <c r="A64" t="b">
        <f>IF(NOT(ISBLANK(Sheet3!C65)), Sheet3!A65)</f>
        <v>0</v>
      </c>
      <c r="C64">
        <v>20631</v>
      </c>
      <c r="D64" s="134">
        <v>846573</v>
      </c>
      <c r="F64">
        <v>833134</v>
      </c>
      <c r="G64" s="51" t="e">
        <f>INDEX(superadmin!$A:$A, MATCH( INDEX(Sheet3!$B:$B, MATCH(Sheet4!F64, Sheet3!$A:$A, 0)), superadmin!$H:$H, 0) )</f>
        <v>#N/A</v>
      </c>
      <c r="H64" t="str">
        <f>INDEX(superadmin!$A:$A, MATCH( INDEX(Sheet3!$C:$C, MATCH(Sheet4!F64, Sheet3!$A:$A, 0)), superadmin!$H:$H, 0) )</f>
        <v>Bisquit</v>
      </c>
      <c r="I64" t="str">
        <f>INDEX(superadmin!$A:$A, MATCH( INDEX(Sheet3!$D:$D, MATCH(Sheet4!F64, Sheet3!$A:$A, 0)), superadmin!$H:$H, 0) )</f>
        <v>Bisquit</v>
      </c>
      <c r="J64" t="str">
        <f>INDEX(superadmin!$A:$A, MATCH( INDEX(Sheet3!$E:$E, MATCH(Sheet4!F64, Sheet3!$A:$A, 0)), superadmin!$H:$H, 0) )</f>
        <v>Bisquit</v>
      </c>
      <c r="K64" t="str">
        <f>INDEX(superadmin!$A:$A, MATCH( INDEX(Sheet3!$F:$F, MATCH(Sheet4!F64, Sheet3!$A:$A, 0)), superadmin!$H:$H, 0) )</f>
        <v>Bisquit</v>
      </c>
      <c r="L64" t="str">
        <f>INDEX(superadmin!$A:$A, MATCH( INDEX(Sheet3!$G:$G, MATCH(Sheet4!F64, Sheet3!$A:$A, 0)), superadmin!$H:$H, 0) )</f>
        <v>Bisquit</v>
      </c>
    </row>
    <row r="65" spans="1:4">
      <c r="A65" t="b">
        <f>IF(NOT(ISBLANK(Sheet3!C66)), Sheet3!A66)</f>
        <v>0</v>
      </c>
      <c r="C65">
        <v>833134</v>
      </c>
      <c r="D65" s="135">
        <v>207980</v>
      </c>
    </row>
    <row r="66" spans="1:4">
      <c r="A66" t="b">
        <f>IF(NOT(ISBLANK(Sheet3!C67)), Sheet3!A67)</f>
        <v>0</v>
      </c>
      <c r="C66">
        <v>0</v>
      </c>
      <c r="D66" s="134">
        <v>1143073</v>
      </c>
    </row>
    <row r="67" spans="1:4">
      <c r="A67">
        <f>IF(NOT(ISBLANK(Sheet3!C68)), Sheet3!A68)</f>
        <v>194419</v>
      </c>
      <c r="D67" s="135">
        <v>147502</v>
      </c>
    </row>
    <row r="68" spans="1:4">
      <c r="A68">
        <f>IF(NOT(ISBLANK(Sheet3!C69)), Sheet3!A69)</f>
        <v>69491</v>
      </c>
      <c r="C68">
        <v>627160</v>
      </c>
      <c r="D68" s="134">
        <v>825186</v>
      </c>
    </row>
    <row r="69" spans="1:4">
      <c r="A69" t="b">
        <f>IF(NOT(ISBLANK(Sheet3!C70)), Sheet3!A70)</f>
        <v>0</v>
      </c>
      <c r="C69">
        <v>850</v>
      </c>
      <c r="D69" s="135">
        <v>733425</v>
      </c>
    </row>
    <row r="70" spans="1:4">
      <c r="A70">
        <f>IF(NOT(ISBLANK(Sheet3!C71)), Sheet3!A71)</f>
        <v>299967</v>
      </c>
      <c r="C70">
        <v>299967</v>
      </c>
      <c r="D70" s="134">
        <v>162906</v>
      </c>
    </row>
    <row r="71" spans="1:4">
      <c r="A71" t="b">
        <f>IF(NOT(ISBLANK(Sheet3!C72)), Sheet3!A72)</f>
        <v>0</v>
      </c>
      <c r="C71">
        <v>1025610</v>
      </c>
      <c r="D71" s="135">
        <v>468782</v>
      </c>
    </row>
    <row r="72" spans="1:4">
      <c r="A72" t="b">
        <f>IF(NOT(ISBLANK(Sheet3!C73)), Sheet3!A73)</f>
        <v>0</v>
      </c>
      <c r="C72">
        <v>480863</v>
      </c>
      <c r="D72" s="135">
        <v>832483</v>
      </c>
    </row>
    <row r="73" spans="1:4">
      <c r="A73">
        <f>IF(NOT(ISBLANK(Sheet3!C74)), Sheet3!A74)</f>
        <v>483651</v>
      </c>
      <c r="C73">
        <v>957701</v>
      </c>
      <c r="D73" s="134">
        <v>905596</v>
      </c>
    </row>
    <row r="74" spans="1:4">
      <c r="A74">
        <f>IF(NOT(ISBLANK(Sheet3!C75)), Sheet3!A75)</f>
        <v>169979</v>
      </c>
      <c r="C74">
        <v>821204</v>
      </c>
      <c r="D74" s="134">
        <v>272900</v>
      </c>
    </row>
    <row r="75" spans="1:4">
      <c r="A75" t="b">
        <f>IF(NOT(ISBLANK(Sheet3!C76)), Sheet3!A76)</f>
        <v>0</v>
      </c>
      <c r="C75">
        <v>854630</v>
      </c>
      <c r="D75" s="135">
        <v>627160</v>
      </c>
    </row>
    <row r="76" spans="1:4">
      <c r="A76" t="b">
        <f>IF(NOT(ISBLANK(Sheet3!C77)), Sheet3!A77)</f>
        <v>0</v>
      </c>
      <c r="C76">
        <v>147502</v>
      </c>
      <c r="D76" s="135">
        <v>238397</v>
      </c>
    </row>
    <row r="77" spans="1:4">
      <c r="A77" t="b">
        <f>IF(NOT(ISBLANK(Sheet3!C78)), Sheet3!A78)</f>
        <v>0</v>
      </c>
      <c r="C77">
        <v>124089</v>
      </c>
      <c r="D77" s="134">
        <v>736628</v>
      </c>
    </row>
    <row r="78" spans="1:4">
      <c r="A78" t="b">
        <f>IF(NOT(ISBLANK(Sheet3!C79)), Sheet3!A79)</f>
        <v>0</v>
      </c>
      <c r="C78">
        <v>479715</v>
      </c>
      <c r="D78" s="135">
        <v>490242</v>
      </c>
    </row>
    <row r="79" spans="1:4">
      <c r="A79">
        <f>IF(NOT(ISBLANK(Sheet3!C80)), Sheet3!A80)</f>
        <v>145849</v>
      </c>
      <c r="C79">
        <v>148429</v>
      </c>
      <c r="D79" s="134">
        <v>806879</v>
      </c>
    </row>
    <row r="80" spans="1:4">
      <c r="A80" t="b">
        <f>IF(NOT(ISBLANK(Sheet3!C81)), Sheet3!A81)</f>
        <v>0</v>
      </c>
      <c r="C80">
        <v>3065</v>
      </c>
      <c r="D80" s="134">
        <v>872682</v>
      </c>
    </row>
    <row r="81" spans="1:4">
      <c r="A81">
        <f>IF(NOT(ISBLANK(Sheet3!C82)), Sheet3!A82)</f>
        <v>232956</v>
      </c>
      <c r="C81">
        <v>355585</v>
      </c>
      <c r="D81" s="135">
        <v>363404</v>
      </c>
    </row>
    <row r="82" spans="1:4">
      <c r="A82" t="b">
        <f>IF(NOT(ISBLANK(Sheet3!C83)), Sheet3!A83)</f>
        <v>0</v>
      </c>
      <c r="C82">
        <v>625369</v>
      </c>
      <c r="D82" s="134">
        <v>630779</v>
      </c>
    </row>
    <row r="83" spans="1:4">
      <c r="A83" t="b">
        <f>IF(NOT(ISBLANK(Sheet3!C84)), Sheet3!A84)</f>
        <v>0</v>
      </c>
      <c r="C83">
        <v>135322</v>
      </c>
      <c r="D83" s="134">
        <v>93</v>
      </c>
    </row>
    <row r="84" spans="1:4">
      <c r="A84">
        <f>IF(NOT(ISBLANK(Sheet3!C85)), Sheet3!A85)</f>
        <v>1025610</v>
      </c>
    </row>
    <row r="85" spans="1:4">
      <c r="A85" t="b">
        <f>IF(NOT(ISBLANK(Sheet3!C86)), Sheet3!A86)</f>
        <v>0</v>
      </c>
    </row>
    <row r="86" spans="1:4">
      <c r="A86">
        <f>IF(NOT(ISBLANK(Sheet3!C87)), Sheet3!A87)</f>
        <v>415252</v>
      </c>
    </row>
    <row r="87" spans="1:4">
      <c r="A87" t="b">
        <f>IF(NOT(ISBLANK(Sheet3!C88)), Sheet3!A88)</f>
        <v>0</v>
      </c>
    </row>
    <row r="88" spans="1:4">
      <c r="A88" t="b">
        <f>IF(NOT(ISBLANK(Sheet3!C89)), Sheet3!A89)</f>
        <v>0</v>
      </c>
    </row>
    <row r="89" spans="1:4">
      <c r="A89" t="b">
        <f>IF(NOT(ISBLANK(Sheet3!C90)), Sheet3!A90)</f>
        <v>0</v>
      </c>
    </row>
    <row r="90" spans="1:4">
      <c r="A90">
        <f>IF(NOT(ISBLANK(Sheet3!C91)), Sheet3!A91)</f>
        <v>763190</v>
      </c>
    </row>
    <row r="91" spans="1:4">
      <c r="A91">
        <f>IF(NOT(ISBLANK(Sheet3!C92)), Sheet3!A92)</f>
        <v>35715</v>
      </c>
    </row>
    <row r="92" spans="1:4">
      <c r="A92">
        <f>IF(NOT(ISBLANK(Sheet3!C93)), Sheet3!A93)</f>
        <v>612881</v>
      </c>
    </row>
    <row r="93" spans="1:4">
      <c r="A93" t="b">
        <f>IF(NOT(ISBLANK(Sheet3!C94)), Sheet3!A94)</f>
        <v>0</v>
      </c>
    </row>
    <row r="94" spans="1:4">
      <c r="A94">
        <f>IF(NOT(ISBLANK(Sheet3!C95)), Sheet3!A95)</f>
        <v>168136</v>
      </c>
    </row>
    <row r="95" spans="1:4">
      <c r="A95" t="b">
        <f>IF(NOT(ISBLANK(Sheet3!C96)), Sheet3!A96)</f>
        <v>0</v>
      </c>
    </row>
    <row r="96" spans="1:4">
      <c r="A96" t="b">
        <f>IF(NOT(ISBLANK(Sheet3!C97)), Sheet3!A97)</f>
        <v>0</v>
      </c>
    </row>
    <row r="97" spans="1:1">
      <c r="A97" t="b">
        <f>IF(NOT(ISBLANK(Sheet3!C98)), Sheet3!A98)</f>
        <v>0</v>
      </c>
    </row>
    <row r="98" spans="1:1">
      <c r="A98" t="b">
        <f>IF(NOT(ISBLANK(Sheet3!C99)), Sheet3!A99)</f>
        <v>0</v>
      </c>
    </row>
    <row r="99" spans="1:1">
      <c r="A99" t="b">
        <f>IF(NOT(ISBLANK(Sheet3!C100)), Sheet3!A100)</f>
        <v>0</v>
      </c>
    </row>
    <row r="100" spans="1:1">
      <c r="A100" t="b">
        <f>IF(NOT(ISBLANK(Sheet3!C101)), Sheet3!A101)</f>
        <v>0</v>
      </c>
    </row>
    <row r="101" spans="1:1">
      <c r="A101" t="b">
        <f>IF(NOT(ISBLANK(Sheet3!C102)), Sheet3!A102)</f>
        <v>0</v>
      </c>
    </row>
    <row r="102" spans="1:1">
      <c r="A102">
        <f>IF(NOT(ISBLANK(Sheet3!C103)), Sheet3!A103)</f>
        <v>480863</v>
      </c>
    </row>
    <row r="103" spans="1:1">
      <c r="A103" t="b">
        <f>IF(NOT(ISBLANK(Sheet3!C104)), Sheet3!A104)</f>
        <v>0</v>
      </c>
    </row>
    <row r="104" spans="1:1">
      <c r="A104" t="b">
        <f>IF(NOT(ISBLANK(Sheet3!C105)), Sheet3!A105)</f>
        <v>0</v>
      </c>
    </row>
    <row r="105" spans="1:1">
      <c r="A105">
        <f>IF(NOT(ISBLANK(Sheet3!C106)), Sheet3!A106)</f>
        <v>957701</v>
      </c>
    </row>
    <row r="106" spans="1:1">
      <c r="A106" t="b">
        <f>IF(NOT(ISBLANK(Sheet3!C107)), Sheet3!A107)</f>
        <v>0</v>
      </c>
    </row>
    <row r="107" spans="1:1">
      <c r="A107" t="b">
        <f>IF(NOT(ISBLANK(Sheet3!C108)), Sheet3!A108)</f>
        <v>0</v>
      </c>
    </row>
    <row r="108" spans="1:1">
      <c r="A108" t="b">
        <f>IF(NOT(ISBLANK(Sheet3!C109)), Sheet3!A109)</f>
        <v>0</v>
      </c>
    </row>
    <row r="109" spans="1:1">
      <c r="A109" t="b">
        <f>IF(NOT(ISBLANK(Sheet3!C110)), Sheet3!A110)</f>
        <v>0</v>
      </c>
    </row>
    <row r="110" spans="1:1">
      <c r="A110" t="b">
        <f>IF(NOT(ISBLANK(Sheet3!C111)), Sheet3!A111)</f>
        <v>0</v>
      </c>
    </row>
    <row r="111" spans="1:1">
      <c r="A111">
        <f>IF(NOT(ISBLANK(Sheet3!C112)), Sheet3!A112)</f>
        <v>16438</v>
      </c>
    </row>
    <row r="112" spans="1:1">
      <c r="A112" t="b">
        <f>IF(NOT(ISBLANK(Sheet3!C113)), Sheet3!A113)</f>
        <v>0</v>
      </c>
    </row>
    <row r="113" spans="1:1">
      <c r="A113" t="b">
        <f>IF(NOT(ISBLANK(Sheet3!C114)), Sheet3!A114)</f>
        <v>0</v>
      </c>
    </row>
    <row r="114" spans="1:1">
      <c r="A114" t="b">
        <f>IF(NOT(ISBLANK(Sheet3!C115)), Sheet3!A115)</f>
        <v>0</v>
      </c>
    </row>
    <row r="115" spans="1:1">
      <c r="A115" t="b">
        <f>IF(NOT(ISBLANK(Sheet3!C116)), Sheet3!A116)</f>
        <v>0</v>
      </c>
    </row>
    <row r="116" spans="1:1">
      <c r="A116">
        <f>IF(NOT(ISBLANK(Sheet3!C117)), Sheet3!A117)</f>
        <v>821204</v>
      </c>
    </row>
    <row r="117" spans="1:1">
      <c r="A117" t="b">
        <f>IF(NOT(ISBLANK(Sheet3!C118)), Sheet3!A118)</f>
        <v>0</v>
      </c>
    </row>
    <row r="118" spans="1:1">
      <c r="A118">
        <f>IF(NOT(ISBLANK(Sheet3!C119)), Sheet3!A119)</f>
        <v>854630</v>
      </c>
    </row>
    <row r="119" spans="1:1">
      <c r="A119" t="b">
        <f>IF(NOT(ISBLANK(Sheet3!C120)), Sheet3!A120)</f>
        <v>0</v>
      </c>
    </row>
    <row r="120" spans="1:1">
      <c r="A120" t="b">
        <f>IF(NOT(ISBLANK(Sheet3!C121)), Sheet3!A121)</f>
        <v>0</v>
      </c>
    </row>
    <row r="121" spans="1:1">
      <c r="A121" t="b">
        <f>IF(NOT(ISBLANK(Sheet3!C122)), Sheet3!A122)</f>
        <v>0</v>
      </c>
    </row>
    <row r="122" spans="1:1">
      <c r="A122" t="b">
        <f>IF(NOT(ISBLANK(Sheet3!C123)), Sheet3!A123)</f>
        <v>0</v>
      </c>
    </row>
    <row r="123" spans="1:1">
      <c r="A123">
        <f>IF(NOT(ISBLANK(Sheet3!C124)), Sheet3!A124)</f>
        <v>952350</v>
      </c>
    </row>
    <row r="124" spans="1:1">
      <c r="A124" t="b">
        <f>IF(NOT(ISBLANK(Sheet3!C125)), Sheet3!A125)</f>
        <v>0</v>
      </c>
    </row>
    <row r="125" spans="1:1">
      <c r="A125" t="b">
        <f>IF(NOT(ISBLANK(Sheet3!C126)), Sheet3!A126)</f>
        <v>0</v>
      </c>
    </row>
    <row r="126" spans="1:1">
      <c r="A126">
        <f>IF(NOT(ISBLANK(Sheet3!C127)), Sheet3!A127)</f>
        <v>1150003</v>
      </c>
    </row>
    <row r="127" spans="1:1">
      <c r="A127" t="b">
        <f>IF(NOT(ISBLANK(Sheet3!C128)), Sheet3!A128)</f>
        <v>0</v>
      </c>
    </row>
    <row r="128" spans="1:1">
      <c r="A128">
        <f>IF(NOT(ISBLANK(Sheet3!C129)), Sheet3!A129)</f>
        <v>1150265</v>
      </c>
    </row>
    <row r="129" spans="1:4">
      <c r="A129" t="b">
        <f>IF(NOT(ISBLANK(Sheet3!C130)), Sheet3!A130)</f>
        <v>0</v>
      </c>
    </row>
    <row r="130" spans="1:4">
      <c r="A130" t="b">
        <f>IF(NOT(ISBLANK(Sheet3!C131)), Sheet3!A131)</f>
        <v>0</v>
      </c>
    </row>
    <row r="131" spans="1:4">
      <c r="A131" t="b">
        <f>IF(NOT(ISBLANK(Sheet3!C132)), Sheet3!A132)</f>
        <v>0</v>
      </c>
    </row>
    <row r="132" spans="1:4">
      <c r="A132" t="b">
        <f>IF(NOT(ISBLANK(Sheet3!C133)), Sheet3!A133)</f>
        <v>0</v>
      </c>
    </row>
    <row r="133" spans="1:4">
      <c r="A133">
        <f>IF(NOT(ISBLANK(Sheet3!C134)), Sheet3!A134)</f>
        <v>67738</v>
      </c>
    </row>
    <row r="134" spans="1:4">
      <c r="A134" t="b">
        <f>IF(NOT(ISBLANK(Sheet3!C135)), Sheet3!A135)</f>
        <v>0</v>
      </c>
    </row>
    <row r="135" spans="1:4">
      <c r="A135">
        <f>IF(NOT(ISBLANK(Sheet3!C136)), Sheet3!A136)</f>
        <v>113566</v>
      </c>
    </row>
    <row r="136" spans="1:4">
      <c r="A136" t="b">
        <f>IF(NOT(ISBLANK(Sheet3!C137)), Sheet3!A137)</f>
        <v>0</v>
      </c>
      <c r="C136" s="136"/>
      <c r="D136" s="136"/>
    </row>
    <row r="137" spans="1:4">
      <c r="A137" t="b">
        <f>IF(NOT(ISBLANK(Sheet3!C138)), Sheet3!A138)</f>
        <v>0</v>
      </c>
      <c r="C137" s="21"/>
      <c r="D137" s="21"/>
    </row>
    <row r="138" spans="1:4">
      <c r="A138" t="b">
        <f>IF(NOT(ISBLANK(Sheet3!C139)), Sheet3!A139)</f>
        <v>0</v>
      </c>
      <c r="C138" s="136"/>
      <c r="D138" s="136"/>
    </row>
    <row r="139" spans="1:4">
      <c r="A139" t="b">
        <f>IF(NOT(ISBLANK(Sheet3!C140)), Sheet3!A140)</f>
        <v>0</v>
      </c>
      <c r="C139" s="21"/>
      <c r="D139" s="21"/>
    </row>
    <row r="140" spans="1:4">
      <c r="A140">
        <f>IF(NOT(ISBLANK(Sheet3!C141)), Sheet3!A141)</f>
        <v>388541</v>
      </c>
      <c r="C140" s="136"/>
      <c r="D140" s="136"/>
    </row>
    <row r="141" spans="1:4">
      <c r="A141" t="b">
        <f>IF(NOT(ISBLANK(Sheet3!C142)), Sheet3!A142)</f>
        <v>0</v>
      </c>
      <c r="C141" s="21"/>
      <c r="D141" s="21"/>
    </row>
    <row r="142" spans="1:4">
      <c r="A142">
        <f>IF(NOT(ISBLANK(Sheet3!C143)), Sheet3!A143)</f>
        <v>905059</v>
      </c>
      <c r="C142" s="136"/>
      <c r="D142" s="136"/>
    </row>
    <row r="143" spans="1:4">
      <c r="A143" t="b">
        <f>IF(NOT(ISBLANK(Sheet3!C144)), Sheet3!A144)</f>
        <v>0</v>
      </c>
      <c r="C143" s="21"/>
      <c r="D143" s="21"/>
    </row>
    <row r="144" spans="1:4">
      <c r="A144" t="b">
        <f>IF(NOT(ISBLANK(Sheet3!C145)), Sheet3!A145)</f>
        <v>0</v>
      </c>
      <c r="C144" s="136"/>
      <c r="D144" s="136"/>
    </row>
    <row r="145" spans="1:4">
      <c r="A145" t="b">
        <f>IF(NOT(ISBLANK(Sheet3!C146)), Sheet3!A146)</f>
        <v>0</v>
      </c>
      <c r="C145" s="21"/>
      <c r="D145" s="21"/>
    </row>
    <row r="146" spans="1:4">
      <c r="A146">
        <f>IF(NOT(ISBLANK(Sheet3!C147)), Sheet3!A147)</f>
        <v>1000385</v>
      </c>
      <c r="C146" s="136"/>
      <c r="D146" s="136"/>
    </row>
    <row r="147" spans="1:4">
      <c r="A147" t="b">
        <f>IF(NOT(ISBLANK(Sheet3!C148)), Sheet3!A148)</f>
        <v>0</v>
      </c>
      <c r="C147" s="21"/>
      <c r="D147" s="21"/>
    </row>
    <row r="148" spans="1:4">
      <c r="A148" t="b">
        <f>IF(NOT(ISBLANK(Sheet3!C149)), Sheet3!A149)</f>
        <v>0</v>
      </c>
      <c r="C148" s="136"/>
      <c r="D148" s="136"/>
    </row>
    <row r="149" spans="1:4">
      <c r="A149" t="b">
        <f>IF(NOT(ISBLANK(Sheet3!C150)), Sheet3!A150)</f>
        <v>0</v>
      </c>
      <c r="C149" s="21"/>
      <c r="D149" s="21"/>
    </row>
    <row r="150" spans="1:4">
      <c r="A150" t="b">
        <f>IF(NOT(ISBLANK(Sheet3!C151)), Sheet3!A151)</f>
        <v>0</v>
      </c>
      <c r="C150" s="136"/>
      <c r="D150" s="136"/>
    </row>
    <row r="151" spans="1:4">
      <c r="A151" t="b">
        <f>IF(NOT(ISBLANK(Sheet3!C152)), Sheet3!A152)</f>
        <v>0</v>
      </c>
      <c r="C151" s="21"/>
      <c r="D151" s="21"/>
    </row>
    <row r="152" spans="1:4">
      <c r="A152">
        <f>IF(NOT(ISBLANK(Sheet3!C153)), Sheet3!A153)</f>
        <v>16728</v>
      </c>
      <c r="C152" s="136"/>
      <c r="D152" s="136"/>
    </row>
    <row r="153" spans="1:4">
      <c r="A153" t="b">
        <f>IF(NOT(ISBLANK(Sheet3!C154)), Sheet3!A154)</f>
        <v>0</v>
      </c>
      <c r="C153" s="21"/>
      <c r="D153" s="21"/>
    </row>
    <row r="154" spans="1:4">
      <c r="A154">
        <f>IF(NOT(ISBLANK(Sheet3!C155)), Sheet3!A155)</f>
        <v>132809</v>
      </c>
      <c r="C154" s="136"/>
      <c r="D154" s="136"/>
    </row>
    <row r="155" spans="1:4">
      <c r="A155">
        <f>IF(NOT(ISBLANK(Sheet3!C156)), Sheet3!A156)</f>
        <v>1132730</v>
      </c>
      <c r="C155" s="21"/>
      <c r="D155" s="21"/>
    </row>
    <row r="156" spans="1:4">
      <c r="A156" t="b">
        <f>IF(NOT(ISBLANK(Sheet3!C157)), Sheet3!A157)</f>
        <v>0</v>
      </c>
      <c r="C156" s="136"/>
      <c r="D156" s="136"/>
    </row>
    <row r="157" spans="1:4">
      <c r="A157" t="b">
        <f>IF(NOT(ISBLANK(Sheet3!C158)), Sheet3!A158)</f>
        <v>0</v>
      </c>
      <c r="C157" s="21"/>
      <c r="D157" s="21"/>
    </row>
    <row r="158" spans="1:4">
      <c r="A158">
        <f>IF(NOT(ISBLANK(Sheet3!C159)), Sheet3!A159)</f>
        <v>147502</v>
      </c>
      <c r="C158" s="136"/>
      <c r="D158" s="136"/>
    </row>
    <row r="159" spans="1:4">
      <c r="A159" t="b">
        <f>IF(NOT(ISBLANK(Sheet3!C160)), Sheet3!A160)</f>
        <v>0</v>
      </c>
      <c r="C159" s="21"/>
      <c r="D159" s="21"/>
    </row>
    <row r="160" spans="1:4">
      <c r="A160" t="b">
        <f>IF(NOT(ISBLANK(Sheet3!C161)), Sheet3!A161)</f>
        <v>0</v>
      </c>
      <c r="C160" s="136"/>
      <c r="D160" s="136"/>
    </row>
    <row r="161" spans="1:4">
      <c r="A161">
        <f>IF(NOT(ISBLANK(Sheet3!C162)), Sheet3!A162)</f>
        <v>607889</v>
      </c>
      <c r="C161" s="21"/>
      <c r="D161" s="21"/>
    </row>
    <row r="162" spans="1:4">
      <c r="A162" t="b">
        <f>IF(NOT(ISBLANK(Sheet3!C163)), Sheet3!A163)</f>
        <v>0</v>
      </c>
      <c r="C162" s="136"/>
      <c r="D162" s="136"/>
    </row>
    <row r="163" spans="1:4">
      <c r="A163" t="b">
        <f>IF(NOT(ISBLANK(Sheet3!C164)), Sheet3!A164)</f>
        <v>0</v>
      </c>
      <c r="C163" s="21"/>
      <c r="D163" s="21"/>
    </row>
    <row r="164" spans="1:4">
      <c r="A164" t="b">
        <f>IF(NOT(ISBLANK(Sheet3!C165)), Sheet3!A165)</f>
        <v>0</v>
      </c>
      <c r="C164" s="136"/>
      <c r="D164" s="136"/>
    </row>
    <row r="165" spans="1:4">
      <c r="A165" t="b">
        <f>IF(NOT(ISBLANK(Sheet3!C166)), Sheet3!A166)</f>
        <v>0</v>
      </c>
      <c r="C165" s="21"/>
      <c r="D165" s="21"/>
    </row>
    <row r="166" spans="1:4">
      <c r="A166" t="b">
        <f>IF(NOT(ISBLANK(Sheet3!C167)), Sheet3!A167)</f>
        <v>0</v>
      </c>
      <c r="C166" s="136"/>
      <c r="D166" s="136"/>
    </row>
    <row r="167" spans="1:4">
      <c r="A167" t="b">
        <f>IF(NOT(ISBLANK(Sheet3!C168)), Sheet3!A168)</f>
        <v>0</v>
      </c>
      <c r="C167" s="21"/>
      <c r="D167" s="21"/>
    </row>
    <row r="168" spans="1:4">
      <c r="A168" t="b">
        <f>IF(NOT(ISBLANK(Sheet3!C169)), Sheet3!A169)</f>
        <v>0</v>
      </c>
      <c r="C168" s="136"/>
      <c r="D168" s="136"/>
    </row>
    <row r="169" spans="1:4">
      <c r="A169" t="b">
        <f>IF(NOT(ISBLANK(Sheet3!C170)), Sheet3!A170)</f>
        <v>0</v>
      </c>
      <c r="C169" s="21"/>
      <c r="D169" s="21"/>
    </row>
    <row r="170" spans="1:4">
      <c r="A170" t="b">
        <f>IF(NOT(ISBLANK(Sheet3!C171)), Sheet3!A171)</f>
        <v>0</v>
      </c>
      <c r="C170" s="136"/>
      <c r="D170" s="136"/>
    </row>
    <row r="171" spans="1:4">
      <c r="A171" t="b">
        <f>IF(NOT(ISBLANK(Sheet3!C172)), Sheet3!A172)</f>
        <v>0</v>
      </c>
      <c r="C171" s="21"/>
      <c r="D171" s="21"/>
    </row>
    <row r="172" spans="1:4">
      <c r="A172" t="b">
        <f>IF(NOT(ISBLANK(Sheet3!C173)), Sheet3!A173)</f>
        <v>0</v>
      </c>
      <c r="C172" s="136"/>
      <c r="D172" s="136"/>
    </row>
    <row r="173" spans="1:4">
      <c r="A173" t="b">
        <f>IF(NOT(ISBLANK(Sheet3!C174)), Sheet3!A174)</f>
        <v>0</v>
      </c>
      <c r="C173" s="21"/>
      <c r="D173" s="21"/>
    </row>
    <row r="174" spans="1:4">
      <c r="A174" t="b">
        <f>IF(NOT(ISBLANK(Sheet3!C175)), Sheet3!A175)</f>
        <v>0</v>
      </c>
      <c r="C174" s="136"/>
      <c r="D174" s="136"/>
    </row>
    <row r="175" spans="1:4">
      <c r="A175" t="b">
        <f>IF(NOT(ISBLANK(Sheet3!C176)), Sheet3!A176)</f>
        <v>0</v>
      </c>
      <c r="C175" s="21"/>
      <c r="D175" s="21"/>
    </row>
    <row r="176" spans="1:4">
      <c r="A176" t="b">
        <f>IF(NOT(ISBLANK(Sheet3!C177)), Sheet3!A177)</f>
        <v>0</v>
      </c>
      <c r="C176" s="136"/>
      <c r="D176" s="136"/>
    </row>
    <row r="177" spans="1:4">
      <c r="A177" t="b">
        <f>IF(NOT(ISBLANK(Sheet3!C178)), Sheet3!A178)</f>
        <v>0</v>
      </c>
      <c r="C177" s="21"/>
      <c r="D177" s="21"/>
    </row>
    <row r="178" spans="1:4">
      <c r="A178" t="b">
        <f>IF(NOT(ISBLANK(Sheet3!C179)), Sheet3!A179)</f>
        <v>0</v>
      </c>
      <c r="C178" s="136"/>
      <c r="D178" s="136"/>
    </row>
    <row r="179" spans="1:4">
      <c r="A179" t="b">
        <f>IF(NOT(ISBLANK(Sheet3!C180)), Sheet3!A180)</f>
        <v>0</v>
      </c>
      <c r="C179" s="21"/>
      <c r="D179" s="21"/>
    </row>
    <row r="180" spans="1:4">
      <c r="A180" t="b">
        <f>IF(NOT(ISBLANK(Sheet3!C181)), Sheet3!A181)</f>
        <v>0</v>
      </c>
      <c r="C180" s="136"/>
      <c r="D180" s="136"/>
    </row>
    <row r="181" spans="1:4">
      <c r="A181" t="b">
        <f>IF(NOT(ISBLANK(Sheet3!C182)), Sheet3!A182)</f>
        <v>0</v>
      </c>
      <c r="C181" s="21"/>
      <c r="D181" s="21"/>
    </row>
    <row r="182" spans="1:4">
      <c r="A182" t="b">
        <f>IF(NOT(ISBLANK(Sheet3!C183)), Sheet3!A183)</f>
        <v>0</v>
      </c>
      <c r="C182" s="136"/>
      <c r="D182" s="136"/>
    </row>
    <row r="183" spans="1:4">
      <c r="A183" t="b">
        <f>IF(NOT(ISBLANK(Sheet3!C184)), Sheet3!A184)</f>
        <v>0</v>
      </c>
      <c r="C183" s="21"/>
      <c r="D183" s="21"/>
    </row>
    <row r="184" spans="1:4">
      <c r="A184" t="b">
        <f>IF(NOT(ISBLANK(Sheet3!C185)), Sheet3!A185)</f>
        <v>0</v>
      </c>
      <c r="C184" s="136"/>
      <c r="D184" s="136"/>
    </row>
    <row r="185" spans="1:4">
      <c r="A185" t="b">
        <f>IF(NOT(ISBLANK(Sheet3!C186)), Sheet3!A186)</f>
        <v>0</v>
      </c>
      <c r="C185" s="21"/>
      <c r="D185" s="21"/>
    </row>
    <row r="186" spans="1:4">
      <c r="A186">
        <f>IF(NOT(ISBLANK(Sheet3!C187)), Sheet3!A187)</f>
        <v>1089623</v>
      </c>
      <c r="C186" s="136"/>
      <c r="D186" s="136"/>
    </row>
    <row r="187" spans="1:4">
      <c r="A187" t="b">
        <f>IF(NOT(ISBLANK(Sheet3!C188)), Sheet3!A188)</f>
        <v>0</v>
      </c>
      <c r="C187" s="21"/>
      <c r="D187" s="21"/>
    </row>
    <row r="188" spans="1:4">
      <c r="A188" t="b">
        <f>IF(NOT(ISBLANK(Sheet3!C189)), Sheet3!A189)</f>
        <v>0</v>
      </c>
      <c r="C188" s="136"/>
      <c r="D188" s="136"/>
    </row>
    <row r="189" spans="1:4">
      <c r="A189">
        <f>IF(NOT(ISBLANK(Sheet3!C190)), Sheet3!A190)</f>
        <v>152763</v>
      </c>
      <c r="C189" s="21"/>
      <c r="D189" s="21"/>
    </row>
    <row r="190" spans="1:4">
      <c r="A190" t="b">
        <f>IF(NOT(ISBLANK(Sheet3!C191)), Sheet3!A191)</f>
        <v>0</v>
      </c>
      <c r="C190" s="136"/>
      <c r="D190" s="136"/>
    </row>
    <row r="191" spans="1:4">
      <c r="A191" t="b">
        <f>IF(NOT(ISBLANK(Sheet3!C192)), Sheet3!A192)</f>
        <v>0</v>
      </c>
      <c r="C191" s="21"/>
      <c r="D191" s="21"/>
    </row>
    <row r="192" spans="1:4">
      <c r="A192" t="b">
        <f>IF(NOT(ISBLANK(Sheet3!C193)), Sheet3!A193)</f>
        <v>0</v>
      </c>
      <c r="C192" s="136"/>
      <c r="D192" s="136"/>
    </row>
    <row r="193" spans="1:4">
      <c r="A193">
        <f>IF(NOT(ISBLANK(Sheet3!C194)), Sheet3!A194)</f>
        <v>863200</v>
      </c>
      <c r="C193" s="21"/>
      <c r="D193" s="21"/>
    </row>
    <row r="194" spans="1:4">
      <c r="A194">
        <f>IF(NOT(ISBLANK(Sheet3!C195)), Sheet3!A195)</f>
        <v>124089</v>
      </c>
      <c r="C194" s="136"/>
      <c r="D194" s="136"/>
    </row>
    <row r="195" spans="1:4">
      <c r="A195" t="b">
        <f>IF(NOT(ISBLANK(Sheet3!C196)), Sheet3!A196)</f>
        <v>0</v>
      </c>
      <c r="C195" s="21"/>
      <c r="D195" s="21"/>
    </row>
    <row r="196" spans="1:4">
      <c r="A196">
        <f>IF(NOT(ISBLANK(Sheet3!C197)), Sheet3!A197)</f>
        <v>479715</v>
      </c>
      <c r="C196" s="136"/>
      <c r="D196" s="136"/>
    </row>
    <row r="197" spans="1:4">
      <c r="A197" t="b">
        <f>IF(NOT(ISBLANK(Sheet3!C198)), Sheet3!A198)</f>
        <v>0</v>
      </c>
      <c r="C197" s="21"/>
      <c r="D197" s="21"/>
    </row>
    <row r="198" spans="1:4">
      <c r="A198" t="b">
        <f>IF(NOT(ISBLANK(Sheet3!C199)), Sheet3!A199)</f>
        <v>0</v>
      </c>
      <c r="C198" s="136"/>
      <c r="D198" s="136"/>
    </row>
    <row r="199" spans="1:4">
      <c r="A199" t="b">
        <f>IF(NOT(ISBLANK(Sheet3!C200)), Sheet3!A200)</f>
        <v>0</v>
      </c>
      <c r="C199" s="21"/>
      <c r="D199" s="21"/>
    </row>
    <row r="200" spans="1:4">
      <c r="A200" t="b">
        <f>IF(NOT(ISBLANK(Sheet3!C201)), Sheet3!A201)</f>
        <v>0</v>
      </c>
      <c r="C200" s="136"/>
      <c r="D200" s="136"/>
    </row>
    <row r="201" spans="1:4">
      <c r="A201" t="b">
        <f>IF(NOT(ISBLANK(Sheet3!C202)), Sheet3!A202)</f>
        <v>0</v>
      </c>
      <c r="C201" s="21"/>
      <c r="D201" s="21"/>
    </row>
    <row r="202" spans="1:4">
      <c r="A202" t="b">
        <f>IF(NOT(ISBLANK(Sheet3!C203)), Sheet3!A203)</f>
        <v>0</v>
      </c>
      <c r="C202" s="136"/>
      <c r="D202" s="136"/>
    </row>
    <row r="203" spans="1:4">
      <c r="A203" t="b">
        <f>IF(NOT(ISBLANK(Sheet3!C204)), Sheet3!A204)</f>
        <v>0</v>
      </c>
      <c r="C203" s="21"/>
      <c r="D203" s="21"/>
    </row>
    <row r="204" spans="1:4">
      <c r="A204">
        <f>IF(NOT(ISBLANK(Sheet3!C205)), Sheet3!A205)</f>
        <v>148429</v>
      </c>
      <c r="C204" s="136"/>
      <c r="D204" s="136"/>
    </row>
    <row r="205" spans="1:4">
      <c r="A205" t="b">
        <f>IF(NOT(ISBLANK(Sheet3!C206)), Sheet3!A206)</f>
        <v>0</v>
      </c>
      <c r="C205" s="21"/>
      <c r="D205" s="21"/>
    </row>
    <row r="206" spans="1:4">
      <c r="A206">
        <f>IF(NOT(ISBLANK(Sheet3!C207)), Sheet3!A207)</f>
        <v>176375</v>
      </c>
      <c r="C206" s="136"/>
      <c r="D206" s="136"/>
    </row>
    <row r="207" spans="1:4">
      <c r="A207" t="b">
        <f>IF(NOT(ISBLANK(Sheet3!C208)), Sheet3!A208)</f>
        <v>0</v>
      </c>
      <c r="C207" s="21"/>
      <c r="D207" s="21"/>
    </row>
    <row r="208" spans="1:4">
      <c r="A208">
        <f>IF(NOT(ISBLANK(Sheet3!C209)), Sheet3!A209)</f>
        <v>806298</v>
      </c>
      <c r="C208" s="136"/>
      <c r="D208" s="136"/>
    </row>
    <row r="209" spans="1:4">
      <c r="A209" t="b">
        <f>IF(NOT(ISBLANK(Sheet3!C210)), Sheet3!A210)</f>
        <v>0</v>
      </c>
      <c r="C209" s="21"/>
      <c r="D209" s="21"/>
    </row>
    <row r="210" spans="1:4">
      <c r="A210" t="b">
        <f>IF(NOT(ISBLANK(Sheet3!C211)), Sheet3!A211)</f>
        <v>0</v>
      </c>
      <c r="C210" s="136"/>
      <c r="D210" s="136"/>
    </row>
    <row r="211" spans="1:4">
      <c r="A211" t="b">
        <f>IF(NOT(ISBLANK(Sheet3!C212)), Sheet3!A212)</f>
        <v>0</v>
      </c>
    </row>
    <row r="212" spans="1:4">
      <c r="A212">
        <f>IF(NOT(ISBLANK(Sheet3!C213)), Sheet3!A213)</f>
        <v>1109401</v>
      </c>
      <c r="C212" s="69"/>
      <c r="D212" s="69"/>
    </row>
    <row r="213" spans="1:4">
      <c r="A213">
        <f>IF(NOT(ISBLANK(Sheet3!C214)), Sheet3!A214)</f>
        <v>3065</v>
      </c>
      <c r="C213" s="21"/>
      <c r="D213" s="21"/>
    </row>
    <row r="214" spans="1:4">
      <c r="A214" t="b">
        <f>IF(NOT(ISBLANK(Sheet3!C215)), Sheet3!A215)</f>
        <v>0</v>
      </c>
      <c r="C214" s="136"/>
      <c r="D214" s="136"/>
    </row>
    <row r="215" spans="1:4">
      <c r="A215" t="b">
        <f>IF(NOT(ISBLANK(Sheet3!C216)), Sheet3!A216)</f>
        <v>0</v>
      </c>
      <c r="C215" s="21"/>
      <c r="D215" s="21"/>
    </row>
    <row r="216" spans="1:4">
      <c r="A216" t="b">
        <f>IF(NOT(ISBLANK(Sheet3!C217)), Sheet3!A217)</f>
        <v>0</v>
      </c>
      <c r="C216" s="136"/>
      <c r="D216" s="136"/>
    </row>
    <row r="217" spans="1:4">
      <c r="A217" t="b">
        <f>IF(NOT(ISBLANK(Sheet3!C218)), Sheet3!A218)</f>
        <v>0</v>
      </c>
      <c r="C217" s="21"/>
      <c r="D217" s="21"/>
    </row>
    <row r="218" spans="1:4">
      <c r="A218">
        <f>IF(NOT(ISBLANK(Sheet3!C219)), Sheet3!A219)</f>
        <v>698422</v>
      </c>
    </row>
    <row r="219" spans="1:4">
      <c r="A219" t="b">
        <f>IF(NOT(ISBLANK(Sheet3!C220)), Sheet3!A220)</f>
        <v>0</v>
      </c>
    </row>
    <row r="220" spans="1:4">
      <c r="A220" t="b">
        <f>IF(NOT(ISBLANK(Sheet3!C221)), Sheet3!A221)</f>
        <v>0</v>
      </c>
    </row>
    <row r="221" spans="1:4">
      <c r="A221" t="b">
        <f>IF(NOT(ISBLANK(Sheet3!C222)), Sheet3!A222)</f>
        <v>0</v>
      </c>
    </row>
    <row r="222" spans="1:4">
      <c r="A222" t="b">
        <f>IF(NOT(ISBLANK(Sheet3!C223)), Sheet3!A223)</f>
        <v>0</v>
      </c>
    </row>
    <row r="223" spans="1:4">
      <c r="A223" t="b">
        <f>IF(NOT(ISBLANK(Sheet3!C224)), Sheet3!A224)</f>
        <v>0</v>
      </c>
    </row>
    <row r="224" spans="1:4">
      <c r="A224" t="b">
        <f>IF(NOT(ISBLANK(Sheet3!C225)), Sheet3!A225)</f>
        <v>0</v>
      </c>
    </row>
    <row r="225" spans="1:1">
      <c r="A225">
        <f>IF(NOT(ISBLANK(Sheet3!C226)), Sheet3!A226)</f>
        <v>245071</v>
      </c>
    </row>
    <row r="226" spans="1:1">
      <c r="A226" t="b">
        <f>IF(NOT(ISBLANK(Sheet3!C227)), Sheet3!A227)</f>
        <v>0</v>
      </c>
    </row>
    <row r="227" spans="1:1">
      <c r="A227" t="b">
        <f>IF(NOT(ISBLANK(Sheet3!C228)), Sheet3!A228)</f>
        <v>0</v>
      </c>
    </row>
    <row r="228" spans="1:1">
      <c r="A228" t="b">
        <f>IF(NOT(ISBLANK(Sheet3!C229)), Sheet3!A229)</f>
        <v>0</v>
      </c>
    </row>
    <row r="229" spans="1:1">
      <c r="A229" t="b">
        <f>IF(NOT(ISBLANK(Sheet3!C230)), Sheet3!A230)</f>
        <v>0</v>
      </c>
    </row>
    <row r="230" spans="1:1">
      <c r="A230" t="b">
        <f>IF(NOT(ISBLANK(Sheet3!C231)), Sheet3!A231)</f>
        <v>0</v>
      </c>
    </row>
    <row r="231" spans="1:1">
      <c r="A231" t="b">
        <f>IF(NOT(ISBLANK(Sheet3!C232)), Sheet3!A232)</f>
        <v>0</v>
      </c>
    </row>
    <row r="232" spans="1:1">
      <c r="A232">
        <f>IF(NOT(ISBLANK(Sheet3!C233)), Sheet3!A233)</f>
        <v>178665</v>
      </c>
    </row>
    <row r="233" spans="1:1">
      <c r="A233" t="b">
        <f>IF(NOT(ISBLANK(Sheet3!C234)), Sheet3!A234)</f>
        <v>0</v>
      </c>
    </row>
    <row r="234" spans="1:1">
      <c r="A234" t="b">
        <f>IF(NOT(ISBLANK(Sheet3!C235)), Sheet3!A235)</f>
        <v>0</v>
      </c>
    </row>
    <row r="235" spans="1:1">
      <c r="A235" t="b">
        <f>IF(NOT(ISBLANK(Sheet3!C236)), Sheet3!A236)</f>
        <v>0</v>
      </c>
    </row>
    <row r="236" spans="1:1">
      <c r="A236" t="b">
        <f>IF(NOT(ISBLANK(Sheet3!C237)), Sheet3!A237)</f>
        <v>0</v>
      </c>
    </row>
    <row r="237" spans="1:1">
      <c r="A237">
        <f>IF(NOT(ISBLANK(Sheet3!C238)), Sheet3!A238)</f>
        <v>5882</v>
      </c>
    </row>
    <row r="238" spans="1:1">
      <c r="A238" t="b">
        <f>IF(NOT(ISBLANK(Sheet3!C239)), Sheet3!A239)</f>
        <v>0</v>
      </c>
    </row>
    <row r="239" spans="1:1">
      <c r="A239">
        <f>IF(NOT(ISBLANK(Sheet3!C240)), Sheet3!A240)</f>
        <v>355585</v>
      </c>
    </row>
    <row r="240" spans="1:1">
      <c r="A240" t="b">
        <f>IF(NOT(ISBLANK(Sheet3!C241)), Sheet3!A241)</f>
        <v>0</v>
      </c>
    </row>
    <row r="241" spans="1:1">
      <c r="A241">
        <f>IF(NOT(ISBLANK(Sheet3!C242)), Sheet3!A242)</f>
        <v>625369</v>
      </c>
    </row>
    <row r="242" spans="1:1">
      <c r="A242" t="b">
        <f>IF(NOT(ISBLANK(Sheet3!C243)), Sheet3!A243)</f>
        <v>0</v>
      </c>
    </row>
    <row r="243" spans="1:1">
      <c r="A243" t="b">
        <f>IF(NOT(ISBLANK(Sheet3!C244)), Sheet3!A244)</f>
        <v>0</v>
      </c>
    </row>
    <row r="244" spans="1:1">
      <c r="A244" t="b">
        <f>IF(NOT(ISBLANK(Sheet3!C245)), Sheet3!A245)</f>
        <v>0</v>
      </c>
    </row>
    <row r="245" spans="1:1">
      <c r="A245" t="b">
        <f>IF(NOT(ISBLANK(Sheet3!C246)), Sheet3!A246)</f>
        <v>0</v>
      </c>
    </row>
    <row r="246" spans="1:1">
      <c r="A246" t="b">
        <f>IF(NOT(ISBLANK(Sheet3!C247)), Sheet3!A247)</f>
        <v>0</v>
      </c>
    </row>
    <row r="247" spans="1:1">
      <c r="A247" t="b">
        <f>IF(NOT(ISBLANK(Sheet3!C248)), Sheet3!A248)</f>
        <v>0</v>
      </c>
    </row>
    <row r="248" spans="1:1">
      <c r="A248" t="b">
        <f>IF(NOT(ISBLANK(Sheet3!C249)), Sheet3!A249)</f>
        <v>0</v>
      </c>
    </row>
    <row r="249" spans="1:1">
      <c r="A249" t="b">
        <f>IF(NOT(ISBLANK(Sheet3!C250)), Sheet3!A250)</f>
        <v>0</v>
      </c>
    </row>
    <row r="250" spans="1:1">
      <c r="A250" t="b">
        <f>IF(NOT(ISBLANK(Sheet3!C251)), Sheet3!A251)</f>
        <v>0</v>
      </c>
    </row>
    <row r="251" spans="1:1">
      <c r="A251" t="b">
        <f>IF(NOT(ISBLANK(Sheet3!C252)), Sheet3!A252)</f>
        <v>0</v>
      </c>
    </row>
    <row r="252" spans="1:1">
      <c r="A252" t="b">
        <f>IF(NOT(ISBLANK(Sheet3!C253)), Sheet3!A253)</f>
        <v>0</v>
      </c>
    </row>
    <row r="253" spans="1:1">
      <c r="A253" t="b">
        <f>IF(NOT(ISBLANK(Sheet3!C254)), Sheet3!A254)</f>
        <v>0</v>
      </c>
    </row>
    <row r="254" spans="1:1">
      <c r="A254" t="b">
        <f>IF(NOT(ISBLANK(Sheet3!C255)), Sheet3!A255)</f>
        <v>0</v>
      </c>
    </row>
    <row r="255" spans="1:1">
      <c r="A255">
        <f>IF(NOT(ISBLANK(Sheet3!C256)), Sheet3!A256)</f>
        <v>159282</v>
      </c>
    </row>
    <row r="256" spans="1:1">
      <c r="A256" t="b">
        <f>IF(NOT(ISBLANK(Sheet3!C257)), Sheet3!A257)</f>
        <v>0</v>
      </c>
    </row>
    <row r="257" spans="1:1">
      <c r="A257" t="b">
        <f>IF(NOT(ISBLANK(Sheet3!C258)), Sheet3!A258)</f>
        <v>0</v>
      </c>
    </row>
    <row r="258" spans="1:1">
      <c r="A258" t="b">
        <f>IF(NOT(ISBLANK(Sheet3!C259)), Sheet3!A259)</f>
        <v>0</v>
      </c>
    </row>
    <row r="259" spans="1:1">
      <c r="A259" t="b">
        <f>IF(NOT(ISBLANK(Sheet3!C260)), Sheet3!A260)</f>
        <v>0</v>
      </c>
    </row>
    <row r="260" spans="1:1">
      <c r="A260" t="b">
        <f>IF(NOT(ISBLANK(Sheet3!C261)), Sheet3!A261)</f>
        <v>0</v>
      </c>
    </row>
    <row r="261" spans="1:1">
      <c r="A261" t="b">
        <f>IF(NOT(ISBLANK(Sheet3!C262)), Sheet3!A262)</f>
        <v>0</v>
      </c>
    </row>
    <row r="262" spans="1:1">
      <c r="A262" t="b">
        <f>IF(NOT(ISBLANK(Sheet3!C263)), Sheet3!A263)</f>
        <v>0</v>
      </c>
    </row>
    <row r="263" spans="1:1">
      <c r="A263" t="b">
        <f>IF(NOT(ISBLANK(Sheet3!C264)), Sheet3!A264)</f>
        <v>0</v>
      </c>
    </row>
    <row r="264" spans="1:1">
      <c r="A264" t="b">
        <f>IF(NOT(ISBLANK(Sheet3!C265)), Sheet3!A265)</f>
        <v>0</v>
      </c>
    </row>
    <row r="265" spans="1:1">
      <c r="A265" t="b">
        <f>IF(NOT(ISBLANK(Sheet3!C266)), Sheet3!A266)</f>
        <v>0</v>
      </c>
    </row>
    <row r="266" spans="1:1">
      <c r="A266" t="b">
        <f>IF(NOT(ISBLANK(Sheet3!C267)), Sheet3!A267)</f>
        <v>0</v>
      </c>
    </row>
    <row r="267" spans="1:1">
      <c r="A267">
        <f>IF(NOT(ISBLANK(Sheet3!C268)), Sheet3!A268)</f>
        <v>945208</v>
      </c>
    </row>
    <row r="268" spans="1:1">
      <c r="A268" t="b">
        <f>IF(NOT(ISBLANK(Sheet3!C269)), Sheet3!A269)</f>
        <v>0</v>
      </c>
    </row>
    <row r="269" spans="1:1">
      <c r="A269">
        <f>IF(NOT(ISBLANK(Sheet3!C270)), Sheet3!A270)</f>
        <v>254974</v>
      </c>
    </row>
    <row r="270" spans="1:1">
      <c r="A270" t="b">
        <f>IF(NOT(ISBLANK(Sheet3!C271)), Sheet3!A271)</f>
        <v>0</v>
      </c>
    </row>
    <row r="271" spans="1:1">
      <c r="A271" t="b">
        <f>IF(NOT(ISBLANK(Sheet3!C272)), Sheet3!A272)</f>
        <v>0</v>
      </c>
    </row>
    <row r="272" spans="1:1">
      <c r="A272" t="b">
        <f>IF(NOT(ISBLANK(Sheet3!C273)), Sheet3!A273)</f>
        <v>0</v>
      </c>
    </row>
    <row r="273" spans="1:1">
      <c r="A273">
        <f>IF(NOT(ISBLANK(Sheet3!C274)), Sheet3!A274)</f>
        <v>1089821</v>
      </c>
    </row>
    <row r="274" spans="1:1">
      <c r="A274" t="b">
        <f>IF(NOT(ISBLANK(Sheet3!C275)), Sheet3!A275)</f>
        <v>0</v>
      </c>
    </row>
    <row r="275" spans="1:1">
      <c r="A275" t="b">
        <f>IF(NOT(ISBLANK(Sheet3!C276)), Sheet3!A276)</f>
        <v>0</v>
      </c>
    </row>
    <row r="276" spans="1:1">
      <c r="A276">
        <f>IF(NOT(ISBLANK(Sheet3!C277)), Sheet3!A277)</f>
        <v>167917</v>
      </c>
    </row>
    <row r="277" spans="1:1">
      <c r="A277" t="b">
        <f>IF(NOT(ISBLANK(Sheet3!C278)), Sheet3!A278)</f>
        <v>0</v>
      </c>
    </row>
    <row r="278" spans="1:1">
      <c r="A278">
        <f>IF(NOT(ISBLANK(Sheet3!C279)), Sheet3!A279)</f>
        <v>993929</v>
      </c>
    </row>
    <row r="279" spans="1:1">
      <c r="A279" t="b">
        <f>IF(NOT(ISBLANK(Sheet3!C280)), Sheet3!A280)</f>
        <v>0</v>
      </c>
    </row>
    <row r="280" spans="1:1">
      <c r="A280">
        <f>IF(NOT(ISBLANK(Sheet3!C281)), Sheet3!A281)</f>
        <v>139215</v>
      </c>
    </row>
    <row r="281" spans="1:1">
      <c r="A281" t="b">
        <f>IF(NOT(ISBLANK(Sheet3!C282)), Sheet3!A282)</f>
        <v>0</v>
      </c>
    </row>
    <row r="282" spans="1:1">
      <c r="A282" t="b">
        <f>IF(NOT(ISBLANK(Sheet3!C283)), Sheet3!A283)</f>
        <v>0</v>
      </c>
    </row>
    <row r="283" spans="1:1">
      <c r="A283" t="b">
        <f>IF(NOT(ISBLANK(Sheet3!C284)), Sheet3!A284)</f>
        <v>0</v>
      </c>
    </row>
    <row r="284" spans="1:1">
      <c r="A284" t="b">
        <f>IF(NOT(ISBLANK(Sheet3!C285)), Sheet3!A285)</f>
        <v>0</v>
      </c>
    </row>
    <row r="285" spans="1:1">
      <c r="A285" t="b">
        <f>IF(NOT(ISBLANK(Sheet3!C286)), Sheet3!A286)</f>
        <v>0</v>
      </c>
    </row>
    <row r="286" spans="1:1">
      <c r="A286" t="b">
        <f>IF(NOT(ISBLANK(Sheet3!C287)), Sheet3!A287)</f>
        <v>0</v>
      </c>
    </row>
    <row r="287" spans="1:1">
      <c r="A287" t="b">
        <f>IF(NOT(ISBLANK(Sheet3!C288)), Sheet3!A288)</f>
        <v>0</v>
      </c>
    </row>
    <row r="288" spans="1:1">
      <c r="A288" t="b">
        <f>IF(NOT(ISBLANK(Sheet3!C289)), Sheet3!A289)</f>
        <v>0</v>
      </c>
    </row>
    <row r="289" spans="1:1">
      <c r="A289" t="b">
        <f>IF(NOT(ISBLANK(Sheet3!C290)), Sheet3!A290)</f>
        <v>0</v>
      </c>
    </row>
    <row r="290" spans="1:1">
      <c r="A290" t="b">
        <f>IF(NOT(ISBLANK(Sheet3!C291)), Sheet3!A291)</f>
        <v>0</v>
      </c>
    </row>
    <row r="291" spans="1:1">
      <c r="A291" t="b">
        <f>IF(NOT(ISBLANK(Sheet3!C292)), Sheet3!A292)</f>
        <v>0</v>
      </c>
    </row>
    <row r="292" spans="1:1">
      <c r="A292" t="b">
        <f>IF(NOT(ISBLANK(Sheet3!C293)), Sheet3!A293)</f>
        <v>0</v>
      </c>
    </row>
    <row r="293" spans="1:1">
      <c r="A293">
        <f>IF(NOT(ISBLANK(Sheet3!C294)), Sheet3!A294)</f>
        <v>135322</v>
      </c>
    </row>
    <row r="294" spans="1:1">
      <c r="A294" t="b">
        <f>IF(NOT(ISBLANK(Sheet3!C295)), Sheet3!A295)</f>
        <v>0</v>
      </c>
    </row>
    <row r="295" spans="1:1">
      <c r="A295">
        <f>IF(NOT(ISBLANK(Sheet3!C296)), Sheet3!A296)</f>
        <v>20304</v>
      </c>
    </row>
    <row r="296" spans="1:1">
      <c r="A296" t="b">
        <f>IF(NOT(ISBLANK(Sheet3!C297)), Sheet3!A297)</f>
        <v>0</v>
      </c>
    </row>
    <row r="297" spans="1:1">
      <c r="A297" t="b">
        <f>IF(NOT(ISBLANK(Sheet3!C298)), Sheet3!A298)</f>
        <v>0</v>
      </c>
    </row>
    <row r="298" spans="1:1">
      <c r="A298" t="b">
        <f>IF(NOT(ISBLANK(Sheet3!C299)), Sheet3!A299)</f>
        <v>0</v>
      </c>
    </row>
    <row r="299" spans="1:1">
      <c r="A299">
        <f>IF(NOT(ISBLANK(Sheet3!C300)), Sheet3!A300)</f>
        <v>8542</v>
      </c>
    </row>
    <row r="300" spans="1:1">
      <c r="A300" t="b">
        <f>IF(NOT(ISBLANK(Sheet3!C301)), Sheet3!A301)</f>
        <v>0</v>
      </c>
    </row>
    <row r="301" spans="1:1">
      <c r="A301">
        <f>IF(NOT(ISBLANK(Sheet3!C302)), Sheet3!A302)</f>
        <v>38182</v>
      </c>
    </row>
    <row r="302" spans="1:1">
      <c r="A302" t="b">
        <f>IF(NOT(ISBLANK(Sheet3!C303)), Sheet3!A303)</f>
        <v>0</v>
      </c>
    </row>
    <row r="303" spans="1:1">
      <c r="A303" t="b">
        <f>IF(NOT(ISBLANK(Sheet3!C304)), Sheet3!A304)</f>
        <v>0</v>
      </c>
    </row>
    <row r="304" spans="1:1">
      <c r="A304" t="b">
        <f>IF(NOT(ISBLANK(Sheet3!C305)), Sheet3!A305)</f>
        <v>0</v>
      </c>
    </row>
    <row r="305" spans="1:1">
      <c r="A305" t="b">
        <f>IF(NOT(ISBLANK(Sheet3!C306)), Sheet3!A306)</f>
        <v>0</v>
      </c>
    </row>
    <row r="306" spans="1:1">
      <c r="A306" t="b">
        <f>IF(NOT(ISBLANK(Sheet3!C307)), Sheet3!A307)</f>
        <v>0</v>
      </c>
    </row>
    <row r="307" spans="1:1">
      <c r="A307">
        <f>IF(NOT(ISBLANK(Sheet3!C308)), Sheet3!A308)</f>
        <v>20631</v>
      </c>
    </row>
    <row r="308" spans="1:1">
      <c r="A308">
        <f>IF(NOT(ISBLANK(Sheet3!C309)), Sheet3!A309)</f>
        <v>833134</v>
      </c>
    </row>
    <row r="309" spans="1:1">
      <c r="A309" t="b">
        <f>IF(NOT(ISBLANK(Sheet3!C310)), Sheet3!A310)</f>
        <v>0</v>
      </c>
    </row>
    <row r="310" spans="1:1">
      <c r="A310" t="b">
        <f>IF(NOT(ISBLANK(Sheet3!C311)), Sheet3!A311)</f>
        <v>0</v>
      </c>
    </row>
  </sheetData>
  <autoFilter ref="C1:D83" xr:uid="{76DB77EA-974A-4C79-885B-B89F1063E414}">
    <sortState xmlns:xlrd2="http://schemas.microsoft.com/office/spreadsheetml/2017/richdata2" ref="C2:D83">
      <sortCondition sortBy="cellColor" ref="C1" dxfId="138"/>
    </sortState>
  </autoFilter>
  <conditionalFormatting sqref="D2:D81 D83">
    <cfRule type="duplicateValues" dxfId="140" priority="3"/>
  </conditionalFormatting>
  <conditionalFormatting sqref="C1:D1048576">
    <cfRule type="duplicateValues" dxfId="139" priority="2"/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0C53E5-BB00-41C4-BFC2-F9404202427A}">
  <sheetPr>
    <tabColor rgb="FF00B0F0"/>
  </sheetPr>
  <dimension ref="A1:O351"/>
  <sheetViews>
    <sheetView topLeftCell="A279" workbookViewId="0">
      <selection activeCell="D293" sqref="D293"/>
    </sheetView>
  </sheetViews>
  <sheetFormatPr defaultRowHeight="15"/>
  <cols>
    <col min="1" max="1" width="11" customWidth="1"/>
    <col min="3" max="3" width="17.140625" customWidth="1"/>
    <col min="5" max="5" width="18.7109375" customWidth="1"/>
    <col min="6" max="6" width="36.85546875" bestFit="1" customWidth="1"/>
    <col min="7" max="7" width="24.42578125" customWidth="1"/>
    <col min="8" max="8" width="25.140625" bestFit="1" customWidth="1"/>
    <col min="9" max="9" width="20.28515625" style="111" customWidth="1"/>
    <col min="10" max="10" width="15.42578125" customWidth="1"/>
    <col min="11" max="11" width="16" customWidth="1"/>
    <col min="12" max="12" width="14.140625" style="2" customWidth="1"/>
    <col min="13" max="13" width="17.85546875" customWidth="1"/>
    <col min="14" max="14" width="20.85546875" customWidth="1"/>
    <col min="15" max="15" width="23" style="104" customWidth="1"/>
  </cols>
  <sheetData>
    <row r="1" spans="1:15">
      <c r="A1" t="s">
        <v>6468</v>
      </c>
      <c r="B1" s="55" t="s">
        <v>6469</v>
      </c>
      <c r="C1" s="55" t="s">
        <v>6470</v>
      </c>
      <c r="D1" s="55" t="s">
        <v>6471</v>
      </c>
      <c r="E1" s="89" t="s">
        <v>0</v>
      </c>
      <c r="F1" s="89" t="s">
        <v>6</v>
      </c>
      <c r="G1" s="89" t="s">
        <v>143</v>
      </c>
      <c r="H1" s="89" t="s">
        <v>6472</v>
      </c>
      <c r="I1" s="112" t="s">
        <v>6473</v>
      </c>
      <c r="J1" s="89" t="s">
        <v>6474</v>
      </c>
      <c r="K1" s="89" t="s">
        <v>6475</v>
      </c>
      <c r="L1" s="89" t="s">
        <v>6476</v>
      </c>
      <c r="M1" s="89" t="s">
        <v>6477</v>
      </c>
      <c r="N1" s="89" t="s">
        <v>6478</v>
      </c>
      <c r="O1"/>
    </row>
    <row r="2" spans="1:15">
      <c r="A2" cm="1">
        <f t="array" ref="A2">IF(Partner_details[[#This Row],[phoneNumber]], IFERROR(INDEX(Phone_ID[userId], MATCH(RIGHT(Partner_details[[#This Row],[phoneNumber]], 8), RIGHT(Phone_ID[?column?], 8), 0), 0), 0), 0)</f>
        <v>11722</v>
      </c>
      <c r="B2" s="55" t="b">
        <f>ISNA(MATCH(Partner_details[[#This Row],[user id]], Fake_pages[User ID], 0))</f>
        <v>1</v>
      </c>
      <c r="C2" s="55"/>
      <c r="D2" s="55" t="s">
        <v>6479</v>
      </c>
      <c r="E2" t="s">
        <v>4046</v>
      </c>
      <c r="F2" t="s">
        <v>6395</v>
      </c>
      <c r="G2" t="s">
        <v>6480</v>
      </c>
      <c r="H2" t="s">
        <v>6481</v>
      </c>
      <c r="I2" s="113">
        <v>37477270474</v>
      </c>
      <c r="J2" t="s">
        <v>4046</v>
      </c>
      <c r="K2" t="b">
        <v>0</v>
      </c>
      <c r="L2"/>
      <c r="M2" s="98">
        <v>45443.433920682874</v>
      </c>
      <c r="N2" t="s">
        <v>6482</v>
      </c>
      <c r="O2"/>
    </row>
    <row r="3" spans="1:15">
      <c r="A3" cm="1">
        <f t="array" ref="A3">IF(Partner_details[[#This Row],[phoneNumber]], IFERROR(INDEX(Phone_ID[userId], MATCH(RIGHT(Partner_details[[#This Row],[phoneNumber]], 8), RIGHT(Phone_ID[?column?], 8), 0), 0), 0), 0)</f>
        <v>653549</v>
      </c>
      <c r="B3" s="55" t="b">
        <f>ISNA(MATCH(Partner_details[[#This Row],[user id]], Fake_pages[User ID], 0))</f>
        <v>0</v>
      </c>
      <c r="C3" s="55">
        <f>IFERROR(VLOOKUP(Partner_details[[#This Row],[email]], 'Partner more details'!A:C, 3, FALSE), "")</f>
        <v>0</v>
      </c>
      <c r="D3" s="55" t="str">
        <f>IFERROR(VLOOKUP(Partner_details[[#This Row],[email]], 'Partner more details'!A:C, 2, FALSE), "")</f>
        <v>Stand</v>
      </c>
      <c r="E3" t="s">
        <v>209</v>
      </c>
      <c r="F3" t="s">
        <v>6483</v>
      </c>
      <c r="G3" t="s">
        <v>210</v>
      </c>
      <c r="H3" t="s">
        <v>211</v>
      </c>
      <c r="I3" s="54">
        <v>37494523229</v>
      </c>
      <c r="J3" t="s">
        <v>6484</v>
      </c>
      <c r="K3" t="b">
        <v>1</v>
      </c>
      <c r="L3" t="s">
        <v>6485</v>
      </c>
      <c r="M3" s="98">
        <v>45047.289319004631</v>
      </c>
      <c r="N3" t="s">
        <v>6486</v>
      </c>
      <c r="O3"/>
    </row>
    <row r="4" spans="1:15">
      <c r="A4" cm="1">
        <f t="array" ref="A4">IF(Partner_details[[#This Row],[phoneNumber]], IFERROR(INDEX(Phone_ID[userId], MATCH(RIGHT(Partner_details[[#This Row],[phoneNumber]], 8), RIGHT(Phone_ID[?column?], 8), 0), 0), 0), 0)</f>
        <v>1129284</v>
      </c>
      <c r="B4" s="55" t="b">
        <f>ISNA(MATCH(Partner_details[[#This Row],[user id]], Fake_pages[User ID], 0))</f>
        <v>1</v>
      </c>
      <c r="C4" s="55">
        <f>IFERROR(VLOOKUP(Partner_details[[#This Row],[email]], 'Partner more details'!A:C, 3, FALSE), "")</f>
        <v>0</v>
      </c>
      <c r="D4" s="55" t="str">
        <f>IFERROR(VLOOKUP(Partner_details[[#This Row],[email]], 'Partner more details'!A:C, 2, FALSE), "")</f>
        <v>Bill</v>
      </c>
      <c r="E4" t="s">
        <v>6487</v>
      </c>
      <c r="F4" t="s">
        <v>6488</v>
      </c>
      <c r="G4" t="s">
        <v>6489</v>
      </c>
      <c r="H4" t="s">
        <v>6490</v>
      </c>
      <c r="I4" s="113">
        <v>37498010119</v>
      </c>
      <c r="J4" t="s">
        <v>823</v>
      </c>
      <c r="K4" t="b">
        <v>0</v>
      </c>
      <c r="L4"/>
      <c r="M4" s="98">
        <v>45381.262922048612</v>
      </c>
      <c r="N4" t="s">
        <v>6486</v>
      </c>
      <c r="O4"/>
    </row>
    <row r="5" spans="1:15">
      <c r="A5" cm="1">
        <f t="array" ref="A5">IF(Partner_details[[#This Row],[phoneNumber]], IFERROR(INDEX(Phone_ID[userId], MATCH(RIGHT(Partner_details[[#This Row],[phoneNumber]], 8), RIGHT(Phone_ID[?column?], 8), 0), 0), 0), 0)</f>
        <v>677753</v>
      </c>
      <c r="B5" s="55" t="b">
        <f>ISNA(MATCH(Partner_details[[#This Row],[user id]], Fake_pages[User ID], 0))</f>
        <v>1</v>
      </c>
      <c r="C5" s="55" t="str">
        <f>IFERROR(VLOOKUP(Partner_details[[#This Row],[email]], 'Partner more details'!A:C, 3, FALSE), "")</f>
        <v>Prepa123!</v>
      </c>
      <c r="D5" s="55" t="str">
        <f>IFERROR(VLOOKUP(Partner_details[[#This Row],[email]], 'Partner more details'!A:C, 2, FALSE), "")</f>
        <v>Stand</v>
      </c>
      <c r="E5" t="s">
        <v>801</v>
      </c>
      <c r="F5" t="s">
        <v>6491</v>
      </c>
      <c r="G5" t="s">
        <v>6492</v>
      </c>
      <c r="H5" t="s">
        <v>6493</v>
      </c>
      <c r="I5" s="54">
        <v>37441699983</v>
      </c>
      <c r="J5" t="s">
        <v>801</v>
      </c>
      <c r="K5" t="b">
        <v>0</v>
      </c>
      <c r="L5" t="s">
        <v>6494</v>
      </c>
      <c r="M5" s="98">
        <v>45413.281090752316</v>
      </c>
      <c r="N5" t="s">
        <v>6486</v>
      </c>
      <c r="O5"/>
    </row>
    <row r="6" spans="1:15">
      <c r="A6" cm="1">
        <f t="array" ref="A6">IF(Partner_details[[#This Row],[phoneNumber]], IFERROR(INDEX(Phone_ID[userId], MATCH(RIGHT(Partner_details[[#This Row],[phoneNumber]], 8), RIGHT(Phone_ID[?column?], 8), 0), 0), 0), 0)</f>
        <v>1113183</v>
      </c>
      <c r="B6" s="55" t="b">
        <f>ISNA(MATCH(Partner_details[[#This Row],[user id]], Fake_pages[User ID], 0))</f>
        <v>1</v>
      </c>
      <c r="C6" s="55">
        <f>IFERROR(VLOOKUP(Partner_details[[#This Row],[email]], 'Partner more details'!A:C, 3, FALSE), "")</f>
        <v>0</v>
      </c>
      <c r="D6" s="55" t="str">
        <f>IFERROR(VLOOKUP(Partner_details[[#This Row],[email]], 'Partner more details'!A:C, 2, FALSE), "")</f>
        <v>Bill</v>
      </c>
      <c r="E6" t="s">
        <v>237</v>
      </c>
      <c r="F6" t="s">
        <v>6495</v>
      </c>
      <c r="G6" t="s">
        <v>6496</v>
      </c>
      <c r="H6" t="s">
        <v>6497</v>
      </c>
      <c r="I6" s="113">
        <v>37499622042</v>
      </c>
      <c r="J6" t="s">
        <v>567</v>
      </c>
      <c r="K6" t="b">
        <v>1</v>
      </c>
      <c r="L6" t="s">
        <v>5924</v>
      </c>
      <c r="M6" s="98">
        <v>45374.302036354165</v>
      </c>
      <c r="N6" t="s">
        <v>6498</v>
      </c>
      <c r="O6"/>
    </row>
    <row r="7" spans="1:15">
      <c r="A7" cm="1">
        <f t="array" ref="A7">IF(Partner_details[[#This Row],[phoneNumber]], IFERROR(INDEX(Phone_ID[userId], MATCH(RIGHT(Partner_details[[#This Row],[phoneNumber]], 8), RIGHT(Phone_ID[?column?], 8), 0), 0), 0), 0)</f>
        <v>1092080</v>
      </c>
      <c r="B7" s="55" t="b">
        <f>ISNA(MATCH(Partner_details[[#This Row],[user id]], Fake_pages[User ID], 0))</f>
        <v>1</v>
      </c>
      <c r="C7" s="55">
        <f>IFERROR(VLOOKUP(Partner_details[[#This Row],[email]], 'Partner more details'!A:C, 3, FALSE), "")</f>
        <v>0</v>
      </c>
      <c r="D7" s="55" t="str">
        <f>IFERROR(VLOOKUP(Partner_details[[#This Row],[email]], 'Partner more details'!A:C, 2, FALSE), "")</f>
        <v>Glued</v>
      </c>
      <c r="E7" t="s">
        <v>507</v>
      </c>
      <c r="F7" t="s">
        <v>6499</v>
      </c>
      <c r="G7" t="s">
        <v>6500</v>
      </c>
      <c r="H7" t="s">
        <v>6501</v>
      </c>
      <c r="I7" s="54">
        <v>37498966303</v>
      </c>
      <c r="J7" t="s">
        <v>6502</v>
      </c>
      <c r="K7" t="b">
        <v>1</v>
      </c>
      <c r="L7" t="s">
        <v>786</v>
      </c>
      <c r="M7" s="98">
        <v>45308.308656967594</v>
      </c>
      <c r="N7" t="s">
        <v>6503</v>
      </c>
      <c r="O7"/>
    </row>
    <row r="8" spans="1:15">
      <c r="A8" cm="1">
        <f t="array" ref="A8">IF(Partner_details[[#This Row],[phoneNumber]], IFERROR(INDEX(Phone_ID[userId], MATCH(RIGHT(Partner_details[[#This Row],[phoneNumber]], 8), RIGHT(Phone_ID[?column?], 8), 0), 0), 0), 0)</f>
        <v>1108889</v>
      </c>
      <c r="B8" s="55" t="b">
        <f>ISNA(MATCH(Partner_details[[#This Row],[user id]], Fake_pages[User ID], 0))</f>
        <v>0</v>
      </c>
      <c r="C8" s="55">
        <f>IFERROR(VLOOKUP(Partner_details[[#This Row],[email]], 'Partner more details'!A:C, 3, FALSE), "")</f>
        <v>0</v>
      </c>
      <c r="D8" s="55" t="str">
        <f>IFERROR(VLOOKUP(Partner_details[[#This Row],[email]], 'Partner more details'!A:C, 2, FALSE), "")</f>
        <v>URL</v>
      </c>
      <c r="E8" t="s">
        <v>6504</v>
      </c>
      <c r="F8" t="s">
        <v>6505</v>
      </c>
      <c r="G8" t="s">
        <v>6506</v>
      </c>
      <c r="H8" t="s">
        <v>6507</v>
      </c>
      <c r="I8" s="113">
        <v>37498279927</v>
      </c>
      <c r="J8" t="s">
        <v>6508</v>
      </c>
      <c r="K8" t="b">
        <v>0</v>
      </c>
      <c r="L8"/>
      <c r="M8" s="98">
        <v>45357.448314907408</v>
      </c>
      <c r="N8" t="s">
        <v>6486</v>
      </c>
      <c r="O8"/>
    </row>
    <row r="9" spans="1:15">
      <c r="A9" cm="1">
        <f t="array" ref="A9">IF(Partner_details[[#This Row],[phoneNumber]], IFERROR(INDEX(Phone_ID[userId], MATCH(RIGHT(Partner_details[[#This Row],[phoneNumber]], 8), RIGHT(Phone_ID[?column?], 8), 0), 0), 0), 0)</f>
        <v>17617</v>
      </c>
      <c r="B9" s="55" t="b">
        <f>ISNA(MATCH(Partner_details[[#This Row],[user id]], Fake_pages[User ID], 0))</f>
        <v>1</v>
      </c>
      <c r="C9" s="55">
        <f>IFERROR(VLOOKUP(Partner_details[[#This Row],[email]], 'Partner more details'!A:C, 3, FALSE), "")</f>
        <v>0</v>
      </c>
      <c r="D9" s="55" t="str">
        <f>IFERROR(VLOOKUP(Partner_details[[#This Row],[email]], 'Partner more details'!A:C, 2, FALSE), "")</f>
        <v>URL</v>
      </c>
      <c r="E9" t="s">
        <v>218</v>
      </c>
      <c r="F9" t="s">
        <v>6509</v>
      </c>
      <c r="G9" t="s">
        <v>219</v>
      </c>
      <c r="H9" t="s">
        <v>220</v>
      </c>
      <c r="I9" s="54">
        <v>37495920209</v>
      </c>
      <c r="J9" t="s">
        <v>6484</v>
      </c>
      <c r="K9" t="b">
        <v>1</v>
      </c>
      <c r="L9" t="s">
        <v>6510</v>
      </c>
      <c r="M9" s="98">
        <v>45149.337670555557</v>
      </c>
      <c r="N9" t="s">
        <v>6511</v>
      </c>
      <c r="O9"/>
    </row>
    <row r="10" spans="1:15" ht="15.75" customHeight="1">
      <c r="A10" cm="1">
        <f t="array" ref="A10">IF(Partner_details[[#This Row],[phoneNumber]], IFERROR(INDEX(Phone_ID[userId], MATCH(RIGHT(Partner_details[[#This Row],[phoneNumber]], 8), RIGHT(Phone_ID[?column?], 8), 0), 0), 0), 0)</f>
        <v>80996</v>
      </c>
      <c r="B10" s="55" t="b">
        <f>ISNA(MATCH(Partner_details[[#This Row],[user id]], Fake_pages[User ID], 0))</f>
        <v>1</v>
      </c>
      <c r="C10" s="55">
        <f>IFERROR(VLOOKUP(Partner_details[[#This Row],[email]], 'Partner more details'!A:C, 3, FALSE), "")</f>
        <v>0</v>
      </c>
      <c r="D10" s="55" t="str">
        <f>IFERROR(VLOOKUP(Partner_details[[#This Row],[email]], 'Partner more details'!A:C, 2, FALSE), "")</f>
        <v>Glued</v>
      </c>
      <c r="E10" t="s">
        <v>461</v>
      </c>
      <c r="F10" t="s">
        <v>133</v>
      </c>
      <c r="G10" t="s">
        <v>6512</v>
      </c>
      <c r="H10" t="s">
        <v>154</v>
      </c>
      <c r="I10" s="113">
        <v>37494837772</v>
      </c>
      <c r="J10" t="s">
        <v>461</v>
      </c>
      <c r="K10" t="b">
        <v>1</v>
      </c>
      <c r="L10" t="s">
        <v>5924</v>
      </c>
      <c r="M10" s="98">
        <v>45303.34493835648</v>
      </c>
      <c r="N10" t="s">
        <v>6513</v>
      </c>
      <c r="O10"/>
    </row>
    <row r="11" spans="1:15">
      <c r="A11" cm="1">
        <f t="array" ref="A11">IF(Partner_details[[#This Row],[phoneNumber]], IFERROR(INDEX(Phone_ID[userId], MATCH(RIGHT(Partner_details[[#This Row],[phoneNumber]], 8), RIGHT(Phone_ID[?column?], 8), 0), 0), 0), 0)</f>
        <v>285634</v>
      </c>
      <c r="B11" s="55" t="b">
        <f>ISNA(MATCH(Partner_details[[#This Row],[user id]], Fake_pages[User ID], 0))</f>
        <v>0</v>
      </c>
      <c r="C11" s="55">
        <f>IFERROR(VLOOKUP(Partner_details[[#This Row],[email]], 'Partner more details'!A:C, 3, FALSE), "")</f>
        <v>0</v>
      </c>
      <c r="D11" s="55" t="str">
        <f>IFERROR(VLOOKUP(Partner_details[[#This Row],[email]], 'Partner more details'!A:C, 2, FALSE), "")</f>
        <v>Stand</v>
      </c>
      <c r="E11" t="s">
        <v>6514</v>
      </c>
      <c r="F11" t="s">
        <v>6515</v>
      </c>
      <c r="G11" t="s">
        <v>6516</v>
      </c>
      <c r="H11" t="s">
        <v>540</v>
      </c>
      <c r="I11" s="54">
        <v>37491342545</v>
      </c>
      <c r="J11" t="s">
        <v>530</v>
      </c>
      <c r="K11" t="b">
        <v>0</v>
      </c>
      <c r="L11"/>
      <c r="M11" s="98">
        <v>45257.504257916669</v>
      </c>
      <c r="N11" t="s">
        <v>6517</v>
      </c>
      <c r="O11"/>
    </row>
    <row r="12" spans="1:15">
      <c r="A12" cm="1">
        <f t="array" ref="A12">IF(Partner_details[[#This Row],[phoneNumber]], IFERROR(INDEX(Phone_ID[userId], MATCH(RIGHT(Partner_details[[#This Row],[phoneNumber]], 8), RIGHT(Phone_ID[?column?], 8), 0), 0), 0), 0)</f>
        <v>0</v>
      </c>
      <c r="B12" s="55" t="b">
        <f>ISNA(MATCH(Partner_details[[#This Row],[user id]], Fake_pages[User ID], 0))</f>
        <v>1</v>
      </c>
      <c r="C12" s="55" t="str">
        <f>IFERROR(VLOOKUP(Partner_details[[#This Row],[email]], 'Partner more details'!A:C, 3, FALSE), "")</f>
        <v/>
      </c>
      <c r="D12" s="55" t="str">
        <f>IFERROR(VLOOKUP(Partner_details[[#This Row],[email]], 'Partner more details'!A:C, 2, FALSE), "")</f>
        <v/>
      </c>
      <c r="E12" t="s">
        <v>195</v>
      </c>
      <c r="F12" t="s">
        <v>6518</v>
      </c>
      <c r="G12" t="s">
        <v>196</v>
      </c>
      <c r="H12" t="s">
        <v>197</v>
      </c>
      <c r="I12" s="114"/>
      <c r="J12" t="s">
        <v>6484</v>
      </c>
      <c r="K12" t="b">
        <v>0</v>
      </c>
      <c r="L12"/>
      <c r="M12" s="98">
        <v>45260.48787597222</v>
      </c>
      <c r="N12" t="s">
        <v>6519</v>
      </c>
      <c r="O12"/>
    </row>
    <row r="13" spans="1:15">
      <c r="A13" cm="1">
        <f t="array" ref="A13">IF(Partner_details[[#This Row],[phoneNumber]], IFERROR(INDEX(Phone_ID[userId], MATCH(RIGHT(Partner_details[[#This Row],[phoneNumber]], 8), RIGHT(Phone_ID[?column?], 8), 0), 0), 0), 0)</f>
        <v>855597</v>
      </c>
      <c r="B13" s="55" t="b">
        <f>ISNA(MATCH(Partner_details[[#This Row],[user id]], Fake_pages[User ID], 0))</f>
        <v>1</v>
      </c>
      <c r="C13" s="55">
        <f>IFERROR(VLOOKUP(Partner_details[[#This Row],[email]], 'Partner more details'!A:C, 3, FALSE), "")</f>
        <v>0</v>
      </c>
      <c r="D13" s="55" t="str">
        <f>IFERROR(VLOOKUP(Partner_details[[#This Row],[email]], 'Partner more details'!A:C, 2, FALSE), "")</f>
        <v>Bill</v>
      </c>
      <c r="E13" t="s">
        <v>469</v>
      </c>
      <c r="F13" t="s">
        <v>6520</v>
      </c>
      <c r="G13" t="s">
        <v>6521</v>
      </c>
      <c r="H13" t="s">
        <v>470</v>
      </c>
      <c r="I13" s="54">
        <v>37498477440</v>
      </c>
      <c r="J13" t="s">
        <v>461</v>
      </c>
      <c r="K13" t="b">
        <v>1</v>
      </c>
      <c r="L13" t="s">
        <v>6522</v>
      </c>
      <c r="M13" s="98">
        <v>45306.643688344906</v>
      </c>
      <c r="N13" t="s">
        <v>6523</v>
      </c>
      <c r="O13"/>
    </row>
    <row r="14" spans="1:15">
      <c r="A14" cm="1">
        <f t="array" ref="A14">IF(Partner_details[[#This Row],[phoneNumber]], IFERROR(INDEX(Phone_ID[userId], MATCH(RIGHT(Partner_details[[#This Row],[phoneNumber]], 8), RIGHT(Phone_ID[?column?], 8), 0), 0), 0), 0)</f>
        <v>1113150</v>
      </c>
      <c r="B14" s="55" t="b">
        <f>ISNA(MATCH(Partner_details[[#This Row],[user id]], Fake_pages[User ID], 0))</f>
        <v>1</v>
      </c>
      <c r="C14" s="55">
        <f>IFERROR(VLOOKUP(Partner_details[[#This Row],[email]], 'Partner more details'!A:C, 3, FALSE), "")</f>
        <v>0</v>
      </c>
      <c r="D14" s="55" t="str">
        <f>IFERROR(VLOOKUP(Partner_details[[#This Row],[email]], 'Partner more details'!A:C, 2, FALSE), "")</f>
        <v>Bill</v>
      </c>
      <c r="E14" t="s">
        <v>6524</v>
      </c>
      <c r="F14" t="s">
        <v>6525</v>
      </c>
      <c r="G14" t="s">
        <v>6526</v>
      </c>
      <c r="H14" t="s">
        <v>6527</v>
      </c>
      <c r="I14" s="113">
        <v>37441381144</v>
      </c>
      <c r="J14" t="s">
        <v>6528</v>
      </c>
      <c r="K14" t="b">
        <v>1</v>
      </c>
      <c r="L14" t="s">
        <v>5924</v>
      </c>
      <c r="M14" s="98">
        <v>45373.456764641203</v>
      </c>
      <c r="N14" t="s">
        <v>6529</v>
      </c>
      <c r="O14"/>
    </row>
    <row r="15" spans="1:15">
      <c r="A15" cm="1">
        <f t="array" ref="A15">IF(Partner_details[[#This Row],[phoneNumber]], IFERROR(INDEX(Phone_ID[userId], MATCH(RIGHT(Partner_details[[#This Row],[phoneNumber]], 8), RIGHT(Phone_ID[?column?], 8), 0), 0), 0), 0)</f>
        <v>304332</v>
      </c>
      <c r="B15" s="55" t="b">
        <f>ISNA(MATCH(Partner_details[[#This Row],[user id]], Fake_pages[User ID], 0))</f>
        <v>1</v>
      </c>
      <c r="C15" s="55">
        <f>IFERROR(VLOOKUP(Partner_details[[#This Row],[email]], 'Partner more details'!A:C, 3, FALSE), "")</f>
        <v>0</v>
      </c>
      <c r="D15" s="55" t="str">
        <f>IFERROR(VLOOKUP(Partner_details[[#This Row],[email]], 'Partner more details'!A:C, 2, FALSE), "")</f>
        <v>URL</v>
      </c>
      <c r="E15" t="s">
        <v>343</v>
      </c>
      <c r="F15" t="s">
        <v>344</v>
      </c>
      <c r="G15" t="s">
        <v>344</v>
      </c>
      <c r="H15" t="s">
        <v>345</v>
      </c>
      <c r="I15" s="54">
        <v>37494702780</v>
      </c>
      <c r="J15" t="s">
        <v>6484</v>
      </c>
      <c r="K15" t="b">
        <v>1</v>
      </c>
      <c r="L15"/>
      <c r="M15" s="98">
        <v>45260.222175555558</v>
      </c>
      <c r="N15" t="s">
        <v>6530</v>
      </c>
      <c r="O15"/>
    </row>
    <row r="16" spans="1:15">
      <c r="A16" cm="1">
        <f t="array" ref="A16">IF(Partner_details[[#This Row],[phoneNumber]], IFERROR(INDEX(Phone_ID[userId], MATCH(RIGHT(Partner_details[[#This Row],[phoneNumber]], 8), RIGHT(Phone_ID[?column?], 8), 0), 0), 0), 0)</f>
        <v>0</v>
      </c>
      <c r="B16" s="55" t="b">
        <f>ISNA(MATCH(Partner_details[[#This Row],[user id]], Fake_pages[User ID], 0))</f>
        <v>1</v>
      </c>
      <c r="C16" s="55" t="str">
        <f>IFERROR(VLOOKUP(Partner_details[[#This Row],[email]], 'Partner more details'!A:C, 3, FALSE), "")</f>
        <v/>
      </c>
      <c r="D16" s="55" t="str">
        <f>IFERROR(VLOOKUP(Partner_details[[#This Row],[email]], 'Partner more details'!A:C, 2, FALSE), "")</f>
        <v/>
      </c>
      <c r="E16" t="s">
        <v>6531</v>
      </c>
      <c r="F16" t="s">
        <v>6532</v>
      </c>
      <c r="G16" t="s">
        <v>6533</v>
      </c>
      <c r="H16" t="s">
        <v>6534</v>
      </c>
      <c r="I16" s="113">
        <v>37498675754</v>
      </c>
      <c r="J16" t="s">
        <v>4156</v>
      </c>
      <c r="K16" t="b">
        <v>1</v>
      </c>
      <c r="L16" t="s">
        <v>1466</v>
      </c>
      <c r="M16" s="98">
        <v>45491.483738171293</v>
      </c>
      <c r="N16" t="s">
        <v>6486</v>
      </c>
      <c r="O16"/>
    </row>
    <row r="17" spans="1:15">
      <c r="A17" cm="1">
        <f t="array" ref="A17">IF(Partner_details[[#This Row],[phoneNumber]], IFERROR(INDEX(Phone_ID[userId], MATCH(RIGHT(Partner_details[[#This Row],[phoneNumber]], 8), RIGHT(Phone_ID[?column?], 8), 0), 0), 0), 0)</f>
        <v>1111624</v>
      </c>
      <c r="B17" s="55" t="b">
        <f>ISNA(MATCH(Partner_details[[#This Row],[user id]], Fake_pages[User ID], 0))</f>
        <v>1</v>
      </c>
      <c r="C17" s="55">
        <f>IFERROR(VLOOKUP(Partner_details[[#This Row],[email]], 'Partner more details'!A:C, 3, FALSE), "")</f>
        <v>0</v>
      </c>
      <c r="D17" s="55" t="str">
        <f>IFERROR(VLOOKUP(Partner_details[[#This Row],[email]], 'Partner more details'!A:C, 2, FALSE), "")</f>
        <v>Bill</v>
      </c>
      <c r="E17" t="s">
        <v>307</v>
      </c>
      <c r="F17" t="s">
        <v>6535</v>
      </c>
      <c r="G17" t="s">
        <v>6536</v>
      </c>
      <c r="H17" t="s">
        <v>6537</v>
      </c>
      <c r="I17" s="54">
        <v>37498383805</v>
      </c>
      <c r="J17" t="s">
        <v>1728</v>
      </c>
      <c r="K17" t="b">
        <v>1</v>
      </c>
      <c r="L17" t="s">
        <v>1038</v>
      </c>
      <c r="M17" s="98">
        <v>45367.306472546297</v>
      </c>
      <c r="N17" t="s">
        <v>6538</v>
      </c>
      <c r="O17"/>
    </row>
    <row r="18" spans="1:15" ht="15" customHeight="1">
      <c r="A18" cm="1">
        <f t="array" ref="A18">IF(Partner_details[[#This Row],[phoneNumber]], IFERROR(INDEX(Phone_ID[userId], MATCH(RIGHT(Partner_details[[#This Row],[phoneNumber]], 8), RIGHT(Phone_ID[?column?], 8), 0), 0), 0), 0)</f>
        <v>1042334</v>
      </c>
      <c r="B18" s="55" t="b">
        <f>ISNA(MATCH(Partner_details[[#This Row],[user id]], Fake_pages[User ID], 0))</f>
        <v>1</v>
      </c>
      <c r="C18" s="55">
        <f>IFERROR(VLOOKUP(Partner_details[[#This Row],[email]], 'Partner more details'!A:C, 3, FALSE), "")</f>
        <v>0</v>
      </c>
      <c r="D18" s="55" t="str">
        <f>IFERROR(VLOOKUP(Partner_details[[#This Row],[email]], 'Partner more details'!A:C, 2, FALSE), "")</f>
        <v>Glued</v>
      </c>
      <c r="E18" t="s">
        <v>6539</v>
      </c>
      <c r="F18" t="s">
        <v>98</v>
      </c>
      <c r="G18" t="s">
        <v>151</v>
      </c>
      <c r="H18" t="s">
        <v>159</v>
      </c>
      <c r="I18" s="113">
        <v>37496825858</v>
      </c>
      <c r="J18" t="s">
        <v>6540</v>
      </c>
      <c r="K18" t="b">
        <v>1</v>
      </c>
      <c r="L18" t="s">
        <v>5924</v>
      </c>
      <c r="M18" s="98">
        <v>45280.506173321759</v>
      </c>
      <c r="N18" t="s">
        <v>6541</v>
      </c>
      <c r="O18"/>
    </row>
    <row r="19" spans="1:15" ht="17.25" customHeight="1">
      <c r="A19" cm="1">
        <f t="array" ref="A19">IF(Partner_details[[#This Row],[phoneNumber]], IFERROR(INDEX(Phone_ID[userId], MATCH(RIGHT(Partner_details[[#This Row],[phoneNumber]], 8), RIGHT(Phone_ID[?column?], 8), 0), 0), 0), 0)</f>
        <v>468782</v>
      </c>
      <c r="B19" s="55" t="b">
        <f>ISNA(MATCH(Partner_details[[#This Row],[user id]], Fake_pages[User ID], 0))</f>
        <v>1</v>
      </c>
      <c r="C19" s="55">
        <f>IFERROR(VLOOKUP(Partner_details[[#This Row],[email]], 'Partner more details'!A:C, 3, FALSE), "")</f>
        <v>0</v>
      </c>
      <c r="D19" s="55" t="str">
        <f>IFERROR(VLOOKUP(Partner_details[[#This Row],[email]], 'Partner more details'!A:C, 2, FALSE), "")</f>
        <v>Stand</v>
      </c>
      <c r="E19" t="s">
        <v>55</v>
      </c>
      <c r="F19" t="s">
        <v>287</v>
      </c>
      <c r="G19" t="s">
        <v>287</v>
      </c>
      <c r="H19" t="s">
        <v>288</v>
      </c>
      <c r="I19" s="54">
        <v>37455080018</v>
      </c>
      <c r="J19" t="s">
        <v>6484</v>
      </c>
      <c r="K19" t="b">
        <v>1</v>
      </c>
      <c r="L19" t="s">
        <v>5924</v>
      </c>
      <c r="M19" s="98">
        <v>45040.273486747683</v>
      </c>
      <c r="N19" t="s">
        <v>6542</v>
      </c>
      <c r="O19"/>
    </row>
    <row r="20" spans="1:15">
      <c r="A20" cm="1">
        <f t="array" ref="A20">IF(Partner_details[[#This Row],[phoneNumber]], IFERROR(INDEX(Phone_ID[userId], MATCH(RIGHT(Partner_details[[#This Row],[phoneNumber]], 8), RIGHT(Phone_ID[?column?], 8), 0), 0), 0), 0)</f>
        <v>736628</v>
      </c>
      <c r="B20" s="55" t="b">
        <f>ISNA(MATCH(Partner_details[[#This Row],[user id]], Fake_pages[User ID], 0))</f>
        <v>1</v>
      </c>
      <c r="C20" s="55">
        <f>IFERROR(VLOOKUP(Partner_details[[#This Row],[email]], 'Partner more details'!A:C, 3, FALSE), "")</f>
        <v>0</v>
      </c>
      <c r="D20" s="55" t="str">
        <f>IFERROR(VLOOKUP(Partner_details[[#This Row],[email]], 'Partner more details'!A:C, 2, FALSE), "")</f>
        <v>Glued</v>
      </c>
      <c r="E20" t="s">
        <v>189</v>
      </c>
      <c r="F20" t="s">
        <v>190</v>
      </c>
      <c r="G20" t="s">
        <v>190</v>
      </c>
      <c r="H20" t="s">
        <v>191</v>
      </c>
      <c r="I20" s="113">
        <v>37494138040</v>
      </c>
      <c r="J20" t="s">
        <v>6484</v>
      </c>
      <c r="K20" t="b">
        <v>1</v>
      </c>
      <c r="L20"/>
      <c r="M20" s="98">
        <v>45261.215217743054</v>
      </c>
      <c r="N20" t="s">
        <v>6543</v>
      </c>
      <c r="O20"/>
    </row>
    <row r="21" spans="1:15">
      <c r="A21" cm="1">
        <f t="array" ref="A21">IF(Partner_details[[#This Row],[phoneNumber]], IFERROR(INDEX(Phone_ID[userId], MATCH(RIGHT(Partner_details[[#This Row],[phoneNumber]], 8), RIGHT(Phone_ID[?column?], 8), 0), 0), 0), 0)</f>
        <v>748384</v>
      </c>
      <c r="B21" s="55" t="b">
        <f>ISNA(MATCH(Partner_details[[#This Row],[user id]], Fake_pages[User ID], 0))</f>
        <v>1</v>
      </c>
      <c r="C21" s="55">
        <f>IFERROR(VLOOKUP(Partner_details[[#This Row],[email]], 'Partner more details'!A:C, 3, FALSE), "")</f>
        <v>0</v>
      </c>
      <c r="D21" s="55" t="str">
        <f>IFERROR(VLOOKUP(Partner_details[[#This Row],[email]], 'Partner more details'!A:C, 2, FALSE), "")</f>
        <v>Stand</v>
      </c>
      <c r="E21" t="s">
        <v>169</v>
      </c>
      <c r="F21" t="s">
        <v>6544</v>
      </c>
      <c r="G21" t="s">
        <v>170</v>
      </c>
      <c r="H21" t="s">
        <v>171</v>
      </c>
      <c r="I21" s="54">
        <v>37498542424</v>
      </c>
      <c r="J21" t="s">
        <v>6484</v>
      </c>
      <c r="K21" t="b">
        <v>1</v>
      </c>
      <c r="L21" t="s">
        <v>1466</v>
      </c>
      <c r="M21" s="98">
        <v>45223.549763495372</v>
      </c>
      <c r="N21" t="s">
        <v>6545</v>
      </c>
      <c r="O21"/>
    </row>
    <row r="22" spans="1:15">
      <c r="A22" cm="1">
        <f t="array" ref="A22">IF(Partner_details[[#This Row],[phoneNumber]], IFERROR(INDEX(Phone_ID[userId], MATCH(RIGHT(Partner_details[[#This Row],[phoneNumber]], 8), RIGHT(Phone_ID[?column?], 8), 0), 0), 0), 0)</f>
        <v>1006862</v>
      </c>
      <c r="B22" s="55" t="b">
        <f>ISNA(MATCH(Partner_details[[#This Row],[user id]], Fake_pages[User ID], 0))</f>
        <v>1</v>
      </c>
      <c r="C22" s="55">
        <f>IFERROR(VLOOKUP(Partner_details[[#This Row],[email]], 'Partner more details'!A:C, 3, FALSE), "")</f>
        <v>0</v>
      </c>
      <c r="D22" s="55" t="str">
        <f>IFERROR(VLOOKUP(Partner_details[[#This Row],[email]], 'Partner more details'!A:C, 2, FALSE), "")</f>
        <v>Bill</v>
      </c>
      <c r="E22" t="s">
        <v>1738</v>
      </c>
      <c r="F22" t="s">
        <v>6546</v>
      </c>
      <c r="G22" t="s">
        <v>6547</v>
      </c>
      <c r="H22" t="s">
        <v>460</v>
      </c>
      <c r="I22" s="113">
        <v>37498122223</v>
      </c>
      <c r="J22" t="s">
        <v>458</v>
      </c>
      <c r="K22" t="b">
        <v>0</v>
      </c>
      <c r="L22"/>
      <c r="M22" s="98">
        <v>45329.680405740743</v>
      </c>
      <c r="N22" t="s">
        <v>6548</v>
      </c>
      <c r="O22"/>
    </row>
    <row r="23" spans="1:15" ht="17.25" customHeight="1">
      <c r="A23" cm="1">
        <f t="array" ref="A23">IF(Partner_details[[#This Row],[phoneNumber]], IFERROR(INDEX(Phone_ID[userId], MATCH(RIGHT(Partner_details[[#This Row],[phoneNumber]], 8), RIGHT(Phone_ID[?column?], 8), 0), 0), 0), 0)</f>
        <v>0</v>
      </c>
      <c r="B23" s="55" t="b">
        <f>ISNA(MATCH(Partner_details[[#This Row],[user id]], Fake_pages[User ID], 0))</f>
        <v>1</v>
      </c>
      <c r="C23" s="55" t="str">
        <f>IFERROR(VLOOKUP(Partner_details[[#This Row],[email]], 'Partner more details'!A:C, 3, FALSE), "")</f>
        <v>DianaTashir123!</v>
      </c>
      <c r="D23" s="55" t="str">
        <f>IFERROR(VLOOKUP(Partner_details[[#This Row],[email]], 'Partner more details'!A:C, 2, FALSE), "")</f>
        <v>Bill</v>
      </c>
      <c r="E23" t="s">
        <v>655</v>
      </c>
      <c r="F23" t="s">
        <v>6549</v>
      </c>
      <c r="G23" t="s">
        <v>6549</v>
      </c>
      <c r="H23" t="s">
        <v>6550</v>
      </c>
      <c r="I23" s="54">
        <v>37493996715</v>
      </c>
      <c r="J23" t="s">
        <v>5579</v>
      </c>
      <c r="K23" t="b">
        <v>1</v>
      </c>
      <c r="L23" t="s">
        <v>3393</v>
      </c>
      <c r="M23" s="98">
        <v>45491.266544722224</v>
      </c>
      <c r="N23" t="s">
        <v>6486</v>
      </c>
      <c r="O23"/>
    </row>
    <row r="24" spans="1:15">
      <c r="A24" cm="1">
        <f t="array" ref="A24">IF(Partner_details[[#This Row],[phoneNumber]], IFERROR(INDEX(Phone_ID[userId], MATCH(RIGHT(Partner_details[[#This Row],[phoneNumber]], 8), RIGHT(Phone_ID[?column?], 8), 0), 0), 0), 0)</f>
        <v>692767</v>
      </c>
      <c r="B24" s="55" t="b">
        <f>ISNA(MATCH(Partner_details[[#This Row],[user id]], Fake_pages[User ID], 0))</f>
        <v>1</v>
      </c>
      <c r="C24" s="55" t="str">
        <f>IFERROR(VLOOKUP(Partner_details[[#This Row],[email]], 'Partner more details'!A:C, 3, FALSE), "")</f>
        <v>Andranik2024!</v>
      </c>
      <c r="D24" s="55" t="str">
        <f>IFERROR(VLOOKUP(Partner_details[[#This Row],[email]], 'Partner more details'!A:C, 2, FALSE), "")</f>
        <v>Bill</v>
      </c>
      <c r="E24" t="s">
        <v>5627</v>
      </c>
      <c r="F24" t="s">
        <v>6551</v>
      </c>
      <c r="G24" t="s">
        <v>6552</v>
      </c>
      <c r="H24" t="s">
        <v>6553</v>
      </c>
      <c r="I24" s="113">
        <v>37491512190</v>
      </c>
      <c r="J24" t="s">
        <v>5293</v>
      </c>
      <c r="K24" t="b">
        <v>1</v>
      </c>
      <c r="L24" t="s">
        <v>1466</v>
      </c>
      <c r="M24" s="98">
        <v>45492.354919606485</v>
      </c>
      <c r="N24" t="s">
        <v>6486</v>
      </c>
      <c r="O24"/>
    </row>
    <row r="25" spans="1:15">
      <c r="A25" cm="1">
        <f t="array" ref="A25">IF(Partner_details[[#This Row],[phoneNumber]], IFERROR(INDEX(Phone_ID[userId], MATCH(RIGHT(Partner_details[[#This Row],[phoneNumber]], 8), RIGHT(Phone_ID[?column?], 8), 0), 0), 0), 0)</f>
        <v>995315</v>
      </c>
      <c r="B25" s="55" t="b">
        <f>ISNA(MATCH(Partner_details[[#This Row],[user id]], Fake_pages[User ID], 0))</f>
        <v>1</v>
      </c>
      <c r="C25" s="55" t="str">
        <f>IFERROR(VLOOKUP(Partner_details[[#This Row],[email]], 'Partner more details'!A:C, 3, FALSE), "")</f>
        <v>Phenix123!</v>
      </c>
      <c r="D25" s="55" t="str">
        <f>IFERROR(VLOOKUP(Partner_details[[#This Row],[email]], 'Partner more details'!A:C, 2, FALSE), "")</f>
        <v>Bill</v>
      </c>
      <c r="E25" t="s">
        <v>783</v>
      </c>
      <c r="F25" t="s">
        <v>6554</v>
      </c>
      <c r="G25" t="s">
        <v>6555</v>
      </c>
      <c r="H25" t="s">
        <v>6556</v>
      </c>
      <c r="I25" s="54">
        <v>37499701887</v>
      </c>
      <c r="J25" t="s">
        <v>596</v>
      </c>
      <c r="K25" t="b">
        <v>1</v>
      </c>
      <c r="L25" t="s">
        <v>2699</v>
      </c>
      <c r="M25" s="98">
        <v>45343.597161863428</v>
      </c>
      <c r="N25" t="s">
        <v>6557</v>
      </c>
      <c r="O25"/>
    </row>
    <row r="26" spans="1:15">
      <c r="A26" cm="1">
        <f t="array" ref="A26">IF(Partner_details[[#This Row],[phoneNumber]], IFERROR(INDEX(Phone_ID[userId], MATCH(RIGHT(Partner_details[[#This Row],[phoneNumber]], 8), RIGHT(Phone_ID[?column?], 8), 0), 0), 0), 0)</f>
        <v>1122474</v>
      </c>
      <c r="B26" s="55" t="b">
        <f>ISNA(MATCH(Partner_details[[#This Row],[user id]], Fake_pages[User ID], 0))</f>
        <v>1</v>
      </c>
      <c r="C26" s="55" t="str">
        <f>IFERROR(VLOOKUP(Partner_details[[#This Row],[email]], 'Partner more details'!A:C, 3, FALSE), "")</f>
        <v>Tigran123!</v>
      </c>
      <c r="D26" s="55" t="str">
        <f>IFERROR(VLOOKUP(Partner_details[[#This Row],[email]], 'Partner more details'!A:C, 2, FALSE), "")</f>
        <v>Bill</v>
      </c>
      <c r="E26" t="s">
        <v>278</v>
      </c>
      <c r="F26" t="s">
        <v>6558</v>
      </c>
      <c r="G26" t="s">
        <v>6559</v>
      </c>
      <c r="H26" t="s">
        <v>6560</v>
      </c>
      <c r="I26" s="113">
        <v>37497115860</v>
      </c>
      <c r="J26" t="s">
        <v>6561</v>
      </c>
      <c r="K26" t="b">
        <v>0</v>
      </c>
      <c r="L26"/>
      <c r="M26" s="98">
        <v>45397.526306678243</v>
      </c>
      <c r="N26" t="s">
        <v>6562</v>
      </c>
      <c r="O26"/>
    </row>
    <row r="27" spans="1:15">
      <c r="A27" cm="1">
        <f t="array" ref="A27">IF(Partner_details[[#This Row],[phoneNumber]], IFERROR(INDEX(Phone_ID[userId], MATCH(RIGHT(Partner_details[[#This Row],[phoneNumber]], 8), RIGHT(Phone_ID[?column?], 8), 0), 0), 0), 0)</f>
        <v>1142031</v>
      </c>
      <c r="B27" s="55" t="b">
        <f>ISNA(MATCH(Partner_details[[#This Row],[user id]], Fake_pages[User ID], 0))</f>
        <v>1</v>
      </c>
      <c r="C27" s="55">
        <f>IFERROR(VLOOKUP(Partner_details[[#This Row],[email]], 'Partner more details'!A:C, 3, FALSE), "")</f>
        <v>0</v>
      </c>
      <c r="D27" s="55" t="str">
        <f>IFERROR(VLOOKUP(Partner_details[[#This Row],[email]], 'Partner more details'!A:C, 2, FALSE), "")</f>
        <v>Stand</v>
      </c>
      <c r="E27" t="s">
        <v>6563</v>
      </c>
      <c r="F27" t="s">
        <v>6564</v>
      </c>
      <c r="G27" t="s">
        <v>6565</v>
      </c>
      <c r="H27" t="s">
        <v>6566</v>
      </c>
      <c r="I27" s="54">
        <v>37493913588</v>
      </c>
      <c r="J27" t="s">
        <v>4215</v>
      </c>
      <c r="K27" t="b">
        <v>1</v>
      </c>
      <c r="L27" t="s">
        <v>5924</v>
      </c>
      <c r="M27" s="98">
        <v>45453.335105787039</v>
      </c>
      <c r="N27" t="s">
        <v>6486</v>
      </c>
      <c r="O27"/>
    </row>
    <row r="28" spans="1:15">
      <c r="A28" cm="1">
        <f t="array" ref="A28">IF(Partner_details[[#This Row],[phoneNumber]], IFERROR(INDEX(Phone_ID[userId], MATCH(RIGHT(Partner_details[[#This Row],[phoneNumber]], 8), RIGHT(Phone_ID[?column?], 8), 0), 0), 0), 0)</f>
        <v>441653</v>
      </c>
      <c r="B28" s="55" t="b">
        <f>ISNA(MATCH(Partner_details[[#This Row],[user id]], Fake_pages[User ID], 0))</f>
        <v>1</v>
      </c>
      <c r="C28" s="55">
        <f>IFERROR(VLOOKUP(Partner_details[[#This Row],[email]], 'Partner more details'!A:C, 3, FALSE), "")</f>
        <v>0</v>
      </c>
      <c r="D28" s="55" t="str">
        <f>IFERROR(VLOOKUP(Partner_details[[#This Row],[email]], 'Partner more details'!A:C, 2, FALSE), "")</f>
        <v>Bill</v>
      </c>
      <c r="E28" t="s">
        <v>6567</v>
      </c>
      <c r="F28" t="s">
        <v>116</v>
      </c>
      <c r="G28" t="s">
        <v>6568</v>
      </c>
      <c r="H28" t="s">
        <v>119</v>
      </c>
      <c r="I28" s="113">
        <v>37455229940</v>
      </c>
      <c r="J28" t="s">
        <v>114</v>
      </c>
      <c r="K28" t="b">
        <v>0</v>
      </c>
      <c r="L28"/>
      <c r="M28" s="98">
        <v>45295.585900983795</v>
      </c>
      <c r="N28" t="s">
        <v>6569</v>
      </c>
      <c r="O28"/>
    </row>
    <row r="29" spans="1:15">
      <c r="A29" cm="1">
        <f t="array" ref="A29">IF(Partner_details[[#This Row],[phoneNumber]], IFERROR(INDEX(Phone_ID[userId], MATCH(RIGHT(Partner_details[[#This Row],[phoneNumber]], 8), RIGHT(Phone_ID[?column?], 8), 0), 0), 0), 0)</f>
        <v>1038570</v>
      </c>
      <c r="B29" s="55" t="b">
        <f>ISNA(MATCH(Partner_details[[#This Row],[user id]], Fake_pages[User ID], 0))</f>
        <v>0</v>
      </c>
      <c r="C29" s="55">
        <f>IFERROR(VLOOKUP(Partner_details[[#This Row],[email]], 'Partner more details'!A:C, 3, FALSE), "")</f>
        <v>0</v>
      </c>
      <c r="D29" s="55" t="str">
        <f>IFERROR(VLOOKUP(Partner_details[[#This Row],[email]], 'Partner more details'!A:C, 2, FALSE), "")</f>
        <v>URL</v>
      </c>
      <c r="E29" t="s">
        <v>155</v>
      </c>
      <c r="F29" t="s">
        <v>6570</v>
      </c>
      <c r="G29" t="s">
        <v>156</v>
      </c>
      <c r="H29" t="s">
        <v>157</v>
      </c>
      <c r="I29" s="54">
        <v>37497320927</v>
      </c>
      <c r="J29" t="s">
        <v>6484</v>
      </c>
      <c r="K29" t="b">
        <v>1</v>
      </c>
      <c r="L29" t="s">
        <v>135</v>
      </c>
      <c r="M29" s="98">
        <v>45050.601923263886</v>
      </c>
      <c r="N29" t="s">
        <v>6571</v>
      </c>
      <c r="O29"/>
    </row>
    <row r="30" spans="1:15">
      <c r="A30" cm="1">
        <f t="array" ref="A30">IF(Partner_details[[#This Row],[phoneNumber]], IFERROR(INDEX(Phone_ID[userId], MATCH(RIGHT(Partner_details[[#This Row],[phoneNumber]], 8), RIGHT(Phone_ID[?column?], 8), 0), 0), 0), 0)</f>
        <v>815282</v>
      </c>
      <c r="B30" s="55" t="b">
        <f>ISNA(MATCH(Partner_details[[#This Row],[user id]], Fake_pages[User ID], 0))</f>
        <v>1</v>
      </c>
      <c r="C30" s="55">
        <f>IFERROR(VLOOKUP(Partner_details[[#This Row],[email]], 'Partner more details'!A:C, 3, FALSE), "")</f>
        <v>0</v>
      </c>
      <c r="D30" s="55" t="str">
        <f>IFERROR(VLOOKUP(Partner_details[[#This Row],[email]], 'Partner more details'!A:C, 2, FALSE), "")</f>
        <v>Bill</v>
      </c>
      <c r="E30" t="s">
        <v>568</v>
      </c>
      <c r="F30" t="s">
        <v>6572</v>
      </c>
      <c r="G30" t="s">
        <v>6573</v>
      </c>
      <c r="H30" t="s">
        <v>6574</v>
      </c>
      <c r="I30" s="113">
        <v>37477873436</v>
      </c>
      <c r="J30" t="s">
        <v>567</v>
      </c>
      <c r="K30" t="b">
        <v>1</v>
      </c>
      <c r="L30" t="s">
        <v>6575</v>
      </c>
      <c r="M30" s="98">
        <v>45374.304668124998</v>
      </c>
      <c r="N30" t="s">
        <v>6576</v>
      </c>
      <c r="O30"/>
    </row>
    <row r="31" spans="1:15">
      <c r="A31" cm="1">
        <f t="array" ref="A31">IF(Partner_details[[#This Row],[phoneNumber]], IFERROR(INDEX(Phone_ID[userId], MATCH(RIGHT(Partner_details[[#This Row],[phoneNumber]], 8), RIGHT(Phone_ID[?column?], 8), 0), 0), 0), 0)</f>
        <v>1127736</v>
      </c>
      <c r="B31" s="55" t="b">
        <f>ISNA(MATCH(Partner_details[[#This Row],[user id]], Fake_pages[User ID], 0))</f>
        <v>1</v>
      </c>
      <c r="C31" s="55">
        <f>IFERROR(VLOOKUP(Partner_details[[#This Row],[email]], 'Partner more details'!A:C, 3, FALSE), "")</f>
        <v>0</v>
      </c>
      <c r="D31" s="55" t="str">
        <f>IFERROR(VLOOKUP(Partner_details[[#This Row],[email]], 'Partner more details'!A:C, 2, FALSE), "")</f>
        <v>Bill</v>
      </c>
      <c r="E31" t="s">
        <v>6577</v>
      </c>
      <c r="F31" t="s">
        <v>6578</v>
      </c>
      <c r="G31" t="s">
        <v>6579</v>
      </c>
      <c r="H31" t="s">
        <v>6580</v>
      </c>
      <c r="I31" s="54">
        <v>37498737658</v>
      </c>
      <c r="J31" t="s">
        <v>6561</v>
      </c>
      <c r="K31" t="b">
        <v>0</v>
      </c>
      <c r="L31"/>
      <c r="M31" s="98">
        <v>45393.680774421293</v>
      </c>
      <c r="N31" t="s">
        <v>6581</v>
      </c>
      <c r="O31"/>
    </row>
    <row r="32" spans="1:15">
      <c r="A32" cm="1">
        <f t="array" ref="A32">IF(Partner_details[[#This Row],[phoneNumber]], IFERROR(INDEX(Phone_ID[userId], MATCH(RIGHT(Partner_details[[#This Row],[phoneNumber]], 8), RIGHT(Phone_ID[?column?], 8), 0), 0), 0), 0)</f>
        <v>1092076</v>
      </c>
      <c r="B32" s="55" t="b">
        <f>ISNA(MATCH(Partner_details[[#This Row],[user id]], Fake_pages[User ID], 0))</f>
        <v>1</v>
      </c>
      <c r="C32" s="55">
        <f>IFERROR(VLOOKUP(Partner_details[[#This Row],[email]], 'Partner more details'!A:C, 3, FALSE), "")</f>
        <v>0</v>
      </c>
      <c r="D32" s="55" t="str">
        <f>IFERROR(VLOOKUP(Partner_details[[#This Row],[email]], 'Partner more details'!A:C, 2, FALSE), "")</f>
        <v>Stand</v>
      </c>
      <c r="E32" t="s">
        <v>536</v>
      </c>
      <c r="F32" t="s">
        <v>6582</v>
      </c>
      <c r="G32" t="s">
        <v>6583</v>
      </c>
      <c r="H32" t="s">
        <v>537</v>
      </c>
      <c r="I32" s="113">
        <v>37494916008</v>
      </c>
      <c r="J32" t="s">
        <v>530</v>
      </c>
      <c r="K32" t="b">
        <v>0</v>
      </c>
      <c r="L32"/>
      <c r="M32" s="98">
        <v>45257.516967557873</v>
      </c>
      <c r="N32" t="s">
        <v>6584</v>
      </c>
      <c r="O32"/>
    </row>
    <row r="33" spans="1:15">
      <c r="A33" cm="1">
        <f t="array" ref="A33">IF(Partner_details[[#This Row],[phoneNumber]], IFERROR(INDEX(Phone_ID[userId], MATCH(RIGHT(Partner_details[[#This Row],[phoneNumber]], 8), RIGHT(Phone_ID[?column?], 8), 0), 0), 0), 0)</f>
        <v>0</v>
      </c>
      <c r="B33" s="55" t="b">
        <f>ISNA(MATCH(Partner_details[[#This Row],[user id]], Fake_pages[User ID], 0))</f>
        <v>1</v>
      </c>
      <c r="C33" s="55" t="str">
        <f>IFERROR(VLOOKUP(Partner_details[[#This Row],[email]], 'Partner more details'!A:C, 3, FALSE), "")</f>
        <v/>
      </c>
      <c r="D33" s="55" t="str">
        <f>IFERROR(VLOOKUP(Partner_details[[#This Row],[email]], 'Partner more details'!A:C, 2, FALSE), "")</f>
        <v/>
      </c>
      <c r="E33" t="s">
        <v>6585</v>
      </c>
      <c r="F33" t="s">
        <v>6586</v>
      </c>
      <c r="G33" t="s">
        <v>6587</v>
      </c>
      <c r="H33" t="s">
        <v>6588</v>
      </c>
      <c r="I33" s="54">
        <v>37494732273</v>
      </c>
      <c r="J33" t="s">
        <v>5579</v>
      </c>
      <c r="K33" t="b">
        <v>1</v>
      </c>
      <c r="L33" t="s">
        <v>1466</v>
      </c>
      <c r="M33" s="98">
        <v>45491.285207291665</v>
      </c>
      <c r="N33" t="s">
        <v>6486</v>
      </c>
      <c r="O33"/>
    </row>
    <row r="34" spans="1:15">
      <c r="A34" cm="1">
        <f t="array" ref="A34">IF(Partner_details[[#This Row],[phoneNumber]], IFERROR(INDEX(Phone_ID[userId], MATCH(RIGHT(Partner_details[[#This Row],[phoneNumber]], 8), RIGHT(Phone_ID[?column?], 8), 0), 0), 0), 0)</f>
        <v>1122469</v>
      </c>
      <c r="B34" s="55" t="b">
        <f>ISNA(MATCH(Partner_details[[#This Row],[user id]], Fake_pages[User ID], 0))</f>
        <v>1</v>
      </c>
      <c r="C34" s="55" t="str">
        <f>IFERROR(VLOOKUP(Partner_details[[#This Row],[email]], 'Partner more details'!A:C, 3, FALSE), "")</f>
        <v>Mikayel123!</v>
      </c>
      <c r="D34" s="55" t="str">
        <f>IFERROR(VLOOKUP(Partner_details[[#This Row],[email]], 'Partner more details'!A:C, 2, FALSE), "")</f>
        <v>Bill</v>
      </c>
      <c r="E34" t="s">
        <v>6589</v>
      </c>
      <c r="F34" t="s">
        <v>6590</v>
      </c>
      <c r="G34" t="s">
        <v>6591</v>
      </c>
      <c r="H34" t="s">
        <v>6592</v>
      </c>
      <c r="I34" s="113">
        <v>37443666887</v>
      </c>
      <c r="J34" t="s">
        <v>6561</v>
      </c>
      <c r="K34" t="b">
        <v>0</v>
      </c>
      <c r="L34"/>
      <c r="M34" s="98">
        <v>45393.680729907406</v>
      </c>
      <c r="N34" t="s">
        <v>6593</v>
      </c>
      <c r="O34"/>
    </row>
    <row r="35" spans="1:15">
      <c r="A35" cm="1">
        <f t="array" ref="A35">IF(Partner_details[[#This Row],[phoneNumber]], IFERROR(INDEX(Phone_ID[userId], MATCH(RIGHT(Partner_details[[#This Row],[phoneNumber]], 8), RIGHT(Phone_ID[?column?], 8), 0), 0), 0), 0)</f>
        <v>512333</v>
      </c>
      <c r="B35" s="55" t="b">
        <f>ISNA(MATCH(Partner_details[[#This Row],[user id]], Fake_pages[User ID], 0))</f>
        <v>1</v>
      </c>
      <c r="C35" s="55">
        <f>IFERROR(VLOOKUP(Partner_details[[#This Row],[email]], 'Partner more details'!A:C, 3, FALSE), "")</f>
        <v>0</v>
      </c>
      <c r="D35" s="55" t="str">
        <f>IFERROR(VLOOKUP(Partner_details[[#This Row],[email]], 'Partner more details'!A:C, 2, FALSE), "")</f>
        <v>Glued</v>
      </c>
      <c r="E35" t="s">
        <v>433</v>
      </c>
      <c r="F35" t="s">
        <v>6594</v>
      </c>
      <c r="G35" t="s">
        <v>100</v>
      </c>
      <c r="H35" t="s">
        <v>434</v>
      </c>
      <c r="I35" s="54">
        <v>37495350511</v>
      </c>
      <c r="J35" t="s">
        <v>432</v>
      </c>
      <c r="K35" t="b">
        <v>0</v>
      </c>
      <c r="L35" t="s">
        <v>5924</v>
      </c>
      <c r="M35" s="98">
        <v>45286.546540243056</v>
      </c>
      <c r="N35" t="s">
        <v>6595</v>
      </c>
      <c r="O35"/>
    </row>
    <row r="36" spans="1:15">
      <c r="A36" cm="1">
        <f t="array" ref="A36">IF(Partner_details[[#This Row],[phoneNumber]], IFERROR(INDEX(Phone_ID[userId], MATCH(RIGHT(Partner_details[[#This Row],[phoneNumber]], 8), RIGHT(Phone_ID[?column?], 8), 0), 0), 0), 0)</f>
        <v>925671</v>
      </c>
      <c r="B36" s="55" t="b">
        <f>ISNA(MATCH(Partner_details[[#This Row],[user id]], Fake_pages[User ID], 0))</f>
        <v>1</v>
      </c>
      <c r="C36" s="55">
        <f>IFERROR(VLOOKUP(Partner_details[[#This Row],[email]], 'Partner more details'!A:C, 3, FALSE), "")</f>
        <v>0</v>
      </c>
      <c r="D36" s="55" t="str">
        <f>IFERROR(VLOOKUP(Partner_details[[#This Row],[email]], 'Partner more details'!A:C, 2, FALSE), "")</f>
        <v>URL</v>
      </c>
      <c r="E36" t="s">
        <v>237</v>
      </c>
      <c r="F36" t="s">
        <v>54</v>
      </c>
      <c r="G36" t="s">
        <v>238</v>
      </c>
      <c r="H36" t="s">
        <v>239</v>
      </c>
      <c r="I36" s="113">
        <v>37491575975</v>
      </c>
      <c r="J36" t="s">
        <v>6484</v>
      </c>
      <c r="K36" t="b">
        <v>1</v>
      </c>
      <c r="L36" t="s">
        <v>6596</v>
      </c>
      <c r="M36" s="98">
        <v>45050.243159814818</v>
      </c>
      <c r="N36" t="s">
        <v>6597</v>
      </c>
      <c r="O36"/>
    </row>
    <row r="37" spans="1:15">
      <c r="A37" cm="1">
        <f t="array" ref="A37">IF(Partner_details[[#This Row],[phoneNumber]], IFERROR(INDEX(Phone_ID[userId], MATCH(RIGHT(Partner_details[[#This Row],[phoneNumber]], 8), RIGHT(Phone_ID[?column?], 8), 0), 0), 0), 0)</f>
        <v>905596</v>
      </c>
      <c r="B37" s="55" t="b">
        <f>ISNA(MATCH(Partner_details[[#This Row],[user id]], Fake_pages[User ID], 0))</f>
        <v>1</v>
      </c>
      <c r="C37" s="55">
        <f>IFERROR(VLOOKUP(Partner_details[[#This Row],[email]], 'Partner more details'!A:C, 3, FALSE), "")</f>
        <v>0</v>
      </c>
      <c r="D37" s="55" t="str">
        <f>IFERROR(VLOOKUP(Partner_details[[#This Row],[email]], 'Partner more details'!A:C, 2, FALSE), "")</f>
        <v>URL</v>
      </c>
      <c r="E37" t="s">
        <v>46</v>
      </c>
      <c r="F37" t="s">
        <v>50</v>
      </c>
      <c r="G37" t="s">
        <v>349</v>
      </c>
      <c r="H37" t="s">
        <v>350</v>
      </c>
      <c r="I37" s="54">
        <v>37493646236</v>
      </c>
      <c r="J37" t="s">
        <v>6484</v>
      </c>
      <c r="K37" t="b">
        <v>1</v>
      </c>
      <c r="L37" t="s">
        <v>5924</v>
      </c>
      <c r="M37" s="98">
        <v>45260.448728912037</v>
      </c>
      <c r="N37" t="s">
        <v>6598</v>
      </c>
      <c r="O37"/>
    </row>
    <row r="38" spans="1:15">
      <c r="A38" cm="1">
        <f t="array" ref="A38">IF(Partner_details[[#This Row],[phoneNumber]], IFERROR(INDEX(Phone_ID[userId], MATCH(RIGHT(Partner_details[[#This Row],[phoneNumber]], 8), RIGHT(Phone_ID[?column?], 8), 0), 0), 0), 0)</f>
        <v>193283</v>
      </c>
      <c r="B38" s="55" t="b">
        <f>ISNA(MATCH(Partner_details[[#This Row],[user id]], Fake_pages[User ID], 0))</f>
        <v>1</v>
      </c>
      <c r="C38" s="55" t="str">
        <f>IFERROR(VLOOKUP(Partner_details[[#This Row],[email]], 'Partner more details'!A:C, 3, FALSE), "")</f>
        <v>Edgar123!</v>
      </c>
      <c r="D38" s="55" t="str">
        <f>IFERROR(VLOOKUP(Partner_details[[#This Row],[email]], 'Partner more details'!A:C, 2, FALSE), "")</f>
        <v>Stand</v>
      </c>
      <c r="E38" t="s">
        <v>307</v>
      </c>
      <c r="F38" t="s">
        <v>6599</v>
      </c>
      <c r="G38" t="s">
        <v>308</v>
      </c>
      <c r="H38" t="s">
        <v>309</v>
      </c>
      <c r="I38" s="113">
        <v>37493558558</v>
      </c>
      <c r="J38" t="s">
        <v>6484</v>
      </c>
      <c r="K38" t="b">
        <v>1</v>
      </c>
      <c r="L38"/>
      <c r="M38" s="98">
        <v>45040.62415747685</v>
      </c>
      <c r="N38" t="s">
        <v>6600</v>
      </c>
      <c r="O38"/>
    </row>
    <row r="39" spans="1:15">
      <c r="A39" cm="1">
        <f t="array" ref="A39">IF(Partner_details[[#This Row],[phoneNumber]], IFERROR(INDEX(Phone_ID[userId], MATCH(RIGHT(Partner_details[[#This Row],[phoneNumber]], 8), RIGHT(Phone_ID[?column?], 8), 0), 0), 0), 0)</f>
        <v>872682</v>
      </c>
      <c r="B39" s="55" t="b">
        <f>ISNA(MATCH(Partner_details[[#This Row],[user id]], Fake_pages[User ID], 0))</f>
        <v>1</v>
      </c>
      <c r="C39" s="55">
        <f>IFERROR(VLOOKUP(Partner_details[[#This Row],[email]], 'Partner more details'!A:C, 3, FALSE), "")</f>
        <v>0</v>
      </c>
      <c r="D39" s="55" t="str">
        <f>IFERROR(VLOOKUP(Partner_details[[#This Row],[email]], 'Partner more details'!A:C, 2, FALSE), "")</f>
        <v>URL</v>
      </c>
      <c r="E39" t="s">
        <v>316</v>
      </c>
      <c r="F39" t="s">
        <v>317</v>
      </c>
      <c r="G39" t="s">
        <v>317</v>
      </c>
      <c r="H39" t="s">
        <v>318</v>
      </c>
      <c r="I39" s="54">
        <v>37494821547</v>
      </c>
      <c r="J39" t="s">
        <v>6484</v>
      </c>
      <c r="K39" t="b">
        <v>1</v>
      </c>
      <c r="L39"/>
      <c r="M39" s="98">
        <v>45041.257389664352</v>
      </c>
      <c r="N39" t="s">
        <v>6601</v>
      </c>
      <c r="O39"/>
    </row>
    <row r="40" spans="1:15">
      <c r="A40" cm="1">
        <f t="array" ref="A40">IF(Partner_details[[#This Row],[phoneNumber]], IFERROR(INDEX(Phone_ID[userId], MATCH(RIGHT(Partner_details[[#This Row],[phoneNumber]], 8), RIGHT(Phone_ID[?column?], 8), 0), 0), 0), 0)</f>
        <v>274718</v>
      </c>
      <c r="B40" s="55" t="b">
        <f>ISNA(MATCH(Partner_details[[#This Row],[user id]], Fake_pages[User ID], 0))</f>
        <v>1</v>
      </c>
      <c r="C40" s="55" t="str">
        <f>IFERROR(VLOOKUP(Partner_details[[#This Row],[email]], 'Partner more details'!A:C, 3, FALSE), "")</f>
        <v>TashirKhanjyan123!</v>
      </c>
      <c r="D40" s="55" t="str">
        <f>IFERROR(VLOOKUP(Partner_details[[#This Row],[email]], 'Partner more details'!A:C, 2, FALSE), "")</f>
        <v>Bill</v>
      </c>
      <c r="E40" t="s">
        <v>4088</v>
      </c>
      <c r="F40" t="s">
        <v>6389</v>
      </c>
      <c r="G40" t="s">
        <v>6602</v>
      </c>
      <c r="H40" t="s">
        <v>6603</v>
      </c>
      <c r="I40" s="113">
        <v>37455513513</v>
      </c>
      <c r="J40" t="s">
        <v>4088</v>
      </c>
      <c r="K40" t="b">
        <v>0</v>
      </c>
      <c r="L40"/>
      <c r="M40" s="98">
        <v>45442.539714687497</v>
      </c>
      <c r="N40" t="s">
        <v>6604</v>
      </c>
      <c r="O40"/>
    </row>
    <row r="41" spans="1:15">
      <c r="A41" cm="1">
        <f t="array" ref="A41">IF(Partner_details[[#This Row],[phoneNumber]], IFERROR(INDEX(Phone_ID[userId], MATCH(RIGHT(Partner_details[[#This Row],[phoneNumber]], 8), RIGHT(Phone_ID[?column?], 8), 0), 0), 0), 0)</f>
        <v>388226</v>
      </c>
      <c r="B41" s="55" t="b">
        <f>ISNA(MATCH(Partner_details[[#This Row],[user id]], Fake_pages[User ID], 0))</f>
        <v>1</v>
      </c>
      <c r="C41" s="55">
        <f>IFERROR(VLOOKUP(Partner_details[[#This Row],[email]], 'Partner more details'!A:C, 3, FALSE), "")</f>
        <v>0</v>
      </c>
      <c r="D41" s="55" t="str">
        <f>IFERROR(VLOOKUP(Partner_details[[#This Row],[email]], 'Partner more details'!A:C, 2, FALSE), "")</f>
        <v>URL</v>
      </c>
      <c r="E41" t="s">
        <v>164</v>
      </c>
      <c r="F41" t="s">
        <v>6605</v>
      </c>
      <c r="G41" t="s">
        <v>165</v>
      </c>
      <c r="H41" t="s">
        <v>166</v>
      </c>
      <c r="I41" s="54">
        <v>37495774143</v>
      </c>
      <c r="J41" t="s">
        <v>6484</v>
      </c>
      <c r="K41" t="b">
        <v>1</v>
      </c>
      <c r="L41" t="s">
        <v>5924</v>
      </c>
      <c r="M41" s="98">
        <v>45223.326021574074</v>
      </c>
      <c r="N41" t="s">
        <v>6486</v>
      </c>
      <c r="O41"/>
    </row>
    <row r="42" spans="1:15" ht="18" customHeight="1">
      <c r="A42" cm="1">
        <f t="array" ref="A42">IF(Partner_details[[#This Row],[phoneNumber]], IFERROR(INDEX(Phone_ID[userId], MATCH(RIGHT(Partner_details[[#This Row],[phoneNumber]], 8), RIGHT(Phone_ID[?column?], 8), 0), 0), 0), 0)</f>
        <v>296783</v>
      </c>
      <c r="B42" s="55" t="b">
        <f>ISNA(MATCH(Partner_details[[#This Row],[user id]], Fake_pages[User ID], 0))</f>
        <v>1</v>
      </c>
      <c r="C42" s="55">
        <f>IFERROR(VLOOKUP(Partner_details[[#This Row],[email]], 'Partner more details'!A:C, 3, FALSE), "")</f>
        <v>0</v>
      </c>
      <c r="D42" s="55" t="str">
        <f>IFERROR(VLOOKUP(Partner_details[[#This Row],[email]], 'Partner more details'!A:C, 2, FALSE), "")</f>
        <v>Bill</v>
      </c>
      <c r="E42" t="s">
        <v>387</v>
      </c>
      <c r="F42" t="s">
        <v>6606</v>
      </c>
      <c r="G42" t="s">
        <v>6607</v>
      </c>
      <c r="H42" t="s">
        <v>388</v>
      </c>
      <c r="I42" s="113">
        <v>37499348059</v>
      </c>
      <c r="J42" t="s">
        <v>6608</v>
      </c>
      <c r="K42" t="b">
        <v>0</v>
      </c>
      <c r="L42"/>
      <c r="M42" s="98">
        <v>45328.539109490739</v>
      </c>
      <c r="N42" t="s">
        <v>6486</v>
      </c>
      <c r="O42"/>
    </row>
    <row r="43" spans="1:15">
      <c r="A43" cm="1">
        <f t="array" ref="A43">IF(Partner_details[[#This Row],[phoneNumber]], IFERROR(INDEX(Phone_ID[userId], MATCH(RIGHT(Partner_details[[#This Row],[phoneNumber]], 8), RIGHT(Phone_ID[?column?], 8), 0), 0), 0), 0)</f>
        <v>847012</v>
      </c>
      <c r="B43" s="55" t="b">
        <f>ISNA(MATCH(Partner_details[[#This Row],[user id]], Fake_pages[User ID], 0))</f>
        <v>1</v>
      </c>
      <c r="C43" s="55">
        <f>IFERROR(VLOOKUP(Partner_details[[#This Row],[email]], 'Partner more details'!A:C, 3, FALSE), "")</f>
        <v>0</v>
      </c>
      <c r="D43" s="55" t="str">
        <f>IFERROR(VLOOKUP(Partner_details[[#This Row],[email]], 'Partner more details'!A:C, 2, FALSE), "")</f>
        <v>Stand</v>
      </c>
      <c r="E43" t="s">
        <v>160</v>
      </c>
      <c r="F43" t="s">
        <v>6609</v>
      </c>
      <c r="G43" t="s">
        <v>6610</v>
      </c>
      <c r="H43" t="s">
        <v>538</v>
      </c>
      <c r="I43" s="54">
        <v>37477696151</v>
      </c>
      <c r="J43" t="s">
        <v>530</v>
      </c>
      <c r="K43" t="b">
        <v>0</v>
      </c>
      <c r="L43"/>
      <c r="M43" s="98">
        <v>45268.372555138892</v>
      </c>
      <c r="N43" t="s">
        <v>6611</v>
      </c>
      <c r="O43"/>
    </row>
    <row r="44" spans="1:15">
      <c r="A44" cm="1">
        <f t="array" ref="A44">IF(Partner_details[[#This Row],[phoneNumber]], IFERROR(INDEX(Phone_ID[userId], MATCH(RIGHT(Partner_details[[#This Row],[phoneNumber]], 8), RIGHT(Phone_ID[?column?], 8), 0), 0), 0), 0)</f>
        <v>0</v>
      </c>
      <c r="B44" s="55" t="b">
        <f>ISNA(MATCH(Partner_details[[#This Row],[user id]], Fake_pages[User ID], 0))</f>
        <v>1</v>
      </c>
      <c r="C44" s="55">
        <f>IFERROR(VLOOKUP(Partner_details[[#This Row],[email]], 'Partner more details'!A:C, 3, FALSE), "")</f>
        <v>0</v>
      </c>
      <c r="D44" s="55" t="str">
        <f>IFERROR(VLOOKUP(Partner_details[[#This Row],[email]], 'Partner more details'!A:C, 2, FALSE), "")</f>
        <v>Glued</v>
      </c>
      <c r="E44" t="s">
        <v>331</v>
      </c>
      <c r="F44" t="s">
        <v>332</v>
      </c>
      <c r="G44" t="s">
        <v>332</v>
      </c>
      <c r="H44" t="s">
        <v>333</v>
      </c>
      <c r="I44" s="113">
        <v>37493255893</v>
      </c>
      <c r="J44" t="s">
        <v>6484</v>
      </c>
      <c r="K44" t="b">
        <v>1</v>
      </c>
      <c r="L44" t="s">
        <v>6612</v>
      </c>
      <c r="M44" s="98">
        <v>45223.316740173614</v>
      </c>
      <c r="N44" t="s">
        <v>6613</v>
      </c>
      <c r="O44"/>
    </row>
    <row r="45" spans="1:15">
      <c r="A45" cm="1">
        <f t="array" ref="A45">IF(Partner_details[[#This Row],[phoneNumber]], IFERROR(INDEX(Phone_ID[userId], MATCH(RIGHT(Partner_details[[#This Row],[phoneNumber]], 8), RIGHT(Phone_ID[?column?], 8), 0), 0), 0), 0)</f>
        <v>345</v>
      </c>
      <c r="B45" s="55" t="b">
        <f>ISNA(MATCH(Partner_details[[#This Row],[user id]], Fake_pages[User ID], 0))</f>
        <v>1</v>
      </c>
      <c r="C45" s="55">
        <f>IFERROR(VLOOKUP(Partner_details[[#This Row],[email]], 'Partner more details'!A:C, 3, FALSE), "")</f>
        <v>0</v>
      </c>
      <c r="D45" s="55" t="str">
        <f>IFERROR(VLOOKUP(Partner_details[[#This Row],[email]], 'Partner more details'!A:C, 2, FALSE), "")</f>
        <v>Glued</v>
      </c>
      <c r="E45" t="s">
        <v>221</v>
      </c>
      <c r="F45" t="s">
        <v>222</v>
      </c>
      <c r="G45" t="s">
        <v>222</v>
      </c>
      <c r="H45" t="s">
        <v>223</v>
      </c>
      <c r="I45" s="54">
        <v>37499133266</v>
      </c>
      <c r="J45" t="s">
        <v>6484</v>
      </c>
      <c r="K45" t="b">
        <v>1</v>
      </c>
      <c r="L45" t="s">
        <v>6614</v>
      </c>
      <c r="M45" s="98">
        <v>45223.31657653935</v>
      </c>
      <c r="N45" t="s">
        <v>6615</v>
      </c>
      <c r="O45"/>
    </row>
    <row r="46" spans="1:15">
      <c r="A46" cm="1">
        <f t="array" ref="A46">IF(Partner_details[[#This Row],[phoneNumber]], IFERROR(INDEX(Phone_ID[userId], MATCH(RIGHT(Partner_details[[#This Row],[phoneNumber]], 8), RIGHT(Phone_ID[?column?], 8), 0), 0), 0), 0)</f>
        <v>272900</v>
      </c>
      <c r="B46" s="55" t="b">
        <f>ISNA(MATCH(Partner_details[[#This Row],[user id]], Fake_pages[User ID], 0))</f>
        <v>1</v>
      </c>
      <c r="C46" s="55">
        <f>IFERROR(VLOOKUP(Partner_details[[#This Row],[email]], 'Partner more details'!A:C, 3, FALSE), "")</f>
        <v>0</v>
      </c>
      <c r="D46" s="55" t="str">
        <f>IFERROR(VLOOKUP(Partner_details[[#This Row],[email]], 'Partner more details'!A:C, 2, FALSE), "")</f>
        <v>Stand</v>
      </c>
      <c r="E46" t="s">
        <v>80</v>
      </c>
      <c r="F46" t="s">
        <v>182</v>
      </c>
      <c r="G46" t="s">
        <v>182</v>
      </c>
      <c r="H46" t="s">
        <v>183</v>
      </c>
      <c r="I46" s="113">
        <v>37498223303</v>
      </c>
      <c r="J46" t="s">
        <v>6484</v>
      </c>
      <c r="K46" t="b">
        <v>1</v>
      </c>
      <c r="L46" t="s">
        <v>5924</v>
      </c>
      <c r="M46" s="98">
        <v>45041.571116388892</v>
      </c>
      <c r="N46" t="s">
        <v>6616</v>
      </c>
      <c r="O46"/>
    </row>
    <row r="47" spans="1:15">
      <c r="A47" cm="1">
        <f t="array" ref="A47">IF(Partner_details[[#This Row],[phoneNumber]], IFERROR(INDEX(Phone_ID[userId], MATCH(RIGHT(Partner_details[[#This Row],[phoneNumber]], 8), RIGHT(Phone_ID[?column?], 8), 0), 0), 0), 0)</f>
        <v>0</v>
      </c>
      <c r="B47" s="55" t="b">
        <f>ISNA(MATCH(Partner_details[[#This Row],[user id]], Fake_pages[User ID], 0))</f>
        <v>1</v>
      </c>
      <c r="C47" s="55">
        <f>IFERROR(VLOOKUP(Partner_details[[#This Row],[email]], 'Partner more details'!A:C, 3, FALSE), "")</f>
        <v>0</v>
      </c>
      <c r="D47" s="55" t="str">
        <f>IFERROR(VLOOKUP(Partner_details[[#This Row],[email]], 'Partner more details'!A:C, 2, FALSE), "")</f>
        <v>Bill</v>
      </c>
      <c r="E47" t="s">
        <v>6617</v>
      </c>
      <c r="F47" t="s">
        <v>6618</v>
      </c>
      <c r="G47" t="s">
        <v>6619</v>
      </c>
      <c r="H47" t="s">
        <v>6620</v>
      </c>
      <c r="I47" s="54">
        <v>37495144248</v>
      </c>
      <c r="J47" t="s">
        <v>1874</v>
      </c>
      <c r="K47" t="b">
        <v>0</v>
      </c>
      <c r="L47" t="s">
        <v>5924</v>
      </c>
      <c r="M47" s="98">
        <v>45355.556677037035</v>
      </c>
      <c r="N47" t="s">
        <v>6621</v>
      </c>
      <c r="O47"/>
    </row>
    <row r="48" spans="1:15">
      <c r="A48" cm="1">
        <f t="array" ref="A48">IF(Partner_details[[#This Row],[phoneNumber]], IFERROR(INDEX(Phone_ID[userId], MATCH(RIGHT(Partner_details[[#This Row],[phoneNumber]], 8), RIGHT(Phone_ID[?column?], 8), 0), 0), 0), 0)</f>
        <v>602696</v>
      </c>
      <c r="B48" s="55" t="b">
        <f>ISNA(MATCH(Partner_details[[#This Row],[user id]], Fake_pages[User ID], 0))</f>
        <v>1</v>
      </c>
      <c r="C48" s="55">
        <f>IFERROR(VLOOKUP(Partner_details[[#This Row],[email]], 'Partner more details'!A:C, 3, FALSE), "")</f>
        <v>0</v>
      </c>
      <c r="D48" s="55" t="str">
        <f>IFERROR(VLOOKUP(Partner_details[[#This Row],[email]], 'Partner more details'!A:C, 2, FALSE), "")</f>
        <v>Delivery</v>
      </c>
      <c r="E48" t="s">
        <v>420</v>
      </c>
      <c r="F48" t="s">
        <v>6622</v>
      </c>
      <c r="G48" t="s">
        <v>6623</v>
      </c>
      <c r="H48" t="s">
        <v>421</v>
      </c>
      <c r="I48" s="113">
        <v>37493879064</v>
      </c>
      <c r="J48" t="s">
        <v>412</v>
      </c>
      <c r="K48" t="b">
        <v>1</v>
      </c>
      <c r="L48" t="s">
        <v>6624</v>
      </c>
      <c r="M48" s="98">
        <v>45323.490797858794</v>
      </c>
      <c r="N48" t="s">
        <v>6625</v>
      </c>
      <c r="O48"/>
    </row>
    <row r="49" spans="1:15">
      <c r="A49" cm="1">
        <f t="array" ref="A49">IF(Partner_details[[#This Row],[phoneNumber]], IFERROR(INDEX(Phone_ID[userId], MATCH(RIGHT(Partner_details[[#This Row],[phoneNumber]], 8), RIGHT(Phone_ID[?column?], 8), 0), 0), 0), 0)</f>
        <v>299967</v>
      </c>
      <c r="B49" s="55" t="b">
        <f>ISNA(MATCH(Partner_details[[#This Row],[user id]], Fake_pages[User ID], 0))</f>
        <v>1</v>
      </c>
      <c r="C49" s="55">
        <f>IFERROR(VLOOKUP(Partner_details[[#This Row],[email]], 'Partner more details'!A:C, 3, FALSE), "")</f>
        <v>0</v>
      </c>
      <c r="D49" s="55" t="str">
        <f>IFERROR(VLOOKUP(Partner_details[[#This Row],[email]], 'Partner more details'!A:C, 2, FALSE), "")</f>
        <v>URL</v>
      </c>
      <c r="E49" t="s">
        <v>3643</v>
      </c>
      <c r="F49" t="s">
        <v>6626</v>
      </c>
      <c r="G49" t="s">
        <v>335</v>
      </c>
      <c r="H49" t="s">
        <v>336</v>
      </c>
      <c r="I49" s="54">
        <v>37455379707</v>
      </c>
      <c r="J49" t="s">
        <v>6484</v>
      </c>
      <c r="K49" t="b">
        <v>0</v>
      </c>
      <c r="L49" t="s">
        <v>5924</v>
      </c>
      <c r="M49" s="98">
        <v>45022.330803831021</v>
      </c>
      <c r="N49" t="s">
        <v>6486</v>
      </c>
      <c r="O49"/>
    </row>
    <row r="50" spans="1:15">
      <c r="A50" cm="1">
        <f t="array" ref="A50">IF(Partner_details[[#This Row],[phoneNumber]], IFERROR(INDEX(Phone_ID[userId], MATCH(RIGHT(Partner_details[[#This Row],[phoneNumber]], 8), RIGHT(Phone_ID[?column?], 8), 0), 0), 0), 0)</f>
        <v>0</v>
      </c>
      <c r="B50" s="55" t="b">
        <f>ISNA(MATCH(Partner_details[[#This Row],[user id]], Fake_pages[User ID], 0))</f>
        <v>1</v>
      </c>
      <c r="C50" s="55" t="str">
        <f>IFERROR(VLOOKUP(Partner_details[[#This Row],[email]], 'Partner more details'!A:C, 3, FALSE), "")</f>
        <v>Anush1996!</v>
      </c>
      <c r="D50" s="55" t="str">
        <f>IFERROR(VLOOKUP(Partner_details[[#This Row],[email]], 'Partner more details'!A:C, 2, FALSE), "")</f>
        <v>Bill</v>
      </c>
      <c r="E50" t="s">
        <v>5340</v>
      </c>
      <c r="F50" t="s">
        <v>6627</v>
      </c>
      <c r="G50" t="s">
        <v>6628</v>
      </c>
      <c r="H50" t="s">
        <v>6629</v>
      </c>
      <c r="I50" s="113">
        <v>37498126354</v>
      </c>
      <c r="J50" t="s">
        <v>5339</v>
      </c>
      <c r="K50" t="b">
        <v>1</v>
      </c>
      <c r="L50" t="s">
        <v>4165</v>
      </c>
      <c r="M50" s="98">
        <v>45490.547313761577</v>
      </c>
      <c r="N50" t="s">
        <v>6630</v>
      </c>
      <c r="O50"/>
    </row>
    <row r="51" spans="1:15">
      <c r="A51" cm="1">
        <f t="array" ref="A51">IF(Partner_details[[#This Row],[phoneNumber]], IFERROR(INDEX(Phone_ID[userId], MATCH(RIGHT(Partner_details[[#This Row],[phoneNumber]], 8), RIGHT(Phone_ID[?column?], 8), 0), 0), 0), 0)</f>
        <v>1141681</v>
      </c>
      <c r="B51" s="55" t="b">
        <f>ISNA(MATCH(Partner_details[[#This Row],[user id]], Fake_pages[User ID], 0))</f>
        <v>1</v>
      </c>
      <c r="C51" s="55" t="str">
        <f>IFERROR(VLOOKUP(Partner_details[[#This Row],[email]], 'Partner more details'!A:C, 3, FALSE), "")</f>
        <v>5StellinaMusic123!</v>
      </c>
      <c r="D51" s="55" t="str">
        <f>IFERROR(VLOOKUP(Partner_details[[#This Row],[email]], 'Partner more details'!A:C, 2, FALSE), "")</f>
        <v>Stand</v>
      </c>
      <c r="E51" t="s">
        <v>4415</v>
      </c>
      <c r="F51" t="s">
        <v>6631</v>
      </c>
      <c r="G51" t="s">
        <v>6632</v>
      </c>
      <c r="H51" t="s">
        <v>6633</v>
      </c>
      <c r="I51" s="54">
        <v>37498165990</v>
      </c>
      <c r="J51" t="s">
        <v>4215</v>
      </c>
      <c r="K51" t="b">
        <v>0</v>
      </c>
      <c r="L51"/>
      <c r="M51" s="98">
        <v>45453.335182060182</v>
      </c>
      <c r="N51" t="s">
        <v>6634</v>
      </c>
      <c r="O51"/>
    </row>
    <row r="52" spans="1:15">
      <c r="A52" cm="1">
        <f t="array" ref="A52">IF(Partner_details[[#This Row],[phoneNumber]], IFERROR(INDEX(Phone_ID[userId], MATCH(RIGHT(Partner_details[[#This Row],[phoneNumber]], 8), RIGHT(Phone_ID[?column?], 8), 0), 0), 0), 0)</f>
        <v>0</v>
      </c>
      <c r="B52" s="55" t="b">
        <f>ISNA(MATCH(Partner_details[[#This Row],[user id]], Fake_pages[User ID], 0))</f>
        <v>1</v>
      </c>
      <c r="C52" s="55">
        <f>IFERROR(VLOOKUP(Partner_details[[#This Row],[email]], 'Partner more details'!A:C, 3, FALSE), "")</f>
        <v>0</v>
      </c>
      <c r="D52" s="55" t="str">
        <f>IFERROR(VLOOKUP(Partner_details[[#This Row],[email]], 'Partner more details'!A:C, 2, FALSE), "")</f>
        <v>URL</v>
      </c>
      <c r="E52" t="s">
        <v>827</v>
      </c>
      <c r="F52" t="s">
        <v>6635</v>
      </c>
      <c r="G52" t="s">
        <v>6636</v>
      </c>
      <c r="H52" t="s">
        <v>6637</v>
      </c>
      <c r="I52" s="113">
        <v>374995055615</v>
      </c>
      <c r="J52" t="s">
        <v>6508</v>
      </c>
      <c r="K52" t="b">
        <v>0</v>
      </c>
      <c r="L52"/>
      <c r="M52" s="98">
        <v>45419.439552974538</v>
      </c>
      <c r="N52" t="s">
        <v>6638</v>
      </c>
      <c r="O52"/>
    </row>
    <row r="53" spans="1:15">
      <c r="A53" cm="1">
        <f t="array" ref="A53">IF(Partner_details[[#This Row],[phoneNumber]], IFERROR(INDEX(Phone_ID[userId], MATCH(RIGHT(Partner_details[[#This Row],[phoneNumber]], 8), RIGHT(Phone_ID[?column?], 8), 0), 0), 0), 0)</f>
        <v>1035309</v>
      </c>
      <c r="B53" s="55" t="b">
        <f>ISNA(MATCH(Partner_details[[#This Row],[user id]], Fake_pages[User ID], 0))</f>
        <v>1</v>
      </c>
      <c r="C53" s="55">
        <f>IFERROR(VLOOKUP(Partner_details[[#This Row],[email]], 'Partner more details'!A:C, 3, FALSE), "")</f>
        <v>0</v>
      </c>
      <c r="D53" s="55" t="str">
        <f>IFERROR(VLOOKUP(Partner_details[[#This Row],[email]], 'Partner more details'!A:C, 2, FALSE), "")</f>
        <v>URL</v>
      </c>
      <c r="E53" t="s">
        <v>1705</v>
      </c>
      <c r="F53" t="s">
        <v>6639</v>
      </c>
      <c r="G53" t="s">
        <v>356</v>
      </c>
      <c r="H53" t="s">
        <v>357</v>
      </c>
      <c r="I53" s="54">
        <v>37494713624</v>
      </c>
      <c r="J53" t="s">
        <v>6484</v>
      </c>
      <c r="K53" t="b">
        <v>1</v>
      </c>
      <c r="L53" t="s">
        <v>6640</v>
      </c>
      <c r="M53" s="98">
        <v>45294.301518391207</v>
      </c>
      <c r="N53" t="s">
        <v>6641</v>
      </c>
      <c r="O53"/>
    </row>
    <row r="54" spans="1:15">
      <c r="A54" cm="1">
        <f t="array" ref="A54">IF(Partner_details[[#This Row],[phoneNumber]], IFERROR(INDEX(Phone_ID[userId], MATCH(RIGHT(Partner_details[[#This Row],[phoneNumber]], 8), RIGHT(Phone_ID[?column?], 8), 0), 0), 0), 0)</f>
        <v>1092074</v>
      </c>
      <c r="B54" s="55" t="b">
        <f>ISNA(MATCH(Partner_details[[#This Row],[user id]], Fake_pages[User ID], 0))</f>
        <v>1</v>
      </c>
      <c r="C54" s="55">
        <f>IFERROR(VLOOKUP(Partner_details[[#This Row],[email]], 'Partner more details'!A:C, 3, FALSE), "")</f>
        <v>0</v>
      </c>
      <c r="D54" s="55" t="str">
        <f>IFERROR(VLOOKUP(Partner_details[[#This Row],[email]], 'Partner more details'!A:C, 2, FALSE), "")</f>
        <v>Stand</v>
      </c>
      <c r="E54" t="s">
        <v>408</v>
      </c>
      <c r="F54" t="s">
        <v>6642</v>
      </c>
      <c r="G54" t="s">
        <v>6643</v>
      </c>
      <c r="H54" t="s">
        <v>409</v>
      </c>
      <c r="I54" s="113">
        <v>37477836586</v>
      </c>
      <c r="J54" t="s">
        <v>402</v>
      </c>
      <c r="K54" t="b">
        <v>0</v>
      </c>
      <c r="L54"/>
      <c r="M54" s="98">
        <v>45253.608040277781</v>
      </c>
      <c r="N54" t="s">
        <v>6644</v>
      </c>
      <c r="O54"/>
    </row>
    <row r="55" spans="1:15" ht="18.75" customHeight="1">
      <c r="A55" cm="1">
        <f t="array" ref="A55">IF(Partner_details[[#This Row],[phoneNumber]], IFERROR(INDEX(Phone_ID[userId], MATCH(RIGHT(Partner_details[[#This Row],[phoneNumber]], 8), RIGHT(Phone_ID[?column?], 8), 0), 0), 0), 0)</f>
        <v>685480</v>
      </c>
      <c r="B55" s="55" t="b">
        <f>ISNA(MATCH(Partner_details[[#This Row],[user id]], Fake_pages[User ID], 0))</f>
        <v>1</v>
      </c>
      <c r="C55" s="55">
        <f>IFERROR(VLOOKUP(Partner_details[[#This Row],[email]], 'Partner more details'!A:C, 3, FALSE), "")</f>
        <v>0</v>
      </c>
      <c r="D55" s="55" t="str">
        <f>IFERROR(VLOOKUP(Partner_details[[#This Row],[email]], 'Partner more details'!A:C, 2, FALSE), "")</f>
        <v>URL</v>
      </c>
      <c r="E55" t="s">
        <v>26</v>
      </c>
      <c r="F55" t="s">
        <v>187</v>
      </c>
      <c r="G55" t="s">
        <v>187</v>
      </c>
      <c r="H55" t="s">
        <v>188</v>
      </c>
      <c r="I55" s="54">
        <v>37441481616</v>
      </c>
      <c r="J55" t="s">
        <v>6484</v>
      </c>
      <c r="K55" t="b">
        <v>1</v>
      </c>
      <c r="L55" t="s">
        <v>5924</v>
      </c>
      <c r="M55" s="98">
        <v>45259.552204178239</v>
      </c>
      <c r="N55" t="s">
        <v>6645</v>
      </c>
      <c r="O55"/>
    </row>
    <row r="56" spans="1:15">
      <c r="A56" cm="1">
        <f t="array" ref="A56">IF(Partner_details[[#This Row],[phoneNumber]], IFERROR(INDEX(Phone_ID[userId], MATCH(RIGHT(Partner_details[[#This Row],[phoneNumber]], 8), RIGHT(Phone_ID[?column?], 8), 0), 0), 0), 0)</f>
        <v>0</v>
      </c>
      <c r="B56" s="55" t="b">
        <f>ISNA(MATCH(Partner_details[[#This Row],[user id]], Fake_pages[User ID], 0))</f>
        <v>1</v>
      </c>
      <c r="C56" s="55" t="str">
        <f>IFERROR(VLOOKUP(Partner_details[[#This Row],[email]], 'Partner more details'!A:C, 3, FALSE), "")</f>
        <v/>
      </c>
      <c r="D56" s="55" t="str">
        <f>IFERROR(VLOOKUP(Partner_details[[#This Row],[email]], 'Partner more details'!A:C, 2, FALSE), "")</f>
        <v/>
      </c>
      <c r="E56" t="s">
        <v>6646</v>
      </c>
      <c r="F56" t="s">
        <v>6647</v>
      </c>
      <c r="G56" t="s">
        <v>6647</v>
      </c>
      <c r="H56" t="s">
        <v>6648</v>
      </c>
      <c r="I56" s="113">
        <v>37493158158</v>
      </c>
      <c r="J56" t="s">
        <v>5339</v>
      </c>
      <c r="K56" t="b">
        <v>0</v>
      </c>
      <c r="L56" t="s">
        <v>6649</v>
      </c>
      <c r="M56" s="98">
        <v>45490.547160185182</v>
      </c>
      <c r="N56" t="s">
        <v>6486</v>
      </c>
      <c r="O56"/>
    </row>
    <row r="57" spans="1:15" ht="16.5" customHeight="1">
      <c r="A57" cm="1">
        <f t="array" ref="A57">IF(Partner_details[[#This Row],[phoneNumber]], IFERROR(INDEX(Phone_ID[userId], MATCH(RIGHT(Partner_details[[#This Row],[phoneNumber]], 8), RIGHT(Phone_ID[?column?], 8), 0), 0), 0), 0)</f>
        <v>821204</v>
      </c>
      <c r="B57" s="55" t="b">
        <f>ISNA(MATCH(Partner_details[[#This Row],[user id]], Fake_pages[User ID], 0))</f>
        <v>1</v>
      </c>
      <c r="C57" s="55">
        <f>IFERROR(VLOOKUP(Partner_details[[#This Row],[email]], 'Partner more details'!A:C, 3, FALSE), "")</f>
        <v>0</v>
      </c>
      <c r="D57" s="55" t="str">
        <f>IFERROR(VLOOKUP(Partner_details[[#This Row],[email]], 'Partner more details'!A:C, 2, FALSE), "")</f>
        <v>URL</v>
      </c>
      <c r="E57" t="s">
        <v>258</v>
      </c>
      <c r="F57" t="s">
        <v>6650</v>
      </c>
      <c r="G57" t="s">
        <v>259</v>
      </c>
      <c r="H57" t="s">
        <v>260</v>
      </c>
      <c r="I57" s="54">
        <v>37444148184</v>
      </c>
      <c r="J57" t="s">
        <v>6484</v>
      </c>
      <c r="K57" t="b">
        <v>1</v>
      </c>
      <c r="L57" t="s">
        <v>6651</v>
      </c>
      <c r="M57" s="98">
        <v>45043.572967800923</v>
      </c>
      <c r="N57" t="s">
        <v>6652</v>
      </c>
      <c r="O57"/>
    </row>
    <row r="58" spans="1:15">
      <c r="A58" cm="1">
        <f t="array" ref="A58">IF(Partner_details[[#This Row],[phoneNumber]], IFERROR(INDEX(Phone_ID[userId], MATCH(RIGHT(Partner_details[[#This Row],[phoneNumber]], 8), RIGHT(Phone_ID[?column?], 8), 0), 0), 0), 0)</f>
        <v>1107533</v>
      </c>
      <c r="B58" s="55" t="b">
        <f>ISNA(MATCH(Partner_details[[#This Row],[user id]], Fake_pages[User ID], 0))</f>
        <v>1</v>
      </c>
      <c r="C58" s="55">
        <f>IFERROR(VLOOKUP(Partner_details[[#This Row],[email]], 'Partner more details'!A:C, 3, FALSE), "")</f>
        <v>0</v>
      </c>
      <c r="D58" s="55" t="str">
        <f>IFERROR(VLOOKUP(Partner_details[[#This Row],[email]], 'Partner more details'!A:C, 2, FALSE), "")</f>
        <v>Bill</v>
      </c>
      <c r="E58" t="s">
        <v>1403</v>
      </c>
      <c r="F58" t="s">
        <v>6653</v>
      </c>
      <c r="G58" t="s">
        <v>6654</v>
      </c>
      <c r="H58" t="s">
        <v>6655</v>
      </c>
      <c r="I58" s="113">
        <v>37498130977</v>
      </c>
      <c r="J58" t="s">
        <v>861</v>
      </c>
      <c r="K58" t="b">
        <v>1</v>
      </c>
      <c r="L58"/>
      <c r="M58" s="98">
        <v>45352.455331377314</v>
      </c>
      <c r="N58" t="s">
        <v>6656</v>
      </c>
      <c r="O58"/>
    </row>
    <row r="59" spans="1:15">
      <c r="A59" cm="1">
        <f t="array" ref="A59">IF(Partner_details[[#This Row],[phoneNumber]], IFERROR(INDEX(Phone_ID[userId], MATCH(RIGHT(Partner_details[[#This Row],[phoneNumber]], 8), RIGHT(Phone_ID[?column?], 8), 0), 0), 0), 0)</f>
        <v>357392</v>
      </c>
      <c r="B59" s="55" t="b">
        <f>ISNA(MATCH(Partner_details[[#This Row],[user id]], Fake_pages[User ID], 0))</f>
        <v>1</v>
      </c>
      <c r="C59" s="55">
        <f>IFERROR(VLOOKUP(Partner_details[[#This Row],[email]], 'Partner more details'!A:C, 3, FALSE), "")</f>
        <v>0</v>
      </c>
      <c r="D59" s="55" t="str">
        <f>IFERROR(VLOOKUP(Partner_details[[#This Row],[email]], 'Partner more details'!A:C, 2, FALSE), "")</f>
        <v>Glued</v>
      </c>
      <c r="E59" t="s">
        <v>141</v>
      </c>
      <c r="F59" t="s">
        <v>6657</v>
      </c>
      <c r="G59" t="s">
        <v>146</v>
      </c>
      <c r="H59" t="s">
        <v>153</v>
      </c>
      <c r="I59" s="54">
        <v>37498558850</v>
      </c>
      <c r="J59" t="s">
        <v>6658</v>
      </c>
      <c r="K59" t="b">
        <v>0</v>
      </c>
      <c r="L59"/>
      <c r="M59" s="98">
        <v>45302.449807523146</v>
      </c>
      <c r="N59" t="s">
        <v>6659</v>
      </c>
      <c r="O59"/>
    </row>
    <row r="60" spans="1:15">
      <c r="A60" cm="1">
        <f t="array" ref="A60">IF(Partner_details[[#This Row],[phoneNumber]], IFERROR(INDEX(Phone_ID[userId], MATCH(RIGHT(Partner_details[[#This Row],[phoneNumber]], 8), RIGHT(Phone_ID[?column?], 8), 0), 0), 0), 0)</f>
        <v>946207</v>
      </c>
      <c r="B60" s="55" t="b">
        <f>ISNA(MATCH(Partner_details[[#This Row],[user id]], Fake_pages[User ID], 0))</f>
        <v>1</v>
      </c>
      <c r="C60" s="55">
        <f>IFERROR(VLOOKUP(Partner_details[[#This Row],[email]], 'Partner more details'!A:C, 3, FALSE), "")</f>
        <v>0</v>
      </c>
      <c r="D60" s="55" t="str">
        <f>IFERROR(VLOOKUP(Partner_details[[#This Row],[email]], 'Partner more details'!A:C, 2, FALSE), "")</f>
        <v>URL</v>
      </c>
      <c r="E60" t="s">
        <v>212</v>
      </c>
      <c r="F60" t="s">
        <v>6660</v>
      </c>
      <c r="G60" t="s">
        <v>213</v>
      </c>
      <c r="H60" t="s">
        <v>6661</v>
      </c>
      <c r="I60" s="113">
        <v>37477254388</v>
      </c>
      <c r="J60" t="s">
        <v>6484</v>
      </c>
      <c r="K60" t="b">
        <v>1</v>
      </c>
      <c r="L60" t="s">
        <v>5924</v>
      </c>
      <c r="M60" s="98">
        <v>45289.48073609954</v>
      </c>
      <c r="N60" t="s">
        <v>6662</v>
      </c>
      <c r="O60"/>
    </row>
    <row r="61" spans="1:15">
      <c r="A61" cm="1">
        <f t="array" ref="A61">IF(Partner_details[[#This Row],[phoneNumber]], IFERROR(INDEX(Phone_ID[userId], MATCH(RIGHT(Partner_details[[#This Row],[phoneNumber]], 8), RIGHT(Phone_ID[?column?], 8), 0), 0), 0), 0)</f>
        <v>977662</v>
      </c>
      <c r="B61" s="55" t="b">
        <f>ISNA(MATCH(Partner_details[[#This Row],[user id]], Fake_pages[User ID], 0))</f>
        <v>1</v>
      </c>
      <c r="C61" s="55" t="str">
        <f>IFERROR(VLOOKUP(Partner_details[[#This Row],[email]], 'Partner more details'!A:C, 3, FALSE), "")</f>
        <v>FoodElen123!Industry</v>
      </c>
      <c r="D61" s="55" t="str">
        <f>IFERROR(VLOOKUP(Partner_details[[#This Row],[email]], 'Partner more details'!A:C, 2, FALSE), "")</f>
        <v>Bill</v>
      </c>
      <c r="E61" t="s">
        <v>462</v>
      </c>
      <c r="F61" t="s">
        <v>6663</v>
      </c>
      <c r="G61" t="s">
        <v>6664</v>
      </c>
      <c r="H61" t="s">
        <v>6665</v>
      </c>
      <c r="I61" s="54">
        <v>37455751214</v>
      </c>
      <c r="J61" t="s">
        <v>823</v>
      </c>
      <c r="K61" t="b">
        <v>0</v>
      </c>
      <c r="L61"/>
      <c r="M61" s="98">
        <v>45381.263244016205</v>
      </c>
      <c r="N61" t="s">
        <v>6666</v>
      </c>
      <c r="O61"/>
    </row>
    <row r="62" spans="1:15">
      <c r="A62" cm="1">
        <f t="array" ref="A62">IF(Partner_details[[#This Row],[phoneNumber]], IFERROR(INDEX(Phone_ID[userId], MATCH(RIGHT(Partner_details[[#This Row],[phoneNumber]], 8), RIGHT(Phone_ID[?column?], 8), 0), 0), 0), 0)</f>
        <v>1113931</v>
      </c>
      <c r="B62" s="55" t="b">
        <f>ISNA(MATCH(Partner_details[[#This Row],[user id]], Fake_pages[User ID], 0))</f>
        <v>1</v>
      </c>
      <c r="C62" s="55">
        <f>IFERROR(VLOOKUP(Partner_details[[#This Row],[email]], 'Partner more details'!A:C, 3, FALSE), "")</f>
        <v>0</v>
      </c>
      <c r="D62" s="55" t="str">
        <f>IFERROR(VLOOKUP(Partner_details[[#This Row],[email]], 'Partner more details'!A:C, 2, FALSE), "")</f>
        <v>Bill</v>
      </c>
      <c r="E62" t="s">
        <v>6667</v>
      </c>
      <c r="F62" t="s">
        <v>6668</v>
      </c>
      <c r="G62" t="s">
        <v>6669</v>
      </c>
      <c r="H62" t="s">
        <v>6670</v>
      </c>
      <c r="I62" s="113">
        <v>37477569449</v>
      </c>
      <c r="J62" t="s">
        <v>1728</v>
      </c>
      <c r="K62" t="b">
        <v>0</v>
      </c>
      <c r="L62"/>
      <c r="M62" s="98">
        <v>45371.647039687501</v>
      </c>
      <c r="N62" t="s">
        <v>6671</v>
      </c>
      <c r="O62"/>
    </row>
    <row r="63" spans="1:15">
      <c r="A63" cm="1">
        <f t="array" ref="A63">IF(Partner_details[[#This Row],[phoneNumber]], IFERROR(INDEX(Phone_ID[userId], MATCH(RIGHT(Partner_details[[#This Row],[phoneNumber]], 8), RIGHT(Phone_ID[?column?], 8), 0), 0), 0), 0)</f>
        <v>699562</v>
      </c>
      <c r="B63" s="55" t="b">
        <f>ISNA(MATCH(Partner_details[[#This Row],[user id]], Fake_pages[User ID], 0))</f>
        <v>0</v>
      </c>
      <c r="C63" s="55">
        <f>IFERROR(VLOOKUP(Partner_details[[#This Row],[email]], 'Partner more details'!A:C, 3, FALSE), "")</f>
        <v>0</v>
      </c>
      <c r="D63" s="55" t="str">
        <f>IFERROR(VLOOKUP(Partner_details[[#This Row],[email]], 'Partner more details'!A:C, 2, FALSE), "")</f>
        <v>Stand</v>
      </c>
      <c r="E63" t="s">
        <v>406</v>
      </c>
      <c r="F63" t="s">
        <v>6672</v>
      </c>
      <c r="G63" t="s">
        <v>6673</v>
      </c>
      <c r="H63" t="s">
        <v>407</v>
      </c>
      <c r="I63" s="54">
        <v>37477861687</v>
      </c>
      <c r="J63" t="s">
        <v>402</v>
      </c>
      <c r="K63" t="b">
        <v>0</v>
      </c>
      <c r="L63" t="s">
        <v>1466</v>
      </c>
      <c r="M63" s="98">
        <v>45254.344858287041</v>
      </c>
      <c r="N63" t="s">
        <v>6674</v>
      </c>
      <c r="O63"/>
    </row>
    <row r="64" spans="1:15">
      <c r="A64" cm="1">
        <f t="array" ref="A64">IF(Partner_details[[#This Row],[phoneNumber]], IFERROR(INDEX(Phone_ID[userId], MATCH(RIGHT(Partner_details[[#This Row],[phoneNumber]], 8), RIGHT(Phone_ID[?column?], 8), 0), 0), 0), 0)</f>
        <v>0</v>
      </c>
      <c r="B64" s="55" t="b">
        <f>ISNA(MATCH(Partner_details[[#This Row],[user id]], Fake_pages[User ID], 0))</f>
        <v>1</v>
      </c>
      <c r="C64" s="55" t="str">
        <f>IFERROR(VLOOKUP(Partner_details[[#This Row],[email]], 'Partner more details'!A:C, 3, FALSE), "")</f>
        <v>MilenTashir123!</v>
      </c>
      <c r="D64" s="55" t="str">
        <f>IFERROR(VLOOKUP(Partner_details[[#This Row],[email]], 'Partner more details'!A:C, 2, FALSE), "")</f>
        <v>Bill</v>
      </c>
      <c r="E64" t="s">
        <v>6675</v>
      </c>
      <c r="F64" t="s">
        <v>6676</v>
      </c>
      <c r="G64" t="s">
        <v>6676</v>
      </c>
      <c r="H64" t="s">
        <v>6677</v>
      </c>
      <c r="I64" s="113">
        <v>37493334741</v>
      </c>
      <c r="J64" t="s">
        <v>5579</v>
      </c>
      <c r="K64" t="b">
        <v>0</v>
      </c>
      <c r="L64"/>
      <c r="M64" s="98">
        <v>45491.272338842595</v>
      </c>
      <c r="N64" t="s">
        <v>6486</v>
      </c>
      <c r="O64"/>
    </row>
    <row r="65" spans="1:15">
      <c r="A65" cm="1">
        <f t="array" ref="A65">IF(Partner_details[[#This Row],[phoneNumber]], IFERROR(INDEX(Phone_ID[userId], MATCH(RIGHT(Partner_details[[#This Row],[phoneNumber]], 8), RIGHT(Phone_ID[?column?], 8), 0), 0), 0), 0)</f>
        <v>1143389</v>
      </c>
      <c r="B65" s="55" t="b">
        <f>ISNA(MATCH(Partner_details[[#This Row],[user id]], Fake_pages[User ID], 0))</f>
        <v>1</v>
      </c>
      <c r="C65" s="55" t="str">
        <f>IFERROR(VLOOKUP(Partner_details[[#This Row],[email]], 'Partner more details'!A:C, 3, FALSE), "")</f>
        <v>NairaTashir123!</v>
      </c>
      <c r="D65" s="55" t="str">
        <f>IFERROR(VLOOKUP(Partner_details[[#This Row],[email]], 'Partner more details'!A:C, 2, FALSE), "")</f>
        <v>Bill</v>
      </c>
      <c r="E65" t="s">
        <v>4273</v>
      </c>
      <c r="F65" t="s">
        <v>6678</v>
      </c>
      <c r="G65" t="s">
        <v>6679</v>
      </c>
      <c r="H65" t="s">
        <v>6680</v>
      </c>
      <c r="I65" s="54">
        <v>37495307347</v>
      </c>
      <c r="J65" t="s">
        <v>4272</v>
      </c>
      <c r="K65" t="b">
        <v>0</v>
      </c>
      <c r="L65"/>
      <c r="M65" s="98">
        <v>45456.663456342591</v>
      </c>
      <c r="N65" t="s">
        <v>6681</v>
      </c>
      <c r="O65"/>
    </row>
    <row r="66" spans="1:15">
      <c r="A66" cm="1">
        <f t="array" ref="A66">IF(Partner_details[[#This Row],[phoneNumber]], IFERROR(INDEX(Phone_ID[userId], MATCH(RIGHT(Partner_details[[#This Row],[phoneNumber]], 8), RIGHT(Phone_ID[?column?], 8), 0), 0), 0), 0)</f>
        <v>80729</v>
      </c>
      <c r="B66" s="55" t="b">
        <f>ISNA(MATCH(Partner_details[[#This Row],[user id]], Fake_pages[User ID], 0))</f>
        <v>1</v>
      </c>
      <c r="C66" s="55" t="str">
        <f>IFERROR(VLOOKUP(Partner_details[[#This Row],[email]], 'Partner more details'!A:C, 3, FALSE), "")</f>
        <v>ArgamMyler123!</v>
      </c>
      <c r="D66" s="55" t="str">
        <f>IFERROR(VLOOKUP(Partner_details[[#This Row],[email]], 'Partner more details'!A:C, 2, FALSE), "")</f>
        <v>Glued</v>
      </c>
      <c r="E66" t="s">
        <v>5008</v>
      </c>
      <c r="F66" t="s">
        <v>6682</v>
      </c>
      <c r="G66" t="s">
        <v>6683</v>
      </c>
      <c r="H66" t="s">
        <v>6684</v>
      </c>
      <c r="I66" s="113">
        <v>37477566057</v>
      </c>
      <c r="J66" t="s">
        <v>5007</v>
      </c>
      <c r="K66" t="b">
        <v>1</v>
      </c>
      <c r="L66" t="s">
        <v>5924</v>
      </c>
      <c r="M66" s="98">
        <v>45488.446126423609</v>
      </c>
      <c r="N66" t="s">
        <v>6685</v>
      </c>
      <c r="O66"/>
    </row>
    <row r="67" spans="1:15">
      <c r="A67" cm="1">
        <f t="array" ref="A67">IF(Partner_details[[#This Row],[phoneNumber]], IFERROR(INDEX(Phone_ID[userId], MATCH(RIGHT(Partner_details[[#This Row],[phoneNumber]], 8), RIGHT(Phone_ID[?column?], 8), 0), 0), 0), 0)</f>
        <v>879643</v>
      </c>
      <c r="B67" s="55" t="b">
        <f>ISNA(MATCH(Partner_details[[#This Row],[user id]], Fake_pages[User ID], 0))</f>
        <v>1</v>
      </c>
      <c r="C67" s="55"/>
      <c r="D67" s="55" t="str">
        <f>IFERROR(VLOOKUP(Partner_details[[#This Row],[email]], 'Partner more details'!A:C, 2, FALSE), "")</f>
        <v>URL</v>
      </c>
      <c r="E67" t="s">
        <v>2483</v>
      </c>
      <c r="F67" t="s">
        <v>6686</v>
      </c>
      <c r="G67" t="s">
        <v>6687</v>
      </c>
      <c r="H67" t="s">
        <v>6688</v>
      </c>
      <c r="I67" s="54">
        <v>37491936747</v>
      </c>
      <c r="J67" t="s">
        <v>6508</v>
      </c>
      <c r="K67" t="b">
        <v>0</v>
      </c>
      <c r="L67" t="s">
        <v>5924</v>
      </c>
      <c r="M67" s="98">
        <v>45337.478833773152</v>
      </c>
      <c r="N67" t="s">
        <v>6689</v>
      </c>
      <c r="O67"/>
    </row>
    <row r="68" spans="1:15">
      <c r="A68" cm="1">
        <f t="array" ref="A68">IF(Partner_details[[#This Row],[phoneNumber]], IFERROR(INDEX(Phone_ID[userId], MATCH(RIGHT(Partner_details[[#This Row],[phoneNumber]], 8), RIGHT(Phone_ID[?column?], 8), 0), 0), 0), 0)</f>
        <v>1113529</v>
      </c>
      <c r="B68" s="55" t="b">
        <f>ISNA(MATCH(Partner_details[[#This Row],[user id]], Fake_pages[User ID], 0))</f>
        <v>1</v>
      </c>
      <c r="C68" s="55">
        <f>IFERROR(VLOOKUP(Partner_details[[#This Row],[email]], 'Partner more details'!A:C, 3, FALSE), "")</f>
        <v>0</v>
      </c>
      <c r="D68" s="55" t="str">
        <f>IFERROR(VLOOKUP(Partner_details[[#This Row],[email]], 'Partner more details'!A:C, 2, FALSE), "")</f>
        <v>Bill</v>
      </c>
      <c r="E68" t="s">
        <v>655</v>
      </c>
      <c r="F68" t="s">
        <v>6690</v>
      </c>
      <c r="G68" t="s">
        <v>6691</v>
      </c>
      <c r="H68" t="s">
        <v>6692</v>
      </c>
      <c r="I68" s="113">
        <v>37477100704</v>
      </c>
      <c r="J68" t="s">
        <v>567</v>
      </c>
      <c r="K68" t="b">
        <v>1</v>
      </c>
      <c r="L68" t="s">
        <v>6693</v>
      </c>
      <c r="M68" s="98">
        <v>45374.30213625</v>
      </c>
      <c r="N68" t="s">
        <v>6694</v>
      </c>
      <c r="O68"/>
    </row>
    <row r="69" spans="1:15">
      <c r="A69" cm="1">
        <f t="array" ref="A69">IF(Partner_details[[#This Row],[phoneNumber]], IFERROR(INDEX(Phone_ID[userId], MATCH(RIGHT(Partner_details[[#This Row],[phoneNumber]], 8), RIGHT(Phone_ID[?column?], 8), 0), 0), 0), 0)</f>
        <v>1092669</v>
      </c>
      <c r="B69" s="55" t="b">
        <f>ISNA(MATCH(Partner_details[[#This Row],[user id]], Fake_pages[User ID], 0))</f>
        <v>1</v>
      </c>
      <c r="C69" s="55">
        <f>IFERROR(VLOOKUP(Partner_details[[#This Row],[email]], 'Partner more details'!A:C, 3, FALSE), "")</f>
        <v>0</v>
      </c>
      <c r="D69" s="55" t="str">
        <f>IFERROR(VLOOKUP(Partner_details[[#This Row],[email]], 'Partner more details'!A:C, 2, FALSE), "")</f>
        <v>Delivery</v>
      </c>
      <c r="E69" t="s">
        <v>422</v>
      </c>
      <c r="F69" t="s">
        <v>6695</v>
      </c>
      <c r="G69" t="s">
        <v>6696</v>
      </c>
      <c r="H69" t="s">
        <v>423</v>
      </c>
      <c r="I69" s="54">
        <v>37498326231</v>
      </c>
      <c r="J69" t="s">
        <v>412</v>
      </c>
      <c r="K69" t="b">
        <v>1</v>
      </c>
      <c r="L69" t="s">
        <v>6697</v>
      </c>
      <c r="M69" s="98">
        <v>45323.491445520835</v>
      </c>
      <c r="N69" t="s">
        <v>6698</v>
      </c>
      <c r="O69"/>
    </row>
    <row r="70" spans="1:15">
      <c r="A70" cm="1">
        <f t="array" ref="A70">IF(Partner_details[[#This Row],[phoneNumber]], IFERROR(INDEX(Phone_ID[userId], MATCH(RIGHT(Partner_details[[#This Row],[phoneNumber]], 8), RIGHT(Phone_ID[?column?], 8), 0), 0), 0), 0)</f>
        <v>984474</v>
      </c>
      <c r="B70" s="55" t="b">
        <f>ISNA(MATCH(Partner_details[[#This Row],[user id]], Fake_pages[User ID], 0))</f>
        <v>1</v>
      </c>
      <c r="C70" s="55">
        <f>IFERROR(VLOOKUP(Partner_details[[#This Row],[email]], 'Partner more details'!A:C, 3, FALSE), "")</f>
        <v>0</v>
      </c>
      <c r="D70" s="55" t="str">
        <f>IFERROR(VLOOKUP(Partner_details[[#This Row],[email]], 'Partner more details'!A:C, 2, FALSE), "")</f>
        <v>Glued</v>
      </c>
      <c r="E70" t="s">
        <v>436</v>
      </c>
      <c r="F70" t="s">
        <v>6699</v>
      </c>
      <c r="G70" t="s">
        <v>6700</v>
      </c>
      <c r="H70" t="s">
        <v>437</v>
      </c>
      <c r="I70" s="113">
        <v>37477558368</v>
      </c>
      <c r="J70" t="s">
        <v>435</v>
      </c>
      <c r="K70" t="b">
        <v>0</v>
      </c>
      <c r="L70"/>
      <c r="M70" s="98">
        <v>45251.556910740743</v>
      </c>
      <c r="N70" t="s">
        <v>6486</v>
      </c>
      <c r="O70"/>
    </row>
    <row r="71" spans="1:15">
      <c r="A71" cm="1">
        <f t="array" ref="A71">IF(Partner_details[[#This Row],[phoneNumber]], IFERROR(INDEX(Phone_ID[userId], MATCH(RIGHT(Partner_details[[#This Row],[phoneNumber]], 8), RIGHT(Phone_ID[?column?], 8), 0), 0), 0), 0)</f>
        <v>1092078</v>
      </c>
      <c r="B71" s="55" t="b">
        <f>ISNA(MATCH(Partner_details[[#This Row],[user id]], Fake_pages[User ID], 0))</f>
        <v>1</v>
      </c>
      <c r="C71" s="55">
        <f>IFERROR(VLOOKUP(Partner_details[[#This Row],[email]], 'Partner more details'!A:C, 3, FALSE), "")</f>
        <v>0</v>
      </c>
      <c r="D71" s="55" t="str">
        <f>IFERROR(VLOOKUP(Partner_details[[#This Row],[email]], 'Partner more details'!A:C, 2, FALSE), "")</f>
        <v>Glued</v>
      </c>
      <c r="E71" t="s">
        <v>505</v>
      </c>
      <c r="F71" t="s">
        <v>6701</v>
      </c>
      <c r="G71" t="s">
        <v>6702</v>
      </c>
      <c r="H71" t="s">
        <v>506</v>
      </c>
      <c r="I71" s="54">
        <v>37493006074</v>
      </c>
      <c r="J71" t="s">
        <v>6502</v>
      </c>
      <c r="K71" t="b">
        <v>1</v>
      </c>
      <c r="L71" t="s">
        <v>5924</v>
      </c>
      <c r="M71" s="98">
        <v>45308.30910337963</v>
      </c>
      <c r="N71" t="s">
        <v>6703</v>
      </c>
      <c r="O71"/>
    </row>
    <row r="72" spans="1:15" ht="15" customHeight="1">
      <c r="A72" cm="1">
        <f t="array" ref="A72">IF(Partner_details[[#This Row],[phoneNumber]], IFERROR(INDEX(Phone_ID[userId], MATCH(RIGHT(Partner_details[[#This Row],[phoneNumber]], 8), RIGHT(Phone_ID[?column?], 8), 0), 0), 0), 0)</f>
        <v>171318</v>
      </c>
      <c r="B72" s="55" t="b">
        <f>ISNA(MATCH(Partner_details[[#This Row],[user id]], Fake_pages[User ID], 0))</f>
        <v>1</v>
      </c>
      <c r="C72" s="55" t="str">
        <f>IFERROR(VLOOKUP(Partner_details[[#This Row],[email]], 'Partner more details'!A:C, 3, FALSE), "")</f>
        <v>ErazPark123!</v>
      </c>
      <c r="D72" s="55" t="str">
        <f>IFERROR(VLOOKUP(Partner_details[[#This Row],[email]], 'Partner more details'!A:C, 2, FALSE), "")</f>
        <v>Bill</v>
      </c>
      <c r="E72" t="s">
        <v>5497</v>
      </c>
      <c r="F72" t="s">
        <v>6704</v>
      </c>
      <c r="G72" t="s">
        <v>6705</v>
      </c>
      <c r="H72" t="s">
        <v>6706</v>
      </c>
      <c r="I72" s="113">
        <v>37455671216</v>
      </c>
      <c r="J72" t="s">
        <v>5496</v>
      </c>
      <c r="K72" t="b">
        <v>0</v>
      </c>
      <c r="L72"/>
      <c r="M72" s="98">
        <v>45505.266335081018</v>
      </c>
      <c r="N72" t="s">
        <v>6486</v>
      </c>
      <c r="O72"/>
    </row>
    <row r="73" spans="1:15" ht="15" customHeight="1">
      <c r="A73" cm="1">
        <f t="array" ref="A73">IF(Partner_details[[#This Row],[phoneNumber]], IFERROR(INDEX(Phone_ID[userId], MATCH(RIGHT(Partner_details[[#This Row],[phoneNumber]], 8), RIGHT(Phone_ID[?column?], 8), 0), 0), 0), 0)</f>
        <v>54916</v>
      </c>
      <c r="B73" s="55" t="b">
        <f>ISNA(MATCH(Partner_details[[#This Row],[user id]], Fake_pages[User ID], 0))</f>
        <v>1</v>
      </c>
      <c r="C73" s="55">
        <f>IFERROR(VLOOKUP(Partner_details[[#This Row],[email]], 'Partner more details'!A:C, 3, FALSE), "")</f>
        <v>0</v>
      </c>
      <c r="D73" s="55" t="str">
        <f>IFERROR(VLOOKUP(Partner_details[[#This Row],[email]], 'Partner more details'!A:C, 2, FALSE), "")</f>
        <v>Bill</v>
      </c>
      <c r="E73" t="s">
        <v>384</v>
      </c>
      <c r="F73" t="s">
        <v>6707</v>
      </c>
      <c r="G73" t="s">
        <v>6708</v>
      </c>
      <c r="H73" t="s">
        <v>385</v>
      </c>
      <c r="I73" s="54">
        <v>37494986707</v>
      </c>
      <c r="J73" t="s">
        <v>381</v>
      </c>
      <c r="K73" t="b">
        <v>0</v>
      </c>
      <c r="L73"/>
      <c r="M73" s="98">
        <v>45321.54888065972</v>
      </c>
      <c r="N73" t="s">
        <v>6709</v>
      </c>
      <c r="O73"/>
    </row>
    <row r="74" spans="1:15">
      <c r="A74" cm="1">
        <f t="array" ref="A74">IF(Partner_details[[#This Row],[phoneNumber]], IFERROR(INDEX(Phone_ID[userId], MATCH(RIGHT(Partner_details[[#This Row],[phoneNumber]], 8), RIGHT(Phone_ID[?column?], 8), 0), 0), 0), 0)</f>
        <v>190024</v>
      </c>
      <c r="B74" s="55" t="b">
        <f>ISNA(MATCH(Partner_details[[#This Row],[user id]], Fake_pages[User ID], 0))</f>
        <v>1</v>
      </c>
      <c r="C74" s="55">
        <f>IFERROR(VLOOKUP(Partner_details[[#This Row],[email]], 'Partner more details'!A:C, 3, FALSE), "")</f>
        <v>0</v>
      </c>
      <c r="D74" s="55" t="str">
        <f>IFERROR(VLOOKUP(Partner_details[[#This Row],[email]], 'Partner more details'!A:C, 2, FALSE), "")</f>
        <v>Stand</v>
      </c>
      <c r="E74" t="s">
        <v>446</v>
      </c>
      <c r="F74" t="s">
        <v>6710</v>
      </c>
      <c r="G74" t="s">
        <v>6711</v>
      </c>
      <c r="H74" t="s">
        <v>447</v>
      </c>
      <c r="I74" s="113">
        <v>37491743643</v>
      </c>
      <c r="J74" t="s">
        <v>435</v>
      </c>
      <c r="K74" t="b">
        <v>0</v>
      </c>
      <c r="L74"/>
      <c r="M74" s="98">
        <v>45254.334101608794</v>
      </c>
      <c r="N74" t="s">
        <v>6486</v>
      </c>
      <c r="O74"/>
    </row>
    <row r="75" spans="1:15">
      <c r="A75" cm="1">
        <f t="array" ref="A75">IF(Partner_details[[#This Row],[phoneNumber]], IFERROR(INDEX(Phone_ID[userId], MATCH(RIGHT(Partner_details[[#This Row],[phoneNumber]], 8), RIGHT(Phone_ID[?column?], 8), 0), 0), 0), 0)</f>
        <v>733425</v>
      </c>
      <c r="B75" s="55" t="b">
        <f>ISNA(MATCH(Partner_details[[#This Row],[user id]], Fake_pages[User ID], 0))</f>
        <v>1</v>
      </c>
      <c r="C75" s="55">
        <f>IFERROR(VLOOKUP(Partner_details[[#This Row],[email]], 'Partner more details'!A:C, 3, FALSE), "")</f>
        <v>0</v>
      </c>
      <c r="D75" s="55" t="str">
        <f>IFERROR(VLOOKUP(Partner_details[[#This Row],[email]], 'Partner more details'!A:C, 2, FALSE), "")</f>
        <v>URL</v>
      </c>
      <c r="E75" t="s">
        <v>177</v>
      </c>
      <c r="F75" t="s">
        <v>178</v>
      </c>
      <c r="G75" t="s">
        <v>178</v>
      </c>
      <c r="H75" t="s">
        <v>179</v>
      </c>
      <c r="I75" s="54">
        <v>37494696639</v>
      </c>
      <c r="J75" t="s">
        <v>6484</v>
      </c>
      <c r="K75" t="b">
        <v>1</v>
      </c>
      <c r="L75" t="s">
        <v>6712</v>
      </c>
      <c r="M75" s="98">
        <v>45223.316171655089</v>
      </c>
      <c r="N75" t="s">
        <v>6713</v>
      </c>
      <c r="O75"/>
    </row>
    <row r="76" spans="1:15">
      <c r="A76" cm="1">
        <f t="array" ref="A76">IF(Partner_details[[#This Row],[phoneNumber]], IFERROR(INDEX(Phone_ID[userId], MATCH(RIGHT(Partner_details[[#This Row],[phoneNumber]], 8), RIGHT(Phone_ID[?column?], 8), 0), 0), 0), 0)</f>
        <v>1109984</v>
      </c>
      <c r="B76" s="55" t="b">
        <f>ISNA(MATCH(Partner_details[[#This Row],[user id]], Fake_pages[User ID], 0))</f>
        <v>1</v>
      </c>
      <c r="C76" s="55">
        <f>IFERROR(VLOOKUP(Partner_details[[#This Row],[email]], 'Partner more details'!A:C, 3, FALSE), "")</f>
        <v>0</v>
      </c>
      <c r="D76" s="55" t="str">
        <f>IFERROR(VLOOKUP(Partner_details[[#This Row],[email]], 'Partner more details'!A:C, 2, FALSE), "")</f>
        <v>Stand</v>
      </c>
      <c r="E76" t="s">
        <v>585</v>
      </c>
      <c r="F76" t="s">
        <v>6714</v>
      </c>
      <c r="G76" t="s">
        <v>6715</v>
      </c>
      <c r="H76" t="s">
        <v>6716</v>
      </c>
      <c r="I76" s="113">
        <v>37441851885</v>
      </c>
      <c r="J76" t="s">
        <v>412</v>
      </c>
      <c r="K76" t="b">
        <v>1</v>
      </c>
      <c r="L76" t="s">
        <v>5841</v>
      </c>
      <c r="M76" s="98">
        <v>45349.37012107639</v>
      </c>
      <c r="N76" t="s">
        <v>6717</v>
      </c>
      <c r="O76"/>
    </row>
    <row r="77" spans="1:15">
      <c r="A77" cm="1">
        <f t="array" ref="A77">IF(Partner_details[[#This Row],[phoneNumber]], IFERROR(INDEX(Phone_ID[userId], MATCH(RIGHT(Partner_details[[#This Row],[phoneNumber]], 8), RIGHT(Phone_ID[?column?], 8), 0), 0), 0), 0)</f>
        <v>1141531</v>
      </c>
      <c r="B77" s="55" t="b">
        <f>ISNA(MATCH(Partner_details[[#This Row],[user id]], Fake_pages[User ID], 0))</f>
        <v>1</v>
      </c>
      <c r="C77" s="55" t="str">
        <f>IFERROR(VLOOKUP(Partner_details[[#This Row],[email]], 'Partner more details'!A:C, 3, FALSE), "")</f>
        <v>2CoffeeMusic123!</v>
      </c>
      <c r="D77" s="55" t="str">
        <f>IFERROR(VLOOKUP(Partner_details[[#This Row],[email]], 'Partner more details'!A:C, 2, FALSE), "")</f>
        <v>Stand</v>
      </c>
      <c r="E77" t="s">
        <v>4216</v>
      </c>
      <c r="F77" t="s">
        <v>6718</v>
      </c>
      <c r="G77" t="s">
        <v>6719</v>
      </c>
      <c r="H77" t="s">
        <v>6720</v>
      </c>
      <c r="I77" s="54">
        <v>37498528101</v>
      </c>
      <c r="J77" t="s">
        <v>4215</v>
      </c>
      <c r="K77" t="b">
        <v>0</v>
      </c>
      <c r="L77" t="s">
        <v>6721</v>
      </c>
      <c r="M77" s="98">
        <v>45453.333930856483</v>
      </c>
      <c r="N77" t="s">
        <v>6722</v>
      </c>
      <c r="O77"/>
    </row>
    <row r="78" spans="1:15">
      <c r="A78" cm="1">
        <f t="array" ref="A78">IF(Partner_details[[#This Row],[phoneNumber]], IFERROR(INDEX(Phone_ID[userId], MATCH(RIGHT(Partner_details[[#This Row],[phoneNumber]], 8), RIGHT(Phone_ID[?column?], 8), 0), 0), 0), 0)</f>
        <v>286295</v>
      </c>
      <c r="B78" s="55" t="b">
        <f>ISNA(MATCH(Partner_details[[#This Row],[user id]], Fake_pages[User ID], 0))</f>
        <v>1</v>
      </c>
      <c r="C78" s="55" t="str">
        <f>IFERROR(VLOOKUP(Partner_details[[#This Row],[email]], 'Partner more details'!A:C, 3, FALSE), "")</f>
        <v/>
      </c>
      <c r="D78" s="55" t="str">
        <f>IFERROR(VLOOKUP(Partner_details[[#This Row],[email]], 'Partner more details'!A:C, 2, FALSE), "")</f>
        <v/>
      </c>
      <c r="E78" t="s">
        <v>5014</v>
      </c>
      <c r="F78" t="s">
        <v>6723</v>
      </c>
      <c r="G78" t="s">
        <v>6724</v>
      </c>
      <c r="H78" t="s">
        <v>6725</v>
      </c>
      <c r="I78" s="113">
        <v>37494838783</v>
      </c>
      <c r="J78" t="s">
        <v>5013</v>
      </c>
      <c r="K78" t="b">
        <v>0</v>
      </c>
      <c r="L78"/>
      <c r="M78" s="98">
        <v>45490.470025625</v>
      </c>
      <c r="N78" t="s">
        <v>6726</v>
      </c>
      <c r="O78"/>
    </row>
    <row r="79" spans="1:15">
      <c r="A79" cm="1">
        <f t="array" ref="A79">IF(Partner_details[[#This Row],[phoneNumber]], IFERROR(INDEX(Phone_ID[userId], MATCH(RIGHT(Partner_details[[#This Row],[phoneNumber]], 8), RIGHT(Phone_ID[?column?], 8), 0), 0), 0), 0)</f>
        <v>36972</v>
      </c>
      <c r="B79" s="55" t="b">
        <f>ISNA(MATCH(Partner_details[[#This Row],[user id]], Fake_pages[User ID], 0))</f>
        <v>1</v>
      </c>
      <c r="C79" s="55">
        <f>IFERROR(VLOOKUP(Partner_details[[#This Row],[email]], 'Partner more details'!A:C, 3, FALSE), "")</f>
        <v>0</v>
      </c>
      <c r="D79" s="55" t="str">
        <f>IFERROR(VLOOKUP(Partner_details[[#This Row],[email]], 'Partner more details'!A:C, 2, FALSE), "")</f>
        <v>BIll</v>
      </c>
      <c r="E79" t="s">
        <v>6727</v>
      </c>
      <c r="F79" t="s">
        <v>6728</v>
      </c>
      <c r="G79" t="s">
        <v>6729</v>
      </c>
      <c r="H79" t="s">
        <v>6730</v>
      </c>
      <c r="I79" s="54">
        <v>37477009435</v>
      </c>
      <c r="J79" t="s">
        <v>641</v>
      </c>
      <c r="K79" t="b">
        <v>0</v>
      </c>
      <c r="L79" t="s">
        <v>5924</v>
      </c>
      <c r="M79" s="98">
        <v>45362.66798395833</v>
      </c>
      <c r="N79" t="s">
        <v>6731</v>
      </c>
      <c r="O79"/>
    </row>
    <row r="80" spans="1:15">
      <c r="A80" cm="1">
        <f t="array" ref="A80">IF(Partner_details[[#This Row],[phoneNumber]], IFERROR(INDEX(Phone_ID[userId], MATCH(RIGHT(Partner_details[[#This Row],[phoneNumber]], 8), RIGHT(Phone_ID[?column?], 8), 0), 0), 0), 0)</f>
        <v>0</v>
      </c>
      <c r="B80" s="55" t="b">
        <f>ISNA(MATCH(Partner_details[[#This Row],[user id]], Fake_pages[User ID], 0))</f>
        <v>1</v>
      </c>
      <c r="C80" s="55">
        <f>IFERROR(VLOOKUP(Partner_details[[#This Row],[email]], 'Partner more details'!A:C, 3, FALSE), "")</f>
        <v>0</v>
      </c>
      <c r="D80" s="55" t="str">
        <f>IFERROR(VLOOKUP(Partner_details[[#This Row],[email]], 'Partner more details'!A:C, 2, FALSE), "")</f>
        <v>Bill</v>
      </c>
      <c r="E80" t="s">
        <v>6732</v>
      </c>
      <c r="F80" t="s">
        <v>6733</v>
      </c>
      <c r="G80" t="s">
        <v>6734</v>
      </c>
      <c r="H80" t="s">
        <v>6735</v>
      </c>
      <c r="I80" s="113">
        <v>37491850637</v>
      </c>
      <c r="J80" t="s">
        <v>1493</v>
      </c>
      <c r="K80" t="b">
        <v>0</v>
      </c>
      <c r="L80"/>
      <c r="M80" s="98">
        <v>45335.68705177083</v>
      </c>
      <c r="N80" t="s">
        <v>6486</v>
      </c>
      <c r="O80"/>
    </row>
    <row r="81" spans="1:15">
      <c r="A81" cm="1">
        <f t="array" ref="A81">IF(Partner_details[[#This Row],[phoneNumber]], IFERROR(INDEX(Phone_ID[userId], MATCH(RIGHT(Partner_details[[#This Row],[phoneNumber]], 8), RIGHT(Phone_ID[?column?], 8), 0), 0), 0), 0)</f>
        <v>3065</v>
      </c>
      <c r="B81" s="55" t="b">
        <f>ISNA(MATCH(Partner_details[[#This Row],[user id]], Fake_pages[User ID], 0))</f>
        <v>1</v>
      </c>
      <c r="C81" s="55">
        <f>IFERROR(VLOOKUP(Partner_details[[#This Row],[email]], 'Partner more details'!A:C, 3, FALSE), "")</f>
        <v>0</v>
      </c>
      <c r="D81" s="55" t="str">
        <f>IFERROR(VLOOKUP(Partner_details[[#This Row],[email]], 'Partner more details'!A:C, 2, FALSE), "")</f>
        <v>URL</v>
      </c>
      <c r="E81" t="s">
        <v>275</v>
      </c>
      <c r="F81" t="s">
        <v>6736</v>
      </c>
      <c r="G81" t="s">
        <v>276</v>
      </c>
      <c r="H81" t="s">
        <v>277</v>
      </c>
      <c r="I81" s="54">
        <v>37495501001</v>
      </c>
      <c r="J81" t="s">
        <v>6484</v>
      </c>
      <c r="K81" t="b">
        <v>1</v>
      </c>
      <c r="L81" t="s">
        <v>6737</v>
      </c>
      <c r="M81" s="98">
        <v>45037.522984467592</v>
      </c>
      <c r="N81" t="s">
        <v>6738</v>
      </c>
      <c r="O81"/>
    </row>
    <row r="82" spans="1:15">
      <c r="A82" cm="1">
        <f t="array" ref="A82">IF(Partner_details[[#This Row],[phoneNumber]], IFERROR(INDEX(Phone_ID[userId], MATCH(RIGHT(Partner_details[[#This Row],[phoneNumber]], 8), RIGHT(Phone_ID[?column?], 8), 0), 0), 0), 0)</f>
        <v>877584</v>
      </c>
      <c r="B82" s="55" t="b">
        <f>ISNA(MATCH(Partner_details[[#This Row],[user id]], Fake_pages[User ID], 0))</f>
        <v>1</v>
      </c>
      <c r="C82" s="55">
        <f>IFERROR(VLOOKUP(Partner_details[[#This Row],[email]], 'Partner more details'!A:C, 3, FALSE), "")</f>
        <v>0</v>
      </c>
      <c r="D82" s="55" t="str">
        <f>IFERROR(VLOOKUP(Partner_details[[#This Row],[email]], 'Partner more details'!A:C, 2, FALSE), "")</f>
        <v>Bill</v>
      </c>
      <c r="E82" t="s">
        <v>2172</v>
      </c>
      <c r="F82" t="s">
        <v>6739</v>
      </c>
      <c r="G82" t="s">
        <v>6740</v>
      </c>
      <c r="H82" t="s">
        <v>6741</v>
      </c>
      <c r="I82" s="113">
        <v>37441366316</v>
      </c>
      <c r="J82" t="s">
        <v>1874</v>
      </c>
      <c r="K82" t="b">
        <v>1</v>
      </c>
      <c r="L82" t="s">
        <v>5924</v>
      </c>
      <c r="M82" s="98">
        <v>45355.579635509261</v>
      </c>
      <c r="N82" t="s">
        <v>6742</v>
      </c>
      <c r="O82"/>
    </row>
    <row r="83" spans="1:15">
      <c r="A83" cm="1">
        <f t="array" ref="A83">IF(Partner_details[[#This Row],[phoneNumber]], IFERROR(INDEX(Phone_ID[userId], MATCH(RIGHT(Partner_details[[#This Row],[phoneNumber]], 8), RIGHT(Phone_ID[?column?], 8), 0), 0), 0), 0)</f>
        <v>72085</v>
      </c>
      <c r="B83" s="55" t="b">
        <f>ISNA(MATCH(Partner_details[[#This Row],[user id]], Fake_pages[User ID], 0))</f>
        <v>1</v>
      </c>
      <c r="C83" s="55">
        <f>IFERROR(VLOOKUP(Partner_details[[#This Row],[email]], 'Partner more details'!A:C, 3, FALSE), "")</f>
        <v>0</v>
      </c>
      <c r="D83" s="55" t="str">
        <f>IFERROR(VLOOKUP(Partner_details[[#This Row],[email]], 'Partner more details'!A:C, 2, FALSE), "")</f>
        <v>URL</v>
      </c>
      <c r="E83" t="s">
        <v>328</v>
      </c>
      <c r="F83" t="s">
        <v>329</v>
      </c>
      <c r="G83" t="s">
        <v>329</v>
      </c>
      <c r="H83" t="s">
        <v>330</v>
      </c>
      <c r="I83" s="54">
        <v>37493220043</v>
      </c>
      <c r="J83" t="s">
        <v>6484</v>
      </c>
      <c r="K83" t="b">
        <v>1</v>
      </c>
      <c r="L83" t="s">
        <v>5924</v>
      </c>
      <c r="M83" s="98">
        <v>45042.378873472226</v>
      </c>
      <c r="N83" t="s">
        <v>6743</v>
      </c>
      <c r="O83"/>
    </row>
    <row r="84" spans="1:15">
      <c r="A84" cm="1">
        <f t="array" ref="A84">IF(Partner_details[[#This Row],[phoneNumber]], IFERROR(INDEX(Phone_ID[userId], MATCH(RIGHT(Partner_details[[#This Row],[phoneNumber]], 8), RIGHT(Phone_ID[?column?], 8), 0), 0), 0), 0)</f>
        <v>480863</v>
      </c>
      <c r="B84" s="55" t="b">
        <f>ISNA(MATCH(Partner_details[[#This Row],[user id]], Fake_pages[User ID], 0))</f>
        <v>1</v>
      </c>
      <c r="C84" s="55">
        <f>IFERROR(VLOOKUP(Partner_details[[#This Row],[email]], 'Partner more details'!A:C, 3, FALSE), "")</f>
        <v>0</v>
      </c>
      <c r="D84" s="55" t="str">
        <f>IFERROR(VLOOKUP(Partner_details[[#This Row],[email]], 'Partner more details'!A:C, 2, FALSE), "")</f>
        <v>URL</v>
      </c>
      <c r="E84" t="s">
        <v>292</v>
      </c>
      <c r="F84" t="s">
        <v>293</v>
      </c>
      <c r="G84" t="s">
        <v>293</v>
      </c>
      <c r="H84" t="s">
        <v>294</v>
      </c>
      <c r="I84" s="113">
        <v>37497335423</v>
      </c>
      <c r="J84" t="s">
        <v>6484</v>
      </c>
      <c r="K84" t="b">
        <v>1</v>
      </c>
      <c r="L84" t="s">
        <v>5924</v>
      </c>
      <c r="M84" s="98">
        <v>45040.489229884261</v>
      </c>
      <c r="N84" t="s">
        <v>6486</v>
      </c>
      <c r="O84"/>
    </row>
    <row r="85" spans="1:15">
      <c r="A85" cm="1">
        <f t="array" ref="A85">IF(Partner_details[[#This Row],[phoneNumber]], IFERROR(INDEX(Phone_ID[userId], MATCH(RIGHT(Partner_details[[#This Row],[phoneNumber]], 8), RIGHT(Phone_ID[?column?], 8), 0), 0), 0), 0)</f>
        <v>709046</v>
      </c>
      <c r="B85" s="55" t="b">
        <f>ISNA(MATCH(Partner_details[[#This Row],[user id]], Fake_pages[User ID], 0))</f>
        <v>1</v>
      </c>
      <c r="C85" s="55" t="str">
        <f>IFERROR(VLOOKUP(Partner_details[[#This Row],[email]], 'Partner more details'!A:C, 3, FALSE), "")</f>
        <v>Sebeos123!</v>
      </c>
      <c r="D85" s="55" t="str">
        <f>IFERROR(VLOOKUP(Partner_details[[#This Row],[email]], 'Partner more details'!A:C, 2, FALSE), "")</f>
        <v>Bill</v>
      </c>
      <c r="E85" t="s">
        <v>6744</v>
      </c>
      <c r="F85" t="s">
        <v>6745</v>
      </c>
      <c r="G85" t="s">
        <v>6746</v>
      </c>
      <c r="H85" t="s">
        <v>6747</v>
      </c>
      <c r="I85" s="54">
        <v>37455550901</v>
      </c>
      <c r="J85" t="s">
        <v>4170</v>
      </c>
      <c r="K85" t="b">
        <v>0</v>
      </c>
      <c r="L85"/>
      <c r="M85" s="98">
        <v>45435.351183206018</v>
      </c>
      <c r="N85" t="s">
        <v>6486</v>
      </c>
      <c r="O85"/>
    </row>
    <row r="86" spans="1:15">
      <c r="A86" cm="1">
        <f t="array" ref="A86">IF(Partner_details[[#This Row],[phoneNumber]], IFERROR(INDEX(Phone_ID[userId], MATCH(RIGHT(Partner_details[[#This Row],[phoneNumber]], 8), RIGHT(Phone_ID[?column?], 8), 0), 0), 0), 0)</f>
        <v>0</v>
      </c>
      <c r="B86" s="55" t="b">
        <f>ISNA(MATCH(Partner_details[[#This Row],[user id]], Fake_pages[User ID], 0))</f>
        <v>1</v>
      </c>
      <c r="C86" s="55" t="str">
        <f>IFERROR(VLOOKUP(Partner_details[[#This Row],[email]], 'Partner more details'!A:C, 3, FALSE), "")</f>
        <v>Evrika123!</v>
      </c>
      <c r="D86" s="55" t="str">
        <f>IFERROR(VLOOKUP(Partner_details[[#This Row],[email]], 'Partner more details'!A:C, 2, FALSE), "")</f>
        <v>Stand</v>
      </c>
      <c r="E86" t="s">
        <v>6748</v>
      </c>
      <c r="F86" t="s">
        <v>6749</v>
      </c>
      <c r="G86" t="s">
        <v>6750</v>
      </c>
      <c r="H86" t="s">
        <v>6751</v>
      </c>
      <c r="I86" s="113">
        <v>37499463565</v>
      </c>
      <c r="J86" t="s">
        <v>6752</v>
      </c>
      <c r="K86" t="b">
        <v>1</v>
      </c>
      <c r="L86"/>
      <c r="M86" s="98">
        <v>45386.343530613427</v>
      </c>
      <c r="N86" t="s">
        <v>6486</v>
      </c>
      <c r="O86"/>
    </row>
    <row r="87" spans="1:15">
      <c r="A87" cm="1">
        <f t="array" ref="A87">IF(Partner_details[[#This Row],[phoneNumber]], IFERROR(INDEX(Phone_ID[userId], MATCH(RIGHT(Partner_details[[#This Row],[phoneNumber]], 8), RIGHT(Phone_ID[?column?], 8), 0), 0), 0), 0)</f>
        <v>0</v>
      </c>
      <c r="B87" s="55" t="b">
        <f>ISNA(MATCH(Partner_details[[#This Row],[user id]], Fake_pages[User ID], 0))</f>
        <v>1</v>
      </c>
      <c r="C87" s="55" t="str">
        <f>IFERROR(VLOOKUP(Partner_details[[#This Row],[email]], 'Partner more details'!A:C, 3, FALSE), "")</f>
        <v/>
      </c>
      <c r="D87" s="55" t="str">
        <f>IFERROR(VLOOKUP(Partner_details[[#This Row],[email]], 'Partner more details'!A:C, 2, FALSE), "")</f>
        <v/>
      </c>
      <c r="E87" t="s">
        <v>110</v>
      </c>
      <c r="F87" t="s">
        <v>6753</v>
      </c>
      <c r="G87" t="s">
        <v>112</v>
      </c>
      <c r="H87" t="s">
        <v>113</v>
      </c>
      <c r="I87" s="115"/>
      <c r="J87" t="s">
        <v>395</v>
      </c>
      <c r="K87" t="b">
        <v>0</v>
      </c>
      <c r="L87"/>
      <c r="M87" s="98">
        <v>45289.459402465276</v>
      </c>
      <c r="N87" t="s">
        <v>6486</v>
      </c>
      <c r="O87"/>
    </row>
    <row r="88" spans="1:15">
      <c r="A88" cm="1">
        <f t="array" ref="A88">IF(Partner_details[[#This Row],[phoneNumber]], IFERROR(INDEX(Phone_ID[userId], MATCH(RIGHT(Partner_details[[#This Row],[phoneNumber]], 8), RIGHT(Phone_ID[?column?], 8), 0), 0), 0), 0)</f>
        <v>1109476</v>
      </c>
      <c r="B88" s="55" t="b">
        <f>ISNA(MATCH(Partner_details[[#This Row],[user id]], Fake_pages[User ID], 0))</f>
        <v>1</v>
      </c>
      <c r="C88" s="55">
        <f>IFERROR(VLOOKUP(Partner_details[[#This Row],[email]], 'Partner more details'!A:C, 3, FALSE), "")</f>
        <v>0</v>
      </c>
      <c r="D88" s="55" t="str">
        <f>IFERROR(VLOOKUP(Partner_details[[#This Row],[email]], 'Partner more details'!A:C, 2, FALSE), "")</f>
        <v>Bill</v>
      </c>
      <c r="E88" t="s">
        <v>683</v>
      </c>
      <c r="F88" t="s">
        <v>6754</v>
      </c>
      <c r="G88" t="s">
        <v>6755</v>
      </c>
      <c r="H88" t="s">
        <v>6756</v>
      </c>
      <c r="I88" s="113">
        <v>37499202545</v>
      </c>
      <c r="J88" t="s">
        <v>682</v>
      </c>
      <c r="K88" t="b">
        <v>0</v>
      </c>
      <c r="L88"/>
      <c r="M88" s="98">
        <v>45353.340885937498</v>
      </c>
      <c r="N88" t="s">
        <v>6757</v>
      </c>
      <c r="O88"/>
    </row>
    <row r="89" spans="1:15">
      <c r="A89" cm="1">
        <f t="array" ref="A89">IF(Partner_details[[#This Row],[phoneNumber]], IFERROR(INDEX(Phone_ID[userId], MATCH(RIGHT(Partner_details[[#This Row],[phoneNumber]], 8), RIGHT(Phone_ID[?column?], 8), 0), 0), 0), 0)</f>
        <v>828659</v>
      </c>
      <c r="B89" s="55" t="b">
        <f>ISNA(MATCH(Partner_details[[#This Row],[user id]], Fake_pages[User ID], 0))</f>
        <v>1</v>
      </c>
      <c r="C89" s="55">
        <f>IFERROR(VLOOKUP(Partner_details[[#This Row],[email]], 'Partner more details'!A:C, 3, FALSE), "")</f>
        <v>0</v>
      </c>
      <c r="D89" s="55" t="str">
        <f>IFERROR(VLOOKUP(Partner_details[[#This Row],[email]], 'Partner more details'!A:C, 2, FALSE), "")</f>
        <v>Stand</v>
      </c>
      <c r="E89" t="s">
        <v>6758</v>
      </c>
      <c r="F89" t="s">
        <v>6759</v>
      </c>
      <c r="G89" t="s">
        <v>6760</v>
      </c>
      <c r="H89" t="s">
        <v>6761</v>
      </c>
      <c r="I89" s="54">
        <v>37477274889</v>
      </c>
      <c r="J89" t="s">
        <v>4215</v>
      </c>
      <c r="K89" t="b">
        <v>1</v>
      </c>
      <c r="L89" t="s">
        <v>5924</v>
      </c>
      <c r="M89" s="98">
        <v>45453.335616666664</v>
      </c>
      <c r="N89" t="s">
        <v>6486</v>
      </c>
      <c r="O89"/>
    </row>
    <row r="90" spans="1:15">
      <c r="A90" cm="1">
        <f t="array" ref="A90">IF(Partner_details[[#This Row],[phoneNumber]], IFERROR(INDEX(Phone_ID[userId], MATCH(RIGHT(Partner_details[[#This Row],[phoneNumber]], 8), RIGHT(Phone_ID[?column?], 8), 0), 0), 0), 0)</f>
        <v>21590</v>
      </c>
      <c r="B90" s="55" t="b">
        <f>ISNA(MATCH(Partner_details[[#This Row],[user id]], Fake_pages[User ID], 0))</f>
        <v>1</v>
      </c>
      <c r="C90" s="55">
        <f>IFERROR(VLOOKUP(Partner_details[[#This Row],[email]], 'Partner more details'!A:C, 3, FALSE), "")</f>
        <v>0</v>
      </c>
      <c r="D90" s="55" t="str">
        <f>IFERROR(VLOOKUP(Partner_details[[#This Row],[email]], 'Partner more details'!A:C, 2, FALSE), "")</f>
        <v>Bill</v>
      </c>
      <c r="E90" t="s">
        <v>472</v>
      </c>
      <c r="F90" t="s">
        <v>6762</v>
      </c>
      <c r="G90" t="s">
        <v>6763</v>
      </c>
      <c r="H90" t="s">
        <v>473</v>
      </c>
      <c r="I90" s="113">
        <v>37499899888</v>
      </c>
      <c r="J90" t="s">
        <v>471</v>
      </c>
      <c r="K90" t="b">
        <v>0</v>
      </c>
      <c r="L90" t="s">
        <v>1466</v>
      </c>
      <c r="M90" s="98">
        <v>45322.308452534722</v>
      </c>
      <c r="N90" t="s">
        <v>6764</v>
      </c>
      <c r="O90"/>
    </row>
    <row r="91" spans="1:15" ht="16.5" customHeight="1">
      <c r="A91" cm="1">
        <f t="array" ref="A91">IF(Partner_details[[#This Row],[phoneNumber]], IFERROR(INDEX(Phone_ID[userId], MATCH(RIGHT(Partner_details[[#This Row],[phoneNumber]], 8), RIGHT(Phone_ID[?column?], 8), 0), 0), 0), 0)</f>
        <v>1142352</v>
      </c>
      <c r="B91" s="55" t="b">
        <f>ISNA(MATCH(Partner_details[[#This Row],[user id]], Fake_pages[User ID], 0))</f>
        <v>1</v>
      </c>
      <c r="C91" s="55">
        <f>IFERROR(VLOOKUP(Partner_details[[#This Row],[email]], 'Partner more details'!A:C, 3, FALSE), "")</f>
        <v>0</v>
      </c>
      <c r="D91" s="55" t="str">
        <f>IFERROR(VLOOKUP(Partner_details[[#This Row],[email]], 'Partner more details'!A:C, 2, FALSE), "")</f>
        <v>Bill</v>
      </c>
      <c r="E91" t="s">
        <v>4290</v>
      </c>
      <c r="F91" t="s">
        <v>6765</v>
      </c>
      <c r="G91" t="s">
        <v>6766</v>
      </c>
      <c r="H91" t="s">
        <v>6767</v>
      </c>
      <c r="I91" s="54">
        <v>37494199602</v>
      </c>
      <c r="J91" t="s">
        <v>4282</v>
      </c>
      <c r="K91" t="b">
        <v>0</v>
      </c>
      <c r="L91"/>
      <c r="M91" s="98">
        <v>45455.602864386572</v>
      </c>
      <c r="N91" t="s">
        <v>6768</v>
      </c>
      <c r="O91"/>
    </row>
    <row r="92" spans="1:15">
      <c r="A92" cm="1">
        <f t="array" ref="A92">IF(Partner_details[[#This Row],[phoneNumber]], IFERROR(INDEX(Phone_ID[userId], MATCH(RIGHT(Partner_details[[#This Row],[phoneNumber]], 8), RIGHT(Phone_ID[?column?], 8), 0), 0), 0), 0)</f>
        <v>1091829</v>
      </c>
      <c r="B92" s="55" t="b">
        <f>ISNA(MATCH(Partner_details[[#This Row],[user id]], Fake_pages[User ID], 0))</f>
        <v>1</v>
      </c>
      <c r="C92" s="55">
        <f>IFERROR(VLOOKUP(Partner_details[[#This Row],[email]], 'Partner more details'!A:C, 3, FALSE), "")</f>
        <v>0</v>
      </c>
      <c r="D92" s="55" t="str">
        <f>IFERROR(VLOOKUP(Partner_details[[#This Row],[email]], 'Partner more details'!A:C, 2, FALSE), "")</f>
        <v>Stand</v>
      </c>
      <c r="E92" t="s">
        <v>440</v>
      </c>
      <c r="F92" t="s">
        <v>6769</v>
      </c>
      <c r="G92" t="s">
        <v>6770</v>
      </c>
      <c r="H92" t="s">
        <v>441</v>
      </c>
      <c r="I92" s="113">
        <v>37498377308</v>
      </c>
      <c r="J92" t="s">
        <v>435</v>
      </c>
      <c r="K92" t="b">
        <v>0</v>
      </c>
      <c r="L92"/>
      <c r="M92" s="98">
        <v>45254.326590682867</v>
      </c>
      <c r="N92" t="s">
        <v>6486</v>
      </c>
      <c r="O92"/>
    </row>
    <row r="93" spans="1:15">
      <c r="A93" cm="1">
        <f t="array" ref="A93">IF(Partner_details[[#This Row],[phoneNumber]], IFERROR(INDEX(Phone_ID[userId], MATCH(RIGHT(Partner_details[[#This Row],[phoneNumber]], 8), RIGHT(Phone_ID[?column?], 8), 0), 0), 0), 0)</f>
        <v>681243</v>
      </c>
      <c r="B93" s="55" t="b">
        <f>ISNA(MATCH(Partner_details[[#This Row],[user id]], Fake_pages[User ID], 0))</f>
        <v>1</v>
      </c>
      <c r="C93" s="55">
        <f>IFERROR(VLOOKUP(Partner_details[[#This Row],[email]], 'Partner more details'!A:C, 3, FALSE), "")</f>
        <v>0</v>
      </c>
      <c r="D93" s="55" t="str">
        <f>IFERROR(VLOOKUP(Partner_details[[#This Row],[email]], 'Partner more details'!A:C, 2, FALSE), "")</f>
        <v>URL</v>
      </c>
      <c r="E93" t="s">
        <v>41</v>
      </c>
      <c r="F93" t="s">
        <v>295</v>
      </c>
      <c r="G93" t="s">
        <v>295</v>
      </c>
      <c r="H93" t="s">
        <v>296</v>
      </c>
      <c r="I93" s="54">
        <v>37494980707</v>
      </c>
      <c r="J93" t="s">
        <v>6484</v>
      </c>
      <c r="K93" t="b">
        <v>1</v>
      </c>
      <c r="L93" t="s">
        <v>5924</v>
      </c>
      <c r="M93" s="98">
        <v>45040.633193310183</v>
      </c>
      <c r="N93" t="s">
        <v>6771</v>
      </c>
      <c r="O93"/>
    </row>
    <row r="94" spans="1:15">
      <c r="A94" cm="1">
        <f t="array" ref="A94">IF(Partner_details[[#This Row],[phoneNumber]], IFERROR(INDEX(Phone_ID[userId], MATCH(RIGHT(Partner_details[[#This Row],[phoneNumber]], 8), RIGHT(Phone_ID[?column?], 8), 0), 0), 0), 0)</f>
        <v>346899</v>
      </c>
      <c r="B94" s="55" t="b">
        <f>ISNA(MATCH(Partner_details[[#This Row],[user id]], Fake_pages[User ID], 0))</f>
        <v>1</v>
      </c>
      <c r="C94" s="55">
        <f>IFERROR(VLOOKUP(Partner_details[[#This Row],[email]], 'Partner more details'!A:C, 3, FALSE), "")</f>
        <v>0</v>
      </c>
      <c r="D94" s="55" t="str">
        <f>IFERROR(VLOOKUP(Partner_details[[#This Row],[email]], 'Partner more details'!A:C, 2, FALSE), "")</f>
        <v>URL</v>
      </c>
      <c r="E94" t="s">
        <v>6772</v>
      </c>
      <c r="F94" t="s">
        <v>352</v>
      </c>
      <c r="G94" t="s">
        <v>352</v>
      </c>
      <c r="H94" t="s">
        <v>353</v>
      </c>
      <c r="I94" s="113">
        <v>37498985021</v>
      </c>
      <c r="J94" t="s">
        <v>6484</v>
      </c>
      <c r="K94" t="b">
        <v>1</v>
      </c>
      <c r="L94" t="s">
        <v>5924</v>
      </c>
      <c r="M94" s="98">
        <v>45290.579587939814</v>
      </c>
      <c r="N94" t="s">
        <v>6773</v>
      </c>
      <c r="O94"/>
    </row>
    <row r="95" spans="1:15">
      <c r="A95" cm="1">
        <f t="array" ref="A95">IF(Partner_details[[#This Row],[phoneNumber]], IFERROR(INDEX(Phone_ID[userId], MATCH(RIGHT(Partner_details[[#This Row],[phoneNumber]], 8), RIGHT(Phone_ID[?column?], 8), 0), 0), 0), 0)</f>
        <v>1141718</v>
      </c>
      <c r="B95" s="55" t="b">
        <f>ISNA(MATCH(Partner_details[[#This Row],[user id]], Fake_pages[User ID], 0))</f>
        <v>1</v>
      </c>
      <c r="C95" s="55" t="str">
        <f>IFERROR(VLOOKUP(Partner_details[[#This Row],[email]], 'Partner more details'!A:C, 3, FALSE), "")</f>
        <v>10DianaMusic123!</v>
      </c>
      <c r="D95" s="55" t="str">
        <f>IFERROR(VLOOKUP(Partner_details[[#This Row],[email]], 'Partner more details'!A:C, 2, FALSE), "")</f>
        <v>Stand</v>
      </c>
      <c r="E95" t="s">
        <v>655</v>
      </c>
      <c r="F95" t="s">
        <v>6774</v>
      </c>
      <c r="G95" t="s">
        <v>6775</v>
      </c>
      <c r="H95" t="s">
        <v>6776</v>
      </c>
      <c r="I95" s="54">
        <v>37441534230</v>
      </c>
      <c r="J95" t="s">
        <v>4215</v>
      </c>
      <c r="K95" t="b">
        <v>0</v>
      </c>
      <c r="L95"/>
      <c r="M95" s="98">
        <v>45453.335831655095</v>
      </c>
      <c r="N95" t="s">
        <v>6486</v>
      </c>
      <c r="O95"/>
    </row>
    <row r="96" spans="1:15">
      <c r="A96" cm="1">
        <f t="array" ref="A96">IF(Partner_details[[#This Row],[phoneNumber]], IFERROR(INDEX(Phone_ID[userId], MATCH(RIGHT(Partner_details[[#This Row],[phoneNumber]], 8), RIGHT(Phone_ID[?column?], 8), 0), 0), 0), 0)</f>
        <v>1140095</v>
      </c>
      <c r="B96" s="55" t="b">
        <f>ISNA(MATCH(Partner_details[[#This Row],[user id]], Fake_pages[User ID], 0))</f>
        <v>1</v>
      </c>
      <c r="C96" s="55">
        <f>IFERROR(VLOOKUP(Partner_details[[#This Row],[email]], 'Partner more details'!A:C, 3, FALSE), "")</f>
        <v>0</v>
      </c>
      <c r="D96" s="55" t="str">
        <f>IFERROR(VLOOKUP(Partner_details[[#This Row],[email]], 'Partner more details'!A:C, 2, FALSE), "")</f>
        <v>Stand</v>
      </c>
      <c r="E96" t="s">
        <v>4410</v>
      </c>
      <c r="F96" t="s">
        <v>6777</v>
      </c>
      <c r="G96" t="s">
        <v>6778</v>
      </c>
      <c r="H96" t="s">
        <v>6779</v>
      </c>
      <c r="I96" s="113">
        <v>37433513531</v>
      </c>
      <c r="J96" t="s">
        <v>4215</v>
      </c>
      <c r="K96" t="b">
        <v>0</v>
      </c>
      <c r="L96" t="s">
        <v>5924</v>
      </c>
      <c r="M96" s="98">
        <v>45449.512181192127</v>
      </c>
      <c r="N96" t="s">
        <v>6486</v>
      </c>
      <c r="O96"/>
    </row>
    <row r="97" spans="1:15">
      <c r="A97" cm="1">
        <f t="array" ref="A97">IF(Partner_details[[#This Row],[phoneNumber]], IFERROR(INDEX(Phone_ID[userId], MATCH(RIGHT(Partner_details[[#This Row],[phoneNumber]], 8), RIGHT(Phone_ID[?column?], 8), 0), 0), 0), 0)</f>
        <v>884492</v>
      </c>
      <c r="B97" s="55" t="b">
        <f>ISNA(MATCH(Partner_details[[#This Row],[user id]], Fake_pages[User ID], 0))</f>
        <v>1</v>
      </c>
      <c r="C97" s="55">
        <f>IFERROR(VLOOKUP(Partner_details[[#This Row],[email]], 'Partner more details'!A:C, 3, FALSE), "")</f>
        <v>0</v>
      </c>
      <c r="D97" s="55" t="str">
        <f>IFERROR(VLOOKUP(Partner_details[[#This Row],[email]], 'Partner more details'!A:C, 2, FALSE), "")</f>
        <v>Stand</v>
      </c>
      <c r="E97" t="s">
        <v>2419</v>
      </c>
      <c r="F97" t="s">
        <v>6780</v>
      </c>
      <c r="G97" t="s">
        <v>6781</v>
      </c>
      <c r="H97" t="s">
        <v>6782</v>
      </c>
      <c r="I97" s="54">
        <v>37498199812</v>
      </c>
      <c r="J97" t="s">
        <v>1261</v>
      </c>
      <c r="K97" t="b">
        <v>0</v>
      </c>
      <c r="L97"/>
      <c r="M97" s="98">
        <v>45352.499744907407</v>
      </c>
      <c r="N97" t="s">
        <v>6783</v>
      </c>
      <c r="O97"/>
    </row>
    <row r="98" spans="1:15">
      <c r="A98" cm="1">
        <f t="array" ref="A98">IF(Partner_details[[#This Row],[phoneNumber]], IFERROR(INDEX(Phone_ID[userId], MATCH(RIGHT(Partner_details[[#This Row],[phoneNumber]], 8), RIGHT(Phone_ID[?column?], 8), 0), 0), 0), 0)</f>
        <v>287336</v>
      </c>
      <c r="B98" s="55" t="b">
        <f>ISNA(MATCH(Partner_details[[#This Row],[user id]], Fake_pages[User ID], 0))</f>
        <v>1</v>
      </c>
      <c r="C98" s="55">
        <f>IFERROR(VLOOKUP(Partner_details[[#This Row],[email]], 'Partner more details'!A:C, 3, FALSE), "")</f>
        <v>0</v>
      </c>
      <c r="D98" s="55" t="str">
        <f>IFERROR(VLOOKUP(Partner_details[[#This Row],[email]], 'Partner more details'!A:C, 2, FALSE), "")</f>
        <v>Stand</v>
      </c>
      <c r="E98" t="s">
        <v>438</v>
      </c>
      <c r="F98" t="s">
        <v>6784</v>
      </c>
      <c r="G98" t="s">
        <v>6785</v>
      </c>
      <c r="H98" t="s">
        <v>439</v>
      </c>
      <c r="I98" s="113">
        <v>37443455575</v>
      </c>
      <c r="J98" t="s">
        <v>435</v>
      </c>
      <c r="K98" t="b">
        <v>0</v>
      </c>
      <c r="L98"/>
      <c r="M98" s="98">
        <v>45251.546769745371</v>
      </c>
      <c r="N98" t="s">
        <v>6486</v>
      </c>
      <c r="O98"/>
    </row>
    <row r="99" spans="1:15">
      <c r="A99" cm="1">
        <f t="array" ref="A99">IF(Partner_details[[#This Row],[phoneNumber]], IFERROR(INDEX(Phone_ID[userId], MATCH(RIGHT(Partner_details[[#This Row],[phoneNumber]], 8), RIGHT(Phone_ID[?column?], 8), 0), 0), 0), 0)</f>
        <v>80729</v>
      </c>
      <c r="B99" s="55" t="b">
        <f>ISNA(MATCH(Partner_details[[#This Row],[user id]], Fake_pages[User ID], 0))</f>
        <v>1</v>
      </c>
      <c r="C99" s="55" t="str">
        <f>IFERROR(VLOOKUP(Partner_details[[#This Row],[email]], 'Partner more details'!A:C, 3, FALSE), "")</f>
        <v>ArgamMyler123!</v>
      </c>
      <c r="D99" s="55" t="str">
        <f>IFERROR(VLOOKUP(Partner_details[[#This Row],[email]], 'Partner more details'!A:C, 2, FALSE), "")</f>
        <v>Glued</v>
      </c>
      <c r="E99" t="s">
        <v>5008</v>
      </c>
      <c r="F99" t="s">
        <v>6682</v>
      </c>
      <c r="G99" t="s">
        <v>6786</v>
      </c>
      <c r="H99" t="s">
        <v>514</v>
      </c>
      <c r="I99" s="54">
        <v>37477566057</v>
      </c>
      <c r="J99" t="s">
        <v>510</v>
      </c>
      <c r="K99" t="b">
        <v>1</v>
      </c>
      <c r="L99" t="s">
        <v>5924</v>
      </c>
      <c r="M99" s="98">
        <v>45328.611218298611</v>
      </c>
      <c r="N99" t="s">
        <v>6685</v>
      </c>
      <c r="O99"/>
    </row>
    <row r="100" spans="1:15">
      <c r="A100" cm="1">
        <f t="array" ref="A100">IF(Partner_details[[#This Row],[phoneNumber]], IFERROR(INDEX(Phone_ID[userId], MATCH(RIGHT(Partner_details[[#This Row],[phoneNumber]], 8), RIGHT(Phone_ID[?column?], 8), 0), 0), 0), 0)</f>
        <v>973236</v>
      </c>
      <c r="B100" s="55" t="b">
        <f>ISNA(MATCH(Partner_details[[#This Row],[user id]], Fake_pages[User ID], 0))</f>
        <v>1</v>
      </c>
      <c r="C100" s="55">
        <f>IFERROR(VLOOKUP(Partner_details[[#This Row],[email]], 'Partner more details'!A:C, 3, FALSE), "")</f>
        <v>0</v>
      </c>
      <c r="D100" s="55" t="str">
        <f>IFERROR(VLOOKUP(Partner_details[[#This Row],[email]], 'Partner more details'!A:C, 2, FALSE), "")</f>
        <v>Stand</v>
      </c>
      <c r="E100" t="s">
        <v>448</v>
      </c>
      <c r="F100" t="s">
        <v>6787</v>
      </c>
      <c r="G100" t="s">
        <v>6788</v>
      </c>
      <c r="H100" t="s">
        <v>449</v>
      </c>
      <c r="I100" s="113">
        <v>37498802887</v>
      </c>
      <c r="J100" t="s">
        <v>435</v>
      </c>
      <c r="K100" t="b">
        <v>0</v>
      </c>
      <c r="L100"/>
      <c r="M100" s="98">
        <v>45254.335778831017</v>
      </c>
      <c r="N100" t="s">
        <v>6789</v>
      </c>
      <c r="O100"/>
    </row>
    <row r="101" spans="1:15">
      <c r="A101" cm="1">
        <f t="array" ref="A101">IF(Partner_details[[#This Row],[phoneNumber]], IFERROR(INDEX(Phone_ID[userId], MATCH(RIGHT(Partner_details[[#This Row],[phoneNumber]], 8), RIGHT(Phone_ID[?column?], 8), 0), 0), 0), 0)</f>
        <v>805809</v>
      </c>
      <c r="B101" s="55" t="b">
        <f>ISNA(MATCH(Partner_details[[#This Row],[user id]], Fake_pages[User ID], 0))</f>
        <v>1</v>
      </c>
      <c r="C101" s="55">
        <f>IFERROR(VLOOKUP(Partner_details[[#This Row],[email]], 'Partner more details'!A:C, 3, FALSE), "")</f>
        <v>0</v>
      </c>
      <c r="D101" s="55" t="str">
        <f>IFERROR(VLOOKUP(Partner_details[[#This Row],[email]], 'Partner more details'!A:C, 2, FALSE), "")</f>
        <v>Bill</v>
      </c>
      <c r="E101" t="s">
        <v>4117</v>
      </c>
      <c r="F101" t="s">
        <v>6790</v>
      </c>
      <c r="G101" t="s">
        <v>6791</v>
      </c>
      <c r="H101" t="s">
        <v>6792</v>
      </c>
      <c r="I101" s="54">
        <v>37493181867</v>
      </c>
      <c r="J101" t="s">
        <v>4117</v>
      </c>
      <c r="K101" t="b">
        <v>0</v>
      </c>
      <c r="L101"/>
      <c r="M101" s="98">
        <v>45442.435330162036</v>
      </c>
      <c r="N101" t="s">
        <v>6793</v>
      </c>
      <c r="O101"/>
    </row>
    <row r="102" spans="1:15">
      <c r="A102" cm="1">
        <f t="array" ref="A102">IF(Partner_details[[#This Row],[phoneNumber]], IFERROR(INDEX(Phone_ID[userId], MATCH(RIGHT(Partner_details[[#This Row],[phoneNumber]], 8), RIGHT(Phone_ID[?column?], 8), 0), 0), 0), 0)</f>
        <v>1092171</v>
      </c>
      <c r="B102" s="55" t="b">
        <f>ISNA(MATCH(Partner_details[[#This Row],[user id]], Fake_pages[User ID], 0))</f>
        <v>1</v>
      </c>
      <c r="C102" s="55">
        <f>IFERROR(VLOOKUP(Partner_details[[#This Row],[email]], 'Partner more details'!A:C, 3, FALSE), "")</f>
        <v>0</v>
      </c>
      <c r="D102" s="55" t="str">
        <f>IFERROR(VLOOKUP(Partner_details[[#This Row],[email]], 'Partner more details'!A:C, 2, FALSE), "")</f>
        <v>Bill</v>
      </c>
      <c r="E102" t="s">
        <v>474</v>
      </c>
      <c r="F102" t="s">
        <v>6794</v>
      </c>
      <c r="G102" t="s">
        <v>6795</v>
      </c>
      <c r="H102" t="s">
        <v>475</v>
      </c>
      <c r="I102" s="113">
        <v>37443119444</v>
      </c>
      <c r="J102" t="s">
        <v>471</v>
      </c>
      <c r="K102" t="b">
        <v>0</v>
      </c>
      <c r="L102"/>
      <c r="M102" s="98">
        <v>45322.317696030092</v>
      </c>
      <c r="N102" t="s">
        <v>6796</v>
      </c>
      <c r="O102"/>
    </row>
    <row r="103" spans="1:15">
      <c r="A103" cm="1">
        <f t="array" ref="A103">IF(Partner_details[[#This Row],[phoneNumber]], IFERROR(INDEX(Phone_ID[userId], MATCH(RIGHT(Partner_details[[#This Row],[phoneNumber]], 8), RIGHT(Phone_ID[?column?], 8), 0), 0), 0), 0)</f>
        <v>0</v>
      </c>
      <c r="B103" s="55" t="b">
        <f>ISNA(MATCH(Partner_details[[#This Row],[user id]], Fake_pages[User ID], 0))</f>
        <v>1</v>
      </c>
      <c r="C103" s="55" t="str">
        <f>IFERROR(VLOOKUP(Partner_details[[#This Row],[email]], 'Partner more details'!A:C, 3, FALSE), "")</f>
        <v/>
      </c>
      <c r="D103" s="55" t="str">
        <f>IFERROR(VLOOKUP(Partner_details[[#This Row],[email]], 'Partner more details'!A:C, 2, FALSE), "")</f>
        <v/>
      </c>
      <c r="E103" t="s">
        <v>6797</v>
      </c>
      <c r="F103" t="s">
        <v>6798</v>
      </c>
      <c r="G103" t="s">
        <v>6799</v>
      </c>
      <c r="H103" t="s">
        <v>6800</v>
      </c>
      <c r="I103" s="54">
        <v>37444144811</v>
      </c>
      <c r="J103" t="s">
        <v>4156</v>
      </c>
      <c r="K103" t="b">
        <v>1</v>
      </c>
      <c r="L103" t="s">
        <v>6801</v>
      </c>
      <c r="M103" s="98">
        <v>45491.482438564817</v>
      </c>
      <c r="N103" t="s">
        <v>6802</v>
      </c>
      <c r="O103"/>
    </row>
    <row r="104" spans="1:15">
      <c r="A104" cm="1">
        <f t="array" ref="A104">IF(Partner_details[[#This Row],[phoneNumber]], IFERROR(INDEX(Phone_ID[userId], MATCH(RIGHT(Partner_details[[#This Row],[phoneNumber]], 8), RIGHT(Phone_ID[?column?], 8), 0), 0), 0), 0)</f>
        <v>1112708</v>
      </c>
      <c r="B104" s="55" t="b">
        <f>ISNA(MATCH(Partner_details[[#This Row],[user id]], Fake_pages[User ID], 0))</f>
        <v>1</v>
      </c>
      <c r="C104" s="55">
        <f>IFERROR(VLOOKUP(Partner_details[[#This Row],[email]], 'Partner more details'!A:C, 3, FALSE), "")</f>
        <v>0</v>
      </c>
      <c r="D104" s="55" t="str">
        <f>IFERROR(VLOOKUP(Partner_details[[#This Row],[email]], 'Partner more details'!A:C, 2, FALSE), "")</f>
        <v>Bill</v>
      </c>
      <c r="E104" t="s">
        <v>6803</v>
      </c>
      <c r="F104" t="s">
        <v>6804</v>
      </c>
      <c r="G104" t="s">
        <v>6805</v>
      </c>
      <c r="H104" t="s">
        <v>6806</v>
      </c>
      <c r="I104" s="113">
        <v>37494595816</v>
      </c>
      <c r="J104" t="s">
        <v>1728</v>
      </c>
      <c r="K104" t="b">
        <v>0</v>
      </c>
      <c r="L104"/>
      <c r="M104" s="98">
        <v>45371.646766111109</v>
      </c>
      <c r="N104" t="s">
        <v>6486</v>
      </c>
      <c r="O104"/>
    </row>
    <row r="105" spans="1:15" ht="18.75" customHeight="1">
      <c r="A105" cm="1">
        <f t="array" ref="A105">IF(Partner_details[[#This Row],[phoneNumber]], IFERROR(INDEX(Phone_ID[userId], MATCH(RIGHT(Partner_details[[#This Row],[phoneNumber]], 8), RIGHT(Phone_ID[?column?], 8), 0), 0), 0), 0)</f>
        <v>0</v>
      </c>
      <c r="B105" s="55" t="b">
        <f>ISNA(MATCH(Partner_details[[#This Row],[user id]], Fake_pages[User ID], 0))</f>
        <v>1</v>
      </c>
      <c r="C105" s="55" t="str">
        <f>IFERROR(VLOOKUP(Partner_details[[#This Row],[email]], 'Partner more details'!A:C, 3, FALSE), "")</f>
        <v/>
      </c>
      <c r="D105" s="55" t="str">
        <f>IFERROR(VLOOKUP(Partner_details[[#This Row],[email]], 'Partner more details'!A:C, 2, FALSE), "")</f>
        <v/>
      </c>
      <c r="E105" t="s">
        <v>6807</v>
      </c>
      <c r="F105" t="s">
        <v>6436</v>
      </c>
      <c r="G105" t="s">
        <v>6436</v>
      </c>
      <c r="H105" t="s">
        <v>6808</v>
      </c>
      <c r="I105" s="54">
        <v>37498690864</v>
      </c>
      <c r="J105" t="s">
        <v>6807</v>
      </c>
      <c r="K105" t="b">
        <v>0</v>
      </c>
      <c r="L105"/>
      <c r="M105" s="98">
        <v>45490.512938009262</v>
      </c>
      <c r="N105" t="s">
        <v>6486</v>
      </c>
      <c r="O105"/>
    </row>
    <row r="106" spans="1:15">
      <c r="A106" cm="1">
        <f t="array" ref="A106">IF(Partner_details[[#This Row],[phoneNumber]], IFERROR(INDEX(Phone_ID[userId], MATCH(RIGHT(Partner_details[[#This Row],[phoneNumber]], 8), RIGHT(Phone_ID[?column?], 8), 0), 0), 0), 0)</f>
        <v>0</v>
      </c>
      <c r="B106" s="55" t="b">
        <f>ISNA(MATCH(Partner_details[[#This Row],[user id]], Fake_pages[User ID], 0))</f>
        <v>1</v>
      </c>
      <c r="C106" s="55" t="str">
        <f>IFERROR(VLOOKUP(Partner_details[[#This Row],[email]], 'Partner more details'!A:C, 3, FALSE), "")</f>
        <v/>
      </c>
      <c r="D106" s="55" t="str">
        <f>IFERROR(VLOOKUP(Partner_details[[#This Row],[email]], 'Partner more details'!A:C, 2, FALSE), "")</f>
        <v/>
      </c>
      <c r="E106" t="s">
        <v>6809</v>
      </c>
      <c r="F106" t="s">
        <v>6810</v>
      </c>
      <c r="G106" t="s">
        <v>6810</v>
      </c>
      <c r="H106" t="s">
        <v>6811</v>
      </c>
      <c r="I106" s="113">
        <v>37493683499</v>
      </c>
      <c r="J106" t="s">
        <v>5339</v>
      </c>
      <c r="K106" t="b">
        <v>0</v>
      </c>
      <c r="L106" t="s">
        <v>6510</v>
      </c>
      <c r="M106" s="98">
        <v>45490.54735616898</v>
      </c>
      <c r="N106" t="s">
        <v>6486</v>
      </c>
      <c r="O106"/>
    </row>
    <row r="107" spans="1:15">
      <c r="A107" cm="1">
        <f t="array" ref="A107">IF(Partner_details[[#This Row],[phoneNumber]], IFERROR(INDEX(Phone_ID[userId], MATCH(RIGHT(Partner_details[[#This Row],[phoneNumber]], 8), RIGHT(Phone_ID[?column?], 8), 0), 0), 0), 0)</f>
        <v>589340</v>
      </c>
      <c r="B107" s="55" t="b">
        <f>ISNA(MATCH(Partner_details[[#This Row],[user id]], Fake_pages[User ID], 0))</f>
        <v>1</v>
      </c>
      <c r="C107" s="55" t="str">
        <f>IFERROR(VLOOKUP(Partner_details[[#This Row],[email]], 'Partner more details'!A:C, 3, FALSE), "")</f>
        <v>20LuizaMusic123!</v>
      </c>
      <c r="D107" s="55" t="str">
        <f>IFERROR(VLOOKUP(Partner_details[[#This Row],[email]], 'Partner more details'!A:C, 2, FALSE), "")</f>
        <v>Stand</v>
      </c>
      <c r="E107" t="s">
        <v>4418</v>
      </c>
      <c r="F107" t="s">
        <v>6812</v>
      </c>
      <c r="G107" t="s">
        <v>6813</v>
      </c>
      <c r="H107" t="s">
        <v>6814</v>
      </c>
      <c r="I107" s="54">
        <v>37499781611</v>
      </c>
      <c r="J107" t="s">
        <v>4215</v>
      </c>
      <c r="K107" t="b">
        <v>0</v>
      </c>
      <c r="L107"/>
      <c r="M107" s="98">
        <v>45453.343481932869</v>
      </c>
      <c r="N107" t="s">
        <v>6815</v>
      </c>
      <c r="O107"/>
    </row>
    <row r="108" spans="1:15">
      <c r="A108" cm="1">
        <f t="array" ref="A108">IF(Partner_details[[#This Row],[phoneNumber]], IFERROR(INDEX(Phone_ID[userId], MATCH(RIGHT(Partner_details[[#This Row],[phoneNumber]], 8), RIGHT(Phone_ID[?column?], 8), 0), 0), 0), 0)</f>
        <v>30072</v>
      </c>
      <c r="B108" s="55" t="b">
        <f>ISNA(MATCH(Partner_details[[#This Row],[user id]], Fake_pages[User ID], 0))</f>
        <v>1</v>
      </c>
      <c r="C108" s="55">
        <f>IFERROR(VLOOKUP(Partner_details[[#This Row],[email]], 'Partner more details'!A:C, 3, FALSE), "")</f>
        <v>0</v>
      </c>
      <c r="D108" s="55" t="str">
        <f>IFERROR(VLOOKUP(Partner_details[[#This Row],[email]], 'Partner more details'!A:C, 2, FALSE), "")</f>
        <v>URL</v>
      </c>
      <c r="E108" t="s">
        <v>1095</v>
      </c>
      <c r="F108" t="s">
        <v>6816</v>
      </c>
      <c r="G108" t="s">
        <v>6817</v>
      </c>
      <c r="H108" t="s">
        <v>6818</v>
      </c>
      <c r="I108" s="113">
        <v>37493946907</v>
      </c>
      <c r="J108" t="s">
        <v>1094</v>
      </c>
      <c r="K108" t="b">
        <v>1</v>
      </c>
      <c r="L108" t="s">
        <v>6819</v>
      </c>
      <c r="M108" s="98">
        <v>45356.75486641204</v>
      </c>
      <c r="N108" t="s">
        <v>6820</v>
      </c>
      <c r="O108"/>
    </row>
    <row r="109" spans="1:15">
      <c r="A109" cm="1">
        <f t="array" ref="A109">IF(Partner_details[[#This Row],[phoneNumber]], IFERROR(INDEX(Phone_ID[userId], MATCH(RIGHT(Partner_details[[#This Row],[phoneNumber]], 8), RIGHT(Phone_ID[?column?], 8), 0), 0), 0), 0)</f>
        <v>0</v>
      </c>
      <c r="B109" s="55" t="b">
        <f>ISNA(MATCH(Partner_details[[#This Row],[user id]], Fake_pages[User ID], 0))</f>
        <v>1</v>
      </c>
      <c r="C109" s="55" t="str">
        <f>IFERROR(VLOOKUP(Partner_details[[#This Row],[email]], 'Partner more details'!A:C, 3, FALSE), "")</f>
        <v/>
      </c>
      <c r="D109" s="55" t="str">
        <f>IFERROR(VLOOKUP(Partner_details[[#This Row],[email]], 'Partner more details'!A:C, 2, FALSE), "")</f>
        <v/>
      </c>
      <c r="E109" t="s">
        <v>444</v>
      </c>
      <c r="F109" t="s">
        <v>6821</v>
      </c>
      <c r="G109" t="s">
        <v>6822</v>
      </c>
      <c r="H109" t="s">
        <v>445</v>
      </c>
      <c r="I109" s="115"/>
      <c r="J109" t="s">
        <v>435</v>
      </c>
      <c r="K109" t="b">
        <v>0</v>
      </c>
      <c r="L109"/>
      <c r="M109" s="98">
        <v>45254.325182199071</v>
      </c>
      <c r="N109" t="s">
        <v>6486</v>
      </c>
      <c r="O109"/>
    </row>
    <row r="110" spans="1:15" ht="12" customHeight="1">
      <c r="A110" cm="1">
        <f t="array" ref="A110">IF(Partner_details[[#This Row],[phoneNumber]], IFERROR(INDEX(Phone_ID[userId], MATCH(RIGHT(Partner_details[[#This Row],[phoneNumber]], 8), RIGHT(Phone_ID[?column?], 8), 0), 0), 0), 0)</f>
        <v>236892</v>
      </c>
      <c r="B110" s="55" t="b">
        <f>ISNA(MATCH(Partner_details[[#This Row],[user id]], Fake_pages[User ID], 0))</f>
        <v>1</v>
      </c>
      <c r="C110" s="55">
        <f>IFERROR(VLOOKUP(Partner_details[[#This Row],[email]], 'Partner more details'!A:C, 3, FALSE), "")</f>
        <v>0</v>
      </c>
      <c r="D110" s="55" t="str">
        <f>IFERROR(VLOOKUP(Partner_details[[#This Row],[email]], 'Partner more details'!A:C, 2, FALSE), "")</f>
        <v>Check</v>
      </c>
      <c r="E110" t="s">
        <v>3823</v>
      </c>
      <c r="F110" t="s">
        <v>6823</v>
      </c>
      <c r="G110" t="s">
        <v>6824</v>
      </c>
      <c r="H110" t="s">
        <v>6825</v>
      </c>
      <c r="I110" s="113">
        <v>37491040446</v>
      </c>
      <c r="J110" t="s">
        <v>3822</v>
      </c>
      <c r="K110" t="b">
        <v>0</v>
      </c>
      <c r="L110"/>
      <c r="M110" s="98">
        <v>45433.385898252316</v>
      </c>
      <c r="N110" t="s">
        <v>6826</v>
      </c>
      <c r="O110"/>
    </row>
    <row r="111" spans="1:15" ht="13.5" customHeight="1">
      <c r="A111" cm="1">
        <f t="array" ref="A111">IF(Partner_details[[#This Row],[phoneNumber]], IFERROR(INDEX(Phone_ID[userId], MATCH(RIGHT(Partner_details[[#This Row],[phoneNumber]], 8), RIGHT(Phone_ID[?column?], 8), 0), 0), 0), 0)</f>
        <v>957589</v>
      </c>
      <c r="B111" s="55" t="b">
        <f>ISNA(MATCH(Partner_details[[#This Row],[user id]], Fake_pages[User ID], 0))</f>
        <v>1</v>
      </c>
      <c r="C111" s="55">
        <f>IFERROR(VLOOKUP(Partner_details[[#This Row],[email]], 'Partner more details'!A:C, 3, FALSE), "")</f>
        <v>0</v>
      </c>
      <c r="D111" s="55" t="str">
        <f>IFERROR(VLOOKUP(Partner_details[[#This Row],[email]], 'Partner more details'!A:C, 2, FALSE), "")</f>
        <v>Stand</v>
      </c>
      <c r="E111" t="s">
        <v>450</v>
      </c>
      <c r="F111" t="s">
        <v>6827</v>
      </c>
      <c r="G111" t="s">
        <v>6828</v>
      </c>
      <c r="H111" t="s">
        <v>451</v>
      </c>
      <c r="I111" s="54">
        <v>37477391581</v>
      </c>
      <c r="J111" t="s">
        <v>435</v>
      </c>
      <c r="K111" t="b">
        <v>0</v>
      </c>
      <c r="L111" t="s">
        <v>5924</v>
      </c>
      <c r="M111" s="98">
        <v>45251.440060277775</v>
      </c>
      <c r="N111" t="s">
        <v>6829</v>
      </c>
      <c r="O111"/>
    </row>
    <row r="112" spans="1:15">
      <c r="A112" cm="1">
        <f t="array" ref="A112">IF(Partner_details[[#This Row],[phoneNumber]], IFERROR(INDEX(Phone_ID[userId], MATCH(RIGHT(Partner_details[[#This Row],[phoneNumber]], 8), RIGHT(Phone_ID[?column?], 8), 0), 0), 0), 0)</f>
        <v>6596</v>
      </c>
      <c r="B112" s="55" t="b">
        <f>ISNA(MATCH(Partner_details[[#This Row],[user id]], Fake_pages[User ID], 0))</f>
        <v>1</v>
      </c>
      <c r="C112" s="55">
        <f>IFERROR(VLOOKUP(Partner_details[[#This Row],[email]], 'Partner more details'!A:C, 3, FALSE), "")</f>
        <v>0</v>
      </c>
      <c r="D112" s="55" t="str">
        <f>IFERROR(VLOOKUP(Partner_details[[#This Row],[email]], 'Partner more details'!A:C, 2, FALSE), "")</f>
        <v>Bill</v>
      </c>
      <c r="E112" t="s">
        <v>382</v>
      </c>
      <c r="F112" t="s">
        <v>6830</v>
      </c>
      <c r="G112" t="s">
        <v>6831</v>
      </c>
      <c r="H112" t="s">
        <v>383</v>
      </c>
      <c r="I112" s="113">
        <v>37493212258</v>
      </c>
      <c r="J112" t="s">
        <v>381</v>
      </c>
      <c r="K112" t="b">
        <v>1</v>
      </c>
      <c r="L112"/>
      <c r="M112" s="98">
        <v>45321.548791238427</v>
      </c>
      <c r="N112" t="s">
        <v>6709</v>
      </c>
      <c r="O112"/>
    </row>
    <row r="113" spans="1:15" ht="29.25" customHeight="1">
      <c r="A113" cm="1">
        <f t="array" ref="A113">IF(Partner_details[[#This Row],[phoneNumber]], IFERROR(INDEX(Phone_ID[userId], MATCH(RIGHT(Partner_details[[#This Row],[phoneNumber]], 8), RIGHT(Phone_ID[?column?], 8), 0), 0), 0), 0)</f>
        <v>112956</v>
      </c>
      <c r="B113" s="55" t="b">
        <f>ISNA(MATCH(Partner_details[[#This Row],[user id]], Fake_pages[User ID], 0))</f>
        <v>1</v>
      </c>
      <c r="C113" s="55" t="str">
        <f>IFERROR(VLOOKUP(Partner_details[[#This Row],[email]], 'Partner more details'!A:C, 3, FALSE), "")</f>
        <v/>
      </c>
      <c r="D113" s="55" t="str">
        <f>IFERROR(VLOOKUP(Partner_details[[#This Row],[email]], 'Partner more details'!A:C, 2, FALSE), "")</f>
        <v/>
      </c>
      <c r="E113" t="s">
        <v>4519</v>
      </c>
      <c r="F113" t="s">
        <v>6832</v>
      </c>
      <c r="G113" t="s">
        <v>6833</v>
      </c>
      <c r="H113" t="s">
        <v>6834</v>
      </c>
      <c r="I113" s="54">
        <v>37498997997</v>
      </c>
      <c r="J113" t="s">
        <v>4519</v>
      </c>
      <c r="K113" t="b">
        <v>0</v>
      </c>
      <c r="L113"/>
      <c r="M113" s="98">
        <v>45464.585265555557</v>
      </c>
      <c r="N113" t="s">
        <v>6486</v>
      </c>
      <c r="O113"/>
    </row>
    <row r="114" spans="1:15">
      <c r="A114" cm="1">
        <f t="array" ref="A114">IF(Partner_details[[#This Row],[phoneNumber]], IFERROR(INDEX(Phone_ID[userId], MATCH(RIGHT(Partner_details[[#This Row],[phoneNumber]], 8), RIGHT(Phone_ID[?column?], 8), 0), 0), 0), 0)</f>
        <v>0</v>
      </c>
      <c r="B114" s="55" t="b">
        <f>ISNA(MATCH(Partner_details[[#This Row],[user id]], Fake_pages[User ID], 0))</f>
        <v>1</v>
      </c>
      <c r="C114" s="55">
        <f>IFERROR(VLOOKUP(Partner_details[[#This Row],[email]], 'Partner more details'!A:C, 3, FALSE), "")</f>
        <v>0</v>
      </c>
      <c r="D114" s="55" t="str">
        <f>IFERROR(VLOOKUP(Partner_details[[#This Row],[email]], 'Partner more details'!A:C, 2, FALSE), "")</f>
        <v>Bill</v>
      </c>
      <c r="E114" t="s">
        <v>184</v>
      </c>
      <c r="F114" t="s">
        <v>6835</v>
      </c>
      <c r="G114" t="s">
        <v>6836</v>
      </c>
      <c r="H114" t="s">
        <v>6837</v>
      </c>
      <c r="I114" s="113">
        <v>37477404086</v>
      </c>
      <c r="J114" t="s">
        <v>4282</v>
      </c>
      <c r="K114" t="b">
        <v>0</v>
      </c>
      <c r="L114"/>
      <c r="M114" s="98">
        <v>45455.581130914354</v>
      </c>
      <c r="N114" t="s">
        <v>6838</v>
      </c>
      <c r="O114"/>
    </row>
    <row r="115" spans="1:15">
      <c r="A115" cm="1">
        <f t="array" ref="A115">IF(Partner_details[[#This Row],[phoneNumber]], IFERROR(INDEX(Phone_ID[userId], MATCH(RIGHT(Partner_details[[#This Row],[phoneNumber]], 8), RIGHT(Phone_ID[?column?], 8), 0), 0), 0), 0)</f>
        <v>681930</v>
      </c>
      <c r="B115" s="55" t="b">
        <f>ISNA(MATCH(Partner_details[[#This Row],[user id]], Fake_pages[User ID], 0))</f>
        <v>1</v>
      </c>
      <c r="C115" s="55">
        <f>IFERROR(VLOOKUP(Partner_details[[#This Row],[email]], 'Partner more details'!A:C, 3, FALSE), "")</f>
        <v>0</v>
      </c>
      <c r="D115" s="55" t="str">
        <f>IFERROR(VLOOKUP(Partner_details[[#This Row],[email]], 'Partner more details'!A:C, 2, FALSE), "")</f>
        <v>BIll</v>
      </c>
      <c r="E115" t="s">
        <v>479</v>
      </c>
      <c r="F115" t="s">
        <v>6839</v>
      </c>
      <c r="G115" t="s">
        <v>6840</v>
      </c>
      <c r="H115" t="s">
        <v>480</v>
      </c>
      <c r="I115" s="54">
        <v>37494119525</v>
      </c>
      <c r="J115" t="s">
        <v>476</v>
      </c>
      <c r="K115" t="b">
        <v>0</v>
      </c>
      <c r="L115"/>
      <c r="M115" s="98">
        <v>45317.395148136573</v>
      </c>
      <c r="N115" t="s">
        <v>6486</v>
      </c>
      <c r="O115"/>
    </row>
    <row r="116" spans="1:15">
      <c r="A116" cm="1">
        <f t="array" ref="A116">IF(Partner_details[[#This Row],[phoneNumber]], IFERROR(INDEX(Phone_ID[userId], MATCH(RIGHT(Partner_details[[#This Row],[phoneNumber]], 8), RIGHT(Phone_ID[?column?], 8), 0), 0), 0), 0)</f>
        <v>328558</v>
      </c>
      <c r="B116" s="55" t="b">
        <f>ISNA(MATCH(Partner_details[[#This Row],[user id]], Fake_pages[User ID], 0))</f>
        <v>1</v>
      </c>
      <c r="C116" s="55">
        <f>IFERROR(VLOOKUP(Partner_details[[#This Row],[email]], 'Partner more details'!A:C, 3, FALSE), "")</f>
        <v>0</v>
      </c>
      <c r="D116" s="55" t="str">
        <f>IFERROR(VLOOKUP(Partner_details[[#This Row],[email]], 'Partner more details'!A:C, 2, FALSE), "")</f>
        <v>Stand</v>
      </c>
      <c r="E116" t="s">
        <v>60</v>
      </c>
      <c r="F116" t="s">
        <v>63</v>
      </c>
      <c r="G116" t="s">
        <v>6841</v>
      </c>
      <c r="H116" t="s">
        <v>304</v>
      </c>
      <c r="I116" s="113">
        <v>37477552751</v>
      </c>
      <c r="J116" t="s">
        <v>6484</v>
      </c>
      <c r="K116" t="b">
        <v>1</v>
      </c>
      <c r="L116"/>
      <c r="M116" s="98">
        <v>45040.553701192126</v>
      </c>
      <c r="N116" t="s">
        <v>6842</v>
      </c>
      <c r="O116"/>
    </row>
    <row r="117" spans="1:15" ht="19.5" customHeight="1">
      <c r="A117" cm="1">
        <f t="array" ref="A117">IF(Partner_details[[#This Row],[phoneNumber]], IFERROR(INDEX(Phone_ID[userId], MATCH(RIGHT(Partner_details[[#This Row],[phoneNumber]], 8), RIGHT(Phone_ID[?column?], 8), 0), 0), 0), 0)</f>
        <v>625932</v>
      </c>
      <c r="B117" s="55" t="b">
        <f>ISNA(MATCH(Partner_details[[#This Row],[user id]], Fake_pages[User ID], 0))</f>
        <v>1</v>
      </c>
      <c r="C117" s="55">
        <f>IFERROR(VLOOKUP(Partner_details[[#This Row],[email]], 'Partner more details'!A:C, 3, FALSE), "")</f>
        <v>0</v>
      </c>
      <c r="D117" s="55" t="str">
        <f>IFERROR(VLOOKUP(Partner_details[[#This Row],[email]], 'Partner more details'!A:C, 2, FALSE), "")</f>
        <v>Bill</v>
      </c>
      <c r="E117" t="s">
        <v>6843</v>
      </c>
      <c r="F117" t="s">
        <v>6844</v>
      </c>
      <c r="G117" t="s">
        <v>6845</v>
      </c>
      <c r="H117" t="s">
        <v>6846</v>
      </c>
      <c r="I117" s="54">
        <v>98490494</v>
      </c>
      <c r="J117" t="s">
        <v>6528</v>
      </c>
      <c r="K117" t="b">
        <v>0</v>
      </c>
      <c r="L117"/>
      <c r="M117" s="98">
        <v>45373.457491666668</v>
      </c>
      <c r="N117" t="s">
        <v>6486</v>
      </c>
      <c r="O117"/>
    </row>
    <row r="118" spans="1:15">
      <c r="A118" cm="1">
        <f t="array" ref="A118">IF(Partner_details[[#This Row],[phoneNumber]], IFERROR(INDEX(Phone_ID[userId], MATCH(RIGHT(Partner_details[[#This Row],[phoneNumber]], 8), RIGHT(Phone_ID[?column?], 8), 0), 0), 0), 0)</f>
        <v>530539</v>
      </c>
      <c r="B118" s="55" t="b">
        <f>ISNA(MATCH(Partner_details[[#This Row],[user id]], Fake_pages[User ID], 0))</f>
        <v>1</v>
      </c>
      <c r="C118" s="55">
        <f>IFERROR(VLOOKUP(Partner_details[[#This Row],[email]], 'Partner more details'!A:C, 3, FALSE), "")</f>
        <v>0</v>
      </c>
      <c r="D118" s="55" t="str">
        <f>IFERROR(VLOOKUP(Partner_details[[#This Row],[email]], 'Partner more details'!A:C, 2, FALSE), "")</f>
        <v>Bill</v>
      </c>
      <c r="E118" t="s">
        <v>862</v>
      </c>
      <c r="F118" t="s">
        <v>6847</v>
      </c>
      <c r="G118" t="s">
        <v>6848</v>
      </c>
      <c r="H118" t="s">
        <v>6849</v>
      </c>
      <c r="I118" s="113">
        <v>44313138</v>
      </c>
      <c r="J118" t="s">
        <v>861</v>
      </c>
      <c r="K118" t="b">
        <v>1</v>
      </c>
      <c r="L118" t="s">
        <v>6850</v>
      </c>
      <c r="M118" s="98">
        <v>45352.455447881941</v>
      </c>
      <c r="N118" t="s">
        <v>6851</v>
      </c>
      <c r="O118"/>
    </row>
    <row r="119" spans="1:15">
      <c r="A119" cm="1">
        <f t="array" ref="A119">IF(Partner_details[[#This Row],[phoneNumber]], IFERROR(INDEX(Phone_ID[userId], MATCH(RIGHT(Partner_details[[#This Row],[phoneNumber]], 8), RIGHT(Phone_ID[?column?], 8), 0), 0), 0), 0)</f>
        <v>318064</v>
      </c>
      <c r="B119" s="55" t="b">
        <f>ISNA(MATCH(Partner_details[[#This Row],[user id]], Fake_pages[User ID], 0))</f>
        <v>1</v>
      </c>
      <c r="C119" s="55">
        <f>IFERROR(VLOOKUP(Partner_details[[#This Row],[email]], 'Partner more details'!A:C, 3, FALSE), "")</f>
        <v>0</v>
      </c>
      <c r="D119" s="55" t="str">
        <f>IFERROR(VLOOKUP(Partner_details[[#This Row],[email]], 'Partner more details'!A:C, 2, FALSE), "")</f>
        <v>URL</v>
      </c>
      <c r="E119" t="s">
        <v>226</v>
      </c>
      <c r="F119" t="s">
        <v>227</v>
      </c>
      <c r="G119" t="s">
        <v>227</v>
      </c>
      <c r="H119" t="s">
        <v>228</v>
      </c>
      <c r="I119" s="54">
        <v>37498769490</v>
      </c>
      <c r="J119" t="s">
        <v>6484</v>
      </c>
      <c r="K119" t="b">
        <v>1</v>
      </c>
      <c r="L119" t="s">
        <v>5924</v>
      </c>
      <c r="M119" s="98">
        <v>45260.242757395834</v>
      </c>
      <c r="N119" t="s">
        <v>6852</v>
      </c>
      <c r="O119"/>
    </row>
    <row r="120" spans="1:15">
      <c r="A120" cm="1">
        <f t="array" ref="A120">IF(Partner_details[[#This Row],[phoneNumber]], IFERROR(INDEX(Phone_ID[userId], MATCH(RIGHT(Partner_details[[#This Row],[phoneNumber]], 8), RIGHT(Phone_ID[?column?], 8), 0), 0), 0), 0)</f>
        <v>897698</v>
      </c>
      <c r="B120" s="55" t="b">
        <f>ISNA(MATCH(Partner_details[[#This Row],[user id]], Fake_pages[User ID], 0))</f>
        <v>1</v>
      </c>
      <c r="C120" s="55">
        <f>IFERROR(VLOOKUP(Partner_details[[#This Row],[email]], 'Partner more details'!A:C, 3, FALSE), "")</f>
        <v>0</v>
      </c>
      <c r="D120" s="55" t="str">
        <f>IFERROR(VLOOKUP(Partner_details[[#This Row],[email]], 'Partner more details'!A:C, 2, FALSE), "")</f>
        <v>Stand</v>
      </c>
      <c r="E120" t="s">
        <v>534</v>
      </c>
      <c r="F120" t="s">
        <v>6853</v>
      </c>
      <c r="G120" t="s">
        <v>6854</v>
      </c>
      <c r="H120" t="s">
        <v>535</v>
      </c>
      <c r="I120" s="113">
        <v>37493790908</v>
      </c>
      <c r="J120" t="s">
        <v>530</v>
      </c>
      <c r="K120" t="b">
        <v>1</v>
      </c>
      <c r="L120" t="s">
        <v>5924</v>
      </c>
      <c r="M120" s="98">
        <v>45257.511801261571</v>
      </c>
      <c r="N120" t="s">
        <v>6855</v>
      </c>
      <c r="O120"/>
    </row>
    <row r="121" spans="1:15">
      <c r="A121" cm="1">
        <f t="array" ref="A121">IF(Partner_details[[#This Row],[phoneNumber]], IFERROR(INDEX(Phone_ID[userId], MATCH(RIGHT(Partner_details[[#This Row],[phoneNumber]], 8), RIGHT(Phone_ID[?column?], 8), 0), 0), 0), 0)</f>
        <v>1091065</v>
      </c>
      <c r="B121" s="55" t="b">
        <f>ISNA(MATCH(Partner_details[[#This Row],[user id]], Fake_pages[User ID], 0))</f>
        <v>0</v>
      </c>
      <c r="C121" s="55">
        <f>IFERROR(VLOOKUP(Partner_details[[#This Row],[email]], 'Partner more details'!A:C, 3, FALSE), "")</f>
        <v>0</v>
      </c>
      <c r="D121" s="55" t="str">
        <f>IFERROR(VLOOKUP(Partner_details[[#This Row],[email]], 'Partner more details'!A:C, 2, FALSE), "")</f>
        <v>Delivery</v>
      </c>
      <c r="E121" t="s">
        <v>426</v>
      </c>
      <c r="F121" t="s">
        <v>6856</v>
      </c>
      <c r="G121" t="s">
        <v>6857</v>
      </c>
      <c r="H121" t="s">
        <v>427</v>
      </c>
      <c r="I121" s="54">
        <v>37433332191</v>
      </c>
      <c r="J121" t="s">
        <v>412</v>
      </c>
      <c r="K121" t="b">
        <v>1</v>
      </c>
      <c r="L121" t="s">
        <v>6858</v>
      </c>
      <c r="M121" s="98">
        <v>45323.491393402779</v>
      </c>
      <c r="N121" t="s">
        <v>6859</v>
      </c>
      <c r="O121"/>
    </row>
    <row r="122" spans="1:15">
      <c r="A122" cm="1">
        <f t="array" ref="A122">IF(Partner_details[[#This Row],[phoneNumber]], IFERROR(INDEX(Phone_ID[userId], MATCH(RIGHT(Partner_details[[#This Row],[phoneNumber]], 8), RIGHT(Phone_ID[?column?], 8), 0), 0), 0), 0)</f>
        <v>506517</v>
      </c>
      <c r="B122" s="55" t="b">
        <f>ISNA(MATCH(Partner_details[[#This Row],[user id]], Fake_pages[User ID], 0))</f>
        <v>1</v>
      </c>
      <c r="C122" s="55">
        <f>IFERROR(VLOOKUP(Partner_details[[#This Row],[email]], 'Partner more details'!A:C, 3, FALSE), "")</f>
        <v>0</v>
      </c>
      <c r="D122" s="55" t="str">
        <f>IFERROR(VLOOKUP(Partner_details[[#This Row],[email]], 'Partner more details'!A:C, 2, FALSE), "")</f>
        <v>Glued</v>
      </c>
      <c r="E122" t="s">
        <v>397</v>
      </c>
      <c r="F122" t="s">
        <v>124</v>
      </c>
      <c r="G122" t="s">
        <v>6860</v>
      </c>
      <c r="H122" t="s">
        <v>398</v>
      </c>
      <c r="I122" s="113">
        <v>37455767462</v>
      </c>
      <c r="J122" t="s">
        <v>397</v>
      </c>
      <c r="K122" t="b">
        <v>0</v>
      </c>
      <c r="L122"/>
      <c r="M122" s="98">
        <v>45301.682119999998</v>
      </c>
      <c r="N122" t="s">
        <v>6861</v>
      </c>
      <c r="O122"/>
    </row>
    <row r="123" spans="1:15">
      <c r="A123" cm="1">
        <f t="array" ref="A123">IF(Partner_details[[#This Row],[phoneNumber]], IFERROR(INDEX(Phone_ID[userId], MATCH(RIGHT(Partner_details[[#This Row],[phoneNumber]], 8), RIGHT(Phone_ID[?column?], 8), 0), 0), 0), 0)</f>
        <v>677545</v>
      </c>
      <c r="B123" s="55" t="b">
        <f>ISNA(MATCH(Partner_details[[#This Row],[user id]], Fake_pages[User ID], 0))</f>
        <v>0</v>
      </c>
      <c r="C123" s="55">
        <f>IFERROR(VLOOKUP(Partner_details[[#This Row],[email]], 'Partner more details'!A:C, 3, FALSE), "")</f>
        <v>0</v>
      </c>
      <c r="D123" s="55" t="str">
        <f>IFERROR(VLOOKUP(Partner_details[[#This Row],[email]], 'Partner more details'!A:C, 2, FALSE), "")</f>
        <v>URL</v>
      </c>
      <c r="E123" t="s">
        <v>267</v>
      </c>
      <c r="F123" t="s">
        <v>6862</v>
      </c>
      <c r="G123" t="s">
        <v>268</v>
      </c>
      <c r="H123" t="s">
        <v>269</v>
      </c>
      <c r="I123" s="54">
        <v>37498307217</v>
      </c>
      <c r="J123" t="s">
        <v>6484</v>
      </c>
      <c r="K123" t="b">
        <v>1</v>
      </c>
      <c r="L123" t="s">
        <v>5924</v>
      </c>
      <c r="M123" s="98">
        <v>45049.455667719907</v>
      </c>
      <c r="N123" t="s">
        <v>6486</v>
      </c>
      <c r="O123"/>
    </row>
    <row r="124" spans="1:15">
      <c r="A124" cm="1">
        <f t="array" ref="A124">IF(Partner_details[[#This Row],[phoneNumber]], IFERROR(INDEX(Phone_ID[userId], MATCH(RIGHT(Partner_details[[#This Row],[phoneNumber]], 8), RIGHT(Phone_ID[?column?], 8), 0), 0), 0), 0)</f>
        <v>1141735</v>
      </c>
      <c r="B124" s="55" t="b">
        <f>ISNA(MATCH(Partner_details[[#This Row],[user id]], Fake_pages[User ID], 0))</f>
        <v>1</v>
      </c>
      <c r="C124" s="55">
        <f>IFERROR(VLOOKUP(Partner_details[[#This Row],[email]], 'Partner more details'!A:C, 3, FALSE), "")</f>
        <v>0</v>
      </c>
      <c r="D124" s="55" t="str">
        <f>IFERROR(VLOOKUP(Partner_details[[#This Row],[email]], 'Partner more details'!A:C, 2, FALSE), "")</f>
        <v>Stand</v>
      </c>
      <c r="E124" t="s">
        <v>184</v>
      </c>
      <c r="F124" t="s">
        <v>6863</v>
      </c>
      <c r="G124" t="s">
        <v>6864</v>
      </c>
      <c r="H124" t="s">
        <v>6865</v>
      </c>
      <c r="I124" s="113">
        <v>37443107707</v>
      </c>
      <c r="J124" t="s">
        <v>4215</v>
      </c>
      <c r="K124" t="b">
        <v>1</v>
      </c>
      <c r="L124" t="s">
        <v>5924</v>
      </c>
      <c r="M124" s="98">
        <v>45455.428542141206</v>
      </c>
      <c r="N124" t="s">
        <v>6866</v>
      </c>
      <c r="O124"/>
    </row>
    <row r="125" spans="1:15" ht="16.5" customHeight="1">
      <c r="A125" cm="1">
        <f t="array" ref="A125">IF(Partner_details[[#This Row],[phoneNumber]], IFERROR(INDEX(Phone_ID[userId], MATCH(RIGHT(Partner_details[[#This Row],[phoneNumber]], 8), RIGHT(Phone_ID[?column?], 8), 0), 0), 0), 0)</f>
        <v>876590</v>
      </c>
      <c r="B125" s="55" t="b">
        <f>ISNA(MATCH(Partner_details[[#This Row],[user id]], Fake_pages[User ID], 0))</f>
        <v>1</v>
      </c>
      <c r="C125" s="55">
        <f>IFERROR(VLOOKUP(Partner_details[[#This Row],[email]], 'Partner more details'!A:C, 3, FALSE), "")</f>
        <v>0</v>
      </c>
      <c r="D125" s="55" t="str">
        <f>IFERROR(VLOOKUP(Partner_details[[#This Row],[email]], 'Partner more details'!A:C, 2, FALSE), "")</f>
        <v>Glued</v>
      </c>
      <c r="E125" t="s">
        <v>1501</v>
      </c>
      <c r="F125" t="s">
        <v>6867</v>
      </c>
      <c r="G125" t="s">
        <v>6868</v>
      </c>
      <c r="H125" t="s">
        <v>6869</v>
      </c>
      <c r="I125" s="54">
        <v>33603322</v>
      </c>
      <c r="J125" t="s">
        <v>6502</v>
      </c>
      <c r="K125" t="b">
        <v>0</v>
      </c>
      <c r="L125"/>
      <c r="M125" s="98">
        <v>45308.308773645833</v>
      </c>
      <c r="N125" t="s">
        <v>6870</v>
      </c>
      <c r="O125"/>
    </row>
    <row r="126" spans="1:15">
      <c r="A126" cm="1">
        <f t="array" ref="A126">IF(Partner_details[[#This Row],[phoneNumber]], IFERROR(INDEX(Phone_ID[userId], MATCH(RIGHT(Partner_details[[#This Row],[phoneNumber]], 8), RIGHT(Phone_ID[?column?], 8), 0), 0), 0), 0)</f>
        <v>1146805</v>
      </c>
      <c r="B126" s="55" t="b">
        <f>ISNA(MATCH(Partner_details[[#This Row],[user id]], Fake_pages[User ID], 0))</f>
        <v>1</v>
      </c>
      <c r="C126" s="55" t="str">
        <f>IFERROR(VLOOKUP(Partner_details[[#This Row],[email]], 'Partner more details'!A:C, 3, FALSE), "")</f>
        <v>22OksiMusic123!</v>
      </c>
      <c r="D126" s="55" t="str">
        <f>IFERROR(VLOOKUP(Partner_details[[#This Row],[email]], 'Partner more details'!A:C, 2, FALSE), "")</f>
        <v>Stand</v>
      </c>
      <c r="E126" t="s">
        <v>4479</v>
      </c>
      <c r="F126" t="s">
        <v>6871</v>
      </c>
      <c r="G126" t="s">
        <v>6872</v>
      </c>
      <c r="H126" t="s">
        <v>6873</v>
      </c>
      <c r="I126" s="113">
        <v>37499051604</v>
      </c>
      <c r="J126" t="s">
        <v>4215</v>
      </c>
      <c r="K126" t="b">
        <v>0</v>
      </c>
      <c r="L126"/>
      <c r="M126" s="98">
        <v>45453.343536030094</v>
      </c>
      <c r="N126" t="s">
        <v>6486</v>
      </c>
      <c r="O126"/>
    </row>
    <row r="127" spans="1:15">
      <c r="A127" cm="1">
        <f t="array" ref="A127">IF(Partner_details[[#This Row],[phoneNumber]], IFERROR(INDEX(Phone_ID[userId], MATCH(RIGHT(Partner_details[[#This Row],[phoneNumber]], 8), RIGHT(Phone_ID[?column?], 8), 0), 0), 0), 0)</f>
        <v>0</v>
      </c>
      <c r="B127" s="55" t="b">
        <f>ISNA(MATCH(Partner_details[[#This Row],[user id]], Fake_pages[User ID], 0))</f>
        <v>1</v>
      </c>
      <c r="C127" s="55" t="str">
        <f>IFERROR(VLOOKUP(Partner_details[[#This Row],[email]], 'Partner more details'!A:C, 3, FALSE), "")</f>
        <v/>
      </c>
      <c r="D127" s="55" t="str">
        <f>IFERROR(VLOOKUP(Partner_details[[#This Row],[email]], 'Partner more details'!A:C, 2, FALSE), "")</f>
        <v/>
      </c>
      <c r="E127" t="s">
        <v>5089</v>
      </c>
      <c r="F127" t="s">
        <v>6874</v>
      </c>
      <c r="G127" t="s">
        <v>6874</v>
      </c>
      <c r="H127" t="s">
        <v>6875</v>
      </c>
      <c r="I127" s="54">
        <v>37494304577</v>
      </c>
      <c r="J127" t="s">
        <v>5088</v>
      </c>
      <c r="K127" t="b">
        <v>1</v>
      </c>
      <c r="L127" t="s">
        <v>6876</v>
      </c>
      <c r="M127" s="98">
        <v>45491.412084456017</v>
      </c>
      <c r="N127" t="s">
        <v>6486</v>
      </c>
      <c r="O127"/>
    </row>
    <row r="128" spans="1:15">
      <c r="A128" cm="1">
        <f t="array" ref="A128">IF(Partner_details[[#This Row],[phoneNumber]], IFERROR(INDEX(Phone_ID[userId], MATCH(RIGHT(Partner_details[[#This Row],[phoneNumber]], 8), RIGHT(Phone_ID[?column?], 8), 0), 0), 0), 0)</f>
        <v>1113736</v>
      </c>
      <c r="B128" s="55" t="b">
        <f>ISNA(MATCH(Partner_details[[#This Row],[user id]], Fake_pages[User ID], 0))</f>
        <v>0</v>
      </c>
      <c r="C128" s="55">
        <f>IFERROR(VLOOKUP(Partner_details[[#This Row],[email]], 'Partner more details'!A:C, 3, FALSE), "")</f>
        <v>0</v>
      </c>
      <c r="D128" s="55" t="str">
        <f>IFERROR(VLOOKUP(Partner_details[[#This Row],[email]], 'Partner more details'!A:C, 2, FALSE), "")</f>
        <v>URL</v>
      </c>
      <c r="E128" t="s">
        <v>135</v>
      </c>
      <c r="F128" t="s">
        <v>204</v>
      </c>
      <c r="G128" t="s">
        <v>204</v>
      </c>
      <c r="H128" t="s">
        <v>205</v>
      </c>
      <c r="I128" s="113">
        <v>37497242038</v>
      </c>
      <c r="J128" t="s">
        <v>6484</v>
      </c>
      <c r="K128" t="b">
        <v>1</v>
      </c>
      <c r="L128" t="s">
        <v>6877</v>
      </c>
      <c r="M128" s="98">
        <v>45271.584952164354</v>
      </c>
      <c r="N128" t="s">
        <v>6878</v>
      </c>
      <c r="O128"/>
    </row>
    <row r="129" spans="1:15">
      <c r="A129" cm="1">
        <f t="array" ref="A129">IF(Partner_details[[#This Row],[phoneNumber]], IFERROR(INDEX(Phone_ID[userId], MATCH(RIGHT(Partner_details[[#This Row],[phoneNumber]], 8), RIGHT(Phone_ID[?column?], 8), 0), 0), 0), 0)</f>
        <v>1145894</v>
      </c>
      <c r="B129" s="55" t="b">
        <f>ISNA(MATCH(Partner_details[[#This Row],[user id]], Fake_pages[User ID], 0))</f>
        <v>1</v>
      </c>
      <c r="C129" s="55">
        <f>IFERROR(VLOOKUP(Partner_details[[#This Row],[email]], 'Partner more details'!A:C, 3, FALSE), "")</f>
        <v>0</v>
      </c>
      <c r="D129" s="55" t="str">
        <f>IFERROR(VLOOKUP(Partner_details[[#This Row],[email]], 'Partner more details'!A:C, 2, FALSE), "")</f>
        <v>Bill</v>
      </c>
      <c r="E129" t="s">
        <v>4390</v>
      </c>
      <c r="F129" t="s">
        <v>6879</v>
      </c>
      <c r="G129" t="s">
        <v>6880</v>
      </c>
      <c r="H129" t="s">
        <v>6881</v>
      </c>
      <c r="I129" s="54">
        <v>37495270979</v>
      </c>
      <c r="J129" t="s">
        <v>4272</v>
      </c>
      <c r="K129" t="b">
        <v>0</v>
      </c>
      <c r="L129"/>
      <c r="M129" s="98">
        <v>45456.663258379631</v>
      </c>
      <c r="N129" t="s">
        <v>6486</v>
      </c>
      <c r="O129"/>
    </row>
    <row r="130" spans="1:15">
      <c r="A130" cm="1">
        <f t="array" ref="A130">IF(Partner_details[[#This Row],[phoneNumber]], IFERROR(INDEX(Phone_ID[userId], MATCH(RIGHT(Partner_details[[#This Row],[phoneNumber]], 8), RIGHT(Phone_ID[?column?], 8), 0), 0), 0), 0)</f>
        <v>698317</v>
      </c>
      <c r="B130" s="55" t="b">
        <f>ISNA(MATCH(Partner_details[[#This Row],[user id]], Fake_pages[User ID], 0))</f>
        <v>1</v>
      </c>
      <c r="C130" s="55" t="str">
        <f>IFERROR(VLOOKUP(Partner_details[[#This Row],[email]], 'Partner more details'!A:C, 3, FALSE), "")</f>
        <v>TashirKhorenatsi123!</v>
      </c>
      <c r="D130" s="55" t="str">
        <f>IFERROR(VLOOKUP(Partner_details[[#This Row],[email]], 'Partner more details'!A:C, 2, FALSE), "")</f>
        <v>Bill</v>
      </c>
      <c r="E130" t="s">
        <v>5885</v>
      </c>
      <c r="F130" t="s">
        <v>6882</v>
      </c>
      <c r="G130" t="s">
        <v>6883</v>
      </c>
      <c r="H130" t="s">
        <v>6884</v>
      </c>
      <c r="I130" s="113">
        <v>37477405313</v>
      </c>
      <c r="J130" t="s">
        <v>5885</v>
      </c>
      <c r="K130" t="b">
        <v>0</v>
      </c>
      <c r="L130"/>
      <c r="M130" s="98">
        <v>45490.279907384262</v>
      </c>
      <c r="N130" t="s">
        <v>6486</v>
      </c>
      <c r="O130"/>
    </row>
    <row r="131" spans="1:15">
      <c r="A131" cm="1">
        <f t="array" ref="A131">IF(Partner_details[[#This Row],[phoneNumber]], IFERROR(INDEX(Phone_ID[userId], MATCH(RIGHT(Partner_details[[#This Row],[phoneNumber]], 8), RIGHT(Phone_ID[?column?], 8), 0), 0), 0), 0)</f>
        <v>1077215</v>
      </c>
      <c r="B131" s="55" t="b">
        <f>ISNA(MATCH(Partner_details[[#This Row],[user id]], Fake_pages[User ID], 0))</f>
        <v>1</v>
      </c>
      <c r="C131" s="55">
        <f>IFERROR(VLOOKUP(Partner_details[[#This Row],[email]], 'Partner more details'!A:C, 3, FALSE), "")</f>
        <v>0</v>
      </c>
      <c r="D131" s="55" t="str">
        <f>IFERROR(VLOOKUP(Partner_details[[#This Row],[email]], 'Partner more details'!A:C, 2, FALSE), "")</f>
        <v>Bill</v>
      </c>
      <c r="E131" t="s">
        <v>6885</v>
      </c>
      <c r="F131" t="s">
        <v>6886</v>
      </c>
      <c r="G131" t="s">
        <v>6887</v>
      </c>
      <c r="H131" t="s">
        <v>6888</v>
      </c>
      <c r="I131" s="54">
        <v>37477753234</v>
      </c>
      <c r="J131" t="s">
        <v>6561</v>
      </c>
      <c r="K131" t="b">
        <v>0</v>
      </c>
      <c r="L131"/>
      <c r="M131" s="98">
        <v>45393.656944351853</v>
      </c>
      <c r="N131" t="s">
        <v>6486</v>
      </c>
      <c r="O131"/>
    </row>
    <row r="132" spans="1:15">
      <c r="A132" cm="1">
        <f t="array" ref="A132">IF(Partner_details[[#This Row],[phoneNumber]], IFERROR(INDEX(Phone_ID[userId], MATCH(RIGHT(Partner_details[[#This Row],[phoneNumber]], 8), RIGHT(Phone_ID[?column?], 8), 0), 0), 0), 0)</f>
        <v>78115</v>
      </c>
      <c r="B132" s="55" t="b">
        <f>ISNA(MATCH(Partner_details[[#This Row],[user id]], Fake_pages[User ID], 0))</f>
        <v>0</v>
      </c>
      <c r="C132" s="55">
        <f>IFERROR(VLOOKUP(Partner_details[[#This Row],[email]], 'Partner more details'!A:C, 3, FALSE), "")</f>
        <v>0</v>
      </c>
      <c r="D132" s="55" t="str">
        <f>IFERROR(VLOOKUP(Partner_details[[#This Row],[email]], 'Partner more details'!A:C, 2, FALSE), "")</f>
        <v>Glued</v>
      </c>
      <c r="E132" t="s">
        <v>373</v>
      </c>
      <c r="F132" t="s">
        <v>6889</v>
      </c>
      <c r="G132" t="s">
        <v>6890</v>
      </c>
      <c r="H132" t="s">
        <v>374</v>
      </c>
      <c r="I132" s="113">
        <v>37496434484</v>
      </c>
      <c r="J132" t="s">
        <v>6891</v>
      </c>
      <c r="K132" t="b">
        <v>0</v>
      </c>
      <c r="L132"/>
      <c r="M132" s="98">
        <v>45264.495422824075</v>
      </c>
      <c r="N132" t="s">
        <v>6892</v>
      </c>
      <c r="O132"/>
    </row>
    <row r="133" spans="1:15">
      <c r="A133" cm="1">
        <f t="array" ref="A133">IF(Partner_details[[#This Row],[phoneNumber]], IFERROR(INDEX(Phone_ID[userId], MATCH(RIGHT(Partner_details[[#This Row],[phoneNumber]], 8), RIGHT(Phone_ID[?column?], 8), 0), 0), 0), 0)</f>
        <v>1141734</v>
      </c>
      <c r="B133" s="55" t="b">
        <f>ISNA(MATCH(Partner_details[[#This Row],[user id]], Fake_pages[User ID], 0))</f>
        <v>1</v>
      </c>
      <c r="C133" s="55">
        <f>IFERROR(VLOOKUP(Partner_details[[#This Row],[email]], 'Partner more details'!A:C, 3, FALSE), "")</f>
        <v>0</v>
      </c>
      <c r="D133" s="55" t="str">
        <f>IFERROR(VLOOKUP(Partner_details[[#This Row],[email]], 'Partner more details'!A:C, 2, FALSE), "")</f>
        <v>Stand</v>
      </c>
      <c r="E133" t="s">
        <v>4397</v>
      </c>
      <c r="F133" t="s">
        <v>6893</v>
      </c>
      <c r="G133" t="s">
        <v>6894</v>
      </c>
      <c r="H133" t="s">
        <v>6895</v>
      </c>
      <c r="I133" s="54">
        <v>37494767735</v>
      </c>
      <c r="J133" t="s">
        <v>4215</v>
      </c>
      <c r="K133" t="b">
        <v>0</v>
      </c>
      <c r="L133"/>
      <c r="M133" s="98">
        <v>45453.338506145832</v>
      </c>
      <c r="N133" t="s">
        <v>6486</v>
      </c>
      <c r="O133"/>
    </row>
    <row r="134" spans="1:15">
      <c r="A134" cm="1">
        <f t="array" ref="A134">IF(Partner_details[[#This Row],[phoneNumber]], IFERROR(INDEX(Phone_ID[userId], MATCH(RIGHT(Partner_details[[#This Row],[phoneNumber]], 8), RIGHT(Phone_ID[?column?], 8), 0), 0), 0), 0)</f>
        <v>479715</v>
      </c>
      <c r="B134" s="55" t="b">
        <f>ISNA(MATCH(Partner_details[[#This Row],[user id]], Fake_pages[User ID], 0))</f>
        <v>1</v>
      </c>
      <c r="C134" s="55">
        <f>IFERROR(VLOOKUP(Partner_details[[#This Row],[email]], 'Partner more details'!A:C, 3, FALSE), "")</f>
        <v>0</v>
      </c>
      <c r="D134" s="55" t="str">
        <f>IFERROR(VLOOKUP(Partner_details[[#This Row],[email]], 'Partner more details'!A:C, 2, FALSE), "")</f>
        <v>URL</v>
      </c>
      <c r="E134" t="s">
        <v>198</v>
      </c>
      <c r="F134" t="s">
        <v>199</v>
      </c>
      <c r="G134" t="s">
        <v>199</v>
      </c>
      <c r="H134" t="s">
        <v>200</v>
      </c>
      <c r="I134" s="113">
        <v>37493321019</v>
      </c>
      <c r="J134" t="s">
        <v>6484</v>
      </c>
      <c r="K134" t="b">
        <v>1</v>
      </c>
      <c r="L134" t="s">
        <v>6896</v>
      </c>
      <c r="M134" s="98">
        <v>45260.240913587964</v>
      </c>
      <c r="N134" t="s">
        <v>6897</v>
      </c>
      <c r="O134"/>
    </row>
    <row r="135" spans="1:15">
      <c r="A135" cm="1">
        <f t="array" ref="A135">IF(Partner_details[[#This Row],[phoneNumber]], IFERROR(INDEX(Phone_ID[userId], MATCH(RIGHT(Partner_details[[#This Row],[phoneNumber]], 8), RIGHT(Phone_ID[?column?], 8), 0), 0), 0), 0)</f>
        <v>0</v>
      </c>
      <c r="B135" s="55" t="b">
        <f>ISNA(MATCH(Partner_details[[#This Row],[user id]], Fake_pages[User ID], 0))</f>
        <v>1</v>
      </c>
      <c r="C135" s="55">
        <f>IFERROR(VLOOKUP(Partner_details[[#This Row],[email]], 'Partner more details'!A:C, 3, FALSE), "")</f>
        <v>0</v>
      </c>
      <c r="D135" s="55" t="str">
        <f>IFERROR(VLOOKUP(Partner_details[[#This Row],[email]], 'Partner more details'!A:C, 2, FALSE), "")</f>
        <v>Bill</v>
      </c>
      <c r="E135" t="s">
        <v>1173</v>
      </c>
      <c r="F135" t="s">
        <v>6898</v>
      </c>
      <c r="G135" t="s">
        <v>6899</v>
      </c>
      <c r="H135" t="s">
        <v>6900</v>
      </c>
      <c r="I135" s="54">
        <v>37455261020</v>
      </c>
      <c r="J135" t="s">
        <v>567</v>
      </c>
      <c r="K135" t="b">
        <v>0</v>
      </c>
      <c r="L135"/>
      <c r="M135" s="98">
        <v>45374.304907708334</v>
      </c>
      <c r="N135" t="s">
        <v>6901</v>
      </c>
      <c r="O135"/>
    </row>
    <row r="136" spans="1:15">
      <c r="A136" cm="1">
        <f t="array" ref="A136">IF(Partner_details[[#This Row],[phoneNumber]], IFERROR(INDEX(Phone_ID[userId], MATCH(RIGHT(Partner_details[[#This Row],[phoneNumber]], 8), RIGHT(Phone_ID[?column?], 8), 0), 0), 0), 0)</f>
        <v>790546</v>
      </c>
      <c r="B136" s="55" t="b">
        <f>ISNA(MATCH(Partner_details[[#This Row],[user id]], Fake_pages[User ID], 0))</f>
        <v>1</v>
      </c>
      <c r="C136" s="55">
        <f>IFERROR(VLOOKUP(Partner_details[[#This Row],[email]], 'Partner more details'!A:C, 3, FALSE), "")</f>
        <v>0</v>
      </c>
      <c r="D136" s="55" t="str">
        <f>IFERROR(VLOOKUP(Partner_details[[#This Row],[email]], 'Partner more details'!A:C, 2, FALSE), "")</f>
        <v>Bill</v>
      </c>
      <c r="E136" t="s">
        <v>852</v>
      </c>
      <c r="F136" t="s">
        <v>6902</v>
      </c>
      <c r="G136" t="s">
        <v>6903</v>
      </c>
      <c r="H136" t="s">
        <v>6904</v>
      </c>
      <c r="I136" s="113">
        <v>37498755818</v>
      </c>
      <c r="J136" t="s">
        <v>823</v>
      </c>
      <c r="K136" t="b">
        <v>1</v>
      </c>
      <c r="L136" t="s">
        <v>5924</v>
      </c>
      <c r="M136" s="98">
        <v>45381.262455127318</v>
      </c>
      <c r="N136" t="s">
        <v>6666</v>
      </c>
      <c r="O136"/>
    </row>
    <row r="137" spans="1:15">
      <c r="A137" cm="1">
        <f t="array" ref="A137">IF(Partner_details[[#This Row],[phoneNumber]], IFERROR(INDEX(Phone_ID[userId], MATCH(RIGHT(Partner_details[[#This Row],[phoneNumber]], 8), RIGHT(Phone_ID[?column?], 8), 0), 0), 0), 0)</f>
        <v>653821</v>
      </c>
      <c r="B137" s="55" t="b">
        <f>ISNA(MATCH(Partner_details[[#This Row],[user id]], Fake_pages[User ID], 0))</f>
        <v>0</v>
      </c>
      <c r="C137" s="55">
        <f>IFERROR(VLOOKUP(Partner_details[[#This Row],[email]], 'Partner more details'!A:C, 3, FALSE), "")</f>
        <v>0</v>
      </c>
      <c r="D137" s="55" t="str">
        <f>IFERROR(VLOOKUP(Partner_details[[#This Row],[email]], 'Partner more details'!A:C, 2, FALSE), "")</f>
        <v>URL</v>
      </c>
      <c r="E137" t="s">
        <v>429</v>
      </c>
      <c r="F137" t="s">
        <v>6905</v>
      </c>
      <c r="G137" t="s">
        <v>6906</v>
      </c>
      <c r="H137" t="s">
        <v>431</v>
      </c>
      <c r="I137" s="54">
        <v>37494123200</v>
      </c>
      <c r="J137" t="s">
        <v>126</v>
      </c>
      <c r="K137" t="b">
        <v>0</v>
      </c>
      <c r="L137"/>
      <c r="M137" s="98">
        <v>45302.279780069446</v>
      </c>
      <c r="N137" t="s">
        <v>6486</v>
      </c>
      <c r="O137"/>
    </row>
    <row r="138" spans="1:15">
      <c r="A138" cm="1">
        <f t="array" ref="A138">IF(Partner_details[[#This Row],[phoneNumber]], IFERROR(INDEX(Phone_ID[userId], MATCH(RIGHT(Partner_details[[#This Row],[phoneNumber]], 8), RIGHT(Phone_ID[?column?], 8), 0), 0), 0), 0)</f>
        <v>156746</v>
      </c>
      <c r="B138" s="55" t="b">
        <f>ISNA(MATCH(Partner_details[[#This Row],[user id]], Fake_pages[User ID], 0))</f>
        <v>1</v>
      </c>
      <c r="C138" s="55">
        <f>IFERROR(VLOOKUP(Partner_details[[#This Row],[email]], 'Partner more details'!A:C, 3, FALSE), "")</f>
        <v>0</v>
      </c>
      <c r="D138" s="55" t="str">
        <f>IFERROR(VLOOKUP(Partner_details[[#This Row],[email]], 'Partner more details'!A:C, 2, FALSE), "")</f>
        <v>Bill</v>
      </c>
      <c r="E138" t="s">
        <v>582</v>
      </c>
      <c r="F138" t="s">
        <v>6907</v>
      </c>
      <c r="G138" t="s">
        <v>6908</v>
      </c>
      <c r="H138" t="s">
        <v>6909</v>
      </c>
      <c r="I138" s="113">
        <v>37477592042</v>
      </c>
      <c r="J138" t="s">
        <v>581</v>
      </c>
      <c r="K138" t="b">
        <v>1</v>
      </c>
      <c r="L138" t="s">
        <v>6910</v>
      </c>
      <c r="M138" s="98">
        <v>45349.224285972225</v>
      </c>
      <c r="N138" t="s">
        <v>6911</v>
      </c>
      <c r="O138"/>
    </row>
    <row r="139" spans="1:15">
      <c r="A139" cm="1">
        <f t="array" ref="A139">IF(Partner_details[[#This Row],[phoneNumber]], IFERROR(INDEX(Phone_ID[userId], MATCH(RIGHT(Partner_details[[#This Row],[phoneNumber]], 8), RIGHT(Phone_ID[?column?], 8), 0), 0), 0), 0)</f>
        <v>0</v>
      </c>
      <c r="B139" s="55" t="b">
        <f>ISNA(MATCH(Partner_details[[#This Row],[user id]], Fake_pages[User ID], 0))</f>
        <v>1</v>
      </c>
      <c r="C139" s="55">
        <f>IFERROR(VLOOKUP(Partner_details[[#This Row],[email]], 'Partner more details'!A:C, 3, FALSE), "")</f>
        <v>0</v>
      </c>
      <c r="D139" s="55" t="str">
        <f>IFERROR(VLOOKUP(Partner_details[[#This Row],[email]], 'Partner more details'!A:C, 2, FALSE), "")</f>
        <v>Bill</v>
      </c>
      <c r="E139" t="s">
        <v>6912</v>
      </c>
      <c r="F139" t="s">
        <v>6913</v>
      </c>
      <c r="G139" t="s">
        <v>6914</v>
      </c>
      <c r="H139" t="s">
        <v>6915</v>
      </c>
      <c r="I139" s="54">
        <v>79185169118</v>
      </c>
      <c r="J139" t="s">
        <v>1493</v>
      </c>
      <c r="K139" t="b">
        <v>0</v>
      </c>
      <c r="L139" t="s">
        <v>5924</v>
      </c>
      <c r="M139" s="98">
        <v>45335.68709752315</v>
      </c>
      <c r="N139" t="s">
        <v>6486</v>
      </c>
      <c r="O139"/>
    </row>
    <row r="140" spans="1:15">
      <c r="A140" cm="1">
        <f t="array" ref="A140">IF(Partner_details[[#This Row],[phoneNumber]], IFERROR(INDEX(Phone_ID[userId], MATCH(RIGHT(Partner_details[[#This Row],[phoneNumber]], 8), RIGHT(Phone_ID[?column?], 8), 0), 0), 0), 0)</f>
        <v>0</v>
      </c>
      <c r="B140" s="55" t="b">
        <f>ISNA(MATCH(Partner_details[[#This Row],[user id]], Fake_pages[User ID], 0))</f>
        <v>1</v>
      </c>
      <c r="C140" s="55" t="str">
        <f>IFERROR(VLOOKUP(Partner_details[[#This Row],[email]], 'Partner more details'!A:C, 3, FALSE), "")</f>
        <v/>
      </c>
      <c r="D140" s="55" t="str">
        <f>IFERROR(VLOOKUP(Partner_details[[#This Row],[email]], 'Partner more details'!A:C, 2, FALSE), "")</f>
        <v/>
      </c>
      <c r="E140" t="s">
        <v>5265</v>
      </c>
      <c r="F140" t="s">
        <v>6916</v>
      </c>
      <c r="G140" t="s">
        <v>6916</v>
      </c>
      <c r="H140" t="s">
        <v>6917</v>
      </c>
      <c r="I140" s="113">
        <v>37494527977</v>
      </c>
      <c r="J140" t="s">
        <v>5088</v>
      </c>
      <c r="K140" t="b">
        <v>1</v>
      </c>
      <c r="L140" t="s">
        <v>6918</v>
      </c>
      <c r="M140" s="98">
        <v>45491.411969317131</v>
      </c>
      <c r="N140" t="s">
        <v>6919</v>
      </c>
      <c r="O140"/>
    </row>
    <row r="141" spans="1:15">
      <c r="A141" cm="1">
        <f t="array" ref="A141">IF(Partner_details[[#This Row],[phoneNumber]], IFERROR(INDEX(Phone_ID[userId], MATCH(RIGHT(Partner_details[[#This Row],[phoneNumber]], 8), RIGHT(Phone_ID[?column?], 8), 0), 0), 0), 0)</f>
        <v>1044005</v>
      </c>
      <c r="B141" s="55" t="b">
        <f>ISNA(MATCH(Partner_details[[#This Row],[user id]], Fake_pages[User ID], 0))</f>
        <v>1</v>
      </c>
      <c r="C141" s="55">
        <f>IFERROR(VLOOKUP(Partner_details[[#This Row],[email]], 'Partner more details'!A:C, 3, FALSE), "")</f>
        <v>0</v>
      </c>
      <c r="D141" s="55" t="str">
        <f>IFERROR(VLOOKUP(Partner_details[[#This Row],[email]], 'Partner more details'!A:C, 2, FALSE), "")</f>
        <v>Stand</v>
      </c>
      <c r="E141" t="s">
        <v>4224</v>
      </c>
      <c r="F141" t="s">
        <v>6920</v>
      </c>
      <c r="G141" t="s">
        <v>6921</v>
      </c>
      <c r="H141" t="s">
        <v>6922</v>
      </c>
      <c r="I141" s="54">
        <v>37477777338</v>
      </c>
      <c r="J141" t="s">
        <v>4215</v>
      </c>
      <c r="K141" t="b">
        <v>0</v>
      </c>
      <c r="L141"/>
      <c r="M141" s="98">
        <v>45453.333882083331</v>
      </c>
      <c r="N141" t="s">
        <v>6923</v>
      </c>
      <c r="O141"/>
    </row>
    <row r="142" spans="1:15">
      <c r="A142" cm="1">
        <f t="array" ref="A142">IF(Partner_details[[#This Row],[phoneNumber]], IFERROR(INDEX(Phone_ID[userId], MATCH(RIGHT(Partner_details[[#This Row],[phoneNumber]], 8), RIGHT(Phone_ID[?column?], 8), 0), 0), 0), 0)</f>
        <v>1108985</v>
      </c>
      <c r="B142" s="55" t="b">
        <f>ISNA(MATCH(Partner_details[[#This Row],[user id]], Fake_pages[User ID], 0))</f>
        <v>1</v>
      </c>
      <c r="C142" s="55" t="str">
        <f>IFERROR(VLOOKUP(Partner_details[[#This Row],[email]], 'Partner more details'!A:C, 3, FALSE), "")</f>
        <v>CocMicrobar123!</v>
      </c>
      <c r="D142" s="55" t="str">
        <f>IFERROR(VLOOKUP(Partner_details[[#This Row],[email]], 'Partner more details'!A:C, 2, FALSE), "")</f>
        <v>Stand</v>
      </c>
      <c r="E142" t="s">
        <v>6924</v>
      </c>
      <c r="F142" t="s">
        <v>6925</v>
      </c>
      <c r="G142" t="s">
        <v>6926</v>
      </c>
      <c r="H142" t="s">
        <v>6927</v>
      </c>
      <c r="I142" s="113">
        <v>37491456447</v>
      </c>
      <c r="J142" t="s">
        <v>6928</v>
      </c>
      <c r="K142" t="b">
        <v>0</v>
      </c>
      <c r="L142"/>
      <c r="M142" s="98">
        <v>45499.502914421297</v>
      </c>
      <c r="N142" t="s">
        <v>6486</v>
      </c>
      <c r="O142"/>
    </row>
    <row r="143" spans="1:15">
      <c r="A143" cm="1">
        <f t="array" ref="A143">IF(Partner_details[[#This Row],[phoneNumber]], IFERROR(INDEX(Phone_ID[userId], MATCH(RIGHT(Partner_details[[#This Row],[phoneNumber]], 8), RIGHT(Phone_ID[?column?], 8), 0), 0), 0), 0)</f>
        <v>1121093</v>
      </c>
      <c r="B143" s="55" t="b">
        <f>ISNA(MATCH(Partner_details[[#This Row],[user id]], Fake_pages[User ID], 0))</f>
        <v>1</v>
      </c>
      <c r="C143" s="55">
        <f>IFERROR(VLOOKUP(Partner_details[[#This Row],[email]], 'Partner more details'!A:C, 3, FALSE), "")</f>
        <v>0</v>
      </c>
      <c r="D143" s="55" t="str">
        <f>IFERROR(VLOOKUP(Partner_details[[#This Row],[email]], 'Partner more details'!A:C, 2, FALSE), "")</f>
        <v>Bill</v>
      </c>
      <c r="E143" t="s">
        <v>6929</v>
      </c>
      <c r="F143" t="s">
        <v>6930</v>
      </c>
      <c r="G143" t="s">
        <v>6931</v>
      </c>
      <c r="H143" t="s">
        <v>6932</v>
      </c>
      <c r="I143" s="54">
        <v>37477915761</v>
      </c>
      <c r="J143" t="s">
        <v>1493</v>
      </c>
      <c r="K143" t="b">
        <v>0</v>
      </c>
      <c r="L143"/>
      <c r="M143" s="98">
        <v>45335.687496840277</v>
      </c>
      <c r="N143" t="s">
        <v>6486</v>
      </c>
      <c r="O143"/>
    </row>
    <row r="144" spans="1:15">
      <c r="A144" cm="1">
        <f t="array" ref="A144">IF(Partner_details[[#This Row],[phoneNumber]], IFERROR(INDEX(Phone_ID[userId], MATCH(RIGHT(Partner_details[[#This Row],[phoneNumber]], 8), RIGHT(Phone_ID[?column?], 8), 0), 0), 0), 0)</f>
        <v>480221</v>
      </c>
      <c r="B144" s="55" t="b">
        <f>ISNA(MATCH(Partner_details[[#This Row],[user id]], Fake_pages[User ID], 0))</f>
        <v>1</v>
      </c>
      <c r="C144" s="55">
        <f>IFERROR(VLOOKUP(Partner_details[[#This Row],[email]], 'Partner more details'!A:C, 3, FALSE), "")</f>
        <v>0</v>
      </c>
      <c r="D144" s="55" t="str">
        <f>IFERROR(VLOOKUP(Partner_details[[#This Row],[email]], 'Partner more details'!A:C, 2, FALSE), "")</f>
        <v>URL</v>
      </c>
      <c r="E144" t="s">
        <v>41</v>
      </c>
      <c r="F144" t="s">
        <v>6933</v>
      </c>
      <c r="G144" t="s">
        <v>44</v>
      </c>
      <c r="H144" t="s">
        <v>180</v>
      </c>
      <c r="I144" s="113">
        <v>37443233876</v>
      </c>
      <c r="J144" t="s">
        <v>6484</v>
      </c>
      <c r="K144" t="b">
        <v>1</v>
      </c>
      <c r="L144" t="s">
        <v>6934</v>
      </c>
      <c r="M144" s="98">
        <v>45040.521123622682</v>
      </c>
      <c r="N144" t="s">
        <v>6935</v>
      </c>
      <c r="O144"/>
    </row>
    <row r="145" spans="1:15">
      <c r="A145" cm="1">
        <f t="array" ref="A145">IF(Partner_details[[#This Row],[phoneNumber]], IFERROR(INDEX(Phone_ID[userId], MATCH(RIGHT(Partner_details[[#This Row],[phoneNumber]], 8), RIGHT(Phone_ID[?column?], 8), 0), 0), 0), 0)</f>
        <v>1142318</v>
      </c>
      <c r="B145" s="55" t="b">
        <f>ISNA(MATCH(Partner_details[[#This Row],[user id]], Fake_pages[User ID], 0))</f>
        <v>1</v>
      </c>
      <c r="C145" s="55">
        <f>IFERROR(VLOOKUP(Partner_details[[#This Row],[email]], 'Partner more details'!A:C, 3, FALSE), "")</f>
        <v>0</v>
      </c>
      <c r="D145" s="55" t="str">
        <f>IFERROR(VLOOKUP(Partner_details[[#This Row],[email]], 'Partner more details'!A:C, 2, FALSE), "")</f>
        <v>Bill</v>
      </c>
      <c r="E145" t="s">
        <v>6936</v>
      </c>
      <c r="F145" t="s">
        <v>6937</v>
      </c>
      <c r="G145" t="s">
        <v>6938</v>
      </c>
      <c r="H145" t="s">
        <v>6939</v>
      </c>
      <c r="I145" s="54">
        <v>37499669752</v>
      </c>
      <c r="J145" t="s">
        <v>4282</v>
      </c>
      <c r="K145" t="b">
        <v>0</v>
      </c>
      <c r="L145"/>
      <c r="M145" s="98">
        <v>45455.58118601852</v>
      </c>
      <c r="N145" t="s">
        <v>6940</v>
      </c>
      <c r="O145"/>
    </row>
    <row r="146" spans="1:15">
      <c r="A146" cm="1">
        <f t="array" ref="A146">IF(Partner_details[[#This Row],[phoneNumber]], IFERROR(INDEX(Phone_ID[userId], MATCH(RIGHT(Partner_details[[#This Row],[phoneNumber]], 8), RIGHT(Phone_ID[?column?], 8), 0), 0), 0), 0)</f>
        <v>1128489</v>
      </c>
      <c r="B146" s="55" t="b">
        <f>ISNA(MATCH(Partner_details[[#This Row],[user id]], Fake_pages[User ID], 0))</f>
        <v>1</v>
      </c>
      <c r="C146" s="55" t="str">
        <f>IFERROR(VLOOKUP(Partner_details[[#This Row],[email]], 'Partner more details'!A:C, 3, FALSE), "")</f>
        <v>Prepa123!</v>
      </c>
      <c r="D146" s="55" t="str">
        <f>IFERROR(VLOOKUP(Partner_details[[#This Row],[email]], 'Partner more details'!A:C, 2, FALSE), "")</f>
        <v>Stand</v>
      </c>
      <c r="E146" t="s">
        <v>801</v>
      </c>
      <c r="F146" t="s">
        <v>6941</v>
      </c>
      <c r="G146" t="s">
        <v>6942</v>
      </c>
      <c r="H146" t="s">
        <v>6943</v>
      </c>
      <c r="I146" s="113">
        <v>37433963969</v>
      </c>
      <c r="J146" t="s">
        <v>801</v>
      </c>
      <c r="K146" t="b">
        <v>0</v>
      </c>
      <c r="L146" t="s">
        <v>6944</v>
      </c>
      <c r="M146" s="98">
        <v>45413.281192222224</v>
      </c>
      <c r="N146" t="s">
        <v>6486</v>
      </c>
      <c r="O146"/>
    </row>
    <row r="147" spans="1:15">
      <c r="A147" cm="1">
        <f t="array" ref="A147">IF(Partner_details[[#This Row],[phoneNumber]], IFERROR(INDEX(Phone_ID[userId], MATCH(RIGHT(Partner_details[[#This Row],[phoneNumber]], 8), RIGHT(Phone_ID[?column?], 8), 0), 0), 0), 0)</f>
        <v>818028</v>
      </c>
      <c r="B147" s="55" t="b">
        <f>ISNA(MATCH(Partner_details[[#This Row],[user id]], Fake_pages[User ID], 0))</f>
        <v>1</v>
      </c>
      <c r="C147" s="55">
        <f>IFERROR(VLOOKUP(Partner_details[[#This Row],[email]], 'Partner more details'!A:C, 3, FALSE), "")</f>
        <v>0</v>
      </c>
      <c r="D147" s="55" t="str">
        <f>IFERROR(VLOOKUP(Partner_details[[#This Row],[email]], 'Partner more details'!A:C, 2, FALSE), "")</f>
        <v>URL</v>
      </c>
      <c r="E147" t="s">
        <v>264</v>
      </c>
      <c r="F147" t="s">
        <v>35</v>
      </c>
      <c r="G147" t="s">
        <v>265</v>
      </c>
      <c r="H147" t="s">
        <v>266</v>
      </c>
      <c r="I147" s="54">
        <v>37495252533</v>
      </c>
      <c r="J147" t="s">
        <v>6484</v>
      </c>
      <c r="K147" t="b">
        <v>1</v>
      </c>
      <c r="L147" t="s">
        <v>6945</v>
      </c>
      <c r="M147" s="98">
        <v>45047.360127141204</v>
      </c>
      <c r="N147" t="s">
        <v>6946</v>
      </c>
      <c r="O147"/>
    </row>
    <row r="148" spans="1:15">
      <c r="A148" cm="1">
        <f t="array" ref="A148">IF(Partner_details[[#This Row],[phoneNumber]], IFERROR(INDEX(Phone_ID[userId], MATCH(RIGHT(Partner_details[[#This Row],[phoneNumber]], 8), RIGHT(Phone_ID[?column?], 8), 0), 0), 0), 0)</f>
        <v>0</v>
      </c>
      <c r="B148" s="55" t="b">
        <f>ISNA(MATCH(Partner_details[[#This Row],[user id]], Fake_pages[User ID], 0))</f>
        <v>1</v>
      </c>
      <c r="C148" s="55">
        <f>IFERROR(VLOOKUP(Partner_details[[#This Row],[email]], 'Partner more details'!A:C, 3, FALSE), "")</f>
        <v>0</v>
      </c>
      <c r="D148" s="55" t="str">
        <f>IFERROR(VLOOKUP(Partner_details[[#This Row],[email]], 'Partner more details'!A:C, 2, FALSE), "")</f>
        <v>Stand</v>
      </c>
      <c r="E148" t="s">
        <v>6947</v>
      </c>
      <c r="F148" t="s">
        <v>6948</v>
      </c>
      <c r="G148" t="s">
        <v>6949</v>
      </c>
      <c r="H148" t="s">
        <v>6950</v>
      </c>
      <c r="I148" s="113">
        <v>37493825753</v>
      </c>
      <c r="J148" t="s">
        <v>4215</v>
      </c>
      <c r="K148" t="b">
        <v>0</v>
      </c>
      <c r="L148"/>
      <c r="M148" s="98">
        <v>45453.334592037034</v>
      </c>
      <c r="N148" t="s">
        <v>6951</v>
      </c>
      <c r="O148"/>
    </row>
    <row r="149" spans="1:15">
      <c r="A149" cm="1">
        <f t="array" ref="A149">IF(Partner_details[[#This Row],[phoneNumber]], IFERROR(INDEX(Phone_ID[userId], MATCH(RIGHT(Partner_details[[#This Row],[phoneNumber]], 8), RIGHT(Phone_ID[?column?], 8), 0), 0), 0), 0)</f>
        <v>1092077</v>
      </c>
      <c r="B149" s="55" t="b">
        <f>ISNA(MATCH(Partner_details[[#This Row],[user id]], Fake_pages[User ID], 0))</f>
        <v>1</v>
      </c>
      <c r="C149" s="55">
        <f>IFERROR(VLOOKUP(Partner_details[[#This Row],[email]], 'Partner more details'!A:C, 3, FALSE), "")</f>
        <v>0</v>
      </c>
      <c r="D149" s="55" t="str">
        <f>IFERROR(VLOOKUP(Partner_details[[#This Row],[email]], 'Partner more details'!A:C, 2, FALSE), "")</f>
        <v>URL</v>
      </c>
      <c r="E149" t="s">
        <v>524</v>
      </c>
      <c r="F149" t="s">
        <v>6952</v>
      </c>
      <c r="G149" t="s">
        <v>6953</v>
      </c>
      <c r="H149" t="s">
        <v>525</v>
      </c>
      <c r="I149" s="54">
        <v>37493633334</v>
      </c>
      <c r="J149" t="s">
        <v>6954</v>
      </c>
      <c r="K149" t="b">
        <v>1</v>
      </c>
      <c r="L149"/>
      <c r="M149" s="98">
        <v>45264.537704467592</v>
      </c>
      <c r="N149" t="s">
        <v>6955</v>
      </c>
      <c r="O149"/>
    </row>
    <row r="150" spans="1:15">
      <c r="A150" cm="1">
        <f t="array" ref="A150">IF(Partner_details[[#This Row],[phoneNumber]], IFERROR(INDEX(Phone_ID[userId], MATCH(RIGHT(Partner_details[[#This Row],[phoneNumber]], 8), RIGHT(Phone_ID[?column?], 8), 0), 0), 0), 0)</f>
        <v>0</v>
      </c>
      <c r="B150" s="55" t="b">
        <f>ISNA(MATCH(Partner_details[[#This Row],[user id]], Fake_pages[User ID], 0))</f>
        <v>1</v>
      </c>
      <c r="C150" s="55">
        <f>IFERROR(VLOOKUP(Partner_details[[#This Row],[email]], 'Partner more details'!A:C, 3, FALSE), "")</f>
        <v>0</v>
      </c>
      <c r="D150" s="55" t="str">
        <f>IFERROR(VLOOKUP(Partner_details[[#This Row],[email]], 'Partner more details'!A:C, 2, FALSE), "")</f>
        <v>URL</v>
      </c>
      <c r="E150" t="s">
        <v>6956</v>
      </c>
      <c r="F150" t="s">
        <v>6957</v>
      </c>
      <c r="G150" t="s">
        <v>6957</v>
      </c>
      <c r="H150" t="s">
        <v>6958</v>
      </c>
      <c r="I150" s="113">
        <v>37494737395</v>
      </c>
      <c r="J150" t="s">
        <v>6508</v>
      </c>
      <c r="K150" t="b">
        <v>1</v>
      </c>
      <c r="L150"/>
      <c r="M150" s="98">
        <v>45398.366576504632</v>
      </c>
      <c r="N150" t="s">
        <v>6959</v>
      </c>
      <c r="O150"/>
    </row>
    <row r="151" spans="1:15">
      <c r="A151" cm="1">
        <f t="array" ref="A151">IF(Partner_details[[#This Row],[phoneNumber]], IFERROR(INDEX(Phone_ID[userId], MATCH(RIGHT(Partner_details[[#This Row],[phoneNumber]], 8), RIGHT(Phone_ID[?column?], 8), 0), 0), 0), 0)</f>
        <v>0</v>
      </c>
      <c r="B151" s="55" t="b">
        <f>ISNA(MATCH(Partner_details[[#This Row],[user id]], Fake_pages[User ID], 0))</f>
        <v>1</v>
      </c>
      <c r="C151" s="55">
        <f>IFERROR(VLOOKUP(Partner_details[[#This Row],[email]], 'Partner more details'!A:C, 3, FALSE), "")</f>
        <v>0</v>
      </c>
      <c r="D151" s="55" t="str">
        <f>IFERROR(VLOOKUP(Partner_details[[#This Row],[email]], 'Partner more details'!A:C, 2, FALSE), "")</f>
        <v>Bill</v>
      </c>
      <c r="E151" t="s">
        <v>2233</v>
      </c>
      <c r="F151" t="s">
        <v>6960</v>
      </c>
      <c r="G151" t="s">
        <v>6961</v>
      </c>
      <c r="H151" t="s">
        <v>6962</v>
      </c>
      <c r="I151" s="54">
        <v>3745555090</v>
      </c>
      <c r="J151" t="s">
        <v>581</v>
      </c>
      <c r="K151" t="b">
        <v>1</v>
      </c>
      <c r="L151" t="s">
        <v>5924</v>
      </c>
      <c r="M151" s="98">
        <v>45349.224596921296</v>
      </c>
      <c r="N151" t="s">
        <v>6486</v>
      </c>
      <c r="O151"/>
    </row>
    <row r="152" spans="1:15">
      <c r="A152" cm="1">
        <f t="array" ref="A152">IF(Partner_details[[#This Row],[phoneNumber]], IFERROR(INDEX(Phone_ID[userId], MATCH(RIGHT(Partner_details[[#This Row],[phoneNumber]], 8), RIGHT(Phone_ID[?column?], 8), 0), 0), 0), 0)</f>
        <v>0</v>
      </c>
      <c r="B152" s="55" t="b">
        <f>ISNA(MATCH(Partner_details[[#This Row],[user id]], Fake_pages[User ID], 0))</f>
        <v>1</v>
      </c>
      <c r="C152" s="55">
        <f>IFERROR(VLOOKUP(Partner_details[[#This Row],[email]], 'Partner more details'!A:C, 3, FALSE), "")</f>
        <v>0</v>
      </c>
      <c r="D152" s="55" t="str">
        <f>IFERROR(VLOOKUP(Partner_details[[#This Row],[email]], 'Partner more details'!A:C, 2, FALSE), "")</f>
        <v>URL</v>
      </c>
      <c r="E152" t="s">
        <v>6963</v>
      </c>
      <c r="F152" t="s">
        <v>6964</v>
      </c>
      <c r="G152" t="s">
        <v>6965</v>
      </c>
      <c r="H152" t="s">
        <v>528</v>
      </c>
      <c r="I152" s="113">
        <v>18186409911</v>
      </c>
      <c r="J152" t="s">
        <v>6966</v>
      </c>
      <c r="K152" t="b">
        <v>1</v>
      </c>
      <c r="L152" t="s">
        <v>6967</v>
      </c>
      <c r="M152" s="98">
        <v>44883.226722708336</v>
      </c>
      <c r="N152" t="s">
        <v>6486</v>
      </c>
      <c r="O152"/>
    </row>
    <row r="153" spans="1:15">
      <c r="A153" cm="1">
        <f t="array" ref="A153">IF(Partner_details[[#This Row],[phoneNumber]], IFERROR(INDEX(Phone_ID[userId], MATCH(RIGHT(Partner_details[[#This Row],[phoneNumber]], 8), RIGHT(Phone_ID[?column?], 8), 0), 0), 0), 0)</f>
        <v>220918</v>
      </c>
      <c r="B153" s="55" t="b">
        <f>ISNA(MATCH(Partner_details[[#This Row],[user id]], Fake_pages[User ID], 0))</f>
        <v>1</v>
      </c>
      <c r="C153" s="55">
        <f>IFERROR(VLOOKUP(Partner_details[[#This Row],[email]], 'Partner more details'!A:C, 3, FALSE), "")</f>
        <v>0</v>
      </c>
      <c r="D153" s="55" t="str">
        <f>IFERROR(VLOOKUP(Partner_details[[#This Row],[email]], 'Partner more details'!A:C, 2, FALSE), "")</f>
        <v>Stand</v>
      </c>
      <c r="E153" t="s">
        <v>6968</v>
      </c>
      <c r="F153" t="s">
        <v>6969</v>
      </c>
      <c r="G153" t="s">
        <v>6970</v>
      </c>
      <c r="H153" t="s">
        <v>6971</v>
      </c>
      <c r="I153" s="54">
        <v>37455441136</v>
      </c>
      <c r="J153" t="s">
        <v>4215</v>
      </c>
      <c r="K153" t="b">
        <v>0</v>
      </c>
      <c r="L153"/>
      <c r="M153" s="98">
        <v>45453.335758321758</v>
      </c>
      <c r="N153" t="s">
        <v>6972</v>
      </c>
      <c r="O153"/>
    </row>
    <row r="154" spans="1:15">
      <c r="A154" cm="1">
        <f t="array" ref="A154">IF(Partner_details[[#This Row],[phoneNumber]], IFERROR(INDEX(Phone_ID[userId], MATCH(RIGHT(Partner_details[[#This Row],[phoneNumber]], 8), RIGHT(Phone_ID[?column?], 8), 0), 0), 0), 0)</f>
        <v>2679</v>
      </c>
      <c r="B154" s="55" t="b">
        <f>ISNA(MATCH(Partner_details[[#This Row],[user id]], Fake_pages[User ID], 0))</f>
        <v>1</v>
      </c>
      <c r="C154" s="55">
        <f>IFERROR(VLOOKUP(Partner_details[[#This Row],[email]], 'Partner more details'!A:C, 3, FALSE), "")</f>
        <v>0</v>
      </c>
      <c r="D154" s="55" t="str">
        <f>IFERROR(VLOOKUP(Partner_details[[#This Row],[email]], 'Partner more details'!A:C, 2, FALSE), "")</f>
        <v>Glued</v>
      </c>
      <c r="E154" t="s">
        <v>337</v>
      </c>
      <c r="F154" t="s">
        <v>338</v>
      </c>
      <c r="G154" t="s">
        <v>338</v>
      </c>
      <c r="H154" t="s">
        <v>339</v>
      </c>
      <c r="I154" s="113">
        <v>37494071008</v>
      </c>
      <c r="J154" t="s">
        <v>6484</v>
      </c>
      <c r="K154" t="b">
        <v>1</v>
      </c>
      <c r="L154" t="s">
        <v>6973</v>
      </c>
      <c r="M154" s="98">
        <v>45223.315696226855</v>
      </c>
      <c r="N154" t="s">
        <v>6974</v>
      </c>
      <c r="O154"/>
    </row>
    <row r="155" spans="1:15">
      <c r="A155" cm="1">
        <f t="array" ref="A155">IF(Partner_details[[#This Row],[phoneNumber]], IFERROR(INDEX(Phone_ID[userId], MATCH(RIGHT(Partner_details[[#This Row],[phoneNumber]], 8), RIGHT(Phone_ID[?column?], 8), 0), 0), 0), 0)</f>
        <v>428690</v>
      </c>
      <c r="B155" s="55" t="b">
        <f>ISNA(MATCH(Partner_details[[#This Row],[user id]], Fake_pages[User ID], 0))</f>
        <v>1</v>
      </c>
      <c r="C155" s="55">
        <f>IFERROR(VLOOKUP(Partner_details[[#This Row],[email]], 'Partner more details'!A:C, 3, FALSE), "")</f>
        <v>0</v>
      </c>
      <c r="D155" s="55" t="str">
        <f>IFERROR(VLOOKUP(Partner_details[[#This Row],[email]], 'Partner more details'!A:C, 2, FALSE), "")</f>
        <v>URL</v>
      </c>
      <c r="E155" t="s">
        <v>72</v>
      </c>
      <c r="F155" t="s">
        <v>273</v>
      </c>
      <c r="G155" t="s">
        <v>148</v>
      </c>
      <c r="H155" t="s">
        <v>149</v>
      </c>
      <c r="I155" s="54">
        <v>37498881363</v>
      </c>
      <c r="J155" t="s">
        <v>6484</v>
      </c>
      <c r="K155" t="b">
        <v>1</v>
      </c>
      <c r="L155" t="s">
        <v>6975</v>
      </c>
      <c r="M155" s="98">
        <v>45050.24077099537</v>
      </c>
      <c r="N155" t="s">
        <v>6976</v>
      </c>
      <c r="O155"/>
    </row>
    <row r="156" spans="1:15">
      <c r="A156" cm="1">
        <f t="array" ref="A156">IF(Partner_details[[#This Row],[phoneNumber]], IFERROR(INDEX(Phone_ID[userId], MATCH(RIGHT(Partner_details[[#This Row],[phoneNumber]], 8), RIGHT(Phone_ID[?column?], 8), 0), 0), 0), 0)</f>
        <v>0</v>
      </c>
      <c r="B156" s="55" t="b">
        <f>ISNA(MATCH(Partner_details[[#This Row],[user id]], Fake_pages[User ID], 0))</f>
        <v>1</v>
      </c>
      <c r="C156" s="55">
        <f>IFERROR(VLOOKUP(Partner_details[[#This Row],[email]], 'Partner more details'!A:C, 3, FALSE), "")</f>
        <v>0</v>
      </c>
      <c r="D156" s="55" t="str">
        <f>IFERROR(VLOOKUP(Partner_details[[#This Row],[email]], 'Partner more details'!A:C, 2, FALSE), "")</f>
        <v>Bill</v>
      </c>
      <c r="E156" t="s">
        <v>6977</v>
      </c>
      <c r="F156" t="s">
        <v>6978</v>
      </c>
      <c r="G156" t="s">
        <v>6979</v>
      </c>
      <c r="H156" t="s">
        <v>6980</v>
      </c>
      <c r="I156" s="113">
        <v>37494170725</v>
      </c>
      <c r="J156" t="s">
        <v>1728</v>
      </c>
      <c r="K156" t="b">
        <v>0</v>
      </c>
      <c r="L156"/>
      <c r="M156" s="98">
        <v>45371.64710603009</v>
      </c>
      <c r="N156" t="s">
        <v>6486</v>
      </c>
      <c r="O156"/>
    </row>
    <row r="157" spans="1:15">
      <c r="A157" cm="1">
        <f t="array" ref="A157">IF(Partner_details[[#This Row],[phoneNumber]], IFERROR(INDEX(Phone_ID[userId], MATCH(RIGHT(Partner_details[[#This Row],[phoneNumber]], 8), RIGHT(Phone_ID[?column?], 8), 0), 0), 0), 0)</f>
        <v>0</v>
      </c>
      <c r="B157" s="55" t="b">
        <f>ISNA(MATCH(Partner_details[[#This Row],[user id]], Fake_pages[User ID], 0))</f>
        <v>1</v>
      </c>
      <c r="C157" s="55" t="str">
        <f>IFERROR(VLOOKUP(Partner_details[[#This Row],[email]], 'Partner more details'!A:C, 3, FALSE), "")</f>
        <v/>
      </c>
      <c r="D157" s="55" t="str">
        <f>IFERROR(VLOOKUP(Partner_details[[#This Row],[email]], 'Partner more details'!A:C, 2, FALSE), "")</f>
        <v/>
      </c>
      <c r="E157" t="s">
        <v>322</v>
      </c>
      <c r="F157" t="s">
        <v>323</v>
      </c>
      <c r="G157" t="s">
        <v>323</v>
      </c>
      <c r="H157" t="s">
        <v>324</v>
      </c>
      <c r="I157" s="115"/>
      <c r="J157" t="s">
        <v>6484</v>
      </c>
      <c r="K157" t="b">
        <v>0</v>
      </c>
      <c r="L157"/>
      <c r="M157" s="98">
        <v>45041.507105949073</v>
      </c>
      <c r="N157" t="s">
        <v>6486</v>
      </c>
      <c r="O157"/>
    </row>
    <row r="158" spans="1:15">
      <c r="A158" cm="1">
        <f t="array" ref="A158">IF(Partner_details[[#This Row],[phoneNumber]], IFERROR(INDEX(Phone_ID[userId], MATCH(RIGHT(Partner_details[[#This Row],[phoneNumber]], 8), RIGHT(Phone_ID[?column?], 8), 0), 0), 0), 0)</f>
        <v>691202</v>
      </c>
      <c r="B158" s="55" t="b">
        <f>ISNA(MATCH(Partner_details[[#This Row],[user id]], Fake_pages[User ID], 0))</f>
        <v>0</v>
      </c>
      <c r="C158" s="55">
        <f>IFERROR(VLOOKUP(Partner_details[[#This Row],[email]], 'Partner more details'!A:C, 3, FALSE), "")</f>
        <v>0</v>
      </c>
      <c r="D158" s="55" t="str">
        <f>IFERROR(VLOOKUP(Partner_details[[#This Row],[email]], 'Partner more details'!A:C, 2, FALSE), "")</f>
        <v>URL</v>
      </c>
      <c r="E158" t="s">
        <v>160</v>
      </c>
      <c r="F158" t="s">
        <v>6981</v>
      </c>
      <c r="G158" t="s">
        <v>6982</v>
      </c>
      <c r="H158" t="s">
        <v>6983</v>
      </c>
      <c r="I158" s="113">
        <v>37477932336</v>
      </c>
      <c r="J158" t="s">
        <v>2119</v>
      </c>
      <c r="K158" t="b">
        <v>0</v>
      </c>
      <c r="L158"/>
      <c r="M158" s="98">
        <v>45353.401171550926</v>
      </c>
      <c r="N158" t="s">
        <v>6486</v>
      </c>
      <c r="O158"/>
    </row>
    <row r="159" spans="1:15">
      <c r="A159" cm="1">
        <f t="array" ref="A159">IF(Partner_details[[#This Row],[phoneNumber]], IFERROR(INDEX(Phone_ID[userId], MATCH(RIGHT(Partner_details[[#This Row],[phoneNumber]], 8), RIGHT(Phone_ID[?column?], 8), 0), 0), 0), 0)</f>
        <v>839</v>
      </c>
      <c r="B159" s="55" t="b">
        <f>ISNA(MATCH(Partner_details[[#This Row],[user id]], Fake_pages[User ID], 0))</f>
        <v>1</v>
      </c>
      <c r="C159" s="55">
        <f>IFERROR(VLOOKUP(Partner_details[[#This Row],[email]], 'Partner more details'!A:C, 3, FALSE), "")</f>
        <v>0</v>
      </c>
      <c r="D159" s="55" t="str">
        <f>IFERROR(VLOOKUP(Partner_details[[#This Row],[email]], 'Partner more details'!A:C, 2, FALSE), "")</f>
        <v>Glued</v>
      </c>
      <c r="E159" t="s">
        <v>206</v>
      </c>
      <c r="F159" t="s">
        <v>6984</v>
      </c>
      <c r="G159" t="s">
        <v>207</v>
      </c>
      <c r="H159" t="s">
        <v>208</v>
      </c>
      <c r="I159" s="54">
        <v>37455440985</v>
      </c>
      <c r="J159" t="s">
        <v>6484</v>
      </c>
      <c r="K159" t="b">
        <v>1</v>
      </c>
      <c r="L159" t="s">
        <v>6985</v>
      </c>
      <c r="M159" s="98">
        <v>44990.566528877316</v>
      </c>
      <c r="N159" t="s">
        <v>6986</v>
      </c>
      <c r="O159"/>
    </row>
    <row r="160" spans="1:15">
      <c r="A160" cm="1">
        <f t="array" ref="A160">IF(Partner_details[[#This Row],[phoneNumber]], IFERROR(INDEX(Phone_ID[userId], MATCH(RIGHT(Partner_details[[#This Row],[phoneNumber]], 8), RIGHT(Phone_ID[?column?], 8), 0), 0), 0), 0)</f>
        <v>1092123</v>
      </c>
      <c r="B160" s="55" t="b">
        <f>ISNA(MATCH(Partner_details[[#This Row],[user id]], Fake_pages[User ID], 0))</f>
        <v>1</v>
      </c>
      <c r="C160" s="55">
        <f>IFERROR(VLOOKUP(Partner_details[[#This Row],[email]], 'Partner more details'!A:C, 3, FALSE), "")</f>
        <v>0</v>
      </c>
      <c r="D160" s="55" t="str">
        <f>IFERROR(VLOOKUP(Partner_details[[#This Row],[email]], 'Partner more details'!A:C, 2, FALSE), "")</f>
        <v>Bill</v>
      </c>
      <c r="E160" t="s">
        <v>376</v>
      </c>
      <c r="F160" t="s">
        <v>6987</v>
      </c>
      <c r="G160" t="s">
        <v>6988</v>
      </c>
      <c r="H160" t="s">
        <v>378</v>
      </c>
      <c r="I160" s="113">
        <v>37444002200</v>
      </c>
      <c r="J160" t="s">
        <v>375</v>
      </c>
      <c r="K160" t="b">
        <v>0</v>
      </c>
      <c r="L160"/>
      <c r="M160" s="98">
        <v>45321.367268518516</v>
      </c>
      <c r="N160" t="s">
        <v>6486</v>
      </c>
      <c r="O160"/>
    </row>
    <row r="161" spans="1:15">
      <c r="A161" cm="1">
        <f t="array" ref="A161">IF(Partner_details[[#This Row],[phoneNumber]], IFERROR(INDEX(Phone_ID[userId], MATCH(RIGHT(Partner_details[[#This Row],[phoneNumber]], 8), RIGHT(Phone_ID[?column?], 8), 0), 0), 0), 0)</f>
        <v>1154449</v>
      </c>
      <c r="B161" s="55" t="b">
        <f>ISNA(MATCH(Partner_details[[#This Row],[user id]], Fake_pages[User ID], 0))</f>
        <v>1</v>
      </c>
      <c r="C161" s="55" t="str">
        <f>IFERROR(VLOOKUP(Partner_details[[#This Row],[email]], 'Partner more details'!A:C, 3, FALSE), "")</f>
        <v/>
      </c>
      <c r="D161" s="55" t="str">
        <f>IFERROR(VLOOKUP(Partner_details[[#This Row],[email]], 'Partner more details'!A:C, 2, FALSE), "")</f>
        <v/>
      </c>
      <c r="E161" t="s">
        <v>6989</v>
      </c>
      <c r="F161" t="s">
        <v>6990</v>
      </c>
      <c r="G161" t="s">
        <v>6991</v>
      </c>
      <c r="H161" t="s">
        <v>6992</v>
      </c>
      <c r="I161" s="54">
        <v>37443491607</v>
      </c>
      <c r="J161" t="s">
        <v>412</v>
      </c>
      <c r="K161" t="b">
        <v>0</v>
      </c>
      <c r="L161"/>
      <c r="M161" s="98">
        <v>45486.25818300926</v>
      </c>
      <c r="N161" t="s">
        <v>6993</v>
      </c>
      <c r="O161"/>
    </row>
    <row r="162" spans="1:15">
      <c r="A162" cm="1">
        <f t="array" ref="A162">IF(Partner_details[[#This Row],[phoneNumber]], IFERROR(INDEX(Phone_ID[userId], MATCH(RIGHT(Partner_details[[#This Row],[phoneNumber]], 8), RIGHT(Phone_ID[?column?], 8), 0), 0), 0), 0)</f>
        <v>231060</v>
      </c>
      <c r="B162" s="55" t="b">
        <f>ISNA(MATCH(Partner_details[[#This Row],[user id]], Fake_pages[User ID], 0))</f>
        <v>1</v>
      </c>
      <c r="C162" s="55">
        <f>IFERROR(VLOOKUP(Partner_details[[#This Row],[email]], 'Partner more details'!A:C, 3, FALSE), "")</f>
        <v>0</v>
      </c>
      <c r="D162" s="55" t="str">
        <f>IFERROR(VLOOKUP(Partner_details[[#This Row],[email]], 'Partner more details'!A:C, 2, FALSE), "")</f>
        <v>Stand</v>
      </c>
      <c r="E162" t="s">
        <v>231</v>
      </c>
      <c r="F162" t="s">
        <v>6994</v>
      </c>
      <c r="G162" t="s">
        <v>6995</v>
      </c>
      <c r="H162" t="s">
        <v>240</v>
      </c>
      <c r="I162" s="113">
        <v>37477517268</v>
      </c>
      <c r="J162" t="s">
        <v>6484</v>
      </c>
      <c r="K162" t="b">
        <v>1</v>
      </c>
      <c r="L162" t="s">
        <v>5924</v>
      </c>
      <c r="M162" s="98">
        <v>45258.31157017361</v>
      </c>
      <c r="N162" t="s">
        <v>6486</v>
      </c>
      <c r="O162"/>
    </row>
    <row r="163" spans="1:15">
      <c r="A163" cm="1">
        <f t="array" ref="A163">IF(Partner_details[[#This Row],[phoneNumber]], IFERROR(INDEX(Phone_ID[userId], MATCH(RIGHT(Partner_details[[#This Row],[phoneNumber]], 8), RIGHT(Phone_ID[?column?], 8), 0), 0), 0), 0)</f>
        <v>428690</v>
      </c>
      <c r="B163" s="55" t="b">
        <f>ISNA(MATCH(Partner_details[[#This Row],[user id]], Fake_pages[User ID], 0))</f>
        <v>1</v>
      </c>
      <c r="C163" s="55">
        <f>IFERROR(VLOOKUP(Partner_details[[#This Row],[email]], 'Partner more details'!A:C, 3, FALSE), "")</f>
        <v>0</v>
      </c>
      <c r="D163" s="55" t="str">
        <f>IFERROR(VLOOKUP(Partner_details[[#This Row],[email]], 'Partner more details'!A:C, 2, FALSE), "")</f>
        <v>URL</v>
      </c>
      <c r="E163" t="s">
        <v>72</v>
      </c>
      <c r="F163" t="s">
        <v>273</v>
      </c>
      <c r="G163" t="s">
        <v>273</v>
      </c>
      <c r="H163" t="s">
        <v>274</v>
      </c>
      <c r="I163" s="54">
        <v>37498881363</v>
      </c>
      <c r="J163" t="s">
        <v>6484</v>
      </c>
      <c r="K163" t="b">
        <v>1</v>
      </c>
      <c r="L163" t="s">
        <v>6975</v>
      </c>
      <c r="M163" s="98">
        <v>45037.578380474537</v>
      </c>
      <c r="N163" t="s">
        <v>6976</v>
      </c>
      <c r="O163"/>
    </row>
    <row r="164" spans="1:15">
      <c r="A164" cm="1">
        <f t="array" ref="A164">IF(Partner_details[[#This Row],[phoneNumber]], IFERROR(INDEX(Phone_ID[userId], MATCH(RIGHT(Partner_details[[#This Row],[phoneNumber]], 8), RIGHT(Phone_ID[?column?], 8), 0), 0), 0), 0)</f>
        <v>958550</v>
      </c>
      <c r="B164" s="55" t="b">
        <f>ISNA(MATCH(Partner_details[[#This Row],[user id]], Fake_pages[User ID], 0))</f>
        <v>0</v>
      </c>
      <c r="C164" s="55">
        <f>IFERROR(VLOOKUP(Partner_details[[#This Row],[email]], 'Partner more details'!A:C, 3, FALSE), "")</f>
        <v>0</v>
      </c>
      <c r="D164" s="55" t="str">
        <f>IFERROR(VLOOKUP(Partner_details[[#This Row],[email]], 'Partner more details'!A:C, 2, FALSE), "")</f>
        <v>Bill</v>
      </c>
      <c r="E164" t="s">
        <v>489</v>
      </c>
      <c r="F164" t="s">
        <v>6996</v>
      </c>
      <c r="G164" t="s">
        <v>6997</v>
      </c>
      <c r="H164" t="s">
        <v>491</v>
      </c>
      <c r="I164" s="113">
        <v>37494290006</v>
      </c>
      <c r="J164" t="s">
        <v>489</v>
      </c>
      <c r="K164" t="b">
        <v>0</v>
      </c>
      <c r="L164"/>
      <c r="M164" s="98">
        <v>45321.340155532409</v>
      </c>
      <c r="N164" t="s">
        <v>6486</v>
      </c>
      <c r="O164"/>
    </row>
    <row r="165" spans="1:15">
      <c r="A165" cm="1">
        <f t="array" ref="A165">IF(Partner_details[[#This Row],[phoneNumber]], IFERROR(INDEX(Phone_ID[userId], MATCH(RIGHT(Partner_details[[#This Row],[phoneNumber]], 8), RIGHT(Phone_ID[?column?], 8), 0), 0), 0), 0)</f>
        <v>1123489</v>
      </c>
      <c r="B165" s="55" t="b">
        <f>ISNA(MATCH(Partner_details[[#This Row],[user id]], Fake_pages[User ID], 0))</f>
        <v>1</v>
      </c>
      <c r="C165" s="55">
        <f>IFERROR(VLOOKUP(Partner_details[[#This Row],[email]], 'Partner more details'!A:C, 3, FALSE), "")</f>
        <v>0</v>
      </c>
      <c r="D165" s="55" t="str">
        <f>IFERROR(VLOOKUP(Partner_details[[#This Row],[email]], 'Partner more details'!A:C, 2, FALSE), "")</f>
        <v>Bill</v>
      </c>
      <c r="E165" t="s">
        <v>1282</v>
      </c>
      <c r="F165" t="s">
        <v>6998</v>
      </c>
      <c r="G165" t="s">
        <v>6999</v>
      </c>
      <c r="H165" t="s">
        <v>7000</v>
      </c>
      <c r="I165" s="54">
        <v>37477822884</v>
      </c>
      <c r="J165" t="s">
        <v>727</v>
      </c>
      <c r="K165" t="b">
        <v>1</v>
      </c>
      <c r="L165" t="s">
        <v>6998</v>
      </c>
      <c r="M165" s="98">
        <v>45384.428804699077</v>
      </c>
      <c r="N165" t="s">
        <v>7001</v>
      </c>
      <c r="O165"/>
    </row>
    <row r="166" spans="1:15">
      <c r="A166" cm="1">
        <f t="array" ref="A166">IF(Partner_details[[#This Row],[phoneNumber]], IFERROR(INDEX(Phone_ID[userId], MATCH(RIGHT(Partner_details[[#This Row],[phoneNumber]], 8), RIGHT(Phone_ID[?column?], 8), 0), 0), 0), 0)</f>
        <v>480221</v>
      </c>
      <c r="B166" s="55" t="b">
        <f>ISNA(MATCH(Partner_details[[#This Row],[user id]], Fake_pages[User ID], 0))</f>
        <v>1</v>
      </c>
      <c r="C166" s="55">
        <f>IFERROR(VLOOKUP(Partner_details[[#This Row],[email]], 'Partner more details'!A:C, 3, FALSE), "")</f>
        <v>0</v>
      </c>
      <c r="D166" s="55" t="str">
        <f>IFERROR(VLOOKUP(Partner_details[[#This Row],[email]], 'Partner more details'!A:C, 2, FALSE), "")</f>
        <v>URL</v>
      </c>
      <c r="E166" t="s">
        <v>7002</v>
      </c>
      <c r="F166" t="s">
        <v>44</v>
      </c>
      <c r="G166" t="s">
        <v>7003</v>
      </c>
      <c r="H166" t="s">
        <v>7004</v>
      </c>
      <c r="I166" s="113">
        <v>37443233876</v>
      </c>
      <c r="J166" t="s">
        <v>6484</v>
      </c>
      <c r="K166" t="b">
        <v>0</v>
      </c>
      <c r="L166"/>
      <c r="M166" s="98">
        <v>45333.587275208331</v>
      </c>
      <c r="N166" t="s">
        <v>6486</v>
      </c>
      <c r="O166"/>
    </row>
    <row r="167" spans="1:15">
      <c r="A167" cm="1">
        <f t="array" ref="A167">IF(Partner_details[[#This Row],[phoneNumber]], IFERROR(INDEX(Phone_ID[userId], MATCH(RIGHT(Partner_details[[#This Row],[phoneNumber]], 8), RIGHT(Phone_ID[?column?], 8), 0), 0), 0), 0)</f>
        <v>0</v>
      </c>
      <c r="B167" s="55" t="b">
        <f>ISNA(MATCH(Partner_details[[#This Row],[user id]], Fake_pages[User ID], 0))</f>
        <v>1</v>
      </c>
      <c r="C167" s="55">
        <f>IFERROR(VLOOKUP(Partner_details[[#This Row],[email]], 'Partner more details'!A:C, 3, FALSE), "")</f>
        <v>0</v>
      </c>
      <c r="D167" s="55" t="str">
        <f>IFERROR(VLOOKUP(Partner_details[[#This Row],[email]], 'Partner more details'!A:C, 2, FALSE), "")</f>
        <v>Bill</v>
      </c>
      <c r="E167" t="s">
        <v>4293</v>
      </c>
      <c r="F167" t="s">
        <v>7005</v>
      </c>
      <c r="G167" t="s">
        <v>7006</v>
      </c>
      <c r="H167" t="s">
        <v>7007</v>
      </c>
      <c r="I167" s="54">
        <v>37498756625</v>
      </c>
      <c r="J167" t="s">
        <v>4282</v>
      </c>
      <c r="K167" t="b">
        <v>0</v>
      </c>
      <c r="L167"/>
      <c r="M167" s="98">
        <v>45455.602917627315</v>
      </c>
      <c r="N167" t="s">
        <v>7008</v>
      </c>
      <c r="O167"/>
    </row>
    <row r="168" spans="1:15">
      <c r="A168" cm="1">
        <f t="array" ref="A168">IF(Partner_details[[#This Row],[phoneNumber]], IFERROR(INDEX(Phone_ID[userId], MATCH(RIGHT(Partner_details[[#This Row],[phoneNumber]], 8), RIGHT(Phone_ID[?column?], 8), 0), 0), 0), 0)</f>
        <v>947691</v>
      </c>
      <c r="B168" s="55" t="b">
        <f>ISNA(MATCH(Partner_details[[#This Row],[user id]], Fake_pages[User ID], 0))</f>
        <v>1</v>
      </c>
      <c r="C168" s="55" t="str">
        <f>IFERROR(VLOOKUP(Partner_details[[#This Row],[email]], 'Partner more details'!A:C, 3, FALSE), "")</f>
        <v/>
      </c>
      <c r="D168" s="55" t="str">
        <f>IFERROR(VLOOKUP(Partner_details[[#This Row],[email]], 'Partner more details'!A:C, 2, FALSE), "")</f>
        <v/>
      </c>
      <c r="E168" t="s">
        <v>7009</v>
      </c>
      <c r="F168" t="s">
        <v>7010</v>
      </c>
      <c r="G168" t="s">
        <v>7011</v>
      </c>
      <c r="H168" t="s">
        <v>7012</v>
      </c>
      <c r="I168" s="113">
        <v>37477185832</v>
      </c>
      <c r="J168" t="s">
        <v>4156</v>
      </c>
      <c r="K168" t="b">
        <v>1</v>
      </c>
      <c r="L168" t="s">
        <v>7013</v>
      </c>
      <c r="M168" s="98">
        <v>45491.483606134258</v>
      </c>
      <c r="N168" t="s">
        <v>6486</v>
      </c>
      <c r="O168"/>
    </row>
    <row r="169" spans="1:15">
      <c r="A169" cm="1">
        <f t="array" ref="A169">IF(Partner_details[[#This Row],[phoneNumber]], IFERROR(INDEX(Phone_ID[userId], MATCH(RIGHT(Partner_details[[#This Row],[phoneNumber]], 8), RIGHT(Phone_ID[?column?], 8), 0), 0), 0), 0)</f>
        <v>133881</v>
      </c>
      <c r="B169" s="55" t="b">
        <f>ISNA(MATCH(Partner_details[[#This Row],[user id]], Fake_pages[User ID], 0))</f>
        <v>1</v>
      </c>
      <c r="C169" s="55">
        <f>IFERROR(VLOOKUP(Partner_details[[#This Row],[email]], 'Partner more details'!A:C, 3, FALSE), "")</f>
        <v>0</v>
      </c>
      <c r="D169" s="55" t="str">
        <f>IFERROR(VLOOKUP(Partner_details[[#This Row],[email]], 'Partner more details'!A:C, 2, FALSE), "")</f>
        <v>Bill</v>
      </c>
      <c r="E169" t="s">
        <v>613</v>
      </c>
      <c r="F169" t="s">
        <v>7014</v>
      </c>
      <c r="G169" t="s">
        <v>7014</v>
      </c>
      <c r="H169" t="s">
        <v>7015</v>
      </c>
      <c r="I169" s="54">
        <v>37455999054</v>
      </c>
      <c r="J169" t="s">
        <v>7016</v>
      </c>
      <c r="K169" t="b">
        <v>0</v>
      </c>
      <c r="L169"/>
      <c r="M169" s="98">
        <v>45427.541833402778</v>
      </c>
      <c r="N169" t="s">
        <v>7017</v>
      </c>
      <c r="O169"/>
    </row>
    <row r="170" spans="1:15">
      <c r="A170" cm="1">
        <f t="array" ref="A170">IF(Partner_details[[#This Row],[phoneNumber]], IFERROR(INDEX(Phone_ID[userId], MATCH(RIGHT(Partner_details[[#This Row],[phoneNumber]], 8), RIGHT(Phone_ID[?column?], 8), 0), 0), 0), 0)</f>
        <v>1091356</v>
      </c>
      <c r="B170" s="55" t="b">
        <f>ISNA(MATCH(Partner_details[[#This Row],[user id]], Fake_pages[User ID], 0))</f>
        <v>1</v>
      </c>
      <c r="C170" s="55">
        <f>IFERROR(VLOOKUP(Partner_details[[#This Row],[email]], 'Partner more details'!A:C, 3, FALSE), "")</f>
        <v>0</v>
      </c>
      <c r="D170" s="55" t="str">
        <f>IFERROR(VLOOKUP(Partner_details[[#This Row],[email]], 'Partner more details'!A:C, 2, FALSE), "")</f>
        <v>BIll</v>
      </c>
      <c r="E170" t="s">
        <v>476</v>
      </c>
      <c r="F170" t="s">
        <v>7018</v>
      </c>
      <c r="G170" t="s">
        <v>7019</v>
      </c>
      <c r="H170" t="s">
        <v>487</v>
      </c>
      <c r="I170" s="113">
        <v>37496531327</v>
      </c>
      <c r="J170" t="s">
        <v>476</v>
      </c>
      <c r="K170" t="b">
        <v>1</v>
      </c>
      <c r="L170"/>
      <c r="M170" s="98">
        <v>45317.387571377316</v>
      </c>
      <c r="N170" t="s">
        <v>7020</v>
      </c>
      <c r="O170"/>
    </row>
    <row r="171" spans="1:15">
      <c r="A171" cm="1">
        <f t="array" ref="A171">IF(Partner_details[[#This Row],[phoneNumber]], IFERROR(INDEX(Phone_ID[userId], MATCH(RIGHT(Partner_details[[#This Row],[phoneNumber]], 8), RIGHT(Phone_ID[?column?], 8), 0), 0), 0), 0)</f>
        <v>922910</v>
      </c>
      <c r="B171" s="55" t="b">
        <f>ISNA(MATCH(Partner_details[[#This Row],[user id]], Fake_pages[User ID], 0))</f>
        <v>1</v>
      </c>
      <c r="C171" s="55">
        <f>IFERROR(VLOOKUP(Partner_details[[#This Row],[email]], 'Partner more details'!A:C, 3, FALSE), "")</f>
        <v>0</v>
      </c>
      <c r="D171" s="55" t="str">
        <f>IFERROR(VLOOKUP(Partner_details[[#This Row],[email]], 'Partner more details'!A:C, 2, FALSE), "")</f>
        <v>URL</v>
      </c>
      <c r="E171" t="s">
        <v>284</v>
      </c>
      <c r="F171" t="s">
        <v>285</v>
      </c>
      <c r="G171" t="s">
        <v>285</v>
      </c>
      <c r="H171" t="s">
        <v>286</v>
      </c>
      <c r="I171" s="54">
        <v>37493554079</v>
      </c>
      <c r="J171" t="s">
        <v>6484</v>
      </c>
      <c r="K171" t="b">
        <v>1</v>
      </c>
      <c r="L171" t="s">
        <v>5924</v>
      </c>
      <c r="M171" s="98">
        <v>45040.26233996528</v>
      </c>
      <c r="N171" t="s">
        <v>7021</v>
      </c>
      <c r="O171"/>
    </row>
    <row r="172" spans="1:15">
      <c r="A172" cm="1">
        <f t="array" ref="A172">IF(Partner_details[[#This Row],[phoneNumber]], IFERROR(INDEX(Phone_ID[userId], MATCH(RIGHT(Partner_details[[#This Row],[phoneNumber]], 8), RIGHT(Phone_ID[?column?], 8), 0), 0), 0), 0)</f>
        <v>555017</v>
      </c>
      <c r="B172" s="55" t="b">
        <f>ISNA(MATCH(Partner_details[[#This Row],[user id]], Fake_pages[User ID], 0))</f>
        <v>1</v>
      </c>
      <c r="C172" s="55">
        <f>IFERROR(VLOOKUP(Partner_details[[#This Row],[email]], 'Partner more details'!A:C, 3, FALSE), "")</f>
        <v>0</v>
      </c>
      <c r="D172" s="55" t="str">
        <f>IFERROR(VLOOKUP(Partner_details[[#This Row],[email]], 'Partner more details'!A:C, 2, FALSE), "")</f>
        <v>Bill</v>
      </c>
      <c r="E172" t="s">
        <v>7022</v>
      </c>
      <c r="F172" t="s">
        <v>7023</v>
      </c>
      <c r="G172" t="s">
        <v>7024</v>
      </c>
      <c r="H172" t="s">
        <v>7025</v>
      </c>
      <c r="I172" s="113">
        <v>37498233242</v>
      </c>
      <c r="J172" t="s">
        <v>727</v>
      </c>
      <c r="K172" t="b">
        <v>0</v>
      </c>
      <c r="L172"/>
      <c r="M172" s="98">
        <v>45384.429121967594</v>
      </c>
      <c r="N172" t="s">
        <v>7026</v>
      </c>
      <c r="O172"/>
    </row>
    <row r="173" spans="1:15">
      <c r="A173" cm="1">
        <f t="array" ref="A173">IF(Partner_details[[#This Row],[phoneNumber]], IFERROR(INDEX(Phone_ID[userId], MATCH(RIGHT(Partner_details[[#This Row],[phoneNumber]], 8), RIGHT(Phone_ID[?column?], 8), 0), 0), 0), 0)</f>
        <v>593823</v>
      </c>
      <c r="B173" s="55" t="b">
        <f>ISNA(MATCH(Partner_details[[#This Row],[user id]], Fake_pages[User ID], 0))</f>
        <v>1</v>
      </c>
      <c r="C173" s="55">
        <f>IFERROR(VLOOKUP(Partner_details[[#This Row],[email]], 'Partner more details'!A:C, 3, FALSE), "")</f>
        <v>0</v>
      </c>
      <c r="D173" s="55" t="str">
        <f>IFERROR(VLOOKUP(Partner_details[[#This Row],[email]], 'Partner more details'!A:C, 2, FALSE), "")</f>
        <v>Bill</v>
      </c>
      <c r="E173" t="s">
        <v>1153</v>
      </c>
      <c r="F173" t="s">
        <v>7027</v>
      </c>
      <c r="G173" t="s">
        <v>7028</v>
      </c>
      <c r="H173" t="s">
        <v>7029</v>
      </c>
      <c r="I173" s="54">
        <v>37455583963</v>
      </c>
      <c r="J173" t="s">
        <v>1152</v>
      </c>
      <c r="K173" t="b">
        <v>1</v>
      </c>
      <c r="L173" t="s">
        <v>5924</v>
      </c>
      <c r="M173" s="98">
        <v>45350.482151041666</v>
      </c>
      <c r="N173" t="s">
        <v>7030</v>
      </c>
      <c r="O173"/>
    </row>
    <row r="174" spans="1:15" ht="21.75" customHeight="1">
      <c r="A174" cm="1">
        <f t="array" ref="A174">IF(Partner_details[[#This Row],[phoneNumber]], IFERROR(INDEX(Phone_ID[userId], MATCH(RIGHT(Partner_details[[#This Row],[phoneNumber]], 8), RIGHT(Phone_ID[?column?], 8), 0), 0), 0), 0)</f>
        <v>1091722</v>
      </c>
      <c r="B174" s="55" t="b">
        <f>ISNA(MATCH(Partner_details[[#This Row],[user id]], Fake_pages[User ID], 0))</f>
        <v>1</v>
      </c>
      <c r="C174" s="55">
        <f>IFERROR(VLOOKUP(Partner_details[[#This Row],[email]], 'Partner more details'!A:C, 3, FALSE), "")</f>
        <v>0</v>
      </c>
      <c r="D174" s="55" t="str">
        <f>IFERROR(VLOOKUP(Partner_details[[#This Row],[email]], 'Partner more details'!A:C, 2, FALSE), "")</f>
        <v>Bill</v>
      </c>
      <c r="E174" t="s">
        <v>601</v>
      </c>
      <c r="F174" t="s">
        <v>7031</v>
      </c>
      <c r="G174" t="s">
        <v>7032</v>
      </c>
      <c r="H174" t="s">
        <v>7033</v>
      </c>
      <c r="I174" s="113">
        <v>37498855990</v>
      </c>
      <c r="J174" t="s">
        <v>399</v>
      </c>
      <c r="K174" t="b">
        <v>1</v>
      </c>
      <c r="L174" t="s">
        <v>7034</v>
      </c>
      <c r="M174" s="98">
        <v>45500.484507395835</v>
      </c>
      <c r="N174" t="s">
        <v>7035</v>
      </c>
      <c r="O174"/>
    </row>
    <row r="175" spans="1:15">
      <c r="A175" cm="1">
        <f t="array" ref="A175">IF(Partner_details[[#This Row],[phoneNumber]], IFERROR(INDEX(Phone_ID[userId], MATCH(RIGHT(Partner_details[[#This Row],[phoneNumber]], 8), RIGHT(Phone_ID[?column?], 8), 0), 0), 0), 0)</f>
        <v>609229</v>
      </c>
      <c r="B175" s="55" t="b">
        <f>ISNA(MATCH(Partner_details[[#This Row],[user id]], Fake_pages[User ID], 0))</f>
        <v>1</v>
      </c>
      <c r="C175" s="55">
        <f>IFERROR(VLOOKUP(Partner_details[[#This Row],[email]], 'Partner more details'!A:C, 3, FALSE), "")</f>
        <v>0</v>
      </c>
      <c r="D175" s="55" t="str">
        <f>IFERROR(VLOOKUP(Partner_details[[#This Row],[email]], 'Partner more details'!A:C, 2, FALSE), "")</f>
        <v>URL</v>
      </c>
      <c r="E175" t="s">
        <v>7036</v>
      </c>
      <c r="F175" t="s">
        <v>40</v>
      </c>
      <c r="G175" t="s">
        <v>40</v>
      </c>
      <c r="H175" t="s">
        <v>242</v>
      </c>
      <c r="I175" s="54">
        <v>37493640543</v>
      </c>
      <c r="J175" t="s">
        <v>6484</v>
      </c>
      <c r="K175" t="b">
        <v>1</v>
      </c>
      <c r="L175" t="s">
        <v>5924</v>
      </c>
      <c r="M175" s="98">
        <v>45259.55191253472</v>
      </c>
      <c r="N175" t="s">
        <v>7037</v>
      </c>
      <c r="O175"/>
    </row>
    <row r="176" spans="1:15">
      <c r="A176" cm="1">
        <f t="array" ref="A176">IF(Partner_details[[#This Row],[phoneNumber]], IFERROR(INDEX(Phone_ID[userId], MATCH(RIGHT(Partner_details[[#This Row],[phoneNumber]], 8), RIGHT(Phone_ID[?column?], 8), 0), 0), 0), 0)</f>
        <v>980934</v>
      </c>
      <c r="B176" s="55" t="b">
        <f>ISNA(MATCH(Partner_details[[#This Row],[user id]], Fake_pages[User ID], 0))</f>
        <v>1</v>
      </c>
      <c r="C176" s="55">
        <f>IFERROR(VLOOKUP(Partner_details[[#This Row],[email]], 'Partner more details'!A:C, 3, FALSE), "")</f>
        <v>0</v>
      </c>
      <c r="D176" s="55" t="str">
        <f>IFERROR(VLOOKUP(Partner_details[[#This Row],[email]], 'Partner more details'!A:C, 2, FALSE), "")</f>
        <v>Stand</v>
      </c>
      <c r="E176" t="s">
        <v>454</v>
      </c>
      <c r="F176" t="s">
        <v>7038</v>
      </c>
      <c r="G176" t="s">
        <v>7039</v>
      </c>
      <c r="H176" t="s">
        <v>455</v>
      </c>
      <c r="I176" s="113">
        <v>37441909798</v>
      </c>
      <c r="J176" t="s">
        <v>435</v>
      </c>
      <c r="K176" t="b">
        <v>1</v>
      </c>
      <c r="L176" t="s">
        <v>5924</v>
      </c>
      <c r="M176" s="98">
        <v>45254.340017175928</v>
      </c>
      <c r="N176" t="s">
        <v>7040</v>
      </c>
      <c r="O176"/>
    </row>
    <row r="177" spans="1:15">
      <c r="A177" cm="1">
        <f t="array" ref="A177">IF(Partner_details[[#This Row],[phoneNumber]], IFERROR(INDEX(Phone_ID[userId], MATCH(RIGHT(Partner_details[[#This Row],[phoneNumber]], 8), RIGHT(Phone_ID[?column?], 8), 0), 0), 0), 0)</f>
        <v>309339</v>
      </c>
      <c r="B177" s="55" t="b">
        <f>ISNA(MATCH(Partner_details[[#This Row],[user id]], Fake_pages[User ID], 0))</f>
        <v>1</v>
      </c>
      <c r="C177" s="55" t="str">
        <f>IFERROR(VLOOKUP(Partner_details[[#This Row],[email]], 'Partner more details'!A:C, 3, FALSE), "")</f>
        <v>Annakaras123!</v>
      </c>
      <c r="D177" s="55" t="str">
        <f>IFERROR(VLOOKUP(Partner_details[[#This Row],[email]], 'Partner more details'!A:C, 2, FALSE), "")</f>
        <v>Bill</v>
      </c>
      <c r="E177" t="s">
        <v>184</v>
      </c>
      <c r="F177" t="s">
        <v>7041</v>
      </c>
      <c r="G177" t="s">
        <v>7042</v>
      </c>
      <c r="H177" t="s">
        <v>7043</v>
      </c>
      <c r="I177" s="54">
        <v>37444609595</v>
      </c>
      <c r="J177" t="s">
        <v>581</v>
      </c>
      <c r="K177" t="b">
        <v>0</v>
      </c>
      <c r="L177"/>
      <c r="M177" s="98">
        <v>45484.491387928239</v>
      </c>
      <c r="N177" t="s">
        <v>7044</v>
      </c>
      <c r="O177"/>
    </row>
    <row r="178" spans="1:15">
      <c r="A178" cm="1">
        <f t="array" ref="A178">IF(Partner_details[[#This Row],[phoneNumber]], IFERROR(INDEX(Phone_ID[userId], MATCH(RIGHT(Partner_details[[#This Row],[phoneNumber]], 8), RIGHT(Phone_ID[?column?], 8), 0), 0), 0), 0)</f>
        <v>1091339</v>
      </c>
      <c r="B178" s="55" t="b">
        <f>ISNA(MATCH(Partner_details[[#This Row],[user id]], Fake_pages[User ID], 0))</f>
        <v>1</v>
      </c>
      <c r="C178" s="55">
        <f>IFERROR(VLOOKUP(Partner_details[[#This Row],[email]], 'Partner more details'!A:C, 3, FALSE), "")</f>
        <v>0</v>
      </c>
      <c r="D178" s="55" t="str">
        <f>IFERROR(VLOOKUP(Partner_details[[#This Row],[email]], 'Partner more details'!A:C, 2, FALSE), "")</f>
        <v>Stand</v>
      </c>
      <c r="E178" t="s">
        <v>497</v>
      </c>
      <c r="F178" t="s">
        <v>7045</v>
      </c>
      <c r="G178" t="s">
        <v>7046</v>
      </c>
      <c r="H178" t="s">
        <v>498</v>
      </c>
      <c r="I178" s="113">
        <v>37491985651</v>
      </c>
      <c r="J178" t="s">
        <v>7047</v>
      </c>
      <c r="K178" t="b">
        <v>1</v>
      </c>
      <c r="L178"/>
      <c r="M178" s="98">
        <v>45307.495591446757</v>
      </c>
      <c r="N178" t="s">
        <v>6486</v>
      </c>
      <c r="O178"/>
    </row>
    <row r="179" spans="1:15">
      <c r="A179" cm="1">
        <f t="array" ref="A179">IF(Partner_details[[#This Row],[phoneNumber]], IFERROR(INDEX(Phone_ID[userId], MATCH(RIGHT(Partner_details[[#This Row],[phoneNumber]], 8), RIGHT(Phone_ID[?column?], 8), 0), 0), 0), 0)</f>
        <v>0</v>
      </c>
      <c r="B179" s="55" t="b">
        <f>ISNA(MATCH(Partner_details[[#This Row],[user id]], Fake_pages[User ID], 0))</f>
        <v>1</v>
      </c>
      <c r="C179" s="55">
        <f>IFERROR(VLOOKUP(Partner_details[[#This Row],[email]], 'Partner more details'!A:C, 3, FALSE), "")</f>
        <v>0</v>
      </c>
      <c r="D179" s="55" t="str">
        <f>IFERROR(VLOOKUP(Partner_details[[#This Row],[email]], 'Partner more details'!A:C, 2, FALSE), "")</f>
        <v>Bill</v>
      </c>
      <c r="E179" t="s">
        <v>7048</v>
      </c>
      <c r="F179" t="s">
        <v>7049</v>
      </c>
      <c r="G179" t="s">
        <v>7050</v>
      </c>
      <c r="H179" t="s">
        <v>7051</v>
      </c>
      <c r="I179" s="54">
        <v>3749450445</v>
      </c>
      <c r="J179" t="s">
        <v>471</v>
      </c>
      <c r="K179" t="b">
        <v>0</v>
      </c>
      <c r="L179"/>
      <c r="M179" s="98">
        <v>45330.706999872687</v>
      </c>
      <c r="N179" t="s">
        <v>6486</v>
      </c>
      <c r="O179"/>
    </row>
    <row r="180" spans="1:15">
      <c r="A180" cm="1">
        <f t="array" ref="A180">IF(Partner_details[[#This Row],[phoneNumber]], IFERROR(INDEX(Phone_ID[userId], MATCH(RIGHT(Partner_details[[#This Row],[phoneNumber]], 8), RIGHT(Phone_ID[?column?], 8), 0), 0), 0), 0)</f>
        <v>123926</v>
      </c>
      <c r="B180" s="55" t="b">
        <f>ISNA(MATCH(Partner_details[[#This Row],[user id]], Fake_pages[User ID], 0))</f>
        <v>1</v>
      </c>
      <c r="C180" s="55">
        <f>IFERROR(VLOOKUP(Partner_details[[#This Row],[email]], 'Partner more details'!A:C, 3, FALSE), "")</f>
        <v>0</v>
      </c>
      <c r="D180" s="55" t="str">
        <f>IFERROR(VLOOKUP(Partner_details[[#This Row],[email]], 'Partner more details'!A:C, 2, FALSE), "")</f>
        <v>Stand</v>
      </c>
      <c r="E180" t="s">
        <v>493</v>
      </c>
      <c r="F180" t="s">
        <v>7052</v>
      </c>
      <c r="G180" t="s">
        <v>7053</v>
      </c>
      <c r="H180" t="s">
        <v>494</v>
      </c>
      <c r="I180" s="113">
        <v>37493833747</v>
      </c>
      <c r="J180" t="s">
        <v>7047</v>
      </c>
      <c r="K180" t="b">
        <v>0</v>
      </c>
      <c r="L180"/>
      <c r="M180" s="98">
        <v>45307.495368634256</v>
      </c>
      <c r="N180" t="s">
        <v>6486</v>
      </c>
      <c r="O180"/>
    </row>
    <row r="181" spans="1:15">
      <c r="A181" cm="1">
        <f t="array" ref="A181">IF(Partner_details[[#This Row],[phoneNumber]], IFERROR(INDEX(Phone_ID[userId], MATCH(RIGHT(Partner_details[[#This Row],[phoneNumber]], 8), RIGHT(Phone_ID[?column?], 8), 0), 0), 0), 0)</f>
        <v>825186</v>
      </c>
      <c r="B181" s="55" t="b">
        <f>ISNA(MATCH(Partner_details[[#This Row],[user id]], Fake_pages[User ID], 0))</f>
        <v>1</v>
      </c>
      <c r="C181" s="55">
        <f>IFERROR(VLOOKUP(Partner_details[[#This Row],[email]], 'Partner more details'!A:C, 3, FALSE), "")</f>
        <v>0</v>
      </c>
      <c r="D181" s="55" t="str">
        <f>IFERROR(VLOOKUP(Partner_details[[#This Row],[email]], 'Partner more details'!A:C, 2, FALSE), "")</f>
        <v>URL</v>
      </c>
      <c r="E181" t="s">
        <v>278</v>
      </c>
      <c r="F181" t="s">
        <v>279</v>
      </c>
      <c r="G181" t="s">
        <v>7054</v>
      </c>
      <c r="H181" t="s">
        <v>7055</v>
      </c>
      <c r="I181" s="54">
        <v>37443607244</v>
      </c>
      <c r="J181" t="s">
        <v>6484</v>
      </c>
      <c r="K181" t="b">
        <v>1</v>
      </c>
      <c r="L181" t="s">
        <v>2335</v>
      </c>
      <c r="M181" s="98">
        <v>45412.361106307872</v>
      </c>
      <c r="N181" t="s">
        <v>7056</v>
      </c>
      <c r="O181"/>
    </row>
    <row r="182" spans="1:15">
      <c r="A182" cm="1">
        <f t="array" ref="A182">IF(Partner_details[[#This Row],[phoneNumber]], IFERROR(INDEX(Phone_ID[userId], MATCH(RIGHT(Partner_details[[#This Row],[phoneNumber]], 8), RIGHT(Phone_ID[?column?], 8), 0), 0), 0), 0)</f>
        <v>846573</v>
      </c>
      <c r="B182" s="55" t="b">
        <f>ISNA(MATCH(Partner_details[[#This Row],[user id]], Fake_pages[User ID], 0))</f>
        <v>0</v>
      </c>
      <c r="C182" s="55">
        <f>IFERROR(VLOOKUP(Partner_details[[#This Row],[email]], 'Partner more details'!A:C, 3, FALSE), "")</f>
        <v>0</v>
      </c>
      <c r="D182" s="55" t="str">
        <f>IFERROR(VLOOKUP(Partner_details[[#This Row],[email]], 'Partner more details'!A:C, 2, FALSE), "")</f>
        <v>URL</v>
      </c>
      <c r="E182" t="s">
        <v>184</v>
      </c>
      <c r="F182" t="s">
        <v>7057</v>
      </c>
      <c r="G182" t="s">
        <v>229</v>
      </c>
      <c r="H182" t="s">
        <v>230</v>
      </c>
      <c r="I182" s="113">
        <v>37494967999</v>
      </c>
      <c r="J182" t="s">
        <v>6484</v>
      </c>
      <c r="K182" t="b">
        <v>1</v>
      </c>
      <c r="L182" t="s">
        <v>7058</v>
      </c>
      <c r="M182" s="98">
        <v>45259.552458692131</v>
      </c>
      <c r="N182" t="s">
        <v>7059</v>
      </c>
      <c r="O182"/>
    </row>
    <row r="183" spans="1:15">
      <c r="A183" cm="1">
        <f t="array" ref="A183">IF(Partner_details[[#This Row],[phoneNumber]], IFERROR(INDEX(Phone_ID[userId], MATCH(RIGHT(Partner_details[[#This Row],[phoneNumber]], 8), RIGHT(Phone_ID[?column?], 8), 0), 0), 0), 0)</f>
        <v>1107448</v>
      </c>
      <c r="B183" s="55" t="b">
        <f>ISNA(MATCH(Partner_details[[#This Row],[user id]], Fake_pages[User ID], 0))</f>
        <v>1</v>
      </c>
      <c r="C183" s="55">
        <f>IFERROR(VLOOKUP(Partner_details[[#This Row],[email]], 'Partner more details'!A:C, 3, FALSE), "")</f>
        <v>0</v>
      </c>
      <c r="D183" s="55" t="str">
        <f>IFERROR(VLOOKUP(Partner_details[[#This Row],[email]], 'Partner more details'!A:C, 2, FALSE), "")</f>
        <v>Bill</v>
      </c>
      <c r="E183" t="s">
        <v>2019</v>
      </c>
      <c r="F183" t="s">
        <v>7060</v>
      </c>
      <c r="G183" t="s">
        <v>7061</v>
      </c>
      <c r="H183" t="s">
        <v>7062</v>
      </c>
      <c r="I183" s="54">
        <v>37477099723</v>
      </c>
      <c r="J183" t="s">
        <v>2255</v>
      </c>
      <c r="K183" t="b">
        <v>1</v>
      </c>
      <c r="L183" t="s">
        <v>7063</v>
      </c>
      <c r="M183" s="98">
        <v>45351.490204259258</v>
      </c>
      <c r="N183" t="s">
        <v>7064</v>
      </c>
      <c r="O183"/>
    </row>
    <row r="184" spans="1:15">
      <c r="A184" cm="1">
        <f t="array" ref="A184">IF(Partner_details[[#This Row],[phoneNumber]], IFERROR(INDEX(Phone_ID[userId], MATCH(RIGHT(Partner_details[[#This Row],[phoneNumber]], 8), RIGHT(Phone_ID[?column?], 8), 0), 0), 0), 0)</f>
        <v>2679</v>
      </c>
      <c r="B184" s="55" t="b">
        <f>ISNA(MATCH(Partner_details[[#This Row],[user id]], Fake_pages[User ID], 0))</f>
        <v>1</v>
      </c>
      <c r="C184" s="55">
        <f>IFERROR(VLOOKUP(Partner_details[[#This Row],[email]], 'Partner more details'!A:C, 3, FALSE), "")</f>
        <v>0</v>
      </c>
      <c r="D184" s="55" t="str">
        <f>IFERROR(VLOOKUP(Partner_details[[#This Row],[email]], 'Partner more details'!A:C, 2, FALSE), "")</f>
        <v>Stand</v>
      </c>
      <c r="E184" t="s">
        <v>319</v>
      </c>
      <c r="F184" t="s">
        <v>7065</v>
      </c>
      <c r="G184" t="s">
        <v>320</v>
      </c>
      <c r="H184" t="s">
        <v>321</v>
      </c>
      <c r="I184" s="113">
        <v>37494071008</v>
      </c>
      <c r="J184" t="s">
        <v>6484</v>
      </c>
      <c r="K184" t="b">
        <v>1</v>
      </c>
      <c r="L184" t="s">
        <v>5924</v>
      </c>
      <c r="M184" s="98">
        <v>45041.358500844908</v>
      </c>
      <c r="N184" t="s">
        <v>6486</v>
      </c>
      <c r="O184"/>
    </row>
    <row r="185" spans="1:15">
      <c r="A185" cm="1">
        <f t="array" ref="A185">IF(Partner_details[[#This Row],[phoneNumber]], IFERROR(INDEX(Phone_ID[userId], MATCH(RIGHT(Partner_details[[#This Row],[phoneNumber]], 8), RIGHT(Phone_ID[?column?], 8), 0), 0), 0), 0)</f>
        <v>49471</v>
      </c>
      <c r="B185" s="55" t="b">
        <f>ISNA(MATCH(Partner_details[[#This Row],[user id]], Fake_pages[User ID], 0))</f>
        <v>1</v>
      </c>
      <c r="C185" s="55">
        <f>IFERROR(VLOOKUP(Partner_details[[#This Row],[email]], 'Partner more details'!A:C, 3, FALSE), "")</f>
        <v>0</v>
      </c>
      <c r="D185" s="55" t="str">
        <f>IFERROR(VLOOKUP(Partner_details[[#This Row],[email]], 'Partner more details'!A:C, 2, FALSE), "")</f>
        <v>URL</v>
      </c>
      <c r="E185" t="s">
        <v>1526</v>
      </c>
      <c r="F185" t="s">
        <v>7066</v>
      </c>
      <c r="G185" t="s">
        <v>7067</v>
      </c>
      <c r="H185" t="s">
        <v>7068</v>
      </c>
      <c r="I185" s="54">
        <v>37493380289</v>
      </c>
      <c r="J185" t="s">
        <v>6484</v>
      </c>
      <c r="K185" t="b">
        <v>0</v>
      </c>
      <c r="L185"/>
      <c r="M185" s="98">
        <v>45392.532702569442</v>
      </c>
      <c r="N185" t="s">
        <v>7069</v>
      </c>
      <c r="O185"/>
    </row>
    <row r="186" spans="1:15">
      <c r="A186" cm="1">
        <f t="array" ref="A186">IF(Partner_details[[#This Row],[phoneNumber]], IFERROR(INDEX(Phone_ID[userId], MATCH(RIGHT(Partner_details[[#This Row],[phoneNumber]], 8), RIGHT(Phone_ID[?column?], 8), 0), 0), 0), 0)</f>
        <v>675604</v>
      </c>
      <c r="B186" s="55" t="b">
        <f>ISNA(MATCH(Partner_details[[#This Row],[user id]], Fake_pages[User ID], 0))</f>
        <v>1</v>
      </c>
      <c r="C186" s="55">
        <f>IFERROR(VLOOKUP(Partner_details[[#This Row],[email]], 'Partner more details'!A:C, 3, FALSE), "")</f>
        <v>0</v>
      </c>
      <c r="D186" s="55" t="str">
        <f>IFERROR(VLOOKUP(Partner_details[[#This Row],[email]], 'Partner more details'!A:C, 2, FALSE), "")</f>
        <v>Bill</v>
      </c>
      <c r="E186" t="s">
        <v>7070</v>
      </c>
      <c r="F186" t="s">
        <v>7071</v>
      </c>
      <c r="G186" t="s">
        <v>7072</v>
      </c>
      <c r="H186" t="s">
        <v>7073</v>
      </c>
      <c r="I186" s="113">
        <v>37498884012</v>
      </c>
      <c r="J186" t="s">
        <v>6528</v>
      </c>
      <c r="K186" t="b">
        <v>1</v>
      </c>
      <c r="L186" t="s">
        <v>7074</v>
      </c>
      <c r="M186" s="98">
        <v>45373.456703113428</v>
      </c>
      <c r="N186" t="s">
        <v>7075</v>
      </c>
      <c r="O186"/>
    </row>
    <row r="187" spans="1:15">
      <c r="A187" cm="1">
        <f t="array" ref="A187">IF(Partner_details[[#This Row],[phoneNumber]], IFERROR(INDEX(Phone_ID[userId], MATCH(RIGHT(Partner_details[[#This Row],[phoneNumber]], 8), RIGHT(Phone_ID[?column?], 8), 0), 0), 0), 0)</f>
        <v>47568</v>
      </c>
      <c r="B187" s="55" t="b">
        <f>ISNA(MATCH(Partner_details[[#This Row],[user id]], Fake_pages[User ID], 0))</f>
        <v>1</v>
      </c>
      <c r="C187" s="55" t="str">
        <f>IFERROR(VLOOKUP(Partner_details[[#This Row],[email]], 'Partner more details'!A:C, 3, FALSE), "")</f>
        <v xml:space="preserve"> 077324202Gyunashyan@</v>
      </c>
      <c r="D187" s="55" t="str">
        <f>IFERROR(VLOOKUP(Partner_details[[#This Row],[email]], 'Partner more details'!A:C, 2, FALSE), "")</f>
        <v>Bill</v>
      </c>
      <c r="E187" t="s">
        <v>4299</v>
      </c>
      <c r="F187" t="s">
        <v>7076</v>
      </c>
      <c r="G187" t="s">
        <v>7077</v>
      </c>
      <c r="H187" t="s">
        <v>7078</v>
      </c>
      <c r="I187" s="54">
        <v>37477324202</v>
      </c>
      <c r="J187" t="s">
        <v>4296</v>
      </c>
      <c r="K187" t="b">
        <v>0</v>
      </c>
      <c r="L187"/>
      <c r="M187" s="98">
        <v>45455.489252500003</v>
      </c>
      <c r="N187" t="s">
        <v>7079</v>
      </c>
      <c r="O187"/>
    </row>
    <row r="188" spans="1:15">
      <c r="A188" cm="1">
        <f t="array" ref="A188">IF(Partner_details[[#This Row],[phoneNumber]], IFERROR(INDEX(Phone_ID[userId], MATCH(RIGHT(Partner_details[[#This Row],[phoneNumber]], 8), RIGHT(Phone_ID[?column?], 8), 0), 0), 0), 0)</f>
        <v>662105</v>
      </c>
      <c r="B188" s="55" t="b">
        <f>ISNA(MATCH(Partner_details[[#This Row],[user id]], Fake_pages[User ID], 0))</f>
        <v>1</v>
      </c>
      <c r="C188" s="55" t="str">
        <f>IFERROR(VLOOKUP(Partner_details[[#This Row],[email]], 'Partner more details'!A:C, 3, FALSE), "")</f>
        <v/>
      </c>
      <c r="D188" s="55" t="str">
        <f>IFERROR(VLOOKUP(Partner_details[[#This Row],[email]], 'Partner more details'!A:C, 2, FALSE), "")</f>
        <v/>
      </c>
      <c r="E188" t="s">
        <v>7080</v>
      </c>
      <c r="F188" t="s">
        <v>7081</v>
      </c>
      <c r="G188" t="s">
        <v>7082</v>
      </c>
      <c r="H188" t="s">
        <v>7083</v>
      </c>
      <c r="I188" s="113">
        <v>37496731378</v>
      </c>
      <c r="J188" t="s">
        <v>5339</v>
      </c>
      <c r="K188" t="b">
        <v>1</v>
      </c>
      <c r="L188" t="s">
        <v>7084</v>
      </c>
      <c r="M188" s="98">
        <v>45490.547613472219</v>
      </c>
      <c r="N188" t="s">
        <v>6486</v>
      </c>
      <c r="O188"/>
    </row>
    <row r="189" spans="1:15">
      <c r="A189" cm="1">
        <f t="array" ref="A189">IF(Partner_details[[#This Row],[phoneNumber]], IFERROR(INDEX(Phone_ID[userId], MATCH(RIGHT(Partner_details[[#This Row],[phoneNumber]], 8), RIGHT(Phone_ID[?column?], 8), 0), 0), 0), 0)</f>
        <v>43075</v>
      </c>
      <c r="B189" s="55" t="b">
        <f>ISNA(MATCH(Partner_details[[#This Row],[user id]], Fake_pages[User ID], 0))</f>
        <v>0</v>
      </c>
      <c r="C189" s="55">
        <f>IFERROR(VLOOKUP(Partner_details[[#This Row],[email]], 'Partner more details'!A:C, 3, FALSE), "")</f>
        <v>0</v>
      </c>
      <c r="D189" s="55" t="str">
        <f>IFERROR(VLOOKUP(Partner_details[[#This Row],[email]], 'Partner more details'!A:C, 2, FALSE), "")</f>
        <v>Delivery</v>
      </c>
      <c r="E189" t="s">
        <v>391</v>
      </c>
      <c r="F189" t="s">
        <v>102</v>
      </c>
      <c r="G189" t="s">
        <v>7085</v>
      </c>
      <c r="H189" t="s">
        <v>394</v>
      </c>
      <c r="I189" s="54">
        <v>37494366302</v>
      </c>
      <c r="J189" t="s">
        <v>393</v>
      </c>
      <c r="K189" t="b">
        <v>0</v>
      </c>
      <c r="L189"/>
      <c r="M189" s="98">
        <v>45287.33478232639</v>
      </c>
      <c r="N189" t="s">
        <v>7086</v>
      </c>
      <c r="O189"/>
    </row>
    <row r="190" spans="1:15">
      <c r="A190" cm="1">
        <f t="array" ref="A190">IF(Partner_details[[#This Row],[phoneNumber]], IFERROR(INDEX(Phone_ID[userId], MATCH(RIGHT(Partner_details[[#This Row],[phoneNumber]], 8), RIGHT(Phone_ID[?column?], 8), 0), 0), 0), 0)</f>
        <v>870485</v>
      </c>
      <c r="B190" s="55" t="b">
        <f>ISNA(MATCH(Partner_details[[#This Row],[user id]], Fake_pages[User ID], 0))</f>
        <v>1</v>
      </c>
      <c r="C190" s="55" t="str">
        <f>IFERROR(VLOOKUP(Partner_details[[#This Row],[email]], 'Partner more details'!A:C, 3, FALSE), "")</f>
        <v/>
      </c>
      <c r="D190" s="55" t="str">
        <f>IFERROR(VLOOKUP(Partner_details[[#This Row],[email]], 'Partner more details'!A:C, 2, FALSE), "")</f>
        <v/>
      </c>
      <c r="E190" t="s">
        <v>7087</v>
      </c>
      <c r="F190" t="s">
        <v>7088</v>
      </c>
      <c r="G190" t="s">
        <v>7088</v>
      </c>
      <c r="H190" t="s">
        <v>7089</v>
      </c>
      <c r="I190" s="113">
        <v>37441737828</v>
      </c>
      <c r="J190" t="s">
        <v>5339</v>
      </c>
      <c r="K190" t="b">
        <v>1</v>
      </c>
      <c r="L190" t="s">
        <v>7090</v>
      </c>
      <c r="M190" s="98">
        <v>45490.547497418978</v>
      </c>
      <c r="N190" t="s">
        <v>6486</v>
      </c>
      <c r="O190"/>
    </row>
    <row r="191" spans="1:15">
      <c r="A191" cm="1">
        <f t="array" ref="A191">IF(Partner_details[[#This Row],[phoneNumber]], IFERROR(INDEX(Phone_ID[userId], MATCH(RIGHT(Partner_details[[#This Row],[phoneNumber]], 8), RIGHT(Phone_ID[?column?], 8), 0), 0), 0), 0)</f>
        <v>0</v>
      </c>
      <c r="B191" s="55" t="b">
        <f>ISNA(MATCH(Partner_details[[#This Row],[user id]], Fake_pages[User ID], 0))</f>
        <v>1</v>
      </c>
      <c r="C191" s="55">
        <f>IFERROR(VLOOKUP(Partner_details[[#This Row],[email]], 'Partner more details'!A:C, 3, FALSE), "")</f>
        <v>0</v>
      </c>
      <c r="D191" s="55" t="str">
        <f>IFERROR(VLOOKUP(Partner_details[[#This Row],[email]], 'Partner more details'!A:C, 2, FALSE), "")</f>
        <v>URL</v>
      </c>
      <c r="E191" t="s">
        <v>231</v>
      </c>
      <c r="F191" t="s">
        <v>232</v>
      </c>
      <c r="G191" t="s">
        <v>232</v>
      </c>
      <c r="H191" t="s">
        <v>233</v>
      </c>
      <c r="I191" s="54">
        <v>3747771454</v>
      </c>
      <c r="J191" t="s">
        <v>6484</v>
      </c>
      <c r="K191" t="b">
        <v>1</v>
      </c>
      <c r="L191"/>
      <c r="M191" s="98">
        <v>45041.504754942129</v>
      </c>
      <c r="N191" t="s">
        <v>7091</v>
      </c>
      <c r="O191"/>
    </row>
    <row r="192" spans="1:15">
      <c r="A192" cm="1">
        <f t="array" ref="A192">IF(Partner_details[[#This Row],[phoneNumber]], IFERROR(INDEX(Phone_ID[userId], MATCH(RIGHT(Partner_details[[#This Row],[phoneNumber]], 8), RIGHT(Phone_ID[?column?], 8), 0), 0), 0), 0)</f>
        <v>876213</v>
      </c>
      <c r="B192" s="55" t="b">
        <f>ISNA(MATCH(Partner_details[[#This Row],[user id]], Fake_pages[User ID], 0))</f>
        <v>1</v>
      </c>
      <c r="C192" s="55">
        <f>IFERROR(VLOOKUP(Partner_details[[#This Row],[email]], 'Partner more details'!A:C, 3, FALSE), "")</f>
        <v>0</v>
      </c>
      <c r="D192" s="55" t="str">
        <f>IFERROR(VLOOKUP(Partner_details[[#This Row],[email]], 'Partner more details'!A:C, 2, FALSE), "")</f>
        <v>Stand</v>
      </c>
      <c r="E192" t="s">
        <v>456</v>
      </c>
      <c r="F192" t="s">
        <v>7092</v>
      </c>
      <c r="G192" t="s">
        <v>7093</v>
      </c>
      <c r="H192" t="s">
        <v>457</v>
      </c>
      <c r="I192" s="113">
        <v>37433703322</v>
      </c>
      <c r="J192" t="s">
        <v>435</v>
      </c>
      <c r="K192" t="b">
        <v>1</v>
      </c>
      <c r="L192" t="s">
        <v>5924</v>
      </c>
      <c r="M192" s="98">
        <v>45254.337492268518</v>
      </c>
      <c r="N192" t="s">
        <v>7094</v>
      </c>
      <c r="O192"/>
    </row>
    <row r="193" spans="1:15">
      <c r="A193" cm="1">
        <f t="array" ref="A193">IF(Partner_details[[#This Row],[phoneNumber]], IFERROR(INDEX(Phone_ID[userId], MATCH(RIGHT(Partner_details[[#This Row],[phoneNumber]], 8), RIGHT(Phone_ID[?column?], 8), 0), 0), 0), 0)</f>
        <v>0</v>
      </c>
      <c r="B193" s="55" t="b">
        <f>ISNA(MATCH(Partner_details[[#This Row],[user id]], Fake_pages[User ID], 0))</f>
        <v>1</v>
      </c>
      <c r="C193" s="55" t="str">
        <f>IFERROR(VLOOKUP(Partner_details[[#This Row],[email]], 'Partner more details'!A:C, 3, FALSE), "")</f>
        <v/>
      </c>
      <c r="D193" s="55" t="str">
        <f>IFERROR(VLOOKUP(Partner_details[[#This Row],[email]], 'Partner more details'!A:C, 2, FALSE), "")</f>
        <v/>
      </c>
      <c r="E193" t="s">
        <v>105</v>
      </c>
      <c r="F193" t="s">
        <v>7095</v>
      </c>
      <c r="G193" t="s">
        <v>107</v>
      </c>
      <c r="H193" t="s">
        <v>108</v>
      </c>
      <c r="I193" s="115"/>
      <c r="J193" t="s">
        <v>139</v>
      </c>
      <c r="K193" t="b">
        <v>1</v>
      </c>
      <c r="L193"/>
      <c r="M193" s="98">
        <v>45287.403281284722</v>
      </c>
      <c r="N193" t="s">
        <v>7096</v>
      </c>
      <c r="O193"/>
    </row>
    <row r="194" spans="1:15">
      <c r="A194" cm="1">
        <f t="array" ref="A194">IF(Partner_details[[#This Row],[phoneNumber]], IFERROR(INDEX(Phone_ID[userId], MATCH(RIGHT(Partner_details[[#This Row],[phoneNumber]], 8), RIGHT(Phone_ID[?column?], 8), 0), 0), 0), 0)</f>
        <v>1113925</v>
      </c>
      <c r="B194" s="55" t="b">
        <f>ISNA(MATCH(Partner_details[[#This Row],[user id]], Fake_pages[User ID], 0))</f>
        <v>1</v>
      </c>
      <c r="C194" s="55" t="str">
        <f>IFERROR(VLOOKUP(Partner_details[[#This Row],[email]], 'Partner more details'!A:C, 3, FALSE), "")</f>
        <v>Agnesita-1978</v>
      </c>
      <c r="D194" s="55" t="str">
        <f>IFERROR(VLOOKUP(Partner_details[[#This Row],[email]], 'Partner more details'!A:C, 2, FALSE), "")</f>
        <v>Bill</v>
      </c>
      <c r="E194" t="s">
        <v>1880</v>
      </c>
      <c r="F194" t="s">
        <v>7097</v>
      </c>
      <c r="G194" t="s">
        <v>7098</v>
      </c>
      <c r="H194" t="s">
        <v>7099</v>
      </c>
      <c r="I194" s="113">
        <v>37498779500</v>
      </c>
      <c r="J194" t="s">
        <v>1146</v>
      </c>
      <c r="K194" t="b">
        <v>1</v>
      </c>
      <c r="L194"/>
      <c r="M194" s="98">
        <v>45374.442391759258</v>
      </c>
      <c r="N194" t="s">
        <v>7100</v>
      </c>
      <c r="O194"/>
    </row>
    <row r="195" spans="1:15">
      <c r="A195" cm="1">
        <f t="array" ref="A195">IF(Partner_details[[#This Row],[phoneNumber]], IFERROR(INDEX(Phone_ID[userId], MATCH(RIGHT(Partner_details[[#This Row],[phoneNumber]], 8), RIGHT(Phone_ID[?column?], 8), 0), 0), 0), 0)</f>
        <v>136473</v>
      </c>
      <c r="B195" s="55" t="b">
        <f>ISNA(MATCH(Partner_details[[#This Row],[user id]], Fake_pages[User ID], 0))</f>
        <v>1</v>
      </c>
      <c r="C195" s="55">
        <f>IFERROR(VLOOKUP(Partner_details[[#This Row],[email]], 'Partner more details'!A:C, 3, FALSE), "")</f>
        <v>0</v>
      </c>
      <c r="D195" s="55" t="str">
        <f>IFERROR(VLOOKUP(Partner_details[[#This Row],[email]], 'Partner more details'!A:C, 2, FALSE), "")</f>
        <v>Bill</v>
      </c>
      <c r="E195" t="s">
        <v>1731</v>
      </c>
      <c r="F195" t="s">
        <v>7101</v>
      </c>
      <c r="G195" t="s">
        <v>7102</v>
      </c>
      <c r="H195" t="s">
        <v>7103</v>
      </c>
      <c r="I195" s="54">
        <v>37477733922</v>
      </c>
      <c r="J195" t="s">
        <v>581</v>
      </c>
      <c r="K195" t="b">
        <v>0</v>
      </c>
      <c r="L195"/>
      <c r="M195" s="98">
        <v>45349.224427604167</v>
      </c>
      <c r="N195" t="s">
        <v>7104</v>
      </c>
      <c r="O195"/>
    </row>
    <row r="196" spans="1:15">
      <c r="A196" cm="1">
        <f t="array" ref="A196">IF(Partner_details[[#This Row],[phoneNumber]], IFERROR(INDEX(Phone_ID[userId], MATCH(RIGHT(Partner_details[[#This Row],[phoneNumber]], 8), RIGHT(Phone_ID[?column?], 8), 0), 0), 0), 0)</f>
        <v>1141700</v>
      </c>
      <c r="B196" s="55" t="b">
        <f>ISNA(MATCH(Partner_details[[#This Row],[user id]], Fake_pages[User ID], 0))</f>
        <v>1</v>
      </c>
      <c r="C196" s="55" t="str">
        <f>IFERROR(VLOOKUP(Partner_details[[#This Row],[email]], 'Partner more details'!A:C, 3, FALSE), "")</f>
        <v>6RuzannaMusic123!</v>
      </c>
      <c r="D196" s="55" t="str">
        <f>IFERROR(VLOOKUP(Partner_details[[#This Row],[email]], 'Partner more details'!A:C, 2, FALSE), "")</f>
        <v>Stand</v>
      </c>
      <c r="E196" t="s">
        <v>4424</v>
      </c>
      <c r="F196" t="s">
        <v>7105</v>
      </c>
      <c r="G196" t="s">
        <v>7106</v>
      </c>
      <c r="H196" t="s">
        <v>7107</v>
      </c>
      <c r="I196" s="113">
        <v>37498599512</v>
      </c>
      <c r="J196" t="s">
        <v>4215</v>
      </c>
      <c r="K196" t="b">
        <v>0</v>
      </c>
      <c r="L196"/>
      <c r="M196" s="98">
        <v>45453.335669236112</v>
      </c>
      <c r="N196" t="s">
        <v>7108</v>
      </c>
      <c r="O196"/>
    </row>
    <row r="197" spans="1:15">
      <c r="A197" cm="1">
        <f t="array" ref="A197">IF(Partner_details[[#This Row],[phoneNumber]], IFERROR(INDEX(Phone_ID[userId], MATCH(RIGHT(Partner_details[[#This Row],[phoneNumber]], 8), RIGHT(Phone_ID[?column?], 8), 0), 0), 0), 0)</f>
        <v>726034</v>
      </c>
      <c r="B197" s="55" t="b">
        <f>ISNA(MATCH(Partner_details[[#This Row],[user id]], Fake_pages[User ID], 0))</f>
        <v>1</v>
      </c>
      <c r="C197" s="55">
        <f>IFERROR(VLOOKUP(Partner_details[[#This Row],[email]], 'Partner more details'!A:C, 3, FALSE), "")</f>
        <v>0</v>
      </c>
      <c r="D197" s="55" t="str">
        <f>IFERROR(VLOOKUP(Partner_details[[#This Row],[email]], 'Partner more details'!A:C, 2, FALSE), "")</f>
        <v>Bill</v>
      </c>
      <c r="E197" t="s">
        <v>826</v>
      </c>
      <c r="F197" t="s">
        <v>7109</v>
      </c>
      <c r="G197" t="s">
        <v>7110</v>
      </c>
      <c r="H197" t="s">
        <v>7111</v>
      </c>
      <c r="I197" s="54">
        <v>37477640743</v>
      </c>
      <c r="J197" t="s">
        <v>4296</v>
      </c>
      <c r="K197" t="b">
        <v>0</v>
      </c>
      <c r="L197"/>
      <c r="M197" s="98">
        <v>45455.500740219904</v>
      </c>
      <c r="N197" t="s">
        <v>7112</v>
      </c>
      <c r="O197"/>
    </row>
    <row r="198" spans="1:15">
      <c r="A198" cm="1">
        <f t="array" ref="A198">IF(Partner_details[[#This Row],[phoneNumber]], IFERROR(INDEX(Phone_ID[userId], MATCH(RIGHT(Partner_details[[#This Row],[phoneNumber]], 8), RIGHT(Phone_ID[?column?], 8), 0), 0), 0), 0)</f>
        <v>1116064</v>
      </c>
      <c r="B198" s="55" t="b">
        <f>ISNA(MATCH(Partner_details[[#This Row],[user id]], Fake_pages[User ID], 0))</f>
        <v>0</v>
      </c>
      <c r="C198" s="55">
        <f>IFERROR(VLOOKUP(Partner_details[[#This Row],[email]], 'Partner more details'!A:C, 3, FALSE), "")</f>
        <v>0</v>
      </c>
      <c r="D198" s="55" t="str">
        <f>IFERROR(VLOOKUP(Partner_details[[#This Row],[email]], 'Partner more details'!A:C, 2, FALSE), "")</f>
        <v>URL</v>
      </c>
      <c r="E198" t="s">
        <v>7113</v>
      </c>
      <c r="F198" t="s">
        <v>7114</v>
      </c>
      <c r="G198" t="s">
        <v>7115</v>
      </c>
      <c r="H198" t="s">
        <v>7116</v>
      </c>
      <c r="I198" s="113">
        <v>37477646169</v>
      </c>
      <c r="J198" t="s">
        <v>6508</v>
      </c>
      <c r="K198" t="b">
        <v>1</v>
      </c>
      <c r="L198" t="s">
        <v>7117</v>
      </c>
      <c r="M198" s="98">
        <v>45383.38089054398</v>
      </c>
      <c r="N198" t="s">
        <v>7118</v>
      </c>
      <c r="O198"/>
    </row>
    <row r="199" spans="1:15">
      <c r="A199" cm="1">
        <f t="array" ref="A199">IF(Partner_details[[#This Row],[phoneNumber]], IFERROR(INDEX(Phone_ID[userId], MATCH(RIGHT(Partner_details[[#This Row],[phoneNumber]], 8), RIGHT(Phone_ID[?column?], 8), 0), 0), 0), 0)</f>
        <v>1051605</v>
      </c>
      <c r="B199" s="55" t="b">
        <f>ISNA(MATCH(Partner_details[[#This Row],[user id]], Fake_pages[User ID], 0))</f>
        <v>0</v>
      </c>
      <c r="C199" s="55">
        <f>IFERROR(VLOOKUP(Partner_details[[#This Row],[email]], 'Partner more details'!A:C, 3, FALSE), "")</f>
        <v>0</v>
      </c>
      <c r="D199" s="55" t="str">
        <f>IFERROR(VLOOKUP(Partner_details[[#This Row],[email]], 'Partner more details'!A:C, 2, FALSE), "")</f>
        <v>URL</v>
      </c>
      <c r="E199" t="s">
        <v>281</v>
      </c>
      <c r="F199" t="s">
        <v>282</v>
      </c>
      <c r="G199" t="s">
        <v>282</v>
      </c>
      <c r="H199" t="s">
        <v>283</v>
      </c>
      <c r="I199" s="54">
        <v>37497184148</v>
      </c>
      <c r="J199" t="s">
        <v>6484</v>
      </c>
      <c r="K199" t="b">
        <v>0</v>
      </c>
      <c r="L199" t="s">
        <v>5924</v>
      </c>
      <c r="M199" s="98">
        <v>45040.246329050926</v>
      </c>
      <c r="N199" t="s">
        <v>6486</v>
      </c>
      <c r="O199"/>
    </row>
    <row r="200" spans="1:15">
      <c r="A200" cm="1">
        <f t="array" ref="A200">IF(Partner_details[[#This Row],[phoneNumber]], IFERROR(INDEX(Phone_ID[userId], MATCH(RIGHT(Partner_details[[#This Row],[phoneNumber]], 8), RIGHT(Phone_ID[?column?], 8), 0), 0), 0), 0)</f>
        <v>16240</v>
      </c>
      <c r="B200" s="55" t="b">
        <f>ISNA(MATCH(Partner_details[[#This Row],[user id]], Fake_pages[User ID], 0))</f>
        <v>1</v>
      </c>
      <c r="C200" s="55" t="str">
        <f>IFERROR(VLOOKUP(Partner_details[[#This Row],[email]], 'Partner more details'!A:C, 3, FALSE), "")</f>
        <v>FoodIndustry123!</v>
      </c>
      <c r="D200" s="55" t="str">
        <f>IFERROR(VLOOKUP(Partner_details[[#This Row],[email]], 'Partner more details'!A:C, 2, FALSE), "")</f>
        <v>Check</v>
      </c>
      <c r="E200" t="s">
        <v>7119</v>
      </c>
      <c r="F200" t="s">
        <v>7120</v>
      </c>
      <c r="G200" t="s">
        <v>7121</v>
      </c>
      <c r="H200" t="s">
        <v>7122</v>
      </c>
      <c r="I200" s="113">
        <v>37494507455</v>
      </c>
      <c r="J200" t="s">
        <v>823</v>
      </c>
      <c r="K200" t="b">
        <v>0</v>
      </c>
      <c r="L200"/>
      <c r="M200" s="98">
        <v>45477.481075752316</v>
      </c>
      <c r="N200" t="s">
        <v>6666</v>
      </c>
      <c r="O200"/>
    </row>
    <row r="201" spans="1:15">
      <c r="A201" cm="1">
        <f t="array" ref="A201">IF(Partner_details[[#This Row],[phoneNumber]], IFERROR(INDEX(Phone_ID[userId], MATCH(RIGHT(Partner_details[[#This Row],[phoneNumber]], 8), RIGHT(Phone_ID[?column?], 8), 0), 0), 0), 0)</f>
        <v>0</v>
      </c>
      <c r="B201" s="55" t="b">
        <f>ISNA(MATCH(Partner_details[[#This Row],[user id]], Fake_pages[User ID], 0))</f>
        <v>1</v>
      </c>
      <c r="C201" s="55" t="str">
        <f>IFERROR(VLOOKUP(Partner_details[[#This Row],[email]], 'Partner more details'!A:C, 3, FALSE), "")</f>
        <v>Zhenya2024!</v>
      </c>
      <c r="D201" s="55" t="str">
        <f>IFERROR(VLOOKUP(Partner_details[[#This Row],[email]], 'Partner more details'!A:C, 2, FALSE), "")</f>
        <v>Bill</v>
      </c>
      <c r="E201" t="s">
        <v>5434</v>
      </c>
      <c r="F201" t="s">
        <v>7123</v>
      </c>
      <c r="G201" t="s">
        <v>7124</v>
      </c>
      <c r="H201" t="s">
        <v>7125</v>
      </c>
      <c r="I201" s="54">
        <v>37494336603</v>
      </c>
      <c r="J201" t="s">
        <v>5293</v>
      </c>
      <c r="K201" t="b">
        <v>0</v>
      </c>
      <c r="L201" t="s">
        <v>7126</v>
      </c>
      <c r="M201" s="98">
        <v>45492.353120740743</v>
      </c>
      <c r="N201" t="s">
        <v>7127</v>
      </c>
      <c r="O201"/>
    </row>
    <row r="202" spans="1:15">
      <c r="A202" cm="1">
        <f t="array" ref="A202">IF(Partner_details[[#This Row],[phoneNumber]], IFERROR(INDEX(Phone_ID[userId], MATCH(RIGHT(Partner_details[[#This Row],[phoneNumber]], 8), RIGHT(Phone_ID[?column?], 8), 0), 0), 0), 0)</f>
        <v>299967</v>
      </c>
      <c r="B202" s="55" t="b">
        <f>ISNA(MATCH(Partner_details[[#This Row],[user id]], Fake_pages[User ID], 0))</f>
        <v>1</v>
      </c>
      <c r="C202" s="55" t="str">
        <f>IFERROR(VLOOKUP(Partner_details[[#This Row],[email]], 'Partner more details'!A:C, 3, FALSE), "")</f>
        <v>12345678Aa! </v>
      </c>
      <c r="D202" s="55" t="str">
        <f>IFERROR(VLOOKUP(Partner_details[[#This Row],[email]], 'Partner more details'!A:C, 2, FALSE), "")</f>
        <v>Glued</v>
      </c>
      <c r="E202" t="s">
        <v>933</v>
      </c>
      <c r="F202" t="s">
        <v>7128</v>
      </c>
      <c r="G202" t="s">
        <v>7129</v>
      </c>
      <c r="H202" t="s">
        <v>7130</v>
      </c>
      <c r="I202" s="113">
        <v>37455379707</v>
      </c>
      <c r="J202" t="s">
        <v>6484</v>
      </c>
      <c r="K202" t="b">
        <v>1</v>
      </c>
      <c r="L202" t="s">
        <v>7131</v>
      </c>
      <c r="M202" s="98">
        <v>45414.467364837961</v>
      </c>
      <c r="N202" t="s">
        <v>7132</v>
      </c>
      <c r="O202"/>
    </row>
    <row r="203" spans="1:15">
      <c r="A203" cm="1">
        <f t="array" ref="A203">IF(Partner_details[[#This Row],[phoneNumber]], IFERROR(INDEX(Phone_ID[userId], MATCH(RIGHT(Partner_details[[#This Row],[phoneNumber]], 8), RIGHT(Phone_ID[?column?], 8), 0), 0), 0), 0)</f>
        <v>584644</v>
      </c>
      <c r="B203" s="55" t="b">
        <f>ISNA(MATCH(Partner_details[[#This Row],[user id]], Fake_pages[User ID], 0))</f>
        <v>1</v>
      </c>
      <c r="C203" s="55" t="str">
        <f>IFERROR(VLOOKUP(Partner_details[[#This Row],[email]], 'Partner more details'!A:C, 3, FALSE), "")</f>
        <v>Prepa123!</v>
      </c>
      <c r="D203" s="55" t="str">
        <f>IFERROR(VLOOKUP(Partner_details[[#This Row],[email]], 'Partner more details'!A:C, 2, FALSE), "")</f>
        <v>Stand</v>
      </c>
      <c r="E203" t="s">
        <v>801</v>
      </c>
      <c r="F203" t="s">
        <v>7133</v>
      </c>
      <c r="G203" t="s">
        <v>7134</v>
      </c>
      <c r="H203" t="s">
        <v>7135</v>
      </c>
      <c r="I203" s="54">
        <v>37441650515</v>
      </c>
      <c r="J203" t="s">
        <v>801</v>
      </c>
      <c r="K203" t="b">
        <v>0</v>
      </c>
      <c r="L203" t="s">
        <v>7136</v>
      </c>
      <c r="M203" s="98">
        <v>45413.281303773147</v>
      </c>
      <c r="N203" t="s">
        <v>6486</v>
      </c>
      <c r="O203"/>
    </row>
    <row r="204" spans="1:15">
      <c r="A204" cm="1">
        <f t="array" ref="A204">IF(Partner_details[[#This Row],[phoneNumber]], IFERROR(INDEX(Phone_ID[userId], MATCH(RIGHT(Partner_details[[#This Row],[phoneNumber]], 8), RIGHT(Phone_ID[?column?], 8), 0), 0), 0), 0)</f>
        <v>850</v>
      </c>
      <c r="B204" s="55" t="b">
        <f>ISNA(MATCH(Partner_details[[#This Row],[user id]], Fake_pages[User ID], 0))</f>
        <v>1</v>
      </c>
      <c r="C204" s="55">
        <f>IFERROR(VLOOKUP(Partner_details[[#This Row],[email]], 'Partner more details'!A:C, 3, FALSE), "")</f>
        <v>0</v>
      </c>
      <c r="D204" s="55" t="str">
        <f>IFERROR(VLOOKUP(Partner_details[[#This Row],[email]], 'Partner more details'!A:C, 2, FALSE), "")</f>
        <v>URL</v>
      </c>
      <c r="E204" t="s">
        <v>346</v>
      </c>
      <c r="F204" t="s">
        <v>347</v>
      </c>
      <c r="G204" t="s">
        <v>347</v>
      </c>
      <c r="H204" t="s">
        <v>348</v>
      </c>
      <c r="I204" s="113">
        <v>37477600375</v>
      </c>
      <c r="J204" t="s">
        <v>6484</v>
      </c>
      <c r="K204" t="b">
        <v>1</v>
      </c>
      <c r="L204" t="s">
        <v>5924</v>
      </c>
      <c r="M204" s="98">
        <v>45156.335426064812</v>
      </c>
      <c r="N204" t="s">
        <v>7137</v>
      </c>
      <c r="O204"/>
    </row>
    <row r="205" spans="1:15">
      <c r="A205" cm="1">
        <f t="array" ref="A205">IF(Partner_details[[#This Row],[phoneNumber]], IFERROR(INDEX(Phone_ID[userId], MATCH(RIGHT(Partner_details[[#This Row],[phoneNumber]], 8), RIGHT(Phone_ID[?column?], 8), 0), 0), 0), 0)</f>
        <v>0</v>
      </c>
      <c r="B205" s="55" t="b">
        <f>ISNA(MATCH(Partner_details[[#This Row],[user id]], Fake_pages[User ID], 0))</f>
        <v>1</v>
      </c>
      <c r="C205" s="55" t="str">
        <f>IFERROR(VLOOKUP(Partner_details[[#This Row],[email]], 'Partner more details'!A:C, 3, FALSE), "")</f>
        <v>Zaruhi2024!</v>
      </c>
      <c r="D205" s="55" t="str">
        <f>IFERROR(VLOOKUP(Partner_details[[#This Row],[email]], 'Partner more details'!A:C, 2, FALSE), "")</f>
        <v>Bill</v>
      </c>
      <c r="E205" t="s">
        <v>7138</v>
      </c>
      <c r="F205" t="s">
        <v>7139</v>
      </c>
      <c r="G205" t="s">
        <v>7139</v>
      </c>
      <c r="H205" t="s">
        <v>7140</v>
      </c>
      <c r="I205" s="54">
        <v>37477552920</v>
      </c>
      <c r="J205" t="s">
        <v>5293</v>
      </c>
      <c r="K205" t="b">
        <v>1</v>
      </c>
      <c r="L205" t="s">
        <v>6918</v>
      </c>
      <c r="M205" s="98">
        <v>45492.35423060185</v>
      </c>
      <c r="N205" t="s">
        <v>6486</v>
      </c>
      <c r="O205"/>
    </row>
    <row r="206" spans="1:15">
      <c r="A206" cm="1">
        <f t="array" ref="A206">IF(Partner_details[[#This Row],[phoneNumber]], IFERROR(INDEX(Phone_ID[userId], MATCH(RIGHT(Partner_details[[#This Row],[phoneNumber]], 8), RIGHT(Phone_ID[?column?], 8), 0), 0), 0), 0)</f>
        <v>0</v>
      </c>
      <c r="B206" s="55" t="b">
        <f>ISNA(MATCH(Partner_details[[#This Row],[user id]], Fake_pages[User ID], 0))</f>
        <v>1</v>
      </c>
      <c r="C206" s="55" t="str">
        <f>IFERROR(VLOOKUP(Partner_details[[#This Row],[email]], 'Partner more details'!A:C, 3, FALSE), "")</f>
        <v/>
      </c>
      <c r="D206" s="55" t="str">
        <f>IFERROR(VLOOKUP(Partner_details[[#This Row],[email]], 'Partner more details'!A:C, 2, FALSE), "")</f>
        <v/>
      </c>
      <c r="E206" t="s">
        <v>7141</v>
      </c>
      <c r="F206" t="s">
        <v>7142</v>
      </c>
      <c r="G206" t="s">
        <v>7143</v>
      </c>
      <c r="H206" t="s">
        <v>7144</v>
      </c>
      <c r="I206" s="113">
        <v>37441280588</v>
      </c>
      <c r="J206" t="s">
        <v>4156</v>
      </c>
      <c r="K206" t="b">
        <v>1</v>
      </c>
      <c r="L206" t="s">
        <v>7145</v>
      </c>
      <c r="M206" s="98">
        <v>45491.483661481485</v>
      </c>
      <c r="N206" t="s">
        <v>6486</v>
      </c>
      <c r="O206"/>
    </row>
    <row r="207" spans="1:15">
      <c r="A207" cm="1">
        <f t="array" ref="A207">IF(Partner_details[[#This Row],[phoneNumber]], IFERROR(INDEX(Phone_ID[userId], MATCH(RIGHT(Partner_details[[#This Row],[phoneNumber]], 8), RIGHT(Phone_ID[?column?], 8), 0), 0), 0), 0)</f>
        <v>170017</v>
      </c>
      <c r="B207" s="55" t="b">
        <f>ISNA(MATCH(Partner_details[[#This Row],[user id]], Fake_pages[User ID], 0))</f>
        <v>1</v>
      </c>
      <c r="C207" s="55">
        <f>IFERROR(VLOOKUP(Partner_details[[#This Row],[email]], 'Partner more details'!A:C, 3, FALSE), "")</f>
        <v>0</v>
      </c>
      <c r="D207" s="55" t="str">
        <f>IFERROR(VLOOKUP(Partner_details[[#This Row],[email]], 'Partner more details'!A:C, 2, FALSE), "")</f>
        <v>Bill</v>
      </c>
      <c r="E207" t="s">
        <v>4698</v>
      </c>
      <c r="F207" t="s">
        <v>7146</v>
      </c>
      <c r="G207" t="s">
        <v>7147</v>
      </c>
      <c r="H207" t="s">
        <v>7148</v>
      </c>
      <c r="I207" s="54">
        <v>37444222224</v>
      </c>
      <c r="J207" t="s">
        <v>4698</v>
      </c>
      <c r="K207" t="b">
        <v>1</v>
      </c>
      <c r="L207" t="s">
        <v>5924</v>
      </c>
      <c r="M207" s="98">
        <v>45468.619762662034</v>
      </c>
      <c r="N207" t="s">
        <v>7149</v>
      </c>
      <c r="O207"/>
    </row>
    <row r="208" spans="1:15">
      <c r="A208" cm="1">
        <f t="array" ref="A208">IF(Partner_details[[#This Row],[phoneNumber]], IFERROR(INDEX(Phone_ID[userId], MATCH(RIGHT(Partner_details[[#This Row],[phoneNumber]], 8), RIGHT(Phone_ID[?column?], 8), 0), 0), 0), 0)</f>
        <v>0</v>
      </c>
      <c r="B208" s="55" t="b">
        <f>ISNA(MATCH(Partner_details[[#This Row],[user id]], Fake_pages[User ID], 0))</f>
        <v>1</v>
      </c>
      <c r="C208" s="55" t="str">
        <f>IFERROR(VLOOKUP(Partner_details[[#This Row],[email]], 'Partner more details'!A:C, 3, FALSE), "")</f>
        <v/>
      </c>
      <c r="D208" s="55" t="str">
        <f>IFERROR(VLOOKUP(Partner_details[[#This Row],[email]], 'Partner more details'!A:C, 2, FALSE), "")</f>
        <v/>
      </c>
      <c r="E208" t="s">
        <v>7150</v>
      </c>
      <c r="F208" t="s">
        <v>7151</v>
      </c>
      <c r="G208" t="s">
        <v>7151</v>
      </c>
      <c r="H208" t="s">
        <v>7152</v>
      </c>
      <c r="I208" s="113">
        <v>37498402001</v>
      </c>
      <c r="J208" t="s">
        <v>5339</v>
      </c>
      <c r="K208" t="b">
        <v>1</v>
      </c>
      <c r="L208" t="s">
        <v>1466</v>
      </c>
      <c r="M208" s="98">
        <v>45490.547214247686</v>
      </c>
      <c r="N208" t="s">
        <v>6486</v>
      </c>
      <c r="O208"/>
    </row>
    <row r="209" spans="1:15">
      <c r="A209" cm="1">
        <f t="array" ref="A209">IF(Partner_details[[#This Row],[phoneNumber]], IFERROR(INDEX(Phone_ID[userId], MATCH(RIGHT(Partner_details[[#This Row],[phoneNumber]], 8), RIGHT(Phone_ID[?column?], 8), 0), 0), 0), 0)</f>
        <v>171318</v>
      </c>
      <c r="B209" s="55" t="b">
        <f>ISNA(MATCH(Partner_details[[#This Row],[user id]], Fake_pages[User ID], 0))</f>
        <v>1</v>
      </c>
      <c r="C209" s="55" t="str">
        <f>IFERROR(VLOOKUP(Partner_details[[#This Row],[email]], 'Partner more details'!A:C, 3, FALSE), "")</f>
        <v>ErazPark123!</v>
      </c>
      <c r="D209" s="55" t="str">
        <f>IFERROR(VLOOKUP(Partner_details[[#This Row],[email]], 'Partner more details'!A:C, 2, FALSE), "")</f>
        <v>Bill</v>
      </c>
      <c r="E209" t="s">
        <v>5497</v>
      </c>
      <c r="F209" t="s">
        <v>6704</v>
      </c>
      <c r="G209" t="s">
        <v>7153</v>
      </c>
      <c r="H209" t="s">
        <v>7154</v>
      </c>
      <c r="I209" s="54">
        <v>37455671216</v>
      </c>
      <c r="J209" t="s">
        <v>5496</v>
      </c>
      <c r="K209" t="b">
        <v>0</v>
      </c>
      <c r="L209"/>
      <c r="M209" s="98">
        <v>45505.267867847222</v>
      </c>
      <c r="N209" t="s">
        <v>6486</v>
      </c>
      <c r="O209"/>
    </row>
    <row r="210" spans="1:15">
      <c r="A210" cm="1">
        <f t="array" ref="A210">IF(Partner_details[[#This Row],[phoneNumber]], IFERROR(INDEX(Phone_ID[userId], MATCH(RIGHT(Partner_details[[#This Row],[phoneNumber]], 8), RIGHT(Phone_ID[?column?], 8), 0), 0), 0), 0)</f>
        <v>388226</v>
      </c>
      <c r="B210" s="55" t="b">
        <f>ISNA(MATCH(Partner_details[[#This Row],[user id]], Fake_pages[User ID], 0))</f>
        <v>1</v>
      </c>
      <c r="C210" s="55">
        <f>IFERROR(VLOOKUP(Partner_details[[#This Row],[email]], 'Partner more details'!A:C, 3, FALSE), "")</f>
        <v>0</v>
      </c>
      <c r="D210" s="55" t="str">
        <f>IFERROR(VLOOKUP(Partner_details[[#This Row],[email]], 'Partner more details'!A:C, 2, FALSE), "")</f>
        <v>Stand</v>
      </c>
      <c r="E210" t="s">
        <v>531</v>
      </c>
      <c r="F210" t="s">
        <v>7155</v>
      </c>
      <c r="G210" t="s">
        <v>7156</v>
      </c>
      <c r="H210" t="s">
        <v>533</v>
      </c>
      <c r="I210" s="113">
        <v>37495774143</v>
      </c>
      <c r="J210" t="s">
        <v>530</v>
      </c>
      <c r="K210" t="b">
        <v>0</v>
      </c>
      <c r="L210"/>
      <c r="M210" s="98">
        <v>45268.375957928241</v>
      </c>
      <c r="N210" t="s">
        <v>6486</v>
      </c>
      <c r="O210"/>
    </row>
    <row r="211" spans="1:15">
      <c r="A211" cm="1">
        <f t="array" ref="A211">IF(Partner_details[[#This Row],[phoneNumber]], IFERROR(INDEX(Phone_ID[userId], MATCH(RIGHT(Partner_details[[#This Row],[phoneNumber]], 8), RIGHT(Phone_ID[?column?], 8), 0), 0), 0), 0)</f>
        <v>760040</v>
      </c>
      <c r="B211" s="55" t="b">
        <f>ISNA(MATCH(Partner_details[[#This Row],[user id]], Fake_pages[User ID], 0))</f>
        <v>1</v>
      </c>
      <c r="C211" s="55">
        <f>IFERROR(VLOOKUP(Partner_details[[#This Row],[email]], 'Partner more details'!A:C, 3, FALSE), "")</f>
        <v>0</v>
      </c>
      <c r="D211" s="55" t="str">
        <f>IFERROR(VLOOKUP(Partner_details[[#This Row],[email]], 'Partner more details'!A:C, 2, FALSE), "")</f>
        <v>Bill</v>
      </c>
      <c r="E211" t="s">
        <v>852</v>
      </c>
      <c r="F211" t="s">
        <v>7157</v>
      </c>
      <c r="G211" t="s">
        <v>7158</v>
      </c>
      <c r="H211" t="s">
        <v>7159</v>
      </c>
      <c r="I211" s="54">
        <v>37494947193</v>
      </c>
      <c r="J211" t="s">
        <v>461</v>
      </c>
      <c r="K211" t="b">
        <v>0</v>
      </c>
      <c r="L211"/>
      <c r="M211" s="98">
        <v>45377.246868680559</v>
      </c>
      <c r="N211" t="s">
        <v>6486</v>
      </c>
      <c r="O211"/>
    </row>
    <row r="212" spans="1:15">
      <c r="A212" cm="1">
        <f t="array" ref="A212">IF(Partner_details[[#This Row],[phoneNumber]], IFERROR(INDEX(Phone_ID[userId], MATCH(RIGHT(Partner_details[[#This Row],[phoneNumber]], 8), RIGHT(Phone_ID[?column?], 8), 0), 0), 0), 0)</f>
        <v>981647</v>
      </c>
      <c r="B212" s="55" t="b">
        <f>ISNA(MATCH(Partner_details[[#This Row],[user id]], Fake_pages[User ID], 0))</f>
        <v>1</v>
      </c>
      <c r="C212" s="55" t="str">
        <f>IFERROR(VLOOKUP(Partner_details[[#This Row],[email]], 'Partner more details'!A:C, 3, FALSE), "")</f>
        <v>EdgarTashir345!</v>
      </c>
      <c r="D212" s="55" t="str">
        <f>IFERROR(VLOOKUP(Partner_details[[#This Row],[email]], 'Partner more details'!A:C, 2, FALSE), "")</f>
        <v>Bill</v>
      </c>
      <c r="E212" t="s">
        <v>307</v>
      </c>
      <c r="F212" t="s">
        <v>7160</v>
      </c>
      <c r="G212" t="s">
        <v>7160</v>
      </c>
      <c r="H212" t="s">
        <v>7161</v>
      </c>
      <c r="I212" s="113">
        <v>37491146440</v>
      </c>
      <c r="J212" t="s">
        <v>5579</v>
      </c>
      <c r="K212" t="b">
        <v>0</v>
      </c>
      <c r="L212"/>
      <c r="M212" s="98">
        <v>45491.285542291669</v>
      </c>
      <c r="N212" t="s">
        <v>6486</v>
      </c>
      <c r="O212"/>
    </row>
    <row r="213" spans="1:15">
      <c r="A213" cm="1">
        <f t="array" ref="A213">IF(Partner_details[[#This Row],[phoneNumber]], IFERROR(INDEX(Phone_ID[userId], MATCH(RIGHT(Partner_details[[#This Row],[phoneNumber]], 8), RIGHT(Phone_ID[?column?], 8), 0), 0), 0), 0)</f>
        <v>1112270</v>
      </c>
      <c r="B213" s="55" t="b">
        <f>ISNA(MATCH(Partner_details[[#This Row],[user id]], Fake_pages[User ID], 0))</f>
        <v>0</v>
      </c>
      <c r="C213" s="55">
        <f>IFERROR(VLOOKUP(Partner_details[[#This Row],[email]], 'Partner more details'!A:C, 3, FALSE), "")</f>
        <v>0</v>
      </c>
      <c r="D213" s="55" t="str">
        <f>IFERROR(VLOOKUP(Partner_details[[#This Row],[email]], 'Partner more details'!A:C, 2, FALSE), "")</f>
        <v>URL</v>
      </c>
      <c r="E213" t="s">
        <v>7162</v>
      </c>
      <c r="F213" t="s">
        <v>7163</v>
      </c>
      <c r="G213" t="s">
        <v>7164</v>
      </c>
      <c r="H213" t="s">
        <v>7165</v>
      </c>
      <c r="I213" s="54">
        <v>37433939350</v>
      </c>
      <c r="J213" t="s">
        <v>6508</v>
      </c>
      <c r="K213" t="b">
        <v>0</v>
      </c>
      <c r="L213"/>
      <c r="M213" s="98">
        <v>45429.275543333337</v>
      </c>
      <c r="N213" t="s">
        <v>6486</v>
      </c>
      <c r="O213"/>
    </row>
    <row r="214" spans="1:15">
      <c r="A214" cm="1">
        <f t="array" ref="A214">IF(Partner_details[[#This Row],[phoneNumber]], IFERROR(INDEX(Phone_ID[userId], MATCH(RIGHT(Partner_details[[#This Row],[phoneNumber]], 8), RIGHT(Phone_ID[?column?], 8), 0), 0), 0), 0)</f>
        <v>896037</v>
      </c>
      <c r="B214" s="55" t="b">
        <f>ISNA(MATCH(Partner_details[[#This Row],[user id]], Fake_pages[User ID], 0))</f>
        <v>1</v>
      </c>
      <c r="C214" s="55" t="str">
        <f>IFERROR(VLOOKUP(Partner_details[[#This Row],[email]], 'Partner more details'!A:C, 3, FALSE), "")</f>
        <v>Hayarpi123!</v>
      </c>
      <c r="D214" s="55" t="str">
        <f>IFERROR(VLOOKUP(Partner_details[[#This Row],[email]], 'Partner more details'!A:C, 2, FALSE), "")</f>
        <v>Bill</v>
      </c>
      <c r="E214" t="s">
        <v>1119</v>
      </c>
      <c r="F214" t="s">
        <v>7166</v>
      </c>
      <c r="G214" t="s">
        <v>7167</v>
      </c>
      <c r="H214" t="s">
        <v>7168</v>
      </c>
      <c r="I214" s="113">
        <v>37433903409</v>
      </c>
      <c r="J214" t="s">
        <v>6561</v>
      </c>
      <c r="K214" t="b">
        <v>1</v>
      </c>
      <c r="L214"/>
      <c r="M214" s="98">
        <v>45393.680619131941</v>
      </c>
      <c r="N214" t="s">
        <v>7169</v>
      </c>
      <c r="O214"/>
    </row>
    <row r="215" spans="1:15">
      <c r="A215" cm="1">
        <f t="array" ref="A215">IF(Partner_details[[#This Row],[phoneNumber]], IFERROR(INDEX(Phone_ID[userId], MATCH(RIGHT(Partner_details[[#This Row],[phoneNumber]], 8), RIGHT(Phone_ID[?column?], 8), 0), 0), 0), 0)</f>
        <v>704833</v>
      </c>
      <c r="B215" s="55" t="b">
        <f>ISNA(MATCH(Partner_details[[#This Row],[user id]], Fake_pages[User ID], 0))</f>
        <v>1</v>
      </c>
      <c r="C215" s="55">
        <f>IFERROR(VLOOKUP(Partner_details[[#This Row],[email]], 'Partner more details'!A:C, 3, FALSE), "")</f>
        <v>0</v>
      </c>
      <c r="D215" s="55" t="str">
        <f>IFERROR(VLOOKUP(Partner_details[[#This Row],[email]], 'Partner more details'!A:C, 2, FALSE), "")</f>
        <v>URL</v>
      </c>
      <c r="E215" t="s">
        <v>249</v>
      </c>
      <c r="F215" t="s">
        <v>250</v>
      </c>
      <c r="G215" t="s">
        <v>250</v>
      </c>
      <c r="H215" t="s">
        <v>251</v>
      </c>
      <c r="I215" s="54">
        <v>37498205553</v>
      </c>
      <c r="J215" t="s">
        <v>6484</v>
      </c>
      <c r="K215" t="b">
        <v>1</v>
      </c>
      <c r="L215" t="s">
        <v>5924</v>
      </c>
      <c r="M215" s="98">
        <v>45260.216489027778</v>
      </c>
      <c r="N215" t="s">
        <v>7170</v>
      </c>
      <c r="O215"/>
    </row>
    <row r="216" spans="1:15">
      <c r="A216" cm="1">
        <f t="array" ref="A216">IF(Partner_details[[#This Row],[phoneNumber]], IFERROR(INDEX(Phone_ID[userId], MATCH(RIGHT(Partner_details[[#This Row],[phoneNumber]], 8), RIGHT(Phone_ID[?column?], 8), 0), 0), 0), 0)</f>
        <v>1091722</v>
      </c>
      <c r="B216" s="55" t="b">
        <f>ISNA(MATCH(Partner_details[[#This Row],[user id]], Fake_pages[User ID], 0))</f>
        <v>1</v>
      </c>
      <c r="C216" s="55">
        <f>IFERROR(VLOOKUP(Partner_details[[#This Row],[email]], 'Partner more details'!A:C, 3, FALSE), "")</f>
        <v>0</v>
      </c>
      <c r="D216" s="55" t="str">
        <f>IFERROR(VLOOKUP(Partner_details[[#This Row],[email]], 'Partner more details'!A:C, 2, FALSE), "")</f>
        <v>Bill</v>
      </c>
      <c r="E216" t="s">
        <v>601</v>
      </c>
      <c r="F216" t="s">
        <v>7031</v>
      </c>
      <c r="G216" t="s">
        <v>7171</v>
      </c>
      <c r="H216" t="s">
        <v>7172</v>
      </c>
      <c r="I216" s="113">
        <v>37498855990</v>
      </c>
      <c r="J216" t="s">
        <v>399</v>
      </c>
      <c r="K216" t="b">
        <v>1</v>
      </c>
      <c r="L216" t="s">
        <v>7034</v>
      </c>
      <c r="M216" s="98">
        <v>45500.483868750001</v>
      </c>
      <c r="N216" t="s">
        <v>7035</v>
      </c>
      <c r="O216"/>
    </row>
    <row r="217" spans="1:15">
      <c r="A217" cm="1">
        <f t="array" ref="A217">IF(Partner_details[[#This Row],[phoneNumber]], IFERROR(INDEX(Phone_ID[userId], MATCH(RIGHT(Partner_details[[#This Row],[phoneNumber]], 8), RIGHT(Phone_ID[?column?], 8), 0), 0), 0), 0)</f>
        <v>0</v>
      </c>
      <c r="B217" s="55" t="b">
        <f>ISNA(MATCH(Partner_details[[#This Row],[user id]], Fake_pages[User ID], 0))</f>
        <v>1</v>
      </c>
      <c r="C217" s="55" t="str">
        <f>IFERROR(VLOOKUP(Partner_details[[#This Row],[email]], 'Partner more details'!A:C, 3, FALSE), "")</f>
        <v>Qarahunge123!</v>
      </c>
      <c r="D217" s="55" t="str">
        <f>IFERROR(VLOOKUP(Partner_details[[#This Row],[email]], 'Partner more details'!A:C, 2, FALSE), "")</f>
        <v>Bill</v>
      </c>
      <c r="E217" t="s">
        <v>4091</v>
      </c>
      <c r="F217" t="s">
        <v>7173</v>
      </c>
      <c r="G217" t="s">
        <v>7174</v>
      </c>
      <c r="H217" t="s">
        <v>7175</v>
      </c>
      <c r="I217" s="54">
        <v>37495195715</v>
      </c>
      <c r="J217" t="s">
        <v>3908</v>
      </c>
      <c r="K217" t="b">
        <v>0</v>
      </c>
      <c r="L217"/>
      <c r="M217" s="98">
        <v>45440.558334606481</v>
      </c>
      <c r="N217" t="s">
        <v>7176</v>
      </c>
      <c r="O217"/>
    </row>
    <row r="218" spans="1:15">
      <c r="A218" cm="1">
        <f t="array" ref="A218">IF(Partner_details[[#This Row],[phoneNumber]], IFERROR(INDEX(Phone_ID[userId], MATCH(RIGHT(Partner_details[[#This Row],[phoneNumber]], 8), RIGHT(Phone_ID[?column?], 8), 0), 0), 0), 0)</f>
        <v>1158363</v>
      </c>
      <c r="B218" s="55" t="b">
        <f>ISNA(MATCH(Partner_details[[#This Row],[user id]], Fake_pages[User ID], 0))</f>
        <v>1</v>
      </c>
      <c r="C218" s="55" t="str">
        <f>IFERROR(VLOOKUP(Partner_details[[#This Row],[email]], 'Partner more details'!A:C, 3, FALSE), "")</f>
        <v/>
      </c>
      <c r="D218" s="55" t="str">
        <f>IFERROR(VLOOKUP(Partner_details[[#This Row],[email]], 'Partner more details'!A:C, 2, FALSE), "")</f>
        <v/>
      </c>
      <c r="E218" t="s">
        <v>7177</v>
      </c>
      <c r="F218" t="s">
        <v>7178</v>
      </c>
      <c r="G218" t="s">
        <v>7179</v>
      </c>
      <c r="H218" t="s">
        <v>7180</v>
      </c>
      <c r="I218" s="113">
        <v>37477838455</v>
      </c>
      <c r="J218" t="s">
        <v>515</v>
      </c>
      <c r="K218" t="b">
        <v>0</v>
      </c>
      <c r="L218" t="s">
        <v>5924</v>
      </c>
      <c r="M218" s="98">
        <v>45482.473360173608</v>
      </c>
      <c r="N218" t="s">
        <v>6486</v>
      </c>
      <c r="O218"/>
    </row>
    <row r="219" spans="1:15">
      <c r="A219" cm="1">
        <f t="array" ref="A219">IF(Partner_details[[#This Row],[phoneNumber]], IFERROR(INDEX(Phone_ID[userId], MATCH(RIGHT(Partner_details[[#This Row],[phoneNumber]], 8), RIGHT(Phone_ID[?column?], 8), 0), 0), 0), 0)</f>
        <v>19804</v>
      </c>
      <c r="B219" s="55" t="b">
        <f>ISNA(MATCH(Partner_details[[#This Row],[user id]], Fake_pages[User ID], 0))</f>
        <v>1</v>
      </c>
      <c r="C219" s="55">
        <f>IFERROR(VLOOKUP(Partner_details[[#This Row],[email]], 'Partner more details'!A:C, 3, FALSE), "")</f>
        <v>0</v>
      </c>
      <c r="D219" s="55" t="str">
        <f>IFERROR(VLOOKUP(Partner_details[[#This Row],[email]], 'Partner more details'!A:C, 2, FALSE), "")</f>
        <v>Stand</v>
      </c>
      <c r="E219" t="s">
        <v>442</v>
      </c>
      <c r="F219" t="s">
        <v>7181</v>
      </c>
      <c r="G219" t="s">
        <v>7182</v>
      </c>
      <c r="H219" t="s">
        <v>443</v>
      </c>
      <c r="I219" s="54">
        <v>37477052565</v>
      </c>
      <c r="J219" t="s">
        <v>435</v>
      </c>
      <c r="K219" t="b">
        <v>0</v>
      </c>
      <c r="L219"/>
      <c r="M219" s="98">
        <v>45254.33494980324</v>
      </c>
      <c r="N219" t="s">
        <v>6486</v>
      </c>
      <c r="O219"/>
    </row>
    <row r="220" spans="1:15">
      <c r="A220" cm="1">
        <f t="array" ref="A220">IF(Partner_details[[#This Row],[phoneNumber]], IFERROR(INDEX(Phone_ID[userId], MATCH(RIGHT(Partner_details[[#This Row],[phoneNumber]], 8), RIGHT(Phone_ID[?column?], 8), 0), 0), 0), 0)</f>
        <v>947714</v>
      </c>
      <c r="B220" s="55" t="b">
        <f>ISNA(MATCH(Partner_details[[#This Row],[user id]], Fake_pages[User ID], 0))</f>
        <v>1</v>
      </c>
      <c r="C220" s="55">
        <f>IFERROR(VLOOKUP(Partner_details[[#This Row],[email]], 'Partner more details'!A:C, 3, FALSE), "")</f>
        <v>0</v>
      </c>
      <c r="D220" s="55" t="str">
        <f>IFERROR(VLOOKUP(Partner_details[[#This Row],[email]], 'Partner more details'!A:C, 2, FALSE), "")</f>
        <v>Glued</v>
      </c>
      <c r="E220" t="s">
        <v>110</v>
      </c>
      <c r="F220" t="s">
        <v>7183</v>
      </c>
      <c r="G220" t="s">
        <v>7184</v>
      </c>
      <c r="H220" t="s">
        <v>509</v>
      </c>
      <c r="I220" s="113">
        <v>37498996474</v>
      </c>
      <c r="J220" t="s">
        <v>6502</v>
      </c>
      <c r="K220" t="b">
        <v>1</v>
      </c>
      <c r="L220" t="s">
        <v>5924</v>
      </c>
      <c r="M220" s="98">
        <v>45308.308962291667</v>
      </c>
      <c r="N220" t="s">
        <v>7185</v>
      </c>
      <c r="O220"/>
    </row>
    <row r="221" spans="1:15">
      <c r="A221" cm="1">
        <f t="array" ref="A221">IF(Partner_details[[#This Row],[phoneNumber]], IFERROR(INDEX(Phone_ID[userId], MATCH(RIGHT(Partner_details[[#This Row],[phoneNumber]], 8), RIGHT(Phone_ID[?column?], 8), 0), 0), 0), 0)</f>
        <v>739322</v>
      </c>
      <c r="B221" s="55" t="b">
        <f>ISNA(MATCH(Partner_details[[#This Row],[user id]], Fake_pages[User ID], 0))</f>
        <v>1</v>
      </c>
      <c r="C221" s="55">
        <f>IFERROR(VLOOKUP(Partner_details[[#This Row],[email]], 'Partner more details'!A:C, 3, FALSE), "")</f>
        <v>0</v>
      </c>
      <c r="D221" s="55" t="str">
        <f>IFERROR(VLOOKUP(Partner_details[[#This Row],[email]], 'Partner more details'!A:C, 2, FALSE), "")</f>
        <v>Stand</v>
      </c>
      <c r="E221" t="s">
        <v>160</v>
      </c>
      <c r="F221" t="s">
        <v>7186</v>
      </c>
      <c r="G221" t="s">
        <v>7187</v>
      </c>
      <c r="H221" t="s">
        <v>403</v>
      </c>
      <c r="I221" s="54">
        <v>37491468478</v>
      </c>
      <c r="J221" t="s">
        <v>402</v>
      </c>
      <c r="K221" t="b">
        <v>0</v>
      </c>
      <c r="L221"/>
      <c r="M221" s="98">
        <v>45254.332894479165</v>
      </c>
      <c r="N221" t="s">
        <v>6486</v>
      </c>
      <c r="O221"/>
    </row>
    <row r="222" spans="1:15">
      <c r="A222" cm="1">
        <f t="array" ref="A222">IF(Partner_details[[#This Row],[phoneNumber]], IFERROR(INDEX(Phone_ID[userId], MATCH(RIGHT(Partner_details[[#This Row],[phoneNumber]], 8), RIGHT(Phone_ID[?column?], 8), 0), 0), 0), 0)</f>
        <v>5562</v>
      </c>
      <c r="B222" s="55" t="b">
        <f>ISNA(MATCH(Partner_details[[#This Row],[user id]], Fake_pages[User ID], 0))</f>
        <v>0</v>
      </c>
      <c r="C222" s="55">
        <f>IFERROR(VLOOKUP(Partner_details[[#This Row],[email]], 'Partner more details'!A:C, 3, FALSE), "")</f>
        <v>0</v>
      </c>
      <c r="D222" s="55" t="str">
        <f>IFERROR(VLOOKUP(Partner_details[[#This Row],[email]], 'Partner more details'!A:C, 2, FALSE), "")</f>
        <v>URL</v>
      </c>
      <c r="E222" t="s">
        <v>7188</v>
      </c>
      <c r="F222" t="s">
        <v>7189</v>
      </c>
      <c r="G222" t="s">
        <v>7189</v>
      </c>
      <c r="H222" t="s">
        <v>7190</v>
      </c>
      <c r="I222" s="113">
        <v>37455555555</v>
      </c>
      <c r="J222" t="s">
        <v>7191</v>
      </c>
      <c r="K222" t="b">
        <v>0</v>
      </c>
      <c r="L222"/>
      <c r="M222" s="98">
        <v>45366.276599097226</v>
      </c>
      <c r="N222" t="s">
        <v>6486</v>
      </c>
      <c r="O222"/>
    </row>
    <row r="223" spans="1:15">
      <c r="A223" cm="1">
        <f t="array" ref="A223">IF(Partner_details[[#This Row],[phoneNumber]], IFERROR(INDEX(Phone_ID[userId], MATCH(RIGHT(Partner_details[[#This Row],[phoneNumber]], 8), RIGHT(Phone_ID[?column?], 8), 0), 0), 0), 0)</f>
        <v>1150585</v>
      </c>
      <c r="B223" s="55" t="b">
        <f>ISNA(MATCH(Partner_details[[#This Row],[user id]], Fake_pages[User ID], 0))</f>
        <v>1</v>
      </c>
      <c r="C223" s="55">
        <f>IFERROR(VLOOKUP(Partner_details[[#This Row],[email]], 'Partner more details'!A:C, 3, FALSE), "")</f>
        <v>0</v>
      </c>
      <c r="D223" s="55" t="str">
        <f>IFERROR(VLOOKUP(Partner_details[[#This Row],[email]], 'Partner more details'!A:C, 2, FALSE), "")</f>
        <v>BIll</v>
      </c>
      <c r="E223" t="s">
        <v>1998</v>
      </c>
      <c r="F223" t="s">
        <v>7192</v>
      </c>
      <c r="G223" t="s">
        <v>7193</v>
      </c>
      <c r="H223" t="s">
        <v>7194</v>
      </c>
      <c r="I223" s="54">
        <v>37494371975</v>
      </c>
      <c r="J223" t="s">
        <v>581</v>
      </c>
      <c r="K223" t="b">
        <v>1</v>
      </c>
      <c r="L223"/>
      <c r="M223" s="98">
        <v>45349.224530127314</v>
      </c>
      <c r="N223" t="s">
        <v>7195</v>
      </c>
      <c r="O223"/>
    </row>
    <row r="224" spans="1:15">
      <c r="A224" cm="1">
        <f t="array" ref="A224">IF(Partner_details[[#This Row],[phoneNumber]], IFERROR(INDEX(Phone_ID[userId], MATCH(RIGHT(Partner_details[[#This Row],[phoneNumber]], 8), RIGHT(Phone_ID[?column?], 8), 0), 0), 0), 0)</f>
        <v>346534</v>
      </c>
      <c r="B224" s="55" t="b">
        <f>ISNA(MATCH(Partner_details[[#This Row],[user id]], Fake_pages[User ID], 0))</f>
        <v>0</v>
      </c>
      <c r="C224" s="55">
        <f>IFERROR(VLOOKUP(Partner_details[[#This Row],[email]], 'Partner more details'!A:C, 3, FALSE), "")</f>
        <v>0</v>
      </c>
      <c r="D224" s="55" t="str">
        <f>IFERROR(VLOOKUP(Partner_details[[#This Row],[email]], 'Partner more details'!A:C, 2, FALSE), "")</f>
        <v>URL</v>
      </c>
      <c r="E224" t="s">
        <v>884</v>
      </c>
      <c r="F224" t="s">
        <v>7196</v>
      </c>
      <c r="G224" t="s">
        <v>7196</v>
      </c>
      <c r="H224" t="s">
        <v>7197</v>
      </c>
      <c r="I224" s="113">
        <v>37499505615</v>
      </c>
      <c r="J224" t="s">
        <v>6508</v>
      </c>
      <c r="K224" t="b">
        <v>1</v>
      </c>
      <c r="L224"/>
      <c r="M224" s="98">
        <v>45387.347362060187</v>
      </c>
      <c r="N224" t="s">
        <v>7198</v>
      </c>
      <c r="O224"/>
    </row>
    <row r="225" spans="1:15">
      <c r="A225" cm="1">
        <f t="array" ref="A225">IF(Partner_details[[#This Row],[phoneNumber]], IFERROR(INDEX(Phone_ID[userId], MATCH(RIGHT(Partner_details[[#This Row],[phoneNumber]], 8), RIGHT(Phone_ID[?column?], 8), 0), 0), 0), 0)</f>
        <v>1096433</v>
      </c>
      <c r="B225" s="55" t="b">
        <f>ISNA(MATCH(Partner_details[[#This Row],[user id]], Fake_pages[User ID], 0))</f>
        <v>1</v>
      </c>
      <c r="C225" s="55">
        <f>IFERROR(VLOOKUP(Partner_details[[#This Row],[email]], 'Partner more details'!A:C, 3, FALSE), "")</f>
        <v>0</v>
      </c>
      <c r="D225" s="55" t="str">
        <f>IFERROR(VLOOKUP(Partner_details[[#This Row],[email]], 'Partner more details'!A:C, 2, FALSE), "")</f>
        <v>Bill</v>
      </c>
      <c r="E225" t="s">
        <v>1538</v>
      </c>
      <c r="F225" t="s">
        <v>7199</v>
      </c>
      <c r="G225" t="s">
        <v>7200</v>
      </c>
      <c r="H225" t="s">
        <v>7201</v>
      </c>
      <c r="I225" s="54">
        <v>37494128031</v>
      </c>
      <c r="J225" t="s">
        <v>1493</v>
      </c>
      <c r="K225" t="b">
        <v>0</v>
      </c>
      <c r="L225"/>
      <c r="M225" s="98">
        <v>45335.687633923611</v>
      </c>
      <c r="N225" t="s">
        <v>6486</v>
      </c>
      <c r="O225"/>
    </row>
    <row r="226" spans="1:15">
      <c r="A226" cm="1">
        <f t="array" ref="A226">IF(Partner_details[[#This Row],[phoneNumber]], IFERROR(INDEX(Phone_ID[userId], MATCH(RIGHT(Partner_details[[#This Row],[phoneNumber]], 8), RIGHT(Phone_ID[?column?], 8), 0), 0), 0), 0)</f>
        <v>490242</v>
      </c>
      <c r="B226" s="55" t="b">
        <f>ISNA(MATCH(Partner_details[[#This Row],[user id]], Fake_pages[User ID], 0))</f>
        <v>1</v>
      </c>
      <c r="C226" s="55">
        <f>IFERROR(VLOOKUP(Partner_details[[#This Row],[email]], 'Partner more details'!A:C, 3, FALSE), "")</f>
        <v>0</v>
      </c>
      <c r="D226" s="55" t="str">
        <f>IFERROR(VLOOKUP(Partner_details[[#This Row],[email]], 'Partner more details'!A:C, 2, FALSE), "")</f>
        <v>URL</v>
      </c>
      <c r="E226" t="s">
        <v>255</v>
      </c>
      <c r="F226" t="s">
        <v>7202</v>
      </c>
      <c r="G226" t="s">
        <v>256</v>
      </c>
      <c r="H226" t="s">
        <v>257</v>
      </c>
      <c r="I226" s="113">
        <v>37477009129</v>
      </c>
      <c r="J226" t="s">
        <v>6484</v>
      </c>
      <c r="K226" t="b">
        <v>1</v>
      </c>
      <c r="L226" t="s">
        <v>5924</v>
      </c>
      <c r="M226" s="98">
        <v>45265.537267071762</v>
      </c>
      <c r="N226" t="s">
        <v>7037</v>
      </c>
      <c r="O226"/>
    </row>
    <row r="227" spans="1:15">
      <c r="A227" cm="1">
        <f t="array" ref="A227">IF(Partner_details[[#This Row],[phoneNumber]], IFERROR(INDEX(Phone_ID[userId], MATCH(RIGHT(Partner_details[[#This Row],[phoneNumber]], 8), RIGHT(Phone_ID[?column?], 8), 0), 0), 0), 0)</f>
        <v>1091079</v>
      </c>
      <c r="B227" s="55" t="b">
        <f>ISNA(MATCH(Partner_details[[#This Row],[user id]], Fake_pages[User ID], 0))</f>
        <v>1</v>
      </c>
      <c r="C227" s="55">
        <f>IFERROR(VLOOKUP(Partner_details[[#This Row],[email]], 'Partner more details'!A:C, 3, FALSE), "")</f>
        <v>0</v>
      </c>
      <c r="D227" s="55" t="str">
        <f>IFERROR(VLOOKUP(Partner_details[[#This Row],[email]], 'Partner more details'!A:C, 2, FALSE), "")</f>
        <v>Stand</v>
      </c>
      <c r="E227" t="s">
        <v>2040</v>
      </c>
      <c r="F227" t="s">
        <v>7203</v>
      </c>
      <c r="G227" t="s">
        <v>7204</v>
      </c>
      <c r="H227" t="s">
        <v>7205</v>
      </c>
      <c r="I227" s="54">
        <v>37499114589</v>
      </c>
      <c r="J227" t="s">
        <v>412</v>
      </c>
      <c r="K227" t="b">
        <v>1</v>
      </c>
      <c r="L227" t="s">
        <v>7206</v>
      </c>
      <c r="M227" s="98">
        <v>45349.37017746528</v>
      </c>
      <c r="N227" t="s">
        <v>6717</v>
      </c>
      <c r="O227"/>
    </row>
    <row r="228" spans="1:15">
      <c r="A228" cm="1">
        <f t="array" ref="A228">IF(Partner_details[[#This Row],[phoneNumber]], IFERROR(INDEX(Phone_ID[userId], MATCH(RIGHT(Partner_details[[#This Row],[phoneNumber]], 8), RIGHT(Phone_ID[?column?], 8), 0), 0), 0), 0)</f>
        <v>1112270</v>
      </c>
      <c r="B228" s="55" t="b">
        <f>ISNA(MATCH(Partner_details[[#This Row],[user id]], Fake_pages[User ID], 0))</f>
        <v>0</v>
      </c>
      <c r="C228" s="55">
        <f>IFERROR(VLOOKUP(Partner_details[[#This Row],[email]], 'Partner more details'!A:C, 3, FALSE), "")</f>
        <v>0</v>
      </c>
      <c r="D228" s="55" t="str">
        <f>IFERROR(VLOOKUP(Partner_details[[#This Row],[email]], 'Partner more details'!A:C, 2, FALSE), "")</f>
        <v>URL</v>
      </c>
      <c r="E228" t="s">
        <v>7207</v>
      </c>
      <c r="F228" t="s">
        <v>7207</v>
      </c>
      <c r="G228" t="s">
        <v>7207</v>
      </c>
      <c r="H228" t="s">
        <v>7208</v>
      </c>
      <c r="I228" s="113">
        <v>37433939350</v>
      </c>
      <c r="J228" t="s">
        <v>7209</v>
      </c>
      <c r="K228" t="b">
        <v>0</v>
      </c>
      <c r="L228"/>
      <c r="M228" s="98">
        <v>45432.442741932871</v>
      </c>
      <c r="N228" t="s">
        <v>7210</v>
      </c>
      <c r="O228"/>
    </row>
    <row r="229" spans="1:15">
      <c r="A229" cm="1">
        <f t="array" ref="A229">IF(Partner_details[[#This Row],[phoneNumber]], IFERROR(INDEX(Phone_ID[userId], MATCH(RIGHT(Partner_details[[#This Row],[phoneNumber]], 8), RIGHT(Phone_ID[?column?], 8), 0), 0), 0), 0)</f>
        <v>825186</v>
      </c>
      <c r="B229" s="55" t="b">
        <f>ISNA(MATCH(Partner_details[[#This Row],[user id]], Fake_pages[User ID], 0))</f>
        <v>1</v>
      </c>
      <c r="C229" s="55">
        <f>IFERROR(VLOOKUP(Partner_details[[#This Row],[email]], 'Partner more details'!A:C, 3, FALSE), "")</f>
        <v>0</v>
      </c>
      <c r="D229" s="55" t="str">
        <f>IFERROR(VLOOKUP(Partner_details[[#This Row],[email]], 'Partner more details'!A:C, 2, FALSE), "")</f>
        <v>URL</v>
      </c>
      <c r="E229" t="s">
        <v>278</v>
      </c>
      <c r="F229" t="s">
        <v>279</v>
      </c>
      <c r="G229" t="s">
        <v>7211</v>
      </c>
      <c r="H229" t="s">
        <v>7212</v>
      </c>
      <c r="I229" s="54">
        <v>37443607244</v>
      </c>
      <c r="J229" t="s">
        <v>6484</v>
      </c>
      <c r="K229" t="b">
        <v>1</v>
      </c>
      <c r="L229" t="s">
        <v>2335</v>
      </c>
      <c r="M229" s="98">
        <v>45406.249933530089</v>
      </c>
      <c r="N229" t="s">
        <v>7056</v>
      </c>
      <c r="O229"/>
    </row>
    <row r="230" spans="1:15">
      <c r="A230" cm="1">
        <f t="array" ref="A230">IF(Partner_details[[#This Row],[phoneNumber]], IFERROR(INDEX(Phone_ID[userId], MATCH(RIGHT(Partner_details[[#This Row],[phoneNumber]], 8), RIGHT(Phone_ID[?column?], 8), 0), 0), 0), 0)</f>
        <v>974400</v>
      </c>
      <c r="B230" s="55" t="b">
        <f>ISNA(MATCH(Partner_details[[#This Row],[user id]], Fake_pages[User ID], 0))</f>
        <v>1</v>
      </c>
      <c r="C230" s="55">
        <f>IFERROR(VLOOKUP(Partner_details[[#This Row],[email]], 'Partner more details'!A:C, 3, FALSE), "")</f>
        <v>0</v>
      </c>
      <c r="D230" s="55" t="str">
        <f>IFERROR(VLOOKUP(Partner_details[[#This Row],[email]], 'Partner more details'!A:C, 2, FALSE), "")</f>
        <v>BIll</v>
      </c>
      <c r="E230" t="s">
        <v>7213</v>
      </c>
      <c r="F230" t="s">
        <v>7214</v>
      </c>
      <c r="G230" t="s">
        <v>7215</v>
      </c>
      <c r="H230" t="s">
        <v>486</v>
      </c>
      <c r="I230" s="113">
        <v>37495056727</v>
      </c>
      <c r="J230" t="s">
        <v>476</v>
      </c>
      <c r="K230" t="b">
        <v>0</v>
      </c>
      <c r="L230"/>
      <c r="M230" s="98">
        <v>45317.395862395832</v>
      </c>
      <c r="N230" t="s">
        <v>6486</v>
      </c>
      <c r="O230"/>
    </row>
    <row r="231" spans="1:15">
      <c r="A231" cm="1">
        <f t="array" ref="A231">IF(Partner_details[[#This Row],[phoneNumber]], IFERROR(INDEX(Phone_ID[userId], MATCH(RIGHT(Partner_details[[#This Row],[phoneNumber]], 8), RIGHT(Phone_ID[?column?], 8), 0), 0), 0), 0)</f>
        <v>491157</v>
      </c>
      <c r="B231" s="55" t="b">
        <f>ISNA(MATCH(Partner_details[[#This Row],[user id]], Fake_pages[User ID], 0))</f>
        <v>1</v>
      </c>
      <c r="C231" s="55">
        <f>IFERROR(VLOOKUP(Partner_details[[#This Row],[email]], 'Partner more details'!A:C, 3, FALSE), "")</f>
        <v>0</v>
      </c>
      <c r="D231" s="55" t="str">
        <f>IFERROR(VLOOKUP(Partner_details[[#This Row],[email]], 'Partner more details'!A:C, 2, FALSE), "")</f>
        <v>Delivery</v>
      </c>
      <c r="E231" t="s">
        <v>7216</v>
      </c>
      <c r="F231" t="s">
        <v>7217</v>
      </c>
      <c r="G231" t="s">
        <v>7218</v>
      </c>
      <c r="H231" t="s">
        <v>7219</v>
      </c>
      <c r="I231" s="54">
        <v>37496008815</v>
      </c>
      <c r="J231" t="s">
        <v>7220</v>
      </c>
      <c r="K231" t="b">
        <v>1</v>
      </c>
      <c r="L231" t="s">
        <v>5924</v>
      </c>
      <c r="M231" s="98">
        <v>45367.451285995368</v>
      </c>
      <c r="N231" t="s">
        <v>7221</v>
      </c>
      <c r="O231"/>
    </row>
    <row r="232" spans="1:15">
      <c r="A232" cm="1">
        <f t="array" ref="A232">IF(Partner_details[[#This Row],[phoneNumber]], IFERROR(INDEX(Phone_ID[userId], MATCH(RIGHT(Partner_details[[#This Row],[phoneNumber]], 8), RIGHT(Phone_ID[?column?], 8), 0), 0), 0), 0)</f>
        <v>363404</v>
      </c>
      <c r="B232" s="55" t="b">
        <f>ISNA(MATCH(Partner_details[[#This Row],[user id]], Fake_pages[User ID], 0))</f>
        <v>1</v>
      </c>
      <c r="C232" s="55">
        <f>IFERROR(VLOOKUP(Partner_details[[#This Row],[email]], 'Partner more details'!A:C, 3, FALSE), "")</f>
        <v>0</v>
      </c>
      <c r="D232" s="55" t="str">
        <f>IFERROR(VLOOKUP(Partner_details[[#This Row],[email]], 'Partner more details'!A:C, 2, FALSE), "")</f>
        <v>Stand</v>
      </c>
      <c r="E232" t="s">
        <v>174</v>
      </c>
      <c r="F232" t="s">
        <v>175</v>
      </c>
      <c r="G232" t="s">
        <v>175</v>
      </c>
      <c r="H232" t="s">
        <v>176</v>
      </c>
      <c r="I232" s="113">
        <v>37477388218</v>
      </c>
      <c r="J232" t="s">
        <v>6484</v>
      </c>
      <c r="K232" t="b">
        <v>1</v>
      </c>
      <c r="L232" t="s">
        <v>5924</v>
      </c>
      <c r="M232" s="98">
        <v>45224.440017337962</v>
      </c>
      <c r="N232" t="s">
        <v>7222</v>
      </c>
      <c r="O232"/>
    </row>
    <row r="233" spans="1:15">
      <c r="A233" cm="1">
        <f t="array" ref="A233">IF(Partner_details[[#This Row],[phoneNumber]], IFERROR(INDEX(Phone_ID[userId], MATCH(RIGHT(Partner_details[[#This Row],[phoneNumber]], 8), RIGHT(Phone_ID[?column?], 8), 0), 0), 0), 0)</f>
        <v>906886</v>
      </c>
      <c r="B233" s="55" t="b">
        <f>ISNA(MATCH(Partner_details[[#This Row],[user id]], Fake_pages[User ID], 0))</f>
        <v>1</v>
      </c>
      <c r="C233" s="55">
        <f>IFERROR(VLOOKUP(Partner_details[[#This Row],[email]], 'Partner more details'!A:C, 3, FALSE), "")</f>
        <v>0</v>
      </c>
      <c r="D233" s="55" t="str">
        <f>IFERROR(VLOOKUP(Partner_details[[#This Row],[email]], 'Partner more details'!A:C, 2, FALSE), "")</f>
        <v>Bill</v>
      </c>
      <c r="E233" t="s">
        <v>4660</v>
      </c>
      <c r="F233" t="s">
        <v>7223</v>
      </c>
      <c r="G233" t="s">
        <v>7224</v>
      </c>
      <c r="H233" t="s">
        <v>7225</v>
      </c>
      <c r="I233" s="54">
        <v>37498201060</v>
      </c>
      <c r="J233" t="s">
        <v>1152</v>
      </c>
      <c r="K233" t="b">
        <v>1</v>
      </c>
      <c r="L233" t="s">
        <v>5924</v>
      </c>
      <c r="M233" s="98">
        <v>45350.482103379632</v>
      </c>
      <c r="N233" t="s">
        <v>7226</v>
      </c>
      <c r="O233"/>
    </row>
    <row r="234" spans="1:15">
      <c r="A234" cm="1">
        <f t="array" ref="A234">IF(Partner_details[[#This Row],[phoneNumber]], IFERROR(INDEX(Phone_ID[userId], MATCH(RIGHT(Partner_details[[#This Row],[phoneNumber]], 8), RIGHT(Phone_ID[?column?], 8), 0), 0), 0), 0)</f>
        <v>757086</v>
      </c>
      <c r="B234" s="55" t="b">
        <f>ISNA(MATCH(Partner_details[[#This Row],[user id]], Fake_pages[User ID], 0))</f>
        <v>1</v>
      </c>
      <c r="C234" s="55">
        <f>IFERROR(VLOOKUP(Partner_details[[#This Row],[email]], 'Partner more details'!A:C, 3, FALSE), "")</f>
        <v>0</v>
      </c>
      <c r="D234" s="55" t="str">
        <f>IFERROR(VLOOKUP(Partner_details[[#This Row],[email]], 'Partner more details'!A:C, 2, FALSE), "")</f>
        <v>Bill</v>
      </c>
      <c r="E234" t="s">
        <v>462</v>
      </c>
      <c r="F234" t="s">
        <v>7227</v>
      </c>
      <c r="G234" t="s">
        <v>7228</v>
      </c>
      <c r="H234" t="s">
        <v>463</v>
      </c>
      <c r="I234" s="113">
        <v>37477454207</v>
      </c>
      <c r="J234" t="s">
        <v>461</v>
      </c>
      <c r="K234" t="b">
        <v>0</v>
      </c>
      <c r="L234"/>
      <c r="M234" s="98">
        <v>45323.667018819448</v>
      </c>
      <c r="N234" t="s">
        <v>7229</v>
      </c>
      <c r="O234"/>
    </row>
    <row r="235" spans="1:15" ht="17.25" customHeight="1">
      <c r="A235" cm="1">
        <f t="array" ref="A235">IF(Partner_details[[#This Row],[phoneNumber]], IFERROR(INDEX(Phone_ID[userId], MATCH(RIGHT(Partner_details[[#This Row],[phoneNumber]], 8), RIGHT(Phone_ID[?column?], 8), 0), 0), 0), 0)</f>
        <v>262511</v>
      </c>
      <c r="B235" s="55" t="b">
        <f>ISNA(MATCH(Partner_details[[#This Row],[user id]], Fake_pages[User ID], 0))</f>
        <v>1</v>
      </c>
      <c r="C235" s="55">
        <f>IFERROR(VLOOKUP(Partner_details[[#This Row],[email]], 'Partner more details'!A:C, 3, FALSE), "")</f>
        <v>0</v>
      </c>
      <c r="D235" s="55" t="str">
        <f>IFERROR(VLOOKUP(Partner_details[[#This Row],[email]], 'Partner more details'!A:C, 2, FALSE), "")</f>
        <v>Glued</v>
      </c>
      <c r="E235" t="s">
        <v>4342</v>
      </c>
      <c r="F235" t="s">
        <v>7230</v>
      </c>
      <c r="G235" t="s">
        <v>7231</v>
      </c>
      <c r="H235" t="s">
        <v>7232</v>
      </c>
      <c r="I235" s="54">
        <v>37477770370</v>
      </c>
      <c r="J235" t="s">
        <v>6484</v>
      </c>
      <c r="K235" t="b">
        <v>1</v>
      </c>
      <c r="L235" t="s">
        <v>7233</v>
      </c>
      <c r="M235" s="98">
        <v>45457.44688116898</v>
      </c>
      <c r="N235" t="s">
        <v>7234</v>
      </c>
      <c r="O235"/>
    </row>
    <row r="236" spans="1:15">
      <c r="A236" cm="1">
        <f t="array" ref="A236">IF(Partner_details[[#This Row],[phoneNumber]], IFERROR(INDEX(Phone_ID[userId], MATCH(RIGHT(Partner_details[[#This Row],[phoneNumber]], 8), RIGHT(Phone_ID[?column?], 8), 0), 0), 0), 0)</f>
        <v>1096497</v>
      </c>
      <c r="B236" s="55" t="b">
        <f>ISNA(MATCH(Partner_details[[#This Row],[user id]], Fake_pages[User ID], 0))</f>
        <v>1</v>
      </c>
      <c r="C236" s="55">
        <f>IFERROR(VLOOKUP(Partner_details[[#This Row],[email]], 'Partner more details'!A:C, 3, FALSE), "")</f>
        <v>0</v>
      </c>
      <c r="D236" s="55" t="str">
        <f>IFERROR(VLOOKUP(Partner_details[[#This Row],[email]], 'Partner more details'!A:C, 2, FALSE), "")</f>
        <v>Check</v>
      </c>
      <c r="E236" t="s">
        <v>710</v>
      </c>
      <c r="F236" t="s">
        <v>7235</v>
      </c>
      <c r="G236" t="s">
        <v>7236</v>
      </c>
      <c r="H236" t="s">
        <v>7237</v>
      </c>
      <c r="I236" s="113">
        <v>37443181890</v>
      </c>
      <c r="J236" t="s">
        <v>710</v>
      </c>
      <c r="K236" t="b">
        <v>1</v>
      </c>
      <c r="L236" t="s">
        <v>5924</v>
      </c>
      <c r="M236" s="98">
        <v>45336.215110509256</v>
      </c>
      <c r="N236" t="s">
        <v>7238</v>
      </c>
      <c r="O236"/>
    </row>
    <row r="237" spans="1:15">
      <c r="A237" cm="1">
        <f t="array" ref="A237">IF(Partner_details[[#This Row],[phoneNumber]], IFERROR(INDEX(Phone_ID[userId], MATCH(RIGHT(Partner_details[[#This Row],[phoneNumber]], 8), RIGHT(Phone_ID[?column?], 8), 0), 0), 0), 0)</f>
        <v>1091722</v>
      </c>
      <c r="B237" s="55" t="b">
        <f>ISNA(MATCH(Partner_details[[#This Row],[user id]], Fake_pages[User ID], 0))</f>
        <v>1</v>
      </c>
      <c r="C237" s="55">
        <f>IFERROR(VLOOKUP(Partner_details[[#This Row],[email]], 'Partner more details'!A:C, 3, FALSE), "")</f>
        <v>0</v>
      </c>
      <c r="D237" s="55" t="str">
        <f>IFERROR(VLOOKUP(Partner_details[[#This Row],[email]], 'Partner more details'!A:C, 2, FALSE), "")</f>
        <v>Bill</v>
      </c>
      <c r="E237" t="s">
        <v>601</v>
      </c>
      <c r="F237" t="s">
        <v>7031</v>
      </c>
      <c r="G237" t="s">
        <v>7239</v>
      </c>
      <c r="H237" t="s">
        <v>7240</v>
      </c>
      <c r="I237" s="54">
        <v>37498855990</v>
      </c>
      <c r="J237" t="s">
        <v>399</v>
      </c>
      <c r="K237" t="b">
        <v>1</v>
      </c>
      <c r="L237" t="s">
        <v>7034</v>
      </c>
      <c r="M237" s="98">
        <v>45500.48295096065</v>
      </c>
      <c r="N237" t="s">
        <v>7035</v>
      </c>
      <c r="O237"/>
    </row>
    <row r="238" spans="1:15">
      <c r="A238" cm="1">
        <f t="array" ref="A238">IF(Partner_details[[#This Row],[phoneNumber]], IFERROR(INDEX(Phone_ID[userId], MATCH(RIGHT(Partner_details[[#This Row],[phoneNumber]], 8), RIGHT(Phone_ID[?column?], 8), 0), 0), 0), 0)</f>
        <v>1147558</v>
      </c>
      <c r="B238" s="55" t="b">
        <f>ISNA(MATCH(Partner_details[[#This Row],[user id]], Fake_pages[User ID], 0))</f>
        <v>1</v>
      </c>
      <c r="C238" s="55">
        <f>IFERROR(VLOOKUP(Partner_details[[#This Row],[email]], 'Partner more details'!A:C, 3, FALSE), "")</f>
        <v>0</v>
      </c>
      <c r="D238" s="55" t="str">
        <f>IFERROR(VLOOKUP(Partner_details[[#This Row],[email]], 'Partner more details'!A:C, 2, FALSE), "")</f>
        <v>Bill</v>
      </c>
      <c r="E238" t="s">
        <v>4066</v>
      </c>
      <c r="F238" t="s">
        <v>7241</v>
      </c>
      <c r="G238" t="s">
        <v>7242</v>
      </c>
      <c r="H238" t="s">
        <v>7243</v>
      </c>
      <c r="I238" s="113">
        <v>37477151103</v>
      </c>
      <c r="J238" t="s">
        <v>4576</v>
      </c>
      <c r="K238" t="b">
        <v>0</v>
      </c>
      <c r="L238"/>
      <c r="M238" s="98">
        <v>45468.274520995372</v>
      </c>
      <c r="N238" t="s">
        <v>7244</v>
      </c>
      <c r="O238"/>
    </row>
    <row r="239" spans="1:15">
      <c r="A239" cm="1">
        <f t="array" ref="A239">IF(Partner_details[[#This Row],[phoneNumber]], IFERROR(INDEX(Phone_ID[userId], MATCH(RIGHT(Partner_details[[#This Row],[phoneNumber]], 8), RIGHT(Phone_ID[?column?], 8), 0), 0), 0), 0)</f>
        <v>135322</v>
      </c>
      <c r="B239" s="55" t="b">
        <f>ISNA(MATCH(Partner_details[[#This Row],[user id]], Fake_pages[User ID], 0))</f>
        <v>1</v>
      </c>
      <c r="C239" s="55">
        <f>IFERROR(VLOOKUP(Partner_details[[#This Row],[email]], 'Partner more details'!A:C, 3, FALSE), "")</f>
        <v>0</v>
      </c>
      <c r="D239" s="55" t="str">
        <f>IFERROR(VLOOKUP(Partner_details[[#This Row],[email]], 'Partner more details'!A:C, 2, FALSE), "")</f>
        <v>Stand</v>
      </c>
      <c r="E239" t="s">
        <v>181</v>
      </c>
      <c r="F239" t="s">
        <v>305</v>
      </c>
      <c r="G239" t="s">
        <v>305</v>
      </c>
      <c r="H239" t="s">
        <v>306</v>
      </c>
      <c r="I239" s="54">
        <v>37497727227</v>
      </c>
      <c r="J239" t="s">
        <v>6484</v>
      </c>
      <c r="K239" t="b">
        <v>1</v>
      </c>
      <c r="L239"/>
      <c r="M239" s="98">
        <v>45040.618179027777</v>
      </c>
      <c r="N239" t="s">
        <v>7245</v>
      </c>
      <c r="O239"/>
    </row>
    <row r="240" spans="1:15">
      <c r="A240" cm="1">
        <f t="array" ref="A240">IF(Partner_details[[#This Row],[phoneNumber]], IFERROR(INDEX(Phone_ID[userId], MATCH(RIGHT(Partner_details[[#This Row],[phoneNumber]], 8), RIGHT(Phone_ID[?column?], 8), 0), 0), 0), 0)</f>
        <v>1141537</v>
      </c>
      <c r="B240" s="55" t="b">
        <f>ISNA(MATCH(Partner_details[[#This Row],[user id]], Fake_pages[User ID], 0))</f>
        <v>1</v>
      </c>
      <c r="C240" s="55">
        <f>IFERROR(VLOOKUP(Partner_details[[#This Row],[email]], 'Partner more details'!A:C, 3, FALSE), "")</f>
        <v>0</v>
      </c>
      <c r="D240" s="55" t="str">
        <f>IFERROR(VLOOKUP(Partner_details[[#This Row],[email]], 'Partner more details'!A:C, 2, FALSE), "")</f>
        <v>Stand</v>
      </c>
      <c r="E240" t="s">
        <v>4221</v>
      </c>
      <c r="F240" t="s">
        <v>7246</v>
      </c>
      <c r="G240" t="s">
        <v>7247</v>
      </c>
      <c r="H240" t="s">
        <v>7248</v>
      </c>
      <c r="I240" s="113">
        <v>37499180704</v>
      </c>
      <c r="J240" t="s">
        <v>4215</v>
      </c>
      <c r="K240" t="b">
        <v>1</v>
      </c>
      <c r="L240" t="s">
        <v>7249</v>
      </c>
      <c r="M240" s="98">
        <v>45453.334242662037</v>
      </c>
      <c r="N240" t="s">
        <v>6486</v>
      </c>
      <c r="O240"/>
    </row>
    <row r="241" spans="1:15">
      <c r="A241" cm="1">
        <f t="array" ref="A241">IF(Partner_details[[#This Row],[phoneNumber]], IFERROR(INDEX(Phone_ID[userId], MATCH(RIGHT(Partner_details[[#This Row],[phoneNumber]], 8), RIGHT(Phone_ID[?column?], 8), 0), 0), 0), 0)</f>
        <v>1074126</v>
      </c>
      <c r="B241" s="55" t="b">
        <f>ISNA(MATCH(Partner_details[[#This Row],[user id]], Fake_pages[User ID], 0))</f>
        <v>1</v>
      </c>
      <c r="C241" s="55">
        <f>IFERROR(VLOOKUP(Partner_details[[#This Row],[email]], 'Partner more details'!A:C, 3, FALSE), "")</f>
        <v>0</v>
      </c>
      <c r="D241" s="55" t="str">
        <f>IFERROR(VLOOKUP(Partner_details[[#This Row],[email]], 'Partner more details'!A:C, 2, FALSE), "")</f>
        <v>Bill</v>
      </c>
      <c r="E241" t="s">
        <v>1875</v>
      </c>
      <c r="F241" t="s">
        <v>7250</v>
      </c>
      <c r="G241" t="s">
        <v>7251</v>
      </c>
      <c r="H241" t="s">
        <v>7252</v>
      </c>
      <c r="I241" s="54">
        <v>37477374781</v>
      </c>
      <c r="J241" t="s">
        <v>1874</v>
      </c>
      <c r="K241" t="b">
        <v>1</v>
      </c>
      <c r="L241"/>
      <c r="M241" s="98">
        <v>45355.578754803239</v>
      </c>
      <c r="N241" t="s">
        <v>6742</v>
      </c>
      <c r="O241"/>
    </row>
    <row r="242" spans="1:15">
      <c r="A242" cm="1">
        <f t="array" ref="A242">IF(Partner_details[[#This Row],[phoneNumber]], IFERROR(INDEX(Phone_ID[userId], MATCH(RIGHT(Partner_details[[#This Row],[phoneNumber]], 8), RIGHT(Phone_ID[?column?], 8), 0), 0), 0), 0)</f>
        <v>625369</v>
      </c>
      <c r="B242" s="55" t="b">
        <f>ISNA(MATCH(Partner_details[[#This Row],[user id]], Fake_pages[User ID], 0))</f>
        <v>1</v>
      </c>
      <c r="C242" s="55">
        <f>IFERROR(VLOOKUP(Partner_details[[#This Row],[email]], 'Partner more details'!A:C, 3, FALSE), "")</f>
        <v>0</v>
      </c>
      <c r="D242" s="55" t="str">
        <f>IFERROR(VLOOKUP(Partner_details[[#This Row],[email]], 'Partner more details'!A:C, 2, FALSE), "")</f>
        <v>URL</v>
      </c>
      <c r="E242" t="s">
        <v>289</v>
      </c>
      <c r="F242" t="s">
        <v>7253</v>
      </c>
      <c r="G242" t="s">
        <v>7254</v>
      </c>
      <c r="H242" t="s">
        <v>7255</v>
      </c>
      <c r="I242" s="113">
        <v>37477179014</v>
      </c>
      <c r="J242" t="s">
        <v>6484</v>
      </c>
      <c r="K242" t="b">
        <v>0</v>
      </c>
      <c r="L242"/>
      <c r="M242" s="98">
        <v>45325.334619884263</v>
      </c>
      <c r="N242" t="s">
        <v>6878</v>
      </c>
      <c r="O242"/>
    </row>
    <row r="243" spans="1:15">
      <c r="A243" cm="1">
        <f t="array" ref="A243">IF(Partner_details[[#This Row],[phoneNumber]], IFERROR(INDEX(Phone_ID[userId], MATCH(RIGHT(Partner_details[[#This Row],[phoneNumber]], 8), RIGHT(Phone_ID[?column?], 8), 0), 0), 0), 0)</f>
        <v>101879</v>
      </c>
      <c r="B243" s="55" t="b">
        <f>ISNA(MATCH(Partner_details[[#This Row],[user id]], Fake_pages[User ID], 0))</f>
        <v>1</v>
      </c>
      <c r="C243" s="55">
        <f>IFERROR(VLOOKUP(Partner_details[[#This Row],[email]], 'Partner more details'!A:C, 3, FALSE), "")</f>
        <v>0</v>
      </c>
      <c r="D243" s="55" t="str">
        <f>IFERROR(VLOOKUP(Partner_details[[#This Row],[email]], 'Partner more details'!A:C, 2, FALSE), "")</f>
        <v>Bill</v>
      </c>
      <c r="E243" t="s">
        <v>7256</v>
      </c>
      <c r="F243" t="s">
        <v>7257</v>
      </c>
      <c r="G243" t="s">
        <v>7258</v>
      </c>
      <c r="H243" t="s">
        <v>7259</v>
      </c>
      <c r="I243" s="54">
        <v>37477056776</v>
      </c>
      <c r="J243" t="s">
        <v>6561</v>
      </c>
      <c r="K243" t="b">
        <v>0</v>
      </c>
      <c r="L243"/>
      <c r="M243" s="98">
        <v>45393.680573645834</v>
      </c>
      <c r="N243" t="s">
        <v>7260</v>
      </c>
      <c r="O243"/>
    </row>
    <row r="244" spans="1:15">
      <c r="A244" cm="1">
        <f t="array" ref="A244">IF(Partner_details[[#This Row],[phoneNumber]], IFERROR(INDEX(Phone_ID[userId], MATCH(RIGHT(Partner_details[[#This Row],[phoneNumber]], 8), RIGHT(Phone_ID[?column?], 8), 0), 0), 0), 0)</f>
        <v>818563</v>
      </c>
      <c r="B244" s="55" t="b">
        <f>ISNA(MATCH(Partner_details[[#This Row],[user id]], Fake_pages[User ID], 0))</f>
        <v>0</v>
      </c>
      <c r="C244" s="55">
        <f>IFERROR(VLOOKUP(Partner_details[[#This Row],[email]], 'Partner more details'!A:C, 3, FALSE), "")</f>
        <v>0</v>
      </c>
      <c r="D244" s="55" t="str">
        <f>IFERROR(VLOOKUP(Partner_details[[#This Row],[email]], 'Partner more details'!A:C, 2, FALSE), "")</f>
        <v>Stand</v>
      </c>
      <c r="E244" t="s">
        <v>2019</v>
      </c>
      <c r="F244" t="s">
        <v>7261</v>
      </c>
      <c r="G244" t="s">
        <v>7262</v>
      </c>
      <c r="H244" t="s">
        <v>162</v>
      </c>
      <c r="I244" s="113">
        <v>37433360666</v>
      </c>
      <c r="J244" t="s">
        <v>6484</v>
      </c>
      <c r="K244" t="b">
        <v>1</v>
      </c>
      <c r="L244" t="s">
        <v>5924</v>
      </c>
      <c r="M244" s="98">
        <v>45211.540675324075</v>
      </c>
      <c r="N244" t="s">
        <v>6486</v>
      </c>
      <c r="O244"/>
    </row>
    <row r="245" spans="1:15">
      <c r="A245" cm="1">
        <f t="array" ref="A245">IF(Partner_details[[#This Row],[phoneNumber]], IFERROR(INDEX(Phone_ID[userId], MATCH(RIGHT(Partner_details[[#This Row],[phoneNumber]], 8), RIGHT(Phone_ID[?column?], 8), 0), 0), 0), 0)</f>
        <v>0</v>
      </c>
      <c r="B245" s="55" t="b">
        <f>ISNA(MATCH(Partner_details[[#This Row],[user id]], Fake_pages[User ID], 0))</f>
        <v>1</v>
      </c>
      <c r="C245" s="55">
        <f>IFERROR(VLOOKUP(Partner_details[[#This Row],[email]], 'Partner more details'!A:C, 3, FALSE), "")</f>
        <v>0</v>
      </c>
      <c r="D245" s="55" t="str">
        <f>IFERROR(VLOOKUP(Partner_details[[#This Row],[email]], 'Partner more details'!A:C, 2, FALSE), "")</f>
        <v>Stand</v>
      </c>
      <c r="E245" t="s">
        <v>270</v>
      </c>
      <c r="F245" t="s">
        <v>7263</v>
      </c>
      <c r="G245" t="s">
        <v>7264</v>
      </c>
      <c r="H245" t="s">
        <v>7265</v>
      </c>
      <c r="I245" s="54"/>
      <c r="J245" t="s">
        <v>6508</v>
      </c>
      <c r="K245" t="b">
        <v>1</v>
      </c>
      <c r="L245" t="s">
        <v>7266</v>
      </c>
      <c r="M245" s="98">
        <v>45334.363527384259</v>
      </c>
      <c r="N245" t="s">
        <v>7267</v>
      </c>
      <c r="O245"/>
    </row>
    <row r="246" spans="1:15">
      <c r="A246" cm="1">
        <f t="array" ref="A246">IF(Partner_details[[#This Row],[phoneNumber]], IFERROR(INDEX(Phone_ID[userId], MATCH(RIGHT(Partner_details[[#This Row],[phoneNumber]], 8), RIGHT(Phone_ID[?column?], 8), 0), 0), 0), 0)</f>
        <v>319554</v>
      </c>
      <c r="B246" s="55" t="b">
        <f>ISNA(MATCH(Partner_details[[#This Row],[user id]], Fake_pages[User ID], 0))</f>
        <v>1</v>
      </c>
      <c r="C246" s="55">
        <f>IFERROR(VLOOKUP(Partner_details[[#This Row],[email]], 'Partner more details'!A:C, 3, FALSE), "")</f>
        <v>0</v>
      </c>
      <c r="D246" s="55" t="str">
        <f>IFERROR(VLOOKUP(Partner_details[[#This Row],[email]], 'Partner more details'!A:C, 2, FALSE), "")</f>
        <v>Bill</v>
      </c>
      <c r="E246" t="s">
        <v>110</v>
      </c>
      <c r="F246" t="s">
        <v>7268</v>
      </c>
      <c r="G246" t="s">
        <v>7269</v>
      </c>
      <c r="H246" t="s">
        <v>7270</v>
      </c>
      <c r="I246" s="113">
        <v>37499633850</v>
      </c>
      <c r="J246" t="s">
        <v>1493</v>
      </c>
      <c r="K246" t="b">
        <v>0</v>
      </c>
      <c r="L246"/>
      <c r="M246" s="98">
        <v>45398.462089918983</v>
      </c>
      <c r="N246" t="s">
        <v>6486</v>
      </c>
      <c r="O246"/>
    </row>
    <row r="247" spans="1:15">
      <c r="A247" cm="1">
        <f t="array" ref="A247">IF(Partner_details[[#This Row],[phoneNumber]], IFERROR(INDEX(Phone_ID[userId], MATCH(RIGHT(Partner_details[[#This Row],[phoneNumber]], 8), RIGHT(Phone_ID[?column?], 8), 0), 0), 0), 0)</f>
        <v>897599</v>
      </c>
      <c r="B247" s="55" t="b">
        <f>ISNA(MATCH(Partner_details[[#This Row],[user id]], Fake_pages[User ID], 0))</f>
        <v>1</v>
      </c>
      <c r="C247" s="55">
        <f>IFERROR(VLOOKUP(Partner_details[[#This Row],[email]], 'Partner more details'!A:C, 3, FALSE), "")</f>
        <v>0</v>
      </c>
      <c r="D247" s="55" t="str">
        <f>IFERROR(VLOOKUP(Partner_details[[#This Row],[email]], 'Partner more details'!A:C, 2, FALSE), "")</f>
        <v>Bill</v>
      </c>
      <c r="E247" t="s">
        <v>7271</v>
      </c>
      <c r="F247" t="s">
        <v>7272</v>
      </c>
      <c r="G247" t="s">
        <v>7273</v>
      </c>
      <c r="H247" t="s">
        <v>7274</v>
      </c>
      <c r="I247" s="54">
        <v>37493699443</v>
      </c>
      <c r="J247" t="s">
        <v>461</v>
      </c>
      <c r="K247" t="b">
        <v>1</v>
      </c>
      <c r="L247" t="s">
        <v>5924</v>
      </c>
      <c r="M247" s="98">
        <v>45356.459364236114</v>
      </c>
      <c r="N247" t="s">
        <v>6486</v>
      </c>
      <c r="O247"/>
    </row>
    <row r="248" spans="1:15">
      <c r="A248" cm="1">
        <f t="array" ref="A248">IF(Partner_details[[#This Row],[phoneNumber]], IFERROR(INDEX(Phone_ID[userId], MATCH(RIGHT(Partner_details[[#This Row],[phoneNumber]], 8), RIGHT(Phone_ID[?column?], 8), 0), 0), 0), 0)</f>
        <v>269354</v>
      </c>
      <c r="B248" s="55" t="b">
        <f>ISNA(MATCH(Partner_details[[#This Row],[user id]], Fake_pages[User ID], 0))</f>
        <v>1</v>
      </c>
      <c r="C248" s="55">
        <f>IFERROR(VLOOKUP(Partner_details[[#This Row],[email]], 'Partner more details'!A:C, 3, FALSE), "")</f>
        <v>0</v>
      </c>
      <c r="D248" s="55" t="str">
        <f>IFERROR(VLOOKUP(Partner_details[[#This Row],[email]], 'Partner more details'!A:C, 2, FALSE), "")</f>
        <v>URL</v>
      </c>
      <c r="E248" t="s">
        <v>7275</v>
      </c>
      <c r="F248" t="s">
        <v>7276</v>
      </c>
      <c r="G248" t="s">
        <v>7277</v>
      </c>
      <c r="H248" t="s">
        <v>7278</v>
      </c>
      <c r="I248" s="113">
        <v>37498514860</v>
      </c>
      <c r="J248" t="s">
        <v>6484</v>
      </c>
      <c r="K248" t="b">
        <v>1</v>
      </c>
      <c r="L248"/>
      <c r="M248" s="98">
        <v>45327.543701435185</v>
      </c>
      <c r="N248" t="s">
        <v>7279</v>
      </c>
      <c r="O248"/>
    </row>
    <row r="249" spans="1:15">
      <c r="A249" cm="1">
        <f t="array" ref="A249">IF(Partner_details[[#This Row],[phoneNumber]], IFERROR(INDEX(Phone_ID[userId], MATCH(RIGHT(Partner_details[[#This Row],[phoneNumber]], 8), RIGHT(Phone_ID[?column?], 8), 0), 0), 0), 0)</f>
        <v>854630</v>
      </c>
      <c r="B249" s="55" t="b">
        <f>ISNA(MATCH(Partner_details[[#This Row],[user id]], Fake_pages[User ID], 0))</f>
        <v>1</v>
      </c>
      <c r="C249" s="55">
        <f>IFERROR(VLOOKUP(Partner_details[[#This Row],[email]], 'Partner more details'!A:C, 3, FALSE), "")</f>
        <v>0</v>
      </c>
      <c r="D249" s="55" t="str">
        <f>IFERROR(VLOOKUP(Partner_details[[#This Row],[email]], 'Partner more details'!A:C, 2, FALSE), "")</f>
        <v>URL</v>
      </c>
      <c r="E249" t="s">
        <v>243</v>
      </c>
      <c r="F249" t="s">
        <v>244</v>
      </c>
      <c r="G249" t="s">
        <v>244</v>
      </c>
      <c r="H249" t="s">
        <v>245</v>
      </c>
      <c r="I249" s="54">
        <v>37477150331</v>
      </c>
      <c r="J249" t="s">
        <v>6484</v>
      </c>
      <c r="K249" t="b">
        <v>1</v>
      </c>
      <c r="L249" t="s">
        <v>5924</v>
      </c>
      <c r="M249" s="98">
        <v>45259.531494259259</v>
      </c>
      <c r="N249" t="s">
        <v>7280</v>
      </c>
      <c r="O249"/>
    </row>
    <row r="250" spans="1:15">
      <c r="A250" cm="1">
        <f t="array" ref="A250">IF(Partner_details[[#This Row],[phoneNumber]], IFERROR(INDEX(Phone_ID[userId], MATCH(RIGHT(Partner_details[[#This Row],[phoneNumber]], 8), RIGHT(Phone_ID[?column?], 8), 0), 0), 0), 0)</f>
        <v>1139686</v>
      </c>
      <c r="B250" s="55" t="b">
        <f>ISNA(MATCH(Partner_details[[#This Row],[user id]], Fake_pages[User ID], 0))</f>
        <v>1</v>
      </c>
      <c r="C250" s="55">
        <f>IFERROR(VLOOKUP(Partner_details[[#This Row],[email]], 'Partner more details'!A:C, 3, FALSE), "")</f>
        <v>0</v>
      </c>
      <c r="D250" s="55" t="str">
        <f>IFERROR(VLOOKUP(Partner_details[[#This Row],[email]], 'Partner more details'!A:C, 2, FALSE), "")</f>
        <v>Bill</v>
      </c>
      <c r="E250" t="s">
        <v>4066</v>
      </c>
      <c r="F250" t="s">
        <v>7281</v>
      </c>
      <c r="G250" t="s">
        <v>7282</v>
      </c>
      <c r="H250" t="s">
        <v>7283</v>
      </c>
      <c r="I250" s="113">
        <v>37477393211</v>
      </c>
      <c r="J250" t="s">
        <v>4065</v>
      </c>
      <c r="K250" t="b">
        <v>0</v>
      </c>
      <c r="L250"/>
      <c r="M250" s="98">
        <v>45447.582607291668</v>
      </c>
      <c r="N250" t="s">
        <v>6486</v>
      </c>
      <c r="O250"/>
    </row>
    <row r="251" spans="1:15">
      <c r="A251" cm="1">
        <f t="array" ref="A251">IF(Partner_details[[#This Row],[phoneNumber]], IFERROR(INDEX(Phone_ID[userId], MATCH(RIGHT(Partner_details[[#This Row],[phoneNumber]], 8), RIGHT(Phone_ID[?column?], 8), 0), 0), 0), 0)</f>
        <v>1140351</v>
      </c>
      <c r="B251" s="55" t="b">
        <f>ISNA(MATCH(Partner_details[[#This Row],[user id]], Fake_pages[User ID], 0))</f>
        <v>1</v>
      </c>
      <c r="C251" s="55">
        <f>IFERROR(VLOOKUP(Partner_details[[#This Row],[email]], 'Partner more details'!A:C, 3, FALSE), "")</f>
        <v>0</v>
      </c>
      <c r="D251" s="55" t="str">
        <f>IFERROR(VLOOKUP(Partner_details[[#This Row],[email]], 'Partner more details'!A:C, 2, FALSE), "")</f>
        <v>Bill</v>
      </c>
      <c r="E251" t="s">
        <v>4157</v>
      </c>
      <c r="F251" t="s">
        <v>7284</v>
      </c>
      <c r="G251" t="s">
        <v>7285</v>
      </c>
      <c r="H251" t="s">
        <v>7286</v>
      </c>
      <c r="I251" s="54">
        <v>37494397005</v>
      </c>
      <c r="J251" t="s">
        <v>4156</v>
      </c>
      <c r="K251" t="b">
        <v>1</v>
      </c>
      <c r="L251" t="s">
        <v>7287</v>
      </c>
      <c r="M251" s="98">
        <v>45443.283835532406</v>
      </c>
      <c r="N251" t="s">
        <v>7288</v>
      </c>
      <c r="O251"/>
    </row>
    <row r="252" spans="1:15">
      <c r="A252" cm="1">
        <f t="array" ref="A252">IF(Partner_details[[#This Row],[phoneNumber]], IFERROR(INDEX(Phone_ID[userId], MATCH(RIGHT(Partner_details[[#This Row],[phoneNumber]], 8), RIGHT(Phone_ID[?column?], 8), 0), 0), 0), 0)</f>
        <v>780293</v>
      </c>
      <c r="B252" s="55" t="b">
        <f>ISNA(MATCH(Partner_details[[#This Row],[user id]], Fake_pages[User ID], 0))</f>
        <v>1</v>
      </c>
      <c r="C252" s="55">
        <f>IFERROR(VLOOKUP(Partner_details[[#This Row],[email]], 'Partner more details'!A:C, 3, FALSE), "")</f>
        <v>0</v>
      </c>
      <c r="D252" s="55" t="str">
        <f>IFERROR(VLOOKUP(Partner_details[[#This Row],[email]], 'Partner more details'!A:C, 2, FALSE), "")</f>
        <v>Stand</v>
      </c>
      <c r="E252" t="s">
        <v>4520</v>
      </c>
      <c r="F252" t="s">
        <v>7289</v>
      </c>
      <c r="G252" t="s">
        <v>7290</v>
      </c>
      <c r="H252" t="s">
        <v>7291</v>
      </c>
      <c r="I252" s="113">
        <v>37441927429</v>
      </c>
      <c r="J252" t="s">
        <v>4519</v>
      </c>
      <c r="K252" t="b">
        <v>0</v>
      </c>
      <c r="L252"/>
      <c r="M252" s="98">
        <v>45462.57568947917</v>
      </c>
      <c r="N252" t="s">
        <v>7292</v>
      </c>
      <c r="O252"/>
    </row>
    <row r="253" spans="1:15">
      <c r="A253" cm="1">
        <f t="array" ref="A253">IF(Partner_details[[#This Row],[phoneNumber]], IFERROR(INDEX(Phone_ID[userId], MATCH(RIGHT(Partner_details[[#This Row],[phoneNumber]], 8), RIGHT(Phone_ID[?column?], 8), 0), 0), 0), 0)</f>
        <v>523950</v>
      </c>
      <c r="B253" s="55" t="b">
        <f>ISNA(MATCH(Partner_details[[#This Row],[user id]], Fake_pages[User ID], 0))</f>
        <v>1</v>
      </c>
      <c r="C253" s="55" t="str">
        <f>IFERROR(VLOOKUP(Partner_details[[#This Row],[email]], 'Partner more details'!A:C, 3, FALSE), "")</f>
        <v>19LilitMusic123!</v>
      </c>
      <c r="D253" s="55" t="str">
        <f>IFERROR(VLOOKUP(Partner_details[[#This Row],[email]], 'Partner more details'!A:C, 2, FALSE), "")</f>
        <v>Stand</v>
      </c>
      <c r="E253" t="s">
        <v>237</v>
      </c>
      <c r="F253" t="s">
        <v>7293</v>
      </c>
      <c r="G253" t="s">
        <v>7294</v>
      </c>
      <c r="H253" t="s">
        <v>7295</v>
      </c>
      <c r="I253" s="54">
        <v>37499784784</v>
      </c>
      <c r="J253" t="s">
        <v>4215</v>
      </c>
      <c r="K253" t="b">
        <v>0</v>
      </c>
      <c r="L253"/>
      <c r="M253" s="98">
        <v>45453.34343577546</v>
      </c>
      <c r="N253" t="s">
        <v>6486</v>
      </c>
      <c r="O253"/>
    </row>
    <row r="254" spans="1:15">
      <c r="A254" cm="1">
        <f t="array" ref="A254">IF(Partner_details[[#This Row],[phoneNumber]], IFERROR(INDEX(Phone_ID[userId], MATCH(RIGHT(Partner_details[[#This Row],[phoneNumber]], 8), RIGHT(Phone_ID[?column?], 8), 0), 0), 0), 0)</f>
        <v>1091352</v>
      </c>
      <c r="B254" s="55" t="b">
        <f>ISNA(MATCH(Partner_details[[#This Row],[user id]], Fake_pages[User ID], 0))</f>
        <v>1</v>
      </c>
      <c r="C254" s="55">
        <f>IFERROR(VLOOKUP(Partner_details[[#This Row],[email]], 'Partner more details'!A:C, 3, FALSE), "")</f>
        <v>0</v>
      </c>
      <c r="D254" s="55" t="str">
        <f>IFERROR(VLOOKUP(Partner_details[[#This Row],[email]], 'Partner more details'!A:C, 2, FALSE), "")</f>
        <v>Check</v>
      </c>
      <c r="E254" t="s">
        <v>516</v>
      </c>
      <c r="F254" t="s">
        <v>7296</v>
      </c>
      <c r="G254" t="s">
        <v>7297</v>
      </c>
      <c r="H254" t="s">
        <v>517</v>
      </c>
      <c r="I254" s="113">
        <v>37495460769</v>
      </c>
      <c r="J254" t="s">
        <v>515</v>
      </c>
      <c r="K254" t="b">
        <v>1</v>
      </c>
      <c r="L254" t="s">
        <v>5924</v>
      </c>
      <c r="M254" s="98">
        <v>45313.372377442131</v>
      </c>
      <c r="N254" t="s">
        <v>7298</v>
      </c>
      <c r="O254"/>
    </row>
    <row r="255" spans="1:15">
      <c r="A255" cm="1">
        <f t="array" ref="A255">IF(Partner_details[[#This Row],[phoneNumber]], IFERROR(INDEX(Phone_ID[userId], MATCH(RIGHT(Partner_details[[#This Row],[phoneNumber]], 8), RIGHT(Phone_ID[?column?], 8), 0), 0), 0), 0)</f>
        <v>0</v>
      </c>
      <c r="B255" s="55" t="b">
        <f>ISNA(MATCH(Partner_details[[#This Row],[user id]], Fake_pages[User ID], 0))</f>
        <v>1</v>
      </c>
      <c r="C255" s="55" t="str">
        <f>IFERROR(VLOOKUP(Partner_details[[#This Row],[email]], 'Partner more details'!A:C, 3, FALSE), "")</f>
        <v/>
      </c>
      <c r="D255" s="55" t="str">
        <f>IFERROR(VLOOKUP(Partner_details[[#This Row],[email]], 'Partner more details'!A:C, 2, FALSE), "")</f>
        <v/>
      </c>
      <c r="E255" t="s">
        <v>5077</v>
      </c>
      <c r="F255" t="s">
        <v>7299</v>
      </c>
      <c r="G255" t="s">
        <v>7300</v>
      </c>
      <c r="H255" t="s">
        <v>7301</v>
      </c>
      <c r="I255" s="54">
        <v>37444520099</v>
      </c>
      <c r="J255" t="s">
        <v>4156</v>
      </c>
      <c r="K255" t="b">
        <v>1</v>
      </c>
      <c r="L255" t="s">
        <v>1466</v>
      </c>
      <c r="M255" s="98">
        <v>45491.483543101851</v>
      </c>
      <c r="N255" t="s">
        <v>7302</v>
      </c>
      <c r="O255"/>
    </row>
    <row r="256" spans="1:15">
      <c r="A256" cm="1">
        <f t="array" ref="A256">IF(Partner_details[[#This Row],[phoneNumber]], IFERROR(INDEX(Phone_ID[userId], MATCH(RIGHT(Partner_details[[#This Row],[phoneNumber]], 8), RIGHT(Phone_ID[?column?], 8), 0), 0), 0), 0)</f>
        <v>1120334</v>
      </c>
      <c r="B256" s="55" t="b">
        <f>ISNA(MATCH(Partner_details[[#This Row],[user id]], Fake_pages[User ID], 0))</f>
        <v>1</v>
      </c>
      <c r="C256" s="55">
        <f>IFERROR(VLOOKUP(Partner_details[[#This Row],[email]], 'Partner more details'!A:C, 3, FALSE), "")</f>
        <v>0</v>
      </c>
      <c r="D256" s="55" t="str">
        <f>IFERROR(VLOOKUP(Partner_details[[#This Row],[email]], 'Partner more details'!A:C, 2, FALSE), "")</f>
        <v>Bill</v>
      </c>
      <c r="E256" t="s">
        <v>1494</v>
      </c>
      <c r="F256" t="s">
        <v>7303</v>
      </c>
      <c r="G256" t="s">
        <v>7304</v>
      </c>
      <c r="H256" t="s">
        <v>7305</v>
      </c>
      <c r="I256" s="113">
        <v>37493557861</v>
      </c>
      <c r="J256" t="s">
        <v>1493</v>
      </c>
      <c r="K256" t="b">
        <v>0</v>
      </c>
      <c r="L256"/>
      <c r="M256" s="98">
        <v>45335.687565879627</v>
      </c>
      <c r="N256" t="s">
        <v>6486</v>
      </c>
      <c r="O256"/>
    </row>
    <row r="257" spans="1:15">
      <c r="A257" cm="1">
        <f t="array" ref="A257">IF(Partner_details[[#This Row],[phoneNumber]], IFERROR(INDEX(Phone_ID[userId], MATCH(RIGHT(Partner_details[[#This Row],[phoneNumber]], 8), RIGHT(Phone_ID[?column?], 8), 0), 0), 0), 0)</f>
        <v>527526</v>
      </c>
      <c r="B257" s="55" t="b">
        <f>ISNA(MATCH(Partner_details[[#This Row],[user id]], Fake_pages[User ID], 0))</f>
        <v>1</v>
      </c>
      <c r="C257" s="55" t="str">
        <f>IFERROR(VLOOKUP(Partner_details[[#This Row],[email]], 'Partner more details'!A:C, 3, FALSE), "")</f>
        <v>Bardak123!</v>
      </c>
      <c r="D257" s="55" t="str">
        <f>IFERROR(VLOOKUP(Partner_details[[#This Row],[email]], 'Partner more details'!A:C, 2, FALSE), "")</f>
        <v>Glued</v>
      </c>
      <c r="E257" t="s">
        <v>379</v>
      </c>
      <c r="F257" t="s">
        <v>7306</v>
      </c>
      <c r="G257" t="s">
        <v>7307</v>
      </c>
      <c r="H257" t="s">
        <v>380</v>
      </c>
      <c r="I257" s="54">
        <v>97333004</v>
      </c>
      <c r="J257" t="s">
        <v>379</v>
      </c>
      <c r="K257" t="b">
        <v>1</v>
      </c>
      <c r="L257"/>
      <c r="M257" s="98">
        <v>45327.591970671296</v>
      </c>
      <c r="N257" t="s">
        <v>7308</v>
      </c>
      <c r="O257"/>
    </row>
    <row r="258" spans="1:15">
      <c r="A258" cm="1">
        <f t="array" ref="A258">IF(Partner_details[[#This Row],[phoneNumber]], IFERROR(INDEX(Phone_ID[userId], MATCH(RIGHT(Partner_details[[#This Row],[phoneNumber]], 8), RIGHT(Phone_ID[?column?], 8), 0), 0), 0), 0)</f>
        <v>677439</v>
      </c>
      <c r="B258" s="55" t="b">
        <f>ISNA(MATCH(Partner_details[[#This Row],[user id]], Fake_pages[User ID], 0))</f>
        <v>1</v>
      </c>
      <c r="C258" s="55">
        <f>IFERROR(VLOOKUP(Partner_details[[#This Row],[email]], 'Partner more details'!A:C, 3, FALSE), "")</f>
        <v>0</v>
      </c>
      <c r="D258" s="55" t="str">
        <f>IFERROR(VLOOKUP(Partner_details[[#This Row],[email]], 'Partner more details'!A:C, 2, FALSE), "")</f>
        <v>BIll</v>
      </c>
      <c r="E258" t="s">
        <v>477</v>
      </c>
      <c r="F258" t="s">
        <v>7309</v>
      </c>
      <c r="G258" t="s">
        <v>7310</v>
      </c>
      <c r="H258" t="s">
        <v>478</v>
      </c>
      <c r="I258" s="113">
        <v>37495479925</v>
      </c>
      <c r="J258" t="s">
        <v>476</v>
      </c>
      <c r="K258" t="b">
        <v>0</v>
      </c>
      <c r="L258"/>
      <c r="M258" s="98">
        <v>45317.395049039354</v>
      </c>
      <c r="N258" t="s">
        <v>6486</v>
      </c>
      <c r="O258"/>
    </row>
    <row r="259" spans="1:15">
      <c r="A259" cm="1">
        <f t="array" ref="A259">IF(Partner_details[[#This Row],[phoneNumber]], IFERROR(INDEX(Phone_ID[userId], MATCH(RIGHT(Partner_details[[#This Row],[phoneNumber]], 8), RIGHT(Phone_ID[?column?], 8), 0), 0), 0), 0)</f>
        <v>1141722</v>
      </c>
      <c r="B259" s="55" t="b">
        <f>ISNA(MATCH(Partner_details[[#This Row],[user id]], Fake_pages[User ID], 0))</f>
        <v>1</v>
      </c>
      <c r="C259" s="55" t="str">
        <f>IFERROR(VLOOKUP(Partner_details[[#This Row],[email]], 'Partner more details'!A:C, 3, FALSE), "")</f>
        <v>11ManeMusic123!</v>
      </c>
      <c r="D259" s="55" t="str">
        <f>IFERROR(VLOOKUP(Partner_details[[#This Row],[email]], 'Partner more details'!A:C, 2, FALSE), "")</f>
        <v>Stand</v>
      </c>
      <c r="E259" t="s">
        <v>4421</v>
      </c>
      <c r="F259" t="s">
        <v>7311</v>
      </c>
      <c r="G259" t="s">
        <v>7312</v>
      </c>
      <c r="H259" t="s">
        <v>7313</v>
      </c>
      <c r="I259" s="54">
        <v>37441257500</v>
      </c>
      <c r="J259" t="s">
        <v>4215</v>
      </c>
      <c r="K259" t="b">
        <v>0</v>
      </c>
      <c r="L259"/>
      <c r="M259" s="98">
        <v>45453.336045023148</v>
      </c>
      <c r="N259" t="s">
        <v>6486</v>
      </c>
      <c r="O259"/>
    </row>
    <row r="260" spans="1:15">
      <c r="A260" cm="1">
        <f t="array" ref="A260">IF(Partner_details[[#This Row],[phoneNumber]], IFERROR(INDEX(Phone_ID[userId], MATCH(RIGHT(Partner_details[[#This Row],[phoneNumber]], 8), RIGHT(Phone_ID[?column?], 8), 0), 0), 0), 0)</f>
        <v>1038245</v>
      </c>
      <c r="B260" s="55" t="b">
        <f>ISNA(MATCH(Partner_details[[#This Row],[user id]], Fake_pages[User ID], 0))</f>
        <v>1</v>
      </c>
      <c r="C260" s="55">
        <f>IFERROR(VLOOKUP(Partner_details[[#This Row],[email]], 'Partner more details'!A:C, 3, FALSE), "")</f>
        <v>0</v>
      </c>
      <c r="D260" s="55" t="str">
        <f>IFERROR(VLOOKUP(Partner_details[[#This Row],[email]], 'Partner more details'!A:C, 2, FALSE), "")</f>
        <v>Stand</v>
      </c>
      <c r="E260" t="s">
        <v>410</v>
      </c>
      <c r="F260" t="s">
        <v>7314</v>
      </c>
      <c r="G260" t="s">
        <v>7315</v>
      </c>
      <c r="H260" t="s">
        <v>411</v>
      </c>
      <c r="I260" s="113">
        <v>37493078794</v>
      </c>
      <c r="J260" t="s">
        <v>402</v>
      </c>
      <c r="K260" t="b">
        <v>1</v>
      </c>
      <c r="L260" t="s">
        <v>7316</v>
      </c>
      <c r="M260" s="98">
        <v>45253.602898900463</v>
      </c>
      <c r="N260" t="s">
        <v>7317</v>
      </c>
      <c r="O260"/>
    </row>
    <row r="261" spans="1:15">
      <c r="A261" cm="1">
        <f t="array" ref="A261">IF(Partner_details[[#This Row],[phoneNumber]], IFERROR(INDEX(Phone_ID[userId], MATCH(RIGHT(Partner_details[[#This Row],[phoneNumber]], 8), RIGHT(Phone_ID[?column?], 8), 0), 0), 0), 0)</f>
        <v>1142316</v>
      </c>
      <c r="B261" s="55" t="b">
        <f>ISNA(MATCH(Partner_details[[#This Row],[user id]], Fake_pages[User ID], 0))</f>
        <v>1</v>
      </c>
      <c r="C261" s="55">
        <f>IFERROR(VLOOKUP(Partner_details[[#This Row],[email]], 'Partner more details'!A:C, 3, FALSE), "")</f>
        <v>0</v>
      </c>
      <c r="D261" s="55" t="str">
        <f>IFERROR(VLOOKUP(Partner_details[[#This Row],[email]], 'Partner more details'!A:C, 2, FALSE), "")</f>
        <v>Bill</v>
      </c>
      <c r="E261" t="s">
        <v>237</v>
      </c>
      <c r="F261" t="s">
        <v>7318</v>
      </c>
      <c r="G261" t="s">
        <v>7319</v>
      </c>
      <c r="H261" t="s">
        <v>7320</v>
      </c>
      <c r="I261" s="54">
        <v>37498661970</v>
      </c>
      <c r="J261" t="s">
        <v>4282</v>
      </c>
      <c r="K261" t="b">
        <v>0</v>
      </c>
      <c r="L261"/>
      <c r="M261" s="98">
        <v>45455.580983113425</v>
      </c>
      <c r="N261" t="s">
        <v>7321</v>
      </c>
      <c r="O261"/>
    </row>
    <row r="262" spans="1:15">
      <c r="A262" cm="1">
        <f t="array" ref="A262">IF(Partner_details[[#This Row],[phoneNumber]], IFERROR(INDEX(Phone_ID[userId], MATCH(RIGHT(Partner_details[[#This Row],[phoneNumber]], 8), RIGHT(Phone_ID[?column?], 8), 0), 0), 0), 0)</f>
        <v>270461</v>
      </c>
      <c r="B262" s="55" t="b">
        <f>ISNA(MATCH(Partner_details[[#This Row],[user id]], Fake_pages[User ID], 0))</f>
        <v>0</v>
      </c>
      <c r="C262" s="55">
        <f>IFERROR(VLOOKUP(Partner_details[[#This Row],[email]], 'Partner more details'!A:C, 3, FALSE), "")</f>
        <v>0</v>
      </c>
      <c r="D262" s="55" t="str">
        <f>IFERROR(VLOOKUP(Partner_details[[#This Row],[email]], 'Partner more details'!A:C, 2, FALSE), "")</f>
        <v>URL</v>
      </c>
      <c r="E262" t="s">
        <v>231</v>
      </c>
      <c r="F262" t="s">
        <v>300</v>
      </c>
      <c r="G262" t="s">
        <v>300</v>
      </c>
      <c r="H262" t="s">
        <v>301</v>
      </c>
      <c r="I262" s="113">
        <v>37441441413</v>
      </c>
      <c r="J262" t="s">
        <v>6484</v>
      </c>
      <c r="K262" t="b">
        <v>1</v>
      </c>
      <c r="L262" t="s">
        <v>5924</v>
      </c>
      <c r="M262" s="98">
        <v>45041.242969247687</v>
      </c>
      <c r="N262" t="s">
        <v>6486</v>
      </c>
      <c r="O262"/>
    </row>
    <row r="263" spans="1:15">
      <c r="A263" cm="1">
        <f t="array" ref="A263">IF(Partner_details[[#This Row],[phoneNumber]], IFERROR(INDEX(Phone_ID[userId], MATCH(RIGHT(Partner_details[[#This Row],[phoneNumber]], 8), RIGHT(Phone_ID[?column?], 8), 0), 0), 0), 0)</f>
        <v>109843</v>
      </c>
      <c r="B263" s="55" t="b">
        <f>ISNA(MATCH(Partner_details[[#This Row],[user id]], Fake_pages[User ID], 0))</f>
        <v>1</v>
      </c>
      <c r="C263" s="55">
        <f>IFERROR(VLOOKUP(Partner_details[[#This Row],[email]], 'Partner more details'!A:C, 3, FALSE), "")</f>
        <v>0</v>
      </c>
      <c r="D263" s="55" t="str">
        <f>IFERROR(VLOOKUP(Partner_details[[#This Row],[email]], 'Partner more details'!A:C, 2, FALSE), "")</f>
        <v>Stand</v>
      </c>
      <c r="E263" t="s">
        <v>246</v>
      </c>
      <c r="F263" t="s">
        <v>247</v>
      </c>
      <c r="G263" t="s">
        <v>247</v>
      </c>
      <c r="H263" t="s">
        <v>248</v>
      </c>
      <c r="I263" s="54">
        <v>37493111829</v>
      </c>
      <c r="J263" t="s">
        <v>6484</v>
      </c>
      <c r="K263" t="b">
        <v>1</v>
      </c>
      <c r="L263"/>
      <c r="M263" s="98">
        <v>45261.48178840278</v>
      </c>
      <c r="N263" t="s">
        <v>7322</v>
      </c>
      <c r="O263"/>
    </row>
    <row r="264" spans="1:15">
      <c r="A264" cm="1">
        <f t="array" ref="A264">IF(Partner_details[[#This Row],[phoneNumber]], IFERROR(INDEX(Phone_ID[userId], MATCH(RIGHT(Partner_details[[#This Row],[phoneNumber]], 8), RIGHT(Phone_ID[?column?], 8), 0), 0), 0), 0)</f>
        <v>1141549</v>
      </c>
      <c r="B264" s="55" t="b">
        <f>ISNA(MATCH(Partner_details[[#This Row],[user id]], Fake_pages[User ID], 0))</f>
        <v>1</v>
      </c>
      <c r="C264" s="55" t="str">
        <f>IFERROR(VLOOKUP(Partner_details[[#This Row],[email]], 'Partner more details'!A:C, 3, FALSE), "")</f>
        <v>4AnnaMusic123!</v>
      </c>
      <c r="D264" s="55" t="str">
        <f>IFERROR(VLOOKUP(Partner_details[[#This Row],[email]], 'Partner more details'!A:C, 2, FALSE), "")</f>
        <v>Stand</v>
      </c>
      <c r="E264" t="s">
        <v>184</v>
      </c>
      <c r="F264" t="s">
        <v>7323</v>
      </c>
      <c r="G264" t="s">
        <v>7324</v>
      </c>
      <c r="H264" t="s">
        <v>7325</v>
      </c>
      <c r="I264" s="113">
        <v>37494207884</v>
      </c>
      <c r="J264" t="s">
        <v>4215</v>
      </c>
      <c r="K264" t="b">
        <v>0</v>
      </c>
      <c r="L264"/>
      <c r="M264" s="98">
        <v>45453.334455046293</v>
      </c>
      <c r="N264" t="s">
        <v>6722</v>
      </c>
      <c r="O264"/>
    </row>
    <row r="265" spans="1:15">
      <c r="A265" cm="1">
        <f t="array" ref="A265">IF(Partner_details[[#This Row],[phoneNumber]], IFERROR(INDEX(Phone_ID[userId], MATCH(RIGHT(Partner_details[[#This Row],[phoneNumber]], 8), RIGHT(Phone_ID[?column?], 8), 0), 0), 0), 0)</f>
        <v>785882</v>
      </c>
      <c r="B265" s="55" t="b">
        <f>ISNA(MATCH(Partner_details[[#This Row],[user id]], Fake_pages[User ID], 0))</f>
        <v>1</v>
      </c>
      <c r="C265" s="55">
        <f>IFERROR(VLOOKUP(Partner_details[[#This Row],[email]], 'Partner more details'!A:C, 3, FALSE), "")</f>
        <v>0</v>
      </c>
      <c r="D265" s="55" t="str">
        <f>IFERROR(VLOOKUP(Partner_details[[#This Row],[email]], 'Partner more details'!A:C, 2, FALSE), "")</f>
        <v>Bill</v>
      </c>
      <c r="E265" t="s">
        <v>4598</v>
      </c>
      <c r="F265" t="s">
        <v>7326</v>
      </c>
      <c r="G265" t="s">
        <v>7327</v>
      </c>
      <c r="H265" t="s">
        <v>7328</v>
      </c>
      <c r="I265" s="54">
        <v>37477653202</v>
      </c>
      <c r="J265" t="s">
        <v>6484</v>
      </c>
      <c r="K265" t="b">
        <v>1</v>
      </c>
      <c r="L265" t="s">
        <v>5924</v>
      </c>
      <c r="M265" s="98">
        <v>45385.494518240739</v>
      </c>
      <c r="N265" t="s">
        <v>6486</v>
      </c>
      <c r="O265"/>
    </row>
    <row r="266" spans="1:15">
      <c r="A266" cm="1">
        <f t="array" ref="A266">IF(Partner_details[[#This Row],[phoneNumber]], IFERROR(INDEX(Phone_ID[userId], MATCH(RIGHT(Partner_details[[#This Row],[phoneNumber]], 8), RIGHT(Phone_ID[?column?], 8), 0), 0), 0), 0)</f>
        <v>831653</v>
      </c>
      <c r="B266" s="55" t="b">
        <f>ISNA(MATCH(Partner_details[[#This Row],[user id]], Fake_pages[User ID], 0))</f>
        <v>0</v>
      </c>
      <c r="C266" s="55">
        <f>IFERROR(VLOOKUP(Partner_details[[#This Row],[email]], 'Partner more details'!A:C, 3, FALSE), "")</f>
        <v>0</v>
      </c>
      <c r="D266" s="55" t="str">
        <f>IFERROR(VLOOKUP(Partner_details[[#This Row],[email]], 'Partner more details'!A:C, 2, FALSE), "")</f>
        <v>Stand</v>
      </c>
      <c r="E266" t="s">
        <v>391</v>
      </c>
      <c r="F266" t="s">
        <v>7329</v>
      </c>
      <c r="G266" t="s">
        <v>7330</v>
      </c>
      <c r="H266" t="s">
        <v>392</v>
      </c>
      <c r="I266" s="113">
        <v>37494856890</v>
      </c>
      <c r="J266" t="s">
        <v>390</v>
      </c>
      <c r="K266" t="b">
        <v>0</v>
      </c>
      <c r="L266"/>
      <c r="M266" s="98">
        <v>45240.538575775463</v>
      </c>
      <c r="N266" t="s">
        <v>7331</v>
      </c>
      <c r="O266"/>
    </row>
    <row r="267" spans="1:15">
      <c r="A267" cm="1">
        <f t="array" ref="A267">IF(Partner_details[[#This Row],[phoneNumber]], IFERROR(INDEX(Phone_ID[userId], MATCH(RIGHT(Partner_details[[#This Row],[phoneNumber]], 8), RIGHT(Phone_ID[?column?], 8), 0), 0), 0), 0)</f>
        <v>198624</v>
      </c>
      <c r="B267" s="55" t="b">
        <f>ISNA(MATCH(Partner_details[[#This Row],[user id]], Fake_pages[User ID], 0))</f>
        <v>1</v>
      </c>
      <c r="C267" s="55" t="str">
        <f>IFERROR(VLOOKUP(Partner_details[[#This Row],[email]], 'Partner more details'!A:C, 3, FALSE), "")</f>
        <v>Napoletana123!</v>
      </c>
      <c r="D267" s="55" t="str">
        <f>IFERROR(VLOOKUP(Partner_details[[#This Row],[email]], 'Partner more details'!A:C, 2, FALSE), "")</f>
        <v>Bill</v>
      </c>
      <c r="E267" t="s">
        <v>3840</v>
      </c>
      <c r="F267" t="s">
        <v>7332</v>
      </c>
      <c r="G267" t="s">
        <v>7333</v>
      </c>
      <c r="H267" t="s">
        <v>7334</v>
      </c>
      <c r="I267" s="54">
        <v>37495999793</v>
      </c>
      <c r="J267" t="s">
        <v>3840</v>
      </c>
      <c r="K267" t="b">
        <v>0</v>
      </c>
      <c r="L267"/>
      <c r="M267" s="98">
        <v>45427.505901539349</v>
      </c>
      <c r="N267" t="s">
        <v>7335</v>
      </c>
      <c r="O267"/>
    </row>
    <row r="268" spans="1:15">
      <c r="A268" cm="1">
        <f t="array" ref="A268">IF(Partner_details[[#This Row],[phoneNumber]], IFERROR(INDEX(Phone_ID[userId], MATCH(RIGHT(Partner_details[[#This Row],[phoneNumber]], 8), RIGHT(Phone_ID[?column?], 8), 0), 0), 0), 0)</f>
        <v>1136140</v>
      </c>
      <c r="B268" s="55" t="b">
        <f>ISNA(MATCH(Partner_details[[#This Row],[user id]], Fake_pages[User ID], 0))</f>
        <v>1</v>
      </c>
      <c r="C268" s="55">
        <f>IFERROR(VLOOKUP(Partner_details[[#This Row],[email]], 'Partner more details'!A:C, 3, FALSE), "")</f>
        <v>0</v>
      </c>
      <c r="D268" s="55" t="str">
        <f>IFERROR(VLOOKUP(Partner_details[[#This Row],[email]], 'Partner more details'!A:C, 2, FALSE), "")</f>
        <v>Bill</v>
      </c>
      <c r="E268" t="s">
        <v>4049</v>
      </c>
      <c r="F268" t="s">
        <v>7336</v>
      </c>
      <c r="G268" t="s">
        <v>7337</v>
      </c>
      <c r="H268" t="s">
        <v>7338</v>
      </c>
      <c r="I268" s="113">
        <v>37477980448</v>
      </c>
      <c r="J268" t="s">
        <v>4049</v>
      </c>
      <c r="K268" t="b">
        <v>0</v>
      </c>
      <c r="L268"/>
      <c r="M268" s="98">
        <v>45443.497603217591</v>
      </c>
      <c r="N268" t="s">
        <v>6486</v>
      </c>
      <c r="O268"/>
    </row>
    <row r="269" spans="1:15">
      <c r="A269" cm="1">
        <f t="array" ref="A269">IF(Partner_details[[#This Row],[phoneNumber]], IFERROR(INDEX(Phone_ID[userId], MATCH(RIGHT(Partner_details[[#This Row],[phoneNumber]], 8), RIGHT(Phone_ID[?column?], 8), 0), 0), 0), 0)</f>
        <v>1147821</v>
      </c>
      <c r="B269" s="55" t="b">
        <f>ISNA(MATCH(Partner_details[[#This Row],[user id]], Fake_pages[User ID], 0))</f>
        <v>1</v>
      </c>
      <c r="C269" s="55">
        <f>IFERROR(VLOOKUP(Partner_details[[#This Row],[email]], 'Partner more details'!A:C, 3, FALSE), "")</f>
        <v>0</v>
      </c>
      <c r="D269" s="55" t="str">
        <f>IFERROR(VLOOKUP(Partner_details[[#This Row],[email]], 'Partner more details'!A:C, 2, FALSE), "")</f>
        <v>Bill</v>
      </c>
      <c r="E269" t="s">
        <v>4573</v>
      </c>
      <c r="F269" t="s">
        <v>7339</v>
      </c>
      <c r="G269" t="s">
        <v>7340</v>
      </c>
      <c r="H269" t="s">
        <v>7341</v>
      </c>
      <c r="I269" s="54">
        <v>37494625652</v>
      </c>
      <c r="J269" t="s">
        <v>4572</v>
      </c>
      <c r="K269" t="b">
        <v>0</v>
      </c>
      <c r="L269"/>
      <c r="M269" s="98">
        <v>45468.318248275464</v>
      </c>
      <c r="N269" t="s">
        <v>7342</v>
      </c>
      <c r="O269"/>
    </row>
    <row r="270" spans="1:15">
      <c r="A270" cm="1">
        <f t="array" ref="A270">IF(Partner_details[[#This Row],[phoneNumber]], IFERROR(INDEX(Phone_ID[userId], MATCH(RIGHT(Partner_details[[#This Row],[phoneNumber]], 8), RIGHT(Phone_ID[?column?], 8), 0), 0), 0), 0)</f>
        <v>0</v>
      </c>
      <c r="B270" s="55" t="b">
        <f>ISNA(MATCH(Partner_details[[#This Row],[user id]], Fake_pages[User ID], 0))</f>
        <v>1</v>
      </c>
      <c r="C270" s="55" t="str">
        <f>IFERROR(VLOOKUP(Partner_details[[#This Row],[email]], 'Partner more details'!A:C, 3, FALSE), "")</f>
        <v/>
      </c>
      <c r="D270" s="55" t="str">
        <f>IFERROR(VLOOKUP(Partner_details[[#This Row],[email]], 'Partner more details'!A:C, 2, FALSE), "")</f>
        <v/>
      </c>
      <c r="E270" t="s">
        <v>2019</v>
      </c>
      <c r="F270" t="s">
        <v>7343</v>
      </c>
      <c r="G270" t="s">
        <v>7343</v>
      </c>
      <c r="H270" t="s">
        <v>7344</v>
      </c>
      <c r="I270" s="113">
        <v>37433189955</v>
      </c>
      <c r="J270" t="s">
        <v>5051</v>
      </c>
      <c r="K270" t="b">
        <v>0</v>
      </c>
      <c r="L270" t="s">
        <v>1466</v>
      </c>
      <c r="M270" s="98">
        <v>45490.432351863426</v>
      </c>
      <c r="N270" t="s">
        <v>7345</v>
      </c>
      <c r="O270"/>
    </row>
    <row r="271" spans="1:15">
      <c r="A271" cm="1">
        <f t="array" ref="A271">IF(Partner_details[[#This Row],[phoneNumber]], IFERROR(INDEX(Phone_ID[userId], MATCH(RIGHT(Partner_details[[#This Row],[phoneNumber]], 8), RIGHT(Phone_ID[?column?], 8), 0), 0), 0), 0)</f>
        <v>938856</v>
      </c>
      <c r="B271" s="55" t="b">
        <f>ISNA(MATCH(Partner_details[[#This Row],[user id]], Fake_pages[User ID], 0))</f>
        <v>1</v>
      </c>
      <c r="C271" s="55">
        <f>IFERROR(VLOOKUP(Partner_details[[#This Row],[email]], 'Partner more details'!A:C, 3, FALSE), "")</f>
        <v>0</v>
      </c>
      <c r="D271" s="55" t="str">
        <f>IFERROR(VLOOKUP(Partner_details[[#This Row],[email]], 'Partner more details'!A:C, 2, FALSE), "")</f>
        <v>Glued</v>
      </c>
      <c r="E271" t="s">
        <v>518</v>
      </c>
      <c r="F271" t="s">
        <v>7346</v>
      </c>
      <c r="G271" t="s">
        <v>7347</v>
      </c>
      <c r="H271" t="s">
        <v>519</v>
      </c>
      <c r="I271" s="54">
        <v>37455882436</v>
      </c>
      <c r="J271" t="s">
        <v>518</v>
      </c>
      <c r="K271" t="b">
        <v>0</v>
      </c>
      <c r="L271"/>
      <c r="M271" s="98">
        <v>45314.691075162038</v>
      </c>
      <c r="N271" t="s">
        <v>7348</v>
      </c>
      <c r="O271"/>
    </row>
    <row r="272" spans="1:15">
      <c r="A272" cm="1">
        <f t="array" ref="A272">IF(Partner_details[[#This Row],[phoneNumber]], IFERROR(INDEX(Phone_ID[userId], MATCH(RIGHT(Partner_details[[#This Row],[phoneNumber]], 8), RIGHT(Phone_ID[?column?], 8), 0), 0), 0), 0)</f>
        <v>905489</v>
      </c>
      <c r="B272" s="55" t="b">
        <f>ISNA(MATCH(Partner_details[[#This Row],[user id]], Fake_pages[User ID], 0))</f>
        <v>0</v>
      </c>
      <c r="C272" s="55">
        <f>IFERROR(VLOOKUP(Partner_details[[#This Row],[email]], 'Partner more details'!A:C, 3, FALSE), "")</f>
        <v>0</v>
      </c>
      <c r="D272" s="55" t="str">
        <f>IFERROR(VLOOKUP(Partner_details[[#This Row],[email]], 'Partner more details'!A:C, 2, FALSE), "")</f>
        <v>URL</v>
      </c>
      <c r="E272" t="s">
        <v>325</v>
      </c>
      <c r="F272" t="s">
        <v>7349</v>
      </c>
      <c r="G272" t="s">
        <v>326</v>
      </c>
      <c r="H272" t="s">
        <v>327</v>
      </c>
      <c r="I272" s="113">
        <v>37444151050</v>
      </c>
      <c r="J272" t="s">
        <v>6484</v>
      </c>
      <c r="K272" t="b">
        <v>0</v>
      </c>
      <c r="L272"/>
      <c r="M272" s="98">
        <v>45042.239240983799</v>
      </c>
      <c r="N272" t="s">
        <v>6486</v>
      </c>
      <c r="O272"/>
    </row>
    <row r="273" spans="1:15">
      <c r="A273" cm="1">
        <f t="array" ref="A273">IF(Partner_details[[#This Row],[phoneNumber]], IFERROR(INDEX(Phone_ID[userId], MATCH(RIGHT(Partner_details[[#This Row],[phoneNumber]], 8), RIGHT(Phone_ID[?column?], 8), 0), 0), 0), 0)</f>
        <v>1092604</v>
      </c>
      <c r="B273" s="55" t="b">
        <f>ISNA(MATCH(Partner_details[[#This Row],[user id]], Fake_pages[User ID], 0))</f>
        <v>1</v>
      </c>
      <c r="C273" s="55">
        <f>IFERROR(VLOOKUP(Partner_details[[#This Row],[email]], 'Partner more details'!A:C, 3, FALSE), "")</f>
        <v>0</v>
      </c>
      <c r="D273" s="55" t="str">
        <f>IFERROR(VLOOKUP(Partner_details[[#This Row],[email]], 'Partner more details'!A:C, 2, FALSE), "")</f>
        <v>Stand</v>
      </c>
      <c r="E273" t="s">
        <v>7350</v>
      </c>
      <c r="F273" t="s">
        <v>7351</v>
      </c>
      <c r="G273" t="s">
        <v>7352</v>
      </c>
      <c r="H273" t="s">
        <v>499</v>
      </c>
      <c r="I273" s="54">
        <v>37498787619</v>
      </c>
      <c r="J273" t="s">
        <v>7047</v>
      </c>
      <c r="K273" t="b">
        <v>1</v>
      </c>
      <c r="L273" t="s">
        <v>5924</v>
      </c>
      <c r="M273" s="98">
        <v>45307.495525671293</v>
      </c>
      <c r="N273" t="s">
        <v>7353</v>
      </c>
      <c r="O273"/>
    </row>
    <row r="274" spans="1:15">
      <c r="A274" cm="1">
        <f t="array" ref="A274">IF(Partner_details[[#This Row],[phoneNumber]], IFERROR(INDEX(Phone_ID[userId], MATCH(RIGHT(Partner_details[[#This Row],[phoneNumber]], 8), RIGHT(Phone_ID[?column?], 8), 0), 0), 0), 0)</f>
        <v>1153925</v>
      </c>
      <c r="B274" s="55" t="b">
        <f>ISNA(MATCH(Partner_details[[#This Row],[user id]], Fake_pages[User ID], 0))</f>
        <v>1</v>
      </c>
      <c r="C274" s="55" t="str">
        <f>IFERROR(VLOOKUP(Partner_details[[#This Row],[email]], 'Partner more details'!A:C, 3, FALSE), "")</f>
        <v>dodoMatvei123!</v>
      </c>
      <c r="D274" s="55" t="str">
        <f>IFERROR(VLOOKUP(Partner_details[[#This Row],[email]], 'Partner more details'!A:C, 2, FALSE), "")</f>
        <v>Delivery</v>
      </c>
      <c r="E274" t="s">
        <v>5307</v>
      </c>
      <c r="F274" t="s">
        <v>7354</v>
      </c>
      <c r="G274" t="s">
        <v>7355</v>
      </c>
      <c r="H274" t="s">
        <v>7356</v>
      </c>
      <c r="I274" s="113">
        <v>37493403166</v>
      </c>
      <c r="J274" t="s">
        <v>412</v>
      </c>
      <c r="K274" t="b">
        <v>0</v>
      </c>
      <c r="L274"/>
      <c r="M274" s="98">
        <v>45486.259960914351</v>
      </c>
      <c r="N274" t="s">
        <v>7357</v>
      </c>
      <c r="O274"/>
    </row>
    <row r="275" spans="1:15">
      <c r="A275" cm="1">
        <f t="array" ref="A275">IF(Partner_details[[#This Row],[phoneNumber]], IFERROR(INDEX(Phone_ID[userId], MATCH(RIGHT(Partner_details[[#This Row],[phoneNumber]], 8), RIGHT(Phone_ID[?column?], 8), 0), 0), 0), 0)</f>
        <v>0</v>
      </c>
      <c r="B275" s="55" t="b">
        <f>ISNA(MATCH(Partner_details[[#This Row],[user id]], Fake_pages[User ID], 0))</f>
        <v>1</v>
      </c>
      <c r="C275" s="55">
        <f>IFERROR(VLOOKUP(Partner_details[[#This Row],[email]], 'Partner more details'!A:C, 3, FALSE), "")</f>
        <v>0</v>
      </c>
      <c r="D275" s="55" t="str">
        <f>IFERROR(VLOOKUP(Partner_details[[#This Row],[email]], 'Partner more details'!A:C, 2, FALSE), "")</f>
        <v>Bill</v>
      </c>
      <c r="E275" t="s">
        <v>1147</v>
      </c>
      <c r="F275" t="s">
        <v>7358</v>
      </c>
      <c r="G275" t="s">
        <v>7359</v>
      </c>
      <c r="H275" t="s">
        <v>7360</v>
      </c>
      <c r="I275" s="54">
        <v>37443168902</v>
      </c>
      <c r="J275" t="s">
        <v>1146</v>
      </c>
      <c r="K275" t="b">
        <v>0</v>
      </c>
      <c r="L275"/>
      <c r="M275" s="98">
        <v>45374.442338576388</v>
      </c>
      <c r="N275" t="s">
        <v>7361</v>
      </c>
      <c r="O275"/>
    </row>
    <row r="276" spans="1:15">
      <c r="A276" cm="1">
        <f t="array" ref="A276">IF(Partner_details[[#This Row],[phoneNumber]], IFERROR(INDEX(Phone_ID[userId], MATCH(RIGHT(Partner_details[[#This Row],[phoneNumber]], 8), RIGHT(Phone_ID[?column?], 8), 0), 0), 0), 0)</f>
        <v>462575</v>
      </c>
      <c r="B276" s="55" t="b">
        <f>ISNA(MATCH(Partner_details[[#This Row],[user id]], Fake_pages[User ID], 0))</f>
        <v>1</v>
      </c>
      <c r="C276" s="55" t="str">
        <f>IFERROR(VLOOKUP(Partner_details[[#This Row],[email]], 'Partner more details'!A:C, 3, FALSE), "")</f>
        <v>Dulcet123!</v>
      </c>
      <c r="D276" s="55" t="str">
        <f>IFERROR(VLOOKUP(Partner_details[[#This Row],[email]], 'Partner more details'!A:C, 2, FALSE), "")</f>
        <v>Bill</v>
      </c>
      <c r="E276" t="s">
        <v>3873</v>
      </c>
      <c r="F276" t="s">
        <v>7362</v>
      </c>
      <c r="G276" t="s">
        <v>7363</v>
      </c>
      <c r="H276" t="s">
        <v>7364</v>
      </c>
      <c r="I276" s="113">
        <v>37499991931</v>
      </c>
      <c r="J276" t="s">
        <v>3873</v>
      </c>
      <c r="K276" t="b">
        <v>0</v>
      </c>
      <c r="L276" t="s">
        <v>5924</v>
      </c>
      <c r="M276" s="98">
        <v>45425.584229537038</v>
      </c>
      <c r="N276" t="s">
        <v>7365</v>
      </c>
      <c r="O276"/>
    </row>
    <row r="277" spans="1:15">
      <c r="A277" cm="1">
        <f t="array" ref="A277">IF(Partner_details[[#This Row],[phoneNumber]], IFERROR(INDEX(Phone_ID[userId], MATCH(RIGHT(Partner_details[[#This Row],[phoneNumber]], 8), RIGHT(Phone_ID[?column?], 8), 0), 0), 0), 0)</f>
        <v>1112705</v>
      </c>
      <c r="B277" s="55" t="b">
        <f>ISNA(MATCH(Partner_details[[#This Row],[user id]], Fake_pages[User ID], 0))</f>
        <v>1</v>
      </c>
      <c r="C277" s="55">
        <f>IFERROR(VLOOKUP(Partner_details[[#This Row],[email]], 'Partner more details'!A:C, 3, FALSE), "")</f>
        <v>0</v>
      </c>
      <c r="D277" s="55" t="str">
        <f>IFERROR(VLOOKUP(Partner_details[[#This Row],[email]], 'Partner more details'!A:C, 2, FALSE), "")</f>
        <v>Bill</v>
      </c>
      <c r="E277" t="s">
        <v>7366</v>
      </c>
      <c r="F277" t="s">
        <v>7367</v>
      </c>
      <c r="G277" t="s">
        <v>7368</v>
      </c>
      <c r="H277" t="s">
        <v>7369</v>
      </c>
      <c r="I277" s="54">
        <v>96746263</v>
      </c>
      <c r="J277" t="s">
        <v>1728</v>
      </c>
      <c r="K277" t="b">
        <v>1</v>
      </c>
      <c r="L277" t="s">
        <v>7370</v>
      </c>
      <c r="M277" s="98">
        <v>45367.306561817131</v>
      </c>
      <c r="N277" t="s">
        <v>7371</v>
      </c>
      <c r="O277"/>
    </row>
    <row r="278" spans="1:15">
      <c r="A278" cm="1">
        <f t="array" ref="A278">IF(Partner_details[[#This Row],[phoneNumber]], IFERROR(INDEX(Phone_ID[userId], MATCH(RIGHT(Partner_details[[#This Row],[phoneNumber]], 8), RIGHT(Phone_ID[?column?], 8), 0), 0), 0), 0)</f>
        <v>74985</v>
      </c>
      <c r="B278" s="55" t="b">
        <f>ISNA(MATCH(Partner_details[[#This Row],[user id]], Fake_pages[User ID], 0))</f>
        <v>1</v>
      </c>
      <c r="C278" s="55">
        <f>IFERROR(VLOOKUP(Partner_details[[#This Row],[email]], 'Partner more details'!A:C, 3, FALSE), "")</f>
        <v>0</v>
      </c>
      <c r="D278" s="55" t="str">
        <f>IFERROR(VLOOKUP(Partner_details[[#This Row],[email]], 'Partner more details'!A:C, 2, FALSE), "")</f>
        <v>Stand</v>
      </c>
      <c r="E278" t="s">
        <v>495</v>
      </c>
      <c r="F278" t="s">
        <v>7372</v>
      </c>
      <c r="G278" t="s">
        <v>7373</v>
      </c>
      <c r="H278" t="s">
        <v>496</v>
      </c>
      <c r="I278" s="113">
        <v>37491129111</v>
      </c>
      <c r="J278" t="s">
        <v>7047</v>
      </c>
      <c r="K278" t="b">
        <v>0</v>
      </c>
      <c r="L278"/>
      <c r="M278" s="98">
        <v>45307.495670277778</v>
      </c>
      <c r="N278" t="s">
        <v>6486</v>
      </c>
      <c r="O278"/>
    </row>
    <row r="279" spans="1:15">
      <c r="A279" cm="1">
        <f t="array" ref="A279">IF(Partner_details[[#This Row],[phoneNumber]], IFERROR(INDEX(Phone_ID[userId], MATCH(RIGHT(Partner_details[[#This Row],[phoneNumber]], 8), RIGHT(Phone_ID[?column?], 8), 0), 0), 0), 0)</f>
        <v>0</v>
      </c>
      <c r="B279" s="55" t="b">
        <f>ISNA(MATCH(Partner_details[[#This Row],[user id]], Fake_pages[User ID], 0))</f>
        <v>1</v>
      </c>
      <c r="C279" s="55" t="str">
        <f>IFERROR(VLOOKUP(Partner_details[[#This Row],[email]], 'Partner more details'!A:C, 3, FALSE), "")</f>
        <v/>
      </c>
      <c r="D279" s="55" t="str">
        <f>IFERROR(VLOOKUP(Partner_details[[#This Row],[email]], 'Partner more details'!A:C, 2, FALSE), "")</f>
        <v/>
      </c>
      <c r="E279" t="s">
        <v>7374</v>
      </c>
      <c r="F279" t="s">
        <v>7375</v>
      </c>
      <c r="G279" t="s">
        <v>7376</v>
      </c>
      <c r="H279" t="s">
        <v>7377</v>
      </c>
      <c r="I279" s="54">
        <v>3766504992804</v>
      </c>
      <c r="J279" t="s">
        <v>7378</v>
      </c>
      <c r="K279" t="b">
        <v>0</v>
      </c>
      <c r="L279" t="s">
        <v>7379</v>
      </c>
      <c r="M279" s="98">
        <v>44867.676949155095</v>
      </c>
      <c r="N279" t="s">
        <v>7380</v>
      </c>
      <c r="O279"/>
    </row>
    <row r="280" spans="1:15">
      <c r="A280" cm="1">
        <f t="array" ref="A280">IF(Partner_details[[#This Row],[phoneNumber]], IFERROR(INDEX(Phone_ID[userId], MATCH(RIGHT(Partner_details[[#This Row],[phoneNumber]], 8), RIGHT(Phone_ID[?column?], 8), 0), 0), 0), 0)</f>
        <v>1092080</v>
      </c>
      <c r="B280" s="55" t="b">
        <f>ISNA(MATCH(Partner_details[[#This Row],[user id]], Fake_pages[User ID], 0))</f>
        <v>1</v>
      </c>
      <c r="C280" s="55">
        <f>IFERROR(VLOOKUP(Partner_details[[#This Row],[email]], 'Partner more details'!A:C, 3, FALSE), "")</f>
        <v>0</v>
      </c>
      <c r="D280" s="55" t="str">
        <f>IFERROR(VLOOKUP(Partner_details[[#This Row],[email]], 'Partner more details'!A:C, 2, FALSE), "")</f>
        <v>Glued</v>
      </c>
      <c r="E280" t="s">
        <v>507</v>
      </c>
      <c r="F280" t="s">
        <v>7381</v>
      </c>
      <c r="G280" t="s">
        <v>7382</v>
      </c>
      <c r="H280" t="s">
        <v>508</v>
      </c>
      <c r="I280" s="113">
        <v>37498966303</v>
      </c>
      <c r="J280" t="s">
        <v>6502</v>
      </c>
      <c r="K280" t="b">
        <v>1</v>
      </c>
      <c r="L280" t="s">
        <v>5924</v>
      </c>
      <c r="M280" s="98">
        <v>45308.308916620372</v>
      </c>
      <c r="N280" t="s">
        <v>6503</v>
      </c>
      <c r="O280"/>
    </row>
    <row r="281" spans="1:15">
      <c r="A281" cm="1">
        <f t="array" ref="A281">IF(Partner_details[[#This Row],[phoneNumber]], IFERROR(INDEX(Phone_ID[userId], MATCH(RIGHT(Partner_details[[#This Row],[phoneNumber]], 8), RIGHT(Phone_ID[?column?], 8), 0), 0), 0), 0)</f>
        <v>1077148</v>
      </c>
      <c r="B281" s="55" t="b">
        <f>ISNA(MATCH(Partner_details[[#This Row],[user id]], Fake_pages[User ID], 0))</f>
        <v>1</v>
      </c>
      <c r="C281" s="55">
        <f>IFERROR(VLOOKUP(Partner_details[[#This Row],[email]], 'Partner more details'!A:C, 3, FALSE), "")</f>
        <v>0</v>
      </c>
      <c r="D281" s="55" t="str">
        <f>IFERROR(VLOOKUP(Partner_details[[#This Row],[email]], 'Partner more details'!A:C, 2, FALSE), "")</f>
        <v>BIll</v>
      </c>
      <c r="E281" t="s">
        <v>481</v>
      </c>
      <c r="F281" t="s">
        <v>7383</v>
      </c>
      <c r="G281" t="s">
        <v>7384</v>
      </c>
      <c r="H281" t="s">
        <v>482</v>
      </c>
      <c r="I281" s="54">
        <v>37441037501</v>
      </c>
      <c r="J281" t="s">
        <v>476</v>
      </c>
      <c r="K281" t="b">
        <v>0</v>
      </c>
      <c r="L281"/>
      <c r="M281" s="98">
        <v>45317.395310150459</v>
      </c>
      <c r="N281" t="s">
        <v>6486</v>
      </c>
      <c r="O281"/>
    </row>
    <row r="282" spans="1:15">
      <c r="A282" cm="1">
        <f t="array" ref="A282">IF(Partner_details[[#This Row],[phoneNumber]], IFERROR(INDEX(Phone_ID[userId], MATCH(RIGHT(Partner_details[[#This Row],[phoneNumber]], 8), RIGHT(Phone_ID[?column?], 8), 0), 0), 0), 0)</f>
        <v>662100</v>
      </c>
      <c r="B282" s="55" t="b">
        <f>ISNA(MATCH(Partner_details[[#This Row],[user id]], Fake_pages[User ID], 0))</f>
        <v>1</v>
      </c>
      <c r="C282" s="55" t="str">
        <f>IFERROR(VLOOKUP(Partner_details[[#This Row],[email]], 'Partner more details'!A:C, 3, FALSE), "")</f>
        <v/>
      </c>
      <c r="D282" s="55" t="str">
        <f>IFERROR(VLOOKUP(Partner_details[[#This Row],[email]], 'Partner more details'!A:C, 2, FALSE), "")</f>
        <v/>
      </c>
      <c r="E282" t="s">
        <v>7385</v>
      </c>
      <c r="F282" t="s">
        <v>7386</v>
      </c>
      <c r="G282" t="s">
        <v>7386</v>
      </c>
      <c r="H282" t="s">
        <v>7387</v>
      </c>
      <c r="I282" s="113">
        <v>37495097666</v>
      </c>
      <c r="J282" t="s">
        <v>5339</v>
      </c>
      <c r="K282" t="b">
        <v>1</v>
      </c>
      <c r="L282" t="s">
        <v>4502</v>
      </c>
      <c r="M282" s="98">
        <v>45490.544365532405</v>
      </c>
      <c r="N282" t="s">
        <v>6486</v>
      </c>
      <c r="O282"/>
    </row>
    <row r="283" spans="1:15">
      <c r="A283" cm="1">
        <f t="array" ref="A283">IF(Partner_details[[#This Row],[phoneNumber]], IFERROR(INDEX(Phone_ID[userId], MATCH(RIGHT(Partner_details[[#This Row],[phoneNumber]], 8), RIGHT(Phone_ID[?column?], 8), 0), 0), 0), 0)</f>
        <v>1125978</v>
      </c>
      <c r="B283" s="55" t="b">
        <f>ISNA(MATCH(Partner_details[[#This Row],[user id]], Fake_pages[User ID], 0))</f>
        <v>1</v>
      </c>
      <c r="C283" s="55" t="str">
        <f>IFERROR(VLOOKUP(Partner_details[[#This Row],[email]], 'Partner more details'!A:C, 3, FALSE), "")</f>
        <v>dwyn.ds2@mail.ru</v>
      </c>
      <c r="D283" s="55" t="str">
        <f>IFERROR(VLOOKUP(Partner_details[[#This Row],[email]], 'Partner more details'!A:C, 2, FALSE), "")</f>
        <v>Bill</v>
      </c>
      <c r="E283" t="s">
        <v>550</v>
      </c>
      <c r="F283" t="s">
        <v>7388</v>
      </c>
      <c r="G283" t="s">
        <v>7389</v>
      </c>
      <c r="H283" t="s">
        <v>7390</v>
      </c>
      <c r="I283" s="54">
        <v>37494195935</v>
      </c>
      <c r="J283" t="s">
        <v>550</v>
      </c>
      <c r="K283" t="b">
        <v>0</v>
      </c>
      <c r="L283"/>
      <c r="M283" s="98">
        <v>45412.446238171295</v>
      </c>
      <c r="N283" t="s">
        <v>7391</v>
      </c>
      <c r="O283"/>
    </row>
    <row r="284" spans="1:15">
      <c r="A284" cm="1">
        <f t="array" ref="A284">IF(Partner_details[[#This Row],[phoneNumber]], IFERROR(INDEX(Phone_ID[userId], MATCH(RIGHT(Partner_details[[#This Row],[phoneNumber]], 8), RIGHT(Phone_ID[?column?], 8), 0), 0), 0), 0)</f>
        <v>1086248</v>
      </c>
      <c r="B284" s="55" t="b">
        <f>ISNA(MATCH(Partner_details[[#This Row],[user id]], Fake_pages[User ID], 0))</f>
        <v>1</v>
      </c>
      <c r="C284" s="55">
        <f>IFERROR(VLOOKUP(Partner_details[[#This Row],[email]], 'Partner more details'!A:C, 3, FALSE), "")</f>
        <v>0</v>
      </c>
      <c r="D284" s="55" t="str">
        <f>IFERROR(VLOOKUP(Partner_details[[#This Row],[email]], 'Partner more details'!A:C, 2, FALSE), "")</f>
        <v>Stand</v>
      </c>
      <c r="E284" t="s">
        <v>436</v>
      </c>
      <c r="F284" t="s">
        <v>7392</v>
      </c>
      <c r="G284" t="s">
        <v>7393</v>
      </c>
      <c r="H284" t="s">
        <v>502</v>
      </c>
      <c r="I284" s="113">
        <v>37495727273</v>
      </c>
      <c r="J284" t="s">
        <v>7047</v>
      </c>
      <c r="K284" t="b">
        <v>1</v>
      </c>
      <c r="L284" t="s">
        <v>5924</v>
      </c>
      <c r="M284" s="98">
        <v>45307.495761863429</v>
      </c>
      <c r="N284" t="s">
        <v>7394</v>
      </c>
      <c r="O284"/>
    </row>
    <row r="285" spans="1:15">
      <c r="A285" cm="1">
        <f t="array" ref="A285">IF(Partner_details[[#This Row],[phoneNumber]], IFERROR(INDEX(Phone_ID[userId], MATCH(RIGHT(Partner_details[[#This Row],[phoneNumber]], 8), RIGHT(Phone_ID[?column?], 8), 0), 0), 0), 0)</f>
        <v>1092079</v>
      </c>
      <c r="B285" s="55" t="b">
        <f>ISNA(MATCH(Partner_details[[#This Row],[user id]], Fake_pages[User ID], 0))</f>
        <v>1</v>
      </c>
      <c r="C285" s="55">
        <f>IFERROR(VLOOKUP(Partner_details[[#This Row],[email]], 'Partner more details'!A:C, 3, FALSE), "")</f>
        <v>0</v>
      </c>
      <c r="D285" s="55" t="str">
        <f>IFERROR(VLOOKUP(Partner_details[[#This Row],[email]], 'Partner more details'!A:C, 2, FALSE), "")</f>
        <v>Stand</v>
      </c>
      <c r="E285" t="s">
        <v>500</v>
      </c>
      <c r="F285" t="s">
        <v>7395</v>
      </c>
      <c r="G285" t="s">
        <v>7396</v>
      </c>
      <c r="H285" t="s">
        <v>501</v>
      </c>
      <c r="I285" s="54">
        <v>37444194146</v>
      </c>
      <c r="J285" t="s">
        <v>7047</v>
      </c>
      <c r="K285" t="b">
        <v>1</v>
      </c>
      <c r="L285" t="s">
        <v>5924</v>
      </c>
      <c r="M285" s="98">
        <v>45307.495450254632</v>
      </c>
      <c r="N285" t="s">
        <v>7397</v>
      </c>
      <c r="O285"/>
    </row>
    <row r="286" spans="1:15">
      <c r="A286" cm="1">
        <f t="array" ref="A286">IF(Partner_details[[#This Row],[phoneNumber]], IFERROR(INDEX(Phone_ID[userId], MATCH(RIGHT(Partner_details[[#This Row],[phoneNumber]], 8), RIGHT(Phone_ID[?column?], 8), 0), 0), 0), 0)</f>
        <v>976783</v>
      </c>
      <c r="B286" s="55" t="b">
        <f>ISNA(MATCH(Partner_details[[#This Row],[user id]], Fake_pages[User ID], 0))</f>
        <v>1</v>
      </c>
      <c r="C286" s="55">
        <f>IFERROR(VLOOKUP(Partner_details[[#This Row],[email]], 'Partner more details'!A:C, 3, FALSE), "")</f>
        <v>0</v>
      </c>
      <c r="D286" s="55" t="str">
        <f>IFERROR(VLOOKUP(Partner_details[[#This Row],[email]], 'Partner more details'!A:C, 2, FALSE), "")</f>
        <v>URL</v>
      </c>
      <c r="E286" t="s">
        <v>522</v>
      </c>
      <c r="F286" t="s">
        <v>7398</v>
      </c>
      <c r="G286" t="s">
        <v>7399</v>
      </c>
      <c r="H286" t="s">
        <v>523</v>
      </c>
      <c r="I286" s="113">
        <v>37477858281</v>
      </c>
      <c r="J286" t="s">
        <v>6954</v>
      </c>
      <c r="K286" t="b">
        <v>0</v>
      </c>
      <c r="L286"/>
      <c r="M286" s="98">
        <v>45264.529366516203</v>
      </c>
      <c r="N286" t="s">
        <v>7400</v>
      </c>
      <c r="O286"/>
    </row>
    <row r="287" spans="1:15">
      <c r="A287" cm="1">
        <f t="array" ref="A287">IF(Partner_details[[#This Row],[phoneNumber]], IFERROR(INDEX(Phone_ID[userId], MATCH(RIGHT(Partner_details[[#This Row],[phoneNumber]], 8), RIGHT(Phone_ID[?column?], 8), 0), 0), 0), 0)</f>
        <v>176167</v>
      </c>
      <c r="B287" s="55" t="b">
        <f>ISNA(MATCH(Partner_details[[#This Row],[user id]], Fake_pages[User ID], 0))</f>
        <v>1</v>
      </c>
      <c r="C287" s="55">
        <f>IFERROR(VLOOKUP(Partner_details[[#This Row],[email]], 'Partner more details'!A:C, 3, FALSE), "")</f>
        <v>0</v>
      </c>
      <c r="D287" s="55" t="str">
        <f>IFERROR(VLOOKUP(Partner_details[[#This Row],[email]], 'Partner more details'!A:C, 2, FALSE), "")</f>
        <v>URL</v>
      </c>
      <c r="E287" t="s">
        <v>826</v>
      </c>
      <c r="F287" t="s">
        <v>7401</v>
      </c>
      <c r="G287" t="s">
        <v>7402</v>
      </c>
      <c r="H287" t="s">
        <v>342</v>
      </c>
      <c r="I287" s="54">
        <v>37498807581</v>
      </c>
      <c r="J287" t="s">
        <v>6484</v>
      </c>
      <c r="K287" t="b">
        <v>0</v>
      </c>
      <c r="L287"/>
      <c r="M287" s="98">
        <v>45223.360243958334</v>
      </c>
      <c r="N287" t="s">
        <v>7403</v>
      </c>
      <c r="O287"/>
    </row>
    <row r="288" spans="1:15">
      <c r="A288" cm="1">
        <f t="array" ref="A288">IF(Partner_details[[#This Row],[phoneNumber]], IFERROR(INDEX(Phone_ID[userId], MATCH(RIGHT(Partner_details[[#This Row],[phoneNumber]], 8), RIGHT(Phone_ID[?column?], 8), 0), 0), 0), 0)</f>
        <v>166022</v>
      </c>
      <c r="B288" s="55" t="b">
        <f>ISNA(MATCH(Partner_details[[#This Row],[user id]], Fake_pages[User ID], 0))</f>
        <v>1</v>
      </c>
      <c r="C288" s="55" t="str">
        <f>IFERROR(VLOOKUP(Partner_details[[#This Row],[email]], 'Partner more details'!A:C, 3, FALSE), "")</f>
        <v>Araksya123!</v>
      </c>
      <c r="D288" s="55" t="str">
        <f>IFERROR(VLOOKUP(Partner_details[[#This Row],[email]], 'Partner more details'!A:C, 2, FALSE), "")</f>
        <v>Bill</v>
      </c>
      <c r="E288" t="s">
        <v>7404</v>
      </c>
      <c r="F288" t="s">
        <v>7405</v>
      </c>
      <c r="G288" t="s">
        <v>7406</v>
      </c>
      <c r="H288" t="s">
        <v>7407</v>
      </c>
      <c r="I288" s="113">
        <v>37494670767</v>
      </c>
      <c r="J288" t="s">
        <v>5339</v>
      </c>
      <c r="K288" t="b">
        <v>0</v>
      </c>
      <c r="L288"/>
      <c r="M288" s="98">
        <v>45490.54768340278</v>
      </c>
      <c r="N288" t="s">
        <v>7408</v>
      </c>
      <c r="O288"/>
    </row>
    <row r="289" spans="1:15">
      <c r="A289" cm="1">
        <f t="array" ref="A289">IF(Partner_details[[#This Row],[phoneNumber]], IFERROR(INDEX(Phone_ID[userId], MATCH(RIGHT(Partner_details[[#This Row],[phoneNumber]], 8), RIGHT(Phone_ID[?column?], 8), 0), 0), 0), 0)</f>
        <v>0</v>
      </c>
      <c r="B289" s="55" t="b">
        <f>ISNA(MATCH(Partner_details[[#This Row],[user id]], Fake_pages[User ID], 0))</f>
        <v>1</v>
      </c>
      <c r="C289" s="55" t="str">
        <f>IFERROR(VLOOKUP(Partner_details[[#This Row],[email]], 'Partner more details'!A:C, 3, FALSE), "")</f>
        <v>Artyom2024!</v>
      </c>
      <c r="D289" s="55" t="str">
        <f>IFERROR(VLOOKUP(Partner_details[[#This Row],[email]], 'Partner more details'!A:C, 2, FALSE), "")</f>
        <v>Bill</v>
      </c>
      <c r="E289" t="s">
        <v>5294</v>
      </c>
      <c r="F289" t="s">
        <v>7409</v>
      </c>
      <c r="G289" t="s">
        <v>7410</v>
      </c>
      <c r="H289" t="s">
        <v>7411</v>
      </c>
      <c r="I289" s="54">
        <v>37491435949</v>
      </c>
      <c r="J289" t="s">
        <v>5293</v>
      </c>
      <c r="K289" t="b">
        <v>1</v>
      </c>
      <c r="L289" t="s">
        <v>1466</v>
      </c>
      <c r="M289" s="98">
        <v>45492.354534872684</v>
      </c>
      <c r="N289" t="s">
        <v>7412</v>
      </c>
      <c r="O289"/>
    </row>
    <row r="290" spans="1:15">
      <c r="A290" cm="1">
        <f t="array" ref="A290">IF(Partner_details[[#This Row],[phoneNumber]], IFERROR(INDEX(Phone_ID[userId], MATCH(RIGHT(Partner_details[[#This Row],[phoneNumber]], 8), RIGHT(Phone_ID[?column?], 8), 0), 0), 0), 0)</f>
        <v>1033946</v>
      </c>
      <c r="B290" s="55" t="b">
        <f>ISNA(MATCH(Partner_details[[#This Row],[user id]], Fake_pages[User ID], 0))</f>
        <v>1</v>
      </c>
      <c r="C290" s="55">
        <f>IFERROR(VLOOKUP(Partner_details[[#This Row],[email]], 'Partner more details'!A:C, 3, FALSE), "")</f>
        <v>0</v>
      </c>
      <c r="D290" s="55" t="str">
        <f>IFERROR(VLOOKUP(Partner_details[[#This Row],[email]], 'Partner more details'!A:C, 2, FALSE), "")</f>
        <v>URL</v>
      </c>
      <c r="E290" t="s">
        <v>4641</v>
      </c>
      <c r="F290" t="s">
        <v>7413</v>
      </c>
      <c r="G290" t="s">
        <v>7413</v>
      </c>
      <c r="H290" t="s">
        <v>7414</v>
      </c>
      <c r="I290" s="113">
        <v>37444313001</v>
      </c>
      <c r="J290" t="s">
        <v>7415</v>
      </c>
      <c r="K290" t="b">
        <v>1</v>
      </c>
      <c r="L290" t="s">
        <v>7416</v>
      </c>
      <c r="M290" s="98">
        <v>45469.558534421296</v>
      </c>
      <c r="N290" t="s">
        <v>7417</v>
      </c>
      <c r="O290"/>
    </row>
    <row r="291" spans="1:15" ht="16.5" customHeight="1">
      <c r="A291" cm="1">
        <f t="array" ref="A291">IF(Partner_details[[#This Row],[phoneNumber]], IFERROR(INDEX(Phone_ID[userId], MATCH(RIGHT(Partner_details[[#This Row],[phoneNumber]], 8), RIGHT(Phone_ID[?column?], 8), 0), 0), 0), 0)</f>
        <v>14157</v>
      </c>
      <c r="B291" s="55" t="b">
        <f>ISNA(MATCH(Partner_details[[#This Row],[user id]], Fake_pages[User ID], 0))</f>
        <v>1</v>
      </c>
      <c r="C291" s="55">
        <f>IFERROR(VLOOKUP(Partner_details[[#This Row],[email]], 'Partner more details'!A:C, 3, FALSE), "")</f>
        <v>0</v>
      </c>
      <c r="D291" s="55" t="str">
        <f>IFERROR(VLOOKUP(Partner_details[[#This Row],[email]], 'Partner more details'!A:C, 2, FALSE), "")</f>
        <v>Glued</v>
      </c>
      <c r="E291" t="s">
        <v>511</v>
      </c>
      <c r="F291" t="s">
        <v>7418</v>
      </c>
      <c r="G291" t="s">
        <v>7419</v>
      </c>
      <c r="H291" t="s">
        <v>512</v>
      </c>
      <c r="I291" s="54">
        <v>37498017121</v>
      </c>
      <c r="J291" t="s">
        <v>510</v>
      </c>
      <c r="K291" t="b">
        <v>0</v>
      </c>
      <c r="L291" t="s">
        <v>5924</v>
      </c>
      <c r="M291" s="98">
        <v>45328.611411782411</v>
      </c>
      <c r="N291" t="s">
        <v>7420</v>
      </c>
      <c r="O291"/>
    </row>
    <row r="292" spans="1:15">
      <c r="A292" cm="1">
        <f t="array" ref="A292">IF(Partner_details[[#This Row],[phoneNumber]], IFERROR(INDEX(Phone_ID[userId], MATCH(RIGHT(Partner_details[[#This Row],[phoneNumber]], 8), RIGHT(Phone_ID[?column?], 8), 0), 0), 0), 0)</f>
        <v>310206</v>
      </c>
      <c r="B292" s="55" t="b">
        <f>ISNA(MATCH(Partner_details[[#This Row],[user id]], Fake_pages[User ID], 0))</f>
        <v>1</v>
      </c>
      <c r="C292" s="55">
        <f>IFERROR(VLOOKUP(Partner_details[[#This Row],[email]], 'Partner more details'!A:C, 3, FALSE), "")</f>
        <v>0</v>
      </c>
      <c r="D292" s="55" t="str">
        <f>IFERROR(VLOOKUP(Partner_details[[#This Row],[email]], 'Partner more details'!A:C, 2, FALSE), "")</f>
        <v>Bill</v>
      </c>
      <c r="E292" t="s">
        <v>4287</v>
      </c>
      <c r="F292" t="s">
        <v>7421</v>
      </c>
      <c r="G292" t="s">
        <v>7422</v>
      </c>
      <c r="H292" t="s">
        <v>7423</v>
      </c>
      <c r="I292" s="113">
        <v>37494775671</v>
      </c>
      <c r="J292" t="s">
        <v>4272</v>
      </c>
      <c r="K292" t="b">
        <v>0</v>
      </c>
      <c r="L292"/>
      <c r="M292" s="98">
        <v>45456.662687048614</v>
      </c>
      <c r="N292" t="s">
        <v>7424</v>
      </c>
      <c r="O292"/>
    </row>
    <row r="293" spans="1:15">
      <c r="A293" cm="1">
        <f t="array" ref="A293">IF(Partner_details[[#This Row],[phoneNumber]], IFERROR(INDEX(Phone_ID[userId], MATCH(RIGHT(Partner_details[[#This Row],[phoneNumber]], 8), RIGHT(Phone_ID[?column?], 8), 0), 0), 0), 0)</f>
        <v>1049093</v>
      </c>
      <c r="B293" s="55" t="b">
        <f>ISNA(MATCH(Partner_details[[#This Row],[user id]], Fake_pages[User ID], 0))</f>
        <v>1</v>
      </c>
      <c r="C293" s="55">
        <f>IFERROR(VLOOKUP(Partner_details[[#This Row],[email]], 'Partner more details'!A:C, 3, FALSE), "")</f>
        <v>0</v>
      </c>
      <c r="D293" s="55" t="str">
        <f>IFERROR(VLOOKUP(Partner_details[[#This Row],[email]], 'Partner more details'!A:C, 2, FALSE), "")</f>
        <v>Stand</v>
      </c>
      <c r="E293" t="s">
        <v>80</v>
      </c>
      <c r="F293" t="s">
        <v>7425</v>
      </c>
      <c r="G293" t="s">
        <v>7426</v>
      </c>
      <c r="H293" t="s">
        <v>7427</v>
      </c>
      <c r="I293" s="54">
        <v>37498022502</v>
      </c>
      <c r="J293" t="s">
        <v>6484</v>
      </c>
      <c r="K293" t="b">
        <v>1</v>
      </c>
      <c r="L293" t="s">
        <v>5924</v>
      </c>
      <c r="M293" s="98">
        <v>45486.242968194441</v>
      </c>
      <c r="N293" t="s">
        <v>7428</v>
      </c>
      <c r="O293"/>
    </row>
    <row r="294" spans="1:15">
      <c r="A294" cm="1">
        <f t="array" ref="A294">IF(Partner_details[[#This Row],[phoneNumber]], IFERROR(INDEX(Phone_ID[userId], MATCH(RIGHT(Partner_details[[#This Row],[phoneNumber]], 8), RIGHT(Phone_ID[?column?], 8), 0), 0), 0), 0)</f>
        <v>238397</v>
      </c>
      <c r="B294" s="55" t="b">
        <f>ISNA(MATCH(Partner_details[[#This Row],[user id]], Fake_pages[User ID], 0))</f>
        <v>1</v>
      </c>
      <c r="C294" s="55">
        <f>IFERROR(VLOOKUP(Partner_details[[#This Row],[email]], 'Partner more details'!A:C, 3, FALSE), "")</f>
        <v>0</v>
      </c>
      <c r="D294" s="55" t="str">
        <f>IFERROR(VLOOKUP(Partner_details[[#This Row],[email]], 'Partner more details'!A:C, 2, FALSE), "")</f>
        <v>URL</v>
      </c>
      <c r="E294" t="s">
        <v>234</v>
      </c>
      <c r="F294" t="s">
        <v>7429</v>
      </c>
      <c r="G294" t="s">
        <v>235</v>
      </c>
      <c r="H294" t="s">
        <v>236</v>
      </c>
      <c r="I294" s="113">
        <v>37496067000</v>
      </c>
      <c r="J294" t="s">
        <v>6484</v>
      </c>
      <c r="K294" t="b">
        <v>1</v>
      </c>
      <c r="L294" t="s">
        <v>7430</v>
      </c>
      <c r="M294" s="98">
        <v>45223.353723645836</v>
      </c>
      <c r="N294" t="s">
        <v>7431</v>
      </c>
      <c r="O294"/>
    </row>
    <row r="295" spans="1:15">
      <c r="A295" cm="1">
        <f t="array" ref="A295">IF(Partner_details[[#This Row],[phoneNumber]], IFERROR(INDEX(Phone_ID[userId], MATCH(RIGHT(Partner_details[[#This Row],[phoneNumber]], 8), RIGHT(Phone_ID[?column?], 8), 0), 0), 0), 0)</f>
        <v>248736</v>
      </c>
      <c r="B295" s="55" t="b">
        <f>ISNA(MATCH(Partner_details[[#This Row],[user id]], Fake_pages[User ID], 0))</f>
        <v>1</v>
      </c>
      <c r="C295" s="55">
        <f>IFERROR(VLOOKUP(Partner_details[[#This Row],[email]], 'Partner more details'!A:C, 3, FALSE), "")</f>
        <v>0</v>
      </c>
      <c r="D295" s="55" t="str">
        <f>IFERROR(VLOOKUP(Partner_details[[#This Row],[email]], 'Partner more details'!A:C, 2, FALSE), "")</f>
        <v>Glued</v>
      </c>
      <c r="E295" t="s">
        <v>571</v>
      </c>
      <c r="F295" t="s">
        <v>7432</v>
      </c>
      <c r="G295" t="s">
        <v>7433</v>
      </c>
      <c r="H295" t="s">
        <v>7434</v>
      </c>
      <c r="I295" s="54">
        <v>37498198191</v>
      </c>
      <c r="J295" t="s">
        <v>139</v>
      </c>
      <c r="K295" t="b">
        <v>0</v>
      </c>
      <c r="L295"/>
      <c r="M295" s="98">
        <v>45367.488821562503</v>
      </c>
      <c r="N295" t="s">
        <v>7435</v>
      </c>
      <c r="O295"/>
    </row>
    <row r="296" spans="1:15">
      <c r="A296" cm="1">
        <f t="array" ref="A296">IF(Partner_details[[#This Row],[phoneNumber]], IFERROR(INDEX(Phone_ID[userId], MATCH(RIGHT(Partner_details[[#This Row],[phoneNumber]], 8), RIGHT(Phone_ID[?column?], 8), 0), 0), 0), 0)</f>
        <v>1121286</v>
      </c>
      <c r="B296" s="55" t="b">
        <f>ISNA(MATCH(Partner_details[[#This Row],[user id]], Fake_pages[User ID], 0))</f>
        <v>1</v>
      </c>
      <c r="C296" s="55">
        <f>IFERROR(VLOOKUP(Partner_details[[#This Row],[email]], 'Partner more details'!A:C, 3, FALSE), "")</f>
        <v>0</v>
      </c>
      <c r="D296" s="55" t="str">
        <f>IFERROR(VLOOKUP(Partner_details[[#This Row],[email]], 'Partner more details'!A:C, 2, FALSE), "")</f>
        <v>Bill</v>
      </c>
      <c r="E296" t="s">
        <v>7436</v>
      </c>
      <c r="F296" t="s">
        <v>7437</v>
      </c>
      <c r="G296" t="s">
        <v>7438</v>
      </c>
      <c r="H296" t="s">
        <v>7439</v>
      </c>
      <c r="I296" s="113">
        <v>37496662282</v>
      </c>
      <c r="J296" t="s">
        <v>6561</v>
      </c>
      <c r="K296" t="b">
        <v>0</v>
      </c>
      <c r="L296"/>
      <c r="M296" s="98">
        <v>45393.656666481482</v>
      </c>
      <c r="N296" t="s">
        <v>6486</v>
      </c>
      <c r="O296"/>
    </row>
    <row r="297" spans="1:15">
      <c r="A297" cm="1">
        <f t="array" ref="A297">IF(Partner_details[[#This Row],[phoneNumber]], IFERROR(INDEX(Phone_ID[userId], MATCH(RIGHT(Partner_details[[#This Row],[phoneNumber]], 8), RIGHT(Phone_ID[?column?], 8), 0), 0), 0), 0)</f>
        <v>1149934</v>
      </c>
      <c r="B297" s="55" t="b">
        <f>ISNA(MATCH(Partner_details[[#This Row],[user id]], Fake_pages[User ID], 0))</f>
        <v>1</v>
      </c>
      <c r="C297" s="55" t="str">
        <f>IFERROR(VLOOKUP(Partner_details[[#This Row],[email]], 'Partner more details'!A:C, 3, FALSE), "")</f>
        <v>16MelinaMusic123!</v>
      </c>
      <c r="D297" s="55" t="str">
        <f>IFERROR(VLOOKUP(Partner_details[[#This Row],[email]], 'Partner more details'!A:C, 2, FALSE), "")</f>
        <v>Stand</v>
      </c>
      <c r="E297" t="s">
        <v>7440</v>
      </c>
      <c r="F297" t="s">
        <v>7441</v>
      </c>
      <c r="G297" t="s">
        <v>7442</v>
      </c>
      <c r="H297" t="s">
        <v>7443</v>
      </c>
      <c r="I297" s="54">
        <v>37477939633</v>
      </c>
      <c r="J297" t="s">
        <v>4215</v>
      </c>
      <c r="K297" t="b">
        <v>0</v>
      </c>
      <c r="L297"/>
      <c r="M297" s="98">
        <v>45453.340854004629</v>
      </c>
      <c r="N297" t="s">
        <v>7444</v>
      </c>
      <c r="O297"/>
    </row>
    <row r="298" spans="1:15">
      <c r="A298" cm="1">
        <f t="array" ref="A298">IF(Partner_details[[#This Row],[phoneNumber]], IFERROR(INDEX(Phone_ID[userId], MATCH(RIGHT(Partner_details[[#This Row],[phoneNumber]], 8), RIGHT(Phone_ID[?column?], 8), 0), 0), 0), 0)</f>
        <v>1093670</v>
      </c>
      <c r="B298" s="55" t="b">
        <f>ISNA(MATCH(Partner_details[[#This Row],[user id]], Fake_pages[User ID], 0))</f>
        <v>1</v>
      </c>
      <c r="C298" s="55">
        <f>IFERROR(VLOOKUP(Partner_details[[#This Row],[email]], 'Partner more details'!A:C, 3, FALSE), "")</f>
        <v>0</v>
      </c>
      <c r="D298" s="55" t="str">
        <f>IFERROR(VLOOKUP(Partner_details[[#This Row],[email]], 'Partner more details'!A:C, 2, FALSE), "")</f>
        <v>Stand</v>
      </c>
      <c r="E298" t="s">
        <v>7445</v>
      </c>
      <c r="F298" t="s">
        <v>7446</v>
      </c>
      <c r="G298" t="s">
        <v>7447</v>
      </c>
      <c r="H298" t="s">
        <v>7448</v>
      </c>
      <c r="I298" s="113">
        <v>37444199812</v>
      </c>
      <c r="J298" t="s">
        <v>1261</v>
      </c>
      <c r="K298" t="b">
        <v>1</v>
      </c>
      <c r="L298" t="s">
        <v>7449</v>
      </c>
      <c r="M298" s="98">
        <v>45352.499692453704</v>
      </c>
      <c r="N298" t="s">
        <v>6783</v>
      </c>
      <c r="O298"/>
    </row>
    <row r="299" spans="1:15">
      <c r="A299" cm="1">
        <f t="array" ref="A299">IF(Partner_details[[#This Row],[phoneNumber]], IFERROR(INDEX(Phone_ID[userId], MATCH(RIGHT(Partner_details[[#This Row],[phoneNumber]], 8), RIGHT(Phone_ID[?column?], 8), 0), 0), 0), 0)</f>
        <v>1091344</v>
      </c>
      <c r="B299" s="55" t="b">
        <f>ISNA(MATCH(Partner_details[[#This Row],[user id]], Fake_pages[User ID], 0))</f>
        <v>1</v>
      </c>
      <c r="C299" s="55">
        <f>IFERROR(VLOOKUP(Partner_details[[#This Row],[email]], 'Partner more details'!A:C, 3, FALSE), "")</f>
        <v>0</v>
      </c>
      <c r="D299" s="55" t="str">
        <f>IFERROR(VLOOKUP(Partner_details[[#This Row],[email]], 'Partner more details'!A:C, 2, FALSE), "")</f>
        <v>Glued</v>
      </c>
      <c r="E299" t="s">
        <v>110</v>
      </c>
      <c r="F299" t="s">
        <v>7450</v>
      </c>
      <c r="G299" t="s">
        <v>7451</v>
      </c>
      <c r="H299" t="s">
        <v>173</v>
      </c>
      <c r="I299" s="54">
        <v>37494712665</v>
      </c>
      <c r="J299" t="s">
        <v>6540</v>
      </c>
      <c r="K299" t="b">
        <v>0</v>
      </c>
      <c r="L299"/>
      <c r="M299" s="98">
        <v>45304.436720694444</v>
      </c>
      <c r="N299" t="s">
        <v>6486</v>
      </c>
      <c r="O299"/>
    </row>
    <row r="300" spans="1:15">
      <c r="A300" cm="1">
        <f t="array" ref="A300">IF(Partner_details[[#This Row],[phoneNumber]], IFERROR(INDEX(Phone_ID[userId], MATCH(RIGHT(Partner_details[[#This Row],[phoneNumber]], 8), RIGHT(Phone_ID[?column?], 8), 0), 0), 0), 0)</f>
        <v>1139846</v>
      </c>
      <c r="B300" s="55" t="b">
        <f>ISNA(MATCH(Partner_details[[#This Row],[user id]], Fake_pages[User ID], 0))</f>
        <v>1</v>
      </c>
      <c r="C300" s="55" t="str">
        <f>IFERROR(VLOOKUP(Partner_details[[#This Row],[email]], 'Partner more details'!A:C, 3, FALSE), "")</f>
        <v>GayaneKaras123!</v>
      </c>
      <c r="D300" s="55" t="str">
        <f>IFERROR(VLOOKUP(Partner_details[[#This Row],[email]], 'Partner more details'!A:C, 2, FALSE), "")</f>
        <v>Bill</v>
      </c>
      <c r="E300" t="s">
        <v>1147</v>
      </c>
      <c r="F300" t="s">
        <v>7452</v>
      </c>
      <c r="G300" t="s">
        <v>7453</v>
      </c>
      <c r="H300" t="s">
        <v>7454</v>
      </c>
      <c r="I300" s="113">
        <v>37493901150</v>
      </c>
      <c r="J300" t="s">
        <v>581</v>
      </c>
      <c r="K300" t="b">
        <v>0</v>
      </c>
      <c r="L300"/>
      <c r="M300" s="98">
        <v>45349.224664675923</v>
      </c>
      <c r="N300" t="s">
        <v>6486</v>
      </c>
      <c r="O300"/>
    </row>
    <row r="301" spans="1:15">
      <c r="A301" cm="1">
        <f t="array" ref="A301">IF(Partner_details[[#This Row],[phoneNumber]], IFERROR(INDEX(Phone_ID[userId], MATCH(RIGHT(Partner_details[[#This Row],[phoneNumber]], 8), RIGHT(Phone_ID[?column?], 8), 0), 0), 0), 0)</f>
        <v>806879</v>
      </c>
      <c r="B301" s="55" t="b">
        <f>ISNA(MATCH(Partner_details[[#This Row],[user id]], Fake_pages[User ID], 0))</f>
        <v>1</v>
      </c>
      <c r="C301" s="55">
        <f>IFERROR(VLOOKUP(Partner_details[[#This Row],[email]], 'Partner more details'!A:C, 3, FALSE), "")</f>
        <v>0</v>
      </c>
      <c r="D301" s="55" t="str">
        <f>IFERROR(VLOOKUP(Partner_details[[#This Row],[email]], 'Partner more details'!A:C, 2, FALSE), "")</f>
        <v>Stand</v>
      </c>
      <c r="E301" t="s">
        <v>201</v>
      </c>
      <c r="F301" t="s">
        <v>7455</v>
      </c>
      <c r="G301" t="s">
        <v>202</v>
      </c>
      <c r="H301" t="s">
        <v>203</v>
      </c>
      <c r="I301" s="54">
        <v>37498276171</v>
      </c>
      <c r="J301" t="s">
        <v>6484</v>
      </c>
      <c r="K301" t="b">
        <v>1</v>
      </c>
      <c r="L301" t="s">
        <v>7456</v>
      </c>
      <c r="M301" s="98">
        <v>45260.276403090276</v>
      </c>
      <c r="N301" t="s">
        <v>6486</v>
      </c>
      <c r="O301"/>
    </row>
    <row r="302" spans="1:15">
      <c r="A302" cm="1">
        <f t="array" ref="A302">IF(Partner_details[[#This Row],[phoneNumber]], IFERROR(INDEX(Phone_ID[userId], MATCH(RIGHT(Partner_details[[#This Row],[phoneNumber]], 8), RIGHT(Phone_ID[?column?], 8), 0), 0), 0), 0)</f>
        <v>0</v>
      </c>
      <c r="B302" s="55" t="b">
        <f>ISNA(MATCH(Partner_details[[#This Row],[user id]], Fake_pages[User ID], 0))</f>
        <v>1</v>
      </c>
      <c r="C302" s="55" t="str">
        <f>IFERROR(VLOOKUP(Partner_details[[#This Row],[email]], 'Partner more details'!A:C, 3, FALSE), "")</f>
        <v/>
      </c>
      <c r="D302" s="55" t="str">
        <f>IFERROR(VLOOKUP(Partner_details[[#This Row],[email]], 'Partner more details'!A:C, 2, FALSE), "")</f>
        <v/>
      </c>
      <c r="E302" t="s">
        <v>7457</v>
      </c>
      <c r="F302" t="s">
        <v>7458</v>
      </c>
      <c r="G302" t="s">
        <v>7459</v>
      </c>
      <c r="H302" t="s">
        <v>7460</v>
      </c>
      <c r="I302" s="113">
        <v>37493887570</v>
      </c>
      <c r="J302" t="s">
        <v>5339</v>
      </c>
      <c r="K302" t="b">
        <v>0</v>
      </c>
      <c r="L302" t="s">
        <v>1466</v>
      </c>
      <c r="M302" s="98">
        <v>45490.547542581022</v>
      </c>
      <c r="N302" t="s">
        <v>6486</v>
      </c>
      <c r="O302"/>
    </row>
    <row r="303" spans="1:15">
      <c r="A303" cm="1">
        <f t="array" ref="A303">IF(Partner_details[[#This Row],[phoneNumber]], IFERROR(INDEX(Phone_ID[userId], MATCH(RIGHT(Partner_details[[#This Row],[phoneNumber]], 8), RIGHT(Phone_ID[?column?], 8), 0), 0), 0), 0)</f>
        <v>0</v>
      </c>
      <c r="B303" s="55" t="b">
        <f>ISNA(MATCH(Partner_details[[#This Row],[user id]], Fake_pages[User ID], 0))</f>
        <v>1</v>
      </c>
      <c r="C303" s="55" t="str">
        <f>IFERROR(VLOOKUP(Partner_details[[#This Row],[email]], 'Partner more details'!A:C, 3, FALSE), "")</f>
        <v>LusineTashir456!</v>
      </c>
      <c r="D303" s="55" t="str">
        <f>IFERROR(VLOOKUP(Partner_details[[#This Row],[email]], 'Partner more details'!A:C, 2, FALSE), "")</f>
        <v>Bill</v>
      </c>
      <c r="E303" t="s">
        <v>391</v>
      </c>
      <c r="F303" t="s">
        <v>7461</v>
      </c>
      <c r="G303" t="s">
        <v>7461</v>
      </c>
      <c r="H303" t="s">
        <v>7462</v>
      </c>
      <c r="I303" s="54">
        <v>37493966509</v>
      </c>
      <c r="J303" t="s">
        <v>5579</v>
      </c>
      <c r="K303" t="b">
        <v>0</v>
      </c>
      <c r="L303" t="s">
        <v>7013</v>
      </c>
      <c r="M303" s="98">
        <v>45491.28565622685</v>
      </c>
      <c r="N303" t="s">
        <v>6486</v>
      </c>
      <c r="O303"/>
    </row>
    <row r="304" spans="1:15">
      <c r="A304" cm="1">
        <f t="array" ref="A304">IF(Partner_details[[#This Row],[phoneNumber]], IFERROR(INDEX(Phone_ID[userId], MATCH(RIGHT(Partner_details[[#This Row],[phoneNumber]], 8), RIGHT(Phone_ID[?column?], 8), 0), 0), 0), 0)</f>
        <v>105886</v>
      </c>
      <c r="B304" s="55" t="b">
        <f>ISNA(MATCH(Partner_details[[#This Row],[user id]], Fake_pages[User ID], 0))</f>
        <v>1</v>
      </c>
      <c r="C304" s="55" t="str">
        <f>IFERROR(VLOOKUP(Partner_details[[#This Row],[email]], 'Partner more details'!A:C, 3, FALSE), "")</f>
        <v>Mov1234!</v>
      </c>
      <c r="D304" s="55" t="str">
        <f>IFERROR(VLOOKUP(Partner_details[[#This Row],[email]], 'Partner more details'!A:C, 2, FALSE), "")</f>
        <v>Bill</v>
      </c>
      <c r="E304" t="s">
        <v>128</v>
      </c>
      <c r="F304" t="s">
        <v>130</v>
      </c>
      <c r="G304" t="s">
        <v>7463</v>
      </c>
      <c r="H304" t="s">
        <v>503</v>
      </c>
      <c r="I304" s="113">
        <v>37477819071</v>
      </c>
      <c r="J304" t="s">
        <v>596</v>
      </c>
      <c r="K304" t="b">
        <v>1</v>
      </c>
      <c r="L304"/>
      <c r="M304" s="98">
        <v>45302.474338761574</v>
      </c>
      <c r="N304" t="s">
        <v>6557</v>
      </c>
      <c r="O304"/>
    </row>
    <row r="305" spans="1:15">
      <c r="A305" cm="1">
        <f t="array" ref="A305">IF(Partner_details[[#This Row],[phoneNumber]], IFERROR(INDEX(Phone_ID[userId], MATCH(RIGHT(Partner_details[[#This Row],[phoneNumber]], 8), RIGHT(Phone_ID[?column?], 8), 0), 0), 0), 0)</f>
        <v>0</v>
      </c>
      <c r="B305" s="55" t="b">
        <f>ISNA(MATCH(Partner_details[[#This Row],[user id]], Fake_pages[User ID], 0))</f>
        <v>1</v>
      </c>
      <c r="C305" s="55">
        <f>IFERROR(VLOOKUP(Partner_details[[#This Row],[email]], 'Partner more details'!A:C, 3, FALSE), "")</f>
        <v>0</v>
      </c>
      <c r="D305" s="55" t="str">
        <f>IFERROR(VLOOKUP(Partner_details[[#This Row],[email]], 'Partner more details'!A:C, 2, FALSE), "")</f>
        <v>Bill</v>
      </c>
      <c r="E305" t="s">
        <v>7464</v>
      </c>
      <c r="F305" t="s">
        <v>7465</v>
      </c>
      <c r="G305" t="s">
        <v>7466</v>
      </c>
      <c r="H305" t="s">
        <v>7467</v>
      </c>
      <c r="I305" s="54">
        <v>37495959183</v>
      </c>
      <c r="J305" t="s">
        <v>1728</v>
      </c>
      <c r="K305" t="b">
        <v>0</v>
      </c>
      <c r="L305"/>
      <c r="M305" s="98">
        <v>45371.646968229164</v>
      </c>
      <c r="N305" t="s">
        <v>6671</v>
      </c>
      <c r="O305"/>
    </row>
    <row r="306" spans="1:15">
      <c r="A306" cm="1">
        <f t="array" ref="A306">IF(Partner_details[[#This Row],[phoneNumber]], IFERROR(INDEX(Phone_ID[userId], MATCH(RIGHT(Partner_details[[#This Row],[phoneNumber]], 8), RIGHT(Phone_ID[?column?], 8), 0), 0), 0), 0)</f>
        <v>946774</v>
      </c>
      <c r="B306" s="55" t="b">
        <f>ISNA(MATCH(Partner_details[[#This Row],[user id]], Fake_pages[User ID], 0))</f>
        <v>1</v>
      </c>
      <c r="C306" s="55">
        <f>IFERROR(VLOOKUP(Partner_details[[#This Row],[email]], 'Partner more details'!A:C, 3, FALSE), "")</f>
        <v>0</v>
      </c>
      <c r="D306" s="55" t="str">
        <f>IFERROR(VLOOKUP(Partner_details[[#This Row],[email]], 'Partner more details'!A:C, 2, FALSE), "")</f>
        <v>Bill</v>
      </c>
      <c r="E306" t="s">
        <v>4194</v>
      </c>
      <c r="F306" t="s">
        <v>7468</v>
      </c>
      <c r="G306" t="s">
        <v>7469</v>
      </c>
      <c r="H306" t="s">
        <v>7470</v>
      </c>
      <c r="I306" s="113">
        <v>37477227819</v>
      </c>
      <c r="J306" t="s">
        <v>2255</v>
      </c>
      <c r="K306" t="b">
        <v>1</v>
      </c>
      <c r="L306" t="s">
        <v>7471</v>
      </c>
      <c r="M306" s="98">
        <v>45351.489969965274</v>
      </c>
      <c r="N306" t="s">
        <v>6486</v>
      </c>
      <c r="O306"/>
    </row>
    <row r="307" spans="1:15">
      <c r="A307" cm="1">
        <f t="array" ref="A307">IF(Partner_details[[#This Row],[phoneNumber]], IFERROR(INDEX(Phone_ID[userId], MATCH(RIGHT(Partner_details[[#This Row],[phoneNumber]], 8), RIGHT(Phone_ID[?column?], 8), 0), 0), 0), 0)</f>
        <v>0</v>
      </c>
      <c r="B307" s="55" t="b">
        <f>ISNA(MATCH(Partner_details[[#This Row],[user id]], Fake_pages[User ID], 0))</f>
        <v>1</v>
      </c>
      <c r="C307" s="55" t="str">
        <f>IFERROR(VLOOKUP(Partner_details[[#This Row],[email]], 'Partner more details'!A:C, 3, FALSE), "")</f>
        <v/>
      </c>
      <c r="D307" s="55" t="str">
        <f>IFERROR(VLOOKUP(Partner_details[[#This Row],[email]], 'Partner more details'!A:C, 2, FALSE), "")</f>
        <v/>
      </c>
      <c r="E307" t="s">
        <v>3510</v>
      </c>
      <c r="F307" t="s">
        <v>7472</v>
      </c>
      <c r="G307" t="s">
        <v>290</v>
      </c>
      <c r="H307" t="s">
        <v>291</v>
      </c>
      <c r="I307" s="115"/>
      <c r="J307" t="s">
        <v>6484</v>
      </c>
      <c r="K307" t="b">
        <v>0</v>
      </c>
      <c r="L307"/>
      <c r="M307" s="98">
        <v>45040.50754943287</v>
      </c>
      <c r="N307" t="s">
        <v>6486</v>
      </c>
      <c r="O307"/>
    </row>
    <row r="308" spans="1:15">
      <c r="A308" cm="1">
        <f t="array" ref="A308">IF(Partner_details[[#This Row],[phoneNumber]], IFERROR(INDEX(Phone_ID[userId], MATCH(RIGHT(Partner_details[[#This Row],[phoneNumber]], 8), RIGHT(Phone_ID[?column?], 8), 0), 0), 0), 0)</f>
        <v>983915</v>
      </c>
      <c r="B308" s="55" t="b">
        <f>ISNA(MATCH(Partner_details[[#This Row],[user id]], Fake_pages[User ID], 0))</f>
        <v>1</v>
      </c>
      <c r="C308" s="55">
        <f>IFERROR(VLOOKUP(Partner_details[[#This Row],[email]], 'Partner more details'!A:C, 3, FALSE), "")</f>
        <v>0</v>
      </c>
      <c r="D308" s="55" t="str">
        <f>IFERROR(VLOOKUP(Partner_details[[#This Row],[email]], 'Partner more details'!A:C, 2, FALSE), "")</f>
        <v>Stand</v>
      </c>
      <c r="E308" t="s">
        <v>184</v>
      </c>
      <c r="F308" t="s">
        <v>185</v>
      </c>
      <c r="G308" t="s">
        <v>185</v>
      </c>
      <c r="H308" t="s">
        <v>186</v>
      </c>
      <c r="I308" s="113">
        <v>37497270805</v>
      </c>
      <c r="J308" t="s">
        <v>6484</v>
      </c>
      <c r="K308" t="b">
        <v>1</v>
      </c>
      <c r="L308"/>
      <c r="M308" s="98">
        <v>45260.209952314814</v>
      </c>
      <c r="N308" t="s">
        <v>7473</v>
      </c>
      <c r="O308"/>
    </row>
    <row r="309" spans="1:15">
      <c r="A309" cm="1">
        <f t="array" ref="A309">IF(Partner_details[[#This Row],[phoneNumber]], IFERROR(INDEX(Phone_ID[userId], MATCH(RIGHT(Partner_details[[#This Row],[phoneNumber]], 8), RIGHT(Phone_ID[?column?], 8), 0), 0), 0), 0)</f>
        <v>807309</v>
      </c>
      <c r="B309" s="55" t="b">
        <f>ISNA(MATCH(Partner_details[[#This Row],[user id]], Fake_pages[User ID], 0))</f>
        <v>1</v>
      </c>
      <c r="C309" s="55">
        <f>IFERROR(VLOOKUP(Partner_details[[#This Row],[email]], 'Partner more details'!A:C, 3, FALSE), "")</f>
        <v>0</v>
      </c>
      <c r="D309" s="55" t="str">
        <f>IFERROR(VLOOKUP(Partner_details[[#This Row],[email]], 'Partner more details'!A:C, 2, FALSE), "")</f>
        <v>Bill</v>
      </c>
      <c r="E309" t="s">
        <v>444</v>
      </c>
      <c r="F309" t="s">
        <v>7474</v>
      </c>
      <c r="G309" t="s">
        <v>7475</v>
      </c>
      <c r="H309" t="s">
        <v>7476</v>
      </c>
      <c r="I309" s="54">
        <v>37498730650</v>
      </c>
      <c r="J309" t="s">
        <v>823</v>
      </c>
      <c r="K309" t="b">
        <v>0</v>
      </c>
      <c r="L309"/>
      <c r="M309" s="98">
        <v>45381.262843842589</v>
      </c>
      <c r="N309" t="s">
        <v>6486</v>
      </c>
      <c r="O309"/>
    </row>
    <row r="310" spans="1:15">
      <c r="A310" cm="1">
        <f t="array" ref="A310">IF(Partner_details[[#This Row],[phoneNumber]], IFERROR(INDEX(Phone_ID[userId], MATCH(RIGHT(Partner_details[[#This Row],[phoneNumber]], 8), RIGHT(Phone_ID[?column?], 8), 0), 0), 0), 0)</f>
        <v>581786</v>
      </c>
      <c r="B310" s="55" t="b">
        <f>ISNA(MATCH(Partner_details[[#This Row],[user id]], Fake_pages[User ID], 0))</f>
        <v>1</v>
      </c>
      <c r="C310" s="55">
        <f>IFERROR(VLOOKUP(Partner_details[[#This Row],[email]], 'Partner more details'!A:C, 3, FALSE), "")</f>
        <v>0</v>
      </c>
      <c r="D310" s="55" t="str">
        <f>IFERROR(VLOOKUP(Partner_details[[#This Row],[email]], 'Partner more details'!A:C, 2, FALSE), "")</f>
        <v>Stand</v>
      </c>
      <c r="E310" t="s">
        <v>7477</v>
      </c>
      <c r="F310" t="s">
        <v>7478</v>
      </c>
      <c r="G310" t="s">
        <v>7479</v>
      </c>
      <c r="H310" t="s">
        <v>7480</v>
      </c>
      <c r="I310" s="113">
        <v>37455556965</v>
      </c>
      <c r="J310" t="s">
        <v>4215</v>
      </c>
      <c r="K310" t="b">
        <v>0</v>
      </c>
      <c r="L310"/>
      <c r="M310" s="98">
        <v>45453.334923576389</v>
      </c>
      <c r="N310" t="s">
        <v>7481</v>
      </c>
      <c r="O310"/>
    </row>
    <row r="311" spans="1:15">
      <c r="A311" cm="1">
        <f t="array" ref="A311">IF(Partner_details[[#This Row],[phoneNumber]], IFERROR(INDEX(Phone_ID[userId], MATCH(RIGHT(Partner_details[[#This Row],[phoneNumber]], 8), RIGHT(Phone_ID[?column?], 8), 0), 0), 0), 0)</f>
        <v>1089738</v>
      </c>
      <c r="B311" s="55" t="b">
        <f>ISNA(MATCH(Partner_details[[#This Row],[user id]], Fake_pages[User ID], 0))</f>
        <v>1</v>
      </c>
      <c r="C311" s="55">
        <f>IFERROR(VLOOKUP(Partner_details[[#This Row],[email]], 'Partner more details'!A:C, 3, FALSE), "")</f>
        <v>0</v>
      </c>
      <c r="D311" s="55" t="str">
        <f>IFERROR(VLOOKUP(Partner_details[[#This Row],[email]], 'Partner more details'!A:C, 2, FALSE), "")</f>
        <v>Bill</v>
      </c>
      <c r="E311" t="s">
        <v>226</v>
      </c>
      <c r="F311" t="s">
        <v>7482</v>
      </c>
      <c r="G311" t="s">
        <v>7483</v>
      </c>
      <c r="H311" t="s">
        <v>7484</v>
      </c>
      <c r="I311" s="54">
        <v>95610671</v>
      </c>
      <c r="J311" t="s">
        <v>567</v>
      </c>
      <c r="K311" t="b">
        <v>0</v>
      </c>
      <c r="L311"/>
      <c r="M311" s="98">
        <v>45374.30218929398</v>
      </c>
      <c r="N311" t="s">
        <v>6486</v>
      </c>
      <c r="O311"/>
    </row>
    <row r="312" spans="1:15">
      <c r="A312" cm="1">
        <f t="array" ref="A312">IF(Partner_details[[#This Row],[phoneNumber]], IFERROR(INDEX(Phone_ID[userId], MATCH(RIGHT(Partner_details[[#This Row],[phoneNumber]], 8), RIGHT(Phone_ID[?column?], 8), 0), 0), 0), 0)</f>
        <v>282718</v>
      </c>
      <c r="B312" s="55" t="b">
        <f>ISNA(MATCH(Partner_details[[#This Row],[user id]], Fake_pages[User ID], 0))</f>
        <v>1</v>
      </c>
      <c r="C312" s="55" t="str">
        <f>IFERROR(VLOOKUP(Partner_details[[#This Row],[email]], 'Partner more details'!A:C, 3, FALSE), "")</f>
        <v>Cinnabon123!</v>
      </c>
      <c r="D312" s="55" t="str">
        <f>IFERROR(VLOOKUP(Partner_details[[#This Row],[email]], 'Partner more details'!A:C, 2, FALSE), "")</f>
        <v>Bill</v>
      </c>
      <c r="E312" t="s">
        <v>1728</v>
      </c>
      <c r="F312" t="s">
        <v>7485</v>
      </c>
      <c r="G312" t="s">
        <v>7486</v>
      </c>
      <c r="H312" t="s">
        <v>7487</v>
      </c>
      <c r="I312" s="113">
        <v>37493545903</v>
      </c>
      <c r="J312" t="s">
        <v>1728</v>
      </c>
      <c r="K312" t="b">
        <v>0</v>
      </c>
      <c r="L312"/>
      <c r="M312" s="98">
        <v>45437.311066122682</v>
      </c>
      <c r="N312" t="s">
        <v>7488</v>
      </c>
      <c r="O312"/>
    </row>
    <row r="313" spans="1:15">
      <c r="A313" cm="1">
        <f t="array" ref="A313">IF(Partner_details[[#This Row],[phoneNumber]], IFERROR(INDEX(Phone_ID[userId], MATCH(RIGHT(Partner_details[[#This Row],[phoneNumber]], 8), RIGHT(Phone_ID[?column?], 8), 0), 0), 0), 0)</f>
        <v>791175</v>
      </c>
      <c r="B313" s="55" t="b">
        <f>ISNA(MATCH(Partner_details[[#This Row],[user id]], Fake_pages[User ID], 0))</f>
        <v>1</v>
      </c>
      <c r="C313" s="55">
        <f>IFERROR(VLOOKUP(Partner_details[[#This Row],[email]], 'Partner more details'!A:C, 3, FALSE), "")</f>
        <v>0</v>
      </c>
      <c r="D313" s="55" t="str">
        <f>IFERROR(VLOOKUP(Partner_details[[#This Row],[email]], 'Partner more details'!A:C, 2, FALSE), "")</f>
        <v>Bill</v>
      </c>
      <c r="E313" t="s">
        <v>7489</v>
      </c>
      <c r="F313" t="s">
        <v>7490</v>
      </c>
      <c r="G313" t="s">
        <v>7491</v>
      </c>
      <c r="H313" t="s">
        <v>7492</v>
      </c>
      <c r="I313" s="54">
        <v>43043633</v>
      </c>
      <c r="J313" t="s">
        <v>6528</v>
      </c>
      <c r="K313" t="b">
        <v>1</v>
      </c>
      <c r="L313"/>
      <c r="M313" s="98">
        <v>45373.455781562501</v>
      </c>
      <c r="N313" t="s">
        <v>7493</v>
      </c>
      <c r="O313"/>
    </row>
    <row r="314" spans="1:15">
      <c r="A314" cm="1">
        <f t="array" ref="A314">IF(Partner_details[[#This Row],[phoneNumber]], IFERROR(INDEX(Phone_ID[userId], MATCH(RIGHT(Partner_details[[#This Row],[phoneNumber]], 8), RIGHT(Phone_ID[?column?], 8), 0), 0), 0), 0)</f>
        <v>825186</v>
      </c>
      <c r="B314" s="55" t="b">
        <f>ISNA(MATCH(Partner_details[[#This Row],[user id]], Fake_pages[User ID], 0))</f>
        <v>1</v>
      </c>
      <c r="C314" s="55">
        <f>IFERROR(VLOOKUP(Partner_details[[#This Row],[email]], 'Partner more details'!A:C, 3, FALSE), "")</f>
        <v>0</v>
      </c>
      <c r="D314" s="55" t="str">
        <f>IFERROR(VLOOKUP(Partner_details[[#This Row],[email]], 'Partner more details'!A:C, 2, FALSE), "")</f>
        <v>URL</v>
      </c>
      <c r="E314" t="s">
        <v>278</v>
      </c>
      <c r="F314" t="s">
        <v>279</v>
      </c>
      <c r="G314" t="s">
        <v>7494</v>
      </c>
      <c r="H314" t="s">
        <v>529</v>
      </c>
      <c r="I314" s="113">
        <v>37443607244</v>
      </c>
      <c r="J314" t="s">
        <v>7495</v>
      </c>
      <c r="K314" t="b">
        <v>1</v>
      </c>
      <c r="L314" t="s">
        <v>2335</v>
      </c>
      <c r="M314" s="98">
        <v>45332.346918854164</v>
      </c>
      <c r="N314" t="s">
        <v>7056</v>
      </c>
      <c r="O314"/>
    </row>
    <row r="315" spans="1:15">
      <c r="A315" cm="1">
        <f t="array" ref="A315">IF(Partner_details[[#This Row],[phoneNumber]], IFERROR(INDEX(Phone_ID[userId], MATCH(RIGHT(Partner_details[[#This Row],[phoneNumber]], 8), RIGHT(Phone_ID[?column?], 8), 0), 0), 0), 0)</f>
        <v>1123299</v>
      </c>
      <c r="B315" s="55" t="b">
        <f>ISNA(MATCH(Partner_details[[#This Row],[user id]], Fake_pages[User ID], 0))</f>
        <v>1</v>
      </c>
      <c r="C315" s="55" t="str">
        <f>IFERROR(VLOOKUP(Partner_details[[#This Row],[email]], 'Partner more details'!A:C, 3, FALSE), "")</f>
        <v>Santafe123!</v>
      </c>
      <c r="D315" s="55" t="str">
        <f>IFERROR(VLOOKUP(Partner_details[[#This Row],[email]], 'Partner more details'!A:C, 2, FALSE), "")</f>
        <v>Bill</v>
      </c>
      <c r="E315" t="s">
        <v>1289</v>
      </c>
      <c r="F315" t="s">
        <v>7496</v>
      </c>
      <c r="G315" t="s">
        <v>7497</v>
      </c>
      <c r="H315" t="s">
        <v>7498</v>
      </c>
      <c r="I315" s="54">
        <v>37441055025</v>
      </c>
      <c r="J315" t="s">
        <v>1289</v>
      </c>
      <c r="K315" t="b">
        <v>0</v>
      </c>
      <c r="L315"/>
      <c r="M315" s="98">
        <v>45399.57138898148</v>
      </c>
      <c r="N315" t="s">
        <v>7499</v>
      </c>
      <c r="O315"/>
    </row>
    <row r="316" spans="1:15">
      <c r="A316" cm="1">
        <f t="array" ref="A316">IF(Partner_details[[#This Row],[phoneNumber]], IFERROR(INDEX(Phone_ID[userId], MATCH(RIGHT(Partner_details[[#This Row],[phoneNumber]], 8), RIGHT(Phone_ID[?column?], 8), 0), 0), 0), 0)</f>
        <v>5237</v>
      </c>
      <c r="B316" s="55" t="b">
        <f>ISNA(MATCH(Partner_details[[#This Row],[user id]], Fake_pages[User ID], 0))</f>
        <v>1</v>
      </c>
      <c r="C316" s="55">
        <f>IFERROR(VLOOKUP(Partner_details[[#This Row],[email]], 'Partner more details'!A:C, 3, FALSE), "")</f>
        <v>0</v>
      </c>
      <c r="D316" s="55" t="str">
        <f>IFERROR(VLOOKUP(Partner_details[[#This Row],[email]], 'Partner more details'!A:C, 2, FALSE), "")</f>
        <v>URL</v>
      </c>
      <c r="E316" t="s">
        <v>7500</v>
      </c>
      <c r="F316" t="s">
        <v>7501</v>
      </c>
      <c r="G316" t="s">
        <v>7501</v>
      </c>
      <c r="H316" t="s">
        <v>7502</v>
      </c>
      <c r="I316" s="113">
        <v>37495429560</v>
      </c>
      <c r="J316" t="s">
        <v>7503</v>
      </c>
      <c r="K316" t="b">
        <v>1</v>
      </c>
      <c r="L316" t="s">
        <v>7504</v>
      </c>
      <c r="M316" s="98">
        <v>45387.317586562502</v>
      </c>
      <c r="N316" t="s">
        <v>6486</v>
      </c>
      <c r="O316"/>
    </row>
    <row r="317" spans="1:15">
      <c r="A317" cm="1">
        <f t="array" ref="A317">IF(Partner_details[[#This Row],[phoneNumber]], IFERROR(INDEX(Phone_ID[userId], MATCH(RIGHT(Partner_details[[#This Row],[phoneNumber]], 8), RIGHT(Phone_ID[?column?], 8), 0), 0), 0), 0)</f>
        <v>1091363</v>
      </c>
      <c r="B317" s="55" t="b">
        <f>ISNA(MATCH(Partner_details[[#This Row],[user id]], Fake_pages[User ID], 0))</f>
        <v>1</v>
      </c>
      <c r="C317" s="55">
        <f>IFERROR(VLOOKUP(Partner_details[[#This Row],[email]], 'Partner more details'!A:C, 3, FALSE), "")</f>
        <v>0</v>
      </c>
      <c r="D317" s="55" t="str">
        <f>IFERROR(VLOOKUP(Partner_details[[#This Row],[email]], 'Partner more details'!A:C, 2, FALSE), "")</f>
        <v>BIll</v>
      </c>
      <c r="E317" t="s">
        <v>483</v>
      </c>
      <c r="F317" t="s">
        <v>7505</v>
      </c>
      <c r="G317" t="s">
        <v>7506</v>
      </c>
      <c r="H317" t="s">
        <v>484</v>
      </c>
      <c r="I317" s="54">
        <v>37499015226</v>
      </c>
      <c r="J317" t="s">
        <v>476</v>
      </c>
      <c r="K317" t="b">
        <v>0</v>
      </c>
      <c r="L317"/>
      <c r="M317" s="98">
        <v>45317.39539056713</v>
      </c>
      <c r="N317" t="s">
        <v>6486</v>
      </c>
      <c r="O317"/>
    </row>
    <row r="318" spans="1:15">
      <c r="A318" cm="1">
        <f t="array" ref="A318">IF(Partner_details[[#This Row],[phoneNumber]], IFERROR(INDEX(Phone_ID[userId], MATCH(RIGHT(Partner_details[[#This Row],[phoneNumber]], 8), RIGHT(Phone_ID[?column?], 8), 0), 0), 0), 0)</f>
        <v>41044</v>
      </c>
      <c r="B318" s="55" t="b">
        <f>ISNA(MATCH(Partner_details[[#This Row],[user id]], Fake_pages[User ID], 0))</f>
        <v>1</v>
      </c>
      <c r="C318" s="55">
        <f>IFERROR(VLOOKUP(Partner_details[[#This Row],[email]], 'Partner more details'!A:C, 3, FALSE), "")</f>
        <v>0</v>
      </c>
      <c r="D318" s="55" t="str">
        <f>IFERROR(VLOOKUP(Partner_details[[#This Row],[email]], 'Partner more details'!A:C, 2, FALSE), "")</f>
        <v>Stand</v>
      </c>
      <c r="E318" t="s">
        <v>310</v>
      </c>
      <c r="F318" t="s">
        <v>311</v>
      </c>
      <c r="G318" t="s">
        <v>311</v>
      </c>
      <c r="H318" t="s">
        <v>312</v>
      </c>
      <c r="I318" s="113">
        <v>37455050029</v>
      </c>
      <c r="J318" t="s">
        <v>6484</v>
      </c>
      <c r="K318" t="b">
        <v>1</v>
      </c>
      <c r="L318" t="s">
        <v>7507</v>
      </c>
      <c r="M318" s="98">
        <v>45040.626853078706</v>
      </c>
      <c r="N318" t="s">
        <v>7508</v>
      </c>
      <c r="O318"/>
    </row>
    <row r="319" spans="1:15">
      <c r="A319" cm="1">
        <f t="array" ref="A319">IF(Partner_details[[#This Row],[phoneNumber]], IFERROR(INDEX(Phone_ID[userId], MATCH(RIGHT(Partner_details[[#This Row],[phoneNumber]], 8), RIGHT(Phone_ID[?column?], 8), 0), 0), 0), 0)</f>
        <v>1089301</v>
      </c>
      <c r="B319" s="55" t="b">
        <f>ISNA(MATCH(Partner_details[[#This Row],[user id]], Fake_pages[User ID], 0))</f>
        <v>0</v>
      </c>
      <c r="C319" s="55">
        <f>IFERROR(VLOOKUP(Partner_details[[#This Row],[email]], 'Partner more details'!A:C, 3, FALSE), "")</f>
        <v>0</v>
      </c>
      <c r="D319" s="55" t="str">
        <f>IFERROR(VLOOKUP(Partner_details[[#This Row],[email]], 'Partner more details'!A:C, 2, FALSE), "")</f>
        <v>Stand</v>
      </c>
      <c r="E319" t="s">
        <v>366</v>
      </c>
      <c r="F319" t="s">
        <v>7509</v>
      </c>
      <c r="G319" t="s">
        <v>7510</v>
      </c>
      <c r="H319" t="s">
        <v>368</v>
      </c>
      <c r="I319" s="54">
        <v>37477809341</v>
      </c>
      <c r="J319" t="s">
        <v>7511</v>
      </c>
      <c r="K319" t="b">
        <v>0</v>
      </c>
      <c r="L319"/>
      <c r="M319" s="98">
        <v>45329.478757638892</v>
      </c>
      <c r="N319" t="s">
        <v>6486</v>
      </c>
      <c r="O319"/>
    </row>
    <row r="320" spans="1:15">
      <c r="A320" cm="1">
        <f t="array" ref="A320">IF(Partner_details[[#This Row],[phoneNumber]], IFERROR(INDEX(Phone_ID[userId], MATCH(RIGHT(Partner_details[[#This Row],[phoneNumber]], 8), RIGHT(Phone_ID[?column?], 8), 0), 0), 0), 0)</f>
        <v>162906</v>
      </c>
      <c r="B320" s="55" t="b">
        <f>ISNA(MATCH(Partner_details[[#This Row],[user id]], Fake_pages[User ID], 0))</f>
        <v>1</v>
      </c>
      <c r="C320" s="55">
        <f>IFERROR(VLOOKUP(Partner_details[[#This Row],[email]], 'Partner more details'!A:C, 3, FALSE), "")</f>
        <v>0</v>
      </c>
      <c r="D320" s="55" t="str">
        <f>IFERROR(VLOOKUP(Partner_details[[#This Row],[email]], 'Partner more details'!A:C, 2, FALSE), "")</f>
        <v>Stand</v>
      </c>
      <c r="E320" t="s">
        <v>270</v>
      </c>
      <c r="F320" t="s">
        <v>7263</v>
      </c>
      <c r="G320" t="s">
        <v>271</v>
      </c>
      <c r="H320" t="s">
        <v>272</v>
      </c>
      <c r="I320" s="113">
        <v>37491605705</v>
      </c>
      <c r="J320" t="s">
        <v>6484</v>
      </c>
      <c r="K320" t="b">
        <v>1</v>
      </c>
      <c r="L320" t="s">
        <v>7266</v>
      </c>
      <c r="M320" s="98">
        <v>44897.572645162036</v>
      </c>
      <c r="N320" t="s">
        <v>7267</v>
      </c>
      <c r="O320"/>
    </row>
    <row r="321" spans="1:15">
      <c r="A321" cm="1">
        <f t="array" ref="A321">IF(Partner_details[[#This Row],[phoneNumber]], IFERROR(INDEX(Phone_ID[userId], MATCH(RIGHT(Partner_details[[#This Row],[phoneNumber]], 8), RIGHT(Phone_ID[?column?], 8), 0), 0), 0), 0)</f>
        <v>389527</v>
      </c>
      <c r="B321" s="55" t="b">
        <f>ISNA(MATCH(Partner_details[[#This Row],[user id]], Fake_pages[User ID], 0))</f>
        <v>1</v>
      </c>
      <c r="C321" s="55">
        <f>IFERROR(VLOOKUP(Partner_details[[#This Row],[email]], 'Partner more details'!A:C, 3, FALSE), "")</f>
        <v>0</v>
      </c>
      <c r="D321" s="55" t="str">
        <f>IFERROR(VLOOKUP(Partner_details[[#This Row],[email]], 'Partner more details'!A:C, 2, FALSE), "")</f>
        <v>URL</v>
      </c>
      <c r="E321" t="s">
        <v>215</v>
      </c>
      <c r="F321" t="s">
        <v>216</v>
      </c>
      <c r="G321" t="s">
        <v>216</v>
      </c>
      <c r="H321" t="s">
        <v>217</v>
      </c>
      <c r="I321" s="54">
        <v>37493916884</v>
      </c>
      <c r="J321" t="s">
        <v>6484</v>
      </c>
      <c r="K321" t="b">
        <v>1</v>
      </c>
      <c r="L321"/>
      <c r="M321" s="98">
        <v>45260.200123344905</v>
      </c>
      <c r="N321" t="s">
        <v>7512</v>
      </c>
      <c r="O321"/>
    </row>
    <row r="322" spans="1:15">
      <c r="A322" cm="1">
        <f t="array" ref="A322">IF(Partner_details[[#This Row],[phoneNumber]], IFERROR(INDEX(Phone_ID[userId], MATCH(RIGHT(Partner_details[[#This Row],[phoneNumber]], 8), RIGHT(Phone_ID[?column?], 8), 0), 0), 0), 0)</f>
        <v>1047957</v>
      </c>
      <c r="B322" s="55" t="b">
        <f>ISNA(MATCH(Partner_details[[#This Row],[user id]], Fake_pages[User ID], 0))</f>
        <v>0</v>
      </c>
      <c r="C322" s="55">
        <f>IFERROR(VLOOKUP(Partner_details[[#This Row],[email]], 'Partner more details'!A:C, 3, FALSE), "")</f>
        <v>0</v>
      </c>
      <c r="D322" s="55" t="str">
        <f>IFERROR(VLOOKUP(Partner_details[[#This Row],[email]], 'Partner more details'!A:C, 2, FALSE), "")</f>
        <v>Stand</v>
      </c>
      <c r="E322" t="s">
        <v>7513</v>
      </c>
      <c r="F322" t="s">
        <v>7514</v>
      </c>
      <c r="G322" t="s">
        <v>7515</v>
      </c>
      <c r="H322" t="s">
        <v>372</v>
      </c>
      <c r="I322" s="113">
        <v>37433452552</v>
      </c>
      <c r="J322" t="s">
        <v>7511</v>
      </c>
      <c r="K322" t="b">
        <v>1</v>
      </c>
      <c r="L322" t="s">
        <v>3638</v>
      </c>
      <c r="M322" s="98">
        <v>45262.298660127315</v>
      </c>
      <c r="N322" t="s">
        <v>7516</v>
      </c>
      <c r="O322"/>
    </row>
    <row r="323" spans="1:15">
      <c r="A323" cm="1">
        <f t="array" ref="A323">IF(Partner_details[[#This Row],[phoneNumber]], IFERROR(INDEX(Phone_ID[userId], MATCH(RIGHT(Partner_details[[#This Row],[phoneNumber]], 8), RIGHT(Phone_ID[?column?], 8), 0), 0), 0), 0)</f>
        <v>713464</v>
      </c>
      <c r="B323" s="55" t="b">
        <f>ISNA(MATCH(Partner_details[[#This Row],[user id]], Fake_pages[User ID], 0))</f>
        <v>1</v>
      </c>
      <c r="C323" s="55" t="str">
        <f>IFERROR(VLOOKUP(Partner_details[[#This Row],[email]], 'Partner more details'!A:C, 3, FALSE), "")</f>
        <v>Anahit123!</v>
      </c>
      <c r="D323" s="55" t="str">
        <f>IFERROR(VLOOKUP(Partner_details[[#This Row],[email]], 'Partner more details'!A:C, 2, FALSE), "")</f>
        <v>Bill</v>
      </c>
      <c r="E323" t="s">
        <v>6968</v>
      </c>
      <c r="F323" t="s">
        <v>7517</v>
      </c>
      <c r="G323" t="s">
        <v>7518</v>
      </c>
      <c r="H323" t="s">
        <v>7519</v>
      </c>
      <c r="I323" s="54">
        <v>37477206326</v>
      </c>
      <c r="J323" t="s">
        <v>6561</v>
      </c>
      <c r="K323" t="b">
        <v>0</v>
      </c>
      <c r="L323"/>
      <c r="M323" s="98">
        <v>45393.680404375002</v>
      </c>
      <c r="N323" t="s">
        <v>7520</v>
      </c>
      <c r="O323"/>
    </row>
    <row r="324" spans="1:15">
      <c r="A324" cm="1">
        <f t="array" ref="A324">IF(Partner_details[[#This Row],[phoneNumber]], IFERROR(INDEX(Phone_ID[userId], MATCH(RIGHT(Partner_details[[#This Row],[phoneNumber]], 8), RIGHT(Phone_ID[?column?], 8), 0), 0), 0), 0)</f>
        <v>324102</v>
      </c>
      <c r="B324" s="55" t="b">
        <f>ISNA(MATCH(Partner_details[[#This Row],[user id]], Fake_pages[User ID], 0))</f>
        <v>1</v>
      </c>
      <c r="C324" s="55">
        <f>IFERROR(VLOOKUP(Partner_details[[#This Row],[email]], 'Partner more details'!A:C, 3, FALSE), "")</f>
        <v>0</v>
      </c>
      <c r="D324" s="55" t="str">
        <f>IFERROR(VLOOKUP(Partner_details[[#This Row],[email]], 'Partner more details'!A:C, 2, FALSE), "")</f>
        <v>Bill</v>
      </c>
      <c r="E324" t="s">
        <v>4221</v>
      </c>
      <c r="F324" t="s">
        <v>7521</v>
      </c>
      <c r="G324" t="s">
        <v>7522</v>
      </c>
      <c r="H324" t="s">
        <v>7523</v>
      </c>
      <c r="I324" s="113">
        <v>37498866227</v>
      </c>
      <c r="J324" t="s">
        <v>1493</v>
      </c>
      <c r="K324" t="b">
        <v>1</v>
      </c>
      <c r="L324" t="s">
        <v>5924</v>
      </c>
      <c r="M324" s="98">
        <v>45335.687255798613</v>
      </c>
      <c r="N324" t="s">
        <v>7524</v>
      </c>
      <c r="O324"/>
    </row>
    <row r="325" spans="1:15">
      <c r="A325" cm="1">
        <f t="array" ref="A325">IF(Partner_details[[#This Row],[phoneNumber]], IFERROR(INDEX(Phone_ID[userId], MATCH(RIGHT(Partner_details[[#This Row],[phoneNumber]], 8), RIGHT(Phone_ID[?column?], 8), 0), 0), 0), 0)</f>
        <v>1092075</v>
      </c>
      <c r="B325" s="55" t="b">
        <f>ISNA(MATCH(Partner_details[[#This Row],[user id]], Fake_pages[User ID], 0))</f>
        <v>1</v>
      </c>
      <c r="C325" s="55">
        <f>IFERROR(VLOOKUP(Partner_details[[#This Row],[email]], 'Partner more details'!A:C, 3, FALSE), "")</f>
        <v>0</v>
      </c>
      <c r="D325" s="55" t="str">
        <f>IFERROR(VLOOKUP(Partner_details[[#This Row],[email]], 'Partner more details'!A:C, 2, FALSE), "")</f>
        <v>Stand</v>
      </c>
      <c r="E325" t="s">
        <v>404</v>
      </c>
      <c r="F325" t="s">
        <v>7525</v>
      </c>
      <c r="G325" t="s">
        <v>7526</v>
      </c>
      <c r="H325" t="s">
        <v>405</v>
      </c>
      <c r="I325" s="54">
        <v>37455392929</v>
      </c>
      <c r="J325" t="s">
        <v>402</v>
      </c>
      <c r="K325" t="b">
        <v>0</v>
      </c>
      <c r="L325"/>
      <c r="M325" s="98">
        <v>45254.304339710645</v>
      </c>
      <c r="N325" t="s">
        <v>7527</v>
      </c>
      <c r="O325"/>
    </row>
    <row r="326" spans="1:15">
      <c r="A326" cm="1">
        <f t="array" ref="A326">IF(Partner_details[[#This Row],[phoneNumber]], IFERROR(INDEX(Phone_ID[userId], MATCH(RIGHT(Partner_details[[#This Row],[phoneNumber]], 8), RIGHT(Phone_ID[?column?], 8), 0), 0), 0), 0)</f>
        <v>32069</v>
      </c>
      <c r="B326" s="55" t="b">
        <f>ISNA(MATCH(Partner_details[[#This Row],[user id]], Fake_pages[User ID], 0))</f>
        <v>1</v>
      </c>
      <c r="C326" s="55">
        <f>IFERROR(VLOOKUP(Partner_details[[#This Row],[email]], 'Partner more details'!A:C, 3, FALSE), "")</f>
        <v>0</v>
      </c>
      <c r="D326" s="55" t="str">
        <f>IFERROR(VLOOKUP(Partner_details[[#This Row],[email]], 'Partner more details'!A:C, 2, FALSE), "")</f>
        <v>Bill</v>
      </c>
      <c r="E326" t="s">
        <v>7528</v>
      </c>
      <c r="F326" t="s">
        <v>7529</v>
      </c>
      <c r="G326" t="s">
        <v>7530</v>
      </c>
      <c r="H326" t="s">
        <v>7531</v>
      </c>
      <c r="I326" s="113">
        <v>99906008</v>
      </c>
      <c r="J326" t="s">
        <v>6528</v>
      </c>
      <c r="K326" t="b">
        <v>1</v>
      </c>
      <c r="L326"/>
      <c r="M326" s="98">
        <v>45373.457355162034</v>
      </c>
      <c r="N326" t="s">
        <v>6486</v>
      </c>
      <c r="O326"/>
    </row>
    <row r="327" spans="1:15">
      <c r="A327" cm="1">
        <f t="array" ref="A327">IF(Partner_details[[#This Row],[phoneNumber]], IFERROR(INDEX(Phone_ID[userId], MATCH(RIGHT(Partner_details[[#This Row],[phoneNumber]], 8), RIGHT(Phone_ID[?column?], 8), 0), 0), 0), 0)</f>
        <v>355585</v>
      </c>
      <c r="B327" s="55" t="b">
        <f>ISNA(MATCH(Partner_details[[#This Row],[user id]], Fake_pages[User ID], 0))</f>
        <v>1</v>
      </c>
      <c r="C327" s="55">
        <f>IFERROR(VLOOKUP(Partner_details[[#This Row],[email]], 'Partner more details'!A:C, 3, FALSE), "")</f>
        <v>0</v>
      </c>
      <c r="D327" s="55" t="str">
        <f>IFERROR(VLOOKUP(Partner_details[[#This Row],[email]], 'Partner more details'!A:C, 2, FALSE), "")</f>
        <v>Stand</v>
      </c>
      <c r="E327" t="s">
        <v>313</v>
      </c>
      <c r="F327" t="s">
        <v>314</v>
      </c>
      <c r="G327" t="s">
        <v>314</v>
      </c>
      <c r="H327" t="s">
        <v>315</v>
      </c>
      <c r="I327" s="54">
        <v>37493631849</v>
      </c>
      <c r="J327" t="s">
        <v>6484</v>
      </c>
      <c r="K327" t="b">
        <v>1</v>
      </c>
      <c r="L327" t="s">
        <v>5924</v>
      </c>
      <c r="M327" s="98">
        <v>45041.53393189815</v>
      </c>
      <c r="N327" t="s">
        <v>7532</v>
      </c>
      <c r="O327"/>
    </row>
    <row r="328" spans="1:15">
      <c r="A328" cm="1">
        <f t="array" ref="A328">IF(Partner_details[[#This Row],[phoneNumber]], IFERROR(INDEX(Phone_ID[userId], MATCH(RIGHT(Partner_details[[#This Row],[phoneNumber]], 8), RIGHT(Phone_ID[?column?], 8), 0), 0), 0), 0)</f>
        <v>66811</v>
      </c>
      <c r="B328" s="55" t="b">
        <f>ISNA(MATCH(Partner_details[[#This Row],[user id]], Fake_pages[User ID], 0))</f>
        <v>1</v>
      </c>
      <c r="C328" s="55">
        <f>IFERROR(VLOOKUP(Partner_details[[#This Row],[email]], 'Partner more details'!A:C, 3, FALSE), "")</f>
        <v>0</v>
      </c>
      <c r="D328" s="55" t="str">
        <f>IFERROR(VLOOKUP(Partner_details[[#This Row],[email]], 'Partner more details'!A:C, 2, FALSE), "")</f>
        <v>Stand</v>
      </c>
      <c r="E328" t="s">
        <v>452</v>
      </c>
      <c r="F328" t="s">
        <v>7533</v>
      </c>
      <c r="G328" t="s">
        <v>7534</v>
      </c>
      <c r="H328" t="s">
        <v>453</v>
      </c>
      <c r="I328" s="113">
        <v>37498325211</v>
      </c>
      <c r="J328" t="s">
        <v>435</v>
      </c>
      <c r="K328" t="b">
        <v>0</v>
      </c>
      <c r="L328"/>
      <c r="M328" s="98">
        <v>45254.33847909722</v>
      </c>
      <c r="N328" t="s">
        <v>7535</v>
      </c>
      <c r="O328"/>
    </row>
    <row r="329" spans="1:15">
      <c r="A329" cm="1">
        <f t="array" ref="A329">IF(Partner_details[[#This Row],[phoneNumber]], IFERROR(INDEX(Phone_ID[userId], MATCH(RIGHT(Partner_details[[#This Row],[phoneNumber]], 8), RIGHT(Phone_ID[?column?], 8), 0), 0), 0), 0)</f>
        <v>0</v>
      </c>
      <c r="B329" s="55" t="b">
        <f>ISNA(MATCH(Partner_details[[#This Row],[user id]], Fake_pages[User ID], 0))</f>
        <v>1</v>
      </c>
      <c r="C329" s="55" t="str">
        <f>IFERROR(VLOOKUP(Partner_details[[#This Row],[email]], 'Partner more details'!A:C, 3, FALSE), "")</f>
        <v>RuslanTashir789!</v>
      </c>
      <c r="D329" s="55" t="str">
        <f>IFERROR(VLOOKUP(Partner_details[[#This Row],[email]], 'Partner more details'!A:C, 2, FALSE), "")</f>
        <v>Bill</v>
      </c>
      <c r="E329" t="s">
        <v>7536</v>
      </c>
      <c r="F329" t="s">
        <v>7537</v>
      </c>
      <c r="G329" t="s">
        <v>7537</v>
      </c>
      <c r="H329" t="s">
        <v>7538</v>
      </c>
      <c r="I329" s="54">
        <v>37494612233</v>
      </c>
      <c r="J329" t="s">
        <v>5051</v>
      </c>
      <c r="K329" t="b">
        <v>0</v>
      </c>
      <c r="L329"/>
      <c r="M329" s="98">
        <v>45490.428380219906</v>
      </c>
      <c r="N329" t="s">
        <v>6486</v>
      </c>
      <c r="O329"/>
    </row>
    <row r="330" spans="1:15">
      <c r="A330" cm="1">
        <f t="array" ref="A330">IF(Partner_details[[#This Row],[phoneNumber]], IFERROR(INDEX(Phone_ID[userId], MATCH(RIGHT(Partner_details[[#This Row],[phoneNumber]], 8), RIGHT(Phone_ID[?column?], 8), 0), 0), 0), 0)</f>
        <v>1091722</v>
      </c>
      <c r="B330" s="55" t="b">
        <f>ISNA(MATCH(Partner_details[[#This Row],[user id]], Fake_pages[User ID], 0))</f>
        <v>1</v>
      </c>
      <c r="C330" s="55">
        <f>IFERROR(VLOOKUP(Partner_details[[#This Row],[email]], 'Partner more details'!A:C, 3, FALSE), "")</f>
        <v>0</v>
      </c>
      <c r="D330" s="55" t="str">
        <f>IFERROR(VLOOKUP(Partner_details[[#This Row],[email]], 'Partner more details'!A:C, 2, FALSE), "")</f>
        <v>Bill</v>
      </c>
      <c r="E330" t="s">
        <v>601</v>
      </c>
      <c r="F330" t="s">
        <v>7031</v>
      </c>
      <c r="G330" t="s">
        <v>7539</v>
      </c>
      <c r="H330" t="s">
        <v>401</v>
      </c>
      <c r="I330" s="113">
        <v>37498855990</v>
      </c>
      <c r="J330" t="s">
        <v>399</v>
      </c>
      <c r="K330" t="b">
        <v>1</v>
      </c>
      <c r="L330" t="s">
        <v>7034</v>
      </c>
      <c r="M330" s="98">
        <v>45323.686256886576</v>
      </c>
      <c r="N330" t="s">
        <v>7035</v>
      </c>
      <c r="O330"/>
    </row>
    <row r="331" spans="1:15">
      <c r="A331" cm="1">
        <f t="array" ref="A331">IF(Partner_details[[#This Row],[phoneNumber]], IFERROR(INDEX(Phone_ID[userId], MATCH(RIGHT(Partner_details[[#This Row],[phoneNumber]], 8), RIGHT(Phone_ID[?column?], 8), 0), 0), 0), 0)</f>
        <v>1145895</v>
      </c>
      <c r="B331" s="55" t="b">
        <f>ISNA(MATCH(Partner_details[[#This Row],[user id]], Fake_pages[User ID], 0))</f>
        <v>1</v>
      </c>
      <c r="C331" s="55">
        <f>IFERROR(VLOOKUP(Partner_details[[#This Row],[email]], 'Partner more details'!A:C, 3, FALSE), "")</f>
        <v>0</v>
      </c>
      <c r="D331" s="55" t="str">
        <f>IFERROR(VLOOKUP(Partner_details[[#This Row],[email]], 'Partner more details'!A:C, 2, FALSE), "")</f>
        <v>Bill</v>
      </c>
      <c r="E331" t="s">
        <v>462</v>
      </c>
      <c r="F331" t="s">
        <v>7540</v>
      </c>
      <c r="G331" t="s">
        <v>7541</v>
      </c>
      <c r="H331" t="s">
        <v>7542</v>
      </c>
      <c r="I331" s="54">
        <v>37477236460</v>
      </c>
      <c r="J331" t="s">
        <v>4272</v>
      </c>
      <c r="K331" t="b">
        <v>1</v>
      </c>
      <c r="L331"/>
      <c r="M331" s="98">
        <v>45456.663630706018</v>
      </c>
      <c r="N331" t="s">
        <v>7543</v>
      </c>
      <c r="O331"/>
    </row>
    <row r="332" spans="1:15">
      <c r="A332" cm="1">
        <f t="array" ref="A332">IF(Partner_details[[#This Row],[phoneNumber]], IFERROR(INDEX(Phone_ID[userId], MATCH(RIGHT(Partner_details[[#This Row],[phoneNumber]], 8), RIGHT(Phone_ID[?column?], 8), 0), 0), 0), 0)</f>
        <v>252511</v>
      </c>
      <c r="B332" s="55" t="b">
        <f>ISNA(MATCH(Partner_details[[#This Row],[user id]], Fake_pages[User ID], 0))</f>
        <v>1</v>
      </c>
      <c r="C332" s="55">
        <f>IFERROR(VLOOKUP(Partner_details[[#This Row],[email]], 'Partner more details'!A:C, 3, FALSE), "")</f>
        <v>0</v>
      </c>
      <c r="D332" s="55" t="str">
        <f>IFERROR(VLOOKUP(Partner_details[[#This Row],[email]], 'Partner more details'!A:C, 2, FALSE), "")</f>
        <v>Bill</v>
      </c>
      <c r="E332" t="s">
        <v>466</v>
      </c>
      <c r="F332" t="s">
        <v>7544</v>
      </c>
      <c r="G332" t="s">
        <v>7545</v>
      </c>
      <c r="H332" t="s">
        <v>467</v>
      </c>
      <c r="I332" s="113">
        <v>37494051788</v>
      </c>
      <c r="J332" t="s">
        <v>461</v>
      </c>
      <c r="K332" t="b">
        <v>1</v>
      </c>
      <c r="L332" t="s">
        <v>7546</v>
      </c>
      <c r="M332" s="98">
        <v>45309.274702893519</v>
      </c>
      <c r="N332" t="s">
        <v>7547</v>
      </c>
      <c r="O332"/>
    </row>
    <row r="333" spans="1:15">
      <c r="A333" cm="1">
        <f t="array" ref="A333">IF(Partner_details[[#This Row],[phoneNumber]], IFERROR(INDEX(Phone_ID[userId], MATCH(RIGHT(Partner_details[[#This Row],[phoneNumber]], 8), RIGHT(Phone_ID[?column?], 8), 0), 0), 0), 0)</f>
        <v>616135</v>
      </c>
      <c r="B333" s="55" t="b">
        <f>ISNA(MATCH(Partner_details[[#This Row],[user id]], Fake_pages[User ID], 0))</f>
        <v>1</v>
      </c>
      <c r="C333" s="55" t="str">
        <f>IFERROR(VLOOKUP(Partner_details[[#This Row],[email]], 'Partner more details'!A:C, 3, FALSE), "")</f>
        <v/>
      </c>
      <c r="D333" s="55" t="str">
        <f>IFERROR(VLOOKUP(Partner_details[[#This Row],[email]], 'Partner more details'!A:C, 2, FALSE), "")</f>
        <v/>
      </c>
      <c r="E333" t="s">
        <v>464</v>
      </c>
      <c r="F333" t="s">
        <v>7548</v>
      </c>
      <c r="G333" t="s">
        <v>7548</v>
      </c>
      <c r="H333" t="s">
        <v>7549</v>
      </c>
      <c r="I333" s="54">
        <v>37498595357</v>
      </c>
      <c r="J333" t="s">
        <v>5051</v>
      </c>
      <c r="K333" t="b">
        <v>0</v>
      </c>
      <c r="L333"/>
      <c r="M333" s="98">
        <v>45490.370248831015</v>
      </c>
      <c r="N333" t="s">
        <v>7550</v>
      </c>
      <c r="O333"/>
    </row>
    <row r="334" spans="1:15">
      <c r="A334" cm="1">
        <f t="array" ref="A334">IF(Partner_details[[#This Row],[phoneNumber]], IFERROR(INDEX(Phone_ID[userId], MATCH(RIGHT(Partner_details[[#This Row],[phoneNumber]], 8), RIGHT(Phone_ID[?column?], 8), 0), 0), 0), 0)</f>
        <v>207980</v>
      </c>
      <c r="B334" s="55" t="b">
        <f>ISNA(MATCH(Partner_details[[#This Row],[user id]], Fake_pages[User ID], 0))</f>
        <v>0</v>
      </c>
      <c r="C334" s="55">
        <f>IFERROR(VLOOKUP(Partner_details[[#This Row],[email]], 'Partner more details'!A:C, 3, FALSE), "")</f>
        <v>0</v>
      </c>
      <c r="D334" s="55" t="str">
        <f>IFERROR(VLOOKUP(Partner_details[[#This Row],[email]], 'Partner more details'!A:C, 2, FALSE), "")</f>
        <v>Stand</v>
      </c>
      <c r="E334" t="s">
        <v>192</v>
      </c>
      <c r="F334" t="s">
        <v>193</v>
      </c>
      <c r="G334" t="s">
        <v>193</v>
      </c>
      <c r="H334" t="s">
        <v>194</v>
      </c>
      <c r="I334" s="113">
        <v>37498029629</v>
      </c>
      <c r="J334" t="s">
        <v>6484</v>
      </c>
      <c r="K334" t="b">
        <v>0</v>
      </c>
      <c r="L334" t="s">
        <v>5924</v>
      </c>
      <c r="M334" s="98">
        <v>45261.261535752317</v>
      </c>
      <c r="N334" t="s">
        <v>7551</v>
      </c>
      <c r="O334"/>
    </row>
    <row r="335" spans="1:15">
      <c r="A335" cm="1">
        <f t="array" ref="A335">IF(Partner_details[[#This Row],[phoneNumber]], IFERROR(INDEX(Phone_ID[userId], MATCH(RIGHT(Partner_details[[#This Row],[phoneNumber]], 8), RIGHT(Phone_ID[?column?], 8), 0), 0), 0), 0)</f>
        <v>171318</v>
      </c>
      <c r="B335" s="55" t="b">
        <f>ISNA(MATCH(Partner_details[[#This Row],[user id]], Fake_pages[User ID], 0))</f>
        <v>1</v>
      </c>
      <c r="C335" s="55" t="str">
        <f>IFERROR(VLOOKUP(Partner_details[[#This Row],[email]], 'Partner more details'!A:C, 3, FALSE), "")</f>
        <v>ErazPark123!</v>
      </c>
      <c r="D335" s="55" t="str">
        <f>IFERROR(VLOOKUP(Partner_details[[#This Row],[email]], 'Partner more details'!A:C, 2, FALSE), "")</f>
        <v>Bill</v>
      </c>
      <c r="E335" t="s">
        <v>5497</v>
      </c>
      <c r="F335" t="s">
        <v>6704</v>
      </c>
      <c r="G335" t="s">
        <v>7552</v>
      </c>
      <c r="H335" t="s">
        <v>7553</v>
      </c>
      <c r="I335" s="54">
        <v>37455671216</v>
      </c>
      <c r="J335" t="s">
        <v>5496</v>
      </c>
      <c r="K335" t="b">
        <v>0</v>
      </c>
      <c r="L335"/>
      <c r="M335" s="98">
        <v>45505.267674351853</v>
      </c>
      <c r="N335" t="s">
        <v>6486</v>
      </c>
      <c r="O335"/>
    </row>
    <row r="336" spans="1:15">
      <c r="A336" cm="1">
        <f t="array" ref="A336">IF(Partner_details[[#This Row],[phoneNumber]], IFERROR(INDEX(Phone_ID[userId], MATCH(RIGHT(Partner_details[[#This Row],[phoneNumber]], 8), RIGHT(Phone_ID[?column?], 8), 0), 0), 0), 0)</f>
        <v>170927</v>
      </c>
      <c r="B336" s="55" t="b">
        <f>ISNA(MATCH(Partner_details[[#This Row],[user id]], Fake_pages[User ID], 0))</f>
        <v>1</v>
      </c>
      <c r="C336" s="55">
        <f>IFERROR(VLOOKUP(Partner_details[[#This Row],[email]], 'Partner more details'!A:C, 3, FALSE), "")</f>
        <v>0</v>
      </c>
      <c r="D336" s="55" t="str">
        <f>IFERROR(VLOOKUP(Partner_details[[#This Row],[email]], 'Partner more details'!A:C, 2, FALSE), "")</f>
        <v>Stand</v>
      </c>
      <c r="E336" t="s">
        <v>623</v>
      </c>
      <c r="F336" t="s">
        <v>7554</v>
      </c>
      <c r="G336" t="s">
        <v>7555</v>
      </c>
      <c r="H336" t="s">
        <v>7556</v>
      </c>
      <c r="I336" s="113">
        <v>37498703080</v>
      </c>
      <c r="J336" t="s">
        <v>622</v>
      </c>
      <c r="K336" t="b">
        <v>1</v>
      </c>
      <c r="L336" t="s">
        <v>5924</v>
      </c>
      <c r="M336" s="98">
        <v>45350.440491284724</v>
      </c>
      <c r="N336" t="s">
        <v>7557</v>
      </c>
      <c r="O336"/>
    </row>
    <row r="337" spans="1:15">
      <c r="A337" cm="1">
        <f t="array" ref="A337">IF(Partner_details[[#This Row],[phoneNumber]], IFERROR(INDEX(Phone_ID[userId], MATCH(RIGHT(Partner_details[[#This Row],[phoneNumber]], 8), RIGHT(Phone_ID[?column?], 8), 0), 0), 0), 0)</f>
        <v>505846</v>
      </c>
      <c r="B337" s="55" t="b">
        <f>ISNA(MATCH(Partner_details[[#This Row],[user id]], Fake_pages[User ID], 0))</f>
        <v>1</v>
      </c>
      <c r="C337" s="55" t="str">
        <f>IFERROR(VLOOKUP(Partner_details[[#This Row],[email]], 'Partner more details'!A:C, 3, FALSE), "")</f>
        <v>Qarahunge123!</v>
      </c>
      <c r="D337" s="55" t="str">
        <f>IFERROR(VLOOKUP(Partner_details[[#This Row],[email]], 'Partner more details'!A:C, 2, FALSE), "")</f>
        <v>Bill</v>
      </c>
      <c r="E337" t="s">
        <v>3908</v>
      </c>
      <c r="F337" t="s">
        <v>7558</v>
      </c>
      <c r="G337" t="s">
        <v>7559</v>
      </c>
      <c r="H337" t="s">
        <v>7560</v>
      </c>
      <c r="I337" s="54">
        <v>37498678720</v>
      </c>
      <c r="J337" t="s">
        <v>3908</v>
      </c>
      <c r="K337" t="b">
        <v>0</v>
      </c>
      <c r="L337"/>
      <c r="M337" s="98">
        <v>45436.509558761572</v>
      </c>
      <c r="N337" t="s">
        <v>7561</v>
      </c>
      <c r="O337"/>
    </row>
    <row r="338" spans="1:15">
      <c r="A338" cm="1">
        <f t="array" ref="A338">IF(Partner_details[[#This Row],[phoneNumber]], IFERROR(INDEX(Phone_ID[userId], MATCH(RIGHT(Partner_details[[#This Row],[phoneNumber]], 8), RIGHT(Phone_ID[?column?], 8), 0), 0), 0), 0)</f>
        <v>61100</v>
      </c>
      <c r="B338" s="55" t="b">
        <f>ISNA(MATCH(Partner_details[[#This Row],[user id]], Fake_pages[User ID], 0))</f>
        <v>1</v>
      </c>
      <c r="C338" s="55">
        <f>IFERROR(VLOOKUP(Partner_details[[#This Row],[email]], 'Partner more details'!A:C, 3, FALSE), "")</f>
        <v>0</v>
      </c>
      <c r="D338" s="55" t="str">
        <f>IFERROR(VLOOKUP(Partner_details[[#This Row],[email]], 'Partner more details'!A:C, 2, FALSE), "")</f>
        <v>Stand</v>
      </c>
      <c r="E338" t="s">
        <v>1888</v>
      </c>
      <c r="F338" t="s">
        <v>7562</v>
      </c>
      <c r="G338" t="s">
        <v>7563</v>
      </c>
      <c r="H338" t="s">
        <v>7564</v>
      </c>
      <c r="I338" s="113">
        <v>37491202484</v>
      </c>
      <c r="J338" t="s">
        <v>1887</v>
      </c>
      <c r="K338" t="b">
        <v>1</v>
      </c>
      <c r="L338" t="s">
        <v>7565</v>
      </c>
      <c r="M338" s="98">
        <v>45370.404139421298</v>
      </c>
      <c r="N338" t="s">
        <v>7566</v>
      </c>
      <c r="O338"/>
    </row>
    <row r="339" spans="1:15">
      <c r="A339" cm="1">
        <f t="array" ref="A339">IF(Partner_details[[#This Row],[phoneNumber]], IFERROR(INDEX(Phone_ID[userId], MATCH(RIGHT(Partner_details[[#This Row],[phoneNumber]], 8), RIGHT(Phone_ID[?column?], 8), 0), 0), 0), 0)</f>
        <v>674976</v>
      </c>
      <c r="B339" s="55" t="b">
        <f>ISNA(MATCH(Partner_details[[#This Row],[user id]], Fake_pages[User ID], 0))</f>
        <v>1</v>
      </c>
      <c r="C339" s="55">
        <f>IFERROR(VLOOKUP(Partner_details[[#This Row],[email]], 'Partner more details'!A:C, 3, FALSE), "")</f>
        <v>0</v>
      </c>
      <c r="D339" s="55" t="str">
        <f>IFERROR(VLOOKUP(Partner_details[[#This Row],[email]], 'Partner more details'!A:C, 2, FALSE), "")</f>
        <v>Bill</v>
      </c>
      <c r="E339" t="s">
        <v>1834</v>
      </c>
      <c r="F339" t="s">
        <v>7567</v>
      </c>
      <c r="G339" t="s">
        <v>7568</v>
      </c>
      <c r="H339" t="s">
        <v>7569</v>
      </c>
      <c r="I339" s="54">
        <v>37433330424</v>
      </c>
      <c r="J339" t="s">
        <v>567</v>
      </c>
      <c r="K339" t="b">
        <v>0</v>
      </c>
      <c r="L339"/>
      <c r="M339" s="98">
        <v>45374.304718159721</v>
      </c>
      <c r="N339" t="s">
        <v>7570</v>
      </c>
      <c r="O339"/>
    </row>
    <row r="340" spans="1:15">
      <c r="A340" cm="1">
        <f t="array" ref="A340">IF(Partner_details[[#This Row],[phoneNumber]], IFERROR(INDEX(Phone_ID[userId], MATCH(RIGHT(Partner_details[[#This Row],[phoneNumber]], 8), RIGHT(Phone_ID[?column?], 8), 0), 0), 0), 0)</f>
        <v>581786</v>
      </c>
      <c r="B340" s="55" t="b">
        <f>ISNA(MATCH(Partner_details[[#This Row],[user id]], Fake_pages[User ID], 0))</f>
        <v>1</v>
      </c>
      <c r="C340" s="55">
        <f>IFERROR(VLOOKUP(Partner_details[[#This Row],[email]], 'Partner more details'!A:C, 3, FALSE), "")</f>
        <v>0</v>
      </c>
      <c r="D340" s="55" t="str">
        <f>IFERROR(VLOOKUP(Partner_details[[#This Row],[email]], 'Partner more details'!A:C, 2, FALSE), "")</f>
        <v>Stand</v>
      </c>
      <c r="E340" s="89" t="s">
        <v>7477</v>
      </c>
      <c r="F340" s="89" t="s">
        <v>7478</v>
      </c>
      <c r="G340" s="89" t="s">
        <v>7479</v>
      </c>
      <c r="H340" s="89" t="s">
        <v>7480</v>
      </c>
      <c r="I340" s="113">
        <v>37455556965</v>
      </c>
      <c r="J340" s="89" t="s">
        <v>4215</v>
      </c>
      <c r="K340" s="89" t="b">
        <v>0</v>
      </c>
      <c r="L340" s="89"/>
      <c r="M340" s="105">
        <v>45453.334722222222</v>
      </c>
      <c r="N340" s="89" t="s">
        <v>7481</v>
      </c>
      <c r="O340"/>
    </row>
    <row r="341" spans="1:15">
      <c r="A341" cm="1">
        <f t="array" ref="A341">IF(Partner_details[[#This Row],[phoneNumber]], IFERROR(INDEX(Phone_ID[userId], MATCH(RIGHT(Partner_details[[#This Row],[phoneNumber]], 8), RIGHT(Phone_ID[?column?], 8), 0), 0), 0), 0)</f>
        <v>1089738</v>
      </c>
      <c r="B341" s="55" t="b">
        <f>ISNA(MATCH(Partner_details[[#This Row],[user id]], Fake_pages[User ID], 0))</f>
        <v>1</v>
      </c>
      <c r="C341" s="55">
        <f>IFERROR(VLOOKUP(Partner_details[[#This Row],[email]], 'Partner more details'!A:C, 3, FALSE), "")</f>
        <v>0</v>
      </c>
      <c r="D341" s="55" t="str">
        <f>IFERROR(VLOOKUP(Partner_details[[#This Row],[email]], 'Partner more details'!A:C, 2, FALSE), "")</f>
        <v>Bill</v>
      </c>
      <c r="E341" s="89" t="s">
        <v>226</v>
      </c>
      <c r="F341" s="89" t="s">
        <v>7482</v>
      </c>
      <c r="G341" s="89" t="s">
        <v>7483</v>
      </c>
      <c r="H341" s="89" t="s">
        <v>7484</v>
      </c>
      <c r="I341" s="54">
        <v>95610671</v>
      </c>
      <c r="J341" s="89" t="s">
        <v>567</v>
      </c>
      <c r="K341" s="89" t="b">
        <v>0</v>
      </c>
      <c r="L341" s="89"/>
      <c r="M341" s="105">
        <v>45374.302083333336</v>
      </c>
      <c r="N341" s="89" t="s">
        <v>6486</v>
      </c>
      <c r="O341"/>
    </row>
    <row r="342" spans="1:15">
      <c r="A342" cm="1">
        <f t="array" ref="A342">IF(Partner_details[[#This Row],[phoneNumber]], IFERROR(INDEX(Phone_ID[userId], MATCH(RIGHT(Partner_details[[#This Row],[phoneNumber]], 8), RIGHT(Phone_ID[?column?], 8), 0), 0), 0), 0)</f>
        <v>0</v>
      </c>
      <c r="B342" s="55" t="b">
        <f>ISNA(MATCH(Partner_details[[#This Row],[user id]], Fake_pages[User ID], 0))</f>
        <v>1</v>
      </c>
      <c r="C342" s="55" t="str">
        <f>IFERROR(VLOOKUP(Partner_details[[#This Row],[email]], 'Partner more details'!A:C, 3, FALSE), "")</f>
        <v>RuslanTashir789!</v>
      </c>
      <c r="D342" s="55" t="str">
        <f>IFERROR(VLOOKUP(Partner_details[[#This Row],[email]], 'Partner more details'!A:C, 2, FALSE), "")</f>
        <v>Bill</v>
      </c>
      <c r="E342" s="89" t="s">
        <v>7536</v>
      </c>
      <c r="F342" s="89" t="s">
        <v>7537</v>
      </c>
      <c r="G342" s="89" t="s">
        <v>7537</v>
      </c>
      <c r="H342" s="89" t="s">
        <v>7538</v>
      </c>
      <c r="I342" s="113">
        <v>37494612233</v>
      </c>
      <c r="J342" s="89" t="s">
        <v>5051</v>
      </c>
      <c r="K342" s="89" t="b">
        <v>0</v>
      </c>
      <c r="L342" s="89"/>
      <c r="M342" s="105">
        <v>45490.427777777775</v>
      </c>
      <c r="N342" s="89" t="s">
        <v>6486</v>
      </c>
      <c r="O342"/>
    </row>
    <row r="343" spans="1:15">
      <c r="A343" cm="1">
        <f t="array" ref="A343">IF(Partner_details[[#This Row],[phoneNumber]], IFERROR(INDEX(Phone_ID[userId], MATCH(RIGHT(Partner_details[[#This Row],[phoneNumber]], 8), RIGHT(Phone_ID[?column?], 8), 0), 0), 0), 0)</f>
        <v>282718</v>
      </c>
      <c r="B343" s="55" t="b">
        <f>ISNA(MATCH(Partner_details[[#This Row],[user id]], Fake_pages[User ID], 0))</f>
        <v>1</v>
      </c>
      <c r="C343" s="55" t="str">
        <f>IFERROR(VLOOKUP(Partner_details[[#This Row],[email]], 'Partner more details'!A:C, 3, FALSE), "")</f>
        <v>Cinnabon123!</v>
      </c>
      <c r="D343" s="55" t="str">
        <f>IFERROR(VLOOKUP(Partner_details[[#This Row],[email]], 'Partner more details'!A:C, 2, FALSE), "")</f>
        <v>Bill</v>
      </c>
      <c r="E343" s="89" t="s">
        <v>1728</v>
      </c>
      <c r="F343" s="89" t="s">
        <v>7485</v>
      </c>
      <c r="G343" s="89" t="s">
        <v>7486</v>
      </c>
      <c r="H343" s="89" t="s">
        <v>7487</v>
      </c>
      <c r="I343" s="54">
        <v>37493545903</v>
      </c>
      <c r="J343" s="89" t="s">
        <v>1728</v>
      </c>
      <c r="K343" s="89" t="b">
        <v>0</v>
      </c>
      <c r="L343" s="89"/>
      <c r="M343" s="105">
        <v>45437.310416666667</v>
      </c>
      <c r="N343" s="89" t="s">
        <v>7488</v>
      </c>
      <c r="O343"/>
    </row>
    <row r="344" spans="1:15">
      <c r="A344" cm="1">
        <f t="array" ref="A344">IF(Partner_details[[#This Row],[phoneNumber]], IFERROR(INDEX(Phone_ID[userId], MATCH(RIGHT(Partner_details[[#This Row],[phoneNumber]], 8), RIGHT(Phone_ID[?column?], 8), 0), 0), 0), 0)</f>
        <v>791175</v>
      </c>
      <c r="B344" s="55" t="b">
        <f>ISNA(MATCH(Partner_details[[#This Row],[user id]], Fake_pages[User ID], 0))</f>
        <v>1</v>
      </c>
      <c r="C344" s="55">
        <f>IFERROR(VLOOKUP(Partner_details[[#This Row],[email]], 'Partner more details'!A:C, 3, FALSE), "")</f>
        <v>0</v>
      </c>
      <c r="D344" s="55" t="str">
        <f>IFERROR(VLOOKUP(Partner_details[[#This Row],[email]], 'Partner more details'!A:C, 2, FALSE), "")</f>
        <v>Bill</v>
      </c>
      <c r="E344" s="89" t="s">
        <v>7489</v>
      </c>
      <c r="F344" s="89" t="s">
        <v>7490</v>
      </c>
      <c r="G344" s="89" t="s">
        <v>7491</v>
      </c>
      <c r="H344" s="89" t="s">
        <v>7492</v>
      </c>
      <c r="I344" s="113">
        <v>43043633</v>
      </c>
      <c r="J344" s="89" t="s">
        <v>6528</v>
      </c>
      <c r="K344" s="89" t="b">
        <v>1</v>
      </c>
      <c r="L344" s="89"/>
      <c r="M344" s="105">
        <v>45373.455555555556</v>
      </c>
      <c r="N344" s="89" t="s">
        <v>7493</v>
      </c>
      <c r="O344"/>
    </row>
    <row r="345" spans="1:15">
      <c r="A345" cm="1">
        <f t="array" ref="A345">IF(Partner_details[[#This Row],[phoneNumber]], IFERROR(INDEX(Phone_ID[userId], MATCH(RIGHT(Partner_details[[#This Row],[phoneNumber]], 8), RIGHT(Phone_ID[?column?], 8), 0), 0), 0), 0)</f>
        <v>1123299</v>
      </c>
      <c r="B345" s="55" t="b">
        <f>ISNA(MATCH(Partner_details[[#This Row],[user id]], Fake_pages[User ID], 0))</f>
        <v>1</v>
      </c>
      <c r="C345" s="55" t="str">
        <f>IFERROR(VLOOKUP(Partner_details[[#This Row],[email]], 'Partner more details'!A:C, 3, FALSE), "")</f>
        <v>Santafe123!</v>
      </c>
      <c r="D345" s="55" t="str">
        <f>IFERROR(VLOOKUP(Partner_details[[#This Row],[email]], 'Partner more details'!A:C, 2, FALSE), "")</f>
        <v>Bill</v>
      </c>
      <c r="E345" s="89" t="s">
        <v>1289</v>
      </c>
      <c r="F345" s="89" t="s">
        <v>7496</v>
      </c>
      <c r="G345" s="89" t="s">
        <v>7497</v>
      </c>
      <c r="H345" s="89" t="s">
        <v>7498</v>
      </c>
      <c r="I345" s="54">
        <v>37441055025</v>
      </c>
      <c r="J345" s="89" t="s">
        <v>1289</v>
      </c>
      <c r="K345" s="89" t="b">
        <v>0</v>
      </c>
      <c r="L345" s="89"/>
      <c r="M345" s="105">
        <v>45399.570833333331</v>
      </c>
      <c r="N345" s="89" t="s">
        <v>7499</v>
      </c>
      <c r="O345"/>
    </row>
    <row r="346" spans="1:15">
      <c r="A346" cm="1">
        <f t="array" ref="A346">IF(Partner_details[[#This Row],[phoneNumber]], IFERROR(INDEX(Phone_ID[userId], MATCH(RIGHT(Partner_details[[#This Row],[phoneNumber]], 8), RIGHT(Phone_ID[?column?], 8), 0), 0), 0), 0)</f>
        <v>616135</v>
      </c>
      <c r="B346" s="55" t="b">
        <f>ISNA(MATCH(Partner_details[[#This Row],[user id]], Fake_pages[User ID], 0))</f>
        <v>1</v>
      </c>
      <c r="C346" s="55" t="str">
        <f>IFERROR(VLOOKUP(Partner_details[[#This Row],[email]], 'Partner more details'!A:C, 3, FALSE), "")</f>
        <v/>
      </c>
      <c r="D346" s="55" t="str">
        <f>IFERROR(VLOOKUP(Partner_details[[#This Row],[email]], 'Partner more details'!A:C, 2, FALSE), "")</f>
        <v/>
      </c>
      <c r="E346" s="89" t="s">
        <v>464</v>
      </c>
      <c r="F346" s="89" t="s">
        <v>7548</v>
      </c>
      <c r="G346" s="89" t="s">
        <v>7548</v>
      </c>
      <c r="H346" s="89" t="s">
        <v>7549</v>
      </c>
      <c r="I346" s="113">
        <v>37498595357</v>
      </c>
      <c r="J346" s="89" t="s">
        <v>5051</v>
      </c>
      <c r="K346" s="89" t="b">
        <v>0</v>
      </c>
      <c r="L346" s="89"/>
      <c r="M346" s="105">
        <v>45490.370138888888</v>
      </c>
      <c r="N346" s="89" t="s">
        <v>7550</v>
      </c>
      <c r="O346"/>
    </row>
    <row r="347" spans="1:15">
      <c r="A347" cm="1">
        <f t="array" ref="A347">IF(Partner_details[[#This Row],[phoneNumber]], IFERROR(INDEX(Phone_ID[userId], MATCH(RIGHT(Partner_details[[#This Row],[phoneNumber]], 8), RIGHT(Phone_ID[?column?], 8), 0), 0), 0), 0)</f>
        <v>5237</v>
      </c>
      <c r="B347" s="55" t="b">
        <f>ISNA(MATCH(Partner_details[[#This Row],[user id]], Fake_pages[User ID], 0))</f>
        <v>1</v>
      </c>
      <c r="C347" s="55">
        <f>IFERROR(VLOOKUP(Partner_details[[#This Row],[email]], 'Partner more details'!A:C, 3, FALSE), "")</f>
        <v>0</v>
      </c>
      <c r="D347" s="55" t="str">
        <f>IFERROR(VLOOKUP(Partner_details[[#This Row],[email]], 'Partner more details'!A:C, 2, FALSE), "")</f>
        <v>URL</v>
      </c>
      <c r="E347" s="89" t="s">
        <v>7500</v>
      </c>
      <c r="F347" s="89" t="s">
        <v>7501</v>
      </c>
      <c r="G347" s="89" t="s">
        <v>7501</v>
      </c>
      <c r="H347" s="89" t="s">
        <v>7502</v>
      </c>
      <c r="I347" s="54">
        <v>37495429560</v>
      </c>
      <c r="J347" s="89" t="s">
        <v>7503</v>
      </c>
      <c r="K347" s="89" t="b">
        <v>1</v>
      </c>
      <c r="L347" s="89" t="s">
        <v>7504</v>
      </c>
      <c r="M347" s="105">
        <v>45387.317361111112</v>
      </c>
      <c r="N347" s="89" t="s">
        <v>6486</v>
      </c>
      <c r="O347"/>
    </row>
    <row r="348" spans="1:15">
      <c r="A348" cm="1">
        <f t="array" ref="A348">IF(Partner_details[[#This Row],[phoneNumber]], IFERROR(INDEX(Phone_ID[userId], MATCH(RIGHT(Partner_details[[#This Row],[phoneNumber]], 8), RIGHT(Phone_ID[?column?], 8), 0), 0), 0), 0)</f>
        <v>1091363</v>
      </c>
      <c r="B348" s="55" t="b">
        <f>ISNA(MATCH(Partner_details[[#This Row],[user id]], Fake_pages[User ID], 0))</f>
        <v>1</v>
      </c>
      <c r="C348" s="55">
        <f>IFERROR(VLOOKUP(Partner_details[[#This Row],[email]], 'Partner more details'!A:C, 3, FALSE), "")</f>
        <v>0</v>
      </c>
      <c r="D348" s="55" t="str">
        <f>IFERROR(VLOOKUP(Partner_details[[#This Row],[email]], 'Partner more details'!A:C, 2, FALSE), "")</f>
        <v>BIll</v>
      </c>
      <c r="E348" s="89" t="s">
        <v>483</v>
      </c>
      <c r="F348" s="89" t="s">
        <v>7505</v>
      </c>
      <c r="G348" s="89" t="s">
        <v>7506</v>
      </c>
      <c r="H348" s="89" t="s">
        <v>484</v>
      </c>
      <c r="I348" s="113">
        <v>37499015226</v>
      </c>
      <c r="J348" s="89" t="s">
        <v>476</v>
      </c>
      <c r="K348" s="89" t="b">
        <v>0</v>
      </c>
      <c r="L348" s="89"/>
      <c r="M348" s="105">
        <v>45317.395138888889</v>
      </c>
      <c r="N348" s="89" t="s">
        <v>6486</v>
      </c>
      <c r="O348"/>
    </row>
    <row r="349" spans="1:15">
      <c r="A349" cm="1">
        <f t="array" ref="A349">IF(Partner_details[[#This Row],[phoneNumber]], IFERROR(INDEX(Phone_ID[userId], MATCH(RIGHT(Partner_details[[#This Row],[phoneNumber]], 8), RIGHT(Phone_ID[?column?], 8), 0), 0), 0), 0)</f>
        <v>41044</v>
      </c>
      <c r="B349" s="55" t="b">
        <f>ISNA(MATCH(Partner_details[[#This Row],[user id]], Fake_pages[User ID], 0))</f>
        <v>1</v>
      </c>
      <c r="C349" s="55">
        <f>IFERROR(VLOOKUP(Partner_details[[#This Row],[email]], 'Partner more details'!A:C, 3, FALSE), "")</f>
        <v>0</v>
      </c>
      <c r="D349" s="55" t="str">
        <f>IFERROR(VLOOKUP(Partner_details[[#This Row],[email]], 'Partner more details'!A:C, 2, FALSE), "")</f>
        <v>Stand</v>
      </c>
      <c r="E349" s="89" t="s">
        <v>310</v>
      </c>
      <c r="F349" s="89" t="s">
        <v>311</v>
      </c>
      <c r="G349" s="89" t="s">
        <v>311</v>
      </c>
      <c r="H349" s="89" t="s">
        <v>312</v>
      </c>
      <c r="I349" s="54">
        <v>37455050029</v>
      </c>
      <c r="J349" s="89" t="s">
        <v>6484</v>
      </c>
      <c r="K349" s="89" t="b">
        <v>1</v>
      </c>
      <c r="L349" s="89" t="s">
        <v>7507</v>
      </c>
      <c r="M349" s="105">
        <v>45040.626388888886</v>
      </c>
      <c r="N349" s="89" t="s">
        <v>7508</v>
      </c>
      <c r="O349"/>
    </row>
    <row r="350" spans="1:15">
      <c r="A350" cm="1">
        <f t="array" ref="A350">IF(Partner_details[[#This Row],[phoneNumber]], IFERROR(INDEX(Phone_ID[userId], MATCH(RIGHT(Partner_details[[#This Row],[phoneNumber]], 8), RIGHT(Phone_ID[?column?], 8), 0), 0), 0), 0)</f>
        <v>1089301</v>
      </c>
      <c r="B350" s="55" t="b">
        <f>ISNA(MATCH(Partner_details[[#This Row],[user id]], Fake_pages[User ID], 0))</f>
        <v>0</v>
      </c>
      <c r="C350" s="55">
        <f>IFERROR(VLOOKUP(Partner_details[[#This Row],[email]], 'Partner more details'!A:C, 3, FALSE), "")</f>
        <v>0</v>
      </c>
      <c r="D350" s="55" t="str">
        <f>IFERROR(VLOOKUP(Partner_details[[#This Row],[email]], 'Partner more details'!A:C, 2, FALSE), "")</f>
        <v>Stand</v>
      </c>
      <c r="E350" s="89" t="s">
        <v>366</v>
      </c>
      <c r="F350" s="89" t="s">
        <v>7509</v>
      </c>
      <c r="G350" s="89" t="s">
        <v>7510</v>
      </c>
      <c r="H350" s="89" t="s">
        <v>368</v>
      </c>
      <c r="I350" s="113">
        <v>37477809341</v>
      </c>
      <c r="J350" s="89">
        <v>23.5</v>
      </c>
      <c r="K350" s="89" t="b">
        <v>0</v>
      </c>
      <c r="L350" s="89"/>
      <c r="M350" s="105">
        <v>45329.478472222225</v>
      </c>
      <c r="N350" s="89" t="s">
        <v>6486</v>
      </c>
      <c r="O350"/>
    </row>
    <row r="351" spans="1:15">
      <c r="A351" cm="1">
        <f t="array" ref="A351">IF(Partner_details[[#This Row],[phoneNumber]], IFERROR(INDEX(Phone_ID[userId], MATCH(RIGHT(Partner_details[[#This Row],[phoneNumber]], 8), RIGHT(Phone_ID[?column?], 8), 0), 0), 0), 0)</f>
        <v>389527</v>
      </c>
      <c r="B351" s="55" t="b">
        <f>ISNA(MATCH(Partner_details[[#This Row],[user id]], Fake_pages[User ID], 0))</f>
        <v>1</v>
      </c>
      <c r="C351" s="55">
        <f>IFERROR(VLOOKUP(Partner_details[[#This Row],[email]], 'Partner more details'!A:C, 3, FALSE), "")</f>
        <v>0</v>
      </c>
      <c r="D351" s="55" t="str">
        <f>IFERROR(VLOOKUP(Partner_details[[#This Row],[email]], 'Partner more details'!A:C, 2, FALSE), "")</f>
        <v>URL</v>
      </c>
      <c r="E351" s="89" t="s">
        <v>215</v>
      </c>
      <c r="F351" s="89" t="s">
        <v>216</v>
      </c>
      <c r="G351" s="89" t="s">
        <v>216</v>
      </c>
      <c r="H351" s="89" t="s">
        <v>217</v>
      </c>
      <c r="I351" s="54">
        <v>37493916884</v>
      </c>
      <c r="J351" s="89" t="s">
        <v>6484</v>
      </c>
      <c r="K351" s="89" t="b">
        <v>1</v>
      </c>
      <c r="L351" s="89"/>
      <c r="M351" s="105">
        <v>45260.2</v>
      </c>
      <c r="N351" s="89" t="s">
        <v>7512</v>
      </c>
      <c r="O351"/>
    </row>
  </sheetData>
  <conditionalFormatting sqref="A1:A1048576">
    <cfRule type="duplicateValues" dxfId="137" priority="2"/>
  </conditionalFormatting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BBD2E8-FDE7-433B-A854-70E7472373CE}">
  <sheetPr>
    <tabColor theme="7" tint="0.79998168889431442"/>
  </sheetPr>
  <dimension ref="A1:H322"/>
  <sheetViews>
    <sheetView topLeftCell="A189" workbookViewId="0">
      <selection activeCell="A230" sqref="A230"/>
    </sheetView>
  </sheetViews>
  <sheetFormatPr defaultRowHeight="15"/>
  <cols>
    <col min="1" max="1" width="39.140625" bestFit="1" customWidth="1"/>
    <col min="6" max="6" width="17.42578125" customWidth="1"/>
    <col min="10" max="10" width="9.85546875" bestFit="1" customWidth="1"/>
  </cols>
  <sheetData>
    <row r="1" spans="1:2">
      <c r="A1" t="s">
        <v>7018</v>
      </c>
      <c r="B1" t="s">
        <v>7571</v>
      </c>
    </row>
    <row r="2" spans="1:2">
      <c r="A2" t="s">
        <v>7192</v>
      </c>
      <c r="B2" t="s">
        <v>7571</v>
      </c>
    </row>
    <row r="3" spans="1:2">
      <c r="A3" t="s">
        <v>6618</v>
      </c>
      <c r="B3" t="s">
        <v>6479</v>
      </c>
    </row>
    <row r="4" spans="1:2">
      <c r="A4" t="s">
        <v>7358</v>
      </c>
      <c r="B4" t="s">
        <v>6479</v>
      </c>
    </row>
    <row r="5" spans="1:2">
      <c r="A5" t="s">
        <v>6898</v>
      </c>
      <c r="B5" t="s">
        <v>6479</v>
      </c>
    </row>
    <row r="6" spans="1:2">
      <c r="A6" t="s">
        <v>7465</v>
      </c>
      <c r="B6" t="s">
        <v>6479</v>
      </c>
    </row>
    <row r="7" spans="1:2">
      <c r="A7" t="s">
        <v>7263</v>
      </c>
      <c r="B7" t="s">
        <v>7572</v>
      </c>
    </row>
    <row r="8" spans="1:2">
      <c r="A8" t="s">
        <v>6960</v>
      </c>
      <c r="B8" t="s">
        <v>6479</v>
      </c>
    </row>
    <row r="9" spans="1:2">
      <c r="A9" t="s">
        <v>338</v>
      </c>
      <c r="B9" t="s">
        <v>7573</v>
      </c>
    </row>
    <row r="10" spans="1:2">
      <c r="A10" t="s">
        <v>332</v>
      </c>
      <c r="B10" t="s">
        <v>7573</v>
      </c>
    </row>
    <row r="11" spans="1:2">
      <c r="A11" t="s">
        <v>232</v>
      </c>
      <c r="B11" t="s">
        <v>7574</v>
      </c>
    </row>
    <row r="12" spans="1:2">
      <c r="A12" t="s">
        <v>6933</v>
      </c>
      <c r="B12" t="s">
        <v>7574</v>
      </c>
    </row>
    <row r="13" spans="1:2">
      <c r="A13" t="s">
        <v>273</v>
      </c>
      <c r="B13" t="s">
        <v>7574</v>
      </c>
    </row>
    <row r="14" spans="1:2">
      <c r="A14" t="s">
        <v>6605</v>
      </c>
      <c r="B14" t="s">
        <v>7574</v>
      </c>
    </row>
    <row r="15" spans="1:2">
      <c r="A15" t="s">
        <v>6794</v>
      </c>
      <c r="B15" t="s">
        <v>6479</v>
      </c>
    </row>
    <row r="16" spans="1:2">
      <c r="A16" t="s">
        <v>279</v>
      </c>
      <c r="B16" t="s">
        <v>7574</v>
      </c>
    </row>
    <row r="17" spans="1:3">
      <c r="A17" t="s">
        <v>6957</v>
      </c>
      <c r="B17" t="s">
        <v>7574</v>
      </c>
    </row>
    <row r="18" spans="1:3">
      <c r="A18" t="s">
        <v>7128</v>
      </c>
      <c r="B18" t="s">
        <v>7573</v>
      </c>
      <c r="C18" t="s">
        <v>7575</v>
      </c>
    </row>
    <row r="19" spans="1:3">
      <c r="A19" t="s">
        <v>6635</v>
      </c>
      <c r="B19" t="s">
        <v>7574</v>
      </c>
    </row>
    <row r="20" spans="1:3">
      <c r="A20" t="s">
        <v>7207</v>
      </c>
      <c r="B20" t="s">
        <v>7574</v>
      </c>
    </row>
    <row r="21" spans="1:3">
      <c r="A21" t="s">
        <v>7173</v>
      </c>
      <c r="B21" t="s">
        <v>6479</v>
      </c>
      <c r="C21" t="s">
        <v>7576</v>
      </c>
    </row>
    <row r="22" spans="1:3">
      <c r="A22" t="s">
        <v>6626</v>
      </c>
      <c r="B22" t="s">
        <v>7574</v>
      </c>
    </row>
    <row r="23" spans="1:3">
      <c r="A23" t="s">
        <v>6948</v>
      </c>
      <c r="B23" t="s">
        <v>7572</v>
      </c>
    </row>
    <row r="24" spans="1:3">
      <c r="A24" t="s">
        <v>7441</v>
      </c>
      <c r="B24" t="s">
        <v>7572</v>
      </c>
      <c r="C24" t="s">
        <v>7577</v>
      </c>
    </row>
    <row r="25" spans="1:3">
      <c r="A25" t="s">
        <v>6835</v>
      </c>
      <c r="B25" t="s">
        <v>6479</v>
      </c>
    </row>
    <row r="26" spans="1:3">
      <c r="A26" t="s">
        <v>7005</v>
      </c>
      <c r="B26" t="s">
        <v>6479</v>
      </c>
    </row>
    <row r="27" spans="1:3">
      <c r="A27" t="s">
        <v>7163</v>
      </c>
      <c r="B27" t="s">
        <v>7574</v>
      </c>
    </row>
    <row r="28" spans="1:3">
      <c r="A28" t="s">
        <v>6749</v>
      </c>
      <c r="B28" t="s">
        <v>7572</v>
      </c>
      <c r="C28" t="s">
        <v>7578</v>
      </c>
    </row>
    <row r="29" spans="1:3">
      <c r="A29" t="s">
        <v>6978</v>
      </c>
      <c r="B29" t="s">
        <v>6479</v>
      </c>
    </row>
    <row r="30" spans="1:3">
      <c r="A30" t="s">
        <v>44</v>
      </c>
      <c r="B30" t="s">
        <v>7574</v>
      </c>
    </row>
    <row r="31" spans="1:3">
      <c r="A31" t="s">
        <v>6913</v>
      </c>
      <c r="B31" t="s">
        <v>6479</v>
      </c>
    </row>
    <row r="32" spans="1:3">
      <c r="A32" t="s">
        <v>6733</v>
      </c>
      <c r="B32" t="s">
        <v>6479</v>
      </c>
    </row>
    <row r="33" spans="1:2">
      <c r="A33" t="s">
        <v>7049</v>
      </c>
      <c r="B33" t="s">
        <v>6479</v>
      </c>
    </row>
    <row r="34" spans="1:2">
      <c r="A34" t="s">
        <v>7065</v>
      </c>
      <c r="B34" t="s">
        <v>7572</v>
      </c>
    </row>
    <row r="35" spans="1:2">
      <c r="A35" t="s">
        <v>6830</v>
      </c>
      <c r="B35" t="s">
        <v>6479</v>
      </c>
    </row>
    <row r="36" spans="1:2">
      <c r="A36" t="s">
        <v>6964</v>
      </c>
      <c r="B36" t="s">
        <v>7574</v>
      </c>
    </row>
    <row r="37" spans="1:2">
      <c r="A37" t="s">
        <v>7579</v>
      </c>
      <c r="B37" t="s">
        <v>6479</v>
      </c>
    </row>
    <row r="38" spans="1:2">
      <c r="A38" t="s">
        <v>6728</v>
      </c>
      <c r="B38" t="s">
        <v>7571</v>
      </c>
    </row>
    <row r="39" spans="1:2">
      <c r="A39" t="s">
        <v>7367</v>
      </c>
      <c r="B39" t="s">
        <v>6479</v>
      </c>
    </row>
    <row r="40" spans="1:2">
      <c r="A40" t="s">
        <v>7071</v>
      </c>
      <c r="B40" t="s">
        <v>6479</v>
      </c>
    </row>
    <row r="41" spans="1:2">
      <c r="A41" t="s">
        <v>6525</v>
      </c>
      <c r="B41" t="s">
        <v>6479</v>
      </c>
    </row>
    <row r="42" spans="1:2">
      <c r="A42" t="s">
        <v>6495</v>
      </c>
      <c r="B42" t="s">
        <v>6479</v>
      </c>
    </row>
    <row r="43" spans="1:2">
      <c r="A43" t="s">
        <v>6690</v>
      </c>
      <c r="B43" t="s">
        <v>6479</v>
      </c>
    </row>
    <row r="44" spans="1:2">
      <c r="A44" t="s">
        <v>185</v>
      </c>
      <c r="B44" t="s">
        <v>7572</v>
      </c>
    </row>
    <row r="45" spans="1:2">
      <c r="A45" t="s">
        <v>7567</v>
      </c>
      <c r="B45" t="s">
        <v>6479</v>
      </c>
    </row>
    <row r="46" spans="1:2">
      <c r="A46" t="s">
        <v>6668</v>
      </c>
      <c r="B46" t="s">
        <v>6479</v>
      </c>
    </row>
    <row r="47" spans="1:2">
      <c r="A47" t="s">
        <v>7521</v>
      </c>
      <c r="B47" t="s">
        <v>6479</v>
      </c>
    </row>
    <row r="48" spans="1:2">
      <c r="A48" t="s">
        <v>7505</v>
      </c>
      <c r="B48" t="s">
        <v>7571</v>
      </c>
    </row>
    <row r="49" spans="1:3">
      <c r="A49" t="s">
        <v>6762</v>
      </c>
      <c r="B49" t="s">
        <v>6479</v>
      </c>
    </row>
    <row r="50" spans="1:3">
      <c r="A50" t="s">
        <v>7031</v>
      </c>
      <c r="B50" t="s">
        <v>6479</v>
      </c>
    </row>
    <row r="51" spans="1:3">
      <c r="A51" t="s">
        <v>6707</v>
      </c>
      <c r="B51" t="s">
        <v>6479</v>
      </c>
    </row>
    <row r="52" spans="1:3">
      <c r="A52" t="s">
        <v>7580</v>
      </c>
      <c r="B52" t="s">
        <v>6479</v>
      </c>
    </row>
    <row r="53" spans="1:3">
      <c r="A53" t="s">
        <v>7581</v>
      </c>
      <c r="B53" t="s">
        <v>6479</v>
      </c>
    </row>
    <row r="54" spans="1:3">
      <c r="A54" t="s">
        <v>6739</v>
      </c>
      <c r="B54" t="s">
        <v>6479</v>
      </c>
    </row>
    <row r="55" spans="1:3">
      <c r="A55" t="s">
        <v>7490</v>
      </c>
      <c r="B55" t="s">
        <v>6479</v>
      </c>
    </row>
    <row r="56" spans="1:3">
      <c r="A56" t="s">
        <v>7214</v>
      </c>
      <c r="B56" t="s">
        <v>7571</v>
      </c>
    </row>
    <row r="57" spans="1:3">
      <c r="A57" t="s">
        <v>7250</v>
      </c>
      <c r="B57" t="s">
        <v>6479</v>
      </c>
    </row>
    <row r="58" spans="1:3">
      <c r="A58" t="s">
        <v>6535</v>
      </c>
      <c r="B58" t="s">
        <v>6479</v>
      </c>
    </row>
    <row r="59" spans="1:3">
      <c r="A59" t="s">
        <v>6902</v>
      </c>
      <c r="B59" t="s">
        <v>6479</v>
      </c>
    </row>
    <row r="60" spans="1:3">
      <c r="A60" t="s">
        <v>6998</v>
      </c>
      <c r="B60" t="s">
        <v>6479</v>
      </c>
    </row>
    <row r="61" spans="1:3">
      <c r="A61" t="s">
        <v>204</v>
      </c>
      <c r="B61" t="s">
        <v>7574</v>
      </c>
    </row>
    <row r="62" spans="1:3">
      <c r="A62" t="s">
        <v>7496</v>
      </c>
      <c r="B62" t="s">
        <v>6479</v>
      </c>
      <c r="C62" t="s">
        <v>7582</v>
      </c>
    </row>
    <row r="63" spans="1:3">
      <c r="A63" t="s">
        <v>6844</v>
      </c>
      <c r="B63" t="s">
        <v>6479</v>
      </c>
    </row>
    <row r="64" spans="1:3">
      <c r="A64" t="s">
        <v>7388</v>
      </c>
      <c r="B64" t="s">
        <v>6479</v>
      </c>
      <c r="C64" t="s">
        <v>7388</v>
      </c>
    </row>
    <row r="65" spans="1:3">
      <c r="A65" t="s">
        <v>6754</v>
      </c>
      <c r="B65" t="s">
        <v>6479</v>
      </c>
    </row>
    <row r="66" spans="1:3">
      <c r="A66" t="s">
        <v>6663</v>
      </c>
      <c r="B66" t="s">
        <v>6479</v>
      </c>
      <c r="C66" t="s">
        <v>7583</v>
      </c>
    </row>
    <row r="67" spans="1:3">
      <c r="A67" t="s">
        <v>7362</v>
      </c>
      <c r="B67" t="s">
        <v>6479</v>
      </c>
      <c r="C67" t="s">
        <v>7584</v>
      </c>
    </row>
    <row r="68" spans="1:3">
      <c r="A68" t="s">
        <v>7332</v>
      </c>
      <c r="B68" t="s">
        <v>6479</v>
      </c>
      <c r="C68" t="s">
        <v>7585</v>
      </c>
    </row>
    <row r="69" spans="1:3">
      <c r="A69" t="s">
        <v>6606</v>
      </c>
      <c r="B69" t="s">
        <v>6479</v>
      </c>
    </row>
    <row r="70" spans="1:3">
      <c r="A70" t="s">
        <v>6790</v>
      </c>
      <c r="B70" t="s">
        <v>6479</v>
      </c>
    </row>
    <row r="71" spans="1:3">
      <c r="A71" t="s">
        <v>6570</v>
      </c>
      <c r="B71" t="s">
        <v>7574</v>
      </c>
    </row>
    <row r="72" spans="1:3">
      <c r="A72" t="s">
        <v>7023</v>
      </c>
      <c r="B72" t="s">
        <v>6479</v>
      </c>
    </row>
    <row r="73" spans="1:3">
      <c r="A73" t="s">
        <v>7109</v>
      </c>
      <c r="B73" t="s">
        <v>6479</v>
      </c>
    </row>
    <row r="74" spans="1:3">
      <c r="A74" t="s">
        <v>7253</v>
      </c>
      <c r="B74" t="s">
        <v>7574</v>
      </c>
    </row>
    <row r="75" spans="1:3">
      <c r="A75" t="s">
        <v>7076</v>
      </c>
      <c r="B75" t="s">
        <v>6479</v>
      </c>
      <c r="C75" t="s">
        <v>7586</v>
      </c>
    </row>
    <row r="76" spans="1:3">
      <c r="A76" t="s">
        <v>6546</v>
      </c>
      <c r="B76" t="s">
        <v>6479</v>
      </c>
    </row>
    <row r="77" spans="1:3">
      <c r="A77" t="s">
        <v>7514</v>
      </c>
      <c r="B77" t="s">
        <v>7572</v>
      </c>
    </row>
    <row r="78" spans="1:3">
      <c r="A78" t="s">
        <v>7146</v>
      </c>
      <c r="B78" t="s">
        <v>6479</v>
      </c>
    </row>
    <row r="79" spans="1:3">
      <c r="A79" t="s">
        <v>7485</v>
      </c>
      <c r="B79" t="s">
        <v>6479</v>
      </c>
      <c r="C79" t="s">
        <v>7587</v>
      </c>
    </row>
    <row r="80" spans="1:3">
      <c r="A80" t="s">
        <v>6745</v>
      </c>
      <c r="B80" t="s">
        <v>6479</v>
      </c>
      <c r="C80" t="s">
        <v>7588</v>
      </c>
    </row>
    <row r="81" spans="1:3">
      <c r="A81" t="s">
        <v>6488</v>
      </c>
      <c r="B81" t="s">
        <v>6479</v>
      </c>
    </row>
    <row r="82" spans="1:3">
      <c r="A82" t="s">
        <v>6599</v>
      </c>
      <c r="B82" t="s">
        <v>7572</v>
      </c>
      <c r="C82" t="s">
        <v>7589</v>
      </c>
    </row>
    <row r="83" spans="1:3">
      <c r="A83" t="s">
        <v>7529</v>
      </c>
      <c r="B83" t="s">
        <v>6479</v>
      </c>
    </row>
    <row r="84" spans="1:3">
      <c r="A84" t="s">
        <v>6804</v>
      </c>
      <c r="B84" t="s">
        <v>6479</v>
      </c>
    </row>
    <row r="85" spans="1:3">
      <c r="A85" t="s">
        <v>7199</v>
      </c>
      <c r="B85" t="s">
        <v>6479</v>
      </c>
    </row>
    <row r="86" spans="1:3">
      <c r="A86" t="s">
        <v>244</v>
      </c>
      <c r="B86" t="s">
        <v>7574</v>
      </c>
    </row>
    <row r="87" spans="1:3">
      <c r="A87" t="s">
        <v>6981</v>
      </c>
      <c r="B87" t="s">
        <v>7574</v>
      </c>
    </row>
    <row r="88" spans="1:3">
      <c r="A88" t="s">
        <v>7303</v>
      </c>
      <c r="B88" t="s">
        <v>6479</v>
      </c>
    </row>
    <row r="89" spans="1:3">
      <c r="A89" t="s">
        <v>182</v>
      </c>
      <c r="B89" t="s">
        <v>7572</v>
      </c>
    </row>
    <row r="90" spans="1:3">
      <c r="A90" t="s">
        <v>6930</v>
      </c>
      <c r="B90" t="s">
        <v>6479</v>
      </c>
    </row>
    <row r="91" spans="1:3">
      <c r="A91" t="s">
        <v>7309</v>
      </c>
      <c r="B91" t="s">
        <v>7571</v>
      </c>
    </row>
    <row r="92" spans="1:3">
      <c r="A92" t="s">
        <v>6984</v>
      </c>
      <c r="B92" t="s">
        <v>7573</v>
      </c>
    </row>
    <row r="93" spans="1:3">
      <c r="A93" t="s">
        <v>6650</v>
      </c>
      <c r="B93" t="s">
        <v>7574</v>
      </c>
    </row>
    <row r="94" spans="1:3">
      <c r="A94" t="s">
        <v>6736</v>
      </c>
      <c r="B94" t="s">
        <v>7574</v>
      </c>
    </row>
    <row r="95" spans="1:3">
      <c r="A95" t="s">
        <v>347</v>
      </c>
      <c r="B95" t="s">
        <v>7574</v>
      </c>
    </row>
    <row r="96" spans="1:3">
      <c r="A96" t="s">
        <v>287</v>
      </c>
      <c r="B96" t="s">
        <v>7572</v>
      </c>
    </row>
    <row r="97" spans="1:2">
      <c r="A97" t="s">
        <v>6509</v>
      </c>
      <c r="B97" t="s">
        <v>7574</v>
      </c>
    </row>
    <row r="98" spans="1:2">
      <c r="A98" t="s">
        <v>222</v>
      </c>
      <c r="B98" t="s">
        <v>7573</v>
      </c>
    </row>
    <row r="99" spans="1:2">
      <c r="A99" t="s">
        <v>178</v>
      </c>
      <c r="B99" t="s">
        <v>7574</v>
      </c>
    </row>
    <row r="100" spans="1:2">
      <c r="A100" t="s">
        <v>7429</v>
      </c>
      <c r="B100" t="s">
        <v>7574</v>
      </c>
    </row>
    <row r="101" spans="1:2">
      <c r="A101" t="s">
        <v>295</v>
      </c>
      <c r="B101" t="s">
        <v>7574</v>
      </c>
    </row>
    <row r="102" spans="1:2">
      <c r="A102" t="s">
        <v>329</v>
      </c>
      <c r="B102" t="s">
        <v>7574</v>
      </c>
    </row>
    <row r="103" spans="1:2">
      <c r="A103" t="s">
        <v>6544</v>
      </c>
      <c r="B103" t="s">
        <v>7572</v>
      </c>
    </row>
    <row r="104" spans="1:2">
      <c r="A104" t="s">
        <v>63</v>
      </c>
      <c r="B104" t="s">
        <v>7572</v>
      </c>
    </row>
    <row r="105" spans="1:2">
      <c r="A105" t="s">
        <v>305</v>
      </c>
      <c r="B105" t="s">
        <v>7572</v>
      </c>
    </row>
    <row r="106" spans="1:2">
      <c r="A106" t="s">
        <v>175</v>
      </c>
      <c r="B106" t="s">
        <v>7572</v>
      </c>
    </row>
    <row r="107" spans="1:2">
      <c r="A107" t="s">
        <v>6839</v>
      </c>
      <c r="B107" t="s">
        <v>7571</v>
      </c>
    </row>
    <row r="108" spans="1:2">
      <c r="A108" t="s">
        <v>6827</v>
      </c>
      <c r="B108" t="s">
        <v>7572</v>
      </c>
    </row>
    <row r="109" spans="1:2">
      <c r="A109" t="s">
        <v>7383</v>
      </c>
      <c r="B109" t="s">
        <v>7571</v>
      </c>
    </row>
    <row r="110" spans="1:2">
      <c r="A110" t="s">
        <v>7474</v>
      </c>
      <c r="B110" t="s">
        <v>6479</v>
      </c>
    </row>
    <row r="111" spans="1:2">
      <c r="A111" t="s">
        <v>7268</v>
      </c>
      <c r="B111" t="s">
        <v>6479</v>
      </c>
    </row>
    <row r="112" spans="1:2">
      <c r="A112" t="s">
        <v>6787</v>
      </c>
      <c r="B112" t="s">
        <v>7572</v>
      </c>
    </row>
    <row r="113" spans="1:2">
      <c r="A113" t="s">
        <v>7092</v>
      </c>
      <c r="B113" t="s">
        <v>7572</v>
      </c>
    </row>
    <row r="114" spans="1:2">
      <c r="A114" t="s">
        <v>7533</v>
      </c>
      <c r="B114" t="s">
        <v>7572</v>
      </c>
    </row>
    <row r="115" spans="1:2">
      <c r="A115" t="s">
        <v>6572</v>
      </c>
      <c r="B115" t="s">
        <v>6479</v>
      </c>
    </row>
    <row r="116" spans="1:2">
      <c r="A116" t="s">
        <v>7482</v>
      </c>
      <c r="B116" t="s">
        <v>6479</v>
      </c>
    </row>
    <row r="117" spans="1:2">
      <c r="A117" t="s">
        <v>7296</v>
      </c>
      <c r="B117" t="s">
        <v>7590</v>
      </c>
    </row>
    <row r="118" spans="1:2">
      <c r="A118" t="s">
        <v>285</v>
      </c>
      <c r="B118" t="s">
        <v>7574</v>
      </c>
    </row>
    <row r="119" spans="1:2">
      <c r="A119" t="s">
        <v>344</v>
      </c>
      <c r="B119" t="s">
        <v>7574</v>
      </c>
    </row>
    <row r="120" spans="1:2">
      <c r="A120" t="s">
        <v>216</v>
      </c>
      <c r="B120" t="s">
        <v>7574</v>
      </c>
    </row>
    <row r="121" spans="1:2">
      <c r="A121" t="s">
        <v>190</v>
      </c>
      <c r="B121" t="s">
        <v>7573</v>
      </c>
    </row>
    <row r="122" spans="1:2">
      <c r="A122" t="s">
        <v>311</v>
      </c>
      <c r="B122" t="s">
        <v>7572</v>
      </c>
    </row>
    <row r="123" spans="1:2">
      <c r="A123" t="s">
        <v>193</v>
      </c>
      <c r="B123" t="s">
        <v>7572</v>
      </c>
    </row>
    <row r="124" spans="1:2">
      <c r="A124" t="s">
        <v>227</v>
      </c>
      <c r="B124" t="s">
        <v>7574</v>
      </c>
    </row>
    <row r="125" spans="1:2">
      <c r="A125" t="s">
        <v>250</v>
      </c>
      <c r="B125" t="s">
        <v>7574</v>
      </c>
    </row>
    <row r="126" spans="1:2">
      <c r="A126" t="s">
        <v>54</v>
      </c>
      <c r="B126" t="s">
        <v>7574</v>
      </c>
    </row>
    <row r="127" spans="1:2">
      <c r="A127" t="s">
        <v>6889</v>
      </c>
      <c r="B127" t="s">
        <v>7573</v>
      </c>
    </row>
    <row r="128" spans="1:2">
      <c r="A128" t="s">
        <v>7398</v>
      </c>
      <c r="B128" t="s">
        <v>7574</v>
      </c>
    </row>
    <row r="129" spans="1:2">
      <c r="A129" t="s">
        <v>6952</v>
      </c>
      <c r="B129" t="s">
        <v>7574</v>
      </c>
    </row>
    <row r="130" spans="1:2">
      <c r="A130" t="s">
        <v>40</v>
      </c>
      <c r="B130" t="s">
        <v>7574</v>
      </c>
    </row>
    <row r="131" spans="1:2">
      <c r="A131" t="s">
        <v>50</v>
      </c>
      <c r="B131" t="s">
        <v>7574</v>
      </c>
    </row>
    <row r="132" spans="1:2">
      <c r="A132" t="s">
        <v>7235</v>
      </c>
      <c r="B132" t="s">
        <v>7590</v>
      </c>
    </row>
    <row r="133" spans="1:2">
      <c r="A133" t="s">
        <v>6823</v>
      </c>
      <c r="B133" t="s">
        <v>7590</v>
      </c>
    </row>
    <row r="134" spans="1:2">
      <c r="A134" t="s">
        <v>102</v>
      </c>
      <c r="B134" t="s">
        <v>7591</v>
      </c>
    </row>
    <row r="135" spans="1:2">
      <c r="A135" t="s">
        <v>7057</v>
      </c>
      <c r="B135" t="s">
        <v>7574</v>
      </c>
    </row>
    <row r="136" spans="1:2">
      <c r="A136" t="s">
        <v>7202</v>
      </c>
      <c r="B136" t="s">
        <v>7574</v>
      </c>
    </row>
    <row r="137" spans="1:2">
      <c r="A137" t="s">
        <v>6660</v>
      </c>
      <c r="B137" t="s">
        <v>7574</v>
      </c>
    </row>
    <row r="138" spans="1:2">
      <c r="A138" t="s">
        <v>35</v>
      </c>
      <c r="B138" t="s">
        <v>7574</v>
      </c>
    </row>
    <row r="139" spans="1:2">
      <c r="A139" t="s">
        <v>199</v>
      </c>
      <c r="B139" t="s">
        <v>7574</v>
      </c>
    </row>
    <row r="140" spans="1:2">
      <c r="A140" t="s">
        <v>187</v>
      </c>
      <c r="B140" t="s">
        <v>7574</v>
      </c>
    </row>
    <row r="141" spans="1:2">
      <c r="A141" t="s">
        <v>317</v>
      </c>
      <c r="B141" t="s">
        <v>7574</v>
      </c>
    </row>
    <row r="142" spans="1:2">
      <c r="A142" t="s">
        <v>352</v>
      </c>
      <c r="B142" t="s">
        <v>7574</v>
      </c>
    </row>
    <row r="143" spans="1:2">
      <c r="A143" t="s">
        <v>6639</v>
      </c>
      <c r="B143" t="s">
        <v>7574</v>
      </c>
    </row>
    <row r="144" spans="1:2">
      <c r="A144" t="s">
        <v>7381</v>
      </c>
      <c r="B144" t="s">
        <v>7573</v>
      </c>
    </row>
    <row r="145" spans="1:3">
      <c r="A145" t="s">
        <v>6499</v>
      </c>
      <c r="B145" t="s">
        <v>7573</v>
      </c>
    </row>
    <row r="146" spans="1:3">
      <c r="A146" t="s">
        <v>247</v>
      </c>
      <c r="B146" t="s">
        <v>7572</v>
      </c>
    </row>
    <row r="147" spans="1:3">
      <c r="A147" t="s">
        <v>7227</v>
      </c>
      <c r="B147" t="s">
        <v>6479</v>
      </c>
    </row>
    <row r="148" spans="1:3">
      <c r="A148" t="s">
        <v>6682</v>
      </c>
      <c r="B148" t="s">
        <v>7573</v>
      </c>
      <c r="C148" t="s">
        <v>7592</v>
      </c>
    </row>
    <row r="149" spans="1:3">
      <c r="A149" t="s">
        <v>7038</v>
      </c>
      <c r="B149" t="s">
        <v>7572</v>
      </c>
    </row>
    <row r="150" spans="1:3">
      <c r="A150" t="s">
        <v>98</v>
      </c>
      <c r="B150" t="s">
        <v>7573</v>
      </c>
    </row>
    <row r="151" spans="1:3">
      <c r="A151" t="s">
        <v>7432</v>
      </c>
      <c r="B151" t="s">
        <v>7573</v>
      </c>
    </row>
    <row r="152" spans="1:3">
      <c r="A152" t="s">
        <v>133</v>
      </c>
      <c r="B152" t="s">
        <v>7573</v>
      </c>
    </row>
    <row r="153" spans="1:3">
      <c r="A153" t="s">
        <v>314</v>
      </c>
      <c r="B153" t="s">
        <v>7572</v>
      </c>
    </row>
    <row r="154" spans="1:3">
      <c r="A154" t="s">
        <v>6520</v>
      </c>
      <c r="B154" t="s">
        <v>6479</v>
      </c>
    </row>
    <row r="155" spans="1:3">
      <c r="A155" t="s">
        <v>6701</v>
      </c>
      <c r="B155" t="s">
        <v>7573</v>
      </c>
    </row>
    <row r="156" spans="1:3">
      <c r="A156" t="s">
        <v>6686</v>
      </c>
      <c r="B156" t="s">
        <v>7574</v>
      </c>
    </row>
    <row r="157" spans="1:3">
      <c r="A157" t="s">
        <v>7306</v>
      </c>
      <c r="B157" t="s">
        <v>7573</v>
      </c>
      <c r="C157" t="s">
        <v>7593</v>
      </c>
    </row>
    <row r="158" spans="1:3">
      <c r="A158" t="s">
        <v>6594</v>
      </c>
      <c r="B158" t="s">
        <v>7573</v>
      </c>
    </row>
    <row r="159" spans="1:3">
      <c r="A159" t="s">
        <v>7346</v>
      </c>
      <c r="B159" t="s">
        <v>7573</v>
      </c>
    </row>
    <row r="160" spans="1:3">
      <c r="A160" t="s">
        <v>7544</v>
      </c>
      <c r="B160" t="s">
        <v>6479</v>
      </c>
    </row>
    <row r="161" spans="1:2">
      <c r="A161" t="s">
        <v>7183</v>
      </c>
      <c r="B161" t="s">
        <v>7573</v>
      </c>
    </row>
    <row r="162" spans="1:2">
      <c r="A162" t="s">
        <v>7418</v>
      </c>
      <c r="B162" t="s">
        <v>7573</v>
      </c>
    </row>
    <row r="163" spans="1:2">
      <c r="A163" t="s">
        <v>6867</v>
      </c>
      <c r="B163" t="s">
        <v>7573</v>
      </c>
    </row>
    <row r="164" spans="1:2">
      <c r="A164" t="s">
        <v>6505</v>
      </c>
      <c r="B164" t="s">
        <v>7574</v>
      </c>
    </row>
    <row r="165" spans="1:2">
      <c r="A165" t="s">
        <v>7157</v>
      </c>
      <c r="B165" t="s">
        <v>6479</v>
      </c>
    </row>
    <row r="166" spans="1:2">
      <c r="A166" t="s">
        <v>7272</v>
      </c>
      <c r="B166" t="s">
        <v>6479</v>
      </c>
    </row>
    <row r="167" spans="1:2">
      <c r="A167" t="s">
        <v>7450</v>
      </c>
      <c r="B167" t="s">
        <v>7573</v>
      </c>
    </row>
    <row r="168" spans="1:2">
      <c r="A168" t="s">
        <v>6862</v>
      </c>
      <c r="B168" t="s">
        <v>7574</v>
      </c>
    </row>
    <row r="169" spans="1:2">
      <c r="A169" t="s">
        <v>7155</v>
      </c>
      <c r="B169" t="s">
        <v>7572</v>
      </c>
    </row>
    <row r="170" spans="1:2">
      <c r="A170" t="s">
        <v>7066</v>
      </c>
      <c r="B170" t="s">
        <v>7574</v>
      </c>
    </row>
    <row r="171" spans="1:2">
      <c r="A171" t="s">
        <v>7196</v>
      </c>
      <c r="B171" t="s">
        <v>7574</v>
      </c>
    </row>
    <row r="172" spans="1:2">
      <c r="A172" t="s">
        <v>7395</v>
      </c>
      <c r="B172" t="s">
        <v>7572</v>
      </c>
    </row>
    <row r="173" spans="1:2">
      <c r="A173" t="s">
        <v>6856</v>
      </c>
      <c r="B173" t="s">
        <v>7591</v>
      </c>
    </row>
    <row r="174" spans="1:2">
      <c r="A174" t="s">
        <v>7594</v>
      </c>
      <c r="B174" t="s">
        <v>7591</v>
      </c>
    </row>
    <row r="175" spans="1:2">
      <c r="A175" t="s">
        <v>6780</v>
      </c>
      <c r="B175" t="s">
        <v>7572</v>
      </c>
    </row>
    <row r="176" spans="1:2">
      <c r="A176" t="s">
        <v>6714</v>
      </c>
      <c r="B176" t="s">
        <v>7572</v>
      </c>
    </row>
    <row r="177" spans="1:2">
      <c r="A177" t="s">
        <v>7562</v>
      </c>
      <c r="B177" t="s">
        <v>7572</v>
      </c>
    </row>
    <row r="178" spans="1:2">
      <c r="A178" t="s">
        <v>6695</v>
      </c>
      <c r="B178" t="s">
        <v>7591</v>
      </c>
    </row>
    <row r="179" spans="1:2">
      <c r="A179" t="s">
        <v>7595</v>
      </c>
      <c r="B179" t="s">
        <v>7591</v>
      </c>
    </row>
    <row r="180" spans="1:2">
      <c r="A180" t="s">
        <v>7525</v>
      </c>
      <c r="B180" t="s">
        <v>7572</v>
      </c>
    </row>
    <row r="181" spans="1:2">
      <c r="A181" t="s">
        <v>7401</v>
      </c>
      <c r="B181" t="s">
        <v>7574</v>
      </c>
    </row>
    <row r="182" spans="1:2">
      <c r="A182" t="s">
        <v>6515</v>
      </c>
      <c r="B182" t="s">
        <v>7572</v>
      </c>
    </row>
    <row r="183" spans="1:2">
      <c r="A183" t="s">
        <v>7114</v>
      </c>
      <c r="B183" t="s">
        <v>7574</v>
      </c>
    </row>
    <row r="184" spans="1:2">
      <c r="A184" t="s">
        <v>6582</v>
      </c>
      <c r="B184" t="s">
        <v>7572</v>
      </c>
    </row>
    <row r="185" spans="1:2">
      <c r="A185" t="s">
        <v>6672</v>
      </c>
      <c r="B185" t="s">
        <v>7572</v>
      </c>
    </row>
    <row r="186" spans="1:2">
      <c r="A186" t="s">
        <v>6642</v>
      </c>
      <c r="B186" t="s">
        <v>7572</v>
      </c>
    </row>
    <row r="187" spans="1:2">
      <c r="A187" t="s">
        <v>7314</v>
      </c>
      <c r="B187" t="s">
        <v>7572</v>
      </c>
    </row>
    <row r="188" spans="1:2">
      <c r="A188" t="s">
        <v>6853</v>
      </c>
      <c r="B188" t="s">
        <v>7572</v>
      </c>
    </row>
    <row r="189" spans="1:2">
      <c r="A189" t="s">
        <v>6609</v>
      </c>
      <c r="B189" t="s">
        <v>7572</v>
      </c>
    </row>
    <row r="190" spans="1:2">
      <c r="A190" t="s">
        <v>7351</v>
      </c>
      <c r="B190" t="s">
        <v>7572</v>
      </c>
    </row>
    <row r="191" spans="1:2">
      <c r="A191" t="s">
        <v>6622</v>
      </c>
      <c r="B191" t="s">
        <v>7591</v>
      </c>
    </row>
    <row r="192" spans="1:2">
      <c r="A192" t="s">
        <v>7446</v>
      </c>
      <c r="B192" t="s">
        <v>7572</v>
      </c>
    </row>
    <row r="193" spans="1:3">
      <c r="A193" t="s">
        <v>7203</v>
      </c>
      <c r="B193" t="s">
        <v>7572</v>
      </c>
    </row>
    <row r="194" spans="1:3">
      <c r="A194" t="s">
        <v>7554</v>
      </c>
      <c r="B194" t="s">
        <v>7572</v>
      </c>
    </row>
    <row r="195" spans="1:3">
      <c r="A195" t="s">
        <v>7276</v>
      </c>
      <c r="B195" t="s">
        <v>7574</v>
      </c>
    </row>
    <row r="196" spans="1:3">
      <c r="A196" t="s">
        <v>7392</v>
      </c>
      <c r="B196" t="s">
        <v>7572</v>
      </c>
    </row>
    <row r="197" spans="1:3">
      <c r="A197" t="s">
        <v>7596</v>
      </c>
      <c r="B197" t="s">
        <v>7591</v>
      </c>
    </row>
    <row r="198" spans="1:3">
      <c r="A198" t="s">
        <v>6920</v>
      </c>
      <c r="B198" t="s">
        <v>7572</v>
      </c>
    </row>
    <row r="199" spans="1:3">
      <c r="A199" t="s">
        <v>7323</v>
      </c>
      <c r="B199" t="s">
        <v>7572</v>
      </c>
      <c r="C199" t="s">
        <v>7597</v>
      </c>
    </row>
    <row r="200" spans="1:3">
      <c r="A200" t="s">
        <v>6718</v>
      </c>
      <c r="B200" t="s">
        <v>7572</v>
      </c>
      <c r="C200" t="s">
        <v>7598</v>
      </c>
    </row>
    <row r="201" spans="1:3">
      <c r="A201" t="s">
        <v>6631</v>
      </c>
      <c r="B201" t="s">
        <v>7572</v>
      </c>
      <c r="C201" t="s">
        <v>7599</v>
      </c>
    </row>
    <row r="202" spans="1:3">
      <c r="A202" t="s">
        <v>7105</v>
      </c>
      <c r="B202" t="s">
        <v>7572</v>
      </c>
      <c r="C202" t="s">
        <v>7600</v>
      </c>
    </row>
    <row r="203" spans="1:3">
      <c r="A203" t="s">
        <v>6969</v>
      </c>
      <c r="B203" t="s">
        <v>7572</v>
      </c>
    </row>
    <row r="204" spans="1:3">
      <c r="A204" t="s">
        <v>7478</v>
      </c>
      <c r="B204" t="s">
        <v>7572</v>
      </c>
    </row>
    <row r="205" spans="1:3">
      <c r="A205" t="s">
        <v>6863</v>
      </c>
      <c r="B205" t="s">
        <v>7572</v>
      </c>
    </row>
    <row r="206" spans="1:3">
      <c r="A206" t="s">
        <v>6812</v>
      </c>
      <c r="B206" t="s">
        <v>7572</v>
      </c>
      <c r="C206" t="s">
        <v>7601</v>
      </c>
    </row>
    <row r="207" spans="1:3">
      <c r="A207" t="s">
        <v>7289</v>
      </c>
      <c r="B207" t="s">
        <v>7572</v>
      </c>
    </row>
    <row r="208" spans="1:3">
      <c r="A208" t="s">
        <v>7246</v>
      </c>
      <c r="B208" t="s">
        <v>7572</v>
      </c>
    </row>
    <row r="209" spans="1:3">
      <c r="A209" t="s">
        <v>7133</v>
      </c>
      <c r="B209" t="s">
        <v>7572</v>
      </c>
      <c r="C209" t="s">
        <v>7602</v>
      </c>
    </row>
    <row r="210" spans="1:3">
      <c r="A210" t="s">
        <v>6941</v>
      </c>
      <c r="B210" t="s">
        <v>7572</v>
      </c>
      <c r="C210" t="s">
        <v>7602</v>
      </c>
    </row>
    <row r="211" spans="1:3">
      <c r="A211" t="s">
        <v>6491</v>
      </c>
      <c r="B211" t="s">
        <v>7572</v>
      </c>
      <c r="C211" t="s">
        <v>7602</v>
      </c>
    </row>
    <row r="212" spans="1:3">
      <c r="A212" t="s">
        <v>424</v>
      </c>
      <c r="B212" t="s">
        <v>7591</v>
      </c>
    </row>
    <row r="213" spans="1:3">
      <c r="A213" t="s">
        <v>7372</v>
      </c>
      <c r="B213" t="s">
        <v>7572</v>
      </c>
    </row>
    <row r="214" spans="1:3">
      <c r="A214" t="s">
        <v>7045</v>
      </c>
      <c r="B214" t="s">
        <v>7572</v>
      </c>
    </row>
    <row r="215" spans="1:3">
      <c r="A215" t="s">
        <v>7052</v>
      </c>
      <c r="B215" t="s">
        <v>7572</v>
      </c>
    </row>
    <row r="216" spans="1:3">
      <c r="A216" t="s">
        <v>7186</v>
      </c>
      <c r="B216" t="s">
        <v>7572</v>
      </c>
    </row>
    <row r="217" spans="1:3">
      <c r="A217" t="s">
        <v>7230</v>
      </c>
      <c r="B217" t="s">
        <v>7573</v>
      </c>
    </row>
    <row r="218" spans="1:3">
      <c r="A218" t="s">
        <v>6564</v>
      </c>
      <c r="B218" t="s">
        <v>7572</v>
      </c>
    </row>
    <row r="219" spans="1:3">
      <c r="A219" t="s">
        <v>6759</v>
      </c>
      <c r="B219" t="s">
        <v>7572</v>
      </c>
    </row>
    <row r="220" spans="1:3">
      <c r="A220" t="s">
        <v>6893</v>
      </c>
      <c r="B220" t="s">
        <v>7572</v>
      </c>
    </row>
    <row r="221" spans="1:3">
      <c r="A221" t="s">
        <v>6871</v>
      </c>
      <c r="B221" t="s">
        <v>7572</v>
      </c>
      <c r="C221" t="s">
        <v>7603</v>
      </c>
    </row>
    <row r="222" spans="1:3">
      <c r="A222" t="s">
        <v>7293</v>
      </c>
      <c r="B222" t="s">
        <v>7572</v>
      </c>
      <c r="C222" t="s">
        <v>7604</v>
      </c>
    </row>
    <row r="223" spans="1:3">
      <c r="A223" t="s">
        <v>6994</v>
      </c>
      <c r="B223" t="s">
        <v>7572</v>
      </c>
    </row>
    <row r="224" spans="1:3">
      <c r="A224" t="s">
        <v>7311</v>
      </c>
      <c r="B224" t="s">
        <v>7572</v>
      </c>
      <c r="C224" t="s">
        <v>7605</v>
      </c>
    </row>
    <row r="225" spans="1:3">
      <c r="A225" t="s">
        <v>6774</v>
      </c>
      <c r="B225" t="s">
        <v>7572</v>
      </c>
      <c r="C225" t="s">
        <v>7606</v>
      </c>
    </row>
    <row r="226" spans="1:3">
      <c r="A226" t="s">
        <v>6777</v>
      </c>
      <c r="B226" t="s">
        <v>7572</v>
      </c>
    </row>
    <row r="227" spans="1:3">
      <c r="A227" t="s">
        <v>6816</v>
      </c>
      <c r="B227" t="s">
        <v>7574</v>
      </c>
    </row>
    <row r="228" spans="1:3">
      <c r="A228" t="s">
        <v>7101</v>
      </c>
      <c r="B228" t="s">
        <v>6479</v>
      </c>
    </row>
    <row r="229" spans="1:3">
      <c r="A229" t="s">
        <v>7413</v>
      </c>
      <c r="B229" t="s">
        <v>7574</v>
      </c>
    </row>
    <row r="230" spans="1:3">
      <c r="A230" t="s">
        <v>7223</v>
      </c>
      <c r="B230" t="s">
        <v>6479</v>
      </c>
    </row>
    <row r="231" spans="1:3">
      <c r="A231" t="s">
        <v>7097</v>
      </c>
      <c r="B231" t="s">
        <v>6479</v>
      </c>
      <c r="C231" t="s">
        <v>7607</v>
      </c>
    </row>
    <row r="232" spans="1:3">
      <c r="A232" t="s">
        <v>6907</v>
      </c>
      <c r="B232" t="s">
        <v>6479</v>
      </c>
    </row>
    <row r="233" spans="1:3">
      <c r="A233" t="s">
        <v>7060</v>
      </c>
      <c r="B233" t="s">
        <v>6479</v>
      </c>
    </row>
    <row r="234" spans="1:3">
      <c r="A234" t="s">
        <v>7326</v>
      </c>
      <c r="B234" t="s">
        <v>6479</v>
      </c>
    </row>
    <row r="235" spans="1:3">
      <c r="A235" t="s">
        <v>7217</v>
      </c>
      <c r="B235" t="s">
        <v>7591</v>
      </c>
    </row>
    <row r="236" spans="1:3">
      <c r="A236" t="s">
        <v>7329</v>
      </c>
      <c r="B236" t="s">
        <v>7572</v>
      </c>
    </row>
    <row r="237" spans="1:3">
      <c r="A237" t="s">
        <v>116</v>
      </c>
      <c r="B237" t="s">
        <v>6479</v>
      </c>
    </row>
    <row r="238" spans="1:3">
      <c r="A238" t="s">
        <v>124</v>
      </c>
      <c r="B238" t="s">
        <v>7573</v>
      </c>
    </row>
    <row r="239" spans="1:3">
      <c r="A239" t="s">
        <v>7501</v>
      </c>
      <c r="B239" t="s">
        <v>7574</v>
      </c>
    </row>
    <row r="240" spans="1:3">
      <c r="A240" t="s">
        <v>6657</v>
      </c>
      <c r="B240" t="s">
        <v>7573</v>
      </c>
    </row>
    <row r="241" spans="1:3">
      <c r="A241" t="s">
        <v>6554</v>
      </c>
      <c r="B241" t="s">
        <v>6479</v>
      </c>
      <c r="C241" t="s">
        <v>7608</v>
      </c>
    </row>
    <row r="242" spans="1:3">
      <c r="A242" t="s">
        <v>6847</v>
      </c>
      <c r="B242" t="s">
        <v>6479</v>
      </c>
    </row>
    <row r="243" spans="1:3">
      <c r="A243" t="s">
        <v>6653</v>
      </c>
      <c r="B243" t="s">
        <v>6479</v>
      </c>
    </row>
    <row r="244" spans="1:3">
      <c r="A244" t="s">
        <v>7257</v>
      </c>
      <c r="B244" t="s">
        <v>6479</v>
      </c>
    </row>
    <row r="245" spans="1:3">
      <c r="A245" t="s">
        <v>7189</v>
      </c>
      <c r="B245" t="s">
        <v>7574</v>
      </c>
    </row>
    <row r="246" spans="1:3">
      <c r="A246" t="s">
        <v>7166</v>
      </c>
      <c r="B246" t="s">
        <v>6479</v>
      </c>
      <c r="C246" t="s">
        <v>7609</v>
      </c>
    </row>
    <row r="247" spans="1:3">
      <c r="A247" t="s">
        <v>6558</v>
      </c>
      <c r="B247" t="s">
        <v>6479</v>
      </c>
      <c r="C247" t="s">
        <v>7610</v>
      </c>
    </row>
    <row r="248" spans="1:3">
      <c r="A248" t="s">
        <v>7517</v>
      </c>
      <c r="B248" t="s">
        <v>6479</v>
      </c>
      <c r="C248" t="s">
        <v>7611</v>
      </c>
    </row>
    <row r="249" spans="1:3">
      <c r="A249" t="s">
        <v>6590</v>
      </c>
      <c r="B249" t="s">
        <v>6479</v>
      </c>
      <c r="C249" t="s">
        <v>7612</v>
      </c>
    </row>
    <row r="250" spans="1:3">
      <c r="A250" t="s">
        <v>6578</v>
      </c>
      <c r="B250" t="s">
        <v>6479</v>
      </c>
    </row>
    <row r="251" spans="1:3">
      <c r="A251" t="s">
        <v>6987</v>
      </c>
      <c r="B251" t="s">
        <v>6479</v>
      </c>
    </row>
    <row r="252" spans="1:3">
      <c r="A252" t="s">
        <v>6996</v>
      </c>
      <c r="B252" t="s">
        <v>6479</v>
      </c>
    </row>
    <row r="253" spans="1:3">
      <c r="A253" t="s">
        <v>7027</v>
      </c>
      <c r="B253" t="s">
        <v>6479</v>
      </c>
    </row>
    <row r="254" spans="1:3">
      <c r="A254" t="s">
        <v>7014</v>
      </c>
      <c r="B254" t="s">
        <v>6479</v>
      </c>
    </row>
    <row r="255" spans="1:3">
      <c r="A255" t="s">
        <v>7558</v>
      </c>
      <c r="B255" t="s">
        <v>6479</v>
      </c>
      <c r="C255" t="s">
        <v>7576</v>
      </c>
    </row>
    <row r="256" spans="1:3">
      <c r="A256" t="s">
        <v>6389</v>
      </c>
      <c r="B256" t="s">
        <v>6479</v>
      </c>
      <c r="C256" t="s">
        <v>6390</v>
      </c>
    </row>
    <row r="257" spans="1:2">
      <c r="A257" t="s">
        <v>6395</v>
      </c>
      <c r="B257" t="s">
        <v>6479</v>
      </c>
    </row>
    <row r="258" spans="1:2">
      <c r="A258" t="s">
        <v>7181</v>
      </c>
      <c r="B258" t="s">
        <v>7572</v>
      </c>
    </row>
    <row r="259" spans="1:2">
      <c r="A259" t="s">
        <v>6769</v>
      </c>
      <c r="B259" t="s">
        <v>7572</v>
      </c>
    </row>
    <row r="260" spans="1:2">
      <c r="A260" t="s">
        <v>6784</v>
      </c>
      <c r="B260" t="s">
        <v>7572</v>
      </c>
    </row>
    <row r="261" spans="1:2">
      <c r="A261" t="s">
        <v>7349</v>
      </c>
      <c r="B261" t="s">
        <v>7574</v>
      </c>
    </row>
    <row r="262" spans="1:2">
      <c r="A262" t="s">
        <v>300</v>
      </c>
      <c r="B262" t="s">
        <v>7574</v>
      </c>
    </row>
    <row r="263" spans="1:2">
      <c r="A263" t="s">
        <v>298</v>
      </c>
      <c r="B263" t="s">
        <v>7574</v>
      </c>
    </row>
    <row r="264" spans="1:2">
      <c r="A264" t="s">
        <v>293</v>
      </c>
      <c r="B264" t="s">
        <v>7574</v>
      </c>
    </row>
    <row r="265" spans="1:2">
      <c r="A265" t="s">
        <v>282</v>
      </c>
      <c r="B265" t="s">
        <v>7574</v>
      </c>
    </row>
    <row r="266" spans="1:2">
      <c r="A266" t="s">
        <v>7336</v>
      </c>
      <c r="B266" t="s">
        <v>6479</v>
      </c>
    </row>
    <row r="267" spans="1:2">
      <c r="A267" t="s">
        <v>6905</v>
      </c>
      <c r="B267" t="s">
        <v>7574</v>
      </c>
    </row>
    <row r="268" spans="1:2">
      <c r="A268" t="s">
        <v>6710</v>
      </c>
      <c r="B268" t="s">
        <v>7572</v>
      </c>
    </row>
    <row r="269" spans="1:2">
      <c r="A269" t="s">
        <v>7284</v>
      </c>
      <c r="B269" t="s">
        <v>6479</v>
      </c>
    </row>
    <row r="270" spans="1:2">
      <c r="A270" t="s">
        <v>7318</v>
      </c>
      <c r="B270" t="s">
        <v>6479</v>
      </c>
    </row>
    <row r="271" spans="1:2">
      <c r="A271" t="s">
        <v>6937</v>
      </c>
      <c r="B271" t="s">
        <v>6479</v>
      </c>
    </row>
    <row r="272" spans="1:2">
      <c r="A272" t="s">
        <v>6765</v>
      </c>
      <c r="B272" t="s">
        <v>6479</v>
      </c>
    </row>
    <row r="273" spans="1:3">
      <c r="A273" t="s">
        <v>7455</v>
      </c>
      <c r="B273" t="s">
        <v>7572</v>
      </c>
    </row>
    <row r="274" spans="1:3">
      <c r="A274" t="s">
        <v>6678</v>
      </c>
      <c r="B274" t="s">
        <v>6479</v>
      </c>
      <c r="C274" t="s">
        <v>7613</v>
      </c>
    </row>
    <row r="275" spans="1:3">
      <c r="A275" t="s">
        <v>6699</v>
      </c>
      <c r="B275" t="s">
        <v>7573</v>
      </c>
    </row>
    <row r="276" spans="1:3">
      <c r="A276" t="s">
        <v>7261</v>
      </c>
      <c r="B276" t="s">
        <v>7572</v>
      </c>
    </row>
    <row r="277" spans="1:3">
      <c r="A277" t="s">
        <v>7421</v>
      </c>
      <c r="B277" t="s">
        <v>6479</v>
      </c>
    </row>
    <row r="278" spans="1:3">
      <c r="A278" t="s">
        <v>7281</v>
      </c>
      <c r="B278" t="s">
        <v>6479</v>
      </c>
    </row>
    <row r="279" spans="1:3">
      <c r="A279" t="s">
        <v>130</v>
      </c>
      <c r="B279" t="s">
        <v>6479</v>
      </c>
      <c r="C279" t="s">
        <v>131</v>
      </c>
    </row>
    <row r="280" spans="1:3">
      <c r="A280" t="s">
        <v>7509</v>
      </c>
      <c r="B280" t="s">
        <v>7572</v>
      </c>
    </row>
    <row r="281" spans="1:3">
      <c r="A281" t="s">
        <v>7241</v>
      </c>
      <c r="B281" t="s">
        <v>6479</v>
      </c>
    </row>
    <row r="282" spans="1:3">
      <c r="A282" t="s">
        <v>7339</v>
      </c>
      <c r="B282" t="s">
        <v>6479</v>
      </c>
    </row>
    <row r="283" spans="1:3">
      <c r="A283" t="s">
        <v>6483</v>
      </c>
      <c r="B283" t="s">
        <v>7572</v>
      </c>
    </row>
    <row r="284" spans="1:3">
      <c r="A284" t="s">
        <v>7468</v>
      </c>
      <c r="B284" t="s">
        <v>6479</v>
      </c>
    </row>
    <row r="285" spans="1:3">
      <c r="A285" t="s">
        <v>7437</v>
      </c>
      <c r="B285" t="s">
        <v>6479</v>
      </c>
    </row>
    <row r="286" spans="1:3">
      <c r="A286" t="s">
        <v>7452</v>
      </c>
      <c r="B286" t="s">
        <v>6479</v>
      </c>
      <c r="C286" t="s">
        <v>7614</v>
      </c>
    </row>
    <row r="287" spans="1:3">
      <c r="A287" t="s">
        <v>6886</v>
      </c>
      <c r="B287" t="s">
        <v>6479</v>
      </c>
    </row>
    <row r="288" spans="1:3">
      <c r="A288" t="s">
        <v>7540</v>
      </c>
      <c r="B288" t="s">
        <v>6479</v>
      </c>
    </row>
    <row r="289" spans="1:3">
      <c r="A289" t="s">
        <v>6879</v>
      </c>
      <c r="B289" t="s">
        <v>6479</v>
      </c>
    </row>
    <row r="290" spans="1:3">
      <c r="A290" t="s">
        <v>7120</v>
      </c>
      <c r="B290" t="s">
        <v>7590</v>
      </c>
      <c r="C290" t="s">
        <v>7615</v>
      </c>
    </row>
    <row r="291" spans="1:3">
      <c r="A291" t="s">
        <v>7616</v>
      </c>
      <c r="B291" t="s">
        <v>7591</v>
      </c>
      <c r="C291" t="s">
        <v>7617</v>
      </c>
    </row>
    <row r="292" spans="1:3">
      <c r="A292" t="s">
        <v>7354</v>
      </c>
      <c r="B292" t="s">
        <v>7591</v>
      </c>
      <c r="C292" t="s">
        <v>7618</v>
      </c>
    </row>
    <row r="293" spans="1:3">
      <c r="A293" t="s">
        <v>7041</v>
      </c>
      <c r="B293" t="s">
        <v>6479</v>
      </c>
      <c r="C293" t="s">
        <v>7619</v>
      </c>
    </row>
    <row r="294" spans="1:3">
      <c r="A294" t="s">
        <v>6424</v>
      </c>
      <c r="B294" t="s">
        <v>6479</v>
      </c>
      <c r="C294" t="s">
        <v>6425</v>
      </c>
    </row>
    <row r="295" spans="1:3">
      <c r="A295" t="s">
        <v>6549</v>
      </c>
      <c r="B295" t="s">
        <v>6479</v>
      </c>
      <c r="C295" t="s">
        <v>7620</v>
      </c>
    </row>
    <row r="296" spans="1:3">
      <c r="A296" t="s">
        <v>6676</v>
      </c>
      <c r="B296" t="s">
        <v>6479</v>
      </c>
      <c r="C296" t="s">
        <v>7621</v>
      </c>
    </row>
    <row r="297" spans="1:3">
      <c r="A297" t="s">
        <v>6587</v>
      </c>
      <c r="B297" t="s">
        <v>6479</v>
      </c>
      <c r="C297" t="s">
        <v>7622</v>
      </c>
    </row>
    <row r="298" spans="1:3">
      <c r="A298" t="s">
        <v>7160</v>
      </c>
      <c r="B298" t="s">
        <v>6479</v>
      </c>
      <c r="C298" t="s">
        <v>7623</v>
      </c>
    </row>
    <row r="299" spans="1:3">
      <c r="A299" t="s">
        <v>7461</v>
      </c>
      <c r="B299" t="s">
        <v>6479</v>
      </c>
      <c r="C299" t="s">
        <v>7624</v>
      </c>
    </row>
    <row r="300" spans="1:3">
      <c r="A300" t="s">
        <v>6627</v>
      </c>
      <c r="B300" t="s">
        <v>6479</v>
      </c>
      <c r="C300" t="s">
        <v>7625</v>
      </c>
    </row>
    <row r="301" spans="1:3">
      <c r="A301" t="s">
        <v>7123</v>
      </c>
      <c r="B301" t="s">
        <v>6479</v>
      </c>
      <c r="C301" t="s">
        <v>7626</v>
      </c>
    </row>
    <row r="302" spans="1:3">
      <c r="A302" t="s">
        <v>7139</v>
      </c>
      <c r="B302" t="s">
        <v>6479</v>
      </c>
      <c r="C302" t="s">
        <v>7627</v>
      </c>
    </row>
    <row r="303" spans="1:3">
      <c r="A303" t="s">
        <v>7409</v>
      </c>
      <c r="B303" t="s">
        <v>6479</v>
      </c>
      <c r="C303" t="s">
        <v>7628</v>
      </c>
    </row>
    <row r="304" spans="1:3">
      <c r="A304" t="s">
        <v>6551</v>
      </c>
      <c r="B304" t="s">
        <v>6479</v>
      </c>
      <c r="C304" t="s">
        <v>7629</v>
      </c>
    </row>
    <row r="305" spans="1:8">
      <c r="A305" t="s">
        <v>7537</v>
      </c>
      <c r="B305" t="s">
        <v>6479</v>
      </c>
      <c r="C305" t="s">
        <v>7630</v>
      </c>
    </row>
    <row r="306" spans="1:8">
      <c r="A306" s="77" t="s">
        <v>6925</v>
      </c>
      <c r="B306" t="s">
        <v>7572</v>
      </c>
      <c r="C306" t="s">
        <v>7631</v>
      </c>
    </row>
    <row r="307" spans="1:8">
      <c r="A307" t="s">
        <v>7405</v>
      </c>
      <c r="B307" t="s">
        <v>6479</v>
      </c>
      <c r="C307" t="s">
        <v>7632</v>
      </c>
    </row>
    <row r="308" spans="1:8">
      <c r="A308" s="6" t="s">
        <v>6704</v>
      </c>
      <c r="B308" t="s">
        <v>6479</v>
      </c>
      <c r="C308" t="s">
        <v>7633</v>
      </c>
    </row>
    <row r="309" spans="1:8" ht="16.5">
      <c r="A309" s="124" t="s">
        <v>7634</v>
      </c>
      <c r="B309" t="s">
        <v>6479</v>
      </c>
      <c r="C309" t="s">
        <v>7635</v>
      </c>
    </row>
    <row r="310" spans="1:8">
      <c r="A310" s="6" t="s">
        <v>7636</v>
      </c>
      <c r="B310" t="s">
        <v>6479</v>
      </c>
      <c r="C310" t="s">
        <v>7637</v>
      </c>
    </row>
    <row r="311" spans="1:8">
      <c r="A311" s="6" t="s">
        <v>7638</v>
      </c>
      <c r="B311" t="s">
        <v>6479</v>
      </c>
      <c r="C311" t="s">
        <v>7639</v>
      </c>
      <c r="G311" s="6"/>
      <c r="H311" s="9"/>
    </row>
    <row r="312" spans="1:8" ht="16.5">
      <c r="A312" s="124" t="s">
        <v>7640</v>
      </c>
      <c r="B312" t="s">
        <v>6479</v>
      </c>
      <c r="C312" t="s">
        <v>7641</v>
      </c>
      <c r="G312" s="6"/>
    </row>
    <row r="313" spans="1:8" ht="16.5">
      <c r="A313" s="124" t="s">
        <v>7642</v>
      </c>
      <c r="B313" t="s">
        <v>6479</v>
      </c>
      <c r="C313" t="s">
        <v>7643</v>
      </c>
      <c r="G313" s="6"/>
    </row>
    <row r="314" spans="1:8">
      <c r="A314" s="6" t="s">
        <v>7644</v>
      </c>
      <c r="B314" t="s">
        <v>6479</v>
      </c>
      <c r="C314" t="s">
        <v>6451</v>
      </c>
    </row>
    <row r="315" spans="1:8">
      <c r="A315" s="6" t="s">
        <v>7645</v>
      </c>
      <c r="B315" t="s">
        <v>6479</v>
      </c>
      <c r="C315" t="s">
        <v>6445</v>
      </c>
    </row>
    <row r="316" spans="1:8" ht="16.5">
      <c r="A316" s="124" t="s">
        <v>7646</v>
      </c>
      <c r="B316" t="s">
        <v>7574</v>
      </c>
      <c r="C316" t="s">
        <v>7647</v>
      </c>
    </row>
    <row r="317" spans="1:8">
      <c r="A317" t="s">
        <v>7648</v>
      </c>
      <c r="B317" t="s">
        <v>6479</v>
      </c>
      <c r="C317" t="s">
        <v>7649</v>
      </c>
    </row>
    <row r="318" spans="1:8" ht="16.5">
      <c r="A318" s="132" t="s">
        <v>7650</v>
      </c>
      <c r="B318" t="s">
        <v>6479</v>
      </c>
      <c r="C318" t="s">
        <v>7651</v>
      </c>
    </row>
    <row r="319" spans="1:8">
      <c r="A319" t="s">
        <v>7652</v>
      </c>
      <c r="B319" t="s">
        <v>6479</v>
      </c>
      <c r="C319" t="s">
        <v>7653</v>
      </c>
    </row>
    <row r="320" spans="1:8" ht="16.5">
      <c r="A320" s="124" t="s">
        <v>7654</v>
      </c>
      <c r="B320" t="s">
        <v>6479</v>
      </c>
      <c r="C320" t="s">
        <v>7655</v>
      </c>
    </row>
    <row r="321" spans="1:3" ht="16.5">
      <c r="A321" s="124" t="s">
        <v>6465</v>
      </c>
      <c r="B321" t="s">
        <v>6479</v>
      </c>
      <c r="C321" t="s">
        <v>6466</v>
      </c>
    </row>
    <row r="322" spans="1:3">
      <c r="A322" s="133" t="s">
        <v>7425</v>
      </c>
      <c r="B322" t="s">
        <v>7572</v>
      </c>
    </row>
  </sheetData>
  <hyperlinks>
    <hyperlink ref="A308" r:id="rId1" xr:uid="{54BB5EE3-10A7-4BD3-9B27-D3F2A7BAF7E4}"/>
    <hyperlink ref="A310" r:id="rId2" xr:uid="{B10DC2CE-D8B3-47BA-88A4-C7281FBD6CFC}"/>
    <hyperlink ref="A311" r:id="rId3" xr:uid="{77D3BDCC-F457-4101-989F-926464FB851E}"/>
    <hyperlink ref="A315" r:id="rId4" xr:uid="{0BFDC602-3389-4FE6-BB9E-63395743A16B}"/>
    <hyperlink ref="A314" r:id="rId5" xr:uid="{AC0A8880-B7CD-40AE-A4BA-6010447B59CB}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44BD6A-9173-415D-B649-8E9DDF93C039}">
  <sheetPr filterMode="1">
    <tabColor rgb="FF92D050"/>
  </sheetPr>
  <dimension ref="A1:P116"/>
  <sheetViews>
    <sheetView topLeftCell="C1" workbookViewId="0">
      <selection activeCell="J19" sqref="J19"/>
    </sheetView>
  </sheetViews>
  <sheetFormatPr defaultRowHeight="15"/>
  <cols>
    <col min="1" max="1" width="30" style="2" customWidth="1"/>
    <col min="2" max="2" width="25.140625" style="2" customWidth="1"/>
    <col min="3" max="3" width="27.140625" customWidth="1"/>
    <col min="4" max="4" width="11.42578125" bestFit="1" customWidth="1"/>
    <col min="5" max="5" width="10.85546875" bestFit="1" customWidth="1"/>
    <col min="6" max="6" width="7.7109375" style="62" bestFit="1" customWidth="1"/>
    <col min="7" max="7" width="11.85546875" bestFit="1" customWidth="1"/>
    <col min="8" max="8" width="15.85546875" bestFit="1" customWidth="1"/>
    <col min="9" max="9" width="17" bestFit="1" customWidth="1"/>
    <col min="10" max="10" width="44.5703125" bestFit="1" customWidth="1"/>
    <col min="11" max="11" width="21.5703125" customWidth="1"/>
    <col min="12" max="12" width="123.85546875" hidden="1" customWidth="1"/>
    <col min="13" max="13" width="10.85546875" customWidth="1"/>
    <col min="14" max="14" width="12.42578125" style="51" customWidth="1"/>
    <col min="17" max="17" width="9.28515625" customWidth="1"/>
  </cols>
  <sheetData>
    <row r="1" spans="1:16">
      <c r="A1" s="2" t="s">
        <v>359</v>
      </c>
      <c r="B1" s="90" t="s">
        <v>7656</v>
      </c>
      <c r="C1" t="s">
        <v>7657</v>
      </c>
      <c r="D1" t="s">
        <v>7658</v>
      </c>
      <c r="E1" t="s">
        <v>7659</v>
      </c>
      <c r="F1" t="s">
        <v>7660</v>
      </c>
      <c r="G1" t="s">
        <v>7661</v>
      </c>
      <c r="H1" t="s">
        <v>7662</v>
      </c>
      <c r="I1" t="s">
        <v>7663</v>
      </c>
      <c r="J1" t="s">
        <v>7664</v>
      </c>
      <c r="K1" t="s">
        <v>7665</v>
      </c>
      <c r="L1" t="s">
        <v>7666</v>
      </c>
      <c r="N1" s="70" t="s">
        <v>7667</v>
      </c>
      <c r="O1" s="61" t="s">
        <v>554</v>
      </c>
      <c r="P1" s="61" t="s">
        <v>7668</v>
      </c>
    </row>
    <row r="2" spans="1:16" hidden="1">
      <c r="A2" s="2" t="s">
        <v>7669</v>
      </c>
      <c r="B2" s="2" t="s">
        <v>7669</v>
      </c>
      <c r="C2" s="2" t="s">
        <v>7670</v>
      </c>
      <c r="D2" s="40">
        <v>45510</v>
      </c>
      <c r="E2" s="40"/>
      <c r="F2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15</v>
      </c>
      <c r="G2" s="65"/>
      <c r="I2" t="b">
        <f>AND(ISBLANK(Company_connections[[#This Row],[End]]), NOT(ISBLANK(Company_connections[[#This Row],[Start]])))</f>
        <v>1</v>
      </c>
      <c r="J2" s="2" t="s">
        <v>7671</v>
      </c>
      <c r="K2" s="66" t="s">
        <v>7672</v>
      </c>
      <c r="L2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"44Hookah Lounge Bar, 2/5 Աբովյան", "location": {"lat": 40.179997, "lng": 44.514681}}]}</v>
      </c>
      <c r="N2" s="51" t="str" cm="1">
        <f t="array" ref="N2:N63">_xlfn.UNIQUE(Company_connections[HELPERcompanyName])</f>
        <v>44Hookah Lounge Bar</v>
      </c>
      <c r="O2" t="b">
        <f>IF(COUNTIFS(Company_connections[HELPERcompanyName], N2, Company_connections[Working status], TRUE)&gt;0, TRUE, FALSE)</f>
        <v>1</v>
      </c>
      <c r="P2">
        <f>COUNTIFS(Partner_details[companyName], N2, Partner_details[Real?], TRUE)</f>
        <v>0</v>
      </c>
    </row>
    <row r="3" spans="1:16" hidden="1">
      <c r="A3" s="2" t="s">
        <v>5832</v>
      </c>
      <c r="B3" s="2" t="s">
        <v>5832</v>
      </c>
      <c r="C3" s="2" t="s">
        <v>7673</v>
      </c>
      <c r="D3" s="40">
        <v>45509</v>
      </c>
      <c r="E3" s="40"/>
      <c r="F3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16</v>
      </c>
      <c r="G3" s="65"/>
      <c r="I3" t="b">
        <f>AND(ISBLANK(Company_connections[[#This Row],[End]]), NOT(ISBLANK(Company_connections[[#This Row],[Start]])))</f>
        <v>1</v>
      </c>
      <c r="J3" s="2" t="s">
        <v>7674</v>
      </c>
      <c r="K3" s="66" t="s">
        <v>7672</v>
      </c>
      <c r="L3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"Decant, 38 Մոսկովյան", "location": {"lat": 40.187843, "lng": 44.510087}}]}</v>
      </c>
      <c r="N3" s="51" t="str">
        <v>Decant</v>
      </c>
      <c r="O3" t="b">
        <f>IF(COUNTIFS(Company_connections[HELPERcompanyName], N3, Company_connections[Working status], TRUE)&gt;0, TRUE, FALSE)</f>
        <v>1</v>
      </c>
      <c r="P3">
        <f>COUNTIFS(Partner_details[companyName], N3, Partner_details[Real?], TRUE)</f>
        <v>0</v>
      </c>
    </row>
    <row r="4" spans="1:16" hidden="1">
      <c r="A4" s="2" t="s">
        <v>5497</v>
      </c>
      <c r="B4" s="2" t="s">
        <v>5497</v>
      </c>
      <c r="C4" s="2" t="s">
        <v>7675</v>
      </c>
      <c r="D4" s="40">
        <v>45507</v>
      </c>
      <c r="E4" s="40"/>
      <c r="F4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18</v>
      </c>
      <c r="G4" s="65"/>
      <c r="I4" t="b">
        <f>AND(ISBLANK(Company_connections[[#This Row],[End]]), NOT(ISBLANK(Company_connections[[#This Row],[Start]])))</f>
        <v>1</v>
      </c>
      <c r="J4" s="2" t="s">
        <v>7676</v>
      </c>
      <c r="K4" s="66" t="s">
        <v>7677</v>
      </c>
      <c r="L4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"Eraz Park, 1/7 Թբիլիսյան", "location": {"lat": 40.211023, "lng": 44.529678}}]}</v>
      </c>
      <c r="N4" s="71" t="str">
        <v>Eraz Park</v>
      </c>
      <c r="O4" t="b">
        <f>IF(COUNTIFS(Company_connections[HELPERcompanyName], N4, Company_connections[Working status], TRUE)&gt;0, TRUE, FALSE)</f>
        <v>1</v>
      </c>
      <c r="P4">
        <f>COUNTIFS(Partner_details[companyName], N4, Partner_details[Real?], TRUE)</f>
        <v>3</v>
      </c>
    </row>
    <row r="5" spans="1:16" hidden="1">
      <c r="A5" s="2" t="s">
        <v>5497</v>
      </c>
      <c r="B5" s="2" t="s">
        <v>7678</v>
      </c>
      <c r="C5" s="2" t="s">
        <v>7675</v>
      </c>
      <c r="D5" s="40">
        <v>45507</v>
      </c>
      <c r="E5" s="40"/>
      <c r="F5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18</v>
      </c>
      <c r="G5" s="65"/>
      <c r="I5" t="b">
        <f>AND(ISBLANK(Company_connections[[#This Row],[End]]), NOT(ISBLANK(Company_connections[[#This Row],[Start]])))</f>
        <v>1</v>
      </c>
      <c r="J5" s="2" t="s">
        <v>7679</v>
      </c>
      <c r="K5" s="66" t="s">
        <v>7677</v>
      </c>
      <c r="L5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"Library caffee, 1/7 Թբիլիսյան", "location": {"lat": 40.210871, "lng": 44.530433}}]}</v>
      </c>
      <c r="N5" s="51" t="str">
        <v>Library caffee</v>
      </c>
      <c r="O5" t="b">
        <f>IF(COUNTIFS(Company_connections[HELPERcompanyName], N5, Company_connections[Working status], TRUE)&gt;0, TRUE, FALSE)</f>
        <v>1</v>
      </c>
      <c r="P5">
        <f>COUNTIFS(Partner_details[companyName], N5, Partner_details[Real?], TRUE)</f>
        <v>0</v>
      </c>
    </row>
    <row r="6" spans="1:16" hidden="1">
      <c r="A6" s="2" t="s">
        <v>5497</v>
      </c>
      <c r="B6" s="2" t="s">
        <v>7680</v>
      </c>
      <c r="C6" s="2" t="s">
        <v>7675</v>
      </c>
      <c r="D6" s="40">
        <v>45507</v>
      </c>
      <c r="E6" s="40"/>
      <c r="F6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18</v>
      </c>
      <c r="G6" s="65"/>
      <c r="I6" t="b">
        <f>AND(ISBLANK(Company_connections[[#This Row],[End]]), NOT(ISBLANK(Company_connections[[#This Row],[Start]])))</f>
        <v>1</v>
      </c>
      <c r="J6" s="2" t="s">
        <v>7681</v>
      </c>
      <c r="K6" s="66" t="s">
        <v>7677</v>
      </c>
      <c r="L6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"Limoncello, 1/7 Թբիլիսյան", "location": {"lat": 40.211481, "lng": 44.530358}}]}</v>
      </c>
      <c r="N6" s="71" t="str">
        <v>Limoncello</v>
      </c>
      <c r="O6" t="b">
        <f>IF(COUNTIFS(Company_connections[HELPERcompanyName], N6, Company_connections[Working status], TRUE)&gt;0, TRUE, FALSE)</f>
        <v>1</v>
      </c>
      <c r="P6">
        <f>COUNTIFS(Partner_details[companyName], N6, Partner_details[Real?], TRUE)</f>
        <v>0</v>
      </c>
    </row>
    <row r="7" spans="1:16" hidden="1">
      <c r="A7" s="2" t="s">
        <v>7682</v>
      </c>
      <c r="B7" s="2" t="s">
        <v>7682</v>
      </c>
      <c r="C7" s="2" t="s">
        <v>7683</v>
      </c>
      <c r="D7" s="40">
        <v>45501</v>
      </c>
      <c r="E7" s="40"/>
      <c r="F7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24</v>
      </c>
      <c r="G7" s="65"/>
      <c r="I7" t="b">
        <f>AND(ISBLANK(Company_connections[[#This Row],[End]]), NOT(ISBLANK(Company_connections[[#This Row],[Start]])))</f>
        <v>1</v>
      </c>
      <c r="J7" s="2" t="s">
        <v>7684</v>
      </c>
      <c r="K7" s="66" t="s">
        <v>7672</v>
      </c>
      <c r="L7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"Cock Microbar, 1/1 Տերյան", "location": {"lat": 40.181369, "lng": 44.512158}}]}</v>
      </c>
      <c r="N7" s="51" t="str">
        <v>Cock Microbar</v>
      </c>
      <c r="O7" t="b">
        <f>IF(COUNTIFS(Company_connections[HELPERcompanyName], N7, Company_connections[Working status], TRUE)&gt;0, TRUE, FALSE)</f>
        <v>1</v>
      </c>
      <c r="P7">
        <f>COUNTIFS(Partner_details[companyName], N7, Partner_details[Real?], TRUE)</f>
        <v>0</v>
      </c>
    </row>
    <row r="8" spans="1:16">
      <c r="A8" s="2" t="s">
        <v>5339</v>
      </c>
      <c r="B8" t="s">
        <v>4066</v>
      </c>
      <c r="C8" s="2" t="s">
        <v>7685</v>
      </c>
      <c r="D8" s="40">
        <v>45500</v>
      </c>
      <c r="E8" s="40"/>
      <c r="F8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25</v>
      </c>
      <c r="G8" s="65"/>
      <c r="I8" t="b">
        <f>AND(ISBLANK(Company_connections[[#This Row],[End]]), NOT(ISBLANK(Company_connections[[#This Row],[Start]])))</f>
        <v>1</v>
      </c>
      <c r="J8" s="2" t="s">
        <v>7686</v>
      </c>
      <c r="K8" s="66" t="s">
        <v>7672</v>
      </c>
      <c r="L8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"Tashir Pizza, 18 Հյուսիսային", "location": {"lat": 40.181009118636766, "lng": 44.514358574825984}}]}</v>
      </c>
      <c r="N8" s="71" t="str">
        <v>Tashir Pizza</v>
      </c>
      <c r="O8" t="b">
        <f>IF(COUNTIFS(Company_connections[HELPERcompanyName], N8, Company_connections[Working status], TRUE)&gt;0, TRUE, FALSE)</f>
        <v>1</v>
      </c>
      <c r="P8">
        <f>COUNTIFS(Partner_details[companyName], N8, Partner_details[Real?], TRUE)</f>
        <v>0</v>
      </c>
    </row>
    <row r="9" spans="1:16">
      <c r="A9" s="2" t="s">
        <v>5088</v>
      </c>
      <c r="B9" t="s">
        <v>4066</v>
      </c>
      <c r="C9" s="2" t="s">
        <v>7687</v>
      </c>
      <c r="D9" s="40">
        <v>45495</v>
      </c>
      <c r="E9" s="40"/>
      <c r="F9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30</v>
      </c>
      <c r="G9" s="65"/>
      <c r="I9" t="b">
        <f>AND(ISBLANK(Company_connections[[#This Row],[End]]), NOT(ISBLANK(Company_connections[[#This Row],[Start]])))</f>
        <v>1</v>
      </c>
      <c r="J9" s="2" t="s">
        <v>7688</v>
      </c>
      <c r="K9" s="66" t="s">
        <v>7672</v>
      </c>
      <c r="L9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"Tashir Pizza, 5 Մաշտոց", "location": {"lat": 40.178775, "lng": 44.503759}}]}</v>
      </c>
      <c r="N9" s="51" t="str">
        <v>Dodopizza</v>
      </c>
      <c r="O9" t="b">
        <f>IF(COUNTIFS(Company_connections[HELPERcompanyName], N9, Company_connections[Working status], TRUE)&gt;0, TRUE, FALSE)</f>
        <v>1</v>
      </c>
      <c r="P9">
        <f>COUNTIFS(Partner_details[companyName], N9, Partner_details[Real?], TRUE)</f>
        <v>6</v>
      </c>
    </row>
    <row r="10" spans="1:16">
      <c r="A10" s="2" t="s">
        <v>5293</v>
      </c>
      <c r="B10" t="s">
        <v>4066</v>
      </c>
      <c r="C10" s="2" t="s">
        <v>7689</v>
      </c>
      <c r="D10" s="40">
        <v>45495</v>
      </c>
      <c r="E10" s="40"/>
      <c r="F10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30</v>
      </c>
      <c r="G10" s="65"/>
      <c r="I10" t="b">
        <f>AND(ISBLANK(Company_connections[[#This Row],[End]]), NOT(ISBLANK(Company_connections[[#This Row],[Start]])))</f>
        <v>1</v>
      </c>
      <c r="J10" s="2" t="s">
        <v>7690</v>
      </c>
      <c r="K10" s="66" t="s">
        <v>7691</v>
      </c>
      <c r="L10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"Tashir Pizza, 14 Էրեբունի", "location": {"lat": 40.141970711410444, "lng": , 44.5191315519186}}]}</v>
      </c>
      <c r="N10" s="51" t="str">
        <v>Sunrise Noyland</v>
      </c>
      <c r="O10" t="b">
        <f>IF(COUNTIFS(Company_connections[HELPERcompanyName], N10, Company_connections[Working status], TRUE)&gt;0, TRUE, FALSE)</f>
        <v>1</v>
      </c>
      <c r="P10">
        <f>COUNTIFS(Partner_details[companyName], N10, Partner_details[Real?], TRUE)</f>
        <v>1</v>
      </c>
    </row>
    <row r="11" spans="1:16">
      <c r="A11" s="2" t="s">
        <v>5579</v>
      </c>
      <c r="B11" t="s">
        <v>4066</v>
      </c>
      <c r="C11" s="2" t="s">
        <v>7692</v>
      </c>
      <c r="D11" s="40">
        <v>45492</v>
      </c>
      <c r="E11" s="40"/>
      <c r="F11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33</v>
      </c>
      <c r="G11" s="65"/>
      <c r="I11" t="b">
        <f>AND(ISBLANK(Company_connections[[#This Row],[End]]), NOT(ISBLANK(Company_connections[[#This Row],[Start]])))</f>
        <v>1</v>
      </c>
      <c r="J11" s="2" t="s">
        <v>7693</v>
      </c>
      <c r="K11" s="66" t="s">
        <v>7672</v>
      </c>
      <c r="L11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"Tashir Pizza, 27/4 Գարեգին Նժդեհ", "location": {"lat": 40.152238, "lng": 44.495398}}]}</v>
      </c>
      <c r="N11" s="51" t="str">
        <v>Liberty pub</v>
      </c>
      <c r="O11" t="b">
        <f>IF(COUNTIFS(Company_connections[HELPERcompanyName], N11, Company_connections[Working status], TRUE)&gt;0, TRUE, FALSE)</f>
        <v>1</v>
      </c>
      <c r="P11">
        <f>COUNTIFS(Partner_details[companyName], N11, Partner_details[Real?], TRUE)</f>
        <v>1</v>
      </c>
    </row>
    <row r="12" spans="1:16">
      <c r="A12" s="2" t="s">
        <v>5051</v>
      </c>
      <c r="B12" t="s">
        <v>4066</v>
      </c>
      <c r="C12" s="2" t="s">
        <v>7694</v>
      </c>
      <c r="D12" s="40">
        <v>45492</v>
      </c>
      <c r="E12" s="40"/>
      <c r="F12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33</v>
      </c>
      <c r="G12" s="65"/>
      <c r="I12" t="b">
        <f>AND(ISBLANK(Company_connections[[#This Row],[End]]), NOT(ISBLANK(Company_connections[[#This Row],[Start]])))</f>
        <v>1</v>
      </c>
      <c r="J12" s="2" t="s">
        <v>7695</v>
      </c>
      <c r="K12" s="66" t="s">
        <v>7677</v>
      </c>
      <c r="L12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"Tashir Pizza, 1/9 Կիեվյան", "location": {"lat": 40.192895, "lng": 44.483490}}]}</v>
      </c>
      <c r="N12" s="51" t="str">
        <v>Louis Chargen</v>
      </c>
      <c r="O12" t="b">
        <f>IF(COUNTIFS(Company_connections[HELPERcompanyName], N12, Company_connections[Working status], TRUE)&gt;0, TRUE, FALSE)</f>
        <v>1</v>
      </c>
      <c r="P12">
        <f>COUNTIFS(Partner_details[companyName], N12, Partner_details[Real?], TRUE)</f>
        <v>0</v>
      </c>
    </row>
    <row r="13" spans="1:16">
      <c r="A13" s="2" t="s">
        <v>6807</v>
      </c>
      <c r="B13" t="s">
        <v>4066</v>
      </c>
      <c r="C13" s="2" t="s">
        <v>7696</v>
      </c>
      <c r="D13" s="40">
        <v>45492</v>
      </c>
      <c r="E13" s="40"/>
      <c r="F13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33</v>
      </c>
      <c r="G13" s="65"/>
      <c r="I13" t="b">
        <f>AND(ISBLANK(Company_connections[[#This Row],[End]]), NOT(ISBLANK(Company_connections[[#This Row],[Start]])))</f>
        <v>1</v>
      </c>
      <c r="J13" s="2" t="s">
        <v>7697</v>
      </c>
      <c r="K13" s="66" t="s">
        <v>7672</v>
      </c>
      <c r="L13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"Tashir Pizza, 33 Խորենացի", "location": {"lat": 40.16943093183958, "lng": 44.51452585886933}}]}</v>
      </c>
      <c r="N13" s="51" t="str">
        <v>Qarahunge</v>
      </c>
      <c r="O13" t="b">
        <f>IF(COUNTIFS(Company_connections[HELPERcompanyName], N13, Company_connections[Working status], TRUE)&gt;0, TRUE, FALSE)</f>
        <v>1</v>
      </c>
      <c r="P13">
        <f>COUNTIFS(Partner_details[companyName], N13, Partner_details[Real?], TRUE)</f>
        <v>2</v>
      </c>
    </row>
    <row r="14" spans="1:16">
      <c r="A14" s="2" t="s">
        <v>5013</v>
      </c>
      <c r="B14" t="s">
        <v>4066</v>
      </c>
      <c r="C14" s="2" t="s">
        <v>7698</v>
      </c>
      <c r="D14" s="40">
        <v>45492</v>
      </c>
      <c r="E14" s="40"/>
      <c r="F14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33</v>
      </c>
      <c r="G14" s="65"/>
      <c r="I14" t="b">
        <f>AND(ISBLANK(Company_connections[[#This Row],[End]]), NOT(ISBLANK(Company_connections[[#This Row],[Start]])))</f>
        <v>1</v>
      </c>
      <c r="J14" s="2" t="s">
        <v>7699</v>
      </c>
      <c r="K14" s="66" t="s">
        <v>7672</v>
      </c>
      <c r="L14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"Tashir Pizza, 20/4 Մաշտոց", "location": {"lat": 40.18135554667189, "lng": 4.508450463477196}}]}</v>
      </c>
      <c r="N14" s="51" t="str">
        <v>Tsitron</v>
      </c>
      <c r="O14" t="b">
        <f>IF(COUNTIFS(Company_connections[HELPERcompanyName], N14, Company_connections[Working status], TRUE)&gt;0, TRUE, FALSE)</f>
        <v>1</v>
      </c>
      <c r="P14">
        <f>COUNTIFS(Partner_details[companyName], N14, Partner_details[Real?], TRUE)</f>
        <v>2</v>
      </c>
    </row>
    <row r="15" spans="1:16">
      <c r="A15" s="102" t="s">
        <v>5885</v>
      </c>
      <c r="B15" t="s">
        <v>4066</v>
      </c>
      <c r="C15" s="2" t="s">
        <v>7700</v>
      </c>
      <c r="D15" s="40">
        <v>45492</v>
      </c>
      <c r="E15" s="40"/>
      <c r="F15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33</v>
      </c>
      <c r="G15" s="65"/>
      <c r="I15" t="b">
        <f>AND(ISBLANK(Company_connections[[#This Row],[End]]), NOT(ISBLANK(Company_connections[[#This Row],[Start]])))</f>
        <v>1</v>
      </c>
      <c r="J15" s="2" t="s">
        <v>7701</v>
      </c>
      <c r="K15" s="66" t="s">
        <v>7672</v>
      </c>
      <c r="L15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"Tashir Pizza, 17/1 Խորենացի", "location": {"lat": 40.175290458662516, "lng": 44.510487590135064}}]}</v>
      </c>
      <c r="N15" s="51" t="str">
        <v>Coffee Music</v>
      </c>
      <c r="O15" t="b">
        <f>IF(COUNTIFS(Company_connections[HELPERcompanyName], N15, Company_connections[Working status], TRUE)&gt;0, TRUE, FALSE)</f>
        <v>1</v>
      </c>
      <c r="P15">
        <f>COUNTIFS(Partner_details[companyName], N15, Partner_details[Real?], TRUE)</f>
        <v>21</v>
      </c>
    </row>
    <row r="16" spans="1:16" hidden="1">
      <c r="A16" s="2" t="s">
        <v>412</v>
      </c>
      <c r="B16" t="s">
        <v>412</v>
      </c>
      <c r="C16" s="2" t="s">
        <v>7672</v>
      </c>
      <c r="D16" s="40">
        <v>45491</v>
      </c>
      <c r="E16" s="40"/>
      <c r="F16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96</v>
      </c>
      <c r="G16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96</v>
      </c>
      <c r="I16" t="b">
        <f>AND(ISBLANK(Company_connections[[#This Row],[End]]), NOT(ISBLANK(Company_connections[[#This Row],[Start]])))</f>
        <v>1</v>
      </c>
      <c r="J16" s="2"/>
      <c r="K16" s="66" t="s">
        <v>7672</v>
      </c>
      <c r="L16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-</v>
      </c>
      <c r="N16" s="51" t="str">
        <v>Sebeos</v>
      </c>
      <c r="O16" t="b">
        <f>IF(COUNTIFS(Company_connections[HELPERcompanyName], N16, Company_connections[Working status], TRUE)&gt;0, TRUE, FALSE)</f>
        <v>1</v>
      </c>
      <c r="P16">
        <f>COUNTIFS(Partner_details[companyName], N16, Partner_details[Real?], TRUE)</f>
        <v>1</v>
      </c>
    </row>
    <row r="17" spans="1:16" hidden="1">
      <c r="A17" s="2" t="s">
        <v>7702</v>
      </c>
      <c r="B17" t="s">
        <v>7702</v>
      </c>
      <c r="C17" s="2" t="s">
        <v>7703</v>
      </c>
      <c r="D17" s="40">
        <v>45491</v>
      </c>
      <c r="E17" s="40"/>
      <c r="F17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34</v>
      </c>
      <c r="G17" s="65"/>
      <c r="I17" t="b">
        <f>AND(ISBLANK(Company_connections[[#This Row],[End]]), NOT(ISBLANK(Company_connections[[#This Row],[Start]])))</f>
        <v>1</v>
      </c>
      <c r="J17" s="2"/>
      <c r="K17" s="66" t="s">
        <v>7703</v>
      </c>
      <c r="L17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-</v>
      </c>
      <c r="N17" s="51" t="str">
        <v>Poloz Mukuch</v>
      </c>
      <c r="O17" t="b">
        <f>IF(COUNTIFS(Company_connections[HELPERcompanyName], N17, Company_connections[Working status], TRUE)&gt;0, TRUE, FALSE)</f>
        <v>1</v>
      </c>
      <c r="P17">
        <f>COUNTIFS(Partner_details[companyName], N17, Partner_details[Real?], TRUE)</f>
        <v>2</v>
      </c>
    </row>
    <row r="18" spans="1:16" hidden="1">
      <c r="A18" s="2" t="s">
        <v>7704</v>
      </c>
      <c r="B18" s="2" t="s">
        <v>7704</v>
      </c>
      <c r="C18" s="2" t="s">
        <v>7705</v>
      </c>
      <c r="D18" s="40">
        <v>45474</v>
      </c>
      <c r="E18" s="40"/>
      <c r="F18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51</v>
      </c>
      <c r="G18" s="65"/>
      <c r="I18" t="b">
        <f>AND(ISBLANK(Company_connections[[#This Row],[End]]), NOT(ISBLANK(Company_connections[[#This Row],[Start]])))</f>
        <v>1</v>
      </c>
      <c r="J18" s="2" t="s">
        <v>7706</v>
      </c>
      <c r="K18" s="66" t="s">
        <v>7672</v>
      </c>
      <c r="L18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"Liberty pub, 36 Մաշտոց", "location": {"lat": 40.183513, "lng": 44.511082}}]}</v>
      </c>
      <c r="N18" s="51" t="str">
        <v>Buzand cafe</v>
      </c>
      <c r="O18" t="b">
        <f>IF(COUNTIFS(Company_connections[HELPERcompanyName], N18, Company_connections[Working status], TRUE)&gt;0, TRUE, FALSE)</f>
        <v>1</v>
      </c>
      <c r="P18">
        <f>COUNTIFS(Partner_details[companyName], N18, Partner_details[Real?], TRUE)</f>
        <v>1</v>
      </c>
    </row>
    <row r="19" spans="1:16">
      <c r="A19" s="2" t="s">
        <v>4576</v>
      </c>
      <c r="B19" t="s">
        <v>4066</v>
      </c>
      <c r="C19" s="2" t="s">
        <v>7707</v>
      </c>
      <c r="D19" s="40">
        <v>45470</v>
      </c>
      <c r="E19" s="40"/>
      <c r="F19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55</v>
      </c>
      <c r="G19" s="65"/>
      <c r="I19" t="b">
        <f>AND(ISBLANK(Company_connections[[#This Row],[End]]), NOT(ISBLANK(Company_connections[[#This Row],[Start]])))</f>
        <v>1</v>
      </c>
      <c r="J19" s="2" t="s">
        <v>7708</v>
      </c>
      <c r="K19" s="66" t="s">
        <v>7691</v>
      </c>
      <c r="L19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"Tashir Pizza, 16/ 45 Գայի պողոտա", "location": {"lat": 40.19618557861597, "lng": 44.56843926901795}}]}</v>
      </c>
      <c r="N19" s="51" t="str">
        <v>La Cucina</v>
      </c>
      <c r="O19" t="b">
        <f>IF(COUNTIFS(Company_connections[HELPERcompanyName], N19, Company_connections[Working status], TRUE)&gt;0, TRUE, FALSE)</f>
        <v>1</v>
      </c>
      <c r="P19">
        <f>COUNTIFS(Partner_details[companyName], N19, Partner_details[Real?], TRUE)</f>
        <v>1</v>
      </c>
    </row>
    <row r="20" spans="1:16">
      <c r="A20" s="102" t="s">
        <v>4572</v>
      </c>
      <c r="B20" t="s">
        <v>4066</v>
      </c>
      <c r="C20" s="2" t="s">
        <v>7709</v>
      </c>
      <c r="D20" s="40">
        <v>45469</v>
      </c>
      <c r="E20" s="40"/>
      <c r="F20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56</v>
      </c>
      <c r="G20" s="65"/>
      <c r="I20" t="b">
        <f>AND(ISBLANK(Company_connections[[#This Row],[End]]), NOT(ISBLANK(Company_connections[[#This Row],[Start]])))</f>
        <v>1</v>
      </c>
      <c r="J20" s="2" t="s">
        <v>7710</v>
      </c>
      <c r="K20" s="66" t="s">
        <v>7711</v>
      </c>
      <c r="L20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"Tashir Pizza, 1 Մազմանյան", "location": {"lat": 40.20962602174478, "lng": 44.46423547271221}}]}</v>
      </c>
      <c r="N20" s="51" t="str">
        <v>Cinnabon</v>
      </c>
      <c r="O20" t="b">
        <f>IF(COUNTIFS(Company_connections[HELPERcompanyName], N20, Company_connections[Working status], TRUE)&gt;0, TRUE, FALSE)</f>
        <v>1</v>
      </c>
      <c r="P20">
        <f>COUNTIFS(Partner_details[companyName], N20, Partner_details[Real?], TRUE)</f>
        <v>8</v>
      </c>
    </row>
    <row r="21" spans="1:16" hidden="1">
      <c r="A21" s="101" t="s">
        <v>7712</v>
      </c>
      <c r="B21" s="110" t="s">
        <v>7712</v>
      </c>
      <c r="C21" s="2" t="s">
        <v>7713</v>
      </c>
      <c r="D21" s="40">
        <v>45467</v>
      </c>
      <c r="E21" s="40"/>
      <c r="F21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58</v>
      </c>
      <c r="G21" s="65"/>
      <c r="I21" t="b">
        <f>AND(ISBLANK(Company_connections[[#This Row],[End]]), NOT(ISBLANK(Company_connections[[#This Row],[Start]])))</f>
        <v>1</v>
      </c>
      <c r="J21" t="s">
        <v>7714</v>
      </c>
      <c r="K21" s="66" t="s">
        <v>7672</v>
      </c>
      <c r="L21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"Louis Chargen, 13 Ամիրյան", "location": {"lat": 40.179923, "lng": 44.508918}}]}</v>
      </c>
      <c r="N21" s="51" t="str">
        <v>Date</v>
      </c>
      <c r="O21" t="b">
        <f>IF(COUNTIFS(Company_connections[HELPERcompanyName], N21, Company_connections[Working status], TRUE)&gt;0, TRUE, FALSE)</f>
        <v>1</v>
      </c>
      <c r="P21">
        <f>COUNTIFS(Partner_details[companyName], N21, Partner_details[Real?], TRUE)</f>
        <v>1</v>
      </c>
    </row>
    <row r="22" spans="1:16">
      <c r="A22" s="2" t="s">
        <v>4272</v>
      </c>
      <c r="B22" t="s">
        <v>4066</v>
      </c>
      <c r="C22" s="2" t="s">
        <v>7715</v>
      </c>
      <c r="D22" s="40">
        <v>45462</v>
      </c>
      <c r="E22" s="40"/>
      <c r="F22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63</v>
      </c>
      <c r="G22" s="65"/>
      <c r="I22" t="b">
        <f>AND(ISBLANK(Company_connections[[#This Row],[End]]), NOT(ISBLANK(Company_connections[[#This Row],[Start]])))</f>
        <v>1</v>
      </c>
      <c r="J22" s="2" t="s">
        <v>7716</v>
      </c>
      <c r="K22" s="66" t="s">
        <v>7677</v>
      </c>
      <c r="L22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"Tashir Pizza, 63 Կոմիտաս", "location": {"lat": 40.206371, "lng": 44.524658}}]}</v>
      </c>
      <c r="N22" s="51" t="str">
        <v>Jazzve</v>
      </c>
      <c r="O22" t="b">
        <f>IF(COUNTIFS(Company_connections[HELPERcompanyName], N22, Company_connections[Working status], TRUE)&gt;0, TRUE, FALSE)</f>
        <v>0</v>
      </c>
      <c r="P22">
        <f>COUNTIFS(Partner_details[companyName], N22, Partner_details[Real?], TRUE)</f>
        <v>0</v>
      </c>
    </row>
    <row r="23" spans="1:16" hidden="1">
      <c r="A23" s="2" t="s">
        <v>3908</v>
      </c>
      <c r="B23" s="2" t="s">
        <v>3908</v>
      </c>
      <c r="C23" s="2" t="s">
        <v>7717</v>
      </c>
      <c r="D23" s="40">
        <v>45467</v>
      </c>
      <c r="E23" s="40"/>
      <c r="F23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58</v>
      </c>
      <c r="G23" s="65"/>
      <c r="I23" t="b">
        <f>AND(ISBLANK(Company_connections[[#This Row],[End]]), NOT(ISBLANK(Company_connections[[#This Row],[Start]])))</f>
        <v>1</v>
      </c>
      <c r="J23" s="2" t="s">
        <v>7718</v>
      </c>
      <c r="K23" s="66" t="s">
        <v>7719</v>
      </c>
      <c r="L23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"Qarahunge, Միլիոն", "location": {"lat": 41.008092475685565, "lng":  44.38240881141568}}]}</v>
      </c>
      <c r="N23" s="51" t="str">
        <v>Dulcet cafe</v>
      </c>
      <c r="O23" t="b">
        <f>IF(COUNTIFS(Company_connections[HELPERcompanyName], N23, Company_connections[Working status], TRUE)&gt;0, TRUE, FALSE)</f>
        <v>1</v>
      </c>
      <c r="P23">
        <f>COUNTIFS(Partner_details[companyName], N23, Partner_details[Real?], TRUE)</f>
        <v>1</v>
      </c>
    </row>
    <row r="24" spans="1:16" hidden="1">
      <c r="A24" s="2" t="s">
        <v>4519</v>
      </c>
      <c r="B24" s="2" t="s">
        <v>4519</v>
      </c>
      <c r="C24" s="2" t="s">
        <v>7720</v>
      </c>
      <c r="D24" s="40">
        <v>45464</v>
      </c>
      <c r="E24" s="40"/>
      <c r="F24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61</v>
      </c>
      <c r="G24" s="65"/>
      <c r="I24" t="b">
        <f>AND(ISBLANK(Company_connections[[#This Row],[End]]), NOT(ISBLANK(Company_connections[[#This Row],[Start]])))</f>
        <v>1</v>
      </c>
      <c r="J24" s="2" t="s">
        <v>7721</v>
      </c>
      <c r="K24" s="66" t="s">
        <v>7672</v>
      </c>
      <c r="L24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"Tsitron, 3 Տիգրան Մեծ", "location": {"lat": 40.175370, "lng": 44.514067}}]}</v>
      </c>
      <c r="N24" s="51" t="str">
        <v>Beer Academy</v>
      </c>
      <c r="O24" t="b">
        <f>IF(COUNTIFS(Company_connections[HELPERcompanyName], N24, Company_connections[Working status], TRUE)&gt;0, TRUE, FALSE)</f>
        <v>1</v>
      </c>
      <c r="P24">
        <f>COUNTIFS(Partner_details[companyName], N24, Partner_details[Real?], TRUE)</f>
        <v>3</v>
      </c>
    </row>
    <row r="25" spans="1:16" hidden="1">
      <c r="A25" s="2" t="s">
        <v>7722</v>
      </c>
      <c r="B25" s="2" t="s">
        <v>7722</v>
      </c>
      <c r="C25" s="2" t="s">
        <v>7723</v>
      </c>
      <c r="D25" s="40">
        <v>45463</v>
      </c>
      <c r="E25" s="40"/>
      <c r="F25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62</v>
      </c>
      <c r="G25" s="65"/>
      <c r="I25" t="b">
        <f>AND(ISBLANK(Company_connections[[#This Row],[End]]), NOT(ISBLANK(Company_connections[[#This Row],[Start]])))</f>
        <v>1</v>
      </c>
      <c r="J25" s="2" t="s">
        <v>7724</v>
      </c>
      <c r="K25" s="66" t="s">
        <v>7672</v>
      </c>
      <c r="L25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"Coffee Music, 38 Թումանյան", "location": {"lat": 40.186179654255724, "lng": 44.512738900009936}}]}</v>
      </c>
      <c r="N25" s="51" t="str">
        <v>Karas</v>
      </c>
      <c r="O25" t="b">
        <f>IF(COUNTIFS(Company_connections[HELPERcompanyName], N25, Company_connections[Working status], TRUE)&gt;0, TRUE, FALSE)</f>
        <v>1</v>
      </c>
      <c r="P25">
        <f>COUNTIFS(Partner_details[companyName], N25, Partner_details[Real?], TRUE)</f>
        <v>0</v>
      </c>
    </row>
    <row r="26" spans="1:16" hidden="1">
      <c r="A26" s="2" t="s">
        <v>4170</v>
      </c>
      <c r="B26" s="2" t="s">
        <v>4170</v>
      </c>
      <c r="C26" s="2" t="s">
        <v>7725</v>
      </c>
      <c r="D26" s="40">
        <v>45453</v>
      </c>
      <c r="E26" s="40"/>
      <c r="F26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72</v>
      </c>
      <c r="G26" s="65"/>
      <c r="I26" t="b">
        <f>AND(ISBLANK(Company_connections[[#This Row],[End]]), NOT(ISBLANK(Company_connections[[#This Row],[Start]])))</f>
        <v>1</v>
      </c>
      <c r="J26" s="2" t="s">
        <v>7726</v>
      </c>
      <c r="K26" s="66" t="s">
        <v>7672</v>
      </c>
      <c r="L26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"Sebeos, 23 Թամանյան", "location": {"lat": 40.184065, "lng": 44.514015}}]}</v>
      </c>
      <c r="N26" s="51" t="str">
        <v>Food industry</v>
      </c>
      <c r="O26" t="b">
        <f>IF(COUNTIFS(Company_connections[HELPERcompanyName], N26, Company_connections[Working status], TRUE)&gt;0, TRUE, FALSE)</f>
        <v>1</v>
      </c>
      <c r="P26">
        <f>COUNTIFS(Partner_details[companyName], N26, Partner_details[Real?], TRUE)</f>
        <v>5</v>
      </c>
    </row>
    <row r="27" spans="1:16" hidden="1">
      <c r="A27" s="2" t="s">
        <v>7722</v>
      </c>
      <c r="B27" s="2" t="s">
        <v>7722</v>
      </c>
      <c r="C27" s="2" t="s">
        <v>7727</v>
      </c>
      <c r="D27" s="40">
        <v>45463</v>
      </c>
      <c r="E27" s="40"/>
      <c r="F27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62</v>
      </c>
      <c r="G27" s="65"/>
      <c r="I27" t="b">
        <f>AND(ISBLANK(Company_connections[[#This Row],[End]]), NOT(ISBLANK(Company_connections[[#This Row],[Start]])))</f>
        <v>1</v>
      </c>
      <c r="J27" s="2" t="s">
        <v>7728</v>
      </c>
      <c r="K27" s="66" t="s">
        <v>7672</v>
      </c>
      <c r="L27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"Coffee Music, 31/5 Մաշտոցի", "location": {"lat": 40.182912, "lng": 44.510405}}]}</v>
      </c>
      <c r="N27" s="51" t="str">
        <v>Prepa</v>
      </c>
      <c r="O27" t="b">
        <f>IF(COUNTIFS(Company_connections[HELPERcompanyName], N27, Company_connections[Working status], TRUE)&gt;0, TRUE, FALSE)</f>
        <v>1</v>
      </c>
      <c r="P27">
        <f>COUNTIFS(Partner_details[companyName], N27, Partner_details[Real?], TRUE)</f>
        <v>3</v>
      </c>
    </row>
    <row r="28" spans="1:16" hidden="1">
      <c r="A28" s="2" t="s">
        <v>7722</v>
      </c>
      <c r="B28" s="2" t="s">
        <v>7722</v>
      </c>
      <c r="C28" s="2" t="s">
        <v>7729</v>
      </c>
      <c r="D28" s="40">
        <v>45463</v>
      </c>
      <c r="E28" s="40"/>
      <c r="F28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62</v>
      </c>
      <c r="G28" s="65"/>
      <c r="I28" t="b">
        <f>AND(ISBLANK(Company_connections[[#This Row],[End]]), NOT(ISBLANK(Company_connections[[#This Row],[Start]])))</f>
        <v>1</v>
      </c>
      <c r="J28" s="2" t="s">
        <v>7730</v>
      </c>
      <c r="K28" s="66" t="s">
        <v>7672</v>
      </c>
      <c r="L28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"Coffee Music, 4/1 Սայաթ Նովա", "location": {"lat": 40.184169, "lng": 44.517915}}]}</v>
      </c>
      <c r="N28" s="51" t="str">
        <v>gg cjsc</v>
      </c>
      <c r="O28" t="b">
        <f>IF(COUNTIFS(Company_connections[HELPERcompanyName], N28, Company_connections[Working status], TRUE)&gt;0, TRUE, FALSE)</f>
        <v>1</v>
      </c>
      <c r="P28">
        <f>COUNTIFS(Partner_details[companyName], N28, Partner_details[Real?], TRUE)</f>
        <v>68</v>
      </c>
    </row>
    <row r="29" spans="1:16" hidden="1">
      <c r="A29" s="2" t="s">
        <v>7722</v>
      </c>
      <c r="B29" s="2" t="s">
        <v>7722</v>
      </c>
      <c r="C29" s="2" t="s">
        <v>7731</v>
      </c>
      <c r="D29" s="40">
        <v>45463</v>
      </c>
      <c r="E29" s="40"/>
      <c r="F29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62</v>
      </c>
      <c r="G29" s="65"/>
      <c r="I29" t="b">
        <f>AND(ISBLANK(Company_connections[[#This Row],[End]]), NOT(ISBLANK(Company_connections[[#This Row],[Start]])))</f>
        <v>1</v>
      </c>
      <c r="J29" s="2" t="s">
        <v>7732</v>
      </c>
      <c r="K29" s="66" t="s">
        <v>7672</v>
      </c>
      <c r="L29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"Coffee Music, 18 Սարյան", "location": {"lat": 40.185452, "lng": 44.506830}}]}</v>
      </c>
      <c r="N29" s="51" t="str">
        <v>Kond house</v>
      </c>
      <c r="O29" t="b">
        <f>IF(COUNTIFS(Company_connections[HELPERcompanyName], N29, Company_connections[Working status], TRUE)&gt;0, TRUE, FALSE)</f>
        <v>0</v>
      </c>
      <c r="P29">
        <f>COUNTIFS(Partner_details[companyName], N29, Partner_details[Real?], TRUE)</f>
        <v>6</v>
      </c>
    </row>
    <row r="30" spans="1:16">
      <c r="A30" s="2" t="s">
        <v>4088</v>
      </c>
      <c r="B30" s="2" t="s">
        <v>4066</v>
      </c>
      <c r="C30" s="2" t="s">
        <v>7733</v>
      </c>
      <c r="D30" s="40">
        <v>45447</v>
      </c>
      <c r="E30" s="40"/>
      <c r="F30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78</v>
      </c>
      <c r="G30" s="65"/>
      <c r="I30" t="b">
        <f>AND(ISBLANK(Company_connections[[#This Row],[End]]), NOT(ISBLANK(Company_connections[[#This Row],[Start]])))</f>
        <v>1</v>
      </c>
      <c r="J30" s="2" t="s">
        <v>7734</v>
      </c>
      <c r="K30" s="66" t="s">
        <v>7672</v>
      </c>
      <c r="L30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"Tashir Pizza, 50 Խանջյան", "location": {"lat": 40.180216, "lng": 44.524123}}]}</v>
      </c>
      <c r="N30" s="51" t="str">
        <v>Bagel</v>
      </c>
      <c r="O30" t="b">
        <f>IF(COUNTIFS(Company_connections[HELPERcompanyName], N30, Company_connections[Working status], TRUE)&gt;0, TRUE, FALSE)</f>
        <v>1</v>
      </c>
      <c r="P30">
        <f>COUNTIFS(Partner_details[companyName], N30, Partner_details[Real?], TRUE)</f>
        <v>1</v>
      </c>
    </row>
    <row r="31" spans="1:16" hidden="1">
      <c r="A31" s="2" t="s">
        <v>7722</v>
      </c>
      <c r="B31" s="2" t="s">
        <v>7722</v>
      </c>
      <c r="C31" s="2" t="s">
        <v>7735</v>
      </c>
      <c r="D31" s="40">
        <v>45463</v>
      </c>
      <c r="E31" s="40"/>
      <c r="F31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62</v>
      </c>
      <c r="G31" s="65"/>
      <c r="I31" t="b">
        <f>AND(ISBLANK(Company_connections[[#This Row],[End]]), NOT(ISBLANK(Company_connections[[#This Row],[Start]])))</f>
        <v>1</v>
      </c>
      <c r="J31" s="2" t="s">
        <v>7736</v>
      </c>
      <c r="K31" s="66" t="s">
        <v>7672</v>
      </c>
      <c r="L31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"Coffee Music, 1 Զաքյան", "location": {"lat": 40.18091845114834, "lng": 44.51024297844254}}]}</v>
      </c>
      <c r="N31" s="71" t="str">
        <v>Kilikian</v>
      </c>
      <c r="O31" t="b">
        <f>IF(COUNTIFS(Company_connections[HELPERcompanyName], N31, Company_connections[Working status], TRUE)&gt;0, TRUE, FALSE)</f>
        <v>1</v>
      </c>
      <c r="P31">
        <f>COUNTIFS(Partner_details[companyName], N31, Partner_details[Real?], TRUE)</f>
        <v>1</v>
      </c>
    </row>
    <row r="32" spans="1:16" hidden="1">
      <c r="A32" s="2" t="s">
        <v>7722</v>
      </c>
      <c r="B32" s="2" t="s">
        <v>7722</v>
      </c>
      <c r="C32" s="2" t="s">
        <v>7737</v>
      </c>
      <c r="D32" s="40">
        <v>45463</v>
      </c>
      <c r="E32" s="40"/>
      <c r="F32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62</v>
      </c>
      <c r="G32" s="65"/>
      <c r="I32" t="b">
        <f>AND(ISBLANK(Company_connections[[#This Row],[End]]), NOT(ISBLANK(Company_connections[[#This Row],[Start]])))</f>
        <v>1</v>
      </c>
      <c r="J32" s="91" t="s">
        <v>7738</v>
      </c>
      <c r="K32" s="66" t="s">
        <v>7672</v>
      </c>
      <c r="L32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"Coffee Music, 11/2 Մանուկյան", "location": {"lat": 40.175671, "lng": 44.523659}}]}</v>
      </c>
      <c r="N32" s="51" t="str">
        <v>Santafe</v>
      </c>
      <c r="O32" t="b">
        <f>IF(COUNTIFS(Company_connections[HELPERcompanyName], N32, Company_connections[Working status], TRUE)&gt;0, TRUE, FALSE)</f>
        <v>1</v>
      </c>
      <c r="P32">
        <f>COUNTIFS(Partner_details[companyName], N32, Partner_details[Real?], TRUE)</f>
        <v>2</v>
      </c>
    </row>
    <row r="33" spans="1:16" hidden="1">
      <c r="A33" s="2" t="s">
        <v>7722</v>
      </c>
      <c r="B33" s="2" t="s">
        <v>7722</v>
      </c>
      <c r="C33" s="2" t="s">
        <v>7739</v>
      </c>
      <c r="D33" s="40">
        <v>45463</v>
      </c>
      <c r="E33" s="40"/>
      <c r="F33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62</v>
      </c>
      <c r="G33" s="65"/>
      <c r="I33" t="b">
        <f>AND(ISBLANK(Company_connections[[#This Row],[End]]), NOT(ISBLANK(Company_connections[[#This Row],[Start]])))</f>
        <v>1</v>
      </c>
      <c r="J33" s="2" t="s">
        <v>7740</v>
      </c>
      <c r="K33" s="66" t="s">
        <v>7741</v>
      </c>
      <c r="L33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"Coffee Music, 5/3 Բագրատունյանց", "location": {"lat": 40.154995, "lng": 44.478917}}]}</v>
      </c>
      <c r="N33" s="51" t="str">
        <v>Laboratory specialty coffee</v>
      </c>
      <c r="O33" t="b">
        <f>IF(COUNTIFS(Company_connections[HELPERcompanyName], N33, Company_connections[Working status], TRUE)&gt;0, TRUE, FALSE)</f>
        <v>0</v>
      </c>
      <c r="P33">
        <f>COUNTIFS(Partner_details[companyName], N33, Partner_details[Real?], TRUE)</f>
        <v>7</v>
      </c>
    </row>
    <row r="34" spans="1:16" hidden="1">
      <c r="A34" s="2" t="s">
        <v>4296</v>
      </c>
      <c r="B34" s="2" t="s">
        <v>4296</v>
      </c>
      <c r="C34" s="2" t="s">
        <v>7742</v>
      </c>
      <c r="D34" s="40">
        <v>45460</v>
      </c>
      <c r="E34" s="40"/>
      <c r="F34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65</v>
      </c>
      <c r="G34" s="65"/>
      <c r="I34" t="b">
        <f>AND(ISBLANK(Company_connections[[#This Row],[End]]), NOT(ISBLANK(Company_connections[[#This Row],[Start]])))</f>
        <v>1</v>
      </c>
      <c r="J34" s="2" t="s">
        <v>7743</v>
      </c>
      <c r="K34" s="66" t="s">
        <v>6453</v>
      </c>
      <c r="L34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"Poloz Mukuch, 75 Ջիվանի", "location": {"lat": 40.788021, "lng": 43.838352}}]}</v>
      </c>
      <c r="N34" s="51" t="str">
        <v>Venlo</v>
      </c>
      <c r="O34" t="b">
        <f>IF(COUNTIFS(Company_connections[HELPERcompanyName], N34, Company_connections[Working status], TRUE)&gt;0, TRUE, FALSE)</f>
        <v>1</v>
      </c>
      <c r="P34">
        <f>COUNTIFS(Partner_details[companyName], N34, Partner_details[Real?], TRUE)</f>
        <v>2</v>
      </c>
    </row>
    <row r="35" spans="1:16" hidden="1">
      <c r="A35" s="2" t="s">
        <v>3822</v>
      </c>
      <c r="B35" s="2" t="s">
        <v>3822</v>
      </c>
      <c r="C35" s="2" t="s">
        <v>7744</v>
      </c>
      <c r="D35" s="40">
        <v>45433</v>
      </c>
      <c r="E35" s="40"/>
      <c r="F35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92</v>
      </c>
      <c r="G35" s="65"/>
      <c r="I35" t="b">
        <f>AND(ISBLANK(Company_connections[[#This Row],[End]]), NOT(ISBLANK(Company_connections[[#This Row],[Start]])))</f>
        <v>1</v>
      </c>
      <c r="J35" t="s">
        <v>7745</v>
      </c>
      <c r="K35" s="66" t="s">
        <v>7672</v>
      </c>
      <c r="L35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"Buzand cafe, 13/1 Խանջյան", "location": {"lat": 40.174891, "lng": 44.518582}}]}</v>
      </c>
      <c r="N35" s="51" t="str">
        <v>Bisquit</v>
      </c>
      <c r="O35" t="b">
        <f>IF(COUNTIFS(Company_connections[HELPERcompanyName], N35, Company_connections[Working status], TRUE)&gt;0, TRUE, FALSE)</f>
        <v>1</v>
      </c>
      <c r="P35">
        <f>COUNTIFS(Partner_details[companyName], N35, Partner_details[Real?], TRUE)</f>
        <v>7</v>
      </c>
    </row>
    <row r="36" spans="1:16">
      <c r="A36" s="2" t="s">
        <v>4282</v>
      </c>
      <c r="B36" t="s">
        <v>4066</v>
      </c>
      <c r="C36" s="2" t="s">
        <v>7746</v>
      </c>
      <c r="D36" s="40">
        <v>45460</v>
      </c>
      <c r="E36" s="40"/>
      <c r="F36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65</v>
      </c>
      <c r="G36" s="65"/>
      <c r="I36" t="b">
        <f>AND(ISBLANK(Company_connections[[#This Row],[End]]), NOT(ISBLANK(Company_connections[[#This Row],[Start]])))</f>
        <v>1</v>
      </c>
      <c r="J36" s="2" t="s">
        <v>7747</v>
      </c>
      <c r="K36" s="66" t="s">
        <v>7677</v>
      </c>
      <c r="L36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"Tashir Pizza, 8 Փափազյան", "location": {"lat": 40.200978, "lng": 44.505432}}]}</v>
      </c>
      <c r="N36" s="51" t="str">
        <v>Eatnact</v>
      </c>
      <c r="O36" t="b">
        <f>IF(COUNTIFS(Company_connections[HELPERcompanyName], N36, Company_connections[Working status], TRUE)&gt;0, TRUE, FALSE)</f>
        <v>1</v>
      </c>
      <c r="P36">
        <f>COUNTIFS(Partner_details[companyName], N36, Partner_details[Real?], TRUE)</f>
        <v>5</v>
      </c>
    </row>
    <row r="37" spans="1:16">
      <c r="A37" s="2" t="s">
        <v>4065</v>
      </c>
      <c r="B37" t="s">
        <v>4066</v>
      </c>
      <c r="C37" s="2" t="s">
        <v>7748</v>
      </c>
      <c r="D37" s="40">
        <v>45455</v>
      </c>
      <c r="E37" s="40"/>
      <c r="F37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70</v>
      </c>
      <c r="G37" s="65"/>
      <c r="I37" t="b">
        <f>AND(ISBLANK(Company_connections[[#This Row],[End]]), NOT(ISBLANK(Company_connections[[#This Row],[Start]])))</f>
        <v>1</v>
      </c>
      <c r="J37" s="2" t="s">
        <v>7749</v>
      </c>
      <c r="K37" s="66" t="s">
        <v>7672</v>
      </c>
      <c r="L37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"Tashir Pizza, 9/5 Տիգրան Պետրոսյան", "location": {"lat": 40.22975492100483, "lng": 44.48997675371086}}]}</v>
      </c>
      <c r="N37" s="51" t="str">
        <v>Dave hotel</v>
      </c>
      <c r="O37" t="b">
        <f>IF(COUNTIFS(Company_connections[HELPERcompanyName], N37, Company_connections[Working status], TRUE)&gt;0, TRUE, FALSE)</f>
        <v>1</v>
      </c>
      <c r="P37">
        <f>COUNTIFS(Partner_details[companyName], N37, Partner_details[Real?], TRUE)</f>
        <v>1</v>
      </c>
    </row>
    <row r="38" spans="1:16">
      <c r="A38" s="2" t="s">
        <v>4049</v>
      </c>
      <c r="B38" t="s">
        <v>4066</v>
      </c>
      <c r="C38" s="2" t="s">
        <v>7750</v>
      </c>
      <c r="D38" s="40">
        <v>45453</v>
      </c>
      <c r="E38" s="40"/>
      <c r="F38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72</v>
      </c>
      <c r="G38" s="65"/>
      <c r="I38" t="b">
        <f>AND(ISBLANK(Company_connections[[#This Row],[End]]), NOT(ISBLANK(Company_connections[[#This Row],[Start]])))</f>
        <v>1</v>
      </c>
      <c r="J38" s="2" t="s">
        <v>7751</v>
      </c>
      <c r="K38" s="66" t="s">
        <v>7672</v>
      </c>
      <c r="L38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"Tashir Pizza, 22/10 Իսահակյան", "location": {"lat": 40.186328, "lng": 44.521965}}]}</v>
      </c>
      <c r="N38" s="71" t="str">
        <v>Byblos</v>
      </c>
      <c r="O38" t="b">
        <f>IF(COUNTIFS(Company_connections[HELPERcompanyName], N38, Company_connections[Working status], TRUE)&gt;0, TRUE, FALSE)</f>
        <v>1</v>
      </c>
      <c r="P38">
        <f>COUNTIFS(Partner_details[companyName], N38, Partner_details[Real?], TRUE)</f>
        <v>1</v>
      </c>
    </row>
    <row r="39" spans="1:16">
      <c r="A39" s="2" t="s">
        <v>4046</v>
      </c>
      <c r="B39" t="s">
        <v>4066</v>
      </c>
      <c r="C39" s="2" t="s">
        <v>7752</v>
      </c>
      <c r="D39" s="40">
        <v>45453</v>
      </c>
      <c r="E39" s="40"/>
      <c r="F39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72</v>
      </c>
      <c r="G39" s="65"/>
      <c r="I39" t="b">
        <f>AND(ISBLANK(Company_connections[[#This Row],[End]]), NOT(ISBLANK(Company_connections[[#This Row],[Start]])))</f>
        <v>1</v>
      </c>
      <c r="J39" s="2" t="s">
        <v>7753</v>
      </c>
      <c r="K39" s="66" t="s">
        <v>7672</v>
      </c>
      <c r="L39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"Tashir Pizza, 69 Տերյան", "location": {"lat": 40.186286, "lng": 44.518427}}]}</v>
      </c>
      <c r="N39" s="51" t="str">
        <v>Common and ground</v>
      </c>
      <c r="O39" t="b">
        <f>IF(COUNTIFS(Company_connections[HELPERcompanyName], N39, Company_connections[Working status], TRUE)&gt;0, TRUE, FALSE)</f>
        <v>1</v>
      </c>
      <c r="P39">
        <f>COUNTIFS(Partner_details[companyName], N39, Partner_details[Real?], TRUE)</f>
        <v>4</v>
      </c>
    </row>
    <row r="40" spans="1:16" hidden="1">
      <c r="A40" s="2" t="s">
        <v>4117</v>
      </c>
      <c r="B40" s="2" t="s">
        <v>4117</v>
      </c>
      <c r="C40" s="2" t="s">
        <v>7754</v>
      </c>
      <c r="D40" s="40">
        <v>45451</v>
      </c>
      <c r="E40" s="40"/>
      <c r="F40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74</v>
      </c>
      <c r="G40" s="65"/>
      <c r="I40" t="b">
        <f>AND(ISBLANK(Company_connections[[#This Row],[End]]), NOT(ISBLANK(Company_connections[[#This Row],[Start]])))</f>
        <v>1</v>
      </c>
      <c r="J40" s="2" t="s">
        <v>7755</v>
      </c>
      <c r="K40" s="66" t="s">
        <v>7672</v>
      </c>
      <c r="L40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"La Cucina, 52 Տերյան", "location": {"lat": 40.185369, "lng": 44.517772}}]}</v>
      </c>
      <c r="N40" s="51" t="str">
        <v>Tbili</v>
      </c>
      <c r="O40" t="b">
        <f>IF(COUNTIFS(Company_connections[HELPERcompanyName], N40, Company_connections[Working status], TRUE)&gt;0, TRUE, FALSE)</f>
        <v>0</v>
      </c>
      <c r="P40">
        <f>COUNTIFS(Partner_details[companyName], N40, Partner_details[Real?], TRUE)</f>
        <v>3</v>
      </c>
    </row>
    <row r="41" spans="1:16" hidden="1">
      <c r="A41" s="2" t="s">
        <v>1728</v>
      </c>
      <c r="B41" s="2" t="s">
        <v>1728</v>
      </c>
      <c r="C41" s="2" t="s">
        <v>1728</v>
      </c>
      <c r="D41" s="40">
        <v>45447</v>
      </c>
      <c r="E41" s="40"/>
      <c r="F41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114</v>
      </c>
      <c r="G41" s="2">
        <v>36</v>
      </c>
      <c r="I41" t="b">
        <f>AND(ISBLANK(Company_connections[[#This Row],[End]]), NOT(ISBLANK(Company_connections[[#This Row],[Start]])))</f>
        <v>1</v>
      </c>
      <c r="J41" t="s">
        <v>7756</v>
      </c>
      <c r="K41" s="2" t="s">
        <v>7672</v>
      </c>
      <c r="L41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"Cinnabon, Cinnabon", "location": {"lat": 40.179985, "lng": 44.514252}}]}</v>
      </c>
      <c r="N41" s="51" t="str">
        <v>Noraleppo</v>
      </c>
      <c r="O41" t="b">
        <f>IF(COUNTIFS(Company_connections[HELPERcompanyName], N41, Company_connections[Working status], TRUE)&gt;0, TRUE, FALSE)</f>
        <v>1</v>
      </c>
      <c r="P41">
        <f>COUNTIFS(Partner_details[companyName], N41, Partner_details[Real?], TRUE)</f>
        <v>1</v>
      </c>
    </row>
    <row r="42" spans="1:16">
      <c r="A42" s="2" t="s">
        <v>4156</v>
      </c>
      <c r="B42" s="2" t="s">
        <v>4066</v>
      </c>
      <c r="C42" s="2" t="s">
        <v>7757</v>
      </c>
      <c r="D42" s="40">
        <v>45446</v>
      </c>
      <c r="E42" s="40"/>
      <c r="F42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79</v>
      </c>
      <c r="G42" s="65"/>
      <c r="I42" t="b">
        <f>AND(ISBLANK(Company_connections[[#This Row],[End]]), NOT(ISBLANK(Company_connections[[#This Row],[Start]])))</f>
        <v>1</v>
      </c>
      <c r="J42" s="2" t="s">
        <v>7758</v>
      </c>
      <c r="K42" s="66" t="s">
        <v>7672</v>
      </c>
      <c r="L42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"Tashir Pizza, 37 Հանրապետոություն", "location": {"lat": 40.176149, "lng": 44.514132}}]}</v>
      </c>
      <c r="N42" s="51" t="str">
        <v>Turqaget</v>
      </c>
      <c r="O42" t="b">
        <f>IF(COUNTIFS(Company_connections[HELPERcompanyName], N42, Company_connections[Working status], TRUE)&gt;0, TRUE, FALSE)</f>
        <v>1</v>
      </c>
      <c r="P42">
        <f>COUNTIFS(Partner_details[companyName], N42, Partner_details[Real?], TRUE)</f>
        <v>1</v>
      </c>
    </row>
    <row r="43" spans="1:16" hidden="1">
      <c r="A43" s="2" t="s">
        <v>550</v>
      </c>
      <c r="B43" s="2" t="s">
        <v>550</v>
      </c>
      <c r="C43" s="2" t="s">
        <v>7759</v>
      </c>
      <c r="D43" s="40">
        <v>45415</v>
      </c>
      <c r="E43" s="40"/>
      <c r="F43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110</v>
      </c>
      <c r="G43" s="65"/>
      <c r="I43" t="b">
        <f>AND(ISBLANK(Company_connections[[#This Row],[End]]), NOT(ISBLANK(Company_connections[[#This Row],[Start]])))</f>
        <v>1</v>
      </c>
      <c r="J43" t="s">
        <v>7760</v>
      </c>
      <c r="K43" s="2" t="s">
        <v>7672</v>
      </c>
      <c r="L43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"Date, 37 Պուշկին", "location": {"lat": 40.183995, "lng": 44.510596}}]}</v>
      </c>
      <c r="N43" s="81" t="str">
        <v>Unicorn</v>
      </c>
      <c r="O43" t="b">
        <f>IF(COUNTIFS(Company_connections[HELPERcompanyName], N43, Company_connections[Working status], TRUE)&gt;0, TRUE, FALSE)</f>
        <v>1</v>
      </c>
      <c r="P43">
        <f>COUNTIFS(Partner_details[companyName], N43, Partner_details[Real?], TRUE)</f>
        <v>2</v>
      </c>
    </row>
    <row r="44" spans="1:16" hidden="1">
      <c r="A44" s="2" t="s">
        <v>3908</v>
      </c>
      <c r="B44" s="2" t="s">
        <v>3908</v>
      </c>
      <c r="C44" s="2" t="s">
        <v>7761</v>
      </c>
      <c r="D44" s="40">
        <v>45439</v>
      </c>
      <c r="E44" s="40"/>
      <c r="F44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86</v>
      </c>
      <c r="G44" s="65"/>
      <c r="I44" t="b">
        <f>AND(ISBLANK(Company_connections[[#This Row],[End]]), NOT(ISBLANK(Company_connections[[#This Row],[Start]])))</f>
        <v>1</v>
      </c>
      <c r="J44" s="2" t="s">
        <v>7762</v>
      </c>
      <c r="K44" s="66" t="s">
        <v>7763</v>
      </c>
      <c r="L44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"Qarahunge, 25 Կալինին", "location": {"lat": 40.739735, "lng": 44.861104}}]}</v>
      </c>
      <c r="N44" s="51" t="str">
        <v>Phoenix</v>
      </c>
      <c r="O44" t="b">
        <f>IF(COUNTIFS(Company_connections[HELPERcompanyName], N44, Company_connections[Working status], TRUE)&gt;0, TRUE, FALSE)</f>
        <v>1</v>
      </c>
      <c r="P44">
        <f>COUNTIFS(Partner_details[companyName], N44, Partner_details[Real?], TRUE)</f>
        <v>0</v>
      </c>
    </row>
    <row r="45" spans="1:16" hidden="1">
      <c r="A45" s="2" t="s">
        <v>1118</v>
      </c>
      <c r="B45" s="2" t="s">
        <v>1118</v>
      </c>
      <c r="C45" s="2" t="s">
        <v>7764</v>
      </c>
      <c r="D45" s="40">
        <v>45407</v>
      </c>
      <c r="E45" s="40">
        <v>45472</v>
      </c>
      <c r="F45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65</v>
      </c>
      <c r="G45" s="2"/>
      <c r="I45" t="b">
        <f>AND(ISBLANK(Company_connections[[#This Row],[End]]), NOT(ISBLANK(Company_connections[[#This Row],[Start]])))</f>
        <v>0</v>
      </c>
      <c r="J45" t="s">
        <v>7765</v>
      </c>
      <c r="K45" s="2" t="s">
        <v>7672</v>
      </c>
      <c r="L45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"Jazzve, 2/1 Աբովյան", "location": {"lat": 40.179286, "lng": 44.513850}}]}</v>
      </c>
      <c r="N45" s="71" t="str">
        <v>Smoking Chef</v>
      </c>
      <c r="O45" t="b">
        <f>IF(COUNTIFS(Company_connections[HELPERcompanyName], N45, Company_connections[Working status], TRUE)&gt;0, TRUE, FALSE)</f>
        <v>1</v>
      </c>
      <c r="P45">
        <f>COUNTIFS(Partner_details[companyName], N45, Partner_details[Real?], TRUE)</f>
        <v>1</v>
      </c>
    </row>
    <row r="46" spans="1:16" hidden="1">
      <c r="A46" s="2" t="s">
        <v>3873</v>
      </c>
      <c r="B46" s="2" t="s">
        <v>3873</v>
      </c>
      <c r="C46" s="2" t="s">
        <v>7766</v>
      </c>
      <c r="D46" s="40">
        <v>45436</v>
      </c>
      <c r="E46" s="40"/>
      <c r="F46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89</v>
      </c>
      <c r="G46" s="65"/>
      <c r="I46" t="b">
        <f>AND(ISBLANK(Company_connections[[#This Row],[End]]), NOT(ISBLANK(Company_connections[[#This Row],[Start]])))</f>
        <v>1</v>
      </c>
      <c r="J46" s="2" t="s">
        <v>7767</v>
      </c>
      <c r="K46" s="66" t="s">
        <v>7672</v>
      </c>
      <c r="L46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"Dulcet cafe, 2 Բայրոն", "location": {"lat": 40.186266, "lng": 44.516677}}]}</v>
      </c>
      <c r="N46" s="72" t="str">
        <v>Machar</v>
      </c>
      <c r="O46" t="b">
        <f>IF(COUNTIFS(Company_connections[HELPERcompanyName], N46, Company_connections[Working status], TRUE)&gt;0, TRUE, FALSE)</f>
        <v>1</v>
      </c>
      <c r="P46">
        <f>COUNTIFS(Partner_details[companyName], N46, Partner_details[Real?], TRUE)</f>
        <v>3</v>
      </c>
    </row>
    <row r="47" spans="1:16" hidden="1">
      <c r="A47" s="2" t="s">
        <v>386</v>
      </c>
      <c r="B47" s="2" t="s">
        <v>381</v>
      </c>
      <c r="C47" s="66" t="s">
        <v>7768</v>
      </c>
      <c r="D47" s="40">
        <v>45433</v>
      </c>
      <c r="E47" s="40"/>
      <c r="F47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113</v>
      </c>
      <c r="G47" s="65">
        <v>21</v>
      </c>
      <c r="H47" s="62" t="s">
        <v>7769</v>
      </c>
      <c r="I47" t="b">
        <f>AND(ISBLANK(Company_connections[[#This Row],[End]]), NOT(ISBLANK(Company_connections[[#This Row],[Start]])))</f>
        <v>1</v>
      </c>
      <c r="J47" t="s">
        <v>7770</v>
      </c>
      <c r="K47" t="s">
        <v>7672</v>
      </c>
      <c r="L47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"Beer Academy, 8 Մոսկովյան", "location": {"lat": 40.188212, "lng":  44.51782}}]}</v>
      </c>
      <c r="N47" s="72" t="str">
        <v>Bardak</v>
      </c>
      <c r="O47" t="b">
        <f>IF(COUNTIFS(Company_connections[HELPERcompanyName], N47, Company_connections[Working status], TRUE)&gt;0, TRUE, FALSE)</f>
        <v>1</v>
      </c>
      <c r="P47">
        <f>COUNTIFS(Partner_details[companyName], N47, Partner_details[Real?], TRUE)</f>
        <v>1</v>
      </c>
    </row>
    <row r="48" spans="1:16" hidden="1">
      <c r="A48" s="2" t="s">
        <v>727</v>
      </c>
      <c r="B48" s="2" t="s">
        <v>7771</v>
      </c>
      <c r="C48" s="2" t="s">
        <v>7772</v>
      </c>
      <c r="D48" s="40">
        <v>45423</v>
      </c>
      <c r="E48" s="40"/>
      <c r="F48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102</v>
      </c>
      <c r="G48" s="65"/>
      <c r="I48" t="b">
        <f>AND(ISBLANK(Company_connections[[#This Row],[End]]), NOT(ISBLANK(Company_connections[[#This Row],[Start]])))</f>
        <v>1</v>
      </c>
      <c r="J48" t="s">
        <v>7773</v>
      </c>
      <c r="K48" s="2" t="s">
        <v>7774</v>
      </c>
      <c r="L48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"Karas, 8 Օրբելի", "location": {"lat": 40.532092, "lng": 44.720592}}]}</v>
      </c>
      <c r="N48" s="72" t="str">
        <v>Myler</v>
      </c>
      <c r="O48" t="b">
        <f>IF(COUNTIFS(Company_connections[HELPERcompanyName], N48, Company_connections[Working status], TRUE)&gt;0, TRUE, FALSE)</f>
        <v>0</v>
      </c>
      <c r="P48">
        <f>COUNTIFS(Partner_details[companyName], N48, Partner_details[Real?], TRUE)</f>
        <v>2</v>
      </c>
    </row>
    <row r="49" spans="1:16" hidden="1">
      <c r="A49" s="2" t="s">
        <v>823</v>
      </c>
      <c r="B49" s="2" t="s">
        <v>823</v>
      </c>
      <c r="C49" s="2" t="s">
        <v>7775</v>
      </c>
      <c r="D49" s="40">
        <v>45419</v>
      </c>
      <c r="E49" s="40"/>
      <c r="F49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106</v>
      </c>
      <c r="G49" s="65"/>
      <c r="I49" t="b">
        <f>AND(ISBLANK(Company_connections[[#This Row],[End]]), NOT(ISBLANK(Company_connections[[#This Row],[Start]])))</f>
        <v>1</v>
      </c>
      <c r="J49" t="s">
        <v>7776</v>
      </c>
      <c r="K49" s="2" t="s">
        <v>7672</v>
      </c>
      <c r="L49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"Food industry, 2 Թամանյան", "location": {"lat": 40.189183, "lng": 44.515758}}]}</v>
      </c>
      <c r="N49" s="72" t="str">
        <v>Lumen Coffee</v>
      </c>
      <c r="O49" t="b">
        <f>IF(COUNTIFS(Company_connections[HELPERcompanyName], N49, Company_connections[Working status], TRUE)&gt;0, TRUE, FALSE)</f>
        <v>1</v>
      </c>
      <c r="P49">
        <f>COUNTIFS(Partner_details[companyName], N49, Partner_details[Real?], TRUE)</f>
        <v>6</v>
      </c>
    </row>
    <row r="50" spans="1:16" hidden="1">
      <c r="A50" s="2" t="s">
        <v>801</v>
      </c>
      <c r="B50" s="2" t="s">
        <v>801</v>
      </c>
      <c r="C50" s="2" t="s">
        <v>7777</v>
      </c>
      <c r="D50" s="40">
        <v>45419</v>
      </c>
      <c r="E50" s="40">
        <v>45510</v>
      </c>
      <c r="F50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91</v>
      </c>
      <c r="G50" s="65"/>
      <c r="I50" t="b">
        <f>AND(ISBLANK(Company_connections[[#This Row],[End]]), NOT(ISBLANK(Company_connections[[#This Row],[Start]])))</f>
        <v>0</v>
      </c>
      <c r="J50" t="s">
        <v>7778</v>
      </c>
      <c r="K50" s="2" t="s">
        <v>7672</v>
      </c>
      <c r="L50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"Prepa, 1 Թամանյան", "location": {"lat": 40.189187, "lng": 44.515027}}]}</v>
      </c>
      <c r="N50" s="72">
        <v>23.5</v>
      </c>
      <c r="O50" t="b">
        <f>IF(COUNTIFS(Company_connections[HELPERcompanyName], N50, Company_connections[Working status], TRUE)&gt;0, TRUE, FALSE)</f>
        <v>0</v>
      </c>
      <c r="P50">
        <f>COUNTIFS(Partner_details[companyName], N50, Partner_details[Real?], TRUE)</f>
        <v>0</v>
      </c>
    </row>
    <row r="51" spans="1:16" hidden="1">
      <c r="A51" s="2" t="s">
        <v>801</v>
      </c>
      <c r="B51" s="2" t="s">
        <v>801</v>
      </c>
      <c r="C51" s="2" t="s">
        <v>7779</v>
      </c>
      <c r="D51" s="40">
        <v>45419</v>
      </c>
      <c r="E51" s="40"/>
      <c r="F51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106</v>
      </c>
      <c r="G51" s="65"/>
      <c r="I51" t="b">
        <f>AND(ISBLANK(Company_connections[[#This Row],[End]]), NOT(ISBLANK(Company_connections[[#This Row],[Start]])))</f>
        <v>1</v>
      </c>
      <c r="J51" t="s">
        <v>7780</v>
      </c>
      <c r="K51" s="2" t="s">
        <v>7672</v>
      </c>
      <c r="L51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"Prepa, 21 Թումանյան", "location": {"lat": 40.182941, "lng": 44.516458}}]}</v>
      </c>
      <c r="N51" s="72" t="str">
        <v>Paul</v>
      </c>
      <c r="O51" t="b">
        <f>IF(COUNTIFS(Company_connections[HELPERcompanyName], N51, Company_connections[Working status], TRUE)&gt;0, TRUE, FALSE)</f>
        <v>1</v>
      </c>
      <c r="P51">
        <f>COUNTIFS(Partner_details[companyName], N51, Partner_details[Real?], TRUE)</f>
        <v>2</v>
      </c>
    </row>
    <row r="52" spans="1:16" hidden="1">
      <c r="A52" s="2" t="s">
        <v>801</v>
      </c>
      <c r="B52" s="2" t="s">
        <v>801</v>
      </c>
      <c r="C52" s="2" t="s">
        <v>7781</v>
      </c>
      <c r="D52" s="40">
        <v>45419</v>
      </c>
      <c r="E52" s="40"/>
      <c r="F52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106</v>
      </c>
      <c r="G52" s="65"/>
      <c r="I52" t="b">
        <f>AND(ISBLANK(Company_connections[[#This Row],[End]]), NOT(ISBLANK(Company_connections[[#This Row],[Start]])))</f>
        <v>1</v>
      </c>
      <c r="J52" t="s">
        <v>7782</v>
      </c>
      <c r="K52" s="2" t="s">
        <v>7672</v>
      </c>
      <c r="L52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"Prepa, 4/6 Ամիրյան", "location": {"lat": 40.17994884441963, "lng": 4.510571772972646}}]}</v>
      </c>
      <c r="N52" s="51" t="str">
        <v>Malocco</v>
      </c>
      <c r="O52" t="b">
        <f>IF(COUNTIFS(Company_connections[HELPERcompanyName], N52, Company_connections[Working status], TRUE)&gt;0, TRUE, FALSE)</f>
        <v>1</v>
      </c>
      <c r="P52">
        <f>COUNTIFS(Partner_details[companyName], N52, Partner_details[Real?], TRUE)</f>
        <v>7</v>
      </c>
    </row>
    <row r="53" spans="1:16" hidden="1">
      <c r="A53" s="2" t="s">
        <v>6484</v>
      </c>
      <c r="B53" s="2" t="s">
        <v>6484</v>
      </c>
      <c r="C53" s="66"/>
      <c r="D53" s="40">
        <v>45414</v>
      </c>
      <c r="E53" s="40"/>
      <c r="F53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124</v>
      </c>
      <c r="G53" s="65">
        <v>13</v>
      </c>
      <c r="I53" t="b">
        <f>AND(ISBLANK(Company_connections[[#This Row],[End]]), NOT(ISBLANK(Company_connections[[#This Row],[Start]])))</f>
        <v>1</v>
      </c>
      <c r="J53" t="s">
        <v>7783</v>
      </c>
      <c r="K53" s="66"/>
      <c r="L53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"gg cjsc, ", "location": {"lat": 40.787772, "lng": 43.838810}}]}</v>
      </c>
      <c r="N53" s="51" t="str">
        <v>Mov</v>
      </c>
      <c r="O53" t="b">
        <f>IF(COUNTIFS(Company_connections[HELPERcompanyName], N53, Company_connections[Working status], TRUE)&gt;0, TRUE, FALSE)</f>
        <v>1</v>
      </c>
      <c r="P53">
        <f>COUNTIFS(Partner_details[companyName], N53, Partner_details[Real?], TRUE)</f>
        <v>0</v>
      </c>
    </row>
    <row r="54" spans="1:16" hidden="1">
      <c r="A54" s="2" t="s">
        <v>1152</v>
      </c>
      <c r="B54" t="s">
        <v>7771</v>
      </c>
      <c r="C54" t="s">
        <v>7784</v>
      </c>
      <c r="D54" s="40">
        <v>45379</v>
      </c>
      <c r="E54" s="40"/>
      <c r="F54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146</v>
      </c>
      <c r="G54" s="2"/>
      <c r="I54" t="b">
        <f>AND(ISBLANK(Company_connections[[#This Row],[End]]), NOT(ISBLANK(Company_connections[[#This Row],[Start]])))</f>
        <v>1</v>
      </c>
      <c r="J54" t="s">
        <v>7785</v>
      </c>
      <c r="K54" t="s">
        <v>7672</v>
      </c>
      <c r="L54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"Karas, 15/6 Վարդանանց", "location": {"lat": 40.174726, "lng": 44.521130}}]}</v>
      </c>
      <c r="N54" s="51" t="str">
        <v>Melani Nail Studio</v>
      </c>
      <c r="O54" t="b">
        <f>IF(COUNTIFS(Company_connections[HELPERcompanyName], N54, Company_connections[Working status], TRUE)&gt;0, TRUE, FALSE)</f>
        <v>0</v>
      </c>
      <c r="P54">
        <f>COUNTIFS(Partner_details[companyName], N54, Partner_details[Real?], TRUE)</f>
        <v>6</v>
      </c>
    </row>
    <row r="55" spans="1:16" hidden="1">
      <c r="A55" s="2" t="s">
        <v>6528</v>
      </c>
      <c r="B55" s="2" t="s">
        <v>6528</v>
      </c>
      <c r="C55" t="s">
        <v>7786</v>
      </c>
      <c r="D55" s="40">
        <v>45377</v>
      </c>
      <c r="E55" s="40">
        <v>45393</v>
      </c>
      <c r="F55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16</v>
      </c>
      <c r="G55" s="2"/>
      <c r="I55" t="b">
        <f>AND(ISBLANK(Company_connections[[#This Row],[End]]), NOT(ISBLANK(Company_connections[[#This Row],[Start]])))</f>
        <v>0</v>
      </c>
      <c r="J55" t="s">
        <v>7787</v>
      </c>
      <c r="K55" t="s">
        <v>7672</v>
      </c>
      <c r="L55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"Kond house, 46 Լեո", "location": {"lat": 40.180507, "lng": 44.502981}}]}</v>
      </c>
      <c r="N55" s="51" t="str">
        <v>Pizzanini</v>
      </c>
      <c r="O55" t="b">
        <f>IF(COUNTIFS(Company_connections[HELPERcompanyName], N55, Company_connections[Working status], TRUE)&gt;0, TRUE, FALSE)</f>
        <v>1</v>
      </c>
      <c r="P55">
        <f>COUNTIFS(Partner_details[companyName], N55, Partner_details[Real?], TRUE)</f>
        <v>1</v>
      </c>
    </row>
    <row r="56" spans="1:16" hidden="1">
      <c r="A56" s="2" t="s">
        <v>622</v>
      </c>
      <c r="B56" s="2" t="s">
        <v>622</v>
      </c>
      <c r="C56" s="60" t="s">
        <v>7788</v>
      </c>
      <c r="D56" s="40">
        <v>45376</v>
      </c>
      <c r="E56" s="40"/>
      <c r="F56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149</v>
      </c>
      <c r="G56" s="2"/>
      <c r="I56" t="b">
        <f>AND(ISBLANK(Company_connections[[#This Row],[End]]), NOT(ISBLANK(Company_connections[[#This Row],[Start]])))</f>
        <v>1</v>
      </c>
      <c r="J56" t="s">
        <v>7789</v>
      </c>
      <c r="K56" t="s">
        <v>7672</v>
      </c>
      <c r="L56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"Bagel, 27 Մոսկովյան", "location": {"lat": 40.187686, "lng": 44.518332}}]}</v>
      </c>
      <c r="N56" s="51" t="str">
        <v>Dolcebox</v>
      </c>
      <c r="O56" t="b">
        <f>IF(COUNTIFS(Company_connections[HELPERcompanyName], N56, Company_connections[Working status], TRUE)&gt;0, TRUE, FALSE)</f>
        <v>1</v>
      </c>
      <c r="P56">
        <f>COUNTIFS(Partner_details[companyName], N56, Partner_details[Real?], TRUE)</f>
        <v>2</v>
      </c>
    </row>
    <row r="57" spans="1:16" hidden="1">
      <c r="A57" t="s">
        <v>458</v>
      </c>
      <c r="B57" t="s">
        <v>458</v>
      </c>
      <c r="C57" t="s">
        <v>7790</v>
      </c>
      <c r="D57" s="40">
        <v>45404</v>
      </c>
      <c r="E57" s="40"/>
      <c r="F57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158</v>
      </c>
      <c r="G57" s="2">
        <v>37</v>
      </c>
      <c r="H57" t="s">
        <v>7791</v>
      </c>
      <c r="I57" t="b">
        <f>AND(ISBLANK(Company_connections[[#This Row],[End]]), NOT(ISBLANK(Company_connections[[#This Row],[Start]])))</f>
        <v>1</v>
      </c>
      <c r="J57" t="s">
        <v>7792</v>
      </c>
      <c r="K57" s="2" t="s">
        <v>7672</v>
      </c>
      <c r="L57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"Kilikian, 8 Աբովյան", "location": {"lat": 40.180573, "lng": 44.515547}}]}</v>
      </c>
      <c r="N57" s="51" t="str">
        <v>Tumanyans Art</v>
      </c>
      <c r="O57" t="b">
        <f>IF(COUNTIFS(Company_connections[HELPERcompanyName], N57, Company_connections[Working status], TRUE)&gt;0, TRUE, FALSE)</f>
        <v>1</v>
      </c>
      <c r="P57">
        <f>COUNTIFS(Partner_details[companyName], N57, Partner_details[Real?], TRUE)</f>
        <v>0</v>
      </c>
    </row>
    <row r="58" spans="1:16" hidden="1">
      <c r="A58" s="2" t="s">
        <v>1289</v>
      </c>
      <c r="B58" s="2" t="s">
        <v>1289</v>
      </c>
      <c r="C58" s="2" t="s">
        <v>7790</v>
      </c>
      <c r="D58" s="40">
        <v>45403</v>
      </c>
      <c r="E58" s="40"/>
      <c r="F58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122</v>
      </c>
      <c r="G58" s="2"/>
      <c r="I58" t="b">
        <f>AND(ISBLANK(Company_connections[[#This Row],[End]]), NOT(ISBLANK(Company_connections[[#This Row],[Start]])))</f>
        <v>1</v>
      </c>
      <c r="J58" t="s">
        <v>7793</v>
      </c>
      <c r="K58" s="2" t="s">
        <v>7672</v>
      </c>
      <c r="L58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"Santafe, 8 Աբովյան", "location": {"lat": 40.188014, "lng": 44.515289}}]}</v>
      </c>
      <c r="N58" s="51" t="str">
        <v>eywa</v>
      </c>
      <c r="O58" t="b">
        <f>IF(COUNTIFS(Company_connections[HELPERcompanyName], N58, Company_connections[Working status], TRUE)&gt;0, TRUE, FALSE)</f>
        <v>1</v>
      </c>
      <c r="P58">
        <f>COUNTIFS(Partner_details[companyName], N58, Partner_details[Real?], TRUE)</f>
        <v>1</v>
      </c>
    </row>
    <row r="59" spans="1:16" hidden="1">
      <c r="A59" s="2" t="s">
        <v>7794</v>
      </c>
      <c r="B59" t="s">
        <v>7771</v>
      </c>
      <c r="C59" s="2" t="s">
        <v>7795</v>
      </c>
      <c r="D59" s="40">
        <v>45397</v>
      </c>
      <c r="E59" s="40"/>
      <c r="F59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128</v>
      </c>
      <c r="G59" s="2"/>
      <c r="I59" t="b">
        <f>AND(ISBLANK(Company_connections[[#This Row],[End]]), NOT(ISBLANK(Company_connections[[#This Row],[Start]])))</f>
        <v>1</v>
      </c>
      <c r="J59" t="s">
        <v>7773</v>
      </c>
      <c r="K59" s="2" t="s">
        <v>7672</v>
      </c>
      <c r="L59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"Karas, 34 Գարգեին Նժդեհ", "location": {"lat": 40.532092, "lng": 44.720592}}]}</v>
      </c>
      <c r="N59" s="51" t="str">
        <v>Kilejian's</v>
      </c>
      <c r="O59" t="b">
        <f>IF(COUNTIFS(Company_connections[HELPERcompanyName], N59, Company_connections[Working status], TRUE)&gt;0, TRUE, FALSE)</f>
        <v>0</v>
      </c>
      <c r="P59">
        <f>COUNTIFS(Partner_details[companyName], N59, Partner_details[Real?], TRUE)</f>
        <v>11</v>
      </c>
    </row>
    <row r="60" spans="1:16" hidden="1">
      <c r="A60" s="2" t="s">
        <v>7796</v>
      </c>
      <c r="B60" t="s">
        <v>7771</v>
      </c>
      <c r="C60" t="s">
        <v>7797</v>
      </c>
      <c r="D60" s="40">
        <v>45397</v>
      </c>
      <c r="E60" s="40"/>
      <c r="F60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128</v>
      </c>
      <c r="G60" s="65"/>
      <c r="I60" t="b">
        <f>AND(ISBLANK(Company_connections[[#This Row],[End]]), NOT(ISBLANK(Company_connections[[#This Row],[Start]])))</f>
        <v>1</v>
      </c>
      <c r="J60" s="2" t="s">
        <v>7798</v>
      </c>
      <c r="K60" s="66" t="s">
        <v>7672</v>
      </c>
      <c r="L60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"Karas, 20  Մաշտոց", "location": {"lat": 40.18143612553705, "lng": 4.508402044176094}}]}</v>
      </c>
      <c r="N60" s="51" t="str">
        <v>Vikings</v>
      </c>
      <c r="O60" t="b">
        <f>IF(COUNTIFS(Company_connections[HELPERcompanyName], N60, Company_connections[Working status], TRUE)&gt;0, TRUE, FALSE)</f>
        <v>0</v>
      </c>
      <c r="P60">
        <f>COUNTIFS(Partner_details[companyName], N60, Partner_details[Real?], TRUE)</f>
        <v>4</v>
      </c>
    </row>
    <row r="61" spans="1:16" hidden="1">
      <c r="A61" s="2" t="s">
        <v>1493</v>
      </c>
      <c r="B61" s="2" t="s">
        <v>1493</v>
      </c>
      <c r="C61" s="2" t="s">
        <v>7799</v>
      </c>
      <c r="D61" s="40">
        <v>45394</v>
      </c>
      <c r="E61" s="40">
        <v>45413</v>
      </c>
      <c r="F61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19</v>
      </c>
      <c r="G61" s="2"/>
      <c r="I61" t="b">
        <f>AND(ISBLANK(Company_connections[[#This Row],[End]]), NOT(ISBLANK(Company_connections[[#This Row],[Start]])))</f>
        <v>0</v>
      </c>
      <c r="J61" t="s">
        <v>7800</v>
      </c>
      <c r="K61" s="2" t="s">
        <v>7672</v>
      </c>
      <c r="L61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"Laboratory specialty coffee, 29 Մաշտոց", "location": {"lat": 40.184500, "lng": 44.511607}}]}</v>
      </c>
      <c r="N61" s="51" t="str">
        <v>Cool boba</v>
      </c>
      <c r="O61" t="b">
        <f>IF(COUNTIFS(Company_connections[HELPERcompanyName], N61, Company_connections[Working status], TRUE)&gt;0, TRUE, FALSE)</f>
        <v>0</v>
      </c>
      <c r="P61">
        <f>COUNTIFS(Partner_details[companyName], N61, Partner_details[Real?], TRUE)</f>
        <v>4</v>
      </c>
    </row>
    <row r="62" spans="1:16" hidden="1">
      <c r="A62" s="2" t="s">
        <v>139</v>
      </c>
      <c r="B62" s="2" t="s">
        <v>139</v>
      </c>
      <c r="C62" s="60" t="s">
        <v>7801</v>
      </c>
      <c r="D62" s="40">
        <v>45380</v>
      </c>
      <c r="E62" s="40"/>
      <c r="F62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175</v>
      </c>
      <c r="G62" s="2">
        <v>30</v>
      </c>
      <c r="H62" t="s">
        <v>7802</v>
      </c>
      <c r="I62" t="b">
        <f>AND(ISBLANK(Company_connections[[#This Row],[End]]), NOT(ISBLANK(Company_connections[[#This Row],[Start]])))</f>
        <v>1</v>
      </c>
      <c r="J62" t="s">
        <v>7803</v>
      </c>
      <c r="K62" s="60" t="s">
        <v>7677</v>
      </c>
      <c r="L62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"Venlo, 44/4 Մամիկոնյանց", "location": {"lat": 40.209439, "lng": 44.518088}}]}</v>
      </c>
      <c r="N62" s="51" t="str">
        <v>101CAFFE</v>
      </c>
      <c r="O62" t="b">
        <f>IF(COUNTIFS(Company_connections[HELPERcompanyName], N62, Company_connections[Working status], TRUE)&gt;0, TRUE, FALSE)</f>
        <v>1</v>
      </c>
      <c r="P62">
        <f>COUNTIFS(Partner_details[companyName], N62, Partner_details[Real?], TRUE)</f>
        <v>0</v>
      </c>
    </row>
    <row r="63" spans="1:16" hidden="1">
      <c r="A63" s="2" t="s">
        <v>567</v>
      </c>
      <c r="B63" s="2" t="s">
        <v>567</v>
      </c>
      <c r="C63" t="s">
        <v>7804</v>
      </c>
      <c r="D63" s="40">
        <v>45379</v>
      </c>
      <c r="E63" s="40"/>
      <c r="F63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146</v>
      </c>
      <c r="G63" s="2"/>
      <c r="I63" t="b">
        <f>AND(ISBLANK(Company_connections[[#This Row],[End]]), NOT(ISBLANK(Company_connections[[#This Row],[Start]])))</f>
        <v>1</v>
      </c>
      <c r="J63" t="s">
        <v>7805</v>
      </c>
      <c r="K63" s="60" t="s">
        <v>7677</v>
      </c>
      <c r="L63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"Bisquit, 6/1 Ադոնց", "location": {"lat": 40.212801, "lng": 44.522443}}]}</v>
      </c>
      <c r="N63" s="51" t="str">
        <v>Ճամփորդի տնակ</v>
      </c>
      <c r="O63" t="b">
        <f>IF(COUNTIFS(Company_connections[HELPERcompanyName], N63, Company_connections[Working status], TRUE)&gt;0, TRUE, FALSE)</f>
        <v>1</v>
      </c>
      <c r="P63">
        <f>COUNTIFS(Partner_details[companyName], N63, Partner_details[Real?], TRUE)</f>
        <v>0</v>
      </c>
    </row>
    <row r="64" spans="1:16" hidden="1">
      <c r="A64" s="2" t="s">
        <v>6502</v>
      </c>
      <c r="B64" s="2" t="s">
        <v>6502</v>
      </c>
      <c r="C64" s="2" t="s">
        <v>7806</v>
      </c>
      <c r="D64" s="40">
        <v>45379</v>
      </c>
      <c r="E64" s="40">
        <v>45509</v>
      </c>
      <c r="F64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130</v>
      </c>
      <c r="G64" s="2"/>
      <c r="I64" t="b">
        <f>AND(ISBLANK(Company_connections[[#This Row],[End]]), NOT(ISBLANK(Company_connections[[#This Row],[Start]])))</f>
        <v>0</v>
      </c>
      <c r="J64" t="s">
        <v>7807</v>
      </c>
      <c r="K64" s="2" t="s">
        <v>7672</v>
      </c>
      <c r="L64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"Eatnact, 46/3 Իսահակյան", "location": {"lat": 40.189569, "lng": 44.513777}}]}</v>
      </c>
    </row>
    <row r="65" spans="1:12" hidden="1">
      <c r="A65" s="2" t="s">
        <v>1887</v>
      </c>
      <c r="B65" s="2" t="s">
        <v>1887</v>
      </c>
      <c r="C65" t="s">
        <v>7808</v>
      </c>
      <c r="D65" s="40">
        <v>45371</v>
      </c>
      <c r="E65" s="40"/>
      <c r="F65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154</v>
      </c>
      <c r="G65" s="2"/>
      <c r="I65" t="b">
        <f>AND(ISBLANK(Company_connections[[#This Row],[End]]), NOT(ISBLANK(Company_connections[[#This Row],[Start]])))</f>
        <v>1</v>
      </c>
      <c r="J65" t="s">
        <v>7809</v>
      </c>
      <c r="K65" t="s">
        <v>7672</v>
      </c>
      <c r="L65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"Dave hotel, 4 Պռոշյան", "location": {"lat": 40.190781, "lng": 44.503925}}]}</v>
      </c>
    </row>
    <row r="66" spans="1:12" hidden="1">
      <c r="A66" s="2" t="s">
        <v>641</v>
      </c>
      <c r="B66" s="2" t="s">
        <v>641</v>
      </c>
      <c r="C66" t="s">
        <v>7810</v>
      </c>
      <c r="D66" s="40">
        <v>45370</v>
      </c>
      <c r="E66" s="40"/>
      <c r="F66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155</v>
      </c>
      <c r="G66" s="2"/>
      <c r="I66" t="b">
        <f>AND(ISBLANK(Company_connections[[#This Row],[End]]), NOT(ISBLANK(Company_connections[[#This Row],[Start]])))</f>
        <v>1</v>
      </c>
      <c r="J66" t="s">
        <v>7811</v>
      </c>
      <c r="K66" t="s">
        <v>7672</v>
      </c>
      <c r="L66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"Byblos, 64 Արամ", "location": {"lat": 40.183476, "lng": 44.508832}}]}</v>
      </c>
    </row>
    <row r="67" spans="1:12" hidden="1">
      <c r="A67" s="2" t="s">
        <v>412</v>
      </c>
      <c r="B67" s="2" t="s">
        <v>412</v>
      </c>
      <c r="C67" s="66" t="s">
        <v>7812</v>
      </c>
      <c r="D67" s="40">
        <v>45367</v>
      </c>
      <c r="E67" s="40"/>
      <c r="F67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158</v>
      </c>
      <c r="G67" s="65"/>
      <c r="I67" t="b">
        <f>AND(ISBLANK(Company_connections[[#This Row],[End]]), NOT(ISBLANK(Company_connections[[#This Row],[Start]])))</f>
        <v>1</v>
      </c>
      <c r="J67" t="s">
        <v>7813</v>
      </c>
      <c r="K67" t="s">
        <v>7672</v>
      </c>
      <c r="L67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"Dodopizza, 11 Վարդանանց", "location": {"lat": 40.177874, "lng": 44.518591}}]}</v>
      </c>
    </row>
    <row r="68" spans="1:12" hidden="1">
      <c r="A68" s="2" t="s">
        <v>601</v>
      </c>
      <c r="B68" s="2" t="s">
        <v>399</v>
      </c>
      <c r="C68" s="60" t="s">
        <v>7814</v>
      </c>
      <c r="D68" s="40">
        <v>45365</v>
      </c>
      <c r="E68" s="40"/>
      <c r="F68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160</v>
      </c>
      <c r="G68" s="2"/>
      <c r="I68" t="b">
        <f>AND(ISBLANK(Company_connections[[#This Row],[End]]), NOT(ISBLANK(Company_connections[[#This Row],[Start]])))</f>
        <v>1</v>
      </c>
      <c r="J68" t="s">
        <v>7815</v>
      </c>
      <c r="K68" t="s">
        <v>7672</v>
      </c>
      <c r="L68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"Common and ground, 6 Բաղրամյան", "location": {"lat": 40.189734, "lng": 44.513481}}]}</v>
      </c>
    </row>
    <row r="69" spans="1:12" hidden="1">
      <c r="A69" s="2" t="s">
        <v>1874</v>
      </c>
      <c r="B69" s="2" t="s">
        <v>1874</v>
      </c>
      <c r="C69" t="s">
        <v>7816</v>
      </c>
      <c r="D69" s="40">
        <v>45363</v>
      </c>
      <c r="E69" s="40">
        <v>45456</v>
      </c>
      <c r="F69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93</v>
      </c>
      <c r="G69" s="2"/>
      <c r="I69" t="b">
        <f>AND(ISBLANK(Company_connections[[#This Row],[End]]), NOT(ISBLANK(Company_connections[[#This Row],[Start]])))</f>
        <v>0</v>
      </c>
      <c r="J69" t="s">
        <v>7817</v>
      </c>
      <c r="K69" t="s">
        <v>7672</v>
      </c>
      <c r="L69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"Tbili, 1/1 Բաղրամյան", "location": {"lat": 40.188852, "lng": 44.513481}}]}</v>
      </c>
    </row>
    <row r="70" spans="1:12" hidden="1">
      <c r="A70" s="2" t="s">
        <v>7818</v>
      </c>
      <c r="B70" t="s">
        <v>7771</v>
      </c>
      <c r="C70" s="73" t="s">
        <v>7819</v>
      </c>
      <c r="D70" s="40">
        <v>45363</v>
      </c>
      <c r="E70" s="40"/>
      <c r="F70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162</v>
      </c>
      <c r="G70" s="2"/>
      <c r="I70" t="b">
        <f>AND(ISBLANK(Company_connections[[#This Row],[End]]), NOT(ISBLANK(Company_connections[[#This Row],[Start]])))</f>
        <v>1</v>
      </c>
      <c r="J70" t="s">
        <v>7820</v>
      </c>
      <c r="K70" t="s">
        <v>7672</v>
      </c>
      <c r="L70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"Karas, 1/1 Աբովյան", "location": {"lat": 40.179261, "lng": 44.513238}}]}</v>
      </c>
    </row>
    <row r="71" spans="1:12" hidden="1">
      <c r="A71" s="2" t="s">
        <v>581</v>
      </c>
      <c r="B71" t="s">
        <v>7771</v>
      </c>
      <c r="C71" t="s">
        <v>7821</v>
      </c>
      <c r="D71" s="40">
        <v>45363</v>
      </c>
      <c r="E71" s="40"/>
      <c r="F71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162</v>
      </c>
      <c r="G71" s="2"/>
      <c r="I71" t="b">
        <f>AND(ISBLANK(Company_connections[[#This Row],[End]]), NOT(ISBLANK(Company_connections[[#This Row],[Start]])))</f>
        <v>1</v>
      </c>
      <c r="J71" t="s">
        <v>7822</v>
      </c>
      <c r="K71" t="s">
        <v>7672</v>
      </c>
      <c r="L71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"Karas, 19 Թումանյան", "location": {"lat": 40.182850, "lng": 44.516578}}]}</v>
      </c>
    </row>
    <row r="72" spans="1:12" hidden="1">
      <c r="A72" s="2" t="s">
        <v>682</v>
      </c>
      <c r="B72" s="2" t="s">
        <v>682</v>
      </c>
      <c r="C72" s="60" t="s">
        <v>7814</v>
      </c>
      <c r="D72" s="40">
        <v>45360</v>
      </c>
      <c r="E72" s="40"/>
      <c r="F72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165</v>
      </c>
      <c r="G72" s="2"/>
      <c r="I72" t="b">
        <f>AND(ISBLANK(Company_connections[[#This Row],[End]]), NOT(ISBLANK(Company_connections[[#This Row],[Start]])))</f>
        <v>1</v>
      </c>
      <c r="J72" t="s">
        <v>7823</v>
      </c>
      <c r="K72" t="s">
        <v>7672</v>
      </c>
      <c r="L72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"Noraleppo, 6 Բաղրամյան", "location": {"lat": 40.185623, "lng": 44.507495}}]}</v>
      </c>
    </row>
    <row r="73" spans="1:12" hidden="1">
      <c r="A73" s="2" t="s">
        <v>1094</v>
      </c>
      <c r="B73" s="2" t="s">
        <v>1094</v>
      </c>
      <c r="C73" s="2" t="s">
        <v>369</v>
      </c>
      <c r="D73" s="40">
        <v>45360</v>
      </c>
      <c r="E73" s="40"/>
      <c r="F73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165</v>
      </c>
      <c r="G73" s="65"/>
      <c r="I73" t="b">
        <f>AND(ISBLANK(Company_connections[[#This Row],[End]]), NOT(ISBLANK(Company_connections[[#This Row],[Start]])))</f>
        <v>1</v>
      </c>
      <c r="J73" t="s">
        <v>7824</v>
      </c>
      <c r="K73" s="2"/>
      <c r="L73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-</v>
      </c>
    </row>
    <row r="74" spans="1:12" hidden="1">
      <c r="A74" s="2" t="s">
        <v>1261</v>
      </c>
      <c r="B74" s="2" t="s">
        <v>1261</v>
      </c>
      <c r="C74" s="66" t="s">
        <v>7825</v>
      </c>
      <c r="D74" s="40">
        <v>45360</v>
      </c>
      <c r="E74" s="40"/>
      <c r="F74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165</v>
      </c>
      <c r="G74" s="65"/>
      <c r="I74" t="b">
        <f>AND(ISBLANK(Company_connections[[#This Row],[End]]), NOT(ISBLANK(Company_connections[[#This Row],[Start]])))</f>
        <v>1</v>
      </c>
      <c r="J74" t="s">
        <v>7826</v>
      </c>
      <c r="K74" t="s">
        <v>7672</v>
      </c>
      <c r="L74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"Unicorn, 83 Եզնիկ Կողբացի", "location": {"lat": 40.184183, "lng": 44.513786}}]}</v>
      </c>
    </row>
    <row r="75" spans="1:12" hidden="1">
      <c r="A75" s="2" t="s">
        <v>596</v>
      </c>
      <c r="B75" t="s">
        <v>7827</v>
      </c>
      <c r="C75" s="2" t="s">
        <v>7828</v>
      </c>
      <c r="D75" s="40">
        <v>45352</v>
      </c>
      <c r="E75" s="40"/>
      <c r="F75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173</v>
      </c>
      <c r="G75" s="65"/>
      <c r="I75" t="b">
        <f>AND(ISBLANK(Company_connections[[#This Row],[End]]), NOT(ISBLANK(Company_connections[[#This Row],[Start]])))</f>
        <v>1</v>
      </c>
      <c r="J75" t="s">
        <v>7829</v>
      </c>
      <c r="K75" t="s">
        <v>7672</v>
      </c>
      <c r="L75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"Phoenix, 10 Աբովյան", "location": {"lat": 40.180716, "lng": 44.515620}}]}</v>
      </c>
    </row>
    <row r="76" spans="1:12" hidden="1">
      <c r="A76" s="2" t="s">
        <v>6502</v>
      </c>
      <c r="B76" s="2" t="s">
        <v>6502</v>
      </c>
      <c r="C76" s="66" t="s">
        <v>7830</v>
      </c>
      <c r="D76" s="40">
        <v>45346</v>
      </c>
      <c r="E76" s="40"/>
      <c r="F76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179</v>
      </c>
      <c r="G76" s="65"/>
      <c r="I76" t="b">
        <f>AND(ISBLANK(Company_connections[[#This Row],[End]]), NOT(ISBLANK(Company_connections[[#This Row],[Start]])))</f>
        <v>1</v>
      </c>
      <c r="J76" t="s">
        <v>7831</v>
      </c>
      <c r="K76" t="s">
        <v>7677</v>
      </c>
      <c r="L76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"Eatnact, 15/1 Լես Կամսար", "location": {"lat": 40.193006, "lng": 44.503994}}]}</v>
      </c>
    </row>
    <row r="77" spans="1:12" hidden="1">
      <c r="A77" s="2" t="s">
        <v>710</v>
      </c>
      <c r="B77" s="2" t="s">
        <v>710</v>
      </c>
      <c r="C77" s="2" t="s">
        <v>7832</v>
      </c>
      <c r="D77" s="40">
        <v>45343</v>
      </c>
      <c r="E77" s="40"/>
      <c r="F77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182</v>
      </c>
      <c r="G77" s="65"/>
      <c r="I77" t="b">
        <f>AND(ISBLANK(Company_connections[[#This Row],[End]]), NOT(ISBLANK(Company_connections[[#This Row],[Start]])))</f>
        <v>1</v>
      </c>
      <c r="J77" t="s">
        <v>7833</v>
      </c>
      <c r="K77" t="s">
        <v>7672</v>
      </c>
      <c r="L77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"Smoking Chef, 19 Սարյան", "location": {"lat": 40.185894, "lng": 44.507809}}]}</v>
      </c>
    </row>
    <row r="78" spans="1:12" hidden="1">
      <c r="A78" s="2" t="s">
        <v>471</v>
      </c>
      <c r="B78" s="2" t="s">
        <v>471</v>
      </c>
      <c r="C78" s="66" t="s">
        <v>7834</v>
      </c>
      <c r="D78" s="40">
        <v>45336</v>
      </c>
      <c r="E78" s="40"/>
      <c r="F78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189</v>
      </c>
      <c r="G78" s="65"/>
      <c r="I78" t="b">
        <f>AND(ISBLANK(Company_connections[[#This Row],[End]]), NOT(ISBLANK(Company_connections[[#This Row],[Start]])))</f>
        <v>1</v>
      </c>
      <c r="J78" t="s">
        <v>7835</v>
      </c>
      <c r="K78" t="s">
        <v>7672</v>
      </c>
      <c r="L78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"Machar, 5 Սպենդարյան", "location": {"lat": 40.186661, "lng": 44.512487}}]}</v>
      </c>
    </row>
    <row r="79" spans="1:12" hidden="1">
      <c r="A79" s="2" t="s">
        <v>381</v>
      </c>
      <c r="B79" s="2" t="s">
        <v>381</v>
      </c>
      <c r="C79" s="2" t="s">
        <v>7790</v>
      </c>
      <c r="D79" s="40">
        <v>45334</v>
      </c>
      <c r="E79" s="40"/>
      <c r="F79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191</v>
      </c>
      <c r="G79" s="65"/>
      <c r="I79" t="b">
        <f>AND(ISBLANK(Company_connections[[#This Row],[End]]), NOT(ISBLANK(Company_connections[[#This Row],[Start]])))</f>
        <v>1</v>
      </c>
      <c r="J79" t="s">
        <v>7836</v>
      </c>
      <c r="K79" t="s">
        <v>7672</v>
      </c>
      <c r="L79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"Beer Academy, 8 Աբովյան", "location": {"lat": 40.180861, "lng": 44.515723}}]}</v>
      </c>
    </row>
    <row r="80" spans="1:12" hidden="1">
      <c r="A80" s="2" t="s">
        <v>381</v>
      </c>
      <c r="B80" s="2" t="s">
        <v>381</v>
      </c>
      <c r="C80" s="2" t="s">
        <v>7790</v>
      </c>
      <c r="D80" s="40">
        <v>45334</v>
      </c>
      <c r="E80" s="40"/>
      <c r="F80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191</v>
      </c>
      <c r="G80" s="65"/>
      <c r="I80" t="b">
        <f>AND(ISBLANK(Company_connections[[#This Row],[End]]), NOT(ISBLANK(Company_connections[[#This Row],[Start]])))</f>
        <v>1</v>
      </c>
      <c r="J80" t="s">
        <v>7837</v>
      </c>
      <c r="K80" t="s">
        <v>7672</v>
      </c>
      <c r="L80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"Beer Academy, 8 Աբովյան", "location": {"lat": 40.180832, "lng": 44.515735}}]}</v>
      </c>
    </row>
    <row r="81" spans="1:12" hidden="1">
      <c r="A81" s="2" t="s">
        <v>379</v>
      </c>
      <c r="B81" s="2" t="s">
        <v>379</v>
      </c>
      <c r="C81" s="66" t="s">
        <v>7838</v>
      </c>
      <c r="D81" s="40">
        <v>45329</v>
      </c>
      <c r="E81" s="40"/>
      <c r="F81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196</v>
      </c>
      <c r="G81" s="65"/>
      <c r="I81" t="b">
        <f>AND(ISBLANK(Company_connections[[#This Row],[End]]), NOT(ISBLANK(Company_connections[[#This Row],[Start]])))</f>
        <v>1</v>
      </c>
      <c r="J81" t="s">
        <v>7839</v>
      </c>
      <c r="K81" t="s">
        <v>7672</v>
      </c>
      <c r="L81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"Bardak, 8/1 Խանջյան", "location": {"lat": 40.177667, "lng": 44.523653}}]}</v>
      </c>
    </row>
    <row r="82" spans="1:12" hidden="1">
      <c r="A82" s="2" t="s">
        <v>510</v>
      </c>
      <c r="B82" s="2" t="s">
        <v>510</v>
      </c>
      <c r="C82" t="s">
        <v>7840</v>
      </c>
      <c r="D82" s="40">
        <v>45329</v>
      </c>
      <c r="E82" s="40">
        <v>45389</v>
      </c>
      <c r="F82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60</v>
      </c>
      <c r="G82" s="65"/>
      <c r="I82" t="b">
        <f>AND(ISBLANK(Company_connections[[#This Row],[End]]), NOT(ISBLANK(Company_connections[[#This Row],[Start]])))</f>
        <v>0</v>
      </c>
      <c r="J82" t="s">
        <v>7841</v>
      </c>
      <c r="K82" t="s">
        <v>7840</v>
      </c>
      <c r="L82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"Myler, Ապարան", "location": {"lat": 40.507900, "lng": 44.459335}}]}</v>
      </c>
    </row>
    <row r="83" spans="1:12" hidden="1">
      <c r="A83" s="2" t="s">
        <v>510</v>
      </c>
      <c r="B83" s="2" t="s">
        <v>510</v>
      </c>
      <c r="C83" t="s">
        <v>7840</v>
      </c>
      <c r="D83" s="40">
        <v>45329</v>
      </c>
      <c r="E83" s="40">
        <v>45389</v>
      </c>
      <c r="F83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60</v>
      </c>
      <c r="G83" s="65"/>
      <c r="I83" t="b">
        <f>AND(ISBLANK(Company_connections[[#This Row],[End]]), NOT(ISBLANK(Company_connections[[#This Row],[Start]])))</f>
        <v>0</v>
      </c>
      <c r="J83" t="s">
        <v>7841</v>
      </c>
      <c r="K83" t="s">
        <v>7840</v>
      </c>
      <c r="L83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"Myler, Ապարան", "location": {"lat": 40.507900, "lng": 44.459335}}]}</v>
      </c>
    </row>
    <row r="84" spans="1:12" hidden="1">
      <c r="A84" s="2" t="s">
        <v>461</v>
      </c>
      <c r="B84" s="2" t="s">
        <v>461</v>
      </c>
      <c r="C84" s="66" t="s">
        <v>7842</v>
      </c>
      <c r="D84" s="40">
        <v>45328</v>
      </c>
      <c r="E84" s="40"/>
      <c r="F84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197</v>
      </c>
      <c r="G84" s="65"/>
      <c r="I84" t="b">
        <f>AND(ISBLANK(Company_connections[[#This Row],[End]]), NOT(ISBLANK(Company_connections[[#This Row],[Start]])))</f>
        <v>1</v>
      </c>
      <c r="J84" t="s">
        <v>7843</v>
      </c>
      <c r="K84" t="s">
        <v>7672</v>
      </c>
      <c r="L84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"Lumen Coffee, 3Ա Տերյան", "location": {"lat": 40.181817, "lng":  44.51224}}]}</v>
      </c>
    </row>
    <row r="85" spans="1:12" hidden="1">
      <c r="A85" s="2">
        <v>23.5</v>
      </c>
      <c r="B85" s="2">
        <v>23.5</v>
      </c>
      <c r="C85" s="66" t="s">
        <v>7844</v>
      </c>
      <c r="D85" s="40">
        <v>45323</v>
      </c>
      <c r="E85" s="40">
        <v>45338</v>
      </c>
      <c r="F85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15</v>
      </c>
      <c r="G85" s="65"/>
      <c r="I85" t="b">
        <f>AND(ISBLANK(Company_connections[[#This Row],[End]]), NOT(ISBLANK(Company_connections[[#This Row],[Start]])))</f>
        <v>0</v>
      </c>
      <c r="J85" t="s">
        <v>7845</v>
      </c>
      <c r="K85" t="s">
        <v>7672</v>
      </c>
      <c r="L85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"23.5, 19/1 Բաղրամյան", "location": {"lat": 40.191875, "lng": 44.505579}}]}</v>
      </c>
    </row>
    <row r="86" spans="1:12" hidden="1">
      <c r="A86" s="2" t="s">
        <v>515</v>
      </c>
      <c r="B86" s="2" t="s">
        <v>515</v>
      </c>
      <c r="C86" s="66" t="s">
        <v>7790</v>
      </c>
      <c r="D86" s="40">
        <v>45323</v>
      </c>
      <c r="E86" s="40"/>
      <c r="F86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202</v>
      </c>
      <c r="G86" s="65"/>
      <c r="I86" t="b">
        <f>AND(ISBLANK(Company_connections[[#This Row],[End]]), NOT(ISBLANK(Company_connections[[#This Row],[Start]])))</f>
        <v>1</v>
      </c>
      <c r="J86" t="s">
        <v>7846</v>
      </c>
      <c r="K86" t="s">
        <v>7672</v>
      </c>
      <c r="L86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"Paul, 8 Աբովյան", "location": {"lat": 40.180369, "lng": 44.515121}}]}</v>
      </c>
    </row>
    <row r="87" spans="1:12" hidden="1">
      <c r="A87" s="2" t="s">
        <v>476</v>
      </c>
      <c r="B87" s="2" t="s">
        <v>476</v>
      </c>
      <c r="C87" s="66" t="s">
        <v>7777</v>
      </c>
      <c r="D87" s="40">
        <v>45322</v>
      </c>
      <c r="E87" s="40"/>
      <c r="F87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203</v>
      </c>
      <c r="G87" s="65"/>
      <c r="I87" t="b">
        <f>AND(ISBLANK(Company_connections[[#This Row],[End]]), NOT(ISBLANK(Company_connections[[#This Row],[Start]])))</f>
        <v>1</v>
      </c>
      <c r="J87" t="s">
        <v>7847</v>
      </c>
      <c r="K87" t="s">
        <v>7672</v>
      </c>
      <c r="L87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"Malocco, 1 Թամանյան", "location": {"lat": 40.18906, "lng": 4.515005}}]}</v>
      </c>
    </row>
    <row r="88" spans="1:12" hidden="1">
      <c r="A88" s="2" t="s">
        <v>596</v>
      </c>
      <c r="B88" t="s">
        <v>128</v>
      </c>
      <c r="C88" s="66" t="s">
        <v>7790</v>
      </c>
      <c r="D88" s="40">
        <v>45317</v>
      </c>
      <c r="E88" s="40"/>
      <c r="F88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208</v>
      </c>
      <c r="G88" s="65"/>
      <c r="I88" t="b">
        <f>AND(ISBLANK(Company_connections[[#This Row],[End]]), NOT(ISBLANK(Company_connections[[#This Row],[Start]])))</f>
        <v>1</v>
      </c>
      <c r="J88" t="s">
        <v>7848</v>
      </c>
      <c r="K88" t="s">
        <v>7672</v>
      </c>
      <c r="L88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"Mov, 8 Աբովյան", "location": {"lat": 40.180713, "lng": 44.515752}}]}</v>
      </c>
    </row>
    <row r="89" spans="1:12" hidden="1">
      <c r="A89" s="2" t="s">
        <v>397</v>
      </c>
      <c r="B89" t="s">
        <v>7771</v>
      </c>
      <c r="C89" s="66" t="s">
        <v>7849</v>
      </c>
      <c r="D89" s="40">
        <v>45317</v>
      </c>
      <c r="E89" s="40"/>
      <c r="F89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208</v>
      </c>
      <c r="G89" s="65"/>
      <c r="I89" t="b">
        <f>AND(ISBLANK(Company_connections[[#This Row],[End]]), NOT(ISBLANK(Company_connections[[#This Row],[Start]])))</f>
        <v>1</v>
      </c>
      <c r="J89" t="s">
        <v>7850</v>
      </c>
      <c r="K89" t="s">
        <v>7672</v>
      </c>
      <c r="L89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"Karas, 26 Աբովյան", "location": {"lat": 40.184147, "lng": 44.519832}}]}</v>
      </c>
    </row>
    <row r="90" spans="1:12" hidden="1">
      <c r="A90" s="2" t="s">
        <v>461</v>
      </c>
      <c r="B90" s="2" t="s">
        <v>461</v>
      </c>
      <c r="C90" s="2" t="s">
        <v>7851</v>
      </c>
      <c r="D90" s="40">
        <v>45317</v>
      </c>
      <c r="E90" s="40"/>
      <c r="F90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208</v>
      </c>
      <c r="G90" s="65"/>
      <c r="I90" t="b">
        <f>AND(ISBLANK(Company_connections[[#This Row],[End]]), NOT(ISBLANK(Company_connections[[#This Row],[Start]])))</f>
        <v>1</v>
      </c>
      <c r="J90" t="s">
        <v>7852</v>
      </c>
      <c r="K90" t="s">
        <v>7672</v>
      </c>
      <c r="L90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"Lumen Coffee, 45 Մաշտոց", "location": {"lat": 40.190223, "lng": 44.518372}}]}</v>
      </c>
    </row>
    <row r="91" spans="1:12" hidden="1">
      <c r="A91" s="2" t="s">
        <v>7853</v>
      </c>
      <c r="B91" s="2" t="s">
        <v>7853</v>
      </c>
      <c r="C91" s="2" t="s">
        <v>7854</v>
      </c>
      <c r="D91" s="40">
        <v>45316</v>
      </c>
      <c r="E91" s="40">
        <v>45510</v>
      </c>
      <c r="F91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194</v>
      </c>
      <c r="G91" s="65"/>
      <c r="I91" t="b">
        <f>AND(ISBLANK(Company_connections[[#This Row],[End]]), NOT(ISBLANK(Company_connections[[#This Row],[Start]])))</f>
        <v>0</v>
      </c>
      <c r="J91" t="s">
        <v>7855</v>
      </c>
      <c r="K91" s="66" t="s">
        <v>7677</v>
      </c>
      <c r="L91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"Melani Nail Studio, 22 Վաղարշյան", "location": {"lat": 40.202393, "lng": 44.499168}}]}</v>
      </c>
    </row>
    <row r="92" spans="1:12" hidden="1">
      <c r="A92" s="2" t="s">
        <v>518</v>
      </c>
      <c r="B92" s="2" t="s">
        <v>518</v>
      </c>
      <c r="C92" s="66" t="s">
        <v>7856</v>
      </c>
      <c r="D92" s="40">
        <v>45316</v>
      </c>
      <c r="E92" s="40"/>
      <c r="F92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209</v>
      </c>
      <c r="G92" s="65"/>
      <c r="I92" t="b">
        <f>AND(ISBLANK(Company_connections[[#This Row],[End]]), NOT(ISBLANK(Company_connections[[#This Row],[Start]])))</f>
        <v>1</v>
      </c>
      <c r="J92" t="s">
        <v>7857</v>
      </c>
      <c r="K92" s="66" t="s">
        <v>7677</v>
      </c>
      <c r="L92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"Pizzanini, 31 Մաշտոց", "location": {"lat": 40.184663, "lng": 44.511821}}]}</v>
      </c>
    </row>
    <row r="93" spans="1:12" hidden="1">
      <c r="A93" s="2" t="s">
        <v>428</v>
      </c>
      <c r="B93" s="2" t="s">
        <v>428</v>
      </c>
      <c r="C93" s="67" t="s">
        <v>7858</v>
      </c>
      <c r="D93" s="40">
        <v>45306</v>
      </c>
      <c r="E93" s="40"/>
      <c r="F93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219</v>
      </c>
      <c r="G93" s="65"/>
      <c r="I93" t="b">
        <f>AND(ISBLANK(Company_connections[[#This Row],[End]]), NOT(ISBLANK(Company_connections[[#This Row],[Start]])))</f>
        <v>1</v>
      </c>
      <c r="J93" t="s">
        <v>7859</v>
      </c>
      <c r="K93" s="67" t="s">
        <v>7860</v>
      </c>
      <c r="L93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"Dolcebox, Երևան Մոլ", "location": {"lat": 40.155531, "lng": 44.499337}}]}</v>
      </c>
    </row>
    <row r="94" spans="1:12" hidden="1">
      <c r="A94" s="2" t="s">
        <v>6484</v>
      </c>
      <c r="B94" s="2" t="s">
        <v>6484</v>
      </c>
      <c r="C94" s="66"/>
      <c r="D94" s="40">
        <v>45306</v>
      </c>
      <c r="E94" s="40"/>
      <c r="F94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231</v>
      </c>
      <c r="G94" s="65">
        <v>12</v>
      </c>
      <c r="H94" t="s">
        <v>7861</v>
      </c>
      <c r="I94" t="b">
        <f>AND(ISBLANK(Company_connections[[#This Row],[End]]), NOT(ISBLANK(Company_connections[[#This Row],[Start]])))</f>
        <v>1</v>
      </c>
      <c r="J94" t="s">
        <v>7862</v>
      </c>
      <c r="K94" s="66" t="s">
        <v>6460</v>
      </c>
      <c r="L94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"gg cjsc, ", "location": {"lat": 40.811890, "lng": 44.485202}}]}</v>
      </c>
    </row>
    <row r="95" spans="1:12" hidden="1">
      <c r="A95" s="2" t="s">
        <v>7863</v>
      </c>
      <c r="B95" s="2" t="s">
        <v>7863</v>
      </c>
      <c r="C95" s="74" t="s">
        <v>7864</v>
      </c>
      <c r="D95" s="40">
        <v>45304</v>
      </c>
      <c r="E95" s="40"/>
      <c r="F95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221</v>
      </c>
      <c r="G95" s="65"/>
      <c r="I95" t="b">
        <f>AND(ISBLANK(Company_connections[[#This Row],[End]]), NOT(ISBLANK(Company_connections[[#This Row],[Start]])))</f>
        <v>1</v>
      </c>
      <c r="J95" t="s">
        <v>7865</v>
      </c>
      <c r="K95" s="66" t="s">
        <v>7672</v>
      </c>
      <c r="L95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"Tumanyans Art, 6/7 Մոսկովյան", "location": {"lat": 40.187091, "lng": 44.520679}}]}</v>
      </c>
    </row>
    <row r="96" spans="1:12" hidden="1">
      <c r="A96" s="2" t="s">
        <v>428</v>
      </c>
      <c r="B96" s="2" t="s">
        <v>428</v>
      </c>
      <c r="C96" s="66" t="s">
        <v>7866</v>
      </c>
      <c r="D96" s="40">
        <v>45301</v>
      </c>
      <c r="E96" s="40"/>
      <c r="F96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224</v>
      </c>
      <c r="G96" s="65"/>
      <c r="I96" t="b">
        <f>AND(ISBLANK(Company_connections[[#This Row],[End]]), NOT(ISBLANK(Company_connections[[#This Row],[Start]])))</f>
        <v>1</v>
      </c>
      <c r="J96" t="s">
        <v>7867</v>
      </c>
      <c r="K96" s="66" t="s">
        <v>7868</v>
      </c>
      <c r="L96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"Dolcebox, Մեգամոլ", "location": {"lat": 40.197155, "lng": 44.567433}}]}</v>
      </c>
    </row>
    <row r="97" spans="1:12" hidden="1">
      <c r="A97" s="103" t="s">
        <v>6484</v>
      </c>
      <c r="B97" s="2" t="s">
        <v>6484</v>
      </c>
      <c r="C97" s="66"/>
      <c r="D97" s="40">
        <v>45301</v>
      </c>
      <c r="E97" s="40"/>
      <c r="F97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224</v>
      </c>
      <c r="G97" s="65"/>
      <c r="I97" t="b">
        <f>AND(ISBLANK(Company_connections[[#This Row],[End]]), NOT(ISBLANK(Company_connections[[#This Row],[Start]])))</f>
        <v>1</v>
      </c>
      <c r="J97" t="s">
        <v>7869</v>
      </c>
      <c r="K97" s="66"/>
      <c r="L97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"gg cjsc, ", "location": {"lat": 40.174748, "lng": 44.454569}}]}</v>
      </c>
    </row>
    <row r="98" spans="1:12" hidden="1">
      <c r="A98" s="2" t="s">
        <v>7870</v>
      </c>
      <c r="B98" s="2" t="s">
        <v>7870</v>
      </c>
      <c r="C98" s="66" t="s">
        <v>7871</v>
      </c>
      <c r="D98" s="40">
        <v>45296</v>
      </c>
      <c r="E98" s="40"/>
      <c r="F98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229</v>
      </c>
      <c r="G98" s="65"/>
      <c r="I98" t="b">
        <f>AND(ISBLANK(Company_connections[[#This Row],[End]]), NOT(ISBLANK(Company_connections[[#This Row],[Start]])))</f>
        <v>1</v>
      </c>
      <c r="J98" t="s">
        <v>7872</v>
      </c>
      <c r="K98" s="66" t="s">
        <v>7741</v>
      </c>
      <c r="L98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"eywa, Դալմամոլ", "location": {"lat": 40.17966, "lng": 4.488106}}]}</v>
      </c>
    </row>
    <row r="99" spans="1:12" hidden="1">
      <c r="A99" s="2" t="s">
        <v>7870</v>
      </c>
      <c r="B99" s="2" t="s">
        <v>7870</v>
      </c>
      <c r="C99" s="67" t="s">
        <v>7858</v>
      </c>
      <c r="D99" s="40">
        <v>45296</v>
      </c>
      <c r="E99" s="40"/>
      <c r="F99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229</v>
      </c>
      <c r="G99" s="65"/>
      <c r="I99" t="b">
        <f>AND(ISBLANK(Company_connections[[#This Row],[End]]), NOT(ISBLANK(Company_connections[[#This Row],[Start]])))</f>
        <v>1</v>
      </c>
      <c r="J99" t="s">
        <v>7859</v>
      </c>
      <c r="K99" s="67" t="s">
        <v>7860</v>
      </c>
      <c r="L99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"eywa, Երևան Մոլ", "location": {"lat": 40.155531, "lng": 44.499337}}]}</v>
      </c>
    </row>
    <row r="100" spans="1:12" hidden="1">
      <c r="A100" s="2" t="s">
        <v>6484</v>
      </c>
      <c r="B100" s="2" t="s">
        <v>6484</v>
      </c>
      <c r="C100" s="2"/>
      <c r="D100" s="40">
        <v>45292</v>
      </c>
      <c r="E100" s="40">
        <v>45315</v>
      </c>
      <c r="F100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23</v>
      </c>
      <c r="G100" s="65"/>
      <c r="I100" t="b">
        <f>AND(ISBLANK(Company_connections[[#This Row],[End]]), NOT(ISBLANK(Company_connections[[#This Row],[Start]])))</f>
        <v>0</v>
      </c>
      <c r="J100" t="s">
        <v>7873</v>
      </c>
      <c r="K100" s="2"/>
      <c r="L100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"gg cjsc, ", "location": {"lat": 39.207379, "lng": 46.405773}}]}</v>
      </c>
    </row>
    <row r="101" spans="1:12" hidden="1">
      <c r="A101" s="2">
        <v>23.5</v>
      </c>
      <c r="B101" s="2">
        <v>23.5</v>
      </c>
      <c r="C101" s="66"/>
      <c r="D101" s="40">
        <v>45292</v>
      </c>
      <c r="E101" s="40">
        <v>45338</v>
      </c>
      <c r="F101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46</v>
      </c>
      <c r="G101" s="65"/>
      <c r="I101" t="b">
        <f>AND(ISBLANK(Company_connections[[#This Row],[End]]), NOT(ISBLANK(Company_connections[[#This Row],[Start]])))</f>
        <v>0</v>
      </c>
      <c r="J101" t="s">
        <v>7874</v>
      </c>
      <c r="K101" s="66"/>
      <c r="L101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"23.5, ", "location": {"lat": 40.187136, "lng": 44.509674}}]}</v>
      </c>
    </row>
    <row r="102" spans="1:12" hidden="1">
      <c r="A102" s="64" t="s">
        <v>435</v>
      </c>
      <c r="B102" s="64" t="s">
        <v>435</v>
      </c>
      <c r="C102" s="66"/>
      <c r="D102" s="40">
        <v>45258</v>
      </c>
      <c r="E102" s="40">
        <v>45292</v>
      </c>
      <c r="F102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34</v>
      </c>
      <c r="G102" s="65"/>
      <c r="I102" t="b">
        <f>AND(ISBLANK(Company_connections[[#This Row],[End]]), NOT(ISBLANK(Company_connections[[#This Row],[Start]])))</f>
        <v>0</v>
      </c>
      <c r="J102" t="s">
        <v>7875</v>
      </c>
      <c r="K102" s="66"/>
      <c r="L102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"Kilejian's, ", "location": {"lat": 40.179005, "lng": 44.515529}}]}</v>
      </c>
    </row>
    <row r="103" spans="1:12" hidden="1">
      <c r="A103" s="2" t="s">
        <v>530</v>
      </c>
      <c r="B103" s="2" t="s">
        <v>530</v>
      </c>
      <c r="C103" s="67"/>
      <c r="D103" s="40">
        <v>45258</v>
      </c>
      <c r="E103" s="40">
        <v>45301</v>
      </c>
      <c r="F103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43</v>
      </c>
      <c r="G103" s="65"/>
      <c r="I103" t="b">
        <f>AND(ISBLANK(Company_connections[[#This Row],[End]]), NOT(ISBLANK(Company_connections[[#This Row],[Start]])))</f>
        <v>0</v>
      </c>
      <c r="J103" t="s">
        <v>7876</v>
      </c>
      <c r="K103" s="67"/>
      <c r="L103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"Vikings, ", "location": {"lat": 40.183286, "lng": 44.512036}}]}</v>
      </c>
    </row>
    <row r="104" spans="1:12" hidden="1">
      <c r="A104" s="2" t="s">
        <v>7877</v>
      </c>
      <c r="B104" s="2" t="s">
        <v>7877</v>
      </c>
      <c r="C104" s="66"/>
      <c r="D104" s="40">
        <v>45258</v>
      </c>
      <c r="E104" s="40">
        <v>45304</v>
      </c>
      <c r="F104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46</v>
      </c>
      <c r="G104" s="65"/>
      <c r="I104" t="b">
        <f>AND(ISBLANK(Company_connections[[#This Row],[End]]), NOT(ISBLANK(Company_connections[[#This Row],[Start]])))</f>
        <v>0</v>
      </c>
      <c r="J104" t="s">
        <v>7878</v>
      </c>
      <c r="K104" s="66"/>
      <c r="L104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"Cool boba, ", "location": {"lat": 40.206735, "lng": 44.519859}}]}</v>
      </c>
    </row>
    <row r="105" spans="1:12" hidden="1">
      <c r="A105" s="2" t="s">
        <v>7877</v>
      </c>
      <c r="B105" s="2" t="s">
        <v>7877</v>
      </c>
      <c r="C105" s="66"/>
      <c r="D105" s="40">
        <v>45258</v>
      </c>
      <c r="E105" s="40">
        <v>45304</v>
      </c>
      <c r="F105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46</v>
      </c>
      <c r="G105" s="65"/>
      <c r="I105" t="b">
        <f>AND(ISBLANK(Company_connections[[#This Row],[End]]), NOT(ISBLANK(Company_connections[[#This Row],[Start]])))</f>
        <v>0</v>
      </c>
      <c r="J105" t="s">
        <v>7879</v>
      </c>
      <c r="K105" s="66"/>
      <c r="L105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"Cool boba, ", "location": {"lat": 40.18425, "lng": 4.514586}}]}</v>
      </c>
    </row>
    <row r="106" spans="1:12" hidden="1">
      <c r="A106" s="2" t="s">
        <v>7877</v>
      </c>
      <c r="B106" s="2" t="s">
        <v>7877</v>
      </c>
      <c r="C106" s="66"/>
      <c r="D106" s="40">
        <v>45258</v>
      </c>
      <c r="E106" s="40">
        <v>45304</v>
      </c>
      <c r="F106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46</v>
      </c>
      <c r="G106" s="65"/>
      <c r="I106" t="b">
        <f>AND(ISBLANK(Company_connections[[#This Row],[End]]), NOT(ISBLANK(Company_connections[[#This Row],[Start]])))</f>
        <v>0</v>
      </c>
      <c r="J106" t="s">
        <v>7880</v>
      </c>
      <c r="K106" s="66"/>
      <c r="L106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"Cool boba, ", "location": {"lat": 40.14245, "lng": 4.520833}}]}</v>
      </c>
    </row>
    <row r="107" spans="1:12" hidden="1">
      <c r="A107" s="2" t="s">
        <v>6891</v>
      </c>
      <c r="B107" s="2" t="s">
        <v>6891</v>
      </c>
      <c r="C107" s="66" t="s">
        <v>7881</v>
      </c>
      <c r="D107" s="40">
        <v>45258</v>
      </c>
      <c r="E107" s="40"/>
      <c r="F107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267</v>
      </c>
      <c r="G107" s="65"/>
      <c r="I107" t="b">
        <f>AND(ISBLANK(Company_connections[[#This Row],[End]]), NOT(ISBLANK(Company_connections[[#This Row],[Start]])))</f>
        <v>1</v>
      </c>
      <c r="J107" t="s">
        <v>7882</v>
      </c>
      <c r="K107" s="66" t="s">
        <v>7672</v>
      </c>
      <c r="L107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"101CAFFE, 25 Սարյան", "location": {"lat": 40.184842, "lng": 44.506609}}]}</v>
      </c>
    </row>
    <row r="108" spans="1:12" hidden="1">
      <c r="A108" s="2" t="s">
        <v>7883</v>
      </c>
      <c r="B108" s="2" t="s">
        <v>7883</v>
      </c>
      <c r="C108" s="66" t="s">
        <v>7884</v>
      </c>
      <c r="D108" s="40">
        <v>45258</v>
      </c>
      <c r="E108" s="40"/>
      <c r="F108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267</v>
      </c>
      <c r="G108" s="65"/>
      <c r="I108" t="b">
        <f>AND(ISBLANK(Company_connections[[#This Row],[End]]), NOT(ISBLANK(Company_connections[[#This Row],[Start]])))</f>
        <v>1</v>
      </c>
      <c r="J108" t="s">
        <v>7885</v>
      </c>
      <c r="K108" s="66" t="s">
        <v>7763</v>
      </c>
      <c r="L108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"Ճամփորդի տնակ, 46 Մակսիմ Գորկի", "location": {"lat": 40.738939, "lng": 44.864978}}]}</v>
      </c>
    </row>
    <row r="109" spans="1:12" hidden="1">
      <c r="A109" s="2" t="s">
        <v>6484</v>
      </c>
      <c r="B109" s="2" t="s">
        <v>6484</v>
      </c>
      <c r="C109" s="66" t="s">
        <v>7801</v>
      </c>
      <c r="D109" s="40">
        <v>45227</v>
      </c>
      <c r="E109" s="40"/>
      <c r="F109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298</v>
      </c>
      <c r="G109" s="65"/>
      <c r="I109" t="b">
        <f>AND(ISBLANK(Company_connections[[#This Row],[End]]), NOT(ISBLANK(Company_connections[[#This Row],[Start]])))</f>
        <v>1</v>
      </c>
      <c r="J109" t="s">
        <v>7886</v>
      </c>
      <c r="K109" s="66" t="s">
        <v>7677</v>
      </c>
      <c r="L109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"gg cjsc, 44/4 Մամիկոնյանց", "location": {"lat": 40.20934525720628, "lng": 44.51793158314837}}]}</v>
      </c>
    </row>
    <row r="110" spans="1:12" hidden="1">
      <c r="A110" s="2" t="s">
        <v>801</v>
      </c>
      <c r="B110" s="2" t="s">
        <v>801</v>
      </c>
      <c r="C110" s="2" t="s">
        <v>7887</v>
      </c>
      <c r="D110" s="40"/>
      <c r="E110" s="40"/>
      <c r="F110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0</v>
      </c>
      <c r="G110" s="65"/>
      <c r="I110" t="b">
        <f>AND(ISBLANK(Company_connections[[#This Row],[End]]), NOT(ISBLANK(Company_connections[[#This Row],[Start]])))</f>
        <v>0</v>
      </c>
      <c r="J110" t="s">
        <v>7888</v>
      </c>
      <c r="K110" s="2" t="s">
        <v>7860</v>
      </c>
      <c r="L110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"Prepa, 34/3 Արշակունյանց", "location": {"lat": 40.156468, "lng": 44.499147}}]}</v>
      </c>
    </row>
    <row r="111" spans="1:12">
      <c r="A111" s="2" t="s">
        <v>4573</v>
      </c>
      <c r="B111" t="s">
        <v>4066</v>
      </c>
      <c r="C111" s="2" t="s">
        <v>7889</v>
      </c>
      <c r="D111" s="40">
        <v>45512</v>
      </c>
      <c r="E111" s="40"/>
      <c r="F111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13</v>
      </c>
      <c r="G111" s="65"/>
      <c r="I111" t="b">
        <f>AND(ISBLANK(Company_connections[[#This Row],[End]]), NOT(ISBLANK(Company_connections[[#This Row],[Start]])))</f>
        <v>1</v>
      </c>
      <c r="J111" s="2" t="s">
        <v>7890</v>
      </c>
      <c r="K111" s="66" t="s">
        <v>7672</v>
      </c>
      <c r="L111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"Tashir Pizza, 69/2 Զորավար Անդրանիկ", "location": {"lat": 40.176208, "lng": 44.446010}}]}</v>
      </c>
    </row>
    <row r="112" spans="1:12">
      <c r="A112" s="2" t="s">
        <v>4573</v>
      </c>
      <c r="B112" t="s">
        <v>4066</v>
      </c>
      <c r="C112" s="2" t="s">
        <v>7891</v>
      </c>
      <c r="D112" s="40">
        <v>45511</v>
      </c>
      <c r="E112" s="40"/>
      <c r="F112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14</v>
      </c>
      <c r="G112" s="65"/>
      <c r="I112" t="b">
        <f>AND(ISBLANK(Company_connections[[#This Row],[End]]), NOT(ISBLANK(Company_connections[[#This Row],[Start]])))</f>
        <v>1</v>
      </c>
      <c r="J112" s="2" t="s">
        <v>7892</v>
      </c>
      <c r="K112" s="66" t="s">
        <v>7672</v>
      </c>
      <c r="L112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"Tashir Pizza, 31ա Տիգրան Մեծ", "location": {"lat": 40.17445374218515, "lng": 44.51285433076618}}]}</v>
      </c>
    </row>
    <row r="113" spans="1:12">
      <c r="A113" s="2" t="s">
        <v>4573</v>
      </c>
      <c r="B113" t="s">
        <v>4066</v>
      </c>
      <c r="C113" s="2" t="s">
        <v>7893</v>
      </c>
      <c r="D113" s="40">
        <v>45512</v>
      </c>
      <c r="E113" s="40"/>
      <c r="F113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13</v>
      </c>
      <c r="G113" s="65"/>
      <c r="I113" t="b">
        <f>AND(ISBLANK(Company_connections[[#This Row],[End]]), NOT(ISBLANK(Company_connections[[#This Row],[Start]])))</f>
        <v>1</v>
      </c>
      <c r="J113" s="2" t="s">
        <v>7894</v>
      </c>
      <c r="K113" s="66" t="s">
        <v>7895</v>
      </c>
      <c r="L113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"Tashir Pizza, 22/12 Հանրապետություն", "location": {"lat": 40.271023096680175, "lng": 44.627050248310226}}]}</v>
      </c>
    </row>
    <row r="114" spans="1:12">
      <c r="A114" s="2" t="s">
        <v>4573</v>
      </c>
      <c r="B114" t="s">
        <v>4066</v>
      </c>
      <c r="C114" s="2" t="s">
        <v>7896</v>
      </c>
      <c r="D114" s="40">
        <v>45512</v>
      </c>
      <c r="E114" s="40"/>
      <c r="F114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13</v>
      </c>
      <c r="G114" s="65"/>
      <c r="I114" t="b">
        <f>AND(ISBLANK(Company_connections[[#This Row],[End]]), NOT(ISBLANK(Company_connections[[#This Row],[Start]])))</f>
        <v>1</v>
      </c>
      <c r="J114" s="2" t="s">
        <v>7897</v>
      </c>
      <c r="K114" s="66" t="s">
        <v>7898</v>
      </c>
      <c r="L114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"Tashir Pizza, 110/61 Մեսրոպ Մաշտոց", "location": {"lat": 40.164746027360486, "lng":  44.29553648290981}}]}</v>
      </c>
    </row>
    <row r="115" spans="1:12">
      <c r="A115" s="2" t="s">
        <v>4573</v>
      </c>
      <c r="B115" t="s">
        <v>4066</v>
      </c>
      <c r="C115" s="2" t="s">
        <v>7899</v>
      </c>
      <c r="D115" s="40">
        <v>45516</v>
      </c>
      <c r="E115" s="40"/>
      <c r="F115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9</v>
      </c>
      <c r="G115" s="65"/>
      <c r="I115" t="b">
        <f>AND(ISBLANK(Company_connections[[#This Row],[End]]), NOT(ISBLANK(Company_connections[[#This Row],[Start]])))</f>
        <v>1</v>
      </c>
      <c r="J115" s="2" t="s">
        <v>7900</v>
      </c>
      <c r="K115" s="66" t="s">
        <v>7901</v>
      </c>
      <c r="L115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"Tashir Pizza, 2 Սաթայ Նովա", "location": {"lat": 40.792030, "lng": 43.846076}}]}</v>
      </c>
    </row>
    <row r="116" spans="1:12">
      <c r="A116" s="2" t="s">
        <v>4573</v>
      </c>
      <c r="B116" s="2" t="s">
        <v>4573</v>
      </c>
      <c r="C116" s="2" t="s">
        <v>7902</v>
      </c>
      <c r="D116" s="40">
        <v>45518</v>
      </c>
      <c r="E116" s="40"/>
      <c r="F116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7</v>
      </c>
      <c r="G116" s="65"/>
      <c r="I116" t="b">
        <f>AND(ISBLANK(Company_connections[[#This Row],[End]]), NOT(ISBLANK(Company_connections[[#This Row],[Start]])))</f>
        <v>1</v>
      </c>
      <c r="J116" s="2" t="s">
        <v>7903</v>
      </c>
      <c r="K116" s="66" t="s">
        <v>7904</v>
      </c>
      <c r="L116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"Tashir pizza, 44/1 Տիգրան Մեծ", "location": {"lat": 40.808038, "lng": 44.494232}}]}</v>
      </c>
    </row>
  </sheetData>
  <autoFilter ref="N1:P59" xr:uid="{3B44BD6A-9173-415D-B649-8E9DDF93C039}">
    <filterColumn colId="0">
      <colorFilter dxfId="91" cellColor="0"/>
    </filterColumn>
  </autoFilter>
  <conditionalFormatting sqref="B2 B12 A2:A994">
    <cfRule type="expression" dxfId="128" priority="609">
      <formula>NOT(I2)</formula>
    </cfRule>
    <cfRule type="expression" dxfId="127" priority="610">
      <formula>I2</formula>
    </cfRule>
  </conditionalFormatting>
  <conditionalFormatting sqref="B94:B96">
    <cfRule type="expression" dxfId="126" priority="23">
      <formula>NOT(J94)</formula>
    </cfRule>
    <cfRule type="expression" dxfId="125" priority="24">
      <formula>J94</formula>
    </cfRule>
  </conditionalFormatting>
  <conditionalFormatting sqref="B99">
    <cfRule type="expression" dxfId="124" priority="13">
      <formula>NOT(J99)</formula>
    </cfRule>
    <cfRule type="expression" dxfId="123" priority="14">
      <formula>J99</formula>
    </cfRule>
  </conditionalFormatting>
  <conditionalFormatting sqref="C3:C84">
    <cfRule type="expression" dxfId="122" priority="38">
      <formula>J3</formula>
    </cfRule>
  </conditionalFormatting>
  <conditionalFormatting sqref="N2:N45 N52:N99">
    <cfRule type="expression" dxfId="121" priority="34">
      <formula>NOT(O2)</formula>
    </cfRule>
    <cfRule type="expression" dxfId="120" priority="35">
      <formula>O2</formula>
    </cfRule>
  </conditionalFormatting>
  <conditionalFormatting sqref="B106">
    <cfRule type="expression" dxfId="119" priority="9">
      <formula>NOT(J106)</formula>
    </cfRule>
    <cfRule type="expression" dxfId="118" priority="10">
      <formula>J106</formula>
    </cfRule>
  </conditionalFormatting>
  <conditionalFormatting sqref="B110">
    <cfRule type="expression" dxfId="117" priority="7">
      <formula>NOT(J110)</formula>
    </cfRule>
    <cfRule type="expression" dxfId="116" priority="8">
      <formula>J110</formula>
    </cfRule>
  </conditionalFormatting>
  <conditionalFormatting sqref="B111:B115">
    <cfRule type="expression" dxfId="115" priority="3">
      <formula>NOT(J111)</formula>
    </cfRule>
    <cfRule type="expression" dxfId="114" priority="4">
      <formula>J111</formula>
    </cfRule>
  </conditionalFormatting>
  <conditionalFormatting sqref="B116">
    <cfRule type="expression" dxfId="113" priority="1">
      <formula>NOT(J116)</formula>
    </cfRule>
    <cfRule type="expression" dxfId="112" priority="2">
      <formula>J116</formula>
    </cfRule>
  </conditionalFormatting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963D4F-723B-48BF-8CBB-717E372F26AA}">
  <dimension ref="A1:AL57"/>
  <sheetViews>
    <sheetView workbookViewId="0">
      <selection activeCell="H2" sqref="H2:H4"/>
    </sheetView>
  </sheetViews>
  <sheetFormatPr defaultRowHeight="15"/>
  <cols>
    <col min="1" max="2" width="9.85546875" bestFit="1" customWidth="1"/>
    <col min="4" max="4" width="11.5703125" bestFit="1" customWidth="1"/>
    <col min="5" max="5" width="25.140625" bestFit="1" customWidth="1"/>
    <col min="6" max="6" width="23.42578125" bestFit="1" customWidth="1"/>
    <col min="8" max="8" width="11.85546875" customWidth="1"/>
    <col min="18" max="18" width="19.7109375" bestFit="1" customWidth="1"/>
    <col min="21" max="21" width="16.140625" bestFit="1" customWidth="1"/>
    <col min="22" max="22" width="32.7109375" bestFit="1" customWidth="1"/>
    <col min="23" max="23" width="36.28515625" bestFit="1" customWidth="1"/>
    <col min="24" max="24" width="15" bestFit="1" customWidth="1"/>
    <col min="25" max="25" width="37.140625" bestFit="1" customWidth="1"/>
    <col min="26" max="26" width="23.7109375" bestFit="1" customWidth="1"/>
    <col min="28" max="28" width="26.140625" bestFit="1" customWidth="1"/>
    <col min="32" max="32" width="37.140625" bestFit="1" customWidth="1"/>
    <col min="33" max="33" width="33.28515625" bestFit="1" customWidth="1"/>
    <col min="34" max="34" width="23.7109375" bestFit="1" customWidth="1"/>
    <col min="35" max="35" width="18.7109375" bestFit="1" customWidth="1"/>
    <col min="36" max="36" width="26.28515625" bestFit="1" customWidth="1"/>
    <col min="37" max="37" width="36.28515625" bestFit="1" customWidth="1"/>
    <col min="38" max="38" width="15" bestFit="1" customWidth="1"/>
  </cols>
  <sheetData>
    <row r="1" spans="1:38">
      <c r="A1" s="75" t="e" cm="1" vm="11">
        <f t="array" aca="1" ref="A1" ca="1">TRANSPOSE(_xlfn.UNIQUE(Company_connections[Region]))</f>
        <v>#VALUE!</v>
      </c>
      <c r="B1" s="75"/>
      <c r="C1" s="75"/>
      <c r="D1" s="75"/>
      <c r="E1" s="75"/>
      <c r="F1" s="75"/>
      <c r="G1" s="75"/>
      <c r="H1" s="75"/>
      <c r="I1" s="75"/>
      <c r="K1" s="75" t="e" cm="1" vm="11">
        <f t="array" aca="1" ref="K1" ca="1">TRANSPOSE(_xlfn.UNIQUE(Company_connections[Region]))</f>
        <v>#VALUE!</v>
      </c>
      <c r="L1" s="75"/>
      <c r="M1" s="75"/>
      <c r="N1" s="75"/>
      <c r="O1" s="75"/>
      <c r="P1" s="75"/>
      <c r="Q1" s="75"/>
      <c r="R1" s="75"/>
      <c r="S1" s="75"/>
      <c r="U1" s="75" t="e" cm="1" vm="11">
        <f t="array" aca="1" ref="U1" ca="1">TRANSPOSE(_xlfn.UNIQUE(Company_connections[Region]))</f>
        <v>#VALUE!</v>
      </c>
      <c r="V1" s="9"/>
      <c r="W1" s="9"/>
      <c r="X1" s="9"/>
      <c r="Y1" s="9"/>
      <c r="Z1" s="9"/>
      <c r="AA1" s="9"/>
      <c r="AB1" s="9"/>
      <c r="AF1" s="9" t="s">
        <v>7905</v>
      </c>
      <c r="AG1" s="9" t="s">
        <v>7677</v>
      </c>
      <c r="AH1" s="9" t="s">
        <v>7906</v>
      </c>
      <c r="AI1" s="9" t="s">
        <v>7868</v>
      </c>
      <c r="AJ1" s="9" t="s">
        <v>7860</v>
      </c>
      <c r="AK1" s="9" t="s">
        <v>7907</v>
      </c>
    </row>
    <row r="2" spans="1:38">
      <c r="A2" s="56" t="e" cm="1" vm="12">
        <f t="array" aca="1" ref="A2" ca="1">_xlfn._xlws.FILTER(Company_connections[Company], Company_connections[Region]='Companies list for teams'!A1)</f>
        <v>#VALUE!</v>
      </c>
      <c r="B2" s="56" t="str" cm="1">
        <f t="array" ref="B2:B11">_xlfn._xlws.FILTER(Company_connections[Company], Company_connections[Region]='Companies list for teams'!B1)</f>
        <v>gg cjsc</v>
      </c>
      <c r="C2" s="56" t="str" cm="1">
        <f t="array" ref="C2:C11">_xlfn._xlws.FILTER(Company_connections[Company], Company_connections[Region]='Companies list for teams'!C1)</f>
        <v>gg cjsc</v>
      </c>
      <c r="D2" s="56" t="str" cm="1">
        <f t="array" ref="D2:D11">_xlfn._xlws.FILTER(Company_connections[Company], Company_connections[Region]='Companies list for teams'!D1)</f>
        <v>gg cjsc</v>
      </c>
      <c r="E2" s="56" t="str" cm="1">
        <f t="array" ref="E2:E11">_xlfn._xlws.FILTER(Company_connections[Company], Company_connections[Region]='Companies list for teams'!E1)</f>
        <v>gg cjsc</v>
      </c>
      <c r="F2" s="56" t="str" cm="1">
        <f t="array" ref="F2:F11">_xlfn._xlws.FILTER(Company_connections[Company], Company_connections[Region]='Companies list for teams'!F1)</f>
        <v>gg cjsc</v>
      </c>
      <c r="G2" s="56" t="str" cm="1">
        <f t="array" ref="G2:G11">_xlfn._xlws.FILTER(Company_connections[Company], Company_connections[Region]='Companies list for teams'!G1)</f>
        <v>gg cjsc</v>
      </c>
      <c r="H2" s="56" t="str" cm="1">
        <f t="array" ref="H2:H11">_xlfn._xlws.FILTER(Company_connections[Company], Company_connections[Region]='Companies list for teams'!H1)</f>
        <v>gg cjsc</v>
      </c>
      <c r="I2" s="56" t="str" cm="1">
        <f t="array" ref="I2:I11">_xlfn._xlws.FILTER(Company_connections[Company], Company_connections[Region]='Companies list for teams'!I1)</f>
        <v>gg cjsc</v>
      </c>
      <c r="K2" s="56" t="e" cm="1" vm="12">
        <f t="array" aca="1" ref="K2" ca="1">_xlfn._xlws.FILTER(Company_connections[Adress], Company_connections[Region]='Companies list for teams'!K1)</f>
        <v>#VALUE!</v>
      </c>
      <c r="L2" s="56" cm="1">
        <f t="array" ref="L2:L11">_xlfn._xlws.FILTER(Company_connections[Adress], Company_connections[Region]='Companies list for teams'!L1)</f>
        <v>0</v>
      </c>
      <c r="M2" s="56" cm="1">
        <f t="array" ref="M2:M11">_xlfn._xlws.FILTER(Company_connections[Adress], Company_connections[Region]='Companies list for teams'!M1)</f>
        <v>0</v>
      </c>
      <c r="N2" s="56" cm="1">
        <f t="array" ref="N2:N11">_xlfn._xlws.FILTER(Company_connections[Adress], Company_connections[Region]='Companies list for teams'!N1)</f>
        <v>0</v>
      </c>
      <c r="O2" s="56" cm="1">
        <f t="array" ref="O2:O11">_xlfn._xlws.FILTER(Company_connections[Adress], Company_connections[Region]='Companies list for teams'!O1)</f>
        <v>0</v>
      </c>
      <c r="P2" s="56" cm="1">
        <f t="array" ref="P2:P11">_xlfn._xlws.FILTER(Company_connections[Adress], Company_connections[Region]='Companies list for teams'!P1)</f>
        <v>0</v>
      </c>
      <c r="Q2" s="56" cm="1">
        <f t="array" ref="Q2:Q11">_xlfn._xlws.FILTER(Company_connections[Adress], Company_connections[Region]='Companies list for teams'!Q1)</f>
        <v>0</v>
      </c>
      <c r="R2" s="56" cm="1">
        <f t="array" ref="R2:R11">_xlfn._xlws.FILTER(Company_connections[Adress], Company_connections[Region]='Companies list for teams'!R1)</f>
        <v>0</v>
      </c>
      <c r="S2" s="56" cm="1">
        <f t="array" ref="S2:S11">_xlfn._xlws.FILTER(Company_connections[Adress], Company_connections[Region]='Companies list for teams'!S1)</f>
        <v>0</v>
      </c>
      <c r="U2" t="e" vm="12">
        <f ca="1">_xlfn.CONCAT(A2, ": ", K2)</f>
        <v>#VALUE!</v>
      </c>
      <c r="V2" t="str">
        <f t="shared" ref="V2:AB25" si="0">_xlfn.CONCAT(B2, ": ", L2)</f>
        <v>gg cjsc: 0</v>
      </c>
      <c r="W2" t="str">
        <f t="shared" si="0"/>
        <v>gg cjsc: 0</v>
      </c>
      <c r="X2" t="str">
        <f t="shared" si="0"/>
        <v>gg cjsc: 0</v>
      </c>
      <c r="Y2" t="str">
        <f t="shared" si="0"/>
        <v>gg cjsc: 0</v>
      </c>
      <c r="Z2" t="str">
        <f t="shared" si="0"/>
        <v>gg cjsc: 0</v>
      </c>
      <c r="AA2" t="str">
        <f t="shared" si="0"/>
        <v>gg cjsc: 0</v>
      </c>
      <c r="AB2" t="str">
        <f t="shared" si="0"/>
        <v>gg cjsc: 0</v>
      </c>
      <c r="AF2" s="76" t="s">
        <v>7908</v>
      </c>
      <c r="AG2" s="76" t="s">
        <v>7909</v>
      </c>
      <c r="AH2" s="76" t="s">
        <v>7910</v>
      </c>
      <c r="AI2" s="76" t="s">
        <v>7911</v>
      </c>
      <c r="AJ2" s="76" t="s">
        <v>7912</v>
      </c>
      <c r="AK2" s="76" t="s">
        <v>7913</v>
      </c>
    </row>
    <row r="3" spans="1:38">
      <c r="A3" s="56"/>
      <c r="B3" s="56" t="str">
        <v>Turqaget</v>
      </c>
      <c r="C3" s="56" t="str">
        <v>Turqaget</v>
      </c>
      <c r="D3" s="56" t="str">
        <v>Turqaget</v>
      </c>
      <c r="E3" s="56" t="str">
        <v>Turqaget</v>
      </c>
      <c r="F3" s="56" t="str">
        <v>Turqaget</v>
      </c>
      <c r="G3" s="56" t="str">
        <v>Turqaget</v>
      </c>
      <c r="H3" t="str">
        <v>Turqaget</v>
      </c>
      <c r="I3" s="56" t="str">
        <v>Turqaget</v>
      </c>
      <c r="L3" t="str">
        <v>-</v>
      </c>
      <c r="M3" t="str">
        <v>-</v>
      </c>
      <c r="N3" t="str">
        <v>-</v>
      </c>
      <c r="O3" t="str">
        <v>-</v>
      </c>
      <c r="P3" t="str">
        <v>-</v>
      </c>
      <c r="Q3" t="str">
        <v>-</v>
      </c>
      <c r="R3" t="str">
        <v>-</v>
      </c>
      <c r="S3" t="str">
        <v>-</v>
      </c>
      <c r="AF3" s="76" t="s">
        <v>7914</v>
      </c>
      <c r="AG3" s="76" t="s">
        <v>7915</v>
      </c>
      <c r="AJ3" s="76" t="s">
        <v>7916</v>
      </c>
      <c r="AK3" s="76" t="s">
        <v>7917</v>
      </c>
    </row>
    <row r="4" spans="1:38">
      <c r="A4" s="56"/>
      <c r="B4" s="56" t="str">
        <v>gg cjsc</v>
      </c>
      <c r="C4" s="56" t="str">
        <v>gg cjsc</v>
      </c>
      <c r="D4" s="56" t="str">
        <v>gg cjsc</v>
      </c>
      <c r="E4" s="56" t="str">
        <v>gg cjsc</v>
      </c>
      <c r="F4" s="56" t="str">
        <v>gg cjsc</v>
      </c>
      <c r="G4" s="56" t="str">
        <v>gg cjsc</v>
      </c>
      <c r="H4" s="56" t="str">
        <v>gg cjsc</v>
      </c>
      <c r="I4" s="56" t="str">
        <v>gg cjsc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U4" t="str">
        <f>_xlfn.CONCAT(A4, ": ", K4)</f>
        <v xml:space="preserve">: </v>
      </c>
      <c r="V4" t="str">
        <f t="shared" si="0"/>
        <v>gg cjsc: 0</v>
      </c>
      <c r="W4" t="str">
        <f t="shared" si="0"/>
        <v>gg cjsc: 0</v>
      </c>
      <c r="X4" t="str">
        <f t="shared" si="0"/>
        <v>gg cjsc: 0</v>
      </c>
      <c r="Y4" t="str">
        <f t="shared" si="0"/>
        <v>gg cjsc: 0</v>
      </c>
      <c r="Z4" t="str">
        <f t="shared" si="0"/>
        <v>gg cjsc: 0</v>
      </c>
      <c r="AA4" t="str">
        <f t="shared" si="0"/>
        <v>gg cjsc: 0</v>
      </c>
      <c r="AB4" t="e">
        <f>_xlfn.CONCAT(#REF!, ": ", R4)</f>
        <v>#REF!</v>
      </c>
      <c r="AF4" s="76" t="s">
        <v>7918</v>
      </c>
      <c r="AG4" s="76" t="s">
        <v>7919</v>
      </c>
      <c r="AH4" t="s">
        <v>7920</v>
      </c>
      <c r="AI4" t="s">
        <v>7920</v>
      </c>
      <c r="AK4" s="76" t="s">
        <v>7921</v>
      </c>
    </row>
    <row r="5" spans="1:38">
      <c r="A5" s="56"/>
      <c r="B5" s="56" t="str">
        <v>gg cjsc</v>
      </c>
      <c r="C5" s="56" t="str">
        <v>gg cjsc</v>
      </c>
      <c r="D5" s="56" t="str">
        <v>gg cjsc</v>
      </c>
      <c r="E5" s="56" t="str">
        <v>gg cjsc</v>
      </c>
      <c r="F5" s="56" t="str">
        <v>gg cjsc</v>
      </c>
      <c r="G5" s="56" t="str">
        <v>gg cjsc</v>
      </c>
      <c r="H5" s="56" t="str">
        <v>gg cjsc</v>
      </c>
      <c r="I5" s="56" t="str">
        <v>gg cjsc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V5" t="str">
        <f t="shared" si="0"/>
        <v>gg cjsc: 0</v>
      </c>
      <c r="W5" t="str">
        <f t="shared" si="0"/>
        <v>gg cjsc: 0</v>
      </c>
      <c r="X5" t="str">
        <f t="shared" si="0"/>
        <v>gg cjsc: 0</v>
      </c>
      <c r="Y5" t="str">
        <f t="shared" si="0"/>
        <v>gg cjsc: 0</v>
      </c>
      <c r="Z5" t="str">
        <f t="shared" si="0"/>
        <v>gg cjsc: 0</v>
      </c>
      <c r="AA5" t="str">
        <f t="shared" si="0"/>
        <v>gg cjsc: 0</v>
      </c>
      <c r="AB5" t="str">
        <f t="shared" si="0"/>
        <v>gg cjsc: 0</v>
      </c>
      <c r="AF5" s="76" t="s">
        <v>7922</v>
      </c>
      <c r="AG5" s="55" t="s">
        <v>7923</v>
      </c>
    </row>
    <row r="6" spans="1:38">
      <c r="A6" s="56"/>
      <c r="B6" s="56">
        <v>23.5</v>
      </c>
      <c r="C6" s="56">
        <v>23.5</v>
      </c>
      <c r="D6" s="56">
        <v>23.5</v>
      </c>
      <c r="E6" s="56">
        <v>23.5</v>
      </c>
      <c r="F6" s="56">
        <v>23.5</v>
      </c>
      <c r="G6" s="56">
        <v>23.5</v>
      </c>
      <c r="H6" s="56">
        <v>23.5</v>
      </c>
      <c r="I6" s="56">
        <v>23.5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V6" t="str">
        <f t="shared" si="0"/>
        <v>23.5: 0</v>
      </c>
      <c r="W6" t="str">
        <f t="shared" si="0"/>
        <v>23.5: 0</v>
      </c>
      <c r="X6" t="str">
        <f t="shared" si="0"/>
        <v>23.5: 0</v>
      </c>
      <c r="Y6" t="str">
        <f t="shared" si="0"/>
        <v>23.5: 0</v>
      </c>
      <c r="Z6" t="str">
        <f t="shared" si="0"/>
        <v>23.5: 0</v>
      </c>
      <c r="AA6" t="str">
        <f t="shared" si="0"/>
        <v>23.5: 0</v>
      </c>
      <c r="AB6" t="str">
        <f t="shared" si="0"/>
        <v>23.5: 0</v>
      </c>
      <c r="AF6" s="76" t="s">
        <v>7924</v>
      </c>
    </row>
    <row r="7" spans="1:38">
      <c r="A7" s="56"/>
      <c r="B7" s="56" t="str">
        <v>Kilejian's</v>
      </c>
      <c r="C7" s="56" t="str">
        <v>Kilejian's</v>
      </c>
      <c r="D7" s="56" t="str">
        <v>Kilejian's</v>
      </c>
      <c r="E7" s="56" t="str">
        <v>Kilejian's</v>
      </c>
      <c r="F7" s="56" t="str">
        <v>Kilejian's</v>
      </c>
      <c r="G7" s="56" t="str">
        <v>Kilejian's</v>
      </c>
      <c r="H7" s="56" t="str">
        <v>Kilejian's</v>
      </c>
      <c r="I7" s="56" t="str">
        <v>Kilejian's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V7" t="str">
        <f t="shared" si="0"/>
        <v>Kilejian's: 0</v>
      </c>
      <c r="W7" t="str">
        <f t="shared" si="0"/>
        <v>Kilejian's: 0</v>
      </c>
      <c r="X7" t="str">
        <f t="shared" si="0"/>
        <v>Kilejian's: 0</v>
      </c>
      <c r="Y7" t="str">
        <f t="shared" si="0"/>
        <v>Kilejian's: 0</v>
      </c>
      <c r="Z7" t="str">
        <f t="shared" si="0"/>
        <v>Kilejian's: 0</v>
      </c>
      <c r="AA7" t="str">
        <f t="shared" si="0"/>
        <v>Kilejian's: 0</v>
      </c>
      <c r="AB7" t="str">
        <f t="shared" si="0"/>
        <v>Kilejian's: 0</v>
      </c>
      <c r="AF7" s="76" t="s">
        <v>7925</v>
      </c>
      <c r="AK7" s="9"/>
      <c r="AL7" s="9"/>
    </row>
    <row r="8" spans="1:38">
      <c r="A8" s="56"/>
      <c r="B8" s="56" t="str">
        <v>Vikings</v>
      </c>
      <c r="C8" s="56" t="str">
        <v>Vikings</v>
      </c>
      <c r="D8" s="56" t="str">
        <v>Vikings</v>
      </c>
      <c r="E8" s="56" t="str">
        <v>Vikings</v>
      </c>
      <c r="F8" s="56" t="str">
        <v>Vikings</v>
      </c>
      <c r="G8" s="56" t="str">
        <v>Vikings</v>
      </c>
      <c r="H8" s="56" t="str">
        <v>Vikings</v>
      </c>
      <c r="I8" s="56" t="str">
        <v>Vikings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V8" t="str">
        <f t="shared" si="0"/>
        <v>Vikings: 0</v>
      </c>
      <c r="W8" t="str">
        <f t="shared" si="0"/>
        <v>Vikings: 0</v>
      </c>
      <c r="X8" t="str">
        <f t="shared" si="0"/>
        <v>Vikings: 0</v>
      </c>
      <c r="Y8" t="str">
        <f t="shared" si="0"/>
        <v>Vikings: 0</v>
      </c>
      <c r="Z8" t="str">
        <f t="shared" si="0"/>
        <v>Vikings: 0</v>
      </c>
      <c r="AA8" t="str">
        <f t="shared" si="0"/>
        <v>Vikings: 0</v>
      </c>
      <c r="AB8" t="str">
        <f t="shared" si="0"/>
        <v>Vikings: 0</v>
      </c>
      <c r="AF8" s="76" t="s">
        <v>7926</v>
      </c>
    </row>
    <row r="9" spans="1:38">
      <c r="A9" s="56"/>
      <c r="B9" s="56" t="str">
        <v>Cool boba</v>
      </c>
      <c r="C9" s="56" t="str">
        <v>Cool boba</v>
      </c>
      <c r="D9" s="56" t="str">
        <v>Cool boba</v>
      </c>
      <c r="E9" s="56" t="str">
        <v>Cool boba</v>
      </c>
      <c r="F9" s="56" t="str">
        <v>Cool boba</v>
      </c>
      <c r="G9" s="56" t="str">
        <v>Cool boba</v>
      </c>
      <c r="H9" s="56" t="str">
        <v>Cool boba</v>
      </c>
      <c r="I9" s="56" t="str">
        <v>Cool boba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V9" t="str">
        <f t="shared" si="0"/>
        <v>Cool boba: 0</v>
      </c>
      <c r="W9" t="str">
        <f t="shared" si="0"/>
        <v>Cool boba: 0</v>
      </c>
      <c r="X9" t="str">
        <f t="shared" si="0"/>
        <v>Cool boba: 0</v>
      </c>
      <c r="Y9" t="str">
        <f t="shared" si="0"/>
        <v>Cool boba: 0</v>
      </c>
      <c r="Z9" t="str">
        <f t="shared" si="0"/>
        <v>Cool boba: 0</v>
      </c>
      <c r="AA9" t="str">
        <f t="shared" si="0"/>
        <v>Cool boba: 0</v>
      </c>
      <c r="AB9" t="str">
        <f t="shared" si="0"/>
        <v>Cool boba: 0</v>
      </c>
      <c r="AF9" s="76" t="s">
        <v>7927</v>
      </c>
    </row>
    <row r="10" spans="1:38">
      <c r="A10" s="56"/>
      <c r="B10" s="56" t="str">
        <v>Cool boba</v>
      </c>
      <c r="C10" s="56" t="str">
        <v>Cool boba</v>
      </c>
      <c r="D10" s="56" t="str">
        <v>Cool boba</v>
      </c>
      <c r="E10" s="56" t="str">
        <v>Cool boba</v>
      </c>
      <c r="F10" s="56" t="str">
        <v>Cool boba</v>
      </c>
      <c r="G10" s="56" t="str">
        <v>Cool boba</v>
      </c>
      <c r="H10" s="56" t="str">
        <v>Cool boba</v>
      </c>
      <c r="I10" s="56" t="str">
        <v>Cool boba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V10" t="str">
        <f t="shared" si="0"/>
        <v>Cool boba: 0</v>
      </c>
      <c r="W10" t="str">
        <f t="shared" si="0"/>
        <v>Cool boba: 0</v>
      </c>
      <c r="X10" t="str">
        <f t="shared" si="0"/>
        <v>Cool boba: 0</v>
      </c>
      <c r="Y10" t="str">
        <f t="shared" si="0"/>
        <v>Cool boba: 0</v>
      </c>
      <c r="Z10" t="str">
        <f t="shared" si="0"/>
        <v>Cool boba: 0</v>
      </c>
      <c r="AA10" t="str">
        <f t="shared" si="0"/>
        <v>Cool boba: 0</v>
      </c>
      <c r="AB10" t="str">
        <f t="shared" si="0"/>
        <v>Cool boba: 0</v>
      </c>
      <c r="AF10" s="76" t="s">
        <v>7928</v>
      </c>
    </row>
    <row r="11" spans="1:38">
      <c r="A11" s="56"/>
      <c r="B11" s="56" t="str">
        <v>Cool boba</v>
      </c>
      <c r="C11" s="56" t="str">
        <v>Cool boba</v>
      </c>
      <c r="D11" s="56" t="str">
        <v>Cool boba</v>
      </c>
      <c r="E11" s="56" t="str">
        <v>Cool boba</v>
      </c>
      <c r="F11" s="56" t="str">
        <v>Cool boba</v>
      </c>
      <c r="G11" s="56" t="str">
        <v>Cool boba</v>
      </c>
      <c r="H11" s="56" t="str">
        <v>Cool boba</v>
      </c>
      <c r="I11" s="56" t="str">
        <v>Cool boba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V11" t="str">
        <f t="shared" si="0"/>
        <v>Cool boba: 0</v>
      </c>
      <c r="W11" t="str">
        <f t="shared" si="0"/>
        <v>Cool boba: 0</v>
      </c>
      <c r="X11" t="str">
        <f t="shared" si="0"/>
        <v>Cool boba: 0</v>
      </c>
      <c r="Y11" t="str">
        <f t="shared" si="0"/>
        <v>Cool boba: 0</v>
      </c>
      <c r="Z11" t="str">
        <f t="shared" si="0"/>
        <v>Cool boba: 0</v>
      </c>
      <c r="AA11" t="str">
        <f t="shared" si="0"/>
        <v>Cool boba: 0</v>
      </c>
      <c r="AB11" t="str">
        <f t="shared" si="0"/>
        <v>Cool boba: 0</v>
      </c>
      <c r="AF11" s="76" t="s">
        <v>7929</v>
      </c>
    </row>
    <row r="12" spans="1:38">
      <c r="A12" s="56"/>
      <c r="B12" s="56"/>
      <c r="C12" s="56"/>
      <c r="D12" s="56"/>
      <c r="E12" s="56"/>
      <c r="F12" s="56"/>
      <c r="G12" s="56"/>
      <c r="H12" s="56"/>
      <c r="I12" s="56"/>
      <c r="V12" t="str">
        <f t="shared" si="0"/>
        <v xml:space="preserve">: </v>
      </c>
      <c r="W12" t="str">
        <f t="shared" si="0"/>
        <v xml:space="preserve">: </v>
      </c>
      <c r="X12" t="str">
        <f t="shared" si="0"/>
        <v xml:space="preserve">: </v>
      </c>
      <c r="Y12" t="str">
        <f t="shared" si="0"/>
        <v xml:space="preserve">: </v>
      </c>
      <c r="Z12" t="str">
        <f t="shared" si="0"/>
        <v xml:space="preserve">: </v>
      </c>
      <c r="AA12" t="str">
        <f t="shared" si="0"/>
        <v xml:space="preserve">: </v>
      </c>
      <c r="AB12" t="str">
        <f t="shared" si="0"/>
        <v xml:space="preserve">: </v>
      </c>
      <c r="AF12" s="76" t="s">
        <v>7930</v>
      </c>
    </row>
    <row r="13" spans="1:38">
      <c r="A13" s="56"/>
      <c r="B13" s="56"/>
      <c r="C13" s="56"/>
      <c r="D13" s="56"/>
      <c r="E13" s="56"/>
      <c r="F13" s="56"/>
      <c r="G13" s="56"/>
      <c r="H13" s="56"/>
      <c r="I13" s="56"/>
      <c r="V13" t="str">
        <f t="shared" si="0"/>
        <v xml:space="preserve">: </v>
      </c>
      <c r="W13" t="str">
        <f t="shared" si="0"/>
        <v xml:space="preserve">: </v>
      </c>
      <c r="X13" t="str">
        <f t="shared" si="0"/>
        <v xml:space="preserve">: </v>
      </c>
      <c r="Y13" t="str">
        <f t="shared" si="0"/>
        <v xml:space="preserve">: </v>
      </c>
      <c r="Z13" t="str">
        <f t="shared" si="0"/>
        <v xml:space="preserve">: </v>
      </c>
      <c r="AA13" t="str">
        <f t="shared" si="0"/>
        <v xml:space="preserve">: </v>
      </c>
      <c r="AB13" t="str">
        <f t="shared" si="0"/>
        <v xml:space="preserve">: </v>
      </c>
      <c r="AF13" s="76" t="s">
        <v>7931</v>
      </c>
    </row>
    <row r="14" spans="1:38">
      <c r="A14" s="56"/>
      <c r="B14" s="56"/>
      <c r="C14" s="56"/>
      <c r="D14" s="56"/>
      <c r="E14" s="56"/>
      <c r="F14" s="56"/>
      <c r="G14" s="56"/>
      <c r="H14" s="56"/>
      <c r="I14" s="56"/>
      <c r="V14" t="str">
        <f t="shared" si="0"/>
        <v xml:space="preserve">: </v>
      </c>
      <c r="W14" t="str">
        <f t="shared" si="0"/>
        <v xml:space="preserve">: </v>
      </c>
      <c r="X14" t="str">
        <f t="shared" si="0"/>
        <v xml:space="preserve">: </v>
      </c>
      <c r="Y14" t="str">
        <f t="shared" si="0"/>
        <v xml:space="preserve">: </v>
      </c>
      <c r="Z14" t="str">
        <f t="shared" si="0"/>
        <v xml:space="preserve">: </v>
      </c>
      <c r="AA14" t="str">
        <f t="shared" si="0"/>
        <v xml:space="preserve">: </v>
      </c>
      <c r="AB14" t="str">
        <f t="shared" si="0"/>
        <v xml:space="preserve">: </v>
      </c>
      <c r="AF14" s="76" t="s">
        <v>7932</v>
      </c>
    </row>
    <row r="15" spans="1:38">
      <c r="A15" s="56"/>
      <c r="B15" s="56"/>
      <c r="C15" s="56"/>
      <c r="D15" s="56"/>
      <c r="E15" s="56"/>
      <c r="F15" s="56"/>
      <c r="G15" s="56"/>
      <c r="H15" s="56"/>
      <c r="I15" s="56"/>
      <c r="V15" t="str">
        <f t="shared" si="0"/>
        <v xml:space="preserve">: </v>
      </c>
      <c r="W15" t="str">
        <f t="shared" si="0"/>
        <v xml:space="preserve">: </v>
      </c>
      <c r="X15" t="str">
        <f t="shared" si="0"/>
        <v xml:space="preserve">: </v>
      </c>
      <c r="Y15" t="str">
        <f t="shared" si="0"/>
        <v xml:space="preserve">: </v>
      </c>
      <c r="Z15" t="str">
        <f t="shared" si="0"/>
        <v xml:space="preserve">: </v>
      </c>
      <c r="AA15" t="str">
        <f t="shared" si="0"/>
        <v xml:space="preserve">: </v>
      </c>
      <c r="AB15" t="str">
        <f t="shared" si="0"/>
        <v xml:space="preserve">: </v>
      </c>
      <c r="AF15" s="76" t="s">
        <v>7933</v>
      </c>
    </row>
    <row r="16" spans="1:38">
      <c r="A16" s="56"/>
      <c r="B16" s="56"/>
      <c r="C16" s="56"/>
      <c r="D16" s="56"/>
      <c r="E16" s="56"/>
      <c r="F16" s="56"/>
      <c r="G16" s="56"/>
      <c r="H16" s="56"/>
      <c r="I16" s="56"/>
      <c r="V16" t="str">
        <f t="shared" si="0"/>
        <v xml:space="preserve">: </v>
      </c>
      <c r="W16" t="str">
        <f t="shared" si="0"/>
        <v xml:space="preserve">: </v>
      </c>
      <c r="X16" t="str">
        <f t="shared" si="0"/>
        <v xml:space="preserve">: </v>
      </c>
      <c r="Y16" t="str">
        <f t="shared" si="0"/>
        <v xml:space="preserve">: </v>
      </c>
      <c r="Z16" t="str">
        <f t="shared" si="0"/>
        <v xml:space="preserve">: </v>
      </c>
      <c r="AA16" t="str">
        <f t="shared" si="0"/>
        <v xml:space="preserve">: </v>
      </c>
      <c r="AB16" t="str">
        <f t="shared" si="0"/>
        <v xml:space="preserve">: </v>
      </c>
      <c r="AF16" s="76" t="s">
        <v>7934</v>
      </c>
    </row>
    <row r="17" spans="1:32">
      <c r="A17" s="56"/>
      <c r="B17" s="56"/>
      <c r="C17" s="56"/>
      <c r="D17" s="56"/>
      <c r="E17" s="56"/>
      <c r="F17" s="56"/>
      <c r="G17" s="56"/>
      <c r="H17" s="56"/>
      <c r="I17" s="56"/>
      <c r="V17" t="str">
        <f t="shared" si="0"/>
        <v xml:space="preserve">: </v>
      </c>
      <c r="W17" t="str">
        <f t="shared" si="0"/>
        <v xml:space="preserve">: </v>
      </c>
      <c r="X17" t="str">
        <f t="shared" si="0"/>
        <v xml:space="preserve">: </v>
      </c>
      <c r="Y17" t="str">
        <f t="shared" si="0"/>
        <v xml:space="preserve">: </v>
      </c>
      <c r="Z17" t="str">
        <f t="shared" si="0"/>
        <v xml:space="preserve">: </v>
      </c>
      <c r="AA17" t="str">
        <f t="shared" si="0"/>
        <v xml:space="preserve">: </v>
      </c>
      <c r="AB17" t="str">
        <f t="shared" si="0"/>
        <v xml:space="preserve">: </v>
      </c>
      <c r="AF17" s="76" t="s">
        <v>7935</v>
      </c>
    </row>
    <row r="18" spans="1:32">
      <c r="A18" s="56"/>
      <c r="B18" s="56"/>
      <c r="C18" s="56"/>
      <c r="D18" s="56"/>
      <c r="E18" s="56"/>
      <c r="F18" s="56"/>
      <c r="G18" s="56"/>
      <c r="H18" s="56"/>
      <c r="I18" s="56"/>
      <c r="V18" t="str">
        <f t="shared" si="0"/>
        <v xml:space="preserve">: </v>
      </c>
      <c r="W18" t="str">
        <f t="shared" si="0"/>
        <v xml:space="preserve">: </v>
      </c>
      <c r="X18" t="str">
        <f t="shared" si="0"/>
        <v xml:space="preserve">: </v>
      </c>
      <c r="Y18" t="str">
        <f t="shared" si="0"/>
        <v xml:space="preserve">: </v>
      </c>
      <c r="Z18" t="str">
        <f t="shared" si="0"/>
        <v xml:space="preserve">: </v>
      </c>
      <c r="AA18" t="str">
        <f t="shared" si="0"/>
        <v xml:space="preserve">: </v>
      </c>
      <c r="AB18" t="str">
        <f t="shared" si="0"/>
        <v xml:space="preserve">: </v>
      </c>
      <c r="AF18" s="76" t="s">
        <v>7936</v>
      </c>
    </row>
    <row r="19" spans="1:32">
      <c r="A19" s="56"/>
      <c r="B19" s="56"/>
      <c r="C19" s="56"/>
      <c r="D19" s="56"/>
      <c r="E19" s="56"/>
      <c r="F19" s="56"/>
      <c r="G19" s="56"/>
      <c r="H19" s="56"/>
      <c r="I19" s="56"/>
      <c r="V19" t="str">
        <f t="shared" si="0"/>
        <v xml:space="preserve">: </v>
      </c>
      <c r="W19" t="str">
        <f t="shared" si="0"/>
        <v xml:space="preserve">: </v>
      </c>
      <c r="X19" t="str">
        <f t="shared" si="0"/>
        <v xml:space="preserve">: </v>
      </c>
      <c r="Y19" t="str">
        <f t="shared" si="0"/>
        <v xml:space="preserve">: </v>
      </c>
      <c r="Z19" t="str">
        <f t="shared" si="0"/>
        <v xml:space="preserve">: </v>
      </c>
      <c r="AA19" t="str">
        <f t="shared" si="0"/>
        <v xml:space="preserve">: </v>
      </c>
      <c r="AB19" t="str">
        <f t="shared" si="0"/>
        <v xml:space="preserve">: </v>
      </c>
      <c r="AF19" s="76" t="s">
        <v>7937</v>
      </c>
    </row>
    <row r="20" spans="1:32">
      <c r="A20" s="56"/>
      <c r="B20" s="56"/>
      <c r="C20" s="56"/>
      <c r="D20" s="56"/>
      <c r="E20" s="56"/>
      <c r="F20" s="56"/>
      <c r="G20" s="56"/>
      <c r="H20" s="56"/>
      <c r="I20" s="56"/>
      <c r="V20" t="str">
        <f t="shared" si="0"/>
        <v xml:space="preserve">: </v>
      </c>
      <c r="W20" t="str">
        <f t="shared" si="0"/>
        <v xml:space="preserve">: </v>
      </c>
      <c r="X20" t="str">
        <f t="shared" si="0"/>
        <v xml:space="preserve">: </v>
      </c>
      <c r="Y20" t="str">
        <f t="shared" si="0"/>
        <v xml:space="preserve">: </v>
      </c>
      <c r="Z20" t="str">
        <f t="shared" si="0"/>
        <v xml:space="preserve">: </v>
      </c>
      <c r="AA20" t="str">
        <f t="shared" si="0"/>
        <v xml:space="preserve">: </v>
      </c>
      <c r="AB20" t="str">
        <f t="shared" si="0"/>
        <v xml:space="preserve">: </v>
      </c>
      <c r="AF20" s="76" t="s">
        <v>7938</v>
      </c>
    </row>
    <row r="21" spans="1:32">
      <c r="A21" s="56"/>
      <c r="B21" s="56"/>
      <c r="C21" s="56"/>
      <c r="D21" s="56"/>
      <c r="E21" s="56"/>
      <c r="F21" s="56"/>
      <c r="G21" s="56"/>
      <c r="H21" s="56"/>
      <c r="I21" s="56"/>
      <c r="V21" t="str">
        <f t="shared" si="0"/>
        <v xml:space="preserve">: </v>
      </c>
      <c r="W21" t="str">
        <f t="shared" si="0"/>
        <v xml:space="preserve">: </v>
      </c>
      <c r="X21" t="str">
        <f t="shared" si="0"/>
        <v xml:space="preserve">: </v>
      </c>
      <c r="Y21" t="str">
        <f t="shared" si="0"/>
        <v xml:space="preserve">: </v>
      </c>
      <c r="Z21" t="str">
        <f t="shared" si="0"/>
        <v xml:space="preserve">: </v>
      </c>
      <c r="AA21" t="str">
        <f t="shared" si="0"/>
        <v xml:space="preserve">: </v>
      </c>
      <c r="AB21" t="str">
        <f t="shared" si="0"/>
        <v xml:space="preserve">: </v>
      </c>
      <c r="AF21" s="76" t="s">
        <v>7939</v>
      </c>
    </row>
    <row r="22" spans="1:32">
      <c r="A22" s="56"/>
      <c r="B22" s="56"/>
      <c r="C22" s="56"/>
      <c r="D22" s="56"/>
      <c r="E22" s="56"/>
      <c r="F22" s="56"/>
      <c r="G22" s="56"/>
      <c r="H22" s="56"/>
      <c r="I22" s="56"/>
      <c r="V22" t="str">
        <f t="shared" si="0"/>
        <v xml:space="preserve">: </v>
      </c>
      <c r="W22" t="str">
        <f t="shared" si="0"/>
        <v xml:space="preserve">: </v>
      </c>
      <c r="X22" t="str">
        <f t="shared" si="0"/>
        <v xml:space="preserve">: </v>
      </c>
      <c r="Y22" t="str">
        <f t="shared" si="0"/>
        <v xml:space="preserve">: </v>
      </c>
      <c r="Z22" t="str">
        <f t="shared" si="0"/>
        <v xml:space="preserve">: </v>
      </c>
      <c r="AA22" t="str">
        <f t="shared" si="0"/>
        <v xml:space="preserve">: </v>
      </c>
      <c r="AB22" t="str">
        <f t="shared" si="0"/>
        <v xml:space="preserve">: </v>
      </c>
      <c r="AF22" s="76" t="s">
        <v>7940</v>
      </c>
    </row>
    <row r="23" spans="1:32">
      <c r="A23" s="56"/>
      <c r="B23" s="56"/>
      <c r="C23" s="56"/>
      <c r="D23" s="56"/>
      <c r="E23" s="56"/>
      <c r="F23" s="56"/>
      <c r="G23" s="56"/>
      <c r="H23" s="56"/>
      <c r="I23" s="56"/>
      <c r="V23" t="str">
        <f t="shared" si="0"/>
        <v xml:space="preserve">: </v>
      </c>
      <c r="W23" t="str">
        <f t="shared" si="0"/>
        <v xml:space="preserve">: </v>
      </c>
      <c r="X23" t="str">
        <f t="shared" si="0"/>
        <v xml:space="preserve">: </v>
      </c>
      <c r="Y23" t="str">
        <f t="shared" si="0"/>
        <v xml:space="preserve">: </v>
      </c>
      <c r="Z23" t="str">
        <f t="shared" si="0"/>
        <v xml:space="preserve">: </v>
      </c>
      <c r="AA23" t="str">
        <f t="shared" si="0"/>
        <v xml:space="preserve">: </v>
      </c>
      <c r="AB23" t="str">
        <f t="shared" si="0"/>
        <v xml:space="preserve">: </v>
      </c>
      <c r="AF23" s="76" t="s">
        <v>7941</v>
      </c>
    </row>
    <row r="24" spans="1:32">
      <c r="A24" s="56"/>
      <c r="B24" s="56"/>
      <c r="C24" s="56"/>
      <c r="D24" s="56"/>
      <c r="E24" s="56"/>
      <c r="F24" s="56"/>
      <c r="G24" s="56"/>
      <c r="H24" s="56"/>
      <c r="I24" s="56"/>
      <c r="V24" t="str">
        <f t="shared" si="0"/>
        <v xml:space="preserve">: </v>
      </c>
      <c r="W24" t="str">
        <f t="shared" si="0"/>
        <v xml:space="preserve">: </v>
      </c>
      <c r="X24" t="str">
        <f t="shared" si="0"/>
        <v xml:space="preserve">: </v>
      </c>
      <c r="Y24" t="str">
        <f t="shared" si="0"/>
        <v xml:space="preserve">: </v>
      </c>
      <c r="Z24" t="str">
        <f t="shared" si="0"/>
        <v xml:space="preserve">: </v>
      </c>
      <c r="AA24" t="str">
        <f t="shared" si="0"/>
        <v xml:space="preserve">: </v>
      </c>
      <c r="AB24" t="str">
        <f t="shared" si="0"/>
        <v xml:space="preserve">: </v>
      </c>
      <c r="AF24" s="76" t="s">
        <v>7942</v>
      </c>
    </row>
    <row r="25" spans="1:32">
      <c r="A25" s="56"/>
      <c r="B25" s="56"/>
      <c r="C25" s="56"/>
      <c r="D25" s="56"/>
      <c r="E25" s="56"/>
      <c r="F25" s="56"/>
      <c r="G25" s="56"/>
      <c r="H25" s="56"/>
      <c r="I25" s="56"/>
      <c r="V25" t="str">
        <f t="shared" si="0"/>
        <v xml:space="preserve">: </v>
      </c>
      <c r="W25" t="str">
        <f t="shared" si="0"/>
        <v xml:space="preserve">: </v>
      </c>
      <c r="X25" t="str">
        <f t="shared" si="0"/>
        <v xml:space="preserve">: </v>
      </c>
      <c r="Y25" t="str">
        <f t="shared" si="0"/>
        <v xml:space="preserve">: </v>
      </c>
      <c r="AA25" t="str">
        <f t="shared" si="0"/>
        <v xml:space="preserve">: </v>
      </c>
      <c r="AB25" t="str">
        <f t="shared" si="0"/>
        <v xml:space="preserve">: </v>
      </c>
      <c r="AF25" s="76" t="s">
        <v>7943</v>
      </c>
    </row>
    <row r="26" spans="1:32">
      <c r="A26" s="56"/>
      <c r="B26" s="56"/>
      <c r="C26" s="56"/>
      <c r="D26" s="56"/>
      <c r="E26" s="56"/>
      <c r="F26" s="56"/>
      <c r="G26" s="56"/>
      <c r="H26" s="56"/>
      <c r="I26" s="56"/>
      <c r="W26" t="str">
        <f t="shared" ref="W26:Y56" si="1">_xlfn.CONCAT(C26, ": ", M26)</f>
        <v xml:space="preserve">: </v>
      </c>
      <c r="X26" t="str">
        <f t="shared" si="1"/>
        <v xml:space="preserve">: </v>
      </c>
      <c r="Y26" t="str">
        <f t="shared" si="1"/>
        <v xml:space="preserve">: </v>
      </c>
      <c r="AA26" t="str">
        <f t="shared" ref="AA26:AB45" si="2">_xlfn.CONCAT(G26, ": ", Q26)</f>
        <v xml:space="preserve">: </v>
      </c>
      <c r="AB26" t="str">
        <f t="shared" si="2"/>
        <v xml:space="preserve">: </v>
      </c>
      <c r="AF26" s="76" t="s">
        <v>7944</v>
      </c>
    </row>
    <row r="27" spans="1:32">
      <c r="A27" s="56"/>
      <c r="B27" s="56"/>
      <c r="C27" s="56"/>
      <c r="D27" s="56"/>
      <c r="E27" s="56"/>
      <c r="F27" s="56"/>
      <c r="G27" s="56"/>
      <c r="H27" s="56"/>
      <c r="I27" s="56"/>
      <c r="W27" t="str">
        <f t="shared" si="1"/>
        <v xml:space="preserve">: </v>
      </c>
      <c r="X27" t="str">
        <f t="shared" si="1"/>
        <v xml:space="preserve">: </v>
      </c>
      <c r="Y27" t="str">
        <f t="shared" si="1"/>
        <v xml:space="preserve">: </v>
      </c>
      <c r="AA27" t="str">
        <f t="shared" si="2"/>
        <v xml:space="preserve">: </v>
      </c>
      <c r="AB27" t="str">
        <f t="shared" si="2"/>
        <v xml:space="preserve">: </v>
      </c>
      <c r="AF27" s="76" t="s">
        <v>7945</v>
      </c>
    </row>
    <row r="28" spans="1:32">
      <c r="A28" s="56"/>
      <c r="B28" s="56"/>
      <c r="C28" s="56"/>
      <c r="D28" s="56"/>
      <c r="E28" s="56"/>
      <c r="F28" s="56"/>
      <c r="G28" s="56"/>
      <c r="H28" s="56"/>
      <c r="I28" s="56"/>
      <c r="W28" t="str">
        <f t="shared" si="1"/>
        <v xml:space="preserve">: </v>
      </c>
      <c r="X28" t="str">
        <f t="shared" si="1"/>
        <v xml:space="preserve">: </v>
      </c>
      <c r="Y28" t="str">
        <f t="shared" si="1"/>
        <v xml:space="preserve">: </v>
      </c>
      <c r="AA28" t="str">
        <f t="shared" si="2"/>
        <v xml:space="preserve">: </v>
      </c>
      <c r="AB28" t="str">
        <f t="shared" si="2"/>
        <v xml:space="preserve">: </v>
      </c>
      <c r="AF28" s="76" t="s">
        <v>7946</v>
      </c>
    </row>
    <row r="29" spans="1:32">
      <c r="A29" s="56"/>
      <c r="B29" s="56"/>
      <c r="C29" s="56"/>
      <c r="D29" s="56"/>
      <c r="E29" s="56"/>
      <c r="F29" s="56"/>
      <c r="G29" s="56"/>
      <c r="H29" s="56"/>
      <c r="I29" s="56"/>
      <c r="W29" t="str">
        <f t="shared" si="1"/>
        <v xml:space="preserve">: </v>
      </c>
      <c r="X29" t="str">
        <f t="shared" si="1"/>
        <v xml:space="preserve">: </v>
      </c>
      <c r="Y29" t="str">
        <f t="shared" si="1"/>
        <v xml:space="preserve">: </v>
      </c>
      <c r="AA29" t="str">
        <f t="shared" si="2"/>
        <v xml:space="preserve">: </v>
      </c>
      <c r="AB29" t="str">
        <f t="shared" si="2"/>
        <v xml:space="preserve">: </v>
      </c>
      <c r="AF29" s="76" t="s">
        <v>7947</v>
      </c>
    </row>
    <row r="30" spans="1:32">
      <c r="A30" s="56"/>
      <c r="B30" s="56"/>
      <c r="C30" s="56"/>
      <c r="D30" s="56"/>
      <c r="E30" s="56"/>
      <c r="F30" s="56"/>
      <c r="G30" s="56"/>
      <c r="H30" s="56"/>
      <c r="I30" s="56"/>
      <c r="W30" t="str">
        <f t="shared" si="1"/>
        <v xml:space="preserve">: </v>
      </c>
      <c r="X30" t="str">
        <f t="shared" si="1"/>
        <v xml:space="preserve">: </v>
      </c>
      <c r="Y30" t="str">
        <f t="shared" si="1"/>
        <v xml:space="preserve">: </v>
      </c>
      <c r="AA30" t="str">
        <f t="shared" si="2"/>
        <v xml:space="preserve">: </v>
      </c>
      <c r="AB30" t="s">
        <v>5453</v>
      </c>
      <c r="AF30" s="76" t="s">
        <v>7948</v>
      </c>
    </row>
    <row r="31" spans="1:32">
      <c r="A31" s="56"/>
      <c r="B31" s="56"/>
      <c r="C31" s="56"/>
      <c r="D31" s="56"/>
      <c r="E31" s="56"/>
      <c r="F31" s="56"/>
      <c r="G31" s="56"/>
      <c r="H31" s="56"/>
      <c r="I31" s="56"/>
      <c r="W31" t="str">
        <f t="shared" si="1"/>
        <v xml:space="preserve">: </v>
      </c>
      <c r="X31" t="str">
        <f t="shared" si="1"/>
        <v xml:space="preserve">: </v>
      </c>
      <c r="Y31" t="str">
        <f t="shared" si="1"/>
        <v xml:space="preserve">: </v>
      </c>
      <c r="AA31" t="str">
        <f t="shared" si="2"/>
        <v xml:space="preserve">: </v>
      </c>
      <c r="AB31" t="str">
        <f t="shared" si="2"/>
        <v xml:space="preserve">: </v>
      </c>
      <c r="AF31" s="76" t="s">
        <v>7949</v>
      </c>
    </row>
    <row r="32" spans="1:32">
      <c r="A32" s="56"/>
      <c r="B32" s="56"/>
      <c r="C32" s="56"/>
      <c r="D32" s="56"/>
      <c r="E32" s="56"/>
      <c r="F32" s="56"/>
      <c r="G32" s="56"/>
      <c r="H32" s="56"/>
      <c r="I32" s="56"/>
      <c r="W32" t="str">
        <f t="shared" si="1"/>
        <v xml:space="preserve">: </v>
      </c>
      <c r="X32" t="str">
        <f t="shared" si="1"/>
        <v xml:space="preserve">: </v>
      </c>
      <c r="Y32" t="str">
        <f t="shared" si="1"/>
        <v xml:space="preserve">: </v>
      </c>
      <c r="AA32" t="str">
        <f t="shared" si="2"/>
        <v xml:space="preserve">: </v>
      </c>
      <c r="AB32" t="str">
        <f t="shared" si="2"/>
        <v xml:space="preserve">: </v>
      </c>
      <c r="AF32" s="76" t="s">
        <v>7950</v>
      </c>
    </row>
    <row r="33" spans="1:32">
      <c r="A33" s="56"/>
      <c r="B33" s="56"/>
      <c r="C33" s="56"/>
      <c r="D33" s="56"/>
      <c r="E33" s="56"/>
      <c r="F33" s="56"/>
      <c r="G33" s="56"/>
      <c r="H33" s="56"/>
      <c r="I33" s="56"/>
      <c r="W33" t="str">
        <f t="shared" si="1"/>
        <v xml:space="preserve">: </v>
      </c>
      <c r="X33" t="str">
        <f t="shared" si="1"/>
        <v xml:space="preserve">: </v>
      </c>
      <c r="Y33" t="str">
        <f t="shared" si="1"/>
        <v xml:space="preserve">: </v>
      </c>
      <c r="AA33" t="str">
        <f t="shared" si="2"/>
        <v xml:space="preserve">: </v>
      </c>
      <c r="AB33" t="str">
        <f t="shared" si="2"/>
        <v xml:space="preserve">: </v>
      </c>
      <c r="AF33" s="76" t="s">
        <v>7951</v>
      </c>
    </row>
    <row r="34" spans="1:32">
      <c r="A34" s="56"/>
      <c r="B34" s="56"/>
      <c r="C34" s="56"/>
      <c r="D34" s="56"/>
      <c r="E34" s="56"/>
      <c r="F34" s="56"/>
      <c r="G34" s="56"/>
      <c r="H34" s="56"/>
      <c r="I34" s="56"/>
      <c r="W34" t="str">
        <f t="shared" si="1"/>
        <v xml:space="preserve">: </v>
      </c>
      <c r="X34" t="str">
        <f t="shared" si="1"/>
        <v xml:space="preserve">: </v>
      </c>
      <c r="Y34" t="str">
        <f t="shared" si="1"/>
        <v xml:space="preserve">: </v>
      </c>
      <c r="AA34" t="str">
        <f t="shared" si="2"/>
        <v xml:space="preserve">: </v>
      </c>
      <c r="AB34" t="str">
        <f t="shared" si="2"/>
        <v xml:space="preserve">: </v>
      </c>
      <c r="AF34" s="76" t="s">
        <v>7952</v>
      </c>
    </row>
    <row r="35" spans="1:32">
      <c r="A35" s="56"/>
      <c r="B35" s="56"/>
      <c r="C35" s="56"/>
      <c r="D35" s="56"/>
      <c r="E35" s="56"/>
      <c r="F35" s="56"/>
      <c r="G35" s="56"/>
      <c r="H35" s="56"/>
      <c r="I35" s="56"/>
      <c r="W35" t="str">
        <f t="shared" si="1"/>
        <v xml:space="preserve">: </v>
      </c>
      <c r="X35" t="str">
        <f t="shared" si="1"/>
        <v xml:space="preserve">: </v>
      </c>
      <c r="Y35" t="str">
        <f t="shared" si="1"/>
        <v xml:space="preserve">: </v>
      </c>
      <c r="AA35" t="str">
        <f t="shared" si="2"/>
        <v xml:space="preserve">: </v>
      </c>
      <c r="AB35" t="str">
        <f t="shared" si="2"/>
        <v xml:space="preserve">: </v>
      </c>
      <c r="AF35" s="76" t="s">
        <v>7953</v>
      </c>
    </row>
    <row r="36" spans="1:32">
      <c r="A36" s="56"/>
      <c r="B36" s="56"/>
      <c r="C36" s="56"/>
      <c r="D36" s="56"/>
      <c r="E36" s="56"/>
      <c r="F36" s="56"/>
      <c r="G36" s="56"/>
      <c r="H36" s="56"/>
      <c r="I36" s="56"/>
      <c r="W36" t="str">
        <f t="shared" si="1"/>
        <v xml:space="preserve">: </v>
      </c>
      <c r="X36" t="str">
        <f t="shared" si="1"/>
        <v xml:space="preserve">: </v>
      </c>
      <c r="Y36" t="str">
        <f t="shared" si="1"/>
        <v xml:space="preserve">: </v>
      </c>
      <c r="AA36" t="str">
        <f t="shared" si="2"/>
        <v xml:space="preserve">: </v>
      </c>
      <c r="AB36" t="str">
        <f t="shared" si="2"/>
        <v xml:space="preserve">: </v>
      </c>
      <c r="AF36" s="76" t="s">
        <v>7954</v>
      </c>
    </row>
    <row r="37" spans="1:32">
      <c r="A37" s="56"/>
      <c r="B37" s="56"/>
      <c r="C37" s="56"/>
      <c r="D37" s="56"/>
      <c r="E37" s="56"/>
      <c r="F37" s="56"/>
      <c r="G37" s="56"/>
      <c r="H37" s="56"/>
      <c r="I37" s="56"/>
      <c r="W37" t="str">
        <f t="shared" si="1"/>
        <v xml:space="preserve">: </v>
      </c>
      <c r="X37" t="str">
        <f t="shared" si="1"/>
        <v xml:space="preserve">: </v>
      </c>
      <c r="Y37" t="str">
        <f t="shared" si="1"/>
        <v xml:space="preserve">: </v>
      </c>
      <c r="AA37" t="str">
        <f t="shared" si="2"/>
        <v xml:space="preserve">: </v>
      </c>
      <c r="AB37" t="str">
        <f t="shared" si="2"/>
        <v xml:space="preserve">: </v>
      </c>
      <c r="AF37" s="76" t="s">
        <v>7955</v>
      </c>
    </row>
    <row r="38" spans="1:32">
      <c r="A38" s="56"/>
      <c r="B38" s="56"/>
      <c r="C38" s="56"/>
      <c r="D38" s="56"/>
      <c r="E38" s="56"/>
      <c r="F38" s="56"/>
      <c r="G38" s="56"/>
      <c r="H38" s="56"/>
      <c r="I38" s="56"/>
      <c r="W38" t="str">
        <f t="shared" si="1"/>
        <v xml:space="preserve">: </v>
      </c>
      <c r="X38" t="str">
        <f t="shared" si="1"/>
        <v xml:space="preserve">: </v>
      </c>
      <c r="Y38" t="str">
        <f t="shared" si="1"/>
        <v xml:space="preserve">: </v>
      </c>
      <c r="AA38" t="str">
        <f t="shared" si="2"/>
        <v xml:space="preserve">: </v>
      </c>
      <c r="AB38" t="str">
        <f t="shared" si="2"/>
        <v xml:space="preserve">: </v>
      </c>
      <c r="AF38" s="76" t="s">
        <v>7956</v>
      </c>
    </row>
    <row r="39" spans="1:32">
      <c r="A39" s="56"/>
      <c r="B39" s="56"/>
      <c r="C39" s="56"/>
      <c r="D39" s="56"/>
      <c r="E39" s="56"/>
      <c r="F39" s="56"/>
      <c r="G39" s="56"/>
      <c r="H39" s="56"/>
      <c r="I39" s="56"/>
      <c r="W39" t="str">
        <f t="shared" si="1"/>
        <v xml:space="preserve">: </v>
      </c>
      <c r="X39" t="str">
        <f t="shared" si="1"/>
        <v xml:space="preserve">: </v>
      </c>
      <c r="Y39" t="str">
        <f t="shared" si="1"/>
        <v xml:space="preserve">: </v>
      </c>
      <c r="AA39" t="str">
        <f t="shared" si="2"/>
        <v xml:space="preserve">: </v>
      </c>
      <c r="AB39" t="str">
        <f t="shared" si="2"/>
        <v xml:space="preserve">: </v>
      </c>
      <c r="AF39" s="76" t="s">
        <v>7957</v>
      </c>
    </row>
    <row r="40" spans="1:32">
      <c r="A40" s="56"/>
      <c r="B40" s="56"/>
      <c r="C40" s="56"/>
      <c r="D40" s="56"/>
      <c r="E40" s="56"/>
      <c r="F40" s="56"/>
      <c r="G40" s="56"/>
      <c r="H40" s="56"/>
      <c r="I40" s="56"/>
      <c r="W40" t="str">
        <f t="shared" si="1"/>
        <v xml:space="preserve">: </v>
      </c>
      <c r="X40" t="str">
        <f t="shared" si="1"/>
        <v xml:space="preserve">: </v>
      </c>
      <c r="Y40" t="str">
        <f t="shared" si="1"/>
        <v xml:space="preserve">: </v>
      </c>
      <c r="AA40" t="str">
        <f t="shared" si="2"/>
        <v xml:space="preserve">: </v>
      </c>
      <c r="AB40" t="str">
        <f t="shared" si="2"/>
        <v xml:space="preserve">: </v>
      </c>
    </row>
    <row r="41" spans="1:32">
      <c r="A41" s="56"/>
      <c r="B41" s="56"/>
      <c r="C41" s="56"/>
      <c r="D41" s="56"/>
      <c r="E41" s="56"/>
      <c r="F41" s="56"/>
      <c r="G41" s="56"/>
      <c r="H41" s="56"/>
      <c r="I41" s="56"/>
      <c r="W41" t="str">
        <f t="shared" si="1"/>
        <v xml:space="preserve">: </v>
      </c>
      <c r="X41" t="str">
        <f t="shared" si="1"/>
        <v xml:space="preserve">: </v>
      </c>
      <c r="Y41" t="str">
        <f t="shared" si="1"/>
        <v xml:space="preserve">: </v>
      </c>
      <c r="AA41" t="str">
        <f t="shared" si="2"/>
        <v xml:space="preserve">: </v>
      </c>
      <c r="AB41" t="str">
        <f t="shared" si="2"/>
        <v xml:space="preserve">: </v>
      </c>
    </row>
    <row r="42" spans="1:32">
      <c r="A42" s="56"/>
      <c r="B42" s="56"/>
      <c r="C42" s="56"/>
      <c r="D42" s="56"/>
      <c r="E42" s="56"/>
      <c r="F42" s="56"/>
      <c r="G42" s="56"/>
      <c r="H42" s="56"/>
      <c r="I42" s="56"/>
      <c r="W42" t="str">
        <f t="shared" si="1"/>
        <v xml:space="preserve">: </v>
      </c>
      <c r="X42" t="str">
        <f t="shared" si="1"/>
        <v xml:space="preserve">: </v>
      </c>
      <c r="Y42" t="str">
        <f t="shared" si="1"/>
        <v xml:space="preserve">: </v>
      </c>
      <c r="AA42" t="str">
        <f t="shared" si="2"/>
        <v xml:space="preserve">: </v>
      </c>
      <c r="AB42" t="str">
        <f t="shared" si="2"/>
        <v xml:space="preserve">: </v>
      </c>
    </row>
    <row r="43" spans="1:32">
      <c r="A43" s="56"/>
      <c r="B43" s="56"/>
      <c r="C43" s="56"/>
      <c r="D43" s="56"/>
      <c r="E43" s="56"/>
      <c r="F43" s="56"/>
      <c r="G43" s="56"/>
      <c r="H43" s="56"/>
      <c r="I43" s="56"/>
      <c r="W43" t="str">
        <f t="shared" si="1"/>
        <v xml:space="preserve">: </v>
      </c>
      <c r="X43" t="str">
        <f t="shared" si="1"/>
        <v xml:space="preserve">: </v>
      </c>
      <c r="Y43" t="str">
        <f t="shared" si="1"/>
        <v xml:space="preserve">: </v>
      </c>
      <c r="AA43" t="str">
        <f t="shared" si="2"/>
        <v xml:space="preserve">: </v>
      </c>
      <c r="AB43" t="str">
        <f t="shared" si="2"/>
        <v xml:space="preserve">: </v>
      </c>
    </row>
    <row r="44" spans="1:32">
      <c r="A44" s="56"/>
      <c r="B44" s="56"/>
      <c r="C44" s="56"/>
      <c r="D44" s="56"/>
      <c r="E44" s="56"/>
      <c r="F44" s="56"/>
      <c r="G44" s="56"/>
      <c r="H44" s="56"/>
      <c r="I44" s="56"/>
      <c r="W44" t="str">
        <f t="shared" si="1"/>
        <v xml:space="preserve">: </v>
      </c>
      <c r="X44" t="str">
        <f t="shared" si="1"/>
        <v xml:space="preserve">: </v>
      </c>
      <c r="Y44" t="str">
        <f t="shared" si="1"/>
        <v xml:space="preserve">: </v>
      </c>
      <c r="AA44" t="str">
        <f t="shared" si="2"/>
        <v xml:space="preserve">: </v>
      </c>
      <c r="AB44" t="str">
        <f t="shared" si="2"/>
        <v xml:space="preserve">: </v>
      </c>
    </row>
    <row r="45" spans="1:32">
      <c r="A45" s="56"/>
      <c r="B45" s="56"/>
      <c r="C45" s="56"/>
      <c r="D45" s="56"/>
      <c r="E45" s="56"/>
      <c r="F45" s="56"/>
      <c r="G45" s="56"/>
      <c r="H45" s="56"/>
      <c r="I45" s="56"/>
      <c r="W45" t="str">
        <f t="shared" si="1"/>
        <v xml:space="preserve">: </v>
      </c>
      <c r="X45" t="str">
        <f t="shared" si="1"/>
        <v xml:space="preserve">: </v>
      </c>
      <c r="Y45" t="str">
        <f t="shared" si="1"/>
        <v xml:space="preserve">: </v>
      </c>
      <c r="AA45" t="str">
        <f t="shared" si="2"/>
        <v xml:space="preserve">: </v>
      </c>
      <c r="AB45" t="str">
        <f t="shared" si="2"/>
        <v xml:space="preserve">: </v>
      </c>
    </row>
    <row r="46" spans="1:32">
      <c r="W46" t="str">
        <f t="shared" si="1"/>
        <v xml:space="preserve">: </v>
      </c>
      <c r="X46" t="str">
        <f t="shared" si="1"/>
        <v xml:space="preserve">: </v>
      </c>
      <c r="Y46" t="str">
        <f t="shared" si="1"/>
        <v xml:space="preserve">: </v>
      </c>
      <c r="AB46" t="str">
        <f t="shared" ref="AB46:AB55" si="3">_xlfn.CONCAT(H46, ": ", R46)</f>
        <v xml:space="preserve">: </v>
      </c>
    </row>
    <row r="47" spans="1:32">
      <c r="W47" t="str">
        <f t="shared" si="1"/>
        <v xml:space="preserve">: </v>
      </c>
      <c r="X47" t="str">
        <f t="shared" si="1"/>
        <v xml:space="preserve">: </v>
      </c>
      <c r="Y47" t="str">
        <f t="shared" si="1"/>
        <v xml:space="preserve">: </v>
      </c>
      <c r="AB47" t="str">
        <f t="shared" si="3"/>
        <v xml:space="preserve">: </v>
      </c>
    </row>
    <row r="48" spans="1:32">
      <c r="W48" t="str">
        <f t="shared" si="1"/>
        <v xml:space="preserve">: </v>
      </c>
      <c r="X48" t="str">
        <f t="shared" si="1"/>
        <v xml:space="preserve">: </v>
      </c>
      <c r="Y48" t="str">
        <f t="shared" si="1"/>
        <v xml:space="preserve">: </v>
      </c>
      <c r="AB48" t="str">
        <f t="shared" si="3"/>
        <v xml:space="preserve">: </v>
      </c>
    </row>
    <row r="49" spans="23:28">
      <c r="W49" t="str">
        <f t="shared" si="1"/>
        <v xml:space="preserve">: </v>
      </c>
      <c r="X49" t="str">
        <f t="shared" si="1"/>
        <v xml:space="preserve">: </v>
      </c>
      <c r="Y49" t="str">
        <f t="shared" si="1"/>
        <v xml:space="preserve">: </v>
      </c>
      <c r="AB49" t="str">
        <f t="shared" si="3"/>
        <v xml:space="preserve">: </v>
      </c>
    </row>
    <row r="50" spans="23:28">
      <c r="W50" t="str">
        <f t="shared" si="1"/>
        <v xml:space="preserve">: </v>
      </c>
      <c r="X50" t="str">
        <f t="shared" si="1"/>
        <v xml:space="preserve">: </v>
      </c>
      <c r="Y50" t="str">
        <f t="shared" si="1"/>
        <v xml:space="preserve">: </v>
      </c>
      <c r="AB50" t="str">
        <f t="shared" si="3"/>
        <v xml:space="preserve">: </v>
      </c>
    </row>
    <row r="51" spans="23:28">
      <c r="W51" t="str">
        <f t="shared" si="1"/>
        <v xml:space="preserve">: </v>
      </c>
      <c r="X51" t="str">
        <f t="shared" si="1"/>
        <v xml:space="preserve">: </v>
      </c>
      <c r="Y51" t="str">
        <f t="shared" si="1"/>
        <v xml:space="preserve">: </v>
      </c>
      <c r="AB51" t="str">
        <f t="shared" si="3"/>
        <v xml:space="preserve">: </v>
      </c>
    </row>
    <row r="52" spans="23:28">
      <c r="W52" t="str">
        <f t="shared" si="1"/>
        <v xml:space="preserve">: </v>
      </c>
      <c r="X52" t="str">
        <f t="shared" si="1"/>
        <v xml:space="preserve">: </v>
      </c>
      <c r="Y52" t="str">
        <f t="shared" si="1"/>
        <v xml:space="preserve">: </v>
      </c>
      <c r="AB52" t="str">
        <f t="shared" si="3"/>
        <v xml:space="preserve">: </v>
      </c>
    </row>
    <row r="53" spans="23:28">
      <c r="W53" t="str">
        <f t="shared" si="1"/>
        <v xml:space="preserve">: </v>
      </c>
      <c r="X53" t="str">
        <f t="shared" si="1"/>
        <v xml:space="preserve">: </v>
      </c>
      <c r="Y53" t="str">
        <f t="shared" si="1"/>
        <v xml:space="preserve">: </v>
      </c>
      <c r="AB53" t="str">
        <f t="shared" si="3"/>
        <v xml:space="preserve">: </v>
      </c>
    </row>
    <row r="54" spans="23:28">
      <c r="W54" t="str">
        <f t="shared" si="1"/>
        <v xml:space="preserve">: </v>
      </c>
      <c r="X54" t="str">
        <f t="shared" si="1"/>
        <v xml:space="preserve">: </v>
      </c>
      <c r="Y54" t="str">
        <f t="shared" si="1"/>
        <v xml:space="preserve">: </v>
      </c>
      <c r="AB54" t="str">
        <f t="shared" si="3"/>
        <v xml:space="preserve">: </v>
      </c>
    </row>
    <row r="55" spans="23:28">
      <c r="W55" t="str">
        <f t="shared" si="1"/>
        <v xml:space="preserve">: </v>
      </c>
      <c r="X55" t="str">
        <f t="shared" si="1"/>
        <v xml:space="preserve">: </v>
      </c>
      <c r="Y55" t="str">
        <f t="shared" si="1"/>
        <v xml:space="preserve">: </v>
      </c>
      <c r="AB55" t="str">
        <f t="shared" si="3"/>
        <v xml:space="preserve">: </v>
      </c>
    </row>
    <row r="56" spans="23:28">
      <c r="W56" t="str">
        <f t="shared" si="1"/>
        <v xml:space="preserve">: </v>
      </c>
      <c r="X56" t="str">
        <f t="shared" si="1"/>
        <v xml:space="preserve">: </v>
      </c>
      <c r="Y56" t="str">
        <f t="shared" si="1"/>
        <v xml:space="preserve">: </v>
      </c>
    </row>
    <row r="57" spans="23:28">
      <c r="X57" t="str">
        <f t="shared" ref="X57:Y57" si="4">_xlfn.CONCAT(D57, ": ", N57)</f>
        <v xml:space="preserve">: </v>
      </c>
      <c r="Y57" t="str">
        <f t="shared" si="4"/>
        <v xml:space="preserve">: </v>
      </c>
    </row>
  </sheetData>
  <autoFilter ref="AF1:AF2" xr:uid="{DE963D4F-723B-48BF-8CBB-717E372F26AA}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D69508-42D9-420B-9142-CD401937F873}">
  <sheetPr>
    <tabColor rgb="FF002060"/>
  </sheetPr>
  <dimension ref="A1:J7217"/>
  <sheetViews>
    <sheetView topLeftCell="A2912" workbookViewId="0">
      <selection activeCell="C2910" sqref="C2910:E2917"/>
    </sheetView>
  </sheetViews>
  <sheetFormatPr defaultRowHeight="15"/>
  <cols>
    <col min="1" max="1" width="39.5703125" bestFit="1" customWidth="1"/>
    <col min="2" max="2" width="10.28515625" bestFit="1" customWidth="1"/>
    <col min="3" max="3" width="13.85546875" bestFit="1" customWidth="1"/>
    <col min="4" max="4" width="30.7109375" bestFit="1" customWidth="1"/>
    <col min="5" max="5" width="35.7109375" bestFit="1" customWidth="1"/>
    <col min="6" max="6" width="30.42578125" bestFit="1" customWidth="1"/>
    <col min="7" max="7" width="18" bestFit="1" customWidth="1"/>
    <col min="8" max="8" width="25.42578125" bestFit="1" customWidth="1"/>
    <col min="9" max="9" width="10.5703125" bestFit="1" customWidth="1"/>
    <col min="10" max="10" width="20.28515625" bestFit="1" customWidth="1"/>
  </cols>
  <sheetData>
    <row r="1" spans="1:10">
      <c r="A1" s="100" t="s">
        <v>555</v>
      </c>
      <c r="B1" s="100" t="s">
        <v>551</v>
      </c>
      <c r="C1" s="100" t="s">
        <v>7958</v>
      </c>
      <c r="D1" s="100" t="s">
        <v>7959</v>
      </c>
      <c r="E1" s="100" t="s">
        <v>6</v>
      </c>
      <c r="F1" s="100" t="s">
        <v>549</v>
      </c>
      <c r="G1" s="100" t="s">
        <v>550</v>
      </c>
      <c r="H1" s="9" t="s">
        <v>548</v>
      </c>
      <c r="I1" s="9" t="s">
        <v>7960</v>
      </c>
      <c r="J1" s="9" t="s">
        <v>7961</v>
      </c>
    </row>
    <row r="2" spans="1:10">
      <c r="A2" s="89" t="s">
        <v>7962</v>
      </c>
      <c r="B2" s="89">
        <v>300</v>
      </c>
      <c r="C2" s="89" t="s">
        <v>7963</v>
      </c>
      <c r="D2" s="89"/>
      <c r="E2" s="89" t="s">
        <v>6984</v>
      </c>
      <c r="F2" s="89" t="s">
        <v>206</v>
      </c>
      <c r="G2" s="105">
        <v>45316.21597222222</v>
      </c>
      <c r="H2" t="str">
        <f>INDEX(Partner_details[companyName], MATCH(E2, Partner_details[email], 0))</f>
        <v>gg cjsc</v>
      </c>
      <c r="I2">
        <f>IFERROR(INDEX(ggPayers[payer], MATCH(A2, ggPayers[remote_order_id], 0)), 0)</f>
        <v>0</v>
      </c>
      <c r="J2" t="str">
        <f>IF(NOT(I2=0), "ggPay", "other")</f>
        <v>other</v>
      </c>
    </row>
    <row r="3" spans="1:10">
      <c r="A3" s="89" t="s">
        <v>7964</v>
      </c>
      <c r="B3" s="89">
        <v>300</v>
      </c>
      <c r="C3" s="89" t="s">
        <v>7963</v>
      </c>
      <c r="D3" s="89" t="s">
        <v>7965</v>
      </c>
      <c r="E3" s="89" t="s">
        <v>6984</v>
      </c>
      <c r="F3" s="89" t="s">
        <v>206</v>
      </c>
      <c r="G3" s="105">
        <v>45316.21597222222</v>
      </c>
      <c r="H3" t="str">
        <f>INDEX(Partner_details[companyName], MATCH(E3, Partner_details[email], 0))</f>
        <v>gg cjsc</v>
      </c>
      <c r="I3">
        <f>IFERROR(INDEX(ggPayers[payer], MATCH(A3, ggPayers[remote_order_id], 0)), 0)</f>
        <v>0</v>
      </c>
      <c r="J3" t="str">
        <f t="shared" ref="J3:J66" si="0">IF(NOT(I3=0), "ggPay", "other")</f>
        <v>other</v>
      </c>
    </row>
    <row r="4" spans="1:10">
      <c r="A4" s="89" t="s">
        <v>7966</v>
      </c>
      <c r="B4" s="89">
        <v>300</v>
      </c>
      <c r="C4" s="89" t="s">
        <v>7963</v>
      </c>
      <c r="D4" s="89" t="s">
        <v>7967</v>
      </c>
      <c r="E4" s="89" t="s">
        <v>6984</v>
      </c>
      <c r="F4" s="89" t="s">
        <v>206</v>
      </c>
      <c r="G4" s="105">
        <v>45316.409722222219</v>
      </c>
      <c r="H4" t="str">
        <f>INDEX(Partner_details[companyName], MATCH(E4, Partner_details[email], 0))</f>
        <v>gg cjsc</v>
      </c>
      <c r="I4">
        <f>IFERROR(INDEX(ggPayers[payer], MATCH(A4, ggPayers[remote_order_id], 0)), 0)</f>
        <v>0</v>
      </c>
      <c r="J4" t="str">
        <f t="shared" si="0"/>
        <v>other</v>
      </c>
    </row>
    <row r="5" spans="1:10">
      <c r="A5" s="89" t="s">
        <v>7968</v>
      </c>
      <c r="B5" s="89">
        <v>100</v>
      </c>
      <c r="C5" s="89" t="s">
        <v>7963</v>
      </c>
      <c r="D5" s="89"/>
      <c r="E5" s="89" t="s">
        <v>7346</v>
      </c>
      <c r="F5" s="89" t="s">
        <v>518</v>
      </c>
      <c r="G5" s="105">
        <v>45316.690972222219</v>
      </c>
      <c r="H5" t="str">
        <f>INDEX(Partner_details[companyName], MATCH(E5, Partner_details[email], 0))</f>
        <v>Pizzanini</v>
      </c>
      <c r="I5">
        <f>IFERROR(INDEX(ggPayers[payer], MATCH(A5, ggPayers[remote_order_id], 0)), 0)</f>
        <v>0</v>
      </c>
      <c r="J5" t="str">
        <f t="shared" si="0"/>
        <v>other</v>
      </c>
    </row>
    <row r="6" spans="1:10">
      <c r="A6" s="89" t="s">
        <v>7969</v>
      </c>
      <c r="B6" s="89">
        <v>500</v>
      </c>
      <c r="C6" s="89" t="s">
        <v>7963</v>
      </c>
      <c r="D6" s="89" t="s">
        <v>7970</v>
      </c>
      <c r="E6" s="89" t="s">
        <v>6984</v>
      </c>
      <c r="F6" s="89" t="s">
        <v>206</v>
      </c>
      <c r="G6" s="105">
        <v>45317.29583333333</v>
      </c>
      <c r="H6" t="str">
        <f>INDEX(Partner_details[companyName], MATCH(E6, Partner_details[email], 0))</f>
        <v>gg cjsc</v>
      </c>
      <c r="I6">
        <f>IFERROR(INDEX(ggPayers[payer], MATCH(A6, ggPayers[remote_order_id], 0)), 0)</f>
        <v>0</v>
      </c>
      <c r="J6" t="str">
        <f t="shared" si="0"/>
        <v>other</v>
      </c>
    </row>
    <row r="7" spans="1:10">
      <c r="A7" s="89" t="s">
        <v>7971</v>
      </c>
      <c r="B7" s="89">
        <v>500</v>
      </c>
      <c r="C7" s="89" t="s">
        <v>7963</v>
      </c>
      <c r="D7" s="89" t="s">
        <v>7972</v>
      </c>
      <c r="E7" s="89" t="s">
        <v>6984</v>
      </c>
      <c r="F7" s="89" t="s">
        <v>206</v>
      </c>
      <c r="G7" s="105">
        <v>45318.429166666669</v>
      </c>
      <c r="H7" t="str">
        <f>INDEX(Partner_details[companyName], MATCH(E7, Partner_details[email], 0))</f>
        <v>gg cjsc</v>
      </c>
      <c r="I7">
        <f>IFERROR(INDEX(ggPayers[payer], MATCH(A7, ggPayers[remote_order_id], 0)), 0)</f>
        <v>0</v>
      </c>
      <c r="J7" t="str">
        <f t="shared" si="0"/>
        <v>other</v>
      </c>
    </row>
    <row r="8" spans="1:10">
      <c r="A8" s="89" t="s">
        <v>7973</v>
      </c>
      <c r="B8" s="89">
        <v>100</v>
      </c>
      <c r="C8" s="89" t="s">
        <v>7974</v>
      </c>
      <c r="D8" s="89"/>
      <c r="E8" s="89" t="s">
        <v>7381</v>
      </c>
      <c r="F8" s="89" t="s">
        <v>507</v>
      </c>
      <c r="G8" s="105">
        <v>45318.54791666667</v>
      </c>
      <c r="H8" t="str">
        <f>INDEX(Partner_details[companyName], MATCH(E8, Partner_details[email], 0))</f>
        <v>Eatnact</v>
      </c>
      <c r="I8">
        <f>IFERROR(INDEX(ggPayers[payer], MATCH(A8, ggPayers[remote_order_id], 0)), 0)</f>
        <v>0</v>
      </c>
      <c r="J8" t="str">
        <f t="shared" si="0"/>
        <v>other</v>
      </c>
    </row>
    <row r="9" spans="1:10">
      <c r="A9" s="89" t="s">
        <v>3335</v>
      </c>
      <c r="B9" s="89">
        <v>2000</v>
      </c>
      <c r="C9" s="89" t="s">
        <v>561</v>
      </c>
      <c r="D9" s="89"/>
      <c r="E9" s="89" t="s">
        <v>130</v>
      </c>
      <c r="F9" s="89" t="s">
        <v>128</v>
      </c>
      <c r="G9" s="105">
        <v>45318.795138888891</v>
      </c>
      <c r="H9" t="str">
        <f>INDEX(Partner_details[companyName], MATCH(E9, Partner_details[email], 0))</f>
        <v>Avetis Grigoryan</v>
      </c>
      <c r="I9">
        <f>IFERROR(INDEX(ggPayers[payer], MATCH(A9, ggPayers[remote_order_id], 0)), 0)</f>
        <v>0</v>
      </c>
      <c r="J9" t="str">
        <f t="shared" si="0"/>
        <v>other</v>
      </c>
    </row>
    <row r="10" spans="1:10">
      <c r="A10" s="89" t="s">
        <v>6145</v>
      </c>
      <c r="B10" s="89">
        <v>1000</v>
      </c>
      <c r="C10" s="89" t="s">
        <v>5606</v>
      </c>
      <c r="D10" s="89" t="s">
        <v>7975</v>
      </c>
      <c r="E10" s="89" t="s">
        <v>7018</v>
      </c>
      <c r="F10" s="89" t="s">
        <v>476</v>
      </c>
      <c r="G10" s="105">
        <v>45453.337500000001</v>
      </c>
      <c r="H10" t="str">
        <f>INDEX(Partner_details[companyName], MATCH(E10, Partner_details[email], 0))</f>
        <v>Malocco</v>
      </c>
      <c r="I10">
        <f>IFERROR(INDEX(ggPayers[payer], MATCH(A10, ggPayers[remote_order_id], 0)), 0)</f>
        <v>153985</v>
      </c>
      <c r="J10" t="str">
        <f t="shared" si="0"/>
        <v>ggPay</v>
      </c>
    </row>
    <row r="11" spans="1:10">
      <c r="A11" s="89" t="s">
        <v>7976</v>
      </c>
      <c r="B11" s="89">
        <v>500</v>
      </c>
      <c r="C11" s="89" t="s">
        <v>7974</v>
      </c>
      <c r="D11" s="89"/>
      <c r="E11" s="89" t="s">
        <v>6701</v>
      </c>
      <c r="F11" s="89" t="s">
        <v>505</v>
      </c>
      <c r="G11" s="105">
        <v>45453.350694444445</v>
      </c>
      <c r="H11" t="str">
        <f>INDEX(Partner_details[companyName], MATCH(E11, Partner_details[email], 0))</f>
        <v>Eatnact</v>
      </c>
      <c r="I11">
        <f>IFERROR(INDEX(ggPayers[payer], MATCH(A11, ggPayers[remote_order_id], 0)), 0)</f>
        <v>0</v>
      </c>
      <c r="J11" t="str">
        <f t="shared" si="0"/>
        <v>other</v>
      </c>
    </row>
    <row r="12" spans="1:10">
      <c r="A12" s="89" t="s">
        <v>7977</v>
      </c>
      <c r="B12" s="89">
        <v>300</v>
      </c>
      <c r="C12" s="89" t="s">
        <v>7974</v>
      </c>
      <c r="D12" s="89"/>
      <c r="E12" s="89" t="s">
        <v>287</v>
      </c>
      <c r="F12" s="89" t="s">
        <v>55</v>
      </c>
      <c r="G12" s="105">
        <v>45319.418055555558</v>
      </c>
      <c r="H12" t="str">
        <f>INDEX(Partner_details[companyName], MATCH(E12, Partner_details[email], 0))</f>
        <v>gg cjsc</v>
      </c>
      <c r="I12">
        <f>IFERROR(INDEX(ggPayers[payer], MATCH(A12, ggPayers[remote_order_id], 0)), 0)</f>
        <v>0</v>
      </c>
      <c r="J12" t="str">
        <f t="shared" si="0"/>
        <v>other</v>
      </c>
    </row>
    <row r="13" spans="1:10">
      <c r="A13" s="89" t="s">
        <v>7978</v>
      </c>
      <c r="B13" s="89">
        <v>500</v>
      </c>
      <c r="C13" s="89" t="s">
        <v>7974</v>
      </c>
      <c r="D13" s="89"/>
      <c r="E13" s="89" t="s">
        <v>287</v>
      </c>
      <c r="F13" s="89" t="s">
        <v>55</v>
      </c>
      <c r="G13" s="105">
        <v>45319.418749999997</v>
      </c>
      <c r="H13" t="str">
        <f>INDEX(Partner_details[companyName], MATCH(E13, Partner_details[email], 0))</f>
        <v>gg cjsc</v>
      </c>
      <c r="I13">
        <f>IFERROR(INDEX(ggPayers[payer], MATCH(A13, ggPayers[remote_order_id], 0)), 0)</f>
        <v>0</v>
      </c>
      <c r="J13" t="str">
        <f t="shared" si="0"/>
        <v>other</v>
      </c>
    </row>
    <row r="14" spans="1:10">
      <c r="A14" s="89" t="s">
        <v>7979</v>
      </c>
      <c r="B14" s="89">
        <v>500</v>
      </c>
      <c r="C14" s="89" t="s">
        <v>7974</v>
      </c>
      <c r="D14" s="89"/>
      <c r="E14" s="89" t="s">
        <v>6701</v>
      </c>
      <c r="F14" s="89" t="s">
        <v>505</v>
      </c>
      <c r="G14" s="105">
        <v>45453.354861111111</v>
      </c>
      <c r="H14" t="str">
        <f>INDEX(Partner_details[companyName], MATCH(E14, Partner_details[email], 0))</f>
        <v>Eatnact</v>
      </c>
      <c r="I14">
        <f>IFERROR(INDEX(ggPayers[payer], MATCH(A14, ggPayers[remote_order_id], 0)), 0)</f>
        <v>0</v>
      </c>
      <c r="J14" t="str">
        <f t="shared" si="0"/>
        <v>other</v>
      </c>
    </row>
    <row r="15" spans="1:10">
      <c r="A15" s="89" t="s">
        <v>7980</v>
      </c>
      <c r="B15" s="89">
        <v>1000</v>
      </c>
      <c r="C15" s="89" t="s">
        <v>7974</v>
      </c>
      <c r="D15" s="89"/>
      <c r="E15" s="89" t="s">
        <v>6984</v>
      </c>
      <c r="F15" s="89" t="s">
        <v>206</v>
      </c>
      <c r="G15" s="105">
        <v>45316.216666666667</v>
      </c>
      <c r="H15" t="str">
        <f>INDEX(Partner_details[companyName], MATCH(E15, Partner_details[email], 0))</f>
        <v>gg cjsc</v>
      </c>
      <c r="I15">
        <f>IFERROR(INDEX(ggPayers[payer], MATCH(A15, ggPayers[remote_order_id], 0)), 0)</f>
        <v>0</v>
      </c>
      <c r="J15" t="str">
        <f t="shared" si="0"/>
        <v>other</v>
      </c>
    </row>
    <row r="16" spans="1:10">
      <c r="A16" s="89" t="s">
        <v>7981</v>
      </c>
      <c r="B16" s="89">
        <v>300</v>
      </c>
      <c r="C16" s="89" t="s">
        <v>7963</v>
      </c>
      <c r="D16" s="89"/>
      <c r="E16" s="89" t="s">
        <v>6984</v>
      </c>
      <c r="F16" s="89" t="s">
        <v>206</v>
      </c>
      <c r="G16" s="105">
        <v>45316.216666666667</v>
      </c>
      <c r="H16" t="str">
        <f>INDEX(Partner_details[companyName], MATCH(E16, Partner_details[email], 0))</f>
        <v>gg cjsc</v>
      </c>
      <c r="I16">
        <f>IFERROR(INDEX(ggPayers[payer], MATCH(A16, ggPayers[remote_order_id], 0)), 0)</f>
        <v>0</v>
      </c>
      <c r="J16" t="str">
        <f t="shared" si="0"/>
        <v>other</v>
      </c>
    </row>
    <row r="17" spans="1:10">
      <c r="A17" s="89" t="s">
        <v>7982</v>
      </c>
      <c r="B17" s="89">
        <v>300</v>
      </c>
      <c r="C17" s="89" t="s">
        <v>7963</v>
      </c>
      <c r="D17" s="89" t="s">
        <v>7983</v>
      </c>
      <c r="E17" s="89" t="s">
        <v>6984</v>
      </c>
      <c r="F17" s="89" t="s">
        <v>206</v>
      </c>
      <c r="G17" s="105">
        <v>45316.216666666667</v>
      </c>
      <c r="H17" t="str">
        <f>INDEX(Partner_details[companyName], MATCH(E17, Partner_details[email], 0))</f>
        <v>gg cjsc</v>
      </c>
      <c r="I17">
        <f>IFERROR(INDEX(ggPayers[payer], MATCH(A17, ggPayers[remote_order_id], 0)), 0)</f>
        <v>0</v>
      </c>
      <c r="J17" t="str">
        <f t="shared" si="0"/>
        <v>other</v>
      </c>
    </row>
    <row r="18" spans="1:10">
      <c r="A18" s="89" t="s">
        <v>7984</v>
      </c>
      <c r="B18" s="89">
        <v>500</v>
      </c>
      <c r="C18" s="89" t="s">
        <v>7963</v>
      </c>
      <c r="D18" s="89" t="s">
        <v>7985</v>
      </c>
      <c r="E18" s="89" t="s">
        <v>6984</v>
      </c>
      <c r="F18" s="89" t="s">
        <v>206</v>
      </c>
      <c r="G18" s="105">
        <v>45316.425000000003</v>
      </c>
      <c r="H18" t="str">
        <f>INDEX(Partner_details[companyName], MATCH(E18, Partner_details[email], 0))</f>
        <v>gg cjsc</v>
      </c>
      <c r="I18">
        <f>IFERROR(INDEX(ggPayers[payer], MATCH(A18, ggPayers[remote_order_id], 0)), 0)</f>
        <v>0</v>
      </c>
      <c r="J18" t="str">
        <f t="shared" si="0"/>
        <v>other</v>
      </c>
    </row>
    <row r="19" spans="1:10">
      <c r="A19" s="89" t="s">
        <v>7986</v>
      </c>
      <c r="B19" s="89">
        <v>500</v>
      </c>
      <c r="C19" s="89" t="s">
        <v>7963</v>
      </c>
      <c r="D19" s="89" t="s">
        <v>7987</v>
      </c>
      <c r="E19" s="89" t="s">
        <v>6984</v>
      </c>
      <c r="F19" s="89" t="s">
        <v>206</v>
      </c>
      <c r="G19" s="105">
        <v>45316.818749999999</v>
      </c>
      <c r="H19" t="str">
        <f>INDEX(Partner_details[companyName], MATCH(E19, Partner_details[email], 0))</f>
        <v>gg cjsc</v>
      </c>
      <c r="I19">
        <f>IFERROR(INDEX(ggPayers[payer], MATCH(A19, ggPayers[remote_order_id], 0)), 0)</f>
        <v>0</v>
      </c>
      <c r="J19" t="str">
        <f t="shared" si="0"/>
        <v>other</v>
      </c>
    </row>
    <row r="20" spans="1:10">
      <c r="A20" s="89" t="s">
        <v>7988</v>
      </c>
      <c r="B20" s="89">
        <v>500</v>
      </c>
      <c r="C20" s="89" t="s">
        <v>7963</v>
      </c>
      <c r="D20" s="89" t="s">
        <v>7989</v>
      </c>
      <c r="E20" s="89" t="s">
        <v>6984</v>
      </c>
      <c r="F20" s="89" t="s">
        <v>206</v>
      </c>
      <c r="G20" s="105">
        <v>45317.306944444441</v>
      </c>
      <c r="H20" t="str">
        <f>INDEX(Partner_details[companyName], MATCH(E20, Partner_details[email], 0))</f>
        <v>gg cjsc</v>
      </c>
      <c r="I20">
        <f>IFERROR(INDEX(ggPayers[payer], MATCH(A20, ggPayers[remote_order_id], 0)), 0)</f>
        <v>0</v>
      </c>
      <c r="J20" t="str">
        <f t="shared" si="0"/>
        <v>other</v>
      </c>
    </row>
    <row r="21" spans="1:10">
      <c r="A21" s="89" t="s">
        <v>6340</v>
      </c>
      <c r="B21" s="89">
        <v>500</v>
      </c>
      <c r="C21" s="89" t="s">
        <v>7963</v>
      </c>
      <c r="D21" s="89" t="s">
        <v>7990</v>
      </c>
      <c r="E21" s="89" t="s">
        <v>6984</v>
      </c>
      <c r="F21" s="89" t="s">
        <v>206</v>
      </c>
      <c r="G21" s="105">
        <v>45318.429166666669</v>
      </c>
      <c r="H21" t="str">
        <f>INDEX(Partner_details[companyName], MATCH(E21, Partner_details[email], 0))</f>
        <v>gg cjsc</v>
      </c>
      <c r="I21">
        <f>IFERROR(INDEX(ggPayers[payer], MATCH(A21, ggPayers[remote_order_id], 0)), 0)</f>
        <v>839</v>
      </c>
      <c r="J21" t="str">
        <f t="shared" si="0"/>
        <v>ggPay</v>
      </c>
    </row>
    <row r="22" spans="1:10">
      <c r="A22" s="89" t="s">
        <v>3339</v>
      </c>
      <c r="B22" s="89">
        <v>500</v>
      </c>
      <c r="C22" s="89" t="s">
        <v>7991</v>
      </c>
      <c r="D22" s="89" t="s">
        <v>7992</v>
      </c>
      <c r="E22" s="89" t="s">
        <v>6984</v>
      </c>
      <c r="F22" s="89" t="s">
        <v>206</v>
      </c>
      <c r="G22" s="105">
        <v>45318.604166666664</v>
      </c>
      <c r="H22" t="str">
        <f>INDEX(Partner_details[companyName], MATCH(E22, Partner_details[email], 0))</f>
        <v>gg cjsc</v>
      </c>
      <c r="I22">
        <f>IFERROR(INDEX(ggPayers[payer], MATCH(A22, ggPayers[remote_order_id], 0)), 0)</f>
        <v>839</v>
      </c>
      <c r="J22" t="str">
        <f t="shared" si="0"/>
        <v>ggPay</v>
      </c>
    </row>
    <row r="23" spans="1:10">
      <c r="A23" s="89" t="s">
        <v>7993</v>
      </c>
      <c r="B23" s="89">
        <v>300</v>
      </c>
      <c r="C23" s="89" t="s">
        <v>7963</v>
      </c>
      <c r="D23" s="89" t="s">
        <v>7994</v>
      </c>
      <c r="E23" s="89" t="s">
        <v>6984</v>
      </c>
      <c r="F23" s="89" t="s">
        <v>206</v>
      </c>
      <c r="G23" s="105">
        <v>45316.231249999997</v>
      </c>
      <c r="H23" t="str">
        <f>INDEX(Partner_details[companyName], MATCH(E23, Partner_details[email], 0))</f>
        <v>gg cjsc</v>
      </c>
      <c r="I23">
        <f>IFERROR(INDEX(ggPayers[payer], MATCH(A23, ggPayers[remote_order_id], 0)), 0)</f>
        <v>0</v>
      </c>
      <c r="J23" t="str">
        <f t="shared" si="0"/>
        <v>other</v>
      </c>
    </row>
    <row r="24" spans="1:10">
      <c r="A24" s="89" t="s">
        <v>7995</v>
      </c>
      <c r="B24" s="89">
        <v>300</v>
      </c>
      <c r="C24" s="89" t="s">
        <v>7963</v>
      </c>
      <c r="D24" s="89" t="s">
        <v>7996</v>
      </c>
      <c r="E24" s="89" t="s">
        <v>6984</v>
      </c>
      <c r="F24" s="89" t="s">
        <v>206</v>
      </c>
      <c r="G24" s="105">
        <v>45316.231249999997</v>
      </c>
      <c r="H24" t="str">
        <f>INDEX(Partner_details[companyName], MATCH(E24, Partner_details[email], 0))</f>
        <v>gg cjsc</v>
      </c>
      <c r="I24">
        <f>IFERROR(INDEX(ggPayers[payer], MATCH(A24, ggPayers[remote_order_id], 0)), 0)</f>
        <v>0</v>
      </c>
      <c r="J24" t="str">
        <f t="shared" si="0"/>
        <v>other</v>
      </c>
    </row>
    <row r="25" spans="1:10">
      <c r="A25" s="89" t="s">
        <v>7997</v>
      </c>
      <c r="B25" s="89">
        <v>300</v>
      </c>
      <c r="C25" s="89" t="s">
        <v>7963</v>
      </c>
      <c r="D25" s="89" t="s">
        <v>7998</v>
      </c>
      <c r="E25" s="89" t="s">
        <v>6984</v>
      </c>
      <c r="F25" s="89" t="s">
        <v>206</v>
      </c>
      <c r="G25" s="105">
        <v>45316.231249999997</v>
      </c>
      <c r="H25" t="str">
        <f>INDEX(Partner_details[companyName], MATCH(E25, Partner_details[email], 0))</f>
        <v>gg cjsc</v>
      </c>
      <c r="I25">
        <f>IFERROR(INDEX(ggPayers[payer], MATCH(A25, ggPayers[remote_order_id], 0)), 0)</f>
        <v>0</v>
      </c>
      <c r="J25" t="str">
        <f t="shared" si="0"/>
        <v>other</v>
      </c>
    </row>
    <row r="26" spans="1:10">
      <c r="A26" s="89" t="s">
        <v>7999</v>
      </c>
      <c r="B26" s="89">
        <v>500</v>
      </c>
      <c r="C26" s="89" t="s">
        <v>7963</v>
      </c>
      <c r="D26" s="89"/>
      <c r="E26" s="89" t="s">
        <v>6984</v>
      </c>
      <c r="F26" s="89" t="s">
        <v>206</v>
      </c>
      <c r="G26" s="105">
        <v>45316.45416666667</v>
      </c>
      <c r="H26" t="str">
        <f>INDEX(Partner_details[companyName], MATCH(E26, Partner_details[email], 0))</f>
        <v>gg cjsc</v>
      </c>
      <c r="I26">
        <f>IFERROR(INDEX(ggPayers[payer], MATCH(A26, ggPayers[remote_order_id], 0)), 0)</f>
        <v>0</v>
      </c>
      <c r="J26" t="str">
        <f t="shared" si="0"/>
        <v>other</v>
      </c>
    </row>
    <row r="27" spans="1:10">
      <c r="A27" s="89" t="s">
        <v>8000</v>
      </c>
      <c r="B27" s="89">
        <v>300</v>
      </c>
      <c r="C27" s="89" t="s">
        <v>7963</v>
      </c>
      <c r="D27" s="89"/>
      <c r="E27" s="89" t="s">
        <v>6984</v>
      </c>
      <c r="F27" s="89" t="s">
        <v>206</v>
      </c>
      <c r="G27" s="105">
        <v>45316.823611111111</v>
      </c>
      <c r="H27" t="str">
        <f>INDEX(Partner_details[companyName], MATCH(E27, Partner_details[email], 0))</f>
        <v>gg cjsc</v>
      </c>
      <c r="I27">
        <f>IFERROR(INDEX(ggPayers[payer], MATCH(A27, ggPayers[remote_order_id], 0)), 0)</f>
        <v>0</v>
      </c>
      <c r="J27" t="str">
        <f t="shared" si="0"/>
        <v>other</v>
      </c>
    </row>
    <row r="28" spans="1:10">
      <c r="A28" s="89" t="s">
        <v>3341</v>
      </c>
      <c r="B28" s="89">
        <v>900</v>
      </c>
      <c r="C28" s="89" t="s">
        <v>561</v>
      </c>
      <c r="D28" s="89"/>
      <c r="E28" s="89" t="s">
        <v>133</v>
      </c>
      <c r="F28" s="89" t="s">
        <v>461</v>
      </c>
      <c r="G28" s="105">
        <v>45317.7</v>
      </c>
      <c r="H28" t="str">
        <f>INDEX(Partner_details[companyName], MATCH(E28, Partner_details[email], 0))</f>
        <v>Lumen Coffee</v>
      </c>
      <c r="I28">
        <f>IFERROR(INDEX(ggPayers[payer], MATCH(A28, ggPayers[remote_order_id], 0)), 0)</f>
        <v>0</v>
      </c>
      <c r="J28" t="str">
        <f t="shared" si="0"/>
        <v>other</v>
      </c>
    </row>
    <row r="29" spans="1:10">
      <c r="A29" s="89" t="s">
        <v>6339</v>
      </c>
      <c r="B29" s="89">
        <v>500</v>
      </c>
      <c r="C29" s="89" t="s">
        <v>7963</v>
      </c>
      <c r="D29" s="89" t="s">
        <v>8001</v>
      </c>
      <c r="E29" s="89" t="s">
        <v>6984</v>
      </c>
      <c r="F29" s="89" t="s">
        <v>206</v>
      </c>
      <c r="G29" s="105">
        <v>45318.431250000001</v>
      </c>
      <c r="H29" t="str">
        <f>INDEX(Partner_details[companyName], MATCH(E29, Partner_details[email], 0))</f>
        <v>gg cjsc</v>
      </c>
      <c r="I29">
        <f>IFERROR(INDEX(ggPayers[payer], MATCH(A29, ggPayers[remote_order_id], 0)), 0)</f>
        <v>839</v>
      </c>
      <c r="J29" t="str">
        <f t="shared" si="0"/>
        <v>ggPay</v>
      </c>
    </row>
    <row r="30" spans="1:10">
      <c r="A30" s="89" t="s">
        <v>3337</v>
      </c>
      <c r="B30" s="89">
        <v>500</v>
      </c>
      <c r="C30" s="89" t="s">
        <v>561</v>
      </c>
      <c r="D30" s="89"/>
      <c r="E30" s="89" t="s">
        <v>190</v>
      </c>
      <c r="F30" s="89" t="s">
        <v>189</v>
      </c>
      <c r="G30" s="105">
        <v>45318.612500000003</v>
      </c>
      <c r="H30" t="str">
        <f>INDEX(Partner_details[companyName], MATCH(E30, Partner_details[email], 0))</f>
        <v>gg cjsc</v>
      </c>
      <c r="I30">
        <f>IFERROR(INDEX(ggPayers[payer], MATCH(A30, ggPayers[remote_order_id], 0)), 0)</f>
        <v>0</v>
      </c>
      <c r="J30" t="str">
        <f t="shared" si="0"/>
        <v>other</v>
      </c>
    </row>
    <row r="31" spans="1:10">
      <c r="A31" s="89" t="s">
        <v>4183</v>
      </c>
      <c r="B31" s="89">
        <v>100</v>
      </c>
      <c r="C31" s="89" t="s">
        <v>561</v>
      </c>
      <c r="D31" s="89" t="s">
        <v>8002</v>
      </c>
      <c r="E31" s="89" t="s">
        <v>6701</v>
      </c>
      <c r="F31" s="89" t="s">
        <v>505</v>
      </c>
      <c r="G31" s="105">
        <v>45453.370833333334</v>
      </c>
      <c r="H31" t="str">
        <f>INDEX(Partner_details[companyName], MATCH(E31, Partner_details[email], 0))</f>
        <v>Eatnact</v>
      </c>
      <c r="I31">
        <f>IFERROR(INDEX(ggPayers[payer], MATCH(A31, ggPayers[remote_order_id], 0)), 0)</f>
        <v>825186</v>
      </c>
      <c r="J31" t="str">
        <f t="shared" si="0"/>
        <v>ggPay</v>
      </c>
    </row>
    <row r="32" spans="1:10">
      <c r="A32" s="89" t="s">
        <v>8003</v>
      </c>
      <c r="B32" s="89">
        <v>300</v>
      </c>
      <c r="C32" s="89" t="s">
        <v>7963</v>
      </c>
      <c r="D32" s="89"/>
      <c r="E32" s="89" t="s">
        <v>6984</v>
      </c>
      <c r="F32" s="89" t="s">
        <v>206</v>
      </c>
      <c r="G32" s="105">
        <v>45316.254861111112</v>
      </c>
      <c r="H32" t="str">
        <f>INDEX(Partner_details[companyName], MATCH(E32, Partner_details[email], 0))</f>
        <v>gg cjsc</v>
      </c>
      <c r="I32">
        <f>IFERROR(INDEX(ggPayers[payer], MATCH(A32, ggPayers[remote_order_id], 0)), 0)</f>
        <v>0</v>
      </c>
      <c r="J32" t="str">
        <f t="shared" si="0"/>
        <v>other</v>
      </c>
    </row>
    <row r="33" spans="1:10">
      <c r="A33" s="89" t="s">
        <v>3343</v>
      </c>
      <c r="B33" s="89">
        <v>100</v>
      </c>
      <c r="C33" s="89" t="s">
        <v>561</v>
      </c>
      <c r="D33" s="89"/>
      <c r="E33" s="89" t="s">
        <v>133</v>
      </c>
      <c r="F33" s="89" t="s">
        <v>461</v>
      </c>
      <c r="G33" s="105">
        <v>45316.590277777781</v>
      </c>
      <c r="H33" t="str">
        <f>INDEX(Partner_details[companyName], MATCH(E33, Partner_details[email], 0))</f>
        <v>Lumen Coffee</v>
      </c>
      <c r="I33">
        <f>IFERROR(INDEX(ggPayers[payer], MATCH(A33, ggPayers[remote_order_id], 0)), 0)</f>
        <v>0</v>
      </c>
      <c r="J33" t="str">
        <f t="shared" si="0"/>
        <v>other</v>
      </c>
    </row>
    <row r="34" spans="1:10">
      <c r="A34" s="89" t="s">
        <v>8004</v>
      </c>
      <c r="B34" s="89">
        <v>1000</v>
      </c>
      <c r="C34" s="89" t="s">
        <v>7963</v>
      </c>
      <c r="D34" s="89"/>
      <c r="E34" s="89" t="s">
        <v>6984</v>
      </c>
      <c r="F34" s="89" t="s">
        <v>206</v>
      </c>
      <c r="G34" s="105">
        <v>45316.824999999997</v>
      </c>
      <c r="H34" t="str">
        <f>INDEX(Partner_details[companyName], MATCH(E34, Partner_details[email], 0))</f>
        <v>gg cjsc</v>
      </c>
      <c r="I34">
        <f>IFERROR(INDEX(ggPayers[payer], MATCH(A34, ggPayers[remote_order_id], 0)), 0)</f>
        <v>0</v>
      </c>
      <c r="J34" t="str">
        <f t="shared" si="0"/>
        <v>other</v>
      </c>
    </row>
    <row r="35" spans="1:10">
      <c r="A35" s="89" t="s">
        <v>8005</v>
      </c>
      <c r="B35" s="89">
        <v>1000</v>
      </c>
      <c r="C35" s="89" t="s">
        <v>7974</v>
      </c>
      <c r="D35" s="89"/>
      <c r="E35" s="89" t="s">
        <v>130</v>
      </c>
      <c r="F35" s="89" t="s">
        <v>128</v>
      </c>
      <c r="G35" s="105">
        <v>45317.752083333333</v>
      </c>
      <c r="H35" t="str">
        <f>INDEX(Partner_details[companyName], MATCH(E35, Partner_details[email], 0))</f>
        <v>Avetis Grigoryan</v>
      </c>
      <c r="I35">
        <f>IFERROR(INDEX(ggPayers[payer], MATCH(A35, ggPayers[remote_order_id], 0)), 0)</f>
        <v>0</v>
      </c>
      <c r="J35" t="str">
        <f t="shared" si="0"/>
        <v>other</v>
      </c>
    </row>
    <row r="36" spans="1:10">
      <c r="A36" s="89" t="s">
        <v>8006</v>
      </c>
      <c r="B36" s="89">
        <v>100</v>
      </c>
      <c r="C36" s="89" t="s">
        <v>7963</v>
      </c>
      <c r="D36" s="89"/>
      <c r="E36" s="89" t="s">
        <v>7381</v>
      </c>
      <c r="F36" s="89" t="s">
        <v>507</v>
      </c>
      <c r="G36" s="105">
        <v>45318.456944444442</v>
      </c>
      <c r="H36" t="str">
        <f>INDEX(Partner_details[companyName], MATCH(E36, Partner_details[email], 0))</f>
        <v>Eatnact</v>
      </c>
      <c r="I36">
        <f>IFERROR(INDEX(ggPayers[payer], MATCH(A36, ggPayers[remote_order_id], 0)), 0)</f>
        <v>0</v>
      </c>
      <c r="J36" t="str">
        <f t="shared" si="0"/>
        <v>other</v>
      </c>
    </row>
    <row r="37" spans="1:10">
      <c r="A37" s="89" t="s">
        <v>8007</v>
      </c>
      <c r="B37" s="89">
        <v>300</v>
      </c>
      <c r="C37" s="89" t="s">
        <v>7963</v>
      </c>
      <c r="D37" s="99" t="s">
        <v>8008</v>
      </c>
      <c r="E37" s="89" t="s">
        <v>204</v>
      </c>
      <c r="F37" s="89" t="s">
        <v>135</v>
      </c>
      <c r="G37" s="105">
        <v>45318.624305555553</v>
      </c>
      <c r="H37" t="str">
        <f>INDEX(Partner_details[companyName], MATCH(E37, Partner_details[email], 0))</f>
        <v>gg cjsc</v>
      </c>
      <c r="I37">
        <f>IFERROR(INDEX(ggPayers[payer], MATCH(A37, ggPayers[remote_order_id], 0)), 0)</f>
        <v>0</v>
      </c>
      <c r="J37" t="str">
        <f t="shared" si="0"/>
        <v>other</v>
      </c>
    </row>
    <row r="38" spans="1:10">
      <c r="A38" s="89" t="s">
        <v>4181</v>
      </c>
      <c r="B38" s="89">
        <v>500</v>
      </c>
      <c r="C38" s="89" t="s">
        <v>561</v>
      </c>
      <c r="D38" s="89" t="s">
        <v>8009</v>
      </c>
      <c r="E38" s="89" t="s">
        <v>6572</v>
      </c>
      <c r="F38" s="89" t="s">
        <v>568</v>
      </c>
      <c r="G38" s="105">
        <v>45453.386111111111</v>
      </c>
      <c r="H38" t="str">
        <f>INDEX(Partner_details[companyName], MATCH(E38, Partner_details[email], 0))</f>
        <v>Bisquit</v>
      </c>
      <c r="I38">
        <f>IFERROR(INDEX(ggPayers[payer], MATCH(A38, ggPayers[remote_order_id], 0)), 0)</f>
        <v>719000</v>
      </c>
      <c r="J38" t="str">
        <f t="shared" si="0"/>
        <v>ggPay</v>
      </c>
    </row>
    <row r="39" spans="1:10">
      <c r="A39" s="89" t="s">
        <v>3330</v>
      </c>
      <c r="B39" s="89">
        <v>500</v>
      </c>
      <c r="C39" s="89" t="s">
        <v>561</v>
      </c>
      <c r="D39" s="89" t="s">
        <v>8010</v>
      </c>
      <c r="E39" s="89" t="s">
        <v>6984</v>
      </c>
      <c r="F39" s="89" t="s">
        <v>206</v>
      </c>
      <c r="G39" s="105">
        <v>45319.336805555555</v>
      </c>
      <c r="H39" t="str">
        <f>INDEX(Partner_details[companyName], MATCH(E39, Partner_details[email], 0))</f>
        <v>gg cjsc</v>
      </c>
      <c r="I39">
        <f>IFERROR(INDEX(ggPayers[payer], MATCH(A39, ggPayers[remote_order_id], 0)), 0)</f>
        <v>839</v>
      </c>
      <c r="J39" t="str">
        <f t="shared" si="0"/>
        <v>ggPay</v>
      </c>
    </row>
    <row r="40" spans="1:10">
      <c r="A40" s="89" t="s">
        <v>8011</v>
      </c>
      <c r="B40" s="89">
        <v>1000</v>
      </c>
      <c r="C40" s="89" t="s">
        <v>7963</v>
      </c>
      <c r="D40" s="89" t="s">
        <v>8012</v>
      </c>
      <c r="E40" s="89" t="s">
        <v>6907</v>
      </c>
      <c r="F40" s="89" t="s">
        <v>582</v>
      </c>
      <c r="G40" s="105">
        <v>45455.491666666669</v>
      </c>
      <c r="H40" t="str">
        <f>INDEX(Partner_details[companyName], MATCH(E40, Partner_details[email], 0))</f>
        <v>Karas Tumanyan</v>
      </c>
      <c r="I40">
        <f>IFERROR(INDEX(ggPayers[payer], MATCH(A40, ggPayers[remote_order_id], 0)), 0)</f>
        <v>0</v>
      </c>
      <c r="J40" t="str">
        <f t="shared" si="0"/>
        <v>other</v>
      </c>
    </row>
    <row r="41" spans="1:10">
      <c r="A41" s="89" t="s">
        <v>8013</v>
      </c>
      <c r="B41" s="89">
        <v>300</v>
      </c>
      <c r="C41" s="89" t="s">
        <v>7974</v>
      </c>
      <c r="D41" s="89"/>
      <c r="E41" s="89" t="s">
        <v>287</v>
      </c>
      <c r="F41" s="89" t="s">
        <v>55</v>
      </c>
      <c r="G41" s="105">
        <v>45319.418749999997</v>
      </c>
      <c r="H41" t="str">
        <f>INDEX(Partner_details[companyName], MATCH(E41, Partner_details[email], 0))</f>
        <v>gg cjsc</v>
      </c>
      <c r="I41">
        <f>IFERROR(INDEX(ggPayers[payer], MATCH(A41, ggPayers[remote_order_id], 0)), 0)</f>
        <v>0</v>
      </c>
      <c r="J41" t="str">
        <f t="shared" si="0"/>
        <v>other</v>
      </c>
    </row>
    <row r="42" spans="1:10">
      <c r="A42" s="89" t="s">
        <v>8014</v>
      </c>
      <c r="B42" s="89">
        <v>1000</v>
      </c>
      <c r="C42" s="89" t="s">
        <v>7963</v>
      </c>
      <c r="D42" s="89"/>
      <c r="E42" s="89" t="s">
        <v>6907</v>
      </c>
      <c r="F42" s="89" t="s">
        <v>582</v>
      </c>
      <c r="G42" s="105">
        <v>45455.492361111108</v>
      </c>
      <c r="H42" t="str">
        <f>INDEX(Partner_details[companyName], MATCH(E42, Partner_details[email], 0))</f>
        <v>Karas Tumanyan</v>
      </c>
      <c r="I42">
        <f>IFERROR(INDEX(ggPayers[payer], MATCH(A42, ggPayers[remote_order_id], 0)), 0)</f>
        <v>0</v>
      </c>
      <c r="J42" t="str">
        <f t="shared" si="0"/>
        <v>other</v>
      </c>
    </row>
    <row r="43" spans="1:10">
      <c r="A43" s="89" t="s">
        <v>8015</v>
      </c>
      <c r="B43" s="89">
        <v>300</v>
      </c>
      <c r="C43" s="89" t="s">
        <v>7963</v>
      </c>
      <c r="D43" s="89" t="s">
        <v>8016</v>
      </c>
      <c r="E43" s="89" t="s">
        <v>6984</v>
      </c>
      <c r="F43" s="89" t="s">
        <v>206</v>
      </c>
      <c r="G43" s="105">
        <v>45316.307638888888</v>
      </c>
      <c r="H43" t="str">
        <f>INDEX(Partner_details[companyName], MATCH(E43, Partner_details[email], 0))</f>
        <v>gg cjsc</v>
      </c>
      <c r="I43">
        <f>IFERROR(INDEX(ggPayers[payer], MATCH(A43, ggPayers[remote_order_id], 0)), 0)</f>
        <v>0</v>
      </c>
      <c r="J43" t="str">
        <f t="shared" si="0"/>
        <v>other</v>
      </c>
    </row>
    <row r="44" spans="1:10">
      <c r="A44" s="89" t="s">
        <v>8017</v>
      </c>
      <c r="B44" s="89">
        <v>1000</v>
      </c>
      <c r="C44" s="89" t="s">
        <v>7963</v>
      </c>
      <c r="D44" s="89"/>
      <c r="E44" s="89" t="s">
        <v>244</v>
      </c>
      <c r="F44" s="89" t="s">
        <v>243</v>
      </c>
      <c r="G44" s="105">
        <v>45316.606944444444</v>
      </c>
      <c r="H44" t="str">
        <f>INDEX(Partner_details[companyName], MATCH(E44, Partner_details[email], 0))</f>
        <v>gg cjsc</v>
      </c>
      <c r="I44">
        <f>IFERROR(INDEX(ggPayers[payer], MATCH(A44, ggPayers[remote_order_id], 0)), 0)</f>
        <v>0</v>
      </c>
      <c r="J44" t="str">
        <f t="shared" si="0"/>
        <v>other</v>
      </c>
    </row>
    <row r="45" spans="1:10">
      <c r="A45" s="89" t="s">
        <v>8018</v>
      </c>
      <c r="B45" s="89">
        <v>500</v>
      </c>
      <c r="C45" s="89" t="s">
        <v>7963</v>
      </c>
      <c r="D45" s="89" t="s">
        <v>8019</v>
      </c>
      <c r="E45" s="89" t="s">
        <v>6984</v>
      </c>
      <c r="F45" s="89" t="s">
        <v>206</v>
      </c>
      <c r="G45" s="105">
        <v>45317.282638888886</v>
      </c>
      <c r="H45" t="str">
        <f>INDEX(Partner_details[companyName], MATCH(E45, Partner_details[email], 0))</f>
        <v>gg cjsc</v>
      </c>
      <c r="I45">
        <f>IFERROR(INDEX(ggPayers[payer], MATCH(A45, ggPayers[remote_order_id], 0)), 0)</f>
        <v>0</v>
      </c>
      <c r="J45" t="str">
        <f t="shared" si="0"/>
        <v>other</v>
      </c>
    </row>
    <row r="46" spans="1:10">
      <c r="A46" s="89" t="s">
        <v>8020</v>
      </c>
      <c r="B46" s="89">
        <v>1000</v>
      </c>
      <c r="C46" s="89" t="s">
        <v>7963</v>
      </c>
      <c r="D46" s="89" t="s">
        <v>8021</v>
      </c>
      <c r="E46" s="89" t="s">
        <v>6984</v>
      </c>
      <c r="F46" s="89" t="s">
        <v>206</v>
      </c>
      <c r="G46" s="105">
        <v>45317.282638888886</v>
      </c>
      <c r="H46" t="str">
        <f>INDEX(Partner_details[companyName], MATCH(E46, Partner_details[email], 0))</f>
        <v>gg cjsc</v>
      </c>
      <c r="I46">
        <f>IFERROR(INDEX(ggPayers[payer], MATCH(A46, ggPayers[remote_order_id], 0)), 0)</f>
        <v>0</v>
      </c>
      <c r="J46" t="str">
        <f t="shared" si="0"/>
        <v>other</v>
      </c>
    </row>
    <row r="47" spans="1:10">
      <c r="A47" s="89" t="s">
        <v>3443</v>
      </c>
      <c r="B47" s="89">
        <v>1000</v>
      </c>
      <c r="C47" s="89" t="s">
        <v>561</v>
      </c>
      <c r="D47" s="89"/>
      <c r="E47" s="89" t="s">
        <v>247</v>
      </c>
      <c r="F47" s="89" t="s">
        <v>246</v>
      </c>
      <c r="G47" s="105">
        <v>45293.4</v>
      </c>
      <c r="H47" t="str">
        <f>INDEX(Partner_details[companyName], MATCH(E47, Partner_details[email], 0))</f>
        <v>gg cjsc</v>
      </c>
      <c r="I47">
        <f>IFERROR(INDEX(ggPayers[payer], MATCH(A47, ggPayers[remote_order_id], 0)), 0)</f>
        <v>0</v>
      </c>
      <c r="J47" t="str">
        <f t="shared" si="0"/>
        <v>other</v>
      </c>
    </row>
    <row r="48" spans="1:10">
      <c r="A48" s="89" t="s">
        <v>8022</v>
      </c>
      <c r="B48" s="89">
        <v>500</v>
      </c>
      <c r="C48" s="89" t="s">
        <v>7963</v>
      </c>
      <c r="D48" s="89"/>
      <c r="E48" s="89" t="s">
        <v>50</v>
      </c>
      <c r="F48" s="89" t="s">
        <v>46</v>
      </c>
      <c r="G48" s="105">
        <v>45294.321527777778</v>
      </c>
      <c r="H48" t="str">
        <f>INDEX(Partner_details[companyName], MATCH(E48, Partner_details[email], 0))</f>
        <v>gg cjsc</v>
      </c>
      <c r="I48">
        <f>IFERROR(INDEX(ggPayers[payer], MATCH(A48, ggPayers[remote_order_id], 0)), 0)</f>
        <v>0</v>
      </c>
      <c r="J48" t="str">
        <f t="shared" si="0"/>
        <v>other</v>
      </c>
    </row>
    <row r="49" spans="1:10">
      <c r="A49" s="89" t="s">
        <v>3442</v>
      </c>
      <c r="B49" s="89">
        <v>500</v>
      </c>
      <c r="C49" s="89" t="s">
        <v>7991</v>
      </c>
      <c r="D49" s="89"/>
      <c r="E49" s="89" t="s">
        <v>50</v>
      </c>
      <c r="F49" s="89" t="s">
        <v>46</v>
      </c>
      <c r="G49" s="105">
        <v>45294.322222222225</v>
      </c>
      <c r="H49" t="str">
        <f>INDEX(Partner_details[companyName], MATCH(E49, Partner_details[email], 0))</f>
        <v>gg cjsc</v>
      </c>
      <c r="I49">
        <f>IFERROR(INDEX(ggPayers[payer], MATCH(A49, ggPayers[remote_order_id], 0)), 0)</f>
        <v>0</v>
      </c>
      <c r="J49" t="str">
        <f t="shared" si="0"/>
        <v>other</v>
      </c>
    </row>
    <row r="50" spans="1:10">
      <c r="A50" s="89" t="s">
        <v>8023</v>
      </c>
      <c r="B50" s="89">
        <v>100</v>
      </c>
      <c r="C50" s="89" t="s">
        <v>7963</v>
      </c>
      <c r="D50" s="89"/>
      <c r="E50" s="89" t="s">
        <v>6639</v>
      </c>
      <c r="F50" s="89" t="s">
        <v>1705</v>
      </c>
      <c r="G50" s="105">
        <v>45294.351388888892</v>
      </c>
      <c r="H50" t="str">
        <f>INDEX(Partner_details[companyName], MATCH(E50, Partner_details[email], 0))</f>
        <v>gg cjsc</v>
      </c>
      <c r="I50">
        <f>IFERROR(INDEX(ggPayers[payer], MATCH(A50, ggPayers[remote_order_id], 0)), 0)</f>
        <v>0</v>
      </c>
      <c r="J50" t="str">
        <f t="shared" si="0"/>
        <v>other</v>
      </c>
    </row>
    <row r="51" spans="1:10">
      <c r="A51" s="89" t="s">
        <v>3440</v>
      </c>
      <c r="B51" s="89">
        <v>300</v>
      </c>
      <c r="C51" s="89" t="s">
        <v>561</v>
      </c>
      <c r="D51" s="89"/>
      <c r="E51" s="89" t="s">
        <v>344</v>
      </c>
      <c r="F51" s="89" t="s">
        <v>343</v>
      </c>
      <c r="G51" s="105">
        <v>45294.606249999997</v>
      </c>
      <c r="H51" t="str">
        <f>INDEX(Partner_details[companyName], MATCH(E51, Partner_details[email], 0))</f>
        <v>gg cjsc</v>
      </c>
      <c r="I51">
        <f>IFERROR(INDEX(ggPayers[payer], MATCH(A51, ggPayers[remote_order_id], 0)), 0)</f>
        <v>0</v>
      </c>
      <c r="J51" t="str">
        <f t="shared" si="0"/>
        <v>other</v>
      </c>
    </row>
    <row r="52" spans="1:10">
      <c r="A52" s="89" t="s">
        <v>8024</v>
      </c>
      <c r="B52" s="89">
        <v>300</v>
      </c>
      <c r="C52" s="89" t="s">
        <v>7963</v>
      </c>
      <c r="D52" s="89"/>
      <c r="E52" s="89" t="s">
        <v>6639</v>
      </c>
      <c r="F52" s="89" t="s">
        <v>1705</v>
      </c>
      <c r="G52" s="105">
        <v>45294.868055555555</v>
      </c>
      <c r="H52" t="str">
        <f>INDEX(Partner_details[companyName], MATCH(E52, Partner_details[email], 0))</f>
        <v>gg cjsc</v>
      </c>
      <c r="I52">
        <f>IFERROR(INDEX(ggPayers[payer], MATCH(A52, ggPayers[remote_order_id], 0)), 0)</f>
        <v>0</v>
      </c>
      <c r="J52" t="str">
        <f t="shared" si="0"/>
        <v>other</v>
      </c>
    </row>
    <row r="53" spans="1:10">
      <c r="A53" s="89" t="s">
        <v>8025</v>
      </c>
      <c r="B53" s="89">
        <v>100</v>
      </c>
      <c r="C53" s="89" t="s">
        <v>7963</v>
      </c>
      <c r="D53" s="89" t="s">
        <v>8026</v>
      </c>
      <c r="E53" s="89" t="s">
        <v>204</v>
      </c>
      <c r="F53" s="89" t="s">
        <v>135</v>
      </c>
      <c r="G53" s="105">
        <v>45295.585416666669</v>
      </c>
      <c r="H53" t="str">
        <f>INDEX(Partner_details[companyName], MATCH(E53, Partner_details[email], 0))</f>
        <v>gg cjsc</v>
      </c>
      <c r="I53">
        <f>IFERROR(INDEX(ggPayers[payer], MATCH(A53, ggPayers[remote_order_id], 0)), 0)</f>
        <v>0</v>
      </c>
      <c r="J53" t="str">
        <f t="shared" si="0"/>
        <v>other</v>
      </c>
    </row>
    <row r="54" spans="1:10">
      <c r="A54" s="89" t="s">
        <v>8027</v>
      </c>
      <c r="B54" s="89">
        <v>100</v>
      </c>
      <c r="C54" s="89" t="s">
        <v>7963</v>
      </c>
      <c r="D54" s="89" t="s">
        <v>8028</v>
      </c>
      <c r="E54" s="89" t="s">
        <v>204</v>
      </c>
      <c r="F54" s="89" t="s">
        <v>135</v>
      </c>
      <c r="G54" s="105">
        <v>45295.864583333336</v>
      </c>
      <c r="H54" t="str">
        <f>INDEX(Partner_details[companyName], MATCH(E54, Partner_details[email], 0))</f>
        <v>gg cjsc</v>
      </c>
      <c r="I54">
        <f>IFERROR(INDEX(ggPayers[payer], MATCH(A54, ggPayers[remote_order_id], 0)), 0)</f>
        <v>0</v>
      </c>
      <c r="J54" t="str">
        <f t="shared" si="0"/>
        <v>other</v>
      </c>
    </row>
    <row r="55" spans="1:10">
      <c r="A55" s="89" t="s">
        <v>8029</v>
      </c>
      <c r="B55" s="89">
        <v>100</v>
      </c>
      <c r="C55" s="89" t="s">
        <v>7963</v>
      </c>
      <c r="D55" s="89" t="s">
        <v>8030</v>
      </c>
      <c r="E55" s="89" t="s">
        <v>204</v>
      </c>
      <c r="F55" s="89" t="s">
        <v>135</v>
      </c>
      <c r="G55" s="105">
        <v>45296.474999999999</v>
      </c>
      <c r="H55" t="str">
        <f>INDEX(Partner_details[companyName], MATCH(E55, Partner_details[email], 0))</f>
        <v>gg cjsc</v>
      </c>
      <c r="I55">
        <f>IFERROR(INDEX(ggPayers[payer], MATCH(A55, ggPayers[remote_order_id], 0)), 0)</f>
        <v>0</v>
      </c>
      <c r="J55" t="str">
        <f t="shared" si="0"/>
        <v>other</v>
      </c>
    </row>
    <row r="56" spans="1:10">
      <c r="A56" s="89" t="s">
        <v>3438</v>
      </c>
      <c r="B56" s="89">
        <v>500</v>
      </c>
      <c r="C56" s="89" t="s">
        <v>561</v>
      </c>
      <c r="D56" s="89"/>
      <c r="E56" s="89" t="s">
        <v>7514</v>
      </c>
      <c r="F56" s="89" t="s">
        <v>7513</v>
      </c>
      <c r="G56" s="105">
        <v>45297.508333333331</v>
      </c>
      <c r="H56" t="str">
        <f>INDEX(Partner_details[companyName], MATCH(E56, Partner_details[email], 0))</f>
        <v>23.5</v>
      </c>
      <c r="I56">
        <f>IFERROR(INDEX(ggPayers[payer], MATCH(A56, ggPayers[remote_order_id], 0)), 0)</f>
        <v>0</v>
      </c>
      <c r="J56" t="str">
        <f t="shared" si="0"/>
        <v>other</v>
      </c>
    </row>
    <row r="57" spans="1:10">
      <c r="A57" s="89" t="s">
        <v>8031</v>
      </c>
      <c r="B57" s="89">
        <v>100</v>
      </c>
      <c r="C57" s="89" t="s">
        <v>7963</v>
      </c>
      <c r="D57" s="89"/>
      <c r="E57" s="89" t="s">
        <v>175</v>
      </c>
      <c r="F57" s="89" t="s">
        <v>174</v>
      </c>
      <c r="G57" s="105">
        <v>45297.530555555553</v>
      </c>
      <c r="H57" t="str">
        <f>INDEX(Partner_details[companyName], MATCH(E57, Partner_details[email], 0))</f>
        <v>gg cjsc</v>
      </c>
      <c r="I57">
        <f>IFERROR(INDEX(ggPayers[payer], MATCH(A57, ggPayers[remote_order_id], 0)), 0)</f>
        <v>0</v>
      </c>
      <c r="J57" t="str">
        <f t="shared" si="0"/>
        <v>other</v>
      </c>
    </row>
    <row r="58" spans="1:10">
      <c r="A58" s="89" t="s">
        <v>3435</v>
      </c>
      <c r="B58" s="89">
        <v>500</v>
      </c>
      <c r="C58" s="89" t="s">
        <v>561</v>
      </c>
      <c r="D58" s="89"/>
      <c r="E58" s="89" t="s">
        <v>7514</v>
      </c>
      <c r="F58" s="89" t="s">
        <v>7513</v>
      </c>
      <c r="G58" s="105">
        <v>45297.532638888886</v>
      </c>
      <c r="H58" t="str">
        <f>INDEX(Partner_details[companyName], MATCH(E58, Partner_details[email], 0))</f>
        <v>23.5</v>
      </c>
      <c r="I58">
        <f>IFERROR(INDEX(ggPayers[payer], MATCH(A58, ggPayers[remote_order_id], 0)), 0)</f>
        <v>0</v>
      </c>
      <c r="J58" t="str">
        <f t="shared" si="0"/>
        <v>other</v>
      </c>
    </row>
    <row r="59" spans="1:10">
      <c r="A59" s="89" t="s">
        <v>3432</v>
      </c>
      <c r="B59" s="89">
        <v>300</v>
      </c>
      <c r="C59" s="89" t="s">
        <v>561</v>
      </c>
      <c r="D59" s="89"/>
      <c r="E59" s="89" t="s">
        <v>329</v>
      </c>
      <c r="F59" s="89" t="s">
        <v>328</v>
      </c>
      <c r="G59" s="105">
        <v>45297.576388888891</v>
      </c>
      <c r="H59" t="str">
        <f>INDEX(Partner_details[companyName], MATCH(E59, Partner_details[email], 0))</f>
        <v>gg cjsc</v>
      </c>
      <c r="I59">
        <f>IFERROR(INDEX(ggPayers[payer], MATCH(A59, ggPayers[remote_order_id], 0)), 0)</f>
        <v>0</v>
      </c>
      <c r="J59" t="str">
        <f t="shared" si="0"/>
        <v>other</v>
      </c>
    </row>
    <row r="60" spans="1:10">
      <c r="A60" s="89" t="s">
        <v>3431</v>
      </c>
      <c r="B60" s="89">
        <v>500</v>
      </c>
      <c r="C60" s="89" t="s">
        <v>7991</v>
      </c>
      <c r="D60" s="89"/>
      <c r="E60" s="89" t="s">
        <v>332</v>
      </c>
      <c r="F60" s="89" t="s">
        <v>331</v>
      </c>
      <c r="G60" s="105">
        <v>45298.34375</v>
      </c>
      <c r="H60" t="str">
        <f>INDEX(Partner_details[companyName], MATCH(E60, Partner_details[email], 0))</f>
        <v>gg cjsc</v>
      </c>
      <c r="I60">
        <f>IFERROR(INDEX(ggPayers[payer], MATCH(A60, ggPayers[remote_order_id], 0)), 0)</f>
        <v>0</v>
      </c>
      <c r="J60" t="str">
        <f t="shared" si="0"/>
        <v>other</v>
      </c>
    </row>
    <row r="61" spans="1:10">
      <c r="A61" s="89" t="s">
        <v>3429</v>
      </c>
      <c r="B61" s="89">
        <v>500</v>
      </c>
      <c r="C61" s="89" t="s">
        <v>561</v>
      </c>
      <c r="D61" s="89"/>
      <c r="E61" s="89" t="s">
        <v>6984</v>
      </c>
      <c r="F61" s="89" t="s">
        <v>206</v>
      </c>
      <c r="G61" s="105">
        <v>45298.344444444447</v>
      </c>
      <c r="H61" t="str">
        <f>INDEX(Partner_details[companyName], MATCH(E61, Partner_details[email], 0))</f>
        <v>gg cjsc</v>
      </c>
      <c r="I61">
        <f>IFERROR(INDEX(ggPayers[payer], MATCH(A61, ggPayers[remote_order_id], 0)), 0)</f>
        <v>0</v>
      </c>
      <c r="J61" t="str">
        <f t="shared" si="0"/>
        <v>other</v>
      </c>
    </row>
    <row r="62" spans="1:10">
      <c r="A62" s="89" t="s">
        <v>3427</v>
      </c>
      <c r="B62" s="89">
        <v>500</v>
      </c>
      <c r="C62" s="89" t="s">
        <v>561</v>
      </c>
      <c r="D62" s="89"/>
      <c r="E62" s="89" t="s">
        <v>7095</v>
      </c>
      <c r="F62" s="89" t="s">
        <v>105</v>
      </c>
      <c r="G62" s="105">
        <v>45298.353472222225</v>
      </c>
      <c r="H62" t="str">
        <f>INDEX(Partner_details[companyName], MATCH(E62, Partner_details[email], 0))</f>
        <v>Venlo</v>
      </c>
      <c r="I62">
        <f>IFERROR(INDEX(ggPayers[payer], MATCH(A62, ggPayers[remote_order_id], 0)), 0)</f>
        <v>0</v>
      </c>
      <c r="J62" t="str">
        <f t="shared" si="0"/>
        <v>other</v>
      </c>
    </row>
    <row r="63" spans="1:10">
      <c r="A63" s="89" t="s">
        <v>8032</v>
      </c>
      <c r="B63" s="89">
        <v>50</v>
      </c>
      <c r="C63" s="89" t="s">
        <v>7974</v>
      </c>
      <c r="D63" s="89"/>
      <c r="E63" s="89" t="s">
        <v>7095</v>
      </c>
      <c r="F63" s="89" t="s">
        <v>105</v>
      </c>
      <c r="G63" s="105">
        <v>45298.447916666664</v>
      </c>
      <c r="H63" t="str">
        <f>INDEX(Partner_details[companyName], MATCH(E63, Partner_details[email], 0))</f>
        <v>Venlo</v>
      </c>
      <c r="I63">
        <f>IFERROR(INDEX(ggPayers[payer], MATCH(A63, ggPayers[remote_order_id], 0)), 0)</f>
        <v>0</v>
      </c>
      <c r="J63" t="str">
        <f t="shared" si="0"/>
        <v>other</v>
      </c>
    </row>
    <row r="64" spans="1:10">
      <c r="A64" s="89" t="s">
        <v>8033</v>
      </c>
      <c r="B64" s="89">
        <v>50</v>
      </c>
      <c r="C64" s="89" t="s">
        <v>7963</v>
      </c>
      <c r="D64" s="89"/>
      <c r="E64" s="89" t="s">
        <v>7095</v>
      </c>
      <c r="F64" s="89" t="s">
        <v>105</v>
      </c>
      <c r="G64" s="105">
        <v>45298.447916666664</v>
      </c>
      <c r="H64" t="str">
        <f>INDEX(Partner_details[companyName], MATCH(E64, Partner_details[email], 0))</f>
        <v>Venlo</v>
      </c>
      <c r="I64">
        <f>IFERROR(INDEX(ggPayers[payer], MATCH(A64, ggPayers[remote_order_id], 0)), 0)</f>
        <v>0</v>
      </c>
      <c r="J64" t="str">
        <f t="shared" si="0"/>
        <v>other</v>
      </c>
    </row>
    <row r="65" spans="1:10">
      <c r="A65" s="89" t="s">
        <v>8034</v>
      </c>
      <c r="B65" s="89">
        <v>500</v>
      </c>
      <c r="C65" s="89" t="s">
        <v>7963</v>
      </c>
      <c r="D65" s="89"/>
      <c r="E65" s="89" t="s">
        <v>63</v>
      </c>
      <c r="F65" s="89" t="s">
        <v>60</v>
      </c>
      <c r="G65" s="105">
        <v>45299.49722222222</v>
      </c>
      <c r="H65" t="str">
        <f>INDEX(Partner_details[companyName], MATCH(E65, Partner_details[email], 0))</f>
        <v>gg cjsc</v>
      </c>
      <c r="I65">
        <f>IFERROR(INDEX(ggPayers[payer], MATCH(A65, ggPayers[remote_order_id], 0)), 0)</f>
        <v>0</v>
      </c>
      <c r="J65" t="str">
        <f t="shared" si="0"/>
        <v>other</v>
      </c>
    </row>
    <row r="66" spans="1:10">
      <c r="A66" s="89" t="s">
        <v>8035</v>
      </c>
      <c r="B66" s="89">
        <v>1500</v>
      </c>
      <c r="C66" s="89" t="s">
        <v>7963</v>
      </c>
      <c r="D66" s="89"/>
      <c r="E66" s="89" t="s">
        <v>7525</v>
      </c>
      <c r="F66" s="89" t="s">
        <v>404</v>
      </c>
      <c r="G66" s="105">
        <v>45300.522222222222</v>
      </c>
      <c r="H66" t="str">
        <f>INDEX(Partner_details[companyName], MATCH(E66, Partner_details[email], 0))</f>
        <v>Cool Boba</v>
      </c>
      <c r="I66">
        <f>IFERROR(INDEX(ggPayers[payer], MATCH(A66, ggPayers[remote_order_id], 0)), 0)</f>
        <v>0</v>
      </c>
      <c r="J66" t="str">
        <f t="shared" si="0"/>
        <v>other</v>
      </c>
    </row>
    <row r="67" spans="1:10">
      <c r="A67" s="89" t="s">
        <v>3425</v>
      </c>
      <c r="B67" s="89">
        <v>500</v>
      </c>
      <c r="C67" s="89" t="s">
        <v>561</v>
      </c>
      <c r="D67" s="89"/>
      <c r="E67" s="89" t="s">
        <v>247</v>
      </c>
      <c r="F67" s="89" t="s">
        <v>246</v>
      </c>
      <c r="G67" s="105">
        <v>45300.57708333333</v>
      </c>
      <c r="H67" t="str">
        <f>INDEX(Partner_details[companyName], MATCH(E67, Partner_details[email], 0))</f>
        <v>gg cjsc</v>
      </c>
      <c r="I67">
        <f>IFERROR(INDEX(ggPayers[payer], MATCH(A67, ggPayers[remote_order_id], 0)), 0)</f>
        <v>0</v>
      </c>
      <c r="J67" t="str">
        <f t="shared" ref="J67:J130" si="1">IF(NOT(I67=0), "ggPay", "other")</f>
        <v>other</v>
      </c>
    </row>
    <row r="68" spans="1:10">
      <c r="A68" s="89" t="s">
        <v>8036</v>
      </c>
      <c r="B68" s="89">
        <v>1000</v>
      </c>
      <c r="C68" s="89" t="s">
        <v>7974</v>
      </c>
      <c r="D68" s="89"/>
      <c r="E68" s="89" t="s">
        <v>6933</v>
      </c>
      <c r="F68" s="89" t="s">
        <v>41</v>
      </c>
      <c r="G68" s="105">
        <v>45300.661805555559</v>
      </c>
      <c r="H68" t="str">
        <f>INDEX(Partner_details[companyName], MATCH(E68, Partner_details[email], 0))</f>
        <v>gg cjsc</v>
      </c>
      <c r="I68">
        <f>IFERROR(INDEX(ggPayers[payer], MATCH(A68, ggPayers[remote_order_id], 0)), 0)</f>
        <v>0</v>
      </c>
      <c r="J68" t="str">
        <f t="shared" si="1"/>
        <v>other</v>
      </c>
    </row>
    <row r="69" spans="1:10">
      <c r="A69" s="89" t="s">
        <v>8037</v>
      </c>
      <c r="B69" s="89">
        <v>1000</v>
      </c>
      <c r="C69" s="89" t="s">
        <v>7974</v>
      </c>
      <c r="D69" s="89"/>
      <c r="E69" s="89" t="s">
        <v>6933</v>
      </c>
      <c r="F69" s="89" t="s">
        <v>41</v>
      </c>
      <c r="G69" s="105">
        <v>45300.668749999997</v>
      </c>
      <c r="H69" t="str">
        <f>INDEX(Partner_details[companyName], MATCH(E69, Partner_details[email], 0))</f>
        <v>gg cjsc</v>
      </c>
      <c r="I69">
        <f>IFERROR(INDEX(ggPayers[payer], MATCH(A69, ggPayers[remote_order_id], 0)), 0)</f>
        <v>0</v>
      </c>
      <c r="J69" t="str">
        <f t="shared" si="1"/>
        <v>other</v>
      </c>
    </row>
    <row r="70" spans="1:10">
      <c r="A70" s="89" t="s">
        <v>3423</v>
      </c>
      <c r="B70" s="89">
        <v>100</v>
      </c>
      <c r="C70" s="89" t="s">
        <v>561</v>
      </c>
      <c r="D70" s="89"/>
      <c r="E70" s="89" t="s">
        <v>40</v>
      </c>
      <c r="F70" s="89" t="s">
        <v>7036</v>
      </c>
      <c r="G70" s="105">
        <v>45300.931250000001</v>
      </c>
      <c r="H70" t="str">
        <f>INDEX(Partner_details[companyName], MATCH(E70, Partner_details[email], 0))</f>
        <v>gg cjsc</v>
      </c>
      <c r="I70">
        <f>IFERROR(INDEX(ggPayers[payer], MATCH(A70, ggPayers[remote_order_id], 0)), 0)</f>
        <v>0</v>
      </c>
      <c r="J70" t="str">
        <f t="shared" si="1"/>
        <v>other</v>
      </c>
    </row>
    <row r="71" spans="1:10">
      <c r="A71" s="89" t="s">
        <v>8038</v>
      </c>
      <c r="B71" s="89">
        <v>100</v>
      </c>
      <c r="C71" s="89" t="s">
        <v>7963</v>
      </c>
      <c r="D71" s="89" t="s">
        <v>8039</v>
      </c>
      <c r="E71" s="89" t="s">
        <v>204</v>
      </c>
      <c r="F71" s="89" t="s">
        <v>135</v>
      </c>
      <c r="G71" s="105">
        <v>45301.263888888891</v>
      </c>
      <c r="H71" t="str">
        <f>INDEX(Partner_details[companyName], MATCH(E71, Partner_details[email], 0))</f>
        <v>gg cjsc</v>
      </c>
      <c r="I71">
        <f>IFERROR(INDEX(ggPayers[payer], MATCH(A71, ggPayers[remote_order_id], 0)), 0)</f>
        <v>0</v>
      </c>
      <c r="J71" t="str">
        <f t="shared" si="1"/>
        <v>other</v>
      </c>
    </row>
    <row r="72" spans="1:10">
      <c r="A72" s="89" t="s">
        <v>8040</v>
      </c>
      <c r="B72" s="89">
        <v>100</v>
      </c>
      <c r="C72" s="89" t="s">
        <v>7963</v>
      </c>
      <c r="D72" s="89"/>
      <c r="E72" s="89" t="s">
        <v>204</v>
      </c>
      <c r="F72" s="89" t="s">
        <v>135</v>
      </c>
      <c r="G72" s="105">
        <v>45301.307638888888</v>
      </c>
      <c r="H72" t="str">
        <f>INDEX(Partner_details[companyName], MATCH(E72, Partner_details[email], 0))</f>
        <v>gg cjsc</v>
      </c>
      <c r="I72">
        <f>IFERROR(INDEX(ggPayers[payer], MATCH(A72, ggPayers[remote_order_id], 0)), 0)</f>
        <v>0</v>
      </c>
      <c r="J72" t="str">
        <f t="shared" si="1"/>
        <v>other</v>
      </c>
    </row>
    <row r="73" spans="1:10">
      <c r="A73" s="89" t="s">
        <v>6341</v>
      </c>
      <c r="B73" s="89">
        <v>100</v>
      </c>
      <c r="C73" s="89" t="s">
        <v>7963</v>
      </c>
      <c r="D73" s="89" t="s">
        <v>8041</v>
      </c>
      <c r="E73" s="89" t="s">
        <v>204</v>
      </c>
      <c r="F73" s="89" t="s">
        <v>135</v>
      </c>
      <c r="G73" s="105">
        <v>45301.307638888888</v>
      </c>
      <c r="H73" t="str">
        <f>INDEX(Partner_details[companyName], MATCH(E73, Partner_details[email], 0))</f>
        <v>gg cjsc</v>
      </c>
      <c r="I73">
        <f>IFERROR(INDEX(ggPayers[payer], MATCH(A73, ggPayers[remote_order_id], 0)), 0)</f>
        <v>589291</v>
      </c>
      <c r="J73" t="str">
        <f t="shared" si="1"/>
        <v>ggPay</v>
      </c>
    </row>
    <row r="74" spans="1:10">
      <c r="A74" s="89" t="s">
        <v>3421</v>
      </c>
      <c r="B74" s="89">
        <v>500</v>
      </c>
      <c r="C74" s="89" t="s">
        <v>561</v>
      </c>
      <c r="D74" s="89"/>
      <c r="E74" s="89" t="s">
        <v>187</v>
      </c>
      <c r="F74" s="89" t="s">
        <v>26</v>
      </c>
      <c r="G74" s="105">
        <v>45301.31527777778</v>
      </c>
      <c r="H74" t="str">
        <f>INDEX(Partner_details[companyName], MATCH(E74, Partner_details[email], 0))</f>
        <v>gg cjsc</v>
      </c>
      <c r="I74">
        <f>IFERROR(INDEX(ggPayers[payer], MATCH(A74, ggPayers[remote_order_id], 0)), 0)</f>
        <v>0</v>
      </c>
      <c r="J74" t="str">
        <f t="shared" si="1"/>
        <v>other</v>
      </c>
    </row>
    <row r="75" spans="1:10">
      <c r="A75" s="89" t="s">
        <v>8042</v>
      </c>
      <c r="B75" s="89">
        <v>100</v>
      </c>
      <c r="C75" s="89" t="s">
        <v>7963</v>
      </c>
      <c r="D75" s="89" t="s">
        <v>8043</v>
      </c>
      <c r="E75" s="89" t="s">
        <v>6984</v>
      </c>
      <c r="F75" s="89" t="s">
        <v>206</v>
      </c>
      <c r="G75" s="105">
        <v>45301.347222222219</v>
      </c>
      <c r="H75" t="str">
        <f>INDEX(Partner_details[companyName], MATCH(E75, Partner_details[email], 0))</f>
        <v>gg cjsc</v>
      </c>
      <c r="I75">
        <f>IFERROR(INDEX(ggPayers[payer], MATCH(A75, ggPayers[remote_order_id], 0)), 0)</f>
        <v>0</v>
      </c>
      <c r="J75" t="str">
        <f t="shared" si="1"/>
        <v>other</v>
      </c>
    </row>
    <row r="76" spans="1:10">
      <c r="A76" s="89" t="s">
        <v>8044</v>
      </c>
      <c r="B76" s="89">
        <v>100</v>
      </c>
      <c r="C76" s="89" t="s">
        <v>7963</v>
      </c>
      <c r="D76" s="89"/>
      <c r="E76" s="89" t="s">
        <v>6984</v>
      </c>
      <c r="F76" s="89" t="s">
        <v>206</v>
      </c>
      <c r="G76" s="105">
        <v>45301.347222222219</v>
      </c>
      <c r="H76" t="str">
        <f>INDEX(Partner_details[companyName], MATCH(E76, Partner_details[email], 0))</f>
        <v>gg cjsc</v>
      </c>
      <c r="I76">
        <f>IFERROR(INDEX(ggPayers[payer], MATCH(A76, ggPayers[remote_order_id], 0)), 0)</f>
        <v>0</v>
      </c>
      <c r="J76" t="str">
        <f t="shared" si="1"/>
        <v>other</v>
      </c>
    </row>
    <row r="77" spans="1:10">
      <c r="A77" s="89" t="s">
        <v>8045</v>
      </c>
      <c r="B77" s="89">
        <v>100</v>
      </c>
      <c r="C77" s="89" t="s">
        <v>7963</v>
      </c>
      <c r="D77" s="89"/>
      <c r="E77" s="89" t="s">
        <v>6984</v>
      </c>
      <c r="F77" s="89" t="s">
        <v>206</v>
      </c>
      <c r="G77" s="105">
        <v>45301.347222222219</v>
      </c>
      <c r="H77" t="str">
        <f>INDEX(Partner_details[companyName], MATCH(E77, Partner_details[email], 0))</f>
        <v>gg cjsc</v>
      </c>
      <c r="I77">
        <f>IFERROR(INDEX(ggPayers[payer], MATCH(A77, ggPayers[remote_order_id], 0)), 0)</f>
        <v>0</v>
      </c>
      <c r="J77" t="str">
        <f t="shared" si="1"/>
        <v>other</v>
      </c>
    </row>
    <row r="78" spans="1:10">
      <c r="A78" s="89" t="s">
        <v>3419</v>
      </c>
      <c r="B78" s="89">
        <v>300</v>
      </c>
      <c r="C78" s="89" t="s">
        <v>561</v>
      </c>
      <c r="D78" s="89"/>
      <c r="E78" s="89" t="s">
        <v>6984</v>
      </c>
      <c r="F78" s="89" t="s">
        <v>206</v>
      </c>
      <c r="G78" s="105">
        <v>45301.349305555559</v>
      </c>
      <c r="H78" t="str">
        <f>INDEX(Partner_details[companyName], MATCH(E78, Partner_details[email], 0))</f>
        <v>gg cjsc</v>
      </c>
      <c r="I78">
        <f>IFERROR(INDEX(ggPayers[payer], MATCH(A78, ggPayers[remote_order_id], 0)), 0)</f>
        <v>0</v>
      </c>
      <c r="J78" t="str">
        <f t="shared" si="1"/>
        <v>other</v>
      </c>
    </row>
    <row r="79" spans="1:10">
      <c r="A79" s="89" t="s">
        <v>8046</v>
      </c>
      <c r="B79" s="89">
        <v>100</v>
      </c>
      <c r="C79" s="89" t="s">
        <v>7963</v>
      </c>
      <c r="D79" s="89" t="s">
        <v>8047</v>
      </c>
      <c r="E79" s="89" t="s">
        <v>204</v>
      </c>
      <c r="F79" s="89" t="s">
        <v>135</v>
      </c>
      <c r="G79" s="105">
        <v>45301.442361111112</v>
      </c>
      <c r="H79" t="str">
        <f>INDEX(Partner_details[companyName], MATCH(E79, Partner_details[email], 0))</f>
        <v>gg cjsc</v>
      </c>
      <c r="I79">
        <f>IFERROR(INDEX(ggPayers[payer], MATCH(A79, ggPayers[remote_order_id], 0)), 0)</f>
        <v>0</v>
      </c>
      <c r="J79" t="str">
        <f t="shared" si="1"/>
        <v>other</v>
      </c>
    </row>
    <row r="80" spans="1:10">
      <c r="A80" s="99" t="s">
        <v>8048</v>
      </c>
      <c r="B80" s="89">
        <v>100</v>
      </c>
      <c r="C80" s="89" t="s">
        <v>7963</v>
      </c>
      <c r="D80" s="89" t="s">
        <v>8049</v>
      </c>
      <c r="E80" s="89" t="s">
        <v>6984</v>
      </c>
      <c r="F80" s="89" t="s">
        <v>206</v>
      </c>
      <c r="G80" s="105">
        <v>45301.548611111109</v>
      </c>
      <c r="H80" t="str">
        <f>INDEX(Partner_details[companyName], MATCH(E80, Partner_details[email], 0))</f>
        <v>gg cjsc</v>
      </c>
      <c r="I80">
        <f>IFERROR(INDEX(ggPayers[payer], MATCH(A80, ggPayers[remote_order_id], 0)), 0)</f>
        <v>0</v>
      </c>
      <c r="J80" t="str">
        <f t="shared" si="1"/>
        <v>other</v>
      </c>
    </row>
    <row r="81" spans="1:10">
      <c r="A81" s="89" t="s">
        <v>8050</v>
      </c>
      <c r="B81" s="89">
        <v>100</v>
      </c>
      <c r="C81" s="89" t="s">
        <v>7963</v>
      </c>
      <c r="D81" s="89" t="s">
        <v>8051</v>
      </c>
      <c r="E81" s="89" t="s">
        <v>6984</v>
      </c>
      <c r="F81" s="89" t="s">
        <v>206</v>
      </c>
      <c r="G81" s="105">
        <v>45301.549305555556</v>
      </c>
      <c r="H81" t="str">
        <f>INDEX(Partner_details[companyName], MATCH(E81, Partner_details[email], 0))</f>
        <v>gg cjsc</v>
      </c>
      <c r="I81">
        <f>IFERROR(INDEX(ggPayers[payer], MATCH(A81, ggPayers[remote_order_id], 0)), 0)</f>
        <v>0</v>
      </c>
      <c r="J81" t="str">
        <f t="shared" si="1"/>
        <v>other</v>
      </c>
    </row>
    <row r="82" spans="1:10">
      <c r="A82" s="89" t="s">
        <v>3416</v>
      </c>
      <c r="B82" s="89">
        <v>1000</v>
      </c>
      <c r="C82" s="89" t="s">
        <v>561</v>
      </c>
      <c r="D82" s="89"/>
      <c r="E82" s="89" t="s">
        <v>190</v>
      </c>
      <c r="F82" s="89" t="s">
        <v>189</v>
      </c>
      <c r="G82" s="105">
        <v>45301.5625</v>
      </c>
      <c r="H82" t="str">
        <f>INDEX(Partner_details[companyName], MATCH(E82, Partner_details[email], 0))</f>
        <v>gg cjsc</v>
      </c>
      <c r="I82">
        <f>IFERROR(INDEX(ggPayers[payer], MATCH(A82, ggPayers[remote_order_id], 0)), 0)</f>
        <v>0</v>
      </c>
      <c r="J82" t="str">
        <f t="shared" si="1"/>
        <v>other</v>
      </c>
    </row>
    <row r="83" spans="1:10">
      <c r="A83" s="89" t="s">
        <v>8052</v>
      </c>
      <c r="B83" s="89">
        <v>1000</v>
      </c>
      <c r="C83" s="89" t="s">
        <v>7963</v>
      </c>
      <c r="D83" s="89" t="s">
        <v>8053</v>
      </c>
      <c r="E83" s="89" t="s">
        <v>6984</v>
      </c>
      <c r="F83" s="89" t="s">
        <v>206</v>
      </c>
      <c r="G83" s="105">
        <v>45316.310416666667</v>
      </c>
      <c r="H83" t="str">
        <f>INDEX(Partner_details[companyName], MATCH(E83, Partner_details[email], 0))</f>
        <v>gg cjsc</v>
      </c>
      <c r="I83">
        <f>IFERROR(INDEX(ggPayers[payer], MATCH(A83, ggPayers[remote_order_id], 0)), 0)</f>
        <v>0</v>
      </c>
      <c r="J83" t="str">
        <f t="shared" si="1"/>
        <v>other</v>
      </c>
    </row>
    <row r="84" spans="1:10">
      <c r="A84" s="89" t="s">
        <v>8054</v>
      </c>
      <c r="B84" s="89">
        <v>100</v>
      </c>
      <c r="C84" s="89" t="s">
        <v>7963</v>
      </c>
      <c r="D84" s="89" t="s">
        <v>8055</v>
      </c>
      <c r="E84" s="89" t="s">
        <v>6984</v>
      </c>
      <c r="F84" s="89" t="s">
        <v>206</v>
      </c>
      <c r="G84" s="105">
        <v>45301.59652777778</v>
      </c>
      <c r="H84" t="str">
        <f>INDEX(Partner_details[companyName], MATCH(E84, Partner_details[email], 0))</f>
        <v>gg cjsc</v>
      </c>
      <c r="I84">
        <f>IFERROR(INDEX(ggPayers[payer], MATCH(A84, ggPayers[remote_order_id], 0)), 0)</f>
        <v>0</v>
      </c>
      <c r="J84" t="str">
        <f t="shared" si="1"/>
        <v>other</v>
      </c>
    </row>
    <row r="85" spans="1:10">
      <c r="A85" s="89" t="s">
        <v>8056</v>
      </c>
      <c r="B85" s="89">
        <v>100</v>
      </c>
      <c r="C85" s="89" t="s">
        <v>7963</v>
      </c>
      <c r="D85" s="89" t="s">
        <v>8057</v>
      </c>
      <c r="E85" s="89" t="s">
        <v>6984</v>
      </c>
      <c r="F85" s="89" t="s">
        <v>206</v>
      </c>
      <c r="G85" s="105">
        <v>45302.236111111109</v>
      </c>
      <c r="H85" t="str">
        <f>INDEX(Partner_details[companyName], MATCH(E85, Partner_details[email], 0))</f>
        <v>gg cjsc</v>
      </c>
      <c r="I85">
        <f>IFERROR(INDEX(ggPayers[payer], MATCH(A85, ggPayers[remote_order_id], 0)), 0)</f>
        <v>0</v>
      </c>
      <c r="J85" t="str">
        <f t="shared" si="1"/>
        <v>other</v>
      </c>
    </row>
    <row r="86" spans="1:10">
      <c r="A86" s="89" t="s">
        <v>3414</v>
      </c>
      <c r="B86" s="89">
        <v>100</v>
      </c>
      <c r="C86" s="89" t="s">
        <v>561</v>
      </c>
      <c r="D86" s="89"/>
      <c r="E86" s="89" t="s">
        <v>7095</v>
      </c>
      <c r="F86" s="89" t="s">
        <v>105</v>
      </c>
      <c r="G86" s="105">
        <v>45302.390277777777</v>
      </c>
      <c r="H86" t="str">
        <f>INDEX(Partner_details[companyName], MATCH(E86, Partner_details[email], 0))</f>
        <v>Venlo</v>
      </c>
      <c r="I86">
        <f>IFERROR(INDEX(ggPayers[payer], MATCH(A86, ggPayers[remote_order_id], 0)), 0)</f>
        <v>0</v>
      </c>
      <c r="J86" t="str">
        <f t="shared" si="1"/>
        <v>other</v>
      </c>
    </row>
    <row r="87" spans="1:10">
      <c r="A87" s="89" t="s">
        <v>8058</v>
      </c>
      <c r="B87" s="89">
        <v>500</v>
      </c>
      <c r="C87" s="89" t="s">
        <v>7963</v>
      </c>
      <c r="D87" s="89"/>
      <c r="E87" s="89" t="s">
        <v>116</v>
      </c>
      <c r="F87" s="89" t="s">
        <v>6567</v>
      </c>
      <c r="G87" s="105">
        <v>45302.405555555553</v>
      </c>
      <c r="H87" t="str">
        <f>INDEX(Partner_details[companyName], MATCH(E87, Partner_details[email], 0))</f>
        <v>Tumanyan</v>
      </c>
      <c r="I87">
        <f>IFERROR(INDEX(ggPayers[payer], MATCH(A87, ggPayers[remote_order_id], 0)), 0)</f>
        <v>0</v>
      </c>
      <c r="J87" t="str">
        <f t="shared" si="1"/>
        <v>other</v>
      </c>
    </row>
    <row r="88" spans="1:10">
      <c r="A88" s="89" t="s">
        <v>8059</v>
      </c>
      <c r="B88" s="89">
        <v>5000</v>
      </c>
      <c r="C88" s="89" t="s">
        <v>7974</v>
      </c>
      <c r="D88" s="89"/>
      <c r="E88" s="89" t="s">
        <v>216</v>
      </c>
      <c r="F88" s="89" t="s">
        <v>215</v>
      </c>
      <c r="G88" s="105">
        <v>45302.627083333333</v>
      </c>
      <c r="H88" t="str">
        <f>INDEX(Partner_details[companyName], MATCH(E88, Partner_details[email], 0))</f>
        <v>gg cjsc</v>
      </c>
      <c r="I88">
        <f>IFERROR(INDEX(ggPayers[payer], MATCH(A88, ggPayers[remote_order_id], 0)), 0)</f>
        <v>0</v>
      </c>
      <c r="J88" t="str">
        <f t="shared" si="1"/>
        <v>other</v>
      </c>
    </row>
    <row r="89" spans="1:10">
      <c r="A89" s="99" t="s">
        <v>8060</v>
      </c>
      <c r="B89" s="89">
        <v>5000</v>
      </c>
      <c r="C89" s="89" t="s">
        <v>7974</v>
      </c>
      <c r="D89" s="89"/>
      <c r="E89" s="89" t="s">
        <v>216</v>
      </c>
      <c r="F89" s="89" t="s">
        <v>215</v>
      </c>
      <c r="G89" s="105">
        <v>45302.627083333333</v>
      </c>
      <c r="H89" t="str">
        <f>INDEX(Partner_details[companyName], MATCH(E89, Partner_details[email], 0))</f>
        <v>gg cjsc</v>
      </c>
      <c r="I89">
        <f>IFERROR(INDEX(ggPayers[payer], MATCH(A89, ggPayers[remote_order_id], 0)), 0)</f>
        <v>0</v>
      </c>
      <c r="J89" t="str">
        <f t="shared" si="1"/>
        <v>other</v>
      </c>
    </row>
    <row r="90" spans="1:10">
      <c r="A90" s="89" t="s">
        <v>8061</v>
      </c>
      <c r="B90" s="89">
        <v>500</v>
      </c>
      <c r="C90" s="89" t="s">
        <v>7974</v>
      </c>
      <c r="D90" s="89"/>
      <c r="E90" s="89" t="s">
        <v>216</v>
      </c>
      <c r="F90" s="89" t="s">
        <v>215</v>
      </c>
      <c r="G90" s="105">
        <v>45302.628472222219</v>
      </c>
      <c r="H90" t="str">
        <f>INDEX(Partner_details[companyName], MATCH(E90, Partner_details[email], 0))</f>
        <v>gg cjsc</v>
      </c>
      <c r="I90">
        <f>IFERROR(INDEX(ggPayers[payer], MATCH(A90, ggPayers[remote_order_id], 0)), 0)</f>
        <v>0</v>
      </c>
      <c r="J90" t="str">
        <f t="shared" si="1"/>
        <v>other</v>
      </c>
    </row>
    <row r="91" spans="1:10">
      <c r="A91" s="89" t="s">
        <v>8062</v>
      </c>
      <c r="B91" s="89">
        <v>500</v>
      </c>
      <c r="C91" s="89" t="s">
        <v>7974</v>
      </c>
      <c r="D91" s="89"/>
      <c r="E91" s="89" t="s">
        <v>216</v>
      </c>
      <c r="F91" s="89" t="s">
        <v>215</v>
      </c>
      <c r="G91" s="105">
        <v>45302.629166666666</v>
      </c>
      <c r="H91" t="str">
        <f>INDEX(Partner_details[companyName], MATCH(E91, Partner_details[email], 0))</f>
        <v>gg cjsc</v>
      </c>
      <c r="I91">
        <f>IFERROR(INDEX(ggPayers[payer], MATCH(A91, ggPayers[remote_order_id], 0)), 0)</f>
        <v>0</v>
      </c>
      <c r="J91" t="str">
        <f t="shared" si="1"/>
        <v>other</v>
      </c>
    </row>
    <row r="92" spans="1:10">
      <c r="A92" s="89" t="s">
        <v>8063</v>
      </c>
      <c r="B92" s="89">
        <v>5000</v>
      </c>
      <c r="C92" s="89" t="s">
        <v>7974</v>
      </c>
      <c r="D92" s="89"/>
      <c r="E92" s="89" t="s">
        <v>216</v>
      </c>
      <c r="F92" s="89" t="s">
        <v>215</v>
      </c>
      <c r="G92" s="105">
        <v>45302.631944444445</v>
      </c>
      <c r="H92" t="str">
        <f>INDEX(Partner_details[companyName], MATCH(E92, Partner_details[email], 0))</f>
        <v>gg cjsc</v>
      </c>
      <c r="I92">
        <f>IFERROR(INDEX(ggPayers[payer], MATCH(A92, ggPayers[remote_order_id], 0)), 0)</f>
        <v>0</v>
      </c>
      <c r="J92" t="str">
        <f t="shared" si="1"/>
        <v>other</v>
      </c>
    </row>
    <row r="93" spans="1:10">
      <c r="A93" s="89" t="s">
        <v>8064</v>
      </c>
      <c r="B93" s="89">
        <v>50</v>
      </c>
      <c r="C93" s="89" t="s">
        <v>7963</v>
      </c>
      <c r="D93" s="89"/>
      <c r="E93" s="89" t="s">
        <v>247</v>
      </c>
      <c r="F93" s="89" t="s">
        <v>246</v>
      </c>
      <c r="G93" s="105">
        <v>45303.268750000003</v>
      </c>
      <c r="H93" t="str">
        <f>INDEX(Partner_details[companyName], MATCH(E93, Partner_details[email], 0))</f>
        <v>gg cjsc</v>
      </c>
      <c r="I93">
        <f>IFERROR(INDEX(ggPayers[payer], MATCH(A93, ggPayers[remote_order_id], 0)), 0)</f>
        <v>0</v>
      </c>
      <c r="J93" t="str">
        <f t="shared" si="1"/>
        <v>other</v>
      </c>
    </row>
    <row r="94" spans="1:10">
      <c r="A94" s="89" t="s">
        <v>3412</v>
      </c>
      <c r="B94" s="89">
        <v>50</v>
      </c>
      <c r="C94" s="89" t="s">
        <v>561</v>
      </c>
      <c r="D94" s="89"/>
      <c r="E94" s="89" t="s">
        <v>247</v>
      </c>
      <c r="F94" s="89" t="s">
        <v>246</v>
      </c>
      <c r="G94" s="105">
        <v>45303.269444444442</v>
      </c>
      <c r="H94" t="str">
        <f>INDEX(Partner_details[companyName], MATCH(E94, Partner_details[email], 0))</f>
        <v>gg cjsc</v>
      </c>
      <c r="I94">
        <f>IFERROR(INDEX(ggPayers[payer], MATCH(A94, ggPayers[remote_order_id], 0)), 0)</f>
        <v>0</v>
      </c>
      <c r="J94" t="str">
        <f t="shared" si="1"/>
        <v>other</v>
      </c>
    </row>
    <row r="95" spans="1:10">
      <c r="A95" s="89" t="s">
        <v>3409</v>
      </c>
      <c r="B95" s="89">
        <v>50</v>
      </c>
      <c r="C95" s="89" t="s">
        <v>561</v>
      </c>
      <c r="D95" s="89"/>
      <c r="E95" s="89" t="s">
        <v>6650</v>
      </c>
      <c r="F95" s="89" t="s">
        <v>258</v>
      </c>
      <c r="G95" s="105">
        <v>45303.304166666669</v>
      </c>
      <c r="H95" t="str">
        <f>INDEX(Partner_details[companyName], MATCH(E95, Partner_details[email], 0))</f>
        <v>gg cjsc</v>
      </c>
      <c r="I95">
        <f>IFERROR(INDEX(ggPayers[payer], MATCH(A95, ggPayers[remote_order_id], 0)), 0)</f>
        <v>0</v>
      </c>
      <c r="J95" t="str">
        <f t="shared" si="1"/>
        <v>other</v>
      </c>
    </row>
    <row r="96" spans="1:10">
      <c r="A96" s="89" t="s">
        <v>3406</v>
      </c>
      <c r="B96" s="89">
        <v>200</v>
      </c>
      <c r="C96" s="89" t="s">
        <v>561</v>
      </c>
      <c r="D96" s="89"/>
      <c r="E96" s="89" t="s">
        <v>247</v>
      </c>
      <c r="F96" s="89" t="s">
        <v>246</v>
      </c>
      <c r="G96" s="105">
        <v>45303.423611111109</v>
      </c>
      <c r="H96" t="str">
        <f>INDEX(Partner_details[companyName], MATCH(E96, Partner_details[email], 0))</f>
        <v>gg cjsc</v>
      </c>
      <c r="I96">
        <f>IFERROR(INDEX(ggPayers[payer], MATCH(A96, ggPayers[remote_order_id], 0)), 0)</f>
        <v>0</v>
      </c>
      <c r="J96" t="str">
        <f t="shared" si="1"/>
        <v>other</v>
      </c>
    </row>
    <row r="97" spans="1:10">
      <c r="A97" s="89" t="s">
        <v>3404</v>
      </c>
      <c r="B97" s="89">
        <v>100</v>
      </c>
      <c r="C97" s="89" t="s">
        <v>561</v>
      </c>
      <c r="D97" s="89"/>
      <c r="E97" s="89" t="s">
        <v>7095</v>
      </c>
      <c r="F97" s="89" t="s">
        <v>105</v>
      </c>
      <c r="G97" s="105">
        <v>45303.424305555556</v>
      </c>
      <c r="H97" t="str">
        <f>INDEX(Partner_details[companyName], MATCH(E97, Partner_details[email], 0))</f>
        <v>Venlo</v>
      </c>
      <c r="I97">
        <f>IFERROR(INDEX(ggPayers[payer], MATCH(A97, ggPayers[remote_order_id], 0)), 0)</f>
        <v>0</v>
      </c>
      <c r="J97" t="str">
        <f t="shared" si="1"/>
        <v>other</v>
      </c>
    </row>
    <row r="98" spans="1:10">
      <c r="A98" s="89" t="s">
        <v>3402</v>
      </c>
      <c r="B98" s="89">
        <v>300</v>
      </c>
      <c r="C98" s="89" t="s">
        <v>561</v>
      </c>
      <c r="D98" s="89"/>
      <c r="E98" s="89" t="s">
        <v>6984</v>
      </c>
      <c r="F98" s="89" t="s">
        <v>206</v>
      </c>
      <c r="G98" s="105">
        <v>45303.693749999999</v>
      </c>
      <c r="H98" t="str">
        <f>INDEX(Partner_details[companyName], MATCH(E98, Partner_details[email], 0))</f>
        <v>gg cjsc</v>
      </c>
      <c r="I98">
        <f>IFERROR(INDEX(ggPayers[payer], MATCH(A98, ggPayers[remote_order_id], 0)), 0)</f>
        <v>0</v>
      </c>
      <c r="J98" t="str">
        <f t="shared" si="1"/>
        <v>other</v>
      </c>
    </row>
    <row r="99" spans="1:10">
      <c r="A99" s="89" t="s">
        <v>3400</v>
      </c>
      <c r="B99" s="89">
        <v>50</v>
      </c>
      <c r="C99" s="89" t="s">
        <v>561</v>
      </c>
      <c r="D99" s="89"/>
      <c r="E99" s="89" t="s">
        <v>7038</v>
      </c>
      <c r="F99" s="89" t="s">
        <v>454</v>
      </c>
      <c r="G99" s="105">
        <v>45304.292361111111</v>
      </c>
      <c r="H99" t="str">
        <f>INDEX(Partner_details[companyName], MATCH(E99, Partner_details[email], 0))</f>
        <v>Kilejian's</v>
      </c>
      <c r="I99">
        <f>IFERROR(INDEX(ggPayers[payer], MATCH(A99, ggPayers[remote_order_id], 0)), 0)</f>
        <v>0</v>
      </c>
      <c r="J99" t="str">
        <f t="shared" si="1"/>
        <v>other</v>
      </c>
    </row>
    <row r="100" spans="1:10">
      <c r="A100" s="89" t="s">
        <v>8065</v>
      </c>
      <c r="B100" s="89">
        <v>100</v>
      </c>
      <c r="C100" s="89" t="s">
        <v>7963</v>
      </c>
      <c r="D100" s="89"/>
      <c r="E100" s="89" t="s">
        <v>50</v>
      </c>
      <c r="F100" s="89" t="s">
        <v>46</v>
      </c>
      <c r="G100" s="105">
        <v>45304.32708333333</v>
      </c>
      <c r="H100" t="str">
        <f>INDEX(Partner_details[companyName], MATCH(E100, Partner_details[email], 0))</f>
        <v>gg cjsc</v>
      </c>
      <c r="I100">
        <f>IFERROR(INDEX(ggPayers[payer], MATCH(A100, ggPayers[remote_order_id], 0)), 0)</f>
        <v>0</v>
      </c>
      <c r="J100" t="str">
        <f t="shared" si="1"/>
        <v>other</v>
      </c>
    </row>
    <row r="101" spans="1:10">
      <c r="A101" s="89" t="s">
        <v>3398</v>
      </c>
      <c r="B101" s="89">
        <v>300</v>
      </c>
      <c r="C101" s="89" t="s">
        <v>561</v>
      </c>
      <c r="D101" s="89"/>
      <c r="E101" s="89" t="s">
        <v>116</v>
      </c>
      <c r="F101" s="89" t="s">
        <v>6567</v>
      </c>
      <c r="G101" s="105">
        <v>45304.504166666666</v>
      </c>
      <c r="H101" t="str">
        <f>INDEX(Partner_details[companyName], MATCH(E101, Partner_details[email], 0))</f>
        <v>Tumanyan</v>
      </c>
      <c r="I101">
        <f>IFERROR(INDEX(ggPayers[payer], MATCH(A101, ggPayers[remote_order_id], 0)), 0)</f>
        <v>0</v>
      </c>
      <c r="J101" t="str">
        <f t="shared" si="1"/>
        <v>other</v>
      </c>
    </row>
    <row r="102" spans="1:10">
      <c r="A102" s="89" t="s">
        <v>3396</v>
      </c>
      <c r="B102" s="89">
        <v>1000</v>
      </c>
      <c r="C102" s="89" t="s">
        <v>561</v>
      </c>
      <c r="D102" s="89"/>
      <c r="E102" s="89" t="s">
        <v>116</v>
      </c>
      <c r="F102" s="89" t="s">
        <v>6567</v>
      </c>
      <c r="G102" s="105">
        <v>45305.717361111114</v>
      </c>
      <c r="H102" t="str">
        <f>INDEX(Partner_details[companyName], MATCH(E102, Partner_details[email], 0))</f>
        <v>Tumanyan</v>
      </c>
      <c r="I102">
        <f>IFERROR(INDEX(ggPayers[payer], MATCH(A102, ggPayers[remote_order_id], 0)), 0)</f>
        <v>0</v>
      </c>
      <c r="J102" t="str">
        <f t="shared" si="1"/>
        <v>other</v>
      </c>
    </row>
    <row r="103" spans="1:10">
      <c r="A103" s="89" t="s">
        <v>8066</v>
      </c>
      <c r="B103" s="89">
        <v>800</v>
      </c>
      <c r="C103" s="89" t="s">
        <v>7963</v>
      </c>
      <c r="D103" s="89"/>
      <c r="E103" s="89" t="s">
        <v>116</v>
      </c>
      <c r="F103" s="89" t="s">
        <v>6567</v>
      </c>
      <c r="G103" s="105">
        <v>45305.718055555553</v>
      </c>
      <c r="H103" t="str">
        <f>INDEX(Partner_details[companyName], MATCH(E103, Partner_details[email], 0))</f>
        <v>Tumanyan</v>
      </c>
      <c r="I103">
        <f>IFERROR(INDEX(ggPayers[payer], MATCH(A103, ggPayers[remote_order_id], 0)), 0)</f>
        <v>0</v>
      </c>
      <c r="J103" t="str">
        <f t="shared" si="1"/>
        <v>other</v>
      </c>
    </row>
    <row r="104" spans="1:10">
      <c r="A104" s="89" t="s">
        <v>8067</v>
      </c>
      <c r="B104" s="89">
        <v>500</v>
      </c>
      <c r="C104" s="89" t="s">
        <v>7963</v>
      </c>
      <c r="D104" s="89"/>
      <c r="E104" s="89" t="s">
        <v>6544</v>
      </c>
      <c r="F104" s="89" t="s">
        <v>169</v>
      </c>
      <c r="G104" s="105">
        <v>45306.390972222223</v>
      </c>
      <c r="H104" t="str">
        <f>INDEX(Partner_details[companyName], MATCH(E104, Partner_details[email], 0))</f>
        <v>gg cjsc</v>
      </c>
      <c r="I104">
        <f>IFERROR(INDEX(ggPayers[payer], MATCH(A104, ggPayers[remote_order_id], 0)), 0)</f>
        <v>0</v>
      </c>
      <c r="J104" t="str">
        <f t="shared" si="1"/>
        <v>other</v>
      </c>
    </row>
    <row r="105" spans="1:10">
      <c r="A105" s="89" t="s">
        <v>3394</v>
      </c>
      <c r="B105" s="89">
        <v>500</v>
      </c>
      <c r="C105" s="89" t="s">
        <v>561</v>
      </c>
      <c r="D105" s="89"/>
      <c r="E105" s="89" t="s">
        <v>6544</v>
      </c>
      <c r="F105" s="89" t="s">
        <v>169</v>
      </c>
      <c r="G105" s="105">
        <v>45306.411111111112</v>
      </c>
      <c r="H105" t="str">
        <f>INDEX(Partner_details[companyName], MATCH(E105, Partner_details[email], 0))</f>
        <v>gg cjsc</v>
      </c>
      <c r="I105">
        <f>IFERROR(INDEX(ggPayers[payer], MATCH(A105, ggPayers[remote_order_id], 0)), 0)</f>
        <v>0</v>
      </c>
      <c r="J105" t="str">
        <f t="shared" si="1"/>
        <v>other</v>
      </c>
    </row>
    <row r="106" spans="1:10">
      <c r="A106" s="89" t="s">
        <v>3391</v>
      </c>
      <c r="B106" s="89">
        <v>500</v>
      </c>
      <c r="C106" s="89" t="s">
        <v>561</v>
      </c>
      <c r="D106" s="89"/>
      <c r="E106" s="89" t="s">
        <v>6544</v>
      </c>
      <c r="F106" s="89" t="s">
        <v>169</v>
      </c>
      <c r="G106" s="105">
        <v>45306.538888888892</v>
      </c>
      <c r="H106" t="str">
        <f>INDEX(Partner_details[companyName], MATCH(E106, Partner_details[email], 0))</f>
        <v>gg cjsc</v>
      </c>
      <c r="I106">
        <f>IFERROR(INDEX(ggPayers[payer], MATCH(A106, ggPayers[remote_order_id], 0)), 0)</f>
        <v>0</v>
      </c>
      <c r="J106" t="str">
        <f t="shared" si="1"/>
        <v>other</v>
      </c>
    </row>
    <row r="107" spans="1:10">
      <c r="A107" s="89" t="s">
        <v>8068</v>
      </c>
      <c r="B107" s="89">
        <v>100</v>
      </c>
      <c r="C107" s="89" t="s">
        <v>7963</v>
      </c>
      <c r="D107" s="89"/>
      <c r="E107" s="89" t="s">
        <v>204</v>
      </c>
      <c r="F107" s="89" t="s">
        <v>135</v>
      </c>
      <c r="G107" s="105">
        <v>45306.578472222223</v>
      </c>
      <c r="H107" t="str">
        <f>INDEX(Partner_details[companyName], MATCH(E107, Partner_details[email], 0))</f>
        <v>gg cjsc</v>
      </c>
      <c r="I107">
        <f>IFERROR(INDEX(ggPayers[payer], MATCH(A107, ggPayers[remote_order_id], 0)), 0)</f>
        <v>0</v>
      </c>
      <c r="J107" t="str">
        <f t="shared" si="1"/>
        <v>other</v>
      </c>
    </row>
    <row r="108" spans="1:10">
      <c r="A108" s="89" t="s">
        <v>3388</v>
      </c>
      <c r="B108" s="89">
        <v>300</v>
      </c>
      <c r="C108" s="89" t="s">
        <v>561</v>
      </c>
      <c r="D108" s="89"/>
      <c r="E108" s="89" t="s">
        <v>190</v>
      </c>
      <c r="F108" s="89" t="s">
        <v>189</v>
      </c>
      <c r="G108" s="105">
        <v>45307.243055555555</v>
      </c>
      <c r="H108" t="str">
        <f>INDEX(Partner_details[companyName], MATCH(E108, Partner_details[email], 0))</f>
        <v>gg cjsc</v>
      </c>
      <c r="I108">
        <f>IFERROR(INDEX(ggPayers[payer], MATCH(A108, ggPayers[remote_order_id], 0)), 0)</f>
        <v>0</v>
      </c>
      <c r="J108" t="str">
        <f t="shared" si="1"/>
        <v>other</v>
      </c>
    </row>
    <row r="109" spans="1:10">
      <c r="A109" s="89" t="s">
        <v>8069</v>
      </c>
      <c r="B109" s="89">
        <v>300</v>
      </c>
      <c r="C109" s="89" t="s">
        <v>7963</v>
      </c>
      <c r="D109" s="89" t="s">
        <v>8070</v>
      </c>
      <c r="E109" s="89" t="s">
        <v>6984</v>
      </c>
      <c r="F109" s="89" t="s">
        <v>206</v>
      </c>
      <c r="G109" s="105">
        <v>45307.359027777777</v>
      </c>
      <c r="H109" t="str">
        <f>INDEX(Partner_details[companyName], MATCH(E109, Partner_details[email], 0))</f>
        <v>gg cjsc</v>
      </c>
      <c r="I109">
        <f>IFERROR(INDEX(ggPayers[payer], MATCH(A109, ggPayers[remote_order_id], 0)), 0)</f>
        <v>0</v>
      </c>
      <c r="J109" t="str">
        <f t="shared" si="1"/>
        <v>other</v>
      </c>
    </row>
    <row r="110" spans="1:10">
      <c r="A110" s="89" t="s">
        <v>8071</v>
      </c>
      <c r="B110" s="89">
        <v>1000</v>
      </c>
      <c r="C110" s="89" t="s">
        <v>7974</v>
      </c>
      <c r="D110" s="89"/>
      <c r="E110" s="89" t="s">
        <v>244</v>
      </c>
      <c r="F110" s="89" t="s">
        <v>243</v>
      </c>
      <c r="G110" s="105">
        <v>45316.613194444442</v>
      </c>
      <c r="H110" t="str">
        <f>INDEX(Partner_details[companyName], MATCH(E110, Partner_details[email], 0))</f>
        <v>gg cjsc</v>
      </c>
      <c r="I110">
        <f>IFERROR(INDEX(ggPayers[payer], MATCH(A110, ggPayers[remote_order_id], 0)), 0)</f>
        <v>0</v>
      </c>
      <c r="J110" t="str">
        <f t="shared" si="1"/>
        <v>other</v>
      </c>
    </row>
    <row r="111" spans="1:10">
      <c r="A111" s="89" t="s">
        <v>3383</v>
      </c>
      <c r="B111" s="89">
        <v>500</v>
      </c>
      <c r="C111" s="89" t="s">
        <v>561</v>
      </c>
      <c r="D111" s="89"/>
      <c r="E111" s="89" t="s">
        <v>247</v>
      </c>
      <c r="F111" s="89" t="s">
        <v>246</v>
      </c>
      <c r="G111" s="105">
        <v>45307.584027777775</v>
      </c>
      <c r="H111" t="str">
        <f>INDEX(Partner_details[companyName], MATCH(E111, Partner_details[email], 0))</f>
        <v>gg cjsc</v>
      </c>
      <c r="I111">
        <f>IFERROR(INDEX(ggPayers[payer], MATCH(A111, ggPayers[remote_order_id], 0)), 0)</f>
        <v>0</v>
      </c>
      <c r="J111" t="str">
        <f t="shared" si="1"/>
        <v>other</v>
      </c>
    </row>
    <row r="112" spans="1:10">
      <c r="A112" s="89" t="s">
        <v>8072</v>
      </c>
      <c r="B112" s="89">
        <v>500</v>
      </c>
      <c r="C112" s="89" t="s">
        <v>7963</v>
      </c>
      <c r="D112" s="89"/>
      <c r="E112" s="89" t="s">
        <v>247</v>
      </c>
      <c r="F112" s="89" t="s">
        <v>246</v>
      </c>
      <c r="G112" s="105">
        <v>45307.634722222225</v>
      </c>
      <c r="H112" t="str">
        <f>INDEX(Partner_details[companyName], MATCH(E112, Partner_details[email], 0))</f>
        <v>gg cjsc</v>
      </c>
      <c r="I112">
        <f>IFERROR(INDEX(ggPayers[payer], MATCH(A112, ggPayers[remote_order_id], 0)), 0)</f>
        <v>0</v>
      </c>
      <c r="J112" t="str">
        <f t="shared" si="1"/>
        <v>other</v>
      </c>
    </row>
    <row r="113" spans="1:10">
      <c r="A113" s="89" t="s">
        <v>3381</v>
      </c>
      <c r="B113" s="89">
        <v>500</v>
      </c>
      <c r="C113" s="89" t="s">
        <v>561</v>
      </c>
      <c r="D113" s="89"/>
      <c r="E113" s="89" t="s">
        <v>190</v>
      </c>
      <c r="F113" s="89" t="s">
        <v>189</v>
      </c>
      <c r="G113" s="105">
        <v>45307.635416666664</v>
      </c>
      <c r="H113" t="str">
        <f>INDEX(Partner_details[companyName], MATCH(E113, Partner_details[email], 0))</f>
        <v>gg cjsc</v>
      </c>
      <c r="I113">
        <f>IFERROR(INDEX(ggPayers[payer], MATCH(A113, ggPayers[remote_order_id], 0)), 0)</f>
        <v>0</v>
      </c>
      <c r="J113" t="str">
        <f t="shared" si="1"/>
        <v>other</v>
      </c>
    </row>
    <row r="114" spans="1:10">
      <c r="A114" s="89" t="s">
        <v>8073</v>
      </c>
      <c r="B114" s="89">
        <v>100</v>
      </c>
      <c r="C114" s="89" t="s">
        <v>7963</v>
      </c>
      <c r="D114" s="89"/>
      <c r="E114" s="89" t="s">
        <v>6994</v>
      </c>
      <c r="F114" s="89" t="s">
        <v>231</v>
      </c>
      <c r="G114" s="105">
        <v>45308.299305555556</v>
      </c>
      <c r="H114" t="str">
        <f>INDEX(Partner_details[companyName], MATCH(E114, Partner_details[email], 0))</f>
        <v>gg cjsc</v>
      </c>
      <c r="I114">
        <f>IFERROR(INDEX(ggPayers[payer], MATCH(A114, ggPayers[remote_order_id], 0)), 0)</f>
        <v>0</v>
      </c>
      <c r="J114" t="str">
        <f t="shared" si="1"/>
        <v>other</v>
      </c>
    </row>
    <row r="115" spans="1:10">
      <c r="A115" s="89" t="s">
        <v>3380</v>
      </c>
      <c r="B115" s="89">
        <v>100</v>
      </c>
      <c r="C115" s="89" t="s">
        <v>561</v>
      </c>
      <c r="D115" s="89"/>
      <c r="E115" s="89" t="s">
        <v>6994</v>
      </c>
      <c r="F115" s="89" t="s">
        <v>231</v>
      </c>
      <c r="G115" s="105">
        <v>45308.3</v>
      </c>
      <c r="H115" t="str">
        <f>INDEX(Partner_details[companyName], MATCH(E115, Partner_details[email], 0))</f>
        <v>gg cjsc</v>
      </c>
      <c r="I115">
        <f>IFERROR(INDEX(ggPayers[payer], MATCH(A115, ggPayers[remote_order_id], 0)), 0)</f>
        <v>0</v>
      </c>
      <c r="J115" t="str">
        <f t="shared" si="1"/>
        <v>other</v>
      </c>
    </row>
    <row r="116" spans="1:10">
      <c r="A116" s="89" t="s">
        <v>8074</v>
      </c>
      <c r="B116" s="89">
        <v>300</v>
      </c>
      <c r="C116" s="89" t="s">
        <v>7963</v>
      </c>
      <c r="D116" s="89" t="s">
        <v>8075</v>
      </c>
      <c r="E116" s="89" t="s">
        <v>6984</v>
      </c>
      <c r="F116" s="89" t="s">
        <v>206</v>
      </c>
      <c r="G116" s="105">
        <v>45316.406944444447</v>
      </c>
      <c r="H116" t="str">
        <f>INDEX(Partner_details[companyName], MATCH(E116, Partner_details[email], 0))</f>
        <v>gg cjsc</v>
      </c>
      <c r="I116">
        <f>IFERROR(INDEX(ggPayers[payer], MATCH(A116, ggPayers[remote_order_id], 0)), 0)</f>
        <v>0</v>
      </c>
      <c r="J116" t="str">
        <f t="shared" si="1"/>
        <v>other</v>
      </c>
    </row>
    <row r="117" spans="1:10">
      <c r="A117" s="89" t="s">
        <v>3377</v>
      </c>
      <c r="B117" s="89">
        <v>500</v>
      </c>
      <c r="C117" s="89" t="s">
        <v>561</v>
      </c>
      <c r="D117" s="89"/>
      <c r="E117" s="89" t="s">
        <v>6544</v>
      </c>
      <c r="F117" s="89" t="s">
        <v>169</v>
      </c>
      <c r="G117" s="105">
        <v>45308.538888888892</v>
      </c>
      <c r="H117" t="str">
        <f>INDEX(Partner_details[companyName], MATCH(E117, Partner_details[email], 0))</f>
        <v>gg cjsc</v>
      </c>
      <c r="I117">
        <f>IFERROR(INDEX(ggPayers[payer], MATCH(A117, ggPayers[remote_order_id], 0)), 0)</f>
        <v>0</v>
      </c>
      <c r="J117" t="str">
        <f t="shared" si="1"/>
        <v>other</v>
      </c>
    </row>
    <row r="118" spans="1:10">
      <c r="A118" s="89" t="s">
        <v>3375</v>
      </c>
      <c r="B118" s="89">
        <v>500</v>
      </c>
      <c r="C118" s="89" t="s">
        <v>561</v>
      </c>
      <c r="D118" s="89"/>
      <c r="E118" s="89" t="s">
        <v>190</v>
      </c>
      <c r="F118" s="89" t="s">
        <v>189</v>
      </c>
      <c r="G118" s="105">
        <v>45308.65</v>
      </c>
      <c r="H118" t="str">
        <f>INDEX(Partner_details[companyName], MATCH(E118, Partner_details[email], 0))</f>
        <v>gg cjsc</v>
      </c>
      <c r="I118">
        <f>IFERROR(INDEX(ggPayers[payer], MATCH(A118, ggPayers[remote_order_id], 0)), 0)</f>
        <v>0</v>
      </c>
      <c r="J118" t="str">
        <f t="shared" si="1"/>
        <v>other</v>
      </c>
    </row>
    <row r="119" spans="1:10">
      <c r="A119" s="89" t="s">
        <v>8076</v>
      </c>
      <c r="B119" s="89">
        <v>100</v>
      </c>
      <c r="C119" s="89" t="s">
        <v>7963</v>
      </c>
      <c r="D119" s="89"/>
      <c r="E119" s="89" t="s">
        <v>7261</v>
      </c>
      <c r="F119" s="89" t="s">
        <v>2019</v>
      </c>
      <c r="G119" s="105">
        <v>45309.294444444444</v>
      </c>
      <c r="H119" t="str">
        <f>INDEX(Partner_details[companyName], MATCH(E119, Partner_details[email], 0))</f>
        <v>gg cjsc</v>
      </c>
      <c r="I119">
        <f>IFERROR(INDEX(ggPayers[payer], MATCH(A119, ggPayers[remote_order_id], 0)), 0)</f>
        <v>0</v>
      </c>
      <c r="J119" t="str">
        <f t="shared" si="1"/>
        <v>other</v>
      </c>
    </row>
    <row r="120" spans="1:10">
      <c r="A120" s="89" t="s">
        <v>4179</v>
      </c>
      <c r="B120" s="89">
        <v>1000</v>
      </c>
      <c r="C120" s="89" t="s">
        <v>561</v>
      </c>
      <c r="D120" s="89" t="s">
        <v>8077</v>
      </c>
      <c r="E120" s="89" t="s">
        <v>6728</v>
      </c>
      <c r="F120" s="89" t="s">
        <v>6727</v>
      </c>
      <c r="G120" s="105">
        <v>45453.402083333334</v>
      </c>
      <c r="H120" t="str">
        <f>INDEX(Partner_details[companyName], MATCH(E120, Partner_details[email], 0))</f>
        <v>Byblos</v>
      </c>
      <c r="I120">
        <f>IFERROR(INDEX(ggPayers[payer], MATCH(A120, ggPayers[remote_order_id], 0)), 0)</f>
        <v>116366</v>
      </c>
      <c r="J120" t="str">
        <f t="shared" si="1"/>
        <v>ggPay</v>
      </c>
    </row>
    <row r="121" spans="1:10">
      <c r="A121" s="89" t="s">
        <v>8078</v>
      </c>
      <c r="B121" s="89">
        <v>500</v>
      </c>
      <c r="C121" s="89" t="s">
        <v>7963</v>
      </c>
      <c r="D121" s="89"/>
      <c r="E121" s="89" t="s">
        <v>193</v>
      </c>
      <c r="F121" s="89" t="s">
        <v>192</v>
      </c>
      <c r="G121" s="105">
        <v>45309.476388888892</v>
      </c>
      <c r="H121" t="str">
        <f>INDEX(Partner_details[companyName], MATCH(E121, Partner_details[email], 0))</f>
        <v>gg cjsc</v>
      </c>
      <c r="I121">
        <f>IFERROR(INDEX(ggPayers[payer], MATCH(A121, ggPayers[remote_order_id], 0)), 0)</f>
        <v>0</v>
      </c>
      <c r="J121" t="str">
        <f t="shared" si="1"/>
        <v>other</v>
      </c>
    </row>
    <row r="122" spans="1:10">
      <c r="A122" s="89" t="s">
        <v>8079</v>
      </c>
      <c r="B122" s="89">
        <v>500</v>
      </c>
      <c r="C122" s="89" t="s">
        <v>7963</v>
      </c>
      <c r="D122" s="89"/>
      <c r="E122" s="89" t="s">
        <v>193</v>
      </c>
      <c r="F122" s="89" t="s">
        <v>192</v>
      </c>
      <c r="G122" s="105">
        <v>45309.476388888892</v>
      </c>
      <c r="H122" t="str">
        <f>INDEX(Partner_details[companyName], MATCH(E122, Partner_details[email], 0))</f>
        <v>gg cjsc</v>
      </c>
      <c r="I122">
        <f>IFERROR(INDEX(ggPayers[payer], MATCH(A122, ggPayers[remote_order_id], 0)), 0)</f>
        <v>0</v>
      </c>
      <c r="J122" t="str">
        <f t="shared" si="1"/>
        <v>other</v>
      </c>
    </row>
    <row r="123" spans="1:10">
      <c r="A123" s="89" t="s">
        <v>8080</v>
      </c>
      <c r="B123" s="89">
        <v>500</v>
      </c>
      <c r="C123" s="89" t="s">
        <v>7963</v>
      </c>
      <c r="D123" s="89"/>
      <c r="E123" s="89" t="s">
        <v>193</v>
      </c>
      <c r="F123" s="89" t="s">
        <v>192</v>
      </c>
      <c r="G123" s="105">
        <v>45309.477777777778</v>
      </c>
      <c r="H123" t="str">
        <f>INDEX(Partner_details[companyName], MATCH(E123, Partner_details[email], 0))</f>
        <v>gg cjsc</v>
      </c>
      <c r="I123">
        <f>IFERROR(INDEX(ggPayers[payer], MATCH(A123, ggPayers[remote_order_id], 0)), 0)</f>
        <v>0</v>
      </c>
      <c r="J123" t="str">
        <f t="shared" si="1"/>
        <v>other</v>
      </c>
    </row>
    <row r="124" spans="1:10">
      <c r="A124" s="89" t="s">
        <v>3372</v>
      </c>
      <c r="B124" s="89">
        <v>300</v>
      </c>
      <c r="C124" s="89" t="s">
        <v>561</v>
      </c>
      <c r="D124" s="89"/>
      <c r="E124" s="89" t="s">
        <v>244</v>
      </c>
      <c r="F124" s="89" t="s">
        <v>243</v>
      </c>
      <c r="G124" s="105">
        <v>45309.567361111112</v>
      </c>
      <c r="H124" t="str">
        <f>INDEX(Partner_details[companyName], MATCH(E124, Partner_details[email], 0))</f>
        <v>gg cjsc</v>
      </c>
      <c r="I124">
        <f>IFERROR(INDEX(ggPayers[payer], MATCH(A124, ggPayers[remote_order_id], 0)), 0)</f>
        <v>0</v>
      </c>
      <c r="J124" t="str">
        <f t="shared" si="1"/>
        <v>other</v>
      </c>
    </row>
    <row r="125" spans="1:10">
      <c r="A125" s="89" t="s">
        <v>3370</v>
      </c>
      <c r="B125" s="89">
        <v>1000</v>
      </c>
      <c r="C125" s="89" t="s">
        <v>561</v>
      </c>
      <c r="D125" s="89"/>
      <c r="E125" s="89" t="s">
        <v>287</v>
      </c>
      <c r="F125" s="89" t="s">
        <v>55</v>
      </c>
      <c r="G125" s="105">
        <v>45309.622916666667</v>
      </c>
      <c r="H125" t="str">
        <f>INDEX(Partner_details[companyName], MATCH(E125, Partner_details[email], 0))</f>
        <v>gg cjsc</v>
      </c>
      <c r="I125">
        <f>IFERROR(INDEX(ggPayers[payer], MATCH(A125, ggPayers[remote_order_id], 0)), 0)</f>
        <v>0</v>
      </c>
      <c r="J125" t="str">
        <f t="shared" si="1"/>
        <v>other</v>
      </c>
    </row>
    <row r="126" spans="1:10">
      <c r="A126" s="89" t="s">
        <v>8081</v>
      </c>
      <c r="B126" s="89">
        <v>1000</v>
      </c>
      <c r="C126" s="89" t="s">
        <v>7963</v>
      </c>
      <c r="D126" s="89"/>
      <c r="E126" s="89" t="s">
        <v>287</v>
      </c>
      <c r="F126" s="89" t="s">
        <v>55</v>
      </c>
      <c r="G126" s="105">
        <v>45309.79791666667</v>
      </c>
      <c r="H126" t="str">
        <f>INDEX(Partner_details[companyName], MATCH(E126, Partner_details[email], 0))</f>
        <v>gg cjsc</v>
      </c>
      <c r="I126">
        <f>IFERROR(INDEX(ggPayers[payer], MATCH(A126, ggPayers[remote_order_id], 0)), 0)</f>
        <v>0</v>
      </c>
      <c r="J126" t="str">
        <f t="shared" si="1"/>
        <v>other</v>
      </c>
    </row>
    <row r="127" spans="1:10">
      <c r="A127" s="89" t="s">
        <v>8082</v>
      </c>
      <c r="B127" s="89">
        <v>500</v>
      </c>
      <c r="C127" s="89" t="s">
        <v>7963</v>
      </c>
      <c r="D127" s="89" t="s">
        <v>8083</v>
      </c>
      <c r="E127" s="89" t="s">
        <v>6984</v>
      </c>
      <c r="F127" s="89" t="s">
        <v>206</v>
      </c>
      <c r="G127" s="105">
        <v>45310.326388888891</v>
      </c>
      <c r="H127" t="str">
        <f>INDEX(Partner_details[companyName], MATCH(E127, Partner_details[email], 0))</f>
        <v>gg cjsc</v>
      </c>
      <c r="I127">
        <f>IFERROR(INDEX(ggPayers[payer], MATCH(A127, ggPayers[remote_order_id], 0)), 0)</f>
        <v>0</v>
      </c>
      <c r="J127" t="str">
        <f t="shared" si="1"/>
        <v>other</v>
      </c>
    </row>
    <row r="128" spans="1:10">
      <c r="A128" s="89" t="s">
        <v>8084</v>
      </c>
      <c r="B128" s="89">
        <v>500</v>
      </c>
      <c r="C128" s="89" t="s">
        <v>7963</v>
      </c>
      <c r="D128" s="89" t="s">
        <v>8085</v>
      </c>
      <c r="E128" s="89" t="s">
        <v>6984</v>
      </c>
      <c r="F128" s="89" t="s">
        <v>206</v>
      </c>
      <c r="G128" s="105">
        <v>45310.326388888891</v>
      </c>
      <c r="H128" t="str">
        <f>INDEX(Partner_details[companyName], MATCH(E128, Partner_details[email], 0))</f>
        <v>gg cjsc</v>
      </c>
      <c r="I128">
        <f>IFERROR(INDEX(ggPayers[payer], MATCH(A128, ggPayers[remote_order_id], 0)), 0)</f>
        <v>0</v>
      </c>
      <c r="J128" t="str">
        <f t="shared" si="1"/>
        <v>other</v>
      </c>
    </row>
    <row r="129" spans="1:10">
      <c r="A129" s="89" t="s">
        <v>8086</v>
      </c>
      <c r="B129" s="89">
        <v>500</v>
      </c>
      <c r="C129" s="89" t="s">
        <v>7963</v>
      </c>
      <c r="D129" s="89" t="s">
        <v>8087</v>
      </c>
      <c r="E129" s="89" t="s">
        <v>6984</v>
      </c>
      <c r="F129" s="89" t="s">
        <v>206</v>
      </c>
      <c r="G129" s="105">
        <v>45310.328472222223</v>
      </c>
      <c r="H129" t="str">
        <f>INDEX(Partner_details[companyName], MATCH(E129, Partner_details[email], 0))</f>
        <v>gg cjsc</v>
      </c>
      <c r="I129">
        <f>IFERROR(INDEX(ggPayers[payer], MATCH(A129, ggPayers[remote_order_id], 0)), 0)</f>
        <v>0</v>
      </c>
      <c r="J129" t="str">
        <f t="shared" si="1"/>
        <v>other</v>
      </c>
    </row>
    <row r="130" spans="1:10">
      <c r="A130" s="89" t="s">
        <v>8088</v>
      </c>
      <c r="B130" s="89">
        <v>500</v>
      </c>
      <c r="C130" s="89" t="s">
        <v>7963</v>
      </c>
      <c r="D130" s="89" t="s">
        <v>8089</v>
      </c>
      <c r="E130" s="89" t="s">
        <v>6984</v>
      </c>
      <c r="F130" s="89" t="s">
        <v>206</v>
      </c>
      <c r="G130" s="105">
        <v>45310.329861111109</v>
      </c>
      <c r="H130" t="str">
        <f>INDEX(Partner_details[companyName], MATCH(E130, Partner_details[email], 0))</f>
        <v>gg cjsc</v>
      </c>
      <c r="I130">
        <f>IFERROR(INDEX(ggPayers[payer], MATCH(A130, ggPayers[remote_order_id], 0)), 0)</f>
        <v>0</v>
      </c>
      <c r="J130" t="str">
        <f t="shared" si="1"/>
        <v>other</v>
      </c>
    </row>
    <row r="131" spans="1:10">
      <c r="A131" s="89" t="s">
        <v>3367</v>
      </c>
      <c r="B131" s="89">
        <v>100</v>
      </c>
      <c r="C131" s="89" t="s">
        <v>561</v>
      </c>
      <c r="D131" s="89"/>
      <c r="E131" s="89" t="s">
        <v>244</v>
      </c>
      <c r="F131" s="89" t="s">
        <v>243</v>
      </c>
      <c r="G131" s="105">
        <v>45310.420138888891</v>
      </c>
      <c r="H131" t="str">
        <f>INDEX(Partner_details[companyName], MATCH(E131, Partner_details[email], 0))</f>
        <v>gg cjsc</v>
      </c>
      <c r="I131">
        <f>IFERROR(INDEX(ggPayers[payer], MATCH(A131, ggPayers[remote_order_id], 0)), 0)</f>
        <v>0</v>
      </c>
      <c r="J131" t="str">
        <f t="shared" ref="J131:J194" si="2">IF(NOT(I131=0), "ggPay", "other")</f>
        <v>other</v>
      </c>
    </row>
    <row r="132" spans="1:10">
      <c r="A132" s="89" t="s">
        <v>3365</v>
      </c>
      <c r="B132" s="89">
        <v>500</v>
      </c>
      <c r="C132" s="89" t="s">
        <v>561</v>
      </c>
      <c r="D132" s="89"/>
      <c r="E132" s="89" t="s">
        <v>178</v>
      </c>
      <c r="F132" s="89" t="s">
        <v>177</v>
      </c>
      <c r="G132" s="105">
        <v>45310.466666666667</v>
      </c>
      <c r="H132" t="str">
        <f>INDEX(Partner_details[companyName], MATCH(E132, Partner_details[email], 0))</f>
        <v>gg cjsc</v>
      </c>
      <c r="I132">
        <f>IFERROR(INDEX(ggPayers[payer], MATCH(A132, ggPayers[remote_order_id], 0)), 0)</f>
        <v>0</v>
      </c>
      <c r="J132" t="str">
        <f t="shared" si="2"/>
        <v>other</v>
      </c>
    </row>
    <row r="133" spans="1:10">
      <c r="A133" s="89" t="s">
        <v>8090</v>
      </c>
      <c r="B133" s="89">
        <v>300</v>
      </c>
      <c r="C133" s="89" t="s">
        <v>7974</v>
      </c>
      <c r="D133" s="89"/>
      <c r="E133" s="89" t="s">
        <v>7095</v>
      </c>
      <c r="F133" s="89" t="s">
        <v>105</v>
      </c>
      <c r="G133" s="105">
        <v>45310.477083333331</v>
      </c>
      <c r="H133" t="str">
        <f>INDEX(Partner_details[companyName], MATCH(E133, Partner_details[email], 0))</f>
        <v>Venlo</v>
      </c>
      <c r="I133">
        <f>IFERROR(INDEX(ggPayers[payer], MATCH(A133, ggPayers[remote_order_id], 0)), 0)</f>
        <v>0</v>
      </c>
      <c r="J133" t="str">
        <f t="shared" si="2"/>
        <v>other</v>
      </c>
    </row>
    <row r="134" spans="1:10">
      <c r="A134" s="89" t="s">
        <v>8091</v>
      </c>
      <c r="B134" s="89">
        <v>300</v>
      </c>
      <c r="C134" s="89" t="s">
        <v>7974</v>
      </c>
      <c r="D134" s="89"/>
      <c r="E134" s="89" t="s">
        <v>7095</v>
      </c>
      <c r="F134" s="89" t="s">
        <v>105</v>
      </c>
      <c r="G134" s="105">
        <v>45310.477083333331</v>
      </c>
      <c r="H134" t="str">
        <f>INDEX(Partner_details[companyName], MATCH(E134, Partner_details[email], 0))</f>
        <v>Venlo</v>
      </c>
      <c r="I134">
        <f>IFERROR(INDEX(ggPayers[payer], MATCH(A134, ggPayers[remote_order_id], 0)), 0)</f>
        <v>0</v>
      </c>
      <c r="J134" t="str">
        <f t="shared" si="2"/>
        <v>other</v>
      </c>
    </row>
    <row r="135" spans="1:10">
      <c r="A135" s="89" t="s">
        <v>4177</v>
      </c>
      <c r="B135" s="89">
        <v>500</v>
      </c>
      <c r="C135" s="89" t="s">
        <v>561</v>
      </c>
      <c r="D135" s="89" t="s">
        <v>8092</v>
      </c>
      <c r="E135" s="89" t="s">
        <v>7296</v>
      </c>
      <c r="F135" s="89" t="s">
        <v>516</v>
      </c>
      <c r="G135" s="105">
        <v>45453.40625</v>
      </c>
      <c r="H135" t="str">
        <f>INDEX(Partner_details[companyName], MATCH(E135, Partner_details[email], 0))</f>
        <v>Paul</v>
      </c>
      <c r="I135">
        <f>IFERROR(INDEX(ggPayers[payer], MATCH(A135, ggPayers[remote_order_id], 0)), 0)</f>
        <v>240082</v>
      </c>
      <c r="J135" t="str">
        <f t="shared" si="2"/>
        <v>ggPay</v>
      </c>
    </row>
    <row r="136" spans="1:10">
      <c r="A136" s="89" t="s">
        <v>8093</v>
      </c>
      <c r="B136" s="89">
        <v>500</v>
      </c>
      <c r="C136" s="89" t="s">
        <v>7963</v>
      </c>
      <c r="D136" s="89"/>
      <c r="E136" s="89" t="s">
        <v>6657</v>
      </c>
      <c r="F136" s="89" t="s">
        <v>141</v>
      </c>
      <c r="G136" s="105">
        <v>45310.509027777778</v>
      </c>
      <c r="H136" t="str">
        <f>INDEX(Partner_details[companyName], MATCH(E136, Partner_details[email], 0))</f>
        <v>Art Lunch</v>
      </c>
      <c r="I136">
        <f>IFERROR(INDEX(ggPayers[payer], MATCH(A136, ggPayers[remote_order_id], 0)), 0)</f>
        <v>0</v>
      </c>
      <c r="J136" t="str">
        <f t="shared" si="2"/>
        <v>other</v>
      </c>
    </row>
    <row r="137" spans="1:10">
      <c r="A137" s="89" t="s">
        <v>8094</v>
      </c>
      <c r="B137" s="89">
        <v>300</v>
      </c>
      <c r="C137" s="89" t="s">
        <v>7963</v>
      </c>
      <c r="D137" s="89" t="s">
        <v>8095</v>
      </c>
      <c r="E137" s="89" t="s">
        <v>6994</v>
      </c>
      <c r="F137" s="89" t="s">
        <v>231</v>
      </c>
      <c r="G137" s="105">
        <v>45353.380555555559</v>
      </c>
      <c r="H137" t="str">
        <f>INDEX(Partner_details[companyName], MATCH(E137, Partner_details[email], 0))</f>
        <v>gg cjsc</v>
      </c>
      <c r="I137">
        <f>IFERROR(INDEX(ggPayers[payer], MATCH(A137, ggPayers[remote_order_id], 0)), 0)</f>
        <v>0</v>
      </c>
      <c r="J137" t="str">
        <f t="shared" si="2"/>
        <v>other</v>
      </c>
    </row>
    <row r="138" spans="1:10">
      <c r="A138" s="89" t="s">
        <v>8096</v>
      </c>
      <c r="B138" s="89">
        <v>300</v>
      </c>
      <c r="C138" s="89" t="s">
        <v>7963</v>
      </c>
      <c r="D138" s="89" t="s">
        <v>8097</v>
      </c>
      <c r="E138" s="89" t="s">
        <v>204</v>
      </c>
      <c r="F138" s="89" t="s">
        <v>135</v>
      </c>
      <c r="G138" s="105">
        <v>45310.647916666669</v>
      </c>
      <c r="H138" t="str">
        <f>INDEX(Partner_details[companyName], MATCH(E138, Partner_details[email], 0))</f>
        <v>gg cjsc</v>
      </c>
      <c r="I138">
        <f>IFERROR(INDEX(ggPayers[payer], MATCH(A138, ggPayers[remote_order_id], 0)), 0)</f>
        <v>0</v>
      </c>
      <c r="J138" t="str">
        <f t="shared" si="2"/>
        <v>other</v>
      </c>
    </row>
    <row r="139" spans="1:10">
      <c r="A139" s="89" t="s">
        <v>8098</v>
      </c>
      <c r="B139" s="89">
        <v>1000</v>
      </c>
      <c r="C139" s="89" t="s">
        <v>7963</v>
      </c>
      <c r="D139" s="89"/>
      <c r="E139" s="89" t="s">
        <v>244</v>
      </c>
      <c r="F139" s="89" t="s">
        <v>243</v>
      </c>
      <c r="G139" s="105">
        <v>45311.724999999999</v>
      </c>
      <c r="H139" t="str">
        <f>INDEX(Partner_details[companyName], MATCH(E139, Partner_details[email], 0))</f>
        <v>gg cjsc</v>
      </c>
      <c r="I139">
        <f>IFERROR(INDEX(ggPayers[payer], MATCH(A139, ggPayers[remote_order_id], 0)), 0)</f>
        <v>0</v>
      </c>
      <c r="J139" t="str">
        <f t="shared" si="2"/>
        <v>other</v>
      </c>
    </row>
    <row r="140" spans="1:10">
      <c r="A140" s="89" t="s">
        <v>8099</v>
      </c>
      <c r="B140" s="89">
        <v>300</v>
      </c>
      <c r="C140" s="89" t="s">
        <v>7963</v>
      </c>
      <c r="D140" s="89" t="s">
        <v>8100</v>
      </c>
      <c r="E140" s="89" t="s">
        <v>204</v>
      </c>
      <c r="F140" s="89" t="s">
        <v>135</v>
      </c>
      <c r="G140" s="105">
        <v>45312.401388888888</v>
      </c>
      <c r="H140" t="str">
        <f>INDEX(Partner_details[companyName], MATCH(E140, Partner_details[email], 0))</f>
        <v>gg cjsc</v>
      </c>
      <c r="I140">
        <f>IFERROR(INDEX(ggPayers[payer], MATCH(A140, ggPayers[remote_order_id], 0)), 0)</f>
        <v>0</v>
      </c>
      <c r="J140" t="str">
        <f t="shared" si="2"/>
        <v>other</v>
      </c>
    </row>
    <row r="141" spans="1:10">
      <c r="A141" s="89" t="s">
        <v>3358</v>
      </c>
      <c r="B141" s="89">
        <v>400</v>
      </c>
      <c r="C141" s="89" t="s">
        <v>561</v>
      </c>
      <c r="D141" s="89"/>
      <c r="E141" s="89" t="s">
        <v>6594</v>
      </c>
      <c r="F141" s="89" t="s">
        <v>433</v>
      </c>
      <c r="G141" s="105">
        <v>45312.533333333333</v>
      </c>
      <c r="H141" t="str">
        <f>INDEX(Partner_details[companyName], MATCH(E141, Partner_details[email], 0))</f>
        <v>Eywa</v>
      </c>
      <c r="I141">
        <f>IFERROR(INDEX(ggPayers[payer], MATCH(A141, ggPayers[remote_order_id], 0)), 0)</f>
        <v>0</v>
      </c>
      <c r="J141" t="str">
        <f t="shared" si="2"/>
        <v>other</v>
      </c>
    </row>
    <row r="142" spans="1:10">
      <c r="A142" s="89" t="s">
        <v>8101</v>
      </c>
      <c r="B142" s="89">
        <v>1000</v>
      </c>
      <c r="C142" s="89" t="s">
        <v>7963</v>
      </c>
      <c r="D142" s="89"/>
      <c r="E142" s="89" t="s">
        <v>232</v>
      </c>
      <c r="F142" s="89" t="s">
        <v>231</v>
      </c>
      <c r="G142" s="105">
        <v>45312.541666666664</v>
      </c>
      <c r="H142" t="str">
        <f>INDEX(Partner_details[companyName], MATCH(E142, Partner_details[email], 0))</f>
        <v>gg cjsc</v>
      </c>
      <c r="I142">
        <f>IFERROR(INDEX(ggPayers[payer], MATCH(A142, ggPayers[remote_order_id], 0)), 0)</f>
        <v>0</v>
      </c>
      <c r="J142" t="str">
        <f t="shared" si="2"/>
        <v>other</v>
      </c>
    </row>
    <row r="143" spans="1:10">
      <c r="A143" s="89" t="s">
        <v>3355</v>
      </c>
      <c r="B143" s="89">
        <v>500</v>
      </c>
      <c r="C143" s="89" t="s">
        <v>561</v>
      </c>
      <c r="D143" s="89"/>
      <c r="E143" s="89" t="s">
        <v>232</v>
      </c>
      <c r="F143" s="89" t="s">
        <v>231</v>
      </c>
      <c r="G143" s="105">
        <v>45312.543055555558</v>
      </c>
      <c r="H143" t="str">
        <f>INDEX(Partner_details[companyName], MATCH(E143, Partner_details[email], 0))</f>
        <v>gg cjsc</v>
      </c>
      <c r="I143">
        <f>IFERROR(INDEX(ggPayers[payer], MATCH(A143, ggPayers[remote_order_id], 0)), 0)</f>
        <v>0</v>
      </c>
      <c r="J143" t="str">
        <f t="shared" si="2"/>
        <v>other</v>
      </c>
    </row>
    <row r="144" spans="1:10">
      <c r="A144" s="89" t="s">
        <v>3353</v>
      </c>
      <c r="B144" s="89">
        <v>500</v>
      </c>
      <c r="C144" s="89" t="s">
        <v>561</v>
      </c>
      <c r="D144" s="89"/>
      <c r="E144" s="89" t="s">
        <v>6994</v>
      </c>
      <c r="F144" s="89" t="s">
        <v>231</v>
      </c>
      <c r="G144" s="105">
        <v>45312.62222222222</v>
      </c>
      <c r="H144" t="str">
        <f>INDEX(Partner_details[companyName], MATCH(E144, Partner_details[email], 0))</f>
        <v>gg cjsc</v>
      </c>
      <c r="I144">
        <f>IFERROR(INDEX(ggPayers[payer], MATCH(A144, ggPayers[remote_order_id], 0)), 0)</f>
        <v>0</v>
      </c>
      <c r="J144" t="str">
        <f t="shared" si="2"/>
        <v>other</v>
      </c>
    </row>
    <row r="145" spans="1:10">
      <c r="A145" s="89" t="s">
        <v>8102</v>
      </c>
      <c r="B145" s="89">
        <v>1000</v>
      </c>
      <c r="C145" s="89" t="s">
        <v>7963</v>
      </c>
      <c r="D145" s="89"/>
      <c r="E145" s="89" t="s">
        <v>244</v>
      </c>
      <c r="F145" s="89" t="s">
        <v>243</v>
      </c>
      <c r="G145" s="105">
        <v>45313.442361111112</v>
      </c>
      <c r="H145" t="str">
        <f>INDEX(Partner_details[companyName], MATCH(E145, Partner_details[email], 0))</f>
        <v>gg cjsc</v>
      </c>
      <c r="I145">
        <f>IFERROR(INDEX(ggPayers[payer], MATCH(A145, ggPayers[remote_order_id], 0)), 0)</f>
        <v>0</v>
      </c>
      <c r="J145" t="str">
        <f t="shared" si="2"/>
        <v>other</v>
      </c>
    </row>
    <row r="146" spans="1:10">
      <c r="A146" s="89" t="s">
        <v>3351</v>
      </c>
      <c r="B146" s="89">
        <v>500</v>
      </c>
      <c r="C146" s="89" t="s">
        <v>561</v>
      </c>
      <c r="D146" s="89"/>
      <c r="E146" s="89" t="s">
        <v>247</v>
      </c>
      <c r="F146" s="89" t="s">
        <v>246</v>
      </c>
      <c r="G146" s="105">
        <v>45313.633333333331</v>
      </c>
      <c r="H146" t="str">
        <f>INDEX(Partner_details[companyName], MATCH(E146, Partner_details[email], 0))</f>
        <v>gg cjsc</v>
      </c>
      <c r="I146">
        <f>IFERROR(INDEX(ggPayers[payer], MATCH(A146, ggPayers[remote_order_id], 0)), 0)</f>
        <v>0</v>
      </c>
      <c r="J146" t="str">
        <f t="shared" si="2"/>
        <v>other</v>
      </c>
    </row>
    <row r="147" spans="1:10">
      <c r="A147" s="89" t="s">
        <v>3349</v>
      </c>
      <c r="B147" s="89">
        <v>500</v>
      </c>
      <c r="C147" s="89" t="s">
        <v>561</v>
      </c>
      <c r="D147" s="89"/>
      <c r="E147" s="89" t="s">
        <v>190</v>
      </c>
      <c r="F147" s="89" t="s">
        <v>189</v>
      </c>
      <c r="G147" s="105">
        <v>45313.633333333331</v>
      </c>
      <c r="H147" t="str">
        <f>INDEX(Partner_details[companyName], MATCH(E147, Partner_details[email], 0))</f>
        <v>gg cjsc</v>
      </c>
      <c r="I147">
        <f>IFERROR(INDEX(ggPayers[payer], MATCH(A147, ggPayers[remote_order_id], 0)), 0)</f>
        <v>0</v>
      </c>
      <c r="J147" t="str">
        <f t="shared" si="2"/>
        <v>other</v>
      </c>
    </row>
    <row r="148" spans="1:10">
      <c r="A148" s="89" t="s">
        <v>8103</v>
      </c>
      <c r="B148" s="89">
        <v>300</v>
      </c>
      <c r="C148" s="89" t="s">
        <v>7963</v>
      </c>
      <c r="D148" s="89"/>
      <c r="E148" s="89" t="s">
        <v>244</v>
      </c>
      <c r="F148" s="89" t="s">
        <v>243</v>
      </c>
      <c r="G148" s="105">
        <v>45313.786805555559</v>
      </c>
      <c r="H148" t="str">
        <f>INDEX(Partner_details[companyName], MATCH(E148, Partner_details[email], 0))</f>
        <v>gg cjsc</v>
      </c>
      <c r="I148">
        <f>IFERROR(INDEX(ggPayers[payer], MATCH(A148, ggPayers[remote_order_id], 0)), 0)</f>
        <v>0</v>
      </c>
      <c r="J148" t="str">
        <f t="shared" si="2"/>
        <v>other</v>
      </c>
    </row>
    <row r="149" spans="1:10">
      <c r="A149" s="89" t="s">
        <v>8104</v>
      </c>
      <c r="B149" s="89">
        <v>300</v>
      </c>
      <c r="C149" s="89" t="s">
        <v>7974</v>
      </c>
      <c r="D149" s="89"/>
      <c r="E149" s="89" t="s">
        <v>199</v>
      </c>
      <c r="F149" s="89" t="s">
        <v>198</v>
      </c>
      <c r="G149" s="105">
        <v>45313.81527777778</v>
      </c>
      <c r="H149" t="str">
        <f>INDEX(Partner_details[companyName], MATCH(E149, Partner_details[email], 0))</f>
        <v>gg cjsc</v>
      </c>
      <c r="I149">
        <f>IFERROR(INDEX(ggPayers[payer], MATCH(A149, ggPayers[remote_order_id], 0)), 0)</f>
        <v>0</v>
      </c>
      <c r="J149" t="str">
        <f t="shared" si="2"/>
        <v>other</v>
      </c>
    </row>
    <row r="150" spans="1:10">
      <c r="A150" s="89" t="s">
        <v>8105</v>
      </c>
      <c r="B150" s="89">
        <v>300</v>
      </c>
      <c r="C150" s="89" t="s">
        <v>7963</v>
      </c>
      <c r="D150" s="89"/>
      <c r="E150" s="89" t="s">
        <v>35</v>
      </c>
      <c r="F150" s="89" t="s">
        <v>264</v>
      </c>
      <c r="G150" s="105">
        <v>45314.291666666664</v>
      </c>
      <c r="H150" t="str">
        <f>INDEX(Partner_details[companyName], MATCH(E150, Partner_details[email], 0))</f>
        <v>gg cjsc</v>
      </c>
      <c r="I150">
        <f>IFERROR(INDEX(ggPayers[payer], MATCH(A150, ggPayers[remote_order_id], 0)), 0)</f>
        <v>0</v>
      </c>
      <c r="J150" t="str">
        <f t="shared" si="2"/>
        <v>other</v>
      </c>
    </row>
    <row r="151" spans="1:10">
      <c r="A151" s="89" t="s">
        <v>8106</v>
      </c>
      <c r="B151" s="89">
        <v>300</v>
      </c>
      <c r="C151" s="89" t="s">
        <v>7974</v>
      </c>
      <c r="D151" s="89"/>
      <c r="E151" s="89" t="s">
        <v>35</v>
      </c>
      <c r="F151" s="89" t="s">
        <v>264</v>
      </c>
      <c r="G151" s="105">
        <v>45314.294444444444</v>
      </c>
      <c r="H151" t="str">
        <f>INDEX(Partner_details[companyName], MATCH(E151, Partner_details[email], 0))</f>
        <v>gg cjsc</v>
      </c>
      <c r="I151">
        <f>IFERROR(INDEX(ggPayers[payer], MATCH(A151, ggPayers[remote_order_id], 0)), 0)</f>
        <v>0</v>
      </c>
      <c r="J151" t="str">
        <f t="shared" si="2"/>
        <v>other</v>
      </c>
    </row>
    <row r="152" spans="1:10">
      <c r="A152" s="89" t="s">
        <v>3347</v>
      </c>
      <c r="B152" s="89">
        <v>100</v>
      </c>
      <c r="C152" s="89" t="s">
        <v>561</v>
      </c>
      <c r="D152" s="89"/>
      <c r="E152" s="89" t="s">
        <v>7525</v>
      </c>
      <c r="F152" s="89" t="s">
        <v>404</v>
      </c>
      <c r="G152" s="105">
        <v>45314.42083333333</v>
      </c>
      <c r="H152" t="str">
        <f>INDEX(Partner_details[companyName], MATCH(E152, Partner_details[email], 0))</f>
        <v>Cool Boba</v>
      </c>
      <c r="I152">
        <f>IFERROR(INDEX(ggPayers[payer], MATCH(A152, ggPayers[remote_order_id], 0)), 0)</f>
        <v>0</v>
      </c>
      <c r="J152" t="str">
        <f t="shared" si="2"/>
        <v>other</v>
      </c>
    </row>
    <row r="153" spans="1:10">
      <c r="A153" s="89" t="s">
        <v>8107</v>
      </c>
      <c r="B153" s="89">
        <v>300</v>
      </c>
      <c r="C153" s="89" t="s">
        <v>7963</v>
      </c>
      <c r="D153" s="89" t="s">
        <v>8108</v>
      </c>
      <c r="E153" s="89" t="s">
        <v>6984</v>
      </c>
      <c r="F153" s="89" t="s">
        <v>206</v>
      </c>
      <c r="G153" s="105">
        <v>45314.506944444445</v>
      </c>
      <c r="H153" t="str">
        <f>INDEX(Partner_details[companyName], MATCH(E153, Partner_details[email], 0))</f>
        <v>gg cjsc</v>
      </c>
      <c r="I153">
        <f>IFERROR(INDEX(ggPayers[payer], MATCH(A153, ggPayers[remote_order_id], 0)), 0)</f>
        <v>0</v>
      </c>
      <c r="J153" t="str">
        <f t="shared" si="2"/>
        <v>other</v>
      </c>
    </row>
    <row r="154" spans="1:10">
      <c r="A154" s="89" t="s">
        <v>8109</v>
      </c>
      <c r="B154" s="89">
        <v>300</v>
      </c>
      <c r="C154" s="89" t="s">
        <v>7963</v>
      </c>
      <c r="D154" s="89" t="s">
        <v>8110</v>
      </c>
      <c r="E154" s="89" t="s">
        <v>6984</v>
      </c>
      <c r="F154" s="89" t="s">
        <v>206</v>
      </c>
      <c r="G154" s="105">
        <v>45314.507638888892</v>
      </c>
      <c r="H154" t="str">
        <f>INDEX(Partner_details[companyName], MATCH(E154, Partner_details[email], 0))</f>
        <v>gg cjsc</v>
      </c>
      <c r="I154">
        <f>IFERROR(INDEX(ggPayers[payer], MATCH(A154, ggPayers[remote_order_id], 0)), 0)</f>
        <v>0</v>
      </c>
      <c r="J154" t="str">
        <f t="shared" si="2"/>
        <v>other</v>
      </c>
    </row>
    <row r="155" spans="1:10">
      <c r="A155" s="99" t="s">
        <v>8111</v>
      </c>
      <c r="B155" s="89">
        <v>300</v>
      </c>
      <c r="C155" s="89" t="s">
        <v>7963</v>
      </c>
      <c r="D155" s="89" t="s">
        <v>8112</v>
      </c>
      <c r="E155" s="89" t="s">
        <v>6984</v>
      </c>
      <c r="F155" s="89" t="s">
        <v>206</v>
      </c>
      <c r="G155" s="105">
        <v>45314.509027777778</v>
      </c>
      <c r="H155" t="str">
        <f>INDEX(Partner_details[companyName], MATCH(E155, Partner_details[email], 0))</f>
        <v>gg cjsc</v>
      </c>
      <c r="I155">
        <f>IFERROR(INDEX(ggPayers[payer], MATCH(A155, ggPayers[remote_order_id], 0)), 0)</f>
        <v>0</v>
      </c>
      <c r="J155" t="str">
        <f t="shared" si="2"/>
        <v>other</v>
      </c>
    </row>
    <row r="156" spans="1:10">
      <c r="A156" s="89" t="s">
        <v>8113</v>
      </c>
      <c r="B156" s="89">
        <v>300</v>
      </c>
      <c r="C156" s="89" t="s">
        <v>7963</v>
      </c>
      <c r="D156" s="89" t="s">
        <v>8114</v>
      </c>
      <c r="E156" s="89" t="s">
        <v>6984</v>
      </c>
      <c r="F156" s="89" t="s">
        <v>206</v>
      </c>
      <c r="G156" s="105">
        <v>45314.511805555558</v>
      </c>
      <c r="H156" t="str">
        <f>INDEX(Partner_details[companyName], MATCH(E156, Partner_details[email], 0))</f>
        <v>gg cjsc</v>
      </c>
      <c r="I156">
        <f>IFERROR(INDEX(ggPayers[payer], MATCH(A156, ggPayers[remote_order_id], 0)), 0)</f>
        <v>0</v>
      </c>
      <c r="J156" t="str">
        <f t="shared" si="2"/>
        <v>other</v>
      </c>
    </row>
    <row r="157" spans="1:10">
      <c r="A157" s="89" t="s">
        <v>8115</v>
      </c>
      <c r="B157" s="89">
        <v>300</v>
      </c>
      <c r="C157" s="89" t="s">
        <v>7963</v>
      </c>
      <c r="D157" s="89"/>
      <c r="E157" s="89" t="s">
        <v>6984</v>
      </c>
      <c r="F157" s="89" t="s">
        <v>206</v>
      </c>
      <c r="G157" s="105">
        <v>45314.529861111114</v>
      </c>
      <c r="H157" t="str">
        <f>INDEX(Partner_details[companyName], MATCH(E157, Partner_details[email], 0))</f>
        <v>gg cjsc</v>
      </c>
      <c r="I157">
        <f>IFERROR(INDEX(ggPayers[payer], MATCH(A157, ggPayers[remote_order_id], 0)), 0)</f>
        <v>0</v>
      </c>
      <c r="J157" t="str">
        <f t="shared" si="2"/>
        <v>other</v>
      </c>
    </row>
    <row r="158" spans="1:10">
      <c r="A158" s="89" t="s">
        <v>8116</v>
      </c>
      <c r="B158" s="89">
        <v>500</v>
      </c>
      <c r="C158" s="89" t="s">
        <v>7963</v>
      </c>
      <c r="D158" s="89"/>
      <c r="E158" s="89" t="s">
        <v>6984</v>
      </c>
      <c r="F158" s="89" t="s">
        <v>206</v>
      </c>
      <c r="G158" s="105">
        <v>45314.543749999997</v>
      </c>
      <c r="H158" t="str">
        <f>INDEX(Partner_details[companyName], MATCH(E158, Partner_details[email], 0))</f>
        <v>gg cjsc</v>
      </c>
      <c r="I158">
        <f>IFERROR(INDEX(ggPayers[payer], MATCH(A158, ggPayers[remote_order_id], 0)), 0)</f>
        <v>0</v>
      </c>
      <c r="J158" t="str">
        <f t="shared" si="2"/>
        <v>other</v>
      </c>
    </row>
    <row r="159" spans="1:10">
      <c r="A159" s="89" t="s">
        <v>3345</v>
      </c>
      <c r="B159" s="89">
        <v>300</v>
      </c>
      <c r="C159" s="89" t="s">
        <v>561</v>
      </c>
      <c r="D159" s="89"/>
      <c r="E159" s="89" t="s">
        <v>190</v>
      </c>
      <c r="F159" s="89" t="s">
        <v>189</v>
      </c>
      <c r="G159" s="105">
        <v>45315.261111111111</v>
      </c>
      <c r="H159" t="str">
        <f>INDEX(Partner_details[companyName], MATCH(E159, Partner_details[email], 0))</f>
        <v>gg cjsc</v>
      </c>
      <c r="I159">
        <f>IFERROR(INDEX(ggPayers[payer], MATCH(A159, ggPayers[remote_order_id], 0)), 0)</f>
        <v>0</v>
      </c>
      <c r="J159" t="str">
        <f t="shared" si="2"/>
        <v>other</v>
      </c>
    </row>
    <row r="160" spans="1:10">
      <c r="A160" s="89" t="s">
        <v>8117</v>
      </c>
      <c r="B160" s="89">
        <v>300</v>
      </c>
      <c r="C160" s="89" t="s">
        <v>7963</v>
      </c>
      <c r="D160" s="99" t="s">
        <v>8118</v>
      </c>
      <c r="E160" s="89" t="s">
        <v>204</v>
      </c>
      <c r="F160" s="89" t="s">
        <v>135</v>
      </c>
      <c r="G160" s="105">
        <v>45315.372916666667</v>
      </c>
      <c r="H160" t="str">
        <f>INDEX(Partner_details[companyName], MATCH(E160, Partner_details[email], 0))</f>
        <v>gg cjsc</v>
      </c>
      <c r="I160">
        <f>IFERROR(INDEX(ggPayers[payer], MATCH(A160, ggPayers[remote_order_id], 0)), 0)</f>
        <v>0</v>
      </c>
      <c r="J160" t="str">
        <f t="shared" si="2"/>
        <v>other</v>
      </c>
    </row>
    <row r="161" spans="1:10">
      <c r="A161" s="89" t="s">
        <v>8119</v>
      </c>
      <c r="B161" s="89">
        <v>500</v>
      </c>
      <c r="C161" s="89" t="s">
        <v>7963</v>
      </c>
      <c r="D161" s="89" t="s">
        <v>8120</v>
      </c>
      <c r="E161" s="89" t="s">
        <v>6984</v>
      </c>
      <c r="F161" s="89" t="s">
        <v>206</v>
      </c>
      <c r="G161" s="105">
        <v>45315.463888888888</v>
      </c>
      <c r="H161" t="str">
        <f>INDEX(Partner_details[companyName], MATCH(E161, Partner_details[email], 0))</f>
        <v>gg cjsc</v>
      </c>
      <c r="I161">
        <f>IFERROR(INDEX(ggPayers[payer], MATCH(A161, ggPayers[remote_order_id], 0)), 0)</f>
        <v>0</v>
      </c>
      <c r="J161" t="str">
        <f t="shared" si="2"/>
        <v>other</v>
      </c>
    </row>
    <row r="162" spans="1:10">
      <c r="A162" s="89" t="s">
        <v>8121</v>
      </c>
      <c r="B162" s="89">
        <v>500</v>
      </c>
      <c r="C162" s="89" t="s">
        <v>7963</v>
      </c>
      <c r="D162" s="89" t="s">
        <v>8122</v>
      </c>
      <c r="E162" s="89" t="s">
        <v>6984</v>
      </c>
      <c r="F162" s="89" t="s">
        <v>206</v>
      </c>
      <c r="G162" s="105">
        <v>45315.463888888888</v>
      </c>
      <c r="H162" t="str">
        <f>INDEX(Partner_details[companyName], MATCH(E162, Partner_details[email], 0))</f>
        <v>gg cjsc</v>
      </c>
      <c r="I162">
        <f>IFERROR(INDEX(ggPayers[payer], MATCH(A162, ggPayers[remote_order_id], 0)), 0)</f>
        <v>0</v>
      </c>
      <c r="J162" t="str">
        <f t="shared" si="2"/>
        <v>other</v>
      </c>
    </row>
    <row r="163" spans="1:10">
      <c r="A163" s="89" t="s">
        <v>8123</v>
      </c>
      <c r="B163" s="89">
        <v>1000</v>
      </c>
      <c r="C163" s="89" t="s">
        <v>7963</v>
      </c>
      <c r="D163" s="89" t="s">
        <v>8124</v>
      </c>
      <c r="E163" s="89" t="s">
        <v>6984</v>
      </c>
      <c r="F163" s="89" t="s">
        <v>206</v>
      </c>
      <c r="G163" s="105">
        <v>45315.463888888888</v>
      </c>
      <c r="H163" t="str">
        <f>INDEX(Partner_details[companyName], MATCH(E163, Partner_details[email], 0))</f>
        <v>gg cjsc</v>
      </c>
      <c r="I163">
        <f>IFERROR(INDEX(ggPayers[payer], MATCH(A163, ggPayers[remote_order_id], 0)), 0)</f>
        <v>0</v>
      </c>
      <c r="J163" t="str">
        <f t="shared" si="2"/>
        <v>other</v>
      </c>
    </row>
    <row r="164" spans="1:10">
      <c r="A164" s="89" t="s">
        <v>8125</v>
      </c>
      <c r="B164" s="89">
        <v>1000</v>
      </c>
      <c r="C164" s="89" t="s">
        <v>7974</v>
      </c>
      <c r="D164" s="89"/>
      <c r="E164" s="89" t="s">
        <v>6984</v>
      </c>
      <c r="F164" s="89" t="s">
        <v>206</v>
      </c>
      <c r="G164" s="105">
        <v>45315.487500000003</v>
      </c>
      <c r="H164" t="str">
        <f>INDEX(Partner_details[companyName], MATCH(E164, Partner_details[email], 0))</f>
        <v>gg cjsc</v>
      </c>
      <c r="I164">
        <f>IFERROR(INDEX(ggPayers[payer], MATCH(A164, ggPayers[remote_order_id], 0)), 0)</f>
        <v>0</v>
      </c>
      <c r="J164" t="str">
        <f t="shared" si="2"/>
        <v>other</v>
      </c>
    </row>
    <row r="165" spans="1:10">
      <c r="A165" s="89" t="s">
        <v>8126</v>
      </c>
      <c r="B165" s="89">
        <v>500</v>
      </c>
      <c r="C165" s="89" t="s">
        <v>7974</v>
      </c>
      <c r="D165" s="89"/>
      <c r="E165" s="89" t="s">
        <v>6984</v>
      </c>
      <c r="F165" s="89" t="s">
        <v>206</v>
      </c>
      <c r="G165" s="105">
        <v>45315.525000000001</v>
      </c>
      <c r="H165" t="str">
        <f>INDEX(Partner_details[companyName], MATCH(E165, Partner_details[email], 0))</f>
        <v>gg cjsc</v>
      </c>
      <c r="I165">
        <f>IFERROR(INDEX(ggPayers[payer], MATCH(A165, ggPayers[remote_order_id], 0)), 0)</f>
        <v>0</v>
      </c>
      <c r="J165" t="str">
        <f t="shared" si="2"/>
        <v>other</v>
      </c>
    </row>
    <row r="166" spans="1:10">
      <c r="A166" s="89" t="s">
        <v>8127</v>
      </c>
      <c r="B166" s="89">
        <v>1000</v>
      </c>
      <c r="C166" s="89" t="s">
        <v>7963</v>
      </c>
      <c r="D166" s="89"/>
      <c r="E166" s="89" t="s">
        <v>244</v>
      </c>
      <c r="F166" s="89" t="s">
        <v>243</v>
      </c>
      <c r="G166" s="105">
        <v>45316.613888888889</v>
      </c>
      <c r="H166" t="str">
        <f>INDEX(Partner_details[companyName], MATCH(E166, Partner_details[email], 0))</f>
        <v>gg cjsc</v>
      </c>
      <c r="I166">
        <f>IFERROR(INDEX(ggPayers[payer], MATCH(A166, ggPayers[remote_order_id], 0)), 0)</f>
        <v>0</v>
      </c>
      <c r="J166" t="str">
        <f t="shared" si="2"/>
        <v>other</v>
      </c>
    </row>
    <row r="167" spans="1:10">
      <c r="A167" s="99" t="s">
        <v>8128</v>
      </c>
      <c r="B167" s="89">
        <v>800</v>
      </c>
      <c r="C167" s="89" t="s">
        <v>7963</v>
      </c>
      <c r="D167" s="89" t="s">
        <v>8129</v>
      </c>
      <c r="E167" s="89" t="s">
        <v>6984</v>
      </c>
      <c r="F167" s="89" t="s">
        <v>206</v>
      </c>
      <c r="G167" s="105">
        <v>45317.288888888892</v>
      </c>
      <c r="H167" t="str">
        <f>INDEX(Partner_details[companyName], MATCH(E167, Partner_details[email], 0))</f>
        <v>gg cjsc</v>
      </c>
      <c r="I167">
        <f>IFERROR(INDEX(ggPayers[payer], MATCH(A167, ggPayers[remote_order_id], 0)), 0)</f>
        <v>0</v>
      </c>
      <c r="J167" t="str">
        <f t="shared" si="2"/>
        <v>other</v>
      </c>
    </row>
    <row r="168" spans="1:10">
      <c r="A168" s="89" t="s">
        <v>8130</v>
      </c>
      <c r="B168" s="89">
        <v>500</v>
      </c>
      <c r="C168" s="89" t="s">
        <v>7963</v>
      </c>
      <c r="D168" s="89" t="s">
        <v>8131</v>
      </c>
      <c r="E168" s="89" t="s">
        <v>6984</v>
      </c>
      <c r="F168" s="89" t="s">
        <v>206</v>
      </c>
      <c r="G168" s="105">
        <v>45318.428472222222</v>
      </c>
      <c r="H168" t="str">
        <f>INDEX(Partner_details[companyName], MATCH(E168, Partner_details[email], 0))</f>
        <v>gg cjsc</v>
      </c>
      <c r="I168">
        <f>IFERROR(INDEX(ggPayers[payer], MATCH(A168, ggPayers[remote_order_id], 0)), 0)</f>
        <v>0</v>
      </c>
      <c r="J168" t="str">
        <f t="shared" si="2"/>
        <v>other</v>
      </c>
    </row>
    <row r="169" spans="1:10">
      <c r="A169" s="89" t="s">
        <v>8132</v>
      </c>
      <c r="B169" s="89">
        <v>500</v>
      </c>
      <c r="C169" s="89" t="s">
        <v>7974</v>
      </c>
      <c r="D169" s="89"/>
      <c r="E169" s="89" t="s">
        <v>7381</v>
      </c>
      <c r="F169" s="89" t="s">
        <v>507</v>
      </c>
      <c r="G169" s="105">
        <v>45318.522916666669</v>
      </c>
      <c r="H169" t="str">
        <f>INDEX(Partner_details[companyName], MATCH(E169, Partner_details[email], 0))</f>
        <v>Eatnact</v>
      </c>
      <c r="I169">
        <f>IFERROR(INDEX(ggPayers[payer], MATCH(A169, ggPayers[remote_order_id], 0)), 0)</f>
        <v>0</v>
      </c>
      <c r="J169" t="str">
        <f t="shared" si="2"/>
        <v>other</v>
      </c>
    </row>
    <row r="170" spans="1:10">
      <c r="A170" s="89" t="s">
        <v>8133</v>
      </c>
      <c r="B170" s="89">
        <v>6000</v>
      </c>
      <c r="C170" s="89" t="s">
        <v>7963</v>
      </c>
      <c r="D170" s="89"/>
      <c r="E170" s="89" t="s">
        <v>130</v>
      </c>
      <c r="F170" s="89" t="s">
        <v>128</v>
      </c>
      <c r="G170" s="105">
        <v>45318.754861111112</v>
      </c>
      <c r="H170" t="str">
        <f>INDEX(Partner_details[companyName], MATCH(E170, Partner_details[email], 0))</f>
        <v>Avetis Grigoryan</v>
      </c>
      <c r="I170">
        <f>IFERROR(INDEX(ggPayers[payer], MATCH(A170, ggPayers[remote_order_id], 0)), 0)</f>
        <v>0</v>
      </c>
      <c r="J170" t="str">
        <f t="shared" si="2"/>
        <v>other</v>
      </c>
    </row>
    <row r="171" spans="1:10">
      <c r="A171" s="89" t="s">
        <v>3333</v>
      </c>
      <c r="B171" s="89">
        <v>500</v>
      </c>
      <c r="C171" s="89" t="s">
        <v>561</v>
      </c>
      <c r="D171" s="89" t="s">
        <v>8134</v>
      </c>
      <c r="E171" s="89" t="s">
        <v>6984</v>
      </c>
      <c r="F171" s="89" t="s">
        <v>206</v>
      </c>
      <c r="G171" s="105">
        <v>45319.257638888892</v>
      </c>
      <c r="H171" t="str">
        <f>INDEX(Partner_details[companyName], MATCH(E171, Partner_details[email], 0))</f>
        <v>gg cjsc</v>
      </c>
      <c r="I171">
        <f>IFERROR(INDEX(ggPayers[payer], MATCH(A171, ggPayers[remote_order_id], 0)), 0)</f>
        <v>839</v>
      </c>
      <c r="J171" t="str">
        <f t="shared" si="2"/>
        <v>ggPay</v>
      </c>
    </row>
    <row r="172" spans="1:10">
      <c r="A172" s="89" t="s">
        <v>8135</v>
      </c>
      <c r="B172" s="89">
        <v>1000</v>
      </c>
      <c r="C172" s="89" t="s">
        <v>7963</v>
      </c>
      <c r="D172" s="89"/>
      <c r="E172" s="89" t="s">
        <v>6907</v>
      </c>
      <c r="F172" s="89" t="s">
        <v>582</v>
      </c>
      <c r="G172" s="105">
        <v>45455.492361111108</v>
      </c>
      <c r="H172" t="str">
        <f>INDEX(Partner_details[companyName], MATCH(E172, Partner_details[email], 0))</f>
        <v>Karas Tumanyan</v>
      </c>
      <c r="I172">
        <f>IFERROR(INDEX(ggPayers[payer], MATCH(A172, ggPayers[remote_order_id], 0)), 0)</f>
        <v>0</v>
      </c>
      <c r="J172" t="str">
        <f t="shared" si="2"/>
        <v>other</v>
      </c>
    </row>
    <row r="173" spans="1:10">
      <c r="A173" s="89" t="s">
        <v>8136</v>
      </c>
      <c r="B173" s="89">
        <v>300</v>
      </c>
      <c r="C173" s="89" t="s">
        <v>7974</v>
      </c>
      <c r="D173" s="89"/>
      <c r="E173" s="89" t="s">
        <v>287</v>
      </c>
      <c r="F173" s="89" t="s">
        <v>55</v>
      </c>
      <c r="G173" s="105">
        <v>45319.418055555558</v>
      </c>
      <c r="H173" t="str">
        <f>INDEX(Partner_details[companyName], MATCH(E173, Partner_details[email], 0))</f>
        <v>gg cjsc</v>
      </c>
      <c r="I173">
        <f>IFERROR(INDEX(ggPayers[payer], MATCH(A173, ggPayers[remote_order_id], 0)), 0)</f>
        <v>0</v>
      </c>
      <c r="J173" t="str">
        <f t="shared" si="2"/>
        <v>other</v>
      </c>
    </row>
    <row r="174" spans="1:10">
      <c r="A174" s="89" t="s">
        <v>8137</v>
      </c>
      <c r="B174" s="89">
        <v>300</v>
      </c>
      <c r="C174" s="89" t="s">
        <v>7963</v>
      </c>
      <c r="D174" s="89"/>
      <c r="E174" s="89" t="s">
        <v>287</v>
      </c>
      <c r="F174" s="89" t="s">
        <v>55</v>
      </c>
      <c r="G174" s="105">
        <v>45319.419444444444</v>
      </c>
      <c r="H174" t="str">
        <f>INDEX(Partner_details[companyName], MATCH(E174, Partner_details[email], 0))</f>
        <v>gg cjsc</v>
      </c>
      <c r="I174">
        <f>IFERROR(INDEX(ggPayers[payer], MATCH(A174, ggPayers[remote_order_id], 0)), 0)</f>
        <v>0</v>
      </c>
      <c r="J174" t="str">
        <f t="shared" si="2"/>
        <v>other</v>
      </c>
    </row>
    <row r="175" spans="1:10">
      <c r="A175" s="89" t="s">
        <v>8138</v>
      </c>
      <c r="B175" s="89">
        <v>500</v>
      </c>
      <c r="C175" s="89" t="s">
        <v>7974</v>
      </c>
      <c r="D175" s="89"/>
      <c r="E175" s="89" t="s">
        <v>287</v>
      </c>
      <c r="F175" s="89" t="s">
        <v>55</v>
      </c>
      <c r="G175" s="105">
        <v>45319.419444444444</v>
      </c>
      <c r="H175" t="str">
        <f>INDEX(Partner_details[companyName], MATCH(E175, Partner_details[email], 0))</f>
        <v>gg cjsc</v>
      </c>
      <c r="I175">
        <f>IFERROR(INDEX(ggPayers[payer], MATCH(A175, ggPayers[remote_order_id], 0)), 0)</f>
        <v>0</v>
      </c>
      <c r="J175" t="str">
        <f t="shared" si="2"/>
        <v>other</v>
      </c>
    </row>
    <row r="176" spans="1:10">
      <c r="A176" s="89" t="s">
        <v>4311</v>
      </c>
      <c r="B176" s="89">
        <v>500</v>
      </c>
      <c r="C176" s="89" t="s">
        <v>561</v>
      </c>
      <c r="D176" s="89" t="s">
        <v>8139</v>
      </c>
      <c r="E176" s="89" t="s">
        <v>116</v>
      </c>
      <c r="F176" s="89" t="s">
        <v>6567</v>
      </c>
      <c r="G176" s="105">
        <v>45457.381944444445</v>
      </c>
      <c r="H176" t="str">
        <f>INDEX(Partner_details[companyName], MATCH(E176, Partner_details[email], 0))</f>
        <v>Tumanyan</v>
      </c>
      <c r="I176">
        <f>IFERROR(INDEX(ggPayers[payer], MATCH(A176, ggPayers[remote_order_id], 0)), 0)</f>
        <v>919952</v>
      </c>
      <c r="J176" t="str">
        <f t="shared" si="2"/>
        <v>ggPay</v>
      </c>
    </row>
    <row r="177" spans="1:10">
      <c r="A177" s="89" t="s">
        <v>8140</v>
      </c>
      <c r="B177" s="89">
        <v>1000</v>
      </c>
      <c r="C177" s="89" t="s">
        <v>7963</v>
      </c>
      <c r="D177" s="89"/>
      <c r="E177" s="89" t="s">
        <v>7296</v>
      </c>
      <c r="F177" s="89" t="s">
        <v>516</v>
      </c>
      <c r="G177" s="105">
        <v>45457.402777777781</v>
      </c>
      <c r="H177" t="str">
        <f>INDEX(Partner_details[companyName], MATCH(E177, Partner_details[email], 0))</f>
        <v>Paul</v>
      </c>
      <c r="I177">
        <f>IFERROR(INDEX(ggPayers[payer], MATCH(A177, ggPayers[remote_order_id], 0)), 0)</f>
        <v>0</v>
      </c>
      <c r="J177" t="str">
        <f t="shared" si="2"/>
        <v>other</v>
      </c>
    </row>
    <row r="178" spans="1:10">
      <c r="A178" s="89" t="s">
        <v>4309</v>
      </c>
      <c r="B178" s="89">
        <v>1000</v>
      </c>
      <c r="C178" s="89" t="s">
        <v>561</v>
      </c>
      <c r="D178" s="89"/>
      <c r="E178" s="89" t="s">
        <v>7296</v>
      </c>
      <c r="F178" s="89" t="s">
        <v>516</v>
      </c>
      <c r="G178" s="105">
        <v>45457.413888888892</v>
      </c>
      <c r="H178" t="str">
        <f>INDEX(Partner_details[companyName], MATCH(E178, Partner_details[email], 0))</f>
        <v>Paul</v>
      </c>
      <c r="I178">
        <f>IFERROR(INDEX(ggPayers[payer], MATCH(A178, ggPayers[remote_order_id], 0)), 0)</f>
        <v>0</v>
      </c>
      <c r="J178" t="str">
        <f t="shared" si="2"/>
        <v>other</v>
      </c>
    </row>
    <row r="179" spans="1:10">
      <c r="A179" s="89" t="s">
        <v>8141</v>
      </c>
      <c r="B179" s="89">
        <v>600</v>
      </c>
      <c r="C179" s="89" t="s">
        <v>7963</v>
      </c>
      <c r="D179" s="89"/>
      <c r="E179" s="89" t="s">
        <v>7306</v>
      </c>
      <c r="F179" s="89" t="s">
        <v>379</v>
      </c>
      <c r="G179" s="105">
        <v>45458.752083333333</v>
      </c>
      <c r="H179" t="str">
        <f>INDEX(Partner_details[companyName], MATCH(E179, Partner_details[email], 0))</f>
        <v>Bardak</v>
      </c>
      <c r="I179">
        <f>IFERROR(INDEX(ggPayers[payer], MATCH(A179, ggPayers[remote_order_id], 0)), 0)</f>
        <v>0</v>
      </c>
      <c r="J179" t="str">
        <f t="shared" si="2"/>
        <v>other</v>
      </c>
    </row>
    <row r="180" spans="1:10">
      <c r="A180" s="89" t="s">
        <v>3318</v>
      </c>
      <c r="B180" s="89">
        <v>500</v>
      </c>
      <c r="C180" s="89" t="s">
        <v>561</v>
      </c>
      <c r="D180" s="89"/>
      <c r="E180" s="89" t="s">
        <v>130</v>
      </c>
      <c r="F180" s="89" t="s">
        <v>128</v>
      </c>
      <c r="G180" s="105">
        <v>45319.474999999999</v>
      </c>
      <c r="H180" t="str">
        <f>INDEX(Partner_details[companyName], MATCH(E180, Partner_details[email], 0))</f>
        <v>Avetis Grigoryan</v>
      </c>
      <c r="I180">
        <f>IFERROR(INDEX(ggPayers[payer], MATCH(A180, ggPayers[remote_order_id], 0)), 0)</f>
        <v>0</v>
      </c>
      <c r="J180" t="str">
        <f t="shared" si="2"/>
        <v>other</v>
      </c>
    </row>
    <row r="181" spans="1:10">
      <c r="A181" s="89" t="s">
        <v>8142</v>
      </c>
      <c r="B181" s="89">
        <v>2000</v>
      </c>
      <c r="C181" s="89" t="s">
        <v>7974</v>
      </c>
      <c r="D181" s="89"/>
      <c r="E181" s="89" t="s">
        <v>6790</v>
      </c>
      <c r="F181" s="89" t="s">
        <v>4117</v>
      </c>
      <c r="G181" s="105">
        <v>45458.761111111111</v>
      </c>
      <c r="H181" t="str">
        <f>INDEX(Partner_details[companyName], MATCH(E181, Partner_details[email], 0))</f>
        <v>La Cucina</v>
      </c>
      <c r="I181">
        <f>IFERROR(INDEX(ggPayers[payer], MATCH(A181, ggPayers[remote_order_id], 0)), 0)</f>
        <v>0</v>
      </c>
      <c r="J181" t="str">
        <f t="shared" si="2"/>
        <v>other</v>
      </c>
    </row>
    <row r="182" spans="1:10">
      <c r="A182" s="89" t="s">
        <v>3316</v>
      </c>
      <c r="B182" s="89">
        <v>2000</v>
      </c>
      <c r="C182" s="89" t="s">
        <v>561</v>
      </c>
      <c r="D182" s="89"/>
      <c r="E182" s="89" t="s">
        <v>130</v>
      </c>
      <c r="F182" s="89" t="s">
        <v>128</v>
      </c>
      <c r="G182" s="105">
        <v>45319.542361111111</v>
      </c>
      <c r="H182" t="str">
        <f>INDEX(Partner_details[companyName], MATCH(E182, Partner_details[email], 0))</f>
        <v>Avetis Grigoryan</v>
      </c>
      <c r="I182">
        <f>IFERROR(INDEX(ggPayers[payer], MATCH(A182, ggPayers[remote_order_id], 0)), 0)</f>
        <v>0</v>
      </c>
      <c r="J182" t="str">
        <f t="shared" si="2"/>
        <v>other</v>
      </c>
    </row>
    <row r="183" spans="1:10">
      <c r="A183" s="89" t="s">
        <v>8143</v>
      </c>
      <c r="B183" s="89">
        <v>2000</v>
      </c>
      <c r="C183" s="89" t="s">
        <v>7974</v>
      </c>
      <c r="D183" s="89"/>
      <c r="E183" s="89" t="s">
        <v>6790</v>
      </c>
      <c r="F183" s="89" t="s">
        <v>4117</v>
      </c>
      <c r="G183" s="105">
        <v>45458.765277777777</v>
      </c>
      <c r="H183" t="str">
        <f>INDEX(Partner_details[companyName], MATCH(E183, Partner_details[email], 0))</f>
        <v>La Cucina</v>
      </c>
      <c r="I183">
        <f>IFERROR(INDEX(ggPayers[payer], MATCH(A183, ggPayers[remote_order_id], 0)), 0)</f>
        <v>0</v>
      </c>
      <c r="J183" t="str">
        <f t="shared" si="2"/>
        <v>other</v>
      </c>
    </row>
    <row r="184" spans="1:10">
      <c r="A184" s="89" t="s">
        <v>8144</v>
      </c>
      <c r="B184" s="89">
        <v>500</v>
      </c>
      <c r="C184" s="89" t="s">
        <v>7974</v>
      </c>
      <c r="D184" s="89"/>
      <c r="E184" s="89" t="s">
        <v>116</v>
      </c>
      <c r="F184" s="89" t="s">
        <v>6567</v>
      </c>
      <c r="G184" s="105">
        <v>45319.647222222222</v>
      </c>
      <c r="H184" t="str">
        <f>INDEX(Partner_details[companyName], MATCH(E184, Partner_details[email], 0))</f>
        <v>Tumanyan</v>
      </c>
      <c r="I184">
        <f>IFERROR(INDEX(ggPayers[payer], MATCH(A184, ggPayers[remote_order_id], 0)), 0)</f>
        <v>0</v>
      </c>
      <c r="J184" t="str">
        <f t="shared" si="2"/>
        <v>other</v>
      </c>
    </row>
    <row r="185" spans="1:10">
      <c r="A185" s="89" t="s">
        <v>8145</v>
      </c>
      <c r="B185" s="89">
        <v>500</v>
      </c>
      <c r="C185" s="89" t="s">
        <v>7963</v>
      </c>
      <c r="D185" s="89"/>
      <c r="E185" s="89" t="s">
        <v>116</v>
      </c>
      <c r="F185" s="89" t="s">
        <v>6567</v>
      </c>
      <c r="G185" s="105">
        <v>45319.647916666669</v>
      </c>
      <c r="H185" t="str">
        <f>INDEX(Partner_details[companyName], MATCH(E185, Partner_details[email], 0))</f>
        <v>Tumanyan</v>
      </c>
      <c r="I185">
        <f>IFERROR(INDEX(ggPayers[payer], MATCH(A185, ggPayers[remote_order_id], 0)), 0)</f>
        <v>0</v>
      </c>
      <c r="J185" t="str">
        <f t="shared" si="2"/>
        <v>other</v>
      </c>
    </row>
    <row r="186" spans="1:10">
      <c r="A186" s="89" t="s">
        <v>4253</v>
      </c>
      <c r="B186" s="89">
        <v>500</v>
      </c>
      <c r="C186" s="89" t="s">
        <v>561</v>
      </c>
      <c r="D186" s="89" t="s">
        <v>8146</v>
      </c>
      <c r="E186" s="89" t="s">
        <v>7485</v>
      </c>
      <c r="F186" s="89" t="s">
        <v>1728</v>
      </c>
      <c r="G186" s="105">
        <v>45458.771527777775</v>
      </c>
      <c r="H186" t="str">
        <f>INDEX(Partner_details[companyName], MATCH(E186, Partner_details[email], 0))</f>
        <v>Cinnabon</v>
      </c>
      <c r="I186">
        <f>IFERROR(INDEX(ggPayers[payer], MATCH(A186, ggPayers[remote_order_id], 0)), 0)</f>
        <v>463422</v>
      </c>
      <c r="J186" t="str">
        <f t="shared" si="2"/>
        <v>ggPay</v>
      </c>
    </row>
    <row r="187" spans="1:10">
      <c r="A187" s="89" t="s">
        <v>8147</v>
      </c>
      <c r="B187" s="89">
        <v>1000</v>
      </c>
      <c r="C187" s="89" t="s">
        <v>7963</v>
      </c>
      <c r="D187" s="89"/>
      <c r="E187" s="89" t="s">
        <v>6830</v>
      </c>
      <c r="F187" s="89" t="s">
        <v>382</v>
      </c>
      <c r="G187" s="105">
        <v>45458.81527777778</v>
      </c>
      <c r="H187" t="str">
        <f>INDEX(Partner_details[companyName], MATCH(E187, Partner_details[email], 0))</f>
        <v>Beer Academy</v>
      </c>
      <c r="I187">
        <f>IFERROR(INDEX(ggPayers[payer], MATCH(A187, ggPayers[remote_order_id], 0)), 0)</f>
        <v>0</v>
      </c>
      <c r="J187" t="str">
        <f t="shared" si="2"/>
        <v>other</v>
      </c>
    </row>
    <row r="188" spans="1:10">
      <c r="A188" s="89" t="s">
        <v>4251</v>
      </c>
      <c r="B188" s="89">
        <v>1000</v>
      </c>
      <c r="C188" s="89" t="s">
        <v>561</v>
      </c>
      <c r="D188" s="89" t="s">
        <v>8148</v>
      </c>
      <c r="E188" s="89" t="s">
        <v>6830</v>
      </c>
      <c r="F188" s="89" t="s">
        <v>382</v>
      </c>
      <c r="G188" s="105">
        <v>45458.815972222219</v>
      </c>
      <c r="H188" t="str">
        <f>INDEX(Partner_details[companyName], MATCH(E188, Partner_details[email], 0))</f>
        <v>Beer Academy</v>
      </c>
      <c r="I188">
        <f>IFERROR(INDEX(ggPayers[payer], MATCH(A188, ggPayers[remote_order_id], 0)), 0)</f>
        <v>298949</v>
      </c>
      <c r="J188" t="str">
        <f t="shared" si="2"/>
        <v>ggPay</v>
      </c>
    </row>
    <row r="189" spans="1:10">
      <c r="A189" s="89" t="s">
        <v>4249</v>
      </c>
      <c r="B189" s="89">
        <v>500</v>
      </c>
      <c r="C189" s="89" t="s">
        <v>561</v>
      </c>
      <c r="D189" s="89" t="s">
        <v>8149</v>
      </c>
      <c r="E189" s="89" t="s">
        <v>133</v>
      </c>
      <c r="F189" s="89" t="s">
        <v>461</v>
      </c>
      <c r="G189" s="105">
        <v>45459.195138888892</v>
      </c>
      <c r="H189" t="str">
        <f>INDEX(Partner_details[companyName], MATCH(E189, Partner_details[email], 0))</f>
        <v>Lumen Coffee</v>
      </c>
      <c r="I189">
        <f>IFERROR(INDEX(ggPayers[payer], MATCH(A189, ggPayers[remote_order_id], 0)), 0)</f>
        <v>657873</v>
      </c>
      <c r="J189" t="str">
        <f t="shared" si="2"/>
        <v>ggPay</v>
      </c>
    </row>
    <row r="190" spans="1:10">
      <c r="A190" s="89" t="s">
        <v>8150</v>
      </c>
      <c r="B190" s="89">
        <v>500</v>
      </c>
      <c r="C190" s="89" t="s">
        <v>7963</v>
      </c>
      <c r="D190" s="89" t="s">
        <v>8151</v>
      </c>
      <c r="E190" s="89" t="s">
        <v>7452</v>
      </c>
      <c r="F190" s="89" t="s">
        <v>1147</v>
      </c>
      <c r="G190" s="105">
        <v>45459.286805555559</v>
      </c>
      <c r="H190" t="str">
        <f>INDEX(Partner_details[companyName], MATCH(E190, Partner_details[email], 0))</f>
        <v>Karas Tumanyan</v>
      </c>
      <c r="I190">
        <f>IFERROR(INDEX(ggPayers[payer], MATCH(A190, ggPayers[remote_order_id], 0)), 0)</f>
        <v>0</v>
      </c>
      <c r="J190" t="str">
        <f t="shared" si="2"/>
        <v>other</v>
      </c>
    </row>
    <row r="191" spans="1:10">
      <c r="A191" s="89" t="s">
        <v>8152</v>
      </c>
      <c r="B191" s="89">
        <v>500</v>
      </c>
      <c r="C191" s="89" t="s">
        <v>7963</v>
      </c>
      <c r="D191" s="89" t="s">
        <v>8153</v>
      </c>
      <c r="E191" s="89" t="s">
        <v>7452</v>
      </c>
      <c r="F191" s="89" t="s">
        <v>1147</v>
      </c>
      <c r="G191" s="105">
        <v>45459.288194444445</v>
      </c>
      <c r="H191" t="str">
        <f>INDEX(Partner_details[companyName], MATCH(E191, Partner_details[email], 0))</f>
        <v>Karas Tumanyan</v>
      </c>
      <c r="I191">
        <f>IFERROR(INDEX(ggPayers[payer], MATCH(A191, ggPayers[remote_order_id], 0)), 0)</f>
        <v>0</v>
      </c>
      <c r="J191" t="str">
        <f t="shared" si="2"/>
        <v>other</v>
      </c>
    </row>
    <row r="192" spans="1:10">
      <c r="A192" s="89" t="s">
        <v>8154</v>
      </c>
      <c r="B192" s="89">
        <v>100</v>
      </c>
      <c r="C192" s="89" t="s">
        <v>7974</v>
      </c>
      <c r="D192" s="89"/>
      <c r="E192" s="89" t="s">
        <v>133</v>
      </c>
      <c r="F192" s="89" t="s">
        <v>461</v>
      </c>
      <c r="G192" s="105">
        <v>45320.229166666664</v>
      </c>
      <c r="H192" t="str">
        <f>INDEX(Partner_details[companyName], MATCH(E192, Partner_details[email], 0))</f>
        <v>Lumen Coffee</v>
      </c>
      <c r="I192">
        <f>IFERROR(INDEX(ggPayers[payer], MATCH(A192, ggPayers[remote_order_id], 0)), 0)</f>
        <v>0</v>
      </c>
      <c r="J192" t="str">
        <f t="shared" si="2"/>
        <v>other</v>
      </c>
    </row>
    <row r="193" spans="1:10">
      <c r="A193" s="89" t="s">
        <v>6121</v>
      </c>
      <c r="B193" s="89">
        <v>1000</v>
      </c>
      <c r="C193" s="89" t="s">
        <v>5606</v>
      </c>
      <c r="D193" s="89" t="s">
        <v>8155</v>
      </c>
      <c r="E193" s="89" t="s">
        <v>6728</v>
      </c>
      <c r="F193" s="89" t="s">
        <v>6727</v>
      </c>
      <c r="G193" s="105">
        <v>45460.616666666669</v>
      </c>
      <c r="H193" t="str">
        <f>INDEX(Partner_details[companyName], MATCH(E193, Partner_details[email], 0))</f>
        <v>Byblos</v>
      </c>
      <c r="I193">
        <f>IFERROR(INDEX(ggPayers[payer], MATCH(A193, ggPayers[remote_order_id], 0)), 0)</f>
        <v>555000</v>
      </c>
      <c r="J193" t="str">
        <f t="shared" si="2"/>
        <v>ggPay</v>
      </c>
    </row>
    <row r="194" spans="1:10">
      <c r="A194" s="99" t="s">
        <v>8156</v>
      </c>
      <c r="B194" s="89">
        <v>300</v>
      </c>
      <c r="C194" s="89" t="s">
        <v>7974</v>
      </c>
      <c r="D194" s="89"/>
      <c r="E194" s="89" t="s">
        <v>193</v>
      </c>
      <c r="F194" s="89" t="s">
        <v>192</v>
      </c>
      <c r="G194" s="105">
        <v>45320.284722222219</v>
      </c>
      <c r="H194" t="str">
        <f>INDEX(Partner_details[companyName], MATCH(E194, Partner_details[email], 0))</f>
        <v>gg cjsc</v>
      </c>
      <c r="I194">
        <f>IFERROR(INDEX(ggPayers[payer], MATCH(A194, ggPayers[remote_order_id], 0)), 0)</f>
        <v>0</v>
      </c>
      <c r="J194" t="str">
        <f t="shared" si="2"/>
        <v>other</v>
      </c>
    </row>
    <row r="195" spans="1:10">
      <c r="A195" s="89" t="s">
        <v>8157</v>
      </c>
      <c r="B195" s="89">
        <v>300</v>
      </c>
      <c r="C195" s="89" t="s">
        <v>7974</v>
      </c>
      <c r="D195" s="89"/>
      <c r="E195" s="89" t="s">
        <v>193</v>
      </c>
      <c r="F195" s="89" t="s">
        <v>192</v>
      </c>
      <c r="G195" s="105">
        <v>45320.285416666666</v>
      </c>
      <c r="H195" t="str">
        <f>INDEX(Partner_details[companyName], MATCH(E195, Partner_details[email], 0))</f>
        <v>gg cjsc</v>
      </c>
      <c r="I195">
        <f>IFERROR(INDEX(ggPayers[payer], MATCH(A195, ggPayers[remote_order_id], 0)), 0)</f>
        <v>0</v>
      </c>
      <c r="J195" t="str">
        <f t="shared" ref="J195:J258" si="3">IF(NOT(I195=0), "ggPay", "other")</f>
        <v>other</v>
      </c>
    </row>
    <row r="196" spans="1:10">
      <c r="A196" s="89" t="s">
        <v>8158</v>
      </c>
      <c r="B196" s="89">
        <v>300</v>
      </c>
      <c r="C196" s="89" t="s">
        <v>7974</v>
      </c>
      <c r="D196" s="89"/>
      <c r="E196" s="89" t="s">
        <v>193</v>
      </c>
      <c r="F196" s="89" t="s">
        <v>192</v>
      </c>
      <c r="G196" s="105">
        <v>45320.285416666666</v>
      </c>
      <c r="H196" t="str">
        <f>INDEX(Partner_details[companyName], MATCH(E196, Partner_details[email], 0))</f>
        <v>gg cjsc</v>
      </c>
      <c r="I196">
        <f>IFERROR(INDEX(ggPayers[payer], MATCH(A196, ggPayers[remote_order_id], 0)), 0)</f>
        <v>0</v>
      </c>
      <c r="J196" t="str">
        <f t="shared" si="3"/>
        <v>other</v>
      </c>
    </row>
    <row r="197" spans="1:10">
      <c r="A197" s="89" t="s">
        <v>8159</v>
      </c>
      <c r="B197" s="89">
        <v>300</v>
      </c>
      <c r="C197" s="89" t="s">
        <v>7974</v>
      </c>
      <c r="D197" s="89"/>
      <c r="E197" s="89" t="s">
        <v>193</v>
      </c>
      <c r="F197" s="89" t="s">
        <v>192</v>
      </c>
      <c r="G197" s="105">
        <v>45320.286111111112</v>
      </c>
      <c r="H197" t="str">
        <f>INDEX(Partner_details[companyName], MATCH(E197, Partner_details[email], 0))</f>
        <v>gg cjsc</v>
      </c>
      <c r="I197">
        <f>IFERROR(INDEX(ggPayers[payer], MATCH(A197, ggPayers[remote_order_id], 0)), 0)</f>
        <v>0</v>
      </c>
      <c r="J197" t="str">
        <f t="shared" si="3"/>
        <v>other</v>
      </c>
    </row>
    <row r="198" spans="1:10">
      <c r="A198" s="89" t="s">
        <v>8160</v>
      </c>
      <c r="B198" s="89">
        <v>300</v>
      </c>
      <c r="C198" s="89" t="s">
        <v>7963</v>
      </c>
      <c r="D198" s="89"/>
      <c r="E198" s="89" t="s">
        <v>193</v>
      </c>
      <c r="F198" s="89" t="s">
        <v>192</v>
      </c>
      <c r="G198" s="105">
        <v>45320.286805555559</v>
      </c>
      <c r="H198" t="str">
        <f>INDEX(Partner_details[companyName], MATCH(E198, Partner_details[email], 0))</f>
        <v>gg cjsc</v>
      </c>
      <c r="I198">
        <f>IFERROR(INDEX(ggPayers[payer], MATCH(A198, ggPayers[remote_order_id], 0)), 0)</f>
        <v>0</v>
      </c>
      <c r="J198" t="str">
        <f t="shared" si="3"/>
        <v>other</v>
      </c>
    </row>
    <row r="199" spans="1:10">
      <c r="A199" s="89" t="s">
        <v>8161</v>
      </c>
      <c r="B199" s="89">
        <v>500</v>
      </c>
      <c r="C199" s="89" t="s">
        <v>7974</v>
      </c>
      <c r="D199" s="89"/>
      <c r="E199" s="89" t="s">
        <v>193</v>
      </c>
      <c r="F199" s="89" t="s">
        <v>192</v>
      </c>
      <c r="G199" s="105">
        <v>45320.289583333331</v>
      </c>
      <c r="H199" t="str">
        <f>INDEX(Partner_details[companyName], MATCH(E199, Partner_details[email], 0))</f>
        <v>gg cjsc</v>
      </c>
      <c r="I199">
        <f>IFERROR(INDEX(ggPayers[payer], MATCH(A199, ggPayers[remote_order_id], 0)), 0)</f>
        <v>0</v>
      </c>
      <c r="J199" t="str">
        <f t="shared" si="3"/>
        <v>other</v>
      </c>
    </row>
    <row r="200" spans="1:10">
      <c r="A200" s="89" t="s">
        <v>8162</v>
      </c>
      <c r="B200" s="89">
        <v>100</v>
      </c>
      <c r="C200" s="89" t="s">
        <v>7974</v>
      </c>
      <c r="D200" s="89"/>
      <c r="E200" s="89" t="s">
        <v>193</v>
      </c>
      <c r="F200" s="89" t="s">
        <v>192</v>
      </c>
      <c r="G200" s="105">
        <v>45320.292361111111</v>
      </c>
      <c r="H200" t="str">
        <f>INDEX(Partner_details[companyName], MATCH(E200, Partner_details[email], 0))</f>
        <v>gg cjsc</v>
      </c>
      <c r="I200">
        <f>IFERROR(INDEX(ggPayers[payer], MATCH(A200, ggPayers[remote_order_id], 0)), 0)</f>
        <v>0</v>
      </c>
      <c r="J200" t="str">
        <f t="shared" si="3"/>
        <v>other</v>
      </c>
    </row>
    <row r="201" spans="1:10">
      <c r="A201" s="89" t="s">
        <v>6120</v>
      </c>
      <c r="B201" s="89">
        <v>1000</v>
      </c>
      <c r="C201" s="89" t="s">
        <v>5606</v>
      </c>
      <c r="D201" s="99" t="s">
        <v>8163</v>
      </c>
      <c r="E201" s="89" t="s">
        <v>6728</v>
      </c>
      <c r="F201" s="89" t="s">
        <v>6727</v>
      </c>
      <c r="G201" s="105">
        <v>45460.616666666669</v>
      </c>
      <c r="H201" t="str">
        <f>INDEX(Partner_details[companyName], MATCH(E201, Partner_details[email], 0))</f>
        <v>Byblos</v>
      </c>
      <c r="I201">
        <f>IFERROR(INDEX(ggPayers[payer], MATCH(A201, ggPayers[remote_order_id], 0)), 0)</f>
        <v>555000</v>
      </c>
      <c r="J201" t="str">
        <f t="shared" si="3"/>
        <v>ggPay</v>
      </c>
    </row>
    <row r="202" spans="1:10">
      <c r="A202" s="89" t="s">
        <v>6119</v>
      </c>
      <c r="B202" s="89">
        <v>1000</v>
      </c>
      <c r="C202" s="89" t="s">
        <v>5606</v>
      </c>
      <c r="D202" s="89" t="s">
        <v>8164</v>
      </c>
      <c r="E202" s="89" t="s">
        <v>6728</v>
      </c>
      <c r="F202" s="89" t="s">
        <v>6727</v>
      </c>
      <c r="G202" s="105">
        <v>45460.617361111108</v>
      </c>
      <c r="H202" t="str">
        <f>INDEX(Partner_details[companyName], MATCH(E202, Partner_details[email], 0))</f>
        <v>Byblos</v>
      </c>
      <c r="I202">
        <f>IFERROR(INDEX(ggPayers[payer], MATCH(A202, ggPayers[remote_order_id], 0)), 0)</f>
        <v>555000</v>
      </c>
      <c r="J202" t="str">
        <f t="shared" si="3"/>
        <v>ggPay</v>
      </c>
    </row>
    <row r="203" spans="1:10">
      <c r="A203" s="89" t="s">
        <v>8165</v>
      </c>
      <c r="B203" s="89">
        <v>1000</v>
      </c>
      <c r="C203" s="89" t="s">
        <v>561</v>
      </c>
      <c r="D203" s="89"/>
      <c r="E203" s="89" t="s">
        <v>6728</v>
      </c>
      <c r="F203" s="89" t="s">
        <v>6727</v>
      </c>
      <c r="G203" s="105">
        <v>45460.617361111108</v>
      </c>
      <c r="H203" t="str">
        <f>INDEX(Partner_details[companyName], MATCH(E203, Partner_details[email], 0))</f>
        <v>Byblos</v>
      </c>
      <c r="I203">
        <f>IFERROR(INDEX(ggPayers[payer], MATCH(A203, ggPayers[remote_order_id], 0)), 0)</f>
        <v>0</v>
      </c>
      <c r="J203" t="str">
        <f t="shared" si="3"/>
        <v>other</v>
      </c>
    </row>
    <row r="204" spans="1:10">
      <c r="A204" s="89" t="s">
        <v>8166</v>
      </c>
      <c r="B204" s="89">
        <v>1000</v>
      </c>
      <c r="C204" s="89" t="s">
        <v>7963</v>
      </c>
      <c r="D204" s="89"/>
      <c r="E204" s="89" t="s">
        <v>6728</v>
      </c>
      <c r="F204" s="89" t="s">
        <v>6727</v>
      </c>
      <c r="G204" s="105">
        <v>45460.617361111108</v>
      </c>
      <c r="H204" t="str">
        <f>INDEX(Partner_details[companyName], MATCH(E204, Partner_details[email], 0))</f>
        <v>Byblos</v>
      </c>
      <c r="I204">
        <f>IFERROR(INDEX(ggPayers[payer], MATCH(A204, ggPayers[remote_order_id], 0)), 0)</f>
        <v>0</v>
      </c>
      <c r="J204" t="str">
        <f t="shared" si="3"/>
        <v>other</v>
      </c>
    </row>
    <row r="205" spans="1:10">
      <c r="A205" s="89" t="s">
        <v>8167</v>
      </c>
      <c r="B205" s="89">
        <v>1000</v>
      </c>
      <c r="C205" s="89" t="s">
        <v>7974</v>
      </c>
      <c r="D205" s="89"/>
      <c r="E205" s="89" t="s">
        <v>193</v>
      </c>
      <c r="F205" s="89" t="s">
        <v>192</v>
      </c>
      <c r="G205" s="105">
        <v>45320.302083333336</v>
      </c>
      <c r="H205" t="str">
        <f>INDEX(Partner_details[companyName], MATCH(E205, Partner_details[email], 0))</f>
        <v>gg cjsc</v>
      </c>
      <c r="I205">
        <f>IFERROR(INDEX(ggPayers[payer], MATCH(A205, ggPayers[remote_order_id], 0)), 0)</f>
        <v>0</v>
      </c>
      <c r="J205" t="str">
        <f t="shared" si="3"/>
        <v>other</v>
      </c>
    </row>
    <row r="206" spans="1:10">
      <c r="A206" s="89" t="s">
        <v>8168</v>
      </c>
      <c r="B206" s="89">
        <v>300</v>
      </c>
      <c r="C206" s="89" t="s">
        <v>7974</v>
      </c>
      <c r="D206" s="89"/>
      <c r="E206" s="89" t="s">
        <v>193</v>
      </c>
      <c r="F206" s="89" t="s">
        <v>192</v>
      </c>
      <c r="G206" s="105">
        <v>45320.302777777775</v>
      </c>
      <c r="H206" t="str">
        <f>INDEX(Partner_details[companyName], MATCH(E206, Partner_details[email], 0))</f>
        <v>gg cjsc</v>
      </c>
      <c r="I206">
        <f>IFERROR(INDEX(ggPayers[payer], MATCH(A206, ggPayers[remote_order_id], 0)), 0)</f>
        <v>0</v>
      </c>
      <c r="J206" t="str">
        <f t="shared" si="3"/>
        <v>other</v>
      </c>
    </row>
    <row r="207" spans="1:10">
      <c r="A207" s="89" t="s">
        <v>8169</v>
      </c>
      <c r="B207" s="89">
        <v>1000</v>
      </c>
      <c r="C207" s="89" t="s">
        <v>7974</v>
      </c>
      <c r="D207" s="89"/>
      <c r="E207" s="89" t="s">
        <v>193</v>
      </c>
      <c r="F207" s="89" t="s">
        <v>192</v>
      </c>
      <c r="G207" s="105">
        <v>45320.302777777775</v>
      </c>
      <c r="H207" t="str">
        <f>INDEX(Partner_details[companyName], MATCH(E207, Partner_details[email], 0))</f>
        <v>gg cjsc</v>
      </c>
      <c r="I207">
        <f>IFERROR(INDEX(ggPayers[payer], MATCH(A207, ggPayers[remote_order_id], 0)), 0)</f>
        <v>0</v>
      </c>
      <c r="J207" t="str">
        <f t="shared" si="3"/>
        <v>other</v>
      </c>
    </row>
    <row r="208" spans="1:10">
      <c r="A208" s="89" t="s">
        <v>8170</v>
      </c>
      <c r="B208" s="89">
        <v>1000</v>
      </c>
      <c r="C208" s="89" t="s">
        <v>7974</v>
      </c>
      <c r="D208" s="89"/>
      <c r="E208" s="89" t="s">
        <v>193</v>
      </c>
      <c r="F208" s="89" t="s">
        <v>192</v>
      </c>
      <c r="G208" s="105">
        <v>45320.303472222222</v>
      </c>
      <c r="H208" t="str">
        <f>INDEX(Partner_details[companyName], MATCH(E208, Partner_details[email], 0))</f>
        <v>gg cjsc</v>
      </c>
      <c r="I208">
        <f>IFERROR(INDEX(ggPayers[payer], MATCH(A208, ggPayers[remote_order_id], 0)), 0)</f>
        <v>0</v>
      </c>
      <c r="J208" t="str">
        <f t="shared" si="3"/>
        <v>other</v>
      </c>
    </row>
    <row r="209" spans="1:10">
      <c r="A209" s="89" t="s">
        <v>8171</v>
      </c>
      <c r="B209" s="89">
        <v>1000</v>
      </c>
      <c r="C209" s="89" t="s">
        <v>7974</v>
      </c>
      <c r="D209" s="89"/>
      <c r="E209" s="89" t="s">
        <v>193</v>
      </c>
      <c r="F209" s="89" t="s">
        <v>192</v>
      </c>
      <c r="G209" s="105">
        <v>45320.304166666669</v>
      </c>
      <c r="H209" t="str">
        <f>INDEX(Partner_details[companyName], MATCH(E209, Partner_details[email], 0))</f>
        <v>gg cjsc</v>
      </c>
      <c r="I209">
        <f>IFERROR(INDEX(ggPayers[payer], MATCH(A209, ggPayers[remote_order_id], 0)), 0)</f>
        <v>0</v>
      </c>
      <c r="J209" t="str">
        <f t="shared" si="3"/>
        <v>other</v>
      </c>
    </row>
    <row r="210" spans="1:10">
      <c r="A210" s="89" t="s">
        <v>8172</v>
      </c>
      <c r="B210" s="89">
        <v>300</v>
      </c>
      <c r="C210" s="89" t="s">
        <v>7974</v>
      </c>
      <c r="D210" s="89"/>
      <c r="E210" s="89" t="s">
        <v>193</v>
      </c>
      <c r="F210" s="89" t="s">
        <v>192</v>
      </c>
      <c r="G210" s="105">
        <v>45320.304166666669</v>
      </c>
      <c r="H210" t="str">
        <f>INDEX(Partner_details[companyName], MATCH(E210, Partner_details[email], 0))</f>
        <v>gg cjsc</v>
      </c>
      <c r="I210">
        <f>IFERROR(INDEX(ggPayers[payer], MATCH(A210, ggPayers[remote_order_id], 0)), 0)</f>
        <v>0</v>
      </c>
      <c r="J210" t="str">
        <f t="shared" si="3"/>
        <v>other</v>
      </c>
    </row>
    <row r="211" spans="1:10">
      <c r="A211" s="89" t="s">
        <v>8173</v>
      </c>
      <c r="B211" s="89">
        <v>300</v>
      </c>
      <c r="C211" s="89" t="s">
        <v>7974</v>
      </c>
      <c r="D211" s="89"/>
      <c r="E211" s="89" t="s">
        <v>193</v>
      </c>
      <c r="F211" s="89" t="s">
        <v>192</v>
      </c>
      <c r="G211" s="105">
        <v>45320.304166666669</v>
      </c>
      <c r="H211" t="str">
        <f>INDEX(Partner_details[companyName], MATCH(E211, Partner_details[email], 0))</f>
        <v>gg cjsc</v>
      </c>
      <c r="I211">
        <f>IFERROR(INDEX(ggPayers[payer], MATCH(A211, ggPayers[remote_order_id], 0)), 0)</f>
        <v>0</v>
      </c>
      <c r="J211" t="str">
        <f t="shared" si="3"/>
        <v>other</v>
      </c>
    </row>
    <row r="212" spans="1:10">
      <c r="A212" s="89" t="s">
        <v>8174</v>
      </c>
      <c r="B212" s="89">
        <v>300</v>
      </c>
      <c r="C212" s="89" t="s">
        <v>7974</v>
      </c>
      <c r="D212" s="89"/>
      <c r="E212" s="89" t="s">
        <v>193</v>
      </c>
      <c r="F212" s="89" t="s">
        <v>192</v>
      </c>
      <c r="G212" s="105">
        <v>45320.304861111108</v>
      </c>
      <c r="H212" t="str">
        <f>INDEX(Partner_details[companyName], MATCH(E212, Partner_details[email], 0))</f>
        <v>gg cjsc</v>
      </c>
      <c r="I212">
        <f>IFERROR(INDEX(ggPayers[payer], MATCH(A212, ggPayers[remote_order_id], 0)), 0)</f>
        <v>0</v>
      </c>
      <c r="J212" t="str">
        <f t="shared" si="3"/>
        <v>other</v>
      </c>
    </row>
    <row r="213" spans="1:10">
      <c r="A213" s="89" t="s">
        <v>8175</v>
      </c>
      <c r="B213" s="89">
        <v>1000</v>
      </c>
      <c r="C213" s="89" t="s">
        <v>7963</v>
      </c>
      <c r="D213" s="89"/>
      <c r="E213" s="89" t="s">
        <v>6728</v>
      </c>
      <c r="F213" s="89" t="s">
        <v>6727</v>
      </c>
      <c r="G213" s="105">
        <v>45460.618055555555</v>
      </c>
      <c r="H213" t="str">
        <f>INDEX(Partner_details[companyName], MATCH(E213, Partner_details[email], 0))</f>
        <v>Byblos</v>
      </c>
      <c r="I213">
        <f>IFERROR(INDEX(ggPayers[payer], MATCH(A213, ggPayers[remote_order_id], 0)), 0)</f>
        <v>0</v>
      </c>
      <c r="J213" t="str">
        <f t="shared" si="3"/>
        <v>other</v>
      </c>
    </row>
    <row r="214" spans="1:10">
      <c r="A214" s="89" t="s">
        <v>8176</v>
      </c>
      <c r="B214" s="89">
        <v>1000</v>
      </c>
      <c r="C214" s="89" t="s">
        <v>7963</v>
      </c>
      <c r="D214" s="89" t="s">
        <v>8177</v>
      </c>
      <c r="E214" s="89" t="s">
        <v>7018</v>
      </c>
      <c r="F214" s="89" t="s">
        <v>476</v>
      </c>
      <c r="G214" s="105">
        <v>45460.636111111111</v>
      </c>
      <c r="H214" t="str">
        <f>INDEX(Partner_details[companyName], MATCH(E214, Partner_details[email], 0))</f>
        <v>Malocco</v>
      </c>
      <c r="I214">
        <f>IFERROR(INDEX(ggPayers[payer], MATCH(A214, ggPayers[remote_order_id], 0)), 0)</f>
        <v>0</v>
      </c>
      <c r="J214" t="str">
        <f t="shared" si="3"/>
        <v>other</v>
      </c>
    </row>
    <row r="215" spans="1:10">
      <c r="A215" s="89" t="s">
        <v>8178</v>
      </c>
      <c r="B215" s="89">
        <v>300</v>
      </c>
      <c r="C215" s="89" t="s">
        <v>7974</v>
      </c>
      <c r="D215" s="89"/>
      <c r="E215" s="89" t="s">
        <v>193</v>
      </c>
      <c r="F215" s="89" t="s">
        <v>192</v>
      </c>
      <c r="G215" s="105">
        <v>45320.310416666667</v>
      </c>
      <c r="H215" t="str">
        <f>INDEX(Partner_details[companyName], MATCH(E215, Partner_details[email], 0))</f>
        <v>gg cjsc</v>
      </c>
      <c r="I215">
        <f>IFERROR(INDEX(ggPayers[payer], MATCH(A215, ggPayers[remote_order_id], 0)), 0)</f>
        <v>0</v>
      </c>
      <c r="J215" t="str">
        <f t="shared" si="3"/>
        <v>other</v>
      </c>
    </row>
    <row r="216" spans="1:10">
      <c r="A216" s="89" t="s">
        <v>8179</v>
      </c>
      <c r="B216" s="89">
        <v>2000</v>
      </c>
      <c r="C216" s="89" t="s">
        <v>7963</v>
      </c>
      <c r="D216" s="89" t="s">
        <v>8180</v>
      </c>
      <c r="E216" s="89" t="s">
        <v>6606</v>
      </c>
      <c r="F216" s="89" t="s">
        <v>387</v>
      </c>
      <c r="G216" s="105">
        <v>45460.775694444441</v>
      </c>
      <c r="H216" t="str">
        <f>INDEX(Partner_details[companyName], MATCH(E216, Partner_details[email], 0))</f>
        <v>Beer academy</v>
      </c>
      <c r="I216">
        <f>IFERROR(INDEX(ggPayers[payer], MATCH(A216, ggPayers[remote_order_id], 0)), 0)</f>
        <v>0</v>
      </c>
      <c r="J216" t="str">
        <f t="shared" si="3"/>
        <v>other</v>
      </c>
    </row>
    <row r="217" spans="1:10">
      <c r="A217" s="89" t="s">
        <v>8181</v>
      </c>
      <c r="B217" s="89">
        <v>1000</v>
      </c>
      <c r="C217" s="89" t="s">
        <v>561</v>
      </c>
      <c r="D217" s="89"/>
      <c r="E217" s="89" t="s">
        <v>7018</v>
      </c>
      <c r="F217" s="89" t="s">
        <v>476</v>
      </c>
      <c r="G217" s="105">
        <v>45460.823611111111</v>
      </c>
      <c r="H217" t="str">
        <f>INDEX(Partner_details[companyName], MATCH(E217, Partner_details[email], 0))</f>
        <v>Malocco</v>
      </c>
      <c r="I217">
        <f>IFERROR(INDEX(ggPayers[payer], MATCH(A217, ggPayers[remote_order_id], 0)), 0)</f>
        <v>0</v>
      </c>
      <c r="J217" t="str">
        <f t="shared" si="3"/>
        <v>other</v>
      </c>
    </row>
    <row r="218" spans="1:10">
      <c r="A218" s="89" t="s">
        <v>8182</v>
      </c>
      <c r="B218" s="89">
        <v>1000</v>
      </c>
      <c r="C218" s="89" t="s">
        <v>7963</v>
      </c>
      <c r="D218" s="89"/>
      <c r="E218" s="89" t="s">
        <v>7018</v>
      </c>
      <c r="F218" s="89" t="s">
        <v>476</v>
      </c>
      <c r="G218" s="105">
        <v>45460.823611111111</v>
      </c>
      <c r="H218" t="str">
        <f>INDEX(Partner_details[companyName], MATCH(E218, Partner_details[email], 0))</f>
        <v>Malocco</v>
      </c>
      <c r="I218">
        <f>IFERROR(INDEX(ggPayers[payer], MATCH(A218, ggPayers[remote_order_id], 0)), 0)</f>
        <v>0</v>
      </c>
      <c r="J218" t="str">
        <f t="shared" si="3"/>
        <v>other</v>
      </c>
    </row>
    <row r="219" spans="1:10">
      <c r="A219" s="89" t="s">
        <v>6144</v>
      </c>
      <c r="B219" s="89">
        <v>500</v>
      </c>
      <c r="C219" s="89" t="s">
        <v>5606</v>
      </c>
      <c r="D219" s="89" t="s">
        <v>8183</v>
      </c>
      <c r="E219" s="89" t="s">
        <v>190</v>
      </c>
      <c r="F219" s="89" t="s">
        <v>189</v>
      </c>
      <c r="G219" s="105">
        <v>45453.458333333336</v>
      </c>
      <c r="H219" t="str">
        <f>INDEX(Partner_details[companyName], MATCH(E219, Partner_details[email], 0))</f>
        <v>gg cjsc</v>
      </c>
      <c r="I219">
        <f>IFERROR(INDEX(ggPayers[payer], MATCH(A219, ggPayers[remote_order_id], 0)), 0)</f>
        <v>480221</v>
      </c>
      <c r="J219" t="str">
        <f t="shared" si="3"/>
        <v>ggPay</v>
      </c>
    </row>
    <row r="220" spans="1:10">
      <c r="A220" s="89" t="s">
        <v>6143</v>
      </c>
      <c r="B220" s="89">
        <v>500</v>
      </c>
      <c r="C220" s="89" t="s">
        <v>5606</v>
      </c>
      <c r="D220" s="89" t="s">
        <v>8184</v>
      </c>
      <c r="E220" s="89" t="s">
        <v>190</v>
      </c>
      <c r="F220" s="89" t="s">
        <v>189</v>
      </c>
      <c r="G220" s="105">
        <v>45453.459722222222</v>
      </c>
      <c r="H220" t="str">
        <f>INDEX(Partner_details[companyName], MATCH(E220, Partner_details[email], 0))</f>
        <v>gg cjsc</v>
      </c>
      <c r="I220">
        <f>IFERROR(INDEX(ggPayers[payer], MATCH(A220, ggPayers[remote_order_id], 0)), 0)</f>
        <v>480221</v>
      </c>
      <c r="J220" t="str">
        <f t="shared" si="3"/>
        <v>ggPay</v>
      </c>
    </row>
    <row r="221" spans="1:10">
      <c r="A221" s="89" t="s">
        <v>6142</v>
      </c>
      <c r="B221" s="89">
        <v>100</v>
      </c>
      <c r="C221" s="89" t="s">
        <v>5606</v>
      </c>
      <c r="D221" s="89" t="s">
        <v>8185</v>
      </c>
      <c r="E221" s="89" t="s">
        <v>279</v>
      </c>
      <c r="F221" s="89" t="s">
        <v>278</v>
      </c>
      <c r="G221" s="105">
        <v>45453.467361111114</v>
      </c>
      <c r="H221" t="str">
        <f>INDEX(Partner_details[companyName], MATCH(E221, Partner_details[email], 0))</f>
        <v>gg cjsc</v>
      </c>
      <c r="I221">
        <f>IFERROR(INDEX(ggPayers[payer], MATCH(A221, ggPayers[remote_order_id], 0)), 0)</f>
        <v>825186</v>
      </c>
      <c r="J221" t="str">
        <f t="shared" si="3"/>
        <v>ggPay</v>
      </c>
    </row>
    <row r="222" spans="1:10">
      <c r="A222" s="89" t="s">
        <v>4332</v>
      </c>
      <c r="B222" s="89">
        <v>500</v>
      </c>
      <c r="C222" s="89" t="s">
        <v>561</v>
      </c>
      <c r="D222" s="89" t="s">
        <v>8186</v>
      </c>
      <c r="E222" s="89" t="s">
        <v>7296</v>
      </c>
      <c r="F222" s="89" t="s">
        <v>516</v>
      </c>
      <c r="G222" s="105">
        <v>45455.525694444441</v>
      </c>
      <c r="H222" t="str">
        <f>INDEX(Partner_details[companyName], MATCH(E222, Partner_details[email], 0))</f>
        <v>Paul</v>
      </c>
      <c r="I222">
        <f>IFERROR(INDEX(ggPayers[payer], MATCH(A222, ggPayers[remote_order_id], 0)), 0)</f>
        <v>143800</v>
      </c>
      <c r="J222" t="str">
        <f t="shared" si="3"/>
        <v>ggPay</v>
      </c>
    </row>
    <row r="223" spans="1:10">
      <c r="A223" s="89" t="s">
        <v>8187</v>
      </c>
      <c r="B223" s="89">
        <v>1000</v>
      </c>
      <c r="C223" s="89" t="s">
        <v>7974</v>
      </c>
      <c r="D223" s="89"/>
      <c r="E223" s="89" t="s">
        <v>193</v>
      </c>
      <c r="F223" s="89" t="s">
        <v>192</v>
      </c>
      <c r="G223" s="105">
        <v>45320.31527777778</v>
      </c>
      <c r="H223" t="str">
        <f>INDEX(Partner_details[companyName], MATCH(E223, Partner_details[email], 0))</f>
        <v>gg cjsc</v>
      </c>
      <c r="I223">
        <f>IFERROR(INDEX(ggPayers[payer], MATCH(A223, ggPayers[remote_order_id], 0)), 0)</f>
        <v>0</v>
      </c>
      <c r="J223" t="str">
        <f t="shared" si="3"/>
        <v>other</v>
      </c>
    </row>
    <row r="224" spans="1:10">
      <c r="A224" s="89" t="s">
        <v>3297</v>
      </c>
      <c r="B224" s="89">
        <v>300</v>
      </c>
      <c r="C224" s="89" t="s">
        <v>561</v>
      </c>
      <c r="D224" s="89" t="s">
        <v>8188</v>
      </c>
      <c r="E224" s="89" t="s">
        <v>6509</v>
      </c>
      <c r="F224" s="89" t="s">
        <v>218</v>
      </c>
      <c r="G224" s="105">
        <v>45320.32916666667</v>
      </c>
      <c r="H224" t="str">
        <f>INDEX(Partner_details[companyName], MATCH(E224, Partner_details[email], 0))</f>
        <v>gg cjsc</v>
      </c>
      <c r="I224">
        <f>IFERROR(INDEX(ggPayers[payer], MATCH(A224, ggPayers[remote_order_id], 0)), 0)</f>
        <v>17617</v>
      </c>
      <c r="J224" t="str">
        <f t="shared" si="3"/>
        <v>ggPay</v>
      </c>
    </row>
    <row r="225" spans="1:10">
      <c r="A225" s="89" t="s">
        <v>8189</v>
      </c>
      <c r="B225" s="89">
        <v>1000</v>
      </c>
      <c r="C225" s="89" t="s">
        <v>7974</v>
      </c>
      <c r="D225" s="89"/>
      <c r="E225" s="89" t="s">
        <v>193</v>
      </c>
      <c r="F225" s="89" t="s">
        <v>192</v>
      </c>
      <c r="G225" s="105">
        <v>45320.333333333336</v>
      </c>
      <c r="H225" t="str">
        <f>INDEX(Partner_details[companyName], MATCH(E225, Partner_details[email], 0))</f>
        <v>gg cjsc</v>
      </c>
      <c r="I225">
        <f>IFERROR(INDEX(ggPayers[payer], MATCH(A225, ggPayers[remote_order_id], 0)), 0)</f>
        <v>0</v>
      </c>
      <c r="J225" t="str">
        <f t="shared" si="3"/>
        <v>other</v>
      </c>
    </row>
    <row r="226" spans="1:10">
      <c r="A226" s="89" t="s">
        <v>8190</v>
      </c>
      <c r="B226" s="89">
        <v>1000</v>
      </c>
      <c r="C226" s="89" t="s">
        <v>7974</v>
      </c>
      <c r="D226" s="89"/>
      <c r="E226" s="89" t="s">
        <v>193</v>
      </c>
      <c r="F226" s="89" t="s">
        <v>192</v>
      </c>
      <c r="G226" s="105">
        <v>45320.390277777777</v>
      </c>
      <c r="H226" t="str">
        <f>INDEX(Partner_details[companyName], MATCH(E226, Partner_details[email], 0))</f>
        <v>gg cjsc</v>
      </c>
      <c r="I226">
        <f>IFERROR(INDEX(ggPayers[payer], MATCH(A226, ggPayers[remote_order_id], 0)), 0)</f>
        <v>0</v>
      </c>
      <c r="J226" t="str">
        <f t="shared" si="3"/>
        <v>other</v>
      </c>
    </row>
    <row r="227" spans="1:10">
      <c r="A227" s="89" t="s">
        <v>8191</v>
      </c>
      <c r="B227" s="89">
        <v>100</v>
      </c>
      <c r="C227" s="89" t="s">
        <v>7974</v>
      </c>
      <c r="D227" s="89"/>
      <c r="E227" s="89" t="s">
        <v>193</v>
      </c>
      <c r="F227" s="89" t="s">
        <v>192</v>
      </c>
      <c r="G227" s="105">
        <v>45320.411805555559</v>
      </c>
      <c r="H227" t="str">
        <f>INDEX(Partner_details[companyName], MATCH(E227, Partner_details[email], 0))</f>
        <v>gg cjsc</v>
      </c>
      <c r="I227">
        <f>IFERROR(INDEX(ggPayers[payer], MATCH(A227, ggPayers[remote_order_id], 0)), 0)</f>
        <v>0</v>
      </c>
      <c r="J227" t="str">
        <f t="shared" si="3"/>
        <v>other</v>
      </c>
    </row>
    <row r="228" spans="1:10">
      <c r="A228" s="89" t="s">
        <v>8192</v>
      </c>
      <c r="B228" s="89">
        <v>300</v>
      </c>
      <c r="C228" s="89" t="s">
        <v>7974</v>
      </c>
      <c r="D228" s="89"/>
      <c r="E228" s="89" t="s">
        <v>193</v>
      </c>
      <c r="F228" s="89" t="s">
        <v>192</v>
      </c>
      <c r="G228" s="105">
        <v>45320.415277777778</v>
      </c>
      <c r="H228" t="str">
        <f>INDEX(Partner_details[companyName], MATCH(E228, Partner_details[email], 0))</f>
        <v>gg cjsc</v>
      </c>
      <c r="I228">
        <f>IFERROR(INDEX(ggPayers[payer], MATCH(A228, ggPayers[remote_order_id], 0)), 0)</f>
        <v>0</v>
      </c>
      <c r="J228" t="str">
        <f t="shared" si="3"/>
        <v>other</v>
      </c>
    </row>
    <row r="229" spans="1:10">
      <c r="A229" s="89" t="s">
        <v>8193</v>
      </c>
      <c r="B229" s="89">
        <v>300</v>
      </c>
      <c r="C229" s="89" t="s">
        <v>7974</v>
      </c>
      <c r="D229" s="89"/>
      <c r="E229" s="89" t="s">
        <v>193</v>
      </c>
      <c r="F229" s="89" t="s">
        <v>192</v>
      </c>
      <c r="G229" s="105">
        <v>45320.415972222225</v>
      </c>
      <c r="H229" t="str">
        <f>INDEX(Partner_details[companyName], MATCH(E229, Partner_details[email], 0))</f>
        <v>gg cjsc</v>
      </c>
      <c r="I229">
        <f>IFERROR(INDEX(ggPayers[payer], MATCH(A229, ggPayers[remote_order_id], 0)), 0)</f>
        <v>0</v>
      </c>
      <c r="J229" t="str">
        <f t="shared" si="3"/>
        <v>other</v>
      </c>
    </row>
    <row r="230" spans="1:10">
      <c r="A230" s="89" t="s">
        <v>8194</v>
      </c>
      <c r="B230" s="89">
        <v>300</v>
      </c>
      <c r="C230" s="89" t="s">
        <v>7963</v>
      </c>
      <c r="D230" s="89" t="s">
        <v>8195</v>
      </c>
      <c r="E230" s="89" t="s">
        <v>193</v>
      </c>
      <c r="F230" s="89" t="s">
        <v>192</v>
      </c>
      <c r="G230" s="105">
        <v>45320.418749999997</v>
      </c>
      <c r="H230" t="str">
        <f>INDEX(Partner_details[companyName], MATCH(E230, Partner_details[email], 0))</f>
        <v>gg cjsc</v>
      </c>
      <c r="I230">
        <f>IFERROR(INDEX(ggPayers[payer], MATCH(A230, ggPayers[remote_order_id], 0)), 0)</f>
        <v>0</v>
      </c>
      <c r="J230" t="str">
        <f t="shared" si="3"/>
        <v>other</v>
      </c>
    </row>
    <row r="231" spans="1:10">
      <c r="A231" s="89" t="s">
        <v>8196</v>
      </c>
      <c r="B231" s="89">
        <v>1000</v>
      </c>
      <c r="C231" s="89" t="s">
        <v>7963</v>
      </c>
      <c r="D231" s="89" t="s">
        <v>8197</v>
      </c>
      <c r="E231" s="89" t="s">
        <v>193</v>
      </c>
      <c r="F231" s="89" t="s">
        <v>192</v>
      </c>
      <c r="G231" s="105">
        <v>45320.421527777777</v>
      </c>
      <c r="H231" t="str">
        <f>INDEX(Partner_details[companyName], MATCH(E231, Partner_details[email], 0))</f>
        <v>gg cjsc</v>
      </c>
      <c r="I231">
        <f>IFERROR(INDEX(ggPayers[payer], MATCH(A231, ggPayers[remote_order_id], 0)), 0)</f>
        <v>0</v>
      </c>
      <c r="J231" t="str">
        <f t="shared" si="3"/>
        <v>other</v>
      </c>
    </row>
    <row r="232" spans="1:10">
      <c r="A232" s="89" t="s">
        <v>6338</v>
      </c>
      <c r="B232" s="89">
        <v>1000</v>
      </c>
      <c r="C232" s="89" t="s">
        <v>7963</v>
      </c>
      <c r="D232" s="89" t="s">
        <v>8198</v>
      </c>
      <c r="E232" s="89" t="s">
        <v>193</v>
      </c>
      <c r="F232" s="89" t="s">
        <v>192</v>
      </c>
      <c r="G232" s="105">
        <v>45320.422222222223</v>
      </c>
      <c r="H232" t="str">
        <f>INDEX(Partner_details[companyName], MATCH(E232, Partner_details[email], 0))</f>
        <v>gg cjsc</v>
      </c>
      <c r="I232">
        <f>IFERROR(INDEX(ggPayers[payer], MATCH(A232, ggPayers[remote_order_id], 0)), 0)</f>
        <v>798</v>
      </c>
      <c r="J232" t="str">
        <f t="shared" si="3"/>
        <v>ggPay</v>
      </c>
    </row>
    <row r="233" spans="1:10">
      <c r="A233" s="89" t="s">
        <v>6337</v>
      </c>
      <c r="B233" s="89">
        <v>500</v>
      </c>
      <c r="C233" s="89" t="s">
        <v>7963</v>
      </c>
      <c r="D233" s="89" t="s">
        <v>8199</v>
      </c>
      <c r="E233" s="89" t="s">
        <v>193</v>
      </c>
      <c r="F233" s="89" t="s">
        <v>192</v>
      </c>
      <c r="G233" s="105">
        <v>45320.429166666669</v>
      </c>
      <c r="H233" t="str">
        <f>INDEX(Partner_details[companyName], MATCH(E233, Partner_details[email], 0))</f>
        <v>gg cjsc</v>
      </c>
      <c r="I233">
        <f>IFERROR(INDEX(ggPayers[payer], MATCH(A233, ggPayers[remote_order_id], 0)), 0)</f>
        <v>825186</v>
      </c>
      <c r="J233" t="str">
        <f t="shared" si="3"/>
        <v>ggPay</v>
      </c>
    </row>
    <row r="234" spans="1:10">
      <c r="A234" s="89" t="s">
        <v>6336</v>
      </c>
      <c r="B234" s="89">
        <v>500</v>
      </c>
      <c r="C234" s="89" t="s">
        <v>7963</v>
      </c>
      <c r="D234" s="89" t="s">
        <v>8200</v>
      </c>
      <c r="E234" s="89" t="s">
        <v>193</v>
      </c>
      <c r="F234" s="89" t="s">
        <v>192</v>
      </c>
      <c r="G234" s="105">
        <v>45320.429861111108</v>
      </c>
      <c r="H234" t="str">
        <f>INDEX(Partner_details[companyName], MATCH(E234, Partner_details[email], 0))</f>
        <v>gg cjsc</v>
      </c>
      <c r="I234">
        <f>IFERROR(INDEX(ggPayers[payer], MATCH(A234, ggPayers[remote_order_id], 0)), 0)</f>
        <v>825186</v>
      </c>
      <c r="J234" t="str">
        <f t="shared" si="3"/>
        <v>ggPay</v>
      </c>
    </row>
    <row r="235" spans="1:10">
      <c r="A235" s="89" t="s">
        <v>3294</v>
      </c>
      <c r="B235" s="89">
        <v>500</v>
      </c>
      <c r="C235" s="89" t="s">
        <v>561</v>
      </c>
      <c r="D235" s="89" t="s">
        <v>8201</v>
      </c>
      <c r="E235" s="89" t="s">
        <v>193</v>
      </c>
      <c r="F235" s="89" t="s">
        <v>192</v>
      </c>
      <c r="G235" s="105">
        <v>45320.430555555555</v>
      </c>
      <c r="H235" t="str">
        <f>INDEX(Partner_details[companyName], MATCH(E235, Partner_details[email], 0))</f>
        <v>gg cjsc</v>
      </c>
      <c r="I235">
        <f>IFERROR(INDEX(ggPayers[payer], MATCH(A235, ggPayers[remote_order_id], 0)), 0)</f>
        <v>825186</v>
      </c>
      <c r="J235" t="str">
        <f t="shared" si="3"/>
        <v>ggPay</v>
      </c>
    </row>
    <row r="236" spans="1:10">
      <c r="A236" s="89" t="s">
        <v>8202</v>
      </c>
      <c r="B236" s="89">
        <v>300</v>
      </c>
      <c r="C236" s="89" t="s">
        <v>7963</v>
      </c>
      <c r="D236" s="89" t="s">
        <v>8203</v>
      </c>
      <c r="E236" s="89" t="s">
        <v>193</v>
      </c>
      <c r="F236" s="89" t="s">
        <v>192</v>
      </c>
      <c r="G236" s="105">
        <v>45320.436805555553</v>
      </c>
      <c r="H236" t="str">
        <f>INDEX(Partner_details[companyName], MATCH(E236, Partner_details[email], 0))</f>
        <v>gg cjsc</v>
      </c>
      <c r="I236">
        <f>IFERROR(INDEX(ggPayers[payer], MATCH(A236, ggPayers[remote_order_id], 0)), 0)</f>
        <v>0</v>
      </c>
      <c r="J236" t="str">
        <f t="shared" si="3"/>
        <v>other</v>
      </c>
    </row>
    <row r="237" spans="1:10">
      <c r="A237" s="89" t="s">
        <v>4306</v>
      </c>
      <c r="B237" s="89">
        <v>2000</v>
      </c>
      <c r="C237" s="89" t="s">
        <v>561</v>
      </c>
      <c r="D237" s="89" t="s">
        <v>8204</v>
      </c>
      <c r="E237" s="89" t="s">
        <v>7018</v>
      </c>
      <c r="F237" s="89" t="s">
        <v>476</v>
      </c>
      <c r="G237" s="105">
        <v>45457.450694444444</v>
      </c>
      <c r="H237" t="str">
        <f>INDEX(Partner_details[companyName], MATCH(E237, Partner_details[email], 0))</f>
        <v>Malocco</v>
      </c>
      <c r="I237">
        <f>IFERROR(INDEX(ggPayers[payer], MATCH(A237, ggPayers[remote_order_id], 0)), 0)</f>
        <v>440437</v>
      </c>
      <c r="J237" t="str">
        <f t="shared" si="3"/>
        <v>ggPay</v>
      </c>
    </row>
    <row r="238" spans="1:10">
      <c r="A238" s="89" t="s">
        <v>6129</v>
      </c>
      <c r="B238" s="89">
        <v>1000</v>
      </c>
      <c r="C238" s="89" t="s">
        <v>5606</v>
      </c>
      <c r="D238" s="89" t="s">
        <v>8205</v>
      </c>
      <c r="E238" s="89" t="s">
        <v>7018</v>
      </c>
      <c r="F238" s="89" t="s">
        <v>476</v>
      </c>
      <c r="G238" s="105">
        <v>45457.47152777778</v>
      </c>
      <c r="H238" t="str">
        <f>INDEX(Partner_details[companyName], MATCH(E238, Partner_details[email], 0))</f>
        <v>Malocco</v>
      </c>
      <c r="I238">
        <f>IFERROR(INDEX(ggPayers[payer], MATCH(A238, ggPayers[remote_order_id], 0)), 0)</f>
        <v>37705</v>
      </c>
      <c r="J238" t="str">
        <f t="shared" si="3"/>
        <v>ggPay</v>
      </c>
    </row>
    <row r="239" spans="1:10">
      <c r="A239" s="89" t="s">
        <v>6128</v>
      </c>
      <c r="B239" s="89">
        <v>1000</v>
      </c>
      <c r="C239" s="89" t="s">
        <v>5606</v>
      </c>
      <c r="D239" s="89" t="s">
        <v>8206</v>
      </c>
      <c r="E239" s="89" t="s">
        <v>7018</v>
      </c>
      <c r="F239" s="89" t="s">
        <v>476</v>
      </c>
      <c r="G239" s="105">
        <v>45457.47152777778</v>
      </c>
      <c r="H239" t="str">
        <f>INDEX(Partner_details[companyName], MATCH(E239, Partner_details[email], 0))</f>
        <v>Malocco</v>
      </c>
      <c r="I239">
        <f>IFERROR(INDEX(ggPayers[payer], MATCH(A239, ggPayers[remote_order_id], 0)), 0)</f>
        <v>37705</v>
      </c>
      <c r="J239" t="str">
        <f t="shared" si="3"/>
        <v>ggPay</v>
      </c>
    </row>
    <row r="240" spans="1:10">
      <c r="A240" s="89" t="s">
        <v>8207</v>
      </c>
      <c r="B240" s="89">
        <v>300</v>
      </c>
      <c r="C240" s="89" t="s">
        <v>7963</v>
      </c>
      <c r="D240" s="89" t="s">
        <v>8208</v>
      </c>
      <c r="E240" s="89" t="s">
        <v>244</v>
      </c>
      <c r="F240" s="89" t="s">
        <v>243</v>
      </c>
      <c r="G240" s="105">
        <v>45320.575694444444</v>
      </c>
      <c r="H240" t="str">
        <f>INDEX(Partner_details[companyName], MATCH(E240, Partner_details[email], 0))</f>
        <v>gg cjsc</v>
      </c>
      <c r="I240">
        <f>IFERROR(INDEX(ggPayers[payer], MATCH(A240, ggPayers[remote_order_id], 0)), 0)</f>
        <v>0</v>
      </c>
      <c r="J240" t="str">
        <f t="shared" si="3"/>
        <v>other</v>
      </c>
    </row>
    <row r="241" spans="1:10">
      <c r="A241" s="89" t="s">
        <v>8209</v>
      </c>
      <c r="B241" s="89">
        <v>1000</v>
      </c>
      <c r="C241" s="89" t="s">
        <v>7974</v>
      </c>
      <c r="D241" s="89"/>
      <c r="E241" s="89" t="s">
        <v>130</v>
      </c>
      <c r="F241" s="89" t="s">
        <v>128</v>
      </c>
      <c r="G241" s="105">
        <v>45320.59375</v>
      </c>
      <c r="H241" t="str">
        <f>INDEX(Partner_details[companyName], MATCH(E241, Partner_details[email], 0))</f>
        <v>Avetis Grigoryan</v>
      </c>
      <c r="I241">
        <f>IFERROR(INDEX(ggPayers[payer], MATCH(A241, ggPayers[remote_order_id], 0)), 0)</f>
        <v>0</v>
      </c>
      <c r="J241" t="str">
        <f t="shared" si="3"/>
        <v>other</v>
      </c>
    </row>
    <row r="242" spans="1:10">
      <c r="A242" s="89" t="s">
        <v>8210</v>
      </c>
      <c r="B242" s="89">
        <v>1000</v>
      </c>
      <c r="C242" s="89" t="s">
        <v>7974</v>
      </c>
      <c r="D242" s="89"/>
      <c r="E242" s="89" t="s">
        <v>130</v>
      </c>
      <c r="F242" s="89" t="s">
        <v>128</v>
      </c>
      <c r="G242" s="105">
        <v>45320.599305555559</v>
      </c>
      <c r="H242" t="str">
        <f>INDEX(Partner_details[companyName], MATCH(E242, Partner_details[email], 0))</f>
        <v>Avetis Grigoryan</v>
      </c>
      <c r="I242">
        <f>IFERROR(INDEX(ggPayers[payer], MATCH(A242, ggPayers[remote_order_id], 0)), 0)</f>
        <v>0</v>
      </c>
      <c r="J242" t="str">
        <f t="shared" si="3"/>
        <v>other</v>
      </c>
    </row>
    <row r="243" spans="1:10">
      <c r="A243" s="89" t="s">
        <v>3292</v>
      </c>
      <c r="B243" s="89">
        <v>1000</v>
      </c>
      <c r="C243" s="89" t="s">
        <v>561</v>
      </c>
      <c r="D243" s="89"/>
      <c r="E243" s="89" t="s">
        <v>130</v>
      </c>
      <c r="F243" s="89" t="s">
        <v>128</v>
      </c>
      <c r="G243" s="105">
        <v>45320.599305555559</v>
      </c>
      <c r="H243" t="str">
        <f>INDEX(Partner_details[companyName], MATCH(E243, Partner_details[email], 0))</f>
        <v>Avetis Grigoryan</v>
      </c>
      <c r="I243">
        <f>IFERROR(INDEX(ggPayers[payer], MATCH(A243, ggPayers[remote_order_id], 0)), 0)</f>
        <v>0</v>
      </c>
      <c r="J243" t="str">
        <f t="shared" si="3"/>
        <v>other</v>
      </c>
    </row>
    <row r="244" spans="1:10">
      <c r="A244" s="89" t="s">
        <v>8211</v>
      </c>
      <c r="B244" s="89">
        <v>500</v>
      </c>
      <c r="C244" s="89" t="s">
        <v>7963</v>
      </c>
      <c r="D244" s="89" t="s">
        <v>8212</v>
      </c>
      <c r="E244" s="89" t="s">
        <v>193</v>
      </c>
      <c r="F244" s="89" t="s">
        <v>192</v>
      </c>
      <c r="G244" s="105">
        <v>45320.636111111111</v>
      </c>
      <c r="H244" t="str">
        <f>INDEX(Partner_details[companyName], MATCH(E244, Partner_details[email], 0))</f>
        <v>gg cjsc</v>
      </c>
      <c r="I244">
        <f>IFERROR(INDEX(ggPayers[payer], MATCH(A244, ggPayers[remote_order_id], 0)), 0)</f>
        <v>0</v>
      </c>
      <c r="J244" t="str">
        <f t="shared" si="3"/>
        <v>other</v>
      </c>
    </row>
    <row r="245" spans="1:10">
      <c r="A245" s="89" t="s">
        <v>3290</v>
      </c>
      <c r="B245" s="89">
        <v>500</v>
      </c>
      <c r="C245" s="89" t="s">
        <v>561</v>
      </c>
      <c r="D245" s="89" t="s">
        <v>8213</v>
      </c>
      <c r="E245" s="89" t="s">
        <v>193</v>
      </c>
      <c r="F245" s="89" t="s">
        <v>192</v>
      </c>
      <c r="G245" s="105">
        <v>45320.636805555558</v>
      </c>
      <c r="H245" t="str">
        <f>INDEX(Partner_details[companyName], MATCH(E245, Partner_details[email], 0))</f>
        <v>gg cjsc</v>
      </c>
      <c r="I245">
        <f>IFERROR(INDEX(ggPayers[payer], MATCH(A245, ggPayers[remote_order_id], 0)), 0)</f>
        <v>798</v>
      </c>
      <c r="J245" t="str">
        <f t="shared" si="3"/>
        <v>ggPay</v>
      </c>
    </row>
    <row r="246" spans="1:10">
      <c r="A246" s="89" t="s">
        <v>8214</v>
      </c>
      <c r="B246" s="89">
        <v>1000</v>
      </c>
      <c r="C246" s="89" t="s">
        <v>7963</v>
      </c>
      <c r="D246" s="89" t="s">
        <v>8215</v>
      </c>
      <c r="E246" s="89" t="s">
        <v>7018</v>
      </c>
      <c r="F246" s="89" t="s">
        <v>476</v>
      </c>
      <c r="G246" s="105">
        <v>45457.47152777778</v>
      </c>
      <c r="H246" t="str">
        <f>INDEX(Partner_details[companyName], MATCH(E246, Partner_details[email], 0))</f>
        <v>Malocco</v>
      </c>
      <c r="I246">
        <f>IFERROR(INDEX(ggPayers[payer], MATCH(A246, ggPayers[remote_order_id], 0)), 0)</f>
        <v>0</v>
      </c>
      <c r="J246" t="str">
        <f t="shared" si="3"/>
        <v>other</v>
      </c>
    </row>
    <row r="247" spans="1:10">
      <c r="A247" s="89" t="s">
        <v>8216</v>
      </c>
      <c r="B247" s="89">
        <v>300</v>
      </c>
      <c r="C247" s="89" t="s">
        <v>7974</v>
      </c>
      <c r="D247" s="89"/>
      <c r="E247" s="89" t="s">
        <v>187</v>
      </c>
      <c r="F247" s="89" t="s">
        <v>26</v>
      </c>
      <c r="G247" s="105">
        <v>45320.64166666667</v>
      </c>
      <c r="H247" t="str">
        <f>INDEX(Partner_details[companyName], MATCH(E247, Partner_details[email], 0))</f>
        <v>gg cjsc</v>
      </c>
      <c r="I247">
        <f>IFERROR(INDEX(ggPayers[payer], MATCH(A247, ggPayers[remote_order_id], 0)), 0)</f>
        <v>0</v>
      </c>
      <c r="J247" t="str">
        <f t="shared" si="3"/>
        <v>other</v>
      </c>
    </row>
    <row r="248" spans="1:10">
      <c r="A248" s="89" t="s">
        <v>8217</v>
      </c>
      <c r="B248" s="89">
        <v>300</v>
      </c>
      <c r="C248" s="89" t="s">
        <v>7974</v>
      </c>
      <c r="D248" s="89"/>
      <c r="E248" s="89" t="s">
        <v>187</v>
      </c>
      <c r="F248" s="89" t="s">
        <v>26</v>
      </c>
      <c r="G248" s="105">
        <v>45320.642361111109</v>
      </c>
      <c r="H248" t="str">
        <f>INDEX(Partner_details[companyName], MATCH(E248, Partner_details[email], 0))</f>
        <v>gg cjsc</v>
      </c>
      <c r="I248">
        <f>IFERROR(INDEX(ggPayers[payer], MATCH(A248, ggPayers[remote_order_id], 0)), 0)</f>
        <v>0</v>
      </c>
      <c r="J248" t="str">
        <f t="shared" si="3"/>
        <v>other</v>
      </c>
    </row>
    <row r="249" spans="1:10">
      <c r="A249" s="89" t="s">
        <v>8218</v>
      </c>
      <c r="B249" s="89">
        <v>500</v>
      </c>
      <c r="C249" s="89" t="s">
        <v>7974</v>
      </c>
      <c r="D249" s="89"/>
      <c r="E249" s="89" t="s">
        <v>130</v>
      </c>
      <c r="F249" s="89" t="s">
        <v>128</v>
      </c>
      <c r="G249" s="105">
        <v>45320.70416666667</v>
      </c>
      <c r="H249" t="str">
        <f>INDEX(Partner_details[companyName], MATCH(E249, Partner_details[email], 0))</f>
        <v>Avetis Grigoryan</v>
      </c>
      <c r="I249">
        <f>IFERROR(INDEX(ggPayers[payer], MATCH(A249, ggPayers[remote_order_id], 0)), 0)</f>
        <v>0</v>
      </c>
      <c r="J249" t="str">
        <f t="shared" si="3"/>
        <v>other</v>
      </c>
    </row>
    <row r="250" spans="1:10">
      <c r="A250" s="89" t="s">
        <v>8219</v>
      </c>
      <c r="B250" s="89">
        <v>500</v>
      </c>
      <c r="C250" s="89" t="s">
        <v>7974</v>
      </c>
      <c r="D250" s="89"/>
      <c r="E250" s="89" t="s">
        <v>130</v>
      </c>
      <c r="F250" s="89" t="s">
        <v>128</v>
      </c>
      <c r="G250" s="105">
        <v>45320.70416666667</v>
      </c>
      <c r="H250" t="str">
        <f>INDEX(Partner_details[companyName], MATCH(E250, Partner_details[email], 0))</f>
        <v>Avetis Grigoryan</v>
      </c>
      <c r="I250">
        <f>IFERROR(INDEX(ggPayers[payer], MATCH(A250, ggPayers[remote_order_id], 0)), 0)</f>
        <v>0</v>
      </c>
      <c r="J250" t="str">
        <f t="shared" si="3"/>
        <v>other</v>
      </c>
    </row>
    <row r="251" spans="1:10">
      <c r="A251" s="89" t="s">
        <v>8220</v>
      </c>
      <c r="B251" s="89">
        <v>500</v>
      </c>
      <c r="C251" s="89" t="s">
        <v>7974</v>
      </c>
      <c r="D251" s="89"/>
      <c r="E251" s="89" t="s">
        <v>130</v>
      </c>
      <c r="F251" s="89" t="s">
        <v>128</v>
      </c>
      <c r="G251" s="105">
        <v>45320.70416666667</v>
      </c>
      <c r="H251" t="str">
        <f>INDEX(Partner_details[companyName], MATCH(E251, Partner_details[email], 0))</f>
        <v>Avetis Grigoryan</v>
      </c>
      <c r="I251">
        <f>IFERROR(INDEX(ggPayers[payer], MATCH(A251, ggPayers[remote_order_id], 0)), 0)</f>
        <v>0</v>
      </c>
      <c r="J251" t="str">
        <f t="shared" si="3"/>
        <v>other</v>
      </c>
    </row>
    <row r="252" spans="1:10">
      <c r="A252" s="89" t="s">
        <v>8221</v>
      </c>
      <c r="B252" s="89">
        <v>500</v>
      </c>
      <c r="C252" s="89" t="s">
        <v>7963</v>
      </c>
      <c r="D252" s="89"/>
      <c r="E252" s="89" t="s">
        <v>130</v>
      </c>
      <c r="F252" s="89" t="s">
        <v>128</v>
      </c>
      <c r="G252" s="105">
        <v>45320.704861111109</v>
      </c>
      <c r="H252" t="str">
        <f>INDEX(Partner_details[companyName], MATCH(E252, Partner_details[email], 0))</f>
        <v>Avetis Grigoryan</v>
      </c>
      <c r="I252">
        <f>IFERROR(INDEX(ggPayers[payer], MATCH(A252, ggPayers[remote_order_id], 0)), 0)</f>
        <v>0</v>
      </c>
      <c r="J252" t="str">
        <f t="shared" si="3"/>
        <v>other</v>
      </c>
    </row>
    <row r="253" spans="1:10">
      <c r="A253" s="89" t="s">
        <v>8222</v>
      </c>
      <c r="B253" s="89">
        <v>300</v>
      </c>
      <c r="C253" s="89" t="s">
        <v>7963</v>
      </c>
      <c r="D253" s="89" t="s">
        <v>8223</v>
      </c>
      <c r="E253" s="89" t="s">
        <v>193</v>
      </c>
      <c r="F253" s="89" t="s">
        <v>192</v>
      </c>
      <c r="G253" s="105">
        <v>45320.725694444445</v>
      </c>
      <c r="H253" t="str">
        <f>INDEX(Partner_details[companyName], MATCH(E253, Partner_details[email], 0))</f>
        <v>gg cjsc</v>
      </c>
      <c r="I253">
        <f>IFERROR(INDEX(ggPayers[payer], MATCH(A253, ggPayers[remote_order_id], 0)), 0)</f>
        <v>0</v>
      </c>
      <c r="J253" t="str">
        <f t="shared" si="3"/>
        <v>other</v>
      </c>
    </row>
    <row r="254" spans="1:10">
      <c r="A254" s="89" t="s">
        <v>8224</v>
      </c>
      <c r="B254" s="89">
        <v>1000</v>
      </c>
      <c r="C254" s="89" t="s">
        <v>7974</v>
      </c>
      <c r="D254" s="89"/>
      <c r="E254" s="89" t="s">
        <v>7296</v>
      </c>
      <c r="F254" s="89" t="s">
        <v>516</v>
      </c>
      <c r="G254" s="105">
        <v>45320.786805555559</v>
      </c>
      <c r="H254" t="str">
        <f>INDEX(Partner_details[companyName], MATCH(E254, Partner_details[email], 0))</f>
        <v>Paul</v>
      </c>
      <c r="I254">
        <f>IFERROR(INDEX(ggPayers[payer], MATCH(A254, ggPayers[remote_order_id], 0)), 0)</f>
        <v>0</v>
      </c>
      <c r="J254" t="str">
        <f t="shared" si="3"/>
        <v>other</v>
      </c>
    </row>
    <row r="255" spans="1:10">
      <c r="A255" s="89" t="s">
        <v>8225</v>
      </c>
      <c r="B255" s="89">
        <v>1000</v>
      </c>
      <c r="C255" s="89" t="s">
        <v>7974</v>
      </c>
      <c r="D255" s="89"/>
      <c r="E255" s="89" t="s">
        <v>7296</v>
      </c>
      <c r="F255" s="89" t="s">
        <v>516</v>
      </c>
      <c r="G255" s="105">
        <v>45320.787499999999</v>
      </c>
      <c r="H255" t="str">
        <f>INDEX(Partner_details[companyName], MATCH(E255, Partner_details[email], 0))</f>
        <v>Paul</v>
      </c>
      <c r="I255">
        <f>IFERROR(INDEX(ggPayers[payer], MATCH(A255, ggPayers[remote_order_id], 0)), 0)</f>
        <v>0</v>
      </c>
      <c r="J255" t="str">
        <f t="shared" si="3"/>
        <v>other</v>
      </c>
    </row>
    <row r="256" spans="1:10">
      <c r="A256" s="89" t="s">
        <v>8226</v>
      </c>
      <c r="B256" s="89">
        <v>1000</v>
      </c>
      <c r="C256" s="89" t="s">
        <v>7963</v>
      </c>
      <c r="D256" s="89"/>
      <c r="E256" s="89" t="s">
        <v>7296</v>
      </c>
      <c r="F256" s="89" t="s">
        <v>516</v>
      </c>
      <c r="G256" s="105">
        <v>45320.788194444445</v>
      </c>
      <c r="H256" t="str">
        <f>INDEX(Partner_details[companyName], MATCH(E256, Partner_details[email], 0))</f>
        <v>Paul</v>
      </c>
      <c r="I256">
        <f>IFERROR(INDEX(ggPayers[payer], MATCH(A256, ggPayers[remote_order_id], 0)), 0)</f>
        <v>0</v>
      </c>
      <c r="J256" t="str">
        <f t="shared" si="3"/>
        <v>other</v>
      </c>
    </row>
    <row r="257" spans="1:10">
      <c r="A257" s="89" t="s">
        <v>8227</v>
      </c>
      <c r="B257" s="89">
        <v>1000</v>
      </c>
      <c r="C257" s="89" t="s">
        <v>7974</v>
      </c>
      <c r="D257" s="89"/>
      <c r="E257" s="89" t="s">
        <v>7296</v>
      </c>
      <c r="F257" s="89" t="s">
        <v>516</v>
      </c>
      <c r="G257" s="105">
        <v>45320.788888888892</v>
      </c>
      <c r="H257" t="str">
        <f>INDEX(Partner_details[companyName], MATCH(E257, Partner_details[email], 0))</f>
        <v>Paul</v>
      </c>
      <c r="I257">
        <f>IFERROR(INDEX(ggPayers[payer], MATCH(A257, ggPayers[remote_order_id], 0)), 0)</f>
        <v>0</v>
      </c>
      <c r="J257" t="str">
        <f t="shared" si="3"/>
        <v>other</v>
      </c>
    </row>
    <row r="258" spans="1:10">
      <c r="A258" s="89" t="s">
        <v>8228</v>
      </c>
      <c r="B258" s="89">
        <v>2000</v>
      </c>
      <c r="C258" s="89" t="s">
        <v>7974</v>
      </c>
      <c r="D258" s="89"/>
      <c r="E258" s="89" t="s">
        <v>7296</v>
      </c>
      <c r="F258" s="89" t="s">
        <v>516</v>
      </c>
      <c r="G258" s="105">
        <v>45320.789583333331</v>
      </c>
      <c r="H258" t="str">
        <f>INDEX(Partner_details[companyName], MATCH(E258, Partner_details[email], 0))</f>
        <v>Paul</v>
      </c>
      <c r="I258">
        <f>IFERROR(INDEX(ggPayers[payer], MATCH(A258, ggPayers[remote_order_id], 0)), 0)</f>
        <v>0</v>
      </c>
      <c r="J258" t="str">
        <f t="shared" si="3"/>
        <v>other</v>
      </c>
    </row>
    <row r="259" spans="1:10">
      <c r="A259" s="89" t="s">
        <v>8229</v>
      </c>
      <c r="B259" s="89">
        <v>2000</v>
      </c>
      <c r="C259" s="89" t="s">
        <v>7974</v>
      </c>
      <c r="D259" s="89"/>
      <c r="E259" s="89" t="s">
        <v>7296</v>
      </c>
      <c r="F259" s="89" t="s">
        <v>516</v>
      </c>
      <c r="G259" s="105">
        <v>45320.792361111111</v>
      </c>
      <c r="H259" t="str">
        <f>INDEX(Partner_details[companyName], MATCH(E259, Partner_details[email], 0))</f>
        <v>Paul</v>
      </c>
      <c r="I259">
        <f>IFERROR(INDEX(ggPayers[payer], MATCH(A259, ggPayers[remote_order_id], 0)), 0)</f>
        <v>0</v>
      </c>
      <c r="J259" t="str">
        <f t="shared" ref="J259:J322" si="4">IF(NOT(I259=0), "ggPay", "other")</f>
        <v>other</v>
      </c>
    </row>
    <row r="260" spans="1:10">
      <c r="A260" s="89" t="s">
        <v>8230</v>
      </c>
      <c r="B260" s="89">
        <v>300</v>
      </c>
      <c r="C260" s="89" t="s">
        <v>7974</v>
      </c>
      <c r="D260" s="89"/>
      <c r="E260" s="89" t="s">
        <v>6994</v>
      </c>
      <c r="F260" s="89" t="s">
        <v>231</v>
      </c>
      <c r="G260" s="105">
        <v>45321.240972222222</v>
      </c>
      <c r="H260" t="str">
        <f>INDEX(Partner_details[companyName], MATCH(E260, Partner_details[email], 0))</f>
        <v>gg cjsc</v>
      </c>
      <c r="I260">
        <f>IFERROR(INDEX(ggPayers[payer], MATCH(A260, ggPayers[remote_order_id], 0)), 0)</f>
        <v>0</v>
      </c>
      <c r="J260" t="str">
        <f t="shared" si="4"/>
        <v>other</v>
      </c>
    </row>
    <row r="261" spans="1:10">
      <c r="A261" s="89" t="s">
        <v>8231</v>
      </c>
      <c r="B261" s="89">
        <v>300</v>
      </c>
      <c r="C261" s="89" t="s">
        <v>7974</v>
      </c>
      <c r="D261" s="89"/>
      <c r="E261" s="89" t="s">
        <v>6994</v>
      </c>
      <c r="F261" s="89" t="s">
        <v>231</v>
      </c>
      <c r="G261" s="105">
        <v>45321.242361111108</v>
      </c>
      <c r="H261" t="str">
        <f>INDEX(Partner_details[companyName], MATCH(E261, Partner_details[email], 0))</f>
        <v>gg cjsc</v>
      </c>
      <c r="I261">
        <f>IFERROR(INDEX(ggPayers[payer], MATCH(A261, ggPayers[remote_order_id], 0)), 0)</f>
        <v>0</v>
      </c>
      <c r="J261" t="str">
        <f t="shared" si="4"/>
        <v>other</v>
      </c>
    </row>
    <row r="262" spans="1:10">
      <c r="A262" s="89" t="s">
        <v>8232</v>
      </c>
      <c r="B262" s="89">
        <v>300</v>
      </c>
      <c r="C262" s="89" t="s">
        <v>7963</v>
      </c>
      <c r="D262" s="89" t="s">
        <v>8233</v>
      </c>
      <c r="E262" s="89" t="s">
        <v>247</v>
      </c>
      <c r="F262" s="89" t="s">
        <v>246</v>
      </c>
      <c r="G262" s="105">
        <v>45321.28402777778</v>
      </c>
      <c r="H262" t="str">
        <f>INDEX(Partner_details[companyName], MATCH(E262, Partner_details[email], 0))</f>
        <v>gg cjsc</v>
      </c>
      <c r="I262">
        <f>IFERROR(INDEX(ggPayers[payer], MATCH(A262, ggPayers[remote_order_id], 0)), 0)</f>
        <v>0</v>
      </c>
      <c r="J262" t="str">
        <f t="shared" si="4"/>
        <v>other</v>
      </c>
    </row>
    <row r="263" spans="1:10">
      <c r="A263" s="89" t="s">
        <v>8234</v>
      </c>
      <c r="B263" s="89">
        <v>300</v>
      </c>
      <c r="C263" s="89" t="s">
        <v>7963</v>
      </c>
      <c r="D263" s="89" t="s">
        <v>8235</v>
      </c>
      <c r="E263" s="89" t="s">
        <v>247</v>
      </c>
      <c r="F263" s="89" t="s">
        <v>246</v>
      </c>
      <c r="G263" s="105">
        <v>45321.284722222219</v>
      </c>
      <c r="H263" t="str">
        <f>INDEX(Partner_details[companyName], MATCH(E263, Partner_details[email], 0))</f>
        <v>gg cjsc</v>
      </c>
      <c r="I263">
        <f>IFERROR(INDEX(ggPayers[payer], MATCH(A263, ggPayers[remote_order_id], 0)), 0)</f>
        <v>0</v>
      </c>
      <c r="J263" t="str">
        <f t="shared" si="4"/>
        <v>other</v>
      </c>
    </row>
    <row r="264" spans="1:10">
      <c r="A264" s="89" t="s">
        <v>8236</v>
      </c>
      <c r="B264" s="89">
        <v>100</v>
      </c>
      <c r="C264" s="89" t="s">
        <v>7963</v>
      </c>
      <c r="D264" s="89" t="s">
        <v>8237</v>
      </c>
      <c r="E264" s="89" t="s">
        <v>247</v>
      </c>
      <c r="F264" s="89" t="s">
        <v>246</v>
      </c>
      <c r="G264" s="105">
        <v>45321.285416666666</v>
      </c>
      <c r="H264" t="str">
        <f>INDEX(Partner_details[companyName], MATCH(E264, Partner_details[email], 0))</f>
        <v>gg cjsc</v>
      </c>
      <c r="I264">
        <f>IFERROR(INDEX(ggPayers[payer], MATCH(A264, ggPayers[remote_order_id], 0)), 0)</f>
        <v>0</v>
      </c>
      <c r="J264" t="str">
        <f t="shared" si="4"/>
        <v>other</v>
      </c>
    </row>
    <row r="265" spans="1:10">
      <c r="A265" s="89" t="s">
        <v>3288</v>
      </c>
      <c r="B265" s="89">
        <v>50</v>
      </c>
      <c r="C265" s="89" t="s">
        <v>561</v>
      </c>
      <c r="D265" s="89" t="s">
        <v>8238</v>
      </c>
      <c r="E265" s="89" t="s">
        <v>247</v>
      </c>
      <c r="F265" s="89" t="s">
        <v>246</v>
      </c>
      <c r="G265" s="105">
        <v>45321.285416666666</v>
      </c>
      <c r="H265" t="str">
        <f>INDEX(Partner_details[companyName], MATCH(E265, Partner_details[email], 0))</f>
        <v>gg cjsc</v>
      </c>
      <c r="I265">
        <f>IFERROR(INDEX(ggPayers[payer], MATCH(A265, ggPayers[remote_order_id], 0)), 0)</f>
        <v>825186</v>
      </c>
      <c r="J265" t="str">
        <f t="shared" si="4"/>
        <v>ggPay</v>
      </c>
    </row>
    <row r="266" spans="1:10">
      <c r="A266" s="89" t="s">
        <v>3286</v>
      </c>
      <c r="B266" s="89">
        <v>50</v>
      </c>
      <c r="C266" s="89" t="s">
        <v>561</v>
      </c>
      <c r="D266" s="89" t="s">
        <v>8239</v>
      </c>
      <c r="E266" s="89" t="s">
        <v>190</v>
      </c>
      <c r="F266" s="89" t="s">
        <v>189</v>
      </c>
      <c r="G266" s="105">
        <v>45321.285416666666</v>
      </c>
      <c r="H266" t="str">
        <f>INDEX(Partner_details[companyName], MATCH(E266, Partner_details[email], 0))</f>
        <v>gg cjsc</v>
      </c>
      <c r="I266">
        <f>IFERROR(INDEX(ggPayers[payer], MATCH(A266, ggPayers[remote_order_id], 0)), 0)</f>
        <v>825186</v>
      </c>
      <c r="J266" t="str">
        <f t="shared" si="4"/>
        <v>ggPay</v>
      </c>
    </row>
    <row r="267" spans="1:10">
      <c r="A267" s="89" t="s">
        <v>3284</v>
      </c>
      <c r="B267" s="89">
        <v>50</v>
      </c>
      <c r="C267" s="89" t="s">
        <v>561</v>
      </c>
      <c r="D267" s="89" t="s">
        <v>8240</v>
      </c>
      <c r="E267" s="89" t="s">
        <v>247</v>
      </c>
      <c r="F267" s="89" t="s">
        <v>246</v>
      </c>
      <c r="G267" s="105">
        <v>45321.293749999997</v>
      </c>
      <c r="H267" t="str">
        <f>INDEX(Partner_details[companyName], MATCH(E267, Partner_details[email], 0))</f>
        <v>gg cjsc</v>
      </c>
      <c r="I267">
        <f>IFERROR(INDEX(ggPayers[payer], MATCH(A267, ggPayers[remote_order_id], 0)), 0)</f>
        <v>825186</v>
      </c>
      <c r="J267" t="str">
        <f t="shared" si="4"/>
        <v>ggPay</v>
      </c>
    </row>
    <row r="268" spans="1:10">
      <c r="A268" s="89" t="s">
        <v>8241</v>
      </c>
      <c r="B268" s="89">
        <v>500</v>
      </c>
      <c r="C268" s="89" t="s">
        <v>7974</v>
      </c>
      <c r="D268" s="89"/>
      <c r="E268" s="89" t="s">
        <v>6657</v>
      </c>
      <c r="F268" s="89" t="s">
        <v>141</v>
      </c>
      <c r="G268" s="105">
        <v>45321.40347222222</v>
      </c>
      <c r="H268" t="str">
        <f>INDEX(Partner_details[companyName], MATCH(E268, Partner_details[email], 0))</f>
        <v>Art Lunch</v>
      </c>
      <c r="I268">
        <f>IFERROR(INDEX(ggPayers[payer], MATCH(A268, ggPayers[remote_order_id], 0)), 0)</f>
        <v>0</v>
      </c>
      <c r="J268" t="str">
        <f t="shared" si="4"/>
        <v>other</v>
      </c>
    </row>
    <row r="269" spans="1:10">
      <c r="A269" s="89" t="s">
        <v>8242</v>
      </c>
      <c r="B269" s="89">
        <v>300</v>
      </c>
      <c r="C269" s="89" t="s">
        <v>7963</v>
      </c>
      <c r="D269" s="99" t="s">
        <v>8243</v>
      </c>
      <c r="E269" s="89" t="s">
        <v>6984</v>
      </c>
      <c r="F269" s="89" t="s">
        <v>206</v>
      </c>
      <c r="G269" s="105">
        <v>45321.404861111114</v>
      </c>
      <c r="H269" t="str">
        <f>INDEX(Partner_details[companyName], MATCH(E269, Partner_details[email], 0))</f>
        <v>gg cjsc</v>
      </c>
      <c r="I269">
        <f>IFERROR(INDEX(ggPayers[payer], MATCH(A269, ggPayers[remote_order_id], 0)), 0)</f>
        <v>0</v>
      </c>
      <c r="J269" t="str">
        <f t="shared" si="4"/>
        <v>other</v>
      </c>
    </row>
    <row r="270" spans="1:10">
      <c r="A270" s="89" t="s">
        <v>8244</v>
      </c>
      <c r="B270" s="89">
        <v>500</v>
      </c>
      <c r="C270" s="89" t="s">
        <v>7963</v>
      </c>
      <c r="D270" s="89" t="s">
        <v>8245</v>
      </c>
      <c r="E270" s="89" t="s">
        <v>244</v>
      </c>
      <c r="F270" s="89" t="s">
        <v>243</v>
      </c>
      <c r="G270" s="105">
        <v>45321.423611111109</v>
      </c>
      <c r="H270" t="str">
        <f>INDEX(Partner_details[companyName], MATCH(E270, Partner_details[email], 0))</f>
        <v>gg cjsc</v>
      </c>
      <c r="I270">
        <f>IFERROR(INDEX(ggPayers[payer], MATCH(A270, ggPayers[remote_order_id], 0)), 0)</f>
        <v>0</v>
      </c>
      <c r="J270" t="str">
        <f t="shared" si="4"/>
        <v>other</v>
      </c>
    </row>
    <row r="271" spans="1:10">
      <c r="A271" s="89" t="s">
        <v>8246</v>
      </c>
      <c r="B271" s="89">
        <v>300</v>
      </c>
      <c r="C271" s="89" t="s">
        <v>7963</v>
      </c>
      <c r="D271" s="89" t="s">
        <v>8247</v>
      </c>
      <c r="E271" s="89" t="s">
        <v>247</v>
      </c>
      <c r="F271" s="89" t="s">
        <v>246</v>
      </c>
      <c r="G271" s="105">
        <v>45321.476388888892</v>
      </c>
      <c r="H271" t="str">
        <f>INDEX(Partner_details[companyName], MATCH(E271, Partner_details[email], 0))</f>
        <v>gg cjsc</v>
      </c>
      <c r="I271">
        <f>IFERROR(INDEX(ggPayers[payer], MATCH(A271, ggPayers[remote_order_id], 0)), 0)</f>
        <v>0</v>
      </c>
      <c r="J271" t="str">
        <f t="shared" si="4"/>
        <v>other</v>
      </c>
    </row>
    <row r="272" spans="1:10">
      <c r="A272" s="89" t="s">
        <v>3282</v>
      </c>
      <c r="B272" s="89">
        <v>300</v>
      </c>
      <c r="C272" s="89" t="s">
        <v>561</v>
      </c>
      <c r="D272" s="89" t="s">
        <v>8248</v>
      </c>
      <c r="E272" s="89" t="s">
        <v>247</v>
      </c>
      <c r="F272" s="89" t="s">
        <v>246</v>
      </c>
      <c r="G272" s="105">
        <v>45321.479166666664</v>
      </c>
      <c r="H272" t="str">
        <f>INDEX(Partner_details[companyName], MATCH(E272, Partner_details[email], 0))</f>
        <v>gg cjsc</v>
      </c>
      <c r="I272">
        <f>IFERROR(INDEX(ggPayers[payer], MATCH(A272, ggPayers[remote_order_id], 0)), 0)</f>
        <v>839</v>
      </c>
      <c r="J272" t="str">
        <f t="shared" si="4"/>
        <v>ggPay</v>
      </c>
    </row>
    <row r="273" spans="1:10">
      <c r="A273" s="89" t="s">
        <v>3279</v>
      </c>
      <c r="B273" s="89">
        <v>300</v>
      </c>
      <c r="C273" s="89" t="s">
        <v>561</v>
      </c>
      <c r="D273" s="89" t="s">
        <v>8249</v>
      </c>
      <c r="E273" s="89" t="s">
        <v>190</v>
      </c>
      <c r="F273" s="89" t="s">
        <v>189</v>
      </c>
      <c r="G273" s="105">
        <v>45321.482638888891</v>
      </c>
      <c r="H273" t="str">
        <f>INDEX(Partner_details[companyName], MATCH(E273, Partner_details[email], 0))</f>
        <v>gg cjsc</v>
      </c>
      <c r="I273">
        <f>IFERROR(INDEX(ggPayers[payer], MATCH(A273, ggPayers[remote_order_id], 0)), 0)</f>
        <v>3065</v>
      </c>
      <c r="J273" t="str">
        <f t="shared" si="4"/>
        <v>ggPay</v>
      </c>
    </row>
    <row r="274" spans="1:10">
      <c r="A274" s="89" t="s">
        <v>3277</v>
      </c>
      <c r="B274" s="89">
        <v>500</v>
      </c>
      <c r="C274" s="89" t="s">
        <v>561</v>
      </c>
      <c r="D274" s="89" t="s">
        <v>8250</v>
      </c>
      <c r="E274" s="89" t="s">
        <v>193</v>
      </c>
      <c r="F274" s="89" t="s">
        <v>192</v>
      </c>
      <c r="G274" s="105">
        <v>45321.500694444447</v>
      </c>
      <c r="H274" t="str">
        <f>INDEX(Partner_details[companyName], MATCH(E274, Partner_details[email], 0))</f>
        <v>gg cjsc</v>
      </c>
      <c r="I274">
        <f>IFERROR(INDEX(ggPayers[payer], MATCH(A274, ggPayers[remote_order_id], 0)), 0)</f>
        <v>798</v>
      </c>
      <c r="J274" t="str">
        <f t="shared" si="4"/>
        <v>ggPay</v>
      </c>
    </row>
    <row r="275" spans="1:10">
      <c r="A275" s="89" t="s">
        <v>8251</v>
      </c>
      <c r="B275" s="89">
        <v>500</v>
      </c>
      <c r="C275" s="89" t="s">
        <v>7963</v>
      </c>
      <c r="D275" s="89"/>
      <c r="E275" s="89" t="s">
        <v>193</v>
      </c>
      <c r="F275" s="89" t="s">
        <v>192</v>
      </c>
      <c r="G275" s="105">
        <v>45321.507638888892</v>
      </c>
      <c r="H275" t="str">
        <f>INDEX(Partner_details[companyName], MATCH(E275, Partner_details[email], 0))</f>
        <v>gg cjsc</v>
      </c>
      <c r="I275">
        <f>IFERROR(INDEX(ggPayers[payer], MATCH(A275, ggPayers[remote_order_id], 0)), 0)</f>
        <v>0</v>
      </c>
      <c r="J275" t="str">
        <f t="shared" si="4"/>
        <v>other</v>
      </c>
    </row>
    <row r="276" spans="1:10">
      <c r="A276" s="89" t="s">
        <v>8252</v>
      </c>
      <c r="B276" s="89">
        <v>500</v>
      </c>
      <c r="C276" s="89" t="s">
        <v>7963</v>
      </c>
      <c r="D276" s="89" t="s">
        <v>8253</v>
      </c>
      <c r="E276" s="89" t="s">
        <v>193</v>
      </c>
      <c r="F276" s="89" t="s">
        <v>192</v>
      </c>
      <c r="G276" s="105">
        <v>45321.509722222225</v>
      </c>
      <c r="H276" t="str">
        <f>INDEX(Partner_details[companyName], MATCH(E276, Partner_details[email], 0))</f>
        <v>gg cjsc</v>
      </c>
      <c r="I276">
        <f>IFERROR(INDEX(ggPayers[payer], MATCH(A276, ggPayers[remote_order_id], 0)), 0)</f>
        <v>0</v>
      </c>
      <c r="J276" t="str">
        <f t="shared" si="4"/>
        <v>other</v>
      </c>
    </row>
    <row r="277" spans="1:10">
      <c r="A277" s="89" t="s">
        <v>8254</v>
      </c>
      <c r="B277" s="89">
        <v>500</v>
      </c>
      <c r="C277" s="89" t="s">
        <v>7963</v>
      </c>
      <c r="D277" s="89" t="s">
        <v>8255</v>
      </c>
      <c r="E277" s="89" t="s">
        <v>190</v>
      </c>
      <c r="F277" s="89" t="s">
        <v>189</v>
      </c>
      <c r="G277" s="105">
        <v>45321.716666666667</v>
      </c>
      <c r="H277" t="str">
        <f>INDEX(Partner_details[companyName], MATCH(E277, Partner_details[email], 0))</f>
        <v>gg cjsc</v>
      </c>
      <c r="I277">
        <f>IFERROR(INDEX(ggPayers[payer], MATCH(A277, ggPayers[remote_order_id], 0)), 0)</f>
        <v>0</v>
      </c>
      <c r="J277" t="str">
        <f t="shared" si="4"/>
        <v>other</v>
      </c>
    </row>
    <row r="278" spans="1:10">
      <c r="A278" s="89" t="s">
        <v>3272</v>
      </c>
      <c r="B278" s="89">
        <v>500</v>
      </c>
      <c r="C278" s="89" t="s">
        <v>561</v>
      </c>
      <c r="D278" s="89"/>
      <c r="E278" s="89" t="s">
        <v>190</v>
      </c>
      <c r="F278" s="89" t="s">
        <v>189</v>
      </c>
      <c r="G278" s="105">
        <v>45321.718055555553</v>
      </c>
      <c r="H278" t="str">
        <f>INDEX(Partner_details[companyName], MATCH(E278, Partner_details[email], 0))</f>
        <v>gg cjsc</v>
      </c>
      <c r="I278">
        <f>IFERROR(INDEX(ggPayers[payer], MATCH(A278, ggPayers[remote_order_id], 0)), 0)</f>
        <v>0</v>
      </c>
      <c r="J278" t="str">
        <f t="shared" si="4"/>
        <v>other</v>
      </c>
    </row>
    <row r="279" spans="1:10">
      <c r="A279" s="89" t="s">
        <v>3269</v>
      </c>
      <c r="B279" s="89">
        <v>500</v>
      </c>
      <c r="C279" s="89" t="s">
        <v>561</v>
      </c>
      <c r="D279" s="89"/>
      <c r="E279" s="89" t="s">
        <v>247</v>
      </c>
      <c r="F279" s="89" t="s">
        <v>246</v>
      </c>
      <c r="G279" s="105">
        <v>45321.71875</v>
      </c>
      <c r="H279" t="str">
        <f>INDEX(Partner_details[companyName], MATCH(E279, Partner_details[email], 0))</f>
        <v>gg cjsc</v>
      </c>
      <c r="I279">
        <f>IFERROR(INDEX(ggPayers[payer], MATCH(A279, ggPayers[remote_order_id], 0)), 0)</f>
        <v>0</v>
      </c>
      <c r="J279" t="str">
        <f t="shared" si="4"/>
        <v>other</v>
      </c>
    </row>
    <row r="280" spans="1:10">
      <c r="A280" s="89" t="s">
        <v>8256</v>
      </c>
      <c r="B280" s="89">
        <v>1000</v>
      </c>
      <c r="C280" s="89" t="s">
        <v>7974</v>
      </c>
      <c r="D280" s="89"/>
      <c r="E280" s="89" t="s">
        <v>130</v>
      </c>
      <c r="F280" s="89" t="s">
        <v>128</v>
      </c>
      <c r="G280" s="105">
        <v>45321.742361111108</v>
      </c>
      <c r="H280" t="str">
        <f>INDEX(Partner_details[companyName], MATCH(E280, Partner_details[email], 0))</f>
        <v>Avetis Grigoryan</v>
      </c>
      <c r="I280">
        <f>IFERROR(INDEX(ggPayers[payer], MATCH(A280, ggPayers[remote_order_id], 0)), 0)</f>
        <v>0</v>
      </c>
      <c r="J280" t="str">
        <f t="shared" si="4"/>
        <v>other</v>
      </c>
    </row>
    <row r="281" spans="1:10">
      <c r="A281" s="89" t="s">
        <v>8257</v>
      </c>
      <c r="B281" s="89">
        <v>500</v>
      </c>
      <c r="C281" s="89" t="s">
        <v>7974</v>
      </c>
      <c r="D281" s="89"/>
      <c r="E281" s="89" t="s">
        <v>7296</v>
      </c>
      <c r="F281" s="89" t="s">
        <v>516</v>
      </c>
      <c r="G281" s="105">
        <v>45322.320833333331</v>
      </c>
      <c r="H281" t="str">
        <f>INDEX(Partner_details[companyName], MATCH(E281, Partner_details[email], 0))</f>
        <v>Paul</v>
      </c>
      <c r="I281">
        <f>IFERROR(INDEX(ggPayers[payer], MATCH(A281, ggPayers[remote_order_id], 0)), 0)</f>
        <v>0</v>
      </c>
      <c r="J281" t="str">
        <f t="shared" si="4"/>
        <v>other</v>
      </c>
    </row>
    <row r="282" spans="1:10">
      <c r="A282" s="89" t="s">
        <v>3266</v>
      </c>
      <c r="B282" s="89">
        <v>500</v>
      </c>
      <c r="C282" s="89" t="s">
        <v>561</v>
      </c>
      <c r="D282" s="89" t="s">
        <v>8258</v>
      </c>
      <c r="E282" s="89" t="s">
        <v>6509</v>
      </c>
      <c r="F282" s="89" t="s">
        <v>218</v>
      </c>
      <c r="G282" s="105">
        <v>45322.322222222225</v>
      </c>
      <c r="H282" t="str">
        <f>INDEX(Partner_details[companyName], MATCH(E282, Partner_details[email], 0))</f>
        <v>gg cjsc</v>
      </c>
      <c r="I282">
        <f>IFERROR(INDEX(ggPayers[payer], MATCH(A282, ggPayers[remote_order_id], 0)), 0)</f>
        <v>17617</v>
      </c>
      <c r="J282" t="str">
        <f t="shared" si="4"/>
        <v>ggPay</v>
      </c>
    </row>
    <row r="283" spans="1:10">
      <c r="A283" s="89" t="s">
        <v>8259</v>
      </c>
      <c r="B283" s="89">
        <v>500</v>
      </c>
      <c r="C283" s="89" t="s">
        <v>7963</v>
      </c>
      <c r="D283" s="89" t="s">
        <v>8260</v>
      </c>
      <c r="E283" s="89" t="s">
        <v>193</v>
      </c>
      <c r="F283" s="89" t="s">
        <v>192</v>
      </c>
      <c r="G283" s="105">
        <v>45322.34097222222</v>
      </c>
      <c r="H283" t="str">
        <f>INDEX(Partner_details[companyName], MATCH(E283, Partner_details[email], 0))</f>
        <v>gg cjsc</v>
      </c>
      <c r="I283">
        <f>IFERROR(INDEX(ggPayers[payer], MATCH(A283, ggPayers[remote_order_id], 0)), 0)</f>
        <v>0</v>
      </c>
      <c r="J283" t="str">
        <f t="shared" si="4"/>
        <v>other</v>
      </c>
    </row>
    <row r="284" spans="1:10">
      <c r="A284" s="89" t="s">
        <v>3264</v>
      </c>
      <c r="B284" s="89">
        <v>500</v>
      </c>
      <c r="C284" s="89" t="s">
        <v>561</v>
      </c>
      <c r="D284" s="89" t="s">
        <v>8261</v>
      </c>
      <c r="E284" s="89" t="s">
        <v>193</v>
      </c>
      <c r="F284" s="89" t="s">
        <v>192</v>
      </c>
      <c r="G284" s="105">
        <v>45322.366666666669</v>
      </c>
      <c r="H284" t="str">
        <f>INDEX(Partner_details[companyName], MATCH(E284, Partner_details[email], 0))</f>
        <v>gg cjsc</v>
      </c>
      <c r="I284">
        <f>IFERROR(INDEX(ggPayers[payer], MATCH(A284, ggPayers[remote_order_id], 0)), 0)</f>
        <v>798</v>
      </c>
      <c r="J284" t="str">
        <f t="shared" si="4"/>
        <v>ggPay</v>
      </c>
    </row>
    <row r="285" spans="1:10">
      <c r="A285" s="99" t="s">
        <v>8262</v>
      </c>
      <c r="B285" s="89">
        <v>300</v>
      </c>
      <c r="C285" s="89" t="s">
        <v>7963</v>
      </c>
      <c r="D285" s="99" t="s">
        <v>8263</v>
      </c>
      <c r="E285" s="89" t="s">
        <v>193</v>
      </c>
      <c r="F285" s="89" t="s">
        <v>192</v>
      </c>
      <c r="G285" s="105">
        <v>45322.373611111114</v>
      </c>
      <c r="H285" t="str">
        <f>INDEX(Partner_details[companyName], MATCH(E285, Partner_details[email], 0))</f>
        <v>gg cjsc</v>
      </c>
      <c r="I285">
        <f>IFERROR(INDEX(ggPayers[payer], MATCH(A285, ggPayers[remote_order_id], 0)), 0)</f>
        <v>0</v>
      </c>
      <c r="J285" t="str">
        <f t="shared" si="4"/>
        <v>other</v>
      </c>
    </row>
    <row r="286" spans="1:10">
      <c r="A286" s="89" t="s">
        <v>8264</v>
      </c>
      <c r="B286" s="89">
        <v>1500</v>
      </c>
      <c r="C286" s="89" t="s">
        <v>7974</v>
      </c>
      <c r="D286" s="89"/>
      <c r="E286" s="89" t="s">
        <v>7296</v>
      </c>
      <c r="F286" s="89" t="s">
        <v>516</v>
      </c>
      <c r="G286" s="105">
        <v>45322.382638888892</v>
      </c>
      <c r="H286" t="str">
        <f>INDEX(Partner_details[companyName], MATCH(E286, Partner_details[email], 0))</f>
        <v>Paul</v>
      </c>
      <c r="I286">
        <f>IFERROR(INDEX(ggPayers[payer], MATCH(A286, ggPayers[remote_order_id], 0)), 0)</f>
        <v>0</v>
      </c>
      <c r="J286" t="str">
        <f t="shared" si="4"/>
        <v>other</v>
      </c>
    </row>
    <row r="287" spans="1:10">
      <c r="A287" s="89" t="s">
        <v>8265</v>
      </c>
      <c r="B287" s="89">
        <v>1500</v>
      </c>
      <c r="C287" s="89" t="s">
        <v>7974</v>
      </c>
      <c r="D287" s="89"/>
      <c r="E287" s="89" t="s">
        <v>7296</v>
      </c>
      <c r="F287" s="89" t="s">
        <v>516</v>
      </c>
      <c r="G287" s="105">
        <v>45322.383333333331</v>
      </c>
      <c r="H287" t="str">
        <f>INDEX(Partner_details[companyName], MATCH(E287, Partner_details[email], 0))</f>
        <v>Paul</v>
      </c>
      <c r="I287">
        <f>IFERROR(INDEX(ggPayers[payer], MATCH(A287, ggPayers[remote_order_id], 0)), 0)</f>
        <v>0</v>
      </c>
      <c r="J287" t="str">
        <f t="shared" si="4"/>
        <v>other</v>
      </c>
    </row>
    <row r="288" spans="1:10">
      <c r="A288" s="89" t="s">
        <v>8266</v>
      </c>
      <c r="B288" s="89">
        <v>1500</v>
      </c>
      <c r="C288" s="89" t="s">
        <v>7974</v>
      </c>
      <c r="D288" s="89"/>
      <c r="E288" s="89" t="s">
        <v>7296</v>
      </c>
      <c r="F288" s="89" t="s">
        <v>516</v>
      </c>
      <c r="G288" s="105">
        <v>45322.384027777778</v>
      </c>
      <c r="H288" t="str">
        <f>INDEX(Partner_details[companyName], MATCH(E288, Partner_details[email], 0))</f>
        <v>Paul</v>
      </c>
      <c r="I288">
        <f>IFERROR(INDEX(ggPayers[payer], MATCH(A288, ggPayers[remote_order_id], 0)), 0)</f>
        <v>0</v>
      </c>
      <c r="J288" t="str">
        <f t="shared" si="4"/>
        <v>other</v>
      </c>
    </row>
    <row r="289" spans="1:10">
      <c r="A289" s="89" t="s">
        <v>8267</v>
      </c>
      <c r="B289" s="89">
        <v>1500</v>
      </c>
      <c r="C289" s="89" t="s">
        <v>7963</v>
      </c>
      <c r="D289" s="89"/>
      <c r="E289" s="89" t="s">
        <v>7296</v>
      </c>
      <c r="F289" s="89" t="s">
        <v>516</v>
      </c>
      <c r="G289" s="105">
        <v>45322.384722222225</v>
      </c>
      <c r="H289" t="str">
        <f>INDEX(Partner_details[companyName], MATCH(E289, Partner_details[email], 0))</f>
        <v>Paul</v>
      </c>
      <c r="I289">
        <f>IFERROR(INDEX(ggPayers[payer], MATCH(A289, ggPayers[remote_order_id], 0)), 0)</f>
        <v>0</v>
      </c>
      <c r="J289" t="str">
        <f t="shared" si="4"/>
        <v>other</v>
      </c>
    </row>
    <row r="290" spans="1:10">
      <c r="A290" s="89" t="s">
        <v>8268</v>
      </c>
      <c r="B290" s="89">
        <v>1500</v>
      </c>
      <c r="C290" s="89" t="s">
        <v>7974</v>
      </c>
      <c r="D290" s="89"/>
      <c r="E290" s="89" t="s">
        <v>7296</v>
      </c>
      <c r="F290" s="89" t="s">
        <v>516</v>
      </c>
      <c r="G290" s="105">
        <v>45322.384722222225</v>
      </c>
      <c r="H290" t="str">
        <f>INDEX(Partner_details[companyName], MATCH(E290, Partner_details[email], 0))</f>
        <v>Paul</v>
      </c>
      <c r="I290">
        <f>IFERROR(INDEX(ggPayers[payer], MATCH(A290, ggPayers[remote_order_id], 0)), 0)</f>
        <v>0</v>
      </c>
      <c r="J290" t="str">
        <f t="shared" si="4"/>
        <v>other</v>
      </c>
    </row>
    <row r="291" spans="1:10">
      <c r="A291" s="89" t="s">
        <v>3262</v>
      </c>
      <c r="B291" s="89">
        <v>300</v>
      </c>
      <c r="C291" s="89" t="s">
        <v>561</v>
      </c>
      <c r="D291" s="89" t="s">
        <v>8269</v>
      </c>
      <c r="E291" s="89" t="s">
        <v>6509</v>
      </c>
      <c r="F291" s="89" t="s">
        <v>218</v>
      </c>
      <c r="G291" s="105">
        <v>45322.419444444444</v>
      </c>
      <c r="H291" t="str">
        <f>INDEX(Partner_details[companyName], MATCH(E291, Partner_details[email], 0))</f>
        <v>gg cjsc</v>
      </c>
      <c r="I291">
        <f>IFERROR(INDEX(ggPayers[payer], MATCH(A291, ggPayers[remote_order_id], 0)), 0)</f>
        <v>17617</v>
      </c>
      <c r="J291" t="str">
        <f t="shared" si="4"/>
        <v>ggPay</v>
      </c>
    </row>
    <row r="292" spans="1:10">
      <c r="A292" s="89" t="s">
        <v>3260</v>
      </c>
      <c r="B292" s="89">
        <v>300</v>
      </c>
      <c r="C292" s="89" t="s">
        <v>561</v>
      </c>
      <c r="D292" s="89" t="s">
        <v>8270</v>
      </c>
      <c r="E292" s="89" t="s">
        <v>6509</v>
      </c>
      <c r="F292" s="89" t="s">
        <v>218</v>
      </c>
      <c r="G292" s="105">
        <v>45322.488888888889</v>
      </c>
      <c r="H292" t="str">
        <f>INDEX(Partner_details[companyName], MATCH(E292, Partner_details[email], 0))</f>
        <v>gg cjsc</v>
      </c>
      <c r="I292">
        <f>IFERROR(INDEX(ggPayers[payer], MATCH(A292, ggPayers[remote_order_id], 0)), 0)</f>
        <v>17617</v>
      </c>
      <c r="J292" t="str">
        <f t="shared" si="4"/>
        <v>ggPay</v>
      </c>
    </row>
    <row r="293" spans="1:10">
      <c r="A293" s="89" t="s">
        <v>8271</v>
      </c>
      <c r="B293" s="89">
        <v>2000</v>
      </c>
      <c r="C293" s="89" t="s">
        <v>7963</v>
      </c>
      <c r="D293" s="89"/>
      <c r="E293" s="89" t="s">
        <v>130</v>
      </c>
      <c r="F293" s="89" t="s">
        <v>128</v>
      </c>
      <c r="G293" s="105">
        <v>45322.525000000001</v>
      </c>
      <c r="H293" t="str">
        <f>INDEX(Partner_details[companyName], MATCH(E293, Partner_details[email], 0))</f>
        <v>Avetis Grigoryan</v>
      </c>
      <c r="I293">
        <f>IFERROR(INDEX(ggPayers[payer], MATCH(A293, ggPayers[remote_order_id], 0)), 0)</f>
        <v>0</v>
      </c>
      <c r="J293" t="str">
        <f t="shared" si="4"/>
        <v>other</v>
      </c>
    </row>
    <row r="294" spans="1:10">
      <c r="A294" s="89" t="s">
        <v>3258</v>
      </c>
      <c r="B294" s="89">
        <v>4000</v>
      </c>
      <c r="C294" s="89" t="s">
        <v>561</v>
      </c>
      <c r="D294" s="89"/>
      <c r="E294" s="89" t="s">
        <v>130</v>
      </c>
      <c r="F294" s="89" t="s">
        <v>128</v>
      </c>
      <c r="G294" s="105">
        <v>45322.525000000001</v>
      </c>
      <c r="H294" t="str">
        <f>INDEX(Partner_details[companyName], MATCH(E294, Partner_details[email], 0))</f>
        <v>Avetis Grigoryan</v>
      </c>
      <c r="I294">
        <f>IFERROR(INDEX(ggPayers[payer], MATCH(A294, ggPayers[remote_order_id], 0)), 0)</f>
        <v>0</v>
      </c>
      <c r="J294" t="str">
        <f t="shared" si="4"/>
        <v>other</v>
      </c>
    </row>
    <row r="295" spans="1:10">
      <c r="A295" s="89" t="s">
        <v>3256</v>
      </c>
      <c r="B295" s="89">
        <v>500</v>
      </c>
      <c r="C295" s="89" t="s">
        <v>561</v>
      </c>
      <c r="D295" s="89" t="s">
        <v>8272</v>
      </c>
      <c r="E295" s="89" t="s">
        <v>247</v>
      </c>
      <c r="F295" s="89" t="s">
        <v>246</v>
      </c>
      <c r="G295" s="105">
        <v>45322.52847222222</v>
      </c>
      <c r="H295" t="str">
        <f>INDEX(Partner_details[companyName], MATCH(E295, Partner_details[email], 0))</f>
        <v>gg cjsc</v>
      </c>
      <c r="I295">
        <f>IFERROR(INDEX(ggPayers[payer], MATCH(A295, ggPayers[remote_order_id], 0)), 0)</f>
        <v>325453</v>
      </c>
      <c r="J295" t="str">
        <f t="shared" si="4"/>
        <v>ggPay</v>
      </c>
    </row>
    <row r="296" spans="1:10">
      <c r="A296" s="89" t="s">
        <v>3254</v>
      </c>
      <c r="B296" s="89">
        <v>500</v>
      </c>
      <c r="C296" s="89" t="s">
        <v>561</v>
      </c>
      <c r="D296" s="89" t="s">
        <v>8273</v>
      </c>
      <c r="E296" s="89" t="s">
        <v>190</v>
      </c>
      <c r="F296" s="89" t="s">
        <v>189</v>
      </c>
      <c r="G296" s="105">
        <v>45322.52847222222</v>
      </c>
      <c r="H296" t="str">
        <f>INDEX(Partner_details[companyName], MATCH(E296, Partner_details[email], 0))</f>
        <v>gg cjsc</v>
      </c>
      <c r="I296">
        <f>IFERROR(INDEX(ggPayers[payer], MATCH(A296, ggPayers[remote_order_id], 0)), 0)</f>
        <v>325453</v>
      </c>
      <c r="J296" t="str">
        <f t="shared" si="4"/>
        <v>ggPay</v>
      </c>
    </row>
    <row r="297" spans="1:10">
      <c r="A297" s="89" t="s">
        <v>3252</v>
      </c>
      <c r="B297" s="89">
        <v>100</v>
      </c>
      <c r="C297" s="89" t="s">
        <v>561</v>
      </c>
      <c r="D297" s="99" t="s">
        <v>8274</v>
      </c>
      <c r="E297" s="89" t="s">
        <v>7018</v>
      </c>
      <c r="F297" s="89" t="s">
        <v>476</v>
      </c>
      <c r="G297" s="105">
        <v>45322.529861111114</v>
      </c>
      <c r="H297" t="str">
        <f>INDEX(Partner_details[companyName], MATCH(E297, Partner_details[email], 0))</f>
        <v>Malocco</v>
      </c>
      <c r="I297">
        <f>IFERROR(INDEX(ggPayers[payer], MATCH(A297, ggPayers[remote_order_id], 0)), 0)</f>
        <v>825186</v>
      </c>
      <c r="J297" t="str">
        <f t="shared" si="4"/>
        <v>ggPay</v>
      </c>
    </row>
    <row r="298" spans="1:10">
      <c r="A298" s="89" t="s">
        <v>8275</v>
      </c>
      <c r="B298" s="89">
        <v>200</v>
      </c>
      <c r="C298" s="89" t="s">
        <v>7963</v>
      </c>
      <c r="D298" s="89"/>
      <c r="E298" s="89" t="s">
        <v>6594</v>
      </c>
      <c r="F298" s="89" t="s">
        <v>433</v>
      </c>
      <c r="G298" s="105">
        <v>45322.558333333334</v>
      </c>
      <c r="H298" t="str">
        <f>INDEX(Partner_details[companyName], MATCH(E298, Partner_details[email], 0))</f>
        <v>Eywa</v>
      </c>
      <c r="I298">
        <f>IFERROR(INDEX(ggPayers[payer], MATCH(A298, ggPayers[remote_order_id], 0)), 0)</f>
        <v>0</v>
      </c>
      <c r="J298" t="str">
        <f t="shared" si="4"/>
        <v>other</v>
      </c>
    </row>
    <row r="299" spans="1:10">
      <c r="A299" s="89" t="s">
        <v>8276</v>
      </c>
      <c r="B299" s="89">
        <v>300</v>
      </c>
      <c r="C299" s="89" t="s">
        <v>7963</v>
      </c>
      <c r="D299" s="89" t="s">
        <v>8277</v>
      </c>
      <c r="E299" s="89" t="s">
        <v>193</v>
      </c>
      <c r="F299" s="89" t="s">
        <v>192</v>
      </c>
      <c r="G299" s="105">
        <v>45322.656944444447</v>
      </c>
      <c r="H299" t="str">
        <f>INDEX(Partner_details[companyName], MATCH(E299, Partner_details[email], 0))</f>
        <v>gg cjsc</v>
      </c>
      <c r="I299">
        <f>IFERROR(INDEX(ggPayers[payer], MATCH(A299, ggPayers[remote_order_id], 0)), 0)</f>
        <v>0</v>
      </c>
      <c r="J299" t="str">
        <f t="shared" si="4"/>
        <v>other</v>
      </c>
    </row>
    <row r="300" spans="1:10">
      <c r="A300" s="89" t="s">
        <v>8278</v>
      </c>
      <c r="B300" s="89">
        <v>300</v>
      </c>
      <c r="C300" s="89" t="s">
        <v>7963</v>
      </c>
      <c r="D300" s="89"/>
      <c r="E300" s="89" t="s">
        <v>193</v>
      </c>
      <c r="F300" s="89" t="s">
        <v>192</v>
      </c>
      <c r="G300" s="105">
        <v>45322.657638888886</v>
      </c>
      <c r="H300" t="str">
        <f>INDEX(Partner_details[companyName], MATCH(E300, Partner_details[email], 0))</f>
        <v>gg cjsc</v>
      </c>
      <c r="I300">
        <f>IFERROR(INDEX(ggPayers[payer], MATCH(A300, ggPayers[remote_order_id], 0)), 0)</f>
        <v>0</v>
      </c>
      <c r="J300" t="str">
        <f t="shared" si="4"/>
        <v>other</v>
      </c>
    </row>
    <row r="301" spans="1:10">
      <c r="A301" s="89" t="s">
        <v>3250</v>
      </c>
      <c r="B301" s="89">
        <v>300</v>
      </c>
      <c r="C301" s="89" t="s">
        <v>561</v>
      </c>
      <c r="D301" s="89"/>
      <c r="E301" s="89" t="s">
        <v>193</v>
      </c>
      <c r="F301" s="89" t="s">
        <v>192</v>
      </c>
      <c r="G301" s="105">
        <v>45322.657638888886</v>
      </c>
      <c r="H301" t="str">
        <f>INDEX(Partner_details[companyName], MATCH(E301, Partner_details[email], 0))</f>
        <v>gg cjsc</v>
      </c>
      <c r="I301">
        <f>IFERROR(INDEX(ggPayers[payer], MATCH(A301, ggPayers[remote_order_id], 0)), 0)</f>
        <v>0</v>
      </c>
      <c r="J301" t="str">
        <f t="shared" si="4"/>
        <v>other</v>
      </c>
    </row>
    <row r="302" spans="1:10">
      <c r="A302" s="89" t="s">
        <v>3248</v>
      </c>
      <c r="B302" s="89">
        <v>500</v>
      </c>
      <c r="C302" s="89" t="s">
        <v>561</v>
      </c>
      <c r="D302" s="89" t="s">
        <v>8279</v>
      </c>
      <c r="E302" s="89" t="s">
        <v>7018</v>
      </c>
      <c r="F302" s="89" t="s">
        <v>476</v>
      </c>
      <c r="G302" s="105">
        <v>45322.676388888889</v>
      </c>
      <c r="H302" t="str">
        <f>INDEX(Partner_details[companyName], MATCH(E302, Partner_details[email], 0))</f>
        <v>Malocco</v>
      </c>
      <c r="I302">
        <f>IFERROR(INDEX(ggPayers[payer], MATCH(A302, ggPayers[remote_order_id], 0)), 0)</f>
        <v>145849</v>
      </c>
      <c r="J302" t="str">
        <f t="shared" si="4"/>
        <v>ggPay</v>
      </c>
    </row>
    <row r="303" spans="1:10">
      <c r="A303" s="89" t="s">
        <v>3247</v>
      </c>
      <c r="B303" s="89">
        <v>100</v>
      </c>
      <c r="C303" s="89" t="s">
        <v>561</v>
      </c>
      <c r="D303" s="89"/>
      <c r="E303" s="89" t="s">
        <v>7214</v>
      </c>
      <c r="F303" s="89" t="s">
        <v>7213</v>
      </c>
      <c r="G303" s="105">
        <v>45322.678472222222</v>
      </c>
      <c r="H303" t="str">
        <f>INDEX(Partner_details[companyName], MATCH(E303, Partner_details[email], 0))</f>
        <v>Malocco</v>
      </c>
      <c r="I303">
        <f>IFERROR(INDEX(ggPayers[payer], MATCH(A303, ggPayers[remote_order_id], 0)), 0)</f>
        <v>0</v>
      </c>
      <c r="J303" t="str">
        <f t="shared" si="4"/>
        <v>other</v>
      </c>
    </row>
    <row r="304" spans="1:10">
      <c r="A304" s="89" t="s">
        <v>8280</v>
      </c>
      <c r="B304" s="89">
        <v>100</v>
      </c>
      <c r="C304" s="89" t="s">
        <v>7963</v>
      </c>
      <c r="D304" s="89"/>
      <c r="E304" s="89" t="s">
        <v>7505</v>
      </c>
      <c r="F304" s="89" t="s">
        <v>483</v>
      </c>
      <c r="G304" s="105">
        <v>45322.683333333334</v>
      </c>
      <c r="H304" t="str">
        <f>INDEX(Partner_details[companyName], MATCH(E304, Partner_details[email], 0))</f>
        <v>Malocco</v>
      </c>
      <c r="I304">
        <f>IFERROR(INDEX(ggPayers[payer], MATCH(A304, ggPayers[remote_order_id], 0)), 0)</f>
        <v>0</v>
      </c>
      <c r="J304" t="str">
        <f t="shared" si="4"/>
        <v>other</v>
      </c>
    </row>
    <row r="305" spans="1:10">
      <c r="A305" s="89" t="s">
        <v>8281</v>
      </c>
      <c r="B305" s="89">
        <v>1000</v>
      </c>
      <c r="C305" s="89" t="s">
        <v>7974</v>
      </c>
      <c r="D305" s="89"/>
      <c r="E305" s="89" t="s">
        <v>130</v>
      </c>
      <c r="F305" s="89" t="s">
        <v>128</v>
      </c>
      <c r="G305" s="105">
        <v>45322.692361111112</v>
      </c>
      <c r="H305" t="str">
        <f>INDEX(Partner_details[companyName], MATCH(E305, Partner_details[email], 0))</f>
        <v>Avetis Grigoryan</v>
      </c>
      <c r="I305">
        <f>IFERROR(INDEX(ggPayers[payer], MATCH(A305, ggPayers[remote_order_id], 0)), 0)</f>
        <v>0</v>
      </c>
      <c r="J305" t="str">
        <f t="shared" si="4"/>
        <v>other</v>
      </c>
    </row>
    <row r="306" spans="1:10">
      <c r="A306" s="89" t="s">
        <v>3245</v>
      </c>
      <c r="B306" s="89">
        <v>1000</v>
      </c>
      <c r="C306" s="89" t="s">
        <v>561</v>
      </c>
      <c r="D306" s="89"/>
      <c r="E306" s="89" t="s">
        <v>130</v>
      </c>
      <c r="F306" s="89" t="s">
        <v>128</v>
      </c>
      <c r="G306" s="105">
        <v>45322.693055555559</v>
      </c>
      <c r="H306" t="str">
        <f>INDEX(Partner_details[companyName], MATCH(E306, Partner_details[email], 0))</f>
        <v>Avetis Grigoryan</v>
      </c>
      <c r="I306">
        <f>IFERROR(INDEX(ggPayers[payer], MATCH(A306, ggPayers[remote_order_id], 0)), 0)</f>
        <v>0</v>
      </c>
      <c r="J306" t="str">
        <f t="shared" si="4"/>
        <v>other</v>
      </c>
    </row>
    <row r="307" spans="1:10">
      <c r="A307" s="89" t="s">
        <v>8282</v>
      </c>
      <c r="B307" s="89">
        <v>1000</v>
      </c>
      <c r="C307" s="89" t="s">
        <v>7974</v>
      </c>
      <c r="D307" s="89"/>
      <c r="E307" s="89" t="s">
        <v>130</v>
      </c>
      <c r="F307" s="89" t="s">
        <v>128</v>
      </c>
      <c r="G307" s="105">
        <v>45322.761805555558</v>
      </c>
      <c r="H307" t="str">
        <f>INDEX(Partner_details[companyName], MATCH(E307, Partner_details[email], 0))</f>
        <v>Avetis Grigoryan</v>
      </c>
      <c r="I307">
        <f>IFERROR(INDEX(ggPayers[payer], MATCH(A307, ggPayers[remote_order_id], 0)), 0)</f>
        <v>0</v>
      </c>
      <c r="J307" t="str">
        <f t="shared" si="4"/>
        <v>other</v>
      </c>
    </row>
    <row r="308" spans="1:10">
      <c r="A308" s="89" t="s">
        <v>8283</v>
      </c>
      <c r="B308" s="89">
        <v>800</v>
      </c>
      <c r="C308" s="89" t="s">
        <v>7963</v>
      </c>
      <c r="D308" s="89" t="s">
        <v>8284</v>
      </c>
      <c r="E308" s="89" t="s">
        <v>6984</v>
      </c>
      <c r="F308" s="89" t="s">
        <v>206</v>
      </c>
      <c r="G308" s="105">
        <v>45323.240972222222</v>
      </c>
      <c r="H308" t="str">
        <f>INDEX(Partner_details[companyName], MATCH(E308, Partner_details[email], 0))</f>
        <v>gg cjsc</v>
      </c>
      <c r="I308">
        <f>IFERROR(INDEX(ggPayers[payer], MATCH(A308, ggPayers[remote_order_id], 0)), 0)</f>
        <v>0</v>
      </c>
      <c r="J308" t="str">
        <f t="shared" si="4"/>
        <v>other</v>
      </c>
    </row>
    <row r="309" spans="1:10">
      <c r="A309" s="89" t="s">
        <v>3243</v>
      </c>
      <c r="B309" s="89">
        <v>300</v>
      </c>
      <c r="C309" s="89" t="s">
        <v>561</v>
      </c>
      <c r="D309" s="89"/>
      <c r="E309" s="89" t="s">
        <v>7018</v>
      </c>
      <c r="F309" s="89" t="s">
        <v>476</v>
      </c>
      <c r="G309" s="105">
        <v>45323.265972222223</v>
      </c>
      <c r="H309" t="str">
        <f>INDEX(Partner_details[companyName], MATCH(E309, Partner_details[email], 0))</f>
        <v>Malocco</v>
      </c>
      <c r="I309">
        <f>IFERROR(INDEX(ggPayers[payer], MATCH(A309, ggPayers[remote_order_id], 0)), 0)</f>
        <v>0</v>
      </c>
      <c r="J309" t="str">
        <f t="shared" si="4"/>
        <v>other</v>
      </c>
    </row>
    <row r="310" spans="1:10">
      <c r="A310" s="89" t="s">
        <v>3241</v>
      </c>
      <c r="B310" s="89">
        <v>500</v>
      </c>
      <c r="C310" s="89" t="s">
        <v>561</v>
      </c>
      <c r="D310" s="89" t="s">
        <v>8285</v>
      </c>
      <c r="E310" s="89" t="s">
        <v>6984</v>
      </c>
      <c r="F310" s="89" t="s">
        <v>206</v>
      </c>
      <c r="G310" s="105">
        <v>45323.379166666666</v>
      </c>
      <c r="H310" t="str">
        <f>INDEX(Partner_details[companyName], MATCH(E310, Partner_details[email], 0))</f>
        <v>gg cjsc</v>
      </c>
      <c r="I310">
        <f>IFERROR(INDEX(ggPayers[payer], MATCH(A310, ggPayers[remote_order_id], 0)), 0)</f>
        <v>839</v>
      </c>
      <c r="J310" t="str">
        <f t="shared" si="4"/>
        <v>ggPay</v>
      </c>
    </row>
    <row r="311" spans="1:10">
      <c r="A311" s="89" t="s">
        <v>8286</v>
      </c>
      <c r="B311" s="89">
        <v>1000</v>
      </c>
      <c r="C311" s="89" t="s">
        <v>7974</v>
      </c>
      <c r="D311" s="89"/>
      <c r="E311" s="89" t="s">
        <v>7296</v>
      </c>
      <c r="F311" s="89" t="s">
        <v>516</v>
      </c>
      <c r="G311" s="105">
        <v>45323.44027777778</v>
      </c>
      <c r="H311" t="str">
        <f>INDEX(Partner_details[companyName], MATCH(E311, Partner_details[email], 0))</f>
        <v>Paul</v>
      </c>
      <c r="I311">
        <f>IFERROR(INDEX(ggPayers[payer], MATCH(A311, ggPayers[remote_order_id], 0)), 0)</f>
        <v>0</v>
      </c>
      <c r="J311" t="str">
        <f t="shared" si="4"/>
        <v>other</v>
      </c>
    </row>
    <row r="312" spans="1:10">
      <c r="A312" s="89" t="s">
        <v>4304</v>
      </c>
      <c r="B312" s="89">
        <v>700</v>
      </c>
      <c r="C312" s="89" t="s">
        <v>561</v>
      </c>
      <c r="D312" s="89" t="s">
        <v>8287</v>
      </c>
      <c r="E312" s="89" t="s">
        <v>7018</v>
      </c>
      <c r="F312" s="89" t="s">
        <v>476</v>
      </c>
      <c r="G312" s="105">
        <v>45457.472916666666</v>
      </c>
      <c r="H312" t="str">
        <f>INDEX(Partner_details[companyName], MATCH(E312, Partner_details[email], 0))</f>
        <v>Malocco</v>
      </c>
      <c r="I312">
        <f>IFERROR(INDEX(ggPayers[payer], MATCH(A312, ggPayers[remote_order_id], 0)), 0)</f>
        <v>37705</v>
      </c>
      <c r="J312" t="str">
        <f t="shared" si="4"/>
        <v>ggPay</v>
      </c>
    </row>
    <row r="313" spans="1:10">
      <c r="A313" s="89" t="s">
        <v>3236</v>
      </c>
      <c r="B313" s="89">
        <v>2000</v>
      </c>
      <c r="C313" s="89" t="s">
        <v>561</v>
      </c>
      <c r="D313" s="89"/>
      <c r="E313" s="89" t="s">
        <v>7296</v>
      </c>
      <c r="F313" s="89" t="s">
        <v>516</v>
      </c>
      <c r="G313" s="105">
        <v>45323.470833333333</v>
      </c>
      <c r="H313" t="str">
        <f>INDEX(Partner_details[companyName], MATCH(E313, Partner_details[email], 0))</f>
        <v>Paul</v>
      </c>
      <c r="I313">
        <f>IFERROR(INDEX(ggPayers[payer], MATCH(A313, ggPayers[remote_order_id], 0)), 0)</f>
        <v>0</v>
      </c>
      <c r="J313" t="str">
        <f t="shared" si="4"/>
        <v>other</v>
      </c>
    </row>
    <row r="314" spans="1:10">
      <c r="A314" s="89" t="s">
        <v>8288</v>
      </c>
      <c r="B314" s="89">
        <v>300</v>
      </c>
      <c r="C314" s="89" t="s">
        <v>7963</v>
      </c>
      <c r="D314" s="89" t="s">
        <v>8289</v>
      </c>
      <c r="E314" s="89" t="s">
        <v>193</v>
      </c>
      <c r="F314" s="89" t="s">
        <v>192</v>
      </c>
      <c r="G314" s="105">
        <v>45323.510416666664</v>
      </c>
      <c r="H314" t="str">
        <f>INDEX(Partner_details[companyName], MATCH(E314, Partner_details[email], 0))</f>
        <v>gg cjsc</v>
      </c>
      <c r="I314">
        <f>IFERROR(INDEX(ggPayers[payer], MATCH(A314, ggPayers[remote_order_id], 0)), 0)</f>
        <v>0</v>
      </c>
      <c r="J314" t="str">
        <f t="shared" si="4"/>
        <v>other</v>
      </c>
    </row>
    <row r="315" spans="1:10">
      <c r="A315" s="89" t="s">
        <v>8290</v>
      </c>
      <c r="B315" s="89">
        <v>1000</v>
      </c>
      <c r="C315" s="89" t="s">
        <v>7963</v>
      </c>
      <c r="D315" s="89" t="s">
        <v>8291</v>
      </c>
      <c r="E315" s="89" t="s">
        <v>6491</v>
      </c>
      <c r="F315" s="89" t="s">
        <v>801</v>
      </c>
      <c r="G315" s="105">
        <v>45457.476388888892</v>
      </c>
      <c r="H315" t="str">
        <f>INDEX(Partner_details[companyName], MATCH(E315, Partner_details[email], 0))</f>
        <v>Prepa</v>
      </c>
      <c r="I315">
        <f>IFERROR(INDEX(ggPayers[payer], MATCH(A315, ggPayers[remote_order_id], 0)), 0)</f>
        <v>0</v>
      </c>
      <c r="J315" t="str">
        <f t="shared" si="4"/>
        <v>other</v>
      </c>
    </row>
    <row r="316" spans="1:10">
      <c r="A316" s="89" t="s">
        <v>3231</v>
      </c>
      <c r="B316" s="89">
        <v>100</v>
      </c>
      <c r="C316" s="89" t="s">
        <v>561</v>
      </c>
      <c r="D316" s="89"/>
      <c r="E316" s="89" t="s">
        <v>6794</v>
      </c>
      <c r="F316" s="89" t="s">
        <v>474</v>
      </c>
      <c r="G316" s="105">
        <v>45323.62222222222</v>
      </c>
      <c r="H316" t="str">
        <f>INDEX(Partner_details[companyName], MATCH(E316, Partner_details[email], 0))</f>
        <v>Machar</v>
      </c>
      <c r="I316">
        <f>IFERROR(INDEX(ggPayers[payer], MATCH(A316, ggPayers[remote_order_id], 0)), 0)</f>
        <v>0</v>
      </c>
      <c r="J316" t="str">
        <f t="shared" si="4"/>
        <v>other</v>
      </c>
    </row>
    <row r="317" spans="1:10">
      <c r="A317" s="89" t="s">
        <v>8292</v>
      </c>
      <c r="B317" s="89">
        <v>5000</v>
      </c>
      <c r="C317" s="89" t="s">
        <v>7963</v>
      </c>
      <c r="D317" s="89" t="s">
        <v>8293</v>
      </c>
      <c r="E317" s="89" t="s">
        <v>7346</v>
      </c>
      <c r="F317" s="89" t="s">
        <v>518</v>
      </c>
      <c r="G317" s="105">
        <v>45323.654166666667</v>
      </c>
      <c r="H317" t="str">
        <f>INDEX(Partner_details[companyName], MATCH(E317, Partner_details[email], 0))</f>
        <v>Pizzanini</v>
      </c>
      <c r="I317">
        <f>IFERROR(INDEX(ggPayers[payer], MATCH(A317, ggPayers[remote_order_id], 0)), 0)</f>
        <v>0</v>
      </c>
      <c r="J317" t="str">
        <f t="shared" si="4"/>
        <v>other</v>
      </c>
    </row>
    <row r="318" spans="1:10">
      <c r="A318" s="89" t="s">
        <v>8294</v>
      </c>
      <c r="B318" s="89">
        <v>700</v>
      </c>
      <c r="C318" s="89" t="s">
        <v>7963</v>
      </c>
      <c r="D318" s="89" t="s">
        <v>8295</v>
      </c>
      <c r="E318" s="89" t="s">
        <v>116</v>
      </c>
      <c r="F318" s="89" t="s">
        <v>6567</v>
      </c>
      <c r="G318" s="105">
        <v>45323.696527777778</v>
      </c>
      <c r="H318" t="str">
        <f>INDEX(Partner_details[companyName], MATCH(E318, Partner_details[email], 0))</f>
        <v>Tumanyan</v>
      </c>
      <c r="I318">
        <f>IFERROR(INDEX(ggPayers[payer], MATCH(A318, ggPayers[remote_order_id], 0)), 0)</f>
        <v>0</v>
      </c>
      <c r="J318" t="str">
        <f t="shared" si="4"/>
        <v>other</v>
      </c>
    </row>
    <row r="319" spans="1:10">
      <c r="A319" s="89" t="s">
        <v>8296</v>
      </c>
      <c r="B319" s="89">
        <v>700</v>
      </c>
      <c r="C319" s="89" t="s">
        <v>7963</v>
      </c>
      <c r="D319" s="89" t="s">
        <v>8297</v>
      </c>
      <c r="E319" s="89" t="s">
        <v>116</v>
      </c>
      <c r="F319" s="89" t="s">
        <v>6567</v>
      </c>
      <c r="G319" s="105">
        <v>45323.697222222225</v>
      </c>
      <c r="H319" t="str">
        <f>INDEX(Partner_details[companyName], MATCH(E319, Partner_details[email], 0))</f>
        <v>Tumanyan</v>
      </c>
      <c r="I319">
        <f>IFERROR(INDEX(ggPayers[payer], MATCH(A319, ggPayers[remote_order_id], 0)), 0)</f>
        <v>0</v>
      </c>
      <c r="J319" t="str">
        <f t="shared" si="4"/>
        <v>other</v>
      </c>
    </row>
    <row r="320" spans="1:10">
      <c r="A320" s="89" t="s">
        <v>8298</v>
      </c>
      <c r="B320" s="89">
        <v>700</v>
      </c>
      <c r="C320" s="89" t="s">
        <v>7963</v>
      </c>
      <c r="D320" s="89" t="s">
        <v>8299</v>
      </c>
      <c r="E320" s="89" t="s">
        <v>116</v>
      </c>
      <c r="F320" s="89" t="s">
        <v>6567</v>
      </c>
      <c r="G320" s="105">
        <v>45323.723611111112</v>
      </c>
      <c r="H320" t="str">
        <f>INDEX(Partner_details[companyName], MATCH(E320, Partner_details[email], 0))</f>
        <v>Tumanyan</v>
      </c>
      <c r="I320">
        <f>IFERROR(INDEX(ggPayers[payer], MATCH(A320, ggPayers[remote_order_id], 0)), 0)</f>
        <v>0</v>
      </c>
      <c r="J320" t="str">
        <f t="shared" si="4"/>
        <v>other</v>
      </c>
    </row>
    <row r="321" spans="1:10">
      <c r="A321" s="89" t="s">
        <v>8300</v>
      </c>
      <c r="B321" s="89">
        <v>100</v>
      </c>
      <c r="C321" s="89" t="s">
        <v>7963</v>
      </c>
      <c r="D321" s="89" t="s">
        <v>8301</v>
      </c>
      <c r="E321" s="89" t="s">
        <v>116</v>
      </c>
      <c r="F321" s="89" t="s">
        <v>6567</v>
      </c>
      <c r="G321" s="105">
        <v>45323.724305555559</v>
      </c>
      <c r="H321" t="str">
        <f>INDEX(Partner_details[companyName], MATCH(E321, Partner_details[email], 0))</f>
        <v>Tumanyan</v>
      </c>
      <c r="I321">
        <f>IFERROR(INDEX(ggPayers[payer], MATCH(A321, ggPayers[remote_order_id], 0)), 0)</f>
        <v>0</v>
      </c>
      <c r="J321" t="str">
        <f t="shared" si="4"/>
        <v>other</v>
      </c>
    </row>
    <row r="322" spans="1:10">
      <c r="A322" s="89" t="s">
        <v>8302</v>
      </c>
      <c r="B322" s="89">
        <v>100</v>
      </c>
      <c r="C322" s="89" t="s">
        <v>7963</v>
      </c>
      <c r="D322" s="89"/>
      <c r="E322" s="89" t="s">
        <v>116</v>
      </c>
      <c r="F322" s="89" t="s">
        <v>6567</v>
      </c>
      <c r="G322" s="105">
        <v>45323.724999999999</v>
      </c>
      <c r="H322" t="str">
        <f>INDEX(Partner_details[companyName], MATCH(E322, Partner_details[email], 0))</f>
        <v>Tumanyan</v>
      </c>
      <c r="I322">
        <f>IFERROR(INDEX(ggPayers[payer], MATCH(A322, ggPayers[remote_order_id], 0)), 0)</f>
        <v>0</v>
      </c>
      <c r="J322" t="str">
        <f t="shared" si="4"/>
        <v>other</v>
      </c>
    </row>
    <row r="323" spans="1:10">
      <c r="A323" s="89" t="s">
        <v>8303</v>
      </c>
      <c r="B323" s="89">
        <v>500</v>
      </c>
      <c r="C323" s="89" t="s">
        <v>7974</v>
      </c>
      <c r="D323" s="89"/>
      <c r="E323" s="89" t="s">
        <v>7296</v>
      </c>
      <c r="F323" s="89" t="s">
        <v>516</v>
      </c>
      <c r="G323" s="105">
        <v>45324.211111111108</v>
      </c>
      <c r="H323" t="str">
        <f>INDEX(Partner_details[companyName], MATCH(E323, Partner_details[email], 0))</f>
        <v>Paul</v>
      </c>
      <c r="I323">
        <f>IFERROR(INDEX(ggPayers[payer], MATCH(A323, ggPayers[remote_order_id], 0)), 0)</f>
        <v>0</v>
      </c>
      <c r="J323" t="str">
        <f t="shared" ref="J323:J386" si="5">IF(NOT(I323=0), "ggPay", "other")</f>
        <v>other</v>
      </c>
    </row>
    <row r="324" spans="1:10">
      <c r="A324" s="89" t="s">
        <v>8304</v>
      </c>
      <c r="B324" s="89">
        <v>500</v>
      </c>
      <c r="C324" s="89" t="s">
        <v>7974</v>
      </c>
      <c r="D324" s="89"/>
      <c r="E324" s="89" t="s">
        <v>7296</v>
      </c>
      <c r="F324" s="89" t="s">
        <v>516</v>
      </c>
      <c r="G324" s="105">
        <v>45324.211805555555</v>
      </c>
      <c r="H324" t="str">
        <f>INDEX(Partner_details[companyName], MATCH(E324, Partner_details[email], 0))</f>
        <v>Paul</v>
      </c>
      <c r="I324">
        <f>IFERROR(INDEX(ggPayers[payer], MATCH(A324, ggPayers[remote_order_id], 0)), 0)</f>
        <v>0</v>
      </c>
      <c r="J324" t="str">
        <f t="shared" si="5"/>
        <v>other</v>
      </c>
    </row>
    <row r="325" spans="1:10">
      <c r="A325" s="89" t="s">
        <v>8305</v>
      </c>
      <c r="B325" s="89">
        <v>1000</v>
      </c>
      <c r="C325" s="89" t="s">
        <v>7963</v>
      </c>
      <c r="D325" s="89" t="s">
        <v>8306</v>
      </c>
      <c r="E325" s="89" t="s">
        <v>6491</v>
      </c>
      <c r="F325" s="89" t="s">
        <v>801</v>
      </c>
      <c r="G325" s="105">
        <v>45457.476388888892</v>
      </c>
      <c r="H325" t="str">
        <f>INDEX(Partner_details[companyName], MATCH(E325, Partner_details[email], 0))</f>
        <v>Prepa</v>
      </c>
      <c r="I325">
        <f>IFERROR(INDEX(ggPayers[payer], MATCH(A325, ggPayers[remote_order_id], 0)), 0)</f>
        <v>0</v>
      </c>
      <c r="J325" t="str">
        <f t="shared" si="5"/>
        <v>other</v>
      </c>
    </row>
    <row r="326" spans="1:10">
      <c r="A326" s="89" t="s">
        <v>3229</v>
      </c>
      <c r="B326" s="89">
        <v>1000</v>
      </c>
      <c r="C326" s="89" t="s">
        <v>561</v>
      </c>
      <c r="D326" s="89" t="s">
        <v>8307</v>
      </c>
      <c r="E326" s="89" t="s">
        <v>247</v>
      </c>
      <c r="F326" s="89" t="s">
        <v>246</v>
      </c>
      <c r="G326" s="105">
        <v>45324.274305555555</v>
      </c>
      <c r="H326" t="str">
        <f>INDEX(Partner_details[companyName], MATCH(E326, Partner_details[email], 0))</f>
        <v>gg cjsc</v>
      </c>
      <c r="I326">
        <f>IFERROR(INDEX(ggPayers[payer], MATCH(A326, ggPayers[remote_order_id], 0)), 0)</f>
        <v>798</v>
      </c>
      <c r="J326" t="str">
        <f t="shared" si="5"/>
        <v>ggPay</v>
      </c>
    </row>
    <row r="327" spans="1:10">
      <c r="A327" s="89" t="s">
        <v>3226</v>
      </c>
      <c r="B327" s="89">
        <v>100</v>
      </c>
      <c r="C327" s="89" t="s">
        <v>561</v>
      </c>
      <c r="D327" s="89" t="s">
        <v>8308</v>
      </c>
      <c r="E327" s="89" t="s">
        <v>314</v>
      </c>
      <c r="F327" s="89" t="s">
        <v>313</v>
      </c>
      <c r="G327" s="105">
        <v>45324.279861111114</v>
      </c>
      <c r="H327" t="str">
        <f>INDEX(Partner_details[companyName], MATCH(E327, Partner_details[email], 0))</f>
        <v>gg cjsc</v>
      </c>
      <c r="I327">
        <f>IFERROR(INDEX(ggPayers[payer], MATCH(A327, ggPayers[remote_order_id], 0)), 0)</f>
        <v>355585</v>
      </c>
      <c r="J327" t="str">
        <f t="shared" si="5"/>
        <v>ggPay</v>
      </c>
    </row>
    <row r="328" spans="1:10">
      <c r="A328" s="89" t="s">
        <v>3224</v>
      </c>
      <c r="B328" s="89">
        <v>500</v>
      </c>
      <c r="C328" s="89" t="s">
        <v>561</v>
      </c>
      <c r="D328" s="89" t="s">
        <v>8309</v>
      </c>
      <c r="E328" s="89" t="s">
        <v>6984</v>
      </c>
      <c r="F328" s="89" t="s">
        <v>206</v>
      </c>
      <c r="G328" s="105">
        <v>45324.301388888889</v>
      </c>
      <c r="H328" t="str">
        <f>INDEX(Partner_details[companyName], MATCH(E328, Partner_details[email], 0))</f>
        <v>gg cjsc</v>
      </c>
      <c r="I328">
        <f>IFERROR(INDEX(ggPayers[payer], MATCH(A328, ggPayers[remote_order_id], 0)), 0)</f>
        <v>839</v>
      </c>
      <c r="J328" t="str">
        <f t="shared" si="5"/>
        <v>ggPay</v>
      </c>
    </row>
    <row r="329" spans="1:10">
      <c r="A329" s="89" t="s">
        <v>8310</v>
      </c>
      <c r="B329" s="89">
        <v>500</v>
      </c>
      <c r="C329" s="89" t="s">
        <v>7974</v>
      </c>
      <c r="D329" s="89"/>
      <c r="E329" s="89" t="s">
        <v>190</v>
      </c>
      <c r="F329" s="89" t="s">
        <v>189</v>
      </c>
      <c r="G329" s="105">
        <v>45324.323611111111</v>
      </c>
      <c r="H329" t="str">
        <f>INDEX(Partner_details[companyName], MATCH(E329, Partner_details[email], 0))</f>
        <v>gg cjsc</v>
      </c>
      <c r="I329">
        <f>IFERROR(INDEX(ggPayers[payer], MATCH(A329, ggPayers[remote_order_id], 0)), 0)</f>
        <v>0</v>
      </c>
      <c r="J329" t="str">
        <f t="shared" si="5"/>
        <v>other</v>
      </c>
    </row>
    <row r="330" spans="1:10">
      <c r="A330" s="89" t="s">
        <v>8311</v>
      </c>
      <c r="B330" s="89">
        <v>500</v>
      </c>
      <c r="C330" s="89" t="s">
        <v>7974</v>
      </c>
      <c r="D330" s="89"/>
      <c r="E330" s="89" t="s">
        <v>190</v>
      </c>
      <c r="F330" s="89" t="s">
        <v>189</v>
      </c>
      <c r="G330" s="105">
        <v>45324.326388888891</v>
      </c>
      <c r="H330" t="str">
        <f>INDEX(Partner_details[companyName], MATCH(E330, Partner_details[email], 0))</f>
        <v>gg cjsc</v>
      </c>
      <c r="I330">
        <f>IFERROR(INDEX(ggPayers[payer], MATCH(A330, ggPayers[remote_order_id], 0)), 0)</f>
        <v>0</v>
      </c>
      <c r="J330" t="str">
        <f t="shared" si="5"/>
        <v>other</v>
      </c>
    </row>
    <row r="331" spans="1:10">
      <c r="A331" s="89" t="s">
        <v>8312</v>
      </c>
      <c r="B331" s="89">
        <v>500</v>
      </c>
      <c r="C331" s="89" t="s">
        <v>7974</v>
      </c>
      <c r="D331" s="89"/>
      <c r="E331" s="89" t="s">
        <v>190</v>
      </c>
      <c r="F331" s="89" t="s">
        <v>189</v>
      </c>
      <c r="G331" s="105">
        <v>45324.326388888891</v>
      </c>
      <c r="H331" t="str">
        <f>INDEX(Partner_details[companyName], MATCH(E331, Partner_details[email], 0))</f>
        <v>gg cjsc</v>
      </c>
      <c r="I331">
        <f>IFERROR(INDEX(ggPayers[payer], MATCH(A331, ggPayers[remote_order_id], 0)), 0)</f>
        <v>0</v>
      </c>
      <c r="J331" t="str">
        <f t="shared" si="5"/>
        <v>other</v>
      </c>
    </row>
    <row r="332" spans="1:10">
      <c r="A332" s="89" t="s">
        <v>8313</v>
      </c>
      <c r="B332" s="89">
        <v>500</v>
      </c>
      <c r="C332" s="89" t="s">
        <v>7974</v>
      </c>
      <c r="D332" s="89"/>
      <c r="E332" s="89" t="s">
        <v>247</v>
      </c>
      <c r="F332" s="89" t="s">
        <v>246</v>
      </c>
      <c r="G332" s="105">
        <v>45324.328472222223</v>
      </c>
      <c r="H332" t="str">
        <f>INDEX(Partner_details[companyName], MATCH(E332, Partner_details[email], 0))</f>
        <v>gg cjsc</v>
      </c>
      <c r="I332">
        <f>IFERROR(INDEX(ggPayers[payer], MATCH(A332, ggPayers[remote_order_id], 0)), 0)</f>
        <v>0</v>
      </c>
      <c r="J332" t="str">
        <f t="shared" si="5"/>
        <v>other</v>
      </c>
    </row>
    <row r="333" spans="1:10">
      <c r="A333" s="89" t="s">
        <v>4302</v>
      </c>
      <c r="B333" s="89">
        <v>500</v>
      </c>
      <c r="C333" s="89" t="s">
        <v>561</v>
      </c>
      <c r="D333" s="89"/>
      <c r="E333" s="89" t="s">
        <v>7018</v>
      </c>
      <c r="F333" s="89" t="s">
        <v>476</v>
      </c>
      <c r="G333" s="105">
        <v>45457.493055555555</v>
      </c>
      <c r="H333" t="str">
        <f>INDEX(Partner_details[companyName], MATCH(E333, Partner_details[email], 0))</f>
        <v>Malocco</v>
      </c>
      <c r="I333">
        <f>IFERROR(INDEX(ggPayers[payer], MATCH(A333, ggPayers[remote_order_id], 0)), 0)</f>
        <v>0</v>
      </c>
      <c r="J333" t="str">
        <f t="shared" si="5"/>
        <v>other</v>
      </c>
    </row>
    <row r="334" spans="1:10">
      <c r="A334" s="89" t="s">
        <v>8314</v>
      </c>
      <c r="B334" s="89">
        <v>500</v>
      </c>
      <c r="C334" s="89" t="s">
        <v>7963</v>
      </c>
      <c r="D334" s="89"/>
      <c r="E334" s="89" t="s">
        <v>7018</v>
      </c>
      <c r="F334" s="89" t="s">
        <v>476</v>
      </c>
      <c r="G334" s="105">
        <v>45457.493055555555</v>
      </c>
      <c r="H334" t="str">
        <f>INDEX(Partner_details[companyName], MATCH(E334, Partner_details[email], 0))</f>
        <v>Malocco</v>
      </c>
      <c r="I334">
        <f>IFERROR(INDEX(ggPayers[payer], MATCH(A334, ggPayers[remote_order_id], 0)), 0)</f>
        <v>0</v>
      </c>
      <c r="J334" t="str">
        <f t="shared" si="5"/>
        <v>other</v>
      </c>
    </row>
    <row r="335" spans="1:10">
      <c r="A335" s="89" t="s">
        <v>6124</v>
      </c>
      <c r="B335" s="89">
        <v>1000</v>
      </c>
      <c r="C335" s="89" t="s">
        <v>5606</v>
      </c>
      <c r="D335" s="89" t="s">
        <v>8315</v>
      </c>
      <c r="E335" s="89" t="s">
        <v>7296</v>
      </c>
      <c r="F335" s="89" t="s">
        <v>516</v>
      </c>
      <c r="G335" s="105">
        <v>45459.357638888891</v>
      </c>
      <c r="H335" t="str">
        <f>INDEX(Partner_details[companyName], MATCH(E335, Partner_details[email], 0))</f>
        <v>Paul</v>
      </c>
      <c r="I335">
        <f>IFERROR(INDEX(ggPayers[payer], MATCH(A335, ggPayers[remote_order_id], 0)), 0)</f>
        <v>281117</v>
      </c>
      <c r="J335" t="str">
        <f t="shared" si="5"/>
        <v>ggPay</v>
      </c>
    </row>
    <row r="336" spans="1:10">
      <c r="A336" s="89" t="s">
        <v>8316</v>
      </c>
      <c r="B336" s="89">
        <v>300</v>
      </c>
      <c r="C336" s="89" t="s">
        <v>7974</v>
      </c>
      <c r="D336" s="89"/>
      <c r="E336" s="89" t="s">
        <v>7429</v>
      </c>
      <c r="F336" s="89" t="s">
        <v>234</v>
      </c>
      <c r="G336" s="105">
        <v>45324.331250000003</v>
      </c>
      <c r="H336" t="str">
        <f>INDEX(Partner_details[companyName], MATCH(E336, Partner_details[email], 0))</f>
        <v>gg cjsc</v>
      </c>
      <c r="I336">
        <f>IFERROR(INDEX(ggPayers[payer], MATCH(A336, ggPayers[remote_order_id], 0)), 0)</f>
        <v>0</v>
      </c>
      <c r="J336" t="str">
        <f t="shared" si="5"/>
        <v>other</v>
      </c>
    </row>
    <row r="337" spans="1:10">
      <c r="A337" s="89" t="s">
        <v>8317</v>
      </c>
      <c r="B337" s="89">
        <v>300</v>
      </c>
      <c r="C337" s="89" t="s">
        <v>7974</v>
      </c>
      <c r="D337" s="89"/>
      <c r="E337" s="89" t="s">
        <v>247</v>
      </c>
      <c r="F337" s="89" t="s">
        <v>246</v>
      </c>
      <c r="G337" s="105">
        <v>45324.333333333336</v>
      </c>
      <c r="H337" t="str">
        <f>INDEX(Partner_details[companyName], MATCH(E337, Partner_details[email], 0))</f>
        <v>gg cjsc</v>
      </c>
      <c r="I337">
        <f>IFERROR(INDEX(ggPayers[payer], MATCH(A337, ggPayers[remote_order_id], 0)), 0)</f>
        <v>0</v>
      </c>
      <c r="J337" t="str">
        <f t="shared" si="5"/>
        <v>other</v>
      </c>
    </row>
    <row r="338" spans="1:10">
      <c r="A338" s="89" t="s">
        <v>8318</v>
      </c>
      <c r="B338" s="89">
        <v>300</v>
      </c>
      <c r="C338" s="89" t="s">
        <v>7974</v>
      </c>
      <c r="D338" s="89"/>
      <c r="E338" s="89" t="s">
        <v>190</v>
      </c>
      <c r="F338" s="89" t="s">
        <v>189</v>
      </c>
      <c r="G338" s="105">
        <v>45324.333333333336</v>
      </c>
      <c r="H338" t="str">
        <f>INDEX(Partner_details[companyName], MATCH(E338, Partner_details[email], 0))</f>
        <v>gg cjsc</v>
      </c>
      <c r="I338">
        <f>IFERROR(INDEX(ggPayers[payer], MATCH(A338, ggPayers[remote_order_id], 0)), 0)</f>
        <v>0</v>
      </c>
      <c r="J338" t="str">
        <f t="shared" si="5"/>
        <v>other</v>
      </c>
    </row>
    <row r="339" spans="1:10">
      <c r="A339" s="89" t="s">
        <v>8319</v>
      </c>
      <c r="B339" s="89">
        <v>500</v>
      </c>
      <c r="C339" s="89" t="s">
        <v>7974</v>
      </c>
      <c r="D339" s="89"/>
      <c r="E339" s="89" t="s">
        <v>6984</v>
      </c>
      <c r="F339" s="89" t="s">
        <v>206</v>
      </c>
      <c r="G339" s="105">
        <v>45324.34097222222</v>
      </c>
      <c r="H339" t="str">
        <f>INDEX(Partner_details[companyName], MATCH(E339, Partner_details[email], 0))</f>
        <v>gg cjsc</v>
      </c>
      <c r="I339">
        <f>IFERROR(INDEX(ggPayers[payer], MATCH(A339, ggPayers[remote_order_id], 0)), 0)</f>
        <v>0</v>
      </c>
      <c r="J339" t="str">
        <f t="shared" si="5"/>
        <v>other</v>
      </c>
    </row>
    <row r="340" spans="1:10">
      <c r="A340" s="89" t="s">
        <v>8320</v>
      </c>
      <c r="B340" s="89">
        <v>500</v>
      </c>
      <c r="C340" s="89" t="s">
        <v>7974</v>
      </c>
      <c r="D340" s="89"/>
      <c r="E340" s="89" t="s">
        <v>6984</v>
      </c>
      <c r="F340" s="89" t="s">
        <v>206</v>
      </c>
      <c r="G340" s="105">
        <v>45324.343055555553</v>
      </c>
      <c r="H340" t="str">
        <f>INDEX(Partner_details[companyName], MATCH(E340, Partner_details[email], 0))</f>
        <v>gg cjsc</v>
      </c>
      <c r="I340">
        <f>IFERROR(INDEX(ggPayers[payer], MATCH(A340, ggPayers[remote_order_id], 0)), 0)</f>
        <v>0</v>
      </c>
      <c r="J340" t="str">
        <f t="shared" si="5"/>
        <v>other</v>
      </c>
    </row>
    <row r="341" spans="1:10">
      <c r="A341" s="89" t="s">
        <v>8321</v>
      </c>
      <c r="B341" s="89">
        <v>300</v>
      </c>
      <c r="C341" s="89" t="s">
        <v>7974</v>
      </c>
      <c r="D341" s="89"/>
      <c r="E341" s="89" t="s">
        <v>6984</v>
      </c>
      <c r="F341" s="89" t="s">
        <v>206</v>
      </c>
      <c r="G341" s="105">
        <v>45324.34375</v>
      </c>
      <c r="H341" t="str">
        <f>INDEX(Partner_details[companyName], MATCH(E341, Partner_details[email], 0))</f>
        <v>gg cjsc</v>
      </c>
      <c r="I341">
        <f>IFERROR(INDEX(ggPayers[payer], MATCH(A341, ggPayers[remote_order_id], 0)), 0)</f>
        <v>0</v>
      </c>
      <c r="J341" t="str">
        <f t="shared" si="5"/>
        <v>other</v>
      </c>
    </row>
    <row r="342" spans="1:10">
      <c r="A342" s="89" t="s">
        <v>8322</v>
      </c>
      <c r="B342" s="89">
        <v>500</v>
      </c>
      <c r="C342" s="89" t="s">
        <v>7974</v>
      </c>
      <c r="D342" s="89"/>
      <c r="E342" s="89" t="s">
        <v>6984</v>
      </c>
      <c r="F342" s="89" t="s">
        <v>206</v>
      </c>
      <c r="G342" s="105">
        <v>45324.34375</v>
      </c>
      <c r="H342" t="str">
        <f>INDEX(Partner_details[companyName], MATCH(E342, Partner_details[email], 0))</f>
        <v>gg cjsc</v>
      </c>
      <c r="I342">
        <f>IFERROR(INDEX(ggPayers[payer], MATCH(A342, ggPayers[remote_order_id], 0)), 0)</f>
        <v>0</v>
      </c>
      <c r="J342" t="str">
        <f t="shared" si="5"/>
        <v>other</v>
      </c>
    </row>
    <row r="343" spans="1:10">
      <c r="A343" s="89" t="s">
        <v>6123</v>
      </c>
      <c r="B343" s="89">
        <v>1000</v>
      </c>
      <c r="C343" s="89" t="s">
        <v>5606</v>
      </c>
      <c r="D343" s="89" t="s">
        <v>8323</v>
      </c>
      <c r="E343" s="89" t="s">
        <v>7296</v>
      </c>
      <c r="F343" s="89" t="s">
        <v>516</v>
      </c>
      <c r="G343" s="105">
        <v>45459.357638888891</v>
      </c>
      <c r="H343" t="str">
        <f>INDEX(Partner_details[companyName], MATCH(E343, Partner_details[email], 0))</f>
        <v>Paul</v>
      </c>
      <c r="I343">
        <f>IFERROR(INDEX(ggPayers[payer], MATCH(A343, ggPayers[remote_order_id], 0)), 0)</f>
        <v>281117</v>
      </c>
      <c r="J343" t="str">
        <f t="shared" si="5"/>
        <v>ggPay</v>
      </c>
    </row>
    <row r="344" spans="1:10">
      <c r="A344" s="89" t="s">
        <v>8324</v>
      </c>
      <c r="B344" s="89">
        <v>500</v>
      </c>
      <c r="C344" s="89" t="s">
        <v>7974</v>
      </c>
      <c r="D344" s="89"/>
      <c r="E344" s="89" t="s">
        <v>6984</v>
      </c>
      <c r="F344" s="89" t="s">
        <v>206</v>
      </c>
      <c r="G344" s="105">
        <v>45324.349305555559</v>
      </c>
      <c r="H344" t="str">
        <f>INDEX(Partner_details[companyName], MATCH(E344, Partner_details[email], 0))</f>
        <v>gg cjsc</v>
      </c>
      <c r="I344">
        <f>IFERROR(INDEX(ggPayers[payer], MATCH(A344, ggPayers[remote_order_id], 0)), 0)</f>
        <v>0</v>
      </c>
      <c r="J344" t="str">
        <f t="shared" si="5"/>
        <v>other</v>
      </c>
    </row>
    <row r="345" spans="1:10">
      <c r="A345" s="89" t="s">
        <v>8325</v>
      </c>
      <c r="B345" s="89">
        <v>300</v>
      </c>
      <c r="C345" s="89" t="s">
        <v>7974</v>
      </c>
      <c r="D345" s="89"/>
      <c r="E345" s="89" t="s">
        <v>6984</v>
      </c>
      <c r="F345" s="89" t="s">
        <v>206</v>
      </c>
      <c r="G345" s="105">
        <v>45324.35</v>
      </c>
      <c r="H345" t="str">
        <f>INDEX(Partner_details[companyName], MATCH(E345, Partner_details[email], 0))</f>
        <v>gg cjsc</v>
      </c>
      <c r="I345">
        <f>IFERROR(INDEX(ggPayers[payer], MATCH(A345, ggPayers[remote_order_id], 0)), 0)</f>
        <v>0</v>
      </c>
      <c r="J345" t="str">
        <f t="shared" si="5"/>
        <v>other</v>
      </c>
    </row>
    <row r="346" spans="1:10">
      <c r="A346" s="89" t="s">
        <v>8326</v>
      </c>
      <c r="B346" s="89">
        <v>300</v>
      </c>
      <c r="C346" s="89" t="s">
        <v>7974</v>
      </c>
      <c r="D346" s="89"/>
      <c r="E346" s="89" t="s">
        <v>6984</v>
      </c>
      <c r="F346" s="89" t="s">
        <v>206</v>
      </c>
      <c r="G346" s="105">
        <v>45324.35</v>
      </c>
      <c r="H346" t="str">
        <f>INDEX(Partner_details[companyName], MATCH(E346, Partner_details[email], 0))</f>
        <v>gg cjsc</v>
      </c>
      <c r="I346">
        <f>IFERROR(INDEX(ggPayers[payer], MATCH(A346, ggPayers[remote_order_id], 0)), 0)</f>
        <v>0</v>
      </c>
      <c r="J346" t="str">
        <f t="shared" si="5"/>
        <v>other</v>
      </c>
    </row>
    <row r="347" spans="1:10">
      <c r="A347" s="89" t="s">
        <v>8327</v>
      </c>
      <c r="B347" s="89">
        <v>500</v>
      </c>
      <c r="C347" s="89" t="s">
        <v>7963</v>
      </c>
      <c r="D347" s="89" t="s">
        <v>8328</v>
      </c>
      <c r="E347" s="89" t="s">
        <v>6984</v>
      </c>
      <c r="F347" s="89" t="s">
        <v>206</v>
      </c>
      <c r="G347" s="105">
        <v>45324.352777777778</v>
      </c>
      <c r="H347" t="str">
        <f>INDEX(Partner_details[companyName], MATCH(E347, Partner_details[email], 0))</f>
        <v>gg cjsc</v>
      </c>
      <c r="I347">
        <f>IFERROR(INDEX(ggPayers[payer], MATCH(A347, ggPayers[remote_order_id], 0)), 0)</f>
        <v>0</v>
      </c>
      <c r="J347" t="str">
        <f t="shared" si="5"/>
        <v>other</v>
      </c>
    </row>
    <row r="348" spans="1:10">
      <c r="A348" s="89" t="s">
        <v>8329</v>
      </c>
      <c r="B348" s="89">
        <v>100</v>
      </c>
      <c r="C348" s="89" t="s">
        <v>7963</v>
      </c>
      <c r="D348" s="89" t="s">
        <v>8330</v>
      </c>
      <c r="E348" s="89" t="s">
        <v>133</v>
      </c>
      <c r="F348" s="89" t="s">
        <v>461</v>
      </c>
      <c r="G348" s="105">
        <v>45324.36041666667</v>
      </c>
      <c r="H348" t="str">
        <f>INDEX(Partner_details[companyName], MATCH(E348, Partner_details[email], 0))</f>
        <v>Lumen Coffee</v>
      </c>
      <c r="I348">
        <f>IFERROR(INDEX(ggPayers[payer], MATCH(A348, ggPayers[remote_order_id], 0)), 0)</f>
        <v>0</v>
      </c>
      <c r="J348" t="str">
        <f t="shared" si="5"/>
        <v>other</v>
      </c>
    </row>
    <row r="349" spans="1:10">
      <c r="A349" s="89" t="s">
        <v>8331</v>
      </c>
      <c r="B349" s="89">
        <v>1000</v>
      </c>
      <c r="C349" s="89" t="s">
        <v>7974</v>
      </c>
      <c r="D349" s="89"/>
      <c r="E349" s="89" t="s">
        <v>7296</v>
      </c>
      <c r="F349" s="89" t="s">
        <v>516</v>
      </c>
      <c r="G349" s="105">
        <v>45324.37777777778</v>
      </c>
      <c r="H349" t="str">
        <f>INDEX(Partner_details[companyName], MATCH(E349, Partner_details[email], 0))</f>
        <v>Paul</v>
      </c>
      <c r="I349">
        <f>IFERROR(INDEX(ggPayers[payer], MATCH(A349, ggPayers[remote_order_id], 0)), 0)</f>
        <v>0</v>
      </c>
      <c r="J349" t="str">
        <f t="shared" si="5"/>
        <v>other</v>
      </c>
    </row>
    <row r="350" spans="1:10">
      <c r="A350" s="89" t="s">
        <v>8332</v>
      </c>
      <c r="B350" s="89">
        <v>300</v>
      </c>
      <c r="C350" s="89" t="s">
        <v>7963</v>
      </c>
      <c r="D350" s="89" t="s">
        <v>8333</v>
      </c>
      <c r="E350" s="89" t="s">
        <v>7261</v>
      </c>
      <c r="F350" s="89" t="s">
        <v>2019</v>
      </c>
      <c r="G350" s="105">
        <v>45324.422222222223</v>
      </c>
      <c r="H350" t="str">
        <f>INDEX(Partner_details[companyName], MATCH(E350, Partner_details[email], 0))</f>
        <v>gg cjsc</v>
      </c>
      <c r="I350">
        <f>IFERROR(INDEX(ggPayers[payer], MATCH(A350, ggPayers[remote_order_id], 0)), 0)</f>
        <v>0</v>
      </c>
      <c r="J350" t="str">
        <f t="shared" si="5"/>
        <v>other</v>
      </c>
    </row>
    <row r="351" spans="1:10">
      <c r="A351" s="89" t="s">
        <v>3222</v>
      </c>
      <c r="B351" s="89">
        <v>300</v>
      </c>
      <c r="C351" s="89" t="s">
        <v>561</v>
      </c>
      <c r="D351" s="89" t="s">
        <v>8334</v>
      </c>
      <c r="E351" s="89" t="s">
        <v>6509</v>
      </c>
      <c r="F351" s="89" t="s">
        <v>218</v>
      </c>
      <c r="G351" s="105">
        <v>45324.42291666667</v>
      </c>
      <c r="H351" t="str">
        <f>INDEX(Partner_details[companyName], MATCH(E351, Partner_details[email], 0))</f>
        <v>gg cjsc</v>
      </c>
      <c r="I351">
        <f>IFERROR(INDEX(ggPayers[payer], MATCH(A351, ggPayers[remote_order_id], 0)), 0)</f>
        <v>17617</v>
      </c>
      <c r="J351" t="str">
        <f t="shared" si="5"/>
        <v>ggPay</v>
      </c>
    </row>
    <row r="352" spans="1:10">
      <c r="A352" s="89" t="s">
        <v>8335</v>
      </c>
      <c r="B352" s="89">
        <v>1000</v>
      </c>
      <c r="C352" s="89" t="s">
        <v>7963</v>
      </c>
      <c r="D352" s="89"/>
      <c r="E352" s="89" t="s">
        <v>204</v>
      </c>
      <c r="F352" s="89" t="s">
        <v>135</v>
      </c>
      <c r="G352" s="105">
        <v>45324.46597222222</v>
      </c>
      <c r="H352" t="str">
        <f>INDEX(Partner_details[companyName], MATCH(E352, Partner_details[email], 0))</f>
        <v>gg cjsc</v>
      </c>
      <c r="I352">
        <f>IFERROR(INDEX(ggPayers[payer], MATCH(A352, ggPayers[remote_order_id], 0)), 0)</f>
        <v>0</v>
      </c>
      <c r="J352" t="str">
        <f t="shared" si="5"/>
        <v>other</v>
      </c>
    </row>
    <row r="353" spans="1:10">
      <c r="A353" s="89" t="s">
        <v>8336</v>
      </c>
      <c r="B353" s="89">
        <v>1000</v>
      </c>
      <c r="C353" s="89" t="s">
        <v>7974</v>
      </c>
      <c r="D353" s="89"/>
      <c r="E353" s="89" t="s">
        <v>7296</v>
      </c>
      <c r="F353" s="89" t="s">
        <v>516</v>
      </c>
      <c r="G353" s="105">
        <v>45324.498611111114</v>
      </c>
      <c r="H353" t="str">
        <f>INDEX(Partner_details[companyName], MATCH(E353, Partner_details[email], 0))</f>
        <v>Paul</v>
      </c>
      <c r="I353">
        <f>IFERROR(INDEX(ggPayers[payer], MATCH(A353, ggPayers[remote_order_id], 0)), 0)</f>
        <v>0</v>
      </c>
      <c r="J353" t="str">
        <f t="shared" si="5"/>
        <v>other</v>
      </c>
    </row>
    <row r="354" spans="1:10">
      <c r="A354" s="89" t="s">
        <v>8337</v>
      </c>
      <c r="B354" s="89">
        <v>1000</v>
      </c>
      <c r="C354" s="89" t="s">
        <v>7974</v>
      </c>
      <c r="D354" s="89"/>
      <c r="E354" s="89" t="s">
        <v>7296</v>
      </c>
      <c r="F354" s="89" t="s">
        <v>516</v>
      </c>
      <c r="G354" s="105">
        <v>45324.515277777777</v>
      </c>
      <c r="H354" t="str">
        <f>INDEX(Partner_details[companyName], MATCH(E354, Partner_details[email], 0))</f>
        <v>Paul</v>
      </c>
      <c r="I354">
        <f>IFERROR(INDEX(ggPayers[payer], MATCH(A354, ggPayers[remote_order_id], 0)), 0)</f>
        <v>0</v>
      </c>
      <c r="J354" t="str">
        <f t="shared" si="5"/>
        <v>other</v>
      </c>
    </row>
    <row r="355" spans="1:10">
      <c r="A355" s="89" t="s">
        <v>8338</v>
      </c>
      <c r="B355" s="89">
        <v>500</v>
      </c>
      <c r="C355" s="89" t="s">
        <v>7963</v>
      </c>
      <c r="D355" s="89" t="s">
        <v>8339</v>
      </c>
      <c r="E355" s="89" t="s">
        <v>130</v>
      </c>
      <c r="F355" s="89" t="s">
        <v>128</v>
      </c>
      <c r="G355" s="105">
        <v>45324.529166666667</v>
      </c>
      <c r="H355" t="str">
        <f>INDEX(Partner_details[companyName], MATCH(E355, Partner_details[email], 0))</f>
        <v>Avetis Grigoryan</v>
      </c>
      <c r="I355">
        <f>IFERROR(INDEX(ggPayers[payer], MATCH(A355, ggPayers[remote_order_id], 0)), 0)</f>
        <v>0</v>
      </c>
      <c r="J355" t="str">
        <f t="shared" si="5"/>
        <v>other</v>
      </c>
    </row>
    <row r="356" spans="1:10">
      <c r="A356" s="89" t="s">
        <v>8340</v>
      </c>
      <c r="B356" s="89">
        <v>500</v>
      </c>
      <c r="C356" s="89" t="s">
        <v>7963</v>
      </c>
      <c r="D356" s="89" t="s">
        <v>8341</v>
      </c>
      <c r="E356" s="89" t="s">
        <v>130</v>
      </c>
      <c r="F356" s="89" t="s">
        <v>128</v>
      </c>
      <c r="G356" s="105">
        <v>45324.529166666667</v>
      </c>
      <c r="H356" t="str">
        <f>INDEX(Partner_details[companyName], MATCH(E356, Partner_details[email], 0))</f>
        <v>Avetis Grigoryan</v>
      </c>
      <c r="I356">
        <f>IFERROR(INDEX(ggPayers[payer], MATCH(A356, ggPayers[remote_order_id], 0)), 0)</f>
        <v>0</v>
      </c>
      <c r="J356" t="str">
        <f t="shared" si="5"/>
        <v>other</v>
      </c>
    </row>
    <row r="357" spans="1:10">
      <c r="A357" s="89" t="s">
        <v>8342</v>
      </c>
      <c r="B357" s="89">
        <v>1000</v>
      </c>
      <c r="C357" s="89" t="s">
        <v>7974</v>
      </c>
      <c r="D357" s="89"/>
      <c r="E357" s="89" t="s">
        <v>7296</v>
      </c>
      <c r="F357" s="89" t="s">
        <v>516</v>
      </c>
      <c r="G357" s="105">
        <v>45324.564583333333</v>
      </c>
      <c r="H357" t="str">
        <f>INDEX(Partner_details[companyName], MATCH(E357, Partner_details[email], 0))</f>
        <v>Paul</v>
      </c>
      <c r="I357">
        <f>IFERROR(INDEX(ggPayers[payer], MATCH(A357, ggPayers[remote_order_id], 0)), 0)</f>
        <v>0</v>
      </c>
      <c r="J357" t="str">
        <f t="shared" si="5"/>
        <v>other</v>
      </c>
    </row>
    <row r="358" spans="1:10">
      <c r="A358" s="89" t="s">
        <v>8343</v>
      </c>
      <c r="B358" s="89">
        <v>300</v>
      </c>
      <c r="C358" s="89" t="s">
        <v>7963</v>
      </c>
      <c r="D358" s="89" t="s">
        <v>8344</v>
      </c>
      <c r="E358" s="89" t="s">
        <v>7429</v>
      </c>
      <c r="F358" s="89" t="s">
        <v>234</v>
      </c>
      <c r="G358" s="105">
        <v>45324.579861111109</v>
      </c>
      <c r="H358" t="str">
        <f>INDEX(Partner_details[companyName], MATCH(E358, Partner_details[email], 0))</f>
        <v>gg cjsc</v>
      </c>
      <c r="I358">
        <f>IFERROR(INDEX(ggPayers[payer], MATCH(A358, ggPayers[remote_order_id], 0)), 0)</f>
        <v>0</v>
      </c>
      <c r="J358" t="str">
        <f t="shared" si="5"/>
        <v>other</v>
      </c>
    </row>
    <row r="359" spans="1:10">
      <c r="A359" s="89" t="s">
        <v>6140</v>
      </c>
      <c r="B359" s="89">
        <v>100</v>
      </c>
      <c r="C359" s="89" t="s">
        <v>7963</v>
      </c>
      <c r="D359" s="89" t="s">
        <v>8345</v>
      </c>
      <c r="E359" s="89" t="s">
        <v>279</v>
      </c>
      <c r="F359" s="89" t="s">
        <v>278</v>
      </c>
      <c r="G359" s="105">
        <v>45453.489583333336</v>
      </c>
      <c r="H359" t="str">
        <f>INDEX(Partner_details[companyName], MATCH(E359, Partner_details[email], 0))</f>
        <v>gg cjsc</v>
      </c>
      <c r="I359">
        <f>IFERROR(INDEX(ggPayers[payer], MATCH(A359, ggPayers[remote_order_id], 0)), 0)</f>
        <v>825186</v>
      </c>
      <c r="J359" t="str">
        <f t="shared" si="5"/>
        <v>ggPay</v>
      </c>
    </row>
    <row r="360" spans="1:10">
      <c r="A360" s="89" t="s">
        <v>3221</v>
      </c>
      <c r="B360" s="89">
        <v>100</v>
      </c>
      <c r="C360" s="89" t="s">
        <v>561</v>
      </c>
      <c r="D360" s="89" t="s">
        <v>8346</v>
      </c>
      <c r="E360" s="89" t="s">
        <v>7296</v>
      </c>
      <c r="F360" s="89" t="s">
        <v>516</v>
      </c>
      <c r="G360" s="105">
        <v>45324.590277777781</v>
      </c>
      <c r="H360" t="str">
        <f>INDEX(Partner_details[companyName], MATCH(E360, Partner_details[email], 0))</f>
        <v>Paul</v>
      </c>
      <c r="I360">
        <f>IFERROR(INDEX(ggPayers[payer], MATCH(A360, ggPayers[remote_order_id], 0)), 0)</f>
        <v>825186</v>
      </c>
      <c r="J360" t="str">
        <f t="shared" si="5"/>
        <v>ggPay</v>
      </c>
    </row>
    <row r="361" spans="1:10">
      <c r="A361" s="89" t="s">
        <v>3220</v>
      </c>
      <c r="B361" s="89">
        <v>50</v>
      </c>
      <c r="C361" s="89" t="s">
        <v>561</v>
      </c>
      <c r="D361" s="89" t="s">
        <v>8347</v>
      </c>
      <c r="E361" s="89" t="s">
        <v>7296</v>
      </c>
      <c r="F361" s="89" t="s">
        <v>516</v>
      </c>
      <c r="G361" s="105">
        <v>45324.604861111111</v>
      </c>
      <c r="H361" t="str">
        <f>INDEX(Partner_details[companyName], MATCH(E361, Partner_details[email], 0))</f>
        <v>Paul</v>
      </c>
      <c r="I361">
        <f>IFERROR(INDEX(ggPayers[payer], MATCH(A361, ggPayers[remote_order_id], 0)), 0)</f>
        <v>825186</v>
      </c>
      <c r="J361" t="str">
        <f t="shared" si="5"/>
        <v>ggPay</v>
      </c>
    </row>
    <row r="362" spans="1:10">
      <c r="A362" s="89" t="s">
        <v>4175</v>
      </c>
      <c r="B362" s="89">
        <v>100</v>
      </c>
      <c r="C362" s="89" t="s">
        <v>561</v>
      </c>
      <c r="D362" s="89" t="s">
        <v>8348</v>
      </c>
      <c r="E362" s="89" t="s">
        <v>279</v>
      </c>
      <c r="F362" s="89" t="s">
        <v>278</v>
      </c>
      <c r="G362" s="105">
        <v>45453.53125</v>
      </c>
      <c r="H362" t="str">
        <f>INDEX(Partner_details[companyName], MATCH(E362, Partner_details[email], 0))</f>
        <v>gg cjsc</v>
      </c>
      <c r="I362">
        <f>IFERROR(INDEX(ggPayers[payer], MATCH(A362, ggPayers[remote_order_id], 0)), 0)</f>
        <v>825186</v>
      </c>
      <c r="J362" t="str">
        <f t="shared" si="5"/>
        <v>ggPay</v>
      </c>
    </row>
    <row r="363" spans="1:10">
      <c r="A363" s="89" t="s">
        <v>8349</v>
      </c>
      <c r="B363" s="89">
        <v>500</v>
      </c>
      <c r="C363" s="89" t="s">
        <v>7974</v>
      </c>
      <c r="D363" s="89"/>
      <c r="E363" s="89" t="s">
        <v>130</v>
      </c>
      <c r="F363" s="89" t="s">
        <v>128</v>
      </c>
      <c r="G363" s="105">
        <v>45324.606944444444</v>
      </c>
      <c r="H363" t="str">
        <f>INDEX(Partner_details[companyName], MATCH(E363, Partner_details[email], 0))</f>
        <v>Avetis Grigoryan</v>
      </c>
      <c r="I363">
        <f>IFERROR(INDEX(ggPayers[payer], MATCH(A363, ggPayers[remote_order_id], 0)), 0)</f>
        <v>0</v>
      </c>
      <c r="J363" t="str">
        <f t="shared" si="5"/>
        <v>other</v>
      </c>
    </row>
    <row r="364" spans="1:10">
      <c r="A364" s="89" t="s">
        <v>4173</v>
      </c>
      <c r="B364" s="89">
        <v>100</v>
      </c>
      <c r="C364" s="89" t="s">
        <v>561</v>
      </c>
      <c r="D364" s="89" t="s">
        <v>8350</v>
      </c>
      <c r="E364" s="89" t="s">
        <v>6745</v>
      </c>
      <c r="F364" s="89" t="s">
        <v>6744</v>
      </c>
      <c r="G364" s="105">
        <v>45453.551388888889</v>
      </c>
      <c r="H364" t="str">
        <f>INDEX(Partner_details[companyName], MATCH(E364, Partner_details[email], 0))</f>
        <v>Sebeos</v>
      </c>
      <c r="I364">
        <f>IFERROR(INDEX(ggPayers[payer], MATCH(A364, ggPayers[remote_order_id], 0)), 0)</f>
        <v>825186</v>
      </c>
      <c r="J364" t="str">
        <f t="shared" si="5"/>
        <v>ggPay</v>
      </c>
    </row>
    <row r="365" spans="1:10">
      <c r="A365" s="89" t="s">
        <v>3214</v>
      </c>
      <c r="B365" s="89">
        <v>2000</v>
      </c>
      <c r="C365" s="89" t="s">
        <v>561</v>
      </c>
      <c r="D365" s="89"/>
      <c r="E365" s="89" t="s">
        <v>247</v>
      </c>
      <c r="F365" s="89" t="s">
        <v>246</v>
      </c>
      <c r="G365" s="105">
        <v>45324.629861111112</v>
      </c>
      <c r="H365" t="str">
        <f>INDEX(Partner_details[companyName], MATCH(E365, Partner_details[email], 0))</f>
        <v>gg cjsc</v>
      </c>
      <c r="I365">
        <f>IFERROR(INDEX(ggPayers[payer], MATCH(A365, ggPayers[remote_order_id], 0)), 0)</f>
        <v>0</v>
      </c>
      <c r="J365" t="str">
        <f t="shared" si="5"/>
        <v>other</v>
      </c>
    </row>
    <row r="366" spans="1:10">
      <c r="A366" s="89" t="s">
        <v>8351</v>
      </c>
      <c r="B366" s="89">
        <v>100</v>
      </c>
      <c r="C366" s="89" t="s">
        <v>7963</v>
      </c>
      <c r="D366" s="89" t="s">
        <v>8352</v>
      </c>
      <c r="E366" s="89" t="s">
        <v>7018</v>
      </c>
      <c r="F366" s="89" t="s">
        <v>476</v>
      </c>
      <c r="G366" s="105">
        <v>45324.672222222223</v>
      </c>
      <c r="H366" t="str">
        <f>INDEX(Partner_details[companyName], MATCH(E366, Partner_details[email], 0))</f>
        <v>Malocco</v>
      </c>
      <c r="I366">
        <f>IFERROR(INDEX(ggPayers[payer], MATCH(A366, ggPayers[remote_order_id], 0)), 0)</f>
        <v>0</v>
      </c>
      <c r="J366" t="str">
        <f t="shared" si="5"/>
        <v>other</v>
      </c>
    </row>
    <row r="367" spans="1:10">
      <c r="A367" s="89" t="s">
        <v>8353</v>
      </c>
      <c r="B367" s="89">
        <v>100</v>
      </c>
      <c r="C367" s="89" t="s">
        <v>7963</v>
      </c>
      <c r="D367" s="89"/>
      <c r="E367" s="89" t="s">
        <v>7018</v>
      </c>
      <c r="F367" s="89" t="s">
        <v>476</v>
      </c>
      <c r="G367" s="105">
        <v>45324.67291666667</v>
      </c>
      <c r="H367" t="str">
        <f>INDEX(Partner_details[companyName], MATCH(E367, Partner_details[email], 0))</f>
        <v>Malocco</v>
      </c>
      <c r="I367">
        <f>IFERROR(INDEX(ggPayers[payer], MATCH(A367, ggPayers[remote_order_id], 0)), 0)</f>
        <v>0</v>
      </c>
      <c r="J367" t="str">
        <f t="shared" si="5"/>
        <v>other</v>
      </c>
    </row>
    <row r="368" spans="1:10">
      <c r="A368" s="89" t="s">
        <v>8354</v>
      </c>
      <c r="B368" s="89">
        <v>100</v>
      </c>
      <c r="C368" s="89" t="s">
        <v>7963</v>
      </c>
      <c r="D368" s="89" t="s">
        <v>8355</v>
      </c>
      <c r="E368" s="89" t="s">
        <v>7018</v>
      </c>
      <c r="F368" s="89" t="s">
        <v>476</v>
      </c>
      <c r="G368" s="105">
        <v>45324.673611111109</v>
      </c>
      <c r="H368" t="str">
        <f>INDEX(Partner_details[companyName], MATCH(E368, Partner_details[email], 0))</f>
        <v>Malocco</v>
      </c>
      <c r="I368">
        <f>IFERROR(INDEX(ggPayers[payer], MATCH(A368, ggPayers[remote_order_id], 0)), 0)</f>
        <v>0</v>
      </c>
      <c r="J368" t="str">
        <f t="shared" si="5"/>
        <v>other</v>
      </c>
    </row>
    <row r="369" spans="1:10">
      <c r="A369" s="89" t="s">
        <v>8356</v>
      </c>
      <c r="B369" s="89">
        <v>500</v>
      </c>
      <c r="C369" s="89" t="s">
        <v>7963</v>
      </c>
      <c r="D369" s="89" t="s">
        <v>8357</v>
      </c>
      <c r="E369" s="89" t="s">
        <v>35</v>
      </c>
      <c r="F369" s="89" t="s">
        <v>264</v>
      </c>
      <c r="G369" s="105">
        <v>45324.712500000001</v>
      </c>
      <c r="H369" t="str">
        <f>INDEX(Partner_details[companyName], MATCH(E369, Partner_details[email], 0))</f>
        <v>gg cjsc</v>
      </c>
      <c r="I369">
        <f>IFERROR(INDEX(ggPayers[payer], MATCH(A369, ggPayers[remote_order_id], 0)), 0)</f>
        <v>0</v>
      </c>
      <c r="J369" t="str">
        <f t="shared" si="5"/>
        <v>other</v>
      </c>
    </row>
    <row r="370" spans="1:10">
      <c r="A370" s="89" t="s">
        <v>8358</v>
      </c>
      <c r="B370" s="89">
        <v>100</v>
      </c>
      <c r="C370" s="89" t="s">
        <v>7963</v>
      </c>
      <c r="D370" s="89"/>
      <c r="E370" s="89" t="s">
        <v>7018</v>
      </c>
      <c r="F370" s="89" t="s">
        <v>476</v>
      </c>
      <c r="G370" s="105">
        <v>45324.72152777778</v>
      </c>
      <c r="H370" t="str">
        <f>INDEX(Partner_details[companyName], MATCH(E370, Partner_details[email], 0))</f>
        <v>Malocco</v>
      </c>
      <c r="I370">
        <f>IFERROR(INDEX(ggPayers[payer], MATCH(A370, ggPayers[remote_order_id], 0)), 0)</f>
        <v>0</v>
      </c>
      <c r="J370" t="str">
        <f t="shared" si="5"/>
        <v>other</v>
      </c>
    </row>
    <row r="371" spans="1:10">
      <c r="A371" s="89" t="s">
        <v>8359</v>
      </c>
      <c r="B371" s="89">
        <v>500</v>
      </c>
      <c r="C371" s="89" t="s">
        <v>7963</v>
      </c>
      <c r="D371" s="89" t="s">
        <v>8360</v>
      </c>
      <c r="E371" s="89" t="s">
        <v>6745</v>
      </c>
      <c r="F371" s="89" t="s">
        <v>6744</v>
      </c>
      <c r="G371" s="105">
        <v>45453.555555555555</v>
      </c>
      <c r="H371" t="str">
        <f>INDEX(Partner_details[companyName], MATCH(E371, Partner_details[email], 0))</f>
        <v>Sebeos</v>
      </c>
      <c r="I371">
        <f>IFERROR(INDEX(ggPayers[payer], MATCH(A371, ggPayers[remote_order_id], 0)), 0)</f>
        <v>0</v>
      </c>
      <c r="J371" t="str">
        <f t="shared" si="5"/>
        <v>other</v>
      </c>
    </row>
    <row r="372" spans="1:10">
      <c r="A372" s="89" t="s">
        <v>3210</v>
      </c>
      <c r="B372" s="89">
        <v>2000</v>
      </c>
      <c r="C372" s="89" t="s">
        <v>561</v>
      </c>
      <c r="D372" s="89"/>
      <c r="E372" s="89" t="s">
        <v>7018</v>
      </c>
      <c r="F372" s="89" t="s">
        <v>476</v>
      </c>
      <c r="G372" s="105">
        <v>45324.736805555556</v>
      </c>
      <c r="H372" t="str">
        <f>INDEX(Partner_details[companyName], MATCH(E372, Partner_details[email], 0))</f>
        <v>Malocco</v>
      </c>
      <c r="I372">
        <f>IFERROR(INDEX(ggPayers[payer], MATCH(A372, ggPayers[remote_order_id], 0)), 0)</f>
        <v>0</v>
      </c>
      <c r="J372" t="str">
        <f t="shared" si="5"/>
        <v>other</v>
      </c>
    </row>
    <row r="373" spans="1:10">
      <c r="A373" s="89" t="s">
        <v>8361</v>
      </c>
      <c r="B373" s="89">
        <v>100</v>
      </c>
      <c r="C373" s="89" t="s">
        <v>7963</v>
      </c>
      <c r="D373" s="89"/>
      <c r="E373" s="89" t="s">
        <v>7018</v>
      </c>
      <c r="F373" s="89" t="s">
        <v>476</v>
      </c>
      <c r="G373" s="105">
        <v>45324.744444444441</v>
      </c>
      <c r="H373" t="str">
        <f>INDEX(Partner_details[companyName], MATCH(E373, Partner_details[email], 0))</f>
        <v>Malocco</v>
      </c>
      <c r="I373">
        <f>IFERROR(INDEX(ggPayers[payer], MATCH(A373, ggPayers[remote_order_id], 0)), 0)</f>
        <v>0</v>
      </c>
      <c r="J373" t="str">
        <f t="shared" si="5"/>
        <v>other</v>
      </c>
    </row>
    <row r="374" spans="1:10">
      <c r="A374" s="89" t="s">
        <v>8362</v>
      </c>
      <c r="B374" s="89">
        <v>500</v>
      </c>
      <c r="C374" s="89" t="s">
        <v>7963</v>
      </c>
      <c r="D374" s="89" t="s">
        <v>8363</v>
      </c>
      <c r="E374" s="89" t="s">
        <v>6745</v>
      </c>
      <c r="F374" s="89" t="s">
        <v>6744</v>
      </c>
      <c r="G374" s="105">
        <v>45453.555555555555</v>
      </c>
      <c r="H374" t="str">
        <f>INDEX(Partner_details[companyName], MATCH(E374, Partner_details[email], 0))</f>
        <v>Sebeos</v>
      </c>
      <c r="I374">
        <f>IFERROR(INDEX(ggPayers[payer], MATCH(A374, ggPayers[remote_order_id], 0)), 0)</f>
        <v>0</v>
      </c>
      <c r="J374" t="str">
        <f t="shared" si="5"/>
        <v>other</v>
      </c>
    </row>
    <row r="375" spans="1:10">
      <c r="A375" s="89" t="s">
        <v>8364</v>
      </c>
      <c r="B375" s="89">
        <v>500</v>
      </c>
      <c r="C375" s="89" t="s">
        <v>7963</v>
      </c>
      <c r="D375" s="89" t="s">
        <v>8365</v>
      </c>
      <c r="E375" s="89" t="s">
        <v>6823</v>
      </c>
      <c r="F375" s="89" t="s">
        <v>3823</v>
      </c>
      <c r="G375" s="105">
        <v>45455.538194444445</v>
      </c>
      <c r="H375" t="str">
        <f>INDEX(Partner_details[companyName], MATCH(E375, Partner_details[email], 0))</f>
        <v>Buzand cafe</v>
      </c>
      <c r="I375">
        <f>IFERROR(INDEX(ggPayers[payer], MATCH(A375, ggPayers[remote_order_id], 0)), 0)</f>
        <v>0</v>
      </c>
      <c r="J375" t="str">
        <f t="shared" si="5"/>
        <v>other</v>
      </c>
    </row>
    <row r="376" spans="1:10">
      <c r="A376" s="89" t="s">
        <v>8366</v>
      </c>
      <c r="B376" s="89">
        <v>1000</v>
      </c>
      <c r="C376" s="89" t="s">
        <v>7974</v>
      </c>
      <c r="D376" s="89"/>
      <c r="E376" s="89" t="s">
        <v>7296</v>
      </c>
      <c r="F376" s="89" t="s">
        <v>516</v>
      </c>
      <c r="G376" s="105">
        <v>45324.827777777777</v>
      </c>
      <c r="H376" t="str">
        <f>INDEX(Partner_details[companyName], MATCH(E376, Partner_details[email], 0))</f>
        <v>Paul</v>
      </c>
      <c r="I376">
        <f>IFERROR(INDEX(ggPayers[payer], MATCH(A376, ggPayers[remote_order_id], 0)), 0)</f>
        <v>0</v>
      </c>
      <c r="J376" t="str">
        <f t="shared" si="5"/>
        <v>other</v>
      </c>
    </row>
    <row r="377" spans="1:10">
      <c r="A377" s="89" t="s">
        <v>4330</v>
      </c>
      <c r="B377" s="89">
        <v>500</v>
      </c>
      <c r="C377" s="89" t="s">
        <v>561</v>
      </c>
      <c r="D377" s="89" t="s">
        <v>8367</v>
      </c>
      <c r="E377" s="89" t="s">
        <v>6823</v>
      </c>
      <c r="F377" s="89" t="s">
        <v>3823</v>
      </c>
      <c r="G377" s="105">
        <v>45455.538194444445</v>
      </c>
      <c r="H377" t="str">
        <f>INDEX(Partner_details[companyName], MATCH(E377, Partner_details[email], 0))</f>
        <v>Buzand cafe</v>
      </c>
      <c r="I377">
        <f>IFERROR(INDEX(ggPayers[payer], MATCH(A377, ggPayers[remote_order_id], 0)), 0)</f>
        <v>231060</v>
      </c>
      <c r="J377" t="str">
        <f t="shared" si="5"/>
        <v>ggPay</v>
      </c>
    </row>
    <row r="378" spans="1:10">
      <c r="A378" s="89" t="s">
        <v>3207</v>
      </c>
      <c r="B378" s="89">
        <v>200</v>
      </c>
      <c r="C378" s="89" t="s">
        <v>561</v>
      </c>
      <c r="D378" s="89" t="s">
        <v>8368</v>
      </c>
      <c r="E378" s="89" t="s">
        <v>7018</v>
      </c>
      <c r="F378" s="89" t="s">
        <v>476</v>
      </c>
      <c r="G378" s="105">
        <v>45325.25277777778</v>
      </c>
      <c r="H378" t="str">
        <f>INDEX(Partner_details[companyName], MATCH(E378, Partner_details[email], 0))</f>
        <v>Malocco</v>
      </c>
      <c r="I378">
        <f>IFERROR(INDEX(ggPayers[payer], MATCH(A378, ggPayers[remote_order_id], 0)), 0)</f>
        <v>231060</v>
      </c>
      <c r="J378" t="str">
        <f t="shared" si="5"/>
        <v>ggPay</v>
      </c>
    </row>
    <row r="379" spans="1:10">
      <c r="A379" s="89" t="s">
        <v>3206</v>
      </c>
      <c r="B379" s="89">
        <v>50</v>
      </c>
      <c r="C379" s="89" t="s">
        <v>561</v>
      </c>
      <c r="D379" s="89" t="s">
        <v>8369</v>
      </c>
      <c r="E379" s="89" t="s">
        <v>7296</v>
      </c>
      <c r="F379" s="89" t="s">
        <v>516</v>
      </c>
      <c r="G379" s="105">
        <v>45325.254166666666</v>
      </c>
      <c r="H379" t="str">
        <f>INDEX(Partner_details[companyName], MATCH(E379, Partner_details[email], 0))</f>
        <v>Paul</v>
      </c>
      <c r="I379">
        <f>IFERROR(INDEX(ggPayers[payer], MATCH(A379, ggPayers[remote_order_id], 0)), 0)</f>
        <v>825186</v>
      </c>
      <c r="J379" t="str">
        <f t="shared" si="5"/>
        <v>ggPay</v>
      </c>
    </row>
    <row r="380" spans="1:10">
      <c r="A380" s="89" t="s">
        <v>8370</v>
      </c>
      <c r="B380" s="89">
        <v>300</v>
      </c>
      <c r="C380" s="89" t="s">
        <v>7963</v>
      </c>
      <c r="D380" s="89" t="s">
        <v>8371</v>
      </c>
      <c r="E380" s="89" t="s">
        <v>204</v>
      </c>
      <c r="F380" s="89" t="s">
        <v>135</v>
      </c>
      <c r="G380" s="105">
        <v>45325.255555555559</v>
      </c>
      <c r="H380" t="str">
        <f>INDEX(Partner_details[companyName], MATCH(E380, Partner_details[email], 0))</f>
        <v>gg cjsc</v>
      </c>
      <c r="I380">
        <f>IFERROR(INDEX(ggPayers[payer], MATCH(A380, ggPayers[remote_order_id], 0)), 0)</f>
        <v>0</v>
      </c>
      <c r="J380" t="str">
        <f t="shared" si="5"/>
        <v>other</v>
      </c>
    </row>
    <row r="381" spans="1:10">
      <c r="A381" s="89" t="s">
        <v>8372</v>
      </c>
      <c r="B381" s="89">
        <v>100</v>
      </c>
      <c r="C381" s="89" t="s">
        <v>7963</v>
      </c>
      <c r="D381" s="89" t="s">
        <v>8373</v>
      </c>
      <c r="E381" s="89" t="s">
        <v>133</v>
      </c>
      <c r="F381" s="89" t="s">
        <v>461</v>
      </c>
      <c r="G381" s="105">
        <v>45325.255555555559</v>
      </c>
      <c r="H381" t="str">
        <f>INDEX(Partner_details[companyName], MATCH(E381, Partner_details[email], 0))</f>
        <v>Lumen Coffee</v>
      </c>
      <c r="I381">
        <f>IFERROR(INDEX(ggPayers[payer], MATCH(A381, ggPayers[remote_order_id], 0)), 0)</f>
        <v>0</v>
      </c>
      <c r="J381" t="str">
        <f t="shared" si="5"/>
        <v>other</v>
      </c>
    </row>
    <row r="382" spans="1:10">
      <c r="A382" s="89" t="s">
        <v>3205</v>
      </c>
      <c r="B382" s="89">
        <v>100</v>
      </c>
      <c r="C382" s="89" t="s">
        <v>561</v>
      </c>
      <c r="D382" s="89" t="s">
        <v>8374</v>
      </c>
      <c r="E382" s="89" t="s">
        <v>130</v>
      </c>
      <c r="F382" s="89" t="s">
        <v>128</v>
      </c>
      <c r="G382" s="105">
        <v>45325.256944444445</v>
      </c>
      <c r="H382" t="str">
        <f>INDEX(Partner_details[companyName], MATCH(E382, Partner_details[email], 0))</f>
        <v>Avetis Grigoryan</v>
      </c>
      <c r="I382">
        <f>IFERROR(INDEX(ggPayers[payer], MATCH(A382, ggPayers[remote_order_id], 0)), 0)</f>
        <v>825186</v>
      </c>
      <c r="J382" t="str">
        <f t="shared" si="5"/>
        <v>ggPay</v>
      </c>
    </row>
    <row r="383" spans="1:10">
      <c r="A383" s="89" t="s">
        <v>3204</v>
      </c>
      <c r="B383" s="89">
        <v>100</v>
      </c>
      <c r="C383" s="89" t="s">
        <v>561</v>
      </c>
      <c r="D383" s="89" t="s">
        <v>8375</v>
      </c>
      <c r="E383" s="89" t="s">
        <v>130</v>
      </c>
      <c r="F383" s="89" t="s">
        <v>128</v>
      </c>
      <c r="G383" s="105">
        <v>45325.256944444445</v>
      </c>
      <c r="H383" t="str">
        <f>INDEX(Partner_details[companyName], MATCH(E383, Partner_details[email], 0))</f>
        <v>Avetis Grigoryan</v>
      </c>
      <c r="I383">
        <f>IFERROR(INDEX(ggPayers[payer], MATCH(A383, ggPayers[remote_order_id], 0)), 0)</f>
        <v>231060</v>
      </c>
      <c r="J383" t="str">
        <f t="shared" si="5"/>
        <v>ggPay</v>
      </c>
    </row>
    <row r="384" spans="1:10">
      <c r="A384" s="89" t="s">
        <v>8376</v>
      </c>
      <c r="B384" s="89">
        <v>1000</v>
      </c>
      <c r="C384" s="89" t="s">
        <v>7963</v>
      </c>
      <c r="D384" s="99" t="s">
        <v>8377</v>
      </c>
      <c r="E384" s="89" t="s">
        <v>7018</v>
      </c>
      <c r="F384" s="89" t="s">
        <v>476</v>
      </c>
      <c r="G384" s="105">
        <v>45325.314583333333</v>
      </c>
      <c r="H384" t="str">
        <f>INDEX(Partner_details[companyName], MATCH(E384, Partner_details[email], 0))</f>
        <v>Malocco</v>
      </c>
      <c r="I384">
        <f>IFERROR(INDEX(ggPayers[payer], MATCH(A384, ggPayers[remote_order_id], 0)), 0)</f>
        <v>0</v>
      </c>
      <c r="J384" t="str">
        <f t="shared" si="5"/>
        <v>other</v>
      </c>
    </row>
    <row r="385" spans="1:10">
      <c r="A385" s="89" t="s">
        <v>8378</v>
      </c>
      <c r="B385" s="89">
        <v>1000</v>
      </c>
      <c r="C385" s="89" t="s">
        <v>7974</v>
      </c>
      <c r="D385" s="89"/>
      <c r="E385" s="89" t="s">
        <v>7018</v>
      </c>
      <c r="F385" s="89" t="s">
        <v>476</v>
      </c>
      <c r="G385" s="105">
        <v>45325.31527777778</v>
      </c>
      <c r="H385" t="str">
        <f>INDEX(Partner_details[companyName], MATCH(E385, Partner_details[email], 0))</f>
        <v>Malocco</v>
      </c>
      <c r="I385">
        <f>IFERROR(INDEX(ggPayers[payer], MATCH(A385, ggPayers[remote_order_id], 0)), 0)</f>
        <v>0</v>
      </c>
      <c r="J385" t="str">
        <f t="shared" si="5"/>
        <v>other</v>
      </c>
    </row>
    <row r="386" spans="1:10">
      <c r="A386" s="89" t="s">
        <v>3202</v>
      </c>
      <c r="B386" s="89">
        <v>1000</v>
      </c>
      <c r="C386" s="89" t="s">
        <v>561</v>
      </c>
      <c r="D386" s="89"/>
      <c r="E386" s="89" t="s">
        <v>7018</v>
      </c>
      <c r="F386" s="89" t="s">
        <v>476</v>
      </c>
      <c r="G386" s="105">
        <v>45325.31527777778</v>
      </c>
      <c r="H386" t="str">
        <f>INDEX(Partner_details[companyName], MATCH(E386, Partner_details[email], 0))</f>
        <v>Malocco</v>
      </c>
      <c r="I386">
        <f>IFERROR(INDEX(ggPayers[payer], MATCH(A386, ggPayers[remote_order_id], 0)), 0)</f>
        <v>0</v>
      </c>
      <c r="J386" t="str">
        <f t="shared" si="5"/>
        <v>other</v>
      </c>
    </row>
    <row r="387" spans="1:10">
      <c r="A387" s="89" t="s">
        <v>8379</v>
      </c>
      <c r="B387" s="89">
        <v>100</v>
      </c>
      <c r="C387" s="89" t="s">
        <v>7963</v>
      </c>
      <c r="D387" s="89" t="s">
        <v>8380</v>
      </c>
      <c r="E387" s="89" t="s">
        <v>344</v>
      </c>
      <c r="F387" s="89" t="s">
        <v>343</v>
      </c>
      <c r="G387" s="105">
        <v>45325.319444444445</v>
      </c>
      <c r="H387" t="str">
        <f>INDEX(Partner_details[companyName], MATCH(E387, Partner_details[email], 0))</f>
        <v>gg cjsc</v>
      </c>
      <c r="I387">
        <f>IFERROR(INDEX(ggPayers[payer], MATCH(A387, ggPayers[remote_order_id], 0)), 0)</f>
        <v>0</v>
      </c>
      <c r="J387" t="str">
        <f t="shared" ref="J387:J450" si="6">IF(NOT(I387=0), "ggPay", "other")</f>
        <v>other</v>
      </c>
    </row>
    <row r="388" spans="1:10">
      <c r="A388" s="89" t="s">
        <v>3201</v>
      </c>
      <c r="B388" s="89">
        <v>1000</v>
      </c>
      <c r="C388" s="89" t="s">
        <v>561</v>
      </c>
      <c r="D388" s="89" t="s">
        <v>8381</v>
      </c>
      <c r="E388" s="89" t="s">
        <v>344</v>
      </c>
      <c r="F388" s="89" t="s">
        <v>343</v>
      </c>
      <c r="G388" s="105">
        <v>45325.34375</v>
      </c>
      <c r="H388" t="str">
        <f>INDEX(Partner_details[companyName], MATCH(E388, Partner_details[email], 0))</f>
        <v>gg cjsc</v>
      </c>
      <c r="I388">
        <f>IFERROR(INDEX(ggPayers[payer], MATCH(A388, ggPayers[remote_order_id], 0)), 0)</f>
        <v>798</v>
      </c>
      <c r="J388" t="str">
        <f t="shared" si="6"/>
        <v>ggPay</v>
      </c>
    </row>
    <row r="389" spans="1:10">
      <c r="A389" s="89" t="s">
        <v>8382</v>
      </c>
      <c r="B389" s="89">
        <v>300</v>
      </c>
      <c r="C389" s="89" t="s">
        <v>7963</v>
      </c>
      <c r="D389" s="89" t="s">
        <v>8383</v>
      </c>
      <c r="E389" s="89" t="s">
        <v>6570</v>
      </c>
      <c r="F389" s="89" t="s">
        <v>155</v>
      </c>
      <c r="G389" s="105">
        <v>45325.36041666667</v>
      </c>
      <c r="H389" t="str">
        <f>INDEX(Partner_details[companyName], MATCH(E389, Partner_details[email], 0))</f>
        <v>gg cjsc</v>
      </c>
      <c r="I389">
        <f>IFERROR(INDEX(ggPayers[payer], MATCH(A389, ggPayers[remote_order_id], 0)), 0)</f>
        <v>0</v>
      </c>
      <c r="J389" t="str">
        <f t="shared" si="6"/>
        <v>other</v>
      </c>
    </row>
    <row r="390" spans="1:10">
      <c r="A390" s="89" t="s">
        <v>8384</v>
      </c>
      <c r="B390" s="89">
        <v>500</v>
      </c>
      <c r="C390" s="89" t="s">
        <v>7963</v>
      </c>
      <c r="D390" s="89" t="s">
        <v>8385</v>
      </c>
      <c r="E390" s="89" t="s">
        <v>6570</v>
      </c>
      <c r="F390" s="89" t="s">
        <v>155</v>
      </c>
      <c r="G390" s="105">
        <v>45325.361111111109</v>
      </c>
      <c r="H390" t="str">
        <f>INDEX(Partner_details[companyName], MATCH(E390, Partner_details[email], 0))</f>
        <v>gg cjsc</v>
      </c>
      <c r="I390">
        <f>IFERROR(INDEX(ggPayers[payer], MATCH(A390, ggPayers[remote_order_id], 0)), 0)</f>
        <v>0</v>
      </c>
      <c r="J390" t="str">
        <f t="shared" si="6"/>
        <v>other</v>
      </c>
    </row>
    <row r="391" spans="1:10">
      <c r="A391" s="89" t="s">
        <v>8386</v>
      </c>
      <c r="B391" s="89">
        <v>300</v>
      </c>
      <c r="C391" s="89" t="s">
        <v>7963</v>
      </c>
      <c r="D391" s="89" t="s">
        <v>8387</v>
      </c>
      <c r="E391" s="89" t="s">
        <v>6570</v>
      </c>
      <c r="F391" s="89" t="s">
        <v>155</v>
      </c>
      <c r="G391" s="105">
        <v>45325.361805555556</v>
      </c>
      <c r="H391" t="str">
        <f>INDEX(Partner_details[companyName], MATCH(E391, Partner_details[email], 0))</f>
        <v>gg cjsc</v>
      </c>
      <c r="I391">
        <f>IFERROR(INDEX(ggPayers[payer], MATCH(A391, ggPayers[remote_order_id], 0)), 0)</f>
        <v>0</v>
      </c>
      <c r="J391" t="str">
        <f t="shared" si="6"/>
        <v>other</v>
      </c>
    </row>
    <row r="392" spans="1:10">
      <c r="A392" s="89" t="s">
        <v>8388</v>
      </c>
      <c r="B392" s="89">
        <v>100</v>
      </c>
      <c r="C392" s="89" t="s">
        <v>7963</v>
      </c>
      <c r="D392" s="89" t="s">
        <v>8389</v>
      </c>
      <c r="E392" s="89" t="s">
        <v>6570</v>
      </c>
      <c r="F392" s="89" t="s">
        <v>155</v>
      </c>
      <c r="G392" s="105">
        <v>45325.371527777781</v>
      </c>
      <c r="H392" t="str">
        <f>INDEX(Partner_details[companyName], MATCH(E392, Partner_details[email], 0))</f>
        <v>gg cjsc</v>
      </c>
      <c r="I392">
        <f>IFERROR(INDEX(ggPayers[payer], MATCH(A392, ggPayers[remote_order_id], 0)), 0)</f>
        <v>0</v>
      </c>
      <c r="J392" t="str">
        <f t="shared" si="6"/>
        <v>other</v>
      </c>
    </row>
    <row r="393" spans="1:10">
      <c r="A393" s="89" t="s">
        <v>8390</v>
      </c>
      <c r="B393" s="89">
        <v>2000</v>
      </c>
      <c r="C393" s="89" t="s">
        <v>7963</v>
      </c>
      <c r="D393" s="89" t="s">
        <v>8391</v>
      </c>
      <c r="E393" s="89" t="s">
        <v>7296</v>
      </c>
      <c r="F393" s="89" t="s">
        <v>516</v>
      </c>
      <c r="G393" s="105">
        <v>45325.433333333334</v>
      </c>
      <c r="H393" t="str">
        <f>INDEX(Partner_details[companyName], MATCH(E393, Partner_details[email], 0))</f>
        <v>Paul</v>
      </c>
      <c r="I393">
        <f>IFERROR(INDEX(ggPayers[payer], MATCH(A393, ggPayers[remote_order_id], 0)), 0)</f>
        <v>0</v>
      </c>
      <c r="J393" t="str">
        <f t="shared" si="6"/>
        <v>other</v>
      </c>
    </row>
    <row r="394" spans="1:10">
      <c r="A394" s="89" t="s">
        <v>8392</v>
      </c>
      <c r="B394" s="89">
        <v>2000</v>
      </c>
      <c r="C394" s="89" t="s">
        <v>7963</v>
      </c>
      <c r="D394" s="89"/>
      <c r="E394" s="89" t="s">
        <v>7296</v>
      </c>
      <c r="F394" s="89" t="s">
        <v>516</v>
      </c>
      <c r="G394" s="105">
        <v>45325.43472222222</v>
      </c>
      <c r="H394" t="str">
        <f>INDEX(Partner_details[companyName], MATCH(E394, Partner_details[email], 0))</f>
        <v>Paul</v>
      </c>
      <c r="I394">
        <f>IFERROR(INDEX(ggPayers[payer], MATCH(A394, ggPayers[remote_order_id], 0)), 0)</f>
        <v>0</v>
      </c>
      <c r="J394" t="str">
        <f t="shared" si="6"/>
        <v>other</v>
      </c>
    </row>
    <row r="395" spans="1:10">
      <c r="A395" s="89" t="s">
        <v>8393</v>
      </c>
      <c r="B395" s="89">
        <v>500</v>
      </c>
      <c r="C395" s="89" t="s">
        <v>7963</v>
      </c>
      <c r="D395" s="89" t="s">
        <v>8394</v>
      </c>
      <c r="E395" s="89" t="s">
        <v>116</v>
      </c>
      <c r="F395" s="89" t="s">
        <v>6567</v>
      </c>
      <c r="G395" s="105">
        <v>45325.492361111108</v>
      </c>
      <c r="H395" t="str">
        <f>INDEX(Partner_details[companyName], MATCH(E395, Partner_details[email], 0))</f>
        <v>Tumanyan</v>
      </c>
      <c r="I395">
        <f>IFERROR(INDEX(ggPayers[payer], MATCH(A395, ggPayers[remote_order_id], 0)), 0)</f>
        <v>0</v>
      </c>
      <c r="J395" t="str">
        <f t="shared" si="6"/>
        <v>other</v>
      </c>
    </row>
    <row r="396" spans="1:10">
      <c r="A396" s="89" t="s">
        <v>8395</v>
      </c>
      <c r="B396" s="89">
        <v>500</v>
      </c>
      <c r="C396" s="89" t="s">
        <v>7963</v>
      </c>
      <c r="D396" s="89"/>
      <c r="E396" s="89" t="s">
        <v>116</v>
      </c>
      <c r="F396" s="89" t="s">
        <v>6567</v>
      </c>
      <c r="G396" s="105">
        <v>45325.494444444441</v>
      </c>
      <c r="H396" t="str">
        <f>INDEX(Partner_details[companyName], MATCH(E396, Partner_details[email], 0))</f>
        <v>Tumanyan</v>
      </c>
      <c r="I396">
        <f>IFERROR(INDEX(ggPayers[payer], MATCH(A396, ggPayers[remote_order_id], 0)), 0)</f>
        <v>0</v>
      </c>
      <c r="J396" t="str">
        <f t="shared" si="6"/>
        <v>other</v>
      </c>
    </row>
    <row r="397" spans="1:10">
      <c r="A397" s="89" t="s">
        <v>8396</v>
      </c>
      <c r="B397" s="89">
        <v>500</v>
      </c>
      <c r="C397" s="89" t="s">
        <v>7963</v>
      </c>
      <c r="D397" s="89" t="s">
        <v>8397</v>
      </c>
      <c r="E397" s="89" t="s">
        <v>116</v>
      </c>
      <c r="F397" s="89" t="s">
        <v>6567</v>
      </c>
      <c r="G397" s="105">
        <v>45325.494444444441</v>
      </c>
      <c r="H397" t="str">
        <f>INDEX(Partner_details[companyName], MATCH(E397, Partner_details[email], 0))</f>
        <v>Tumanyan</v>
      </c>
      <c r="I397">
        <f>IFERROR(INDEX(ggPayers[payer], MATCH(A397, ggPayers[remote_order_id], 0)), 0)</f>
        <v>0</v>
      </c>
      <c r="J397" t="str">
        <f t="shared" si="6"/>
        <v>other</v>
      </c>
    </row>
    <row r="398" spans="1:10">
      <c r="A398" s="89" t="s">
        <v>8398</v>
      </c>
      <c r="B398" s="89">
        <v>1000</v>
      </c>
      <c r="C398" s="89" t="s">
        <v>7963</v>
      </c>
      <c r="D398" s="89"/>
      <c r="E398" s="89" t="s">
        <v>7296</v>
      </c>
      <c r="F398" s="89" t="s">
        <v>516</v>
      </c>
      <c r="G398" s="105">
        <v>45325.523611111108</v>
      </c>
      <c r="H398" t="str">
        <f>INDEX(Partner_details[companyName], MATCH(E398, Partner_details[email], 0))</f>
        <v>Paul</v>
      </c>
      <c r="I398">
        <f>IFERROR(INDEX(ggPayers[payer], MATCH(A398, ggPayers[remote_order_id], 0)), 0)</f>
        <v>0</v>
      </c>
      <c r="J398" t="str">
        <f t="shared" si="6"/>
        <v>other</v>
      </c>
    </row>
    <row r="399" spans="1:10">
      <c r="A399" s="89" t="s">
        <v>8399</v>
      </c>
      <c r="B399" s="89">
        <v>1000</v>
      </c>
      <c r="C399" s="89" t="s">
        <v>7963</v>
      </c>
      <c r="D399" s="89"/>
      <c r="E399" s="89" t="s">
        <v>7296</v>
      </c>
      <c r="F399" s="89" t="s">
        <v>516</v>
      </c>
      <c r="G399" s="105">
        <v>45325.524305555555</v>
      </c>
      <c r="H399" t="str">
        <f>INDEX(Partner_details[companyName], MATCH(E399, Partner_details[email], 0))</f>
        <v>Paul</v>
      </c>
      <c r="I399">
        <f>IFERROR(INDEX(ggPayers[payer], MATCH(A399, ggPayers[remote_order_id], 0)), 0)</f>
        <v>0</v>
      </c>
      <c r="J399" t="str">
        <f t="shared" si="6"/>
        <v>other</v>
      </c>
    </row>
    <row r="400" spans="1:10">
      <c r="A400" s="89" t="s">
        <v>8400</v>
      </c>
      <c r="B400" s="89">
        <v>1000</v>
      </c>
      <c r="C400" s="89" t="s">
        <v>7963</v>
      </c>
      <c r="D400" s="89" t="s">
        <v>8401</v>
      </c>
      <c r="E400" s="89" t="s">
        <v>7296</v>
      </c>
      <c r="F400" s="89" t="s">
        <v>516</v>
      </c>
      <c r="G400" s="105">
        <v>45325.524305555555</v>
      </c>
      <c r="H400" t="str">
        <f>INDEX(Partner_details[companyName], MATCH(E400, Partner_details[email], 0))</f>
        <v>Paul</v>
      </c>
      <c r="I400">
        <f>IFERROR(INDEX(ggPayers[payer], MATCH(A400, ggPayers[remote_order_id], 0)), 0)</f>
        <v>0</v>
      </c>
      <c r="J400" t="str">
        <f t="shared" si="6"/>
        <v>other</v>
      </c>
    </row>
    <row r="401" spans="1:10">
      <c r="A401" s="89" t="s">
        <v>8402</v>
      </c>
      <c r="B401" s="89">
        <v>1000</v>
      </c>
      <c r="C401" s="89" t="s">
        <v>7974</v>
      </c>
      <c r="D401" s="89"/>
      <c r="E401" s="89" t="s">
        <v>7296</v>
      </c>
      <c r="F401" s="89" t="s">
        <v>516</v>
      </c>
      <c r="G401" s="105">
        <v>45325.530555555553</v>
      </c>
      <c r="H401" t="str">
        <f>INDEX(Partner_details[companyName], MATCH(E401, Partner_details[email], 0))</f>
        <v>Paul</v>
      </c>
      <c r="I401">
        <f>IFERROR(INDEX(ggPayers[payer], MATCH(A401, ggPayers[remote_order_id], 0)), 0)</f>
        <v>0</v>
      </c>
      <c r="J401" t="str">
        <f t="shared" si="6"/>
        <v>other</v>
      </c>
    </row>
    <row r="402" spans="1:10">
      <c r="A402" s="89" t="s">
        <v>8403</v>
      </c>
      <c r="B402" s="89">
        <v>1000</v>
      </c>
      <c r="C402" s="89" t="s">
        <v>7974</v>
      </c>
      <c r="D402" s="89"/>
      <c r="E402" s="89" t="s">
        <v>7296</v>
      </c>
      <c r="F402" s="89" t="s">
        <v>516</v>
      </c>
      <c r="G402" s="105">
        <v>45325.53125</v>
      </c>
      <c r="H402" t="str">
        <f>INDEX(Partner_details[companyName], MATCH(E402, Partner_details[email], 0))</f>
        <v>Paul</v>
      </c>
      <c r="I402">
        <f>IFERROR(INDEX(ggPayers[payer], MATCH(A402, ggPayers[remote_order_id], 0)), 0)</f>
        <v>0</v>
      </c>
      <c r="J402" t="str">
        <f t="shared" si="6"/>
        <v>other</v>
      </c>
    </row>
    <row r="403" spans="1:10">
      <c r="A403" s="89" t="s">
        <v>8404</v>
      </c>
      <c r="B403" s="89">
        <v>500</v>
      </c>
      <c r="C403" s="89" t="s">
        <v>7963</v>
      </c>
      <c r="D403" s="89" t="s">
        <v>8405</v>
      </c>
      <c r="E403" s="89" t="s">
        <v>7018</v>
      </c>
      <c r="F403" s="89" t="s">
        <v>476</v>
      </c>
      <c r="G403" s="105">
        <v>45325.544444444444</v>
      </c>
      <c r="H403" t="str">
        <f>INDEX(Partner_details[companyName], MATCH(E403, Partner_details[email], 0))</f>
        <v>Malocco</v>
      </c>
      <c r="I403">
        <f>IFERROR(INDEX(ggPayers[payer], MATCH(A403, ggPayers[remote_order_id], 0)), 0)</f>
        <v>0</v>
      </c>
      <c r="J403" t="str">
        <f t="shared" si="6"/>
        <v>other</v>
      </c>
    </row>
    <row r="404" spans="1:10">
      <c r="A404" s="89" t="s">
        <v>8406</v>
      </c>
      <c r="B404" s="89">
        <v>500</v>
      </c>
      <c r="C404" s="89" t="s">
        <v>7963</v>
      </c>
      <c r="D404" s="89"/>
      <c r="E404" s="89" t="s">
        <v>7018</v>
      </c>
      <c r="F404" s="89" t="s">
        <v>476</v>
      </c>
      <c r="G404" s="105">
        <v>45325.545138888891</v>
      </c>
      <c r="H404" t="str">
        <f>INDEX(Partner_details[companyName], MATCH(E404, Partner_details[email], 0))</f>
        <v>Malocco</v>
      </c>
      <c r="I404">
        <f>IFERROR(INDEX(ggPayers[payer], MATCH(A404, ggPayers[remote_order_id], 0)), 0)</f>
        <v>0</v>
      </c>
      <c r="J404" t="str">
        <f t="shared" si="6"/>
        <v>other</v>
      </c>
    </row>
    <row r="405" spans="1:10">
      <c r="A405" s="89" t="s">
        <v>8407</v>
      </c>
      <c r="B405" s="89">
        <v>2000</v>
      </c>
      <c r="C405" s="89" t="s">
        <v>7974</v>
      </c>
      <c r="D405" s="89"/>
      <c r="E405" s="89" t="s">
        <v>7018</v>
      </c>
      <c r="F405" s="89" t="s">
        <v>476</v>
      </c>
      <c r="G405" s="105">
        <v>45325.55</v>
      </c>
      <c r="H405" t="str">
        <f>INDEX(Partner_details[companyName], MATCH(E405, Partner_details[email], 0))</f>
        <v>Malocco</v>
      </c>
      <c r="I405">
        <f>IFERROR(INDEX(ggPayers[payer], MATCH(A405, ggPayers[remote_order_id], 0)), 0)</f>
        <v>0</v>
      </c>
      <c r="J405" t="str">
        <f t="shared" si="6"/>
        <v>other</v>
      </c>
    </row>
    <row r="406" spans="1:10">
      <c r="A406" s="89" t="s">
        <v>3199</v>
      </c>
      <c r="B406" s="89">
        <v>5000</v>
      </c>
      <c r="C406" s="89" t="s">
        <v>561</v>
      </c>
      <c r="D406" s="89"/>
      <c r="E406" s="89" t="s">
        <v>130</v>
      </c>
      <c r="F406" s="89" t="s">
        <v>128</v>
      </c>
      <c r="G406" s="105">
        <v>45325.731249999997</v>
      </c>
      <c r="H406" t="str">
        <f>INDEX(Partner_details[companyName], MATCH(E406, Partner_details[email], 0))</f>
        <v>Avetis Grigoryan</v>
      </c>
      <c r="I406">
        <f>IFERROR(INDEX(ggPayers[payer], MATCH(A406, ggPayers[remote_order_id], 0)), 0)</f>
        <v>0</v>
      </c>
      <c r="J406" t="str">
        <f t="shared" si="6"/>
        <v>other</v>
      </c>
    </row>
    <row r="407" spans="1:10">
      <c r="A407" s="89" t="s">
        <v>4300</v>
      </c>
      <c r="B407" s="89">
        <v>100</v>
      </c>
      <c r="C407" s="89" t="s">
        <v>561</v>
      </c>
      <c r="D407" s="89" t="s">
        <v>8408</v>
      </c>
      <c r="E407" s="89" t="s">
        <v>7076</v>
      </c>
      <c r="F407" s="89" t="s">
        <v>4299</v>
      </c>
      <c r="G407" s="105">
        <v>45457.526388888888</v>
      </c>
      <c r="H407" t="str">
        <f>INDEX(Partner_details[companyName], MATCH(E407, Partner_details[email], 0))</f>
        <v>Poloz Mukuch</v>
      </c>
      <c r="I407">
        <f>IFERROR(INDEX(ggPayers[payer], MATCH(A407, ggPayers[remote_order_id], 0)), 0)</f>
        <v>825186</v>
      </c>
      <c r="J407" t="str">
        <f t="shared" si="6"/>
        <v>ggPay</v>
      </c>
    </row>
    <row r="408" spans="1:10">
      <c r="A408" s="89" t="s">
        <v>8409</v>
      </c>
      <c r="B408" s="89">
        <v>1000</v>
      </c>
      <c r="C408" s="89" t="s">
        <v>7963</v>
      </c>
      <c r="D408" s="89"/>
      <c r="E408" s="89" t="s">
        <v>7018</v>
      </c>
      <c r="F408" s="89" t="s">
        <v>476</v>
      </c>
      <c r="G408" s="105">
        <v>45325.789583333331</v>
      </c>
      <c r="H408" t="str">
        <f>INDEX(Partner_details[companyName], MATCH(E408, Partner_details[email], 0))</f>
        <v>Malocco</v>
      </c>
      <c r="I408">
        <f>IFERROR(INDEX(ggPayers[payer], MATCH(A408, ggPayers[remote_order_id], 0)), 0)</f>
        <v>0</v>
      </c>
      <c r="J408" t="str">
        <f t="shared" si="6"/>
        <v>other</v>
      </c>
    </row>
    <row r="409" spans="1:10">
      <c r="A409" s="89" t="s">
        <v>8410</v>
      </c>
      <c r="B409" s="89">
        <v>700</v>
      </c>
      <c r="C409" s="89" t="s">
        <v>7963</v>
      </c>
      <c r="D409" s="89"/>
      <c r="E409" s="89" t="s">
        <v>344</v>
      </c>
      <c r="F409" s="89" t="s">
        <v>343</v>
      </c>
      <c r="G409" s="105">
        <v>45325.818055555559</v>
      </c>
      <c r="H409" t="str">
        <f>INDEX(Partner_details[companyName], MATCH(E409, Partner_details[email], 0))</f>
        <v>gg cjsc</v>
      </c>
      <c r="I409">
        <f>IFERROR(INDEX(ggPayers[payer], MATCH(A409, ggPayers[remote_order_id], 0)), 0)</f>
        <v>0</v>
      </c>
      <c r="J409" t="str">
        <f t="shared" si="6"/>
        <v>other</v>
      </c>
    </row>
    <row r="410" spans="1:10">
      <c r="A410" s="89" t="s">
        <v>3195</v>
      </c>
      <c r="B410" s="89">
        <v>700</v>
      </c>
      <c r="C410" s="89" t="s">
        <v>561</v>
      </c>
      <c r="D410" s="89"/>
      <c r="E410" s="89" t="s">
        <v>344</v>
      </c>
      <c r="F410" s="89" t="s">
        <v>343</v>
      </c>
      <c r="G410" s="105">
        <v>45325.819444444445</v>
      </c>
      <c r="H410" t="str">
        <f>INDEX(Partner_details[companyName], MATCH(E410, Partner_details[email], 0))</f>
        <v>gg cjsc</v>
      </c>
      <c r="I410">
        <f>IFERROR(INDEX(ggPayers[payer], MATCH(A410, ggPayers[remote_order_id], 0)), 0)</f>
        <v>0</v>
      </c>
      <c r="J410" t="str">
        <f t="shared" si="6"/>
        <v>other</v>
      </c>
    </row>
    <row r="411" spans="1:10">
      <c r="A411" s="89" t="s">
        <v>8411</v>
      </c>
      <c r="B411" s="89">
        <v>2000</v>
      </c>
      <c r="C411" s="89" t="s">
        <v>7963</v>
      </c>
      <c r="D411" s="89" t="s">
        <v>8412</v>
      </c>
      <c r="E411" s="89" t="s">
        <v>7296</v>
      </c>
      <c r="F411" s="89" t="s">
        <v>516</v>
      </c>
      <c r="G411" s="105">
        <v>45326.447222222225</v>
      </c>
      <c r="H411" t="str">
        <f>INDEX(Partner_details[companyName], MATCH(E411, Partner_details[email], 0))</f>
        <v>Paul</v>
      </c>
      <c r="I411">
        <f>IFERROR(INDEX(ggPayers[payer], MATCH(A411, ggPayers[remote_order_id], 0)), 0)</f>
        <v>0</v>
      </c>
      <c r="J411" t="str">
        <f t="shared" si="6"/>
        <v>other</v>
      </c>
    </row>
    <row r="412" spans="1:10">
      <c r="A412" s="89" t="s">
        <v>3193</v>
      </c>
      <c r="B412" s="89">
        <v>2000</v>
      </c>
      <c r="C412" s="89" t="s">
        <v>561</v>
      </c>
      <c r="D412" s="89"/>
      <c r="E412" s="89" t="s">
        <v>7296</v>
      </c>
      <c r="F412" s="89" t="s">
        <v>516</v>
      </c>
      <c r="G412" s="105">
        <v>45326.447916666664</v>
      </c>
      <c r="H412" t="str">
        <f>INDEX(Partner_details[companyName], MATCH(E412, Partner_details[email], 0))</f>
        <v>Paul</v>
      </c>
      <c r="I412">
        <f>IFERROR(INDEX(ggPayers[payer], MATCH(A412, ggPayers[remote_order_id], 0)), 0)</f>
        <v>0</v>
      </c>
      <c r="J412" t="str">
        <f t="shared" si="6"/>
        <v>other</v>
      </c>
    </row>
    <row r="413" spans="1:10">
      <c r="A413" s="89" t="s">
        <v>8413</v>
      </c>
      <c r="B413" s="89">
        <v>100</v>
      </c>
      <c r="C413" s="89" t="s">
        <v>7963</v>
      </c>
      <c r="D413" s="89"/>
      <c r="E413" s="89" t="s">
        <v>133</v>
      </c>
      <c r="F413" s="89" t="s">
        <v>461</v>
      </c>
      <c r="G413" s="105">
        <v>45326.455555555556</v>
      </c>
      <c r="H413" t="str">
        <f>INDEX(Partner_details[companyName], MATCH(E413, Partner_details[email], 0))</f>
        <v>Lumen Coffee</v>
      </c>
      <c r="I413">
        <f>IFERROR(INDEX(ggPayers[payer], MATCH(A413, ggPayers[remote_order_id], 0)), 0)</f>
        <v>0</v>
      </c>
      <c r="J413" t="str">
        <f t="shared" si="6"/>
        <v>other</v>
      </c>
    </row>
    <row r="414" spans="1:10">
      <c r="A414" s="89" t="s">
        <v>8414</v>
      </c>
      <c r="B414" s="89">
        <v>100</v>
      </c>
      <c r="C414" s="89" t="s">
        <v>7963</v>
      </c>
      <c r="D414" s="89" t="s">
        <v>8415</v>
      </c>
      <c r="E414" s="89" t="s">
        <v>133</v>
      </c>
      <c r="F414" s="89" t="s">
        <v>461</v>
      </c>
      <c r="G414" s="105">
        <v>45326.472222222219</v>
      </c>
      <c r="H414" t="str">
        <f>INDEX(Partner_details[companyName], MATCH(E414, Partner_details[email], 0))</f>
        <v>Lumen Coffee</v>
      </c>
      <c r="I414">
        <f>IFERROR(INDEX(ggPayers[payer], MATCH(A414, ggPayers[remote_order_id], 0)), 0)</f>
        <v>0</v>
      </c>
      <c r="J414" t="str">
        <f t="shared" si="6"/>
        <v>other</v>
      </c>
    </row>
    <row r="415" spans="1:10">
      <c r="A415" s="89" t="s">
        <v>8416</v>
      </c>
      <c r="B415" s="89">
        <v>100</v>
      </c>
      <c r="C415" s="89" t="s">
        <v>7963</v>
      </c>
      <c r="D415" s="89"/>
      <c r="E415" s="89" t="s">
        <v>133</v>
      </c>
      <c r="F415" s="89" t="s">
        <v>461</v>
      </c>
      <c r="G415" s="105">
        <v>45326.472916666666</v>
      </c>
      <c r="H415" t="str">
        <f>INDEX(Partner_details[companyName], MATCH(E415, Partner_details[email], 0))</f>
        <v>Lumen Coffee</v>
      </c>
      <c r="I415">
        <f>IFERROR(INDEX(ggPayers[payer], MATCH(A415, ggPayers[remote_order_id], 0)), 0)</f>
        <v>0</v>
      </c>
      <c r="J415" t="str">
        <f t="shared" si="6"/>
        <v>other</v>
      </c>
    </row>
    <row r="416" spans="1:10">
      <c r="A416" s="89" t="s">
        <v>8417</v>
      </c>
      <c r="B416" s="89">
        <v>100</v>
      </c>
      <c r="C416" s="89" t="s">
        <v>7963</v>
      </c>
      <c r="D416" s="99" t="s">
        <v>8418</v>
      </c>
      <c r="E416" s="89" t="s">
        <v>133</v>
      </c>
      <c r="F416" s="89" t="s">
        <v>461</v>
      </c>
      <c r="G416" s="105">
        <v>45326.488194444442</v>
      </c>
      <c r="H416" t="str">
        <f>INDEX(Partner_details[companyName], MATCH(E416, Partner_details[email], 0))</f>
        <v>Lumen Coffee</v>
      </c>
      <c r="I416">
        <f>IFERROR(INDEX(ggPayers[payer], MATCH(A416, ggPayers[remote_order_id], 0)), 0)</f>
        <v>0</v>
      </c>
      <c r="J416" t="str">
        <f t="shared" si="6"/>
        <v>other</v>
      </c>
    </row>
    <row r="417" spans="1:10">
      <c r="A417" s="89" t="s">
        <v>8419</v>
      </c>
      <c r="B417" s="89">
        <v>500</v>
      </c>
      <c r="C417" s="89" t="s">
        <v>7963</v>
      </c>
      <c r="D417" s="89" t="s">
        <v>8420</v>
      </c>
      <c r="E417" s="89" t="s">
        <v>185</v>
      </c>
      <c r="F417" s="89" t="s">
        <v>184</v>
      </c>
      <c r="G417" s="105">
        <v>45326.488888888889</v>
      </c>
      <c r="H417" t="str">
        <f>INDEX(Partner_details[companyName], MATCH(E417, Partner_details[email], 0))</f>
        <v>gg cjsc</v>
      </c>
      <c r="I417">
        <f>IFERROR(INDEX(ggPayers[payer], MATCH(A417, ggPayers[remote_order_id], 0)), 0)</f>
        <v>0</v>
      </c>
      <c r="J417" t="str">
        <f t="shared" si="6"/>
        <v>other</v>
      </c>
    </row>
    <row r="418" spans="1:10">
      <c r="A418" s="89" t="s">
        <v>8421</v>
      </c>
      <c r="B418" s="89">
        <v>300</v>
      </c>
      <c r="C418" s="89" t="s">
        <v>7963</v>
      </c>
      <c r="D418" s="89"/>
      <c r="E418" s="89" t="s">
        <v>185</v>
      </c>
      <c r="F418" s="89" t="s">
        <v>184</v>
      </c>
      <c r="G418" s="105">
        <v>45326.492361111108</v>
      </c>
      <c r="H418" t="str">
        <f>INDEX(Partner_details[companyName], MATCH(E418, Partner_details[email], 0))</f>
        <v>gg cjsc</v>
      </c>
      <c r="I418">
        <f>IFERROR(INDEX(ggPayers[payer], MATCH(A418, ggPayers[remote_order_id], 0)), 0)</f>
        <v>0</v>
      </c>
      <c r="J418" t="str">
        <f t="shared" si="6"/>
        <v>other</v>
      </c>
    </row>
    <row r="419" spans="1:10">
      <c r="A419" s="99" t="s">
        <v>8422</v>
      </c>
      <c r="B419" s="89">
        <v>3000</v>
      </c>
      <c r="C419" s="89" t="s">
        <v>7963</v>
      </c>
      <c r="D419" s="89" t="s">
        <v>8423</v>
      </c>
      <c r="E419" s="89" t="s">
        <v>130</v>
      </c>
      <c r="F419" s="89" t="s">
        <v>128</v>
      </c>
      <c r="G419" s="105">
        <v>45326.606944444444</v>
      </c>
      <c r="H419" t="str">
        <f>INDEX(Partner_details[companyName], MATCH(E419, Partner_details[email], 0))</f>
        <v>Avetis Grigoryan</v>
      </c>
      <c r="I419">
        <f>IFERROR(INDEX(ggPayers[payer], MATCH(A419, ggPayers[remote_order_id], 0)), 0)</f>
        <v>0</v>
      </c>
      <c r="J419" t="str">
        <f t="shared" si="6"/>
        <v>other</v>
      </c>
    </row>
    <row r="420" spans="1:10">
      <c r="A420" s="89" t="s">
        <v>8424</v>
      </c>
      <c r="B420" s="89">
        <v>3000</v>
      </c>
      <c r="C420" s="89" t="s">
        <v>7963</v>
      </c>
      <c r="D420" s="89"/>
      <c r="E420" s="89" t="s">
        <v>130</v>
      </c>
      <c r="F420" s="89" t="s">
        <v>128</v>
      </c>
      <c r="G420" s="105">
        <v>45326.60833333333</v>
      </c>
      <c r="H420" t="str">
        <f>INDEX(Partner_details[companyName], MATCH(E420, Partner_details[email], 0))</f>
        <v>Avetis Grigoryan</v>
      </c>
      <c r="I420">
        <f>IFERROR(INDEX(ggPayers[payer], MATCH(A420, ggPayers[remote_order_id], 0)), 0)</f>
        <v>0</v>
      </c>
      <c r="J420" t="str">
        <f t="shared" si="6"/>
        <v>other</v>
      </c>
    </row>
    <row r="421" spans="1:10">
      <c r="A421" s="89" t="s">
        <v>8425</v>
      </c>
      <c r="B421" s="89">
        <v>3000</v>
      </c>
      <c r="C421" s="89" t="s">
        <v>7963</v>
      </c>
      <c r="D421" s="89" t="s">
        <v>8426</v>
      </c>
      <c r="E421" s="89" t="s">
        <v>130</v>
      </c>
      <c r="F421" s="89" t="s">
        <v>128</v>
      </c>
      <c r="G421" s="105">
        <v>45326.609027777777</v>
      </c>
      <c r="H421" t="str">
        <f>INDEX(Partner_details[companyName], MATCH(E421, Partner_details[email], 0))</f>
        <v>Avetis Grigoryan</v>
      </c>
      <c r="I421">
        <f>IFERROR(INDEX(ggPayers[payer], MATCH(A421, ggPayers[remote_order_id], 0)), 0)</f>
        <v>0</v>
      </c>
      <c r="J421" t="str">
        <f t="shared" si="6"/>
        <v>other</v>
      </c>
    </row>
    <row r="422" spans="1:10">
      <c r="A422" s="89" t="s">
        <v>8427</v>
      </c>
      <c r="B422" s="89">
        <v>3000</v>
      </c>
      <c r="C422" s="89" t="s">
        <v>7963</v>
      </c>
      <c r="D422" s="89" t="s">
        <v>8428</v>
      </c>
      <c r="E422" s="89" t="s">
        <v>130</v>
      </c>
      <c r="F422" s="89" t="s">
        <v>128</v>
      </c>
      <c r="G422" s="105">
        <v>45326.61041666667</v>
      </c>
      <c r="H422" t="str">
        <f>INDEX(Partner_details[companyName], MATCH(E422, Partner_details[email], 0))</f>
        <v>Avetis Grigoryan</v>
      </c>
      <c r="I422">
        <f>IFERROR(INDEX(ggPayers[payer], MATCH(A422, ggPayers[remote_order_id], 0)), 0)</f>
        <v>0</v>
      </c>
      <c r="J422" t="str">
        <f t="shared" si="6"/>
        <v>other</v>
      </c>
    </row>
    <row r="423" spans="1:10">
      <c r="A423" s="89" t="s">
        <v>8429</v>
      </c>
      <c r="B423" s="89">
        <v>3000</v>
      </c>
      <c r="C423" s="89" t="s">
        <v>7963</v>
      </c>
      <c r="D423" s="89" t="s">
        <v>8430</v>
      </c>
      <c r="E423" s="89" t="s">
        <v>130</v>
      </c>
      <c r="F423" s="89" t="s">
        <v>128</v>
      </c>
      <c r="G423" s="105">
        <v>45326.611111111109</v>
      </c>
      <c r="H423" t="str">
        <f>INDEX(Partner_details[companyName], MATCH(E423, Partner_details[email], 0))</f>
        <v>Avetis Grigoryan</v>
      </c>
      <c r="I423">
        <f>IFERROR(INDEX(ggPayers[payer], MATCH(A423, ggPayers[remote_order_id], 0)), 0)</f>
        <v>0</v>
      </c>
      <c r="J423" t="str">
        <f t="shared" si="6"/>
        <v>other</v>
      </c>
    </row>
    <row r="424" spans="1:10">
      <c r="A424" s="89" t="s">
        <v>3192</v>
      </c>
      <c r="B424" s="89">
        <v>3000</v>
      </c>
      <c r="C424" s="89" t="s">
        <v>561</v>
      </c>
      <c r="D424" s="89" t="s">
        <v>8431</v>
      </c>
      <c r="E424" s="89" t="s">
        <v>130</v>
      </c>
      <c r="F424" s="89" t="s">
        <v>128</v>
      </c>
      <c r="G424" s="105">
        <v>45326.612500000003</v>
      </c>
      <c r="H424" t="str">
        <f>INDEX(Partner_details[companyName], MATCH(E424, Partner_details[email], 0))</f>
        <v>Avetis Grigoryan</v>
      </c>
      <c r="I424">
        <f>IFERROR(INDEX(ggPayers[payer], MATCH(A424, ggPayers[remote_order_id], 0)), 0)</f>
        <v>934033</v>
      </c>
      <c r="J424" t="str">
        <f t="shared" si="6"/>
        <v>ggPay</v>
      </c>
    </row>
    <row r="425" spans="1:10">
      <c r="A425" s="89" t="s">
        <v>8432</v>
      </c>
      <c r="B425" s="89">
        <v>500</v>
      </c>
      <c r="C425" s="89" t="s">
        <v>7963</v>
      </c>
      <c r="D425" s="89" t="s">
        <v>8433</v>
      </c>
      <c r="E425" s="89" t="s">
        <v>7018</v>
      </c>
      <c r="F425" s="89" t="s">
        <v>476</v>
      </c>
      <c r="G425" s="105">
        <v>45326.772222222222</v>
      </c>
      <c r="H425" t="str">
        <f>INDEX(Partner_details[companyName], MATCH(E425, Partner_details[email], 0))</f>
        <v>Malocco</v>
      </c>
      <c r="I425">
        <f>IFERROR(INDEX(ggPayers[payer], MATCH(A425, ggPayers[remote_order_id], 0)), 0)</f>
        <v>0</v>
      </c>
      <c r="J425" t="str">
        <f t="shared" si="6"/>
        <v>other</v>
      </c>
    </row>
    <row r="426" spans="1:10">
      <c r="A426" s="89" t="s">
        <v>3191</v>
      </c>
      <c r="B426" s="89">
        <v>500</v>
      </c>
      <c r="C426" s="89" t="s">
        <v>8434</v>
      </c>
      <c r="D426" s="89" t="s">
        <v>8435</v>
      </c>
      <c r="E426" s="89" t="s">
        <v>7018</v>
      </c>
      <c r="F426" s="89" t="s">
        <v>476</v>
      </c>
      <c r="G426" s="105">
        <v>45326.772916666669</v>
      </c>
      <c r="H426" t="str">
        <f>INDEX(Partner_details[companyName], MATCH(E426, Partner_details[email], 0))</f>
        <v>Malocco</v>
      </c>
      <c r="I426">
        <f>IFERROR(INDEX(ggPayers[payer], MATCH(A426, ggPayers[remote_order_id], 0)), 0)</f>
        <v>798</v>
      </c>
      <c r="J426" t="str">
        <f t="shared" si="6"/>
        <v>ggPay</v>
      </c>
    </row>
    <row r="427" spans="1:10">
      <c r="A427" s="89" t="s">
        <v>3190</v>
      </c>
      <c r="B427" s="89">
        <v>500</v>
      </c>
      <c r="C427" s="89" t="s">
        <v>561</v>
      </c>
      <c r="D427" s="89" t="s">
        <v>8436</v>
      </c>
      <c r="E427" s="89" t="s">
        <v>7018</v>
      </c>
      <c r="F427" s="89" t="s">
        <v>476</v>
      </c>
      <c r="G427" s="105">
        <v>45326.774305555555</v>
      </c>
      <c r="H427" t="str">
        <f>INDEX(Partner_details[companyName], MATCH(E427, Partner_details[email], 0))</f>
        <v>Malocco</v>
      </c>
      <c r="I427">
        <f>IFERROR(INDEX(ggPayers[payer], MATCH(A427, ggPayers[remote_order_id], 0)), 0)</f>
        <v>798</v>
      </c>
      <c r="J427" t="str">
        <f t="shared" si="6"/>
        <v>ggPay</v>
      </c>
    </row>
    <row r="428" spans="1:10">
      <c r="A428" s="89" t="s">
        <v>3188</v>
      </c>
      <c r="B428" s="89">
        <v>500</v>
      </c>
      <c r="C428" s="89" t="s">
        <v>561</v>
      </c>
      <c r="D428" s="89"/>
      <c r="E428" s="89" t="s">
        <v>7018</v>
      </c>
      <c r="F428" s="89" t="s">
        <v>476</v>
      </c>
      <c r="G428" s="105">
        <v>45326.774305555555</v>
      </c>
      <c r="H428" t="str">
        <f>INDEX(Partner_details[companyName], MATCH(E428, Partner_details[email], 0))</f>
        <v>Malocco</v>
      </c>
      <c r="I428">
        <f>IFERROR(INDEX(ggPayers[payer], MATCH(A428, ggPayers[remote_order_id], 0)), 0)</f>
        <v>0</v>
      </c>
      <c r="J428" t="str">
        <f t="shared" si="6"/>
        <v>other</v>
      </c>
    </row>
    <row r="429" spans="1:10">
      <c r="A429" s="89" t="s">
        <v>8437</v>
      </c>
      <c r="B429" s="89">
        <v>100</v>
      </c>
      <c r="C429" s="89" t="s">
        <v>7963</v>
      </c>
      <c r="D429" s="89"/>
      <c r="E429" s="89" t="s">
        <v>6856</v>
      </c>
      <c r="F429" s="89" t="s">
        <v>426</v>
      </c>
      <c r="G429" s="105">
        <v>45326.775694444441</v>
      </c>
      <c r="H429" t="str">
        <f>INDEX(Partner_details[companyName], MATCH(E429, Partner_details[email], 0))</f>
        <v>Dodopizza</v>
      </c>
      <c r="I429">
        <f>IFERROR(INDEX(ggPayers[payer], MATCH(A429, ggPayers[remote_order_id], 0)), 0)</f>
        <v>0</v>
      </c>
      <c r="J429" t="str">
        <f t="shared" si="6"/>
        <v>other</v>
      </c>
    </row>
    <row r="430" spans="1:10">
      <c r="A430" s="89" t="s">
        <v>3186</v>
      </c>
      <c r="B430" s="89">
        <v>100</v>
      </c>
      <c r="C430" s="89" t="s">
        <v>561</v>
      </c>
      <c r="D430" s="89"/>
      <c r="E430" s="89" t="s">
        <v>6856</v>
      </c>
      <c r="F430" s="89" t="s">
        <v>426</v>
      </c>
      <c r="G430" s="105">
        <v>45326.776388888888</v>
      </c>
      <c r="H430" t="str">
        <f>INDEX(Partner_details[companyName], MATCH(E430, Partner_details[email], 0))</f>
        <v>Dodopizza</v>
      </c>
      <c r="I430">
        <f>IFERROR(INDEX(ggPayers[payer], MATCH(A430, ggPayers[remote_order_id], 0)), 0)</f>
        <v>0</v>
      </c>
      <c r="J430" t="str">
        <f t="shared" si="6"/>
        <v>other</v>
      </c>
    </row>
    <row r="431" spans="1:10">
      <c r="A431" s="89" t="s">
        <v>3184</v>
      </c>
      <c r="B431" s="89">
        <v>500</v>
      </c>
      <c r="C431" s="89" t="s">
        <v>561</v>
      </c>
      <c r="D431" s="89"/>
      <c r="E431" s="89" t="s">
        <v>7018</v>
      </c>
      <c r="F431" s="89" t="s">
        <v>476</v>
      </c>
      <c r="G431" s="105">
        <v>45326.790972222225</v>
      </c>
      <c r="H431" t="str">
        <f>INDEX(Partner_details[companyName], MATCH(E431, Partner_details[email], 0))</f>
        <v>Malocco</v>
      </c>
      <c r="I431">
        <f>IFERROR(INDEX(ggPayers[payer], MATCH(A431, ggPayers[remote_order_id], 0)), 0)</f>
        <v>0</v>
      </c>
      <c r="J431" t="str">
        <f t="shared" si="6"/>
        <v>other</v>
      </c>
    </row>
    <row r="432" spans="1:10">
      <c r="A432" s="89" t="s">
        <v>8438</v>
      </c>
      <c r="B432" s="89">
        <v>100</v>
      </c>
      <c r="C432" s="89" t="s">
        <v>7963</v>
      </c>
      <c r="D432" s="89" t="s">
        <v>8439</v>
      </c>
      <c r="E432" s="89" t="s">
        <v>133</v>
      </c>
      <c r="F432" s="89" t="s">
        <v>461</v>
      </c>
      <c r="G432" s="105">
        <v>45326.796527777777</v>
      </c>
      <c r="H432" t="str">
        <f>INDEX(Partner_details[companyName], MATCH(E432, Partner_details[email], 0))</f>
        <v>Lumen Coffee</v>
      </c>
      <c r="I432">
        <f>IFERROR(INDEX(ggPayers[payer], MATCH(A432, ggPayers[remote_order_id], 0)), 0)</f>
        <v>0</v>
      </c>
      <c r="J432" t="str">
        <f t="shared" si="6"/>
        <v>other</v>
      </c>
    </row>
    <row r="433" spans="1:10">
      <c r="A433" s="89" t="s">
        <v>8440</v>
      </c>
      <c r="B433" s="89">
        <v>100</v>
      </c>
      <c r="C433" s="89" t="s">
        <v>7963</v>
      </c>
      <c r="D433" s="89"/>
      <c r="E433" s="89" t="s">
        <v>133</v>
      </c>
      <c r="F433" s="89" t="s">
        <v>461</v>
      </c>
      <c r="G433" s="105">
        <v>45326.79791666667</v>
      </c>
      <c r="H433" t="str">
        <f>INDEX(Partner_details[companyName], MATCH(E433, Partner_details[email], 0))</f>
        <v>Lumen Coffee</v>
      </c>
      <c r="I433">
        <f>IFERROR(INDEX(ggPayers[payer], MATCH(A433, ggPayers[remote_order_id], 0)), 0)</f>
        <v>0</v>
      </c>
      <c r="J433" t="str">
        <f t="shared" si="6"/>
        <v>other</v>
      </c>
    </row>
    <row r="434" spans="1:10">
      <c r="A434" s="89" t="s">
        <v>8441</v>
      </c>
      <c r="B434" s="89">
        <v>1000</v>
      </c>
      <c r="C434" s="89" t="s">
        <v>7963</v>
      </c>
      <c r="D434" s="89" t="s">
        <v>8442</v>
      </c>
      <c r="E434" s="89" t="s">
        <v>7018</v>
      </c>
      <c r="F434" s="89" t="s">
        <v>476</v>
      </c>
      <c r="G434" s="105">
        <v>45326.816666666666</v>
      </c>
      <c r="H434" t="str">
        <f>INDEX(Partner_details[companyName], MATCH(E434, Partner_details[email], 0))</f>
        <v>Malocco</v>
      </c>
      <c r="I434">
        <f>IFERROR(INDEX(ggPayers[payer], MATCH(A434, ggPayers[remote_order_id], 0)), 0)</f>
        <v>0</v>
      </c>
      <c r="J434" t="str">
        <f t="shared" si="6"/>
        <v>other</v>
      </c>
    </row>
    <row r="435" spans="1:10">
      <c r="A435" s="89" t="s">
        <v>3182</v>
      </c>
      <c r="B435" s="89">
        <v>1000</v>
      </c>
      <c r="C435" s="89" t="s">
        <v>561</v>
      </c>
      <c r="D435" s="89"/>
      <c r="E435" s="89" t="s">
        <v>7018</v>
      </c>
      <c r="F435" s="89" t="s">
        <v>476</v>
      </c>
      <c r="G435" s="105">
        <v>45326.818055555559</v>
      </c>
      <c r="H435" t="str">
        <f>INDEX(Partner_details[companyName], MATCH(E435, Partner_details[email], 0))</f>
        <v>Malocco</v>
      </c>
      <c r="I435">
        <f>IFERROR(INDEX(ggPayers[payer], MATCH(A435, ggPayers[remote_order_id], 0)), 0)</f>
        <v>0</v>
      </c>
      <c r="J435" t="str">
        <f t="shared" si="6"/>
        <v>other</v>
      </c>
    </row>
    <row r="436" spans="1:10">
      <c r="A436" s="89" t="s">
        <v>3181</v>
      </c>
      <c r="B436" s="89">
        <v>100</v>
      </c>
      <c r="C436" s="89" t="s">
        <v>561</v>
      </c>
      <c r="D436" s="99" t="s">
        <v>8443</v>
      </c>
      <c r="E436" s="89" t="s">
        <v>7018</v>
      </c>
      <c r="F436" s="89" t="s">
        <v>476</v>
      </c>
      <c r="G436" s="105">
        <v>45327.256944444445</v>
      </c>
      <c r="H436" t="str">
        <f>INDEX(Partner_details[companyName], MATCH(E436, Partner_details[email], 0))</f>
        <v>Malocco</v>
      </c>
      <c r="I436">
        <f>IFERROR(INDEX(ggPayers[payer], MATCH(A436, ggPayers[remote_order_id], 0)), 0)</f>
        <v>825186</v>
      </c>
      <c r="J436" t="str">
        <f t="shared" si="6"/>
        <v>ggPay</v>
      </c>
    </row>
    <row r="437" spans="1:10">
      <c r="A437" s="89" t="s">
        <v>8444</v>
      </c>
      <c r="B437" s="89">
        <v>300</v>
      </c>
      <c r="C437" s="89" t="s">
        <v>7963</v>
      </c>
      <c r="D437" s="89" t="s">
        <v>8445</v>
      </c>
      <c r="E437" s="89" t="s">
        <v>6984</v>
      </c>
      <c r="F437" s="89" t="s">
        <v>206</v>
      </c>
      <c r="G437" s="105">
        <v>45327.332638888889</v>
      </c>
      <c r="H437" t="str">
        <f>INDEX(Partner_details[companyName], MATCH(E437, Partner_details[email], 0))</f>
        <v>gg cjsc</v>
      </c>
      <c r="I437">
        <f>IFERROR(INDEX(ggPayers[payer], MATCH(A437, ggPayers[remote_order_id], 0)), 0)</f>
        <v>0</v>
      </c>
      <c r="J437" t="str">
        <f t="shared" si="6"/>
        <v>other</v>
      </c>
    </row>
    <row r="438" spans="1:10">
      <c r="A438" s="89" t="s">
        <v>8446</v>
      </c>
      <c r="B438" s="89">
        <v>300</v>
      </c>
      <c r="C438" s="89" t="s">
        <v>7963</v>
      </c>
      <c r="D438" s="89" t="s">
        <v>8447</v>
      </c>
      <c r="E438" s="89" t="s">
        <v>7296</v>
      </c>
      <c r="F438" s="89" t="s">
        <v>516</v>
      </c>
      <c r="G438" s="105">
        <v>45327.385416666664</v>
      </c>
      <c r="H438" t="str">
        <f>INDEX(Partner_details[companyName], MATCH(E438, Partner_details[email], 0))</f>
        <v>Paul</v>
      </c>
      <c r="I438">
        <f>IFERROR(INDEX(ggPayers[payer], MATCH(A438, ggPayers[remote_order_id], 0)), 0)</f>
        <v>0</v>
      </c>
      <c r="J438" t="str">
        <f t="shared" si="6"/>
        <v>other</v>
      </c>
    </row>
    <row r="439" spans="1:10">
      <c r="A439" s="89" t="s">
        <v>4297</v>
      </c>
      <c r="B439" s="89">
        <v>100</v>
      </c>
      <c r="C439" s="89" t="s">
        <v>561</v>
      </c>
      <c r="D439" s="89" t="s">
        <v>8448</v>
      </c>
      <c r="E439" s="89" t="s">
        <v>7109</v>
      </c>
      <c r="F439" s="89" t="s">
        <v>826</v>
      </c>
      <c r="G439" s="105">
        <v>45457.527083333334</v>
      </c>
      <c r="H439" t="str">
        <f>INDEX(Partner_details[companyName], MATCH(E439, Partner_details[email], 0))</f>
        <v>Poloz Mukuch</v>
      </c>
      <c r="I439">
        <f>IFERROR(INDEX(ggPayers[payer], MATCH(A439, ggPayers[remote_order_id], 0)), 0)</f>
        <v>825186</v>
      </c>
      <c r="J439" t="str">
        <f t="shared" si="6"/>
        <v>ggPay</v>
      </c>
    </row>
    <row r="440" spans="1:10">
      <c r="A440" s="89" t="s">
        <v>3179</v>
      </c>
      <c r="B440" s="89">
        <v>300</v>
      </c>
      <c r="C440" s="89" t="s">
        <v>561</v>
      </c>
      <c r="D440" s="89" t="s">
        <v>8449</v>
      </c>
      <c r="E440" s="89" t="s">
        <v>6984</v>
      </c>
      <c r="F440" s="89" t="s">
        <v>206</v>
      </c>
      <c r="G440" s="105">
        <v>45327.43472222222</v>
      </c>
      <c r="H440" t="str">
        <f>INDEX(Partner_details[companyName], MATCH(E440, Partner_details[email], 0))</f>
        <v>gg cjsc</v>
      </c>
      <c r="I440">
        <f>IFERROR(INDEX(ggPayers[payer], MATCH(A440, ggPayers[remote_order_id], 0)), 0)</f>
        <v>839</v>
      </c>
      <c r="J440" t="str">
        <f t="shared" si="6"/>
        <v>ggPay</v>
      </c>
    </row>
    <row r="441" spans="1:10">
      <c r="A441" s="89" t="s">
        <v>8450</v>
      </c>
      <c r="B441" s="89">
        <v>500</v>
      </c>
      <c r="C441" s="89" t="s">
        <v>7963</v>
      </c>
      <c r="D441" s="89" t="s">
        <v>8451</v>
      </c>
      <c r="E441" s="89" t="s">
        <v>7296</v>
      </c>
      <c r="F441" s="89" t="s">
        <v>516</v>
      </c>
      <c r="G441" s="105">
        <v>45327.48541666667</v>
      </c>
      <c r="H441" t="str">
        <f>INDEX(Partner_details[companyName], MATCH(E441, Partner_details[email], 0))</f>
        <v>Paul</v>
      </c>
      <c r="I441">
        <f>IFERROR(INDEX(ggPayers[payer], MATCH(A441, ggPayers[remote_order_id], 0)), 0)</f>
        <v>0</v>
      </c>
      <c r="J441" t="str">
        <f t="shared" si="6"/>
        <v>other</v>
      </c>
    </row>
    <row r="442" spans="1:10">
      <c r="A442" s="89" t="s">
        <v>3177</v>
      </c>
      <c r="B442" s="89">
        <v>1000</v>
      </c>
      <c r="C442" s="89" t="s">
        <v>561</v>
      </c>
      <c r="D442" s="89" t="s">
        <v>8452</v>
      </c>
      <c r="E442" s="89" t="s">
        <v>344</v>
      </c>
      <c r="F442" s="89" t="s">
        <v>343</v>
      </c>
      <c r="G442" s="105">
        <v>45327.51666666667</v>
      </c>
      <c r="H442" t="str">
        <f>INDEX(Partner_details[companyName], MATCH(E442, Partner_details[email], 0))</f>
        <v>gg cjsc</v>
      </c>
      <c r="I442">
        <f>IFERROR(INDEX(ggPayers[payer], MATCH(A442, ggPayers[remote_order_id], 0)), 0)</f>
        <v>839</v>
      </c>
      <c r="J442" t="str">
        <f t="shared" si="6"/>
        <v>ggPay</v>
      </c>
    </row>
    <row r="443" spans="1:10">
      <c r="A443" s="89" t="s">
        <v>3175</v>
      </c>
      <c r="B443" s="89">
        <v>500</v>
      </c>
      <c r="C443" s="89" t="s">
        <v>561</v>
      </c>
      <c r="D443" s="89"/>
      <c r="E443" s="89" t="s">
        <v>133</v>
      </c>
      <c r="F443" s="89" t="s">
        <v>461</v>
      </c>
      <c r="G443" s="105">
        <v>45327.530555555553</v>
      </c>
      <c r="H443" t="str">
        <f>INDEX(Partner_details[companyName], MATCH(E443, Partner_details[email], 0))</f>
        <v>Lumen Coffee</v>
      </c>
      <c r="I443">
        <f>IFERROR(INDEX(ggPayers[payer], MATCH(A443, ggPayers[remote_order_id], 0)), 0)</f>
        <v>0</v>
      </c>
      <c r="J443" t="str">
        <f t="shared" si="6"/>
        <v>other</v>
      </c>
    </row>
    <row r="444" spans="1:10">
      <c r="A444" s="89" t="s">
        <v>8453</v>
      </c>
      <c r="B444" s="89">
        <v>300</v>
      </c>
      <c r="C444" s="89" t="s">
        <v>7963</v>
      </c>
      <c r="D444" s="89" t="s">
        <v>8454</v>
      </c>
      <c r="E444" s="89" t="s">
        <v>178</v>
      </c>
      <c r="F444" s="89" t="s">
        <v>177</v>
      </c>
      <c r="G444" s="105">
        <v>45327.541666666664</v>
      </c>
      <c r="H444" t="str">
        <f>INDEX(Partner_details[companyName], MATCH(E444, Partner_details[email], 0))</f>
        <v>gg cjsc</v>
      </c>
      <c r="I444">
        <f>IFERROR(INDEX(ggPayers[payer], MATCH(A444, ggPayers[remote_order_id], 0)), 0)</f>
        <v>0</v>
      </c>
      <c r="J444" t="str">
        <f t="shared" si="6"/>
        <v>other</v>
      </c>
    </row>
    <row r="445" spans="1:10">
      <c r="A445" s="89" t="s">
        <v>8455</v>
      </c>
      <c r="B445" s="89">
        <v>300</v>
      </c>
      <c r="C445" s="89" t="s">
        <v>7963</v>
      </c>
      <c r="D445" s="89" t="s">
        <v>8456</v>
      </c>
      <c r="E445" s="89" t="s">
        <v>6984</v>
      </c>
      <c r="F445" s="89" t="s">
        <v>206</v>
      </c>
      <c r="G445" s="105">
        <v>45327.563194444447</v>
      </c>
      <c r="H445" t="str">
        <f>INDEX(Partner_details[companyName], MATCH(E445, Partner_details[email], 0))</f>
        <v>gg cjsc</v>
      </c>
      <c r="I445">
        <f>IFERROR(INDEX(ggPayers[payer], MATCH(A445, ggPayers[remote_order_id], 0)), 0)</f>
        <v>0</v>
      </c>
      <c r="J445" t="str">
        <f t="shared" si="6"/>
        <v>other</v>
      </c>
    </row>
    <row r="446" spans="1:10">
      <c r="A446" s="89" t="s">
        <v>3172</v>
      </c>
      <c r="B446" s="89">
        <v>2000</v>
      </c>
      <c r="C446" s="89" t="s">
        <v>561</v>
      </c>
      <c r="D446" s="89"/>
      <c r="E446" s="89" t="s">
        <v>7018</v>
      </c>
      <c r="F446" s="89" t="s">
        <v>476</v>
      </c>
      <c r="G446" s="105">
        <v>45327.694444444445</v>
      </c>
      <c r="H446" t="str">
        <f>INDEX(Partner_details[companyName], MATCH(E446, Partner_details[email], 0))</f>
        <v>Malocco</v>
      </c>
      <c r="I446">
        <f>IFERROR(INDEX(ggPayers[payer], MATCH(A446, ggPayers[remote_order_id], 0)), 0)</f>
        <v>0</v>
      </c>
      <c r="J446" t="str">
        <f t="shared" si="6"/>
        <v>other</v>
      </c>
    </row>
    <row r="447" spans="1:10">
      <c r="A447" s="89" t="s">
        <v>8457</v>
      </c>
      <c r="B447" s="89">
        <v>2000</v>
      </c>
      <c r="C447" s="89" t="s">
        <v>7963</v>
      </c>
      <c r="D447" s="89" t="s">
        <v>8458</v>
      </c>
      <c r="E447" s="89" t="s">
        <v>130</v>
      </c>
      <c r="F447" s="89" t="s">
        <v>128</v>
      </c>
      <c r="G447" s="105">
        <v>45327.706944444442</v>
      </c>
      <c r="H447" t="str">
        <f>INDEX(Partner_details[companyName], MATCH(E447, Partner_details[email], 0))</f>
        <v>Avetis Grigoryan</v>
      </c>
      <c r="I447">
        <f>IFERROR(INDEX(ggPayers[payer], MATCH(A447, ggPayers[remote_order_id], 0)), 0)</f>
        <v>0</v>
      </c>
      <c r="J447" t="str">
        <f t="shared" si="6"/>
        <v>other</v>
      </c>
    </row>
    <row r="448" spans="1:10">
      <c r="A448" s="89" t="s">
        <v>3170</v>
      </c>
      <c r="B448" s="89">
        <v>2000</v>
      </c>
      <c r="C448" s="89" t="s">
        <v>561</v>
      </c>
      <c r="D448" s="89"/>
      <c r="E448" s="89" t="s">
        <v>130</v>
      </c>
      <c r="F448" s="89" t="s">
        <v>128</v>
      </c>
      <c r="G448" s="105">
        <v>45327.706944444442</v>
      </c>
      <c r="H448" t="str">
        <f>INDEX(Partner_details[companyName], MATCH(E448, Partner_details[email], 0))</f>
        <v>Avetis Grigoryan</v>
      </c>
      <c r="I448">
        <f>IFERROR(INDEX(ggPayers[payer], MATCH(A448, ggPayers[remote_order_id], 0)), 0)</f>
        <v>0</v>
      </c>
      <c r="J448" t="str">
        <f t="shared" si="6"/>
        <v>other</v>
      </c>
    </row>
    <row r="449" spans="1:10">
      <c r="A449" s="89" t="s">
        <v>8459</v>
      </c>
      <c r="B449" s="89">
        <v>500</v>
      </c>
      <c r="C449" s="89" t="s">
        <v>7963</v>
      </c>
      <c r="D449" s="89" t="s">
        <v>8460</v>
      </c>
      <c r="E449" s="89" t="s">
        <v>7296</v>
      </c>
      <c r="F449" s="89" t="s">
        <v>516</v>
      </c>
      <c r="G449" s="105">
        <v>45328.271527777775</v>
      </c>
      <c r="H449" t="str">
        <f>INDEX(Partner_details[companyName], MATCH(E449, Partner_details[email], 0))</f>
        <v>Paul</v>
      </c>
      <c r="I449">
        <f>IFERROR(INDEX(ggPayers[payer], MATCH(A449, ggPayers[remote_order_id], 0)), 0)</f>
        <v>0</v>
      </c>
      <c r="J449" t="str">
        <f t="shared" si="6"/>
        <v>other</v>
      </c>
    </row>
    <row r="450" spans="1:10">
      <c r="A450" s="89" t="s">
        <v>3168</v>
      </c>
      <c r="B450" s="89">
        <v>1500</v>
      </c>
      <c r="C450" s="89" t="s">
        <v>561</v>
      </c>
      <c r="D450" s="89"/>
      <c r="E450" s="89" t="s">
        <v>7227</v>
      </c>
      <c r="F450" s="89" t="s">
        <v>462</v>
      </c>
      <c r="G450" s="105">
        <v>45328.330555555556</v>
      </c>
      <c r="H450" t="str">
        <f>INDEX(Partner_details[companyName], MATCH(E450, Partner_details[email], 0))</f>
        <v>Lumen Coffee</v>
      </c>
      <c r="I450">
        <f>IFERROR(INDEX(ggPayers[payer], MATCH(A450, ggPayers[remote_order_id], 0)), 0)</f>
        <v>0</v>
      </c>
      <c r="J450" t="str">
        <f t="shared" si="6"/>
        <v>other</v>
      </c>
    </row>
    <row r="451" spans="1:10">
      <c r="A451" s="89" t="s">
        <v>8461</v>
      </c>
      <c r="B451" s="89">
        <v>300</v>
      </c>
      <c r="C451" s="89" t="s">
        <v>7963</v>
      </c>
      <c r="D451" s="89" t="s">
        <v>8462</v>
      </c>
      <c r="E451" s="89" t="s">
        <v>6984</v>
      </c>
      <c r="F451" s="89" t="s">
        <v>206</v>
      </c>
      <c r="G451" s="105">
        <v>45328.384722222225</v>
      </c>
      <c r="H451" t="str">
        <f>INDEX(Partner_details[companyName], MATCH(E451, Partner_details[email], 0))</f>
        <v>gg cjsc</v>
      </c>
      <c r="I451">
        <f>IFERROR(INDEX(ggPayers[payer], MATCH(A451, ggPayers[remote_order_id], 0)), 0)</f>
        <v>0</v>
      </c>
      <c r="J451" t="str">
        <f t="shared" ref="J451:J514" si="7">IF(NOT(I451=0), "ggPay", "other")</f>
        <v>other</v>
      </c>
    </row>
    <row r="452" spans="1:10">
      <c r="A452" s="89" t="s">
        <v>8463</v>
      </c>
      <c r="B452" s="89">
        <v>1000</v>
      </c>
      <c r="C452" s="89" t="s">
        <v>7974</v>
      </c>
      <c r="D452" s="89"/>
      <c r="E452" s="89" t="s">
        <v>6984</v>
      </c>
      <c r="F452" s="89" t="s">
        <v>206</v>
      </c>
      <c r="G452" s="105">
        <v>45328.479861111111</v>
      </c>
      <c r="H452" t="str">
        <f>INDEX(Partner_details[companyName], MATCH(E452, Partner_details[email], 0))</f>
        <v>gg cjsc</v>
      </c>
      <c r="I452">
        <f>IFERROR(INDEX(ggPayers[payer], MATCH(A452, ggPayers[remote_order_id], 0)), 0)</f>
        <v>0</v>
      </c>
      <c r="J452" t="str">
        <f t="shared" si="7"/>
        <v>other</v>
      </c>
    </row>
    <row r="453" spans="1:10">
      <c r="A453" s="89" t="s">
        <v>8464</v>
      </c>
      <c r="B453" s="89">
        <v>500</v>
      </c>
      <c r="C453" s="89" t="s">
        <v>7963</v>
      </c>
      <c r="D453" s="89"/>
      <c r="E453" s="89" t="s">
        <v>6984</v>
      </c>
      <c r="F453" s="89" t="s">
        <v>206</v>
      </c>
      <c r="G453" s="105">
        <v>45328.480555555558</v>
      </c>
      <c r="H453" t="str">
        <f>INDEX(Partner_details[companyName], MATCH(E453, Partner_details[email], 0))</f>
        <v>gg cjsc</v>
      </c>
      <c r="I453">
        <f>IFERROR(INDEX(ggPayers[payer], MATCH(A453, ggPayers[remote_order_id], 0)), 0)</f>
        <v>0</v>
      </c>
      <c r="J453" t="str">
        <f t="shared" si="7"/>
        <v>other</v>
      </c>
    </row>
    <row r="454" spans="1:10">
      <c r="A454" s="89" t="s">
        <v>4247</v>
      </c>
      <c r="B454" s="89">
        <v>1000</v>
      </c>
      <c r="C454" s="89" t="s">
        <v>561</v>
      </c>
      <c r="D454" s="89" t="s">
        <v>8465</v>
      </c>
      <c r="E454" s="89" t="s">
        <v>7296</v>
      </c>
      <c r="F454" s="89" t="s">
        <v>516</v>
      </c>
      <c r="G454" s="105">
        <v>45459.365277777775</v>
      </c>
      <c r="H454" t="str">
        <f>INDEX(Partner_details[companyName], MATCH(E454, Partner_details[email], 0))</f>
        <v>Paul</v>
      </c>
      <c r="I454">
        <f>IFERROR(INDEX(ggPayers[payer], MATCH(A454, ggPayers[remote_order_id], 0)), 0)</f>
        <v>3472</v>
      </c>
      <c r="J454" t="str">
        <f t="shared" si="7"/>
        <v>ggPay</v>
      </c>
    </row>
    <row r="455" spans="1:10">
      <c r="A455" s="89" t="s">
        <v>4244</v>
      </c>
      <c r="B455" s="89">
        <v>3000</v>
      </c>
      <c r="C455" s="89" t="s">
        <v>561</v>
      </c>
      <c r="D455" s="89"/>
      <c r="E455" s="89" t="s">
        <v>130</v>
      </c>
      <c r="F455" s="89" t="s">
        <v>128</v>
      </c>
      <c r="G455" s="105">
        <v>45459.481249999997</v>
      </c>
      <c r="H455" t="str">
        <f>INDEX(Partner_details[companyName], MATCH(E455, Partner_details[email], 0))</f>
        <v>Avetis Grigoryan</v>
      </c>
      <c r="I455">
        <f>IFERROR(INDEX(ggPayers[payer], MATCH(A455, ggPayers[remote_order_id], 0)), 0)</f>
        <v>0</v>
      </c>
      <c r="J455" t="str">
        <f t="shared" si="7"/>
        <v>other</v>
      </c>
    </row>
    <row r="456" spans="1:10">
      <c r="A456" s="89" t="s">
        <v>3164</v>
      </c>
      <c r="B456" s="89">
        <v>500</v>
      </c>
      <c r="C456" s="89" t="s">
        <v>561</v>
      </c>
      <c r="D456" s="89" t="s">
        <v>8466</v>
      </c>
      <c r="E456" s="89" t="s">
        <v>190</v>
      </c>
      <c r="F456" s="89" t="s">
        <v>189</v>
      </c>
      <c r="G456" s="105">
        <v>45328.673611111109</v>
      </c>
      <c r="H456" t="str">
        <f>INDEX(Partner_details[companyName], MATCH(E456, Partner_details[email], 0))</f>
        <v>gg cjsc</v>
      </c>
      <c r="I456">
        <f>IFERROR(INDEX(ggPayers[payer], MATCH(A456, ggPayers[remote_order_id], 0)), 0)</f>
        <v>798</v>
      </c>
      <c r="J456" t="str">
        <f t="shared" si="7"/>
        <v>ggPay</v>
      </c>
    </row>
    <row r="457" spans="1:10">
      <c r="A457" s="89" t="s">
        <v>3162</v>
      </c>
      <c r="B457" s="89">
        <v>500</v>
      </c>
      <c r="C457" s="89" t="s">
        <v>561</v>
      </c>
      <c r="D457" s="89" t="s">
        <v>8467</v>
      </c>
      <c r="E457" s="89" t="s">
        <v>247</v>
      </c>
      <c r="F457" s="89" t="s">
        <v>246</v>
      </c>
      <c r="G457" s="105">
        <v>45328.673611111109</v>
      </c>
      <c r="H457" t="str">
        <f>INDEX(Partner_details[companyName], MATCH(E457, Partner_details[email], 0))</f>
        <v>gg cjsc</v>
      </c>
      <c r="I457">
        <f>IFERROR(INDEX(ggPayers[payer], MATCH(A457, ggPayers[remote_order_id], 0)), 0)</f>
        <v>798</v>
      </c>
      <c r="J457" t="str">
        <f t="shared" si="7"/>
        <v>ggPay</v>
      </c>
    </row>
    <row r="458" spans="1:10">
      <c r="A458" s="89" t="s">
        <v>8468</v>
      </c>
      <c r="B458" s="89">
        <v>1000</v>
      </c>
      <c r="C458" s="89" t="s">
        <v>7963</v>
      </c>
      <c r="D458" s="89" t="s">
        <v>8469</v>
      </c>
      <c r="E458" s="89" t="s">
        <v>7018</v>
      </c>
      <c r="F458" s="89" t="s">
        <v>476</v>
      </c>
      <c r="G458" s="105">
        <v>45328.69027777778</v>
      </c>
      <c r="H458" t="str">
        <f>INDEX(Partner_details[companyName], MATCH(E458, Partner_details[email], 0))</f>
        <v>Malocco</v>
      </c>
      <c r="I458">
        <f>IFERROR(INDEX(ggPayers[payer], MATCH(A458, ggPayers[remote_order_id], 0)), 0)</f>
        <v>0</v>
      </c>
      <c r="J458" t="str">
        <f t="shared" si="7"/>
        <v>other</v>
      </c>
    </row>
    <row r="459" spans="1:10">
      <c r="A459" s="89" t="s">
        <v>8470</v>
      </c>
      <c r="B459" s="89">
        <v>1000</v>
      </c>
      <c r="C459" s="89" t="s">
        <v>7974</v>
      </c>
      <c r="D459" s="89"/>
      <c r="E459" s="89" t="s">
        <v>7018</v>
      </c>
      <c r="F459" s="89" t="s">
        <v>476</v>
      </c>
      <c r="G459" s="105">
        <v>45328.690972222219</v>
      </c>
      <c r="H459" t="str">
        <f>INDEX(Partner_details[companyName], MATCH(E459, Partner_details[email], 0))</f>
        <v>Malocco</v>
      </c>
      <c r="I459">
        <f>IFERROR(INDEX(ggPayers[payer], MATCH(A459, ggPayers[remote_order_id], 0)), 0)</f>
        <v>0</v>
      </c>
      <c r="J459" t="str">
        <f t="shared" si="7"/>
        <v>other</v>
      </c>
    </row>
    <row r="460" spans="1:10">
      <c r="A460" s="89" t="s">
        <v>8471</v>
      </c>
      <c r="B460" s="89">
        <v>1000</v>
      </c>
      <c r="C460" s="89" t="s">
        <v>7963</v>
      </c>
      <c r="D460" s="89"/>
      <c r="E460" s="89" t="s">
        <v>7018</v>
      </c>
      <c r="F460" s="89" t="s">
        <v>476</v>
      </c>
      <c r="G460" s="105">
        <v>45328.691666666666</v>
      </c>
      <c r="H460" t="str">
        <f>INDEX(Partner_details[companyName], MATCH(E460, Partner_details[email], 0))</f>
        <v>Malocco</v>
      </c>
      <c r="I460">
        <f>IFERROR(INDEX(ggPayers[payer], MATCH(A460, ggPayers[remote_order_id], 0)), 0)</f>
        <v>0</v>
      </c>
      <c r="J460" t="str">
        <f t="shared" si="7"/>
        <v>other</v>
      </c>
    </row>
    <row r="461" spans="1:10">
      <c r="A461" s="89" t="s">
        <v>8472</v>
      </c>
      <c r="B461" s="89">
        <v>1000</v>
      </c>
      <c r="C461" s="89" t="s">
        <v>7974</v>
      </c>
      <c r="D461" s="89"/>
      <c r="E461" s="89" t="s">
        <v>7018</v>
      </c>
      <c r="F461" s="89" t="s">
        <v>476</v>
      </c>
      <c r="G461" s="105">
        <v>45328.691666666666</v>
      </c>
      <c r="H461" t="str">
        <f>INDEX(Partner_details[companyName], MATCH(E461, Partner_details[email], 0))</f>
        <v>Malocco</v>
      </c>
      <c r="I461">
        <f>IFERROR(INDEX(ggPayers[payer], MATCH(A461, ggPayers[remote_order_id], 0)), 0)</f>
        <v>0</v>
      </c>
      <c r="J461" t="str">
        <f t="shared" si="7"/>
        <v>other</v>
      </c>
    </row>
    <row r="462" spans="1:10">
      <c r="A462" s="89" t="s">
        <v>3159</v>
      </c>
      <c r="B462" s="89">
        <v>1000</v>
      </c>
      <c r="C462" s="89" t="s">
        <v>561</v>
      </c>
      <c r="D462" s="89" t="s">
        <v>8473</v>
      </c>
      <c r="E462" s="89" t="s">
        <v>344</v>
      </c>
      <c r="F462" s="89" t="s">
        <v>343</v>
      </c>
      <c r="G462" s="105">
        <v>45328.693749999999</v>
      </c>
      <c r="H462" t="str">
        <f>INDEX(Partner_details[companyName], MATCH(E462, Partner_details[email], 0))</f>
        <v>gg cjsc</v>
      </c>
      <c r="I462">
        <f>IFERROR(INDEX(ggPayers[payer], MATCH(A462, ggPayers[remote_order_id], 0)), 0)</f>
        <v>905596</v>
      </c>
      <c r="J462" t="str">
        <f t="shared" si="7"/>
        <v>ggPay</v>
      </c>
    </row>
    <row r="463" spans="1:10">
      <c r="A463" s="89" t="s">
        <v>3157</v>
      </c>
      <c r="B463" s="89">
        <v>6000</v>
      </c>
      <c r="C463" s="89" t="s">
        <v>561</v>
      </c>
      <c r="D463" s="89"/>
      <c r="E463" s="89" t="s">
        <v>130</v>
      </c>
      <c r="F463" s="89" t="s">
        <v>128</v>
      </c>
      <c r="G463" s="105">
        <v>45328.767361111109</v>
      </c>
      <c r="H463" t="str">
        <f>INDEX(Partner_details[companyName], MATCH(E463, Partner_details[email], 0))</f>
        <v>Avetis Grigoryan</v>
      </c>
      <c r="I463">
        <f>IFERROR(INDEX(ggPayers[payer], MATCH(A463, ggPayers[remote_order_id], 0)), 0)</f>
        <v>0</v>
      </c>
      <c r="J463" t="str">
        <f t="shared" si="7"/>
        <v>other</v>
      </c>
    </row>
    <row r="464" spans="1:10">
      <c r="A464" s="89" t="s">
        <v>8474</v>
      </c>
      <c r="B464" s="89">
        <v>10000</v>
      </c>
      <c r="C464" s="89" t="s">
        <v>7963</v>
      </c>
      <c r="D464" s="89"/>
      <c r="E464" s="89" t="s">
        <v>130</v>
      </c>
      <c r="F464" s="89" t="s">
        <v>128</v>
      </c>
      <c r="G464" s="105">
        <v>45328.792361111111</v>
      </c>
      <c r="H464" t="str">
        <f>INDEX(Partner_details[companyName], MATCH(E464, Partner_details[email], 0))</f>
        <v>Avetis Grigoryan</v>
      </c>
      <c r="I464">
        <f>IFERROR(INDEX(ggPayers[payer], MATCH(A464, ggPayers[remote_order_id], 0)), 0)</f>
        <v>0</v>
      </c>
      <c r="J464" t="str">
        <f t="shared" si="7"/>
        <v>other</v>
      </c>
    </row>
    <row r="465" spans="1:10">
      <c r="A465" s="89" t="s">
        <v>8475</v>
      </c>
      <c r="B465" s="89">
        <v>500</v>
      </c>
      <c r="C465" s="89" t="s">
        <v>7963</v>
      </c>
      <c r="D465" s="89" t="s">
        <v>8476</v>
      </c>
      <c r="E465" s="89" t="s">
        <v>7296</v>
      </c>
      <c r="F465" s="89" t="s">
        <v>516</v>
      </c>
      <c r="G465" s="105">
        <v>45329.23541666667</v>
      </c>
      <c r="H465" t="str">
        <f>INDEX(Partner_details[companyName], MATCH(E465, Partner_details[email], 0))</f>
        <v>Paul</v>
      </c>
      <c r="I465">
        <f>IFERROR(INDEX(ggPayers[payer], MATCH(A465, ggPayers[remote_order_id], 0)), 0)</f>
        <v>0</v>
      </c>
      <c r="J465" t="str">
        <f t="shared" si="7"/>
        <v>other</v>
      </c>
    </row>
    <row r="466" spans="1:10">
      <c r="A466" s="89" t="s">
        <v>3155</v>
      </c>
      <c r="B466" s="89">
        <v>500</v>
      </c>
      <c r="C466" s="89" t="s">
        <v>561</v>
      </c>
      <c r="D466" s="89"/>
      <c r="E466" s="89" t="s">
        <v>7296</v>
      </c>
      <c r="F466" s="89" t="s">
        <v>516</v>
      </c>
      <c r="G466" s="105">
        <v>45329.271527777775</v>
      </c>
      <c r="H466" t="str">
        <f>INDEX(Partner_details[companyName], MATCH(E466, Partner_details[email], 0))</f>
        <v>Paul</v>
      </c>
      <c r="I466">
        <f>IFERROR(INDEX(ggPayers[payer], MATCH(A466, ggPayers[remote_order_id], 0)), 0)</f>
        <v>0</v>
      </c>
      <c r="J466" t="str">
        <f t="shared" si="7"/>
        <v>other</v>
      </c>
    </row>
    <row r="467" spans="1:10">
      <c r="A467" s="89" t="s">
        <v>8477</v>
      </c>
      <c r="B467" s="89">
        <v>300</v>
      </c>
      <c r="C467" s="89" t="s">
        <v>7974</v>
      </c>
      <c r="D467" s="89"/>
      <c r="E467" s="89" t="s">
        <v>7381</v>
      </c>
      <c r="F467" s="89" t="s">
        <v>507</v>
      </c>
      <c r="G467" s="105">
        <v>45329.306944444441</v>
      </c>
      <c r="H467" t="str">
        <f>INDEX(Partner_details[companyName], MATCH(E467, Partner_details[email], 0))</f>
        <v>Eatnact</v>
      </c>
      <c r="I467">
        <f>IFERROR(INDEX(ggPayers[payer], MATCH(A467, ggPayers[remote_order_id], 0)), 0)</f>
        <v>0</v>
      </c>
      <c r="J467" t="str">
        <f t="shared" si="7"/>
        <v>other</v>
      </c>
    </row>
    <row r="468" spans="1:10">
      <c r="A468" s="99" t="s">
        <v>8478</v>
      </c>
      <c r="B468" s="89">
        <v>300</v>
      </c>
      <c r="C468" s="89" t="s">
        <v>7963</v>
      </c>
      <c r="D468" s="89"/>
      <c r="E468" s="89" t="s">
        <v>7381</v>
      </c>
      <c r="F468" s="89" t="s">
        <v>507</v>
      </c>
      <c r="G468" s="105">
        <v>45329.307638888888</v>
      </c>
      <c r="H468" t="str">
        <f>INDEX(Partner_details[companyName], MATCH(E468, Partner_details[email], 0))</f>
        <v>Eatnact</v>
      </c>
      <c r="I468">
        <f>IFERROR(INDEX(ggPayers[payer], MATCH(A468, ggPayers[remote_order_id], 0)), 0)</f>
        <v>0</v>
      </c>
      <c r="J468" t="str">
        <f t="shared" si="7"/>
        <v>other</v>
      </c>
    </row>
    <row r="469" spans="1:10">
      <c r="A469" s="89" t="s">
        <v>8479</v>
      </c>
      <c r="B469" s="89">
        <v>100</v>
      </c>
      <c r="C469" s="89" t="s">
        <v>7963</v>
      </c>
      <c r="D469" s="89"/>
      <c r="E469" s="89" t="s">
        <v>7381</v>
      </c>
      <c r="F469" s="89" t="s">
        <v>507</v>
      </c>
      <c r="G469" s="105">
        <v>45329.307638888888</v>
      </c>
      <c r="H469" t="str">
        <f>INDEX(Partner_details[companyName], MATCH(E469, Partner_details[email], 0))</f>
        <v>Eatnact</v>
      </c>
      <c r="I469">
        <f>IFERROR(INDEX(ggPayers[payer], MATCH(A469, ggPayers[remote_order_id], 0)), 0)</f>
        <v>0</v>
      </c>
      <c r="J469" t="str">
        <f t="shared" si="7"/>
        <v>other</v>
      </c>
    </row>
    <row r="470" spans="1:10">
      <c r="A470" s="89" t="s">
        <v>3153</v>
      </c>
      <c r="B470" s="89">
        <v>2000</v>
      </c>
      <c r="C470" s="89" t="s">
        <v>561</v>
      </c>
      <c r="D470" s="89"/>
      <c r="E470" s="89" t="s">
        <v>6682</v>
      </c>
      <c r="F470" s="89" t="s">
        <v>5008</v>
      </c>
      <c r="G470" s="105">
        <v>45329.324305555558</v>
      </c>
      <c r="H470" t="str">
        <f>INDEX(Partner_details[companyName], MATCH(E470, Partner_details[email], 0))</f>
        <v>Sunrise noyland</v>
      </c>
      <c r="I470">
        <f>IFERROR(INDEX(ggPayers[payer], MATCH(A470, ggPayers[remote_order_id], 0)), 0)</f>
        <v>0</v>
      </c>
      <c r="J470" t="str">
        <f t="shared" si="7"/>
        <v>other</v>
      </c>
    </row>
    <row r="471" spans="1:10">
      <c r="A471" s="89" t="s">
        <v>8480</v>
      </c>
      <c r="B471" s="89">
        <v>100</v>
      </c>
      <c r="C471" s="89" t="s">
        <v>7974</v>
      </c>
      <c r="D471" s="89"/>
      <c r="E471" s="89" t="s">
        <v>6682</v>
      </c>
      <c r="F471" s="89" t="s">
        <v>5008</v>
      </c>
      <c r="G471" s="105">
        <v>45329.327777777777</v>
      </c>
      <c r="H471" t="str">
        <f>INDEX(Partner_details[companyName], MATCH(E471, Partner_details[email], 0))</f>
        <v>Sunrise noyland</v>
      </c>
      <c r="I471">
        <f>IFERROR(INDEX(ggPayers[payer], MATCH(A471, ggPayers[remote_order_id], 0)), 0)</f>
        <v>0</v>
      </c>
      <c r="J471" t="str">
        <f t="shared" si="7"/>
        <v>other</v>
      </c>
    </row>
    <row r="472" spans="1:10">
      <c r="A472" s="89" t="s">
        <v>6333</v>
      </c>
      <c r="B472" s="89">
        <v>500</v>
      </c>
      <c r="C472" s="89" t="s">
        <v>5606</v>
      </c>
      <c r="D472" s="89" t="s">
        <v>8481</v>
      </c>
      <c r="E472" s="89" t="s">
        <v>185</v>
      </c>
      <c r="F472" s="89" t="s">
        <v>184</v>
      </c>
      <c r="G472" s="105">
        <v>45329.359027777777</v>
      </c>
      <c r="H472" t="str">
        <f>INDEX(Partner_details[companyName], MATCH(E472, Partner_details[email], 0))</f>
        <v>gg cjsc</v>
      </c>
      <c r="I472">
        <f>IFERROR(INDEX(ggPayers[payer], MATCH(A472, ggPayers[remote_order_id], 0)), 0)</f>
        <v>453167</v>
      </c>
      <c r="J472" t="str">
        <f t="shared" si="7"/>
        <v>ggPay</v>
      </c>
    </row>
    <row r="473" spans="1:10">
      <c r="A473" s="89" t="s">
        <v>8482</v>
      </c>
      <c r="B473" s="89">
        <v>500</v>
      </c>
      <c r="C473" s="89" t="s">
        <v>7963</v>
      </c>
      <c r="D473" s="89" t="s">
        <v>8483</v>
      </c>
      <c r="E473" s="89" t="s">
        <v>6984</v>
      </c>
      <c r="F473" s="89" t="s">
        <v>206</v>
      </c>
      <c r="G473" s="105">
        <v>45329.380555555559</v>
      </c>
      <c r="H473" t="str">
        <f>INDEX(Partner_details[companyName], MATCH(E473, Partner_details[email], 0))</f>
        <v>gg cjsc</v>
      </c>
      <c r="I473">
        <f>IFERROR(INDEX(ggPayers[payer], MATCH(A473, ggPayers[remote_order_id], 0)), 0)</f>
        <v>0</v>
      </c>
      <c r="J473" t="str">
        <f t="shared" si="7"/>
        <v>other</v>
      </c>
    </row>
    <row r="474" spans="1:10">
      <c r="A474" s="89" t="s">
        <v>8484</v>
      </c>
      <c r="B474" s="89">
        <v>500</v>
      </c>
      <c r="C474" s="89" t="s">
        <v>7963</v>
      </c>
      <c r="D474" s="89" t="s">
        <v>8485</v>
      </c>
      <c r="E474" s="89" t="s">
        <v>130</v>
      </c>
      <c r="F474" s="89" t="s">
        <v>128</v>
      </c>
      <c r="G474" s="105">
        <v>45329.444444444445</v>
      </c>
      <c r="H474" t="str">
        <f>INDEX(Partner_details[companyName], MATCH(E474, Partner_details[email], 0))</f>
        <v>Avetis Grigoryan</v>
      </c>
      <c r="I474">
        <f>IFERROR(INDEX(ggPayers[payer], MATCH(A474, ggPayers[remote_order_id], 0)), 0)</f>
        <v>0</v>
      </c>
      <c r="J474" t="str">
        <f t="shared" si="7"/>
        <v>other</v>
      </c>
    </row>
    <row r="475" spans="1:10">
      <c r="A475" s="89" t="s">
        <v>8486</v>
      </c>
      <c r="B475" s="89">
        <v>300</v>
      </c>
      <c r="C475" s="89" t="s">
        <v>7963</v>
      </c>
      <c r="D475" s="89" t="s">
        <v>8487</v>
      </c>
      <c r="E475" s="89" t="s">
        <v>6509</v>
      </c>
      <c r="F475" s="89" t="s">
        <v>218</v>
      </c>
      <c r="G475" s="105">
        <v>45329.445833333331</v>
      </c>
      <c r="H475" t="str">
        <f>INDEX(Partner_details[companyName], MATCH(E475, Partner_details[email], 0))</f>
        <v>gg cjsc</v>
      </c>
      <c r="I475">
        <f>IFERROR(INDEX(ggPayers[payer], MATCH(A475, ggPayers[remote_order_id], 0)), 0)</f>
        <v>0</v>
      </c>
      <c r="J475" t="str">
        <f t="shared" si="7"/>
        <v>other</v>
      </c>
    </row>
    <row r="476" spans="1:10">
      <c r="A476" s="89" t="s">
        <v>3151</v>
      </c>
      <c r="B476" s="89">
        <v>1000</v>
      </c>
      <c r="C476" s="89" t="s">
        <v>561</v>
      </c>
      <c r="D476" s="89" t="s">
        <v>8488</v>
      </c>
      <c r="E476" s="89" t="s">
        <v>247</v>
      </c>
      <c r="F476" s="89" t="s">
        <v>246</v>
      </c>
      <c r="G476" s="105">
        <v>45329.455555555556</v>
      </c>
      <c r="H476" t="str">
        <f>INDEX(Partner_details[companyName], MATCH(E476, Partner_details[email], 0))</f>
        <v>gg cjsc</v>
      </c>
      <c r="I476">
        <f>IFERROR(INDEX(ggPayers[payer], MATCH(A476, ggPayers[remote_order_id], 0)), 0)</f>
        <v>798</v>
      </c>
      <c r="J476" t="str">
        <f t="shared" si="7"/>
        <v>ggPay</v>
      </c>
    </row>
    <row r="477" spans="1:10">
      <c r="A477" s="89" t="s">
        <v>8489</v>
      </c>
      <c r="B477" s="89">
        <v>50</v>
      </c>
      <c r="C477" s="89" t="s">
        <v>7974</v>
      </c>
      <c r="D477" s="89"/>
      <c r="E477" s="89" t="s">
        <v>7381</v>
      </c>
      <c r="F477" s="89" t="s">
        <v>507</v>
      </c>
      <c r="G477" s="105">
        <v>45329.463888888888</v>
      </c>
      <c r="H477" t="str">
        <f>INDEX(Partner_details[companyName], MATCH(E477, Partner_details[email], 0))</f>
        <v>Eatnact</v>
      </c>
      <c r="I477">
        <f>IFERROR(INDEX(ggPayers[payer], MATCH(A477, ggPayers[remote_order_id], 0)), 0)</f>
        <v>0</v>
      </c>
      <c r="J477" t="str">
        <f t="shared" si="7"/>
        <v>other</v>
      </c>
    </row>
    <row r="478" spans="1:10">
      <c r="A478" s="89" t="s">
        <v>8490</v>
      </c>
      <c r="B478" s="89">
        <v>100</v>
      </c>
      <c r="C478" s="89" t="s">
        <v>7963</v>
      </c>
      <c r="D478" s="89"/>
      <c r="E478" s="89" t="s">
        <v>7183</v>
      </c>
      <c r="F478" s="89" t="s">
        <v>110</v>
      </c>
      <c r="G478" s="105">
        <v>45329.495833333334</v>
      </c>
      <c r="H478" t="str">
        <f>INDEX(Partner_details[companyName], MATCH(E478, Partner_details[email], 0))</f>
        <v>Eatnact</v>
      </c>
      <c r="I478">
        <f>IFERROR(INDEX(ggPayers[payer], MATCH(A478, ggPayers[remote_order_id], 0)), 0)</f>
        <v>0</v>
      </c>
      <c r="J478" t="str">
        <f t="shared" si="7"/>
        <v>other</v>
      </c>
    </row>
    <row r="479" spans="1:10">
      <c r="A479" s="89" t="s">
        <v>3149</v>
      </c>
      <c r="B479" s="89">
        <v>100</v>
      </c>
      <c r="C479" s="89" t="s">
        <v>561</v>
      </c>
      <c r="D479" s="89"/>
      <c r="E479" s="89" t="s">
        <v>6701</v>
      </c>
      <c r="F479" s="89" t="s">
        <v>505</v>
      </c>
      <c r="G479" s="105">
        <v>45329.505555555559</v>
      </c>
      <c r="H479" t="str">
        <f>INDEX(Partner_details[companyName], MATCH(E479, Partner_details[email], 0))</f>
        <v>Eatnact</v>
      </c>
      <c r="I479">
        <f>IFERROR(INDEX(ggPayers[payer], MATCH(A479, ggPayers[remote_order_id], 0)), 0)</f>
        <v>0</v>
      </c>
      <c r="J479" t="str">
        <f t="shared" si="7"/>
        <v>other</v>
      </c>
    </row>
    <row r="480" spans="1:10">
      <c r="A480" s="89" t="s">
        <v>8491</v>
      </c>
      <c r="B480" s="89">
        <v>100</v>
      </c>
      <c r="C480" s="89" t="s">
        <v>7974</v>
      </c>
      <c r="D480" s="89"/>
      <c r="E480" s="89" t="s">
        <v>7381</v>
      </c>
      <c r="F480" s="89" t="s">
        <v>507</v>
      </c>
      <c r="G480" s="105">
        <v>45329.506249999999</v>
      </c>
      <c r="H480" t="str">
        <f>INDEX(Partner_details[companyName], MATCH(E480, Partner_details[email], 0))</f>
        <v>Eatnact</v>
      </c>
      <c r="I480">
        <f>IFERROR(INDEX(ggPayers[payer], MATCH(A480, ggPayers[remote_order_id], 0)), 0)</f>
        <v>0</v>
      </c>
      <c r="J480" t="str">
        <f t="shared" si="7"/>
        <v>other</v>
      </c>
    </row>
    <row r="481" spans="1:10">
      <c r="A481" s="89" t="s">
        <v>3146</v>
      </c>
      <c r="B481" s="89">
        <v>100</v>
      </c>
      <c r="C481" s="89" t="s">
        <v>561</v>
      </c>
      <c r="D481" s="89"/>
      <c r="E481" s="89" t="s">
        <v>7183</v>
      </c>
      <c r="F481" s="89" t="s">
        <v>110</v>
      </c>
      <c r="G481" s="105">
        <v>45329.506249999999</v>
      </c>
      <c r="H481" t="str">
        <f>INDEX(Partner_details[companyName], MATCH(E481, Partner_details[email], 0))</f>
        <v>Eatnact</v>
      </c>
      <c r="I481">
        <f>IFERROR(INDEX(ggPayers[payer], MATCH(A481, ggPayers[remote_order_id], 0)), 0)</f>
        <v>0</v>
      </c>
      <c r="J481" t="str">
        <f t="shared" si="7"/>
        <v>other</v>
      </c>
    </row>
    <row r="482" spans="1:10">
      <c r="A482" s="89" t="s">
        <v>8492</v>
      </c>
      <c r="B482" s="89">
        <v>100</v>
      </c>
      <c r="C482" s="89" t="s">
        <v>7974</v>
      </c>
      <c r="D482" s="89"/>
      <c r="E482" s="89" t="s">
        <v>7381</v>
      </c>
      <c r="F482" s="89" t="s">
        <v>507</v>
      </c>
      <c r="G482" s="105">
        <v>45329.506944444445</v>
      </c>
      <c r="H482" t="str">
        <f>INDEX(Partner_details[companyName], MATCH(E482, Partner_details[email], 0))</f>
        <v>Eatnact</v>
      </c>
      <c r="I482">
        <f>IFERROR(INDEX(ggPayers[payer], MATCH(A482, ggPayers[remote_order_id], 0)), 0)</f>
        <v>0</v>
      </c>
      <c r="J482" t="str">
        <f t="shared" si="7"/>
        <v>other</v>
      </c>
    </row>
    <row r="483" spans="1:10">
      <c r="A483" s="89" t="s">
        <v>3143</v>
      </c>
      <c r="B483" s="89">
        <v>100</v>
      </c>
      <c r="C483" s="89" t="s">
        <v>561</v>
      </c>
      <c r="D483" s="89"/>
      <c r="E483" s="89" t="s">
        <v>7381</v>
      </c>
      <c r="F483" s="89" t="s">
        <v>507</v>
      </c>
      <c r="G483" s="105">
        <v>45329.506944444445</v>
      </c>
      <c r="H483" t="str">
        <f>INDEX(Partner_details[companyName], MATCH(E483, Partner_details[email], 0))</f>
        <v>Eatnact</v>
      </c>
      <c r="I483">
        <f>IFERROR(INDEX(ggPayers[payer], MATCH(A483, ggPayers[remote_order_id], 0)), 0)</f>
        <v>0</v>
      </c>
      <c r="J483" t="str">
        <f t="shared" si="7"/>
        <v>other</v>
      </c>
    </row>
    <row r="484" spans="1:10">
      <c r="A484" s="89" t="s">
        <v>8493</v>
      </c>
      <c r="B484" s="89">
        <v>100</v>
      </c>
      <c r="C484" s="89" t="s">
        <v>7963</v>
      </c>
      <c r="D484" s="89"/>
      <c r="E484" s="89" t="s">
        <v>7381</v>
      </c>
      <c r="F484" s="89" t="s">
        <v>507</v>
      </c>
      <c r="G484" s="105">
        <v>45329.507638888892</v>
      </c>
      <c r="H484" t="str">
        <f>INDEX(Partner_details[companyName], MATCH(E484, Partner_details[email], 0))</f>
        <v>Eatnact</v>
      </c>
      <c r="I484">
        <f>IFERROR(INDEX(ggPayers[payer], MATCH(A484, ggPayers[remote_order_id], 0)), 0)</f>
        <v>0</v>
      </c>
      <c r="J484" t="str">
        <f t="shared" si="7"/>
        <v>other</v>
      </c>
    </row>
    <row r="485" spans="1:10">
      <c r="A485" s="89" t="s">
        <v>4171</v>
      </c>
      <c r="B485" s="89">
        <v>100</v>
      </c>
      <c r="C485" s="89" t="s">
        <v>561</v>
      </c>
      <c r="D485" s="89" t="s">
        <v>8494</v>
      </c>
      <c r="E485" s="89" t="s">
        <v>6745</v>
      </c>
      <c r="F485" s="89" t="s">
        <v>6744</v>
      </c>
      <c r="G485" s="105">
        <v>45453.558333333334</v>
      </c>
      <c r="H485" t="str">
        <f>INDEX(Partner_details[companyName], MATCH(E485, Partner_details[email], 0))</f>
        <v>Sebeos</v>
      </c>
      <c r="I485">
        <f>IFERROR(INDEX(ggPayers[payer], MATCH(A485, ggPayers[remote_order_id], 0)), 0)</f>
        <v>442265</v>
      </c>
      <c r="J485" t="str">
        <f t="shared" si="7"/>
        <v>ggPay</v>
      </c>
    </row>
    <row r="486" spans="1:10">
      <c r="A486" s="89" t="s">
        <v>3140</v>
      </c>
      <c r="B486" s="89">
        <v>300</v>
      </c>
      <c r="C486" s="89" t="s">
        <v>561</v>
      </c>
      <c r="D486" s="89"/>
      <c r="E486" s="89" t="s">
        <v>7306</v>
      </c>
      <c r="F486" s="89" t="s">
        <v>379</v>
      </c>
      <c r="G486" s="105">
        <v>45329.563888888886</v>
      </c>
      <c r="H486" t="str">
        <f>INDEX(Partner_details[companyName], MATCH(E486, Partner_details[email], 0))</f>
        <v>Bardak</v>
      </c>
      <c r="I486">
        <f>IFERROR(INDEX(ggPayers[payer], MATCH(A486, ggPayers[remote_order_id], 0)), 0)</f>
        <v>0</v>
      </c>
      <c r="J486" t="str">
        <f t="shared" si="7"/>
        <v>other</v>
      </c>
    </row>
    <row r="487" spans="1:10">
      <c r="A487" s="89" t="s">
        <v>8495</v>
      </c>
      <c r="B487" s="89">
        <v>300</v>
      </c>
      <c r="C487" s="89" t="s">
        <v>7963</v>
      </c>
      <c r="D487" s="89" t="s">
        <v>8496</v>
      </c>
      <c r="E487" s="89" t="s">
        <v>187</v>
      </c>
      <c r="F487" s="89" t="s">
        <v>26</v>
      </c>
      <c r="G487" s="105">
        <v>45329.618750000001</v>
      </c>
      <c r="H487" t="str">
        <f>INDEX(Partner_details[companyName], MATCH(E487, Partner_details[email], 0))</f>
        <v>gg cjsc</v>
      </c>
      <c r="I487">
        <f>IFERROR(INDEX(ggPayers[payer], MATCH(A487, ggPayers[remote_order_id], 0)), 0)</f>
        <v>0</v>
      </c>
      <c r="J487" t="str">
        <f t="shared" si="7"/>
        <v>other</v>
      </c>
    </row>
    <row r="488" spans="1:10">
      <c r="A488" s="89" t="s">
        <v>8497</v>
      </c>
      <c r="B488" s="89">
        <v>300</v>
      </c>
      <c r="C488" s="89" t="s">
        <v>7963</v>
      </c>
      <c r="D488" s="89" t="s">
        <v>8498</v>
      </c>
      <c r="E488" s="89" t="s">
        <v>6984</v>
      </c>
      <c r="F488" s="89" t="s">
        <v>206</v>
      </c>
      <c r="G488" s="105">
        <v>45329.63958333333</v>
      </c>
      <c r="H488" t="str">
        <f>INDEX(Partner_details[companyName], MATCH(E488, Partner_details[email], 0))</f>
        <v>gg cjsc</v>
      </c>
      <c r="I488">
        <f>IFERROR(INDEX(ggPayers[payer], MATCH(A488, ggPayers[remote_order_id], 0)), 0)</f>
        <v>0</v>
      </c>
      <c r="J488" t="str">
        <f t="shared" si="7"/>
        <v>other</v>
      </c>
    </row>
    <row r="489" spans="1:10">
      <c r="A489" s="89" t="s">
        <v>8499</v>
      </c>
      <c r="B489" s="89">
        <v>500</v>
      </c>
      <c r="C489" s="89" t="s">
        <v>7963</v>
      </c>
      <c r="D489" s="89"/>
      <c r="E489" s="89" t="s">
        <v>130</v>
      </c>
      <c r="F489" s="89" t="s">
        <v>128</v>
      </c>
      <c r="G489" s="105">
        <v>45329.663888888892</v>
      </c>
      <c r="H489" t="str">
        <f>INDEX(Partner_details[companyName], MATCH(E489, Partner_details[email], 0))</f>
        <v>Avetis Grigoryan</v>
      </c>
      <c r="I489">
        <f>IFERROR(INDEX(ggPayers[payer], MATCH(A489, ggPayers[remote_order_id], 0)), 0)</f>
        <v>0</v>
      </c>
      <c r="J489" t="str">
        <f t="shared" si="7"/>
        <v>other</v>
      </c>
    </row>
    <row r="490" spans="1:10">
      <c r="A490" s="89" t="s">
        <v>8500</v>
      </c>
      <c r="B490" s="89">
        <v>500</v>
      </c>
      <c r="C490" s="89" t="s">
        <v>7963</v>
      </c>
      <c r="D490" s="89"/>
      <c r="E490" s="89" t="s">
        <v>7318</v>
      </c>
      <c r="F490" s="89" t="s">
        <v>237</v>
      </c>
      <c r="G490" s="105">
        <v>45455.609027777777</v>
      </c>
      <c r="H490" t="str">
        <f>INDEX(Partner_details[companyName], MATCH(E490, Partner_details[email], 0))</f>
        <v>Tashir Papazyan</v>
      </c>
      <c r="I490">
        <f>IFERROR(INDEX(ggPayers[payer], MATCH(A490, ggPayers[remote_order_id], 0)), 0)</f>
        <v>0</v>
      </c>
      <c r="J490" t="str">
        <f t="shared" si="7"/>
        <v>other</v>
      </c>
    </row>
    <row r="491" spans="1:10">
      <c r="A491" s="89" t="s">
        <v>8501</v>
      </c>
      <c r="B491" s="89">
        <v>300</v>
      </c>
      <c r="C491" s="89" t="s">
        <v>7963</v>
      </c>
      <c r="D491" s="89" t="s">
        <v>8502</v>
      </c>
      <c r="E491" s="89" t="s">
        <v>6994</v>
      </c>
      <c r="F491" s="89" t="s">
        <v>231</v>
      </c>
      <c r="G491" s="105">
        <v>45329.686805555553</v>
      </c>
      <c r="H491" t="str">
        <f>INDEX(Partner_details[companyName], MATCH(E491, Partner_details[email], 0))</f>
        <v>gg cjsc</v>
      </c>
      <c r="I491">
        <f>IFERROR(INDEX(ggPayers[payer], MATCH(A491, ggPayers[remote_order_id], 0)), 0)</f>
        <v>0</v>
      </c>
      <c r="J491" t="str">
        <f t="shared" si="7"/>
        <v>other</v>
      </c>
    </row>
    <row r="492" spans="1:10">
      <c r="A492" s="89" t="s">
        <v>8503</v>
      </c>
      <c r="B492" s="89">
        <v>500</v>
      </c>
      <c r="C492" s="89" t="s">
        <v>7963</v>
      </c>
      <c r="D492" s="89"/>
      <c r="E492" s="89" t="s">
        <v>7318</v>
      </c>
      <c r="F492" s="89" t="s">
        <v>237</v>
      </c>
      <c r="G492" s="105">
        <v>45455.609027777777</v>
      </c>
      <c r="H492" t="str">
        <f>INDEX(Partner_details[companyName], MATCH(E492, Partner_details[email], 0))</f>
        <v>Tashir Papazyan</v>
      </c>
      <c r="I492">
        <f>IFERROR(INDEX(ggPayers[payer], MATCH(A492, ggPayers[remote_order_id], 0)), 0)</f>
        <v>0</v>
      </c>
      <c r="J492" t="str">
        <f t="shared" si="7"/>
        <v>other</v>
      </c>
    </row>
    <row r="493" spans="1:10">
      <c r="A493" s="89" t="s">
        <v>8504</v>
      </c>
      <c r="B493" s="89">
        <v>500</v>
      </c>
      <c r="C493" s="89" t="s">
        <v>7963</v>
      </c>
      <c r="D493" s="89" t="s">
        <v>8505</v>
      </c>
      <c r="E493" s="89" t="s">
        <v>187</v>
      </c>
      <c r="F493" s="89" t="s">
        <v>26</v>
      </c>
      <c r="G493" s="105">
        <v>45329.696527777778</v>
      </c>
      <c r="H493" t="str">
        <f>INDEX(Partner_details[companyName], MATCH(E493, Partner_details[email], 0))</f>
        <v>gg cjsc</v>
      </c>
      <c r="I493">
        <f>IFERROR(INDEX(ggPayers[payer], MATCH(A493, ggPayers[remote_order_id], 0)), 0)</f>
        <v>0</v>
      </c>
      <c r="J493" t="str">
        <f t="shared" si="7"/>
        <v>other</v>
      </c>
    </row>
    <row r="494" spans="1:10">
      <c r="A494" s="89" t="s">
        <v>3138</v>
      </c>
      <c r="B494" s="89">
        <v>2200</v>
      </c>
      <c r="C494" s="89" t="s">
        <v>561</v>
      </c>
      <c r="D494" s="89"/>
      <c r="E494" s="89" t="s">
        <v>6994</v>
      </c>
      <c r="F494" s="89" t="s">
        <v>231</v>
      </c>
      <c r="G494" s="105">
        <v>45329.756944444445</v>
      </c>
      <c r="H494" t="str">
        <f>INDEX(Partner_details[companyName], MATCH(E494, Partner_details[email], 0))</f>
        <v>gg cjsc</v>
      </c>
      <c r="I494">
        <f>IFERROR(INDEX(ggPayers[payer], MATCH(A494, ggPayers[remote_order_id], 0)), 0)</f>
        <v>0</v>
      </c>
      <c r="J494" t="str">
        <f t="shared" si="7"/>
        <v>other</v>
      </c>
    </row>
    <row r="495" spans="1:10">
      <c r="A495" s="89" t="s">
        <v>8506</v>
      </c>
      <c r="B495" s="89">
        <v>500</v>
      </c>
      <c r="C495" s="89" t="s">
        <v>7963</v>
      </c>
      <c r="D495" s="89"/>
      <c r="E495" s="89" t="s">
        <v>7018</v>
      </c>
      <c r="F495" s="89" t="s">
        <v>476</v>
      </c>
      <c r="G495" s="105">
        <v>45329.768750000003</v>
      </c>
      <c r="H495" t="str">
        <f>INDEX(Partner_details[companyName], MATCH(E495, Partner_details[email], 0))</f>
        <v>Malocco</v>
      </c>
      <c r="I495">
        <f>IFERROR(INDEX(ggPayers[payer], MATCH(A495, ggPayers[remote_order_id], 0)), 0)</f>
        <v>0</v>
      </c>
      <c r="J495" t="str">
        <f t="shared" si="7"/>
        <v>other</v>
      </c>
    </row>
    <row r="496" spans="1:10">
      <c r="A496" s="89" t="s">
        <v>8507</v>
      </c>
      <c r="B496" s="89">
        <v>300</v>
      </c>
      <c r="C496" s="89" t="s">
        <v>7963</v>
      </c>
      <c r="D496" s="89" t="s">
        <v>8508</v>
      </c>
      <c r="E496" s="89" t="s">
        <v>6984</v>
      </c>
      <c r="F496" s="89" t="s">
        <v>206</v>
      </c>
      <c r="G496" s="105">
        <v>45330.263194444444</v>
      </c>
      <c r="H496" t="str">
        <f>INDEX(Partner_details[companyName], MATCH(E496, Partner_details[email], 0))</f>
        <v>gg cjsc</v>
      </c>
      <c r="I496">
        <f>IFERROR(INDEX(ggPayers[payer], MATCH(A496, ggPayers[remote_order_id], 0)), 0)</f>
        <v>0</v>
      </c>
      <c r="J496" t="str">
        <f t="shared" si="7"/>
        <v>other</v>
      </c>
    </row>
    <row r="497" spans="1:10">
      <c r="A497" s="89" t="s">
        <v>8509</v>
      </c>
      <c r="B497" s="89">
        <v>1000</v>
      </c>
      <c r="C497" s="89" t="s">
        <v>7963</v>
      </c>
      <c r="D497" s="89" t="s">
        <v>8510</v>
      </c>
      <c r="E497" s="89" t="s">
        <v>6984</v>
      </c>
      <c r="F497" s="89" t="s">
        <v>206</v>
      </c>
      <c r="G497" s="105">
        <v>45330.26458333333</v>
      </c>
      <c r="H497" t="str">
        <f>INDEX(Partner_details[companyName], MATCH(E497, Partner_details[email], 0))</f>
        <v>gg cjsc</v>
      </c>
      <c r="I497">
        <f>IFERROR(INDEX(ggPayers[payer], MATCH(A497, ggPayers[remote_order_id], 0)), 0)</f>
        <v>0</v>
      </c>
      <c r="J497" t="str">
        <f t="shared" si="7"/>
        <v>other</v>
      </c>
    </row>
    <row r="498" spans="1:10">
      <c r="A498" s="89" t="s">
        <v>3136</v>
      </c>
      <c r="B498" s="89">
        <v>300</v>
      </c>
      <c r="C498" s="89" t="s">
        <v>561</v>
      </c>
      <c r="D498" s="89"/>
      <c r="E498" s="89" t="s">
        <v>7296</v>
      </c>
      <c r="F498" s="89" t="s">
        <v>516</v>
      </c>
      <c r="G498" s="105">
        <v>45330.31527777778</v>
      </c>
      <c r="H498" t="str">
        <f>INDEX(Partner_details[companyName], MATCH(E498, Partner_details[email], 0))</f>
        <v>Paul</v>
      </c>
      <c r="I498">
        <f>IFERROR(INDEX(ggPayers[payer], MATCH(A498, ggPayers[remote_order_id], 0)), 0)</f>
        <v>0</v>
      </c>
      <c r="J498" t="str">
        <f t="shared" si="7"/>
        <v>other</v>
      </c>
    </row>
    <row r="499" spans="1:10">
      <c r="A499" s="89" t="s">
        <v>8511</v>
      </c>
      <c r="B499" s="89">
        <v>500</v>
      </c>
      <c r="C499" s="89" t="s">
        <v>7963</v>
      </c>
      <c r="D499" s="89" t="s">
        <v>8512</v>
      </c>
      <c r="E499" s="89" t="s">
        <v>7392</v>
      </c>
      <c r="F499" s="89" t="s">
        <v>436</v>
      </c>
      <c r="G499" s="105">
        <v>45330.332638888889</v>
      </c>
      <c r="H499" t="str">
        <f>INDEX(Partner_details[companyName], MATCH(E499, Partner_details[email], 0))</f>
        <v>Melani Nail studio</v>
      </c>
      <c r="I499">
        <f>IFERROR(INDEX(ggPayers[payer], MATCH(A499, ggPayers[remote_order_id], 0)), 0)</f>
        <v>0</v>
      </c>
      <c r="J499" t="str">
        <f t="shared" si="7"/>
        <v>other</v>
      </c>
    </row>
    <row r="500" spans="1:10">
      <c r="A500" s="89" t="s">
        <v>3134</v>
      </c>
      <c r="B500" s="89">
        <v>1000</v>
      </c>
      <c r="C500" s="89" t="s">
        <v>561</v>
      </c>
      <c r="D500" s="89"/>
      <c r="E500" s="89" t="s">
        <v>7296</v>
      </c>
      <c r="F500" s="89" t="s">
        <v>516</v>
      </c>
      <c r="G500" s="105">
        <v>45330.34097222222</v>
      </c>
      <c r="H500" t="str">
        <f>INDEX(Partner_details[companyName], MATCH(E500, Partner_details[email], 0))</f>
        <v>Paul</v>
      </c>
      <c r="I500">
        <f>IFERROR(INDEX(ggPayers[payer], MATCH(A500, ggPayers[remote_order_id], 0)), 0)</f>
        <v>0</v>
      </c>
      <c r="J500" t="str">
        <f t="shared" si="7"/>
        <v>other</v>
      </c>
    </row>
    <row r="501" spans="1:10">
      <c r="A501" s="89" t="s">
        <v>8513</v>
      </c>
      <c r="B501" s="89">
        <v>500</v>
      </c>
      <c r="C501" s="89" t="s">
        <v>7963</v>
      </c>
      <c r="D501" s="89"/>
      <c r="E501" s="89" t="s">
        <v>7392</v>
      </c>
      <c r="F501" s="89" t="s">
        <v>436</v>
      </c>
      <c r="G501" s="105">
        <v>45330.35</v>
      </c>
      <c r="H501" t="str">
        <f>INDEX(Partner_details[companyName], MATCH(E501, Partner_details[email], 0))</f>
        <v>Melani Nail studio</v>
      </c>
      <c r="I501">
        <f>IFERROR(INDEX(ggPayers[payer], MATCH(A501, ggPayers[remote_order_id], 0)), 0)</f>
        <v>0</v>
      </c>
      <c r="J501" t="str">
        <f t="shared" si="7"/>
        <v>other</v>
      </c>
    </row>
    <row r="502" spans="1:10">
      <c r="A502" s="89" t="s">
        <v>3131</v>
      </c>
      <c r="B502" s="89">
        <v>500</v>
      </c>
      <c r="C502" s="89" t="s">
        <v>561</v>
      </c>
      <c r="D502" s="89"/>
      <c r="E502" s="89" t="s">
        <v>7392</v>
      </c>
      <c r="F502" s="89" t="s">
        <v>436</v>
      </c>
      <c r="G502" s="105">
        <v>45330.351388888892</v>
      </c>
      <c r="H502" t="str">
        <f>INDEX(Partner_details[companyName], MATCH(E502, Partner_details[email], 0))</f>
        <v>Melani Nail studio</v>
      </c>
      <c r="I502">
        <f>IFERROR(INDEX(ggPayers[payer], MATCH(A502, ggPayers[remote_order_id], 0)), 0)</f>
        <v>0</v>
      </c>
      <c r="J502" t="str">
        <f t="shared" si="7"/>
        <v>other</v>
      </c>
    </row>
    <row r="503" spans="1:10">
      <c r="A503" s="89" t="s">
        <v>8514</v>
      </c>
      <c r="B503" s="89">
        <v>1000</v>
      </c>
      <c r="C503" s="89" t="s">
        <v>7974</v>
      </c>
      <c r="D503" s="89"/>
      <c r="E503" s="89" t="s">
        <v>6682</v>
      </c>
      <c r="F503" s="89" t="s">
        <v>5008</v>
      </c>
      <c r="G503" s="105">
        <v>45330.40902777778</v>
      </c>
      <c r="H503" t="str">
        <f>INDEX(Partner_details[companyName], MATCH(E503, Partner_details[email], 0))</f>
        <v>Sunrise noyland</v>
      </c>
      <c r="I503">
        <f>IFERROR(INDEX(ggPayers[payer], MATCH(A503, ggPayers[remote_order_id], 0)), 0)</f>
        <v>0</v>
      </c>
      <c r="J503" t="str">
        <f t="shared" si="7"/>
        <v>other</v>
      </c>
    </row>
    <row r="504" spans="1:10">
      <c r="A504" s="89" t="s">
        <v>8515</v>
      </c>
      <c r="B504" s="89">
        <v>1000</v>
      </c>
      <c r="C504" s="89" t="s">
        <v>7974</v>
      </c>
      <c r="D504" s="89"/>
      <c r="E504" s="89" t="s">
        <v>6682</v>
      </c>
      <c r="F504" s="89" t="s">
        <v>5008</v>
      </c>
      <c r="G504" s="105">
        <v>45330.409722222219</v>
      </c>
      <c r="H504" t="str">
        <f>INDEX(Partner_details[companyName], MATCH(E504, Partner_details[email], 0))</f>
        <v>Sunrise noyland</v>
      </c>
      <c r="I504">
        <f>IFERROR(INDEX(ggPayers[payer], MATCH(A504, ggPayers[remote_order_id], 0)), 0)</f>
        <v>0</v>
      </c>
      <c r="J504" t="str">
        <f t="shared" si="7"/>
        <v>other</v>
      </c>
    </row>
    <row r="505" spans="1:10">
      <c r="A505" s="89" t="s">
        <v>8516</v>
      </c>
      <c r="B505" s="89">
        <v>1000</v>
      </c>
      <c r="C505" s="89" t="s">
        <v>7974</v>
      </c>
      <c r="D505" s="89"/>
      <c r="E505" s="89" t="s">
        <v>6682</v>
      </c>
      <c r="F505" s="89" t="s">
        <v>5008</v>
      </c>
      <c r="G505" s="105">
        <v>45330.410416666666</v>
      </c>
      <c r="H505" t="str">
        <f>INDEX(Partner_details[companyName], MATCH(E505, Partner_details[email], 0))</f>
        <v>Sunrise noyland</v>
      </c>
      <c r="I505">
        <f>IFERROR(INDEX(ggPayers[payer], MATCH(A505, ggPayers[remote_order_id], 0)), 0)</f>
        <v>0</v>
      </c>
      <c r="J505" t="str">
        <f t="shared" si="7"/>
        <v>other</v>
      </c>
    </row>
    <row r="506" spans="1:10">
      <c r="A506" s="89" t="s">
        <v>8517</v>
      </c>
      <c r="B506" s="89">
        <v>100</v>
      </c>
      <c r="C506" s="89" t="s">
        <v>7974</v>
      </c>
      <c r="D506" s="89"/>
      <c r="E506" s="89" t="s">
        <v>6682</v>
      </c>
      <c r="F506" s="89" t="s">
        <v>5008</v>
      </c>
      <c r="G506" s="105">
        <v>45330.414583333331</v>
      </c>
      <c r="H506" t="str">
        <f>INDEX(Partner_details[companyName], MATCH(E506, Partner_details[email], 0))</f>
        <v>Sunrise noyland</v>
      </c>
      <c r="I506">
        <f>IFERROR(INDEX(ggPayers[payer], MATCH(A506, ggPayers[remote_order_id], 0)), 0)</f>
        <v>0</v>
      </c>
      <c r="J506" t="str">
        <f t="shared" si="7"/>
        <v>other</v>
      </c>
    </row>
    <row r="507" spans="1:10">
      <c r="A507" s="89" t="s">
        <v>8518</v>
      </c>
      <c r="B507" s="89">
        <v>100</v>
      </c>
      <c r="C507" s="89" t="s">
        <v>7974</v>
      </c>
      <c r="D507" s="89"/>
      <c r="E507" s="89" t="s">
        <v>6682</v>
      </c>
      <c r="F507" s="89" t="s">
        <v>5008</v>
      </c>
      <c r="G507" s="105">
        <v>45330.416666666664</v>
      </c>
      <c r="H507" t="str">
        <f>INDEX(Partner_details[companyName], MATCH(E507, Partner_details[email], 0))</f>
        <v>Sunrise noyland</v>
      </c>
      <c r="I507">
        <f>IFERROR(INDEX(ggPayers[payer], MATCH(A507, ggPayers[remote_order_id], 0)), 0)</f>
        <v>0</v>
      </c>
      <c r="J507" t="str">
        <f t="shared" si="7"/>
        <v>other</v>
      </c>
    </row>
    <row r="508" spans="1:10">
      <c r="A508" s="89" t="s">
        <v>8519</v>
      </c>
      <c r="B508" s="89">
        <v>500</v>
      </c>
      <c r="C508" s="89" t="s">
        <v>7963</v>
      </c>
      <c r="D508" s="99" t="s">
        <v>8520</v>
      </c>
      <c r="E508" s="89" t="s">
        <v>130</v>
      </c>
      <c r="F508" s="89" t="s">
        <v>128</v>
      </c>
      <c r="G508" s="105">
        <v>45330.425694444442</v>
      </c>
      <c r="H508" t="str">
        <f>INDEX(Partner_details[companyName], MATCH(E508, Partner_details[email], 0))</f>
        <v>Avetis Grigoryan</v>
      </c>
      <c r="I508">
        <f>IFERROR(INDEX(ggPayers[payer], MATCH(A508, ggPayers[remote_order_id], 0)), 0)</f>
        <v>0</v>
      </c>
      <c r="J508" t="str">
        <f t="shared" si="7"/>
        <v>other</v>
      </c>
    </row>
    <row r="509" spans="1:10">
      <c r="A509" s="89" t="s">
        <v>8521</v>
      </c>
      <c r="B509" s="89">
        <v>500</v>
      </c>
      <c r="C509" s="89" t="s">
        <v>7963</v>
      </c>
      <c r="D509" s="89"/>
      <c r="E509" s="89" t="s">
        <v>6682</v>
      </c>
      <c r="F509" s="89" t="s">
        <v>5008</v>
      </c>
      <c r="G509" s="105">
        <v>45330.429166666669</v>
      </c>
      <c r="H509" t="str">
        <f>INDEX(Partner_details[companyName], MATCH(E509, Partner_details[email], 0))</f>
        <v>Sunrise noyland</v>
      </c>
      <c r="I509">
        <f>IFERROR(INDEX(ggPayers[payer], MATCH(A509, ggPayers[remote_order_id], 0)), 0)</f>
        <v>0</v>
      </c>
      <c r="J509" t="str">
        <f t="shared" si="7"/>
        <v>other</v>
      </c>
    </row>
    <row r="510" spans="1:10">
      <c r="A510" s="89" t="s">
        <v>8522</v>
      </c>
      <c r="B510" s="89">
        <v>100</v>
      </c>
      <c r="C510" s="89" t="s">
        <v>7963</v>
      </c>
      <c r="D510" s="89" t="s">
        <v>8523</v>
      </c>
      <c r="E510" s="89" t="s">
        <v>6682</v>
      </c>
      <c r="F510" s="89" t="s">
        <v>5008</v>
      </c>
      <c r="G510" s="105">
        <v>45330.429861111108</v>
      </c>
      <c r="H510" t="str">
        <f>INDEX(Partner_details[companyName], MATCH(E510, Partner_details[email], 0))</f>
        <v>Sunrise noyland</v>
      </c>
      <c r="I510">
        <f>IFERROR(INDEX(ggPayers[payer], MATCH(A510, ggPayers[remote_order_id], 0)), 0)</f>
        <v>0</v>
      </c>
      <c r="J510" t="str">
        <f t="shared" si="7"/>
        <v>other</v>
      </c>
    </row>
    <row r="511" spans="1:10">
      <c r="A511" s="89" t="s">
        <v>8524</v>
      </c>
      <c r="B511" s="89">
        <v>100</v>
      </c>
      <c r="C511" s="89" t="s">
        <v>7974</v>
      </c>
      <c r="D511" s="89"/>
      <c r="E511" s="89" t="s">
        <v>6682</v>
      </c>
      <c r="F511" s="89" t="s">
        <v>5008</v>
      </c>
      <c r="G511" s="105">
        <v>45330.431250000001</v>
      </c>
      <c r="H511" t="str">
        <f>INDEX(Partner_details[companyName], MATCH(E511, Partner_details[email], 0))</f>
        <v>Sunrise noyland</v>
      </c>
      <c r="I511">
        <f>IFERROR(INDEX(ggPayers[payer], MATCH(A511, ggPayers[remote_order_id], 0)), 0)</f>
        <v>0</v>
      </c>
      <c r="J511" t="str">
        <f t="shared" si="7"/>
        <v>other</v>
      </c>
    </row>
    <row r="512" spans="1:10">
      <c r="A512" s="89" t="s">
        <v>8525</v>
      </c>
      <c r="B512" s="89">
        <v>1</v>
      </c>
      <c r="C512" s="89" t="s">
        <v>7963</v>
      </c>
      <c r="D512" s="99" t="s">
        <v>8526</v>
      </c>
      <c r="E512" s="89" t="s">
        <v>6984</v>
      </c>
      <c r="F512" s="89" t="s">
        <v>206</v>
      </c>
      <c r="G512" s="105">
        <v>45330.431944444441</v>
      </c>
      <c r="H512" t="str">
        <f>INDEX(Partner_details[companyName], MATCH(E512, Partner_details[email], 0))</f>
        <v>gg cjsc</v>
      </c>
      <c r="I512">
        <f>IFERROR(INDEX(ggPayers[payer], MATCH(A512, ggPayers[remote_order_id], 0)), 0)</f>
        <v>0</v>
      </c>
      <c r="J512" t="str">
        <f t="shared" si="7"/>
        <v>other</v>
      </c>
    </row>
    <row r="513" spans="1:10">
      <c r="A513" s="89" t="s">
        <v>8527</v>
      </c>
      <c r="B513" s="89">
        <v>1</v>
      </c>
      <c r="C513" s="89" t="s">
        <v>7963</v>
      </c>
      <c r="D513" s="89" t="s">
        <v>8528</v>
      </c>
      <c r="E513" s="89" t="s">
        <v>6984</v>
      </c>
      <c r="F513" s="89" t="s">
        <v>206</v>
      </c>
      <c r="G513" s="105">
        <v>45330.432638888888</v>
      </c>
      <c r="H513" t="str">
        <f>INDEX(Partner_details[companyName], MATCH(E513, Partner_details[email], 0))</f>
        <v>gg cjsc</v>
      </c>
      <c r="I513">
        <f>IFERROR(INDEX(ggPayers[payer], MATCH(A513, ggPayers[remote_order_id], 0)), 0)</f>
        <v>0</v>
      </c>
      <c r="J513" t="str">
        <f t="shared" si="7"/>
        <v>other</v>
      </c>
    </row>
    <row r="514" spans="1:10">
      <c r="A514" s="89" t="s">
        <v>8529</v>
      </c>
      <c r="B514" s="89">
        <v>100</v>
      </c>
      <c r="C514" s="89" t="s">
        <v>7963</v>
      </c>
      <c r="D514" s="89" t="s">
        <v>8530</v>
      </c>
      <c r="E514" s="89" t="s">
        <v>6682</v>
      </c>
      <c r="F514" s="89" t="s">
        <v>5008</v>
      </c>
      <c r="G514" s="105">
        <v>45330.43472222222</v>
      </c>
      <c r="H514" t="str">
        <f>INDEX(Partner_details[companyName], MATCH(E514, Partner_details[email], 0))</f>
        <v>Sunrise noyland</v>
      </c>
      <c r="I514">
        <f>IFERROR(INDEX(ggPayers[payer], MATCH(A514, ggPayers[remote_order_id], 0)), 0)</f>
        <v>0</v>
      </c>
      <c r="J514" t="str">
        <f t="shared" si="7"/>
        <v>other</v>
      </c>
    </row>
    <row r="515" spans="1:10">
      <c r="A515" s="89" t="s">
        <v>8531</v>
      </c>
      <c r="B515" s="89">
        <v>1000</v>
      </c>
      <c r="C515" s="89" t="s">
        <v>7963</v>
      </c>
      <c r="D515" s="89" t="s">
        <v>8532</v>
      </c>
      <c r="E515" s="89" t="s">
        <v>7018</v>
      </c>
      <c r="F515" s="89" t="s">
        <v>476</v>
      </c>
      <c r="G515" s="105">
        <v>45330.463888888888</v>
      </c>
      <c r="H515" t="str">
        <f>INDEX(Partner_details[companyName], MATCH(E515, Partner_details[email], 0))</f>
        <v>Malocco</v>
      </c>
      <c r="I515">
        <f>IFERROR(INDEX(ggPayers[payer], MATCH(A515, ggPayers[remote_order_id], 0)), 0)</f>
        <v>0</v>
      </c>
      <c r="J515" t="str">
        <f t="shared" ref="J515:J578" si="8">IF(NOT(I515=0), "ggPay", "other")</f>
        <v>other</v>
      </c>
    </row>
    <row r="516" spans="1:10">
      <c r="A516" s="89" t="s">
        <v>8533</v>
      </c>
      <c r="B516" s="89">
        <v>1000</v>
      </c>
      <c r="C516" s="89" t="s">
        <v>7974</v>
      </c>
      <c r="D516" s="89"/>
      <c r="E516" s="89" t="s">
        <v>7018</v>
      </c>
      <c r="F516" s="89" t="s">
        <v>476</v>
      </c>
      <c r="G516" s="105">
        <v>45330.463888888888</v>
      </c>
      <c r="H516" t="str">
        <f>INDEX(Partner_details[companyName], MATCH(E516, Partner_details[email], 0))</f>
        <v>Malocco</v>
      </c>
      <c r="I516">
        <f>IFERROR(INDEX(ggPayers[payer], MATCH(A516, ggPayers[remote_order_id], 0)), 0)</f>
        <v>0</v>
      </c>
      <c r="J516" t="str">
        <f t="shared" si="8"/>
        <v>other</v>
      </c>
    </row>
    <row r="517" spans="1:10">
      <c r="A517" s="89" t="s">
        <v>8534</v>
      </c>
      <c r="B517" s="89">
        <v>1000</v>
      </c>
      <c r="C517" s="89" t="s">
        <v>7963</v>
      </c>
      <c r="D517" s="89"/>
      <c r="E517" s="89" t="s">
        <v>7018</v>
      </c>
      <c r="F517" s="89" t="s">
        <v>476</v>
      </c>
      <c r="G517" s="105">
        <v>45330.464583333334</v>
      </c>
      <c r="H517" t="str">
        <f>INDEX(Partner_details[companyName], MATCH(E517, Partner_details[email], 0))</f>
        <v>Malocco</v>
      </c>
      <c r="I517">
        <f>IFERROR(INDEX(ggPayers[payer], MATCH(A517, ggPayers[remote_order_id], 0)), 0)</f>
        <v>0</v>
      </c>
      <c r="J517" t="str">
        <f t="shared" si="8"/>
        <v>other</v>
      </c>
    </row>
    <row r="518" spans="1:10">
      <c r="A518" s="89" t="s">
        <v>8535</v>
      </c>
      <c r="B518" s="89">
        <v>1000</v>
      </c>
      <c r="C518" s="89" t="s">
        <v>7974</v>
      </c>
      <c r="D518" s="89"/>
      <c r="E518" s="89" t="s">
        <v>7018</v>
      </c>
      <c r="F518" s="89" t="s">
        <v>476</v>
      </c>
      <c r="G518" s="105">
        <v>45330.466666666667</v>
      </c>
      <c r="H518" t="str">
        <f>INDEX(Partner_details[companyName], MATCH(E518, Partner_details[email], 0))</f>
        <v>Malocco</v>
      </c>
      <c r="I518">
        <f>IFERROR(INDEX(ggPayers[payer], MATCH(A518, ggPayers[remote_order_id], 0)), 0)</f>
        <v>0</v>
      </c>
      <c r="J518" t="str">
        <f t="shared" si="8"/>
        <v>other</v>
      </c>
    </row>
    <row r="519" spans="1:10">
      <c r="A519" s="89" t="s">
        <v>8536</v>
      </c>
      <c r="B519" s="89">
        <v>1000</v>
      </c>
      <c r="C519" s="89" t="s">
        <v>7963</v>
      </c>
      <c r="D519" s="89" t="s">
        <v>8537</v>
      </c>
      <c r="E519" s="89" t="s">
        <v>7018</v>
      </c>
      <c r="F519" s="89" t="s">
        <v>476</v>
      </c>
      <c r="G519" s="105">
        <v>45330.467361111114</v>
      </c>
      <c r="H519" t="str">
        <f>INDEX(Partner_details[companyName], MATCH(E519, Partner_details[email], 0))</f>
        <v>Malocco</v>
      </c>
      <c r="I519">
        <f>IFERROR(INDEX(ggPayers[payer], MATCH(A519, ggPayers[remote_order_id], 0)), 0)</f>
        <v>0</v>
      </c>
      <c r="J519" t="str">
        <f t="shared" si="8"/>
        <v>other</v>
      </c>
    </row>
    <row r="520" spans="1:10">
      <c r="A520" s="89" t="s">
        <v>8538</v>
      </c>
      <c r="B520" s="89">
        <v>300</v>
      </c>
      <c r="C520" s="89" t="s">
        <v>7963</v>
      </c>
      <c r="D520" s="89" t="s">
        <v>8539</v>
      </c>
      <c r="E520" s="89" t="s">
        <v>7018</v>
      </c>
      <c r="F520" s="89" t="s">
        <v>476</v>
      </c>
      <c r="G520" s="105">
        <v>45330.479861111111</v>
      </c>
      <c r="H520" t="str">
        <f>INDEX(Partner_details[companyName], MATCH(E520, Partner_details[email], 0))</f>
        <v>Malocco</v>
      </c>
      <c r="I520">
        <f>IFERROR(INDEX(ggPayers[payer], MATCH(A520, ggPayers[remote_order_id], 0)), 0)</f>
        <v>0</v>
      </c>
      <c r="J520" t="str">
        <f t="shared" si="8"/>
        <v>other</v>
      </c>
    </row>
    <row r="521" spans="1:10">
      <c r="A521" s="89" t="s">
        <v>4294</v>
      </c>
      <c r="B521" s="89">
        <v>100</v>
      </c>
      <c r="C521" s="89" t="s">
        <v>561</v>
      </c>
      <c r="D521" s="89" t="s">
        <v>8540</v>
      </c>
      <c r="E521" s="89" t="s">
        <v>7005</v>
      </c>
      <c r="F521" s="89" t="s">
        <v>4293</v>
      </c>
      <c r="G521" s="105">
        <v>45457.544444444444</v>
      </c>
      <c r="H521" t="str">
        <f>INDEX(Partner_details[companyName], MATCH(E521, Partner_details[email], 0))</f>
        <v>Tashir Papazyan</v>
      </c>
      <c r="I521">
        <f>IFERROR(INDEX(ggPayers[payer], MATCH(A521, ggPayers[remote_order_id], 0)), 0)</f>
        <v>825186</v>
      </c>
      <c r="J521" t="str">
        <f t="shared" si="8"/>
        <v>ggPay</v>
      </c>
    </row>
    <row r="522" spans="1:10">
      <c r="A522" s="89" t="s">
        <v>8541</v>
      </c>
      <c r="B522" s="89">
        <v>300</v>
      </c>
      <c r="C522" s="89" t="s">
        <v>7963</v>
      </c>
      <c r="D522" s="89" t="s">
        <v>8542</v>
      </c>
      <c r="E522" s="89" t="s">
        <v>6509</v>
      </c>
      <c r="F522" s="89" t="s">
        <v>218</v>
      </c>
      <c r="G522" s="105">
        <v>45330.513194444444</v>
      </c>
      <c r="H522" t="str">
        <f>INDEX(Partner_details[companyName], MATCH(E522, Partner_details[email], 0))</f>
        <v>gg cjsc</v>
      </c>
      <c r="I522">
        <f>IFERROR(INDEX(ggPayers[payer], MATCH(A522, ggPayers[remote_order_id], 0)), 0)</f>
        <v>0</v>
      </c>
      <c r="J522" t="str">
        <f t="shared" si="8"/>
        <v>other</v>
      </c>
    </row>
    <row r="523" spans="1:10">
      <c r="A523" s="89" t="s">
        <v>8543</v>
      </c>
      <c r="B523" s="89">
        <v>500</v>
      </c>
      <c r="C523" s="89" t="s">
        <v>7963</v>
      </c>
      <c r="D523" s="89" t="s">
        <v>8544</v>
      </c>
      <c r="E523" s="89" t="s">
        <v>6509</v>
      </c>
      <c r="F523" s="89" t="s">
        <v>218</v>
      </c>
      <c r="G523" s="105">
        <v>45330.541666666664</v>
      </c>
      <c r="H523" t="str">
        <f>INDEX(Partner_details[companyName], MATCH(E523, Partner_details[email], 0))</f>
        <v>gg cjsc</v>
      </c>
      <c r="I523">
        <f>IFERROR(INDEX(ggPayers[payer], MATCH(A523, ggPayers[remote_order_id], 0)), 0)</f>
        <v>0</v>
      </c>
      <c r="J523" t="str">
        <f t="shared" si="8"/>
        <v>other</v>
      </c>
    </row>
    <row r="524" spans="1:10">
      <c r="A524" s="89" t="s">
        <v>8545</v>
      </c>
      <c r="B524" s="89">
        <v>100</v>
      </c>
      <c r="C524" s="89" t="s">
        <v>7963</v>
      </c>
      <c r="D524" s="89"/>
      <c r="E524" s="89" t="s">
        <v>247</v>
      </c>
      <c r="F524" s="89" t="s">
        <v>246</v>
      </c>
      <c r="G524" s="105">
        <v>45330.553472222222</v>
      </c>
      <c r="H524" t="str">
        <f>INDEX(Partner_details[companyName], MATCH(E524, Partner_details[email], 0))</f>
        <v>gg cjsc</v>
      </c>
      <c r="I524">
        <f>IFERROR(INDEX(ggPayers[payer], MATCH(A524, ggPayers[remote_order_id], 0)), 0)</f>
        <v>0</v>
      </c>
      <c r="J524" t="str">
        <f t="shared" si="8"/>
        <v>other</v>
      </c>
    </row>
    <row r="525" spans="1:10">
      <c r="A525" s="89" t="s">
        <v>8546</v>
      </c>
      <c r="B525" s="89">
        <v>500</v>
      </c>
      <c r="C525" s="89" t="s">
        <v>7963</v>
      </c>
      <c r="D525" s="89" t="s">
        <v>8547</v>
      </c>
      <c r="E525" s="89" t="s">
        <v>7296</v>
      </c>
      <c r="F525" s="89" t="s">
        <v>516</v>
      </c>
      <c r="G525" s="105">
        <v>45330.591666666667</v>
      </c>
      <c r="H525" t="str">
        <f>INDEX(Partner_details[companyName], MATCH(E525, Partner_details[email], 0))</f>
        <v>Paul</v>
      </c>
      <c r="I525">
        <f>IFERROR(INDEX(ggPayers[payer], MATCH(A525, ggPayers[remote_order_id], 0)), 0)</f>
        <v>0</v>
      </c>
      <c r="J525" t="str">
        <f t="shared" si="8"/>
        <v>other</v>
      </c>
    </row>
    <row r="526" spans="1:10">
      <c r="A526" s="89" t="s">
        <v>8548</v>
      </c>
      <c r="B526" s="89">
        <v>1000</v>
      </c>
      <c r="C526" s="89" t="s">
        <v>7963</v>
      </c>
      <c r="D526" s="89" t="s">
        <v>8549</v>
      </c>
      <c r="E526" s="89" t="s">
        <v>7018</v>
      </c>
      <c r="F526" s="89" t="s">
        <v>476</v>
      </c>
      <c r="G526" s="105">
        <v>45330.625</v>
      </c>
      <c r="H526" t="str">
        <f>INDEX(Partner_details[companyName], MATCH(E526, Partner_details[email], 0))</f>
        <v>Malocco</v>
      </c>
      <c r="I526">
        <f>IFERROR(INDEX(ggPayers[payer], MATCH(A526, ggPayers[remote_order_id], 0)), 0)</f>
        <v>0</v>
      </c>
      <c r="J526" t="str">
        <f t="shared" si="8"/>
        <v>other</v>
      </c>
    </row>
    <row r="527" spans="1:10">
      <c r="A527" s="89" t="s">
        <v>8550</v>
      </c>
      <c r="B527" s="89">
        <v>1000</v>
      </c>
      <c r="C527" s="89" t="s">
        <v>7963</v>
      </c>
      <c r="D527" s="89"/>
      <c r="E527" s="89" t="s">
        <v>7018</v>
      </c>
      <c r="F527" s="89" t="s">
        <v>476</v>
      </c>
      <c r="G527" s="105">
        <v>45330.625694444447</v>
      </c>
      <c r="H527" t="str">
        <f>INDEX(Partner_details[companyName], MATCH(E527, Partner_details[email], 0))</f>
        <v>Malocco</v>
      </c>
      <c r="I527">
        <f>IFERROR(INDEX(ggPayers[payer], MATCH(A527, ggPayers[remote_order_id], 0)), 0)</f>
        <v>0</v>
      </c>
      <c r="J527" t="str">
        <f t="shared" si="8"/>
        <v>other</v>
      </c>
    </row>
    <row r="528" spans="1:10">
      <c r="A528" s="89" t="s">
        <v>8551</v>
      </c>
      <c r="B528" s="89">
        <v>300</v>
      </c>
      <c r="C528" s="89" t="s">
        <v>7963</v>
      </c>
      <c r="D528" s="89"/>
      <c r="E528" s="89" t="s">
        <v>133</v>
      </c>
      <c r="F528" s="89" t="s">
        <v>461</v>
      </c>
      <c r="G528" s="105">
        <v>45330.700694444444</v>
      </c>
      <c r="H528" t="str">
        <f>INDEX(Partner_details[companyName], MATCH(E528, Partner_details[email], 0))</f>
        <v>Lumen Coffee</v>
      </c>
      <c r="I528">
        <f>IFERROR(INDEX(ggPayers[payer], MATCH(A528, ggPayers[remote_order_id], 0)), 0)</f>
        <v>0</v>
      </c>
      <c r="J528" t="str">
        <f t="shared" si="8"/>
        <v>other</v>
      </c>
    </row>
    <row r="529" spans="1:10">
      <c r="A529" s="89" t="s">
        <v>8552</v>
      </c>
      <c r="B529" s="89">
        <v>2000</v>
      </c>
      <c r="C529" s="89" t="s">
        <v>7974</v>
      </c>
      <c r="D529" s="89"/>
      <c r="E529" s="89" t="s">
        <v>130</v>
      </c>
      <c r="F529" s="89" t="s">
        <v>128</v>
      </c>
      <c r="G529" s="105">
        <v>45330.743055555555</v>
      </c>
      <c r="H529" t="str">
        <f>INDEX(Partner_details[companyName], MATCH(E529, Partner_details[email], 0))</f>
        <v>Avetis Grigoryan</v>
      </c>
      <c r="I529">
        <f>IFERROR(INDEX(ggPayers[payer], MATCH(A529, ggPayers[remote_order_id], 0)), 0)</f>
        <v>0</v>
      </c>
      <c r="J529" t="str">
        <f t="shared" si="8"/>
        <v>other</v>
      </c>
    </row>
    <row r="530" spans="1:10">
      <c r="A530" s="89" t="s">
        <v>8553</v>
      </c>
      <c r="B530" s="89">
        <v>1000</v>
      </c>
      <c r="C530" s="89" t="s">
        <v>7963</v>
      </c>
      <c r="D530" s="89" t="s">
        <v>8554</v>
      </c>
      <c r="E530" s="89" t="s">
        <v>130</v>
      </c>
      <c r="F530" s="89" t="s">
        <v>128</v>
      </c>
      <c r="G530" s="105">
        <v>45330.743750000001</v>
      </c>
      <c r="H530" t="str">
        <f>INDEX(Partner_details[companyName], MATCH(E530, Partner_details[email], 0))</f>
        <v>Avetis Grigoryan</v>
      </c>
      <c r="I530">
        <f>IFERROR(INDEX(ggPayers[payer], MATCH(A530, ggPayers[remote_order_id], 0)), 0)</f>
        <v>0</v>
      </c>
      <c r="J530" t="str">
        <f t="shared" si="8"/>
        <v>other</v>
      </c>
    </row>
    <row r="531" spans="1:10">
      <c r="A531" s="89" t="s">
        <v>8555</v>
      </c>
      <c r="B531" s="89">
        <v>1000</v>
      </c>
      <c r="C531" s="89" t="s">
        <v>7963</v>
      </c>
      <c r="D531" s="89" t="s">
        <v>8556</v>
      </c>
      <c r="E531" s="89" t="s">
        <v>130</v>
      </c>
      <c r="F531" s="89" t="s">
        <v>128</v>
      </c>
      <c r="G531" s="105">
        <v>45330.75</v>
      </c>
      <c r="H531" t="str">
        <f>INDEX(Partner_details[companyName], MATCH(E531, Partner_details[email], 0))</f>
        <v>Avetis Grigoryan</v>
      </c>
      <c r="I531">
        <f>IFERROR(INDEX(ggPayers[payer], MATCH(A531, ggPayers[remote_order_id], 0)), 0)</f>
        <v>0</v>
      </c>
      <c r="J531" t="str">
        <f t="shared" si="8"/>
        <v>other</v>
      </c>
    </row>
    <row r="532" spans="1:10">
      <c r="A532" s="89" t="s">
        <v>8557</v>
      </c>
      <c r="B532" s="89">
        <v>5000</v>
      </c>
      <c r="C532" s="89" t="s">
        <v>7963</v>
      </c>
      <c r="D532" s="89"/>
      <c r="E532" s="89" t="s">
        <v>7306</v>
      </c>
      <c r="F532" s="89" t="s">
        <v>379</v>
      </c>
      <c r="G532" s="105">
        <v>45330.825694444444</v>
      </c>
      <c r="H532" t="str">
        <f>INDEX(Partner_details[companyName], MATCH(E532, Partner_details[email], 0))</f>
        <v>Bardak</v>
      </c>
      <c r="I532">
        <f>IFERROR(INDEX(ggPayers[payer], MATCH(A532, ggPayers[remote_order_id], 0)), 0)</f>
        <v>0</v>
      </c>
      <c r="J532" t="str">
        <f t="shared" si="8"/>
        <v>other</v>
      </c>
    </row>
    <row r="533" spans="1:10">
      <c r="A533" s="89" t="s">
        <v>3127</v>
      </c>
      <c r="B533" s="89">
        <v>4000</v>
      </c>
      <c r="C533" s="89" t="s">
        <v>561</v>
      </c>
      <c r="D533" s="89"/>
      <c r="E533" s="89" t="s">
        <v>7306</v>
      </c>
      <c r="F533" s="89" t="s">
        <v>379</v>
      </c>
      <c r="G533" s="105">
        <v>45330.825694444444</v>
      </c>
      <c r="H533" t="str">
        <f>INDEX(Partner_details[companyName], MATCH(E533, Partner_details[email], 0))</f>
        <v>Bardak</v>
      </c>
      <c r="I533">
        <f>IFERROR(INDEX(ggPayers[payer], MATCH(A533, ggPayers[remote_order_id], 0)), 0)</f>
        <v>0</v>
      </c>
      <c r="J533" t="str">
        <f t="shared" si="8"/>
        <v>other</v>
      </c>
    </row>
    <row r="534" spans="1:10">
      <c r="A534" s="89" t="s">
        <v>8558</v>
      </c>
      <c r="B534" s="89">
        <v>2000</v>
      </c>
      <c r="C534" s="89" t="s">
        <v>7974</v>
      </c>
      <c r="D534" s="89"/>
      <c r="E534" s="89" t="s">
        <v>130</v>
      </c>
      <c r="F534" s="89" t="s">
        <v>128</v>
      </c>
      <c r="G534" s="105">
        <v>45330.834722222222</v>
      </c>
      <c r="H534" t="str">
        <f>INDEX(Partner_details[companyName], MATCH(E534, Partner_details[email], 0))</f>
        <v>Avetis Grigoryan</v>
      </c>
      <c r="I534">
        <f>IFERROR(INDEX(ggPayers[payer], MATCH(A534, ggPayers[remote_order_id], 0)), 0)</f>
        <v>0</v>
      </c>
      <c r="J534" t="str">
        <f t="shared" si="8"/>
        <v>other</v>
      </c>
    </row>
    <row r="535" spans="1:10">
      <c r="A535" s="89" t="s">
        <v>8559</v>
      </c>
      <c r="B535" s="89">
        <v>300</v>
      </c>
      <c r="C535" s="89" t="s">
        <v>7963</v>
      </c>
      <c r="D535" s="89"/>
      <c r="E535" s="89" t="s">
        <v>7306</v>
      </c>
      <c r="F535" s="89" t="s">
        <v>379</v>
      </c>
      <c r="G535" s="105">
        <v>45330.847916666666</v>
      </c>
      <c r="H535" t="str">
        <f>INDEX(Partner_details[companyName], MATCH(E535, Partner_details[email], 0))</f>
        <v>Bardak</v>
      </c>
      <c r="I535">
        <f>IFERROR(INDEX(ggPayers[payer], MATCH(A535, ggPayers[remote_order_id], 0)), 0)</f>
        <v>0</v>
      </c>
      <c r="J535" t="str">
        <f t="shared" si="8"/>
        <v>other</v>
      </c>
    </row>
    <row r="536" spans="1:10">
      <c r="A536" s="89" t="s">
        <v>3125</v>
      </c>
      <c r="B536" s="89">
        <v>1500</v>
      </c>
      <c r="C536" s="89" t="s">
        <v>561</v>
      </c>
      <c r="D536" s="89"/>
      <c r="E536" s="89" t="s">
        <v>7306</v>
      </c>
      <c r="F536" s="89" t="s">
        <v>379</v>
      </c>
      <c r="G536" s="105">
        <v>45330.848611111112</v>
      </c>
      <c r="H536" t="str">
        <f>INDEX(Partner_details[companyName], MATCH(E536, Partner_details[email], 0))</f>
        <v>Bardak</v>
      </c>
      <c r="I536">
        <f>IFERROR(INDEX(ggPayers[payer], MATCH(A536, ggPayers[remote_order_id], 0)), 0)</f>
        <v>0</v>
      </c>
      <c r="J536" t="str">
        <f t="shared" si="8"/>
        <v>other</v>
      </c>
    </row>
    <row r="537" spans="1:10">
      <c r="A537" s="89" t="s">
        <v>6126</v>
      </c>
      <c r="B537" s="89">
        <v>100</v>
      </c>
      <c r="C537" s="89" t="s">
        <v>5606</v>
      </c>
      <c r="D537" s="89" t="s">
        <v>8560</v>
      </c>
      <c r="E537" s="89" t="s">
        <v>6765</v>
      </c>
      <c r="F537" s="89" t="s">
        <v>4290</v>
      </c>
      <c r="G537" s="105">
        <v>45457.545138888891</v>
      </c>
      <c r="H537" t="str">
        <f>INDEX(Partner_details[companyName], MATCH(E537, Partner_details[email], 0))</f>
        <v>Tashir Papazyan</v>
      </c>
      <c r="I537">
        <f>IFERROR(INDEX(ggPayers[payer], MATCH(A537, ggPayers[remote_order_id], 0)), 0)</f>
        <v>825186</v>
      </c>
      <c r="J537" t="str">
        <f t="shared" si="8"/>
        <v>ggPay</v>
      </c>
    </row>
    <row r="538" spans="1:10">
      <c r="A538" s="89" t="s">
        <v>8561</v>
      </c>
      <c r="B538" s="89">
        <v>500</v>
      </c>
      <c r="C538" s="89" t="s">
        <v>7963</v>
      </c>
      <c r="D538" s="89" t="s">
        <v>8562</v>
      </c>
      <c r="E538" s="89" t="s">
        <v>6520</v>
      </c>
      <c r="F538" s="89" t="s">
        <v>469</v>
      </c>
      <c r="G538" s="105">
        <v>45331.28402777778</v>
      </c>
      <c r="H538" t="str">
        <f>INDEX(Partner_details[companyName], MATCH(E538, Partner_details[email], 0))</f>
        <v>Lumen Coffee</v>
      </c>
      <c r="I538">
        <f>IFERROR(INDEX(ggPayers[payer], MATCH(A538, ggPayers[remote_order_id], 0)), 0)</f>
        <v>0</v>
      </c>
      <c r="J538" t="str">
        <f t="shared" si="8"/>
        <v>other</v>
      </c>
    </row>
    <row r="539" spans="1:10">
      <c r="A539" s="89" t="s">
        <v>3121</v>
      </c>
      <c r="B539" s="89">
        <v>500</v>
      </c>
      <c r="C539" s="89" t="s">
        <v>561</v>
      </c>
      <c r="D539" s="89" t="s">
        <v>8563</v>
      </c>
      <c r="E539" s="89" t="s">
        <v>6984</v>
      </c>
      <c r="F539" s="89" t="s">
        <v>206</v>
      </c>
      <c r="G539" s="105">
        <v>45331.288888888892</v>
      </c>
      <c r="H539" t="str">
        <f>INDEX(Partner_details[companyName], MATCH(E539, Partner_details[email], 0))</f>
        <v>gg cjsc</v>
      </c>
      <c r="I539">
        <f>IFERROR(INDEX(ggPayers[payer], MATCH(A539, ggPayers[remote_order_id], 0)), 0)</f>
        <v>839</v>
      </c>
      <c r="J539" t="str">
        <f t="shared" si="8"/>
        <v>ggPay</v>
      </c>
    </row>
    <row r="540" spans="1:10">
      <c r="A540" s="89" t="s">
        <v>4291</v>
      </c>
      <c r="B540" s="89">
        <v>100</v>
      </c>
      <c r="C540" s="89" t="s">
        <v>561</v>
      </c>
      <c r="D540" s="89" t="s">
        <v>8564</v>
      </c>
      <c r="E540" s="89" t="s">
        <v>6765</v>
      </c>
      <c r="F540" s="89" t="s">
        <v>4290</v>
      </c>
      <c r="G540" s="105">
        <v>45457.54791666667</v>
      </c>
      <c r="H540" t="str">
        <f>INDEX(Partner_details[companyName], MATCH(E540, Partner_details[email], 0))</f>
        <v>Tashir Papazyan</v>
      </c>
      <c r="I540">
        <f>IFERROR(INDEX(ggPayers[payer], MATCH(A540, ggPayers[remote_order_id], 0)), 0)</f>
        <v>825186</v>
      </c>
      <c r="J540" t="str">
        <f t="shared" si="8"/>
        <v>ggPay</v>
      </c>
    </row>
    <row r="541" spans="1:10">
      <c r="A541" s="89" t="s">
        <v>8565</v>
      </c>
      <c r="B541" s="89">
        <v>300</v>
      </c>
      <c r="C541" s="89" t="s">
        <v>7963</v>
      </c>
      <c r="D541" s="89" t="s">
        <v>8566</v>
      </c>
      <c r="E541" s="89" t="s">
        <v>6994</v>
      </c>
      <c r="F541" s="89" t="s">
        <v>231</v>
      </c>
      <c r="G541" s="105">
        <v>45331.308333333334</v>
      </c>
      <c r="H541" t="str">
        <f>INDEX(Partner_details[companyName], MATCH(E541, Partner_details[email], 0))</f>
        <v>gg cjsc</v>
      </c>
      <c r="I541">
        <f>IFERROR(INDEX(ggPayers[payer], MATCH(A541, ggPayers[remote_order_id], 0)), 0)</f>
        <v>0</v>
      </c>
      <c r="J541" t="str">
        <f t="shared" si="8"/>
        <v>other</v>
      </c>
    </row>
    <row r="542" spans="1:10">
      <c r="A542" s="89" t="s">
        <v>8567</v>
      </c>
      <c r="B542" s="89">
        <v>300</v>
      </c>
      <c r="C542" s="89" t="s">
        <v>7963</v>
      </c>
      <c r="D542" s="89" t="s">
        <v>8568</v>
      </c>
      <c r="E542" s="89" t="s">
        <v>6994</v>
      </c>
      <c r="F542" s="89" t="s">
        <v>231</v>
      </c>
      <c r="G542" s="105">
        <v>45331.309027777781</v>
      </c>
      <c r="H542" t="str">
        <f>INDEX(Partner_details[companyName], MATCH(E542, Partner_details[email], 0))</f>
        <v>gg cjsc</v>
      </c>
      <c r="I542">
        <f>IFERROR(INDEX(ggPayers[payer], MATCH(A542, ggPayers[remote_order_id], 0)), 0)</f>
        <v>0</v>
      </c>
      <c r="J542" t="str">
        <f t="shared" si="8"/>
        <v>other</v>
      </c>
    </row>
    <row r="543" spans="1:10">
      <c r="A543" s="89" t="s">
        <v>8569</v>
      </c>
      <c r="B543" s="89">
        <v>500</v>
      </c>
      <c r="C543" s="89" t="s">
        <v>7963</v>
      </c>
      <c r="D543" s="89" t="s">
        <v>8570</v>
      </c>
      <c r="E543" s="89" t="s">
        <v>7509</v>
      </c>
      <c r="F543" s="89" t="s">
        <v>366</v>
      </c>
      <c r="G543" s="105">
        <v>45331.331944444442</v>
      </c>
      <c r="H543" t="str">
        <f>INDEX(Partner_details[companyName], MATCH(E543, Partner_details[email], 0))</f>
        <v>23.5</v>
      </c>
      <c r="I543">
        <f>IFERROR(INDEX(ggPayers[payer], MATCH(A543, ggPayers[remote_order_id], 0)), 0)</f>
        <v>0</v>
      </c>
      <c r="J543" t="str">
        <f t="shared" si="8"/>
        <v>other</v>
      </c>
    </row>
    <row r="544" spans="1:10">
      <c r="A544" s="89" t="s">
        <v>8571</v>
      </c>
      <c r="B544" s="89">
        <v>500</v>
      </c>
      <c r="C544" s="89" t="s">
        <v>7963</v>
      </c>
      <c r="D544" s="89" t="s">
        <v>8572</v>
      </c>
      <c r="E544" s="89" t="s">
        <v>332</v>
      </c>
      <c r="F544" s="89" t="s">
        <v>331</v>
      </c>
      <c r="G544" s="105">
        <v>45331.34375</v>
      </c>
      <c r="H544" t="str">
        <f>INDEX(Partner_details[companyName], MATCH(E544, Partner_details[email], 0))</f>
        <v>gg cjsc</v>
      </c>
      <c r="I544">
        <f>IFERROR(INDEX(ggPayers[payer], MATCH(A544, ggPayers[remote_order_id], 0)), 0)</f>
        <v>0</v>
      </c>
      <c r="J544" t="str">
        <f t="shared" si="8"/>
        <v>other</v>
      </c>
    </row>
    <row r="545" spans="1:10">
      <c r="A545" s="89" t="s">
        <v>8573</v>
      </c>
      <c r="B545" s="89">
        <v>500</v>
      </c>
      <c r="C545" s="89" t="s">
        <v>7963</v>
      </c>
      <c r="D545" s="89" t="s">
        <v>8574</v>
      </c>
      <c r="E545" s="89" t="s">
        <v>332</v>
      </c>
      <c r="F545" s="89" t="s">
        <v>331</v>
      </c>
      <c r="G545" s="105">
        <v>45331.349305555559</v>
      </c>
      <c r="H545" t="str">
        <f>INDEX(Partner_details[companyName], MATCH(E545, Partner_details[email], 0))</f>
        <v>gg cjsc</v>
      </c>
      <c r="I545">
        <f>IFERROR(INDEX(ggPayers[payer], MATCH(A545, ggPayers[remote_order_id], 0)), 0)</f>
        <v>0</v>
      </c>
      <c r="J545" t="str">
        <f t="shared" si="8"/>
        <v>other</v>
      </c>
    </row>
    <row r="546" spans="1:10">
      <c r="A546" s="89" t="s">
        <v>8575</v>
      </c>
      <c r="B546" s="89">
        <v>1000</v>
      </c>
      <c r="C546" s="89" t="s">
        <v>7963</v>
      </c>
      <c r="D546" s="89" t="s">
        <v>8576</v>
      </c>
      <c r="E546" s="89" t="s">
        <v>332</v>
      </c>
      <c r="F546" s="89" t="s">
        <v>331</v>
      </c>
      <c r="G546" s="105">
        <v>45331.35</v>
      </c>
      <c r="H546" t="str">
        <f>INDEX(Partner_details[companyName], MATCH(E546, Partner_details[email], 0))</f>
        <v>gg cjsc</v>
      </c>
      <c r="I546">
        <f>IFERROR(INDEX(ggPayers[payer], MATCH(A546, ggPayers[remote_order_id], 0)), 0)</f>
        <v>0</v>
      </c>
      <c r="J546" t="str">
        <f t="shared" si="8"/>
        <v>other</v>
      </c>
    </row>
    <row r="547" spans="1:10">
      <c r="A547" s="89" t="s">
        <v>8577</v>
      </c>
      <c r="B547" s="89">
        <v>500</v>
      </c>
      <c r="C547" s="89" t="s">
        <v>7963</v>
      </c>
      <c r="D547" s="89" t="s">
        <v>8578</v>
      </c>
      <c r="E547" s="89" t="s">
        <v>332</v>
      </c>
      <c r="F547" s="89" t="s">
        <v>331</v>
      </c>
      <c r="G547" s="105">
        <v>45331.35</v>
      </c>
      <c r="H547" t="str">
        <f>INDEX(Partner_details[companyName], MATCH(E547, Partner_details[email], 0))</f>
        <v>gg cjsc</v>
      </c>
      <c r="I547">
        <f>IFERROR(INDEX(ggPayers[payer], MATCH(A547, ggPayers[remote_order_id], 0)), 0)</f>
        <v>0</v>
      </c>
      <c r="J547" t="str">
        <f t="shared" si="8"/>
        <v>other</v>
      </c>
    </row>
    <row r="548" spans="1:10">
      <c r="A548" s="89" t="s">
        <v>8579</v>
      </c>
      <c r="B548" s="89">
        <v>300</v>
      </c>
      <c r="C548" s="89" t="s">
        <v>7963</v>
      </c>
      <c r="D548" s="89" t="s">
        <v>8580</v>
      </c>
      <c r="E548" s="89" t="s">
        <v>332</v>
      </c>
      <c r="F548" s="89" t="s">
        <v>331</v>
      </c>
      <c r="G548" s="105">
        <v>45331.357638888891</v>
      </c>
      <c r="H548" t="str">
        <f>INDEX(Partner_details[companyName], MATCH(E548, Partner_details[email], 0))</f>
        <v>gg cjsc</v>
      </c>
      <c r="I548">
        <f>IFERROR(INDEX(ggPayers[payer], MATCH(A548, ggPayers[remote_order_id], 0)), 0)</f>
        <v>0</v>
      </c>
      <c r="J548" t="str">
        <f t="shared" si="8"/>
        <v>other</v>
      </c>
    </row>
    <row r="549" spans="1:10">
      <c r="A549" s="89" t="s">
        <v>8581</v>
      </c>
      <c r="B549" s="89">
        <v>500</v>
      </c>
      <c r="C549" s="89" t="s">
        <v>7963</v>
      </c>
      <c r="D549" s="89" t="s">
        <v>8582</v>
      </c>
      <c r="E549" s="89" t="s">
        <v>332</v>
      </c>
      <c r="F549" s="89" t="s">
        <v>331</v>
      </c>
      <c r="G549" s="105">
        <v>45331.35833333333</v>
      </c>
      <c r="H549" t="str">
        <f>INDEX(Partner_details[companyName], MATCH(E549, Partner_details[email], 0))</f>
        <v>gg cjsc</v>
      </c>
      <c r="I549">
        <f>IFERROR(INDEX(ggPayers[payer], MATCH(A549, ggPayers[remote_order_id], 0)), 0)</f>
        <v>0</v>
      </c>
      <c r="J549" t="str">
        <f t="shared" si="8"/>
        <v>other</v>
      </c>
    </row>
    <row r="550" spans="1:10">
      <c r="A550" s="89" t="s">
        <v>8583</v>
      </c>
      <c r="B550" s="89">
        <v>500</v>
      </c>
      <c r="C550" s="89" t="s">
        <v>7963</v>
      </c>
      <c r="D550" s="89" t="s">
        <v>8584</v>
      </c>
      <c r="E550" s="89" t="s">
        <v>332</v>
      </c>
      <c r="F550" s="89" t="s">
        <v>331</v>
      </c>
      <c r="G550" s="105">
        <v>45331.375694444447</v>
      </c>
      <c r="H550" t="str">
        <f>INDEX(Partner_details[companyName], MATCH(E550, Partner_details[email], 0))</f>
        <v>gg cjsc</v>
      </c>
      <c r="I550">
        <f>IFERROR(INDEX(ggPayers[payer], MATCH(A550, ggPayers[remote_order_id], 0)), 0)</f>
        <v>0</v>
      </c>
      <c r="J550" t="str">
        <f t="shared" si="8"/>
        <v>other</v>
      </c>
    </row>
    <row r="551" spans="1:10">
      <c r="A551" s="89" t="s">
        <v>8585</v>
      </c>
      <c r="B551" s="89">
        <v>500</v>
      </c>
      <c r="C551" s="89" t="s">
        <v>7963</v>
      </c>
      <c r="D551" s="89" t="s">
        <v>8586</v>
      </c>
      <c r="E551" s="89" t="s">
        <v>332</v>
      </c>
      <c r="F551" s="89" t="s">
        <v>331</v>
      </c>
      <c r="G551" s="105">
        <v>45331.379166666666</v>
      </c>
      <c r="H551" t="str">
        <f>INDEX(Partner_details[companyName], MATCH(E551, Partner_details[email], 0))</f>
        <v>gg cjsc</v>
      </c>
      <c r="I551">
        <f>IFERROR(INDEX(ggPayers[payer], MATCH(A551, ggPayers[remote_order_id], 0)), 0)</f>
        <v>0</v>
      </c>
      <c r="J551" t="str">
        <f t="shared" si="8"/>
        <v>other</v>
      </c>
    </row>
    <row r="552" spans="1:10">
      <c r="A552" s="89" t="s">
        <v>8587</v>
      </c>
      <c r="B552" s="89">
        <v>500</v>
      </c>
      <c r="C552" s="89" t="s">
        <v>7963</v>
      </c>
      <c r="D552" s="89" t="s">
        <v>8588</v>
      </c>
      <c r="E552" s="89" t="s">
        <v>6984</v>
      </c>
      <c r="F552" s="89" t="s">
        <v>206</v>
      </c>
      <c r="G552" s="105">
        <v>45331.380555555559</v>
      </c>
      <c r="H552" t="str">
        <f>INDEX(Partner_details[companyName], MATCH(E552, Partner_details[email], 0))</f>
        <v>gg cjsc</v>
      </c>
      <c r="I552">
        <f>IFERROR(INDEX(ggPayers[payer], MATCH(A552, ggPayers[remote_order_id], 0)), 0)</f>
        <v>0</v>
      </c>
      <c r="J552" t="str">
        <f t="shared" si="8"/>
        <v>other</v>
      </c>
    </row>
    <row r="553" spans="1:10">
      <c r="A553" s="89" t="s">
        <v>8589</v>
      </c>
      <c r="B553" s="89">
        <v>500</v>
      </c>
      <c r="C553" s="89" t="s">
        <v>7963</v>
      </c>
      <c r="D553" s="89" t="s">
        <v>8590</v>
      </c>
      <c r="E553" s="89" t="s">
        <v>332</v>
      </c>
      <c r="F553" s="89" t="s">
        <v>331</v>
      </c>
      <c r="G553" s="105">
        <v>45331.386111111111</v>
      </c>
      <c r="H553" t="str">
        <f>INDEX(Partner_details[companyName], MATCH(E553, Partner_details[email], 0))</f>
        <v>gg cjsc</v>
      </c>
      <c r="I553">
        <f>IFERROR(INDEX(ggPayers[payer], MATCH(A553, ggPayers[remote_order_id], 0)), 0)</f>
        <v>0</v>
      </c>
      <c r="J553" t="str">
        <f t="shared" si="8"/>
        <v>other</v>
      </c>
    </row>
    <row r="554" spans="1:10">
      <c r="A554" s="89" t="s">
        <v>8591</v>
      </c>
      <c r="B554" s="89">
        <v>500</v>
      </c>
      <c r="C554" s="89" t="s">
        <v>7963</v>
      </c>
      <c r="D554" s="89"/>
      <c r="E554" s="89" t="s">
        <v>332</v>
      </c>
      <c r="F554" s="89" t="s">
        <v>331</v>
      </c>
      <c r="G554" s="105">
        <v>45331.463888888888</v>
      </c>
      <c r="H554" t="str">
        <f>INDEX(Partner_details[companyName], MATCH(E554, Partner_details[email], 0))</f>
        <v>gg cjsc</v>
      </c>
      <c r="I554">
        <f>IFERROR(INDEX(ggPayers[payer], MATCH(A554, ggPayers[remote_order_id], 0)), 0)</f>
        <v>0</v>
      </c>
      <c r="J554" t="str">
        <f t="shared" si="8"/>
        <v>other</v>
      </c>
    </row>
    <row r="555" spans="1:10">
      <c r="A555" s="89" t="s">
        <v>3118</v>
      </c>
      <c r="B555" s="89">
        <v>500</v>
      </c>
      <c r="C555" s="89" t="s">
        <v>561</v>
      </c>
      <c r="D555" s="89" t="s">
        <v>8592</v>
      </c>
      <c r="E555" s="89" t="s">
        <v>7018</v>
      </c>
      <c r="F555" s="89" t="s">
        <v>476</v>
      </c>
      <c r="G555" s="105">
        <v>45331.464583333334</v>
      </c>
      <c r="H555" t="str">
        <f>INDEX(Partner_details[companyName], MATCH(E555, Partner_details[email], 0))</f>
        <v>Malocco</v>
      </c>
      <c r="I555">
        <f>IFERROR(INDEX(ggPayers[payer], MATCH(A555, ggPayers[remote_order_id], 0)), 0)</f>
        <v>798</v>
      </c>
      <c r="J555" t="str">
        <f t="shared" si="8"/>
        <v>ggPay</v>
      </c>
    </row>
    <row r="556" spans="1:10">
      <c r="A556" s="89" t="s">
        <v>8593</v>
      </c>
      <c r="B556" s="89">
        <v>300</v>
      </c>
      <c r="C556" s="89" t="s">
        <v>7963</v>
      </c>
      <c r="D556" s="89" t="s">
        <v>8594</v>
      </c>
      <c r="E556" s="89" t="s">
        <v>7227</v>
      </c>
      <c r="F556" s="89" t="s">
        <v>462</v>
      </c>
      <c r="G556" s="105">
        <v>45331.513888888891</v>
      </c>
      <c r="H556" t="str">
        <f>INDEX(Partner_details[companyName], MATCH(E556, Partner_details[email], 0))</f>
        <v>Lumen Coffee</v>
      </c>
      <c r="I556">
        <f>IFERROR(INDEX(ggPayers[payer], MATCH(A556, ggPayers[remote_order_id], 0)), 0)</f>
        <v>0</v>
      </c>
      <c r="J556" t="str">
        <f t="shared" si="8"/>
        <v>other</v>
      </c>
    </row>
    <row r="557" spans="1:10">
      <c r="A557" s="89" t="s">
        <v>8595</v>
      </c>
      <c r="B557" s="89">
        <v>1</v>
      </c>
      <c r="C557" s="89" t="s">
        <v>7963</v>
      </c>
      <c r="D557" s="89" t="s">
        <v>8596</v>
      </c>
      <c r="E557" s="89" t="s">
        <v>6984</v>
      </c>
      <c r="F557" s="89" t="s">
        <v>206</v>
      </c>
      <c r="G557" s="105">
        <v>45331.626388888886</v>
      </c>
      <c r="H557" t="str">
        <f>INDEX(Partner_details[companyName], MATCH(E557, Partner_details[email], 0))</f>
        <v>gg cjsc</v>
      </c>
      <c r="I557">
        <f>IFERROR(INDEX(ggPayers[payer], MATCH(A557, ggPayers[remote_order_id], 0)), 0)</f>
        <v>0</v>
      </c>
      <c r="J557" t="str">
        <f t="shared" si="8"/>
        <v>other</v>
      </c>
    </row>
    <row r="558" spans="1:10">
      <c r="A558" s="89" t="s">
        <v>3116</v>
      </c>
      <c r="B558" s="89">
        <v>2000</v>
      </c>
      <c r="C558" s="89" t="s">
        <v>561</v>
      </c>
      <c r="D558" s="89"/>
      <c r="E558" s="89" t="s">
        <v>130</v>
      </c>
      <c r="F558" s="89" t="s">
        <v>128</v>
      </c>
      <c r="G558" s="105">
        <v>45331.661111111112</v>
      </c>
      <c r="H558" t="str">
        <f>INDEX(Partner_details[companyName], MATCH(E558, Partner_details[email], 0))</f>
        <v>Avetis Grigoryan</v>
      </c>
      <c r="I558">
        <f>IFERROR(INDEX(ggPayers[payer], MATCH(A558, ggPayers[remote_order_id], 0)), 0)</f>
        <v>0</v>
      </c>
      <c r="J558" t="str">
        <f t="shared" si="8"/>
        <v>other</v>
      </c>
    </row>
    <row r="559" spans="1:10">
      <c r="A559" s="89" t="s">
        <v>3114</v>
      </c>
      <c r="B559" s="89">
        <v>1000</v>
      </c>
      <c r="C559" s="89" t="s">
        <v>561</v>
      </c>
      <c r="D559" s="89"/>
      <c r="E559" s="89" t="s">
        <v>7296</v>
      </c>
      <c r="F559" s="89" t="s">
        <v>516</v>
      </c>
      <c r="G559" s="105">
        <v>45331.669444444444</v>
      </c>
      <c r="H559" t="str">
        <f>INDEX(Partner_details[companyName], MATCH(E559, Partner_details[email], 0))</f>
        <v>Paul</v>
      </c>
      <c r="I559">
        <f>IFERROR(INDEX(ggPayers[payer], MATCH(A559, ggPayers[remote_order_id], 0)), 0)</f>
        <v>0</v>
      </c>
      <c r="J559" t="str">
        <f t="shared" si="8"/>
        <v>other</v>
      </c>
    </row>
    <row r="560" spans="1:10">
      <c r="A560" s="89" t="s">
        <v>8597</v>
      </c>
      <c r="B560" s="89">
        <v>100</v>
      </c>
      <c r="C560" s="89" t="s">
        <v>7963</v>
      </c>
      <c r="D560" s="89" t="s">
        <v>8598</v>
      </c>
      <c r="E560" s="89" t="s">
        <v>133</v>
      </c>
      <c r="F560" s="89" t="s">
        <v>461</v>
      </c>
      <c r="G560" s="105">
        <v>45331.688888888886</v>
      </c>
      <c r="H560" t="str">
        <f>INDEX(Partner_details[companyName], MATCH(E560, Partner_details[email], 0))</f>
        <v>Lumen Coffee</v>
      </c>
      <c r="I560">
        <f>IFERROR(INDEX(ggPayers[payer], MATCH(A560, ggPayers[remote_order_id], 0)), 0)</f>
        <v>0</v>
      </c>
      <c r="J560" t="str">
        <f t="shared" si="8"/>
        <v>other</v>
      </c>
    </row>
    <row r="561" spans="1:10">
      <c r="A561" s="89" t="s">
        <v>8599</v>
      </c>
      <c r="B561" s="89">
        <v>500</v>
      </c>
      <c r="C561" s="89" t="s">
        <v>7963</v>
      </c>
      <c r="D561" s="89" t="s">
        <v>8600</v>
      </c>
      <c r="E561" s="89" t="s">
        <v>6984</v>
      </c>
      <c r="F561" s="89" t="s">
        <v>206</v>
      </c>
      <c r="G561" s="105">
        <v>45331.75277777778</v>
      </c>
      <c r="H561" t="str">
        <f>INDEX(Partner_details[companyName], MATCH(E561, Partner_details[email], 0))</f>
        <v>gg cjsc</v>
      </c>
      <c r="I561">
        <f>IFERROR(INDEX(ggPayers[payer], MATCH(A561, ggPayers[remote_order_id], 0)), 0)</f>
        <v>0</v>
      </c>
      <c r="J561" t="str">
        <f t="shared" si="8"/>
        <v>other</v>
      </c>
    </row>
    <row r="562" spans="1:10">
      <c r="A562" s="89" t="s">
        <v>8601</v>
      </c>
      <c r="B562" s="89">
        <v>500</v>
      </c>
      <c r="C562" s="89" t="s">
        <v>7963</v>
      </c>
      <c r="D562" s="89"/>
      <c r="E562" s="89" t="s">
        <v>6984</v>
      </c>
      <c r="F562" s="89" t="s">
        <v>206</v>
      </c>
      <c r="G562" s="105">
        <v>45331.75277777778</v>
      </c>
      <c r="H562" t="str">
        <f>INDEX(Partner_details[companyName], MATCH(E562, Partner_details[email], 0))</f>
        <v>gg cjsc</v>
      </c>
      <c r="I562">
        <f>IFERROR(INDEX(ggPayers[payer], MATCH(A562, ggPayers[remote_order_id], 0)), 0)</f>
        <v>0</v>
      </c>
      <c r="J562" t="str">
        <f t="shared" si="8"/>
        <v>other</v>
      </c>
    </row>
    <row r="563" spans="1:10">
      <c r="A563" s="89" t="s">
        <v>8602</v>
      </c>
      <c r="B563" s="89">
        <v>500</v>
      </c>
      <c r="C563" s="89" t="s">
        <v>7963</v>
      </c>
      <c r="D563" s="89" t="s">
        <v>8603</v>
      </c>
      <c r="E563" s="89" t="s">
        <v>6984</v>
      </c>
      <c r="F563" s="89" t="s">
        <v>206</v>
      </c>
      <c r="G563" s="105">
        <v>45331.753472222219</v>
      </c>
      <c r="H563" t="str">
        <f>INDEX(Partner_details[companyName], MATCH(E563, Partner_details[email], 0))</f>
        <v>gg cjsc</v>
      </c>
      <c r="I563">
        <f>IFERROR(INDEX(ggPayers[payer], MATCH(A563, ggPayers[remote_order_id], 0)), 0)</f>
        <v>0</v>
      </c>
      <c r="J563" t="str">
        <f t="shared" si="8"/>
        <v>other</v>
      </c>
    </row>
    <row r="564" spans="1:10">
      <c r="A564" s="89" t="s">
        <v>8604</v>
      </c>
      <c r="B564" s="89">
        <v>500</v>
      </c>
      <c r="C564" s="89" t="s">
        <v>7963</v>
      </c>
      <c r="D564" s="89" t="s">
        <v>8605</v>
      </c>
      <c r="E564" s="89" t="s">
        <v>6984</v>
      </c>
      <c r="F564" s="89" t="s">
        <v>206</v>
      </c>
      <c r="G564" s="105">
        <v>45331.754166666666</v>
      </c>
      <c r="H564" t="str">
        <f>INDEX(Partner_details[companyName], MATCH(E564, Partner_details[email], 0))</f>
        <v>gg cjsc</v>
      </c>
      <c r="I564">
        <f>IFERROR(INDEX(ggPayers[payer], MATCH(A564, ggPayers[remote_order_id], 0)), 0)</f>
        <v>0</v>
      </c>
      <c r="J564" t="str">
        <f t="shared" si="8"/>
        <v>other</v>
      </c>
    </row>
    <row r="565" spans="1:10">
      <c r="A565" s="89" t="s">
        <v>8606</v>
      </c>
      <c r="B565" s="89">
        <v>500</v>
      </c>
      <c r="C565" s="89" t="s">
        <v>7963</v>
      </c>
      <c r="D565" s="89" t="s">
        <v>8607</v>
      </c>
      <c r="E565" s="89" t="s">
        <v>6984</v>
      </c>
      <c r="F565" s="89" t="s">
        <v>206</v>
      </c>
      <c r="G565" s="105">
        <v>45331.754166666666</v>
      </c>
      <c r="H565" t="str">
        <f>INDEX(Partner_details[companyName], MATCH(E565, Partner_details[email], 0))</f>
        <v>gg cjsc</v>
      </c>
      <c r="I565">
        <f>IFERROR(INDEX(ggPayers[payer], MATCH(A565, ggPayers[remote_order_id], 0)), 0)</f>
        <v>0</v>
      </c>
      <c r="J565" t="str">
        <f t="shared" si="8"/>
        <v>other</v>
      </c>
    </row>
    <row r="566" spans="1:10">
      <c r="A566" s="89" t="s">
        <v>8608</v>
      </c>
      <c r="B566" s="89">
        <v>500</v>
      </c>
      <c r="C566" s="89" t="s">
        <v>7963</v>
      </c>
      <c r="D566" s="89" t="s">
        <v>8609</v>
      </c>
      <c r="E566" s="89" t="s">
        <v>6984</v>
      </c>
      <c r="F566" s="89" t="s">
        <v>206</v>
      </c>
      <c r="G566" s="105">
        <v>45331.755555555559</v>
      </c>
      <c r="H566" t="str">
        <f>INDEX(Partner_details[companyName], MATCH(E566, Partner_details[email], 0))</f>
        <v>gg cjsc</v>
      </c>
      <c r="I566">
        <f>IFERROR(INDEX(ggPayers[payer], MATCH(A566, ggPayers[remote_order_id], 0)), 0)</f>
        <v>0</v>
      </c>
      <c r="J566" t="str">
        <f t="shared" si="8"/>
        <v>other</v>
      </c>
    </row>
    <row r="567" spans="1:10">
      <c r="A567" s="89" t="s">
        <v>3111</v>
      </c>
      <c r="B567" s="89">
        <v>1000</v>
      </c>
      <c r="C567" s="89" t="s">
        <v>561</v>
      </c>
      <c r="D567" s="89" t="s">
        <v>8610</v>
      </c>
      <c r="E567" s="89" t="s">
        <v>7018</v>
      </c>
      <c r="F567" s="89" t="s">
        <v>476</v>
      </c>
      <c r="G567" s="105">
        <v>45331.823611111111</v>
      </c>
      <c r="H567" t="str">
        <f>INDEX(Partner_details[companyName], MATCH(E567, Partner_details[email], 0))</f>
        <v>Malocco</v>
      </c>
      <c r="I567">
        <f>IFERROR(INDEX(ggPayers[payer], MATCH(A567, ggPayers[remote_order_id], 0)), 0)</f>
        <v>135322</v>
      </c>
      <c r="J567" t="str">
        <f t="shared" si="8"/>
        <v>ggPay</v>
      </c>
    </row>
    <row r="568" spans="1:10">
      <c r="A568" s="99" t="s">
        <v>3108</v>
      </c>
      <c r="B568" s="89">
        <v>300</v>
      </c>
      <c r="C568" s="89" t="s">
        <v>561</v>
      </c>
      <c r="D568" s="89" t="s">
        <v>8611</v>
      </c>
      <c r="E568" s="89" t="s">
        <v>7018</v>
      </c>
      <c r="F568" s="89" t="s">
        <v>476</v>
      </c>
      <c r="G568" s="105">
        <v>45331.824305555558</v>
      </c>
      <c r="H568" t="str">
        <f>INDEX(Partner_details[companyName], MATCH(E568, Partner_details[email], 0))</f>
        <v>Malocco</v>
      </c>
      <c r="I568">
        <f>IFERROR(INDEX(ggPayers[payer], MATCH(A568, ggPayers[remote_order_id], 0)), 0)</f>
        <v>3065</v>
      </c>
      <c r="J568" t="str">
        <f t="shared" si="8"/>
        <v>ggPay</v>
      </c>
    </row>
    <row r="569" spans="1:10">
      <c r="A569" s="89" t="s">
        <v>8612</v>
      </c>
      <c r="B569" s="89">
        <v>1000</v>
      </c>
      <c r="C569" s="89" t="s">
        <v>7963</v>
      </c>
      <c r="D569" s="89" t="s">
        <v>8613</v>
      </c>
      <c r="E569" s="89" t="s">
        <v>7306</v>
      </c>
      <c r="F569" s="89" t="s">
        <v>379</v>
      </c>
      <c r="G569" s="105">
        <v>45331.831250000003</v>
      </c>
      <c r="H569" t="str">
        <f>INDEX(Partner_details[companyName], MATCH(E569, Partner_details[email], 0))</f>
        <v>Bardak</v>
      </c>
      <c r="I569">
        <f>IFERROR(INDEX(ggPayers[payer], MATCH(A569, ggPayers[remote_order_id], 0)), 0)</f>
        <v>0</v>
      </c>
      <c r="J569" t="str">
        <f t="shared" si="8"/>
        <v>other</v>
      </c>
    </row>
    <row r="570" spans="1:10">
      <c r="A570" s="89" t="s">
        <v>3106</v>
      </c>
      <c r="B570" s="89">
        <v>2000</v>
      </c>
      <c r="C570" s="89" t="s">
        <v>561</v>
      </c>
      <c r="D570" s="89" t="s">
        <v>8614</v>
      </c>
      <c r="E570" s="89" t="s">
        <v>7306</v>
      </c>
      <c r="F570" s="89" t="s">
        <v>379</v>
      </c>
      <c r="G570" s="105">
        <v>45331.831944444442</v>
      </c>
      <c r="H570" t="str">
        <f>INDEX(Partner_details[companyName], MATCH(E570, Partner_details[email], 0))</f>
        <v>Bardak</v>
      </c>
      <c r="I570">
        <f>IFERROR(INDEX(ggPayers[payer], MATCH(A570, ggPayers[remote_order_id], 0)), 0)</f>
        <v>137085</v>
      </c>
      <c r="J570" t="str">
        <f t="shared" si="8"/>
        <v>ggPay</v>
      </c>
    </row>
    <row r="571" spans="1:10">
      <c r="A571" s="89" t="s">
        <v>3104</v>
      </c>
      <c r="B571" s="89">
        <v>1800</v>
      </c>
      <c r="C571" s="89" t="s">
        <v>561</v>
      </c>
      <c r="D571" s="89" t="s">
        <v>8615</v>
      </c>
      <c r="E571" s="89" t="s">
        <v>7018</v>
      </c>
      <c r="F571" s="89" t="s">
        <v>476</v>
      </c>
      <c r="G571" s="105">
        <v>45332.322916666664</v>
      </c>
      <c r="H571" t="str">
        <f>INDEX(Partner_details[companyName], MATCH(E571, Partner_details[email], 0))</f>
        <v>Malocco</v>
      </c>
      <c r="I571">
        <f>IFERROR(INDEX(ggPayers[payer], MATCH(A571, ggPayers[remote_order_id], 0)), 0)</f>
        <v>1095232</v>
      </c>
      <c r="J571" t="str">
        <f t="shared" si="8"/>
        <v>ggPay</v>
      </c>
    </row>
    <row r="572" spans="1:10">
      <c r="A572" s="89" t="s">
        <v>8616</v>
      </c>
      <c r="B572" s="89">
        <v>300</v>
      </c>
      <c r="C572" s="89" t="s">
        <v>7963</v>
      </c>
      <c r="D572" s="89" t="s">
        <v>8617</v>
      </c>
      <c r="E572" s="89" t="s">
        <v>279</v>
      </c>
      <c r="F572" s="89" t="s">
        <v>278</v>
      </c>
      <c r="G572" s="105">
        <v>45332.347222222219</v>
      </c>
      <c r="H572" t="str">
        <f>INDEX(Partner_details[companyName], MATCH(E572, Partner_details[email], 0))</f>
        <v>gg cjsc</v>
      </c>
      <c r="I572">
        <f>IFERROR(INDEX(ggPayers[payer], MATCH(A572, ggPayers[remote_order_id], 0)), 0)</f>
        <v>0</v>
      </c>
      <c r="J572" t="str">
        <f t="shared" si="8"/>
        <v>other</v>
      </c>
    </row>
    <row r="573" spans="1:10">
      <c r="A573" s="89" t="s">
        <v>3101</v>
      </c>
      <c r="B573" s="89">
        <v>300</v>
      </c>
      <c r="C573" s="89" t="s">
        <v>561</v>
      </c>
      <c r="D573" s="89" t="s">
        <v>8618</v>
      </c>
      <c r="E573" s="89" t="s">
        <v>279</v>
      </c>
      <c r="F573" s="89" t="s">
        <v>278</v>
      </c>
      <c r="G573" s="105">
        <v>45332.347916666666</v>
      </c>
      <c r="H573" t="str">
        <f>INDEX(Partner_details[companyName], MATCH(E573, Partner_details[email], 0))</f>
        <v>gg cjsc</v>
      </c>
      <c r="I573">
        <f>IFERROR(INDEX(ggPayers[payer], MATCH(A573, ggPayers[remote_order_id], 0)), 0)</f>
        <v>825186</v>
      </c>
      <c r="J573" t="str">
        <f t="shared" si="8"/>
        <v>ggPay</v>
      </c>
    </row>
    <row r="574" spans="1:10">
      <c r="A574" s="89" t="s">
        <v>8619</v>
      </c>
      <c r="B574" s="89">
        <v>300</v>
      </c>
      <c r="C574" s="89" t="s">
        <v>7963</v>
      </c>
      <c r="D574" s="89" t="s">
        <v>8620</v>
      </c>
      <c r="E574" s="89" t="s">
        <v>279</v>
      </c>
      <c r="F574" s="89" t="s">
        <v>278</v>
      </c>
      <c r="G574" s="105">
        <v>45332.354861111111</v>
      </c>
      <c r="H574" t="str">
        <f>INDEX(Partner_details[companyName], MATCH(E574, Partner_details[email], 0))</f>
        <v>gg cjsc</v>
      </c>
      <c r="I574">
        <f>IFERROR(INDEX(ggPayers[payer], MATCH(A574, ggPayers[remote_order_id], 0)), 0)</f>
        <v>0</v>
      </c>
      <c r="J574" t="str">
        <f t="shared" si="8"/>
        <v>other</v>
      </c>
    </row>
    <row r="575" spans="1:10">
      <c r="A575" s="89" t="s">
        <v>8621</v>
      </c>
      <c r="B575" s="89">
        <v>300</v>
      </c>
      <c r="C575" s="89" t="s">
        <v>7963</v>
      </c>
      <c r="D575" s="89"/>
      <c r="E575" s="89" t="s">
        <v>7418</v>
      </c>
      <c r="F575" s="89" t="s">
        <v>511</v>
      </c>
      <c r="G575" s="105">
        <v>45332.396527777775</v>
      </c>
      <c r="H575" t="str">
        <f>INDEX(Partner_details[companyName], MATCH(E575, Partner_details[email], 0))</f>
        <v>Myler</v>
      </c>
      <c r="I575">
        <f>IFERROR(INDEX(ggPayers[payer], MATCH(A575, ggPayers[remote_order_id], 0)), 0)</f>
        <v>0</v>
      </c>
      <c r="J575" t="str">
        <f t="shared" si="8"/>
        <v>other</v>
      </c>
    </row>
    <row r="576" spans="1:10">
      <c r="A576" s="89" t="s">
        <v>3098</v>
      </c>
      <c r="B576" s="89">
        <v>1000</v>
      </c>
      <c r="C576" s="89" t="s">
        <v>561</v>
      </c>
      <c r="D576" s="89"/>
      <c r="E576" s="89" t="s">
        <v>7296</v>
      </c>
      <c r="F576" s="89" t="s">
        <v>516</v>
      </c>
      <c r="G576" s="105">
        <v>45332.399305555555</v>
      </c>
      <c r="H576" t="str">
        <f>INDEX(Partner_details[companyName], MATCH(E576, Partner_details[email], 0))</f>
        <v>Paul</v>
      </c>
      <c r="I576">
        <f>IFERROR(INDEX(ggPayers[payer], MATCH(A576, ggPayers[remote_order_id], 0)), 0)</f>
        <v>0</v>
      </c>
      <c r="J576" t="str">
        <f t="shared" si="8"/>
        <v>other</v>
      </c>
    </row>
    <row r="577" spans="1:10">
      <c r="A577" s="89" t="s">
        <v>8622</v>
      </c>
      <c r="B577" s="89">
        <v>1000</v>
      </c>
      <c r="C577" s="89" t="s">
        <v>7963</v>
      </c>
      <c r="D577" s="89"/>
      <c r="E577" s="89" t="s">
        <v>7418</v>
      </c>
      <c r="F577" s="89" t="s">
        <v>511</v>
      </c>
      <c r="G577" s="105">
        <v>45332.404166666667</v>
      </c>
      <c r="H577" t="str">
        <f>INDEX(Partner_details[companyName], MATCH(E577, Partner_details[email], 0))</f>
        <v>Myler</v>
      </c>
      <c r="I577">
        <f>IFERROR(INDEX(ggPayers[payer], MATCH(A577, ggPayers[remote_order_id], 0)), 0)</f>
        <v>0</v>
      </c>
      <c r="J577" t="str">
        <f t="shared" si="8"/>
        <v>other</v>
      </c>
    </row>
    <row r="578" spans="1:10">
      <c r="A578" s="89" t="s">
        <v>3096</v>
      </c>
      <c r="B578" s="89">
        <v>1000</v>
      </c>
      <c r="C578" s="89" t="s">
        <v>561</v>
      </c>
      <c r="D578" s="89"/>
      <c r="E578" s="89" t="s">
        <v>7296</v>
      </c>
      <c r="F578" s="89" t="s">
        <v>516</v>
      </c>
      <c r="G578" s="105">
        <v>45332.42083333333</v>
      </c>
      <c r="H578" t="str">
        <f>INDEX(Partner_details[companyName], MATCH(E578, Partner_details[email], 0))</f>
        <v>Paul</v>
      </c>
      <c r="I578">
        <f>IFERROR(INDEX(ggPayers[payer], MATCH(A578, ggPayers[remote_order_id], 0)), 0)</f>
        <v>0</v>
      </c>
      <c r="J578" t="str">
        <f t="shared" si="8"/>
        <v>other</v>
      </c>
    </row>
    <row r="579" spans="1:10">
      <c r="A579" s="89" t="s">
        <v>4168</v>
      </c>
      <c r="B579" s="89">
        <v>500</v>
      </c>
      <c r="C579" s="89" t="s">
        <v>561</v>
      </c>
      <c r="D579" s="89"/>
      <c r="E579" s="89" t="s">
        <v>7485</v>
      </c>
      <c r="F579" s="89" t="s">
        <v>1728</v>
      </c>
      <c r="G579" s="105">
        <v>45453.744444444441</v>
      </c>
      <c r="H579" t="str">
        <f>INDEX(Partner_details[companyName], MATCH(E579, Partner_details[email], 0))</f>
        <v>Cinnabon</v>
      </c>
      <c r="I579">
        <f>IFERROR(INDEX(ggPayers[payer], MATCH(A579, ggPayers[remote_order_id], 0)), 0)</f>
        <v>0</v>
      </c>
      <c r="J579" t="str">
        <f t="shared" ref="J579:J642" si="9">IF(NOT(I579=0), "ggPay", "other")</f>
        <v>other</v>
      </c>
    </row>
    <row r="580" spans="1:10">
      <c r="A580" s="89" t="s">
        <v>4328</v>
      </c>
      <c r="B580" s="89">
        <v>500</v>
      </c>
      <c r="C580" s="89" t="s">
        <v>561</v>
      </c>
      <c r="D580" s="89" t="s">
        <v>8623</v>
      </c>
      <c r="E580" s="89" t="s">
        <v>116</v>
      </c>
      <c r="F580" s="89" t="s">
        <v>6567</v>
      </c>
      <c r="G580" s="105">
        <v>45455.625</v>
      </c>
      <c r="H580" t="str">
        <f>INDEX(Partner_details[companyName], MATCH(E580, Partner_details[email], 0))</f>
        <v>Tumanyan</v>
      </c>
      <c r="I580">
        <f>IFERROR(INDEX(ggPayers[payer], MATCH(A580, ggPayers[remote_order_id], 0)), 0)</f>
        <v>63408</v>
      </c>
      <c r="J580" t="str">
        <f t="shared" si="9"/>
        <v>ggPay</v>
      </c>
    </row>
    <row r="581" spans="1:10">
      <c r="A581" s="89" t="s">
        <v>8624</v>
      </c>
      <c r="B581" s="89">
        <v>1000</v>
      </c>
      <c r="C581" s="89" t="s">
        <v>7963</v>
      </c>
      <c r="D581" s="89"/>
      <c r="E581" s="89" t="s">
        <v>7418</v>
      </c>
      <c r="F581" s="89" t="s">
        <v>511</v>
      </c>
      <c r="G581" s="105">
        <v>45332.436805555553</v>
      </c>
      <c r="H581" t="str">
        <f>INDEX(Partner_details[companyName], MATCH(E581, Partner_details[email], 0))</f>
        <v>Myler</v>
      </c>
      <c r="I581">
        <f>IFERROR(INDEX(ggPayers[payer], MATCH(A581, ggPayers[remote_order_id], 0)), 0)</f>
        <v>0</v>
      </c>
      <c r="J581" t="str">
        <f t="shared" si="9"/>
        <v>other</v>
      </c>
    </row>
    <row r="582" spans="1:10">
      <c r="A582" s="89" t="s">
        <v>4288</v>
      </c>
      <c r="B582" s="89">
        <v>100</v>
      </c>
      <c r="C582" s="89" t="s">
        <v>561</v>
      </c>
      <c r="D582" s="89" t="s">
        <v>8625</v>
      </c>
      <c r="E582" s="89" t="s">
        <v>6937</v>
      </c>
      <c r="F582" s="89" t="s">
        <v>6936</v>
      </c>
      <c r="G582" s="105">
        <v>45457.548611111109</v>
      </c>
      <c r="H582" t="str">
        <f>INDEX(Partner_details[companyName], MATCH(E582, Partner_details[email], 0))</f>
        <v>Tashir Papazyan</v>
      </c>
      <c r="I582">
        <f>IFERROR(INDEX(ggPayers[payer], MATCH(A582, ggPayers[remote_order_id], 0)), 0)</f>
        <v>825186</v>
      </c>
      <c r="J582" t="str">
        <f t="shared" si="9"/>
        <v>ggPay</v>
      </c>
    </row>
    <row r="583" spans="1:10">
      <c r="A583" s="89" t="s">
        <v>8626</v>
      </c>
      <c r="B583" s="89">
        <v>500</v>
      </c>
      <c r="C583" s="89" t="s">
        <v>7974</v>
      </c>
      <c r="D583" s="89"/>
      <c r="E583" s="89" t="s">
        <v>7227</v>
      </c>
      <c r="F583" s="89" t="s">
        <v>462</v>
      </c>
      <c r="G583" s="105">
        <v>45332.592361111114</v>
      </c>
      <c r="H583" t="str">
        <f>INDEX(Partner_details[companyName], MATCH(E583, Partner_details[email], 0))</f>
        <v>Lumen Coffee</v>
      </c>
      <c r="I583">
        <f>IFERROR(INDEX(ggPayers[payer], MATCH(A583, ggPayers[remote_order_id], 0)), 0)</f>
        <v>0</v>
      </c>
      <c r="J583" t="str">
        <f t="shared" si="9"/>
        <v>other</v>
      </c>
    </row>
    <row r="584" spans="1:10">
      <c r="A584" s="89" t="s">
        <v>3092</v>
      </c>
      <c r="B584" s="89">
        <v>1000</v>
      </c>
      <c r="C584" s="89" t="s">
        <v>561</v>
      </c>
      <c r="D584" s="89" t="s">
        <v>8627</v>
      </c>
      <c r="E584" s="89" t="s">
        <v>7227</v>
      </c>
      <c r="F584" s="89" t="s">
        <v>462</v>
      </c>
      <c r="G584" s="105">
        <v>45332.592361111114</v>
      </c>
      <c r="H584" t="str">
        <f>INDEX(Partner_details[companyName], MATCH(E584, Partner_details[email], 0))</f>
        <v>Lumen Coffee</v>
      </c>
      <c r="I584">
        <f>IFERROR(INDEX(ggPayers[payer], MATCH(A584, ggPayers[remote_order_id], 0)), 0)</f>
        <v>443354</v>
      </c>
      <c r="J584" t="str">
        <f t="shared" si="9"/>
        <v>ggPay</v>
      </c>
    </row>
    <row r="585" spans="1:10">
      <c r="A585" s="89" t="s">
        <v>4285</v>
      </c>
      <c r="B585" s="89">
        <v>100</v>
      </c>
      <c r="C585" s="89" t="s">
        <v>561</v>
      </c>
      <c r="D585" s="89" t="s">
        <v>8628</v>
      </c>
      <c r="E585" s="89" t="s">
        <v>7318</v>
      </c>
      <c r="F585" s="89" t="s">
        <v>237</v>
      </c>
      <c r="G585" s="105">
        <v>45457.549305555556</v>
      </c>
      <c r="H585" t="str">
        <f>INDEX(Partner_details[companyName], MATCH(E585, Partner_details[email], 0))</f>
        <v>Tashir Papazyan</v>
      </c>
      <c r="I585">
        <f>IFERROR(INDEX(ggPayers[payer], MATCH(A585, ggPayers[remote_order_id], 0)), 0)</f>
        <v>825186</v>
      </c>
      <c r="J585" t="str">
        <f t="shared" si="9"/>
        <v>ggPay</v>
      </c>
    </row>
    <row r="586" spans="1:10">
      <c r="A586" s="89" t="s">
        <v>8629</v>
      </c>
      <c r="B586" s="89">
        <v>1000</v>
      </c>
      <c r="C586" s="89" t="s">
        <v>7963</v>
      </c>
      <c r="D586" s="89"/>
      <c r="E586" s="89" t="s">
        <v>7346</v>
      </c>
      <c r="F586" s="89" t="s">
        <v>518</v>
      </c>
      <c r="G586" s="105">
        <v>45332.688194444447</v>
      </c>
      <c r="H586" t="str">
        <f>INDEX(Partner_details[companyName], MATCH(E586, Partner_details[email], 0))</f>
        <v>Pizzanini</v>
      </c>
      <c r="I586">
        <f>IFERROR(INDEX(ggPayers[payer], MATCH(A586, ggPayers[remote_order_id], 0)), 0)</f>
        <v>0</v>
      </c>
      <c r="J586" t="str">
        <f t="shared" si="9"/>
        <v>other</v>
      </c>
    </row>
    <row r="587" spans="1:10">
      <c r="A587" s="89" t="s">
        <v>8630</v>
      </c>
      <c r="B587" s="89">
        <v>5000</v>
      </c>
      <c r="C587" s="89" t="s">
        <v>7974</v>
      </c>
      <c r="D587" s="89"/>
      <c r="E587" s="89" t="s">
        <v>130</v>
      </c>
      <c r="F587" s="89" t="s">
        <v>128</v>
      </c>
      <c r="G587" s="105">
        <v>45332.702777777777</v>
      </c>
      <c r="H587" t="str">
        <f>INDEX(Partner_details[companyName], MATCH(E587, Partner_details[email], 0))</f>
        <v>Avetis Grigoryan</v>
      </c>
      <c r="I587">
        <f>IFERROR(INDEX(ggPayers[payer], MATCH(A587, ggPayers[remote_order_id], 0)), 0)</f>
        <v>0</v>
      </c>
      <c r="J587" t="str">
        <f t="shared" si="9"/>
        <v>other</v>
      </c>
    </row>
    <row r="588" spans="1:10">
      <c r="A588" s="89" t="s">
        <v>8631</v>
      </c>
      <c r="B588" s="89">
        <v>5000</v>
      </c>
      <c r="C588" s="89" t="s">
        <v>7963</v>
      </c>
      <c r="D588" s="89" t="s">
        <v>8632</v>
      </c>
      <c r="E588" s="89" t="s">
        <v>130</v>
      </c>
      <c r="F588" s="89" t="s">
        <v>128</v>
      </c>
      <c r="G588" s="105">
        <v>45332.703472222223</v>
      </c>
      <c r="H588" t="str">
        <f>INDEX(Partner_details[companyName], MATCH(E588, Partner_details[email], 0))</f>
        <v>Avetis Grigoryan</v>
      </c>
      <c r="I588">
        <f>IFERROR(INDEX(ggPayers[payer], MATCH(A588, ggPayers[remote_order_id], 0)), 0)</f>
        <v>0</v>
      </c>
      <c r="J588" t="str">
        <f t="shared" si="9"/>
        <v>other</v>
      </c>
    </row>
    <row r="589" spans="1:10">
      <c r="A589" s="89" t="s">
        <v>8633</v>
      </c>
      <c r="B589" s="89">
        <v>5000</v>
      </c>
      <c r="C589" s="89" t="s">
        <v>7963</v>
      </c>
      <c r="D589" s="89"/>
      <c r="E589" s="89" t="s">
        <v>130</v>
      </c>
      <c r="F589" s="89" t="s">
        <v>128</v>
      </c>
      <c r="G589" s="105">
        <v>45332.704861111109</v>
      </c>
      <c r="H589" t="str">
        <f>INDEX(Partner_details[companyName], MATCH(E589, Partner_details[email], 0))</f>
        <v>Avetis Grigoryan</v>
      </c>
      <c r="I589">
        <f>IFERROR(INDEX(ggPayers[payer], MATCH(A589, ggPayers[remote_order_id], 0)), 0)</f>
        <v>0</v>
      </c>
      <c r="J589" t="str">
        <f t="shared" si="9"/>
        <v>other</v>
      </c>
    </row>
    <row r="590" spans="1:10">
      <c r="A590" s="89" t="s">
        <v>8634</v>
      </c>
      <c r="B590" s="89">
        <v>5000</v>
      </c>
      <c r="C590" s="89" t="s">
        <v>7974</v>
      </c>
      <c r="D590" s="89"/>
      <c r="E590" s="89" t="s">
        <v>130</v>
      </c>
      <c r="F590" s="89" t="s">
        <v>128</v>
      </c>
      <c r="G590" s="105">
        <v>45332.706250000003</v>
      </c>
      <c r="H590" t="str">
        <f>INDEX(Partner_details[companyName], MATCH(E590, Partner_details[email], 0))</f>
        <v>Avetis Grigoryan</v>
      </c>
      <c r="I590">
        <f>IFERROR(INDEX(ggPayers[payer], MATCH(A590, ggPayers[remote_order_id], 0)), 0)</f>
        <v>0</v>
      </c>
      <c r="J590" t="str">
        <f t="shared" si="9"/>
        <v>other</v>
      </c>
    </row>
    <row r="591" spans="1:10">
      <c r="A591" s="89" t="s">
        <v>8635</v>
      </c>
      <c r="B591" s="89">
        <v>5000</v>
      </c>
      <c r="C591" s="89" t="s">
        <v>7974</v>
      </c>
      <c r="D591" s="89"/>
      <c r="E591" s="89" t="s">
        <v>130</v>
      </c>
      <c r="F591" s="89" t="s">
        <v>128</v>
      </c>
      <c r="G591" s="105">
        <v>45332.706250000003</v>
      </c>
      <c r="H591" t="str">
        <f>INDEX(Partner_details[companyName], MATCH(E591, Partner_details[email], 0))</f>
        <v>Avetis Grigoryan</v>
      </c>
      <c r="I591">
        <f>IFERROR(INDEX(ggPayers[payer], MATCH(A591, ggPayers[remote_order_id], 0)), 0)</f>
        <v>0</v>
      </c>
      <c r="J591" t="str">
        <f t="shared" si="9"/>
        <v>other</v>
      </c>
    </row>
    <row r="592" spans="1:10">
      <c r="A592" s="89" t="s">
        <v>3090</v>
      </c>
      <c r="B592" s="89">
        <v>5000</v>
      </c>
      <c r="C592" s="89" t="s">
        <v>561</v>
      </c>
      <c r="D592" s="89"/>
      <c r="E592" s="89" t="s">
        <v>130</v>
      </c>
      <c r="F592" s="89" t="s">
        <v>128</v>
      </c>
      <c r="G592" s="105">
        <v>45332.709722222222</v>
      </c>
      <c r="H592" t="str">
        <f>INDEX(Partner_details[companyName], MATCH(E592, Partner_details[email], 0))</f>
        <v>Avetis Grigoryan</v>
      </c>
      <c r="I592">
        <f>IFERROR(INDEX(ggPayers[payer], MATCH(A592, ggPayers[remote_order_id], 0)), 0)</f>
        <v>0</v>
      </c>
      <c r="J592" t="str">
        <f t="shared" si="9"/>
        <v>other</v>
      </c>
    </row>
    <row r="593" spans="1:10">
      <c r="A593" s="89" t="s">
        <v>8636</v>
      </c>
      <c r="B593" s="89">
        <v>1000</v>
      </c>
      <c r="C593" s="89" t="s">
        <v>7963</v>
      </c>
      <c r="D593" s="89" t="s">
        <v>8637</v>
      </c>
      <c r="E593" s="89" t="s">
        <v>7306</v>
      </c>
      <c r="F593" s="89" t="s">
        <v>379</v>
      </c>
      <c r="G593" s="105">
        <v>45332.78402777778</v>
      </c>
      <c r="H593" t="str">
        <f>INDEX(Partner_details[companyName], MATCH(E593, Partner_details[email], 0))</f>
        <v>Bardak</v>
      </c>
      <c r="I593">
        <f>IFERROR(INDEX(ggPayers[payer], MATCH(A593, ggPayers[remote_order_id], 0)), 0)</f>
        <v>0</v>
      </c>
      <c r="J593" t="str">
        <f t="shared" si="9"/>
        <v>other</v>
      </c>
    </row>
    <row r="594" spans="1:10">
      <c r="A594" s="89" t="s">
        <v>3087</v>
      </c>
      <c r="B594" s="89">
        <v>1000</v>
      </c>
      <c r="C594" s="89" t="s">
        <v>561</v>
      </c>
      <c r="D594" s="89"/>
      <c r="E594" s="89" t="s">
        <v>7306</v>
      </c>
      <c r="F594" s="89" t="s">
        <v>379</v>
      </c>
      <c r="G594" s="105">
        <v>45332.785416666666</v>
      </c>
      <c r="H594" t="str">
        <f>INDEX(Partner_details[companyName], MATCH(E594, Partner_details[email], 0))</f>
        <v>Bardak</v>
      </c>
      <c r="I594">
        <f>IFERROR(INDEX(ggPayers[payer], MATCH(A594, ggPayers[remote_order_id], 0)), 0)</f>
        <v>0</v>
      </c>
      <c r="J594" t="str">
        <f t="shared" si="9"/>
        <v>other</v>
      </c>
    </row>
    <row r="595" spans="1:10">
      <c r="A595" s="89" t="s">
        <v>3084</v>
      </c>
      <c r="B595" s="89">
        <v>500</v>
      </c>
      <c r="C595" s="89" t="s">
        <v>561</v>
      </c>
      <c r="D595" s="89" t="s">
        <v>8638</v>
      </c>
      <c r="E595" s="89" t="s">
        <v>7227</v>
      </c>
      <c r="F595" s="89" t="s">
        <v>462</v>
      </c>
      <c r="G595" s="105">
        <v>45333.248611111114</v>
      </c>
      <c r="H595" t="str">
        <f>INDEX(Partner_details[companyName], MATCH(E595, Partner_details[email], 0))</f>
        <v>Lumen Coffee</v>
      </c>
      <c r="I595">
        <f>IFERROR(INDEX(ggPayers[payer], MATCH(A595, ggPayers[remote_order_id], 0)), 0)</f>
        <v>110902</v>
      </c>
      <c r="J595" t="str">
        <f t="shared" si="9"/>
        <v>ggPay</v>
      </c>
    </row>
    <row r="596" spans="1:10">
      <c r="A596" s="89" t="s">
        <v>8639</v>
      </c>
      <c r="B596" s="89">
        <v>500</v>
      </c>
      <c r="C596" s="89" t="s">
        <v>7963</v>
      </c>
      <c r="D596" s="89" t="s">
        <v>8640</v>
      </c>
      <c r="E596" s="89" t="s">
        <v>7296</v>
      </c>
      <c r="F596" s="89" t="s">
        <v>516</v>
      </c>
      <c r="G596" s="105">
        <v>45333.321527777778</v>
      </c>
      <c r="H596" t="str">
        <f>INDEX(Partner_details[companyName], MATCH(E596, Partner_details[email], 0))</f>
        <v>Paul</v>
      </c>
      <c r="I596">
        <f>IFERROR(INDEX(ggPayers[payer], MATCH(A596, ggPayers[remote_order_id], 0)), 0)</f>
        <v>0</v>
      </c>
      <c r="J596" t="str">
        <f t="shared" si="9"/>
        <v>other</v>
      </c>
    </row>
    <row r="597" spans="1:10">
      <c r="A597" s="89" t="s">
        <v>8641</v>
      </c>
      <c r="B597" s="89">
        <v>300</v>
      </c>
      <c r="C597" s="89" t="s">
        <v>7974</v>
      </c>
      <c r="D597" s="89"/>
      <c r="E597" s="89" t="s">
        <v>7253</v>
      </c>
      <c r="F597" s="89" t="s">
        <v>289</v>
      </c>
      <c r="G597" s="105">
        <v>45333.343055555553</v>
      </c>
      <c r="H597" t="str">
        <f>INDEX(Partner_details[companyName], MATCH(E597, Partner_details[email], 0))</f>
        <v>gg cjsc</v>
      </c>
      <c r="I597">
        <f>IFERROR(INDEX(ggPayers[payer], MATCH(A597, ggPayers[remote_order_id], 0)), 0)</f>
        <v>0</v>
      </c>
      <c r="J597" t="str">
        <f t="shared" si="9"/>
        <v>other</v>
      </c>
    </row>
    <row r="598" spans="1:10">
      <c r="A598" s="89" t="s">
        <v>8642</v>
      </c>
      <c r="B598" s="89">
        <v>500</v>
      </c>
      <c r="C598" s="89" t="s">
        <v>7974</v>
      </c>
      <c r="D598" s="89"/>
      <c r="E598" s="89" t="s">
        <v>7253</v>
      </c>
      <c r="F598" s="89" t="s">
        <v>289</v>
      </c>
      <c r="G598" s="105">
        <v>45333.345138888886</v>
      </c>
      <c r="H598" t="str">
        <f>INDEX(Partner_details[companyName], MATCH(E598, Partner_details[email], 0))</f>
        <v>gg cjsc</v>
      </c>
      <c r="I598">
        <f>IFERROR(INDEX(ggPayers[payer], MATCH(A598, ggPayers[remote_order_id], 0)), 0)</f>
        <v>0</v>
      </c>
      <c r="J598" t="str">
        <f t="shared" si="9"/>
        <v>other</v>
      </c>
    </row>
    <row r="599" spans="1:10">
      <c r="A599" s="89" t="s">
        <v>8643</v>
      </c>
      <c r="B599" s="89">
        <v>300</v>
      </c>
      <c r="C599" s="89" t="s">
        <v>7963</v>
      </c>
      <c r="D599" s="89" t="s">
        <v>8644</v>
      </c>
      <c r="E599" s="89" t="s">
        <v>7253</v>
      </c>
      <c r="F599" s="89" t="s">
        <v>289</v>
      </c>
      <c r="G599" s="105">
        <v>45333.345138888886</v>
      </c>
      <c r="H599" t="str">
        <f>INDEX(Partner_details[companyName], MATCH(E599, Partner_details[email], 0))</f>
        <v>gg cjsc</v>
      </c>
      <c r="I599">
        <f>IFERROR(INDEX(ggPayers[payer], MATCH(A599, ggPayers[remote_order_id], 0)), 0)</f>
        <v>0</v>
      </c>
      <c r="J599" t="str">
        <f t="shared" si="9"/>
        <v>other</v>
      </c>
    </row>
    <row r="600" spans="1:10">
      <c r="A600" s="89" t="s">
        <v>3081</v>
      </c>
      <c r="B600" s="89">
        <v>500</v>
      </c>
      <c r="C600" s="89" t="s">
        <v>561</v>
      </c>
      <c r="D600" s="89" t="s">
        <v>8645</v>
      </c>
      <c r="E600" s="89" t="s">
        <v>7253</v>
      </c>
      <c r="F600" s="89" t="s">
        <v>289</v>
      </c>
      <c r="G600" s="105">
        <v>45333.348611111112</v>
      </c>
      <c r="H600" t="str">
        <f>INDEX(Partner_details[companyName], MATCH(E600, Partner_details[email], 0))</f>
        <v>gg cjsc</v>
      </c>
      <c r="I600">
        <f>IFERROR(INDEX(ggPayers[payer], MATCH(A600, ggPayers[remote_order_id], 0)), 0)</f>
        <v>825186</v>
      </c>
      <c r="J600" t="str">
        <f t="shared" si="9"/>
        <v>ggPay</v>
      </c>
    </row>
    <row r="601" spans="1:10">
      <c r="A601" s="89" t="s">
        <v>3079</v>
      </c>
      <c r="B601" s="89">
        <v>1000</v>
      </c>
      <c r="C601" s="89" t="s">
        <v>561</v>
      </c>
      <c r="D601" s="89"/>
      <c r="E601" s="89" t="s">
        <v>6682</v>
      </c>
      <c r="F601" s="89" t="s">
        <v>5008</v>
      </c>
      <c r="G601" s="105">
        <v>45333.350694444445</v>
      </c>
      <c r="H601" t="str">
        <f>INDEX(Partner_details[companyName], MATCH(E601, Partner_details[email], 0))</f>
        <v>Sunrise noyland</v>
      </c>
      <c r="I601">
        <f>IFERROR(INDEX(ggPayers[payer], MATCH(A601, ggPayers[remote_order_id], 0)), 0)</f>
        <v>0</v>
      </c>
      <c r="J601" t="str">
        <f t="shared" si="9"/>
        <v>other</v>
      </c>
    </row>
    <row r="602" spans="1:10">
      <c r="A602" s="89" t="s">
        <v>3077</v>
      </c>
      <c r="B602" s="89">
        <v>2000</v>
      </c>
      <c r="C602" s="89" t="s">
        <v>561</v>
      </c>
      <c r="D602" s="89"/>
      <c r="E602" s="89" t="s">
        <v>7227</v>
      </c>
      <c r="F602" s="89" t="s">
        <v>462</v>
      </c>
      <c r="G602" s="105">
        <v>45333.386805555558</v>
      </c>
      <c r="H602" t="str">
        <f>INDEX(Partner_details[companyName], MATCH(E602, Partner_details[email], 0))</f>
        <v>Lumen Coffee</v>
      </c>
      <c r="I602">
        <f>IFERROR(INDEX(ggPayers[payer], MATCH(A602, ggPayers[remote_order_id], 0)), 0)</f>
        <v>0</v>
      </c>
      <c r="J602" t="str">
        <f t="shared" si="9"/>
        <v>other</v>
      </c>
    </row>
    <row r="603" spans="1:10">
      <c r="A603" s="89" t="s">
        <v>8646</v>
      </c>
      <c r="B603" s="89">
        <v>300</v>
      </c>
      <c r="C603" s="89" t="s">
        <v>7963</v>
      </c>
      <c r="D603" s="89"/>
      <c r="E603" s="89" t="s">
        <v>185</v>
      </c>
      <c r="F603" s="89" t="s">
        <v>184</v>
      </c>
      <c r="G603" s="105">
        <v>45333.455555555556</v>
      </c>
      <c r="H603" t="str">
        <f>INDEX(Partner_details[companyName], MATCH(E603, Partner_details[email], 0))</f>
        <v>gg cjsc</v>
      </c>
      <c r="I603">
        <f>IFERROR(INDEX(ggPayers[payer], MATCH(A603, ggPayers[remote_order_id], 0)), 0)</f>
        <v>0</v>
      </c>
      <c r="J603" t="str">
        <f t="shared" si="9"/>
        <v>other</v>
      </c>
    </row>
    <row r="604" spans="1:10">
      <c r="A604" s="89" t="s">
        <v>3075</v>
      </c>
      <c r="B604" s="89">
        <v>1000</v>
      </c>
      <c r="C604" s="89" t="s">
        <v>561</v>
      </c>
      <c r="D604" s="89" t="s">
        <v>8647</v>
      </c>
      <c r="E604" s="89" t="s">
        <v>6682</v>
      </c>
      <c r="F604" s="89" t="s">
        <v>5008</v>
      </c>
      <c r="G604" s="105">
        <v>45333.461805555555</v>
      </c>
      <c r="H604" t="str">
        <f>INDEX(Partner_details[companyName], MATCH(E604, Partner_details[email], 0))</f>
        <v>Sunrise noyland</v>
      </c>
      <c r="I604">
        <f>IFERROR(INDEX(ggPayers[payer], MATCH(A604, ggPayers[remote_order_id], 0)), 0)</f>
        <v>127955</v>
      </c>
      <c r="J604" t="str">
        <f t="shared" si="9"/>
        <v>ggPay</v>
      </c>
    </row>
    <row r="605" spans="1:10">
      <c r="A605" s="89" t="s">
        <v>8648</v>
      </c>
      <c r="B605" s="89">
        <v>1000</v>
      </c>
      <c r="C605" s="89" t="s">
        <v>7963</v>
      </c>
      <c r="D605" s="89" t="s">
        <v>8649</v>
      </c>
      <c r="E605" s="89" t="s">
        <v>7018</v>
      </c>
      <c r="F605" s="89" t="s">
        <v>476</v>
      </c>
      <c r="G605" s="105">
        <v>45333.486111111109</v>
      </c>
      <c r="H605" t="str">
        <f>INDEX(Partner_details[companyName], MATCH(E605, Partner_details[email], 0))</f>
        <v>Malocco</v>
      </c>
      <c r="I605">
        <f>IFERROR(INDEX(ggPayers[payer], MATCH(A605, ggPayers[remote_order_id], 0)), 0)</f>
        <v>0</v>
      </c>
      <c r="J605" t="str">
        <f t="shared" si="9"/>
        <v>other</v>
      </c>
    </row>
    <row r="606" spans="1:10">
      <c r="A606" s="89" t="s">
        <v>8650</v>
      </c>
      <c r="B606" s="89">
        <v>1000</v>
      </c>
      <c r="C606" s="89" t="s">
        <v>7963</v>
      </c>
      <c r="D606" s="89"/>
      <c r="E606" s="89" t="s">
        <v>7018</v>
      </c>
      <c r="F606" s="89" t="s">
        <v>476</v>
      </c>
      <c r="G606" s="105">
        <v>45333.486805555556</v>
      </c>
      <c r="H606" t="str">
        <f>INDEX(Partner_details[companyName], MATCH(E606, Partner_details[email], 0))</f>
        <v>Malocco</v>
      </c>
      <c r="I606">
        <f>IFERROR(INDEX(ggPayers[payer], MATCH(A606, ggPayers[remote_order_id], 0)), 0)</f>
        <v>0</v>
      </c>
      <c r="J606" t="str">
        <f t="shared" si="9"/>
        <v>other</v>
      </c>
    </row>
    <row r="607" spans="1:10">
      <c r="A607" s="89" t="s">
        <v>3073</v>
      </c>
      <c r="B607" s="89">
        <v>1000</v>
      </c>
      <c r="C607" s="89" t="s">
        <v>561</v>
      </c>
      <c r="D607" s="89" t="s">
        <v>8651</v>
      </c>
      <c r="E607" s="89" t="s">
        <v>7018</v>
      </c>
      <c r="F607" s="89" t="s">
        <v>476</v>
      </c>
      <c r="G607" s="105">
        <v>45333.488194444442</v>
      </c>
      <c r="H607" t="str">
        <f>INDEX(Partner_details[companyName], MATCH(E607, Partner_details[email], 0))</f>
        <v>Malocco</v>
      </c>
      <c r="I607">
        <f>IFERROR(INDEX(ggPayers[payer], MATCH(A607, ggPayers[remote_order_id], 0)), 0)</f>
        <v>1095591</v>
      </c>
      <c r="J607" t="str">
        <f t="shared" si="9"/>
        <v>ggPay</v>
      </c>
    </row>
    <row r="608" spans="1:10">
      <c r="A608" s="89" t="s">
        <v>8652</v>
      </c>
      <c r="B608" s="89">
        <v>1000</v>
      </c>
      <c r="C608" s="89" t="s">
        <v>7963</v>
      </c>
      <c r="D608" s="89"/>
      <c r="E608" s="89" t="s">
        <v>7018</v>
      </c>
      <c r="F608" s="89" t="s">
        <v>476</v>
      </c>
      <c r="G608" s="105">
        <v>45333.538194444445</v>
      </c>
      <c r="H608" t="str">
        <f>INDEX(Partner_details[companyName], MATCH(E608, Partner_details[email], 0))</f>
        <v>Malocco</v>
      </c>
      <c r="I608">
        <f>IFERROR(INDEX(ggPayers[payer], MATCH(A608, ggPayers[remote_order_id], 0)), 0)</f>
        <v>0</v>
      </c>
      <c r="J608" t="str">
        <f t="shared" si="9"/>
        <v>other</v>
      </c>
    </row>
    <row r="609" spans="1:10">
      <c r="A609" s="89" t="s">
        <v>8653</v>
      </c>
      <c r="B609" s="89">
        <v>500</v>
      </c>
      <c r="C609" s="89" t="s">
        <v>7963</v>
      </c>
      <c r="D609" s="89" t="s">
        <v>8654</v>
      </c>
      <c r="E609" s="89" t="s">
        <v>185</v>
      </c>
      <c r="F609" s="89" t="s">
        <v>184</v>
      </c>
      <c r="G609" s="105">
        <v>45333.55</v>
      </c>
      <c r="H609" t="str">
        <f>INDEX(Partner_details[companyName], MATCH(E609, Partner_details[email], 0))</f>
        <v>gg cjsc</v>
      </c>
      <c r="I609">
        <f>IFERROR(INDEX(ggPayers[payer], MATCH(A609, ggPayers[remote_order_id], 0)), 0)</f>
        <v>0</v>
      </c>
      <c r="J609" t="str">
        <f t="shared" si="9"/>
        <v>other</v>
      </c>
    </row>
    <row r="610" spans="1:10">
      <c r="A610" s="89" t="s">
        <v>3070</v>
      </c>
      <c r="B610" s="89">
        <v>500</v>
      </c>
      <c r="C610" s="89" t="s">
        <v>561</v>
      </c>
      <c r="D610" s="89" t="s">
        <v>8655</v>
      </c>
      <c r="E610" s="89" t="s">
        <v>7296</v>
      </c>
      <c r="F610" s="89" t="s">
        <v>516</v>
      </c>
      <c r="G610" s="105">
        <v>45333.594444444447</v>
      </c>
      <c r="H610" t="str">
        <f>INDEX(Partner_details[companyName], MATCH(E610, Partner_details[email], 0))</f>
        <v>Paul</v>
      </c>
      <c r="I610">
        <f>IFERROR(INDEX(ggPayers[payer], MATCH(A610, ggPayers[remote_order_id], 0)), 0)</f>
        <v>685480</v>
      </c>
      <c r="J610" t="str">
        <f t="shared" si="9"/>
        <v>ggPay</v>
      </c>
    </row>
    <row r="611" spans="1:10">
      <c r="A611" s="89" t="s">
        <v>8656</v>
      </c>
      <c r="B611" s="89">
        <v>2000</v>
      </c>
      <c r="C611" s="89" t="s">
        <v>7963</v>
      </c>
      <c r="D611" s="89" t="s">
        <v>8657</v>
      </c>
      <c r="E611" s="89" t="s">
        <v>130</v>
      </c>
      <c r="F611" s="89" t="s">
        <v>128</v>
      </c>
      <c r="G611" s="105">
        <v>45333.600694444445</v>
      </c>
      <c r="H611" t="str">
        <f>INDEX(Partner_details[companyName], MATCH(E611, Partner_details[email], 0))</f>
        <v>Avetis Grigoryan</v>
      </c>
      <c r="I611">
        <f>IFERROR(INDEX(ggPayers[payer], MATCH(A611, ggPayers[remote_order_id], 0)), 0)</f>
        <v>0</v>
      </c>
      <c r="J611" t="str">
        <f t="shared" si="9"/>
        <v>other</v>
      </c>
    </row>
    <row r="612" spans="1:10">
      <c r="A612" s="89" t="s">
        <v>8658</v>
      </c>
      <c r="B612" s="89">
        <v>2000</v>
      </c>
      <c r="C612" s="89" t="s">
        <v>7963</v>
      </c>
      <c r="D612" s="89"/>
      <c r="E612" s="89" t="s">
        <v>130</v>
      </c>
      <c r="F612" s="89" t="s">
        <v>128</v>
      </c>
      <c r="G612" s="105">
        <v>45333.601388888892</v>
      </c>
      <c r="H612" t="str">
        <f>INDEX(Partner_details[companyName], MATCH(E612, Partner_details[email], 0))</f>
        <v>Avetis Grigoryan</v>
      </c>
      <c r="I612">
        <f>IFERROR(INDEX(ggPayers[payer], MATCH(A612, ggPayers[remote_order_id], 0)), 0)</f>
        <v>0</v>
      </c>
      <c r="J612" t="str">
        <f t="shared" si="9"/>
        <v>other</v>
      </c>
    </row>
    <row r="613" spans="1:10">
      <c r="A613" s="89" t="s">
        <v>3068</v>
      </c>
      <c r="B613" s="89">
        <v>500</v>
      </c>
      <c r="C613" s="89" t="s">
        <v>561</v>
      </c>
      <c r="D613" s="89"/>
      <c r="E613" s="89" t="s">
        <v>7296</v>
      </c>
      <c r="F613" s="89" t="s">
        <v>516</v>
      </c>
      <c r="G613" s="105">
        <v>45333.61041666667</v>
      </c>
      <c r="H613" t="str">
        <f>INDEX(Partner_details[companyName], MATCH(E613, Partner_details[email], 0))</f>
        <v>Paul</v>
      </c>
      <c r="I613">
        <f>IFERROR(INDEX(ggPayers[payer], MATCH(A613, ggPayers[remote_order_id], 0)), 0)</f>
        <v>0</v>
      </c>
      <c r="J613" t="str">
        <f t="shared" si="9"/>
        <v>other</v>
      </c>
    </row>
    <row r="614" spans="1:10">
      <c r="A614" s="89" t="s">
        <v>8659</v>
      </c>
      <c r="B614" s="89">
        <v>1000</v>
      </c>
      <c r="C614" s="89" t="s">
        <v>7963</v>
      </c>
      <c r="D614" s="89" t="s">
        <v>8660</v>
      </c>
      <c r="E614" s="89" t="s">
        <v>6639</v>
      </c>
      <c r="F614" s="89" t="s">
        <v>1705</v>
      </c>
      <c r="G614" s="105">
        <v>45333.734722222223</v>
      </c>
      <c r="H614" t="str">
        <f>INDEX(Partner_details[companyName], MATCH(E614, Partner_details[email], 0))</f>
        <v>gg cjsc</v>
      </c>
      <c r="I614">
        <f>IFERROR(INDEX(ggPayers[payer], MATCH(A614, ggPayers[remote_order_id], 0)), 0)</f>
        <v>0</v>
      </c>
      <c r="J614" t="str">
        <f t="shared" si="9"/>
        <v>other</v>
      </c>
    </row>
    <row r="615" spans="1:10">
      <c r="A615" s="89" t="s">
        <v>3066</v>
      </c>
      <c r="B615" s="89">
        <v>5000</v>
      </c>
      <c r="C615" s="89" t="s">
        <v>561</v>
      </c>
      <c r="D615" s="89" t="s">
        <v>8661</v>
      </c>
      <c r="E615" s="89" t="s">
        <v>130</v>
      </c>
      <c r="F615" s="89" t="s">
        <v>128</v>
      </c>
      <c r="G615" s="105">
        <v>45333.784722222219</v>
      </c>
      <c r="H615" t="str">
        <f>INDEX(Partner_details[companyName], MATCH(E615, Partner_details[email], 0))</f>
        <v>Avetis Grigoryan</v>
      </c>
      <c r="I615">
        <f>IFERROR(INDEX(ggPayers[payer], MATCH(A615, ggPayers[remote_order_id], 0)), 0)</f>
        <v>135237</v>
      </c>
      <c r="J615" t="str">
        <f t="shared" si="9"/>
        <v>ggPay</v>
      </c>
    </row>
    <row r="616" spans="1:10">
      <c r="A616" s="89" t="s">
        <v>8662</v>
      </c>
      <c r="B616" s="89">
        <v>100</v>
      </c>
      <c r="C616" s="89" t="s">
        <v>7963</v>
      </c>
      <c r="D616" s="89" t="s">
        <v>8663</v>
      </c>
      <c r="E616" s="89" t="s">
        <v>7346</v>
      </c>
      <c r="F616" s="89" t="s">
        <v>518</v>
      </c>
      <c r="G616" s="105">
        <v>45334.272222222222</v>
      </c>
      <c r="H616" t="str">
        <f>INDEX(Partner_details[companyName], MATCH(E616, Partner_details[email], 0))</f>
        <v>Pizzanini</v>
      </c>
      <c r="I616">
        <f>IFERROR(INDEX(ggPayers[payer], MATCH(A616, ggPayers[remote_order_id], 0)), 0)</f>
        <v>0</v>
      </c>
      <c r="J616" t="str">
        <f t="shared" si="9"/>
        <v>other</v>
      </c>
    </row>
    <row r="617" spans="1:10">
      <c r="A617" s="89" t="s">
        <v>8664</v>
      </c>
      <c r="B617" s="89">
        <v>100</v>
      </c>
      <c r="C617" s="89" t="s">
        <v>7963</v>
      </c>
      <c r="D617" s="89" t="s">
        <v>8665</v>
      </c>
      <c r="E617" s="89" t="s">
        <v>7346</v>
      </c>
      <c r="F617" s="89" t="s">
        <v>518</v>
      </c>
      <c r="G617" s="105">
        <v>45334.272222222222</v>
      </c>
      <c r="H617" t="str">
        <f>INDEX(Partner_details[companyName], MATCH(E617, Partner_details[email], 0))</f>
        <v>Pizzanini</v>
      </c>
      <c r="I617">
        <f>IFERROR(INDEX(ggPayers[payer], MATCH(A617, ggPayers[remote_order_id], 0)), 0)</f>
        <v>0</v>
      </c>
      <c r="J617" t="str">
        <f t="shared" si="9"/>
        <v>other</v>
      </c>
    </row>
    <row r="618" spans="1:10">
      <c r="A618" s="89" t="s">
        <v>3064</v>
      </c>
      <c r="B618" s="89">
        <v>100</v>
      </c>
      <c r="C618" s="89" t="s">
        <v>561</v>
      </c>
      <c r="D618" s="89"/>
      <c r="E618" s="89" t="s">
        <v>7346</v>
      </c>
      <c r="F618" s="89" t="s">
        <v>518</v>
      </c>
      <c r="G618" s="105">
        <v>45334.272916666669</v>
      </c>
      <c r="H618" t="str">
        <f>INDEX(Partner_details[companyName], MATCH(E618, Partner_details[email], 0))</f>
        <v>Pizzanini</v>
      </c>
      <c r="I618">
        <f>IFERROR(INDEX(ggPayers[payer], MATCH(A618, ggPayers[remote_order_id], 0)), 0)</f>
        <v>0</v>
      </c>
      <c r="J618" t="str">
        <f t="shared" si="9"/>
        <v>other</v>
      </c>
    </row>
    <row r="619" spans="1:10">
      <c r="A619" s="89" t="s">
        <v>8666</v>
      </c>
      <c r="B619" s="89">
        <v>1000</v>
      </c>
      <c r="C619" s="89" t="s">
        <v>7963</v>
      </c>
      <c r="D619" s="89"/>
      <c r="E619" s="89" t="s">
        <v>7018</v>
      </c>
      <c r="F619" s="89" t="s">
        <v>476</v>
      </c>
      <c r="G619" s="105">
        <v>45334.284722222219</v>
      </c>
      <c r="H619" t="str">
        <f>INDEX(Partner_details[companyName], MATCH(E619, Partner_details[email], 0))</f>
        <v>Malocco</v>
      </c>
      <c r="I619">
        <f>IFERROR(INDEX(ggPayers[payer], MATCH(A619, ggPayers[remote_order_id], 0)), 0)</f>
        <v>0</v>
      </c>
      <c r="J619" t="str">
        <f t="shared" si="9"/>
        <v>other</v>
      </c>
    </row>
    <row r="620" spans="1:10">
      <c r="A620" s="89" t="s">
        <v>8667</v>
      </c>
      <c r="B620" s="89">
        <v>300</v>
      </c>
      <c r="C620" s="89" t="s">
        <v>7963</v>
      </c>
      <c r="D620" s="89"/>
      <c r="E620" s="89" t="s">
        <v>178</v>
      </c>
      <c r="F620" s="89" t="s">
        <v>177</v>
      </c>
      <c r="G620" s="105">
        <v>45334.34097222222</v>
      </c>
      <c r="H620" t="str">
        <f>INDEX(Partner_details[companyName], MATCH(E620, Partner_details[email], 0))</f>
        <v>gg cjsc</v>
      </c>
      <c r="I620">
        <f>IFERROR(INDEX(ggPayers[payer], MATCH(A620, ggPayers[remote_order_id], 0)), 0)</f>
        <v>0</v>
      </c>
      <c r="J620" t="str">
        <f t="shared" si="9"/>
        <v>other</v>
      </c>
    </row>
    <row r="621" spans="1:10">
      <c r="A621" s="89" t="s">
        <v>8668</v>
      </c>
      <c r="B621" s="89">
        <v>500</v>
      </c>
      <c r="C621" s="89" t="s">
        <v>7963</v>
      </c>
      <c r="D621" s="89" t="s">
        <v>8669</v>
      </c>
      <c r="E621" s="89" t="s">
        <v>178</v>
      </c>
      <c r="F621" s="89" t="s">
        <v>177</v>
      </c>
      <c r="G621" s="105">
        <v>45334.35</v>
      </c>
      <c r="H621" t="str">
        <f>INDEX(Partner_details[companyName], MATCH(E621, Partner_details[email], 0))</f>
        <v>gg cjsc</v>
      </c>
      <c r="I621">
        <f>IFERROR(INDEX(ggPayers[payer], MATCH(A621, ggPayers[remote_order_id], 0)), 0)</f>
        <v>0</v>
      </c>
      <c r="J621" t="str">
        <f t="shared" si="9"/>
        <v>other</v>
      </c>
    </row>
    <row r="622" spans="1:10">
      <c r="A622" s="89" t="s">
        <v>8670</v>
      </c>
      <c r="B622" s="89">
        <v>1</v>
      </c>
      <c r="C622" s="89" t="s">
        <v>7963</v>
      </c>
      <c r="D622" s="89" t="s">
        <v>8671</v>
      </c>
      <c r="E622" s="89" t="s">
        <v>7263</v>
      </c>
      <c r="F622" s="89" t="s">
        <v>270</v>
      </c>
      <c r="G622" s="105">
        <v>45334.372916666667</v>
      </c>
      <c r="H622" t="str">
        <f>INDEX(Partner_details[companyName], MATCH(E622, Partner_details[email], 0))</f>
        <v>Arctic Fox</v>
      </c>
      <c r="I622">
        <f>IFERROR(INDEX(ggPayers[payer], MATCH(A622, ggPayers[remote_order_id], 0)), 0)</f>
        <v>0</v>
      </c>
      <c r="J622" t="str">
        <f t="shared" si="9"/>
        <v>other</v>
      </c>
    </row>
    <row r="623" spans="1:10">
      <c r="A623" s="89" t="s">
        <v>8672</v>
      </c>
      <c r="B623" s="89">
        <v>1</v>
      </c>
      <c r="C623" s="89" t="s">
        <v>7963</v>
      </c>
      <c r="D623" s="89" t="s">
        <v>8673</v>
      </c>
      <c r="E623" s="89" t="s">
        <v>7263</v>
      </c>
      <c r="F623" s="89" t="s">
        <v>270</v>
      </c>
      <c r="G623" s="105">
        <v>45334.372916666667</v>
      </c>
      <c r="H623" t="str">
        <f>INDEX(Partner_details[companyName], MATCH(E623, Partner_details[email], 0))</f>
        <v>Arctic Fox</v>
      </c>
      <c r="I623">
        <f>IFERROR(INDEX(ggPayers[payer], MATCH(A623, ggPayers[remote_order_id], 0)), 0)</f>
        <v>0</v>
      </c>
      <c r="J623" t="str">
        <f t="shared" si="9"/>
        <v>other</v>
      </c>
    </row>
    <row r="624" spans="1:10">
      <c r="A624" s="89" t="s">
        <v>3062</v>
      </c>
      <c r="B624" s="89">
        <v>1</v>
      </c>
      <c r="C624" s="89" t="s">
        <v>7991</v>
      </c>
      <c r="D624" s="89" t="s">
        <v>8674</v>
      </c>
      <c r="E624" s="89" t="s">
        <v>7263</v>
      </c>
      <c r="F624" s="89" t="s">
        <v>270</v>
      </c>
      <c r="G624" s="105">
        <v>45334.373611111114</v>
      </c>
      <c r="H624" t="str">
        <f>INDEX(Partner_details[companyName], MATCH(E624, Partner_details[email], 0))</f>
        <v>Arctic Fox</v>
      </c>
      <c r="I624">
        <f>IFERROR(INDEX(ggPayers[payer], MATCH(A624, ggPayers[remote_order_id], 0)), 0)</f>
        <v>162906</v>
      </c>
      <c r="J624" t="str">
        <f t="shared" si="9"/>
        <v>ggPay</v>
      </c>
    </row>
    <row r="625" spans="1:10">
      <c r="A625" s="99" t="s">
        <v>8675</v>
      </c>
      <c r="B625" s="89">
        <v>1</v>
      </c>
      <c r="C625" s="89" t="s">
        <v>7963</v>
      </c>
      <c r="D625" s="89" t="s">
        <v>8676</v>
      </c>
      <c r="E625" s="89" t="s">
        <v>7263</v>
      </c>
      <c r="F625" s="89" t="s">
        <v>270</v>
      </c>
      <c r="G625" s="105">
        <v>45334.383333333331</v>
      </c>
      <c r="H625" t="str">
        <f>INDEX(Partner_details[companyName], MATCH(E625, Partner_details[email], 0))</f>
        <v>Arctic Fox</v>
      </c>
      <c r="I625">
        <f>IFERROR(INDEX(ggPayers[payer], MATCH(A625, ggPayers[remote_order_id], 0)), 0)</f>
        <v>0</v>
      </c>
      <c r="J625" t="str">
        <f t="shared" si="9"/>
        <v>other</v>
      </c>
    </row>
    <row r="626" spans="1:10">
      <c r="A626" s="89" t="s">
        <v>8677</v>
      </c>
      <c r="B626" s="89">
        <v>100</v>
      </c>
      <c r="C626" s="89" t="s">
        <v>7963</v>
      </c>
      <c r="D626" s="89" t="s">
        <v>8678</v>
      </c>
      <c r="E626" s="89" t="s">
        <v>7263</v>
      </c>
      <c r="F626" s="89" t="s">
        <v>270</v>
      </c>
      <c r="G626" s="105">
        <v>45334.383333333331</v>
      </c>
      <c r="H626" t="str">
        <f>INDEX(Partner_details[companyName], MATCH(E626, Partner_details[email], 0))</f>
        <v>Arctic Fox</v>
      </c>
      <c r="I626">
        <f>IFERROR(INDEX(ggPayers[payer], MATCH(A626, ggPayers[remote_order_id], 0)), 0)</f>
        <v>0</v>
      </c>
      <c r="J626" t="str">
        <f t="shared" si="9"/>
        <v>other</v>
      </c>
    </row>
    <row r="627" spans="1:10">
      <c r="A627" s="89" t="s">
        <v>8679</v>
      </c>
      <c r="B627" s="89">
        <v>300</v>
      </c>
      <c r="C627" s="89" t="s">
        <v>7963</v>
      </c>
      <c r="D627" s="89"/>
      <c r="E627" s="89" t="s">
        <v>6984</v>
      </c>
      <c r="F627" s="89" t="s">
        <v>206</v>
      </c>
      <c r="G627" s="105">
        <v>45334.522222222222</v>
      </c>
      <c r="H627" t="str">
        <f>INDEX(Partner_details[companyName], MATCH(E627, Partner_details[email], 0))</f>
        <v>gg cjsc</v>
      </c>
      <c r="I627">
        <f>IFERROR(INDEX(ggPayers[payer], MATCH(A627, ggPayers[remote_order_id], 0)), 0)</f>
        <v>0</v>
      </c>
      <c r="J627" t="str">
        <f t="shared" si="9"/>
        <v>other</v>
      </c>
    </row>
    <row r="628" spans="1:10">
      <c r="A628" s="89" t="s">
        <v>8680</v>
      </c>
      <c r="B628" s="89">
        <v>500</v>
      </c>
      <c r="C628" s="89" t="s">
        <v>7963</v>
      </c>
      <c r="D628" s="89" t="s">
        <v>8681</v>
      </c>
      <c r="E628" s="89" t="s">
        <v>130</v>
      </c>
      <c r="F628" s="89" t="s">
        <v>128</v>
      </c>
      <c r="G628" s="105">
        <v>45334.525694444441</v>
      </c>
      <c r="H628" t="str">
        <f>INDEX(Partner_details[companyName], MATCH(E628, Partner_details[email], 0))</f>
        <v>Avetis Grigoryan</v>
      </c>
      <c r="I628">
        <f>IFERROR(INDEX(ggPayers[payer], MATCH(A628, ggPayers[remote_order_id], 0)), 0)</f>
        <v>0</v>
      </c>
      <c r="J628" t="str">
        <f t="shared" si="9"/>
        <v>other</v>
      </c>
    </row>
    <row r="629" spans="1:10">
      <c r="A629" s="89" t="s">
        <v>3060</v>
      </c>
      <c r="B629" s="89">
        <v>100</v>
      </c>
      <c r="C629" s="89" t="s">
        <v>561</v>
      </c>
      <c r="D629" s="89" t="s">
        <v>8682</v>
      </c>
      <c r="E629" s="89" t="s">
        <v>6830</v>
      </c>
      <c r="F629" s="89" t="s">
        <v>382</v>
      </c>
      <c r="G629" s="105">
        <v>45334.563194444447</v>
      </c>
      <c r="H629" t="str">
        <f>INDEX(Partner_details[companyName], MATCH(E629, Partner_details[email], 0))</f>
        <v>Beer Academy</v>
      </c>
      <c r="I629">
        <f>IFERROR(INDEX(ggPayers[payer], MATCH(A629, ggPayers[remote_order_id], 0)), 0)</f>
        <v>54916</v>
      </c>
      <c r="J629" t="str">
        <f t="shared" si="9"/>
        <v>ggPay</v>
      </c>
    </row>
    <row r="630" spans="1:10">
      <c r="A630" s="89" t="s">
        <v>3057</v>
      </c>
      <c r="B630" s="89">
        <v>500</v>
      </c>
      <c r="C630" s="89" t="s">
        <v>561</v>
      </c>
      <c r="D630" s="89" t="s">
        <v>8683</v>
      </c>
      <c r="E630" s="89" t="s">
        <v>133</v>
      </c>
      <c r="F630" s="89" t="s">
        <v>461</v>
      </c>
      <c r="G630" s="105">
        <v>45334.563888888886</v>
      </c>
      <c r="H630" t="str">
        <f>INDEX(Partner_details[companyName], MATCH(E630, Partner_details[email], 0))</f>
        <v>Lumen Coffee</v>
      </c>
      <c r="I630">
        <f>IFERROR(INDEX(ggPayers[payer], MATCH(A630, ggPayers[remote_order_id], 0)), 0)</f>
        <v>231060</v>
      </c>
      <c r="J630" t="str">
        <f t="shared" si="9"/>
        <v>ggPay</v>
      </c>
    </row>
    <row r="631" spans="1:10">
      <c r="A631" s="89" t="s">
        <v>3055</v>
      </c>
      <c r="B631" s="89">
        <v>500</v>
      </c>
      <c r="C631" s="89" t="s">
        <v>561</v>
      </c>
      <c r="D631" s="99" t="s">
        <v>8684</v>
      </c>
      <c r="E631" s="89" t="s">
        <v>133</v>
      </c>
      <c r="F631" s="89" t="s">
        <v>461</v>
      </c>
      <c r="G631" s="105">
        <v>45334.563888888886</v>
      </c>
      <c r="H631" t="str">
        <f>INDEX(Partner_details[companyName], MATCH(E631, Partner_details[email], 0))</f>
        <v>Lumen Coffee</v>
      </c>
      <c r="I631">
        <f>IFERROR(INDEX(ggPayers[payer], MATCH(A631, ggPayers[remote_order_id], 0)), 0)</f>
        <v>798</v>
      </c>
      <c r="J631" t="str">
        <f t="shared" si="9"/>
        <v>ggPay</v>
      </c>
    </row>
    <row r="632" spans="1:10">
      <c r="A632" s="89" t="s">
        <v>8685</v>
      </c>
      <c r="B632" s="89">
        <v>100</v>
      </c>
      <c r="C632" s="89" t="s">
        <v>7963</v>
      </c>
      <c r="D632" s="89" t="s">
        <v>8686</v>
      </c>
      <c r="E632" s="89" t="s">
        <v>6830</v>
      </c>
      <c r="F632" s="89" t="s">
        <v>382</v>
      </c>
      <c r="G632" s="105">
        <v>45334.565972222219</v>
      </c>
      <c r="H632" t="str">
        <f>INDEX(Partner_details[companyName], MATCH(E632, Partner_details[email], 0))</f>
        <v>Beer Academy</v>
      </c>
      <c r="I632">
        <f>IFERROR(INDEX(ggPayers[payer], MATCH(A632, ggPayers[remote_order_id], 0)), 0)</f>
        <v>0</v>
      </c>
      <c r="J632" t="str">
        <f t="shared" si="9"/>
        <v>other</v>
      </c>
    </row>
    <row r="633" spans="1:10">
      <c r="A633" s="89" t="s">
        <v>3053</v>
      </c>
      <c r="B633" s="89">
        <v>100</v>
      </c>
      <c r="C633" s="89" t="s">
        <v>561</v>
      </c>
      <c r="D633" s="89" t="s">
        <v>8687</v>
      </c>
      <c r="E633" s="89" t="s">
        <v>6830</v>
      </c>
      <c r="F633" s="89" t="s">
        <v>382</v>
      </c>
      <c r="G633" s="105">
        <v>45334.593055555553</v>
      </c>
      <c r="H633" t="str">
        <f>INDEX(Partner_details[companyName], MATCH(E633, Partner_details[email], 0))</f>
        <v>Beer Academy</v>
      </c>
      <c r="I633">
        <f>IFERROR(INDEX(ggPayers[payer], MATCH(A633, ggPayers[remote_order_id], 0)), 0)</f>
        <v>825186</v>
      </c>
      <c r="J633" t="str">
        <f t="shared" si="9"/>
        <v>ggPay</v>
      </c>
    </row>
    <row r="634" spans="1:10">
      <c r="A634" s="89" t="s">
        <v>3051</v>
      </c>
      <c r="B634" s="89">
        <v>100</v>
      </c>
      <c r="C634" s="89" t="s">
        <v>561</v>
      </c>
      <c r="D634" s="89" t="s">
        <v>8688</v>
      </c>
      <c r="E634" s="89" t="s">
        <v>6707</v>
      </c>
      <c r="F634" s="89" t="s">
        <v>384</v>
      </c>
      <c r="G634" s="105">
        <v>45334.59375</v>
      </c>
      <c r="H634" t="str">
        <f>INDEX(Partner_details[companyName], MATCH(E634, Partner_details[email], 0))</f>
        <v>Beer Academy</v>
      </c>
      <c r="I634">
        <f>IFERROR(INDEX(ggPayers[payer], MATCH(A634, ggPayers[remote_order_id], 0)), 0)</f>
        <v>825186</v>
      </c>
      <c r="J634" t="str">
        <f t="shared" si="9"/>
        <v>ggPay</v>
      </c>
    </row>
    <row r="635" spans="1:10">
      <c r="A635" s="89" t="s">
        <v>3049</v>
      </c>
      <c r="B635" s="89">
        <v>100</v>
      </c>
      <c r="C635" s="89" t="s">
        <v>561</v>
      </c>
      <c r="D635" s="89"/>
      <c r="E635" s="89" t="s">
        <v>6707</v>
      </c>
      <c r="F635" s="89" t="s">
        <v>384</v>
      </c>
      <c r="G635" s="105">
        <v>45334.613888888889</v>
      </c>
      <c r="H635" t="str">
        <f>INDEX(Partner_details[companyName], MATCH(E635, Partner_details[email], 0))</f>
        <v>Beer Academy</v>
      </c>
      <c r="I635">
        <f>IFERROR(INDEX(ggPayers[payer], MATCH(A635, ggPayers[remote_order_id], 0)), 0)</f>
        <v>0</v>
      </c>
      <c r="J635" t="str">
        <f t="shared" si="9"/>
        <v>other</v>
      </c>
    </row>
    <row r="636" spans="1:10">
      <c r="A636" s="89" t="s">
        <v>8689</v>
      </c>
      <c r="B636" s="89">
        <v>100</v>
      </c>
      <c r="C636" s="89" t="s">
        <v>7963</v>
      </c>
      <c r="D636" s="89"/>
      <c r="E636" s="89" t="s">
        <v>6830</v>
      </c>
      <c r="F636" s="89" t="s">
        <v>382</v>
      </c>
      <c r="G636" s="105">
        <v>45334.634027777778</v>
      </c>
      <c r="H636" t="str">
        <f>INDEX(Partner_details[companyName], MATCH(E636, Partner_details[email], 0))</f>
        <v>Beer Academy</v>
      </c>
      <c r="I636">
        <f>IFERROR(INDEX(ggPayers[payer], MATCH(A636, ggPayers[remote_order_id], 0)), 0)</f>
        <v>0</v>
      </c>
      <c r="J636" t="str">
        <f t="shared" si="9"/>
        <v>other</v>
      </c>
    </row>
    <row r="637" spans="1:10">
      <c r="A637" s="89" t="s">
        <v>8690</v>
      </c>
      <c r="B637" s="89">
        <v>500</v>
      </c>
      <c r="C637" s="89" t="s">
        <v>7963</v>
      </c>
      <c r="D637" s="89"/>
      <c r="E637" s="89" t="s">
        <v>6830</v>
      </c>
      <c r="F637" s="89" t="s">
        <v>382</v>
      </c>
      <c r="G637" s="105">
        <v>45334.636111111111</v>
      </c>
      <c r="H637" t="str">
        <f>INDEX(Partner_details[companyName], MATCH(E637, Partner_details[email], 0))</f>
        <v>Beer Academy</v>
      </c>
      <c r="I637">
        <f>IFERROR(INDEX(ggPayers[payer], MATCH(A637, ggPayers[remote_order_id], 0)), 0)</f>
        <v>0</v>
      </c>
      <c r="J637" t="str">
        <f t="shared" si="9"/>
        <v>other</v>
      </c>
    </row>
    <row r="638" spans="1:10">
      <c r="A638" s="89" t="s">
        <v>8691</v>
      </c>
      <c r="B638" s="89">
        <v>500</v>
      </c>
      <c r="C638" s="89" t="s">
        <v>7963</v>
      </c>
      <c r="D638" s="89"/>
      <c r="E638" s="89" t="s">
        <v>6830</v>
      </c>
      <c r="F638" s="89" t="s">
        <v>382</v>
      </c>
      <c r="G638" s="105">
        <v>45334.636805555558</v>
      </c>
      <c r="H638" t="str">
        <f>INDEX(Partner_details[companyName], MATCH(E638, Partner_details[email], 0))</f>
        <v>Beer Academy</v>
      </c>
      <c r="I638">
        <f>IFERROR(INDEX(ggPayers[payer], MATCH(A638, ggPayers[remote_order_id], 0)), 0)</f>
        <v>0</v>
      </c>
      <c r="J638" t="str">
        <f t="shared" si="9"/>
        <v>other</v>
      </c>
    </row>
    <row r="639" spans="1:10">
      <c r="A639" s="89" t="s">
        <v>3047</v>
      </c>
      <c r="B639" s="89">
        <v>100</v>
      </c>
      <c r="C639" s="89" t="s">
        <v>561</v>
      </c>
      <c r="D639" s="89"/>
      <c r="E639" s="89" t="s">
        <v>6830</v>
      </c>
      <c r="F639" s="89" t="s">
        <v>382</v>
      </c>
      <c r="G639" s="105">
        <v>45334.636805555558</v>
      </c>
      <c r="H639" t="str">
        <f>INDEX(Partner_details[companyName], MATCH(E639, Partner_details[email], 0))</f>
        <v>Beer Academy</v>
      </c>
      <c r="I639">
        <f>IFERROR(INDEX(ggPayers[payer], MATCH(A639, ggPayers[remote_order_id], 0)), 0)</f>
        <v>0</v>
      </c>
      <c r="J639" t="str">
        <f t="shared" si="9"/>
        <v>other</v>
      </c>
    </row>
    <row r="640" spans="1:10">
      <c r="A640" s="89" t="s">
        <v>8692</v>
      </c>
      <c r="B640" s="89">
        <v>300</v>
      </c>
      <c r="C640" s="89" t="s">
        <v>7963</v>
      </c>
      <c r="D640" s="89" t="s">
        <v>8693</v>
      </c>
      <c r="E640" s="89" t="s">
        <v>247</v>
      </c>
      <c r="F640" s="89" t="s">
        <v>246</v>
      </c>
      <c r="G640" s="105">
        <v>45334.65347222222</v>
      </c>
      <c r="H640" t="str">
        <f>INDEX(Partner_details[companyName], MATCH(E640, Partner_details[email], 0))</f>
        <v>gg cjsc</v>
      </c>
      <c r="I640">
        <f>IFERROR(INDEX(ggPayers[payer], MATCH(A640, ggPayers[remote_order_id], 0)), 0)</f>
        <v>0</v>
      </c>
      <c r="J640" t="str">
        <f t="shared" si="9"/>
        <v>other</v>
      </c>
    </row>
    <row r="641" spans="1:10">
      <c r="A641" s="89" t="s">
        <v>3044</v>
      </c>
      <c r="B641" s="89">
        <v>500</v>
      </c>
      <c r="C641" s="89" t="s">
        <v>561</v>
      </c>
      <c r="D641" s="89" t="s">
        <v>8694</v>
      </c>
      <c r="E641" s="89" t="s">
        <v>244</v>
      </c>
      <c r="F641" s="89" t="s">
        <v>243</v>
      </c>
      <c r="G641" s="105">
        <v>45334.664583333331</v>
      </c>
      <c r="H641" t="str">
        <f>INDEX(Partner_details[companyName], MATCH(E641, Partner_details[email], 0))</f>
        <v>gg cjsc</v>
      </c>
      <c r="I641">
        <f>IFERROR(INDEX(ggPayers[payer], MATCH(A641, ggPayers[remote_order_id], 0)), 0)</f>
        <v>825186</v>
      </c>
      <c r="J641" t="str">
        <f t="shared" si="9"/>
        <v>ggPay</v>
      </c>
    </row>
    <row r="642" spans="1:10">
      <c r="A642" s="89" t="s">
        <v>4283</v>
      </c>
      <c r="B642" s="89">
        <v>100</v>
      </c>
      <c r="C642" s="89" t="s">
        <v>561</v>
      </c>
      <c r="D642" s="89" t="s">
        <v>8695</v>
      </c>
      <c r="E642" s="89" t="s">
        <v>6835</v>
      </c>
      <c r="F642" s="89" t="s">
        <v>184</v>
      </c>
      <c r="G642" s="105">
        <v>45457.549305555556</v>
      </c>
      <c r="H642" t="str">
        <f>INDEX(Partner_details[companyName], MATCH(E642, Partner_details[email], 0))</f>
        <v>Tashir Papazyan</v>
      </c>
      <c r="I642">
        <f>IFERROR(INDEX(ggPayers[payer], MATCH(A642, ggPayers[remote_order_id], 0)), 0)</f>
        <v>825186</v>
      </c>
      <c r="J642" t="str">
        <f t="shared" si="9"/>
        <v>ggPay</v>
      </c>
    </row>
    <row r="643" spans="1:10">
      <c r="A643" s="89" t="s">
        <v>3042</v>
      </c>
      <c r="B643" s="89">
        <v>1500</v>
      </c>
      <c r="C643" s="89" t="s">
        <v>561</v>
      </c>
      <c r="D643" s="89"/>
      <c r="E643" s="89" t="s">
        <v>6830</v>
      </c>
      <c r="F643" s="89" t="s">
        <v>382</v>
      </c>
      <c r="G643" s="105">
        <v>45334.742361111108</v>
      </c>
      <c r="H643" t="str">
        <f>INDEX(Partner_details[companyName], MATCH(E643, Partner_details[email], 0))</f>
        <v>Beer Academy</v>
      </c>
      <c r="I643">
        <f>IFERROR(INDEX(ggPayers[payer], MATCH(A643, ggPayers[remote_order_id], 0)), 0)</f>
        <v>0</v>
      </c>
      <c r="J643" t="str">
        <f t="shared" ref="J643:J706" si="10">IF(NOT(I643=0), "ggPay", "other")</f>
        <v>other</v>
      </c>
    </row>
    <row r="644" spans="1:10">
      <c r="A644" s="89" t="s">
        <v>8696</v>
      </c>
      <c r="B644" s="89">
        <v>1500</v>
      </c>
      <c r="C644" s="89" t="s">
        <v>7963</v>
      </c>
      <c r="D644" s="89" t="s">
        <v>8697</v>
      </c>
      <c r="E644" s="89" t="s">
        <v>7018</v>
      </c>
      <c r="F644" s="89" t="s">
        <v>476</v>
      </c>
      <c r="G644" s="105">
        <v>45334.799305555556</v>
      </c>
      <c r="H644" t="str">
        <f>INDEX(Partner_details[companyName], MATCH(E644, Partner_details[email], 0))</f>
        <v>Malocco</v>
      </c>
      <c r="I644">
        <f>IFERROR(INDEX(ggPayers[payer], MATCH(A644, ggPayers[remote_order_id], 0)), 0)</f>
        <v>0</v>
      </c>
      <c r="J644" t="str">
        <f t="shared" si="10"/>
        <v>other</v>
      </c>
    </row>
    <row r="645" spans="1:10">
      <c r="A645" s="89" t="s">
        <v>3040</v>
      </c>
      <c r="B645" s="89">
        <v>500</v>
      </c>
      <c r="C645" s="89" t="s">
        <v>561</v>
      </c>
      <c r="D645" s="89" t="s">
        <v>8698</v>
      </c>
      <c r="E645" s="89" t="s">
        <v>6830</v>
      </c>
      <c r="F645" s="89" t="s">
        <v>382</v>
      </c>
      <c r="G645" s="105">
        <v>45334.8</v>
      </c>
      <c r="H645" t="str">
        <f>INDEX(Partner_details[companyName], MATCH(E645, Partner_details[email], 0))</f>
        <v>Beer Academy</v>
      </c>
      <c r="I645">
        <f>IFERROR(INDEX(ggPayers[payer], MATCH(A645, ggPayers[remote_order_id], 0)), 0)</f>
        <v>186350</v>
      </c>
      <c r="J645" t="str">
        <f t="shared" si="10"/>
        <v>ggPay</v>
      </c>
    </row>
    <row r="646" spans="1:10">
      <c r="A646" s="89" t="s">
        <v>8699</v>
      </c>
      <c r="B646" s="89">
        <v>1</v>
      </c>
      <c r="C646" s="89" t="s">
        <v>7963</v>
      </c>
      <c r="D646" s="89" t="s">
        <v>8700</v>
      </c>
      <c r="E646" s="89" t="s">
        <v>7263</v>
      </c>
      <c r="F646" s="89" t="s">
        <v>270</v>
      </c>
      <c r="G646" s="105">
        <v>45335.224999999999</v>
      </c>
      <c r="H646" t="str">
        <f>INDEX(Partner_details[companyName], MATCH(E646, Partner_details[email], 0))</f>
        <v>Arctic Fox</v>
      </c>
      <c r="I646">
        <f>IFERROR(INDEX(ggPayers[payer], MATCH(A646, ggPayers[remote_order_id], 0)), 0)</f>
        <v>0</v>
      </c>
      <c r="J646" t="str">
        <f t="shared" si="10"/>
        <v>other</v>
      </c>
    </row>
    <row r="647" spans="1:10">
      <c r="A647" s="89" t="s">
        <v>8701</v>
      </c>
      <c r="B647" s="89">
        <v>1</v>
      </c>
      <c r="C647" s="89" t="s">
        <v>7963</v>
      </c>
      <c r="D647" s="89" t="s">
        <v>8702</v>
      </c>
      <c r="E647" s="89" t="s">
        <v>7263</v>
      </c>
      <c r="F647" s="89" t="s">
        <v>270</v>
      </c>
      <c r="G647" s="105">
        <v>45335.226388888892</v>
      </c>
      <c r="H647" t="str">
        <f>INDEX(Partner_details[companyName], MATCH(E647, Partner_details[email], 0))</f>
        <v>Arctic Fox</v>
      </c>
      <c r="I647">
        <f>IFERROR(INDEX(ggPayers[payer], MATCH(A647, ggPayers[remote_order_id], 0)), 0)</f>
        <v>0</v>
      </c>
      <c r="J647" t="str">
        <f t="shared" si="10"/>
        <v>other</v>
      </c>
    </row>
    <row r="648" spans="1:10">
      <c r="A648" s="89" t="s">
        <v>8703</v>
      </c>
      <c r="B648" s="89">
        <v>1</v>
      </c>
      <c r="C648" s="89" t="s">
        <v>7963</v>
      </c>
      <c r="D648" s="89" t="s">
        <v>8704</v>
      </c>
      <c r="E648" s="89" t="s">
        <v>7263</v>
      </c>
      <c r="F648" s="89" t="s">
        <v>270</v>
      </c>
      <c r="G648" s="105">
        <v>45335.227777777778</v>
      </c>
      <c r="H648" t="str">
        <f>INDEX(Partner_details[companyName], MATCH(E648, Partner_details[email], 0))</f>
        <v>Arctic Fox</v>
      </c>
      <c r="I648">
        <f>IFERROR(INDEX(ggPayers[payer], MATCH(A648, ggPayers[remote_order_id], 0)), 0)</f>
        <v>0</v>
      </c>
      <c r="J648" t="str">
        <f t="shared" si="10"/>
        <v>other</v>
      </c>
    </row>
    <row r="649" spans="1:10">
      <c r="A649" s="89" t="s">
        <v>8705</v>
      </c>
      <c r="B649" s="89">
        <v>1</v>
      </c>
      <c r="C649" s="89" t="s">
        <v>7963</v>
      </c>
      <c r="D649" s="89" t="s">
        <v>8706</v>
      </c>
      <c r="E649" s="89" t="s">
        <v>7263</v>
      </c>
      <c r="F649" s="89" t="s">
        <v>270</v>
      </c>
      <c r="G649" s="105">
        <v>45335.228472222225</v>
      </c>
      <c r="H649" t="str">
        <f>INDEX(Partner_details[companyName], MATCH(E649, Partner_details[email], 0))</f>
        <v>Arctic Fox</v>
      </c>
      <c r="I649">
        <f>IFERROR(INDEX(ggPayers[payer], MATCH(A649, ggPayers[remote_order_id], 0)), 0)</f>
        <v>0</v>
      </c>
      <c r="J649" t="str">
        <f t="shared" si="10"/>
        <v>other</v>
      </c>
    </row>
    <row r="650" spans="1:10">
      <c r="A650" s="89" t="s">
        <v>8707</v>
      </c>
      <c r="B650" s="89">
        <v>1</v>
      </c>
      <c r="C650" s="89" t="s">
        <v>7963</v>
      </c>
      <c r="D650" s="89" t="s">
        <v>8708</v>
      </c>
      <c r="E650" s="89" t="s">
        <v>7263</v>
      </c>
      <c r="F650" s="89" t="s">
        <v>270</v>
      </c>
      <c r="G650" s="105">
        <v>45335.228472222225</v>
      </c>
      <c r="H650" t="str">
        <f>INDEX(Partner_details[companyName], MATCH(E650, Partner_details[email], 0))</f>
        <v>Arctic Fox</v>
      </c>
      <c r="I650">
        <f>IFERROR(INDEX(ggPayers[payer], MATCH(A650, ggPayers[remote_order_id], 0)), 0)</f>
        <v>0</v>
      </c>
      <c r="J650" t="str">
        <f t="shared" si="10"/>
        <v>other</v>
      </c>
    </row>
    <row r="651" spans="1:10">
      <c r="A651" s="89" t="s">
        <v>8709</v>
      </c>
      <c r="B651" s="89">
        <v>100</v>
      </c>
      <c r="C651" s="89" t="s">
        <v>7963</v>
      </c>
      <c r="D651" s="89" t="s">
        <v>8710</v>
      </c>
      <c r="E651" s="89" t="s">
        <v>7263</v>
      </c>
      <c r="F651" s="89" t="s">
        <v>270</v>
      </c>
      <c r="G651" s="105">
        <v>45335.229166666664</v>
      </c>
      <c r="H651" t="str">
        <f>INDEX(Partner_details[companyName], MATCH(E651, Partner_details[email], 0))</f>
        <v>Arctic Fox</v>
      </c>
      <c r="I651">
        <f>IFERROR(INDEX(ggPayers[payer], MATCH(A651, ggPayers[remote_order_id], 0)), 0)</f>
        <v>0</v>
      </c>
      <c r="J651" t="str">
        <f t="shared" si="10"/>
        <v>other</v>
      </c>
    </row>
    <row r="652" spans="1:10">
      <c r="A652" s="89" t="s">
        <v>8711</v>
      </c>
      <c r="B652" s="89">
        <v>300</v>
      </c>
      <c r="C652" s="89" t="s">
        <v>7963</v>
      </c>
      <c r="D652" s="89" t="s">
        <v>8712</v>
      </c>
      <c r="E652" s="89" t="s">
        <v>7263</v>
      </c>
      <c r="F652" s="89" t="s">
        <v>270</v>
      </c>
      <c r="G652" s="105">
        <v>45335.229166666664</v>
      </c>
      <c r="H652" t="str">
        <f>INDEX(Partner_details[companyName], MATCH(E652, Partner_details[email], 0))</f>
        <v>Arctic Fox</v>
      </c>
      <c r="I652">
        <f>IFERROR(INDEX(ggPayers[payer], MATCH(A652, ggPayers[remote_order_id], 0)), 0)</f>
        <v>0</v>
      </c>
      <c r="J652" t="str">
        <f t="shared" si="10"/>
        <v>other</v>
      </c>
    </row>
    <row r="653" spans="1:10">
      <c r="A653" s="89" t="s">
        <v>3038</v>
      </c>
      <c r="B653" s="89">
        <v>1</v>
      </c>
      <c r="C653" s="89" t="s">
        <v>7991</v>
      </c>
      <c r="D653" s="89" t="s">
        <v>8713</v>
      </c>
      <c r="E653" s="89" t="s">
        <v>7263</v>
      </c>
      <c r="F653" s="89" t="s">
        <v>270</v>
      </c>
      <c r="G653" s="105">
        <v>45335.229166666664</v>
      </c>
      <c r="H653" t="str">
        <f>INDEX(Partner_details[companyName], MATCH(E653, Partner_details[email], 0))</f>
        <v>Arctic Fox</v>
      </c>
      <c r="I653">
        <f>IFERROR(INDEX(ggPayers[payer], MATCH(A653, ggPayers[remote_order_id], 0)), 0)</f>
        <v>162906</v>
      </c>
      <c r="J653" t="str">
        <f t="shared" si="10"/>
        <v>ggPay</v>
      </c>
    </row>
    <row r="654" spans="1:10">
      <c r="A654" s="89" t="s">
        <v>8714</v>
      </c>
      <c r="B654" s="89">
        <v>300</v>
      </c>
      <c r="C654" s="89" t="s">
        <v>7963</v>
      </c>
      <c r="D654" s="89" t="s">
        <v>8715</v>
      </c>
      <c r="E654" s="89" t="s">
        <v>7263</v>
      </c>
      <c r="F654" s="89" t="s">
        <v>270</v>
      </c>
      <c r="G654" s="105">
        <v>45335.229861111111</v>
      </c>
      <c r="H654" t="str">
        <f>INDEX(Partner_details[companyName], MATCH(E654, Partner_details[email], 0))</f>
        <v>Arctic Fox</v>
      </c>
      <c r="I654">
        <f>IFERROR(INDEX(ggPayers[payer], MATCH(A654, ggPayers[remote_order_id], 0)), 0)</f>
        <v>0</v>
      </c>
      <c r="J654" t="str">
        <f t="shared" si="10"/>
        <v>other</v>
      </c>
    </row>
    <row r="655" spans="1:10">
      <c r="A655" s="89" t="s">
        <v>8716</v>
      </c>
      <c r="B655" s="89">
        <v>100</v>
      </c>
      <c r="C655" s="89" t="s">
        <v>7963</v>
      </c>
      <c r="D655" s="89" t="s">
        <v>8717</v>
      </c>
      <c r="E655" s="89" t="s">
        <v>7263</v>
      </c>
      <c r="F655" s="89" t="s">
        <v>270</v>
      </c>
      <c r="G655" s="105">
        <v>45335.231944444444</v>
      </c>
      <c r="H655" t="str">
        <f>INDEX(Partner_details[companyName], MATCH(E655, Partner_details[email], 0))</f>
        <v>Arctic Fox</v>
      </c>
      <c r="I655">
        <f>IFERROR(INDEX(ggPayers[payer], MATCH(A655, ggPayers[remote_order_id], 0)), 0)</f>
        <v>0</v>
      </c>
      <c r="J655" t="str">
        <f t="shared" si="10"/>
        <v>other</v>
      </c>
    </row>
    <row r="656" spans="1:10">
      <c r="A656" s="89" t="s">
        <v>8718</v>
      </c>
      <c r="B656" s="89">
        <v>300</v>
      </c>
      <c r="C656" s="89" t="s">
        <v>7963</v>
      </c>
      <c r="D656" s="89" t="s">
        <v>8719</v>
      </c>
      <c r="E656" s="89" t="s">
        <v>7263</v>
      </c>
      <c r="F656" s="89" t="s">
        <v>270</v>
      </c>
      <c r="G656" s="105">
        <v>45335.231944444444</v>
      </c>
      <c r="H656" t="str">
        <f>INDEX(Partner_details[companyName], MATCH(E656, Partner_details[email], 0))</f>
        <v>Arctic Fox</v>
      </c>
      <c r="I656">
        <f>IFERROR(INDEX(ggPayers[payer], MATCH(A656, ggPayers[remote_order_id], 0)), 0)</f>
        <v>0</v>
      </c>
      <c r="J656" t="str">
        <f t="shared" si="10"/>
        <v>other</v>
      </c>
    </row>
    <row r="657" spans="1:10">
      <c r="A657" s="89" t="s">
        <v>8720</v>
      </c>
      <c r="B657" s="89">
        <v>100</v>
      </c>
      <c r="C657" s="89" t="s">
        <v>7963</v>
      </c>
      <c r="D657" s="89" t="s">
        <v>8721</v>
      </c>
      <c r="E657" s="89" t="s">
        <v>7263</v>
      </c>
      <c r="F657" s="89" t="s">
        <v>270</v>
      </c>
      <c r="G657" s="105">
        <v>45335.231944444444</v>
      </c>
      <c r="H657" t="str">
        <f>INDEX(Partner_details[companyName], MATCH(E657, Partner_details[email], 0))</f>
        <v>Arctic Fox</v>
      </c>
      <c r="I657">
        <f>IFERROR(INDEX(ggPayers[payer], MATCH(A657, ggPayers[remote_order_id], 0)), 0)</f>
        <v>0</v>
      </c>
      <c r="J657" t="str">
        <f t="shared" si="10"/>
        <v>other</v>
      </c>
    </row>
    <row r="658" spans="1:10">
      <c r="A658" s="89" t="s">
        <v>8722</v>
      </c>
      <c r="B658" s="89">
        <v>300</v>
      </c>
      <c r="C658" s="89" t="s">
        <v>7963</v>
      </c>
      <c r="D658" s="89" t="s">
        <v>8723</v>
      </c>
      <c r="E658" s="89" t="s">
        <v>7263</v>
      </c>
      <c r="F658" s="89" t="s">
        <v>270</v>
      </c>
      <c r="G658" s="105">
        <v>45335.231944444444</v>
      </c>
      <c r="H658" t="str">
        <f>INDEX(Partner_details[companyName], MATCH(E658, Partner_details[email], 0))</f>
        <v>Arctic Fox</v>
      </c>
      <c r="I658">
        <f>IFERROR(INDEX(ggPayers[payer], MATCH(A658, ggPayers[remote_order_id], 0)), 0)</f>
        <v>0</v>
      </c>
      <c r="J658" t="str">
        <f t="shared" si="10"/>
        <v>other</v>
      </c>
    </row>
    <row r="659" spans="1:10">
      <c r="A659" s="89" t="s">
        <v>8724</v>
      </c>
      <c r="B659" s="89">
        <v>100</v>
      </c>
      <c r="C659" s="89" t="s">
        <v>7963</v>
      </c>
      <c r="D659" s="89" t="s">
        <v>8725</v>
      </c>
      <c r="E659" s="89" t="s">
        <v>7263</v>
      </c>
      <c r="F659" s="89" t="s">
        <v>270</v>
      </c>
      <c r="G659" s="105">
        <v>45335.234722222223</v>
      </c>
      <c r="H659" t="str">
        <f>INDEX(Partner_details[companyName], MATCH(E659, Partner_details[email], 0))</f>
        <v>Arctic Fox</v>
      </c>
      <c r="I659">
        <f>IFERROR(INDEX(ggPayers[payer], MATCH(A659, ggPayers[remote_order_id], 0)), 0)</f>
        <v>0</v>
      </c>
      <c r="J659" t="str">
        <f t="shared" si="10"/>
        <v>other</v>
      </c>
    </row>
    <row r="660" spans="1:10">
      <c r="A660" s="89" t="s">
        <v>8726</v>
      </c>
      <c r="B660" s="89">
        <v>100</v>
      </c>
      <c r="C660" s="89" t="s">
        <v>7963</v>
      </c>
      <c r="D660" s="89" t="s">
        <v>8727</v>
      </c>
      <c r="E660" s="89" t="s">
        <v>7263</v>
      </c>
      <c r="F660" s="89" t="s">
        <v>270</v>
      </c>
      <c r="G660" s="105">
        <v>45335.236111111109</v>
      </c>
      <c r="H660" t="str">
        <f>INDEX(Partner_details[companyName], MATCH(E660, Partner_details[email], 0))</f>
        <v>Arctic Fox</v>
      </c>
      <c r="I660">
        <f>IFERROR(INDEX(ggPayers[payer], MATCH(A660, ggPayers[remote_order_id], 0)), 0)</f>
        <v>0</v>
      </c>
      <c r="J660" t="str">
        <f t="shared" si="10"/>
        <v>other</v>
      </c>
    </row>
    <row r="661" spans="1:10">
      <c r="A661" s="89" t="s">
        <v>8728</v>
      </c>
      <c r="B661" s="89">
        <v>100</v>
      </c>
      <c r="C661" s="89" t="s">
        <v>7963</v>
      </c>
      <c r="D661" s="89" t="s">
        <v>8729</v>
      </c>
      <c r="E661" s="89" t="s">
        <v>7263</v>
      </c>
      <c r="F661" s="89" t="s">
        <v>270</v>
      </c>
      <c r="G661" s="105">
        <v>45335.237500000003</v>
      </c>
      <c r="H661" t="str">
        <f>INDEX(Partner_details[companyName], MATCH(E661, Partner_details[email], 0))</f>
        <v>Arctic Fox</v>
      </c>
      <c r="I661">
        <f>IFERROR(INDEX(ggPayers[payer], MATCH(A661, ggPayers[remote_order_id], 0)), 0)</f>
        <v>0</v>
      </c>
      <c r="J661" t="str">
        <f t="shared" si="10"/>
        <v>other</v>
      </c>
    </row>
    <row r="662" spans="1:10">
      <c r="A662" s="89" t="s">
        <v>8730</v>
      </c>
      <c r="B662" s="89">
        <v>300</v>
      </c>
      <c r="C662" s="89" t="s">
        <v>7963</v>
      </c>
      <c r="D662" s="89" t="s">
        <v>8731</v>
      </c>
      <c r="E662" s="89" t="s">
        <v>7263</v>
      </c>
      <c r="F662" s="89" t="s">
        <v>270</v>
      </c>
      <c r="G662" s="105">
        <v>45335.239583333336</v>
      </c>
      <c r="H662" t="str">
        <f>INDEX(Partner_details[companyName], MATCH(E662, Partner_details[email], 0))</f>
        <v>Arctic Fox</v>
      </c>
      <c r="I662">
        <f>IFERROR(INDEX(ggPayers[payer], MATCH(A662, ggPayers[remote_order_id], 0)), 0)</f>
        <v>0</v>
      </c>
      <c r="J662" t="str">
        <f t="shared" si="10"/>
        <v>other</v>
      </c>
    </row>
    <row r="663" spans="1:10">
      <c r="A663" s="89" t="s">
        <v>8732</v>
      </c>
      <c r="B663" s="89">
        <v>100</v>
      </c>
      <c r="C663" s="89" t="s">
        <v>7963</v>
      </c>
      <c r="D663" s="89" t="s">
        <v>8733</v>
      </c>
      <c r="E663" s="89" t="s">
        <v>7263</v>
      </c>
      <c r="F663" s="89" t="s">
        <v>270</v>
      </c>
      <c r="G663" s="105">
        <v>45335.239583333336</v>
      </c>
      <c r="H663" t="str">
        <f>INDEX(Partner_details[companyName], MATCH(E663, Partner_details[email], 0))</f>
        <v>Arctic Fox</v>
      </c>
      <c r="I663">
        <f>IFERROR(INDEX(ggPayers[payer], MATCH(A663, ggPayers[remote_order_id], 0)), 0)</f>
        <v>0</v>
      </c>
      <c r="J663" t="str">
        <f t="shared" si="10"/>
        <v>other</v>
      </c>
    </row>
    <row r="664" spans="1:10">
      <c r="A664" s="89" t="s">
        <v>8734</v>
      </c>
      <c r="B664" s="89">
        <v>300</v>
      </c>
      <c r="C664" s="89" t="s">
        <v>7963</v>
      </c>
      <c r="D664" s="89" t="s">
        <v>8735</v>
      </c>
      <c r="E664" s="89" t="s">
        <v>7263</v>
      </c>
      <c r="F664" s="89" t="s">
        <v>270</v>
      </c>
      <c r="G664" s="105">
        <v>45335.239583333336</v>
      </c>
      <c r="H664" t="str">
        <f>INDEX(Partner_details[companyName], MATCH(E664, Partner_details[email], 0))</f>
        <v>Arctic Fox</v>
      </c>
      <c r="I664">
        <f>IFERROR(INDEX(ggPayers[payer], MATCH(A664, ggPayers[remote_order_id], 0)), 0)</f>
        <v>0</v>
      </c>
      <c r="J664" t="str">
        <f t="shared" si="10"/>
        <v>other</v>
      </c>
    </row>
    <row r="665" spans="1:10">
      <c r="A665" s="89" t="s">
        <v>8736</v>
      </c>
      <c r="B665" s="89">
        <v>100</v>
      </c>
      <c r="C665" s="89" t="s">
        <v>7963</v>
      </c>
      <c r="D665" s="89" t="s">
        <v>8737</v>
      </c>
      <c r="E665" s="89" t="s">
        <v>7263</v>
      </c>
      <c r="F665" s="89" t="s">
        <v>270</v>
      </c>
      <c r="G665" s="105">
        <v>45335.241666666669</v>
      </c>
      <c r="H665" t="str">
        <f>INDEX(Partner_details[companyName], MATCH(E665, Partner_details[email], 0))</f>
        <v>Arctic Fox</v>
      </c>
      <c r="I665">
        <f>IFERROR(INDEX(ggPayers[payer], MATCH(A665, ggPayers[remote_order_id], 0)), 0)</f>
        <v>0</v>
      </c>
      <c r="J665" t="str">
        <f t="shared" si="10"/>
        <v>other</v>
      </c>
    </row>
    <row r="666" spans="1:10">
      <c r="A666" s="89" t="s">
        <v>3036</v>
      </c>
      <c r="B666" s="89">
        <v>1</v>
      </c>
      <c r="C666" s="89" t="s">
        <v>7991</v>
      </c>
      <c r="D666" s="89" t="s">
        <v>8738</v>
      </c>
      <c r="E666" s="89" t="s">
        <v>7263</v>
      </c>
      <c r="F666" s="89" t="s">
        <v>270</v>
      </c>
      <c r="G666" s="105">
        <v>45335.243055555555</v>
      </c>
      <c r="H666" t="str">
        <f>INDEX(Partner_details[companyName], MATCH(E666, Partner_details[email], 0))</f>
        <v>Arctic Fox</v>
      </c>
      <c r="I666">
        <f>IFERROR(INDEX(ggPayers[payer], MATCH(A666, ggPayers[remote_order_id], 0)), 0)</f>
        <v>162906</v>
      </c>
      <c r="J666" t="str">
        <f t="shared" si="10"/>
        <v>ggPay</v>
      </c>
    </row>
    <row r="667" spans="1:10">
      <c r="A667" s="89" t="s">
        <v>3034</v>
      </c>
      <c r="B667" s="89">
        <v>1</v>
      </c>
      <c r="C667" s="89" t="s">
        <v>7991</v>
      </c>
      <c r="D667" s="89" t="s">
        <v>8739</v>
      </c>
      <c r="E667" s="89" t="s">
        <v>7263</v>
      </c>
      <c r="F667" s="89" t="s">
        <v>270</v>
      </c>
      <c r="G667" s="105">
        <v>45335.255555555559</v>
      </c>
      <c r="H667" t="str">
        <f>INDEX(Partner_details[companyName], MATCH(E667, Partner_details[email], 0))</f>
        <v>Arctic Fox</v>
      </c>
      <c r="I667">
        <f>IFERROR(INDEX(ggPayers[payer], MATCH(A667, ggPayers[remote_order_id], 0)), 0)</f>
        <v>162906</v>
      </c>
      <c r="J667" t="str">
        <f t="shared" si="10"/>
        <v>ggPay</v>
      </c>
    </row>
    <row r="668" spans="1:10">
      <c r="A668" s="89" t="s">
        <v>8740</v>
      </c>
      <c r="B668" s="89">
        <v>555</v>
      </c>
      <c r="C668" s="89" t="s">
        <v>7963</v>
      </c>
      <c r="D668" s="89" t="s">
        <v>8741</v>
      </c>
      <c r="E668" s="89" t="s">
        <v>7263</v>
      </c>
      <c r="F668" s="89" t="s">
        <v>270</v>
      </c>
      <c r="G668" s="105">
        <v>45335.274305555555</v>
      </c>
      <c r="H668" t="str">
        <f>INDEX(Partner_details[companyName], MATCH(E668, Partner_details[email], 0))</f>
        <v>Arctic Fox</v>
      </c>
      <c r="I668">
        <f>IFERROR(INDEX(ggPayers[payer], MATCH(A668, ggPayers[remote_order_id], 0)), 0)</f>
        <v>0</v>
      </c>
      <c r="J668" t="str">
        <f t="shared" si="10"/>
        <v>other</v>
      </c>
    </row>
    <row r="669" spans="1:10">
      <c r="A669" s="89" t="s">
        <v>8742</v>
      </c>
      <c r="B669" s="89">
        <v>100</v>
      </c>
      <c r="C669" s="89" t="s">
        <v>7963</v>
      </c>
      <c r="D669" s="89"/>
      <c r="E669" s="89" t="s">
        <v>7263</v>
      </c>
      <c r="F669" s="89" t="s">
        <v>270</v>
      </c>
      <c r="G669" s="105">
        <v>45335.276388888888</v>
      </c>
      <c r="H669" t="str">
        <f>INDEX(Partner_details[companyName], MATCH(E669, Partner_details[email], 0))</f>
        <v>Arctic Fox</v>
      </c>
      <c r="I669">
        <f>IFERROR(INDEX(ggPayers[payer], MATCH(A669, ggPayers[remote_order_id], 0)), 0)</f>
        <v>0</v>
      </c>
      <c r="J669" t="str">
        <f t="shared" si="10"/>
        <v>other</v>
      </c>
    </row>
    <row r="670" spans="1:10">
      <c r="A670" s="89" t="s">
        <v>8743</v>
      </c>
      <c r="B670" s="89">
        <v>100</v>
      </c>
      <c r="C670" s="89" t="s">
        <v>7963</v>
      </c>
      <c r="D670" s="89" t="s">
        <v>8744</v>
      </c>
      <c r="E670" s="89" t="s">
        <v>7263</v>
      </c>
      <c r="F670" s="89" t="s">
        <v>270</v>
      </c>
      <c r="G670" s="105">
        <v>45335.276388888888</v>
      </c>
      <c r="H670" t="str">
        <f>INDEX(Partner_details[companyName], MATCH(E670, Partner_details[email], 0))</f>
        <v>Arctic Fox</v>
      </c>
      <c r="I670">
        <f>IFERROR(INDEX(ggPayers[payer], MATCH(A670, ggPayers[remote_order_id], 0)), 0)</f>
        <v>0</v>
      </c>
      <c r="J670" t="str">
        <f t="shared" si="10"/>
        <v>other</v>
      </c>
    </row>
    <row r="671" spans="1:10">
      <c r="A671" s="99" t="s">
        <v>3031</v>
      </c>
      <c r="B671" s="89">
        <v>300</v>
      </c>
      <c r="C671" s="89" t="s">
        <v>561</v>
      </c>
      <c r="D671" s="89"/>
      <c r="E671" s="89" t="s">
        <v>244</v>
      </c>
      <c r="F671" s="89" t="s">
        <v>243</v>
      </c>
      <c r="G671" s="105">
        <v>45335.290972222225</v>
      </c>
      <c r="H671" t="str">
        <f>INDEX(Partner_details[companyName], MATCH(E671, Partner_details[email], 0))</f>
        <v>gg cjsc</v>
      </c>
      <c r="I671">
        <f>IFERROR(INDEX(ggPayers[payer], MATCH(A671, ggPayers[remote_order_id], 0)), 0)</f>
        <v>0</v>
      </c>
      <c r="J671" t="str">
        <f t="shared" si="10"/>
        <v>other</v>
      </c>
    </row>
    <row r="672" spans="1:10">
      <c r="A672" s="89" t="s">
        <v>8745</v>
      </c>
      <c r="B672" s="89">
        <v>500</v>
      </c>
      <c r="C672" s="89" t="s">
        <v>7963</v>
      </c>
      <c r="D672" s="89" t="s">
        <v>8746</v>
      </c>
      <c r="E672" s="89" t="s">
        <v>6984</v>
      </c>
      <c r="F672" s="89" t="s">
        <v>206</v>
      </c>
      <c r="G672" s="105">
        <v>45335.295138888891</v>
      </c>
      <c r="H672" t="str">
        <f>INDEX(Partner_details[companyName], MATCH(E672, Partner_details[email], 0))</f>
        <v>gg cjsc</v>
      </c>
      <c r="I672">
        <f>IFERROR(INDEX(ggPayers[payer], MATCH(A672, ggPayers[remote_order_id], 0)), 0)</f>
        <v>0</v>
      </c>
      <c r="J672" t="str">
        <f t="shared" si="10"/>
        <v>other</v>
      </c>
    </row>
    <row r="673" spans="1:10">
      <c r="A673" s="89" t="s">
        <v>8747</v>
      </c>
      <c r="B673" s="89">
        <v>300</v>
      </c>
      <c r="C673" s="89" t="s">
        <v>7963</v>
      </c>
      <c r="D673" s="89" t="s">
        <v>8748</v>
      </c>
      <c r="E673" s="89" t="s">
        <v>6762</v>
      </c>
      <c r="F673" s="89" t="s">
        <v>472</v>
      </c>
      <c r="G673" s="105">
        <v>45335.3</v>
      </c>
      <c r="H673" t="str">
        <f>INDEX(Partner_details[companyName], MATCH(E673, Partner_details[email], 0))</f>
        <v>Machar</v>
      </c>
      <c r="I673">
        <f>IFERROR(INDEX(ggPayers[payer], MATCH(A673, ggPayers[remote_order_id], 0)), 0)</f>
        <v>0</v>
      </c>
      <c r="J673" t="str">
        <f t="shared" si="10"/>
        <v>other</v>
      </c>
    </row>
    <row r="674" spans="1:10">
      <c r="A674" s="89" t="s">
        <v>3029</v>
      </c>
      <c r="B674" s="89">
        <v>100</v>
      </c>
      <c r="C674" s="89" t="s">
        <v>561</v>
      </c>
      <c r="D674" s="89" t="s">
        <v>8749</v>
      </c>
      <c r="E674" s="89" t="s">
        <v>6762</v>
      </c>
      <c r="F674" s="89" t="s">
        <v>472</v>
      </c>
      <c r="G674" s="105">
        <v>45335.300694444442</v>
      </c>
      <c r="H674" t="str">
        <f>INDEX(Partner_details[companyName], MATCH(E674, Partner_details[email], 0))</f>
        <v>Machar</v>
      </c>
      <c r="I674">
        <f>IFERROR(INDEX(ggPayers[payer], MATCH(A674, ggPayers[remote_order_id], 0)), 0)</f>
        <v>825186</v>
      </c>
      <c r="J674" t="str">
        <f t="shared" si="10"/>
        <v>ggPay</v>
      </c>
    </row>
    <row r="675" spans="1:10">
      <c r="A675" s="89" t="s">
        <v>3027</v>
      </c>
      <c r="B675" s="89">
        <v>100</v>
      </c>
      <c r="C675" s="89" t="s">
        <v>561</v>
      </c>
      <c r="D675" s="89" t="s">
        <v>8750</v>
      </c>
      <c r="E675" s="89" t="s">
        <v>7263</v>
      </c>
      <c r="F675" s="89" t="s">
        <v>270</v>
      </c>
      <c r="G675" s="105">
        <v>45335.311111111114</v>
      </c>
      <c r="H675" t="str">
        <f>INDEX(Partner_details[companyName], MATCH(E675, Partner_details[email], 0))</f>
        <v>Arctic Fox</v>
      </c>
      <c r="I675">
        <f>IFERROR(INDEX(ggPayers[payer], MATCH(A675, ggPayers[remote_order_id], 0)), 0)</f>
        <v>162906</v>
      </c>
      <c r="J675" t="str">
        <f t="shared" si="10"/>
        <v>ggPay</v>
      </c>
    </row>
    <row r="676" spans="1:10">
      <c r="A676" s="89" t="s">
        <v>8751</v>
      </c>
      <c r="B676" s="89">
        <v>300</v>
      </c>
      <c r="C676" s="89" t="s">
        <v>7963</v>
      </c>
      <c r="D676" s="89" t="s">
        <v>8752</v>
      </c>
      <c r="E676" s="89" t="s">
        <v>6984</v>
      </c>
      <c r="F676" s="89" t="s">
        <v>206</v>
      </c>
      <c r="G676" s="105">
        <v>45335.311111111114</v>
      </c>
      <c r="H676" t="str">
        <f>INDEX(Partner_details[companyName], MATCH(E676, Partner_details[email], 0))</f>
        <v>gg cjsc</v>
      </c>
      <c r="I676">
        <f>IFERROR(INDEX(ggPayers[payer], MATCH(A676, ggPayers[remote_order_id], 0)), 0)</f>
        <v>0</v>
      </c>
      <c r="J676" t="str">
        <f t="shared" si="10"/>
        <v>other</v>
      </c>
    </row>
    <row r="677" spans="1:10">
      <c r="A677" s="89" t="s">
        <v>8753</v>
      </c>
      <c r="B677" s="89">
        <v>300</v>
      </c>
      <c r="C677" s="89" t="s">
        <v>7963</v>
      </c>
      <c r="D677" s="89" t="s">
        <v>8754</v>
      </c>
      <c r="E677" s="89" t="s">
        <v>6984</v>
      </c>
      <c r="F677" s="89" t="s">
        <v>206</v>
      </c>
      <c r="G677" s="105">
        <v>45335.311805555553</v>
      </c>
      <c r="H677" t="str">
        <f>INDEX(Partner_details[companyName], MATCH(E677, Partner_details[email], 0))</f>
        <v>gg cjsc</v>
      </c>
      <c r="I677">
        <f>IFERROR(INDEX(ggPayers[payer], MATCH(A677, ggPayers[remote_order_id], 0)), 0)</f>
        <v>0</v>
      </c>
      <c r="J677" t="str">
        <f t="shared" si="10"/>
        <v>other</v>
      </c>
    </row>
    <row r="678" spans="1:10">
      <c r="A678" s="89" t="s">
        <v>8755</v>
      </c>
      <c r="B678" s="89">
        <v>300</v>
      </c>
      <c r="C678" s="89" t="s">
        <v>7963</v>
      </c>
      <c r="D678" s="89" t="s">
        <v>8756</v>
      </c>
      <c r="E678" s="89" t="s">
        <v>6984</v>
      </c>
      <c r="F678" s="89" t="s">
        <v>206</v>
      </c>
      <c r="G678" s="105">
        <v>45335.3125</v>
      </c>
      <c r="H678" t="str">
        <f>INDEX(Partner_details[companyName], MATCH(E678, Partner_details[email], 0))</f>
        <v>gg cjsc</v>
      </c>
      <c r="I678">
        <f>IFERROR(INDEX(ggPayers[payer], MATCH(A678, ggPayers[remote_order_id], 0)), 0)</f>
        <v>0</v>
      </c>
      <c r="J678" t="str">
        <f t="shared" si="10"/>
        <v>other</v>
      </c>
    </row>
    <row r="679" spans="1:10">
      <c r="A679" s="89" t="s">
        <v>8757</v>
      </c>
      <c r="B679" s="89">
        <v>300</v>
      </c>
      <c r="C679" s="89" t="s">
        <v>7963</v>
      </c>
      <c r="D679" s="89"/>
      <c r="E679" s="89" t="s">
        <v>6984</v>
      </c>
      <c r="F679" s="89" t="s">
        <v>206</v>
      </c>
      <c r="G679" s="105">
        <v>45335.320138888892</v>
      </c>
      <c r="H679" t="str">
        <f>INDEX(Partner_details[companyName], MATCH(E679, Partner_details[email], 0))</f>
        <v>gg cjsc</v>
      </c>
      <c r="I679">
        <f>IFERROR(INDEX(ggPayers[payer], MATCH(A679, ggPayers[remote_order_id], 0)), 0)</f>
        <v>0</v>
      </c>
      <c r="J679" t="str">
        <f t="shared" si="10"/>
        <v>other</v>
      </c>
    </row>
    <row r="680" spans="1:10">
      <c r="A680" s="89" t="s">
        <v>8758</v>
      </c>
      <c r="B680" s="89">
        <v>500</v>
      </c>
      <c r="C680" s="89" t="s">
        <v>7974</v>
      </c>
      <c r="D680" s="89"/>
      <c r="E680" s="89" t="s">
        <v>7514</v>
      </c>
      <c r="F680" s="89" t="s">
        <v>7513</v>
      </c>
      <c r="G680" s="105">
        <v>45335.330555555556</v>
      </c>
      <c r="H680" t="str">
        <f>INDEX(Partner_details[companyName], MATCH(E680, Partner_details[email], 0))</f>
        <v>23.5</v>
      </c>
      <c r="I680">
        <f>IFERROR(INDEX(ggPayers[payer], MATCH(A680, ggPayers[remote_order_id], 0)), 0)</f>
        <v>0</v>
      </c>
      <c r="J680" t="str">
        <f t="shared" si="10"/>
        <v>other</v>
      </c>
    </row>
    <row r="681" spans="1:10">
      <c r="A681" s="89" t="s">
        <v>3025</v>
      </c>
      <c r="B681" s="89">
        <v>100</v>
      </c>
      <c r="C681" s="89" t="s">
        <v>561</v>
      </c>
      <c r="D681" s="89" t="s">
        <v>8759</v>
      </c>
      <c r="E681" s="89" t="s">
        <v>7263</v>
      </c>
      <c r="F681" s="89" t="s">
        <v>270</v>
      </c>
      <c r="G681" s="105">
        <v>45335.343055555553</v>
      </c>
      <c r="H681" t="str">
        <f>INDEX(Partner_details[companyName], MATCH(E681, Partner_details[email], 0))</f>
        <v>Arctic Fox</v>
      </c>
      <c r="I681">
        <f>IFERROR(INDEX(ggPayers[payer], MATCH(A681, ggPayers[remote_order_id], 0)), 0)</f>
        <v>162906</v>
      </c>
      <c r="J681" t="str">
        <f t="shared" si="10"/>
        <v>ggPay</v>
      </c>
    </row>
    <row r="682" spans="1:10">
      <c r="A682" s="89" t="s">
        <v>8760</v>
      </c>
      <c r="B682" s="89">
        <v>300</v>
      </c>
      <c r="C682" s="89" t="s">
        <v>7963</v>
      </c>
      <c r="D682" s="89" t="s">
        <v>8761</v>
      </c>
      <c r="E682" s="89" t="s">
        <v>6984</v>
      </c>
      <c r="F682" s="89" t="s">
        <v>206</v>
      </c>
      <c r="G682" s="105">
        <v>45335.343055555553</v>
      </c>
      <c r="H682" t="str">
        <f>INDEX(Partner_details[companyName], MATCH(E682, Partner_details[email], 0))</f>
        <v>gg cjsc</v>
      </c>
      <c r="I682">
        <f>IFERROR(INDEX(ggPayers[payer], MATCH(A682, ggPayers[remote_order_id], 0)), 0)</f>
        <v>0</v>
      </c>
      <c r="J682" t="str">
        <f t="shared" si="10"/>
        <v>other</v>
      </c>
    </row>
    <row r="683" spans="1:10">
      <c r="A683" s="89" t="s">
        <v>8762</v>
      </c>
      <c r="B683" s="89">
        <v>500</v>
      </c>
      <c r="C683" s="89" t="s">
        <v>7963</v>
      </c>
      <c r="D683" s="89" t="s">
        <v>8763</v>
      </c>
      <c r="E683" s="89" t="s">
        <v>6984</v>
      </c>
      <c r="F683" s="89" t="s">
        <v>206</v>
      </c>
      <c r="G683" s="105">
        <v>45335.344444444447</v>
      </c>
      <c r="H683" t="str">
        <f>INDEX(Partner_details[companyName], MATCH(E683, Partner_details[email], 0))</f>
        <v>gg cjsc</v>
      </c>
      <c r="I683">
        <f>IFERROR(INDEX(ggPayers[payer], MATCH(A683, ggPayers[remote_order_id], 0)), 0)</f>
        <v>0</v>
      </c>
      <c r="J683" t="str">
        <f t="shared" si="10"/>
        <v>other</v>
      </c>
    </row>
    <row r="684" spans="1:10">
      <c r="A684" s="89" t="s">
        <v>8764</v>
      </c>
      <c r="B684" s="89">
        <v>300</v>
      </c>
      <c r="C684" s="89" t="s">
        <v>7963</v>
      </c>
      <c r="D684" s="89" t="s">
        <v>8765</v>
      </c>
      <c r="E684" s="89" t="s">
        <v>6984</v>
      </c>
      <c r="F684" s="89" t="s">
        <v>206</v>
      </c>
      <c r="G684" s="105">
        <v>45335.34652777778</v>
      </c>
      <c r="H684" t="str">
        <f>INDEX(Partner_details[companyName], MATCH(E684, Partner_details[email], 0))</f>
        <v>gg cjsc</v>
      </c>
      <c r="I684">
        <f>IFERROR(INDEX(ggPayers[payer], MATCH(A684, ggPayers[remote_order_id], 0)), 0)</f>
        <v>0</v>
      </c>
      <c r="J684" t="str">
        <f t="shared" si="10"/>
        <v>other</v>
      </c>
    </row>
    <row r="685" spans="1:10">
      <c r="A685" s="89" t="s">
        <v>8766</v>
      </c>
      <c r="B685" s="89">
        <v>300</v>
      </c>
      <c r="C685" s="89" t="s">
        <v>7963</v>
      </c>
      <c r="D685" s="89" t="s">
        <v>8767</v>
      </c>
      <c r="E685" s="89" t="s">
        <v>6984</v>
      </c>
      <c r="F685" s="89" t="s">
        <v>206</v>
      </c>
      <c r="G685" s="105">
        <v>45335.348611111112</v>
      </c>
      <c r="H685" t="str">
        <f>INDEX(Partner_details[companyName], MATCH(E685, Partner_details[email], 0))</f>
        <v>gg cjsc</v>
      </c>
      <c r="I685">
        <f>IFERROR(INDEX(ggPayers[payer], MATCH(A685, ggPayers[remote_order_id], 0)), 0)</f>
        <v>0</v>
      </c>
      <c r="J685" t="str">
        <f t="shared" si="10"/>
        <v>other</v>
      </c>
    </row>
    <row r="686" spans="1:10">
      <c r="A686" s="89" t="s">
        <v>3023</v>
      </c>
      <c r="B686" s="89">
        <v>1</v>
      </c>
      <c r="C686" s="89" t="s">
        <v>7991</v>
      </c>
      <c r="D686" s="89" t="s">
        <v>8768</v>
      </c>
      <c r="E686" s="89" t="s">
        <v>7263</v>
      </c>
      <c r="F686" s="89" t="s">
        <v>270</v>
      </c>
      <c r="G686" s="105">
        <v>45335.348611111112</v>
      </c>
      <c r="H686" t="str">
        <f>INDEX(Partner_details[companyName], MATCH(E686, Partner_details[email], 0))</f>
        <v>Arctic Fox</v>
      </c>
      <c r="I686">
        <f>IFERROR(INDEX(ggPayers[payer], MATCH(A686, ggPayers[remote_order_id], 0)), 0)</f>
        <v>162906</v>
      </c>
      <c r="J686" t="str">
        <f t="shared" si="10"/>
        <v>ggPay</v>
      </c>
    </row>
    <row r="687" spans="1:10">
      <c r="A687" s="89" t="s">
        <v>3021</v>
      </c>
      <c r="B687" s="89">
        <v>100</v>
      </c>
      <c r="C687" s="89" t="s">
        <v>561</v>
      </c>
      <c r="D687" s="89" t="s">
        <v>8769</v>
      </c>
      <c r="E687" s="89" t="s">
        <v>7263</v>
      </c>
      <c r="F687" s="89" t="s">
        <v>270</v>
      </c>
      <c r="G687" s="105">
        <v>45335.349305555559</v>
      </c>
      <c r="H687" t="str">
        <f>INDEX(Partner_details[companyName], MATCH(E687, Partner_details[email], 0))</f>
        <v>Arctic Fox</v>
      </c>
      <c r="I687">
        <f>IFERROR(INDEX(ggPayers[payer], MATCH(A687, ggPayers[remote_order_id], 0)), 0)</f>
        <v>162906</v>
      </c>
      <c r="J687" t="str">
        <f t="shared" si="10"/>
        <v>ggPay</v>
      </c>
    </row>
    <row r="688" spans="1:10">
      <c r="A688" s="89" t="s">
        <v>8770</v>
      </c>
      <c r="B688" s="89">
        <v>1</v>
      </c>
      <c r="C688" s="89" t="s">
        <v>7963</v>
      </c>
      <c r="D688" s="89" t="s">
        <v>8771</v>
      </c>
      <c r="E688" s="89" t="s">
        <v>7263</v>
      </c>
      <c r="F688" s="89" t="s">
        <v>270</v>
      </c>
      <c r="G688" s="105">
        <v>45335.35</v>
      </c>
      <c r="H688" t="str">
        <f>INDEX(Partner_details[companyName], MATCH(E688, Partner_details[email], 0))</f>
        <v>Arctic Fox</v>
      </c>
      <c r="I688">
        <f>IFERROR(INDEX(ggPayers[payer], MATCH(A688, ggPayers[remote_order_id], 0)), 0)</f>
        <v>0</v>
      </c>
      <c r="J688" t="str">
        <f t="shared" si="10"/>
        <v>other</v>
      </c>
    </row>
    <row r="689" spans="1:10">
      <c r="A689" s="89" t="s">
        <v>8772</v>
      </c>
      <c r="B689" s="89">
        <v>500</v>
      </c>
      <c r="C689" s="89" t="s">
        <v>7963</v>
      </c>
      <c r="D689" s="89"/>
      <c r="E689" s="89" t="s">
        <v>6984</v>
      </c>
      <c r="F689" s="89" t="s">
        <v>206</v>
      </c>
      <c r="G689" s="105">
        <v>45335.365972222222</v>
      </c>
      <c r="H689" t="str">
        <f>INDEX(Partner_details[companyName], MATCH(E689, Partner_details[email], 0))</f>
        <v>gg cjsc</v>
      </c>
      <c r="I689">
        <f>IFERROR(INDEX(ggPayers[payer], MATCH(A689, ggPayers[remote_order_id], 0)), 0)</f>
        <v>0</v>
      </c>
      <c r="J689" t="str">
        <f t="shared" si="10"/>
        <v>other</v>
      </c>
    </row>
    <row r="690" spans="1:10">
      <c r="A690" s="89" t="s">
        <v>3019</v>
      </c>
      <c r="B690" s="89">
        <v>1</v>
      </c>
      <c r="C690" s="89" t="s">
        <v>7991</v>
      </c>
      <c r="D690" s="89" t="s">
        <v>8773</v>
      </c>
      <c r="E690" s="89" t="s">
        <v>7263</v>
      </c>
      <c r="F690" s="89" t="s">
        <v>270</v>
      </c>
      <c r="G690" s="105">
        <v>45335.368055555555</v>
      </c>
      <c r="H690" t="str">
        <f>INDEX(Partner_details[companyName], MATCH(E690, Partner_details[email], 0))</f>
        <v>Arctic Fox</v>
      </c>
      <c r="I690">
        <f>IFERROR(INDEX(ggPayers[payer], MATCH(A690, ggPayers[remote_order_id], 0)), 0)</f>
        <v>162906</v>
      </c>
      <c r="J690" t="str">
        <f t="shared" si="10"/>
        <v>ggPay</v>
      </c>
    </row>
    <row r="691" spans="1:10">
      <c r="A691" s="89" t="s">
        <v>8774</v>
      </c>
      <c r="B691" s="89">
        <v>100</v>
      </c>
      <c r="C691" s="89" t="s">
        <v>7963</v>
      </c>
      <c r="D691" s="89" t="s">
        <v>8775</v>
      </c>
      <c r="E691" s="89" t="s">
        <v>7263</v>
      </c>
      <c r="F691" s="89" t="s">
        <v>270</v>
      </c>
      <c r="G691" s="105">
        <v>45335.368055555555</v>
      </c>
      <c r="H691" t="str">
        <f>INDEX(Partner_details[companyName], MATCH(E691, Partner_details[email], 0))</f>
        <v>Arctic Fox</v>
      </c>
      <c r="I691">
        <f>IFERROR(INDEX(ggPayers[payer], MATCH(A691, ggPayers[remote_order_id], 0)), 0)</f>
        <v>0</v>
      </c>
      <c r="J691" t="str">
        <f t="shared" si="10"/>
        <v>other</v>
      </c>
    </row>
    <row r="692" spans="1:10">
      <c r="A692" s="89" t="s">
        <v>3017</v>
      </c>
      <c r="B692" s="89">
        <v>2</v>
      </c>
      <c r="C692" s="89" t="s">
        <v>7991</v>
      </c>
      <c r="D692" s="89" t="s">
        <v>8776</v>
      </c>
      <c r="E692" s="89" t="s">
        <v>7263</v>
      </c>
      <c r="F692" s="89" t="s">
        <v>270</v>
      </c>
      <c r="G692" s="105">
        <v>45335.370833333334</v>
      </c>
      <c r="H692" t="str">
        <f>INDEX(Partner_details[companyName], MATCH(E692, Partner_details[email], 0))</f>
        <v>Arctic Fox</v>
      </c>
      <c r="I692">
        <f>IFERROR(INDEX(ggPayers[payer], MATCH(A692, ggPayers[remote_order_id], 0)), 0)</f>
        <v>162906</v>
      </c>
      <c r="J692" t="str">
        <f t="shared" si="10"/>
        <v>ggPay</v>
      </c>
    </row>
    <row r="693" spans="1:10">
      <c r="A693" s="89" t="s">
        <v>8777</v>
      </c>
      <c r="B693" s="89">
        <v>1</v>
      </c>
      <c r="C693" s="89" t="s">
        <v>7963</v>
      </c>
      <c r="D693" s="89" t="s">
        <v>8778</v>
      </c>
      <c r="E693" s="89" t="s">
        <v>7263</v>
      </c>
      <c r="F693" s="89" t="s">
        <v>270</v>
      </c>
      <c r="G693" s="105">
        <v>45335.37222222222</v>
      </c>
      <c r="H693" t="str">
        <f>INDEX(Partner_details[companyName], MATCH(E693, Partner_details[email], 0))</f>
        <v>Arctic Fox</v>
      </c>
      <c r="I693">
        <f>IFERROR(INDEX(ggPayers[payer], MATCH(A693, ggPayers[remote_order_id], 0)), 0)</f>
        <v>0</v>
      </c>
      <c r="J693" t="str">
        <f t="shared" si="10"/>
        <v>other</v>
      </c>
    </row>
    <row r="694" spans="1:10">
      <c r="A694" s="89" t="s">
        <v>8779</v>
      </c>
      <c r="B694" s="89">
        <v>500</v>
      </c>
      <c r="C694" s="89" t="s">
        <v>7963</v>
      </c>
      <c r="D694" s="89" t="s">
        <v>8780</v>
      </c>
      <c r="E694" s="89" t="s">
        <v>6994</v>
      </c>
      <c r="F694" s="89" t="s">
        <v>231</v>
      </c>
      <c r="G694" s="105">
        <v>45335.393750000003</v>
      </c>
      <c r="H694" t="str">
        <f>INDEX(Partner_details[companyName], MATCH(E694, Partner_details[email], 0))</f>
        <v>gg cjsc</v>
      </c>
      <c r="I694">
        <f>IFERROR(INDEX(ggPayers[payer], MATCH(A694, ggPayers[remote_order_id], 0)), 0)</f>
        <v>0</v>
      </c>
      <c r="J694" t="str">
        <f t="shared" si="10"/>
        <v>other</v>
      </c>
    </row>
    <row r="695" spans="1:10">
      <c r="A695" s="89" t="s">
        <v>8781</v>
      </c>
      <c r="B695" s="89">
        <v>300</v>
      </c>
      <c r="C695" s="89" t="s">
        <v>7963</v>
      </c>
      <c r="D695" s="89" t="s">
        <v>8782</v>
      </c>
      <c r="E695" s="89" t="s">
        <v>6994</v>
      </c>
      <c r="F695" s="89" t="s">
        <v>231</v>
      </c>
      <c r="G695" s="105">
        <v>45335.408333333333</v>
      </c>
      <c r="H695" t="str">
        <f>INDEX(Partner_details[companyName], MATCH(E695, Partner_details[email], 0))</f>
        <v>gg cjsc</v>
      </c>
      <c r="I695">
        <f>IFERROR(INDEX(ggPayers[payer], MATCH(A695, ggPayers[remote_order_id], 0)), 0)</f>
        <v>0</v>
      </c>
      <c r="J695" t="str">
        <f t="shared" si="10"/>
        <v>other</v>
      </c>
    </row>
    <row r="696" spans="1:10">
      <c r="A696" s="89" t="s">
        <v>3015</v>
      </c>
      <c r="B696" s="89">
        <v>10</v>
      </c>
      <c r="C696" s="89" t="s">
        <v>561</v>
      </c>
      <c r="D696" s="89" t="s">
        <v>8783</v>
      </c>
      <c r="E696" s="89" t="s">
        <v>7263</v>
      </c>
      <c r="F696" s="89" t="s">
        <v>270</v>
      </c>
      <c r="G696" s="105">
        <v>45335.432638888888</v>
      </c>
      <c r="H696" t="str">
        <f>INDEX(Partner_details[companyName], MATCH(E696, Partner_details[email], 0))</f>
        <v>Arctic Fox</v>
      </c>
      <c r="I696">
        <f>IFERROR(INDEX(ggPayers[payer], MATCH(A696, ggPayers[remote_order_id], 0)), 0)</f>
        <v>162906</v>
      </c>
      <c r="J696" t="str">
        <f t="shared" si="10"/>
        <v>ggPay</v>
      </c>
    </row>
    <row r="697" spans="1:10">
      <c r="A697" s="89" t="s">
        <v>8784</v>
      </c>
      <c r="B697" s="89">
        <v>100</v>
      </c>
      <c r="C697" s="89" t="s">
        <v>7963</v>
      </c>
      <c r="D697" s="89"/>
      <c r="E697" s="89" t="s">
        <v>7263</v>
      </c>
      <c r="F697" s="89" t="s">
        <v>270</v>
      </c>
      <c r="G697" s="105">
        <v>45335.434027777781</v>
      </c>
      <c r="H697" t="str">
        <f>INDEX(Partner_details[companyName], MATCH(E697, Partner_details[email], 0))</f>
        <v>Arctic Fox</v>
      </c>
      <c r="I697">
        <f>IFERROR(INDEX(ggPayers[payer], MATCH(A697, ggPayers[remote_order_id], 0)), 0)</f>
        <v>0</v>
      </c>
      <c r="J697" t="str">
        <f t="shared" si="10"/>
        <v>other</v>
      </c>
    </row>
    <row r="698" spans="1:10">
      <c r="A698" s="89" t="s">
        <v>8785</v>
      </c>
      <c r="B698" s="89">
        <v>1500</v>
      </c>
      <c r="C698" s="89" t="s">
        <v>7963</v>
      </c>
      <c r="D698" s="89" t="s">
        <v>8786</v>
      </c>
      <c r="E698" s="89" t="s">
        <v>130</v>
      </c>
      <c r="F698" s="89" t="s">
        <v>128</v>
      </c>
      <c r="G698" s="105">
        <v>45335.456250000003</v>
      </c>
      <c r="H698" t="str">
        <f>INDEX(Partner_details[companyName], MATCH(E698, Partner_details[email], 0))</f>
        <v>Avetis Grigoryan</v>
      </c>
      <c r="I698">
        <f>IFERROR(INDEX(ggPayers[payer], MATCH(A698, ggPayers[remote_order_id], 0)), 0)</f>
        <v>0</v>
      </c>
      <c r="J698" t="str">
        <f t="shared" si="10"/>
        <v>other</v>
      </c>
    </row>
    <row r="699" spans="1:10">
      <c r="A699" s="89" t="s">
        <v>8787</v>
      </c>
      <c r="B699" s="89">
        <v>1500</v>
      </c>
      <c r="C699" s="89" t="s">
        <v>7963</v>
      </c>
      <c r="D699" s="89" t="s">
        <v>8788</v>
      </c>
      <c r="E699" s="89" t="s">
        <v>130</v>
      </c>
      <c r="F699" s="89" t="s">
        <v>128</v>
      </c>
      <c r="G699" s="105">
        <v>45335.456944444442</v>
      </c>
      <c r="H699" t="str">
        <f>INDEX(Partner_details[companyName], MATCH(E699, Partner_details[email], 0))</f>
        <v>Avetis Grigoryan</v>
      </c>
      <c r="I699">
        <f>IFERROR(INDEX(ggPayers[payer], MATCH(A699, ggPayers[remote_order_id], 0)), 0)</f>
        <v>0</v>
      </c>
      <c r="J699" t="str">
        <f t="shared" si="10"/>
        <v>other</v>
      </c>
    </row>
    <row r="700" spans="1:10">
      <c r="A700" s="89" t="s">
        <v>8789</v>
      </c>
      <c r="B700" s="89">
        <v>300</v>
      </c>
      <c r="C700" s="89" t="s">
        <v>7963</v>
      </c>
      <c r="D700" s="89" t="s">
        <v>8790</v>
      </c>
      <c r="E700" s="89" t="s">
        <v>178</v>
      </c>
      <c r="F700" s="89" t="s">
        <v>177</v>
      </c>
      <c r="G700" s="105">
        <v>45335.493750000001</v>
      </c>
      <c r="H700" t="str">
        <f>INDEX(Partner_details[companyName], MATCH(E700, Partner_details[email], 0))</f>
        <v>gg cjsc</v>
      </c>
      <c r="I700">
        <f>IFERROR(INDEX(ggPayers[payer], MATCH(A700, ggPayers[remote_order_id], 0)), 0)</f>
        <v>0</v>
      </c>
      <c r="J700" t="str">
        <f t="shared" si="10"/>
        <v>other</v>
      </c>
    </row>
    <row r="701" spans="1:10">
      <c r="A701" s="89" t="s">
        <v>8791</v>
      </c>
      <c r="B701" s="89">
        <v>300</v>
      </c>
      <c r="C701" s="89" t="s">
        <v>7963</v>
      </c>
      <c r="D701" s="89" t="s">
        <v>8792</v>
      </c>
      <c r="E701" s="89" t="s">
        <v>332</v>
      </c>
      <c r="F701" s="89" t="s">
        <v>331</v>
      </c>
      <c r="G701" s="105">
        <v>45335.497916666667</v>
      </c>
      <c r="H701" t="str">
        <f>INDEX(Partner_details[companyName], MATCH(E701, Partner_details[email], 0))</f>
        <v>gg cjsc</v>
      </c>
      <c r="I701">
        <f>IFERROR(INDEX(ggPayers[payer], MATCH(A701, ggPayers[remote_order_id], 0)), 0)</f>
        <v>0</v>
      </c>
      <c r="J701" t="str">
        <f t="shared" si="10"/>
        <v>other</v>
      </c>
    </row>
    <row r="702" spans="1:10">
      <c r="A702" s="89" t="s">
        <v>8793</v>
      </c>
      <c r="B702" s="89">
        <v>300</v>
      </c>
      <c r="C702" s="89" t="s">
        <v>7963</v>
      </c>
      <c r="D702" s="89" t="s">
        <v>8794</v>
      </c>
      <c r="E702" s="89" t="s">
        <v>332</v>
      </c>
      <c r="F702" s="89" t="s">
        <v>331</v>
      </c>
      <c r="G702" s="105">
        <v>45335.497916666667</v>
      </c>
      <c r="H702" t="str">
        <f>INDEX(Partner_details[companyName], MATCH(E702, Partner_details[email], 0))</f>
        <v>gg cjsc</v>
      </c>
      <c r="I702">
        <f>IFERROR(INDEX(ggPayers[payer], MATCH(A702, ggPayers[remote_order_id], 0)), 0)</f>
        <v>0</v>
      </c>
      <c r="J702" t="str">
        <f t="shared" si="10"/>
        <v>other</v>
      </c>
    </row>
    <row r="703" spans="1:10">
      <c r="A703" s="89" t="s">
        <v>8795</v>
      </c>
      <c r="B703" s="89">
        <v>500</v>
      </c>
      <c r="C703" s="89" t="s">
        <v>7963</v>
      </c>
      <c r="D703" s="89" t="s">
        <v>8796</v>
      </c>
      <c r="E703" s="89" t="s">
        <v>6984</v>
      </c>
      <c r="F703" s="89" t="s">
        <v>206</v>
      </c>
      <c r="G703" s="105">
        <v>45335.57708333333</v>
      </c>
      <c r="H703" t="str">
        <f>INDEX(Partner_details[companyName], MATCH(E703, Partner_details[email], 0))</f>
        <v>gg cjsc</v>
      </c>
      <c r="I703">
        <f>IFERROR(INDEX(ggPayers[payer], MATCH(A703, ggPayers[remote_order_id], 0)), 0)</f>
        <v>0</v>
      </c>
      <c r="J703" t="str">
        <f t="shared" si="10"/>
        <v>other</v>
      </c>
    </row>
    <row r="704" spans="1:10">
      <c r="A704" s="89" t="s">
        <v>8797</v>
      </c>
      <c r="B704" s="89">
        <v>500</v>
      </c>
      <c r="C704" s="89" t="s">
        <v>7963</v>
      </c>
      <c r="D704" s="89" t="s">
        <v>8798</v>
      </c>
      <c r="E704" s="89" t="s">
        <v>6984</v>
      </c>
      <c r="F704" s="89" t="s">
        <v>206</v>
      </c>
      <c r="G704" s="105">
        <v>45335.57916666667</v>
      </c>
      <c r="H704" t="str">
        <f>INDEX(Partner_details[companyName], MATCH(E704, Partner_details[email], 0))</f>
        <v>gg cjsc</v>
      </c>
      <c r="I704">
        <f>IFERROR(INDEX(ggPayers[payer], MATCH(A704, ggPayers[remote_order_id], 0)), 0)</f>
        <v>0</v>
      </c>
      <c r="J704" t="str">
        <f t="shared" si="10"/>
        <v>other</v>
      </c>
    </row>
    <row r="705" spans="1:10">
      <c r="A705" s="89" t="s">
        <v>8799</v>
      </c>
      <c r="B705" s="89">
        <v>500</v>
      </c>
      <c r="C705" s="89" t="s">
        <v>7963</v>
      </c>
      <c r="D705" s="89" t="s">
        <v>8800</v>
      </c>
      <c r="E705" s="89" t="s">
        <v>6984</v>
      </c>
      <c r="F705" s="89" t="s">
        <v>206</v>
      </c>
      <c r="G705" s="105">
        <v>45335.579861111109</v>
      </c>
      <c r="H705" t="str">
        <f>INDEX(Partner_details[companyName], MATCH(E705, Partner_details[email], 0))</f>
        <v>gg cjsc</v>
      </c>
      <c r="I705">
        <f>IFERROR(INDEX(ggPayers[payer], MATCH(A705, ggPayers[remote_order_id], 0)), 0)</f>
        <v>0</v>
      </c>
      <c r="J705" t="str">
        <f t="shared" si="10"/>
        <v>other</v>
      </c>
    </row>
    <row r="706" spans="1:10">
      <c r="A706" s="89" t="s">
        <v>8801</v>
      </c>
      <c r="B706" s="89">
        <v>500</v>
      </c>
      <c r="C706" s="89" t="s">
        <v>7963</v>
      </c>
      <c r="D706" s="89" t="s">
        <v>8802</v>
      </c>
      <c r="E706" s="89" t="s">
        <v>6984</v>
      </c>
      <c r="F706" s="89" t="s">
        <v>206</v>
      </c>
      <c r="G706" s="105">
        <v>45335.579861111109</v>
      </c>
      <c r="H706" t="str">
        <f>INDEX(Partner_details[companyName], MATCH(E706, Partner_details[email], 0))</f>
        <v>gg cjsc</v>
      </c>
      <c r="I706">
        <f>IFERROR(INDEX(ggPayers[payer], MATCH(A706, ggPayers[remote_order_id], 0)), 0)</f>
        <v>0</v>
      </c>
      <c r="J706" t="str">
        <f t="shared" si="10"/>
        <v>other</v>
      </c>
    </row>
    <row r="707" spans="1:10">
      <c r="A707" s="89" t="s">
        <v>8803</v>
      </c>
      <c r="B707" s="89">
        <v>500</v>
      </c>
      <c r="C707" s="89" t="s">
        <v>7963</v>
      </c>
      <c r="D707" s="89" t="s">
        <v>8804</v>
      </c>
      <c r="E707" s="89" t="s">
        <v>130</v>
      </c>
      <c r="F707" s="89" t="s">
        <v>128</v>
      </c>
      <c r="G707" s="105">
        <v>45335.60833333333</v>
      </c>
      <c r="H707" t="str">
        <f>INDEX(Partner_details[companyName], MATCH(E707, Partner_details[email], 0))</f>
        <v>Avetis Grigoryan</v>
      </c>
      <c r="I707">
        <f>IFERROR(INDEX(ggPayers[payer], MATCH(A707, ggPayers[remote_order_id], 0)), 0)</f>
        <v>0</v>
      </c>
      <c r="J707" t="str">
        <f t="shared" ref="J707:J770" si="11">IF(NOT(I707=0), "ggPay", "other")</f>
        <v>other</v>
      </c>
    </row>
    <row r="708" spans="1:10">
      <c r="A708" s="89" t="s">
        <v>8805</v>
      </c>
      <c r="B708" s="89">
        <v>500</v>
      </c>
      <c r="C708" s="89" t="s">
        <v>7963</v>
      </c>
      <c r="D708" s="89" t="s">
        <v>8806</v>
      </c>
      <c r="E708" s="89" t="s">
        <v>130</v>
      </c>
      <c r="F708" s="89" t="s">
        <v>128</v>
      </c>
      <c r="G708" s="105">
        <v>45335.689583333333</v>
      </c>
      <c r="H708" t="str">
        <f>INDEX(Partner_details[companyName], MATCH(E708, Partner_details[email], 0))</f>
        <v>Avetis Grigoryan</v>
      </c>
      <c r="I708">
        <f>IFERROR(INDEX(ggPayers[payer], MATCH(A708, ggPayers[remote_order_id], 0)), 0)</f>
        <v>0</v>
      </c>
      <c r="J708" t="str">
        <f t="shared" si="11"/>
        <v>other</v>
      </c>
    </row>
    <row r="709" spans="1:10">
      <c r="A709" s="89" t="s">
        <v>8807</v>
      </c>
      <c r="B709" s="89">
        <v>500</v>
      </c>
      <c r="C709" s="89" t="s">
        <v>7963</v>
      </c>
      <c r="D709" s="89"/>
      <c r="E709" s="89" t="s">
        <v>6830</v>
      </c>
      <c r="F709" s="89" t="s">
        <v>382</v>
      </c>
      <c r="G709" s="105">
        <v>45335.817361111112</v>
      </c>
      <c r="H709" t="str">
        <f>INDEX(Partner_details[companyName], MATCH(E709, Partner_details[email], 0))</f>
        <v>Beer Academy</v>
      </c>
      <c r="I709">
        <f>IFERROR(INDEX(ggPayers[payer], MATCH(A709, ggPayers[remote_order_id], 0)), 0)</f>
        <v>0</v>
      </c>
      <c r="J709" t="str">
        <f t="shared" si="11"/>
        <v>other</v>
      </c>
    </row>
    <row r="710" spans="1:10">
      <c r="A710" s="89" t="s">
        <v>8808</v>
      </c>
      <c r="B710" s="89">
        <v>1</v>
      </c>
      <c r="C710" s="89" t="s">
        <v>7963</v>
      </c>
      <c r="D710" s="89" t="s">
        <v>8809</v>
      </c>
      <c r="E710" s="89" t="s">
        <v>7263</v>
      </c>
      <c r="F710" s="89" t="s">
        <v>270</v>
      </c>
      <c r="G710" s="105">
        <v>45336.218055555553</v>
      </c>
      <c r="H710" t="str">
        <f>INDEX(Partner_details[companyName], MATCH(E710, Partner_details[email], 0))</f>
        <v>Arctic Fox</v>
      </c>
      <c r="I710">
        <f>IFERROR(INDEX(ggPayers[payer], MATCH(A710, ggPayers[remote_order_id], 0)), 0)</f>
        <v>0</v>
      </c>
      <c r="J710" t="str">
        <f t="shared" si="11"/>
        <v>other</v>
      </c>
    </row>
    <row r="711" spans="1:10">
      <c r="A711" s="89" t="s">
        <v>3013</v>
      </c>
      <c r="B711" s="89">
        <v>1</v>
      </c>
      <c r="C711" s="89" t="s">
        <v>561</v>
      </c>
      <c r="D711" s="89"/>
      <c r="E711" s="89" t="s">
        <v>7263</v>
      </c>
      <c r="F711" s="89" t="s">
        <v>270</v>
      </c>
      <c r="G711" s="105">
        <v>45336.218055555553</v>
      </c>
      <c r="H711" t="str">
        <f>INDEX(Partner_details[companyName], MATCH(E711, Partner_details[email], 0))</f>
        <v>Arctic Fox</v>
      </c>
      <c r="I711">
        <f>IFERROR(INDEX(ggPayers[payer], MATCH(A711, ggPayers[remote_order_id], 0)), 0)</f>
        <v>0</v>
      </c>
      <c r="J711" t="str">
        <f t="shared" si="11"/>
        <v>other</v>
      </c>
    </row>
    <row r="712" spans="1:10">
      <c r="A712" s="89" t="s">
        <v>8810</v>
      </c>
      <c r="B712" s="89">
        <v>300</v>
      </c>
      <c r="C712" s="89" t="s">
        <v>7963</v>
      </c>
      <c r="D712" s="89" t="s">
        <v>8811</v>
      </c>
      <c r="E712" s="89" t="s">
        <v>7263</v>
      </c>
      <c r="F712" s="89" t="s">
        <v>270</v>
      </c>
      <c r="G712" s="105">
        <v>45336.222222222219</v>
      </c>
      <c r="H712" t="str">
        <f>INDEX(Partner_details[companyName], MATCH(E712, Partner_details[email], 0))</f>
        <v>Arctic Fox</v>
      </c>
      <c r="I712">
        <f>IFERROR(INDEX(ggPayers[payer], MATCH(A712, ggPayers[remote_order_id], 0)), 0)</f>
        <v>0</v>
      </c>
      <c r="J712" t="str">
        <f t="shared" si="11"/>
        <v>other</v>
      </c>
    </row>
    <row r="713" spans="1:10">
      <c r="A713" s="89" t="s">
        <v>8812</v>
      </c>
      <c r="B713" s="89">
        <v>800</v>
      </c>
      <c r="C713" s="89" t="s">
        <v>7963</v>
      </c>
      <c r="D713" s="89" t="s">
        <v>8813</v>
      </c>
      <c r="E713" s="89" t="s">
        <v>7263</v>
      </c>
      <c r="F713" s="89" t="s">
        <v>270</v>
      </c>
      <c r="G713" s="105">
        <v>45336.222222222219</v>
      </c>
      <c r="H713" t="str">
        <f>INDEX(Partner_details[companyName], MATCH(E713, Partner_details[email], 0))</f>
        <v>Arctic Fox</v>
      </c>
      <c r="I713">
        <f>IFERROR(INDEX(ggPayers[payer], MATCH(A713, ggPayers[remote_order_id], 0)), 0)</f>
        <v>0</v>
      </c>
      <c r="J713" t="str">
        <f t="shared" si="11"/>
        <v>other</v>
      </c>
    </row>
    <row r="714" spans="1:10">
      <c r="A714" s="89" t="s">
        <v>8814</v>
      </c>
      <c r="B714" s="89">
        <v>500</v>
      </c>
      <c r="C714" s="89" t="s">
        <v>7963</v>
      </c>
      <c r="D714" s="89" t="s">
        <v>8815</v>
      </c>
      <c r="E714" s="89" t="s">
        <v>6606</v>
      </c>
      <c r="F714" s="89" t="s">
        <v>387</v>
      </c>
      <c r="G714" s="105">
        <v>45336.279861111114</v>
      </c>
      <c r="H714" t="str">
        <f>INDEX(Partner_details[companyName], MATCH(E714, Partner_details[email], 0))</f>
        <v>Beer academy</v>
      </c>
      <c r="I714">
        <f>IFERROR(INDEX(ggPayers[payer], MATCH(A714, ggPayers[remote_order_id], 0)), 0)</f>
        <v>0</v>
      </c>
      <c r="J714" t="str">
        <f t="shared" si="11"/>
        <v>other</v>
      </c>
    </row>
    <row r="715" spans="1:10">
      <c r="A715" s="89" t="s">
        <v>3011</v>
      </c>
      <c r="B715" s="89">
        <v>300</v>
      </c>
      <c r="C715" s="89" t="s">
        <v>561</v>
      </c>
      <c r="D715" s="89" t="s">
        <v>8816</v>
      </c>
      <c r="E715" s="89" t="s">
        <v>7296</v>
      </c>
      <c r="F715" s="89" t="s">
        <v>516</v>
      </c>
      <c r="G715" s="105">
        <v>45336.31527777778</v>
      </c>
      <c r="H715" t="str">
        <f>INDEX(Partner_details[companyName], MATCH(E715, Partner_details[email], 0))</f>
        <v>Paul</v>
      </c>
      <c r="I715">
        <f>IFERROR(INDEX(ggPayers[payer], MATCH(A715, ggPayers[remote_order_id], 0)), 0)</f>
        <v>147502</v>
      </c>
      <c r="J715" t="str">
        <f t="shared" si="11"/>
        <v>ggPay</v>
      </c>
    </row>
    <row r="716" spans="1:10">
      <c r="A716" s="89" t="s">
        <v>8817</v>
      </c>
      <c r="B716" s="89">
        <v>100</v>
      </c>
      <c r="C716" s="89" t="s">
        <v>7963</v>
      </c>
      <c r="D716" s="89" t="s">
        <v>8818</v>
      </c>
      <c r="E716" s="89" t="s">
        <v>6606</v>
      </c>
      <c r="F716" s="89" t="s">
        <v>387</v>
      </c>
      <c r="G716" s="105">
        <v>45336.317361111112</v>
      </c>
      <c r="H716" t="str">
        <f>INDEX(Partner_details[companyName], MATCH(E716, Partner_details[email], 0))</f>
        <v>Beer academy</v>
      </c>
      <c r="I716">
        <f>IFERROR(INDEX(ggPayers[payer], MATCH(A716, ggPayers[remote_order_id], 0)), 0)</f>
        <v>0</v>
      </c>
      <c r="J716" t="str">
        <f t="shared" si="11"/>
        <v>other</v>
      </c>
    </row>
    <row r="717" spans="1:10">
      <c r="A717" s="89" t="s">
        <v>8819</v>
      </c>
      <c r="B717" s="89">
        <v>100</v>
      </c>
      <c r="C717" s="89" t="s">
        <v>7963</v>
      </c>
      <c r="D717" s="89" t="s">
        <v>8820</v>
      </c>
      <c r="E717" s="89" t="s">
        <v>6606</v>
      </c>
      <c r="F717" s="89" t="s">
        <v>387</v>
      </c>
      <c r="G717" s="105">
        <v>45336.318055555559</v>
      </c>
      <c r="H717" t="str">
        <f>INDEX(Partner_details[companyName], MATCH(E717, Partner_details[email], 0))</f>
        <v>Beer academy</v>
      </c>
      <c r="I717">
        <f>IFERROR(INDEX(ggPayers[payer], MATCH(A717, ggPayers[remote_order_id], 0)), 0)</f>
        <v>0</v>
      </c>
      <c r="J717" t="str">
        <f t="shared" si="11"/>
        <v>other</v>
      </c>
    </row>
    <row r="718" spans="1:10">
      <c r="A718" s="89" t="s">
        <v>3009</v>
      </c>
      <c r="B718" s="89">
        <v>100</v>
      </c>
      <c r="C718" s="89" t="s">
        <v>561</v>
      </c>
      <c r="D718" s="99" t="s">
        <v>8821</v>
      </c>
      <c r="E718" s="89" t="s">
        <v>6606</v>
      </c>
      <c r="F718" s="89" t="s">
        <v>387</v>
      </c>
      <c r="G718" s="105">
        <v>45336.318055555559</v>
      </c>
      <c r="H718" t="str">
        <f>INDEX(Partner_details[companyName], MATCH(E718, Partner_details[email], 0))</f>
        <v>Beer academy</v>
      </c>
      <c r="I718">
        <f>IFERROR(INDEX(ggPayers[payer], MATCH(A718, ggPayers[remote_order_id], 0)), 0)</f>
        <v>825186</v>
      </c>
      <c r="J718" t="str">
        <f t="shared" si="11"/>
        <v>ggPay</v>
      </c>
    </row>
    <row r="719" spans="1:10">
      <c r="A719" s="89" t="s">
        <v>3006</v>
      </c>
      <c r="B719" s="89">
        <v>100</v>
      </c>
      <c r="C719" s="89" t="s">
        <v>561</v>
      </c>
      <c r="D719" s="89" t="s">
        <v>8822</v>
      </c>
      <c r="E719" s="89" t="s">
        <v>6606</v>
      </c>
      <c r="F719" s="89" t="s">
        <v>387</v>
      </c>
      <c r="G719" s="105">
        <v>45336.320138888892</v>
      </c>
      <c r="H719" t="str">
        <f>INDEX(Partner_details[companyName], MATCH(E719, Partner_details[email], 0))</f>
        <v>Beer academy</v>
      </c>
      <c r="I719">
        <f>IFERROR(INDEX(ggPayers[payer], MATCH(A719, ggPayers[remote_order_id], 0)), 0)</f>
        <v>825186</v>
      </c>
      <c r="J719" t="str">
        <f t="shared" si="11"/>
        <v>ggPay</v>
      </c>
    </row>
    <row r="720" spans="1:10">
      <c r="A720" s="89" t="s">
        <v>4166</v>
      </c>
      <c r="B720" s="89">
        <v>500</v>
      </c>
      <c r="C720" s="89" t="s">
        <v>561</v>
      </c>
      <c r="D720" s="89" t="s">
        <v>8823</v>
      </c>
      <c r="E720" s="89" t="s">
        <v>7485</v>
      </c>
      <c r="F720" s="89" t="s">
        <v>1728</v>
      </c>
      <c r="G720" s="105">
        <v>45453.818749999999</v>
      </c>
      <c r="H720" t="str">
        <f>INDEX(Partner_details[companyName], MATCH(E720, Partner_details[email], 0))</f>
        <v>Cinnabon</v>
      </c>
      <c r="I720">
        <f>IFERROR(INDEX(ggPayers[payer], MATCH(A720, ggPayers[remote_order_id], 0)), 0)</f>
        <v>90361</v>
      </c>
      <c r="J720" t="str">
        <f t="shared" si="11"/>
        <v>ggPay</v>
      </c>
    </row>
    <row r="721" spans="1:10">
      <c r="A721" s="89" t="s">
        <v>8824</v>
      </c>
      <c r="B721" s="89">
        <v>500</v>
      </c>
      <c r="C721" s="89" t="s">
        <v>7963</v>
      </c>
      <c r="D721" s="89" t="s">
        <v>8825</v>
      </c>
      <c r="E721" s="89" t="s">
        <v>7336</v>
      </c>
      <c r="F721" s="89" t="s">
        <v>4049</v>
      </c>
      <c r="G721" s="105">
        <v>45455.644444444442</v>
      </c>
      <c r="H721" t="str">
        <f>INDEX(Partner_details[companyName], MATCH(E721, Partner_details[email], 0))</f>
        <v>Tashir Isahakyan</v>
      </c>
      <c r="I721">
        <f>IFERROR(INDEX(ggPayers[payer], MATCH(A721, ggPayers[remote_order_id], 0)), 0)</f>
        <v>0</v>
      </c>
      <c r="J721" t="str">
        <f t="shared" si="11"/>
        <v>other</v>
      </c>
    </row>
    <row r="722" spans="1:10">
      <c r="A722" s="89" t="s">
        <v>8826</v>
      </c>
      <c r="B722" s="89">
        <v>300</v>
      </c>
      <c r="C722" s="89" t="s">
        <v>7963</v>
      </c>
      <c r="D722" s="89" t="s">
        <v>8827</v>
      </c>
      <c r="E722" s="89" t="s">
        <v>6544</v>
      </c>
      <c r="F722" s="89" t="s">
        <v>169</v>
      </c>
      <c r="G722" s="105">
        <v>45336.352777777778</v>
      </c>
      <c r="H722" t="str">
        <f>INDEX(Partner_details[companyName], MATCH(E722, Partner_details[email], 0))</f>
        <v>gg cjsc</v>
      </c>
      <c r="I722">
        <f>IFERROR(INDEX(ggPayers[payer], MATCH(A722, ggPayers[remote_order_id], 0)), 0)</f>
        <v>0</v>
      </c>
      <c r="J722" t="str">
        <f t="shared" si="11"/>
        <v>other</v>
      </c>
    </row>
    <row r="723" spans="1:10">
      <c r="A723" s="89" t="s">
        <v>8828</v>
      </c>
      <c r="B723" s="89">
        <v>300</v>
      </c>
      <c r="C723" s="89" t="s">
        <v>7963</v>
      </c>
      <c r="D723" s="89" t="s">
        <v>8829</v>
      </c>
      <c r="E723" s="89" t="s">
        <v>6994</v>
      </c>
      <c r="F723" s="89" t="s">
        <v>231</v>
      </c>
      <c r="G723" s="105">
        <v>45336.423611111109</v>
      </c>
      <c r="H723" t="str">
        <f>INDEX(Partner_details[companyName], MATCH(E723, Partner_details[email], 0))</f>
        <v>gg cjsc</v>
      </c>
      <c r="I723">
        <f>IFERROR(INDEX(ggPayers[payer], MATCH(A723, ggPayers[remote_order_id], 0)), 0)</f>
        <v>0</v>
      </c>
      <c r="J723" t="str">
        <f t="shared" si="11"/>
        <v>other</v>
      </c>
    </row>
    <row r="724" spans="1:10">
      <c r="A724" s="89" t="s">
        <v>8830</v>
      </c>
      <c r="B724" s="89">
        <v>500</v>
      </c>
      <c r="C724" s="89" t="s">
        <v>7963</v>
      </c>
      <c r="D724" s="89" t="s">
        <v>8831</v>
      </c>
      <c r="E724" s="89" t="s">
        <v>7227</v>
      </c>
      <c r="F724" s="89" t="s">
        <v>462</v>
      </c>
      <c r="G724" s="105">
        <v>45336.424305555556</v>
      </c>
      <c r="H724" t="str">
        <f>INDEX(Partner_details[companyName], MATCH(E724, Partner_details[email], 0))</f>
        <v>Lumen Coffee</v>
      </c>
      <c r="I724">
        <f>IFERROR(INDEX(ggPayers[payer], MATCH(A724, ggPayers[remote_order_id], 0)), 0)</f>
        <v>0</v>
      </c>
      <c r="J724" t="str">
        <f t="shared" si="11"/>
        <v>other</v>
      </c>
    </row>
    <row r="725" spans="1:10">
      <c r="A725" s="89" t="s">
        <v>8832</v>
      </c>
      <c r="B725" s="89">
        <v>500</v>
      </c>
      <c r="C725" s="89" t="s">
        <v>7963</v>
      </c>
      <c r="D725" s="89" t="s">
        <v>8833</v>
      </c>
      <c r="E725" s="89" t="s">
        <v>6984</v>
      </c>
      <c r="F725" s="89" t="s">
        <v>206</v>
      </c>
      <c r="G725" s="105">
        <v>45336.48333333333</v>
      </c>
      <c r="H725" t="str">
        <f>INDEX(Partner_details[companyName], MATCH(E725, Partner_details[email], 0))</f>
        <v>gg cjsc</v>
      </c>
      <c r="I725">
        <f>IFERROR(INDEX(ggPayers[payer], MATCH(A725, ggPayers[remote_order_id], 0)), 0)</f>
        <v>0</v>
      </c>
      <c r="J725" t="str">
        <f t="shared" si="11"/>
        <v>other</v>
      </c>
    </row>
    <row r="726" spans="1:10">
      <c r="A726" s="89" t="s">
        <v>8834</v>
      </c>
      <c r="B726" s="89">
        <v>500</v>
      </c>
      <c r="C726" s="89" t="s">
        <v>7963</v>
      </c>
      <c r="D726" s="89" t="s">
        <v>8835</v>
      </c>
      <c r="E726" s="89" t="s">
        <v>6984</v>
      </c>
      <c r="F726" s="89" t="s">
        <v>206</v>
      </c>
      <c r="G726" s="105">
        <v>45336.48333333333</v>
      </c>
      <c r="H726" t="str">
        <f>INDEX(Partner_details[companyName], MATCH(E726, Partner_details[email], 0))</f>
        <v>gg cjsc</v>
      </c>
      <c r="I726">
        <f>IFERROR(INDEX(ggPayers[payer], MATCH(A726, ggPayers[remote_order_id], 0)), 0)</f>
        <v>0</v>
      </c>
      <c r="J726" t="str">
        <f t="shared" si="11"/>
        <v>other</v>
      </c>
    </row>
    <row r="727" spans="1:10">
      <c r="A727" s="89" t="s">
        <v>8836</v>
      </c>
      <c r="B727" s="89">
        <v>500</v>
      </c>
      <c r="C727" s="89" t="s">
        <v>7963</v>
      </c>
      <c r="D727" s="89" t="s">
        <v>8837</v>
      </c>
      <c r="E727" s="89" t="s">
        <v>6984</v>
      </c>
      <c r="F727" s="89" t="s">
        <v>206</v>
      </c>
      <c r="G727" s="105">
        <v>45336.484027777777</v>
      </c>
      <c r="H727" t="str">
        <f>INDEX(Partner_details[companyName], MATCH(E727, Partner_details[email], 0))</f>
        <v>gg cjsc</v>
      </c>
      <c r="I727">
        <f>IFERROR(INDEX(ggPayers[payer], MATCH(A727, ggPayers[remote_order_id], 0)), 0)</f>
        <v>0</v>
      </c>
      <c r="J727" t="str">
        <f t="shared" si="11"/>
        <v>other</v>
      </c>
    </row>
    <row r="728" spans="1:10">
      <c r="A728" s="89" t="s">
        <v>3000</v>
      </c>
      <c r="B728" s="89">
        <v>2000</v>
      </c>
      <c r="C728" s="89" t="s">
        <v>561</v>
      </c>
      <c r="D728" s="89"/>
      <c r="E728" s="89" t="s">
        <v>130</v>
      </c>
      <c r="F728" s="89" t="s">
        <v>128</v>
      </c>
      <c r="G728" s="105">
        <v>45336.503472222219</v>
      </c>
      <c r="H728" t="str">
        <f>INDEX(Partner_details[companyName], MATCH(E728, Partner_details[email], 0))</f>
        <v>Avetis Grigoryan</v>
      </c>
      <c r="I728">
        <f>IFERROR(INDEX(ggPayers[payer], MATCH(A728, ggPayers[remote_order_id], 0)), 0)</f>
        <v>0</v>
      </c>
      <c r="J728" t="str">
        <f t="shared" si="11"/>
        <v>other</v>
      </c>
    </row>
    <row r="729" spans="1:10">
      <c r="A729" s="89" t="s">
        <v>8838</v>
      </c>
      <c r="B729" s="89">
        <v>300</v>
      </c>
      <c r="C729" s="89" t="s">
        <v>7963</v>
      </c>
      <c r="D729" s="89" t="s">
        <v>8839</v>
      </c>
      <c r="E729" s="89" t="s">
        <v>7018</v>
      </c>
      <c r="F729" s="89" t="s">
        <v>476</v>
      </c>
      <c r="G729" s="105">
        <v>45336.513888888891</v>
      </c>
      <c r="H729" t="str">
        <f>INDEX(Partner_details[companyName], MATCH(E729, Partner_details[email], 0))</f>
        <v>Malocco</v>
      </c>
      <c r="I729">
        <f>IFERROR(INDEX(ggPayers[payer], MATCH(A729, ggPayers[remote_order_id], 0)), 0)</f>
        <v>0</v>
      </c>
      <c r="J729" t="str">
        <f t="shared" si="11"/>
        <v>other</v>
      </c>
    </row>
    <row r="730" spans="1:10">
      <c r="A730" s="89" t="s">
        <v>8840</v>
      </c>
      <c r="B730" s="89">
        <v>300</v>
      </c>
      <c r="C730" s="89" t="s">
        <v>7963</v>
      </c>
      <c r="D730" s="89" t="s">
        <v>8841</v>
      </c>
      <c r="E730" s="89" t="s">
        <v>7263</v>
      </c>
      <c r="F730" s="89" t="s">
        <v>270</v>
      </c>
      <c r="G730" s="105">
        <v>45336.53402777778</v>
      </c>
      <c r="H730" t="str">
        <f>INDEX(Partner_details[companyName], MATCH(E730, Partner_details[email], 0))</f>
        <v>Arctic Fox</v>
      </c>
      <c r="I730">
        <f>IFERROR(INDEX(ggPayers[payer], MATCH(A730, ggPayers[remote_order_id], 0)), 0)</f>
        <v>0</v>
      </c>
      <c r="J730" t="str">
        <f t="shared" si="11"/>
        <v>other</v>
      </c>
    </row>
    <row r="731" spans="1:10">
      <c r="A731" s="89" t="s">
        <v>8842</v>
      </c>
      <c r="B731" s="89">
        <v>1000</v>
      </c>
      <c r="C731" s="89" t="s">
        <v>7963</v>
      </c>
      <c r="D731" s="89" t="s">
        <v>8843</v>
      </c>
      <c r="E731" s="89" t="s">
        <v>130</v>
      </c>
      <c r="F731" s="89" t="s">
        <v>128</v>
      </c>
      <c r="G731" s="105">
        <v>45336.553472222222</v>
      </c>
      <c r="H731" t="str">
        <f>INDEX(Partner_details[companyName], MATCH(E731, Partner_details[email], 0))</f>
        <v>Avetis Grigoryan</v>
      </c>
      <c r="I731">
        <f>IFERROR(INDEX(ggPayers[payer], MATCH(A731, ggPayers[remote_order_id], 0)), 0)</f>
        <v>0</v>
      </c>
      <c r="J731" t="str">
        <f t="shared" si="11"/>
        <v>other</v>
      </c>
    </row>
    <row r="732" spans="1:10">
      <c r="A732" s="89" t="s">
        <v>8844</v>
      </c>
      <c r="B732" s="89">
        <v>1000</v>
      </c>
      <c r="C732" s="89" t="s">
        <v>7963</v>
      </c>
      <c r="D732" s="89"/>
      <c r="E732" s="89" t="s">
        <v>130</v>
      </c>
      <c r="F732" s="89" t="s">
        <v>128</v>
      </c>
      <c r="G732" s="105">
        <v>45336.554166666669</v>
      </c>
      <c r="H732" t="str">
        <f>INDEX(Partner_details[companyName], MATCH(E732, Partner_details[email], 0))</f>
        <v>Avetis Grigoryan</v>
      </c>
      <c r="I732">
        <f>IFERROR(INDEX(ggPayers[payer], MATCH(A732, ggPayers[remote_order_id], 0)), 0)</f>
        <v>0</v>
      </c>
      <c r="J732" t="str">
        <f t="shared" si="11"/>
        <v>other</v>
      </c>
    </row>
    <row r="733" spans="1:10">
      <c r="A733" s="89" t="s">
        <v>8845</v>
      </c>
      <c r="B733" s="89">
        <v>300</v>
      </c>
      <c r="C733" s="89" t="s">
        <v>7963</v>
      </c>
      <c r="D733" s="89" t="s">
        <v>8846</v>
      </c>
      <c r="E733" s="89" t="s">
        <v>63</v>
      </c>
      <c r="F733" s="89" t="s">
        <v>60</v>
      </c>
      <c r="G733" s="105">
        <v>45336.561111111114</v>
      </c>
      <c r="H733" t="str">
        <f>INDEX(Partner_details[companyName], MATCH(E733, Partner_details[email], 0))</f>
        <v>gg cjsc</v>
      </c>
      <c r="I733">
        <f>IFERROR(INDEX(ggPayers[payer], MATCH(A733, ggPayers[remote_order_id], 0)), 0)</f>
        <v>0</v>
      </c>
      <c r="J733" t="str">
        <f t="shared" si="11"/>
        <v>other</v>
      </c>
    </row>
    <row r="734" spans="1:10">
      <c r="A734" s="89" t="s">
        <v>8847</v>
      </c>
      <c r="B734" s="89">
        <v>300</v>
      </c>
      <c r="C734" s="89" t="s">
        <v>7963</v>
      </c>
      <c r="D734" s="89" t="s">
        <v>8848</v>
      </c>
      <c r="E734" s="89" t="s">
        <v>63</v>
      </c>
      <c r="F734" s="89" t="s">
        <v>60</v>
      </c>
      <c r="G734" s="105">
        <v>45336.5625</v>
      </c>
      <c r="H734" t="str">
        <f>INDEX(Partner_details[companyName], MATCH(E734, Partner_details[email], 0))</f>
        <v>gg cjsc</v>
      </c>
      <c r="I734">
        <f>IFERROR(INDEX(ggPayers[payer], MATCH(A734, ggPayers[remote_order_id], 0)), 0)</f>
        <v>0</v>
      </c>
      <c r="J734" t="str">
        <f t="shared" si="11"/>
        <v>other</v>
      </c>
    </row>
    <row r="735" spans="1:10">
      <c r="A735" s="89" t="s">
        <v>8849</v>
      </c>
      <c r="B735" s="89">
        <v>100</v>
      </c>
      <c r="C735" s="89" t="s">
        <v>7963</v>
      </c>
      <c r="D735" s="89" t="s">
        <v>8850</v>
      </c>
      <c r="E735" s="89" t="s">
        <v>63</v>
      </c>
      <c r="F735" s="89" t="s">
        <v>60</v>
      </c>
      <c r="G735" s="105">
        <v>45336.563888888886</v>
      </c>
      <c r="H735" t="str">
        <f>INDEX(Partner_details[companyName], MATCH(E735, Partner_details[email], 0))</f>
        <v>gg cjsc</v>
      </c>
      <c r="I735">
        <f>IFERROR(INDEX(ggPayers[payer], MATCH(A735, ggPayers[remote_order_id], 0)), 0)</f>
        <v>0</v>
      </c>
      <c r="J735" t="str">
        <f t="shared" si="11"/>
        <v>other</v>
      </c>
    </row>
    <row r="736" spans="1:10">
      <c r="A736" s="89" t="s">
        <v>8851</v>
      </c>
      <c r="B736" s="89">
        <v>1000</v>
      </c>
      <c r="C736" s="89" t="s">
        <v>7963</v>
      </c>
      <c r="D736" s="89"/>
      <c r="E736" s="89" t="s">
        <v>116</v>
      </c>
      <c r="F736" s="89" t="s">
        <v>6567</v>
      </c>
      <c r="G736" s="105">
        <v>45455.685416666667</v>
      </c>
      <c r="H736" t="str">
        <f>INDEX(Partner_details[companyName], MATCH(E736, Partner_details[email], 0))</f>
        <v>Tumanyan</v>
      </c>
      <c r="I736">
        <f>IFERROR(INDEX(ggPayers[payer], MATCH(A736, ggPayers[remote_order_id], 0)), 0)</f>
        <v>0</v>
      </c>
      <c r="J736" t="str">
        <f t="shared" si="11"/>
        <v>other</v>
      </c>
    </row>
    <row r="737" spans="1:10">
      <c r="A737" s="89" t="s">
        <v>2995</v>
      </c>
      <c r="B737" s="89">
        <v>1000</v>
      </c>
      <c r="C737" s="89" t="s">
        <v>561</v>
      </c>
      <c r="D737" s="89" t="s">
        <v>8852</v>
      </c>
      <c r="E737" s="89" t="s">
        <v>7018</v>
      </c>
      <c r="F737" s="89" t="s">
        <v>476</v>
      </c>
      <c r="G737" s="105">
        <v>45336.719444444447</v>
      </c>
      <c r="H737" t="str">
        <f>INDEX(Partner_details[companyName], MATCH(E737, Partner_details[email], 0))</f>
        <v>Malocco</v>
      </c>
      <c r="I737">
        <f>IFERROR(INDEX(ggPayers[payer], MATCH(A737, ggPayers[remote_order_id], 0)), 0)</f>
        <v>231060</v>
      </c>
      <c r="J737" t="str">
        <f t="shared" si="11"/>
        <v>ggPay</v>
      </c>
    </row>
    <row r="738" spans="1:10">
      <c r="A738" s="89" t="s">
        <v>2993</v>
      </c>
      <c r="B738" s="89">
        <v>300</v>
      </c>
      <c r="C738" s="89" t="s">
        <v>561</v>
      </c>
      <c r="D738" s="89" t="s">
        <v>8853</v>
      </c>
      <c r="E738" s="89" t="s">
        <v>7018</v>
      </c>
      <c r="F738" s="89" t="s">
        <v>476</v>
      </c>
      <c r="G738" s="105">
        <v>45336.719444444447</v>
      </c>
      <c r="H738" t="str">
        <f>INDEX(Partner_details[companyName], MATCH(E738, Partner_details[email], 0))</f>
        <v>Malocco</v>
      </c>
      <c r="I738">
        <f>IFERROR(INDEX(ggPayers[payer], MATCH(A738, ggPayers[remote_order_id], 0)), 0)</f>
        <v>204873</v>
      </c>
      <c r="J738" t="str">
        <f t="shared" si="11"/>
        <v>ggPay</v>
      </c>
    </row>
    <row r="739" spans="1:10">
      <c r="A739" s="89" t="s">
        <v>2991</v>
      </c>
      <c r="B739" s="89">
        <v>1000</v>
      </c>
      <c r="C739" s="89" t="s">
        <v>561</v>
      </c>
      <c r="D739" s="89"/>
      <c r="E739" s="89" t="s">
        <v>7018</v>
      </c>
      <c r="F739" s="89" t="s">
        <v>476</v>
      </c>
      <c r="G739" s="105">
        <v>45336.738194444442</v>
      </c>
      <c r="H739" t="str">
        <f>INDEX(Partner_details[companyName], MATCH(E739, Partner_details[email], 0))</f>
        <v>Malocco</v>
      </c>
      <c r="I739">
        <f>IFERROR(INDEX(ggPayers[payer], MATCH(A739, ggPayers[remote_order_id], 0)), 0)</f>
        <v>0</v>
      </c>
      <c r="J739" t="str">
        <f t="shared" si="11"/>
        <v>other</v>
      </c>
    </row>
    <row r="740" spans="1:10">
      <c r="A740" s="89" t="s">
        <v>2989</v>
      </c>
      <c r="B740" s="89">
        <v>1000</v>
      </c>
      <c r="C740" s="89" t="s">
        <v>561</v>
      </c>
      <c r="D740" s="89"/>
      <c r="E740" s="89" t="s">
        <v>7018</v>
      </c>
      <c r="F740" s="89" t="s">
        <v>476</v>
      </c>
      <c r="G740" s="105">
        <v>45336.755555555559</v>
      </c>
      <c r="H740" t="str">
        <f>INDEX(Partner_details[companyName], MATCH(E740, Partner_details[email], 0))</f>
        <v>Malocco</v>
      </c>
      <c r="I740">
        <f>IFERROR(INDEX(ggPayers[payer], MATCH(A740, ggPayers[remote_order_id], 0)), 0)</f>
        <v>0</v>
      </c>
      <c r="J740" t="str">
        <f t="shared" si="11"/>
        <v>other</v>
      </c>
    </row>
    <row r="741" spans="1:10">
      <c r="A741" s="89" t="s">
        <v>8854</v>
      </c>
      <c r="B741" s="89">
        <v>2000</v>
      </c>
      <c r="C741" s="89" t="s">
        <v>7963</v>
      </c>
      <c r="D741" s="89" t="s">
        <v>8855</v>
      </c>
      <c r="E741" s="89" t="s">
        <v>130</v>
      </c>
      <c r="F741" s="89" t="s">
        <v>128</v>
      </c>
      <c r="G741" s="105">
        <v>45336.760416666664</v>
      </c>
      <c r="H741" t="str">
        <f>INDEX(Partner_details[companyName], MATCH(E741, Partner_details[email], 0))</f>
        <v>Avetis Grigoryan</v>
      </c>
      <c r="I741">
        <f>IFERROR(INDEX(ggPayers[payer], MATCH(A741, ggPayers[remote_order_id], 0)), 0)</f>
        <v>0</v>
      </c>
      <c r="J741" t="str">
        <f t="shared" si="11"/>
        <v>other</v>
      </c>
    </row>
    <row r="742" spans="1:10">
      <c r="A742" s="89" t="s">
        <v>2987</v>
      </c>
      <c r="B742" s="89">
        <v>500</v>
      </c>
      <c r="C742" s="89" t="s">
        <v>561</v>
      </c>
      <c r="D742" s="89"/>
      <c r="E742" s="89" t="s">
        <v>6520</v>
      </c>
      <c r="F742" s="89" t="s">
        <v>469</v>
      </c>
      <c r="G742" s="105">
        <v>45336.78125</v>
      </c>
      <c r="H742" t="str">
        <f>INDEX(Partner_details[companyName], MATCH(E742, Partner_details[email], 0))</f>
        <v>Lumen Coffee</v>
      </c>
      <c r="I742">
        <f>IFERROR(INDEX(ggPayers[payer], MATCH(A742, ggPayers[remote_order_id], 0)), 0)</f>
        <v>0</v>
      </c>
      <c r="J742" t="str">
        <f t="shared" si="11"/>
        <v>other</v>
      </c>
    </row>
    <row r="743" spans="1:10">
      <c r="A743" s="89" t="s">
        <v>2985</v>
      </c>
      <c r="B743" s="89">
        <v>2000</v>
      </c>
      <c r="C743" s="89" t="s">
        <v>561</v>
      </c>
      <c r="D743" s="89" t="s">
        <v>8856</v>
      </c>
      <c r="E743" s="89" t="s">
        <v>6762</v>
      </c>
      <c r="F743" s="89" t="s">
        <v>472</v>
      </c>
      <c r="G743" s="105">
        <v>45336.784722222219</v>
      </c>
      <c r="H743" t="str">
        <f>INDEX(Partner_details[companyName], MATCH(E743, Partner_details[email], 0))</f>
        <v>Machar</v>
      </c>
      <c r="I743">
        <f>IFERROR(INDEX(ggPayers[payer], MATCH(A743, ggPayers[remote_order_id], 0)), 0)</f>
        <v>798</v>
      </c>
      <c r="J743" t="str">
        <f t="shared" si="11"/>
        <v>ggPay</v>
      </c>
    </row>
    <row r="744" spans="1:10">
      <c r="A744" s="89" t="s">
        <v>2983</v>
      </c>
      <c r="B744" s="89">
        <v>2000</v>
      </c>
      <c r="C744" s="89" t="s">
        <v>561</v>
      </c>
      <c r="D744" s="89"/>
      <c r="E744" s="89" t="s">
        <v>130</v>
      </c>
      <c r="F744" s="89" t="s">
        <v>128</v>
      </c>
      <c r="G744" s="105">
        <v>45336.788194444445</v>
      </c>
      <c r="H744" t="str">
        <f>INDEX(Partner_details[companyName], MATCH(E744, Partner_details[email], 0))</f>
        <v>Avetis Grigoryan</v>
      </c>
      <c r="I744">
        <f>IFERROR(INDEX(ggPayers[payer], MATCH(A744, ggPayers[remote_order_id], 0)), 0)</f>
        <v>0</v>
      </c>
      <c r="J744" t="str">
        <f t="shared" si="11"/>
        <v>other</v>
      </c>
    </row>
    <row r="745" spans="1:10">
      <c r="A745" s="89" t="s">
        <v>2981</v>
      </c>
      <c r="B745" s="89">
        <v>1000</v>
      </c>
      <c r="C745" s="89" t="s">
        <v>561</v>
      </c>
      <c r="D745" s="89"/>
      <c r="E745" s="89" t="s">
        <v>130</v>
      </c>
      <c r="F745" s="89" t="s">
        <v>128</v>
      </c>
      <c r="G745" s="105">
        <v>45336.806250000001</v>
      </c>
      <c r="H745" t="str">
        <f>INDEX(Partner_details[companyName], MATCH(E745, Partner_details[email], 0))</f>
        <v>Avetis Grigoryan</v>
      </c>
      <c r="I745">
        <f>IFERROR(INDEX(ggPayers[payer], MATCH(A745, ggPayers[remote_order_id], 0)), 0)</f>
        <v>0</v>
      </c>
      <c r="J745" t="str">
        <f t="shared" si="11"/>
        <v>other</v>
      </c>
    </row>
    <row r="746" spans="1:10">
      <c r="A746" s="89" t="s">
        <v>8857</v>
      </c>
      <c r="B746" s="89">
        <v>500</v>
      </c>
      <c r="C746" s="89" t="s">
        <v>7963</v>
      </c>
      <c r="D746" s="89" t="s">
        <v>8858</v>
      </c>
      <c r="E746" s="89" t="s">
        <v>287</v>
      </c>
      <c r="F746" s="89" t="s">
        <v>55</v>
      </c>
      <c r="G746" s="105">
        <v>45336.811111111114</v>
      </c>
      <c r="H746" t="str">
        <f>INDEX(Partner_details[companyName], MATCH(E746, Partner_details[email], 0))</f>
        <v>gg cjsc</v>
      </c>
      <c r="I746">
        <f>IFERROR(INDEX(ggPayers[payer], MATCH(A746, ggPayers[remote_order_id], 0)), 0)</f>
        <v>0</v>
      </c>
      <c r="J746" t="str">
        <f t="shared" si="11"/>
        <v>other</v>
      </c>
    </row>
    <row r="747" spans="1:10">
      <c r="A747" s="89" t="s">
        <v>8859</v>
      </c>
      <c r="B747" s="89">
        <v>1000</v>
      </c>
      <c r="C747" s="89" t="s">
        <v>7963</v>
      </c>
      <c r="D747" s="89" t="s">
        <v>8860</v>
      </c>
      <c r="E747" s="89" t="s">
        <v>287</v>
      </c>
      <c r="F747" s="89" t="s">
        <v>55</v>
      </c>
      <c r="G747" s="105">
        <v>45336.811805555553</v>
      </c>
      <c r="H747" t="str">
        <f>INDEX(Partner_details[companyName], MATCH(E747, Partner_details[email], 0))</f>
        <v>gg cjsc</v>
      </c>
      <c r="I747">
        <f>IFERROR(INDEX(ggPayers[payer], MATCH(A747, ggPayers[remote_order_id], 0)), 0)</f>
        <v>0</v>
      </c>
      <c r="J747" t="str">
        <f t="shared" si="11"/>
        <v>other</v>
      </c>
    </row>
    <row r="748" spans="1:10">
      <c r="A748" s="89" t="s">
        <v>8861</v>
      </c>
      <c r="B748" s="89">
        <v>1000</v>
      </c>
      <c r="C748" s="89" t="s">
        <v>7963</v>
      </c>
      <c r="D748" s="89"/>
      <c r="E748" s="89" t="s">
        <v>287</v>
      </c>
      <c r="F748" s="89" t="s">
        <v>55</v>
      </c>
      <c r="G748" s="105">
        <v>45336.811805555553</v>
      </c>
      <c r="H748" t="str">
        <f>INDEX(Partner_details[companyName], MATCH(E748, Partner_details[email], 0))</f>
        <v>gg cjsc</v>
      </c>
      <c r="I748">
        <f>IFERROR(INDEX(ggPayers[payer], MATCH(A748, ggPayers[remote_order_id], 0)), 0)</f>
        <v>0</v>
      </c>
      <c r="J748" t="str">
        <f t="shared" si="11"/>
        <v>other</v>
      </c>
    </row>
    <row r="749" spans="1:10">
      <c r="A749" s="89" t="s">
        <v>2979</v>
      </c>
      <c r="B749" s="89">
        <v>2000</v>
      </c>
      <c r="C749" s="89" t="s">
        <v>561</v>
      </c>
      <c r="D749" s="89" t="s">
        <v>8862</v>
      </c>
      <c r="E749" s="89" t="s">
        <v>130</v>
      </c>
      <c r="F749" s="89" t="s">
        <v>128</v>
      </c>
      <c r="G749" s="105">
        <v>45336.8125</v>
      </c>
      <c r="H749" t="str">
        <f>INDEX(Partner_details[companyName], MATCH(E749, Partner_details[email], 0))</f>
        <v>Avetis Grigoryan</v>
      </c>
      <c r="I749">
        <f>IFERROR(INDEX(ggPayers[payer], MATCH(A749, ggPayers[remote_order_id], 0)), 0)</f>
        <v>887</v>
      </c>
      <c r="J749" t="str">
        <f t="shared" si="11"/>
        <v>ggPay</v>
      </c>
    </row>
    <row r="750" spans="1:10">
      <c r="A750" s="89" t="s">
        <v>2977</v>
      </c>
      <c r="B750" s="89">
        <v>1000</v>
      </c>
      <c r="C750" s="89" t="s">
        <v>561</v>
      </c>
      <c r="D750" s="89"/>
      <c r="E750" s="89" t="s">
        <v>7306</v>
      </c>
      <c r="F750" s="89" t="s">
        <v>379</v>
      </c>
      <c r="G750" s="105">
        <v>45336.899305555555</v>
      </c>
      <c r="H750" t="str">
        <f>INDEX(Partner_details[companyName], MATCH(E750, Partner_details[email], 0))</f>
        <v>Bardak</v>
      </c>
      <c r="I750">
        <f>IFERROR(INDEX(ggPayers[payer], MATCH(A750, ggPayers[remote_order_id], 0)), 0)</f>
        <v>0</v>
      </c>
      <c r="J750" t="str">
        <f t="shared" si="11"/>
        <v>other</v>
      </c>
    </row>
    <row r="751" spans="1:10">
      <c r="A751" s="89" t="s">
        <v>8863</v>
      </c>
      <c r="B751" s="89">
        <v>1000</v>
      </c>
      <c r="C751" s="89" t="s">
        <v>7963</v>
      </c>
      <c r="D751" s="89" t="s">
        <v>8864</v>
      </c>
      <c r="E751" s="89" t="s">
        <v>7296</v>
      </c>
      <c r="F751" s="89" t="s">
        <v>516</v>
      </c>
      <c r="G751" s="105">
        <v>45337.228472222225</v>
      </c>
      <c r="H751" t="str">
        <f>INDEX(Partner_details[companyName], MATCH(E751, Partner_details[email], 0))</f>
        <v>Paul</v>
      </c>
      <c r="I751">
        <f>IFERROR(INDEX(ggPayers[payer], MATCH(A751, ggPayers[remote_order_id], 0)), 0)</f>
        <v>0</v>
      </c>
      <c r="J751" t="str">
        <f t="shared" si="11"/>
        <v>other</v>
      </c>
    </row>
    <row r="752" spans="1:10">
      <c r="A752" s="89" t="s">
        <v>8865</v>
      </c>
      <c r="B752" s="89">
        <v>1000</v>
      </c>
      <c r="C752" s="89" t="s">
        <v>7963</v>
      </c>
      <c r="D752" s="89"/>
      <c r="E752" s="89" t="s">
        <v>7296</v>
      </c>
      <c r="F752" s="89" t="s">
        <v>516</v>
      </c>
      <c r="G752" s="105">
        <v>45337.228472222225</v>
      </c>
      <c r="H752" t="str">
        <f>INDEX(Partner_details[companyName], MATCH(E752, Partner_details[email], 0))</f>
        <v>Paul</v>
      </c>
      <c r="I752">
        <f>IFERROR(INDEX(ggPayers[payer], MATCH(A752, ggPayers[remote_order_id], 0)), 0)</f>
        <v>0</v>
      </c>
      <c r="J752" t="str">
        <f t="shared" si="11"/>
        <v>other</v>
      </c>
    </row>
    <row r="753" spans="1:10">
      <c r="A753" s="89" t="s">
        <v>2975</v>
      </c>
      <c r="B753" s="89">
        <v>1000</v>
      </c>
      <c r="C753" s="89" t="s">
        <v>561</v>
      </c>
      <c r="D753" s="89"/>
      <c r="E753" s="89" t="s">
        <v>7296</v>
      </c>
      <c r="F753" s="89" t="s">
        <v>516</v>
      </c>
      <c r="G753" s="105">
        <v>45337.229166666664</v>
      </c>
      <c r="H753" t="str">
        <f>INDEX(Partner_details[companyName], MATCH(E753, Partner_details[email], 0))</f>
        <v>Paul</v>
      </c>
      <c r="I753">
        <f>IFERROR(INDEX(ggPayers[payer], MATCH(A753, ggPayers[remote_order_id], 0)), 0)</f>
        <v>0</v>
      </c>
      <c r="J753" t="str">
        <f t="shared" si="11"/>
        <v>other</v>
      </c>
    </row>
    <row r="754" spans="1:10">
      <c r="A754" s="89" t="s">
        <v>8866</v>
      </c>
      <c r="B754" s="89">
        <v>3000</v>
      </c>
      <c r="C754" s="89" t="s">
        <v>7963</v>
      </c>
      <c r="D754" s="89"/>
      <c r="E754" s="89" t="s">
        <v>7235</v>
      </c>
      <c r="F754" s="89" t="s">
        <v>710</v>
      </c>
      <c r="G754" s="105">
        <v>45337.473611111112</v>
      </c>
      <c r="H754" t="str">
        <f>INDEX(Partner_details[companyName], MATCH(E754, Partner_details[email], 0))</f>
        <v>Smoking Chef</v>
      </c>
      <c r="I754">
        <f>IFERROR(INDEX(ggPayers[payer], MATCH(A754, ggPayers[remote_order_id], 0)), 0)</f>
        <v>0</v>
      </c>
      <c r="J754" t="str">
        <f t="shared" si="11"/>
        <v>other</v>
      </c>
    </row>
    <row r="755" spans="1:10">
      <c r="A755" s="89" t="s">
        <v>8867</v>
      </c>
      <c r="B755" s="89">
        <v>100</v>
      </c>
      <c r="C755" s="89" t="s">
        <v>7974</v>
      </c>
      <c r="D755" s="89"/>
      <c r="E755" s="89" t="s">
        <v>6686</v>
      </c>
      <c r="F755" s="89" t="s">
        <v>2483</v>
      </c>
      <c r="G755" s="105">
        <v>45337.481944444444</v>
      </c>
      <c r="H755" t="str">
        <f>INDEX(Partner_details[companyName], MATCH(E755, Partner_details[email], 0))</f>
        <v>Arctic Fox</v>
      </c>
      <c r="I755">
        <f>IFERROR(INDEX(ggPayers[payer], MATCH(A755, ggPayers[remote_order_id], 0)), 0)</f>
        <v>0</v>
      </c>
      <c r="J755" t="str">
        <f t="shared" si="11"/>
        <v>other</v>
      </c>
    </row>
    <row r="756" spans="1:10">
      <c r="A756" s="89" t="s">
        <v>8868</v>
      </c>
      <c r="B756" s="89">
        <v>100</v>
      </c>
      <c r="C756" s="89" t="s">
        <v>7974</v>
      </c>
      <c r="D756" s="89"/>
      <c r="E756" s="89" t="s">
        <v>6686</v>
      </c>
      <c r="F756" s="89" t="s">
        <v>2483</v>
      </c>
      <c r="G756" s="105">
        <v>45337.481944444444</v>
      </c>
      <c r="H756" t="str">
        <f>INDEX(Partner_details[companyName], MATCH(E756, Partner_details[email], 0))</f>
        <v>Arctic Fox</v>
      </c>
      <c r="I756">
        <f>IFERROR(INDEX(ggPayers[payer], MATCH(A756, ggPayers[remote_order_id], 0)), 0)</f>
        <v>0</v>
      </c>
      <c r="J756" t="str">
        <f t="shared" si="11"/>
        <v>other</v>
      </c>
    </row>
    <row r="757" spans="1:10">
      <c r="A757" s="89" t="s">
        <v>8869</v>
      </c>
      <c r="B757" s="89">
        <v>100</v>
      </c>
      <c r="C757" s="89" t="s">
        <v>7974</v>
      </c>
      <c r="D757" s="89"/>
      <c r="E757" s="89" t="s">
        <v>6686</v>
      </c>
      <c r="F757" s="89" t="s">
        <v>2483</v>
      </c>
      <c r="G757" s="105">
        <v>45337.48333333333</v>
      </c>
      <c r="H757" t="str">
        <f>INDEX(Partner_details[companyName], MATCH(E757, Partner_details[email], 0))</f>
        <v>Arctic Fox</v>
      </c>
      <c r="I757">
        <f>IFERROR(INDEX(ggPayers[payer], MATCH(A757, ggPayers[remote_order_id], 0)), 0)</f>
        <v>0</v>
      </c>
      <c r="J757" t="str">
        <f t="shared" si="11"/>
        <v>other</v>
      </c>
    </row>
    <row r="758" spans="1:10">
      <c r="A758" s="89" t="s">
        <v>8870</v>
      </c>
      <c r="B758" s="89">
        <v>100</v>
      </c>
      <c r="C758" s="89" t="s">
        <v>7974</v>
      </c>
      <c r="D758" s="89"/>
      <c r="E758" s="89" t="s">
        <v>6686</v>
      </c>
      <c r="F758" s="89" t="s">
        <v>2483</v>
      </c>
      <c r="G758" s="105">
        <v>45337.484027777777</v>
      </c>
      <c r="H758" t="str">
        <f>INDEX(Partner_details[companyName], MATCH(E758, Partner_details[email], 0))</f>
        <v>Arctic Fox</v>
      </c>
      <c r="I758">
        <f>IFERROR(INDEX(ggPayers[payer], MATCH(A758, ggPayers[remote_order_id], 0)), 0)</f>
        <v>0</v>
      </c>
      <c r="J758" t="str">
        <f t="shared" si="11"/>
        <v>other</v>
      </c>
    </row>
    <row r="759" spans="1:10">
      <c r="A759" s="89" t="s">
        <v>2971</v>
      </c>
      <c r="B759" s="89">
        <v>100</v>
      </c>
      <c r="C759" s="89" t="s">
        <v>561</v>
      </c>
      <c r="D759" s="89"/>
      <c r="E759" s="89" t="s">
        <v>6686</v>
      </c>
      <c r="F759" s="89" t="s">
        <v>2483</v>
      </c>
      <c r="G759" s="105">
        <v>45337.484027777777</v>
      </c>
      <c r="H759" t="str">
        <f>INDEX(Partner_details[companyName], MATCH(E759, Partner_details[email], 0))</f>
        <v>Arctic Fox</v>
      </c>
      <c r="I759">
        <f>IFERROR(INDEX(ggPayers[payer], MATCH(A759, ggPayers[remote_order_id], 0)), 0)</f>
        <v>0</v>
      </c>
      <c r="J759" t="str">
        <f t="shared" si="11"/>
        <v>other</v>
      </c>
    </row>
    <row r="760" spans="1:10">
      <c r="A760" s="89" t="s">
        <v>8871</v>
      </c>
      <c r="B760" s="89">
        <v>100</v>
      </c>
      <c r="C760" s="89" t="s">
        <v>7963</v>
      </c>
      <c r="D760" s="89"/>
      <c r="E760" s="89" t="s">
        <v>6695</v>
      </c>
      <c r="F760" s="89" t="s">
        <v>422</v>
      </c>
      <c r="G760" s="105">
        <v>45337.513194444444</v>
      </c>
      <c r="H760" t="str">
        <f>INDEX(Partner_details[companyName], MATCH(E760, Partner_details[email], 0))</f>
        <v>Dodopizza</v>
      </c>
      <c r="I760">
        <f>IFERROR(INDEX(ggPayers[payer], MATCH(A760, ggPayers[remote_order_id], 0)), 0)</f>
        <v>0</v>
      </c>
      <c r="J760" t="str">
        <f t="shared" si="11"/>
        <v>other</v>
      </c>
    </row>
    <row r="761" spans="1:10">
      <c r="A761" s="89" t="s">
        <v>8872</v>
      </c>
      <c r="B761" s="89">
        <v>100</v>
      </c>
      <c r="C761" s="89" t="s">
        <v>7963</v>
      </c>
      <c r="D761" s="89"/>
      <c r="E761" s="89" t="s">
        <v>7235</v>
      </c>
      <c r="F761" s="89" t="s">
        <v>710</v>
      </c>
      <c r="G761" s="105">
        <v>45337.513888888891</v>
      </c>
      <c r="H761" t="str">
        <f>INDEX(Partner_details[companyName], MATCH(E761, Partner_details[email], 0))</f>
        <v>Smoking Chef</v>
      </c>
      <c r="I761">
        <f>IFERROR(INDEX(ggPayers[payer], MATCH(A761, ggPayers[remote_order_id], 0)), 0)</f>
        <v>0</v>
      </c>
      <c r="J761" t="str">
        <f t="shared" si="11"/>
        <v>other</v>
      </c>
    </row>
    <row r="762" spans="1:10">
      <c r="A762" s="89" t="s">
        <v>2969</v>
      </c>
      <c r="B762" s="89">
        <v>100</v>
      </c>
      <c r="C762" s="89" t="s">
        <v>561</v>
      </c>
      <c r="D762" s="89"/>
      <c r="E762" s="89" t="s">
        <v>6856</v>
      </c>
      <c r="F762" s="89" t="s">
        <v>426</v>
      </c>
      <c r="G762" s="105">
        <v>45337.51458333333</v>
      </c>
      <c r="H762" t="str">
        <f>INDEX(Partner_details[companyName], MATCH(E762, Partner_details[email], 0))</f>
        <v>Dodopizza</v>
      </c>
      <c r="I762">
        <f>IFERROR(INDEX(ggPayers[payer], MATCH(A762, ggPayers[remote_order_id], 0)), 0)</f>
        <v>0</v>
      </c>
      <c r="J762" t="str">
        <f t="shared" si="11"/>
        <v>other</v>
      </c>
    </row>
    <row r="763" spans="1:10">
      <c r="A763" s="89" t="s">
        <v>8873</v>
      </c>
      <c r="B763" s="89">
        <v>100</v>
      </c>
      <c r="C763" s="89" t="s">
        <v>7963</v>
      </c>
      <c r="D763" s="89" t="s">
        <v>8874</v>
      </c>
      <c r="E763" s="89" t="s">
        <v>6856</v>
      </c>
      <c r="F763" s="89" t="s">
        <v>426</v>
      </c>
      <c r="G763" s="105">
        <v>45337.515277777777</v>
      </c>
      <c r="H763" t="str">
        <f>INDEX(Partner_details[companyName], MATCH(E763, Partner_details[email], 0))</f>
        <v>Dodopizza</v>
      </c>
      <c r="I763">
        <f>IFERROR(INDEX(ggPayers[payer], MATCH(A763, ggPayers[remote_order_id], 0)), 0)</f>
        <v>0</v>
      </c>
      <c r="J763" t="str">
        <f t="shared" si="11"/>
        <v>other</v>
      </c>
    </row>
    <row r="764" spans="1:10">
      <c r="A764" s="89" t="s">
        <v>8875</v>
      </c>
      <c r="B764" s="89">
        <v>100</v>
      </c>
      <c r="C764" s="89" t="s">
        <v>7963</v>
      </c>
      <c r="D764" s="89"/>
      <c r="E764" s="89" t="s">
        <v>6695</v>
      </c>
      <c r="F764" s="89" t="s">
        <v>422</v>
      </c>
      <c r="G764" s="105">
        <v>45337.522916666669</v>
      </c>
      <c r="H764" t="str">
        <f>INDEX(Partner_details[companyName], MATCH(E764, Partner_details[email], 0))</f>
        <v>Dodopizza</v>
      </c>
      <c r="I764">
        <f>IFERROR(INDEX(ggPayers[payer], MATCH(A764, ggPayers[remote_order_id], 0)), 0)</f>
        <v>0</v>
      </c>
      <c r="J764" t="str">
        <f t="shared" si="11"/>
        <v>other</v>
      </c>
    </row>
    <row r="765" spans="1:10">
      <c r="A765" s="89" t="s">
        <v>8876</v>
      </c>
      <c r="B765" s="89">
        <v>1000</v>
      </c>
      <c r="C765" s="89" t="s">
        <v>7963</v>
      </c>
      <c r="D765" s="89"/>
      <c r="E765" s="89" t="s">
        <v>6856</v>
      </c>
      <c r="F765" s="89" t="s">
        <v>426</v>
      </c>
      <c r="G765" s="105">
        <v>45337.537499999999</v>
      </c>
      <c r="H765" t="str">
        <f>INDEX(Partner_details[companyName], MATCH(E765, Partner_details[email], 0))</f>
        <v>Dodopizza</v>
      </c>
      <c r="I765">
        <f>IFERROR(INDEX(ggPayers[payer], MATCH(A765, ggPayers[remote_order_id], 0)), 0)</f>
        <v>0</v>
      </c>
      <c r="J765" t="str">
        <f t="shared" si="11"/>
        <v>other</v>
      </c>
    </row>
    <row r="766" spans="1:10">
      <c r="A766" s="89" t="s">
        <v>8877</v>
      </c>
      <c r="B766" s="89">
        <v>100</v>
      </c>
      <c r="C766" s="89" t="s">
        <v>7963</v>
      </c>
      <c r="D766" s="89"/>
      <c r="E766" s="89" t="s">
        <v>7235</v>
      </c>
      <c r="F766" s="89" t="s">
        <v>710</v>
      </c>
      <c r="G766" s="105">
        <v>45337.549305555556</v>
      </c>
      <c r="H766" t="str">
        <f>INDEX(Partner_details[companyName], MATCH(E766, Partner_details[email], 0))</f>
        <v>Smoking Chef</v>
      </c>
      <c r="I766">
        <f>IFERROR(INDEX(ggPayers[payer], MATCH(A766, ggPayers[remote_order_id], 0)), 0)</f>
        <v>0</v>
      </c>
      <c r="J766" t="str">
        <f t="shared" si="11"/>
        <v>other</v>
      </c>
    </row>
    <row r="767" spans="1:10">
      <c r="A767" s="89" t="s">
        <v>8878</v>
      </c>
      <c r="B767" s="89">
        <v>100</v>
      </c>
      <c r="C767" s="89" t="s">
        <v>7963</v>
      </c>
      <c r="D767" s="89"/>
      <c r="E767" s="89" t="s">
        <v>7235</v>
      </c>
      <c r="F767" s="89" t="s">
        <v>710</v>
      </c>
      <c r="G767" s="105">
        <v>45337.550694444442</v>
      </c>
      <c r="H767" t="str">
        <f>INDEX(Partner_details[companyName], MATCH(E767, Partner_details[email], 0))</f>
        <v>Smoking Chef</v>
      </c>
      <c r="I767">
        <f>IFERROR(INDEX(ggPayers[payer], MATCH(A767, ggPayers[remote_order_id], 0)), 0)</f>
        <v>0</v>
      </c>
      <c r="J767" t="str">
        <f t="shared" si="11"/>
        <v>other</v>
      </c>
    </row>
    <row r="768" spans="1:10">
      <c r="A768" s="89" t="s">
        <v>8879</v>
      </c>
      <c r="B768" s="89">
        <v>100</v>
      </c>
      <c r="C768" s="89" t="s">
        <v>7963</v>
      </c>
      <c r="D768" s="89"/>
      <c r="E768" s="89" t="s">
        <v>7235</v>
      </c>
      <c r="F768" s="89" t="s">
        <v>710</v>
      </c>
      <c r="G768" s="105">
        <v>45337.550694444442</v>
      </c>
      <c r="H768" t="str">
        <f>INDEX(Partner_details[companyName], MATCH(E768, Partner_details[email], 0))</f>
        <v>Smoking Chef</v>
      </c>
      <c r="I768">
        <f>IFERROR(INDEX(ggPayers[payer], MATCH(A768, ggPayers[remote_order_id], 0)), 0)</f>
        <v>0</v>
      </c>
      <c r="J768" t="str">
        <f t="shared" si="11"/>
        <v>other</v>
      </c>
    </row>
    <row r="769" spans="1:10">
      <c r="A769" s="89" t="s">
        <v>8880</v>
      </c>
      <c r="B769" s="89">
        <v>1000</v>
      </c>
      <c r="C769" s="89" t="s">
        <v>7963</v>
      </c>
      <c r="D769" s="89"/>
      <c r="E769" s="89" t="s">
        <v>7235</v>
      </c>
      <c r="F769" s="89" t="s">
        <v>710</v>
      </c>
      <c r="G769" s="105">
        <v>45337.551388888889</v>
      </c>
      <c r="H769" t="str">
        <f>INDEX(Partner_details[companyName], MATCH(E769, Partner_details[email], 0))</f>
        <v>Smoking Chef</v>
      </c>
      <c r="I769">
        <f>IFERROR(INDEX(ggPayers[payer], MATCH(A769, ggPayers[remote_order_id], 0)), 0)</f>
        <v>0</v>
      </c>
      <c r="J769" t="str">
        <f t="shared" si="11"/>
        <v>other</v>
      </c>
    </row>
    <row r="770" spans="1:10">
      <c r="A770" s="99" t="s">
        <v>2967</v>
      </c>
      <c r="B770" s="89">
        <v>500</v>
      </c>
      <c r="C770" s="89" t="s">
        <v>561</v>
      </c>
      <c r="D770" s="89" t="s">
        <v>8881</v>
      </c>
      <c r="E770" s="89" t="s">
        <v>6520</v>
      </c>
      <c r="F770" s="89" t="s">
        <v>469</v>
      </c>
      <c r="G770" s="105">
        <v>45337.563194444447</v>
      </c>
      <c r="H770" t="str">
        <f>INDEX(Partner_details[companyName], MATCH(E770, Partner_details[email], 0))</f>
        <v>Lumen Coffee</v>
      </c>
      <c r="I770">
        <f>IFERROR(INDEX(ggPayers[payer], MATCH(A770, ggPayers[remote_order_id], 0)), 0)</f>
        <v>885056</v>
      </c>
      <c r="J770" t="str">
        <f t="shared" si="11"/>
        <v>ggPay</v>
      </c>
    </row>
    <row r="771" spans="1:10">
      <c r="A771" s="89" t="s">
        <v>2965</v>
      </c>
      <c r="B771" s="89">
        <v>2000</v>
      </c>
      <c r="C771" s="89" t="s">
        <v>561</v>
      </c>
      <c r="D771" s="89" t="s">
        <v>8882</v>
      </c>
      <c r="E771" s="89" t="s">
        <v>130</v>
      </c>
      <c r="F771" s="89" t="s">
        <v>128</v>
      </c>
      <c r="G771" s="105">
        <v>45337.578472222223</v>
      </c>
      <c r="H771" t="str">
        <f>INDEX(Partner_details[companyName], MATCH(E771, Partner_details[email], 0))</f>
        <v>Avetis Grigoryan</v>
      </c>
      <c r="I771">
        <f>IFERROR(INDEX(ggPayers[payer], MATCH(A771, ggPayers[remote_order_id], 0)), 0)</f>
        <v>91561</v>
      </c>
      <c r="J771" t="str">
        <f t="shared" ref="J771:J834" si="12">IF(NOT(I771=0), "ggPay", "other")</f>
        <v>ggPay</v>
      </c>
    </row>
    <row r="772" spans="1:10">
      <c r="A772" s="89" t="s">
        <v>8883</v>
      </c>
      <c r="B772" s="89">
        <v>100</v>
      </c>
      <c r="C772" s="89" t="s">
        <v>7974</v>
      </c>
      <c r="D772" s="89"/>
      <c r="E772" s="89" t="s">
        <v>6686</v>
      </c>
      <c r="F772" s="89" t="s">
        <v>2483</v>
      </c>
      <c r="G772" s="105">
        <v>45337.628472222219</v>
      </c>
      <c r="H772" t="str">
        <f>INDEX(Partner_details[companyName], MATCH(E772, Partner_details[email], 0))</f>
        <v>Arctic Fox</v>
      </c>
      <c r="I772">
        <f>IFERROR(INDEX(ggPayers[payer], MATCH(A772, ggPayers[remote_order_id], 0)), 0)</f>
        <v>0</v>
      </c>
      <c r="J772" t="str">
        <f t="shared" si="12"/>
        <v>other</v>
      </c>
    </row>
    <row r="773" spans="1:10">
      <c r="A773" s="89" t="s">
        <v>8884</v>
      </c>
      <c r="B773" s="89">
        <v>100</v>
      </c>
      <c r="C773" s="89" t="s">
        <v>7974</v>
      </c>
      <c r="D773" s="89"/>
      <c r="E773" s="89" t="s">
        <v>6686</v>
      </c>
      <c r="F773" s="89" t="s">
        <v>2483</v>
      </c>
      <c r="G773" s="105">
        <v>45337.629166666666</v>
      </c>
      <c r="H773" t="str">
        <f>INDEX(Partner_details[companyName], MATCH(E773, Partner_details[email], 0))</f>
        <v>Arctic Fox</v>
      </c>
      <c r="I773">
        <f>IFERROR(INDEX(ggPayers[payer], MATCH(A773, ggPayers[remote_order_id], 0)), 0)</f>
        <v>0</v>
      </c>
      <c r="J773" t="str">
        <f t="shared" si="12"/>
        <v>other</v>
      </c>
    </row>
    <row r="774" spans="1:10">
      <c r="A774" s="89" t="s">
        <v>8885</v>
      </c>
      <c r="B774" s="89">
        <v>100</v>
      </c>
      <c r="C774" s="89" t="s">
        <v>7974</v>
      </c>
      <c r="D774" s="89"/>
      <c r="E774" s="89" t="s">
        <v>6686</v>
      </c>
      <c r="F774" s="89" t="s">
        <v>2483</v>
      </c>
      <c r="G774" s="105">
        <v>45337.629166666666</v>
      </c>
      <c r="H774" t="str">
        <f>INDEX(Partner_details[companyName], MATCH(E774, Partner_details[email], 0))</f>
        <v>Arctic Fox</v>
      </c>
      <c r="I774">
        <f>IFERROR(INDEX(ggPayers[payer], MATCH(A774, ggPayers[remote_order_id], 0)), 0)</f>
        <v>0</v>
      </c>
      <c r="J774" t="str">
        <f t="shared" si="12"/>
        <v>other</v>
      </c>
    </row>
    <row r="775" spans="1:10">
      <c r="A775" s="89" t="s">
        <v>8886</v>
      </c>
      <c r="B775" s="89">
        <v>500</v>
      </c>
      <c r="C775" s="89" t="s">
        <v>7963</v>
      </c>
      <c r="D775" s="89"/>
      <c r="E775" s="89" t="s">
        <v>7296</v>
      </c>
      <c r="F775" s="89" t="s">
        <v>516</v>
      </c>
      <c r="G775" s="105">
        <v>45337.655555555553</v>
      </c>
      <c r="H775" t="str">
        <f>INDEX(Partner_details[companyName], MATCH(E775, Partner_details[email], 0))</f>
        <v>Paul</v>
      </c>
      <c r="I775">
        <f>IFERROR(INDEX(ggPayers[payer], MATCH(A775, ggPayers[remote_order_id], 0)), 0)</f>
        <v>0</v>
      </c>
      <c r="J775" t="str">
        <f t="shared" si="12"/>
        <v>other</v>
      </c>
    </row>
    <row r="776" spans="1:10">
      <c r="A776" s="89" t="s">
        <v>8887</v>
      </c>
      <c r="B776" s="89">
        <v>10000</v>
      </c>
      <c r="C776" s="89" t="s">
        <v>7963</v>
      </c>
      <c r="D776" s="89" t="s">
        <v>8888</v>
      </c>
      <c r="E776" s="89" t="s">
        <v>7263</v>
      </c>
      <c r="F776" s="89" t="s">
        <v>270</v>
      </c>
      <c r="G776" s="105">
        <v>45337.749305555553</v>
      </c>
      <c r="H776" t="str">
        <f>INDEX(Partner_details[companyName], MATCH(E776, Partner_details[email], 0))</f>
        <v>Arctic Fox</v>
      </c>
      <c r="I776">
        <f>IFERROR(INDEX(ggPayers[payer], MATCH(A776, ggPayers[remote_order_id], 0)), 0)</f>
        <v>0</v>
      </c>
      <c r="J776" t="str">
        <f t="shared" si="12"/>
        <v>other</v>
      </c>
    </row>
    <row r="777" spans="1:10">
      <c r="A777" s="89" t="s">
        <v>8889</v>
      </c>
      <c r="B777" s="89">
        <v>500</v>
      </c>
      <c r="C777" s="89" t="s">
        <v>7963</v>
      </c>
      <c r="D777" s="89" t="s">
        <v>8890</v>
      </c>
      <c r="E777" s="89" t="s">
        <v>7263</v>
      </c>
      <c r="F777" s="89" t="s">
        <v>270</v>
      </c>
      <c r="G777" s="105">
        <v>45337.749305555553</v>
      </c>
      <c r="H777" t="str">
        <f>INDEX(Partner_details[companyName], MATCH(E777, Partner_details[email], 0))</f>
        <v>Arctic Fox</v>
      </c>
      <c r="I777">
        <f>IFERROR(INDEX(ggPayers[payer], MATCH(A777, ggPayers[remote_order_id], 0)), 0)</f>
        <v>0</v>
      </c>
      <c r="J777" t="str">
        <f t="shared" si="12"/>
        <v>other</v>
      </c>
    </row>
    <row r="778" spans="1:10">
      <c r="A778" s="89" t="s">
        <v>8891</v>
      </c>
      <c r="B778" s="89">
        <v>1000</v>
      </c>
      <c r="C778" s="89" t="s">
        <v>7963</v>
      </c>
      <c r="D778" s="89" t="s">
        <v>8892</v>
      </c>
      <c r="E778" s="89" t="s">
        <v>6830</v>
      </c>
      <c r="F778" s="89" t="s">
        <v>382</v>
      </c>
      <c r="G778" s="105">
        <v>45337.755555555559</v>
      </c>
      <c r="H778" t="str">
        <f>INDEX(Partner_details[companyName], MATCH(E778, Partner_details[email], 0))</f>
        <v>Beer Academy</v>
      </c>
      <c r="I778">
        <f>IFERROR(INDEX(ggPayers[payer], MATCH(A778, ggPayers[remote_order_id], 0)), 0)</f>
        <v>0</v>
      </c>
      <c r="J778" t="str">
        <f t="shared" si="12"/>
        <v>other</v>
      </c>
    </row>
    <row r="779" spans="1:10">
      <c r="A779" s="89" t="s">
        <v>2962</v>
      </c>
      <c r="B779" s="89">
        <v>500</v>
      </c>
      <c r="C779" s="89" t="s">
        <v>561</v>
      </c>
      <c r="D779" s="89"/>
      <c r="E779" s="89" t="s">
        <v>6606</v>
      </c>
      <c r="F779" s="89" t="s">
        <v>387</v>
      </c>
      <c r="G779" s="105">
        <v>45337.76666666667</v>
      </c>
      <c r="H779" t="str">
        <f>INDEX(Partner_details[companyName], MATCH(E779, Partner_details[email], 0))</f>
        <v>Beer academy</v>
      </c>
      <c r="I779">
        <f>IFERROR(INDEX(ggPayers[payer], MATCH(A779, ggPayers[remote_order_id], 0)), 0)</f>
        <v>0</v>
      </c>
      <c r="J779" t="str">
        <f t="shared" si="12"/>
        <v>other</v>
      </c>
    </row>
    <row r="780" spans="1:10">
      <c r="A780" s="89" t="s">
        <v>8893</v>
      </c>
      <c r="B780" s="89">
        <v>500</v>
      </c>
      <c r="C780" s="89" t="s">
        <v>7963</v>
      </c>
      <c r="D780" s="89" t="s">
        <v>8894</v>
      </c>
      <c r="E780" s="89" t="s">
        <v>7018</v>
      </c>
      <c r="F780" s="89" t="s">
        <v>476</v>
      </c>
      <c r="G780" s="105">
        <v>45337.811111111114</v>
      </c>
      <c r="H780" t="str">
        <f>INDEX(Partner_details[companyName], MATCH(E780, Partner_details[email], 0))</f>
        <v>Malocco</v>
      </c>
      <c r="I780">
        <f>IFERROR(INDEX(ggPayers[payer], MATCH(A780, ggPayers[remote_order_id], 0)), 0)</f>
        <v>0</v>
      </c>
      <c r="J780" t="str">
        <f t="shared" si="12"/>
        <v>other</v>
      </c>
    </row>
    <row r="781" spans="1:10">
      <c r="A781" s="89" t="s">
        <v>2960</v>
      </c>
      <c r="B781" s="89">
        <v>500</v>
      </c>
      <c r="C781" s="89" t="s">
        <v>561</v>
      </c>
      <c r="D781" s="89" t="s">
        <v>8895</v>
      </c>
      <c r="E781" s="89" t="s">
        <v>7018</v>
      </c>
      <c r="F781" s="89" t="s">
        <v>476</v>
      </c>
      <c r="G781" s="105">
        <v>45337.813194444447</v>
      </c>
      <c r="H781" t="str">
        <f>INDEX(Partner_details[companyName], MATCH(E781, Partner_details[email], 0))</f>
        <v>Malocco</v>
      </c>
      <c r="I781">
        <f>IFERROR(INDEX(ggPayers[payer], MATCH(A781, ggPayers[remote_order_id], 0)), 0)</f>
        <v>119337</v>
      </c>
      <c r="J781" t="str">
        <f t="shared" si="12"/>
        <v>ggPay</v>
      </c>
    </row>
    <row r="782" spans="1:10">
      <c r="A782" s="89" t="s">
        <v>8896</v>
      </c>
      <c r="B782" s="89">
        <v>300</v>
      </c>
      <c r="C782" s="89" t="s">
        <v>7963</v>
      </c>
      <c r="D782" s="89" t="s">
        <v>8897</v>
      </c>
      <c r="E782" s="89" t="s">
        <v>7263</v>
      </c>
      <c r="F782" s="89" t="s">
        <v>270</v>
      </c>
      <c r="G782" s="105">
        <v>45337.821527777778</v>
      </c>
      <c r="H782" t="str">
        <f>INDEX(Partner_details[companyName], MATCH(E782, Partner_details[email], 0))</f>
        <v>Arctic Fox</v>
      </c>
      <c r="I782">
        <f>IFERROR(INDEX(ggPayers[payer], MATCH(A782, ggPayers[remote_order_id], 0)), 0)</f>
        <v>0</v>
      </c>
      <c r="J782" t="str">
        <f t="shared" si="12"/>
        <v>other</v>
      </c>
    </row>
    <row r="783" spans="1:10">
      <c r="A783" s="89" t="s">
        <v>8898</v>
      </c>
      <c r="B783" s="89">
        <v>300</v>
      </c>
      <c r="C783" s="89" t="s">
        <v>7963</v>
      </c>
      <c r="D783" s="89" t="s">
        <v>8899</v>
      </c>
      <c r="E783" s="89" t="s">
        <v>7263</v>
      </c>
      <c r="F783" s="89" t="s">
        <v>270</v>
      </c>
      <c r="G783" s="105">
        <v>45337.821527777778</v>
      </c>
      <c r="H783" t="str">
        <f>INDEX(Partner_details[companyName], MATCH(E783, Partner_details[email], 0))</f>
        <v>Arctic Fox</v>
      </c>
      <c r="I783">
        <f>IFERROR(INDEX(ggPayers[payer], MATCH(A783, ggPayers[remote_order_id], 0)), 0)</f>
        <v>0</v>
      </c>
      <c r="J783" t="str">
        <f t="shared" si="12"/>
        <v>other</v>
      </c>
    </row>
    <row r="784" spans="1:10">
      <c r="A784" s="89" t="s">
        <v>8900</v>
      </c>
      <c r="B784" s="89">
        <v>300</v>
      </c>
      <c r="C784" s="89" t="s">
        <v>7963</v>
      </c>
      <c r="D784" s="89"/>
      <c r="E784" s="89" t="s">
        <v>7263</v>
      </c>
      <c r="F784" s="89" t="s">
        <v>270</v>
      </c>
      <c r="G784" s="105">
        <v>45337.821527777778</v>
      </c>
      <c r="H784" t="str">
        <f>INDEX(Partner_details[companyName], MATCH(E784, Partner_details[email], 0))</f>
        <v>Arctic Fox</v>
      </c>
      <c r="I784">
        <f>IFERROR(INDEX(ggPayers[payer], MATCH(A784, ggPayers[remote_order_id], 0)), 0)</f>
        <v>0</v>
      </c>
      <c r="J784" t="str">
        <f t="shared" si="12"/>
        <v>other</v>
      </c>
    </row>
    <row r="785" spans="1:10">
      <c r="A785" s="89" t="s">
        <v>2957</v>
      </c>
      <c r="B785" s="89">
        <v>300</v>
      </c>
      <c r="C785" s="89" t="s">
        <v>561</v>
      </c>
      <c r="D785" s="89" t="s">
        <v>8901</v>
      </c>
      <c r="E785" s="89" t="s">
        <v>6984</v>
      </c>
      <c r="F785" s="89" t="s">
        <v>206</v>
      </c>
      <c r="G785" s="105">
        <v>45337.851388888892</v>
      </c>
      <c r="H785" t="str">
        <f>INDEX(Partner_details[companyName], MATCH(E785, Partner_details[email], 0))</f>
        <v>gg cjsc</v>
      </c>
      <c r="I785">
        <f>IFERROR(INDEX(ggPayers[payer], MATCH(A785, ggPayers[remote_order_id], 0)), 0)</f>
        <v>325453</v>
      </c>
      <c r="J785" t="str">
        <f t="shared" si="12"/>
        <v>ggPay</v>
      </c>
    </row>
    <row r="786" spans="1:10">
      <c r="A786" s="89" t="s">
        <v>2955</v>
      </c>
      <c r="B786" s="89">
        <v>1</v>
      </c>
      <c r="C786" s="89" t="s">
        <v>7991</v>
      </c>
      <c r="D786" s="89" t="s">
        <v>8902</v>
      </c>
      <c r="E786" s="89" t="s">
        <v>178</v>
      </c>
      <c r="F786" s="89" t="s">
        <v>177</v>
      </c>
      <c r="G786" s="105">
        <v>45337.857638888891</v>
      </c>
      <c r="H786" t="str">
        <f>INDEX(Partner_details[companyName], MATCH(E786, Partner_details[email], 0))</f>
        <v>gg cjsc</v>
      </c>
      <c r="I786">
        <f>IFERROR(INDEX(ggPayers[payer], MATCH(A786, ggPayers[remote_order_id], 0)), 0)</f>
        <v>325453</v>
      </c>
      <c r="J786" t="str">
        <f t="shared" si="12"/>
        <v>ggPay</v>
      </c>
    </row>
    <row r="787" spans="1:10">
      <c r="A787" s="89" t="s">
        <v>2952</v>
      </c>
      <c r="B787" s="89">
        <v>500</v>
      </c>
      <c r="C787" s="89" t="s">
        <v>561</v>
      </c>
      <c r="D787" s="89" t="s">
        <v>8903</v>
      </c>
      <c r="E787" s="89" t="s">
        <v>190</v>
      </c>
      <c r="F787" s="89" t="s">
        <v>189</v>
      </c>
      <c r="G787" s="105">
        <v>45338.27847222222</v>
      </c>
      <c r="H787" t="str">
        <f>INDEX(Partner_details[companyName], MATCH(E787, Partner_details[email], 0))</f>
        <v>gg cjsc</v>
      </c>
      <c r="I787">
        <f>IFERROR(INDEX(ggPayers[payer], MATCH(A787, ggPayers[remote_order_id], 0)), 0)</f>
        <v>238397</v>
      </c>
      <c r="J787" t="str">
        <f t="shared" si="12"/>
        <v>ggPay</v>
      </c>
    </row>
    <row r="788" spans="1:10">
      <c r="A788" s="99" t="s">
        <v>8904</v>
      </c>
      <c r="B788" s="89">
        <v>300</v>
      </c>
      <c r="C788" s="89" t="s">
        <v>7963</v>
      </c>
      <c r="D788" s="89" t="s">
        <v>8905</v>
      </c>
      <c r="E788" s="89" t="s">
        <v>6622</v>
      </c>
      <c r="F788" s="89" t="s">
        <v>420</v>
      </c>
      <c r="G788" s="105">
        <v>45338.286111111112</v>
      </c>
      <c r="H788" t="str">
        <f>INDEX(Partner_details[companyName], MATCH(E788, Partner_details[email], 0))</f>
        <v>Dodopizza</v>
      </c>
      <c r="I788">
        <f>IFERROR(INDEX(ggPayers[payer], MATCH(A788, ggPayers[remote_order_id], 0)), 0)</f>
        <v>0</v>
      </c>
      <c r="J788" t="str">
        <f t="shared" si="12"/>
        <v>other</v>
      </c>
    </row>
    <row r="789" spans="1:10">
      <c r="A789" s="89" t="s">
        <v>8906</v>
      </c>
      <c r="B789" s="89">
        <v>300</v>
      </c>
      <c r="C789" s="89" t="s">
        <v>7963</v>
      </c>
      <c r="D789" s="89" t="s">
        <v>8907</v>
      </c>
      <c r="E789" s="89" t="s">
        <v>6856</v>
      </c>
      <c r="F789" s="89" t="s">
        <v>426</v>
      </c>
      <c r="G789" s="105">
        <v>45338.293749999997</v>
      </c>
      <c r="H789" t="str">
        <f>INDEX(Partner_details[companyName], MATCH(E789, Partner_details[email], 0))</f>
        <v>Dodopizza</v>
      </c>
      <c r="I789">
        <f>IFERROR(INDEX(ggPayers[payer], MATCH(A789, ggPayers[remote_order_id], 0)), 0)</f>
        <v>0</v>
      </c>
      <c r="J789" t="str">
        <f t="shared" si="12"/>
        <v>other</v>
      </c>
    </row>
    <row r="790" spans="1:10">
      <c r="A790" s="89" t="s">
        <v>8908</v>
      </c>
      <c r="B790" s="89">
        <v>500</v>
      </c>
      <c r="C790" s="89" t="s">
        <v>7963</v>
      </c>
      <c r="D790" s="89"/>
      <c r="E790" s="89" t="s">
        <v>6856</v>
      </c>
      <c r="F790" s="89" t="s">
        <v>426</v>
      </c>
      <c r="G790" s="105">
        <v>45338.293749999997</v>
      </c>
      <c r="H790" t="str">
        <f>INDEX(Partner_details[companyName], MATCH(E790, Partner_details[email], 0))</f>
        <v>Dodopizza</v>
      </c>
      <c r="I790">
        <f>IFERROR(INDEX(ggPayers[payer], MATCH(A790, ggPayers[remote_order_id], 0)), 0)</f>
        <v>0</v>
      </c>
      <c r="J790" t="str">
        <f t="shared" si="12"/>
        <v>other</v>
      </c>
    </row>
    <row r="791" spans="1:10">
      <c r="A791" s="89" t="s">
        <v>8909</v>
      </c>
      <c r="B791" s="89">
        <v>300</v>
      </c>
      <c r="C791" s="89" t="s">
        <v>7963</v>
      </c>
      <c r="D791" s="89" t="s">
        <v>8910</v>
      </c>
      <c r="E791" s="89" t="s">
        <v>6856</v>
      </c>
      <c r="F791" s="89" t="s">
        <v>426</v>
      </c>
      <c r="G791" s="105">
        <v>45338.297222222223</v>
      </c>
      <c r="H791" t="str">
        <f>INDEX(Partner_details[companyName], MATCH(E791, Partner_details[email], 0))</f>
        <v>Dodopizza</v>
      </c>
      <c r="I791">
        <f>IFERROR(INDEX(ggPayers[payer], MATCH(A791, ggPayers[remote_order_id], 0)), 0)</f>
        <v>0</v>
      </c>
      <c r="J791" t="str">
        <f t="shared" si="12"/>
        <v>other</v>
      </c>
    </row>
    <row r="792" spans="1:10">
      <c r="A792" s="89" t="s">
        <v>8911</v>
      </c>
      <c r="B792" s="89">
        <v>500</v>
      </c>
      <c r="C792" s="89" t="s">
        <v>7963</v>
      </c>
      <c r="D792" s="89" t="s">
        <v>8912</v>
      </c>
      <c r="E792" s="89" t="s">
        <v>133</v>
      </c>
      <c r="F792" s="89" t="s">
        <v>461</v>
      </c>
      <c r="G792" s="105">
        <v>45338.299305555556</v>
      </c>
      <c r="H792" t="str">
        <f>INDEX(Partner_details[companyName], MATCH(E792, Partner_details[email], 0))</f>
        <v>Lumen Coffee</v>
      </c>
      <c r="I792">
        <f>IFERROR(INDEX(ggPayers[payer], MATCH(A792, ggPayers[remote_order_id], 0)), 0)</f>
        <v>0</v>
      </c>
      <c r="J792" t="str">
        <f t="shared" si="12"/>
        <v>other</v>
      </c>
    </row>
    <row r="793" spans="1:10">
      <c r="A793" s="89" t="s">
        <v>8913</v>
      </c>
      <c r="B793" s="89">
        <v>300</v>
      </c>
      <c r="C793" s="89" t="s">
        <v>7974</v>
      </c>
      <c r="D793" s="89"/>
      <c r="E793" s="89" t="s">
        <v>6856</v>
      </c>
      <c r="F793" s="89" t="s">
        <v>426</v>
      </c>
      <c r="G793" s="105">
        <v>45338.300694444442</v>
      </c>
      <c r="H793" t="str">
        <f>INDEX(Partner_details[companyName], MATCH(E793, Partner_details[email], 0))</f>
        <v>Dodopizza</v>
      </c>
      <c r="I793">
        <f>IFERROR(INDEX(ggPayers[payer], MATCH(A793, ggPayers[remote_order_id], 0)), 0)</f>
        <v>0</v>
      </c>
      <c r="J793" t="str">
        <f t="shared" si="12"/>
        <v>other</v>
      </c>
    </row>
    <row r="794" spans="1:10">
      <c r="A794" s="89" t="s">
        <v>8914</v>
      </c>
      <c r="B794" s="89">
        <v>1000</v>
      </c>
      <c r="C794" s="89" t="s">
        <v>7974</v>
      </c>
      <c r="D794" s="89"/>
      <c r="E794" s="89" t="s">
        <v>6856</v>
      </c>
      <c r="F794" s="89" t="s">
        <v>426</v>
      </c>
      <c r="G794" s="105">
        <v>45338.301388888889</v>
      </c>
      <c r="H794" t="str">
        <f>INDEX(Partner_details[companyName], MATCH(E794, Partner_details[email], 0))</f>
        <v>Dodopizza</v>
      </c>
      <c r="I794">
        <f>IFERROR(INDEX(ggPayers[payer], MATCH(A794, ggPayers[remote_order_id], 0)), 0)</f>
        <v>0</v>
      </c>
      <c r="J794" t="str">
        <f t="shared" si="12"/>
        <v>other</v>
      </c>
    </row>
    <row r="795" spans="1:10">
      <c r="A795" s="89" t="s">
        <v>8915</v>
      </c>
      <c r="B795" s="89">
        <v>300</v>
      </c>
      <c r="C795" s="89" t="s">
        <v>7963</v>
      </c>
      <c r="D795" s="89" t="s">
        <v>8916</v>
      </c>
      <c r="E795" s="89" t="s">
        <v>6856</v>
      </c>
      <c r="F795" s="89" t="s">
        <v>426</v>
      </c>
      <c r="G795" s="105">
        <v>45338.301388888889</v>
      </c>
      <c r="H795" t="str">
        <f>INDEX(Partner_details[companyName], MATCH(E795, Partner_details[email], 0))</f>
        <v>Dodopizza</v>
      </c>
      <c r="I795">
        <f>IFERROR(INDEX(ggPayers[payer], MATCH(A795, ggPayers[remote_order_id], 0)), 0)</f>
        <v>0</v>
      </c>
      <c r="J795" t="str">
        <f t="shared" si="12"/>
        <v>other</v>
      </c>
    </row>
    <row r="796" spans="1:10">
      <c r="A796" s="89" t="s">
        <v>2950</v>
      </c>
      <c r="B796" s="89">
        <v>10</v>
      </c>
      <c r="C796" s="89" t="s">
        <v>561</v>
      </c>
      <c r="D796" s="89"/>
      <c r="E796" s="89" t="s">
        <v>6856</v>
      </c>
      <c r="F796" s="89" t="s">
        <v>426</v>
      </c>
      <c r="G796" s="105">
        <v>45338.302083333336</v>
      </c>
      <c r="H796" t="str">
        <f>INDEX(Partner_details[companyName], MATCH(E796, Partner_details[email], 0))</f>
        <v>Dodopizza</v>
      </c>
      <c r="I796">
        <f>IFERROR(INDEX(ggPayers[payer], MATCH(A796, ggPayers[remote_order_id], 0)), 0)</f>
        <v>0</v>
      </c>
      <c r="J796" t="str">
        <f t="shared" si="12"/>
        <v>other</v>
      </c>
    </row>
    <row r="797" spans="1:10">
      <c r="A797" s="89" t="s">
        <v>8917</v>
      </c>
      <c r="B797" s="89">
        <v>1000</v>
      </c>
      <c r="C797" s="89" t="s">
        <v>7963</v>
      </c>
      <c r="D797" s="89"/>
      <c r="E797" s="89" t="s">
        <v>6856</v>
      </c>
      <c r="F797" s="89" t="s">
        <v>426</v>
      </c>
      <c r="G797" s="105">
        <v>45338.303472222222</v>
      </c>
      <c r="H797" t="str">
        <f>INDEX(Partner_details[companyName], MATCH(E797, Partner_details[email], 0))</f>
        <v>Dodopizza</v>
      </c>
      <c r="I797">
        <f>IFERROR(INDEX(ggPayers[payer], MATCH(A797, ggPayers[remote_order_id], 0)), 0)</f>
        <v>0</v>
      </c>
      <c r="J797" t="str">
        <f t="shared" si="12"/>
        <v>other</v>
      </c>
    </row>
    <row r="798" spans="1:10">
      <c r="A798" s="89" t="s">
        <v>8918</v>
      </c>
      <c r="B798" s="89">
        <v>300</v>
      </c>
      <c r="C798" s="89" t="s">
        <v>7963</v>
      </c>
      <c r="D798" s="89" t="s">
        <v>8919</v>
      </c>
      <c r="E798" s="89" t="s">
        <v>6856</v>
      </c>
      <c r="F798" s="89" t="s">
        <v>426</v>
      </c>
      <c r="G798" s="105">
        <v>45338.303472222222</v>
      </c>
      <c r="H798" t="str">
        <f>INDEX(Partner_details[companyName], MATCH(E798, Partner_details[email], 0))</f>
        <v>Dodopizza</v>
      </c>
      <c r="I798">
        <f>IFERROR(INDEX(ggPayers[payer], MATCH(A798, ggPayers[remote_order_id], 0)), 0)</f>
        <v>0</v>
      </c>
      <c r="J798" t="str">
        <f t="shared" si="12"/>
        <v>other</v>
      </c>
    </row>
    <row r="799" spans="1:10">
      <c r="A799" s="89" t="s">
        <v>8920</v>
      </c>
      <c r="B799" s="89">
        <v>1000</v>
      </c>
      <c r="C799" s="89" t="s">
        <v>7963</v>
      </c>
      <c r="D799" s="89"/>
      <c r="E799" s="89" t="s">
        <v>7235</v>
      </c>
      <c r="F799" s="89" t="s">
        <v>710</v>
      </c>
      <c r="G799" s="105">
        <v>45338.319444444445</v>
      </c>
      <c r="H799" t="str">
        <f>INDEX(Partner_details[companyName], MATCH(E799, Partner_details[email], 0))</f>
        <v>Smoking Chef</v>
      </c>
      <c r="I799">
        <f>IFERROR(INDEX(ggPayers[payer], MATCH(A799, ggPayers[remote_order_id], 0)), 0)</f>
        <v>0</v>
      </c>
      <c r="J799" t="str">
        <f t="shared" si="12"/>
        <v>other</v>
      </c>
    </row>
    <row r="800" spans="1:10">
      <c r="A800" s="89" t="s">
        <v>2948</v>
      </c>
      <c r="B800" s="89">
        <v>100</v>
      </c>
      <c r="C800" s="89" t="s">
        <v>561</v>
      </c>
      <c r="D800" s="89"/>
      <c r="E800" s="89" t="s">
        <v>7235</v>
      </c>
      <c r="F800" s="89" t="s">
        <v>710</v>
      </c>
      <c r="G800" s="105">
        <v>45338.320138888892</v>
      </c>
      <c r="H800" t="str">
        <f>INDEX(Partner_details[companyName], MATCH(E800, Partner_details[email], 0))</f>
        <v>Smoking Chef</v>
      </c>
      <c r="I800">
        <f>IFERROR(INDEX(ggPayers[payer], MATCH(A800, ggPayers[remote_order_id], 0)), 0)</f>
        <v>0</v>
      </c>
      <c r="J800" t="str">
        <f t="shared" si="12"/>
        <v>other</v>
      </c>
    </row>
    <row r="801" spans="1:10">
      <c r="A801" s="89" t="s">
        <v>8921</v>
      </c>
      <c r="B801" s="89">
        <v>500</v>
      </c>
      <c r="C801" s="89" t="s">
        <v>7963</v>
      </c>
      <c r="D801" s="89" t="s">
        <v>8922</v>
      </c>
      <c r="E801" s="89" t="s">
        <v>6984</v>
      </c>
      <c r="F801" s="89" t="s">
        <v>206</v>
      </c>
      <c r="G801" s="105">
        <v>45338.354166666664</v>
      </c>
      <c r="H801" t="str">
        <f>INDEX(Partner_details[companyName], MATCH(E801, Partner_details[email], 0))</f>
        <v>gg cjsc</v>
      </c>
      <c r="I801">
        <f>IFERROR(INDEX(ggPayers[payer], MATCH(A801, ggPayers[remote_order_id], 0)), 0)</f>
        <v>0</v>
      </c>
      <c r="J801" t="str">
        <f t="shared" si="12"/>
        <v>other</v>
      </c>
    </row>
    <row r="802" spans="1:10">
      <c r="A802" s="89" t="s">
        <v>8923</v>
      </c>
      <c r="B802" s="89">
        <v>5000</v>
      </c>
      <c r="C802" s="89" t="s">
        <v>7974</v>
      </c>
      <c r="D802" s="89"/>
      <c r="E802" s="89" t="s">
        <v>6762</v>
      </c>
      <c r="F802" s="89" t="s">
        <v>472</v>
      </c>
      <c r="G802" s="105">
        <v>45338.413194444445</v>
      </c>
      <c r="H802" t="str">
        <f>INDEX(Partner_details[companyName], MATCH(E802, Partner_details[email], 0))</f>
        <v>Machar</v>
      </c>
      <c r="I802">
        <f>IFERROR(INDEX(ggPayers[payer], MATCH(A802, ggPayers[remote_order_id], 0)), 0)</f>
        <v>0</v>
      </c>
      <c r="J802" t="str">
        <f t="shared" si="12"/>
        <v>other</v>
      </c>
    </row>
    <row r="803" spans="1:10">
      <c r="A803" s="89" t="s">
        <v>8924</v>
      </c>
      <c r="B803" s="89">
        <v>1000</v>
      </c>
      <c r="C803" s="89" t="s">
        <v>7963</v>
      </c>
      <c r="D803" s="89"/>
      <c r="E803" s="89" t="s">
        <v>7418</v>
      </c>
      <c r="F803" s="89" t="s">
        <v>511</v>
      </c>
      <c r="G803" s="105">
        <v>45338.418055555558</v>
      </c>
      <c r="H803" t="str">
        <f>INDEX(Partner_details[companyName], MATCH(E803, Partner_details[email], 0))</f>
        <v>Myler</v>
      </c>
      <c r="I803">
        <f>IFERROR(INDEX(ggPayers[payer], MATCH(A803, ggPayers[remote_order_id], 0)), 0)</f>
        <v>0</v>
      </c>
      <c r="J803" t="str">
        <f t="shared" si="12"/>
        <v>other</v>
      </c>
    </row>
    <row r="804" spans="1:10">
      <c r="A804" s="89" t="s">
        <v>8925</v>
      </c>
      <c r="B804" s="89">
        <v>1000</v>
      </c>
      <c r="C804" s="89" t="s">
        <v>7963</v>
      </c>
      <c r="D804" s="89"/>
      <c r="E804" s="89" t="s">
        <v>7418</v>
      </c>
      <c r="F804" s="89" t="s">
        <v>511</v>
      </c>
      <c r="G804" s="105">
        <v>45338.432638888888</v>
      </c>
      <c r="H804" t="str">
        <f>INDEX(Partner_details[companyName], MATCH(E804, Partner_details[email], 0))</f>
        <v>Myler</v>
      </c>
      <c r="I804">
        <f>IFERROR(INDEX(ggPayers[payer], MATCH(A804, ggPayers[remote_order_id], 0)), 0)</f>
        <v>0</v>
      </c>
      <c r="J804" t="str">
        <f t="shared" si="12"/>
        <v>other</v>
      </c>
    </row>
    <row r="805" spans="1:10">
      <c r="A805" s="99" t="s">
        <v>8926</v>
      </c>
      <c r="B805" s="89">
        <v>100</v>
      </c>
      <c r="C805" s="89" t="s">
        <v>7963</v>
      </c>
      <c r="D805" s="89"/>
      <c r="E805" s="89" t="s">
        <v>7235</v>
      </c>
      <c r="F805" s="89" t="s">
        <v>710</v>
      </c>
      <c r="G805" s="105">
        <v>45338.488194444442</v>
      </c>
      <c r="H805" t="str">
        <f>INDEX(Partner_details[companyName], MATCH(E805, Partner_details[email], 0))</f>
        <v>Smoking Chef</v>
      </c>
      <c r="I805">
        <f>IFERROR(INDEX(ggPayers[payer], MATCH(A805, ggPayers[remote_order_id], 0)), 0)</f>
        <v>0</v>
      </c>
      <c r="J805" t="str">
        <f t="shared" si="12"/>
        <v>other</v>
      </c>
    </row>
    <row r="806" spans="1:10">
      <c r="A806" s="89" t="s">
        <v>8927</v>
      </c>
      <c r="B806" s="89">
        <v>500</v>
      </c>
      <c r="C806" s="89" t="s">
        <v>7963</v>
      </c>
      <c r="D806" s="89" t="s">
        <v>8928</v>
      </c>
      <c r="E806" s="89" t="s">
        <v>130</v>
      </c>
      <c r="F806" s="89" t="s">
        <v>128</v>
      </c>
      <c r="G806" s="105">
        <v>45338.515972222223</v>
      </c>
      <c r="H806" t="str">
        <f>INDEX(Partner_details[companyName], MATCH(E806, Partner_details[email], 0))</f>
        <v>Avetis Grigoryan</v>
      </c>
      <c r="I806">
        <f>IFERROR(INDEX(ggPayers[payer], MATCH(A806, ggPayers[remote_order_id], 0)), 0)</f>
        <v>0</v>
      </c>
      <c r="J806" t="str">
        <f t="shared" si="12"/>
        <v>other</v>
      </c>
    </row>
    <row r="807" spans="1:10">
      <c r="A807" s="89" t="s">
        <v>8929</v>
      </c>
      <c r="B807" s="89">
        <v>500</v>
      </c>
      <c r="C807" s="89" t="s">
        <v>7963</v>
      </c>
      <c r="D807" s="89"/>
      <c r="E807" s="89" t="s">
        <v>130</v>
      </c>
      <c r="F807" s="89" t="s">
        <v>128</v>
      </c>
      <c r="G807" s="105">
        <v>45338.51666666667</v>
      </c>
      <c r="H807" t="str">
        <f>INDEX(Partner_details[companyName], MATCH(E807, Partner_details[email], 0))</f>
        <v>Avetis Grigoryan</v>
      </c>
      <c r="I807">
        <f>IFERROR(INDEX(ggPayers[payer], MATCH(A807, ggPayers[remote_order_id], 0)), 0)</f>
        <v>0</v>
      </c>
      <c r="J807" t="str">
        <f t="shared" si="12"/>
        <v>other</v>
      </c>
    </row>
    <row r="808" spans="1:10">
      <c r="A808" s="89" t="s">
        <v>2946</v>
      </c>
      <c r="B808" s="89">
        <v>1000</v>
      </c>
      <c r="C808" s="89" t="s">
        <v>561</v>
      </c>
      <c r="D808" s="89"/>
      <c r="E808" s="89" t="s">
        <v>7018</v>
      </c>
      <c r="F808" s="89" t="s">
        <v>476</v>
      </c>
      <c r="G808" s="105">
        <v>45338.604166666664</v>
      </c>
      <c r="H808" t="str">
        <f>INDEX(Partner_details[companyName], MATCH(E808, Partner_details[email], 0))</f>
        <v>Malocco</v>
      </c>
      <c r="I808">
        <f>IFERROR(INDEX(ggPayers[payer], MATCH(A808, ggPayers[remote_order_id], 0)), 0)</f>
        <v>0</v>
      </c>
      <c r="J808" t="str">
        <f t="shared" si="12"/>
        <v>other</v>
      </c>
    </row>
    <row r="809" spans="1:10">
      <c r="A809" s="89" t="s">
        <v>2944</v>
      </c>
      <c r="B809" s="89">
        <v>1000</v>
      </c>
      <c r="C809" s="89" t="s">
        <v>561</v>
      </c>
      <c r="D809" s="89"/>
      <c r="E809" s="89" t="s">
        <v>7296</v>
      </c>
      <c r="F809" s="89" t="s">
        <v>516</v>
      </c>
      <c r="G809" s="105">
        <v>45338.624305555553</v>
      </c>
      <c r="H809" t="str">
        <f>INDEX(Partner_details[companyName], MATCH(E809, Partner_details[email], 0))</f>
        <v>Paul</v>
      </c>
      <c r="I809">
        <f>IFERROR(INDEX(ggPayers[payer], MATCH(A809, ggPayers[remote_order_id], 0)), 0)</f>
        <v>0</v>
      </c>
      <c r="J809" t="str">
        <f t="shared" si="12"/>
        <v>other</v>
      </c>
    </row>
    <row r="810" spans="1:10">
      <c r="A810" s="89" t="s">
        <v>8930</v>
      </c>
      <c r="B810" s="89">
        <v>500</v>
      </c>
      <c r="C810" s="89" t="s">
        <v>7963</v>
      </c>
      <c r="D810" s="89" t="s">
        <v>8931</v>
      </c>
      <c r="E810" s="89" t="s">
        <v>6984</v>
      </c>
      <c r="F810" s="89" t="s">
        <v>206</v>
      </c>
      <c r="G810" s="105">
        <v>45338.626388888886</v>
      </c>
      <c r="H810" t="str">
        <f>INDEX(Partner_details[companyName], MATCH(E810, Partner_details[email], 0))</f>
        <v>gg cjsc</v>
      </c>
      <c r="I810">
        <f>IFERROR(INDEX(ggPayers[payer], MATCH(A810, ggPayers[remote_order_id], 0)), 0)</f>
        <v>0</v>
      </c>
      <c r="J810" t="str">
        <f t="shared" si="12"/>
        <v>other</v>
      </c>
    </row>
    <row r="811" spans="1:10">
      <c r="A811" s="89" t="s">
        <v>8932</v>
      </c>
      <c r="B811" s="89">
        <v>300</v>
      </c>
      <c r="C811" s="89" t="s">
        <v>7963</v>
      </c>
      <c r="D811" s="89" t="s">
        <v>8933</v>
      </c>
      <c r="E811" s="89" t="s">
        <v>182</v>
      </c>
      <c r="F811" s="89" t="s">
        <v>80</v>
      </c>
      <c r="G811" s="105">
        <v>45338.650694444441</v>
      </c>
      <c r="H811" t="str">
        <f>INDEX(Partner_details[companyName], MATCH(E811, Partner_details[email], 0))</f>
        <v>gg cjsc</v>
      </c>
      <c r="I811">
        <f>IFERROR(INDEX(ggPayers[payer], MATCH(A811, ggPayers[remote_order_id], 0)), 0)</f>
        <v>0</v>
      </c>
      <c r="J811" t="str">
        <f t="shared" si="12"/>
        <v>other</v>
      </c>
    </row>
    <row r="812" spans="1:10">
      <c r="A812" s="89" t="s">
        <v>8934</v>
      </c>
      <c r="B812" s="89">
        <v>500</v>
      </c>
      <c r="C812" s="89" t="s">
        <v>7963</v>
      </c>
      <c r="D812" s="89"/>
      <c r="E812" s="89" t="s">
        <v>7018</v>
      </c>
      <c r="F812" s="89" t="s">
        <v>476</v>
      </c>
      <c r="G812" s="105">
        <v>45338.675000000003</v>
      </c>
      <c r="H812" t="str">
        <f>INDEX(Partner_details[companyName], MATCH(E812, Partner_details[email], 0))</f>
        <v>Malocco</v>
      </c>
      <c r="I812">
        <f>IFERROR(INDEX(ggPayers[payer], MATCH(A812, ggPayers[remote_order_id], 0)), 0)</f>
        <v>0</v>
      </c>
      <c r="J812" t="str">
        <f t="shared" si="12"/>
        <v>other</v>
      </c>
    </row>
    <row r="813" spans="1:10">
      <c r="A813" s="89" t="s">
        <v>6332</v>
      </c>
      <c r="B813" s="89">
        <v>300</v>
      </c>
      <c r="C813" s="89" t="s">
        <v>5606</v>
      </c>
      <c r="D813" s="89" t="s">
        <v>8935</v>
      </c>
      <c r="E813" s="89" t="s">
        <v>7018</v>
      </c>
      <c r="F813" s="89" t="s">
        <v>476</v>
      </c>
      <c r="G813" s="105">
        <v>45338.676388888889</v>
      </c>
      <c r="H813" t="str">
        <f>INDEX(Partner_details[companyName], MATCH(E813, Partner_details[email], 0))</f>
        <v>Malocco</v>
      </c>
      <c r="I813">
        <f>IFERROR(INDEX(ggPayers[payer], MATCH(A813, ggPayers[remote_order_id], 0)), 0)</f>
        <v>9029</v>
      </c>
      <c r="J813" t="str">
        <f t="shared" si="12"/>
        <v>ggPay</v>
      </c>
    </row>
    <row r="814" spans="1:10">
      <c r="A814" s="89" t="s">
        <v>6331</v>
      </c>
      <c r="B814" s="89">
        <v>500</v>
      </c>
      <c r="C814" s="89" t="s">
        <v>5606</v>
      </c>
      <c r="D814" s="99" t="s">
        <v>8936</v>
      </c>
      <c r="E814" s="89" t="s">
        <v>7018</v>
      </c>
      <c r="F814" s="89" t="s">
        <v>476</v>
      </c>
      <c r="G814" s="105">
        <v>45338.677777777775</v>
      </c>
      <c r="H814" t="str">
        <f>INDEX(Partner_details[companyName], MATCH(E814, Partner_details[email], 0))</f>
        <v>Malocco</v>
      </c>
      <c r="I814">
        <f>IFERROR(INDEX(ggPayers[payer], MATCH(A814, ggPayers[remote_order_id], 0)), 0)</f>
        <v>9029</v>
      </c>
      <c r="J814" t="str">
        <f t="shared" si="12"/>
        <v>ggPay</v>
      </c>
    </row>
    <row r="815" spans="1:10">
      <c r="A815" s="89" t="s">
        <v>8937</v>
      </c>
      <c r="B815" s="89">
        <v>500</v>
      </c>
      <c r="C815" s="89" t="s">
        <v>7963</v>
      </c>
      <c r="D815" s="89" t="s">
        <v>8938</v>
      </c>
      <c r="E815" s="89" t="s">
        <v>7018</v>
      </c>
      <c r="F815" s="89" t="s">
        <v>476</v>
      </c>
      <c r="G815" s="105">
        <v>45338.678472222222</v>
      </c>
      <c r="H815" t="str">
        <f>INDEX(Partner_details[companyName], MATCH(E815, Partner_details[email], 0))</f>
        <v>Malocco</v>
      </c>
      <c r="I815">
        <f>IFERROR(INDEX(ggPayers[payer], MATCH(A815, ggPayers[remote_order_id], 0)), 0)</f>
        <v>0</v>
      </c>
      <c r="J815" t="str">
        <f t="shared" si="12"/>
        <v>other</v>
      </c>
    </row>
    <row r="816" spans="1:10">
      <c r="A816" s="89" t="s">
        <v>8939</v>
      </c>
      <c r="B816" s="89">
        <v>500</v>
      </c>
      <c r="C816" s="89" t="s">
        <v>7963</v>
      </c>
      <c r="D816" s="89" t="s">
        <v>8940</v>
      </c>
      <c r="E816" s="89" t="s">
        <v>7018</v>
      </c>
      <c r="F816" s="89" t="s">
        <v>476</v>
      </c>
      <c r="G816" s="105">
        <v>45338.678472222222</v>
      </c>
      <c r="H816" t="str">
        <f>INDEX(Partner_details[companyName], MATCH(E816, Partner_details[email], 0))</f>
        <v>Malocco</v>
      </c>
      <c r="I816">
        <f>IFERROR(INDEX(ggPayers[payer], MATCH(A816, ggPayers[remote_order_id], 0)), 0)</f>
        <v>0</v>
      </c>
      <c r="J816" t="str">
        <f t="shared" si="12"/>
        <v>other</v>
      </c>
    </row>
    <row r="817" spans="1:10">
      <c r="A817" s="89" t="s">
        <v>8941</v>
      </c>
      <c r="B817" s="89">
        <v>10000</v>
      </c>
      <c r="C817" s="89" t="s">
        <v>7974</v>
      </c>
      <c r="D817" s="89"/>
      <c r="E817" s="89" t="s">
        <v>130</v>
      </c>
      <c r="F817" s="89" t="s">
        <v>128</v>
      </c>
      <c r="G817" s="105">
        <v>45338.681250000001</v>
      </c>
      <c r="H817" t="str">
        <f>INDEX(Partner_details[companyName], MATCH(E817, Partner_details[email], 0))</f>
        <v>Avetis Grigoryan</v>
      </c>
      <c r="I817">
        <f>IFERROR(INDEX(ggPayers[payer], MATCH(A817, ggPayers[remote_order_id], 0)), 0)</f>
        <v>0</v>
      </c>
      <c r="J817" t="str">
        <f t="shared" si="12"/>
        <v>other</v>
      </c>
    </row>
    <row r="818" spans="1:10">
      <c r="A818" s="89" t="s">
        <v>8942</v>
      </c>
      <c r="B818" s="89">
        <v>15000</v>
      </c>
      <c r="C818" s="89" t="s">
        <v>7974</v>
      </c>
      <c r="D818" s="89"/>
      <c r="E818" s="89" t="s">
        <v>130</v>
      </c>
      <c r="F818" s="89" t="s">
        <v>128</v>
      </c>
      <c r="G818" s="105">
        <v>45338.756249999999</v>
      </c>
      <c r="H818" t="str">
        <f>INDEX(Partner_details[companyName], MATCH(E818, Partner_details[email], 0))</f>
        <v>Avetis Grigoryan</v>
      </c>
      <c r="I818">
        <f>IFERROR(INDEX(ggPayers[payer], MATCH(A818, ggPayers[remote_order_id], 0)), 0)</f>
        <v>0</v>
      </c>
      <c r="J818" t="str">
        <f t="shared" si="12"/>
        <v>other</v>
      </c>
    </row>
    <row r="819" spans="1:10">
      <c r="A819" s="89" t="s">
        <v>8943</v>
      </c>
      <c r="B819" s="89">
        <v>15000</v>
      </c>
      <c r="C819" s="89" t="s">
        <v>7974</v>
      </c>
      <c r="D819" s="89"/>
      <c r="E819" s="89" t="s">
        <v>130</v>
      </c>
      <c r="F819" s="89" t="s">
        <v>128</v>
      </c>
      <c r="G819" s="105">
        <v>45338.756944444445</v>
      </c>
      <c r="H819" t="str">
        <f>INDEX(Partner_details[companyName], MATCH(E819, Partner_details[email], 0))</f>
        <v>Avetis Grigoryan</v>
      </c>
      <c r="I819">
        <f>IFERROR(INDEX(ggPayers[payer], MATCH(A819, ggPayers[remote_order_id], 0)), 0)</f>
        <v>0</v>
      </c>
      <c r="J819" t="str">
        <f t="shared" si="12"/>
        <v>other</v>
      </c>
    </row>
    <row r="820" spans="1:10">
      <c r="A820" s="89" t="s">
        <v>8944</v>
      </c>
      <c r="B820" s="89">
        <v>15000</v>
      </c>
      <c r="C820" s="89" t="s">
        <v>8945</v>
      </c>
      <c r="D820" s="89"/>
      <c r="E820" s="89" t="s">
        <v>130</v>
      </c>
      <c r="F820" s="89" t="s">
        <v>128</v>
      </c>
      <c r="G820" s="105">
        <v>45338.757638888892</v>
      </c>
      <c r="H820" t="str">
        <f>INDEX(Partner_details[companyName], MATCH(E820, Partner_details[email], 0))</f>
        <v>Avetis Grigoryan</v>
      </c>
      <c r="I820">
        <f>IFERROR(INDEX(ggPayers[payer], MATCH(A820, ggPayers[remote_order_id], 0)), 0)</f>
        <v>0</v>
      </c>
      <c r="J820" t="str">
        <f t="shared" si="12"/>
        <v>other</v>
      </c>
    </row>
    <row r="821" spans="1:10">
      <c r="A821" s="89" t="s">
        <v>8946</v>
      </c>
      <c r="B821" s="89">
        <v>15000</v>
      </c>
      <c r="C821" s="89" t="s">
        <v>7974</v>
      </c>
      <c r="D821" s="89"/>
      <c r="E821" s="89" t="s">
        <v>130</v>
      </c>
      <c r="F821" s="89" t="s">
        <v>128</v>
      </c>
      <c r="G821" s="105">
        <v>45338.759722222225</v>
      </c>
      <c r="H821" t="str">
        <f>INDEX(Partner_details[companyName], MATCH(E821, Partner_details[email], 0))</f>
        <v>Avetis Grigoryan</v>
      </c>
      <c r="I821">
        <f>IFERROR(INDEX(ggPayers[payer], MATCH(A821, ggPayers[remote_order_id], 0)), 0)</f>
        <v>0</v>
      </c>
      <c r="J821" t="str">
        <f t="shared" si="12"/>
        <v>other</v>
      </c>
    </row>
    <row r="822" spans="1:10">
      <c r="A822" s="89" t="s">
        <v>8947</v>
      </c>
      <c r="B822" s="89">
        <v>15000</v>
      </c>
      <c r="C822" s="89" t="s">
        <v>7974</v>
      </c>
      <c r="D822" s="89"/>
      <c r="E822" s="89" t="s">
        <v>130</v>
      </c>
      <c r="F822" s="89" t="s">
        <v>128</v>
      </c>
      <c r="G822" s="105">
        <v>45338.760416666664</v>
      </c>
      <c r="H822" t="str">
        <f>INDEX(Partner_details[companyName], MATCH(E822, Partner_details[email], 0))</f>
        <v>Avetis Grigoryan</v>
      </c>
      <c r="I822">
        <f>IFERROR(INDEX(ggPayers[payer], MATCH(A822, ggPayers[remote_order_id], 0)), 0)</f>
        <v>0</v>
      </c>
      <c r="J822" t="str">
        <f t="shared" si="12"/>
        <v>other</v>
      </c>
    </row>
    <row r="823" spans="1:10">
      <c r="A823" s="89" t="s">
        <v>8948</v>
      </c>
      <c r="B823" s="89">
        <v>15000</v>
      </c>
      <c r="C823" s="89" t="s">
        <v>7963</v>
      </c>
      <c r="D823" s="89"/>
      <c r="E823" s="89" t="s">
        <v>6762</v>
      </c>
      <c r="F823" s="89" t="s">
        <v>472</v>
      </c>
      <c r="G823" s="105">
        <v>45338.793055555558</v>
      </c>
      <c r="H823" t="str">
        <f>INDEX(Partner_details[companyName], MATCH(E823, Partner_details[email], 0))</f>
        <v>Machar</v>
      </c>
      <c r="I823">
        <f>IFERROR(INDEX(ggPayers[payer], MATCH(A823, ggPayers[remote_order_id], 0)), 0)</f>
        <v>0</v>
      </c>
      <c r="J823" t="str">
        <f t="shared" si="12"/>
        <v>other</v>
      </c>
    </row>
    <row r="824" spans="1:10">
      <c r="A824" s="89" t="s">
        <v>8949</v>
      </c>
      <c r="B824" s="89">
        <v>2000</v>
      </c>
      <c r="C824" s="89" t="s">
        <v>7963</v>
      </c>
      <c r="D824" s="89" t="s">
        <v>8950</v>
      </c>
      <c r="E824" s="89" t="s">
        <v>130</v>
      </c>
      <c r="F824" s="89" t="s">
        <v>128</v>
      </c>
      <c r="G824" s="105">
        <v>45338.794444444444</v>
      </c>
      <c r="H824" t="str">
        <f>INDEX(Partner_details[companyName], MATCH(E824, Partner_details[email], 0))</f>
        <v>Avetis Grigoryan</v>
      </c>
      <c r="I824">
        <f>IFERROR(INDEX(ggPayers[payer], MATCH(A824, ggPayers[remote_order_id], 0)), 0)</f>
        <v>0</v>
      </c>
      <c r="J824" t="str">
        <f t="shared" si="12"/>
        <v>other</v>
      </c>
    </row>
    <row r="825" spans="1:10">
      <c r="A825" s="89" t="s">
        <v>8951</v>
      </c>
      <c r="B825" s="89">
        <v>300</v>
      </c>
      <c r="C825" s="89" t="s">
        <v>7963</v>
      </c>
      <c r="D825" s="89"/>
      <c r="E825" s="89" t="s">
        <v>287</v>
      </c>
      <c r="F825" s="89" t="s">
        <v>55</v>
      </c>
      <c r="G825" s="105">
        <v>45338.935416666667</v>
      </c>
      <c r="H825" t="str">
        <f>INDEX(Partner_details[companyName], MATCH(E825, Partner_details[email], 0))</f>
        <v>gg cjsc</v>
      </c>
      <c r="I825">
        <f>IFERROR(INDEX(ggPayers[payer], MATCH(A825, ggPayers[remote_order_id], 0)), 0)</f>
        <v>0</v>
      </c>
      <c r="J825" t="str">
        <f t="shared" si="12"/>
        <v>other</v>
      </c>
    </row>
    <row r="826" spans="1:10">
      <c r="A826" s="89" t="s">
        <v>8952</v>
      </c>
      <c r="B826" s="89">
        <v>300</v>
      </c>
      <c r="C826" s="89" t="s">
        <v>7963</v>
      </c>
      <c r="D826" s="89" t="s">
        <v>8953</v>
      </c>
      <c r="E826" s="89" t="s">
        <v>287</v>
      </c>
      <c r="F826" s="89" t="s">
        <v>55</v>
      </c>
      <c r="G826" s="105">
        <v>45338.935416666667</v>
      </c>
      <c r="H826" t="str">
        <f>INDEX(Partner_details[companyName], MATCH(E826, Partner_details[email], 0))</f>
        <v>gg cjsc</v>
      </c>
      <c r="I826">
        <f>IFERROR(INDEX(ggPayers[payer], MATCH(A826, ggPayers[remote_order_id], 0)), 0)</f>
        <v>0</v>
      </c>
      <c r="J826" t="str">
        <f t="shared" si="12"/>
        <v>other</v>
      </c>
    </row>
    <row r="827" spans="1:10">
      <c r="A827" s="89" t="s">
        <v>4280</v>
      </c>
      <c r="B827" s="89">
        <v>2000</v>
      </c>
      <c r="C827" s="89" t="s">
        <v>561</v>
      </c>
      <c r="D827" s="89" t="s">
        <v>8954</v>
      </c>
      <c r="E827" s="89" t="s">
        <v>7018</v>
      </c>
      <c r="F827" s="89" t="s">
        <v>476</v>
      </c>
      <c r="G827" s="105">
        <v>45457.619444444441</v>
      </c>
      <c r="H827" t="str">
        <f>INDEX(Partner_details[companyName], MATCH(E827, Partner_details[email], 0))</f>
        <v>Malocco</v>
      </c>
      <c r="I827">
        <f>IFERROR(INDEX(ggPayers[payer], MATCH(A827, ggPayers[remote_order_id], 0)), 0)</f>
        <v>224264</v>
      </c>
      <c r="J827" t="str">
        <f t="shared" si="12"/>
        <v>ggPay</v>
      </c>
    </row>
    <row r="828" spans="1:10">
      <c r="A828" s="99" t="s">
        <v>2938</v>
      </c>
      <c r="B828" s="89">
        <v>500</v>
      </c>
      <c r="C828" s="89" t="s">
        <v>561</v>
      </c>
      <c r="D828" s="89" t="s">
        <v>8955</v>
      </c>
      <c r="E828" s="89" t="s">
        <v>7018</v>
      </c>
      <c r="F828" s="89" t="s">
        <v>476</v>
      </c>
      <c r="G828" s="105">
        <v>45339.366666666669</v>
      </c>
      <c r="H828" t="str">
        <f>INDEX(Partner_details[companyName], MATCH(E828, Partner_details[email], 0))</f>
        <v>Malocco</v>
      </c>
      <c r="I828">
        <f>IFERROR(INDEX(ggPayers[payer], MATCH(A828, ggPayers[remote_order_id], 0)), 0)</f>
        <v>668490</v>
      </c>
      <c r="J828" t="str">
        <f t="shared" si="12"/>
        <v>ggPay</v>
      </c>
    </row>
    <row r="829" spans="1:10">
      <c r="A829" s="89" t="s">
        <v>8956</v>
      </c>
      <c r="B829" s="89">
        <v>500</v>
      </c>
      <c r="C829" s="89" t="s">
        <v>7963</v>
      </c>
      <c r="D829" s="89" t="s">
        <v>8957</v>
      </c>
      <c r="E829" s="89" t="s">
        <v>6606</v>
      </c>
      <c r="F829" s="89" t="s">
        <v>387</v>
      </c>
      <c r="G829" s="105">
        <v>45339.407638888886</v>
      </c>
      <c r="H829" t="str">
        <f>INDEX(Partner_details[companyName], MATCH(E829, Partner_details[email], 0))</f>
        <v>Beer academy</v>
      </c>
      <c r="I829">
        <f>IFERROR(INDEX(ggPayers[payer], MATCH(A829, ggPayers[remote_order_id], 0)), 0)</f>
        <v>0</v>
      </c>
      <c r="J829" t="str">
        <f t="shared" si="12"/>
        <v>other</v>
      </c>
    </row>
    <row r="830" spans="1:10">
      <c r="A830" s="89" t="s">
        <v>2934</v>
      </c>
      <c r="B830" s="89">
        <v>500</v>
      </c>
      <c r="C830" s="89" t="s">
        <v>561</v>
      </c>
      <c r="D830" s="89"/>
      <c r="E830" s="89" t="s">
        <v>6606</v>
      </c>
      <c r="F830" s="89" t="s">
        <v>387</v>
      </c>
      <c r="G830" s="105">
        <v>45339.408333333333</v>
      </c>
      <c r="H830" t="str">
        <f>INDEX(Partner_details[companyName], MATCH(E830, Partner_details[email], 0))</f>
        <v>Beer academy</v>
      </c>
      <c r="I830">
        <f>IFERROR(INDEX(ggPayers[payer], MATCH(A830, ggPayers[remote_order_id], 0)), 0)</f>
        <v>0</v>
      </c>
      <c r="J830" t="str">
        <f t="shared" si="12"/>
        <v>other</v>
      </c>
    </row>
    <row r="831" spans="1:10">
      <c r="A831" s="89" t="s">
        <v>8958</v>
      </c>
      <c r="B831" s="89">
        <v>300</v>
      </c>
      <c r="C831" s="89" t="s">
        <v>7963</v>
      </c>
      <c r="D831" s="99" t="s">
        <v>8959</v>
      </c>
      <c r="E831" s="89" t="s">
        <v>7018</v>
      </c>
      <c r="F831" s="89" t="s">
        <v>476</v>
      </c>
      <c r="G831" s="105">
        <v>45339.456944444442</v>
      </c>
      <c r="H831" t="str">
        <f>INDEX(Partner_details[companyName], MATCH(E831, Partner_details[email], 0))</f>
        <v>Malocco</v>
      </c>
      <c r="I831">
        <f>IFERROR(INDEX(ggPayers[payer], MATCH(A831, ggPayers[remote_order_id], 0)), 0)</f>
        <v>0</v>
      </c>
      <c r="J831" t="str">
        <f t="shared" si="12"/>
        <v>other</v>
      </c>
    </row>
    <row r="832" spans="1:10">
      <c r="A832" s="89" t="s">
        <v>2932</v>
      </c>
      <c r="B832" s="89">
        <v>300</v>
      </c>
      <c r="C832" s="89" t="s">
        <v>561</v>
      </c>
      <c r="D832" s="89"/>
      <c r="E832" s="89" t="s">
        <v>7018</v>
      </c>
      <c r="F832" s="89" t="s">
        <v>476</v>
      </c>
      <c r="G832" s="105">
        <v>45339.458333333336</v>
      </c>
      <c r="H832" t="str">
        <f>INDEX(Partner_details[companyName], MATCH(E832, Partner_details[email], 0))</f>
        <v>Malocco</v>
      </c>
      <c r="I832">
        <f>IFERROR(INDEX(ggPayers[payer], MATCH(A832, ggPayers[remote_order_id], 0)), 0)</f>
        <v>0</v>
      </c>
      <c r="J832" t="str">
        <f t="shared" si="12"/>
        <v>other</v>
      </c>
    </row>
    <row r="833" spans="1:10">
      <c r="A833" s="89" t="s">
        <v>2930</v>
      </c>
      <c r="B833" s="89">
        <v>500</v>
      </c>
      <c r="C833" s="89" t="s">
        <v>561</v>
      </c>
      <c r="D833" s="89" t="s">
        <v>8960</v>
      </c>
      <c r="E833" s="89" t="s">
        <v>6984</v>
      </c>
      <c r="F833" s="89" t="s">
        <v>206</v>
      </c>
      <c r="G833" s="105">
        <v>45339.474305555559</v>
      </c>
      <c r="H833" t="str">
        <f>INDEX(Partner_details[companyName], MATCH(E833, Partner_details[email], 0))</f>
        <v>gg cjsc</v>
      </c>
      <c r="I833">
        <f>IFERROR(INDEX(ggPayers[payer], MATCH(A833, ggPayers[remote_order_id], 0)), 0)</f>
        <v>839</v>
      </c>
      <c r="J833" t="str">
        <f t="shared" si="12"/>
        <v>ggPay</v>
      </c>
    </row>
    <row r="834" spans="1:10">
      <c r="A834" s="89" t="s">
        <v>2928</v>
      </c>
      <c r="B834" s="89">
        <v>1000</v>
      </c>
      <c r="C834" s="89" t="s">
        <v>561</v>
      </c>
      <c r="D834" s="89" t="s">
        <v>8961</v>
      </c>
      <c r="E834" s="89" t="s">
        <v>7018</v>
      </c>
      <c r="F834" s="89" t="s">
        <v>476</v>
      </c>
      <c r="G834" s="105">
        <v>45339.475694444445</v>
      </c>
      <c r="H834" t="str">
        <f>INDEX(Partner_details[companyName], MATCH(E834, Partner_details[email], 0))</f>
        <v>Malocco</v>
      </c>
      <c r="I834">
        <f>IFERROR(INDEX(ggPayers[payer], MATCH(A834, ggPayers[remote_order_id], 0)), 0)</f>
        <v>4879</v>
      </c>
      <c r="J834" t="str">
        <f t="shared" si="12"/>
        <v>ggPay</v>
      </c>
    </row>
    <row r="835" spans="1:10">
      <c r="A835" s="89" t="s">
        <v>8962</v>
      </c>
      <c r="B835" s="89">
        <v>500</v>
      </c>
      <c r="C835" s="89" t="s">
        <v>7963</v>
      </c>
      <c r="D835" s="89" t="s">
        <v>8963</v>
      </c>
      <c r="E835" s="89" t="s">
        <v>7018</v>
      </c>
      <c r="F835" s="89" t="s">
        <v>476</v>
      </c>
      <c r="G835" s="105">
        <v>45339.506249999999</v>
      </c>
      <c r="H835" t="str">
        <f>INDEX(Partner_details[companyName], MATCH(E835, Partner_details[email], 0))</f>
        <v>Malocco</v>
      </c>
      <c r="I835">
        <f>IFERROR(INDEX(ggPayers[payer], MATCH(A835, ggPayers[remote_order_id], 0)), 0)</f>
        <v>0</v>
      </c>
      <c r="J835" t="str">
        <f t="shared" ref="J835:J898" si="13">IF(NOT(I835=0), "ggPay", "other")</f>
        <v>other</v>
      </c>
    </row>
    <row r="836" spans="1:10">
      <c r="A836" s="89" t="s">
        <v>2926</v>
      </c>
      <c r="B836" s="89">
        <v>500</v>
      </c>
      <c r="C836" s="89" t="s">
        <v>561</v>
      </c>
      <c r="D836" s="89" t="s">
        <v>8964</v>
      </c>
      <c r="E836" s="89" t="s">
        <v>7018</v>
      </c>
      <c r="F836" s="89" t="s">
        <v>476</v>
      </c>
      <c r="G836" s="105">
        <v>45339.506944444445</v>
      </c>
      <c r="H836" t="str">
        <f>INDEX(Partner_details[companyName], MATCH(E836, Partner_details[email], 0))</f>
        <v>Malocco</v>
      </c>
      <c r="I836">
        <f>IFERROR(INDEX(ggPayers[payer], MATCH(A836, ggPayers[remote_order_id], 0)), 0)</f>
        <v>976134</v>
      </c>
      <c r="J836" t="str">
        <f t="shared" si="13"/>
        <v>ggPay</v>
      </c>
    </row>
    <row r="837" spans="1:10">
      <c r="A837" s="89" t="s">
        <v>2923</v>
      </c>
      <c r="B837" s="89">
        <v>1000</v>
      </c>
      <c r="C837" s="89" t="s">
        <v>561</v>
      </c>
      <c r="D837" s="89"/>
      <c r="E837" s="89" t="s">
        <v>7227</v>
      </c>
      <c r="F837" s="89" t="s">
        <v>462</v>
      </c>
      <c r="G837" s="105">
        <v>45339.529861111114</v>
      </c>
      <c r="H837" t="str">
        <f>INDEX(Partner_details[companyName], MATCH(E837, Partner_details[email], 0))</f>
        <v>Lumen Coffee</v>
      </c>
      <c r="I837">
        <f>IFERROR(INDEX(ggPayers[payer], MATCH(A837, ggPayers[remote_order_id], 0)), 0)</f>
        <v>0</v>
      </c>
      <c r="J837" t="str">
        <f t="shared" si="13"/>
        <v>other</v>
      </c>
    </row>
    <row r="838" spans="1:10">
      <c r="A838" s="89" t="s">
        <v>2921</v>
      </c>
      <c r="B838" s="89">
        <v>1000</v>
      </c>
      <c r="C838" s="89" t="s">
        <v>561</v>
      </c>
      <c r="D838" s="89" t="s">
        <v>8965</v>
      </c>
      <c r="E838" s="89" t="s">
        <v>7018</v>
      </c>
      <c r="F838" s="89" t="s">
        <v>476</v>
      </c>
      <c r="G838" s="105">
        <v>45339.545138888891</v>
      </c>
      <c r="H838" t="str">
        <f>INDEX(Partner_details[companyName], MATCH(E838, Partner_details[email], 0))</f>
        <v>Malocco</v>
      </c>
      <c r="I838">
        <f>IFERROR(INDEX(ggPayers[payer], MATCH(A838, ggPayers[remote_order_id], 0)), 0)</f>
        <v>119337</v>
      </c>
      <c r="J838" t="str">
        <f t="shared" si="13"/>
        <v>ggPay</v>
      </c>
    </row>
    <row r="839" spans="1:10">
      <c r="A839" s="89" t="s">
        <v>2919</v>
      </c>
      <c r="B839" s="89">
        <v>500</v>
      </c>
      <c r="C839" s="89" t="s">
        <v>561</v>
      </c>
      <c r="D839" s="89"/>
      <c r="E839" s="89" t="s">
        <v>7296</v>
      </c>
      <c r="F839" s="89" t="s">
        <v>516</v>
      </c>
      <c r="G839" s="105">
        <v>45339.564583333333</v>
      </c>
      <c r="H839" t="str">
        <f>INDEX(Partner_details[companyName], MATCH(E839, Partner_details[email], 0))</f>
        <v>Paul</v>
      </c>
      <c r="I839">
        <f>IFERROR(INDEX(ggPayers[payer], MATCH(A839, ggPayers[remote_order_id], 0)), 0)</f>
        <v>0</v>
      </c>
      <c r="J839" t="str">
        <f t="shared" si="13"/>
        <v>other</v>
      </c>
    </row>
    <row r="840" spans="1:10">
      <c r="A840" s="99" t="s">
        <v>2916</v>
      </c>
      <c r="B840" s="89">
        <v>102</v>
      </c>
      <c r="C840" s="89" t="s">
        <v>561</v>
      </c>
      <c r="D840" s="89"/>
      <c r="E840" s="89" t="s">
        <v>6695</v>
      </c>
      <c r="F840" s="89" t="s">
        <v>422</v>
      </c>
      <c r="G840" s="105">
        <v>45339.573611111111</v>
      </c>
      <c r="H840" t="str">
        <f>INDEX(Partner_details[companyName], MATCH(E840, Partner_details[email], 0))</f>
        <v>Dodopizza</v>
      </c>
      <c r="I840">
        <f>IFERROR(INDEX(ggPayers[payer], MATCH(A840, ggPayers[remote_order_id], 0)), 0)</f>
        <v>0</v>
      </c>
      <c r="J840" t="str">
        <f t="shared" si="13"/>
        <v>other</v>
      </c>
    </row>
    <row r="841" spans="1:10">
      <c r="A841" s="89" t="s">
        <v>8966</v>
      </c>
      <c r="B841" s="89">
        <v>3000</v>
      </c>
      <c r="C841" s="89" t="s">
        <v>7963</v>
      </c>
      <c r="D841" s="89"/>
      <c r="E841" s="89" t="s">
        <v>130</v>
      </c>
      <c r="F841" s="89" t="s">
        <v>128</v>
      </c>
      <c r="G841" s="105">
        <v>45339.586805555555</v>
      </c>
      <c r="H841" t="str">
        <f>INDEX(Partner_details[companyName], MATCH(E841, Partner_details[email], 0))</f>
        <v>Avetis Grigoryan</v>
      </c>
      <c r="I841">
        <f>IFERROR(INDEX(ggPayers[payer], MATCH(A841, ggPayers[remote_order_id], 0)), 0)</f>
        <v>0</v>
      </c>
      <c r="J841" t="str">
        <f t="shared" si="13"/>
        <v>other</v>
      </c>
    </row>
    <row r="842" spans="1:10">
      <c r="A842" s="89" t="s">
        <v>2914</v>
      </c>
      <c r="B842" s="89">
        <v>3000</v>
      </c>
      <c r="C842" s="89" t="s">
        <v>561</v>
      </c>
      <c r="D842" s="89" t="s">
        <v>8967</v>
      </c>
      <c r="E842" s="89" t="s">
        <v>130</v>
      </c>
      <c r="F842" s="89" t="s">
        <v>128</v>
      </c>
      <c r="G842" s="105">
        <v>45339.587500000001</v>
      </c>
      <c r="H842" t="str">
        <f>INDEX(Partner_details[companyName], MATCH(E842, Partner_details[email], 0))</f>
        <v>Avetis Grigoryan</v>
      </c>
      <c r="I842">
        <f>IFERROR(INDEX(ggPayers[payer], MATCH(A842, ggPayers[remote_order_id], 0)), 0)</f>
        <v>341777</v>
      </c>
      <c r="J842" t="str">
        <f t="shared" si="13"/>
        <v>ggPay</v>
      </c>
    </row>
    <row r="843" spans="1:10">
      <c r="A843" s="89" t="s">
        <v>8968</v>
      </c>
      <c r="B843" s="89">
        <v>500</v>
      </c>
      <c r="C843" s="89" t="s">
        <v>7963</v>
      </c>
      <c r="D843" s="89" t="s">
        <v>8969</v>
      </c>
      <c r="E843" s="89" t="s">
        <v>6830</v>
      </c>
      <c r="F843" s="89" t="s">
        <v>382</v>
      </c>
      <c r="G843" s="105">
        <v>45339.588194444441</v>
      </c>
      <c r="H843" t="str">
        <f>INDEX(Partner_details[companyName], MATCH(E843, Partner_details[email], 0))</f>
        <v>Beer Academy</v>
      </c>
      <c r="I843">
        <f>IFERROR(INDEX(ggPayers[payer], MATCH(A843, ggPayers[remote_order_id], 0)), 0)</f>
        <v>0</v>
      </c>
      <c r="J843" t="str">
        <f t="shared" si="13"/>
        <v>other</v>
      </c>
    </row>
    <row r="844" spans="1:10">
      <c r="A844" s="89" t="s">
        <v>2912</v>
      </c>
      <c r="B844" s="89">
        <v>500</v>
      </c>
      <c r="C844" s="89" t="s">
        <v>561</v>
      </c>
      <c r="D844" s="89"/>
      <c r="E844" s="89" t="s">
        <v>6830</v>
      </c>
      <c r="F844" s="89" t="s">
        <v>382</v>
      </c>
      <c r="G844" s="105">
        <v>45339.588888888888</v>
      </c>
      <c r="H844" t="str">
        <f>INDEX(Partner_details[companyName], MATCH(E844, Partner_details[email], 0))</f>
        <v>Beer Academy</v>
      </c>
      <c r="I844">
        <f>IFERROR(INDEX(ggPayers[payer], MATCH(A844, ggPayers[remote_order_id], 0)), 0)</f>
        <v>0</v>
      </c>
      <c r="J844" t="str">
        <f t="shared" si="13"/>
        <v>other</v>
      </c>
    </row>
    <row r="845" spans="1:10">
      <c r="A845" s="89" t="s">
        <v>2910</v>
      </c>
      <c r="B845" s="89">
        <v>500</v>
      </c>
      <c r="C845" s="89" t="s">
        <v>561</v>
      </c>
      <c r="D845" s="89"/>
      <c r="E845" s="89" t="s">
        <v>130</v>
      </c>
      <c r="F845" s="89" t="s">
        <v>128</v>
      </c>
      <c r="G845" s="105">
        <v>45339.647916666669</v>
      </c>
      <c r="H845" t="str">
        <f>INDEX(Partner_details[companyName], MATCH(E845, Partner_details[email], 0))</f>
        <v>Avetis Grigoryan</v>
      </c>
      <c r="I845">
        <f>IFERROR(INDEX(ggPayers[payer], MATCH(A845, ggPayers[remote_order_id], 0)), 0)</f>
        <v>0</v>
      </c>
      <c r="J845" t="str">
        <f t="shared" si="13"/>
        <v>other</v>
      </c>
    </row>
    <row r="846" spans="1:10">
      <c r="A846" s="89" t="s">
        <v>2908</v>
      </c>
      <c r="B846" s="89">
        <v>1000</v>
      </c>
      <c r="C846" s="89" t="s">
        <v>561</v>
      </c>
      <c r="D846" s="89" t="s">
        <v>8970</v>
      </c>
      <c r="E846" s="89" t="s">
        <v>6762</v>
      </c>
      <c r="F846" s="89" t="s">
        <v>472</v>
      </c>
      <c r="G846" s="105">
        <v>45339.664583333331</v>
      </c>
      <c r="H846" t="str">
        <f>INDEX(Partner_details[companyName], MATCH(E846, Partner_details[email], 0))</f>
        <v>Machar</v>
      </c>
      <c r="I846">
        <f>IFERROR(INDEX(ggPayers[payer], MATCH(A846, ggPayers[remote_order_id], 0)), 0)</f>
        <v>163021</v>
      </c>
      <c r="J846" t="str">
        <f t="shared" si="13"/>
        <v>ggPay</v>
      </c>
    </row>
    <row r="847" spans="1:10">
      <c r="A847" s="89" t="s">
        <v>8971</v>
      </c>
      <c r="B847" s="89">
        <v>300</v>
      </c>
      <c r="C847" s="89" t="s">
        <v>7963</v>
      </c>
      <c r="D847" s="89"/>
      <c r="E847" s="89" t="s">
        <v>6762</v>
      </c>
      <c r="F847" s="89" t="s">
        <v>472</v>
      </c>
      <c r="G847" s="105">
        <v>45339.664583333331</v>
      </c>
      <c r="H847" t="str">
        <f>INDEX(Partner_details[companyName], MATCH(E847, Partner_details[email], 0))</f>
        <v>Machar</v>
      </c>
      <c r="I847">
        <f>IFERROR(INDEX(ggPayers[payer], MATCH(A847, ggPayers[remote_order_id], 0)), 0)</f>
        <v>0</v>
      </c>
      <c r="J847" t="str">
        <f t="shared" si="13"/>
        <v>other</v>
      </c>
    </row>
    <row r="848" spans="1:10">
      <c r="A848" s="89" t="s">
        <v>2906</v>
      </c>
      <c r="B848" s="89">
        <v>1000</v>
      </c>
      <c r="C848" s="89" t="s">
        <v>561</v>
      </c>
      <c r="D848" s="89" t="s">
        <v>8972</v>
      </c>
      <c r="E848" s="89" t="s">
        <v>6762</v>
      </c>
      <c r="F848" s="89" t="s">
        <v>472</v>
      </c>
      <c r="G848" s="105">
        <v>45339.664583333331</v>
      </c>
      <c r="H848" t="str">
        <f>INDEX(Partner_details[companyName], MATCH(E848, Partner_details[email], 0))</f>
        <v>Machar</v>
      </c>
      <c r="I848">
        <f>IFERROR(INDEX(ggPayers[payer], MATCH(A848, ggPayers[remote_order_id], 0)), 0)</f>
        <v>1046193</v>
      </c>
      <c r="J848" t="str">
        <f t="shared" si="13"/>
        <v>ggPay</v>
      </c>
    </row>
    <row r="849" spans="1:10">
      <c r="A849" s="89" t="s">
        <v>8973</v>
      </c>
      <c r="B849" s="89">
        <v>500</v>
      </c>
      <c r="C849" s="89" t="s">
        <v>7974</v>
      </c>
      <c r="D849" s="89"/>
      <c r="E849" s="89" t="s">
        <v>6762</v>
      </c>
      <c r="F849" s="89" t="s">
        <v>472</v>
      </c>
      <c r="G849" s="105">
        <v>45339.665277777778</v>
      </c>
      <c r="H849" t="str">
        <f>INDEX(Partner_details[companyName], MATCH(E849, Partner_details[email], 0))</f>
        <v>Machar</v>
      </c>
      <c r="I849">
        <f>IFERROR(INDEX(ggPayers[payer], MATCH(A849, ggPayers[remote_order_id], 0)), 0)</f>
        <v>0</v>
      </c>
      <c r="J849" t="str">
        <f t="shared" si="13"/>
        <v>other</v>
      </c>
    </row>
    <row r="850" spans="1:10">
      <c r="A850" s="89" t="s">
        <v>2904</v>
      </c>
      <c r="B850" s="89">
        <v>1000</v>
      </c>
      <c r="C850" s="89" t="s">
        <v>561</v>
      </c>
      <c r="D850" s="89" t="s">
        <v>8974</v>
      </c>
      <c r="E850" s="89" t="s">
        <v>6762</v>
      </c>
      <c r="F850" s="89" t="s">
        <v>472</v>
      </c>
      <c r="G850" s="105">
        <v>45339.665277777778</v>
      </c>
      <c r="H850" t="str">
        <f>INDEX(Partner_details[companyName], MATCH(E850, Partner_details[email], 0))</f>
        <v>Machar</v>
      </c>
      <c r="I850">
        <f>IFERROR(INDEX(ggPayers[payer], MATCH(A850, ggPayers[remote_order_id], 0)), 0)</f>
        <v>403602</v>
      </c>
      <c r="J850" t="str">
        <f t="shared" si="13"/>
        <v>ggPay</v>
      </c>
    </row>
    <row r="851" spans="1:10">
      <c r="A851" s="89" t="s">
        <v>2902</v>
      </c>
      <c r="B851" s="89">
        <v>1000</v>
      </c>
      <c r="C851" s="89" t="s">
        <v>561</v>
      </c>
      <c r="D851" s="89" t="s">
        <v>8975</v>
      </c>
      <c r="E851" s="89" t="s">
        <v>6762</v>
      </c>
      <c r="F851" s="89" t="s">
        <v>472</v>
      </c>
      <c r="G851" s="105">
        <v>45339.666666666664</v>
      </c>
      <c r="H851" t="str">
        <f>INDEX(Partner_details[companyName], MATCH(E851, Partner_details[email], 0))</f>
        <v>Machar</v>
      </c>
      <c r="I851">
        <f>IFERROR(INDEX(ggPayers[payer], MATCH(A851, ggPayers[remote_order_id], 0)), 0)</f>
        <v>163021</v>
      </c>
      <c r="J851" t="str">
        <f t="shared" si="13"/>
        <v>ggPay</v>
      </c>
    </row>
    <row r="852" spans="1:10">
      <c r="A852" s="89" t="s">
        <v>2900</v>
      </c>
      <c r="B852" s="89">
        <v>1000</v>
      </c>
      <c r="C852" s="89" t="s">
        <v>561</v>
      </c>
      <c r="D852" s="89" t="s">
        <v>8976</v>
      </c>
      <c r="E852" s="89" t="s">
        <v>6762</v>
      </c>
      <c r="F852" s="89" t="s">
        <v>472</v>
      </c>
      <c r="G852" s="105">
        <v>45339.668055555558</v>
      </c>
      <c r="H852" t="str">
        <f>INDEX(Partner_details[companyName], MATCH(E852, Partner_details[email], 0))</f>
        <v>Machar</v>
      </c>
      <c r="I852">
        <f>IFERROR(INDEX(ggPayers[payer], MATCH(A852, ggPayers[remote_order_id], 0)), 0)</f>
        <v>147502</v>
      </c>
      <c r="J852" t="str">
        <f t="shared" si="13"/>
        <v>ggPay</v>
      </c>
    </row>
    <row r="853" spans="1:10">
      <c r="A853" s="89" t="s">
        <v>2898</v>
      </c>
      <c r="B853" s="89">
        <v>300</v>
      </c>
      <c r="C853" s="89" t="s">
        <v>561</v>
      </c>
      <c r="D853" s="89"/>
      <c r="E853" s="89" t="s">
        <v>7227</v>
      </c>
      <c r="F853" s="89" t="s">
        <v>462</v>
      </c>
      <c r="G853" s="105">
        <v>45339.736805555556</v>
      </c>
      <c r="H853" t="str">
        <f>INDEX(Partner_details[companyName], MATCH(E853, Partner_details[email], 0))</f>
        <v>Lumen Coffee</v>
      </c>
      <c r="I853">
        <f>IFERROR(INDEX(ggPayers[payer], MATCH(A853, ggPayers[remote_order_id], 0)), 0)</f>
        <v>0</v>
      </c>
      <c r="J853" t="str">
        <f t="shared" si="13"/>
        <v>other</v>
      </c>
    </row>
    <row r="854" spans="1:10">
      <c r="A854" s="89" t="s">
        <v>8977</v>
      </c>
      <c r="B854" s="89">
        <v>500</v>
      </c>
      <c r="C854" s="89" t="s">
        <v>7974</v>
      </c>
      <c r="D854" s="89"/>
      <c r="E854" s="89" t="s">
        <v>6606</v>
      </c>
      <c r="F854" s="89" t="s">
        <v>387</v>
      </c>
      <c r="G854" s="105">
        <v>45339.741666666669</v>
      </c>
      <c r="H854" t="str">
        <f>INDEX(Partner_details[companyName], MATCH(E854, Partner_details[email], 0))</f>
        <v>Beer academy</v>
      </c>
      <c r="I854">
        <f>IFERROR(INDEX(ggPayers[payer], MATCH(A854, ggPayers[remote_order_id], 0)), 0)</f>
        <v>0</v>
      </c>
      <c r="J854" t="str">
        <f t="shared" si="13"/>
        <v>other</v>
      </c>
    </row>
    <row r="855" spans="1:10">
      <c r="A855" s="89" t="s">
        <v>8978</v>
      </c>
      <c r="B855" s="89">
        <v>500</v>
      </c>
      <c r="C855" s="89" t="s">
        <v>7974</v>
      </c>
      <c r="D855" s="89"/>
      <c r="E855" s="89" t="s">
        <v>6606</v>
      </c>
      <c r="F855" s="89" t="s">
        <v>387</v>
      </c>
      <c r="G855" s="105">
        <v>45339.742361111108</v>
      </c>
      <c r="H855" t="str">
        <f>INDEX(Partner_details[companyName], MATCH(E855, Partner_details[email], 0))</f>
        <v>Beer academy</v>
      </c>
      <c r="I855">
        <f>IFERROR(INDEX(ggPayers[payer], MATCH(A855, ggPayers[remote_order_id], 0)), 0)</f>
        <v>0</v>
      </c>
      <c r="J855" t="str">
        <f t="shared" si="13"/>
        <v>other</v>
      </c>
    </row>
    <row r="856" spans="1:10">
      <c r="A856" s="89" t="s">
        <v>8979</v>
      </c>
      <c r="B856" s="89">
        <v>500</v>
      </c>
      <c r="C856" s="89" t="s">
        <v>7974</v>
      </c>
      <c r="D856" s="89"/>
      <c r="E856" s="89" t="s">
        <v>6606</v>
      </c>
      <c r="F856" s="89" t="s">
        <v>387</v>
      </c>
      <c r="G856" s="105">
        <v>45339.742361111108</v>
      </c>
      <c r="H856" t="str">
        <f>INDEX(Partner_details[companyName], MATCH(E856, Partner_details[email], 0))</f>
        <v>Beer academy</v>
      </c>
      <c r="I856">
        <f>IFERROR(INDEX(ggPayers[payer], MATCH(A856, ggPayers[remote_order_id], 0)), 0)</f>
        <v>0</v>
      </c>
      <c r="J856" t="str">
        <f t="shared" si="13"/>
        <v>other</v>
      </c>
    </row>
    <row r="857" spans="1:10">
      <c r="A857" s="89" t="s">
        <v>8980</v>
      </c>
      <c r="B857" s="89">
        <v>2000</v>
      </c>
      <c r="C857" s="89" t="s">
        <v>7963</v>
      </c>
      <c r="D857" s="89"/>
      <c r="E857" s="89" t="s">
        <v>6830</v>
      </c>
      <c r="F857" s="89" t="s">
        <v>382</v>
      </c>
      <c r="G857" s="105">
        <v>45339.761805555558</v>
      </c>
      <c r="H857" t="str">
        <f>INDEX(Partner_details[companyName], MATCH(E857, Partner_details[email], 0))</f>
        <v>Beer Academy</v>
      </c>
      <c r="I857">
        <f>IFERROR(INDEX(ggPayers[payer], MATCH(A857, ggPayers[remote_order_id], 0)), 0)</f>
        <v>0</v>
      </c>
      <c r="J857" t="str">
        <f t="shared" si="13"/>
        <v>other</v>
      </c>
    </row>
    <row r="858" spans="1:10">
      <c r="A858" s="89" t="s">
        <v>8981</v>
      </c>
      <c r="B858" s="89">
        <v>500</v>
      </c>
      <c r="C858" s="89" t="s">
        <v>7963</v>
      </c>
      <c r="D858" s="89" t="s">
        <v>8982</v>
      </c>
      <c r="E858" s="89" t="s">
        <v>6707</v>
      </c>
      <c r="F858" s="89" t="s">
        <v>384</v>
      </c>
      <c r="G858" s="105">
        <v>45339.775000000001</v>
      </c>
      <c r="H858" t="str">
        <f>INDEX(Partner_details[companyName], MATCH(E858, Partner_details[email], 0))</f>
        <v>Beer Academy</v>
      </c>
      <c r="I858">
        <f>IFERROR(INDEX(ggPayers[payer], MATCH(A858, ggPayers[remote_order_id], 0)), 0)</f>
        <v>0</v>
      </c>
      <c r="J858" t="str">
        <f t="shared" si="13"/>
        <v>other</v>
      </c>
    </row>
    <row r="859" spans="1:10">
      <c r="A859" s="89" t="s">
        <v>8983</v>
      </c>
      <c r="B859" s="89">
        <v>500</v>
      </c>
      <c r="C859" s="89" t="s">
        <v>7963</v>
      </c>
      <c r="D859" s="89" t="s">
        <v>8984</v>
      </c>
      <c r="E859" s="89" t="s">
        <v>7296</v>
      </c>
      <c r="F859" s="89" t="s">
        <v>516</v>
      </c>
      <c r="G859" s="105">
        <v>45339.793749999997</v>
      </c>
      <c r="H859" t="str">
        <f>INDEX(Partner_details[companyName], MATCH(E859, Partner_details[email], 0))</f>
        <v>Paul</v>
      </c>
      <c r="I859">
        <f>IFERROR(INDEX(ggPayers[payer], MATCH(A859, ggPayers[remote_order_id], 0)), 0)</f>
        <v>0</v>
      </c>
      <c r="J859" t="str">
        <f t="shared" si="13"/>
        <v>other</v>
      </c>
    </row>
    <row r="860" spans="1:10">
      <c r="A860" s="89" t="s">
        <v>2896</v>
      </c>
      <c r="B860" s="89">
        <v>1000</v>
      </c>
      <c r="C860" s="89" t="s">
        <v>561</v>
      </c>
      <c r="D860" s="89"/>
      <c r="E860" s="89" t="s">
        <v>6606</v>
      </c>
      <c r="F860" s="89" t="s">
        <v>387</v>
      </c>
      <c r="G860" s="105">
        <v>45339.794444444444</v>
      </c>
      <c r="H860" t="str">
        <f>INDEX(Partner_details[companyName], MATCH(E860, Partner_details[email], 0))</f>
        <v>Beer academy</v>
      </c>
      <c r="I860">
        <f>IFERROR(INDEX(ggPayers[payer], MATCH(A860, ggPayers[remote_order_id], 0)), 0)</f>
        <v>0</v>
      </c>
      <c r="J860" t="str">
        <f t="shared" si="13"/>
        <v>other</v>
      </c>
    </row>
    <row r="861" spans="1:10">
      <c r="A861" s="89" t="s">
        <v>8985</v>
      </c>
      <c r="B861" s="89">
        <v>500</v>
      </c>
      <c r="C861" s="89" t="s">
        <v>7963</v>
      </c>
      <c r="D861" s="89" t="s">
        <v>8986</v>
      </c>
      <c r="E861" s="89" t="s">
        <v>6830</v>
      </c>
      <c r="F861" s="89" t="s">
        <v>382</v>
      </c>
      <c r="G861" s="105">
        <v>45339.80972222222</v>
      </c>
      <c r="H861" t="str">
        <f>INDEX(Partner_details[companyName], MATCH(E861, Partner_details[email], 0))</f>
        <v>Beer Academy</v>
      </c>
      <c r="I861">
        <f>IFERROR(INDEX(ggPayers[payer], MATCH(A861, ggPayers[remote_order_id], 0)), 0)</f>
        <v>0</v>
      </c>
      <c r="J861" t="str">
        <f t="shared" si="13"/>
        <v>other</v>
      </c>
    </row>
    <row r="862" spans="1:10">
      <c r="A862" s="89" t="s">
        <v>8987</v>
      </c>
      <c r="B862" s="89">
        <v>500</v>
      </c>
      <c r="C862" s="89" t="s">
        <v>7963</v>
      </c>
      <c r="D862" s="89" t="s">
        <v>8988</v>
      </c>
      <c r="E862" s="89" t="s">
        <v>6830</v>
      </c>
      <c r="F862" s="89" t="s">
        <v>382</v>
      </c>
      <c r="G862" s="105">
        <v>45339.810416666667</v>
      </c>
      <c r="H862" t="str">
        <f>INDEX(Partner_details[companyName], MATCH(E862, Partner_details[email], 0))</f>
        <v>Beer Academy</v>
      </c>
      <c r="I862">
        <f>IFERROR(INDEX(ggPayers[payer], MATCH(A862, ggPayers[remote_order_id], 0)), 0)</f>
        <v>0</v>
      </c>
      <c r="J862" t="str">
        <f t="shared" si="13"/>
        <v>other</v>
      </c>
    </row>
    <row r="863" spans="1:10">
      <c r="A863" s="89" t="s">
        <v>2894</v>
      </c>
      <c r="B863" s="89">
        <v>1000</v>
      </c>
      <c r="C863" s="89" t="s">
        <v>561</v>
      </c>
      <c r="D863" s="89"/>
      <c r="E863" s="89" t="s">
        <v>6830</v>
      </c>
      <c r="F863" s="89" t="s">
        <v>382</v>
      </c>
      <c r="G863" s="105">
        <v>45339.81527777778</v>
      </c>
      <c r="H863" t="str">
        <f>INDEX(Partner_details[companyName], MATCH(E863, Partner_details[email], 0))</f>
        <v>Beer Academy</v>
      </c>
      <c r="I863">
        <f>IFERROR(INDEX(ggPayers[payer], MATCH(A863, ggPayers[remote_order_id], 0)), 0)</f>
        <v>0</v>
      </c>
      <c r="J863" t="str">
        <f t="shared" si="13"/>
        <v>other</v>
      </c>
    </row>
    <row r="864" spans="1:10">
      <c r="A864" s="89" t="s">
        <v>4233</v>
      </c>
      <c r="B864" s="89">
        <v>1000</v>
      </c>
      <c r="C864" s="89" t="s">
        <v>561</v>
      </c>
      <c r="D864" s="89" t="s">
        <v>8989</v>
      </c>
      <c r="E864" s="89" t="s">
        <v>6754</v>
      </c>
      <c r="F864" s="89" t="s">
        <v>683</v>
      </c>
      <c r="G864" s="105">
        <v>45454.355555555558</v>
      </c>
      <c r="H864" t="str">
        <f>INDEX(Partner_details[companyName], MATCH(E864, Partner_details[email], 0))</f>
        <v>Noraleppo</v>
      </c>
      <c r="I864">
        <f>IFERROR(INDEX(ggPayers[payer], MATCH(A864, ggPayers[remote_order_id], 0)), 0)</f>
        <v>6692</v>
      </c>
      <c r="J864" t="str">
        <f t="shared" si="13"/>
        <v>ggPay</v>
      </c>
    </row>
    <row r="865" spans="1:10">
      <c r="A865" s="89" t="s">
        <v>4231</v>
      </c>
      <c r="B865" s="89">
        <v>1000</v>
      </c>
      <c r="C865" s="89" t="s">
        <v>561</v>
      </c>
      <c r="D865" s="89" t="s">
        <v>8990</v>
      </c>
      <c r="E865" s="89" t="s">
        <v>6572</v>
      </c>
      <c r="F865" s="89" t="s">
        <v>568</v>
      </c>
      <c r="G865" s="105">
        <v>45454.415277777778</v>
      </c>
      <c r="H865" t="str">
        <f>INDEX(Partner_details[companyName], MATCH(E865, Partner_details[email], 0))</f>
        <v>Bisquit</v>
      </c>
      <c r="I865">
        <f>IFERROR(INDEX(ggPayers[payer], MATCH(A865, ggPayers[remote_order_id], 0)), 0)</f>
        <v>139215</v>
      </c>
      <c r="J865" t="str">
        <f t="shared" si="13"/>
        <v>ggPay</v>
      </c>
    </row>
    <row r="866" spans="1:10">
      <c r="A866" s="89" t="s">
        <v>8991</v>
      </c>
      <c r="B866" s="89">
        <v>1000</v>
      </c>
      <c r="C866" s="89" t="s">
        <v>7963</v>
      </c>
      <c r="D866" s="89" t="s">
        <v>8992</v>
      </c>
      <c r="E866" s="89" t="s">
        <v>7296</v>
      </c>
      <c r="F866" s="89" t="s">
        <v>516</v>
      </c>
      <c r="G866" s="105">
        <v>45340.427083333336</v>
      </c>
      <c r="H866" t="str">
        <f>INDEX(Partner_details[companyName], MATCH(E866, Partner_details[email], 0))</f>
        <v>Paul</v>
      </c>
      <c r="I866">
        <f>IFERROR(INDEX(ggPayers[payer], MATCH(A866, ggPayers[remote_order_id], 0)), 0)</f>
        <v>0</v>
      </c>
      <c r="J866" t="str">
        <f t="shared" si="13"/>
        <v>other</v>
      </c>
    </row>
    <row r="867" spans="1:10">
      <c r="A867" s="89" t="s">
        <v>2890</v>
      </c>
      <c r="B867" s="89">
        <v>1500</v>
      </c>
      <c r="C867" s="89" t="s">
        <v>561</v>
      </c>
      <c r="D867" s="89" t="s">
        <v>8993</v>
      </c>
      <c r="E867" s="89" t="s">
        <v>6682</v>
      </c>
      <c r="F867" s="89" t="s">
        <v>5008</v>
      </c>
      <c r="G867" s="105">
        <v>45340.468055555553</v>
      </c>
      <c r="H867" t="str">
        <f>INDEX(Partner_details[companyName], MATCH(E867, Partner_details[email], 0))</f>
        <v>Sunrise noyland</v>
      </c>
      <c r="I867">
        <f>IFERROR(INDEX(ggPayers[payer], MATCH(A867, ggPayers[remote_order_id], 0)), 0)</f>
        <v>96258</v>
      </c>
      <c r="J867" t="str">
        <f t="shared" si="13"/>
        <v>ggPay</v>
      </c>
    </row>
    <row r="868" spans="1:10">
      <c r="A868" s="89" t="s">
        <v>8994</v>
      </c>
      <c r="B868" s="89">
        <v>3000</v>
      </c>
      <c r="C868" s="89" t="s">
        <v>7963</v>
      </c>
      <c r="D868" s="89" t="s">
        <v>8995</v>
      </c>
      <c r="E868" s="89" t="s">
        <v>7418</v>
      </c>
      <c r="F868" s="89" t="s">
        <v>511</v>
      </c>
      <c r="G868" s="105">
        <v>45340.475694444445</v>
      </c>
      <c r="H868" t="str">
        <f>INDEX(Partner_details[companyName], MATCH(E868, Partner_details[email], 0))</f>
        <v>Myler</v>
      </c>
      <c r="I868">
        <f>IFERROR(INDEX(ggPayers[payer], MATCH(A868, ggPayers[remote_order_id], 0)), 0)</f>
        <v>0</v>
      </c>
      <c r="J868" t="str">
        <f t="shared" si="13"/>
        <v>other</v>
      </c>
    </row>
    <row r="869" spans="1:10">
      <c r="A869" s="89" t="s">
        <v>2888</v>
      </c>
      <c r="B869" s="89">
        <v>300</v>
      </c>
      <c r="C869" s="89" t="s">
        <v>561</v>
      </c>
      <c r="D869" s="89"/>
      <c r="E869" s="89" t="s">
        <v>7296</v>
      </c>
      <c r="F869" s="89" t="s">
        <v>516</v>
      </c>
      <c r="G869" s="105">
        <v>45340.492361111108</v>
      </c>
      <c r="H869" t="str">
        <f>INDEX(Partner_details[companyName], MATCH(E869, Partner_details[email], 0))</f>
        <v>Paul</v>
      </c>
      <c r="I869">
        <f>IFERROR(INDEX(ggPayers[payer], MATCH(A869, ggPayers[remote_order_id], 0)), 0)</f>
        <v>0</v>
      </c>
      <c r="J869" t="str">
        <f t="shared" si="13"/>
        <v>other</v>
      </c>
    </row>
    <row r="870" spans="1:10">
      <c r="A870" s="89" t="s">
        <v>8996</v>
      </c>
      <c r="B870" s="89">
        <v>500</v>
      </c>
      <c r="C870" s="89" t="s">
        <v>7963</v>
      </c>
      <c r="D870" s="89"/>
      <c r="E870" s="89" t="s">
        <v>6520</v>
      </c>
      <c r="F870" s="89" t="s">
        <v>469</v>
      </c>
      <c r="G870" s="105">
        <v>45340.520138888889</v>
      </c>
      <c r="H870" t="str">
        <f>INDEX(Partner_details[companyName], MATCH(E870, Partner_details[email], 0))</f>
        <v>Lumen Coffee</v>
      </c>
      <c r="I870">
        <f>IFERROR(INDEX(ggPayers[payer], MATCH(A870, ggPayers[remote_order_id], 0)), 0)</f>
        <v>0</v>
      </c>
      <c r="J870" t="str">
        <f t="shared" si="13"/>
        <v>other</v>
      </c>
    </row>
    <row r="871" spans="1:10">
      <c r="A871" s="89" t="s">
        <v>2885</v>
      </c>
      <c r="B871" s="89">
        <v>850</v>
      </c>
      <c r="C871" s="89" t="s">
        <v>561</v>
      </c>
      <c r="D871" s="89"/>
      <c r="E871" s="89" t="s">
        <v>6520</v>
      </c>
      <c r="F871" s="89" t="s">
        <v>469</v>
      </c>
      <c r="G871" s="105">
        <v>45340.520833333336</v>
      </c>
      <c r="H871" t="str">
        <f>INDEX(Partner_details[companyName], MATCH(E871, Partner_details[email], 0))</f>
        <v>Lumen Coffee</v>
      </c>
      <c r="I871">
        <f>IFERROR(INDEX(ggPayers[payer], MATCH(A871, ggPayers[remote_order_id], 0)), 0)</f>
        <v>0</v>
      </c>
      <c r="J871" t="str">
        <f t="shared" si="13"/>
        <v>other</v>
      </c>
    </row>
    <row r="872" spans="1:10">
      <c r="A872" s="89" t="s">
        <v>2883</v>
      </c>
      <c r="B872" s="89">
        <v>500</v>
      </c>
      <c r="C872" s="89" t="s">
        <v>561</v>
      </c>
      <c r="D872" s="89"/>
      <c r="E872" s="89" t="s">
        <v>6520</v>
      </c>
      <c r="F872" s="89" t="s">
        <v>469</v>
      </c>
      <c r="G872" s="105">
        <v>45340.553472222222</v>
      </c>
      <c r="H872" t="str">
        <f>INDEX(Partner_details[companyName], MATCH(E872, Partner_details[email], 0))</f>
        <v>Lumen Coffee</v>
      </c>
      <c r="I872">
        <f>IFERROR(INDEX(ggPayers[payer], MATCH(A872, ggPayers[remote_order_id], 0)), 0)</f>
        <v>0</v>
      </c>
      <c r="J872" t="str">
        <f t="shared" si="13"/>
        <v>other</v>
      </c>
    </row>
    <row r="873" spans="1:10">
      <c r="A873" s="89" t="s">
        <v>2881</v>
      </c>
      <c r="B873" s="89">
        <v>1000</v>
      </c>
      <c r="C873" s="89" t="s">
        <v>561</v>
      </c>
      <c r="D873" s="89"/>
      <c r="E873" s="89" t="s">
        <v>7018</v>
      </c>
      <c r="F873" s="89" t="s">
        <v>476</v>
      </c>
      <c r="G873" s="105">
        <v>45340.591666666667</v>
      </c>
      <c r="H873" t="str">
        <f>INDEX(Partner_details[companyName], MATCH(E873, Partner_details[email], 0))</f>
        <v>Malocco</v>
      </c>
      <c r="I873">
        <f>IFERROR(INDEX(ggPayers[payer], MATCH(A873, ggPayers[remote_order_id], 0)), 0)</f>
        <v>0</v>
      </c>
      <c r="J873" t="str">
        <f t="shared" si="13"/>
        <v>other</v>
      </c>
    </row>
    <row r="874" spans="1:10">
      <c r="A874" s="89" t="s">
        <v>2879</v>
      </c>
      <c r="B874" s="89">
        <v>1500</v>
      </c>
      <c r="C874" s="89" t="s">
        <v>561</v>
      </c>
      <c r="D874" s="89"/>
      <c r="E874" s="89" t="s">
        <v>6606</v>
      </c>
      <c r="F874" s="89" t="s">
        <v>387</v>
      </c>
      <c r="G874" s="105">
        <v>45340.611805555556</v>
      </c>
      <c r="H874" t="str">
        <f>INDEX(Partner_details[companyName], MATCH(E874, Partner_details[email], 0))</f>
        <v>Beer academy</v>
      </c>
      <c r="I874">
        <f>IFERROR(INDEX(ggPayers[payer], MATCH(A874, ggPayers[remote_order_id], 0)), 0)</f>
        <v>0</v>
      </c>
      <c r="J874" t="str">
        <f t="shared" si="13"/>
        <v>other</v>
      </c>
    </row>
    <row r="875" spans="1:10">
      <c r="A875" s="89" t="s">
        <v>2877</v>
      </c>
      <c r="B875" s="89">
        <v>2000</v>
      </c>
      <c r="C875" s="89" t="s">
        <v>561</v>
      </c>
      <c r="D875" s="89"/>
      <c r="E875" s="89" t="s">
        <v>130</v>
      </c>
      <c r="F875" s="89" t="s">
        <v>128</v>
      </c>
      <c r="G875" s="105">
        <v>45340.688888888886</v>
      </c>
      <c r="H875" t="str">
        <f>INDEX(Partner_details[companyName], MATCH(E875, Partner_details[email], 0))</f>
        <v>Avetis Grigoryan</v>
      </c>
      <c r="I875">
        <f>IFERROR(INDEX(ggPayers[payer], MATCH(A875, ggPayers[remote_order_id], 0)), 0)</f>
        <v>0</v>
      </c>
      <c r="J875" t="str">
        <f t="shared" si="13"/>
        <v>other</v>
      </c>
    </row>
    <row r="876" spans="1:10">
      <c r="A876" s="89" t="s">
        <v>2874</v>
      </c>
      <c r="B876" s="89">
        <v>100</v>
      </c>
      <c r="C876" s="89" t="s">
        <v>561</v>
      </c>
      <c r="D876" s="89"/>
      <c r="E876" s="89" t="s">
        <v>7346</v>
      </c>
      <c r="F876" s="89" t="s">
        <v>518</v>
      </c>
      <c r="G876" s="105">
        <v>45340.696527777778</v>
      </c>
      <c r="H876" t="str">
        <f>INDEX(Partner_details[companyName], MATCH(E876, Partner_details[email], 0))</f>
        <v>Pizzanini</v>
      </c>
      <c r="I876">
        <f>IFERROR(INDEX(ggPayers[payer], MATCH(A876, ggPayers[remote_order_id], 0)), 0)</f>
        <v>0</v>
      </c>
      <c r="J876" t="str">
        <f t="shared" si="13"/>
        <v>other</v>
      </c>
    </row>
    <row r="877" spans="1:10">
      <c r="A877" s="89" t="s">
        <v>2871</v>
      </c>
      <c r="B877" s="89">
        <v>1500</v>
      </c>
      <c r="C877" s="89" t="s">
        <v>561</v>
      </c>
      <c r="D877" s="89"/>
      <c r="E877" s="89" t="s">
        <v>6606</v>
      </c>
      <c r="F877" s="89" t="s">
        <v>387</v>
      </c>
      <c r="G877" s="105">
        <v>45340.734027777777</v>
      </c>
      <c r="H877" t="str">
        <f>INDEX(Partner_details[companyName], MATCH(E877, Partner_details[email], 0))</f>
        <v>Beer academy</v>
      </c>
      <c r="I877">
        <f>IFERROR(INDEX(ggPayers[payer], MATCH(A877, ggPayers[remote_order_id], 0)), 0)</f>
        <v>0</v>
      </c>
      <c r="J877" t="str">
        <f t="shared" si="13"/>
        <v>other</v>
      </c>
    </row>
    <row r="878" spans="1:10">
      <c r="A878" s="89" t="s">
        <v>8997</v>
      </c>
      <c r="B878" s="89">
        <v>1000</v>
      </c>
      <c r="C878" s="89" t="s">
        <v>7963</v>
      </c>
      <c r="D878" s="89" t="s">
        <v>8998</v>
      </c>
      <c r="E878" s="89" t="s">
        <v>6520</v>
      </c>
      <c r="F878" s="89" t="s">
        <v>469</v>
      </c>
      <c r="G878" s="105">
        <v>45340.749305555553</v>
      </c>
      <c r="H878" t="str">
        <f>INDEX(Partner_details[companyName], MATCH(E878, Partner_details[email], 0))</f>
        <v>Lumen Coffee</v>
      </c>
      <c r="I878">
        <f>IFERROR(INDEX(ggPayers[payer], MATCH(A878, ggPayers[remote_order_id], 0)), 0)</f>
        <v>0</v>
      </c>
      <c r="J878" t="str">
        <f t="shared" si="13"/>
        <v>other</v>
      </c>
    </row>
    <row r="879" spans="1:10">
      <c r="A879" s="89" t="s">
        <v>8999</v>
      </c>
      <c r="B879" s="89">
        <v>300</v>
      </c>
      <c r="C879" s="89" t="s">
        <v>7963</v>
      </c>
      <c r="D879" s="89" t="s">
        <v>9000</v>
      </c>
      <c r="E879" s="89" t="s">
        <v>7296</v>
      </c>
      <c r="F879" s="89" t="s">
        <v>516</v>
      </c>
      <c r="G879" s="105">
        <v>45341.227777777778</v>
      </c>
      <c r="H879" t="str">
        <f>INDEX(Partner_details[companyName], MATCH(E879, Partner_details[email], 0))</f>
        <v>Paul</v>
      </c>
      <c r="I879">
        <f>IFERROR(INDEX(ggPayers[payer], MATCH(A879, ggPayers[remote_order_id], 0)), 0)</f>
        <v>0</v>
      </c>
      <c r="J879" t="str">
        <f t="shared" si="13"/>
        <v>other</v>
      </c>
    </row>
    <row r="880" spans="1:10">
      <c r="A880" s="89" t="s">
        <v>2869</v>
      </c>
      <c r="B880" s="89">
        <v>100</v>
      </c>
      <c r="C880" s="89" t="s">
        <v>561</v>
      </c>
      <c r="D880" s="89" t="s">
        <v>9001</v>
      </c>
      <c r="E880" s="89" t="s">
        <v>7306</v>
      </c>
      <c r="F880" s="89" t="s">
        <v>379</v>
      </c>
      <c r="G880" s="105">
        <v>45341.319444444445</v>
      </c>
      <c r="H880" t="str">
        <f>INDEX(Partner_details[companyName], MATCH(E880, Partner_details[email], 0))</f>
        <v>Bardak</v>
      </c>
      <c r="I880">
        <f>IFERROR(INDEX(ggPayers[payer], MATCH(A880, ggPayers[remote_order_id], 0)), 0)</f>
        <v>825186</v>
      </c>
      <c r="J880" t="str">
        <f t="shared" si="13"/>
        <v>ggPay</v>
      </c>
    </row>
    <row r="881" spans="1:10">
      <c r="A881" s="89" t="s">
        <v>9002</v>
      </c>
      <c r="B881" s="89">
        <v>1000</v>
      </c>
      <c r="C881" s="89" t="s">
        <v>7963</v>
      </c>
      <c r="D881" s="89" t="s">
        <v>9003</v>
      </c>
      <c r="E881" s="89" t="s">
        <v>7358</v>
      </c>
      <c r="F881" s="89" t="s">
        <v>1147</v>
      </c>
      <c r="G881" s="105">
        <v>45455.71597222222</v>
      </c>
      <c r="H881" t="str">
        <f>INDEX(Partner_details[companyName], MATCH(E881, Partner_details[email], 0))</f>
        <v>Karas hayreniq</v>
      </c>
      <c r="I881">
        <f>IFERROR(INDEX(ggPayers[payer], MATCH(A881, ggPayers[remote_order_id], 0)), 0)</f>
        <v>0</v>
      </c>
      <c r="J881" t="str">
        <f t="shared" si="13"/>
        <v>other</v>
      </c>
    </row>
    <row r="882" spans="1:10">
      <c r="A882" s="89" t="s">
        <v>9004</v>
      </c>
      <c r="B882" s="89">
        <v>1000</v>
      </c>
      <c r="C882" s="89" t="s">
        <v>7963</v>
      </c>
      <c r="D882" s="89" t="s">
        <v>9005</v>
      </c>
      <c r="E882" s="89" t="s">
        <v>7296</v>
      </c>
      <c r="F882" s="89" t="s">
        <v>516</v>
      </c>
      <c r="G882" s="105">
        <v>45341.328472222223</v>
      </c>
      <c r="H882" t="str">
        <f>INDEX(Partner_details[companyName], MATCH(E882, Partner_details[email], 0))</f>
        <v>Paul</v>
      </c>
      <c r="I882">
        <f>IFERROR(INDEX(ggPayers[payer], MATCH(A882, ggPayers[remote_order_id], 0)), 0)</f>
        <v>0</v>
      </c>
      <c r="J882" t="str">
        <f t="shared" si="13"/>
        <v>other</v>
      </c>
    </row>
    <row r="883" spans="1:10">
      <c r="A883" s="89" t="s">
        <v>9006</v>
      </c>
      <c r="B883" s="89">
        <v>1000</v>
      </c>
      <c r="C883" s="89" t="s">
        <v>7963</v>
      </c>
      <c r="D883" s="89"/>
      <c r="E883" s="89" t="s">
        <v>7358</v>
      </c>
      <c r="F883" s="89" t="s">
        <v>1147</v>
      </c>
      <c r="G883" s="105">
        <v>45455.716666666667</v>
      </c>
      <c r="H883" t="str">
        <f>INDEX(Partner_details[companyName], MATCH(E883, Partner_details[email], 0))</f>
        <v>Karas hayreniq</v>
      </c>
      <c r="I883">
        <f>IFERROR(INDEX(ggPayers[payer], MATCH(A883, ggPayers[remote_order_id], 0)), 0)</f>
        <v>0</v>
      </c>
      <c r="J883" t="str">
        <f t="shared" si="13"/>
        <v>other</v>
      </c>
    </row>
    <row r="884" spans="1:10">
      <c r="A884" s="89" t="s">
        <v>9007</v>
      </c>
      <c r="B884" s="89">
        <v>500</v>
      </c>
      <c r="C884" s="89" t="s">
        <v>7963</v>
      </c>
      <c r="D884" s="89" t="s">
        <v>9008</v>
      </c>
      <c r="E884" s="89" t="s">
        <v>6606</v>
      </c>
      <c r="F884" s="89" t="s">
        <v>387</v>
      </c>
      <c r="G884" s="105">
        <v>45341.505555555559</v>
      </c>
      <c r="H884" t="str">
        <f>INDEX(Partner_details[companyName], MATCH(E884, Partner_details[email], 0))</f>
        <v>Beer academy</v>
      </c>
      <c r="I884">
        <f>IFERROR(INDEX(ggPayers[payer], MATCH(A884, ggPayers[remote_order_id], 0)), 0)</f>
        <v>0</v>
      </c>
      <c r="J884" t="str">
        <f t="shared" si="13"/>
        <v>other</v>
      </c>
    </row>
    <row r="885" spans="1:10">
      <c r="A885" s="89" t="s">
        <v>2867</v>
      </c>
      <c r="B885" s="89">
        <v>10</v>
      </c>
      <c r="C885" s="89" t="s">
        <v>561</v>
      </c>
      <c r="D885" s="89" t="s">
        <v>9009</v>
      </c>
      <c r="E885" s="89" t="s">
        <v>332</v>
      </c>
      <c r="F885" s="89" t="s">
        <v>331</v>
      </c>
      <c r="G885" s="105">
        <v>45341.523611111108</v>
      </c>
      <c r="H885" t="str">
        <f>INDEX(Partner_details[companyName], MATCH(E885, Partner_details[email], 0))</f>
        <v>gg cjsc</v>
      </c>
      <c r="I885">
        <f>IFERROR(INDEX(ggPayers[payer], MATCH(A885, ggPayers[remote_order_id], 0)), 0)</f>
        <v>148429</v>
      </c>
      <c r="J885" t="str">
        <f t="shared" si="13"/>
        <v>ggPay</v>
      </c>
    </row>
    <row r="886" spans="1:10">
      <c r="A886" s="89" t="s">
        <v>9010</v>
      </c>
      <c r="B886" s="89">
        <v>500</v>
      </c>
      <c r="C886" s="89" t="s">
        <v>7963</v>
      </c>
      <c r="D886" s="89"/>
      <c r="E886" s="89" t="s">
        <v>7066</v>
      </c>
      <c r="F886" s="89" t="s">
        <v>1526</v>
      </c>
      <c r="G886" s="105">
        <v>45457.667361111111</v>
      </c>
      <c r="H886" t="str">
        <f>INDEX(Partner_details[companyName], MATCH(E886, Partner_details[email], 0))</f>
        <v>gg cjsc</v>
      </c>
      <c r="I886">
        <f>IFERROR(INDEX(ggPayers[payer], MATCH(A886, ggPayers[remote_order_id], 0)), 0)</f>
        <v>0</v>
      </c>
      <c r="J886" t="str">
        <f t="shared" si="13"/>
        <v>other</v>
      </c>
    </row>
    <row r="887" spans="1:10">
      <c r="A887" s="89" t="s">
        <v>9011</v>
      </c>
      <c r="B887" s="89">
        <v>500</v>
      </c>
      <c r="C887" s="89" t="s">
        <v>7963</v>
      </c>
      <c r="D887" s="89" t="s">
        <v>9012</v>
      </c>
      <c r="E887" s="89" t="s">
        <v>7066</v>
      </c>
      <c r="F887" s="89" t="s">
        <v>1526</v>
      </c>
      <c r="G887" s="105">
        <v>45457.668055555558</v>
      </c>
      <c r="H887" t="str">
        <f>INDEX(Partner_details[companyName], MATCH(E887, Partner_details[email], 0))</f>
        <v>gg cjsc</v>
      </c>
      <c r="I887">
        <f>IFERROR(INDEX(ggPayers[payer], MATCH(A887, ggPayers[remote_order_id], 0)), 0)</f>
        <v>0</v>
      </c>
      <c r="J887" t="str">
        <f t="shared" si="13"/>
        <v>other</v>
      </c>
    </row>
    <row r="888" spans="1:10">
      <c r="A888" s="89" t="s">
        <v>9013</v>
      </c>
      <c r="B888" s="89">
        <v>500</v>
      </c>
      <c r="C888" s="89" t="s">
        <v>7963</v>
      </c>
      <c r="D888" s="89" t="s">
        <v>9014</v>
      </c>
      <c r="E888" s="89" t="s">
        <v>7066</v>
      </c>
      <c r="F888" s="89" t="s">
        <v>1526</v>
      </c>
      <c r="G888" s="105">
        <v>45457.668055555558</v>
      </c>
      <c r="H888" t="str">
        <f>INDEX(Partner_details[companyName], MATCH(E888, Partner_details[email], 0))</f>
        <v>gg cjsc</v>
      </c>
      <c r="I888">
        <f>IFERROR(INDEX(ggPayers[payer], MATCH(A888, ggPayers[remote_order_id], 0)), 0)</f>
        <v>0</v>
      </c>
      <c r="J888" t="str">
        <f t="shared" si="13"/>
        <v>other</v>
      </c>
    </row>
    <row r="889" spans="1:10">
      <c r="A889" s="89" t="s">
        <v>9015</v>
      </c>
      <c r="B889" s="89">
        <v>500</v>
      </c>
      <c r="C889" s="89" t="s">
        <v>7963</v>
      </c>
      <c r="D889" s="89"/>
      <c r="E889" s="89" t="s">
        <v>7066</v>
      </c>
      <c r="F889" s="89" t="s">
        <v>1526</v>
      </c>
      <c r="G889" s="105">
        <v>45457.668055555558</v>
      </c>
      <c r="H889" t="str">
        <f>INDEX(Partner_details[companyName], MATCH(E889, Partner_details[email], 0))</f>
        <v>gg cjsc</v>
      </c>
      <c r="I889">
        <f>IFERROR(INDEX(ggPayers[payer], MATCH(A889, ggPayers[remote_order_id], 0)), 0)</f>
        <v>0</v>
      </c>
      <c r="J889" t="str">
        <f t="shared" si="13"/>
        <v>other</v>
      </c>
    </row>
    <row r="890" spans="1:10">
      <c r="A890" s="89" t="s">
        <v>9016</v>
      </c>
      <c r="B890" s="89">
        <v>500</v>
      </c>
      <c r="C890" s="89" t="s">
        <v>7963</v>
      </c>
      <c r="D890" s="89" t="s">
        <v>9017</v>
      </c>
      <c r="E890" s="89" t="s">
        <v>7066</v>
      </c>
      <c r="F890" s="89" t="s">
        <v>1526</v>
      </c>
      <c r="G890" s="105">
        <v>45457.668055555558</v>
      </c>
      <c r="H890" t="str">
        <f>INDEX(Partner_details[companyName], MATCH(E890, Partner_details[email], 0))</f>
        <v>gg cjsc</v>
      </c>
      <c r="I890">
        <f>IFERROR(INDEX(ggPayers[payer], MATCH(A890, ggPayers[remote_order_id], 0)), 0)</f>
        <v>0</v>
      </c>
      <c r="J890" t="str">
        <f t="shared" si="13"/>
        <v>other</v>
      </c>
    </row>
    <row r="891" spans="1:10">
      <c r="A891" s="89" t="s">
        <v>9018</v>
      </c>
      <c r="B891" s="89">
        <v>500</v>
      </c>
      <c r="C891" s="89" t="s">
        <v>7963</v>
      </c>
      <c r="D891" s="89" t="s">
        <v>9019</v>
      </c>
      <c r="E891" s="89" t="s">
        <v>7066</v>
      </c>
      <c r="F891" s="89" t="s">
        <v>1526</v>
      </c>
      <c r="G891" s="105">
        <v>45457.668055555558</v>
      </c>
      <c r="H891" t="str">
        <f>INDEX(Partner_details[companyName], MATCH(E891, Partner_details[email], 0))</f>
        <v>gg cjsc</v>
      </c>
      <c r="I891">
        <f>IFERROR(INDEX(ggPayers[payer], MATCH(A891, ggPayers[remote_order_id], 0)), 0)</f>
        <v>0</v>
      </c>
      <c r="J891" t="str">
        <f t="shared" si="13"/>
        <v>other</v>
      </c>
    </row>
    <row r="892" spans="1:10">
      <c r="A892" s="89" t="s">
        <v>2863</v>
      </c>
      <c r="B892" s="89">
        <v>500</v>
      </c>
      <c r="C892" s="89" t="s">
        <v>561</v>
      </c>
      <c r="D892" s="89" t="s">
        <v>9020</v>
      </c>
      <c r="E892" s="89" t="s">
        <v>6606</v>
      </c>
      <c r="F892" s="89" t="s">
        <v>387</v>
      </c>
      <c r="G892" s="105">
        <v>45341.551388888889</v>
      </c>
      <c r="H892" t="str">
        <f>INDEX(Partner_details[companyName], MATCH(E892, Partner_details[email], 0))</f>
        <v>Beer academy</v>
      </c>
      <c r="I892">
        <f>IFERROR(INDEX(ggPayers[payer], MATCH(A892, ggPayers[remote_order_id], 0)), 0)</f>
        <v>7115</v>
      </c>
      <c r="J892" t="str">
        <f t="shared" si="13"/>
        <v>ggPay</v>
      </c>
    </row>
    <row r="893" spans="1:10">
      <c r="A893" s="89" t="s">
        <v>9021</v>
      </c>
      <c r="B893" s="89">
        <v>100</v>
      </c>
      <c r="C893" s="89" t="s">
        <v>7974</v>
      </c>
      <c r="D893" s="89"/>
      <c r="E893" s="89" t="s">
        <v>6686</v>
      </c>
      <c r="F893" s="89" t="s">
        <v>2483</v>
      </c>
      <c r="G893" s="105">
        <v>45341.59652777778</v>
      </c>
      <c r="H893" t="str">
        <f>INDEX(Partner_details[companyName], MATCH(E893, Partner_details[email], 0))</f>
        <v>Arctic Fox</v>
      </c>
      <c r="I893">
        <f>IFERROR(INDEX(ggPayers[payer], MATCH(A893, ggPayers[remote_order_id], 0)), 0)</f>
        <v>0</v>
      </c>
      <c r="J893" t="str">
        <f t="shared" si="13"/>
        <v>other</v>
      </c>
    </row>
    <row r="894" spans="1:10">
      <c r="A894" s="89" t="s">
        <v>9022</v>
      </c>
      <c r="B894" s="89">
        <v>100</v>
      </c>
      <c r="C894" s="89" t="s">
        <v>7963</v>
      </c>
      <c r="D894" s="89" t="s">
        <v>9023</v>
      </c>
      <c r="E894" s="89" t="s">
        <v>7261</v>
      </c>
      <c r="F894" s="89" t="s">
        <v>2019</v>
      </c>
      <c r="G894" s="105">
        <v>45341.62222222222</v>
      </c>
      <c r="H894" t="str">
        <f>INDEX(Partner_details[companyName], MATCH(E894, Partner_details[email], 0))</f>
        <v>gg cjsc</v>
      </c>
      <c r="I894">
        <f>IFERROR(INDEX(ggPayers[payer], MATCH(A894, ggPayers[remote_order_id], 0)), 0)</f>
        <v>0</v>
      </c>
      <c r="J894" t="str">
        <f t="shared" si="13"/>
        <v>other</v>
      </c>
    </row>
    <row r="895" spans="1:10">
      <c r="A895" s="89" t="s">
        <v>9024</v>
      </c>
      <c r="B895" s="89">
        <v>100</v>
      </c>
      <c r="C895" s="89" t="s">
        <v>7963</v>
      </c>
      <c r="D895" s="89" t="s">
        <v>9025</v>
      </c>
      <c r="E895" s="89" t="s">
        <v>7261</v>
      </c>
      <c r="F895" s="89" t="s">
        <v>2019</v>
      </c>
      <c r="G895" s="105">
        <v>45341.622916666667</v>
      </c>
      <c r="H895" t="str">
        <f>INDEX(Partner_details[companyName], MATCH(E895, Partner_details[email], 0))</f>
        <v>gg cjsc</v>
      </c>
      <c r="I895">
        <f>IFERROR(INDEX(ggPayers[payer], MATCH(A895, ggPayers[remote_order_id], 0)), 0)</f>
        <v>0</v>
      </c>
      <c r="J895" t="str">
        <f t="shared" si="13"/>
        <v>other</v>
      </c>
    </row>
    <row r="896" spans="1:10">
      <c r="A896" s="89" t="s">
        <v>9026</v>
      </c>
      <c r="B896" s="89">
        <v>500</v>
      </c>
      <c r="C896" s="89" t="s">
        <v>7963</v>
      </c>
      <c r="D896" s="89" t="s">
        <v>9027</v>
      </c>
      <c r="E896" s="89" t="s">
        <v>7066</v>
      </c>
      <c r="F896" s="89" t="s">
        <v>1526</v>
      </c>
      <c r="G896" s="105">
        <v>45457.668055555558</v>
      </c>
      <c r="H896" t="str">
        <f>INDEX(Partner_details[companyName], MATCH(E896, Partner_details[email], 0))</f>
        <v>gg cjsc</v>
      </c>
      <c r="I896">
        <f>IFERROR(INDEX(ggPayers[payer], MATCH(A896, ggPayers[remote_order_id], 0)), 0)</f>
        <v>0</v>
      </c>
      <c r="J896" t="str">
        <f t="shared" si="13"/>
        <v>other</v>
      </c>
    </row>
    <row r="897" spans="1:10">
      <c r="A897" s="89" t="s">
        <v>9028</v>
      </c>
      <c r="B897" s="89">
        <v>1000</v>
      </c>
      <c r="C897" s="89" t="s">
        <v>7963</v>
      </c>
      <c r="D897" s="99" t="s">
        <v>9029</v>
      </c>
      <c r="E897" s="89" t="s">
        <v>182</v>
      </c>
      <c r="F897" s="89" t="s">
        <v>80</v>
      </c>
      <c r="G897" s="105">
        <v>45341.691666666666</v>
      </c>
      <c r="H897" t="str">
        <f>INDEX(Partner_details[companyName], MATCH(E897, Partner_details[email], 0))</f>
        <v>gg cjsc</v>
      </c>
      <c r="I897">
        <f>IFERROR(INDEX(ggPayers[payer], MATCH(A897, ggPayers[remote_order_id], 0)), 0)</f>
        <v>0</v>
      </c>
      <c r="J897" t="str">
        <f t="shared" si="13"/>
        <v>other</v>
      </c>
    </row>
    <row r="898" spans="1:10">
      <c r="A898" s="89" t="s">
        <v>9030</v>
      </c>
      <c r="B898" s="89">
        <v>1000</v>
      </c>
      <c r="C898" s="89" t="s">
        <v>7963</v>
      </c>
      <c r="D898" s="89" t="s">
        <v>9031</v>
      </c>
      <c r="E898" s="89" t="s">
        <v>182</v>
      </c>
      <c r="F898" s="89" t="s">
        <v>80</v>
      </c>
      <c r="G898" s="105">
        <v>45341.691666666666</v>
      </c>
      <c r="H898" t="str">
        <f>INDEX(Partner_details[companyName], MATCH(E898, Partner_details[email], 0))</f>
        <v>gg cjsc</v>
      </c>
      <c r="I898">
        <f>IFERROR(INDEX(ggPayers[payer], MATCH(A898, ggPayers[remote_order_id], 0)), 0)</f>
        <v>0</v>
      </c>
      <c r="J898" t="str">
        <f t="shared" si="13"/>
        <v>other</v>
      </c>
    </row>
    <row r="899" spans="1:10">
      <c r="A899" s="89" t="s">
        <v>9032</v>
      </c>
      <c r="B899" s="89">
        <v>1000</v>
      </c>
      <c r="C899" s="89" t="s">
        <v>7963</v>
      </c>
      <c r="D899" s="89" t="s">
        <v>9033</v>
      </c>
      <c r="E899" s="89" t="s">
        <v>182</v>
      </c>
      <c r="F899" s="89" t="s">
        <v>80</v>
      </c>
      <c r="G899" s="105">
        <v>45341.697916666664</v>
      </c>
      <c r="H899" t="str">
        <f>INDEX(Partner_details[companyName], MATCH(E899, Partner_details[email], 0))</f>
        <v>gg cjsc</v>
      </c>
      <c r="I899">
        <f>IFERROR(INDEX(ggPayers[payer], MATCH(A899, ggPayers[remote_order_id], 0)), 0)</f>
        <v>0</v>
      </c>
      <c r="J899" t="str">
        <f t="shared" ref="J899:J962" si="14">IF(NOT(I899=0), "ggPay", "other")</f>
        <v>other</v>
      </c>
    </row>
    <row r="900" spans="1:10">
      <c r="A900" s="89" t="s">
        <v>9034</v>
      </c>
      <c r="B900" s="89">
        <v>1000</v>
      </c>
      <c r="C900" s="89" t="s">
        <v>7963</v>
      </c>
      <c r="D900" s="89" t="s">
        <v>9035</v>
      </c>
      <c r="E900" s="89" t="s">
        <v>182</v>
      </c>
      <c r="F900" s="89" t="s">
        <v>80</v>
      </c>
      <c r="G900" s="105">
        <v>45341.7</v>
      </c>
      <c r="H900" t="str">
        <f>INDEX(Partner_details[companyName], MATCH(E900, Partner_details[email], 0))</f>
        <v>gg cjsc</v>
      </c>
      <c r="I900">
        <f>IFERROR(INDEX(ggPayers[payer], MATCH(A900, ggPayers[remote_order_id], 0)), 0)</f>
        <v>0</v>
      </c>
      <c r="J900" t="str">
        <f t="shared" si="14"/>
        <v>other</v>
      </c>
    </row>
    <row r="901" spans="1:10">
      <c r="A901" s="89" t="s">
        <v>9036</v>
      </c>
      <c r="B901" s="89">
        <v>500</v>
      </c>
      <c r="C901" s="89" t="s">
        <v>7963</v>
      </c>
      <c r="D901" s="89" t="s">
        <v>9037</v>
      </c>
      <c r="E901" s="89" t="s">
        <v>7066</v>
      </c>
      <c r="F901" s="89" t="s">
        <v>1526</v>
      </c>
      <c r="G901" s="105">
        <v>45457.668055555558</v>
      </c>
      <c r="H901" t="str">
        <f>INDEX(Partner_details[companyName], MATCH(E901, Partner_details[email], 0))</f>
        <v>gg cjsc</v>
      </c>
      <c r="I901">
        <f>IFERROR(INDEX(ggPayers[payer], MATCH(A901, ggPayers[remote_order_id], 0)), 0)</f>
        <v>0</v>
      </c>
      <c r="J901" t="str">
        <f t="shared" si="14"/>
        <v>other</v>
      </c>
    </row>
    <row r="902" spans="1:10">
      <c r="A902" s="89" t="s">
        <v>2858</v>
      </c>
      <c r="B902" s="89">
        <v>100</v>
      </c>
      <c r="C902" s="89" t="s">
        <v>561</v>
      </c>
      <c r="D902" s="89"/>
      <c r="E902" s="89" t="s">
        <v>7235</v>
      </c>
      <c r="F902" s="89" t="s">
        <v>710</v>
      </c>
      <c r="G902" s="105">
        <v>45341.756944444445</v>
      </c>
      <c r="H902" t="str">
        <f>INDEX(Partner_details[companyName], MATCH(E902, Partner_details[email], 0))</f>
        <v>Smoking Chef</v>
      </c>
      <c r="I902">
        <f>IFERROR(INDEX(ggPayers[payer], MATCH(A902, ggPayers[remote_order_id], 0)), 0)</f>
        <v>0</v>
      </c>
      <c r="J902" t="str">
        <f t="shared" si="14"/>
        <v>other</v>
      </c>
    </row>
    <row r="903" spans="1:10">
      <c r="A903" s="89" t="s">
        <v>9038</v>
      </c>
      <c r="B903" s="89">
        <v>500</v>
      </c>
      <c r="C903" s="89" t="s">
        <v>7963</v>
      </c>
      <c r="D903" s="89" t="s">
        <v>9039</v>
      </c>
      <c r="E903" s="89" t="s">
        <v>6520</v>
      </c>
      <c r="F903" s="89" t="s">
        <v>469</v>
      </c>
      <c r="G903" s="105">
        <v>45341.78402777778</v>
      </c>
      <c r="H903" t="str">
        <f>INDEX(Partner_details[companyName], MATCH(E903, Partner_details[email], 0))</f>
        <v>Lumen Coffee</v>
      </c>
      <c r="I903">
        <f>IFERROR(INDEX(ggPayers[payer], MATCH(A903, ggPayers[remote_order_id], 0)), 0)</f>
        <v>0</v>
      </c>
      <c r="J903" t="str">
        <f t="shared" si="14"/>
        <v>other</v>
      </c>
    </row>
    <row r="904" spans="1:10">
      <c r="A904" s="89" t="s">
        <v>9040</v>
      </c>
      <c r="B904" s="89">
        <v>500</v>
      </c>
      <c r="C904" s="89" t="s">
        <v>7963</v>
      </c>
      <c r="D904" s="89" t="s">
        <v>9041</v>
      </c>
      <c r="E904" s="89" t="s">
        <v>6520</v>
      </c>
      <c r="F904" s="89" t="s">
        <v>469</v>
      </c>
      <c r="G904" s="105">
        <v>45341.804166666669</v>
      </c>
      <c r="H904" t="str">
        <f>INDEX(Partner_details[companyName], MATCH(E904, Partner_details[email], 0))</f>
        <v>Lumen Coffee</v>
      </c>
      <c r="I904">
        <f>IFERROR(INDEX(ggPayers[payer], MATCH(A904, ggPayers[remote_order_id], 0)), 0)</f>
        <v>0</v>
      </c>
      <c r="J904" t="str">
        <f t="shared" si="14"/>
        <v>other</v>
      </c>
    </row>
    <row r="905" spans="1:10">
      <c r="A905" s="89" t="s">
        <v>9042</v>
      </c>
      <c r="B905" s="89">
        <v>500</v>
      </c>
      <c r="C905" s="89" t="s">
        <v>7963</v>
      </c>
      <c r="D905" s="89" t="s">
        <v>9043</v>
      </c>
      <c r="E905" s="89" t="s">
        <v>7066</v>
      </c>
      <c r="F905" s="89" t="s">
        <v>1526</v>
      </c>
      <c r="G905" s="105">
        <v>45457.668055555558</v>
      </c>
      <c r="H905" t="str">
        <f>INDEX(Partner_details[companyName], MATCH(E905, Partner_details[email], 0))</f>
        <v>gg cjsc</v>
      </c>
      <c r="I905">
        <f>IFERROR(INDEX(ggPayers[payer], MATCH(A905, ggPayers[remote_order_id], 0)), 0)</f>
        <v>0</v>
      </c>
      <c r="J905" t="str">
        <f t="shared" si="14"/>
        <v>other</v>
      </c>
    </row>
    <row r="906" spans="1:10">
      <c r="A906" s="89" t="s">
        <v>9044</v>
      </c>
      <c r="B906" s="89">
        <v>500</v>
      </c>
      <c r="C906" s="89" t="s">
        <v>7963</v>
      </c>
      <c r="D906" s="89" t="s">
        <v>9045</v>
      </c>
      <c r="E906" s="89" t="s">
        <v>182</v>
      </c>
      <c r="F906" s="89" t="s">
        <v>80</v>
      </c>
      <c r="G906" s="105">
        <v>45342.225694444445</v>
      </c>
      <c r="H906" t="str">
        <f>INDEX(Partner_details[companyName], MATCH(E906, Partner_details[email], 0))</f>
        <v>gg cjsc</v>
      </c>
      <c r="I906">
        <f>IFERROR(INDEX(ggPayers[payer], MATCH(A906, ggPayers[remote_order_id], 0)), 0)</f>
        <v>0</v>
      </c>
      <c r="J906" t="str">
        <f t="shared" si="14"/>
        <v>other</v>
      </c>
    </row>
    <row r="907" spans="1:10">
      <c r="A907" s="89" t="s">
        <v>2856</v>
      </c>
      <c r="B907" s="89">
        <v>500</v>
      </c>
      <c r="C907" s="89" t="s">
        <v>561</v>
      </c>
      <c r="D907" s="89"/>
      <c r="E907" s="89" t="s">
        <v>7296</v>
      </c>
      <c r="F907" s="89" t="s">
        <v>516</v>
      </c>
      <c r="G907" s="105">
        <v>45342.227777777778</v>
      </c>
      <c r="H907" t="str">
        <f>INDEX(Partner_details[companyName], MATCH(E907, Partner_details[email], 0))</f>
        <v>Paul</v>
      </c>
      <c r="I907">
        <f>IFERROR(INDEX(ggPayers[payer], MATCH(A907, ggPayers[remote_order_id], 0)), 0)</f>
        <v>0</v>
      </c>
      <c r="J907" t="str">
        <f t="shared" si="14"/>
        <v>other</v>
      </c>
    </row>
    <row r="908" spans="1:10">
      <c r="A908" s="89" t="s">
        <v>2854</v>
      </c>
      <c r="B908" s="89">
        <v>500</v>
      </c>
      <c r="C908" s="89" t="s">
        <v>561</v>
      </c>
      <c r="D908" s="89" t="s">
        <v>9046</v>
      </c>
      <c r="E908" s="89" t="s">
        <v>6686</v>
      </c>
      <c r="F908" s="89" t="s">
        <v>2483</v>
      </c>
      <c r="G908" s="105">
        <v>45342.287499999999</v>
      </c>
      <c r="H908" t="str">
        <f>INDEX(Partner_details[companyName], MATCH(E908, Partner_details[email], 0))</f>
        <v>Arctic Fox</v>
      </c>
      <c r="I908">
        <f>IFERROR(INDEX(ggPayers[payer], MATCH(A908, ggPayers[remote_order_id], 0)), 0)</f>
        <v>839</v>
      </c>
      <c r="J908" t="str">
        <f t="shared" si="14"/>
        <v>ggPay</v>
      </c>
    </row>
    <row r="909" spans="1:10">
      <c r="A909" s="89" t="s">
        <v>9047</v>
      </c>
      <c r="B909" s="89">
        <v>600</v>
      </c>
      <c r="C909" s="89" t="s">
        <v>7963</v>
      </c>
      <c r="D909" s="89"/>
      <c r="E909" s="89" t="s">
        <v>6984</v>
      </c>
      <c r="F909" s="89" t="s">
        <v>206</v>
      </c>
      <c r="G909" s="105">
        <v>45342.395138888889</v>
      </c>
      <c r="H909" t="str">
        <f>INDEX(Partner_details[companyName], MATCH(E909, Partner_details[email], 0))</f>
        <v>gg cjsc</v>
      </c>
      <c r="I909">
        <f>IFERROR(INDEX(ggPayers[payer], MATCH(A909, ggPayers[remote_order_id], 0)), 0)</f>
        <v>0</v>
      </c>
      <c r="J909" t="str">
        <f t="shared" si="14"/>
        <v>other</v>
      </c>
    </row>
    <row r="910" spans="1:10">
      <c r="A910" s="89" t="s">
        <v>9048</v>
      </c>
      <c r="B910" s="89">
        <v>300</v>
      </c>
      <c r="C910" s="89" t="s">
        <v>7963</v>
      </c>
      <c r="D910" s="89"/>
      <c r="E910" s="89" t="s">
        <v>6984</v>
      </c>
      <c r="F910" s="89" t="s">
        <v>206</v>
      </c>
      <c r="G910" s="105">
        <v>45342.395833333336</v>
      </c>
      <c r="H910" t="str">
        <f>INDEX(Partner_details[companyName], MATCH(E910, Partner_details[email], 0))</f>
        <v>gg cjsc</v>
      </c>
      <c r="I910">
        <f>IFERROR(INDEX(ggPayers[payer], MATCH(A910, ggPayers[remote_order_id], 0)), 0)</f>
        <v>0</v>
      </c>
      <c r="J910" t="str">
        <f t="shared" si="14"/>
        <v>other</v>
      </c>
    </row>
    <row r="911" spans="1:10">
      <c r="A911" s="89" t="s">
        <v>9049</v>
      </c>
      <c r="B911" s="89">
        <v>500</v>
      </c>
      <c r="C911" s="89" t="s">
        <v>7963</v>
      </c>
      <c r="D911" s="89" t="s">
        <v>9050</v>
      </c>
      <c r="E911" s="89" t="s">
        <v>130</v>
      </c>
      <c r="F911" s="89" t="s">
        <v>128</v>
      </c>
      <c r="G911" s="105">
        <v>45342.40347222222</v>
      </c>
      <c r="H911" t="str">
        <f>INDEX(Partner_details[companyName], MATCH(E911, Partner_details[email], 0))</f>
        <v>Avetis Grigoryan</v>
      </c>
      <c r="I911">
        <f>IFERROR(INDEX(ggPayers[payer], MATCH(A911, ggPayers[remote_order_id], 0)), 0)</f>
        <v>0</v>
      </c>
      <c r="J911" t="str">
        <f t="shared" si="14"/>
        <v>other</v>
      </c>
    </row>
    <row r="912" spans="1:10">
      <c r="A912" s="89" t="s">
        <v>9051</v>
      </c>
      <c r="B912" s="89">
        <v>1000</v>
      </c>
      <c r="C912" s="89" t="s">
        <v>7963</v>
      </c>
      <c r="D912" s="89"/>
      <c r="E912" s="89" t="s">
        <v>6984</v>
      </c>
      <c r="F912" s="89" t="s">
        <v>206</v>
      </c>
      <c r="G912" s="105">
        <v>45342.415972222225</v>
      </c>
      <c r="H912" t="str">
        <f>INDEX(Partner_details[companyName], MATCH(E912, Partner_details[email], 0))</f>
        <v>gg cjsc</v>
      </c>
      <c r="I912">
        <f>IFERROR(INDEX(ggPayers[payer], MATCH(A912, ggPayers[remote_order_id], 0)), 0)</f>
        <v>0</v>
      </c>
      <c r="J912" t="str">
        <f t="shared" si="14"/>
        <v>other</v>
      </c>
    </row>
    <row r="913" spans="1:10">
      <c r="A913" s="89" t="s">
        <v>2852</v>
      </c>
      <c r="B913" s="89">
        <v>500</v>
      </c>
      <c r="C913" s="89" t="s">
        <v>561</v>
      </c>
      <c r="D913" s="89"/>
      <c r="E913" s="89" t="s">
        <v>6520</v>
      </c>
      <c r="F913" s="89" t="s">
        <v>469</v>
      </c>
      <c r="G913" s="105">
        <v>45342.418055555558</v>
      </c>
      <c r="H913" t="str">
        <f>INDEX(Partner_details[companyName], MATCH(E913, Partner_details[email], 0))</f>
        <v>Lumen Coffee</v>
      </c>
      <c r="I913">
        <f>IFERROR(INDEX(ggPayers[payer], MATCH(A913, ggPayers[remote_order_id], 0)), 0)</f>
        <v>0</v>
      </c>
      <c r="J913" t="str">
        <f t="shared" si="14"/>
        <v>other</v>
      </c>
    </row>
    <row r="914" spans="1:10">
      <c r="A914" s="89" t="s">
        <v>2850</v>
      </c>
      <c r="B914" s="89">
        <v>100</v>
      </c>
      <c r="C914" s="89" t="s">
        <v>561</v>
      </c>
      <c r="D914" s="89" t="s">
        <v>9052</v>
      </c>
      <c r="E914" s="89" t="s">
        <v>116</v>
      </c>
      <c r="F914" s="89" t="s">
        <v>6567</v>
      </c>
      <c r="G914" s="105">
        <v>45342.441666666666</v>
      </c>
      <c r="H914" t="str">
        <f>INDEX(Partner_details[companyName], MATCH(E914, Partner_details[email], 0))</f>
        <v>Tumanyan</v>
      </c>
      <c r="I914">
        <f>IFERROR(INDEX(ggPayers[payer], MATCH(A914, ggPayers[remote_order_id], 0)), 0)</f>
        <v>821204</v>
      </c>
      <c r="J914" t="str">
        <f t="shared" si="14"/>
        <v>ggPay</v>
      </c>
    </row>
    <row r="915" spans="1:10">
      <c r="A915" s="89" t="s">
        <v>9053</v>
      </c>
      <c r="B915" s="89">
        <v>500</v>
      </c>
      <c r="C915" s="89" t="s">
        <v>7963</v>
      </c>
      <c r="D915" s="89"/>
      <c r="E915" s="89" t="s">
        <v>7066</v>
      </c>
      <c r="F915" s="89" t="s">
        <v>1526</v>
      </c>
      <c r="G915" s="105">
        <v>45457.668055555558</v>
      </c>
      <c r="H915" t="str">
        <f>INDEX(Partner_details[companyName], MATCH(E915, Partner_details[email], 0))</f>
        <v>gg cjsc</v>
      </c>
      <c r="I915">
        <f>IFERROR(INDEX(ggPayers[payer], MATCH(A915, ggPayers[remote_order_id], 0)), 0)</f>
        <v>0</v>
      </c>
      <c r="J915" t="str">
        <f t="shared" si="14"/>
        <v>other</v>
      </c>
    </row>
    <row r="916" spans="1:10">
      <c r="A916" s="89" t="s">
        <v>2846</v>
      </c>
      <c r="B916" s="89">
        <v>1</v>
      </c>
      <c r="C916" s="89" t="s">
        <v>561</v>
      </c>
      <c r="D916" s="89"/>
      <c r="E916" s="89" t="s">
        <v>6686</v>
      </c>
      <c r="F916" s="89" t="s">
        <v>2483</v>
      </c>
      <c r="G916" s="105">
        <v>45342.480555555558</v>
      </c>
      <c r="H916" t="str">
        <f>INDEX(Partner_details[companyName], MATCH(E916, Partner_details[email], 0))</f>
        <v>Arctic Fox</v>
      </c>
      <c r="I916">
        <f>IFERROR(INDEX(ggPayers[payer], MATCH(A916, ggPayers[remote_order_id], 0)), 0)</f>
        <v>0</v>
      </c>
      <c r="J916" t="str">
        <f t="shared" si="14"/>
        <v>other</v>
      </c>
    </row>
    <row r="917" spans="1:10">
      <c r="A917" s="89" t="s">
        <v>9054</v>
      </c>
      <c r="B917" s="89">
        <v>50</v>
      </c>
      <c r="C917" s="89" t="s">
        <v>7963</v>
      </c>
      <c r="D917" s="89" t="s">
        <v>9055</v>
      </c>
      <c r="E917" s="89" t="s">
        <v>6686</v>
      </c>
      <c r="F917" s="89" t="s">
        <v>2483</v>
      </c>
      <c r="G917" s="105">
        <v>45342.48541666667</v>
      </c>
      <c r="H917" t="str">
        <f>INDEX(Partner_details[companyName], MATCH(E917, Partner_details[email], 0))</f>
        <v>Arctic Fox</v>
      </c>
      <c r="I917">
        <f>IFERROR(INDEX(ggPayers[payer], MATCH(A917, ggPayers[remote_order_id], 0)), 0)</f>
        <v>0</v>
      </c>
      <c r="J917" t="str">
        <f t="shared" si="14"/>
        <v>other</v>
      </c>
    </row>
    <row r="918" spans="1:10">
      <c r="A918" s="89" t="s">
        <v>9056</v>
      </c>
      <c r="B918" s="89">
        <v>100</v>
      </c>
      <c r="C918" s="89" t="s">
        <v>7963</v>
      </c>
      <c r="D918" s="89" t="s">
        <v>9057</v>
      </c>
      <c r="E918" s="89" t="s">
        <v>6686</v>
      </c>
      <c r="F918" s="89" t="s">
        <v>2483</v>
      </c>
      <c r="G918" s="105">
        <v>45342.488194444442</v>
      </c>
      <c r="H918" t="str">
        <f>INDEX(Partner_details[companyName], MATCH(E918, Partner_details[email], 0))</f>
        <v>Arctic Fox</v>
      </c>
      <c r="I918">
        <f>IFERROR(INDEX(ggPayers[payer], MATCH(A918, ggPayers[remote_order_id], 0)), 0)</f>
        <v>0</v>
      </c>
      <c r="J918" t="str">
        <f t="shared" si="14"/>
        <v>other</v>
      </c>
    </row>
    <row r="919" spans="1:10">
      <c r="A919" s="89" t="s">
        <v>9058</v>
      </c>
      <c r="B919" s="89">
        <v>100</v>
      </c>
      <c r="C919" s="89" t="s">
        <v>7963</v>
      </c>
      <c r="D919" s="89" t="s">
        <v>9059</v>
      </c>
      <c r="E919" s="89" t="s">
        <v>6686</v>
      </c>
      <c r="F919" s="89" t="s">
        <v>2483</v>
      </c>
      <c r="G919" s="105">
        <v>45342.489583333336</v>
      </c>
      <c r="H919" t="str">
        <f>INDEX(Partner_details[companyName], MATCH(E919, Partner_details[email], 0))</f>
        <v>Arctic Fox</v>
      </c>
      <c r="I919">
        <f>IFERROR(INDEX(ggPayers[payer], MATCH(A919, ggPayers[remote_order_id], 0)), 0)</f>
        <v>0</v>
      </c>
      <c r="J919" t="str">
        <f t="shared" si="14"/>
        <v>other</v>
      </c>
    </row>
    <row r="920" spans="1:10">
      <c r="A920" s="89" t="s">
        <v>9060</v>
      </c>
      <c r="B920" s="89">
        <v>500</v>
      </c>
      <c r="C920" s="89" t="s">
        <v>7963</v>
      </c>
      <c r="D920" s="89"/>
      <c r="E920" s="89" t="s">
        <v>7066</v>
      </c>
      <c r="F920" s="89" t="s">
        <v>1526</v>
      </c>
      <c r="G920" s="105">
        <v>45457.668055555558</v>
      </c>
      <c r="H920" t="str">
        <f>INDEX(Partner_details[companyName], MATCH(E920, Partner_details[email], 0))</f>
        <v>gg cjsc</v>
      </c>
      <c r="I920">
        <f>IFERROR(INDEX(ggPayers[payer], MATCH(A920, ggPayers[remote_order_id], 0)), 0)</f>
        <v>0</v>
      </c>
      <c r="J920" t="str">
        <f t="shared" si="14"/>
        <v>other</v>
      </c>
    </row>
    <row r="921" spans="1:10">
      <c r="A921" s="89" t="s">
        <v>9061</v>
      </c>
      <c r="B921" s="89">
        <v>500</v>
      </c>
      <c r="C921" s="89" t="s">
        <v>7963</v>
      </c>
      <c r="D921" s="89"/>
      <c r="E921" s="89" t="s">
        <v>7066</v>
      </c>
      <c r="F921" s="89" t="s">
        <v>1526</v>
      </c>
      <c r="G921" s="105">
        <v>45457.668055555558</v>
      </c>
      <c r="H921" t="str">
        <f>INDEX(Partner_details[companyName], MATCH(E921, Partner_details[email], 0))</f>
        <v>gg cjsc</v>
      </c>
      <c r="I921">
        <f>IFERROR(INDEX(ggPayers[payer], MATCH(A921, ggPayers[remote_order_id], 0)), 0)</f>
        <v>0</v>
      </c>
      <c r="J921" t="str">
        <f t="shared" si="14"/>
        <v>other</v>
      </c>
    </row>
    <row r="922" spans="1:10">
      <c r="A922" s="89" t="s">
        <v>9062</v>
      </c>
      <c r="B922" s="89">
        <v>3000</v>
      </c>
      <c r="C922" s="89" t="s">
        <v>7963</v>
      </c>
      <c r="D922" s="89" t="s">
        <v>9063</v>
      </c>
      <c r="E922" s="89" t="s">
        <v>130</v>
      </c>
      <c r="F922" s="89" t="s">
        <v>128</v>
      </c>
      <c r="G922" s="105">
        <v>45457.772916666669</v>
      </c>
      <c r="H922" t="str">
        <f>INDEX(Partner_details[companyName], MATCH(E922, Partner_details[email], 0))</f>
        <v>Avetis Grigoryan</v>
      </c>
      <c r="I922">
        <f>IFERROR(INDEX(ggPayers[payer], MATCH(A922, ggPayers[remote_order_id], 0)), 0)</f>
        <v>0</v>
      </c>
      <c r="J922" t="str">
        <f t="shared" si="14"/>
        <v>other</v>
      </c>
    </row>
    <row r="923" spans="1:10">
      <c r="A923" s="89" t="s">
        <v>4278</v>
      </c>
      <c r="B923" s="89">
        <v>3000</v>
      </c>
      <c r="C923" s="89" t="s">
        <v>561</v>
      </c>
      <c r="D923" s="89"/>
      <c r="E923" s="89" t="s">
        <v>130</v>
      </c>
      <c r="F923" s="89" t="s">
        <v>128</v>
      </c>
      <c r="G923" s="105">
        <v>45457.773611111108</v>
      </c>
      <c r="H923" t="str">
        <f>INDEX(Partner_details[companyName], MATCH(E923, Partner_details[email], 0))</f>
        <v>Avetis Grigoryan</v>
      </c>
      <c r="I923">
        <f>IFERROR(INDEX(ggPayers[payer], MATCH(A923, ggPayers[remote_order_id], 0)), 0)</f>
        <v>0</v>
      </c>
      <c r="J923" t="str">
        <f t="shared" si="14"/>
        <v>other</v>
      </c>
    </row>
    <row r="924" spans="1:10">
      <c r="A924" s="89" t="s">
        <v>9064</v>
      </c>
      <c r="B924" s="89">
        <v>7000</v>
      </c>
      <c r="C924" s="89" t="s">
        <v>7963</v>
      </c>
      <c r="D924" s="89" t="s">
        <v>9065</v>
      </c>
      <c r="E924" s="89" t="s">
        <v>7235</v>
      </c>
      <c r="F924" s="89" t="s">
        <v>710</v>
      </c>
      <c r="G924" s="105">
        <v>45459.515277777777</v>
      </c>
      <c r="H924" t="str">
        <f>INDEX(Partner_details[companyName], MATCH(E924, Partner_details[email], 0))</f>
        <v>Smoking Chef</v>
      </c>
      <c r="I924">
        <f>IFERROR(INDEX(ggPayers[payer], MATCH(A924, ggPayers[remote_order_id], 0)), 0)</f>
        <v>0</v>
      </c>
      <c r="J924" t="str">
        <f t="shared" si="14"/>
        <v>other</v>
      </c>
    </row>
    <row r="925" spans="1:10">
      <c r="A925" s="89" t="s">
        <v>9066</v>
      </c>
      <c r="B925" s="89">
        <v>2000</v>
      </c>
      <c r="C925" s="89" t="s">
        <v>7963</v>
      </c>
      <c r="D925" s="89" t="s">
        <v>9067</v>
      </c>
      <c r="E925" s="89" t="s">
        <v>7452</v>
      </c>
      <c r="F925" s="89" t="s">
        <v>1147</v>
      </c>
      <c r="G925" s="105">
        <v>45459.531944444447</v>
      </c>
      <c r="H925" t="str">
        <f>INDEX(Partner_details[companyName], MATCH(E925, Partner_details[email], 0))</f>
        <v>Karas Tumanyan</v>
      </c>
      <c r="I925">
        <f>IFERROR(INDEX(ggPayers[payer], MATCH(A925, ggPayers[remote_order_id], 0)), 0)</f>
        <v>0</v>
      </c>
      <c r="J925" t="str">
        <f t="shared" si="14"/>
        <v>other</v>
      </c>
    </row>
    <row r="926" spans="1:10">
      <c r="A926" s="89" t="s">
        <v>6330</v>
      </c>
      <c r="B926" s="89">
        <v>100</v>
      </c>
      <c r="C926" s="89" t="s">
        <v>5606</v>
      </c>
      <c r="D926" s="89" t="s">
        <v>9068</v>
      </c>
      <c r="E926" s="89" t="s">
        <v>6686</v>
      </c>
      <c r="F926" s="89" t="s">
        <v>2483</v>
      </c>
      <c r="G926" s="105">
        <v>45342.51666666667</v>
      </c>
      <c r="H926" t="str">
        <f>INDEX(Partner_details[companyName], MATCH(E926, Partner_details[email], 0))</f>
        <v>Arctic Fox</v>
      </c>
      <c r="I926">
        <f>IFERROR(INDEX(ggPayers[payer], MATCH(A926, ggPayers[remote_order_id], 0)), 0)</f>
        <v>879643</v>
      </c>
      <c r="J926" t="str">
        <f t="shared" si="14"/>
        <v>ggPay</v>
      </c>
    </row>
    <row r="927" spans="1:10">
      <c r="A927" s="89" t="s">
        <v>6329</v>
      </c>
      <c r="B927" s="89">
        <v>100</v>
      </c>
      <c r="C927" s="89" t="s">
        <v>5606</v>
      </c>
      <c r="D927" s="89" t="s">
        <v>9069</v>
      </c>
      <c r="E927" s="89" t="s">
        <v>6686</v>
      </c>
      <c r="F927" s="89" t="s">
        <v>2483</v>
      </c>
      <c r="G927" s="105">
        <v>45342.518055555556</v>
      </c>
      <c r="H927" t="str">
        <f>INDEX(Partner_details[companyName], MATCH(E927, Partner_details[email], 0))</f>
        <v>Arctic Fox</v>
      </c>
      <c r="I927">
        <f>IFERROR(INDEX(ggPayers[payer], MATCH(A927, ggPayers[remote_order_id], 0)), 0)</f>
        <v>879643</v>
      </c>
      <c r="J927" t="str">
        <f t="shared" si="14"/>
        <v>ggPay</v>
      </c>
    </row>
    <row r="928" spans="1:10">
      <c r="A928" s="89" t="s">
        <v>9070</v>
      </c>
      <c r="B928" s="89">
        <v>100</v>
      </c>
      <c r="C928" s="89" t="s">
        <v>7963</v>
      </c>
      <c r="D928" s="89" t="s">
        <v>9071</v>
      </c>
      <c r="E928" s="89" t="s">
        <v>6686</v>
      </c>
      <c r="F928" s="89" t="s">
        <v>2483</v>
      </c>
      <c r="G928" s="105">
        <v>45342.520138888889</v>
      </c>
      <c r="H928" t="str">
        <f>INDEX(Partner_details[companyName], MATCH(E928, Partner_details[email], 0))</f>
        <v>Arctic Fox</v>
      </c>
      <c r="I928">
        <f>IFERROR(INDEX(ggPayers[payer], MATCH(A928, ggPayers[remote_order_id], 0)), 0)</f>
        <v>0</v>
      </c>
      <c r="J928" t="str">
        <f t="shared" si="14"/>
        <v>other</v>
      </c>
    </row>
    <row r="929" spans="1:10">
      <c r="A929" s="89" t="s">
        <v>9072</v>
      </c>
      <c r="B929" s="89">
        <v>100</v>
      </c>
      <c r="C929" s="89" t="s">
        <v>7963</v>
      </c>
      <c r="D929" s="89" t="s">
        <v>9073</v>
      </c>
      <c r="E929" s="89" t="s">
        <v>6686</v>
      </c>
      <c r="F929" s="89" t="s">
        <v>2483</v>
      </c>
      <c r="G929" s="105">
        <v>45342.520833333336</v>
      </c>
      <c r="H929" t="str">
        <f>INDEX(Partner_details[companyName], MATCH(E929, Partner_details[email], 0))</f>
        <v>Arctic Fox</v>
      </c>
      <c r="I929">
        <f>IFERROR(INDEX(ggPayers[payer], MATCH(A929, ggPayers[remote_order_id], 0)), 0)</f>
        <v>0</v>
      </c>
      <c r="J929" t="str">
        <f t="shared" si="14"/>
        <v>other</v>
      </c>
    </row>
    <row r="930" spans="1:10">
      <c r="A930" s="89" t="s">
        <v>9074</v>
      </c>
      <c r="B930" s="89">
        <v>300</v>
      </c>
      <c r="C930" s="89" t="s">
        <v>7963</v>
      </c>
      <c r="D930" s="89" t="s">
        <v>9075</v>
      </c>
      <c r="E930" s="89" t="s">
        <v>6686</v>
      </c>
      <c r="F930" s="89" t="s">
        <v>2483</v>
      </c>
      <c r="G930" s="105">
        <v>45342.521527777775</v>
      </c>
      <c r="H930" t="str">
        <f>INDEX(Partner_details[companyName], MATCH(E930, Partner_details[email], 0))</f>
        <v>Arctic Fox</v>
      </c>
      <c r="I930">
        <f>IFERROR(INDEX(ggPayers[payer], MATCH(A930, ggPayers[remote_order_id], 0)), 0)</f>
        <v>0</v>
      </c>
      <c r="J930" t="str">
        <f t="shared" si="14"/>
        <v>other</v>
      </c>
    </row>
    <row r="931" spans="1:10">
      <c r="A931" s="89" t="s">
        <v>2842</v>
      </c>
      <c r="B931" s="89">
        <v>100</v>
      </c>
      <c r="C931" s="89" t="s">
        <v>561</v>
      </c>
      <c r="D931" s="89" t="s">
        <v>9076</v>
      </c>
      <c r="E931" s="89" t="s">
        <v>6686</v>
      </c>
      <c r="F931" s="89" t="s">
        <v>2483</v>
      </c>
      <c r="G931" s="105">
        <v>45342.522916666669</v>
      </c>
      <c r="H931" t="str">
        <f>INDEX(Partner_details[companyName], MATCH(E931, Partner_details[email], 0))</f>
        <v>Arctic Fox</v>
      </c>
      <c r="I931">
        <f>IFERROR(INDEX(ggPayers[payer], MATCH(A931, ggPayers[remote_order_id], 0)), 0)</f>
        <v>879643</v>
      </c>
      <c r="J931" t="str">
        <f t="shared" si="14"/>
        <v>ggPay</v>
      </c>
    </row>
    <row r="932" spans="1:10">
      <c r="A932" s="89" t="s">
        <v>9077</v>
      </c>
      <c r="B932" s="89">
        <v>100</v>
      </c>
      <c r="C932" s="89" t="s">
        <v>7963</v>
      </c>
      <c r="D932" s="89" t="s">
        <v>9078</v>
      </c>
      <c r="E932" s="89" t="s">
        <v>6686</v>
      </c>
      <c r="F932" s="89" t="s">
        <v>2483</v>
      </c>
      <c r="G932" s="105">
        <v>45342.524305555555</v>
      </c>
      <c r="H932" t="str">
        <f>INDEX(Partner_details[companyName], MATCH(E932, Partner_details[email], 0))</f>
        <v>Arctic Fox</v>
      </c>
      <c r="I932">
        <f>IFERROR(INDEX(ggPayers[payer], MATCH(A932, ggPayers[remote_order_id], 0)), 0)</f>
        <v>0</v>
      </c>
      <c r="J932" t="str">
        <f t="shared" si="14"/>
        <v>other</v>
      </c>
    </row>
    <row r="933" spans="1:10">
      <c r="A933" s="89" t="s">
        <v>9079</v>
      </c>
      <c r="B933" s="89">
        <v>1000</v>
      </c>
      <c r="C933" s="89" t="s">
        <v>7963</v>
      </c>
      <c r="D933" s="89" t="s">
        <v>9080</v>
      </c>
      <c r="E933" s="89" t="s">
        <v>130</v>
      </c>
      <c r="F933" s="89" t="s">
        <v>128</v>
      </c>
      <c r="G933" s="105">
        <v>45342.52847222222</v>
      </c>
      <c r="H933" t="str">
        <f>INDEX(Partner_details[companyName], MATCH(E933, Partner_details[email], 0))</f>
        <v>Avetis Grigoryan</v>
      </c>
      <c r="I933">
        <f>IFERROR(INDEX(ggPayers[payer], MATCH(A933, ggPayers[remote_order_id], 0)), 0)</f>
        <v>0</v>
      </c>
      <c r="J933" t="str">
        <f t="shared" si="14"/>
        <v>other</v>
      </c>
    </row>
    <row r="934" spans="1:10">
      <c r="A934" s="89" t="s">
        <v>9081</v>
      </c>
      <c r="B934" s="89">
        <v>1000</v>
      </c>
      <c r="C934" s="89" t="s">
        <v>7963</v>
      </c>
      <c r="D934" s="89"/>
      <c r="E934" s="89" t="s">
        <v>130</v>
      </c>
      <c r="F934" s="89" t="s">
        <v>128</v>
      </c>
      <c r="G934" s="105">
        <v>45342.529166666667</v>
      </c>
      <c r="H934" t="str">
        <f>INDEX(Partner_details[companyName], MATCH(E934, Partner_details[email], 0))</f>
        <v>Avetis Grigoryan</v>
      </c>
      <c r="I934">
        <f>IFERROR(INDEX(ggPayers[payer], MATCH(A934, ggPayers[remote_order_id], 0)), 0)</f>
        <v>0</v>
      </c>
      <c r="J934" t="str">
        <f t="shared" si="14"/>
        <v>other</v>
      </c>
    </row>
    <row r="935" spans="1:10">
      <c r="A935" s="89" t="s">
        <v>2840</v>
      </c>
      <c r="B935" s="89">
        <v>100</v>
      </c>
      <c r="C935" s="89" t="s">
        <v>561</v>
      </c>
      <c r="D935" s="99" t="s">
        <v>9082</v>
      </c>
      <c r="E935" s="89" t="s">
        <v>6686</v>
      </c>
      <c r="F935" s="89" t="s">
        <v>2483</v>
      </c>
      <c r="G935" s="105">
        <v>45342.529166666667</v>
      </c>
      <c r="H935" t="str">
        <f>INDEX(Partner_details[companyName], MATCH(E935, Partner_details[email], 0))</f>
        <v>Arctic Fox</v>
      </c>
      <c r="I935">
        <f>IFERROR(INDEX(ggPayers[payer], MATCH(A935, ggPayers[remote_order_id], 0)), 0)</f>
        <v>879643</v>
      </c>
      <c r="J935" t="str">
        <f t="shared" si="14"/>
        <v>ggPay</v>
      </c>
    </row>
    <row r="936" spans="1:10">
      <c r="A936" s="89" t="s">
        <v>9083</v>
      </c>
      <c r="B936" s="89">
        <v>10</v>
      </c>
      <c r="C936" s="89" t="s">
        <v>7963</v>
      </c>
      <c r="D936" s="89" t="s">
        <v>9084</v>
      </c>
      <c r="E936" s="89" t="s">
        <v>6686</v>
      </c>
      <c r="F936" s="89" t="s">
        <v>2483</v>
      </c>
      <c r="G936" s="105">
        <v>45342.53125</v>
      </c>
      <c r="H936" t="str">
        <f>INDEX(Partner_details[companyName], MATCH(E936, Partner_details[email], 0))</f>
        <v>Arctic Fox</v>
      </c>
      <c r="I936">
        <f>IFERROR(INDEX(ggPayers[payer], MATCH(A936, ggPayers[remote_order_id], 0)), 0)</f>
        <v>0</v>
      </c>
      <c r="J936" t="str">
        <f t="shared" si="14"/>
        <v>other</v>
      </c>
    </row>
    <row r="937" spans="1:10">
      <c r="A937" s="89" t="s">
        <v>9085</v>
      </c>
      <c r="B937" s="89">
        <v>100</v>
      </c>
      <c r="C937" s="89" t="s">
        <v>7963</v>
      </c>
      <c r="D937" s="89" t="s">
        <v>9086</v>
      </c>
      <c r="E937" s="89" t="s">
        <v>6686</v>
      </c>
      <c r="F937" s="89" t="s">
        <v>2483</v>
      </c>
      <c r="G937" s="105">
        <v>45342.53125</v>
      </c>
      <c r="H937" t="str">
        <f>INDEX(Partner_details[companyName], MATCH(E937, Partner_details[email], 0))</f>
        <v>Arctic Fox</v>
      </c>
      <c r="I937">
        <f>IFERROR(INDEX(ggPayers[payer], MATCH(A937, ggPayers[remote_order_id], 0)), 0)</f>
        <v>0</v>
      </c>
      <c r="J937" t="str">
        <f t="shared" si="14"/>
        <v>other</v>
      </c>
    </row>
    <row r="938" spans="1:10">
      <c r="A938" s="89" t="s">
        <v>9087</v>
      </c>
      <c r="B938" s="89">
        <v>10</v>
      </c>
      <c r="C938" s="89" t="s">
        <v>7963</v>
      </c>
      <c r="D938" s="89" t="s">
        <v>9088</v>
      </c>
      <c r="E938" s="89" t="s">
        <v>6686</v>
      </c>
      <c r="F938" s="89" t="s">
        <v>2483</v>
      </c>
      <c r="G938" s="105">
        <v>45342.532638888886</v>
      </c>
      <c r="H938" t="str">
        <f>INDEX(Partner_details[companyName], MATCH(E938, Partner_details[email], 0))</f>
        <v>Arctic Fox</v>
      </c>
      <c r="I938">
        <f>IFERROR(INDEX(ggPayers[payer], MATCH(A938, ggPayers[remote_order_id], 0)), 0)</f>
        <v>0</v>
      </c>
      <c r="J938" t="str">
        <f t="shared" si="14"/>
        <v>other</v>
      </c>
    </row>
    <row r="939" spans="1:10">
      <c r="A939" s="89" t="s">
        <v>9089</v>
      </c>
      <c r="B939" s="89">
        <v>10</v>
      </c>
      <c r="C939" s="89" t="s">
        <v>7963</v>
      </c>
      <c r="D939" s="99" t="s">
        <v>9090</v>
      </c>
      <c r="E939" s="89" t="s">
        <v>6686</v>
      </c>
      <c r="F939" s="89" t="s">
        <v>2483</v>
      </c>
      <c r="G939" s="105">
        <v>45342.532638888886</v>
      </c>
      <c r="H939" t="str">
        <f>INDEX(Partner_details[companyName], MATCH(E939, Partner_details[email], 0))</f>
        <v>Arctic Fox</v>
      </c>
      <c r="I939">
        <f>IFERROR(INDEX(ggPayers[payer], MATCH(A939, ggPayers[remote_order_id], 0)), 0)</f>
        <v>0</v>
      </c>
      <c r="J939" t="str">
        <f t="shared" si="14"/>
        <v>other</v>
      </c>
    </row>
    <row r="940" spans="1:10">
      <c r="A940" s="89" t="s">
        <v>9091</v>
      </c>
      <c r="B940" s="89">
        <v>100</v>
      </c>
      <c r="C940" s="89" t="s">
        <v>7963</v>
      </c>
      <c r="D940" s="89" t="s">
        <v>9092</v>
      </c>
      <c r="E940" s="89" t="s">
        <v>6686</v>
      </c>
      <c r="F940" s="89" t="s">
        <v>2483</v>
      </c>
      <c r="G940" s="105">
        <v>45342.53402777778</v>
      </c>
      <c r="H940" t="str">
        <f>INDEX(Partner_details[companyName], MATCH(E940, Partner_details[email], 0))</f>
        <v>Arctic Fox</v>
      </c>
      <c r="I940">
        <f>IFERROR(INDEX(ggPayers[payer], MATCH(A940, ggPayers[remote_order_id], 0)), 0)</f>
        <v>0</v>
      </c>
      <c r="J940" t="str">
        <f t="shared" si="14"/>
        <v>other</v>
      </c>
    </row>
    <row r="941" spans="1:10">
      <c r="A941" s="89" t="s">
        <v>9093</v>
      </c>
      <c r="B941" s="89">
        <v>10</v>
      </c>
      <c r="C941" s="89" t="s">
        <v>7963</v>
      </c>
      <c r="D941" s="89" t="s">
        <v>9094</v>
      </c>
      <c r="E941" s="89" t="s">
        <v>6686</v>
      </c>
      <c r="F941" s="89" t="s">
        <v>2483</v>
      </c>
      <c r="G941" s="105">
        <v>45342.53402777778</v>
      </c>
      <c r="H941" t="str">
        <f>INDEX(Partner_details[companyName], MATCH(E941, Partner_details[email], 0))</f>
        <v>Arctic Fox</v>
      </c>
      <c r="I941">
        <f>IFERROR(INDEX(ggPayers[payer], MATCH(A941, ggPayers[remote_order_id], 0)), 0)</f>
        <v>0</v>
      </c>
      <c r="J941" t="str">
        <f t="shared" si="14"/>
        <v>other</v>
      </c>
    </row>
    <row r="942" spans="1:10">
      <c r="A942" s="89" t="s">
        <v>9095</v>
      </c>
      <c r="B942" s="89">
        <v>100</v>
      </c>
      <c r="C942" s="89" t="s">
        <v>7963</v>
      </c>
      <c r="D942" s="99" t="s">
        <v>9096</v>
      </c>
      <c r="E942" s="89" t="s">
        <v>6686</v>
      </c>
      <c r="F942" s="89" t="s">
        <v>2483</v>
      </c>
      <c r="G942" s="105">
        <v>45342.538194444445</v>
      </c>
      <c r="H942" t="str">
        <f>INDEX(Partner_details[companyName], MATCH(E942, Partner_details[email], 0))</f>
        <v>Arctic Fox</v>
      </c>
      <c r="I942">
        <f>IFERROR(INDEX(ggPayers[payer], MATCH(A942, ggPayers[remote_order_id], 0)), 0)</f>
        <v>0</v>
      </c>
      <c r="J942" t="str">
        <f t="shared" si="14"/>
        <v>other</v>
      </c>
    </row>
    <row r="943" spans="1:10">
      <c r="A943" s="89" t="s">
        <v>9097</v>
      </c>
      <c r="B943" s="89">
        <v>10</v>
      </c>
      <c r="C943" s="89" t="s">
        <v>7963</v>
      </c>
      <c r="D943" s="89" t="s">
        <v>9098</v>
      </c>
      <c r="E943" s="89" t="s">
        <v>6686</v>
      </c>
      <c r="F943" s="89" t="s">
        <v>2483</v>
      </c>
      <c r="G943" s="105">
        <v>45342.538888888892</v>
      </c>
      <c r="H943" t="str">
        <f>INDEX(Partner_details[companyName], MATCH(E943, Partner_details[email], 0))</f>
        <v>Arctic Fox</v>
      </c>
      <c r="I943">
        <f>IFERROR(INDEX(ggPayers[payer], MATCH(A943, ggPayers[remote_order_id], 0)), 0)</f>
        <v>0</v>
      </c>
      <c r="J943" t="str">
        <f t="shared" si="14"/>
        <v>other</v>
      </c>
    </row>
    <row r="944" spans="1:10">
      <c r="A944" s="89" t="s">
        <v>9099</v>
      </c>
      <c r="B944" s="89">
        <v>100</v>
      </c>
      <c r="C944" s="89" t="s">
        <v>7963</v>
      </c>
      <c r="D944" s="89" t="s">
        <v>9100</v>
      </c>
      <c r="E944" s="89" t="s">
        <v>6686</v>
      </c>
      <c r="F944" s="89" t="s">
        <v>2483</v>
      </c>
      <c r="G944" s="105">
        <v>45342.538888888892</v>
      </c>
      <c r="H944" t="str">
        <f>INDEX(Partner_details[companyName], MATCH(E944, Partner_details[email], 0))</f>
        <v>Arctic Fox</v>
      </c>
      <c r="I944">
        <f>IFERROR(INDEX(ggPayers[payer], MATCH(A944, ggPayers[remote_order_id], 0)), 0)</f>
        <v>0</v>
      </c>
      <c r="J944" t="str">
        <f t="shared" si="14"/>
        <v>other</v>
      </c>
    </row>
    <row r="945" spans="1:10">
      <c r="A945" s="89" t="s">
        <v>9101</v>
      </c>
      <c r="B945" s="89">
        <v>300</v>
      </c>
      <c r="C945" s="89" t="s">
        <v>7963</v>
      </c>
      <c r="D945" s="89" t="s">
        <v>9102</v>
      </c>
      <c r="E945" s="89" t="s">
        <v>6686</v>
      </c>
      <c r="F945" s="89" t="s">
        <v>2483</v>
      </c>
      <c r="G945" s="105">
        <v>45342.539583333331</v>
      </c>
      <c r="H945" t="str">
        <f>INDEX(Partner_details[companyName], MATCH(E945, Partner_details[email], 0))</f>
        <v>Arctic Fox</v>
      </c>
      <c r="I945">
        <f>IFERROR(INDEX(ggPayers[payer], MATCH(A945, ggPayers[remote_order_id], 0)), 0)</f>
        <v>0</v>
      </c>
      <c r="J945" t="str">
        <f t="shared" si="14"/>
        <v>other</v>
      </c>
    </row>
    <row r="946" spans="1:10">
      <c r="A946" s="89" t="s">
        <v>9103</v>
      </c>
      <c r="B946" s="89">
        <v>100</v>
      </c>
      <c r="C946" s="89" t="s">
        <v>7963</v>
      </c>
      <c r="D946" s="89" t="s">
        <v>9104</v>
      </c>
      <c r="E946" s="89" t="s">
        <v>6686</v>
      </c>
      <c r="F946" s="89" t="s">
        <v>2483</v>
      </c>
      <c r="G946" s="105">
        <v>45342.540277777778</v>
      </c>
      <c r="H946" t="str">
        <f>INDEX(Partner_details[companyName], MATCH(E946, Partner_details[email], 0))</f>
        <v>Arctic Fox</v>
      </c>
      <c r="I946">
        <f>IFERROR(INDEX(ggPayers[payer], MATCH(A946, ggPayers[remote_order_id], 0)), 0)</f>
        <v>0</v>
      </c>
      <c r="J946" t="str">
        <f t="shared" si="14"/>
        <v>other</v>
      </c>
    </row>
    <row r="947" spans="1:10">
      <c r="A947" s="99" t="s">
        <v>9105</v>
      </c>
      <c r="B947" s="89">
        <v>1</v>
      </c>
      <c r="C947" s="89" t="s">
        <v>7963</v>
      </c>
      <c r="D947" s="89" t="s">
        <v>9106</v>
      </c>
      <c r="E947" s="89" t="s">
        <v>6686</v>
      </c>
      <c r="F947" s="89" t="s">
        <v>2483</v>
      </c>
      <c r="G947" s="105">
        <v>45342.540277777778</v>
      </c>
      <c r="H947" t="str">
        <f>INDEX(Partner_details[companyName], MATCH(E947, Partner_details[email], 0))</f>
        <v>Arctic Fox</v>
      </c>
      <c r="I947">
        <f>IFERROR(INDEX(ggPayers[payer], MATCH(A947, ggPayers[remote_order_id], 0)), 0)</f>
        <v>0</v>
      </c>
      <c r="J947" t="str">
        <f t="shared" si="14"/>
        <v>other</v>
      </c>
    </row>
    <row r="948" spans="1:10">
      <c r="A948" s="89" t="s">
        <v>9107</v>
      </c>
      <c r="B948" s="89">
        <v>100</v>
      </c>
      <c r="C948" s="89" t="s">
        <v>7963</v>
      </c>
      <c r="D948" s="89" t="s">
        <v>9108</v>
      </c>
      <c r="E948" s="89" t="s">
        <v>6686</v>
      </c>
      <c r="F948" s="89" t="s">
        <v>2483</v>
      </c>
      <c r="G948" s="105">
        <v>45342.540277777778</v>
      </c>
      <c r="H948" t="str">
        <f>INDEX(Partner_details[companyName], MATCH(E948, Partner_details[email], 0))</f>
        <v>Arctic Fox</v>
      </c>
      <c r="I948">
        <f>IFERROR(INDEX(ggPayers[payer], MATCH(A948, ggPayers[remote_order_id], 0)), 0)</f>
        <v>0</v>
      </c>
      <c r="J948" t="str">
        <f t="shared" si="14"/>
        <v>other</v>
      </c>
    </row>
    <row r="949" spans="1:10">
      <c r="A949" s="89" t="s">
        <v>9109</v>
      </c>
      <c r="B949" s="89">
        <v>100</v>
      </c>
      <c r="C949" s="89" t="s">
        <v>7963</v>
      </c>
      <c r="D949" s="89" t="s">
        <v>9110</v>
      </c>
      <c r="E949" s="89" t="s">
        <v>6686</v>
      </c>
      <c r="F949" s="89" t="s">
        <v>2483</v>
      </c>
      <c r="G949" s="105">
        <v>45342.540972222225</v>
      </c>
      <c r="H949" t="str">
        <f>INDEX(Partner_details[companyName], MATCH(E949, Partner_details[email], 0))</f>
        <v>Arctic Fox</v>
      </c>
      <c r="I949">
        <f>IFERROR(INDEX(ggPayers[payer], MATCH(A949, ggPayers[remote_order_id], 0)), 0)</f>
        <v>0</v>
      </c>
      <c r="J949" t="str">
        <f t="shared" si="14"/>
        <v>other</v>
      </c>
    </row>
    <row r="950" spans="1:10">
      <c r="A950" s="89" t="s">
        <v>9111</v>
      </c>
      <c r="B950" s="89">
        <v>100</v>
      </c>
      <c r="C950" s="89" t="s">
        <v>7963</v>
      </c>
      <c r="D950" s="89" t="s">
        <v>9112</v>
      </c>
      <c r="E950" s="89" t="s">
        <v>6686</v>
      </c>
      <c r="F950" s="89" t="s">
        <v>2483</v>
      </c>
      <c r="G950" s="105">
        <v>45342.540972222225</v>
      </c>
      <c r="H950" t="str">
        <f>INDEX(Partner_details[companyName], MATCH(E950, Partner_details[email], 0))</f>
        <v>Arctic Fox</v>
      </c>
      <c r="I950">
        <f>IFERROR(INDEX(ggPayers[payer], MATCH(A950, ggPayers[remote_order_id], 0)), 0)</f>
        <v>0</v>
      </c>
      <c r="J950" t="str">
        <f t="shared" si="14"/>
        <v>other</v>
      </c>
    </row>
    <row r="951" spans="1:10">
      <c r="A951" s="89" t="s">
        <v>9113</v>
      </c>
      <c r="B951" s="89">
        <v>100</v>
      </c>
      <c r="C951" s="89" t="s">
        <v>7963</v>
      </c>
      <c r="D951" s="89" t="s">
        <v>9114</v>
      </c>
      <c r="E951" s="89" t="s">
        <v>6686</v>
      </c>
      <c r="F951" s="89" t="s">
        <v>2483</v>
      </c>
      <c r="G951" s="105">
        <v>45342.541666666664</v>
      </c>
      <c r="H951" t="str">
        <f>INDEX(Partner_details[companyName], MATCH(E951, Partner_details[email], 0))</f>
        <v>Arctic Fox</v>
      </c>
      <c r="I951">
        <f>IFERROR(INDEX(ggPayers[payer], MATCH(A951, ggPayers[remote_order_id], 0)), 0)</f>
        <v>0</v>
      </c>
      <c r="J951" t="str">
        <f t="shared" si="14"/>
        <v>other</v>
      </c>
    </row>
    <row r="952" spans="1:10">
      <c r="A952" s="89" t="s">
        <v>9115</v>
      </c>
      <c r="B952" s="89">
        <v>100</v>
      </c>
      <c r="C952" s="89" t="s">
        <v>7963</v>
      </c>
      <c r="D952" s="89" t="s">
        <v>9116</v>
      </c>
      <c r="E952" s="89" t="s">
        <v>6686</v>
      </c>
      <c r="F952" s="89" t="s">
        <v>2483</v>
      </c>
      <c r="G952" s="105">
        <v>45342.542361111111</v>
      </c>
      <c r="H952" t="str">
        <f>INDEX(Partner_details[companyName], MATCH(E952, Partner_details[email], 0))</f>
        <v>Arctic Fox</v>
      </c>
      <c r="I952">
        <f>IFERROR(INDEX(ggPayers[payer], MATCH(A952, ggPayers[remote_order_id], 0)), 0)</f>
        <v>0</v>
      </c>
      <c r="J952" t="str">
        <f t="shared" si="14"/>
        <v>other</v>
      </c>
    </row>
    <row r="953" spans="1:10">
      <c r="A953" s="89" t="s">
        <v>9117</v>
      </c>
      <c r="B953" s="89">
        <v>300</v>
      </c>
      <c r="C953" s="89" t="s">
        <v>7963</v>
      </c>
      <c r="D953" s="89" t="s">
        <v>9118</v>
      </c>
      <c r="E953" s="89" t="s">
        <v>6686</v>
      </c>
      <c r="F953" s="89" t="s">
        <v>2483</v>
      </c>
      <c r="G953" s="105">
        <v>45342.543055555558</v>
      </c>
      <c r="H953" t="str">
        <f>INDEX(Partner_details[companyName], MATCH(E953, Partner_details[email], 0))</f>
        <v>Arctic Fox</v>
      </c>
      <c r="I953">
        <f>IFERROR(INDEX(ggPayers[payer], MATCH(A953, ggPayers[remote_order_id], 0)), 0)</f>
        <v>0</v>
      </c>
      <c r="J953" t="str">
        <f t="shared" si="14"/>
        <v>other</v>
      </c>
    </row>
    <row r="954" spans="1:10">
      <c r="A954" s="89" t="s">
        <v>9119</v>
      </c>
      <c r="B954" s="89">
        <v>300</v>
      </c>
      <c r="C954" s="89" t="s">
        <v>7963</v>
      </c>
      <c r="D954" s="89" t="s">
        <v>9120</v>
      </c>
      <c r="E954" s="89" t="s">
        <v>6686</v>
      </c>
      <c r="F954" s="89" t="s">
        <v>2483</v>
      </c>
      <c r="G954" s="105">
        <v>45342.543055555558</v>
      </c>
      <c r="H954" t="str">
        <f>INDEX(Partner_details[companyName], MATCH(E954, Partner_details[email], 0))</f>
        <v>Arctic Fox</v>
      </c>
      <c r="I954">
        <f>IFERROR(INDEX(ggPayers[payer], MATCH(A954, ggPayers[remote_order_id], 0)), 0)</f>
        <v>0</v>
      </c>
      <c r="J954" t="str">
        <f t="shared" si="14"/>
        <v>other</v>
      </c>
    </row>
    <row r="955" spans="1:10">
      <c r="A955" s="89" t="s">
        <v>9121</v>
      </c>
      <c r="B955" s="89">
        <v>100</v>
      </c>
      <c r="C955" s="89" t="s">
        <v>7963</v>
      </c>
      <c r="D955" s="89" t="s">
        <v>9122</v>
      </c>
      <c r="E955" s="89" t="s">
        <v>6686</v>
      </c>
      <c r="F955" s="89" t="s">
        <v>2483</v>
      </c>
      <c r="G955" s="105">
        <v>45342.545138888891</v>
      </c>
      <c r="H955" t="str">
        <f>INDEX(Partner_details[companyName], MATCH(E955, Partner_details[email], 0))</f>
        <v>Arctic Fox</v>
      </c>
      <c r="I955">
        <f>IFERROR(INDEX(ggPayers[payer], MATCH(A955, ggPayers[remote_order_id], 0)), 0)</f>
        <v>0</v>
      </c>
      <c r="J955" t="str">
        <f t="shared" si="14"/>
        <v>other</v>
      </c>
    </row>
    <row r="956" spans="1:10">
      <c r="A956" s="89" t="s">
        <v>9123</v>
      </c>
      <c r="B956" s="89">
        <v>300</v>
      </c>
      <c r="C956" s="89" t="s">
        <v>7963</v>
      </c>
      <c r="D956" s="89" t="s">
        <v>9124</v>
      </c>
      <c r="E956" s="89" t="s">
        <v>6686</v>
      </c>
      <c r="F956" s="89" t="s">
        <v>2483</v>
      </c>
      <c r="G956" s="105">
        <v>45342.545138888891</v>
      </c>
      <c r="H956" t="str">
        <f>INDEX(Partner_details[companyName], MATCH(E956, Partner_details[email], 0))</f>
        <v>Arctic Fox</v>
      </c>
      <c r="I956">
        <f>IFERROR(INDEX(ggPayers[payer], MATCH(A956, ggPayers[remote_order_id], 0)), 0)</f>
        <v>0</v>
      </c>
      <c r="J956" t="str">
        <f t="shared" si="14"/>
        <v>other</v>
      </c>
    </row>
    <row r="957" spans="1:10">
      <c r="A957" s="89" t="s">
        <v>9125</v>
      </c>
      <c r="B957" s="89">
        <v>300</v>
      </c>
      <c r="C957" s="89" t="s">
        <v>7963</v>
      </c>
      <c r="D957" s="89" t="s">
        <v>9126</v>
      </c>
      <c r="E957" s="89" t="s">
        <v>6686</v>
      </c>
      <c r="F957" s="89" t="s">
        <v>2483</v>
      </c>
      <c r="G957" s="105">
        <v>45342.545138888891</v>
      </c>
      <c r="H957" t="str">
        <f>INDEX(Partner_details[companyName], MATCH(E957, Partner_details[email], 0))</f>
        <v>Arctic Fox</v>
      </c>
      <c r="I957">
        <f>IFERROR(INDEX(ggPayers[payer], MATCH(A957, ggPayers[remote_order_id], 0)), 0)</f>
        <v>0</v>
      </c>
      <c r="J957" t="str">
        <f t="shared" si="14"/>
        <v>other</v>
      </c>
    </row>
    <row r="958" spans="1:10">
      <c r="A958" s="89" t="s">
        <v>9127</v>
      </c>
      <c r="B958" s="89">
        <v>100</v>
      </c>
      <c r="C958" s="89" t="s">
        <v>7963</v>
      </c>
      <c r="D958" s="89" t="s">
        <v>9128</v>
      </c>
      <c r="E958" s="89" t="s">
        <v>6686</v>
      </c>
      <c r="F958" s="89" t="s">
        <v>2483</v>
      </c>
      <c r="G958" s="105">
        <v>45342.54583333333</v>
      </c>
      <c r="H958" t="str">
        <f>INDEX(Partner_details[companyName], MATCH(E958, Partner_details[email], 0))</f>
        <v>Arctic Fox</v>
      </c>
      <c r="I958">
        <f>IFERROR(INDEX(ggPayers[payer], MATCH(A958, ggPayers[remote_order_id], 0)), 0)</f>
        <v>0</v>
      </c>
      <c r="J958" t="str">
        <f t="shared" si="14"/>
        <v>other</v>
      </c>
    </row>
    <row r="959" spans="1:10">
      <c r="A959" s="89" t="s">
        <v>9129</v>
      </c>
      <c r="B959" s="89">
        <v>100</v>
      </c>
      <c r="C959" s="89" t="s">
        <v>7963</v>
      </c>
      <c r="D959" s="89" t="s">
        <v>9130</v>
      </c>
      <c r="E959" s="89" t="s">
        <v>6686</v>
      </c>
      <c r="F959" s="89" t="s">
        <v>2483</v>
      </c>
      <c r="G959" s="105">
        <v>45342.54583333333</v>
      </c>
      <c r="H959" t="str">
        <f>INDEX(Partner_details[companyName], MATCH(E959, Partner_details[email], 0))</f>
        <v>Arctic Fox</v>
      </c>
      <c r="I959">
        <f>IFERROR(INDEX(ggPayers[payer], MATCH(A959, ggPayers[remote_order_id], 0)), 0)</f>
        <v>0</v>
      </c>
      <c r="J959" t="str">
        <f t="shared" si="14"/>
        <v>other</v>
      </c>
    </row>
    <row r="960" spans="1:10">
      <c r="A960" s="89" t="s">
        <v>9131</v>
      </c>
      <c r="B960" s="89">
        <v>300</v>
      </c>
      <c r="C960" s="89" t="s">
        <v>7963</v>
      </c>
      <c r="D960" s="89" t="s">
        <v>9132</v>
      </c>
      <c r="E960" s="89" t="s">
        <v>6686</v>
      </c>
      <c r="F960" s="89" t="s">
        <v>2483</v>
      </c>
      <c r="G960" s="105">
        <v>45342.546527777777</v>
      </c>
      <c r="H960" t="str">
        <f>INDEX(Partner_details[companyName], MATCH(E960, Partner_details[email], 0))</f>
        <v>Arctic Fox</v>
      </c>
      <c r="I960">
        <f>IFERROR(INDEX(ggPayers[payer], MATCH(A960, ggPayers[remote_order_id], 0)), 0)</f>
        <v>0</v>
      </c>
      <c r="J960" t="str">
        <f t="shared" si="14"/>
        <v>other</v>
      </c>
    </row>
    <row r="961" spans="1:10">
      <c r="A961" s="89" t="s">
        <v>9133</v>
      </c>
      <c r="B961" s="89">
        <v>100</v>
      </c>
      <c r="C961" s="89" t="s">
        <v>7963</v>
      </c>
      <c r="D961" s="89" t="s">
        <v>9134</v>
      </c>
      <c r="E961" s="89" t="s">
        <v>6686</v>
      </c>
      <c r="F961" s="89" t="s">
        <v>2483</v>
      </c>
      <c r="G961" s="105">
        <v>45342.54791666667</v>
      </c>
      <c r="H961" t="str">
        <f>INDEX(Partner_details[companyName], MATCH(E961, Partner_details[email], 0))</f>
        <v>Arctic Fox</v>
      </c>
      <c r="I961">
        <f>IFERROR(INDEX(ggPayers[payer], MATCH(A961, ggPayers[remote_order_id], 0)), 0)</f>
        <v>0</v>
      </c>
      <c r="J961" t="str">
        <f t="shared" si="14"/>
        <v>other</v>
      </c>
    </row>
    <row r="962" spans="1:10">
      <c r="A962" s="89" t="s">
        <v>9135</v>
      </c>
      <c r="B962" s="89">
        <v>100</v>
      </c>
      <c r="C962" s="89" t="s">
        <v>7963</v>
      </c>
      <c r="D962" s="89" t="s">
        <v>9136</v>
      </c>
      <c r="E962" s="89" t="s">
        <v>6686</v>
      </c>
      <c r="F962" s="89" t="s">
        <v>2483</v>
      </c>
      <c r="G962" s="105">
        <v>45342.548611111109</v>
      </c>
      <c r="H962" t="str">
        <f>INDEX(Partner_details[companyName], MATCH(E962, Partner_details[email], 0))</f>
        <v>Arctic Fox</v>
      </c>
      <c r="I962">
        <f>IFERROR(INDEX(ggPayers[payer], MATCH(A962, ggPayers[remote_order_id], 0)), 0)</f>
        <v>0</v>
      </c>
      <c r="J962" t="str">
        <f t="shared" si="14"/>
        <v>other</v>
      </c>
    </row>
    <row r="963" spans="1:10">
      <c r="A963" s="89" t="s">
        <v>9137</v>
      </c>
      <c r="B963" s="89">
        <v>100</v>
      </c>
      <c r="C963" s="89" t="s">
        <v>7963</v>
      </c>
      <c r="D963" s="89" t="s">
        <v>9138</v>
      </c>
      <c r="E963" s="89" t="s">
        <v>6686</v>
      </c>
      <c r="F963" s="89" t="s">
        <v>2483</v>
      </c>
      <c r="G963" s="105">
        <v>45342.549305555556</v>
      </c>
      <c r="H963" t="str">
        <f>INDEX(Partner_details[companyName], MATCH(E963, Partner_details[email], 0))</f>
        <v>Arctic Fox</v>
      </c>
      <c r="I963">
        <f>IFERROR(INDEX(ggPayers[payer], MATCH(A963, ggPayers[remote_order_id], 0)), 0)</f>
        <v>0</v>
      </c>
      <c r="J963" t="str">
        <f t="shared" ref="J963:J1026" si="15">IF(NOT(I963=0), "ggPay", "other")</f>
        <v>other</v>
      </c>
    </row>
    <row r="964" spans="1:10">
      <c r="A964" s="89" t="s">
        <v>9139</v>
      </c>
      <c r="B964" s="89">
        <v>100</v>
      </c>
      <c r="C964" s="89" t="s">
        <v>7963</v>
      </c>
      <c r="D964" s="89" t="s">
        <v>9140</v>
      </c>
      <c r="E964" s="89" t="s">
        <v>6686</v>
      </c>
      <c r="F964" s="89" t="s">
        <v>2483</v>
      </c>
      <c r="G964" s="105">
        <v>45342.549305555556</v>
      </c>
      <c r="H964" t="str">
        <f>INDEX(Partner_details[companyName], MATCH(E964, Partner_details[email], 0))</f>
        <v>Arctic Fox</v>
      </c>
      <c r="I964">
        <f>IFERROR(INDEX(ggPayers[payer], MATCH(A964, ggPayers[remote_order_id], 0)), 0)</f>
        <v>0</v>
      </c>
      <c r="J964" t="str">
        <f t="shared" si="15"/>
        <v>other</v>
      </c>
    </row>
    <row r="965" spans="1:10">
      <c r="A965" s="89" t="s">
        <v>9141</v>
      </c>
      <c r="B965" s="89">
        <v>100</v>
      </c>
      <c r="C965" s="89" t="s">
        <v>7963</v>
      </c>
      <c r="D965" s="89" t="s">
        <v>9142</v>
      </c>
      <c r="E965" s="89" t="s">
        <v>6686</v>
      </c>
      <c r="F965" s="89" t="s">
        <v>2483</v>
      </c>
      <c r="G965" s="105">
        <v>45342.549305555556</v>
      </c>
      <c r="H965" t="str">
        <f>INDEX(Partner_details[companyName], MATCH(E965, Partner_details[email], 0))</f>
        <v>Arctic Fox</v>
      </c>
      <c r="I965">
        <f>IFERROR(INDEX(ggPayers[payer], MATCH(A965, ggPayers[remote_order_id], 0)), 0)</f>
        <v>0</v>
      </c>
      <c r="J965" t="str">
        <f t="shared" si="15"/>
        <v>other</v>
      </c>
    </row>
    <row r="966" spans="1:10">
      <c r="A966" s="89" t="s">
        <v>9143</v>
      </c>
      <c r="B966" s="89">
        <v>100</v>
      </c>
      <c r="C966" s="89" t="s">
        <v>7963</v>
      </c>
      <c r="D966" s="89" t="s">
        <v>9144</v>
      </c>
      <c r="E966" s="89" t="s">
        <v>6686</v>
      </c>
      <c r="F966" s="89" t="s">
        <v>2483</v>
      </c>
      <c r="G966" s="105">
        <v>45342.55</v>
      </c>
      <c r="H966" t="str">
        <f>INDEX(Partner_details[companyName], MATCH(E966, Partner_details[email], 0))</f>
        <v>Arctic Fox</v>
      </c>
      <c r="I966">
        <f>IFERROR(INDEX(ggPayers[payer], MATCH(A966, ggPayers[remote_order_id], 0)), 0)</f>
        <v>0</v>
      </c>
      <c r="J966" t="str">
        <f t="shared" si="15"/>
        <v>other</v>
      </c>
    </row>
    <row r="967" spans="1:10">
      <c r="A967" s="89" t="s">
        <v>9145</v>
      </c>
      <c r="B967" s="89">
        <v>300</v>
      </c>
      <c r="C967" s="89" t="s">
        <v>7963</v>
      </c>
      <c r="D967" s="89" t="s">
        <v>9146</v>
      </c>
      <c r="E967" s="89" t="s">
        <v>6686</v>
      </c>
      <c r="F967" s="89" t="s">
        <v>2483</v>
      </c>
      <c r="G967" s="105">
        <v>45342.55</v>
      </c>
      <c r="H967" t="str">
        <f>INDEX(Partner_details[companyName], MATCH(E967, Partner_details[email], 0))</f>
        <v>Arctic Fox</v>
      </c>
      <c r="I967">
        <f>IFERROR(INDEX(ggPayers[payer], MATCH(A967, ggPayers[remote_order_id], 0)), 0)</f>
        <v>0</v>
      </c>
      <c r="J967" t="str">
        <f t="shared" si="15"/>
        <v>other</v>
      </c>
    </row>
    <row r="968" spans="1:10">
      <c r="A968" s="89" t="s">
        <v>9147</v>
      </c>
      <c r="B968" s="89">
        <v>500</v>
      </c>
      <c r="C968" s="89" t="s">
        <v>7963</v>
      </c>
      <c r="D968" s="89" t="s">
        <v>9148</v>
      </c>
      <c r="E968" s="89" t="s">
        <v>6686</v>
      </c>
      <c r="F968" s="89" t="s">
        <v>2483</v>
      </c>
      <c r="G968" s="105">
        <v>45342.550694444442</v>
      </c>
      <c r="H968" t="str">
        <f>INDEX(Partner_details[companyName], MATCH(E968, Partner_details[email], 0))</f>
        <v>Arctic Fox</v>
      </c>
      <c r="I968">
        <f>IFERROR(INDEX(ggPayers[payer], MATCH(A968, ggPayers[remote_order_id], 0)), 0)</f>
        <v>0</v>
      </c>
      <c r="J968" t="str">
        <f t="shared" si="15"/>
        <v>other</v>
      </c>
    </row>
    <row r="969" spans="1:10">
      <c r="A969" s="89" t="s">
        <v>9149</v>
      </c>
      <c r="B969" s="89">
        <v>500</v>
      </c>
      <c r="C969" s="89" t="s">
        <v>7963</v>
      </c>
      <c r="D969" s="89" t="s">
        <v>9150</v>
      </c>
      <c r="E969" s="89" t="s">
        <v>6686</v>
      </c>
      <c r="F969" s="89" t="s">
        <v>2483</v>
      </c>
      <c r="G969" s="105">
        <v>45342.550694444442</v>
      </c>
      <c r="H969" t="str">
        <f>INDEX(Partner_details[companyName], MATCH(E969, Partner_details[email], 0))</f>
        <v>Arctic Fox</v>
      </c>
      <c r="I969">
        <f>IFERROR(INDEX(ggPayers[payer], MATCH(A969, ggPayers[remote_order_id], 0)), 0)</f>
        <v>0</v>
      </c>
      <c r="J969" t="str">
        <f t="shared" si="15"/>
        <v>other</v>
      </c>
    </row>
    <row r="970" spans="1:10">
      <c r="A970" s="89" t="s">
        <v>9151</v>
      </c>
      <c r="B970" s="89">
        <v>100</v>
      </c>
      <c r="C970" s="89" t="s">
        <v>7963</v>
      </c>
      <c r="D970" s="89" t="s">
        <v>9152</v>
      </c>
      <c r="E970" s="89" t="s">
        <v>6686</v>
      </c>
      <c r="F970" s="89" t="s">
        <v>2483</v>
      </c>
      <c r="G970" s="105">
        <v>45342.550694444442</v>
      </c>
      <c r="H970" t="str">
        <f>INDEX(Partner_details[companyName], MATCH(E970, Partner_details[email], 0))</f>
        <v>Arctic Fox</v>
      </c>
      <c r="I970">
        <f>IFERROR(INDEX(ggPayers[payer], MATCH(A970, ggPayers[remote_order_id], 0)), 0)</f>
        <v>0</v>
      </c>
      <c r="J970" t="str">
        <f t="shared" si="15"/>
        <v>other</v>
      </c>
    </row>
    <row r="971" spans="1:10">
      <c r="A971" s="89" t="s">
        <v>9153</v>
      </c>
      <c r="B971" s="89">
        <v>100</v>
      </c>
      <c r="C971" s="89" t="s">
        <v>7963</v>
      </c>
      <c r="D971" s="89" t="s">
        <v>9154</v>
      </c>
      <c r="E971" s="89" t="s">
        <v>6686</v>
      </c>
      <c r="F971" s="89" t="s">
        <v>2483</v>
      </c>
      <c r="G971" s="105">
        <v>45342.550694444442</v>
      </c>
      <c r="H971" t="str">
        <f>INDEX(Partner_details[companyName], MATCH(E971, Partner_details[email], 0))</f>
        <v>Arctic Fox</v>
      </c>
      <c r="I971">
        <f>IFERROR(INDEX(ggPayers[payer], MATCH(A971, ggPayers[remote_order_id], 0)), 0)</f>
        <v>0</v>
      </c>
      <c r="J971" t="str">
        <f t="shared" si="15"/>
        <v>other</v>
      </c>
    </row>
    <row r="972" spans="1:10">
      <c r="A972" s="99" t="s">
        <v>9155</v>
      </c>
      <c r="B972" s="89">
        <v>100</v>
      </c>
      <c r="C972" s="89" t="s">
        <v>7963</v>
      </c>
      <c r="D972" s="89" t="s">
        <v>9156</v>
      </c>
      <c r="E972" s="89" t="s">
        <v>6686</v>
      </c>
      <c r="F972" s="89" t="s">
        <v>2483</v>
      </c>
      <c r="G972" s="105">
        <v>45342.551388888889</v>
      </c>
      <c r="H972" t="str">
        <f>INDEX(Partner_details[companyName], MATCH(E972, Partner_details[email], 0))</f>
        <v>Arctic Fox</v>
      </c>
      <c r="I972">
        <f>IFERROR(INDEX(ggPayers[payer], MATCH(A972, ggPayers[remote_order_id], 0)), 0)</f>
        <v>0</v>
      </c>
      <c r="J972" t="str">
        <f t="shared" si="15"/>
        <v>other</v>
      </c>
    </row>
    <row r="973" spans="1:10">
      <c r="A973" s="89" t="s">
        <v>9157</v>
      </c>
      <c r="B973" s="89">
        <v>100</v>
      </c>
      <c r="C973" s="89" t="s">
        <v>7963</v>
      </c>
      <c r="D973" s="89" t="s">
        <v>9158</v>
      </c>
      <c r="E973" s="89" t="s">
        <v>6686</v>
      </c>
      <c r="F973" s="89" t="s">
        <v>2483</v>
      </c>
      <c r="G973" s="105">
        <v>45342.552777777775</v>
      </c>
      <c r="H973" t="str">
        <f>INDEX(Partner_details[companyName], MATCH(E973, Partner_details[email], 0))</f>
        <v>Arctic Fox</v>
      </c>
      <c r="I973">
        <f>IFERROR(INDEX(ggPayers[payer], MATCH(A973, ggPayers[remote_order_id], 0)), 0)</f>
        <v>0</v>
      </c>
      <c r="J973" t="str">
        <f t="shared" si="15"/>
        <v>other</v>
      </c>
    </row>
    <row r="974" spans="1:10">
      <c r="A974" s="89" t="s">
        <v>9159</v>
      </c>
      <c r="B974" s="89">
        <v>100</v>
      </c>
      <c r="C974" s="89" t="s">
        <v>7963</v>
      </c>
      <c r="D974" s="89" t="s">
        <v>9160</v>
      </c>
      <c r="E974" s="89" t="s">
        <v>6686</v>
      </c>
      <c r="F974" s="89" t="s">
        <v>2483</v>
      </c>
      <c r="G974" s="105">
        <v>45342.553472222222</v>
      </c>
      <c r="H974" t="str">
        <f>INDEX(Partner_details[companyName], MATCH(E974, Partner_details[email], 0))</f>
        <v>Arctic Fox</v>
      </c>
      <c r="I974">
        <f>IFERROR(INDEX(ggPayers[payer], MATCH(A974, ggPayers[remote_order_id], 0)), 0)</f>
        <v>0</v>
      </c>
      <c r="J974" t="str">
        <f t="shared" si="15"/>
        <v>other</v>
      </c>
    </row>
    <row r="975" spans="1:10">
      <c r="A975" s="89" t="s">
        <v>9161</v>
      </c>
      <c r="B975" s="89">
        <v>100</v>
      </c>
      <c r="C975" s="89" t="s">
        <v>7963</v>
      </c>
      <c r="D975" s="89" t="s">
        <v>9162</v>
      </c>
      <c r="E975" s="89" t="s">
        <v>6686</v>
      </c>
      <c r="F975" s="89" t="s">
        <v>2483</v>
      </c>
      <c r="G975" s="105">
        <v>45342.553472222222</v>
      </c>
      <c r="H975" t="str">
        <f>INDEX(Partner_details[companyName], MATCH(E975, Partner_details[email], 0))</f>
        <v>Arctic Fox</v>
      </c>
      <c r="I975">
        <f>IFERROR(INDEX(ggPayers[payer], MATCH(A975, ggPayers[remote_order_id], 0)), 0)</f>
        <v>0</v>
      </c>
      <c r="J975" t="str">
        <f t="shared" si="15"/>
        <v>other</v>
      </c>
    </row>
    <row r="976" spans="1:10">
      <c r="A976" s="89" t="s">
        <v>9163</v>
      </c>
      <c r="B976" s="89">
        <v>100</v>
      </c>
      <c r="C976" s="89" t="s">
        <v>7963</v>
      </c>
      <c r="D976" s="89" t="s">
        <v>9164</v>
      </c>
      <c r="E976" s="89" t="s">
        <v>6686</v>
      </c>
      <c r="F976" s="89" t="s">
        <v>2483</v>
      </c>
      <c r="G976" s="105">
        <v>45342.554166666669</v>
      </c>
      <c r="H976" t="str">
        <f>INDEX(Partner_details[companyName], MATCH(E976, Partner_details[email], 0))</f>
        <v>Arctic Fox</v>
      </c>
      <c r="I976">
        <f>IFERROR(INDEX(ggPayers[payer], MATCH(A976, ggPayers[remote_order_id], 0)), 0)</f>
        <v>0</v>
      </c>
      <c r="J976" t="str">
        <f t="shared" si="15"/>
        <v>other</v>
      </c>
    </row>
    <row r="977" spans="1:10">
      <c r="A977" s="89" t="s">
        <v>9165</v>
      </c>
      <c r="B977" s="89">
        <v>100</v>
      </c>
      <c r="C977" s="89" t="s">
        <v>7963</v>
      </c>
      <c r="D977" s="89" t="s">
        <v>9166</v>
      </c>
      <c r="E977" s="89" t="s">
        <v>6686</v>
      </c>
      <c r="F977" s="89" t="s">
        <v>2483</v>
      </c>
      <c r="G977" s="105">
        <v>45342.554166666669</v>
      </c>
      <c r="H977" t="str">
        <f>INDEX(Partner_details[companyName], MATCH(E977, Partner_details[email], 0))</f>
        <v>Arctic Fox</v>
      </c>
      <c r="I977">
        <f>IFERROR(INDEX(ggPayers[payer], MATCH(A977, ggPayers[remote_order_id], 0)), 0)</f>
        <v>0</v>
      </c>
      <c r="J977" t="str">
        <f t="shared" si="15"/>
        <v>other</v>
      </c>
    </row>
    <row r="978" spans="1:10">
      <c r="A978" s="89" t="s">
        <v>9167</v>
      </c>
      <c r="B978" s="89">
        <v>100</v>
      </c>
      <c r="C978" s="89" t="s">
        <v>7963</v>
      </c>
      <c r="D978" s="89" t="s">
        <v>9168</v>
      </c>
      <c r="E978" s="89" t="s">
        <v>6686</v>
      </c>
      <c r="F978" s="89" t="s">
        <v>2483</v>
      </c>
      <c r="G978" s="105">
        <v>45342.555555555555</v>
      </c>
      <c r="H978" t="str">
        <f>INDEX(Partner_details[companyName], MATCH(E978, Partner_details[email], 0))</f>
        <v>Arctic Fox</v>
      </c>
      <c r="I978">
        <f>IFERROR(INDEX(ggPayers[payer], MATCH(A978, ggPayers[remote_order_id], 0)), 0)</f>
        <v>0</v>
      </c>
      <c r="J978" t="str">
        <f t="shared" si="15"/>
        <v>other</v>
      </c>
    </row>
    <row r="979" spans="1:10">
      <c r="A979" s="89" t="s">
        <v>9169</v>
      </c>
      <c r="B979" s="89">
        <v>100</v>
      </c>
      <c r="C979" s="89" t="s">
        <v>7963</v>
      </c>
      <c r="D979" s="89" t="s">
        <v>9170</v>
      </c>
      <c r="E979" s="89" t="s">
        <v>6686</v>
      </c>
      <c r="F979" s="89" t="s">
        <v>2483</v>
      </c>
      <c r="G979" s="105">
        <v>45342.563888888886</v>
      </c>
      <c r="H979" t="str">
        <f>INDEX(Partner_details[companyName], MATCH(E979, Partner_details[email], 0))</f>
        <v>Arctic Fox</v>
      </c>
      <c r="I979">
        <f>IFERROR(INDEX(ggPayers[payer], MATCH(A979, ggPayers[remote_order_id], 0)), 0)</f>
        <v>0</v>
      </c>
      <c r="J979" t="str">
        <f t="shared" si="15"/>
        <v>other</v>
      </c>
    </row>
    <row r="980" spans="1:10">
      <c r="A980" s="89" t="s">
        <v>9171</v>
      </c>
      <c r="B980" s="89">
        <v>100</v>
      </c>
      <c r="C980" s="89" t="s">
        <v>7963</v>
      </c>
      <c r="D980" s="89" t="s">
        <v>9172</v>
      </c>
      <c r="E980" s="89" t="s">
        <v>6686</v>
      </c>
      <c r="F980" s="89" t="s">
        <v>2483</v>
      </c>
      <c r="G980" s="105">
        <v>45342.563888888886</v>
      </c>
      <c r="H980" t="str">
        <f>INDEX(Partner_details[companyName], MATCH(E980, Partner_details[email], 0))</f>
        <v>Arctic Fox</v>
      </c>
      <c r="I980">
        <f>IFERROR(INDEX(ggPayers[payer], MATCH(A980, ggPayers[remote_order_id], 0)), 0)</f>
        <v>0</v>
      </c>
      <c r="J980" t="str">
        <f t="shared" si="15"/>
        <v>other</v>
      </c>
    </row>
    <row r="981" spans="1:10">
      <c r="A981" s="89" t="s">
        <v>9173</v>
      </c>
      <c r="B981" s="89">
        <v>100</v>
      </c>
      <c r="C981" s="89" t="s">
        <v>7963</v>
      </c>
      <c r="D981" s="89" t="s">
        <v>9174</v>
      </c>
      <c r="E981" s="89" t="s">
        <v>6686</v>
      </c>
      <c r="F981" s="89" t="s">
        <v>2483</v>
      </c>
      <c r="G981" s="105">
        <v>45342.563888888886</v>
      </c>
      <c r="H981" t="str">
        <f>INDEX(Partner_details[companyName], MATCH(E981, Partner_details[email], 0))</f>
        <v>Arctic Fox</v>
      </c>
      <c r="I981">
        <f>IFERROR(INDEX(ggPayers[payer], MATCH(A981, ggPayers[remote_order_id], 0)), 0)</f>
        <v>0</v>
      </c>
      <c r="J981" t="str">
        <f t="shared" si="15"/>
        <v>other</v>
      </c>
    </row>
    <row r="982" spans="1:10">
      <c r="A982" s="89" t="s">
        <v>9175</v>
      </c>
      <c r="B982" s="89">
        <v>300</v>
      </c>
      <c r="C982" s="89" t="s">
        <v>7963</v>
      </c>
      <c r="D982" s="89" t="s">
        <v>9176</v>
      </c>
      <c r="E982" s="89" t="s">
        <v>6686</v>
      </c>
      <c r="F982" s="89" t="s">
        <v>2483</v>
      </c>
      <c r="G982" s="105">
        <v>45342.563888888886</v>
      </c>
      <c r="H982" t="str">
        <f>INDEX(Partner_details[companyName], MATCH(E982, Partner_details[email], 0))</f>
        <v>Arctic Fox</v>
      </c>
      <c r="I982">
        <f>IFERROR(INDEX(ggPayers[payer], MATCH(A982, ggPayers[remote_order_id], 0)), 0)</f>
        <v>0</v>
      </c>
      <c r="J982" t="str">
        <f t="shared" si="15"/>
        <v>other</v>
      </c>
    </row>
    <row r="983" spans="1:10">
      <c r="A983" s="89" t="s">
        <v>9177</v>
      </c>
      <c r="B983" s="89">
        <v>300</v>
      </c>
      <c r="C983" s="89" t="s">
        <v>7963</v>
      </c>
      <c r="D983" s="89" t="s">
        <v>9178</v>
      </c>
      <c r="E983" s="89" t="s">
        <v>6686</v>
      </c>
      <c r="F983" s="89" t="s">
        <v>2483</v>
      </c>
      <c r="G983" s="105">
        <v>45342.563888888886</v>
      </c>
      <c r="H983" t="str">
        <f>INDEX(Partner_details[companyName], MATCH(E983, Partner_details[email], 0))</f>
        <v>Arctic Fox</v>
      </c>
      <c r="I983">
        <f>IFERROR(INDEX(ggPayers[payer], MATCH(A983, ggPayers[remote_order_id], 0)), 0)</f>
        <v>0</v>
      </c>
      <c r="J983" t="str">
        <f t="shared" si="15"/>
        <v>other</v>
      </c>
    </row>
    <row r="984" spans="1:10">
      <c r="A984" s="89" t="s">
        <v>9179</v>
      </c>
      <c r="B984" s="89">
        <v>100</v>
      </c>
      <c r="C984" s="89" t="s">
        <v>7963</v>
      </c>
      <c r="D984" s="89" t="s">
        <v>9180</v>
      </c>
      <c r="E984" s="89" t="s">
        <v>6686</v>
      </c>
      <c r="F984" s="89" t="s">
        <v>2483</v>
      </c>
      <c r="G984" s="105">
        <v>45342.56527777778</v>
      </c>
      <c r="H984" t="str">
        <f>INDEX(Partner_details[companyName], MATCH(E984, Partner_details[email], 0))</f>
        <v>Arctic Fox</v>
      </c>
      <c r="I984">
        <f>IFERROR(INDEX(ggPayers[payer], MATCH(A984, ggPayers[remote_order_id], 0)), 0)</f>
        <v>0</v>
      </c>
      <c r="J984" t="str">
        <f t="shared" si="15"/>
        <v>other</v>
      </c>
    </row>
    <row r="985" spans="1:10">
      <c r="A985" s="89" t="s">
        <v>9181</v>
      </c>
      <c r="B985" s="89">
        <v>300</v>
      </c>
      <c r="C985" s="89" t="s">
        <v>7963</v>
      </c>
      <c r="D985" s="89" t="s">
        <v>9182</v>
      </c>
      <c r="E985" s="89" t="s">
        <v>6686</v>
      </c>
      <c r="F985" s="89" t="s">
        <v>2483</v>
      </c>
      <c r="G985" s="105">
        <v>45342.56527777778</v>
      </c>
      <c r="H985" t="str">
        <f>INDEX(Partner_details[companyName], MATCH(E985, Partner_details[email], 0))</f>
        <v>Arctic Fox</v>
      </c>
      <c r="I985">
        <f>IFERROR(INDEX(ggPayers[payer], MATCH(A985, ggPayers[remote_order_id], 0)), 0)</f>
        <v>0</v>
      </c>
      <c r="J985" t="str">
        <f t="shared" si="15"/>
        <v>other</v>
      </c>
    </row>
    <row r="986" spans="1:10">
      <c r="A986" s="89" t="s">
        <v>9183</v>
      </c>
      <c r="B986" s="89">
        <v>300</v>
      </c>
      <c r="C986" s="89" t="s">
        <v>7963</v>
      </c>
      <c r="D986" s="89" t="s">
        <v>9184</v>
      </c>
      <c r="E986" s="89" t="s">
        <v>6686</v>
      </c>
      <c r="F986" s="89" t="s">
        <v>2483</v>
      </c>
      <c r="G986" s="105">
        <v>45342.56527777778</v>
      </c>
      <c r="H986" t="str">
        <f>INDEX(Partner_details[companyName], MATCH(E986, Partner_details[email], 0))</f>
        <v>Arctic Fox</v>
      </c>
      <c r="I986">
        <f>IFERROR(INDEX(ggPayers[payer], MATCH(A986, ggPayers[remote_order_id], 0)), 0)</f>
        <v>0</v>
      </c>
      <c r="J986" t="str">
        <f t="shared" si="15"/>
        <v>other</v>
      </c>
    </row>
    <row r="987" spans="1:10">
      <c r="A987" s="89" t="s">
        <v>9185</v>
      </c>
      <c r="B987" s="89">
        <v>100</v>
      </c>
      <c r="C987" s="89" t="s">
        <v>7963</v>
      </c>
      <c r="D987" s="89" t="s">
        <v>9186</v>
      </c>
      <c r="E987" s="89" t="s">
        <v>6686</v>
      </c>
      <c r="F987" s="89" t="s">
        <v>2483</v>
      </c>
      <c r="G987" s="105">
        <v>45342.56527777778</v>
      </c>
      <c r="H987" t="str">
        <f>INDEX(Partner_details[companyName], MATCH(E987, Partner_details[email], 0))</f>
        <v>Arctic Fox</v>
      </c>
      <c r="I987">
        <f>IFERROR(INDEX(ggPayers[payer], MATCH(A987, ggPayers[remote_order_id], 0)), 0)</f>
        <v>0</v>
      </c>
      <c r="J987" t="str">
        <f t="shared" si="15"/>
        <v>other</v>
      </c>
    </row>
    <row r="988" spans="1:10">
      <c r="A988" s="89" t="s">
        <v>9187</v>
      </c>
      <c r="B988" s="89">
        <v>500</v>
      </c>
      <c r="C988" s="89" t="s">
        <v>7963</v>
      </c>
      <c r="D988" s="89" t="s">
        <v>9188</v>
      </c>
      <c r="E988" s="89" t="s">
        <v>6686</v>
      </c>
      <c r="F988" s="89" t="s">
        <v>2483</v>
      </c>
      <c r="G988" s="105">
        <v>45342.56527777778</v>
      </c>
      <c r="H988" t="str">
        <f>INDEX(Partner_details[companyName], MATCH(E988, Partner_details[email], 0))</f>
        <v>Arctic Fox</v>
      </c>
      <c r="I988">
        <f>IFERROR(INDEX(ggPayers[payer], MATCH(A988, ggPayers[remote_order_id], 0)), 0)</f>
        <v>0</v>
      </c>
      <c r="J988" t="str">
        <f t="shared" si="15"/>
        <v>other</v>
      </c>
    </row>
    <row r="989" spans="1:10">
      <c r="A989" s="89" t="s">
        <v>9189</v>
      </c>
      <c r="B989" s="89">
        <v>100</v>
      </c>
      <c r="C989" s="89" t="s">
        <v>7963</v>
      </c>
      <c r="D989" s="89" t="s">
        <v>9190</v>
      </c>
      <c r="E989" s="89" t="s">
        <v>6686</v>
      </c>
      <c r="F989" s="89" t="s">
        <v>2483</v>
      </c>
      <c r="G989" s="105">
        <v>45342.565972222219</v>
      </c>
      <c r="H989" t="str">
        <f>INDEX(Partner_details[companyName], MATCH(E989, Partner_details[email], 0))</f>
        <v>Arctic Fox</v>
      </c>
      <c r="I989">
        <f>IFERROR(INDEX(ggPayers[payer], MATCH(A989, ggPayers[remote_order_id], 0)), 0)</f>
        <v>0</v>
      </c>
      <c r="J989" t="str">
        <f t="shared" si="15"/>
        <v>other</v>
      </c>
    </row>
    <row r="990" spans="1:10">
      <c r="A990" s="89" t="s">
        <v>9191</v>
      </c>
      <c r="B990" s="89">
        <v>100</v>
      </c>
      <c r="C990" s="89" t="s">
        <v>7963</v>
      </c>
      <c r="D990" s="89" t="s">
        <v>9192</v>
      </c>
      <c r="E990" s="89" t="s">
        <v>6686</v>
      </c>
      <c r="F990" s="89" t="s">
        <v>2483</v>
      </c>
      <c r="G990" s="105">
        <v>45342.565972222219</v>
      </c>
      <c r="H990" t="str">
        <f>INDEX(Partner_details[companyName], MATCH(E990, Partner_details[email], 0))</f>
        <v>Arctic Fox</v>
      </c>
      <c r="I990">
        <f>IFERROR(INDEX(ggPayers[payer], MATCH(A990, ggPayers[remote_order_id], 0)), 0)</f>
        <v>0</v>
      </c>
      <c r="J990" t="str">
        <f t="shared" si="15"/>
        <v>other</v>
      </c>
    </row>
    <row r="991" spans="1:10">
      <c r="A991" s="89" t="s">
        <v>9193</v>
      </c>
      <c r="B991" s="89">
        <v>300</v>
      </c>
      <c r="C991" s="89" t="s">
        <v>7963</v>
      </c>
      <c r="D991" s="89" t="s">
        <v>9194</v>
      </c>
      <c r="E991" s="89" t="s">
        <v>6686</v>
      </c>
      <c r="F991" s="89" t="s">
        <v>2483</v>
      </c>
      <c r="G991" s="105">
        <v>45342.565972222219</v>
      </c>
      <c r="H991" t="str">
        <f>INDEX(Partner_details[companyName], MATCH(E991, Partner_details[email], 0))</f>
        <v>Arctic Fox</v>
      </c>
      <c r="I991">
        <f>IFERROR(INDEX(ggPayers[payer], MATCH(A991, ggPayers[remote_order_id], 0)), 0)</f>
        <v>0</v>
      </c>
      <c r="J991" t="str">
        <f t="shared" si="15"/>
        <v>other</v>
      </c>
    </row>
    <row r="992" spans="1:10">
      <c r="A992" s="89" t="s">
        <v>9195</v>
      </c>
      <c r="B992" s="89">
        <v>100</v>
      </c>
      <c r="C992" s="89" t="s">
        <v>7963</v>
      </c>
      <c r="D992" s="89" t="s">
        <v>9196</v>
      </c>
      <c r="E992" s="89" t="s">
        <v>6686</v>
      </c>
      <c r="F992" s="89" t="s">
        <v>2483</v>
      </c>
      <c r="G992" s="105">
        <v>45342.565972222219</v>
      </c>
      <c r="H992" t="str">
        <f>INDEX(Partner_details[companyName], MATCH(E992, Partner_details[email], 0))</f>
        <v>Arctic Fox</v>
      </c>
      <c r="I992">
        <f>IFERROR(INDEX(ggPayers[payer], MATCH(A992, ggPayers[remote_order_id], 0)), 0)</f>
        <v>0</v>
      </c>
      <c r="J992" t="str">
        <f t="shared" si="15"/>
        <v>other</v>
      </c>
    </row>
    <row r="993" spans="1:10">
      <c r="A993" s="89" t="s">
        <v>9197</v>
      </c>
      <c r="B993" s="89">
        <v>500</v>
      </c>
      <c r="C993" s="89" t="s">
        <v>7963</v>
      </c>
      <c r="D993" s="89" t="s">
        <v>9198</v>
      </c>
      <c r="E993" s="89" t="s">
        <v>6686</v>
      </c>
      <c r="F993" s="89" t="s">
        <v>2483</v>
      </c>
      <c r="G993" s="105">
        <v>45342.565972222219</v>
      </c>
      <c r="H993" t="str">
        <f>INDEX(Partner_details[companyName], MATCH(E993, Partner_details[email], 0))</f>
        <v>Arctic Fox</v>
      </c>
      <c r="I993">
        <f>IFERROR(INDEX(ggPayers[payer], MATCH(A993, ggPayers[remote_order_id], 0)), 0)</f>
        <v>0</v>
      </c>
      <c r="J993" t="str">
        <f t="shared" si="15"/>
        <v>other</v>
      </c>
    </row>
    <row r="994" spans="1:10">
      <c r="A994" s="89" t="s">
        <v>9199</v>
      </c>
      <c r="B994" s="89">
        <v>100</v>
      </c>
      <c r="C994" s="89" t="s">
        <v>7963</v>
      </c>
      <c r="D994" s="89" t="s">
        <v>9200</v>
      </c>
      <c r="E994" s="89" t="s">
        <v>6686</v>
      </c>
      <c r="F994" s="89" t="s">
        <v>2483</v>
      </c>
      <c r="G994" s="105">
        <v>45342.565972222219</v>
      </c>
      <c r="H994" t="str">
        <f>INDEX(Partner_details[companyName], MATCH(E994, Partner_details[email], 0))</f>
        <v>Arctic Fox</v>
      </c>
      <c r="I994">
        <f>IFERROR(INDEX(ggPayers[payer], MATCH(A994, ggPayers[remote_order_id], 0)), 0)</f>
        <v>0</v>
      </c>
      <c r="J994" t="str">
        <f t="shared" si="15"/>
        <v>other</v>
      </c>
    </row>
    <row r="995" spans="1:10">
      <c r="A995" s="89" t="s">
        <v>9201</v>
      </c>
      <c r="B995" s="89">
        <v>60</v>
      </c>
      <c r="C995" s="89" t="s">
        <v>7963</v>
      </c>
      <c r="D995" s="89" t="s">
        <v>9202</v>
      </c>
      <c r="E995" s="89" t="s">
        <v>6686</v>
      </c>
      <c r="F995" s="89" t="s">
        <v>2483</v>
      </c>
      <c r="G995" s="105">
        <v>45342.566666666666</v>
      </c>
      <c r="H995" t="str">
        <f>INDEX(Partner_details[companyName], MATCH(E995, Partner_details[email], 0))</f>
        <v>Arctic Fox</v>
      </c>
      <c r="I995">
        <f>IFERROR(INDEX(ggPayers[payer], MATCH(A995, ggPayers[remote_order_id], 0)), 0)</f>
        <v>0</v>
      </c>
      <c r="J995" t="str">
        <f t="shared" si="15"/>
        <v>other</v>
      </c>
    </row>
    <row r="996" spans="1:10">
      <c r="A996" s="89" t="s">
        <v>9203</v>
      </c>
      <c r="B996" s="89">
        <v>1000</v>
      </c>
      <c r="C996" s="89" t="s">
        <v>7963</v>
      </c>
      <c r="D996" s="89" t="s">
        <v>9204</v>
      </c>
      <c r="E996" s="89" t="s">
        <v>6686</v>
      </c>
      <c r="F996" s="89" t="s">
        <v>2483</v>
      </c>
      <c r="G996" s="105">
        <v>45342.566666666666</v>
      </c>
      <c r="H996" t="str">
        <f>INDEX(Partner_details[companyName], MATCH(E996, Partner_details[email], 0))</f>
        <v>Arctic Fox</v>
      </c>
      <c r="I996">
        <f>IFERROR(INDEX(ggPayers[payer], MATCH(A996, ggPayers[remote_order_id], 0)), 0)</f>
        <v>0</v>
      </c>
      <c r="J996" t="str">
        <f t="shared" si="15"/>
        <v>other</v>
      </c>
    </row>
    <row r="997" spans="1:10">
      <c r="A997" s="89" t="s">
        <v>9205</v>
      </c>
      <c r="B997" s="89">
        <v>1</v>
      </c>
      <c r="C997" s="89" t="s">
        <v>7963</v>
      </c>
      <c r="D997" s="89" t="s">
        <v>9206</v>
      </c>
      <c r="E997" s="89" t="s">
        <v>6686</v>
      </c>
      <c r="F997" s="89" t="s">
        <v>2483</v>
      </c>
      <c r="G997" s="105">
        <v>45342.566666666666</v>
      </c>
      <c r="H997" t="str">
        <f>INDEX(Partner_details[companyName], MATCH(E997, Partner_details[email], 0))</f>
        <v>Arctic Fox</v>
      </c>
      <c r="I997">
        <f>IFERROR(INDEX(ggPayers[payer], MATCH(A997, ggPayers[remote_order_id], 0)), 0)</f>
        <v>0</v>
      </c>
      <c r="J997" t="str">
        <f t="shared" si="15"/>
        <v>other</v>
      </c>
    </row>
    <row r="998" spans="1:10">
      <c r="A998" s="89" t="s">
        <v>2838</v>
      </c>
      <c r="B998" s="89">
        <v>100</v>
      </c>
      <c r="C998" s="89" t="s">
        <v>561</v>
      </c>
      <c r="D998" s="89" t="s">
        <v>9207</v>
      </c>
      <c r="E998" s="89" t="s">
        <v>6686</v>
      </c>
      <c r="F998" s="89" t="s">
        <v>2483</v>
      </c>
      <c r="G998" s="105">
        <v>45342.566666666666</v>
      </c>
      <c r="H998" t="str">
        <f>INDEX(Partner_details[companyName], MATCH(E998, Partner_details[email], 0))</f>
        <v>Arctic Fox</v>
      </c>
      <c r="I998">
        <f>IFERROR(INDEX(ggPayers[payer], MATCH(A998, ggPayers[remote_order_id], 0)), 0)</f>
        <v>162906</v>
      </c>
      <c r="J998" t="str">
        <f t="shared" si="15"/>
        <v>ggPay</v>
      </c>
    </row>
    <row r="999" spans="1:10">
      <c r="A999" s="89" t="s">
        <v>6328</v>
      </c>
      <c r="B999" s="89">
        <v>100</v>
      </c>
      <c r="C999" s="89" t="s">
        <v>5606</v>
      </c>
      <c r="D999" s="89" t="s">
        <v>9208</v>
      </c>
      <c r="E999" s="89" t="s">
        <v>6686</v>
      </c>
      <c r="F999" s="89" t="s">
        <v>2483</v>
      </c>
      <c r="G999" s="105">
        <v>45342.567361111112</v>
      </c>
      <c r="H999" t="str">
        <f>INDEX(Partner_details[companyName], MATCH(E999, Partner_details[email], 0))</f>
        <v>Arctic Fox</v>
      </c>
      <c r="I999">
        <f>IFERROR(INDEX(ggPayers[payer], MATCH(A999, ggPayers[remote_order_id], 0)), 0)</f>
        <v>879643</v>
      </c>
      <c r="J999" t="str">
        <f t="shared" si="15"/>
        <v>ggPay</v>
      </c>
    </row>
    <row r="1000" spans="1:10">
      <c r="A1000" s="89" t="s">
        <v>2836</v>
      </c>
      <c r="B1000" s="89">
        <v>100</v>
      </c>
      <c r="C1000" s="89" t="s">
        <v>561</v>
      </c>
      <c r="D1000" s="89" t="s">
        <v>9209</v>
      </c>
      <c r="E1000" s="89" t="s">
        <v>6686</v>
      </c>
      <c r="F1000" s="89" t="s">
        <v>2483</v>
      </c>
      <c r="G1000" s="105">
        <v>45342.567361111112</v>
      </c>
      <c r="H1000" t="str">
        <f>INDEX(Partner_details[companyName], MATCH(E1000, Partner_details[email], 0))</f>
        <v>Arctic Fox</v>
      </c>
      <c r="I1000">
        <f>IFERROR(INDEX(ggPayers[payer], MATCH(A1000, ggPayers[remote_order_id], 0)), 0)</f>
        <v>879643</v>
      </c>
      <c r="J1000" t="str">
        <f t="shared" si="15"/>
        <v>ggPay</v>
      </c>
    </row>
    <row r="1001" spans="1:10">
      <c r="A1001" s="89" t="s">
        <v>9210</v>
      </c>
      <c r="B1001" s="89">
        <v>100</v>
      </c>
      <c r="C1001" s="89" t="s">
        <v>7963</v>
      </c>
      <c r="D1001" s="89" t="s">
        <v>9211</v>
      </c>
      <c r="E1001" s="89" t="s">
        <v>6686</v>
      </c>
      <c r="F1001" s="89" t="s">
        <v>2483</v>
      </c>
      <c r="G1001" s="105">
        <v>45342.597916666666</v>
      </c>
      <c r="H1001" t="str">
        <f>INDEX(Partner_details[companyName], MATCH(E1001, Partner_details[email], 0))</f>
        <v>Arctic Fox</v>
      </c>
      <c r="I1001">
        <f>IFERROR(INDEX(ggPayers[payer], MATCH(A1001, ggPayers[remote_order_id], 0)), 0)</f>
        <v>0</v>
      </c>
      <c r="J1001" t="str">
        <f t="shared" si="15"/>
        <v>other</v>
      </c>
    </row>
    <row r="1002" spans="1:10">
      <c r="A1002" s="89" t="s">
        <v>9212</v>
      </c>
      <c r="B1002" s="89">
        <v>10</v>
      </c>
      <c r="C1002" s="89" t="s">
        <v>7963</v>
      </c>
      <c r="D1002" s="89" t="s">
        <v>9213</v>
      </c>
      <c r="E1002" s="89" t="s">
        <v>6686</v>
      </c>
      <c r="F1002" s="89" t="s">
        <v>2483</v>
      </c>
      <c r="G1002" s="105">
        <v>45342.598611111112</v>
      </c>
      <c r="H1002" t="str">
        <f>INDEX(Partner_details[companyName], MATCH(E1002, Partner_details[email], 0))</f>
        <v>Arctic Fox</v>
      </c>
      <c r="I1002">
        <f>IFERROR(INDEX(ggPayers[payer], MATCH(A1002, ggPayers[remote_order_id], 0)), 0)</f>
        <v>0</v>
      </c>
      <c r="J1002" t="str">
        <f t="shared" si="15"/>
        <v>other</v>
      </c>
    </row>
    <row r="1003" spans="1:10">
      <c r="A1003" s="99" t="s">
        <v>2834</v>
      </c>
      <c r="B1003" s="89">
        <v>10</v>
      </c>
      <c r="C1003" s="89" t="s">
        <v>561</v>
      </c>
      <c r="D1003" s="89" t="s">
        <v>9214</v>
      </c>
      <c r="E1003" s="89" t="s">
        <v>6686</v>
      </c>
      <c r="F1003" s="89" t="s">
        <v>2483</v>
      </c>
      <c r="G1003" s="105">
        <v>45342.598611111112</v>
      </c>
      <c r="H1003" t="str">
        <f>INDEX(Partner_details[companyName], MATCH(E1003, Partner_details[email], 0))</f>
        <v>Arctic Fox</v>
      </c>
      <c r="I1003">
        <f>IFERROR(INDEX(ggPayers[payer], MATCH(A1003, ggPayers[remote_order_id], 0)), 0)</f>
        <v>162906</v>
      </c>
      <c r="J1003" t="str">
        <f t="shared" si="15"/>
        <v>ggPay</v>
      </c>
    </row>
    <row r="1004" spans="1:10">
      <c r="A1004" s="89" t="s">
        <v>6327</v>
      </c>
      <c r="B1004" s="89">
        <v>100</v>
      </c>
      <c r="C1004" s="89" t="s">
        <v>5606</v>
      </c>
      <c r="D1004" s="89" t="s">
        <v>9215</v>
      </c>
      <c r="E1004" s="89" t="s">
        <v>6686</v>
      </c>
      <c r="F1004" s="89" t="s">
        <v>2483</v>
      </c>
      <c r="G1004" s="105">
        <v>45342.6</v>
      </c>
      <c r="H1004" t="str">
        <f>INDEX(Partner_details[companyName], MATCH(E1004, Partner_details[email], 0))</f>
        <v>Arctic Fox</v>
      </c>
      <c r="I1004">
        <f>IFERROR(INDEX(ggPayers[payer], MATCH(A1004, ggPayers[remote_order_id], 0)), 0)</f>
        <v>879643</v>
      </c>
      <c r="J1004" t="str">
        <f t="shared" si="15"/>
        <v>ggPay</v>
      </c>
    </row>
    <row r="1005" spans="1:10">
      <c r="A1005" s="89" t="s">
        <v>9216</v>
      </c>
      <c r="B1005" s="89">
        <v>1</v>
      </c>
      <c r="C1005" s="89" t="s">
        <v>7963</v>
      </c>
      <c r="D1005" s="89" t="s">
        <v>9217</v>
      </c>
      <c r="E1005" s="89" t="s">
        <v>6686</v>
      </c>
      <c r="F1005" s="89" t="s">
        <v>2483</v>
      </c>
      <c r="G1005" s="105">
        <v>45342.600694444445</v>
      </c>
      <c r="H1005" t="str">
        <f>INDEX(Partner_details[companyName], MATCH(E1005, Partner_details[email], 0))</f>
        <v>Arctic Fox</v>
      </c>
      <c r="I1005">
        <f>IFERROR(INDEX(ggPayers[payer], MATCH(A1005, ggPayers[remote_order_id], 0)), 0)</f>
        <v>0</v>
      </c>
      <c r="J1005" t="str">
        <f t="shared" si="15"/>
        <v>other</v>
      </c>
    </row>
    <row r="1006" spans="1:10">
      <c r="A1006" s="89" t="s">
        <v>9218</v>
      </c>
      <c r="B1006" s="89">
        <v>300</v>
      </c>
      <c r="C1006" s="89" t="s">
        <v>7963</v>
      </c>
      <c r="D1006" s="89"/>
      <c r="E1006" s="89" t="s">
        <v>6546</v>
      </c>
      <c r="F1006" s="89" t="s">
        <v>1738</v>
      </c>
      <c r="G1006" s="105">
        <v>45342.636111111111</v>
      </c>
      <c r="H1006" t="str">
        <f>INDEX(Partner_details[companyName], MATCH(E1006, Partner_details[email], 0))</f>
        <v>Kilikian</v>
      </c>
      <c r="I1006">
        <f>IFERROR(INDEX(ggPayers[payer], MATCH(A1006, ggPayers[remote_order_id], 0)), 0)</f>
        <v>0</v>
      </c>
      <c r="J1006" t="str">
        <f t="shared" si="15"/>
        <v>other</v>
      </c>
    </row>
    <row r="1007" spans="1:10">
      <c r="A1007" s="89" t="s">
        <v>9219</v>
      </c>
      <c r="B1007" s="89">
        <v>500</v>
      </c>
      <c r="C1007" s="89" t="s">
        <v>7963</v>
      </c>
      <c r="D1007" s="89" t="s">
        <v>9220</v>
      </c>
      <c r="E1007" s="89" t="s">
        <v>7296</v>
      </c>
      <c r="F1007" s="89" t="s">
        <v>516</v>
      </c>
      <c r="G1007" s="105">
        <v>45342.645138888889</v>
      </c>
      <c r="H1007" t="str">
        <f>INDEX(Partner_details[companyName], MATCH(E1007, Partner_details[email], 0))</f>
        <v>Paul</v>
      </c>
      <c r="I1007">
        <f>IFERROR(INDEX(ggPayers[payer], MATCH(A1007, ggPayers[remote_order_id], 0)), 0)</f>
        <v>0</v>
      </c>
      <c r="J1007" t="str">
        <f t="shared" si="15"/>
        <v>other</v>
      </c>
    </row>
    <row r="1008" spans="1:10">
      <c r="A1008" s="89" t="s">
        <v>9221</v>
      </c>
      <c r="B1008" s="89">
        <v>1500</v>
      </c>
      <c r="C1008" s="89" t="s">
        <v>7974</v>
      </c>
      <c r="D1008" s="89"/>
      <c r="E1008" s="89" t="s">
        <v>7525</v>
      </c>
      <c r="F1008" s="89" t="s">
        <v>404</v>
      </c>
      <c r="G1008" s="105">
        <v>45342.680555555555</v>
      </c>
      <c r="H1008" t="str">
        <f>INDEX(Partner_details[companyName], MATCH(E1008, Partner_details[email], 0))</f>
        <v>Cool Boba</v>
      </c>
      <c r="I1008">
        <f>IFERROR(INDEX(ggPayers[payer], MATCH(A1008, ggPayers[remote_order_id], 0)), 0)</f>
        <v>0</v>
      </c>
      <c r="J1008" t="str">
        <f t="shared" si="15"/>
        <v>other</v>
      </c>
    </row>
    <row r="1009" spans="1:10">
      <c r="A1009" s="99" t="s">
        <v>9222</v>
      </c>
      <c r="B1009" s="89">
        <v>500</v>
      </c>
      <c r="C1009" s="89" t="s">
        <v>7974</v>
      </c>
      <c r="D1009" s="89"/>
      <c r="E1009" s="89" t="s">
        <v>7525</v>
      </c>
      <c r="F1009" s="89" t="s">
        <v>404</v>
      </c>
      <c r="G1009" s="105">
        <v>45342.681250000001</v>
      </c>
      <c r="H1009" t="str">
        <f>INDEX(Partner_details[companyName], MATCH(E1009, Partner_details[email], 0))</f>
        <v>Cool Boba</v>
      </c>
      <c r="I1009">
        <f>IFERROR(INDEX(ggPayers[payer], MATCH(A1009, ggPayers[remote_order_id], 0)), 0)</f>
        <v>0</v>
      </c>
      <c r="J1009" t="str">
        <f t="shared" si="15"/>
        <v>other</v>
      </c>
    </row>
    <row r="1010" spans="1:10">
      <c r="A1010" s="89" t="s">
        <v>2832</v>
      </c>
      <c r="B1010" s="89">
        <v>2000</v>
      </c>
      <c r="C1010" s="89" t="s">
        <v>561</v>
      </c>
      <c r="D1010" s="89"/>
      <c r="E1010" s="89" t="s">
        <v>130</v>
      </c>
      <c r="F1010" s="89" t="s">
        <v>128</v>
      </c>
      <c r="G1010" s="105">
        <v>45342.729861111111</v>
      </c>
      <c r="H1010" t="str">
        <f>INDEX(Partner_details[companyName], MATCH(E1010, Partner_details[email], 0))</f>
        <v>Avetis Grigoryan</v>
      </c>
      <c r="I1010">
        <f>IFERROR(INDEX(ggPayers[payer], MATCH(A1010, ggPayers[remote_order_id], 0)), 0)</f>
        <v>0</v>
      </c>
      <c r="J1010" t="str">
        <f t="shared" si="15"/>
        <v>other</v>
      </c>
    </row>
    <row r="1011" spans="1:10">
      <c r="A1011" s="89" t="s">
        <v>9223</v>
      </c>
      <c r="B1011" s="89">
        <v>500</v>
      </c>
      <c r="C1011" s="89" t="s">
        <v>7963</v>
      </c>
      <c r="D1011" s="89" t="s">
        <v>9224</v>
      </c>
      <c r="E1011" s="89" t="s">
        <v>7401</v>
      </c>
      <c r="F1011" s="89" t="s">
        <v>826</v>
      </c>
      <c r="G1011" s="105">
        <v>45343.232638888891</v>
      </c>
      <c r="H1011" t="str">
        <f>INDEX(Partner_details[companyName], MATCH(E1011, Partner_details[email], 0))</f>
        <v>gg cjsc</v>
      </c>
      <c r="I1011">
        <f>IFERROR(INDEX(ggPayers[payer], MATCH(A1011, ggPayers[remote_order_id], 0)), 0)</f>
        <v>0</v>
      </c>
      <c r="J1011" t="str">
        <f t="shared" si="15"/>
        <v>other</v>
      </c>
    </row>
    <row r="1012" spans="1:10">
      <c r="A1012" s="89" t="s">
        <v>9225</v>
      </c>
      <c r="B1012" s="89">
        <v>1000</v>
      </c>
      <c r="C1012" s="89" t="s">
        <v>7963</v>
      </c>
      <c r="D1012" s="89"/>
      <c r="E1012" s="89" t="s">
        <v>6622</v>
      </c>
      <c r="F1012" s="89" t="s">
        <v>420</v>
      </c>
      <c r="G1012" s="105">
        <v>45343.275000000001</v>
      </c>
      <c r="H1012" t="str">
        <f>INDEX(Partner_details[companyName], MATCH(E1012, Partner_details[email], 0))</f>
        <v>Dodopizza</v>
      </c>
      <c r="I1012">
        <f>IFERROR(INDEX(ggPayers[payer], MATCH(A1012, ggPayers[remote_order_id], 0)), 0)</f>
        <v>0</v>
      </c>
      <c r="J1012" t="str">
        <f t="shared" si="15"/>
        <v>other</v>
      </c>
    </row>
    <row r="1013" spans="1:10">
      <c r="A1013" s="89" t="s">
        <v>2830</v>
      </c>
      <c r="B1013" s="89">
        <v>500</v>
      </c>
      <c r="C1013" s="89" t="s">
        <v>561</v>
      </c>
      <c r="D1013" s="89"/>
      <c r="E1013" s="89" t="s">
        <v>6520</v>
      </c>
      <c r="F1013" s="89" t="s">
        <v>469</v>
      </c>
      <c r="G1013" s="105">
        <v>45343.304861111108</v>
      </c>
      <c r="H1013" t="str">
        <f>INDEX(Partner_details[companyName], MATCH(E1013, Partner_details[email], 0))</f>
        <v>Lumen Coffee</v>
      </c>
      <c r="I1013">
        <f>IFERROR(INDEX(ggPayers[payer], MATCH(A1013, ggPayers[remote_order_id], 0)), 0)</f>
        <v>0</v>
      </c>
      <c r="J1013" t="str">
        <f t="shared" si="15"/>
        <v>other</v>
      </c>
    </row>
    <row r="1014" spans="1:10">
      <c r="A1014" s="89" t="s">
        <v>9226</v>
      </c>
      <c r="B1014" s="89">
        <v>300</v>
      </c>
      <c r="C1014" s="89" t="s">
        <v>7963</v>
      </c>
      <c r="D1014" s="89" t="s">
        <v>9227</v>
      </c>
      <c r="E1014" s="89" t="s">
        <v>332</v>
      </c>
      <c r="F1014" s="89" t="s">
        <v>331</v>
      </c>
      <c r="G1014" s="105">
        <v>45343.308333333334</v>
      </c>
      <c r="H1014" t="str">
        <f>INDEX(Partner_details[companyName], MATCH(E1014, Partner_details[email], 0))</f>
        <v>gg cjsc</v>
      </c>
      <c r="I1014">
        <f>IFERROR(INDEX(ggPayers[payer], MATCH(A1014, ggPayers[remote_order_id], 0)), 0)</f>
        <v>0</v>
      </c>
      <c r="J1014" t="str">
        <f t="shared" si="15"/>
        <v>other</v>
      </c>
    </row>
    <row r="1015" spans="1:10">
      <c r="A1015" s="89" t="s">
        <v>9228</v>
      </c>
      <c r="B1015" s="89">
        <v>500</v>
      </c>
      <c r="C1015" s="89" t="s">
        <v>7963</v>
      </c>
      <c r="D1015" s="89" t="s">
        <v>9229</v>
      </c>
      <c r="E1015" s="89" t="s">
        <v>332</v>
      </c>
      <c r="F1015" s="89" t="s">
        <v>331</v>
      </c>
      <c r="G1015" s="105">
        <v>45343.308333333334</v>
      </c>
      <c r="H1015" t="str">
        <f>INDEX(Partner_details[companyName], MATCH(E1015, Partner_details[email], 0))</f>
        <v>gg cjsc</v>
      </c>
      <c r="I1015">
        <f>IFERROR(INDEX(ggPayers[payer], MATCH(A1015, ggPayers[remote_order_id], 0)), 0)</f>
        <v>0</v>
      </c>
      <c r="J1015" t="str">
        <f t="shared" si="15"/>
        <v>other</v>
      </c>
    </row>
    <row r="1016" spans="1:10">
      <c r="A1016" s="89" t="s">
        <v>9230</v>
      </c>
      <c r="B1016" s="89">
        <v>500</v>
      </c>
      <c r="C1016" s="89" t="s">
        <v>7963</v>
      </c>
      <c r="D1016" s="89" t="s">
        <v>9231</v>
      </c>
      <c r="E1016" s="89" t="s">
        <v>178</v>
      </c>
      <c r="F1016" s="89" t="s">
        <v>177</v>
      </c>
      <c r="G1016" s="105">
        <v>45343.314583333333</v>
      </c>
      <c r="H1016" t="str">
        <f>INDEX(Partner_details[companyName], MATCH(E1016, Partner_details[email], 0))</f>
        <v>gg cjsc</v>
      </c>
      <c r="I1016">
        <f>IFERROR(INDEX(ggPayers[payer], MATCH(A1016, ggPayers[remote_order_id], 0)), 0)</f>
        <v>0</v>
      </c>
      <c r="J1016" t="str">
        <f t="shared" si="15"/>
        <v>other</v>
      </c>
    </row>
    <row r="1017" spans="1:10">
      <c r="A1017" s="89" t="s">
        <v>9232</v>
      </c>
      <c r="B1017" s="89">
        <v>500</v>
      </c>
      <c r="C1017" s="89" t="s">
        <v>7963</v>
      </c>
      <c r="D1017" s="89" t="s">
        <v>9233</v>
      </c>
      <c r="E1017" s="89" t="s">
        <v>178</v>
      </c>
      <c r="F1017" s="89" t="s">
        <v>177</v>
      </c>
      <c r="G1017" s="105">
        <v>45343.31527777778</v>
      </c>
      <c r="H1017" t="str">
        <f>INDEX(Partner_details[companyName], MATCH(E1017, Partner_details[email], 0))</f>
        <v>gg cjsc</v>
      </c>
      <c r="I1017">
        <f>IFERROR(INDEX(ggPayers[payer], MATCH(A1017, ggPayers[remote_order_id], 0)), 0)</f>
        <v>0</v>
      </c>
      <c r="J1017" t="str">
        <f t="shared" si="15"/>
        <v>other</v>
      </c>
    </row>
    <row r="1018" spans="1:10">
      <c r="A1018" s="89" t="s">
        <v>9234</v>
      </c>
      <c r="B1018" s="89">
        <v>500</v>
      </c>
      <c r="C1018" s="89" t="s">
        <v>7963</v>
      </c>
      <c r="D1018" s="89" t="s">
        <v>9235</v>
      </c>
      <c r="E1018" s="89" t="s">
        <v>178</v>
      </c>
      <c r="F1018" s="89" t="s">
        <v>177</v>
      </c>
      <c r="G1018" s="105">
        <v>45343.31527777778</v>
      </c>
      <c r="H1018" t="str">
        <f>INDEX(Partner_details[companyName], MATCH(E1018, Partner_details[email], 0))</f>
        <v>gg cjsc</v>
      </c>
      <c r="I1018">
        <f>IFERROR(INDEX(ggPayers[payer], MATCH(A1018, ggPayers[remote_order_id], 0)), 0)</f>
        <v>0</v>
      </c>
      <c r="J1018" t="str">
        <f t="shared" si="15"/>
        <v>other</v>
      </c>
    </row>
    <row r="1019" spans="1:10">
      <c r="A1019" s="89" t="s">
        <v>2827</v>
      </c>
      <c r="B1019" s="89">
        <v>500</v>
      </c>
      <c r="C1019" s="89" t="s">
        <v>561</v>
      </c>
      <c r="D1019" s="89"/>
      <c r="E1019" s="89" t="s">
        <v>6622</v>
      </c>
      <c r="F1019" s="89" t="s">
        <v>420</v>
      </c>
      <c r="G1019" s="105">
        <v>45343.321527777778</v>
      </c>
      <c r="H1019" t="str">
        <f>INDEX(Partner_details[companyName], MATCH(E1019, Partner_details[email], 0))</f>
        <v>Dodopizza</v>
      </c>
      <c r="I1019">
        <f>IFERROR(INDEX(ggPayers[payer], MATCH(A1019, ggPayers[remote_order_id], 0)), 0)</f>
        <v>0</v>
      </c>
      <c r="J1019" t="str">
        <f t="shared" si="15"/>
        <v>other</v>
      </c>
    </row>
    <row r="1020" spans="1:10">
      <c r="A1020" s="89" t="s">
        <v>9236</v>
      </c>
      <c r="B1020" s="89">
        <v>500</v>
      </c>
      <c r="C1020" s="89" t="s">
        <v>7963</v>
      </c>
      <c r="D1020" s="89"/>
      <c r="E1020" s="89" t="s">
        <v>6984</v>
      </c>
      <c r="F1020" s="89" t="s">
        <v>206</v>
      </c>
      <c r="G1020" s="105">
        <v>45343.351388888892</v>
      </c>
      <c r="H1020" t="str">
        <f>INDEX(Partner_details[companyName], MATCH(E1020, Partner_details[email], 0))</f>
        <v>gg cjsc</v>
      </c>
      <c r="I1020">
        <f>IFERROR(INDEX(ggPayers[payer], MATCH(A1020, ggPayers[remote_order_id], 0)), 0)</f>
        <v>0</v>
      </c>
      <c r="J1020" t="str">
        <f t="shared" si="15"/>
        <v>other</v>
      </c>
    </row>
    <row r="1021" spans="1:10">
      <c r="A1021" s="89" t="s">
        <v>9237</v>
      </c>
      <c r="B1021" s="89">
        <v>500</v>
      </c>
      <c r="C1021" s="89" t="s">
        <v>7963</v>
      </c>
      <c r="D1021" s="89"/>
      <c r="E1021" s="89" t="s">
        <v>6984</v>
      </c>
      <c r="F1021" s="89" t="s">
        <v>206</v>
      </c>
      <c r="G1021" s="105">
        <v>45343.352083333331</v>
      </c>
      <c r="H1021" t="str">
        <f>INDEX(Partner_details[companyName], MATCH(E1021, Partner_details[email], 0))</f>
        <v>gg cjsc</v>
      </c>
      <c r="I1021">
        <f>IFERROR(INDEX(ggPayers[payer], MATCH(A1021, ggPayers[remote_order_id], 0)), 0)</f>
        <v>0</v>
      </c>
      <c r="J1021" t="str">
        <f t="shared" si="15"/>
        <v>other</v>
      </c>
    </row>
    <row r="1022" spans="1:10">
      <c r="A1022" s="89" t="s">
        <v>9238</v>
      </c>
      <c r="B1022" s="89">
        <v>500</v>
      </c>
      <c r="C1022" s="89" t="s">
        <v>7963</v>
      </c>
      <c r="D1022" s="89"/>
      <c r="E1022" s="89" t="s">
        <v>6984</v>
      </c>
      <c r="F1022" s="89" t="s">
        <v>206</v>
      </c>
      <c r="G1022" s="105">
        <v>45343.352777777778</v>
      </c>
      <c r="H1022" t="str">
        <f>INDEX(Partner_details[companyName], MATCH(E1022, Partner_details[email], 0))</f>
        <v>gg cjsc</v>
      </c>
      <c r="I1022">
        <f>IFERROR(INDEX(ggPayers[payer], MATCH(A1022, ggPayers[remote_order_id], 0)), 0)</f>
        <v>0</v>
      </c>
      <c r="J1022" t="str">
        <f t="shared" si="15"/>
        <v>other</v>
      </c>
    </row>
    <row r="1023" spans="1:10">
      <c r="A1023" s="89" t="s">
        <v>9239</v>
      </c>
      <c r="B1023" s="89">
        <v>500</v>
      </c>
      <c r="C1023" s="89" t="s">
        <v>7963</v>
      </c>
      <c r="D1023" s="89"/>
      <c r="E1023" s="89" t="s">
        <v>6984</v>
      </c>
      <c r="F1023" s="89" t="s">
        <v>206</v>
      </c>
      <c r="G1023" s="105">
        <v>45343.353472222225</v>
      </c>
      <c r="H1023" t="str">
        <f>INDEX(Partner_details[companyName], MATCH(E1023, Partner_details[email], 0))</f>
        <v>gg cjsc</v>
      </c>
      <c r="I1023">
        <f>IFERROR(INDEX(ggPayers[payer], MATCH(A1023, ggPayers[remote_order_id], 0)), 0)</f>
        <v>0</v>
      </c>
      <c r="J1023" t="str">
        <f t="shared" si="15"/>
        <v>other</v>
      </c>
    </row>
    <row r="1024" spans="1:10">
      <c r="A1024" s="89" t="s">
        <v>9240</v>
      </c>
      <c r="B1024" s="89">
        <v>500</v>
      </c>
      <c r="C1024" s="89" t="s">
        <v>7963</v>
      </c>
      <c r="D1024" s="89"/>
      <c r="E1024" s="89" t="s">
        <v>6984</v>
      </c>
      <c r="F1024" s="89" t="s">
        <v>206</v>
      </c>
      <c r="G1024" s="105">
        <v>45343.356249999997</v>
      </c>
      <c r="H1024" t="str">
        <f>INDEX(Partner_details[companyName], MATCH(E1024, Partner_details[email], 0))</f>
        <v>gg cjsc</v>
      </c>
      <c r="I1024">
        <f>IFERROR(INDEX(ggPayers[payer], MATCH(A1024, ggPayers[remote_order_id], 0)), 0)</f>
        <v>0</v>
      </c>
      <c r="J1024" t="str">
        <f t="shared" si="15"/>
        <v>other</v>
      </c>
    </row>
    <row r="1025" spans="1:10">
      <c r="A1025" s="89" t="s">
        <v>9241</v>
      </c>
      <c r="B1025" s="89">
        <v>500</v>
      </c>
      <c r="C1025" s="89" t="s">
        <v>7963</v>
      </c>
      <c r="D1025" s="89"/>
      <c r="E1025" s="89" t="s">
        <v>6984</v>
      </c>
      <c r="F1025" s="89" t="s">
        <v>206</v>
      </c>
      <c r="G1025" s="105">
        <v>45343.35833333333</v>
      </c>
      <c r="H1025" t="str">
        <f>INDEX(Partner_details[companyName], MATCH(E1025, Partner_details[email], 0))</f>
        <v>gg cjsc</v>
      </c>
      <c r="I1025">
        <f>IFERROR(INDEX(ggPayers[payer], MATCH(A1025, ggPayers[remote_order_id], 0)), 0)</f>
        <v>0</v>
      </c>
      <c r="J1025" t="str">
        <f t="shared" si="15"/>
        <v>other</v>
      </c>
    </row>
    <row r="1026" spans="1:10">
      <c r="A1026" s="89" t="s">
        <v>2825</v>
      </c>
      <c r="B1026" s="89">
        <v>500</v>
      </c>
      <c r="C1026" s="89" t="s">
        <v>561</v>
      </c>
      <c r="D1026" s="89"/>
      <c r="E1026" s="89" t="s">
        <v>7296</v>
      </c>
      <c r="F1026" s="89" t="s">
        <v>516</v>
      </c>
      <c r="G1026" s="105">
        <v>45343.390277777777</v>
      </c>
      <c r="H1026" t="str">
        <f>INDEX(Partner_details[companyName], MATCH(E1026, Partner_details[email], 0))</f>
        <v>Paul</v>
      </c>
      <c r="I1026">
        <f>IFERROR(INDEX(ggPayers[payer], MATCH(A1026, ggPayers[remote_order_id], 0)), 0)</f>
        <v>0</v>
      </c>
      <c r="J1026" t="str">
        <f t="shared" si="15"/>
        <v>other</v>
      </c>
    </row>
    <row r="1027" spans="1:10">
      <c r="A1027" s="89" t="s">
        <v>9242</v>
      </c>
      <c r="B1027" s="89">
        <v>100</v>
      </c>
      <c r="C1027" s="89" t="s">
        <v>7963</v>
      </c>
      <c r="D1027" s="89" t="s">
        <v>9243</v>
      </c>
      <c r="E1027" s="89" t="s">
        <v>7263</v>
      </c>
      <c r="F1027" s="89" t="s">
        <v>270</v>
      </c>
      <c r="G1027" s="105">
        <v>45343.449305555558</v>
      </c>
      <c r="H1027" t="str">
        <f>INDEX(Partner_details[companyName], MATCH(E1027, Partner_details[email], 0))</f>
        <v>Arctic Fox</v>
      </c>
      <c r="I1027">
        <f>IFERROR(INDEX(ggPayers[payer], MATCH(A1027, ggPayers[remote_order_id], 0)), 0)</f>
        <v>0</v>
      </c>
      <c r="J1027" t="str">
        <f t="shared" ref="J1027:J1090" si="16">IF(NOT(I1027=0), "ggPay", "other")</f>
        <v>other</v>
      </c>
    </row>
    <row r="1028" spans="1:10">
      <c r="A1028" s="89" t="s">
        <v>9244</v>
      </c>
      <c r="B1028" s="89">
        <v>100</v>
      </c>
      <c r="C1028" s="89" t="s">
        <v>7963</v>
      </c>
      <c r="D1028" s="89" t="s">
        <v>9245</v>
      </c>
      <c r="E1028" s="89" t="s">
        <v>7263</v>
      </c>
      <c r="F1028" s="89" t="s">
        <v>270</v>
      </c>
      <c r="G1028" s="105">
        <v>45343.45</v>
      </c>
      <c r="H1028" t="str">
        <f>INDEX(Partner_details[companyName], MATCH(E1028, Partner_details[email], 0))</f>
        <v>Arctic Fox</v>
      </c>
      <c r="I1028">
        <f>IFERROR(INDEX(ggPayers[payer], MATCH(A1028, ggPayers[remote_order_id], 0)), 0)</f>
        <v>0</v>
      </c>
      <c r="J1028" t="str">
        <f t="shared" si="16"/>
        <v>other</v>
      </c>
    </row>
    <row r="1029" spans="1:10">
      <c r="A1029" s="89" t="s">
        <v>9246</v>
      </c>
      <c r="B1029" s="89">
        <v>100</v>
      </c>
      <c r="C1029" s="89" t="s">
        <v>7963</v>
      </c>
      <c r="D1029" s="89" t="s">
        <v>9247</v>
      </c>
      <c r="E1029" s="89" t="s">
        <v>7263</v>
      </c>
      <c r="F1029" s="89" t="s">
        <v>270</v>
      </c>
      <c r="G1029" s="105">
        <v>45343.45</v>
      </c>
      <c r="H1029" t="str">
        <f>INDEX(Partner_details[companyName], MATCH(E1029, Partner_details[email], 0))</f>
        <v>Arctic Fox</v>
      </c>
      <c r="I1029">
        <f>IFERROR(INDEX(ggPayers[payer], MATCH(A1029, ggPayers[remote_order_id], 0)), 0)</f>
        <v>0</v>
      </c>
      <c r="J1029" t="str">
        <f t="shared" si="16"/>
        <v>other</v>
      </c>
    </row>
    <row r="1030" spans="1:10">
      <c r="A1030" s="89" t="s">
        <v>9248</v>
      </c>
      <c r="B1030" s="89">
        <v>100</v>
      </c>
      <c r="C1030" s="89" t="s">
        <v>7963</v>
      </c>
      <c r="D1030" s="89" t="s">
        <v>9249</v>
      </c>
      <c r="E1030" s="89" t="s">
        <v>7263</v>
      </c>
      <c r="F1030" s="89" t="s">
        <v>270</v>
      </c>
      <c r="G1030" s="105">
        <v>45343.452777777777</v>
      </c>
      <c r="H1030" t="str">
        <f>INDEX(Partner_details[companyName], MATCH(E1030, Partner_details[email], 0))</f>
        <v>Arctic Fox</v>
      </c>
      <c r="I1030">
        <f>IFERROR(INDEX(ggPayers[payer], MATCH(A1030, ggPayers[remote_order_id], 0)), 0)</f>
        <v>0</v>
      </c>
      <c r="J1030" t="str">
        <f t="shared" si="16"/>
        <v>other</v>
      </c>
    </row>
    <row r="1031" spans="1:10">
      <c r="A1031" s="89" t="s">
        <v>9250</v>
      </c>
      <c r="B1031" s="89">
        <v>100</v>
      </c>
      <c r="C1031" s="89" t="s">
        <v>7963</v>
      </c>
      <c r="D1031" s="89" t="s">
        <v>9251</v>
      </c>
      <c r="E1031" s="89" t="s">
        <v>7263</v>
      </c>
      <c r="F1031" s="89" t="s">
        <v>270</v>
      </c>
      <c r="G1031" s="105">
        <v>45343.452777777777</v>
      </c>
      <c r="H1031" t="str">
        <f>INDEX(Partner_details[companyName], MATCH(E1031, Partner_details[email], 0))</f>
        <v>Arctic Fox</v>
      </c>
      <c r="I1031">
        <f>IFERROR(INDEX(ggPayers[payer], MATCH(A1031, ggPayers[remote_order_id], 0)), 0)</f>
        <v>0</v>
      </c>
      <c r="J1031" t="str">
        <f t="shared" si="16"/>
        <v>other</v>
      </c>
    </row>
    <row r="1032" spans="1:10">
      <c r="A1032" s="89" t="s">
        <v>9252</v>
      </c>
      <c r="B1032" s="89">
        <v>100</v>
      </c>
      <c r="C1032" s="89" t="s">
        <v>7963</v>
      </c>
      <c r="D1032" s="89" t="s">
        <v>9253</v>
      </c>
      <c r="E1032" s="89" t="s">
        <v>7263</v>
      </c>
      <c r="F1032" s="89" t="s">
        <v>270</v>
      </c>
      <c r="G1032" s="105">
        <v>45343.456944444442</v>
      </c>
      <c r="H1032" t="str">
        <f>INDEX(Partner_details[companyName], MATCH(E1032, Partner_details[email], 0))</f>
        <v>Arctic Fox</v>
      </c>
      <c r="I1032">
        <f>IFERROR(INDEX(ggPayers[payer], MATCH(A1032, ggPayers[remote_order_id], 0)), 0)</f>
        <v>0</v>
      </c>
      <c r="J1032" t="str">
        <f t="shared" si="16"/>
        <v>other</v>
      </c>
    </row>
    <row r="1033" spans="1:10">
      <c r="A1033" s="89" t="s">
        <v>9254</v>
      </c>
      <c r="B1033" s="89">
        <v>100</v>
      </c>
      <c r="C1033" s="89" t="s">
        <v>7963</v>
      </c>
      <c r="D1033" s="89" t="s">
        <v>9255</v>
      </c>
      <c r="E1033" s="89" t="s">
        <v>7263</v>
      </c>
      <c r="F1033" s="89" t="s">
        <v>270</v>
      </c>
      <c r="G1033" s="105">
        <v>45343.456944444442</v>
      </c>
      <c r="H1033" t="str">
        <f>INDEX(Partner_details[companyName], MATCH(E1033, Partner_details[email], 0))</f>
        <v>Arctic Fox</v>
      </c>
      <c r="I1033">
        <f>IFERROR(INDEX(ggPayers[payer], MATCH(A1033, ggPayers[remote_order_id], 0)), 0)</f>
        <v>0</v>
      </c>
      <c r="J1033" t="str">
        <f t="shared" si="16"/>
        <v>other</v>
      </c>
    </row>
    <row r="1034" spans="1:10">
      <c r="A1034" s="89" t="s">
        <v>9256</v>
      </c>
      <c r="B1034" s="89">
        <v>100</v>
      </c>
      <c r="C1034" s="89" t="s">
        <v>7963</v>
      </c>
      <c r="D1034" s="89" t="s">
        <v>9257</v>
      </c>
      <c r="E1034" s="89" t="s">
        <v>7263</v>
      </c>
      <c r="F1034" s="89" t="s">
        <v>270</v>
      </c>
      <c r="G1034" s="105">
        <v>45343.459722222222</v>
      </c>
      <c r="H1034" t="str">
        <f>INDEX(Partner_details[companyName], MATCH(E1034, Partner_details[email], 0))</f>
        <v>Arctic Fox</v>
      </c>
      <c r="I1034">
        <f>IFERROR(INDEX(ggPayers[payer], MATCH(A1034, ggPayers[remote_order_id], 0)), 0)</f>
        <v>0</v>
      </c>
      <c r="J1034" t="str">
        <f t="shared" si="16"/>
        <v>other</v>
      </c>
    </row>
    <row r="1035" spans="1:10">
      <c r="A1035" s="89" t="s">
        <v>9258</v>
      </c>
      <c r="B1035" s="89">
        <v>100</v>
      </c>
      <c r="C1035" s="89" t="s">
        <v>7963</v>
      </c>
      <c r="D1035" s="89" t="s">
        <v>9259</v>
      </c>
      <c r="E1035" s="89" t="s">
        <v>7263</v>
      </c>
      <c r="F1035" s="89" t="s">
        <v>270</v>
      </c>
      <c r="G1035" s="105">
        <v>45343.461805555555</v>
      </c>
      <c r="H1035" t="str">
        <f>INDEX(Partner_details[companyName], MATCH(E1035, Partner_details[email], 0))</f>
        <v>Arctic Fox</v>
      </c>
      <c r="I1035">
        <f>IFERROR(INDEX(ggPayers[payer], MATCH(A1035, ggPayers[remote_order_id], 0)), 0)</f>
        <v>0</v>
      </c>
      <c r="J1035" t="str">
        <f t="shared" si="16"/>
        <v>other</v>
      </c>
    </row>
    <row r="1036" spans="1:10">
      <c r="A1036" s="89" t="s">
        <v>9260</v>
      </c>
      <c r="B1036" s="89">
        <v>10</v>
      </c>
      <c r="C1036" s="89" t="s">
        <v>7963</v>
      </c>
      <c r="D1036" s="89" t="s">
        <v>9261</v>
      </c>
      <c r="E1036" s="89" t="s">
        <v>7263</v>
      </c>
      <c r="F1036" s="89" t="s">
        <v>270</v>
      </c>
      <c r="G1036" s="105">
        <v>45343.462500000001</v>
      </c>
      <c r="H1036" t="str">
        <f>INDEX(Partner_details[companyName], MATCH(E1036, Partner_details[email], 0))</f>
        <v>Arctic Fox</v>
      </c>
      <c r="I1036">
        <f>IFERROR(INDEX(ggPayers[payer], MATCH(A1036, ggPayers[remote_order_id], 0)), 0)</f>
        <v>0</v>
      </c>
      <c r="J1036" t="str">
        <f t="shared" si="16"/>
        <v>other</v>
      </c>
    </row>
    <row r="1037" spans="1:10">
      <c r="A1037" s="89" t="s">
        <v>9262</v>
      </c>
      <c r="B1037" s="89">
        <v>10</v>
      </c>
      <c r="C1037" s="89" t="s">
        <v>7963</v>
      </c>
      <c r="D1037" s="89" t="s">
        <v>9263</v>
      </c>
      <c r="E1037" s="89" t="s">
        <v>7263</v>
      </c>
      <c r="F1037" s="89" t="s">
        <v>270</v>
      </c>
      <c r="G1037" s="105">
        <v>45343.462500000001</v>
      </c>
      <c r="H1037" t="str">
        <f>INDEX(Partner_details[companyName], MATCH(E1037, Partner_details[email], 0))</f>
        <v>Arctic Fox</v>
      </c>
      <c r="I1037">
        <f>IFERROR(INDEX(ggPayers[payer], MATCH(A1037, ggPayers[remote_order_id], 0)), 0)</f>
        <v>0</v>
      </c>
      <c r="J1037" t="str">
        <f t="shared" si="16"/>
        <v>other</v>
      </c>
    </row>
    <row r="1038" spans="1:10">
      <c r="A1038" s="89" t="s">
        <v>9264</v>
      </c>
      <c r="B1038" s="89">
        <v>100</v>
      </c>
      <c r="C1038" s="89" t="s">
        <v>7963</v>
      </c>
      <c r="D1038" s="89" t="s">
        <v>9265</v>
      </c>
      <c r="E1038" s="89" t="s">
        <v>7263</v>
      </c>
      <c r="F1038" s="89" t="s">
        <v>270</v>
      </c>
      <c r="G1038" s="105">
        <v>45343.463194444441</v>
      </c>
      <c r="H1038" t="str">
        <f>INDEX(Partner_details[companyName], MATCH(E1038, Partner_details[email], 0))</f>
        <v>Arctic Fox</v>
      </c>
      <c r="I1038">
        <f>IFERROR(INDEX(ggPayers[payer], MATCH(A1038, ggPayers[remote_order_id], 0)), 0)</f>
        <v>0</v>
      </c>
      <c r="J1038" t="str">
        <f t="shared" si="16"/>
        <v>other</v>
      </c>
    </row>
    <row r="1039" spans="1:10">
      <c r="A1039" s="89" t="s">
        <v>9266</v>
      </c>
      <c r="B1039" s="89">
        <v>100</v>
      </c>
      <c r="C1039" s="89" t="s">
        <v>7963</v>
      </c>
      <c r="D1039" s="89" t="s">
        <v>9267</v>
      </c>
      <c r="E1039" s="89" t="s">
        <v>7263</v>
      </c>
      <c r="F1039" s="89" t="s">
        <v>270</v>
      </c>
      <c r="G1039" s="105">
        <v>45343.463194444441</v>
      </c>
      <c r="H1039" t="str">
        <f>INDEX(Partner_details[companyName], MATCH(E1039, Partner_details[email], 0))</f>
        <v>Arctic Fox</v>
      </c>
      <c r="I1039">
        <f>IFERROR(INDEX(ggPayers[payer], MATCH(A1039, ggPayers[remote_order_id], 0)), 0)</f>
        <v>0</v>
      </c>
      <c r="J1039" t="str">
        <f t="shared" si="16"/>
        <v>other</v>
      </c>
    </row>
    <row r="1040" spans="1:10">
      <c r="A1040" s="89" t="s">
        <v>9268</v>
      </c>
      <c r="B1040" s="89">
        <v>300</v>
      </c>
      <c r="C1040" s="89" t="s">
        <v>7963</v>
      </c>
      <c r="D1040" s="89" t="s">
        <v>9269</v>
      </c>
      <c r="E1040" s="89" t="s">
        <v>7263</v>
      </c>
      <c r="F1040" s="89" t="s">
        <v>270</v>
      </c>
      <c r="G1040" s="105">
        <v>45343.463194444441</v>
      </c>
      <c r="H1040" t="str">
        <f>INDEX(Partner_details[companyName], MATCH(E1040, Partner_details[email], 0))</f>
        <v>Arctic Fox</v>
      </c>
      <c r="I1040">
        <f>IFERROR(INDEX(ggPayers[payer], MATCH(A1040, ggPayers[remote_order_id], 0)), 0)</f>
        <v>0</v>
      </c>
      <c r="J1040" t="str">
        <f t="shared" si="16"/>
        <v>other</v>
      </c>
    </row>
    <row r="1041" spans="1:10">
      <c r="A1041" s="89" t="s">
        <v>9270</v>
      </c>
      <c r="B1041" s="89">
        <v>300</v>
      </c>
      <c r="C1041" s="89" t="s">
        <v>7963</v>
      </c>
      <c r="D1041" s="89" t="s">
        <v>9271</v>
      </c>
      <c r="E1041" s="89" t="s">
        <v>7263</v>
      </c>
      <c r="F1041" s="89" t="s">
        <v>270</v>
      </c>
      <c r="G1041" s="105">
        <v>45343.463194444441</v>
      </c>
      <c r="H1041" t="str">
        <f>INDEX(Partner_details[companyName], MATCH(E1041, Partner_details[email], 0))</f>
        <v>Arctic Fox</v>
      </c>
      <c r="I1041">
        <f>IFERROR(INDEX(ggPayers[payer], MATCH(A1041, ggPayers[remote_order_id], 0)), 0)</f>
        <v>0</v>
      </c>
      <c r="J1041" t="str">
        <f t="shared" si="16"/>
        <v>other</v>
      </c>
    </row>
    <row r="1042" spans="1:10">
      <c r="A1042" s="89" t="s">
        <v>9272</v>
      </c>
      <c r="B1042" s="89">
        <v>300</v>
      </c>
      <c r="C1042" s="89" t="s">
        <v>7963</v>
      </c>
      <c r="D1042" s="89" t="s">
        <v>9273</v>
      </c>
      <c r="E1042" s="89" t="s">
        <v>7263</v>
      </c>
      <c r="F1042" s="89" t="s">
        <v>270</v>
      </c>
      <c r="G1042" s="105">
        <v>45343.463194444441</v>
      </c>
      <c r="H1042" t="str">
        <f>INDEX(Partner_details[companyName], MATCH(E1042, Partner_details[email], 0))</f>
        <v>Arctic Fox</v>
      </c>
      <c r="I1042">
        <f>IFERROR(INDEX(ggPayers[payer], MATCH(A1042, ggPayers[remote_order_id], 0)), 0)</f>
        <v>0</v>
      </c>
      <c r="J1042" t="str">
        <f t="shared" si="16"/>
        <v>other</v>
      </c>
    </row>
    <row r="1043" spans="1:10">
      <c r="A1043" s="89" t="s">
        <v>9274</v>
      </c>
      <c r="B1043" s="89">
        <v>100</v>
      </c>
      <c r="C1043" s="89" t="s">
        <v>7963</v>
      </c>
      <c r="D1043" s="89" t="s">
        <v>9275</v>
      </c>
      <c r="E1043" s="89" t="s">
        <v>7263</v>
      </c>
      <c r="F1043" s="89" t="s">
        <v>270</v>
      </c>
      <c r="G1043" s="105">
        <v>45343.464583333334</v>
      </c>
      <c r="H1043" t="str">
        <f>INDEX(Partner_details[companyName], MATCH(E1043, Partner_details[email], 0))</f>
        <v>Arctic Fox</v>
      </c>
      <c r="I1043">
        <f>IFERROR(INDEX(ggPayers[payer], MATCH(A1043, ggPayers[remote_order_id], 0)), 0)</f>
        <v>0</v>
      </c>
      <c r="J1043" t="str">
        <f t="shared" si="16"/>
        <v>other</v>
      </c>
    </row>
    <row r="1044" spans="1:10">
      <c r="A1044" s="89" t="s">
        <v>9276</v>
      </c>
      <c r="B1044" s="89">
        <v>100</v>
      </c>
      <c r="C1044" s="89" t="s">
        <v>7963</v>
      </c>
      <c r="D1044" s="89" t="s">
        <v>9277</v>
      </c>
      <c r="E1044" s="89" t="s">
        <v>7263</v>
      </c>
      <c r="F1044" s="89" t="s">
        <v>270</v>
      </c>
      <c r="G1044" s="105">
        <v>45343.464583333334</v>
      </c>
      <c r="H1044" t="str">
        <f>INDEX(Partner_details[companyName], MATCH(E1044, Partner_details[email], 0))</f>
        <v>Arctic Fox</v>
      </c>
      <c r="I1044">
        <f>IFERROR(INDEX(ggPayers[payer], MATCH(A1044, ggPayers[remote_order_id], 0)), 0)</f>
        <v>0</v>
      </c>
      <c r="J1044" t="str">
        <f t="shared" si="16"/>
        <v>other</v>
      </c>
    </row>
    <row r="1045" spans="1:10">
      <c r="A1045" s="89" t="s">
        <v>9278</v>
      </c>
      <c r="B1045" s="89">
        <v>100</v>
      </c>
      <c r="C1045" s="89" t="s">
        <v>7963</v>
      </c>
      <c r="D1045" s="89" t="s">
        <v>9279</v>
      </c>
      <c r="E1045" s="89" t="s">
        <v>7263</v>
      </c>
      <c r="F1045" s="89" t="s">
        <v>270</v>
      </c>
      <c r="G1045" s="105">
        <v>45343.465277777781</v>
      </c>
      <c r="H1045" t="str">
        <f>INDEX(Partner_details[companyName], MATCH(E1045, Partner_details[email], 0))</f>
        <v>Arctic Fox</v>
      </c>
      <c r="I1045">
        <f>IFERROR(INDEX(ggPayers[payer], MATCH(A1045, ggPayers[remote_order_id], 0)), 0)</f>
        <v>0</v>
      </c>
      <c r="J1045" t="str">
        <f t="shared" si="16"/>
        <v>other</v>
      </c>
    </row>
    <row r="1046" spans="1:10">
      <c r="A1046" s="89" t="s">
        <v>9280</v>
      </c>
      <c r="B1046" s="89">
        <v>100</v>
      </c>
      <c r="C1046" s="89" t="s">
        <v>7963</v>
      </c>
      <c r="D1046" s="89" t="s">
        <v>9281</v>
      </c>
      <c r="E1046" s="89" t="s">
        <v>7263</v>
      </c>
      <c r="F1046" s="89" t="s">
        <v>270</v>
      </c>
      <c r="G1046" s="105">
        <v>45343.465277777781</v>
      </c>
      <c r="H1046" t="str">
        <f>INDEX(Partner_details[companyName], MATCH(E1046, Partner_details[email], 0))</f>
        <v>Arctic Fox</v>
      </c>
      <c r="I1046">
        <f>IFERROR(INDEX(ggPayers[payer], MATCH(A1046, ggPayers[remote_order_id], 0)), 0)</f>
        <v>0</v>
      </c>
      <c r="J1046" t="str">
        <f t="shared" si="16"/>
        <v>other</v>
      </c>
    </row>
    <row r="1047" spans="1:10">
      <c r="A1047" s="89" t="s">
        <v>9282</v>
      </c>
      <c r="B1047" s="89">
        <v>100</v>
      </c>
      <c r="C1047" s="89" t="s">
        <v>7963</v>
      </c>
      <c r="D1047" s="89" t="s">
        <v>9283</v>
      </c>
      <c r="E1047" s="89" t="s">
        <v>7263</v>
      </c>
      <c r="F1047" s="89" t="s">
        <v>270</v>
      </c>
      <c r="G1047" s="105">
        <v>45343.46597222222</v>
      </c>
      <c r="H1047" t="str">
        <f>INDEX(Partner_details[companyName], MATCH(E1047, Partner_details[email], 0))</f>
        <v>Arctic Fox</v>
      </c>
      <c r="I1047">
        <f>IFERROR(INDEX(ggPayers[payer], MATCH(A1047, ggPayers[remote_order_id], 0)), 0)</f>
        <v>0</v>
      </c>
      <c r="J1047" t="str">
        <f t="shared" si="16"/>
        <v>other</v>
      </c>
    </row>
    <row r="1048" spans="1:10">
      <c r="A1048" s="89" t="s">
        <v>9284</v>
      </c>
      <c r="B1048" s="89">
        <v>100</v>
      </c>
      <c r="C1048" s="89" t="s">
        <v>7963</v>
      </c>
      <c r="D1048" s="89" t="s">
        <v>9285</v>
      </c>
      <c r="E1048" s="89" t="s">
        <v>7263</v>
      </c>
      <c r="F1048" s="89" t="s">
        <v>270</v>
      </c>
      <c r="G1048" s="105">
        <v>45343.46875</v>
      </c>
      <c r="H1048" t="str">
        <f>INDEX(Partner_details[companyName], MATCH(E1048, Partner_details[email], 0))</f>
        <v>Arctic Fox</v>
      </c>
      <c r="I1048">
        <f>IFERROR(INDEX(ggPayers[payer], MATCH(A1048, ggPayers[remote_order_id], 0)), 0)</f>
        <v>0</v>
      </c>
      <c r="J1048" t="str">
        <f t="shared" si="16"/>
        <v>other</v>
      </c>
    </row>
    <row r="1049" spans="1:10">
      <c r="A1049" s="89" t="s">
        <v>9286</v>
      </c>
      <c r="B1049" s="89">
        <v>100</v>
      </c>
      <c r="C1049" s="89" t="s">
        <v>7963</v>
      </c>
      <c r="D1049" s="89" t="s">
        <v>9287</v>
      </c>
      <c r="E1049" s="89" t="s">
        <v>7263</v>
      </c>
      <c r="F1049" s="89" t="s">
        <v>270</v>
      </c>
      <c r="G1049" s="105">
        <v>45343.46875</v>
      </c>
      <c r="H1049" t="str">
        <f>INDEX(Partner_details[companyName], MATCH(E1049, Partner_details[email], 0))</f>
        <v>Arctic Fox</v>
      </c>
      <c r="I1049">
        <f>IFERROR(INDEX(ggPayers[payer], MATCH(A1049, ggPayers[remote_order_id], 0)), 0)</f>
        <v>0</v>
      </c>
      <c r="J1049" t="str">
        <f t="shared" si="16"/>
        <v>other</v>
      </c>
    </row>
    <row r="1050" spans="1:10">
      <c r="A1050" s="89" t="s">
        <v>9288</v>
      </c>
      <c r="B1050" s="89">
        <v>100</v>
      </c>
      <c r="C1050" s="89" t="s">
        <v>7963</v>
      </c>
      <c r="D1050" s="89" t="s">
        <v>9289</v>
      </c>
      <c r="E1050" s="89" t="s">
        <v>7263</v>
      </c>
      <c r="F1050" s="89" t="s">
        <v>270</v>
      </c>
      <c r="G1050" s="105">
        <v>45343.469444444447</v>
      </c>
      <c r="H1050" t="str">
        <f>INDEX(Partner_details[companyName], MATCH(E1050, Partner_details[email], 0))</f>
        <v>Arctic Fox</v>
      </c>
      <c r="I1050">
        <f>IFERROR(INDEX(ggPayers[payer], MATCH(A1050, ggPayers[remote_order_id], 0)), 0)</f>
        <v>0</v>
      </c>
      <c r="J1050" t="str">
        <f t="shared" si="16"/>
        <v>other</v>
      </c>
    </row>
    <row r="1051" spans="1:10">
      <c r="A1051" s="89" t="s">
        <v>9290</v>
      </c>
      <c r="B1051" s="89">
        <v>100</v>
      </c>
      <c r="C1051" s="89" t="s">
        <v>7963</v>
      </c>
      <c r="D1051" s="89" t="s">
        <v>9291</v>
      </c>
      <c r="E1051" s="89" t="s">
        <v>7263</v>
      </c>
      <c r="F1051" s="89" t="s">
        <v>270</v>
      </c>
      <c r="G1051" s="105">
        <v>45343.470138888886</v>
      </c>
      <c r="H1051" t="str">
        <f>INDEX(Partner_details[companyName], MATCH(E1051, Partner_details[email], 0))</f>
        <v>Arctic Fox</v>
      </c>
      <c r="I1051">
        <f>IFERROR(INDEX(ggPayers[payer], MATCH(A1051, ggPayers[remote_order_id], 0)), 0)</f>
        <v>0</v>
      </c>
      <c r="J1051" t="str">
        <f t="shared" si="16"/>
        <v>other</v>
      </c>
    </row>
    <row r="1052" spans="1:10">
      <c r="A1052" s="89" t="s">
        <v>2821</v>
      </c>
      <c r="B1052" s="89">
        <v>10</v>
      </c>
      <c r="C1052" s="89" t="s">
        <v>561</v>
      </c>
      <c r="D1052" s="89" t="s">
        <v>9292</v>
      </c>
      <c r="E1052" s="89" t="s">
        <v>7263</v>
      </c>
      <c r="F1052" s="89" t="s">
        <v>270</v>
      </c>
      <c r="G1052" s="105">
        <v>45343.470833333333</v>
      </c>
      <c r="H1052" t="str">
        <f>INDEX(Partner_details[companyName], MATCH(E1052, Partner_details[email], 0))</f>
        <v>Arctic Fox</v>
      </c>
      <c r="I1052">
        <f>IFERROR(INDEX(ggPayers[payer], MATCH(A1052, ggPayers[remote_order_id], 0)), 0)</f>
        <v>162906</v>
      </c>
      <c r="J1052" t="str">
        <f t="shared" si="16"/>
        <v>ggPay</v>
      </c>
    </row>
    <row r="1053" spans="1:10">
      <c r="A1053" s="89" t="s">
        <v>9293</v>
      </c>
      <c r="B1053" s="89">
        <v>100</v>
      </c>
      <c r="C1053" s="89" t="s">
        <v>7963</v>
      </c>
      <c r="D1053" s="89" t="s">
        <v>9294</v>
      </c>
      <c r="E1053" s="89" t="s">
        <v>7263</v>
      </c>
      <c r="F1053" s="89" t="s">
        <v>270</v>
      </c>
      <c r="G1053" s="105">
        <v>45343.47152777778</v>
      </c>
      <c r="H1053" t="str">
        <f>INDEX(Partner_details[companyName], MATCH(E1053, Partner_details[email], 0))</f>
        <v>Arctic Fox</v>
      </c>
      <c r="I1053">
        <f>IFERROR(INDEX(ggPayers[payer], MATCH(A1053, ggPayers[remote_order_id], 0)), 0)</f>
        <v>0</v>
      </c>
      <c r="J1053" t="str">
        <f t="shared" si="16"/>
        <v>other</v>
      </c>
    </row>
    <row r="1054" spans="1:10">
      <c r="A1054" s="89" t="s">
        <v>9295</v>
      </c>
      <c r="B1054" s="89">
        <v>100</v>
      </c>
      <c r="C1054" s="89" t="s">
        <v>7963</v>
      </c>
      <c r="D1054" s="89" t="s">
        <v>9296</v>
      </c>
      <c r="E1054" s="89" t="s">
        <v>7263</v>
      </c>
      <c r="F1054" s="89" t="s">
        <v>270</v>
      </c>
      <c r="G1054" s="105">
        <v>45343.472916666666</v>
      </c>
      <c r="H1054" t="str">
        <f>INDEX(Partner_details[companyName], MATCH(E1054, Partner_details[email], 0))</f>
        <v>Arctic Fox</v>
      </c>
      <c r="I1054">
        <f>IFERROR(INDEX(ggPayers[payer], MATCH(A1054, ggPayers[remote_order_id], 0)), 0)</f>
        <v>0</v>
      </c>
      <c r="J1054" t="str">
        <f t="shared" si="16"/>
        <v>other</v>
      </c>
    </row>
    <row r="1055" spans="1:10">
      <c r="A1055" s="89" t="s">
        <v>9297</v>
      </c>
      <c r="B1055" s="89">
        <v>100</v>
      </c>
      <c r="C1055" s="89" t="s">
        <v>7963</v>
      </c>
      <c r="D1055" s="89" t="s">
        <v>9298</v>
      </c>
      <c r="E1055" s="89" t="s">
        <v>7263</v>
      </c>
      <c r="F1055" s="89" t="s">
        <v>270</v>
      </c>
      <c r="G1055" s="105">
        <v>45343.472916666666</v>
      </c>
      <c r="H1055" t="str">
        <f>INDEX(Partner_details[companyName], MATCH(E1055, Partner_details[email], 0))</f>
        <v>Arctic Fox</v>
      </c>
      <c r="I1055">
        <f>IFERROR(INDEX(ggPayers[payer], MATCH(A1055, ggPayers[remote_order_id], 0)), 0)</f>
        <v>0</v>
      </c>
      <c r="J1055" t="str">
        <f t="shared" si="16"/>
        <v>other</v>
      </c>
    </row>
    <row r="1056" spans="1:10">
      <c r="A1056" s="89" t="s">
        <v>9299</v>
      </c>
      <c r="B1056" s="89">
        <v>100</v>
      </c>
      <c r="C1056" s="89" t="s">
        <v>7963</v>
      </c>
      <c r="D1056" s="89" t="s">
        <v>9300</v>
      </c>
      <c r="E1056" s="89" t="s">
        <v>7263</v>
      </c>
      <c r="F1056" s="89" t="s">
        <v>270</v>
      </c>
      <c r="G1056" s="105">
        <v>45343.473611111112</v>
      </c>
      <c r="H1056" t="str">
        <f>INDEX(Partner_details[companyName], MATCH(E1056, Partner_details[email], 0))</f>
        <v>Arctic Fox</v>
      </c>
      <c r="I1056">
        <f>IFERROR(INDEX(ggPayers[payer], MATCH(A1056, ggPayers[remote_order_id], 0)), 0)</f>
        <v>0</v>
      </c>
      <c r="J1056" t="str">
        <f t="shared" si="16"/>
        <v>other</v>
      </c>
    </row>
    <row r="1057" spans="1:10">
      <c r="A1057" s="89" t="s">
        <v>9301</v>
      </c>
      <c r="B1057" s="89">
        <v>100</v>
      </c>
      <c r="C1057" s="89" t="s">
        <v>7963</v>
      </c>
      <c r="D1057" s="89" t="s">
        <v>9302</v>
      </c>
      <c r="E1057" s="89" t="s">
        <v>7263</v>
      </c>
      <c r="F1057" s="89" t="s">
        <v>270</v>
      </c>
      <c r="G1057" s="105">
        <v>45343.476388888892</v>
      </c>
      <c r="H1057" t="str">
        <f>INDEX(Partner_details[companyName], MATCH(E1057, Partner_details[email], 0))</f>
        <v>Arctic Fox</v>
      </c>
      <c r="I1057">
        <f>IFERROR(INDEX(ggPayers[payer], MATCH(A1057, ggPayers[remote_order_id], 0)), 0)</f>
        <v>0</v>
      </c>
      <c r="J1057" t="str">
        <f t="shared" si="16"/>
        <v>other</v>
      </c>
    </row>
    <row r="1058" spans="1:10">
      <c r="A1058" s="89" t="s">
        <v>9303</v>
      </c>
      <c r="B1058" s="89">
        <v>100</v>
      </c>
      <c r="C1058" s="89" t="s">
        <v>7963</v>
      </c>
      <c r="D1058" s="89" t="s">
        <v>9304</v>
      </c>
      <c r="E1058" s="89" t="s">
        <v>7263</v>
      </c>
      <c r="F1058" s="89" t="s">
        <v>270</v>
      </c>
      <c r="G1058" s="105">
        <v>45343.477083333331</v>
      </c>
      <c r="H1058" t="str">
        <f>INDEX(Partner_details[companyName], MATCH(E1058, Partner_details[email], 0))</f>
        <v>Arctic Fox</v>
      </c>
      <c r="I1058">
        <f>IFERROR(INDEX(ggPayers[payer], MATCH(A1058, ggPayers[remote_order_id], 0)), 0)</f>
        <v>0</v>
      </c>
      <c r="J1058" t="str">
        <f t="shared" si="16"/>
        <v>other</v>
      </c>
    </row>
    <row r="1059" spans="1:10">
      <c r="A1059" s="89" t="s">
        <v>9305</v>
      </c>
      <c r="B1059" s="89">
        <v>100</v>
      </c>
      <c r="C1059" s="89" t="s">
        <v>7963</v>
      </c>
      <c r="D1059" s="99" t="s">
        <v>9306</v>
      </c>
      <c r="E1059" s="89" t="s">
        <v>7263</v>
      </c>
      <c r="F1059" s="89" t="s">
        <v>270</v>
      </c>
      <c r="G1059" s="105">
        <v>45343.477083333331</v>
      </c>
      <c r="H1059" t="str">
        <f>INDEX(Partner_details[companyName], MATCH(E1059, Partner_details[email], 0))</f>
        <v>Arctic Fox</v>
      </c>
      <c r="I1059">
        <f>IFERROR(INDEX(ggPayers[payer], MATCH(A1059, ggPayers[remote_order_id], 0)), 0)</f>
        <v>0</v>
      </c>
      <c r="J1059" t="str">
        <f t="shared" si="16"/>
        <v>other</v>
      </c>
    </row>
    <row r="1060" spans="1:10">
      <c r="A1060" s="89" t="s">
        <v>9307</v>
      </c>
      <c r="B1060" s="89">
        <v>100</v>
      </c>
      <c r="C1060" s="89" t="s">
        <v>7963</v>
      </c>
      <c r="D1060" s="89" t="s">
        <v>9308</v>
      </c>
      <c r="E1060" s="89" t="s">
        <v>7263</v>
      </c>
      <c r="F1060" s="89" t="s">
        <v>270</v>
      </c>
      <c r="G1060" s="105">
        <v>45343.477083333331</v>
      </c>
      <c r="H1060" t="str">
        <f>INDEX(Partner_details[companyName], MATCH(E1060, Partner_details[email], 0))</f>
        <v>Arctic Fox</v>
      </c>
      <c r="I1060">
        <f>IFERROR(INDEX(ggPayers[payer], MATCH(A1060, ggPayers[remote_order_id], 0)), 0)</f>
        <v>0</v>
      </c>
      <c r="J1060" t="str">
        <f t="shared" si="16"/>
        <v>other</v>
      </c>
    </row>
    <row r="1061" spans="1:10">
      <c r="A1061" s="89" t="s">
        <v>9309</v>
      </c>
      <c r="B1061" s="89">
        <v>100</v>
      </c>
      <c r="C1061" s="89" t="s">
        <v>7963</v>
      </c>
      <c r="D1061" s="89" t="s">
        <v>9310</v>
      </c>
      <c r="E1061" s="89" t="s">
        <v>7263</v>
      </c>
      <c r="F1061" s="89" t="s">
        <v>270</v>
      </c>
      <c r="G1061" s="105">
        <v>45343.48333333333</v>
      </c>
      <c r="H1061" t="str">
        <f>INDEX(Partner_details[companyName], MATCH(E1061, Partner_details[email], 0))</f>
        <v>Arctic Fox</v>
      </c>
      <c r="I1061">
        <f>IFERROR(INDEX(ggPayers[payer], MATCH(A1061, ggPayers[remote_order_id], 0)), 0)</f>
        <v>0</v>
      </c>
      <c r="J1061" t="str">
        <f t="shared" si="16"/>
        <v>other</v>
      </c>
    </row>
    <row r="1062" spans="1:10">
      <c r="A1062" s="89" t="s">
        <v>9311</v>
      </c>
      <c r="B1062" s="89">
        <v>1400</v>
      </c>
      <c r="C1062" s="89" t="s">
        <v>7963</v>
      </c>
      <c r="D1062" s="89" t="s">
        <v>9312</v>
      </c>
      <c r="E1062" s="89" t="s">
        <v>6520</v>
      </c>
      <c r="F1062" s="89" t="s">
        <v>469</v>
      </c>
      <c r="G1062" s="105">
        <v>45343.48541666667</v>
      </c>
      <c r="H1062" t="str">
        <f>INDEX(Partner_details[companyName], MATCH(E1062, Partner_details[email], 0))</f>
        <v>Lumen Coffee</v>
      </c>
      <c r="I1062">
        <f>IFERROR(INDEX(ggPayers[payer], MATCH(A1062, ggPayers[remote_order_id], 0)), 0)</f>
        <v>0</v>
      </c>
      <c r="J1062" t="str">
        <f t="shared" si="16"/>
        <v>other</v>
      </c>
    </row>
    <row r="1063" spans="1:10">
      <c r="A1063" s="89" t="s">
        <v>9313</v>
      </c>
      <c r="B1063" s="89">
        <v>1400</v>
      </c>
      <c r="C1063" s="89" t="s">
        <v>7963</v>
      </c>
      <c r="D1063" s="89"/>
      <c r="E1063" s="89" t="s">
        <v>6520</v>
      </c>
      <c r="F1063" s="89" t="s">
        <v>469</v>
      </c>
      <c r="G1063" s="105">
        <v>45343.486111111109</v>
      </c>
      <c r="H1063" t="str">
        <f>INDEX(Partner_details[companyName], MATCH(E1063, Partner_details[email], 0))</f>
        <v>Lumen Coffee</v>
      </c>
      <c r="I1063">
        <f>IFERROR(INDEX(ggPayers[payer], MATCH(A1063, ggPayers[remote_order_id], 0)), 0)</f>
        <v>0</v>
      </c>
      <c r="J1063" t="str">
        <f t="shared" si="16"/>
        <v>other</v>
      </c>
    </row>
    <row r="1064" spans="1:10">
      <c r="A1064" s="89" t="s">
        <v>9314</v>
      </c>
      <c r="B1064" s="89">
        <v>1400</v>
      </c>
      <c r="C1064" s="89" t="s">
        <v>7963</v>
      </c>
      <c r="D1064" s="89" t="s">
        <v>9315</v>
      </c>
      <c r="E1064" s="89" t="s">
        <v>6520</v>
      </c>
      <c r="F1064" s="89" t="s">
        <v>469</v>
      </c>
      <c r="G1064" s="105">
        <v>45343.486805555556</v>
      </c>
      <c r="H1064" t="str">
        <f>INDEX(Partner_details[companyName], MATCH(E1064, Partner_details[email], 0))</f>
        <v>Lumen Coffee</v>
      </c>
      <c r="I1064">
        <f>IFERROR(INDEX(ggPayers[payer], MATCH(A1064, ggPayers[remote_order_id], 0)), 0)</f>
        <v>0</v>
      </c>
      <c r="J1064" t="str">
        <f t="shared" si="16"/>
        <v>other</v>
      </c>
    </row>
    <row r="1065" spans="1:10">
      <c r="A1065" s="89" t="s">
        <v>9316</v>
      </c>
      <c r="B1065" s="89">
        <v>100</v>
      </c>
      <c r="C1065" s="89" t="s">
        <v>7963</v>
      </c>
      <c r="D1065" s="89" t="s">
        <v>9317</v>
      </c>
      <c r="E1065" s="89" t="s">
        <v>7263</v>
      </c>
      <c r="F1065" s="89" t="s">
        <v>270</v>
      </c>
      <c r="G1065" s="105">
        <v>45343.488194444442</v>
      </c>
      <c r="H1065" t="str">
        <f>INDEX(Partner_details[companyName], MATCH(E1065, Partner_details[email], 0))</f>
        <v>Arctic Fox</v>
      </c>
      <c r="I1065">
        <f>IFERROR(INDEX(ggPayers[payer], MATCH(A1065, ggPayers[remote_order_id], 0)), 0)</f>
        <v>0</v>
      </c>
      <c r="J1065" t="str">
        <f t="shared" si="16"/>
        <v>other</v>
      </c>
    </row>
    <row r="1066" spans="1:10">
      <c r="A1066" s="89" t="s">
        <v>9318</v>
      </c>
      <c r="B1066" s="89">
        <v>100</v>
      </c>
      <c r="C1066" s="89" t="s">
        <v>7963</v>
      </c>
      <c r="D1066" s="89" t="s">
        <v>9319</v>
      </c>
      <c r="E1066" s="89" t="s">
        <v>7263</v>
      </c>
      <c r="F1066" s="89" t="s">
        <v>270</v>
      </c>
      <c r="G1066" s="105">
        <v>45343.488194444442</v>
      </c>
      <c r="H1066" t="str">
        <f>INDEX(Partner_details[companyName], MATCH(E1066, Partner_details[email], 0))</f>
        <v>Arctic Fox</v>
      </c>
      <c r="I1066">
        <f>IFERROR(INDEX(ggPayers[payer], MATCH(A1066, ggPayers[remote_order_id], 0)), 0)</f>
        <v>0</v>
      </c>
      <c r="J1066" t="str">
        <f t="shared" si="16"/>
        <v>other</v>
      </c>
    </row>
    <row r="1067" spans="1:10">
      <c r="A1067" s="89" t="s">
        <v>9320</v>
      </c>
      <c r="B1067" s="89">
        <v>1000</v>
      </c>
      <c r="C1067" s="89" t="s">
        <v>7963</v>
      </c>
      <c r="D1067" s="89" t="s">
        <v>9321</v>
      </c>
      <c r="E1067" s="89" t="s">
        <v>7235</v>
      </c>
      <c r="F1067" s="89" t="s">
        <v>710</v>
      </c>
      <c r="G1067" s="105">
        <v>45343.488888888889</v>
      </c>
      <c r="H1067" t="str">
        <f>INDEX(Partner_details[companyName], MATCH(E1067, Partner_details[email], 0))</f>
        <v>Smoking Chef</v>
      </c>
      <c r="I1067">
        <f>IFERROR(INDEX(ggPayers[payer], MATCH(A1067, ggPayers[remote_order_id], 0)), 0)</f>
        <v>0</v>
      </c>
      <c r="J1067" t="str">
        <f t="shared" si="16"/>
        <v>other</v>
      </c>
    </row>
    <row r="1068" spans="1:10">
      <c r="A1068" s="89" t="s">
        <v>9322</v>
      </c>
      <c r="B1068" s="89">
        <v>100</v>
      </c>
      <c r="C1068" s="89" t="s">
        <v>7963</v>
      </c>
      <c r="D1068" s="89" t="s">
        <v>9323</v>
      </c>
      <c r="E1068" s="89" t="s">
        <v>7263</v>
      </c>
      <c r="F1068" s="89" t="s">
        <v>270</v>
      </c>
      <c r="G1068" s="105">
        <v>45343.489583333336</v>
      </c>
      <c r="H1068" t="str">
        <f>INDEX(Partner_details[companyName], MATCH(E1068, Partner_details[email], 0))</f>
        <v>Arctic Fox</v>
      </c>
      <c r="I1068">
        <f>IFERROR(INDEX(ggPayers[payer], MATCH(A1068, ggPayers[remote_order_id], 0)), 0)</f>
        <v>0</v>
      </c>
      <c r="J1068" t="str">
        <f t="shared" si="16"/>
        <v>other</v>
      </c>
    </row>
    <row r="1069" spans="1:10">
      <c r="A1069" s="89" t="s">
        <v>9324</v>
      </c>
      <c r="B1069" s="89">
        <v>1400</v>
      </c>
      <c r="C1069" s="89" t="s">
        <v>7963</v>
      </c>
      <c r="D1069" s="89"/>
      <c r="E1069" s="89" t="s">
        <v>6520</v>
      </c>
      <c r="F1069" s="89" t="s">
        <v>469</v>
      </c>
      <c r="G1069" s="105">
        <v>45343.489583333336</v>
      </c>
      <c r="H1069" t="str">
        <f>INDEX(Partner_details[companyName], MATCH(E1069, Partner_details[email], 0))</f>
        <v>Lumen Coffee</v>
      </c>
      <c r="I1069">
        <f>IFERROR(INDEX(ggPayers[payer], MATCH(A1069, ggPayers[remote_order_id], 0)), 0)</f>
        <v>0</v>
      </c>
      <c r="J1069" t="str">
        <f t="shared" si="16"/>
        <v>other</v>
      </c>
    </row>
    <row r="1070" spans="1:10">
      <c r="A1070" s="89" t="s">
        <v>9325</v>
      </c>
      <c r="B1070" s="89">
        <v>100</v>
      </c>
      <c r="C1070" s="89" t="s">
        <v>7963</v>
      </c>
      <c r="D1070" s="89" t="s">
        <v>9326</v>
      </c>
      <c r="E1070" s="89" t="s">
        <v>7263</v>
      </c>
      <c r="F1070" s="89" t="s">
        <v>270</v>
      </c>
      <c r="G1070" s="105">
        <v>45343.490277777775</v>
      </c>
      <c r="H1070" t="str">
        <f>INDEX(Partner_details[companyName], MATCH(E1070, Partner_details[email], 0))</f>
        <v>Arctic Fox</v>
      </c>
      <c r="I1070">
        <f>IFERROR(INDEX(ggPayers[payer], MATCH(A1070, ggPayers[remote_order_id], 0)), 0)</f>
        <v>0</v>
      </c>
      <c r="J1070" t="str">
        <f t="shared" si="16"/>
        <v>other</v>
      </c>
    </row>
    <row r="1071" spans="1:10">
      <c r="A1071" s="99" t="s">
        <v>9327</v>
      </c>
      <c r="B1071" s="89">
        <v>100</v>
      </c>
      <c r="C1071" s="89" t="s">
        <v>7963</v>
      </c>
      <c r="D1071" s="89" t="s">
        <v>9328</v>
      </c>
      <c r="E1071" s="89" t="s">
        <v>7263</v>
      </c>
      <c r="F1071" s="89" t="s">
        <v>270</v>
      </c>
      <c r="G1071" s="105">
        <v>45343.490277777775</v>
      </c>
      <c r="H1071" t="str">
        <f>INDEX(Partner_details[companyName], MATCH(E1071, Partner_details[email], 0))</f>
        <v>Arctic Fox</v>
      </c>
      <c r="I1071">
        <f>IFERROR(INDEX(ggPayers[payer], MATCH(A1071, ggPayers[remote_order_id], 0)), 0)</f>
        <v>0</v>
      </c>
      <c r="J1071" t="str">
        <f t="shared" si="16"/>
        <v>other</v>
      </c>
    </row>
    <row r="1072" spans="1:10">
      <c r="A1072" s="89" t="s">
        <v>9329</v>
      </c>
      <c r="B1072" s="89">
        <v>1000</v>
      </c>
      <c r="C1072" s="89" t="s">
        <v>7963</v>
      </c>
      <c r="D1072" s="89" t="s">
        <v>9330</v>
      </c>
      <c r="E1072" s="89" t="s">
        <v>7235</v>
      </c>
      <c r="F1072" s="89" t="s">
        <v>710</v>
      </c>
      <c r="G1072" s="105">
        <v>45343.490972222222</v>
      </c>
      <c r="H1072" t="str">
        <f>INDEX(Partner_details[companyName], MATCH(E1072, Partner_details[email], 0))</f>
        <v>Smoking Chef</v>
      </c>
      <c r="I1072">
        <f>IFERROR(INDEX(ggPayers[payer], MATCH(A1072, ggPayers[remote_order_id], 0)), 0)</f>
        <v>0</v>
      </c>
      <c r="J1072" t="str">
        <f t="shared" si="16"/>
        <v>other</v>
      </c>
    </row>
    <row r="1073" spans="1:10">
      <c r="A1073" s="89" t="s">
        <v>2818</v>
      </c>
      <c r="B1073" s="89">
        <v>1000</v>
      </c>
      <c r="C1073" s="89" t="s">
        <v>561</v>
      </c>
      <c r="D1073" s="89" t="s">
        <v>9331</v>
      </c>
      <c r="E1073" s="89" t="s">
        <v>7235</v>
      </c>
      <c r="F1073" s="89" t="s">
        <v>710</v>
      </c>
      <c r="G1073" s="105">
        <v>45343.490972222222</v>
      </c>
      <c r="H1073" t="str">
        <f>INDEX(Partner_details[companyName], MATCH(E1073, Partner_details[email], 0))</f>
        <v>Smoking Chef</v>
      </c>
      <c r="I1073">
        <f>IFERROR(INDEX(ggPayers[payer], MATCH(A1073, ggPayers[remote_order_id], 0)), 0)</f>
        <v>839</v>
      </c>
      <c r="J1073" t="str">
        <f t="shared" si="16"/>
        <v>ggPay</v>
      </c>
    </row>
    <row r="1074" spans="1:10">
      <c r="A1074" s="89" t="s">
        <v>9332</v>
      </c>
      <c r="B1074" s="89">
        <v>100</v>
      </c>
      <c r="C1074" s="89" t="s">
        <v>7963</v>
      </c>
      <c r="D1074" s="89" t="s">
        <v>9333</v>
      </c>
      <c r="E1074" s="89" t="s">
        <v>7263</v>
      </c>
      <c r="F1074" s="89" t="s">
        <v>270</v>
      </c>
      <c r="G1074" s="105">
        <v>45343.495138888888</v>
      </c>
      <c r="H1074" t="str">
        <f>INDEX(Partner_details[companyName], MATCH(E1074, Partner_details[email], 0))</f>
        <v>Arctic Fox</v>
      </c>
      <c r="I1074">
        <f>IFERROR(INDEX(ggPayers[payer], MATCH(A1074, ggPayers[remote_order_id], 0)), 0)</f>
        <v>0</v>
      </c>
      <c r="J1074" t="str">
        <f t="shared" si="16"/>
        <v>other</v>
      </c>
    </row>
    <row r="1075" spans="1:10">
      <c r="A1075" s="89" t="s">
        <v>2816</v>
      </c>
      <c r="B1075" s="89">
        <v>100</v>
      </c>
      <c r="C1075" s="89" t="s">
        <v>561</v>
      </c>
      <c r="D1075" s="89" t="s">
        <v>9334</v>
      </c>
      <c r="E1075" s="89" t="s">
        <v>7235</v>
      </c>
      <c r="F1075" s="89" t="s">
        <v>710</v>
      </c>
      <c r="G1075" s="105">
        <v>45343.495833333334</v>
      </c>
      <c r="H1075" t="str">
        <f>INDEX(Partner_details[companyName], MATCH(E1075, Partner_details[email], 0))</f>
        <v>Smoking Chef</v>
      </c>
      <c r="I1075">
        <f>IFERROR(INDEX(ggPayers[payer], MATCH(A1075, ggPayers[remote_order_id], 0)), 0)</f>
        <v>825186</v>
      </c>
      <c r="J1075" t="str">
        <f t="shared" si="16"/>
        <v>ggPay</v>
      </c>
    </row>
    <row r="1076" spans="1:10">
      <c r="A1076" s="89" t="s">
        <v>9335</v>
      </c>
      <c r="B1076" s="89">
        <v>100</v>
      </c>
      <c r="C1076" s="89" t="s">
        <v>7963</v>
      </c>
      <c r="D1076" s="89" t="s">
        <v>9336</v>
      </c>
      <c r="E1076" s="89" t="s">
        <v>7263</v>
      </c>
      <c r="F1076" s="89" t="s">
        <v>270</v>
      </c>
      <c r="G1076" s="105">
        <v>45343.496527777781</v>
      </c>
      <c r="H1076" t="str">
        <f>INDEX(Partner_details[companyName], MATCH(E1076, Partner_details[email], 0))</f>
        <v>Arctic Fox</v>
      </c>
      <c r="I1076">
        <f>IFERROR(INDEX(ggPayers[payer], MATCH(A1076, ggPayers[remote_order_id], 0)), 0)</f>
        <v>0</v>
      </c>
      <c r="J1076" t="str">
        <f t="shared" si="16"/>
        <v>other</v>
      </c>
    </row>
    <row r="1077" spans="1:10">
      <c r="A1077" s="99" t="s">
        <v>9337</v>
      </c>
      <c r="B1077" s="89">
        <v>10</v>
      </c>
      <c r="C1077" s="89" t="s">
        <v>7963</v>
      </c>
      <c r="D1077" s="89" t="s">
        <v>9338</v>
      </c>
      <c r="E1077" s="89" t="s">
        <v>7263</v>
      </c>
      <c r="F1077" s="89" t="s">
        <v>270</v>
      </c>
      <c r="G1077" s="105">
        <v>45343.496527777781</v>
      </c>
      <c r="H1077" t="str">
        <f>INDEX(Partner_details[companyName], MATCH(E1077, Partner_details[email], 0))</f>
        <v>Arctic Fox</v>
      </c>
      <c r="I1077">
        <f>IFERROR(INDEX(ggPayers[payer], MATCH(A1077, ggPayers[remote_order_id], 0)), 0)</f>
        <v>0</v>
      </c>
      <c r="J1077" t="str">
        <f t="shared" si="16"/>
        <v>other</v>
      </c>
    </row>
    <row r="1078" spans="1:10">
      <c r="A1078" s="89" t="s">
        <v>9339</v>
      </c>
      <c r="B1078" s="89">
        <v>100</v>
      </c>
      <c r="C1078" s="89" t="s">
        <v>7963</v>
      </c>
      <c r="D1078" s="89" t="s">
        <v>9340</v>
      </c>
      <c r="E1078" s="89" t="s">
        <v>7263</v>
      </c>
      <c r="F1078" s="89" t="s">
        <v>270</v>
      </c>
      <c r="G1078" s="105">
        <v>45343.498611111114</v>
      </c>
      <c r="H1078" t="str">
        <f>INDEX(Partner_details[companyName], MATCH(E1078, Partner_details[email], 0))</f>
        <v>Arctic Fox</v>
      </c>
      <c r="I1078">
        <f>IFERROR(INDEX(ggPayers[payer], MATCH(A1078, ggPayers[remote_order_id], 0)), 0)</f>
        <v>0</v>
      </c>
      <c r="J1078" t="str">
        <f t="shared" si="16"/>
        <v>other</v>
      </c>
    </row>
    <row r="1079" spans="1:10">
      <c r="A1079" s="99" t="s">
        <v>9341</v>
      </c>
      <c r="B1079" s="89">
        <v>100</v>
      </c>
      <c r="C1079" s="89" t="s">
        <v>7963</v>
      </c>
      <c r="D1079" s="89" t="s">
        <v>9342</v>
      </c>
      <c r="E1079" s="89" t="s">
        <v>7263</v>
      </c>
      <c r="F1079" s="89" t="s">
        <v>270</v>
      </c>
      <c r="G1079" s="105">
        <v>45343.498611111114</v>
      </c>
      <c r="H1079" t="str">
        <f>INDEX(Partner_details[companyName], MATCH(E1079, Partner_details[email], 0))</f>
        <v>Arctic Fox</v>
      </c>
      <c r="I1079">
        <f>IFERROR(INDEX(ggPayers[payer], MATCH(A1079, ggPayers[remote_order_id], 0)), 0)</f>
        <v>0</v>
      </c>
      <c r="J1079" t="str">
        <f t="shared" si="16"/>
        <v>other</v>
      </c>
    </row>
    <row r="1080" spans="1:10">
      <c r="A1080" s="99" t="s">
        <v>2814</v>
      </c>
      <c r="B1080" s="89">
        <v>100</v>
      </c>
      <c r="C1080" s="89" t="s">
        <v>561</v>
      </c>
      <c r="D1080" s="89" t="s">
        <v>9343</v>
      </c>
      <c r="E1080" s="89" t="s">
        <v>7235</v>
      </c>
      <c r="F1080" s="89" t="s">
        <v>710</v>
      </c>
      <c r="G1080" s="105">
        <v>45343.498611111114</v>
      </c>
      <c r="H1080" t="str">
        <f>INDEX(Partner_details[companyName], MATCH(E1080, Partner_details[email], 0))</f>
        <v>Smoking Chef</v>
      </c>
      <c r="I1080">
        <f>IFERROR(INDEX(ggPayers[payer], MATCH(A1080, ggPayers[remote_order_id], 0)), 0)</f>
        <v>825186</v>
      </c>
      <c r="J1080" t="str">
        <f t="shared" si="16"/>
        <v>ggPay</v>
      </c>
    </row>
    <row r="1081" spans="1:10">
      <c r="A1081" s="89" t="s">
        <v>9344</v>
      </c>
      <c r="B1081" s="89">
        <v>500</v>
      </c>
      <c r="C1081" s="89" t="s">
        <v>7963</v>
      </c>
      <c r="D1081" s="89"/>
      <c r="E1081" s="89" t="s">
        <v>6984</v>
      </c>
      <c r="F1081" s="89" t="s">
        <v>206</v>
      </c>
      <c r="G1081" s="105">
        <v>45343.501388888886</v>
      </c>
      <c r="H1081" t="str">
        <f>INDEX(Partner_details[companyName], MATCH(E1081, Partner_details[email], 0))</f>
        <v>gg cjsc</v>
      </c>
      <c r="I1081">
        <f>IFERROR(INDEX(ggPayers[payer], MATCH(A1081, ggPayers[remote_order_id], 0)), 0)</f>
        <v>0</v>
      </c>
      <c r="J1081" t="str">
        <f t="shared" si="16"/>
        <v>other</v>
      </c>
    </row>
    <row r="1082" spans="1:10">
      <c r="A1082" s="89" t="s">
        <v>9345</v>
      </c>
      <c r="B1082" s="89">
        <v>500</v>
      </c>
      <c r="C1082" s="89" t="s">
        <v>7963</v>
      </c>
      <c r="D1082" s="89"/>
      <c r="E1082" s="89" t="s">
        <v>6984</v>
      </c>
      <c r="F1082" s="89" t="s">
        <v>206</v>
      </c>
      <c r="G1082" s="105">
        <v>45343.502083333333</v>
      </c>
      <c r="H1082" t="str">
        <f>INDEX(Partner_details[companyName], MATCH(E1082, Partner_details[email], 0))</f>
        <v>gg cjsc</v>
      </c>
      <c r="I1082">
        <f>IFERROR(INDEX(ggPayers[payer], MATCH(A1082, ggPayers[remote_order_id], 0)), 0)</f>
        <v>0</v>
      </c>
      <c r="J1082" t="str">
        <f t="shared" si="16"/>
        <v>other</v>
      </c>
    </row>
    <row r="1083" spans="1:10">
      <c r="A1083" s="89" t="s">
        <v>9346</v>
      </c>
      <c r="B1083" s="89">
        <v>100</v>
      </c>
      <c r="C1083" s="89" t="s">
        <v>7963</v>
      </c>
      <c r="D1083" s="89" t="s">
        <v>9347</v>
      </c>
      <c r="E1083" s="89" t="s">
        <v>7263</v>
      </c>
      <c r="F1083" s="89" t="s">
        <v>270</v>
      </c>
      <c r="G1083" s="105">
        <v>45343.503472222219</v>
      </c>
      <c r="H1083" t="str">
        <f>INDEX(Partner_details[companyName], MATCH(E1083, Partner_details[email], 0))</f>
        <v>Arctic Fox</v>
      </c>
      <c r="I1083">
        <f>IFERROR(INDEX(ggPayers[payer], MATCH(A1083, ggPayers[remote_order_id], 0)), 0)</f>
        <v>0</v>
      </c>
      <c r="J1083" t="str">
        <f t="shared" si="16"/>
        <v>other</v>
      </c>
    </row>
    <row r="1084" spans="1:10">
      <c r="A1084" s="99" t="s">
        <v>2812</v>
      </c>
      <c r="B1084" s="89">
        <v>10</v>
      </c>
      <c r="C1084" s="89" t="s">
        <v>561</v>
      </c>
      <c r="D1084" s="89" t="s">
        <v>9348</v>
      </c>
      <c r="E1084" s="89" t="s">
        <v>7263</v>
      </c>
      <c r="F1084" s="89" t="s">
        <v>270</v>
      </c>
      <c r="G1084" s="105">
        <v>45343.504166666666</v>
      </c>
      <c r="H1084" t="str">
        <f>INDEX(Partner_details[companyName], MATCH(E1084, Partner_details[email], 0))</f>
        <v>Arctic Fox</v>
      </c>
      <c r="I1084">
        <f>IFERROR(INDEX(ggPayers[payer], MATCH(A1084, ggPayers[remote_order_id], 0)), 0)</f>
        <v>301399</v>
      </c>
      <c r="J1084" t="str">
        <f t="shared" si="16"/>
        <v>ggPay</v>
      </c>
    </row>
    <row r="1085" spans="1:10">
      <c r="A1085" s="89" t="s">
        <v>2810</v>
      </c>
      <c r="B1085" s="89">
        <v>100</v>
      </c>
      <c r="C1085" s="89" t="s">
        <v>561</v>
      </c>
      <c r="D1085" s="89" t="s">
        <v>9349</v>
      </c>
      <c r="E1085" s="89" t="s">
        <v>7235</v>
      </c>
      <c r="F1085" s="89" t="s">
        <v>710</v>
      </c>
      <c r="G1085" s="105">
        <v>45343.509027777778</v>
      </c>
      <c r="H1085" t="str">
        <f>INDEX(Partner_details[companyName], MATCH(E1085, Partner_details[email], 0))</f>
        <v>Smoking Chef</v>
      </c>
      <c r="I1085">
        <f>IFERROR(INDEX(ggPayers[payer], MATCH(A1085, ggPayers[remote_order_id], 0)), 0)</f>
        <v>825186</v>
      </c>
      <c r="J1085" t="str">
        <f t="shared" si="16"/>
        <v>ggPay</v>
      </c>
    </row>
    <row r="1086" spans="1:10">
      <c r="A1086" s="89" t="s">
        <v>9350</v>
      </c>
      <c r="B1086" s="89">
        <v>500</v>
      </c>
      <c r="C1086" s="89" t="s">
        <v>7963</v>
      </c>
      <c r="D1086" s="89" t="s">
        <v>9351</v>
      </c>
      <c r="E1086" s="89" t="s">
        <v>130</v>
      </c>
      <c r="F1086" s="89" t="s">
        <v>128</v>
      </c>
      <c r="G1086" s="105">
        <v>45343.511111111111</v>
      </c>
      <c r="H1086" t="str">
        <f>INDEX(Partner_details[companyName], MATCH(E1086, Partner_details[email], 0))</f>
        <v>Avetis Grigoryan</v>
      </c>
      <c r="I1086">
        <f>IFERROR(INDEX(ggPayers[payer], MATCH(A1086, ggPayers[remote_order_id], 0)), 0)</f>
        <v>0</v>
      </c>
      <c r="J1086" t="str">
        <f t="shared" si="16"/>
        <v>other</v>
      </c>
    </row>
    <row r="1087" spans="1:10">
      <c r="A1087" s="89" t="s">
        <v>2808</v>
      </c>
      <c r="B1087" s="89">
        <v>100</v>
      </c>
      <c r="C1087" s="89" t="s">
        <v>561</v>
      </c>
      <c r="D1087" s="89"/>
      <c r="E1087" s="89" t="s">
        <v>7418</v>
      </c>
      <c r="F1087" s="89" t="s">
        <v>511</v>
      </c>
      <c r="G1087" s="105">
        <v>45343.513194444444</v>
      </c>
      <c r="H1087" t="str">
        <f>INDEX(Partner_details[companyName], MATCH(E1087, Partner_details[email], 0))</f>
        <v>Myler</v>
      </c>
      <c r="I1087">
        <f>IFERROR(INDEX(ggPayers[payer], MATCH(A1087, ggPayers[remote_order_id], 0)), 0)</f>
        <v>0</v>
      </c>
      <c r="J1087" t="str">
        <f t="shared" si="16"/>
        <v>other</v>
      </c>
    </row>
    <row r="1088" spans="1:10">
      <c r="A1088" s="89" t="s">
        <v>9352</v>
      </c>
      <c r="B1088" s="89">
        <v>500</v>
      </c>
      <c r="C1088" s="89" t="s">
        <v>7963</v>
      </c>
      <c r="D1088" s="89" t="s">
        <v>9353</v>
      </c>
      <c r="E1088" s="89" t="s">
        <v>7296</v>
      </c>
      <c r="F1088" s="89" t="s">
        <v>516</v>
      </c>
      <c r="G1088" s="105">
        <v>45343.515972222223</v>
      </c>
      <c r="H1088" t="str">
        <f>INDEX(Partner_details[companyName], MATCH(E1088, Partner_details[email], 0))</f>
        <v>Paul</v>
      </c>
      <c r="I1088">
        <f>IFERROR(INDEX(ggPayers[payer], MATCH(A1088, ggPayers[remote_order_id], 0)), 0)</f>
        <v>0</v>
      </c>
      <c r="J1088" t="str">
        <f t="shared" si="16"/>
        <v>other</v>
      </c>
    </row>
    <row r="1089" spans="1:10">
      <c r="A1089" s="89" t="s">
        <v>2805</v>
      </c>
      <c r="B1089" s="89">
        <v>500</v>
      </c>
      <c r="C1089" s="89" t="s">
        <v>561</v>
      </c>
      <c r="D1089" s="89"/>
      <c r="E1089" s="89" t="s">
        <v>7296</v>
      </c>
      <c r="F1089" s="89" t="s">
        <v>516</v>
      </c>
      <c r="G1089" s="105">
        <v>45343.515972222223</v>
      </c>
      <c r="H1089" t="str">
        <f>INDEX(Partner_details[companyName], MATCH(E1089, Partner_details[email], 0))</f>
        <v>Paul</v>
      </c>
      <c r="I1089">
        <f>IFERROR(INDEX(ggPayers[payer], MATCH(A1089, ggPayers[remote_order_id], 0)), 0)</f>
        <v>0</v>
      </c>
      <c r="J1089" t="str">
        <f t="shared" si="16"/>
        <v>other</v>
      </c>
    </row>
    <row r="1090" spans="1:10">
      <c r="A1090" s="89" t="s">
        <v>9354</v>
      </c>
      <c r="B1090" s="89">
        <v>100</v>
      </c>
      <c r="C1090" s="89" t="s">
        <v>7963</v>
      </c>
      <c r="D1090" s="89" t="s">
        <v>9355</v>
      </c>
      <c r="E1090" s="89" t="s">
        <v>7544</v>
      </c>
      <c r="F1090" s="89" t="s">
        <v>466</v>
      </c>
      <c r="G1090" s="105">
        <v>45343.518055555556</v>
      </c>
      <c r="H1090" t="str">
        <f>INDEX(Partner_details[companyName], MATCH(E1090, Partner_details[email], 0))</f>
        <v>Lumen Coffee</v>
      </c>
      <c r="I1090">
        <f>IFERROR(INDEX(ggPayers[payer], MATCH(A1090, ggPayers[remote_order_id], 0)), 0)</f>
        <v>0</v>
      </c>
      <c r="J1090" t="str">
        <f t="shared" si="16"/>
        <v>other</v>
      </c>
    </row>
    <row r="1091" spans="1:10">
      <c r="A1091" s="89" t="s">
        <v>2803</v>
      </c>
      <c r="B1091" s="89">
        <v>2000</v>
      </c>
      <c r="C1091" s="89" t="s">
        <v>561</v>
      </c>
      <c r="D1091" s="89"/>
      <c r="E1091" s="89" t="s">
        <v>130</v>
      </c>
      <c r="F1091" s="89" t="s">
        <v>128</v>
      </c>
      <c r="G1091" s="105">
        <v>45343.662499999999</v>
      </c>
      <c r="H1091" t="str">
        <f>INDEX(Partner_details[companyName], MATCH(E1091, Partner_details[email], 0))</f>
        <v>Avetis Grigoryan</v>
      </c>
      <c r="I1091">
        <f>IFERROR(INDEX(ggPayers[payer], MATCH(A1091, ggPayers[remote_order_id], 0)), 0)</f>
        <v>0</v>
      </c>
      <c r="J1091" t="str">
        <f t="shared" ref="J1091:J1154" si="17">IF(NOT(I1091=0), "ggPay", "other")</f>
        <v>other</v>
      </c>
    </row>
    <row r="1092" spans="1:10">
      <c r="A1092" s="89" t="s">
        <v>2801</v>
      </c>
      <c r="B1092" s="89">
        <v>1000</v>
      </c>
      <c r="C1092" s="89" t="s">
        <v>561</v>
      </c>
      <c r="D1092" s="89" t="s">
        <v>9356</v>
      </c>
      <c r="E1092" s="89" t="s">
        <v>6830</v>
      </c>
      <c r="F1092" s="89" t="s">
        <v>382</v>
      </c>
      <c r="G1092" s="105">
        <v>45343.673611111109</v>
      </c>
      <c r="H1092" t="str">
        <f>INDEX(Partner_details[companyName], MATCH(E1092, Partner_details[email], 0))</f>
        <v>Beer Academy</v>
      </c>
      <c r="I1092">
        <f>IFERROR(INDEX(ggPayers[payer], MATCH(A1092, ggPayers[remote_order_id], 0)), 0)</f>
        <v>1087702</v>
      </c>
      <c r="J1092" t="str">
        <f t="shared" si="17"/>
        <v>ggPay</v>
      </c>
    </row>
    <row r="1093" spans="1:10">
      <c r="A1093" s="89" t="s">
        <v>2799</v>
      </c>
      <c r="B1093" s="89">
        <v>1000</v>
      </c>
      <c r="C1093" s="89" t="s">
        <v>561</v>
      </c>
      <c r="D1093" s="89"/>
      <c r="E1093" s="89" t="s">
        <v>7018</v>
      </c>
      <c r="F1093" s="89" t="s">
        <v>476</v>
      </c>
      <c r="G1093" s="105">
        <v>45343.698611111111</v>
      </c>
      <c r="H1093" t="str">
        <f>INDEX(Partner_details[companyName], MATCH(E1093, Partner_details[email], 0))</f>
        <v>Malocco</v>
      </c>
      <c r="I1093">
        <f>IFERROR(INDEX(ggPayers[payer], MATCH(A1093, ggPayers[remote_order_id], 0)), 0)</f>
        <v>0</v>
      </c>
      <c r="J1093" t="str">
        <f t="shared" si="17"/>
        <v>other</v>
      </c>
    </row>
    <row r="1094" spans="1:10">
      <c r="A1094" s="89" t="s">
        <v>9357</v>
      </c>
      <c r="B1094" s="89">
        <v>5000</v>
      </c>
      <c r="C1094" s="89" t="s">
        <v>7963</v>
      </c>
      <c r="D1094" s="89" t="s">
        <v>9358</v>
      </c>
      <c r="E1094" s="89" t="s">
        <v>7235</v>
      </c>
      <c r="F1094" s="89" t="s">
        <v>710</v>
      </c>
      <c r="G1094" s="105">
        <v>45343.739583333336</v>
      </c>
      <c r="H1094" t="str">
        <f>INDEX(Partner_details[companyName], MATCH(E1094, Partner_details[email], 0))</f>
        <v>Smoking Chef</v>
      </c>
      <c r="I1094">
        <f>IFERROR(INDEX(ggPayers[payer], MATCH(A1094, ggPayers[remote_order_id], 0)), 0)</f>
        <v>0</v>
      </c>
      <c r="J1094" t="str">
        <f t="shared" si="17"/>
        <v>other</v>
      </c>
    </row>
    <row r="1095" spans="1:10">
      <c r="A1095" s="89" t="s">
        <v>2797</v>
      </c>
      <c r="B1095" s="89">
        <v>4000</v>
      </c>
      <c r="C1095" s="89" t="s">
        <v>561</v>
      </c>
      <c r="D1095" s="89"/>
      <c r="E1095" s="89" t="s">
        <v>6606</v>
      </c>
      <c r="F1095" s="89" t="s">
        <v>387</v>
      </c>
      <c r="G1095" s="105">
        <v>45343.740277777775</v>
      </c>
      <c r="H1095" t="str">
        <f>INDEX(Partner_details[companyName], MATCH(E1095, Partner_details[email], 0))</f>
        <v>Beer academy</v>
      </c>
      <c r="I1095">
        <f>IFERROR(INDEX(ggPayers[payer], MATCH(A1095, ggPayers[remote_order_id], 0)), 0)</f>
        <v>0</v>
      </c>
      <c r="J1095" t="str">
        <f t="shared" si="17"/>
        <v>other</v>
      </c>
    </row>
    <row r="1096" spans="1:10">
      <c r="A1096" s="89" t="s">
        <v>9359</v>
      </c>
      <c r="B1096" s="89">
        <v>5000</v>
      </c>
      <c r="C1096" s="89" t="s">
        <v>7963</v>
      </c>
      <c r="D1096" s="89" t="s">
        <v>9360</v>
      </c>
      <c r="E1096" s="89" t="s">
        <v>7235</v>
      </c>
      <c r="F1096" s="89" t="s">
        <v>710</v>
      </c>
      <c r="G1096" s="105">
        <v>45343.740277777775</v>
      </c>
      <c r="H1096" t="str">
        <f>INDEX(Partner_details[companyName], MATCH(E1096, Partner_details[email], 0))</f>
        <v>Smoking Chef</v>
      </c>
      <c r="I1096">
        <f>IFERROR(INDEX(ggPayers[payer], MATCH(A1096, ggPayers[remote_order_id], 0)), 0)</f>
        <v>0</v>
      </c>
      <c r="J1096" t="str">
        <f t="shared" si="17"/>
        <v>other</v>
      </c>
    </row>
    <row r="1097" spans="1:10">
      <c r="A1097" s="89" t="s">
        <v>2795</v>
      </c>
      <c r="B1097" s="89">
        <v>3000</v>
      </c>
      <c r="C1097" s="89" t="s">
        <v>561</v>
      </c>
      <c r="D1097" s="89" t="s">
        <v>9361</v>
      </c>
      <c r="E1097" s="89" t="s">
        <v>7235</v>
      </c>
      <c r="F1097" s="89" t="s">
        <v>710</v>
      </c>
      <c r="G1097" s="105">
        <v>45343.740972222222</v>
      </c>
      <c r="H1097" t="str">
        <f>INDEX(Partner_details[companyName], MATCH(E1097, Partner_details[email], 0))</f>
        <v>Smoking Chef</v>
      </c>
      <c r="I1097">
        <f>IFERROR(INDEX(ggPayers[payer], MATCH(A1097, ggPayers[remote_order_id], 0)), 0)</f>
        <v>943226</v>
      </c>
      <c r="J1097" t="str">
        <f t="shared" si="17"/>
        <v>ggPay</v>
      </c>
    </row>
    <row r="1098" spans="1:10">
      <c r="A1098" s="89" t="s">
        <v>9362</v>
      </c>
      <c r="B1098" s="89">
        <v>5000</v>
      </c>
      <c r="C1098" s="89" t="s">
        <v>7963</v>
      </c>
      <c r="D1098" s="89" t="s">
        <v>9363</v>
      </c>
      <c r="E1098" s="89" t="s">
        <v>7235</v>
      </c>
      <c r="F1098" s="89" t="s">
        <v>710</v>
      </c>
      <c r="G1098" s="105">
        <v>45343.740972222222</v>
      </c>
      <c r="H1098" t="str">
        <f>INDEX(Partner_details[companyName], MATCH(E1098, Partner_details[email], 0))</f>
        <v>Smoking Chef</v>
      </c>
      <c r="I1098">
        <f>IFERROR(INDEX(ggPayers[payer], MATCH(A1098, ggPayers[remote_order_id], 0)), 0)</f>
        <v>0</v>
      </c>
      <c r="J1098" t="str">
        <f t="shared" si="17"/>
        <v>other</v>
      </c>
    </row>
    <row r="1099" spans="1:10">
      <c r="A1099" s="89" t="s">
        <v>9364</v>
      </c>
      <c r="B1099" s="89">
        <v>500</v>
      </c>
      <c r="C1099" s="89" t="s">
        <v>7963</v>
      </c>
      <c r="D1099" s="89" t="s">
        <v>9365</v>
      </c>
      <c r="E1099" s="89" t="s">
        <v>7227</v>
      </c>
      <c r="F1099" s="89" t="s">
        <v>462</v>
      </c>
      <c r="G1099" s="105">
        <v>45343.742361111108</v>
      </c>
      <c r="H1099" t="str">
        <f>INDEX(Partner_details[companyName], MATCH(E1099, Partner_details[email], 0))</f>
        <v>Lumen Coffee</v>
      </c>
      <c r="I1099">
        <f>IFERROR(INDEX(ggPayers[payer], MATCH(A1099, ggPayers[remote_order_id], 0)), 0)</f>
        <v>0</v>
      </c>
      <c r="J1099" t="str">
        <f t="shared" si="17"/>
        <v>other</v>
      </c>
    </row>
    <row r="1100" spans="1:10">
      <c r="A1100" s="89" t="s">
        <v>9366</v>
      </c>
      <c r="B1100" s="89">
        <v>500</v>
      </c>
      <c r="C1100" s="89" t="s">
        <v>7963</v>
      </c>
      <c r="D1100" s="89" t="s">
        <v>9367</v>
      </c>
      <c r="E1100" s="89" t="s">
        <v>7227</v>
      </c>
      <c r="F1100" s="89" t="s">
        <v>462</v>
      </c>
      <c r="G1100" s="105">
        <v>45343.743750000001</v>
      </c>
      <c r="H1100" t="str">
        <f>INDEX(Partner_details[companyName], MATCH(E1100, Partner_details[email], 0))</f>
        <v>Lumen Coffee</v>
      </c>
      <c r="I1100">
        <f>IFERROR(INDEX(ggPayers[payer], MATCH(A1100, ggPayers[remote_order_id], 0)), 0)</f>
        <v>0</v>
      </c>
      <c r="J1100" t="str">
        <f t="shared" si="17"/>
        <v>other</v>
      </c>
    </row>
    <row r="1101" spans="1:10">
      <c r="A1101" s="89" t="s">
        <v>9368</v>
      </c>
      <c r="B1101" s="89">
        <v>500</v>
      </c>
      <c r="C1101" s="89" t="s">
        <v>7963</v>
      </c>
      <c r="D1101" s="89" t="s">
        <v>9369</v>
      </c>
      <c r="E1101" s="89" t="s">
        <v>7227</v>
      </c>
      <c r="F1101" s="89" t="s">
        <v>462</v>
      </c>
      <c r="G1101" s="105">
        <v>45343.743750000001</v>
      </c>
      <c r="H1101" t="str">
        <f>INDEX(Partner_details[companyName], MATCH(E1101, Partner_details[email], 0))</f>
        <v>Lumen Coffee</v>
      </c>
      <c r="I1101">
        <f>IFERROR(INDEX(ggPayers[payer], MATCH(A1101, ggPayers[remote_order_id], 0)), 0)</f>
        <v>0</v>
      </c>
      <c r="J1101" t="str">
        <f t="shared" si="17"/>
        <v>other</v>
      </c>
    </row>
    <row r="1102" spans="1:10">
      <c r="A1102" s="89" t="s">
        <v>9370</v>
      </c>
      <c r="B1102" s="89">
        <v>500</v>
      </c>
      <c r="C1102" s="89" t="s">
        <v>7963</v>
      </c>
      <c r="D1102" s="89" t="s">
        <v>9371</v>
      </c>
      <c r="E1102" s="89" t="s">
        <v>7227</v>
      </c>
      <c r="F1102" s="89" t="s">
        <v>462</v>
      </c>
      <c r="G1102" s="105">
        <v>45343.745138888888</v>
      </c>
      <c r="H1102" t="str">
        <f>INDEX(Partner_details[companyName], MATCH(E1102, Partner_details[email], 0))</f>
        <v>Lumen Coffee</v>
      </c>
      <c r="I1102">
        <f>IFERROR(INDEX(ggPayers[payer], MATCH(A1102, ggPayers[remote_order_id], 0)), 0)</f>
        <v>0</v>
      </c>
      <c r="J1102" t="str">
        <f t="shared" si="17"/>
        <v>other</v>
      </c>
    </row>
    <row r="1103" spans="1:10">
      <c r="A1103" s="89" t="s">
        <v>9372</v>
      </c>
      <c r="B1103" s="89">
        <v>1000</v>
      </c>
      <c r="C1103" s="89" t="s">
        <v>7963</v>
      </c>
      <c r="D1103" s="89" t="s">
        <v>9373</v>
      </c>
      <c r="E1103" s="89" t="s">
        <v>6714</v>
      </c>
      <c r="F1103" s="89" t="s">
        <v>585</v>
      </c>
      <c r="G1103" s="105">
        <v>45454.463888888888</v>
      </c>
      <c r="H1103" t="str">
        <f>INDEX(Partner_details[companyName], MATCH(E1103, Partner_details[email], 0))</f>
        <v>Dodopizza</v>
      </c>
      <c r="I1103">
        <f>IFERROR(INDEX(ggPayers[payer], MATCH(A1103, ggPayers[remote_order_id], 0)), 0)</f>
        <v>0</v>
      </c>
      <c r="J1103" t="str">
        <f t="shared" si="17"/>
        <v>other</v>
      </c>
    </row>
    <row r="1104" spans="1:10">
      <c r="A1104" s="89" t="s">
        <v>2793</v>
      </c>
      <c r="B1104" s="89">
        <v>1000</v>
      </c>
      <c r="C1104" s="89" t="s">
        <v>561</v>
      </c>
      <c r="D1104" s="89" t="s">
        <v>9374</v>
      </c>
      <c r="E1104" s="89" t="s">
        <v>130</v>
      </c>
      <c r="F1104" s="89" t="s">
        <v>128</v>
      </c>
      <c r="G1104" s="105">
        <v>45343.814583333333</v>
      </c>
      <c r="H1104" t="str">
        <f>INDEX(Partner_details[companyName], MATCH(E1104, Partner_details[email], 0))</f>
        <v>Avetis Grigoryan</v>
      </c>
      <c r="I1104">
        <f>IFERROR(INDEX(ggPayers[payer], MATCH(A1104, ggPayers[remote_order_id], 0)), 0)</f>
        <v>1737</v>
      </c>
      <c r="J1104" t="str">
        <f t="shared" si="17"/>
        <v>ggPay</v>
      </c>
    </row>
    <row r="1105" spans="1:10">
      <c r="A1105" s="99" t="s">
        <v>9375</v>
      </c>
      <c r="B1105" s="89">
        <v>1000</v>
      </c>
      <c r="C1105" s="89" t="s">
        <v>7963</v>
      </c>
      <c r="D1105" s="89" t="s">
        <v>9376</v>
      </c>
      <c r="E1105" s="89" t="s">
        <v>130</v>
      </c>
      <c r="F1105" s="89" t="s">
        <v>128</v>
      </c>
      <c r="G1105" s="105">
        <v>45343.81527777778</v>
      </c>
      <c r="H1105" t="str">
        <f>INDEX(Partner_details[companyName], MATCH(E1105, Partner_details[email], 0))</f>
        <v>Avetis Grigoryan</v>
      </c>
      <c r="I1105">
        <f>IFERROR(INDEX(ggPayers[payer], MATCH(A1105, ggPayers[remote_order_id], 0)), 0)</f>
        <v>0</v>
      </c>
      <c r="J1105" t="str">
        <f t="shared" si="17"/>
        <v>other</v>
      </c>
    </row>
    <row r="1106" spans="1:10">
      <c r="A1106" s="89" t="s">
        <v>2791</v>
      </c>
      <c r="B1106" s="89">
        <v>1000</v>
      </c>
      <c r="C1106" s="89" t="s">
        <v>561</v>
      </c>
      <c r="D1106" s="89" t="s">
        <v>9377</v>
      </c>
      <c r="E1106" s="89" t="s">
        <v>130</v>
      </c>
      <c r="F1106" s="89" t="s">
        <v>128</v>
      </c>
      <c r="G1106" s="105">
        <v>45343.81527777778</v>
      </c>
      <c r="H1106" t="str">
        <f>INDEX(Partner_details[companyName], MATCH(E1106, Partner_details[email], 0))</f>
        <v>Avetis Grigoryan</v>
      </c>
      <c r="I1106">
        <f>IFERROR(INDEX(ggPayers[payer], MATCH(A1106, ggPayers[remote_order_id], 0)), 0)</f>
        <v>850</v>
      </c>
      <c r="J1106" t="str">
        <f t="shared" si="17"/>
        <v>ggPay</v>
      </c>
    </row>
    <row r="1107" spans="1:10">
      <c r="A1107" s="89" t="s">
        <v>9378</v>
      </c>
      <c r="B1107" s="89">
        <v>1000</v>
      </c>
      <c r="C1107" s="89" t="s">
        <v>7963</v>
      </c>
      <c r="D1107" s="89" t="s">
        <v>9379</v>
      </c>
      <c r="E1107" s="89" t="s">
        <v>6830</v>
      </c>
      <c r="F1107" s="89" t="s">
        <v>382</v>
      </c>
      <c r="G1107" s="105">
        <v>45343.818055555559</v>
      </c>
      <c r="H1107" t="str">
        <f>INDEX(Partner_details[companyName], MATCH(E1107, Partner_details[email], 0))</f>
        <v>Beer Academy</v>
      </c>
      <c r="I1107">
        <f>IFERROR(INDEX(ggPayers[payer], MATCH(A1107, ggPayers[remote_order_id], 0)), 0)</f>
        <v>0</v>
      </c>
      <c r="J1107" t="str">
        <f t="shared" si="17"/>
        <v>other</v>
      </c>
    </row>
    <row r="1108" spans="1:10">
      <c r="A1108" s="89" t="s">
        <v>9380</v>
      </c>
      <c r="B1108" s="89">
        <v>500</v>
      </c>
      <c r="C1108" s="89" t="s">
        <v>7963</v>
      </c>
      <c r="D1108" s="89" t="s">
        <v>9381</v>
      </c>
      <c r="E1108" s="89" t="s">
        <v>204</v>
      </c>
      <c r="F1108" s="89" t="s">
        <v>135</v>
      </c>
      <c r="G1108" s="105">
        <v>45344.275694444441</v>
      </c>
      <c r="H1108" t="str">
        <f>INDEX(Partner_details[companyName], MATCH(E1108, Partner_details[email], 0))</f>
        <v>gg cjsc</v>
      </c>
      <c r="I1108">
        <f>IFERROR(INDEX(ggPayers[payer], MATCH(A1108, ggPayers[remote_order_id], 0)), 0)</f>
        <v>0</v>
      </c>
      <c r="J1108" t="str">
        <f t="shared" si="17"/>
        <v>other</v>
      </c>
    </row>
    <row r="1109" spans="1:10">
      <c r="A1109" s="89" t="s">
        <v>2788</v>
      </c>
      <c r="B1109" s="89">
        <v>500</v>
      </c>
      <c r="C1109" s="89" t="s">
        <v>561</v>
      </c>
      <c r="D1109" s="89" t="s">
        <v>9382</v>
      </c>
      <c r="E1109" s="89" t="s">
        <v>6599</v>
      </c>
      <c r="F1109" s="89" t="s">
        <v>307</v>
      </c>
      <c r="G1109" s="105">
        <v>45344.369444444441</v>
      </c>
      <c r="H1109" t="str">
        <f>INDEX(Partner_details[companyName], MATCH(E1109, Partner_details[email], 0))</f>
        <v>gg cjsc</v>
      </c>
      <c r="I1109">
        <f>IFERROR(INDEX(ggPayers[payer], MATCH(A1109, ggPayers[remote_order_id], 0)), 0)</f>
        <v>825186</v>
      </c>
      <c r="J1109" t="str">
        <f t="shared" si="17"/>
        <v>ggPay</v>
      </c>
    </row>
    <row r="1110" spans="1:10">
      <c r="A1110" s="89" t="s">
        <v>9383</v>
      </c>
      <c r="B1110" s="89">
        <v>1000</v>
      </c>
      <c r="C1110" s="89" t="s">
        <v>7963</v>
      </c>
      <c r="D1110" s="89" t="s">
        <v>9384</v>
      </c>
      <c r="E1110" s="89" t="s">
        <v>6714</v>
      </c>
      <c r="F1110" s="89" t="s">
        <v>585</v>
      </c>
      <c r="G1110" s="105">
        <v>45454.463888888888</v>
      </c>
      <c r="H1110" t="str">
        <f>INDEX(Partner_details[companyName], MATCH(E1110, Partner_details[email], 0))</f>
        <v>Dodopizza</v>
      </c>
      <c r="I1110">
        <f>IFERROR(INDEX(ggPayers[payer], MATCH(A1110, ggPayers[remote_order_id], 0)), 0)</f>
        <v>0</v>
      </c>
      <c r="J1110" t="str">
        <f t="shared" si="17"/>
        <v>other</v>
      </c>
    </row>
    <row r="1111" spans="1:10">
      <c r="A1111" s="89" t="s">
        <v>9385</v>
      </c>
      <c r="B1111" s="89">
        <v>100</v>
      </c>
      <c r="C1111" s="89" t="s">
        <v>7974</v>
      </c>
      <c r="D1111" s="89"/>
      <c r="E1111" s="89" t="s">
        <v>6650</v>
      </c>
      <c r="F1111" s="89" t="s">
        <v>258</v>
      </c>
      <c r="G1111" s="105">
        <v>45344.376388888886</v>
      </c>
      <c r="H1111" t="str">
        <f>INDEX(Partner_details[companyName], MATCH(E1111, Partner_details[email], 0))</f>
        <v>gg cjsc</v>
      </c>
      <c r="I1111">
        <f>IFERROR(INDEX(ggPayers[payer], MATCH(A1111, ggPayers[remote_order_id], 0)), 0)</f>
        <v>0</v>
      </c>
      <c r="J1111" t="str">
        <f t="shared" si="17"/>
        <v>other</v>
      </c>
    </row>
    <row r="1112" spans="1:10">
      <c r="A1112" s="89" t="s">
        <v>9386</v>
      </c>
      <c r="B1112" s="89">
        <v>100</v>
      </c>
      <c r="C1112" s="89" t="s">
        <v>7974</v>
      </c>
      <c r="D1112" s="89"/>
      <c r="E1112" s="89" t="s">
        <v>6650</v>
      </c>
      <c r="F1112" s="89" t="s">
        <v>258</v>
      </c>
      <c r="G1112" s="105">
        <v>45344.377083333333</v>
      </c>
      <c r="H1112" t="str">
        <f>INDEX(Partner_details[companyName], MATCH(E1112, Partner_details[email], 0))</f>
        <v>gg cjsc</v>
      </c>
      <c r="I1112">
        <f>IFERROR(INDEX(ggPayers[payer], MATCH(A1112, ggPayers[remote_order_id], 0)), 0)</f>
        <v>0</v>
      </c>
      <c r="J1112" t="str">
        <f t="shared" si="17"/>
        <v>other</v>
      </c>
    </row>
    <row r="1113" spans="1:10">
      <c r="A1113" s="89" t="s">
        <v>9387</v>
      </c>
      <c r="B1113" s="89">
        <v>100</v>
      </c>
      <c r="C1113" s="89" t="s">
        <v>7963</v>
      </c>
      <c r="D1113" s="89"/>
      <c r="E1113" s="89" t="s">
        <v>6650</v>
      </c>
      <c r="F1113" s="89" t="s">
        <v>258</v>
      </c>
      <c r="G1113" s="105">
        <v>45344.37777777778</v>
      </c>
      <c r="H1113" t="str">
        <f>INDEX(Partner_details[companyName], MATCH(E1113, Partner_details[email], 0))</f>
        <v>gg cjsc</v>
      </c>
      <c r="I1113">
        <f>IFERROR(INDEX(ggPayers[payer], MATCH(A1113, ggPayers[remote_order_id], 0)), 0)</f>
        <v>0</v>
      </c>
      <c r="J1113" t="str">
        <f t="shared" si="17"/>
        <v>other</v>
      </c>
    </row>
    <row r="1114" spans="1:10">
      <c r="A1114" s="89" t="s">
        <v>2782</v>
      </c>
      <c r="B1114" s="89">
        <v>100</v>
      </c>
      <c r="C1114" s="89" t="s">
        <v>561</v>
      </c>
      <c r="D1114" s="89"/>
      <c r="E1114" s="89" t="s">
        <v>6650</v>
      </c>
      <c r="F1114" s="89" t="s">
        <v>258</v>
      </c>
      <c r="G1114" s="105">
        <v>45344.37777777778</v>
      </c>
      <c r="H1114" t="str">
        <f>INDEX(Partner_details[companyName], MATCH(E1114, Partner_details[email], 0))</f>
        <v>gg cjsc</v>
      </c>
      <c r="I1114">
        <f>IFERROR(INDEX(ggPayers[payer], MATCH(A1114, ggPayers[remote_order_id], 0)), 0)</f>
        <v>0</v>
      </c>
      <c r="J1114" t="str">
        <f t="shared" si="17"/>
        <v>other</v>
      </c>
    </row>
    <row r="1115" spans="1:10">
      <c r="A1115" s="89" t="s">
        <v>9388</v>
      </c>
      <c r="B1115" s="89">
        <v>500</v>
      </c>
      <c r="C1115" s="89" t="s">
        <v>7963</v>
      </c>
      <c r="D1115" s="89"/>
      <c r="E1115" s="89" t="s">
        <v>6984</v>
      </c>
      <c r="F1115" s="89" t="s">
        <v>206</v>
      </c>
      <c r="G1115" s="105">
        <v>45344.383333333331</v>
      </c>
      <c r="H1115" t="str">
        <f>INDEX(Partner_details[companyName], MATCH(E1115, Partner_details[email], 0))</f>
        <v>gg cjsc</v>
      </c>
      <c r="I1115">
        <f>IFERROR(INDEX(ggPayers[payer], MATCH(A1115, ggPayers[remote_order_id], 0)), 0)</f>
        <v>0</v>
      </c>
      <c r="J1115" t="str">
        <f t="shared" si="17"/>
        <v>other</v>
      </c>
    </row>
    <row r="1116" spans="1:10">
      <c r="A1116" s="89" t="s">
        <v>9389</v>
      </c>
      <c r="B1116" s="89">
        <v>500</v>
      </c>
      <c r="C1116" s="89" t="s">
        <v>7963</v>
      </c>
      <c r="D1116" s="89" t="s">
        <v>9390</v>
      </c>
      <c r="E1116" s="89" t="s">
        <v>6984</v>
      </c>
      <c r="F1116" s="89" t="s">
        <v>206</v>
      </c>
      <c r="G1116" s="105">
        <v>45344.384027777778</v>
      </c>
      <c r="H1116" t="str">
        <f>INDEX(Partner_details[companyName], MATCH(E1116, Partner_details[email], 0))</f>
        <v>gg cjsc</v>
      </c>
      <c r="I1116">
        <f>IFERROR(INDEX(ggPayers[payer], MATCH(A1116, ggPayers[remote_order_id], 0)), 0)</f>
        <v>0</v>
      </c>
      <c r="J1116" t="str">
        <f t="shared" si="17"/>
        <v>other</v>
      </c>
    </row>
    <row r="1117" spans="1:10">
      <c r="A1117" s="89" t="s">
        <v>2780</v>
      </c>
      <c r="B1117" s="89">
        <v>500</v>
      </c>
      <c r="C1117" s="89" t="s">
        <v>561</v>
      </c>
      <c r="D1117" s="89"/>
      <c r="E1117" s="89" t="s">
        <v>6984</v>
      </c>
      <c r="F1117" s="89" t="s">
        <v>206</v>
      </c>
      <c r="G1117" s="105">
        <v>45344.385416666664</v>
      </c>
      <c r="H1117" t="str">
        <f>INDEX(Partner_details[companyName], MATCH(E1117, Partner_details[email], 0))</f>
        <v>gg cjsc</v>
      </c>
      <c r="I1117">
        <f>IFERROR(INDEX(ggPayers[payer], MATCH(A1117, ggPayers[remote_order_id], 0)), 0)</f>
        <v>0</v>
      </c>
      <c r="J1117" t="str">
        <f t="shared" si="17"/>
        <v>other</v>
      </c>
    </row>
    <row r="1118" spans="1:10">
      <c r="A1118" s="89" t="s">
        <v>9391</v>
      </c>
      <c r="B1118" s="89">
        <v>2000</v>
      </c>
      <c r="C1118" s="89" t="s">
        <v>7963</v>
      </c>
      <c r="D1118" s="89" t="s">
        <v>9392</v>
      </c>
      <c r="E1118" s="89" t="s">
        <v>7296</v>
      </c>
      <c r="F1118" s="89" t="s">
        <v>516</v>
      </c>
      <c r="G1118" s="105">
        <v>45344.387499999997</v>
      </c>
      <c r="H1118" t="str">
        <f>INDEX(Partner_details[companyName], MATCH(E1118, Partner_details[email], 0))</f>
        <v>Paul</v>
      </c>
      <c r="I1118">
        <f>IFERROR(INDEX(ggPayers[payer], MATCH(A1118, ggPayers[remote_order_id], 0)), 0)</f>
        <v>0</v>
      </c>
      <c r="J1118" t="str">
        <f t="shared" si="17"/>
        <v>other</v>
      </c>
    </row>
    <row r="1119" spans="1:10">
      <c r="A1119" s="89" t="s">
        <v>9393</v>
      </c>
      <c r="B1119" s="89">
        <v>300</v>
      </c>
      <c r="C1119" s="89" t="s">
        <v>7963</v>
      </c>
      <c r="D1119" s="89" t="s">
        <v>9394</v>
      </c>
      <c r="E1119" s="89" t="s">
        <v>6984</v>
      </c>
      <c r="F1119" s="89" t="s">
        <v>206</v>
      </c>
      <c r="G1119" s="105">
        <v>45344.388194444444</v>
      </c>
      <c r="H1119" t="str">
        <f>INDEX(Partner_details[companyName], MATCH(E1119, Partner_details[email], 0))</f>
        <v>gg cjsc</v>
      </c>
      <c r="I1119">
        <f>IFERROR(INDEX(ggPayers[payer], MATCH(A1119, ggPayers[remote_order_id], 0)), 0)</f>
        <v>0</v>
      </c>
      <c r="J1119" t="str">
        <f t="shared" si="17"/>
        <v>other</v>
      </c>
    </row>
    <row r="1120" spans="1:10">
      <c r="A1120" s="89" t="s">
        <v>9395</v>
      </c>
      <c r="B1120" s="89">
        <v>500</v>
      </c>
      <c r="C1120" s="89" t="s">
        <v>7963</v>
      </c>
      <c r="D1120" s="89"/>
      <c r="E1120" s="89" t="s">
        <v>6856</v>
      </c>
      <c r="F1120" s="89" t="s">
        <v>426</v>
      </c>
      <c r="G1120" s="105">
        <v>45344.390277777777</v>
      </c>
      <c r="H1120" t="str">
        <f>INDEX(Partner_details[companyName], MATCH(E1120, Partner_details[email], 0))</f>
        <v>Dodopizza</v>
      </c>
      <c r="I1120">
        <f>IFERROR(INDEX(ggPayers[payer], MATCH(A1120, ggPayers[remote_order_id], 0)), 0)</f>
        <v>0</v>
      </c>
      <c r="J1120" t="str">
        <f t="shared" si="17"/>
        <v>other</v>
      </c>
    </row>
    <row r="1121" spans="1:10">
      <c r="A1121" s="89" t="s">
        <v>9396</v>
      </c>
      <c r="B1121" s="89">
        <v>500</v>
      </c>
      <c r="C1121" s="89" t="s">
        <v>7963</v>
      </c>
      <c r="D1121" s="89"/>
      <c r="E1121" s="89" t="s">
        <v>6856</v>
      </c>
      <c r="F1121" s="89" t="s">
        <v>426</v>
      </c>
      <c r="G1121" s="105">
        <v>45344.390277777777</v>
      </c>
      <c r="H1121" t="str">
        <f>INDEX(Partner_details[companyName], MATCH(E1121, Partner_details[email], 0))</f>
        <v>Dodopizza</v>
      </c>
      <c r="I1121">
        <f>IFERROR(INDEX(ggPayers[payer], MATCH(A1121, ggPayers[remote_order_id], 0)), 0)</f>
        <v>0</v>
      </c>
      <c r="J1121" t="str">
        <f t="shared" si="17"/>
        <v>other</v>
      </c>
    </row>
    <row r="1122" spans="1:10">
      <c r="A1122" s="89" t="s">
        <v>9397</v>
      </c>
      <c r="B1122" s="89">
        <v>300</v>
      </c>
      <c r="C1122" s="89" t="s">
        <v>7963</v>
      </c>
      <c r="D1122" s="89" t="s">
        <v>9398</v>
      </c>
      <c r="E1122" s="89" t="s">
        <v>6856</v>
      </c>
      <c r="F1122" s="89" t="s">
        <v>426</v>
      </c>
      <c r="G1122" s="105">
        <v>45344.390972222223</v>
      </c>
      <c r="H1122" t="str">
        <f>INDEX(Partner_details[companyName], MATCH(E1122, Partner_details[email], 0))</f>
        <v>Dodopizza</v>
      </c>
      <c r="I1122">
        <f>IFERROR(INDEX(ggPayers[payer], MATCH(A1122, ggPayers[remote_order_id], 0)), 0)</f>
        <v>0</v>
      </c>
      <c r="J1122" t="str">
        <f t="shared" si="17"/>
        <v>other</v>
      </c>
    </row>
    <row r="1123" spans="1:10">
      <c r="A1123" s="89" t="s">
        <v>9399</v>
      </c>
      <c r="B1123" s="89">
        <v>300</v>
      </c>
      <c r="C1123" s="89" t="s">
        <v>7963</v>
      </c>
      <c r="D1123" s="89"/>
      <c r="E1123" s="89" t="s">
        <v>6856</v>
      </c>
      <c r="F1123" s="89" t="s">
        <v>426</v>
      </c>
      <c r="G1123" s="105">
        <v>45344.390972222223</v>
      </c>
      <c r="H1123" t="str">
        <f>INDEX(Partner_details[companyName], MATCH(E1123, Partner_details[email], 0))</f>
        <v>Dodopizza</v>
      </c>
      <c r="I1123">
        <f>IFERROR(INDEX(ggPayers[payer], MATCH(A1123, ggPayers[remote_order_id], 0)), 0)</f>
        <v>0</v>
      </c>
      <c r="J1123" t="str">
        <f t="shared" si="17"/>
        <v>other</v>
      </c>
    </row>
    <row r="1124" spans="1:10">
      <c r="A1124" s="89" t="s">
        <v>9400</v>
      </c>
      <c r="B1124" s="89">
        <v>500</v>
      </c>
      <c r="C1124" s="89" t="s">
        <v>7963</v>
      </c>
      <c r="D1124" s="89" t="s">
        <v>9401</v>
      </c>
      <c r="E1124" s="89" t="s">
        <v>6984</v>
      </c>
      <c r="F1124" s="89" t="s">
        <v>206</v>
      </c>
      <c r="G1124" s="105">
        <v>45344.390972222223</v>
      </c>
      <c r="H1124" t="str">
        <f>INDEX(Partner_details[companyName], MATCH(E1124, Partner_details[email], 0))</f>
        <v>gg cjsc</v>
      </c>
      <c r="I1124">
        <f>IFERROR(INDEX(ggPayers[payer], MATCH(A1124, ggPayers[remote_order_id], 0)), 0)</f>
        <v>0</v>
      </c>
      <c r="J1124" t="str">
        <f t="shared" si="17"/>
        <v>other</v>
      </c>
    </row>
    <row r="1125" spans="1:10">
      <c r="A1125" s="89" t="s">
        <v>9402</v>
      </c>
      <c r="B1125" s="89">
        <v>500</v>
      </c>
      <c r="C1125" s="89" t="s">
        <v>7963</v>
      </c>
      <c r="D1125" s="89" t="s">
        <v>9403</v>
      </c>
      <c r="E1125" s="89" t="s">
        <v>6984</v>
      </c>
      <c r="F1125" s="89" t="s">
        <v>206</v>
      </c>
      <c r="G1125" s="105">
        <v>45344.390972222223</v>
      </c>
      <c r="H1125" t="str">
        <f>INDEX(Partner_details[companyName], MATCH(E1125, Partner_details[email], 0))</f>
        <v>gg cjsc</v>
      </c>
      <c r="I1125">
        <f>IFERROR(INDEX(ggPayers[payer], MATCH(A1125, ggPayers[remote_order_id], 0)), 0)</f>
        <v>0</v>
      </c>
      <c r="J1125" t="str">
        <f t="shared" si="17"/>
        <v>other</v>
      </c>
    </row>
    <row r="1126" spans="1:10">
      <c r="A1126" s="89" t="s">
        <v>9404</v>
      </c>
      <c r="B1126" s="89">
        <v>500</v>
      </c>
      <c r="C1126" s="89" t="s">
        <v>7963</v>
      </c>
      <c r="D1126" s="89"/>
      <c r="E1126" s="89" t="s">
        <v>6984</v>
      </c>
      <c r="F1126" s="89" t="s">
        <v>206</v>
      </c>
      <c r="G1126" s="105">
        <v>45344.39166666667</v>
      </c>
      <c r="H1126" t="str">
        <f>INDEX(Partner_details[companyName], MATCH(E1126, Partner_details[email], 0))</f>
        <v>gg cjsc</v>
      </c>
      <c r="I1126">
        <f>IFERROR(INDEX(ggPayers[payer], MATCH(A1126, ggPayers[remote_order_id], 0)), 0)</f>
        <v>0</v>
      </c>
      <c r="J1126" t="str">
        <f t="shared" si="17"/>
        <v>other</v>
      </c>
    </row>
    <row r="1127" spans="1:10">
      <c r="A1127" s="89" t="s">
        <v>9405</v>
      </c>
      <c r="B1127" s="89">
        <v>500</v>
      </c>
      <c r="C1127" s="89" t="s">
        <v>7963</v>
      </c>
      <c r="D1127" s="89" t="s">
        <v>9406</v>
      </c>
      <c r="E1127" s="89" t="s">
        <v>6984</v>
      </c>
      <c r="F1127" s="89" t="s">
        <v>206</v>
      </c>
      <c r="G1127" s="105">
        <v>45344.394444444442</v>
      </c>
      <c r="H1127" t="str">
        <f>INDEX(Partner_details[companyName], MATCH(E1127, Partner_details[email], 0))</f>
        <v>gg cjsc</v>
      </c>
      <c r="I1127">
        <f>IFERROR(INDEX(ggPayers[payer], MATCH(A1127, ggPayers[remote_order_id], 0)), 0)</f>
        <v>0</v>
      </c>
      <c r="J1127" t="str">
        <f t="shared" si="17"/>
        <v>other</v>
      </c>
    </row>
    <row r="1128" spans="1:10">
      <c r="A1128" s="89" t="s">
        <v>2778</v>
      </c>
      <c r="B1128" s="89">
        <v>1500</v>
      </c>
      <c r="C1128" s="89" t="s">
        <v>561</v>
      </c>
      <c r="D1128" s="89" t="s">
        <v>9407</v>
      </c>
      <c r="E1128" s="89" t="s">
        <v>6520</v>
      </c>
      <c r="F1128" s="89" t="s">
        <v>469</v>
      </c>
      <c r="G1128" s="105">
        <v>45344.4</v>
      </c>
      <c r="H1128" t="str">
        <f>INDEX(Partner_details[companyName], MATCH(E1128, Partner_details[email], 0))</f>
        <v>Lumen Coffee</v>
      </c>
      <c r="I1128">
        <f>IFERROR(INDEX(ggPayers[payer], MATCH(A1128, ggPayers[remote_order_id], 0)), 0)</f>
        <v>11254</v>
      </c>
      <c r="J1128" t="str">
        <f t="shared" si="17"/>
        <v>ggPay</v>
      </c>
    </row>
    <row r="1129" spans="1:10">
      <c r="A1129" s="89" t="s">
        <v>9408</v>
      </c>
      <c r="B1129" s="89">
        <v>100</v>
      </c>
      <c r="C1129" s="89" t="s">
        <v>7963</v>
      </c>
      <c r="D1129" s="89"/>
      <c r="E1129" s="89" t="s">
        <v>7544</v>
      </c>
      <c r="F1129" s="89" t="s">
        <v>466</v>
      </c>
      <c r="G1129" s="105">
        <v>45344.436111111114</v>
      </c>
      <c r="H1129" t="str">
        <f>INDEX(Partner_details[companyName], MATCH(E1129, Partner_details[email], 0))</f>
        <v>Lumen Coffee</v>
      </c>
      <c r="I1129">
        <f>IFERROR(INDEX(ggPayers[payer], MATCH(A1129, ggPayers[remote_order_id], 0)), 0)</f>
        <v>0</v>
      </c>
      <c r="J1129" t="str">
        <f t="shared" si="17"/>
        <v>other</v>
      </c>
    </row>
    <row r="1130" spans="1:10">
      <c r="A1130" s="89" t="s">
        <v>9409</v>
      </c>
      <c r="B1130" s="89">
        <v>100</v>
      </c>
      <c r="C1130" s="89" t="s">
        <v>7963</v>
      </c>
      <c r="D1130" s="89" t="s">
        <v>9410</v>
      </c>
      <c r="E1130" s="89" t="s">
        <v>7263</v>
      </c>
      <c r="F1130" s="89" t="s">
        <v>270</v>
      </c>
      <c r="G1130" s="105">
        <v>45344.438888888886</v>
      </c>
      <c r="H1130" t="str">
        <f>INDEX(Partner_details[companyName], MATCH(E1130, Partner_details[email], 0))</f>
        <v>Arctic Fox</v>
      </c>
      <c r="I1130">
        <f>IFERROR(INDEX(ggPayers[payer], MATCH(A1130, ggPayers[remote_order_id], 0)), 0)</f>
        <v>0</v>
      </c>
      <c r="J1130" t="str">
        <f t="shared" si="17"/>
        <v>other</v>
      </c>
    </row>
    <row r="1131" spans="1:10">
      <c r="A1131" s="89" t="s">
        <v>9411</v>
      </c>
      <c r="B1131" s="89">
        <v>100</v>
      </c>
      <c r="C1131" s="89" t="s">
        <v>7963</v>
      </c>
      <c r="D1131" s="89" t="s">
        <v>9412</v>
      </c>
      <c r="E1131" s="89" t="s">
        <v>7263</v>
      </c>
      <c r="F1131" s="89" t="s">
        <v>270</v>
      </c>
      <c r="G1131" s="105">
        <v>45344.440972222219</v>
      </c>
      <c r="H1131" t="str">
        <f>INDEX(Partner_details[companyName], MATCH(E1131, Partner_details[email], 0))</f>
        <v>Arctic Fox</v>
      </c>
      <c r="I1131">
        <f>IFERROR(INDEX(ggPayers[payer], MATCH(A1131, ggPayers[remote_order_id], 0)), 0)</f>
        <v>0</v>
      </c>
      <c r="J1131" t="str">
        <f t="shared" si="17"/>
        <v>other</v>
      </c>
    </row>
    <row r="1132" spans="1:10">
      <c r="A1132" s="89" t="s">
        <v>9413</v>
      </c>
      <c r="B1132" s="89">
        <v>100</v>
      </c>
      <c r="C1132" s="89" t="s">
        <v>7963</v>
      </c>
      <c r="D1132" s="89" t="s">
        <v>9414</v>
      </c>
      <c r="E1132" s="89" t="s">
        <v>7263</v>
      </c>
      <c r="F1132" s="89" t="s">
        <v>270</v>
      </c>
      <c r="G1132" s="105">
        <v>45344.440972222219</v>
      </c>
      <c r="H1132" t="str">
        <f>INDEX(Partner_details[companyName], MATCH(E1132, Partner_details[email], 0))</f>
        <v>Arctic Fox</v>
      </c>
      <c r="I1132">
        <f>IFERROR(INDEX(ggPayers[payer], MATCH(A1132, ggPayers[remote_order_id], 0)), 0)</f>
        <v>0</v>
      </c>
      <c r="J1132" t="str">
        <f t="shared" si="17"/>
        <v>other</v>
      </c>
    </row>
    <row r="1133" spans="1:10">
      <c r="A1133" s="89" t="s">
        <v>9415</v>
      </c>
      <c r="B1133" s="89">
        <v>100</v>
      </c>
      <c r="C1133" s="89" t="s">
        <v>7963</v>
      </c>
      <c r="D1133" s="89" t="s">
        <v>9416</v>
      </c>
      <c r="E1133" s="89" t="s">
        <v>7263</v>
      </c>
      <c r="F1133" s="89" t="s">
        <v>270</v>
      </c>
      <c r="G1133" s="105">
        <v>45344.442361111112</v>
      </c>
      <c r="H1133" t="str">
        <f>INDEX(Partner_details[companyName], MATCH(E1133, Partner_details[email], 0))</f>
        <v>Arctic Fox</v>
      </c>
      <c r="I1133">
        <f>IFERROR(INDEX(ggPayers[payer], MATCH(A1133, ggPayers[remote_order_id], 0)), 0)</f>
        <v>0</v>
      </c>
      <c r="J1133" t="str">
        <f t="shared" si="17"/>
        <v>other</v>
      </c>
    </row>
    <row r="1134" spans="1:10">
      <c r="A1134" s="89" t="s">
        <v>9417</v>
      </c>
      <c r="B1134" s="89">
        <v>300</v>
      </c>
      <c r="C1134" s="89" t="s">
        <v>7963</v>
      </c>
      <c r="D1134" s="89" t="s">
        <v>9418</v>
      </c>
      <c r="E1134" s="89" t="s">
        <v>7263</v>
      </c>
      <c r="F1134" s="89" t="s">
        <v>270</v>
      </c>
      <c r="G1134" s="105">
        <v>45344.443055555559</v>
      </c>
      <c r="H1134" t="str">
        <f>INDEX(Partner_details[companyName], MATCH(E1134, Partner_details[email], 0))</f>
        <v>Arctic Fox</v>
      </c>
      <c r="I1134">
        <f>IFERROR(INDEX(ggPayers[payer], MATCH(A1134, ggPayers[remote_order_id], 0)), 0)</f>
        <v>0</v>
      </c>
      <c r="J1134" t="str">
        <f t="shared" si="17"/>
        <v>other</v>
      </c>
    </row>
    <row r="1135" spans="1:10">
      <c r="A1135" s="89" t="s">
        <v>9419</v>
      </c>
      <c r="B1135" s="89">
        <v>100</v>
      </c>
      <c r="C1135" s="89" t="s">
        <v>7963</v>
      </c>
      <c r="D1135" s="89" t="s">
        <v>9420</v>
      </c>
      <c r="E1135" s="89" t="s">
        <v>7263</v>
      </c>
      <c r="F1135" s="89" t="s">
        <v>270</v>
      </c>
      <c r="G1135" s="105">
        <v>45344.443055555559</v>
      </c>
      <c r="H1135" t="str">
        <f>INDEX(Partner_details[companyName], MATCH(E1135, Partner_details[email], 0))</f>
        <v>Arctic Fox</v>
      </c>
      <c r="I1135">
        <f>IFERROR(INDEX(ggPayers[payer], MATCH(A1135, ggPayers[remote_order_id], 0)), 0)</f>
        <v>0</v>
      </c>
      <c r="J1135" t="str">
        <f t="shared" si="17"/>
        <v>other</v>
      </c>
    </row>
    <row r="1136" spans="1:10">
      <c r="A1136" s="89" t="s">
        <v>9421</v>
      </c>
      <c r="B1136" s="89">
        <v>100</v>
      </c>
      <c r="C1136" s="89" t="s">
        <v>7963</v>
      </c>
      <c r="D1136" s="89" t="s">
        <v>9422</v>
      </c>
      <c r="E1136" s="89" t="s">
        <v>7263</v>
      </c>
      <c r="F1136" s="89" t="s">
        <v>270</v>
      </c>
      <c r="G1136" s="105">
        <v>45344.443055555559</v>
      </c>
      <c r="H1136" t="str">
        <f>INDEX(Partner_details[companyName], MATCH(E1136, Partner_details[email], 0))</f>
        <v>Arctic Fox</v>
      </c>
      <c r="I1136">
        <f>IFERROR(INDEX(ggPayers[payer], MATCH(A1136, ggPayers[remote_order_id], 0)), 0)</f>
        <v>0</v>
      </c>
      <c r="J1136" t="str">
        <f t="shared" si="17"/>
        <v>other</v>
      </c>
    </row>
    <row r="1137" spans="1:10">
      <c r="A1137" s="89" t="s">
        <v>9423</v>
      </c>
      <c r="B1137" s="89">
        <v>100</v>
      </c>
      <c r="C1137" s="89" t="s">
        <v>7963</v>
      </c>
      <c r="D1137" s="89" t="s">
        <v>9424</v>
      </c>
      <c r="E1137" s="89" t="s">
        <v>7263</v>
      </c>
      <c r="F1137" s="89" t="s">
        <v>270</v>
      </c>
      <c r="G1137" s="105">
        <v>45344.443055555559</v>
      </c>
      <c r="H1137" t="str">
        <f>INDEX(Partner_details[companyName], MATCH(E1137, Partner_details[email], 0))</f>
        <v>Arctic Fox</v>
      </c>
      <c r="I1137">
        <f>IFERROR(INDEX(ggPayers[payer], MATCH(A1137, ggPayers[remote_order_id], 0)), 0)</f>
        <v>0</v>
      </c>
      <c r="J1137" t="str">
        <f t="shared" si="17"/>
        <v>other</v>
      </c>
    </row>
    <row r="1138" spans="1:10">
      <c r="A1138" s="89" t="s">
        <v>9425</v>
      </c>
      <c r="B1138" s="89">
        <v>100</v>
      </c>
      <c r="C1138" s="89" t="s">
        <v>7963</v>
      </c>
      <c r="D1138" s="89" t="s">
        <v>9426</v>
      </c>
      <c r="E1138" s="89" t="s">
        <v>7263</v>
      </c>
      <c r="F1138" s="89" t="s">
        <v>270</v>
      </c>
      <c r="G1138" s="105">
        <v>45344.443055555559</v>
      </c>
      <c r="H1138" t="str">
        <f>INDEX(Partner_details[companyName], MATCH(E1138, Partner_details[email], 0))</f>
        <v>Arctic Fox</v>
      </c>
      <c r="I1138">
        <f>IFERROR(INDEX(ggPayers[payer], MATCH(A1138, ggPayers[remote_order_id], 0)), 0)</f>
        <v>0</v>
      </c>
      <c r="J1138" t="str">
        <f t="shared" si="17"/>
        <v>other</v>
      </c>
    </row>
    <row r="1139" spans="1:10">
      <c r="A1139" s="89" t="s">
        <v>9427</v>
      </c>
      <c r="B1139" s="89">
        <v>100</v>
      </c>
      <c r="C1139" s="89" t="s">
        <v>7963</v>
      </c>
      <c r="D1139" s="89" t="s">
        <v>9428</v>
      </c>
      <c r="E1139" s="89" t="s">
        <v>7263</v>
      </c>
      <c r="F1139" s="89" t="s">
        <v>270</v>
      </c>
      <c r="G1139" s="105">
        <v>45344.443749999999</v>
      </c>
      <c r="H1139" t="str">
        <f>INDEX(Partner_details[companyName], MATCH(E1139, Partner_details[email], 0))</f>
        <v>Arctic Fox</v>
      </c>
      <c r="I1139">
        <f>IFERROR(INDEX(ggPayers[payer], MATCH(A1139, ggPayers[remote_order_id], 0)), 0)</f>
        <v>0</v>
      </c>
      <c r="J1139" t="str">
        <f t="shared" si="17"/>
        <v>other</v>
      </c>
    </row>
    <row r="1140" spans="1:10">
      <c r="A1140" s="89" t="s">
        <v>9429</v>
      </c>
      <c r="B1140" s="89">
        <v>100</v>
      </c>
      <c r="C1140" s="89" t="s">
        <v>7963</v>
      </c>
      <c r="D1140" s="89" t="s">
        <v>9430</v>
      </c>
      <c r="E1140" s="89" t="s">
        <v>7263</v>
      </c>
      <c r="F1140" s="89" t="s">
        <v>270</v>
      </c>
      <c r="G1140" s="105">
        <v>45344.446527777778</v>
      </c>
      <c r="H1140" t="str">
        <f>INDEX(Partner_details[companyName], MATCH(E1140, Partner_details[email], 0))</f>
        <v>Arctic Fox</v>
      </c>
      <c r="I1140">
        <f>IFERROR(INDEX(ggPayers[payer], MATCH(A1140, ggPayers[remote_order_id], 0)), 0)</f>
        <v>0</v>
      </c>
      <c r="J1140" t="str">
        <f t="shared" si="17"/>
        <v>other</v>
      </c>
    </row>
    <row r="1141" spans="1:10">
      <c r="A1141" s="89" t="s">
        <v>9431</v>
      </c>
      <c r="B1141" s="89">
        <v>100</v>
      </c>
      <c r="C1141" s="89" t="s">
        <v>7963</v>
      </c>
      <c r="D1141" s="89" t="s">
        <v>9432</v>
      </c>
      <c r="E1141" s="89" t="s">
        <v>7263</v>
      </c>
      <c r="F1141" s="89" t="s">
        <v>270</v>
      </c>
      <c r="G1141" s="105">
        <v>45344.450694444444</v>
      </c>
      <c r="H1141" t="str">
        <f>INDEX(Partner_details[companyName], MATCH(E1141, Partner_details[email], 0))</f>
        <v>Arctic Fox</v>
      </c>
      <c r="I1141">
        <f>IFERROR(INDEX(ggPayers[payer], MATCH(A1141, ggPayers[remote_order_id], 0)), 0)</f>
        <v>0</v>
      </c>
      <c r="J1141" t="str">
        <f t="shared" si="17"/>
        <v>other</v>
      </c>
    </row>
    <row r="1142" spans="1:10">
      <c r="A1142" s="89" t="s">
        <v>9433</v>
      </c>
      <c r="B1142" s="89">
        <v>100</v>
      </c>
      <c r="C1142" s="89" t="s">
        <v>7963</v>
      </c>
      <c r="D1142" s="89" t="s">
        <v>9434</v>
      </c>
      <c r="E1142" s="89" t="s">
        <v>7263</v>
      </c>
      <c r="F1142" s="89" t="s">
        <v>270</v>
      </c>
      <c r="G1142" s="105">
        <v>45344.45208333333</v>
      </c>
      <c r="H1142" t="str">
        <f>INDEX(Partner_details[companyName], MATCH(E1142, Partner_details[email], 0))</f>
        <v>Arctic Fox</v>
      </c>
      <c r="I1142">
        <f>IFERROR(INDEX(ggPayers[payer], MATCH(A1142, ggPayers[remote_order_id], 0)), 0)</f>
        <v>0</v>
      </c>
      <c r="J1142" t="str">
        <f t="shared" si="17"/>
        <v>other</v>
      </c>
    </row>
    <row r="1143" spans="1:10">
      <c r="A1143" s="99" t="s">
        <v>9435</v>
      </c>
      <c r="B1143" s="89">
        <v>100</v>
      </c>
      <c r="C1143" s="89" t="s">
        <v>7963</v>
      </c>
      <c r="D1143" s="89" t="s">
        <v>9436</v>
      </c>
      <c r="E1143" s="89" t="s">
        <v>7263</v>
      </c>
      <c r="F1143" s="89" t="s">
        <v>270</v>
      </c>
      <c r="G1143" s="105">
        <v>45344.456944444442</v>
      </c>
      <c r="H1143" t="str">
        <f>INDEX(Partner_details[companyName], MATCH(E1143, Partner_details[email], 0))</f>
        <v>Arctic Fox</v>
      </c>
      <c r="I1143">
        <f>IFERROR(INDEX(ggPayers[payer], MATCH(A1143, ggPayers[remote_order_id], 0)), 0)</f>
        <v>0</v>
      </c>
      <c r="J1143" t="str">
        <f t="shared" si="17"/>
        <v>other</v>
      </c>
    </row>
    <row r="1144" spans="1:10">
      <c r="A1144" s="89" t="s">
        <v>9437</v>
      </c>
      <c r="B1144" s="89">
        <v>100</v>
      </c>
      <c r="C1144" s="89" t="s">
        <v>7963</v>
      </c>
      <c r="D1144" s="89" t="s">
        <v>9438</v>
      </c>
      <c r="E1144" s="89" t="s">
        <v>7263</v>
      </c>
      <c r="F1144" s="89" t="s">
        <v>270</v>
      </c>
      <c r="G1144" s="105">
        <v>45344.458333333336</v>
      </c>
      <c r="H1144" t="str">
        <f>INDEX(Partner_details[companyName], MATCH(E1144, Partner_details[email], 0))</f>
        <v>Arctic Fox</v>
      </c>
      <c r="I1144">
        <f>IFERROR(INDEX(ggPayers[payer], MATCH(A1144, ggPayers[remote_order_id], 0)), 0)</f>
        <v>0</v>
      </c>
      <c r="J1144" t="str">
        <f t="shared" si="17"/>
        <v>other</v>
      </c>
    </row>
    <row r="1145" spans="1:10">
      <c r="A1145" s="89" t="s">
        <v>9439</v>
      </c>
      <c r="B1145" s="89">
        <v>100</v>
      </c>
      <c r="C1145" s="89" t="s">
        <v>7963</v>
      </c>
      <c r="D1145" s="89" t="s">
        <v>9440</v>
      </c>
      <c r="E1145" s="89" t="s">
        <v>7263</v>
      </c>
      <c r="F1145" s="89" t="s">
        <v>270</v>
      </c>
      <c r="G1145" s="105">
        <v>45344.458333333336</v>
      </c>
      <c r="H1145" t="str">
        <f>INDEX(Partner_details[companyName], MATCH(E1145, Partner_details[email], 0))</f>
        <v>Arctic Fox</v>
      </c>
      <c r="I1145">
        <f>IFERROR(INDEX(ggPayers[payer], MATCH(A1145, ggPayers[remote_order_id], 0)), 0)</f>
        <v>0</v>
      </c>
      <c r="J1145" t="str">
        <f t="shared" si="17"/>
        <v>other</v>
      </c>
    </row>
    <row r="1146" spans="1:10">
      <c r="A1146" s="89" t="s">
        <v>9441</v>
      </c>
      <c r="B1146" s="89">
        <v>100</v>
      </c>
      <c r="C1146" s="89" t="s">
        <v>7963</v>
      </c>
      <c r="D1146" s="99" t="s">
        <v>9442</v>
      </c>
      <c r="E1146" s="89" t="s">
        <v>7263</v>
      </c>
      <c r="F1146" s="89" t="s">
        <v>270</v>
      </c>
      <c r="G1146" s="105">
        <v>45344.459027777775</v>
      </c>
      <c r="H1146" t="str">
        <f>INDEX(Partner_details[companyName], MATCH(E1146, Partner_details[email], 0))</f>
        <v>Arctic Fox</v>
      </c>
      <c r="I1146">
        <f>IFERROR(INDEX(ggPayers[payer], MATCH(A1146, ggPayers[remote_order_id], 0)), 0)</f>
        <v>0</v>
      </c>
      <c r="J1146" t="str">
        <f t="shared" si="17"/>
        <v>other</v>
      </c>
    </row>
    <row r="1147" spans="1:10">
      <c r="A1147" s="89" t="s">
        <v>9443</v>
      </c>
      <c r="B1147" s="89">
        <v>100</v>
      </c>
      <c r="C1147" s="89" t="s">
        <v>7963</v>
      </c>
      <c r="D1147" s="89" t="s">
        <v>9444</v>
      </c>
      <c r="E1147" s="89" t="s">
        <v>7263</v>
      </c>
      <c r="F1147" s="89" t="s">
        <v>270</v>
      </c>
      <c r="G1147" s="105">
        <v>45344.459722222222</v>
      </c>
      <c r="H1147" t="str">
        <f>INDEX(Partner_details[companyName], MATCH(E1147, Partner_details[email], 0))</f>
        <v>Arctic Fox</v>
      </c>
      <c r="I1147">
        <f>IFERROR(INDEX(ggPayers[payer], MATCH(A1147, ggPayers[remote_order_id], 0)), 0)</f>
        <v>0</v>
      </c>
      <c r="J1147" t="str">
        <f t="shared" si="17"/>
        <v>other</v>
      </c>
    </row>
    <row r="1148" spans="1:10">
      <c r="A1148" s="89" t="s">
        <v>9445</v>
      </c>
      <c r="B1148" s="89">
        <v>100</v>
      </c>
      <c r="C1148" s="89" t="s">
        <v>7963</v>
      </c>
      <c r="D1148" s="89" t="s">
        <v>9446</v>
      </c>
      <c r="E1148" s="89" t="s">
        <v>7263</v>
      </c>
      <c r="F1148" s="89" t="s">
        <v>270</v>
      </c>
      <c r="G1148" s="105">
        <v>45344.465277777781</v>
      </c>
      <c r="H1148" t="str">
        <f>INDEX(Partner_details[companyName], MATCH(E1148, Partner_details[email], 0))</f>
        <v>Arctic Fox</v>
      </c>
      <c r="I1148">
        <f>IFERROR(INDEX(ggPayers[payer], MATCH(A1148, ggPayers[remote_order_id], 0)), 0)</f>
        <v>0</v>
      </c>
      <c r="J1148" t="str">
        <f t="shared" si="17"/>
        <v>other</v>
      </c>
    </row>
    <row r="1149" spans="1:10">
      <c r="A1149" s="89" t="s">
        <v>9447</v>
      </c>
      <c r="B1149" s="89">
        <v>300</v>
      </c>
      <c r="C1149" s="89" t="s">
        <v>7963</v>
      </c>
      <c r="D1149" s="89" t="s">
        <v>9448</v>
      </c>
      <c r="E1149" s="89" t="s">
        <v>7263</v>
      </c>
      <c r="F1149" s="89" t="s">
        <v>270</v>
      </c>
      <c r="G1149" s="105">
        <v>45344.465277777781</v>
      </c>
      <c r="H1149" t="str">
        <f>INDEX(Partner_details[companyName], MATCH(E1149, Partner_details[email], 0))</f>
        <v>Arctic Fox</v>
      </c>
      <c r="I1149">
        <f>IFERROR(INDEX(ggPayers[payer], MATCH(A1149, ggPayers[remote_order_id], 0)), 0)</f>
        <v>0</v>
      </c>
      <c r="J1149" t="str">
        <f t="shared" si="17"/>
        <v>other</v>
      </c>
    </row>
    <row r="1150" spans="1:10">
      <c r="A1150" s="89" t="s">
        <v>9449</v>
      </c>
      <c r="B1150" s="89">
        <v>300</v>
      </c>
      <c r="C1150" s="89" t="s">
        <v>7963</v>
      </c>
      <c r="D1150" s="89" t="s">
        <v>9450</v>
      </c>
      <c r="E1150" s="89" t="s">
        <v>7263</v>
      </c>
      <c r="F1150" s="89" t="s">
        <v>270</v>
      </c>
      <c r="G1150" s="105">
        <v>45344.46597222222</v>
      </c>
      <c r="H1150" t="str">
        <f>INDEX(Partner_details[companyName], MATCH(E1150, Partner_details[email], 0))</f>
        <v>Arctic Fox</v>
      </c>
      <c r="I1150">
        <f>IFERROR(INDEX(ggPayers[payer], MATCH(A1150, ggPayers[remote_order_id], 0)), 0)</f>
        <v>0</v>
      </c>
      <c r="J1150" t="str">
        <f t="shared" si="17"/>
        <v>other</v>
      </c>
    </row>
    <row r="1151" spans="1:10">
      <c r="A1151" s="89" t="s">
        <v>2776</v>
      </c>
      <c r="B1151" s="89">
        <v>2000</v>
      </c>
      <c r="C1151" s="89" t="s">
        <v>561</v>
      </c>
      <c r="D1151" s="89" t="s">
        <v>9451</v>
      </c>
      <c r="E1151" s="89" t="s">
        <v>7296</v>
      </c>
      <c r="F1151" s="89" t="s">
        <v>516</v>
      </c>
      <c r="G1151" s="105">
        <v>45344.47152777778</v>
      </c>
      <c r="H1151" t="str">
        <f>INDEX(Partner_details[companyName], MATCH(E1151, Partner_details[email], 0))</f>
        <v>Paul</v>
      </c>
      <c r="I1151">
        <f>IFERROR(INDEX(ggPayers[payer], MATCH(A1151, ggPayers[remote_order_id], 0)), 0)</f>
        <v>141206</v>
      </c>
      <c r="J1151" t="str">
        <f t="shared" si="17"/>
        <v>ggPay</v>
      </c>
    </row>
    <row r="1152" spans="1:10">
      <c r="A1152" s="89" t="s">
        <v>2774</v>
      </c>
      <c r="B1152" s="89">
        <v>500</v>
      </c>
      <c r="C1152" s="89" t="s">
        <v>561</v>
      </c>
      <c r="D1152" s="89" t="s">
        <v>9452</v>
      </c>
      <c r="E1152" s="89" t="s">
        <v>247</v>
      </c>
      <c r="F1152" s="89" t="s">
        <v>246</v>
      </c>
      <c r="G1152" s="105">
        <v>45344.472916666666</v>
      </c>
      <c r="H1152" t="str">
        <f>INDEX(Partner_details[companyName], MATCH(E1152, Partner_details[email], 0))</f>
        <v>gg cjsc</v>
      </c>
      <c r="I1152">
        <f>IFERROR(INDEX(ggPayers[payer], MATCH(A1152, ggPayers[remote_order_id], 0)), 0)</f>
        <v>839</v>
      </c>
      <c r="J1152" t="str">
        <f t="shared" si="17"/>
        <v>ggPay</v>
      </c>
    </row>
    <row r="1153" spans="1:10">
      <c r="A1153" s="89" t="s">
        <v>2772</v>
      </c>
      <c r="B1153" s="89">
        <v>500</v>
      </c>
      <c r="C1153" s="89" t="s">
        <v>561</v>
      </c>
      <c r="D1153" s="89" t="s">
        <v>9453</v>
      </c>
      <c r="E1153" s="89" t="s">
        <v>247</v>
      </c>
      <c r="F1153" s="89" t="s">
        <v>246</v>
      </c>
      <c r="G1153" s="105">
        <v>45344.474999999999</v>
      </c>
      <c r="H1153" t="str">
        <f>INDEX(Partner_details[companyName], MATCH(E1153, Partner_details[email], 0))</f>
        <v>gg cjsc</v>
      </c>
      <c r="I1153">
        <f>IFERROR(INDEX(ggPayers[payer], MATCH(A1153, ggPayers[remote_order_id], 0)), 0)</f>
        <v>238397</v>
      </c>
      <c r="J1153" t="str">
        <f t="shared" si="17"/>
        <v>ggPay</v>
      </c>
    </row>
    <row r="1154" spans="1:10">
      <c r="A1154" s="89" t="s">
        <v>9454</v>
      </c>
      <c r="B1154" s="89">
        <v>300</v>
      </c>
      <c r="C1154" s="89" t="s">
        <v>7963</v>
      </c>
      <c r="D1154" s="89"/>
      <c r="E1154" s="89" t="s">
        <v>6984</v>
      </c>
      <c r="F1154" s="89" t="s">
        <v>206</v>
      </c>
      <c r="G1154" s="105">
        <v>45344.474999999999</v>
      </c>
      <c r="H1154" t="str">
        <f>INDEX(Partner_details[companyName], MATCH(E1154, Partner_details[email], 0))</f>
        <v>gg cjsc</v>
      </c>
      <c r="I1154">
        <f>IFERROR(INDEX(ggPayers[payer], MATCH(A1154, ggPayers[remote_order_id], 0)), 0)</f>
        <v>0</v>
      </c>
      <c r="J1154" t="str">
        <f t="shared" si="17"/>
        <v>other</v>
      </c>
    </row>
    <row r="1155" spans="1:10">
      <c r="A1155" s="89" t="s">
        <v>9455</v>
      </c>
      <c r="B1155" s="89">
        <v>300</v>
      </c>
      <c r="C1155" s="89" t="s">
        <v>7963</v>
      </c>
      <c r="D1155" s="89" t="s">
        <v>9456</v>
      </c>
      <c r="E1155" s="89" t="s">
        <v>6984</v>
      </c>
      <c r="F1155" s="89" t="s">
        <v>206</v>
      </c>
      <c r="G1155" s="105">
        <v>45344.474999999999</v>
      </c>
      <c r="H1155" t="str">
        <f>INDEX(Partner_details[companyName], MATCH(E1155, Partner_details[email], 0))</f>
        <v>gg cjsc</v>
      </c>
      <c r="I1155">
        <f>IFERROR(INDEX(ggPayers[payer], MATCH(A1155, ggPayers[remote_order_id], 0)), 0)</f>
        <v>0</v>
      </c>
      <c r="J1155" t="str">
        <f t="shared" ref="J1155:J1218" si="18">IF(NOT(I1155=0), "ggPay", "other")</f>
        <v>other</v>
      </c>
    </row>
    <row r="1156" spans="1:10">
      <c r="A1156" s="89" t="s">
        <v>2769</v>
      </c>
      <c r="B1156" s="89">
        <v>500</v>
      </c>
      <c r="C1156" s="89" t="s">
        <v>561</v>
      </c>
      <c r="D1156" s="89"/>
      <c r="E1156" s="89" t="s">
        <v>247</v>
      </c>
      <c r="F1156" s="89" t="s">
        <v>246</v>
      </c>
      <c r="G1156" s="105">
        <v>45344.48333333333</v>
      </c>
      <c r="H1156" t="str">
        <f>INDEX(Partner_details[companyName], MATCH(E1156, Partner_details[email], 0))</f>
        <v>gg cjsc</v>
      </c>
      <c r="I1156">
        <f>IFERROR(INDEX(ggPayers[payer], MATCH(A1156, ggPayers[remote_order_id], 0)), 0)</f>
        <v>0</v>
      </c>
      <c r="J1156" t="str">
        <f t="shared" si="18"/>
        <v>other</v>
      </c>
    </row>
    <row r="1157" spans="1:10">
      <c r="A1157" s="89" t="s">
        <v>2767</v>
      </c>
      <c r="B1157" s="89">
        <v>500</v>
      </c>
      <c r="C1157" s="89" t="s">
        <v>561</v>
      </c>
      <c r="D1157" s="89" t="s">
        <v>9457</v>
      </c>
      <c r="E1157" s="89" t="s">
        <v>6984</v>
      </c>
      <c r="F1157" s="89" t="s">
        <v>206</v>
      </c>
      <c r="G1157" s="105">
        <v>45344.486805555556</v>
      </c>
      <c r="H1157" t="str">
        <f>INDEX(Partner_details[companyName], MATCH(E1157, Partner_details[email], 0))</f>
        <v>gg cjsc</v>
      </c>
      <c r="I1157">
        <f>IFERROR(INDEX(ggPayers[payer], MATCH(A1157, ggPayers[remote_order_id], 0)), 0)</f>
        <v>839</v>
      </c>
      <c r="J1157" t="str">
        <f t="shared" si="18"/>
        <v>ggPay</v>
      </c>
    </row>
    <row r="1158" spans="1:10">
      <c r="A1158" s="89" t="s">
        <v>2765</v>
      </c>
      <c r="B1158" s="89">
        <v>10</v>
      </c>
      <c r="C1158" s="89" t="s">
        <v>561</v>
      </c>
      <c r="D1158" s="89" t="s">
        <v>9458</v>
      </c>
      <c r="E1158" s="89" t="s">
        <v>7263</v>
      </c>
      <c r="F1158" s="89" t="s">
        <v>270</v>
      </c>
      <c r="G1158" s="105">
        <v>45344.487500000003</v>
      </c>
      <c r="H1158" t="str">
        <f>INDEX(Partner_details[companyName], MATCH(E1158, Partner_details[email], 0))</f>
        <v>Arctic Fox</v>
      </c>
      <c r="I1158">
        <f>IFERROR(INDEX(ggPayers[payer], MATCH(A1158, ggPayers[remote_order_id], 0)), 0)</f>
        <v>162906</v>
      </c>
      <c r="J1158" t="str">
        <f t="shared" si="18"/>
        <v>ggPay</v>
      </c>
    </row>
    <row r="1159" spans="1:10">
      <c r="A1159" s="89" t="s">
        <v>9459</v>
      </c>
      <c r="B1159" s="89">
        <v>100</v>
      </c>
      <c r="C1159" s="89" t="s">
        <v>7963</v>
      </c>
      <c r="D1159" s="89" t="s">
        <v>9460</v>
      </c>
      <c r="E1159" s="89" t="s">
        <v>6686</v>
      </c>
      <c r="F1159" s="89" t="s">
        <v>2483</v>
      </c>
      <c r="G1159" s="105">
        <v>45344.489583333336</v>
      </c>
      <c r="H1159" t="str">
        <f>INDEX(Partner_details[companyName], MATCH(E1159, Partner_details[email], 0))</f>
        <v>Arctic Fox</v>
      </c>
      <c r="I1159">
        <f>IFERROR(INDEX(ggPayers[payer], MATCH(A1159, ggPayers[remote_order_id], 0)), 0)</f>
        <v>0</v>
      </c>
      <c r="J1159" t="str">
        <f t="shared" si="18"/>
        <v>other</v>
      </c>
    </row>
    <row r="1160" spans="1:10">
      <c r="A1160" s="89" t="s">
        <v>9461</v>
      </c>
      <c r="B1160" s="89">
        <v>100</v>
      </c>
      <c r="C1160" s="89" t="s">
        <v>7963</v>
      </c>
      <c r="D1160" s="89" t="s">
        <v>9462</v>
      </c>
      <c r="E1160" s="89" t="s">
        <v>6686</v>
      </c>
      <c r="F1160" s="89" t="s">
        <v>2483</v>
      </c>
      <c r="G1160" s="105">
        <v>45344.489583333336</v>
      </c>
      <c r="H1160" t="str">
        <f>INDEX(Partner_details[companyName], MATCH(E1160, Partner_details[email], 0))</f>
        <v>Arctic Fox</v>
      </c>
      <c r="I1160">
        <f>IFERROR(INDEX(ggPayers[payer], MATCH(A1160, ggPayers[remote_order_id], 0)), 0)</f>
        <v>0</v>
      </c>
      <c r="J1160" t="str">
        <f t="shared" si="18"/>
        <v>other</v>
      </c>
    </row>
    <row r="1161" spans="1:10">
      <c r="A1161" s="89" t="s">
        <v>6326</v>
      </c>
      <c r="B1161" s="89">
        <v>100</v>
      </c>
      <c r="C1161" s="89" t="s">
        <v>5606</v>
      </c>
      <c r="D1161" s="89" t="s">
        <v>9463</v>
      </c>
      <c r="E1161" s="89" t="s">
        <v>6686</v>
      </c>
      <c r="F1161" s="89" t="s">
        <v>2483</v>
      </c>
      <c r="G1161" s="105">
        <v>45344.490972222222</v>
      </c>
      <c r="H1161" t="str">
        <f>INDEX(Partner_details[companyName], MATCH(E1161, Partner_details[email], 0))</f>
        <v>Arctic Fox</v>
      </c>
      <c r="I1161">
        <f>IFERROR(INDEX(ggPayers[payer], MATCH(A1161, ggPayers[remote_order_id], 0)), 0)</f>
        <v>879643</v>
      </c>
      <c r="J1161" t="str">
        <f t="shared" si="18"/>
        <v>ggPay</v>
      </c>
    </row>
    <row r="1162" spans="1:10">
      <c r="A1162" s="89" t="s">
        <v>9464</v>
      </c>
      <c r="B1162" s="89">
        <v>100</v>
      </c>
      <c r="C1162" s="89" t="s">
        <v>7963</v>
      </c>
      <c r="D1162" s="89" t="s">
        <v>9465</v>
      </c>
      <c r="E1162" s="89" t="s">
        <v>6686</v>
      </c>
      <c r="F1162" s="89" t="s">
        <v>2483</v>
      </c>
      <c r="G1162" s="105">
        <v>45344.490972222222</v>
      </c>
      <c r="H1162" t="str">
        <f>INDEX(Partner_details[companyName], MATCH(E1162, Partner_details[email], 0))</f>
        <v>Arctic Fox</v>
      </c>
      <c r="I1162">
        <f>IFERROR(INDEX(ggPayers[payer], MATCH(A1162, ggPayers[remote_order_id], 0)), 0)</f>
        <v>0</v>
      </c>
      <c r="J1162" t="str">
        <f t="shared" si="18"/>
        <v>other</v>
      </c>
    </row>
    <row r="1163" spans="1:10">
      <c r="A1163" s="89" t="s">
        <v>9466</v>
      </c>
      <c r="B1163" s="89">
        <v>100</v>
      </c>
      <c r="C1163" s="89" t="s">
        <v>7963</v>
      </c>
      <c r="D1163" s="89" t="s">
        <v>9467</v>
      </c>
      <c r="E1163" s="89" t="s">
        <v>6686</v>
      </c>
      <c r="F1163" s="89" t="s">
        <v>2483</v>
      </c>
      <c r="G1163" s="105">
        <v>45344.491666666669</v>
      </c>
      <c r="H1163" t="str">
        <f>INDEX(Partner_details[companyName], MATCH(E1163, Partner_details[email], 0))</f>
        <v>Arctic Fox</v>
      </c>
      <c r="I1163">
        <f>IFERROR(INDEX(ggPayers[payer], MATCH(A1163, ggPayers[remote_order_id], 0)), 0)</f>
        <v>0</v>
      </c>
      <c r="J1163" t="str">
        <f t="shared" si="18"/>
        <v>other</v>
      </c>
    </row>
    <row r="1164" spans="1:10">
      <c r="A1164" s="89" t="s">
        <v>9468</v>
      </c>
      <c r="B1164" s="89">
        <v>100</v>
      </c>
      <c r="C1164" s="89" t="s">
        <v>7963</v>
      </c>
      <c r="D1164" s="89" t="s">
        <v>9469</v>
      </c>
      <c r="E1164" s="89" t="s">
        <v>6686</v>
      </c>
      <c r="F1164" s="89" t="s">
        <v>2483</v>
      </c>
      <c r="G1164" s="105">
        <v>45344.491666666669</v>
      </c>
      <c r="H1164" t="str">
        <f>INDEX(Partner_details[companyName], MATCH(E1164, Partner_details[email], 0))</f>
        <v>Arctic Fox</v>
      </c>
      <c r="I1164">
        <f>IFERROR(INDEX(ggPayers[payer], MATCH(A1164, ggPayers[remote_order_id], 0)), 0)</f>
        <v>0</v>
      </c>
      <c r="J1164" t="str">
        <f t="shared" si="18"/>
        <v>other</v>
      </c>
    </row>
    <row r="1165" spans="1:10">
      <c r="A1165" s="89" t="s">
        <v>9470</v>
      </c>
      <c r="B1165" s="89">
        <v>100</v>
      </c>
      <c r="C1165" s="89" t="s">
        <v>7963</v>
      </c>
      <c r="D1165" s="89" t="s">
        <v>9471</v>
      </c>
      <c r="E1165" s="89" t="s">
        <v>6686</v>
      </c>
      <c r="F1165" s="89" t="s">
        <v>2483</v>
      </c>
      <c r="G1165" s="105">
        <v>45344.492361111108</v>
      </c>
      <c r="H1165" t="str">
        <f>INDEX(Partner_details[companyName], MATCH(E1165, Partner_details[email], 0))</f>
        <v>Arctic Fox</v>
      </c>
      <c r="I1165">
        <f>IFERROR(INDEX(ggPayers[payer], MATCH(A1165, ggPayers[remote_order_id], 0)), 0)</f>
        <v>0</v>
      </c>
      <c r="J1165" t="str">
        <f t="shared" si="18"/>
        <v>other</v>
      </c>
    </row>
    <row r="1166" spans="1:10">
      <c r="A1166" s="99" t="s">
        <v>9472</v>
      </c>
      <c r="B1166" s="89">
        <v>100</v>
      </c>
      <c r="C1166" s="89" t="s">
        <v>7963</v>
      </c>
      <c r="D1166" s="89" t="s">
        <v>9473</v>
      </c>
      <c r="E1166" s="89" t="s">
        <v>6686</v>
      </c>
      <c r="F1166" s="89" t="s">
        <v>2483</v>
      </c>
      <c r="G1166" s="105">
        <v>45344.493750000001</v>
      </c>
      <c r="H1166" t="str">
        <f>INDEX(Partner_details[companyName], MATCH(E1166, Partner_details[email], 0))</f>
        <v>Arctic Fox</v>
      </c>
      <c r="I1166">
        <f>IFERROR(INDEX(ggPayers[payer], MATCH(A1166, ggPayers[remote_order_id], 0)), 0)</f>
        <v>0</v>
      </c>
      <c r="J1166" t="str">
        <f t="shared" si="18"/>
        <v>other</v>
      </c>
    </row>
    <row r="1167" spans="1:10">
      <c r="A1167" s="89" t="s">
        <v>9474</v>
      </c>
      <c r="B1167" s="89">
        <v>100</v>
      </c>
      <c r="C1167" s="89" t="s">
        <v>7963</v>
      </c>
      <c r="D1167" s="89" t="s">
        <v>9475</v>
      </c>
      <c r="E1167" s="89" t="s">
        <v>6686</v>
      </c>
      <c r="F1167" s="89" t="s">
        <v>2483</v>
      </c>
      <c r="G1167" s="105">
        <v>45344.493750000001</v>
      </c>
      <c r="H1167" t="str">
        <f>INDEX(Partner_details[companyName], MATCH(E1167, Partner_details[email], 0))</f>
        <v>Arctic Fox</v>
      </c>
      <c r="I1167">
        <f>IFERROR(INDEX(ggPayers[payer], MATCH(A1167, ggPayers[remote_order_id], 0)), 0)</f>
        <v>0</v>
      </c>
      <c r="J1167" t="str">
        <f t="shared" si="18"/>
        <v>other</v>
      </c>
    </row>
    <row r="1168" spans="1:10">
      <c r="A1168" s="89" t="s">
        <v>9476</v>
      </c>
      <c r="B1168" s="89">
        <v>100</v>
      </c>
      <c r="C1168" s="89" t="s">
        <v>7963</v>
      </c>
      <c r="D1168" s="89" t="s">
        <v>9477</v>
      </c>
      <c r="E1168" s="89" t="s">
        <v>6686</v>
      </c>
      <c r="F1168" s="89" t="s">
        <v>2483</v>
      </c>
      <c r="G1168" s="105">
        <v>45344.493750000001</v>
      </c>
      <c r="H1168" t="str">
        <f>INDEX(Partner_details[companyName], MATCH(E1168, Partner_details[email], 0))</f>
        <v>Arctic Fox</v>
      </c>
      <c r="I1168">
        <f>IFERROR(INDEX(ggPayers[payer], MATCH(A1168, ggPayers[remote_order_id], 0)), 0)</f>
        <v>0</v>
      </c>
      <c r="J1168" t="str">
        <f t="shared" si="18"/>
        <v>other</v>
      </c>
    </row>
    <row r="1169" spans="1:10">
      <c r="A1169" s="89" t="s">
        <v>2763</v>
      </c>
      <c r="B1169" s="89">
        <v>100</v>
      </c>
      <c r="C1169" s="89" t="s">
        <v>561</v>
      </c>
      <c r="D1169" s="89" t="s">
        <v>9478</v>
      </c>
      <c r="E1169" s="89" t="s">
        <v>6686</v>
      </c>
      <c r="F1169" s="89" t="s">
        <v>2483</v>
      </c>
      <c r="G1169" s="105">
        <v>45344.494444444441</v>
      </c>
      <c r="H1169" t="str">
        <f>INDEX(Partner_details[companyName], MATCH(E1169, Partner_details[email], 0))</f>
        <v>Arctic Fox</v>
      </c>
      <c r="I1169">
        <f>IFERROR(INDEX(ggPayers[payer], MATCH(A1169, ggPayers[remote_order_id], 0)), 0)</f>
        <v>879643</v>
      </c>
      <c r="J1169" t="str">
        <f t="shared" si="18"/>
        <v>ggPay</v>
      </c>
    </row>
    <row r="1170" spans="1:10">
      <c r="A1170" s="89" t="s">
        <v>9479</v>
      </c>
      <c r="B1170" s="89">
        <v>100</v>
      </c>
      <c r="C1170" s="89" t="s">
        <v>7963</v>
      </c>
      <c r="D1170" s="89" t="s">
        <v>9480</v>
      </c>
      <c r="E1170" s="89" t="s">
        <v>6686</v>
      </c>
      <c r="F1170" s="89" t="s">
        <v>2483</v>
      </c>
      <c r="G1170" s="105">
        <v>45344.494444444441</v>
      </c>
      <c r="H1170" t="str">
        <f>INDEX(Partner_details[companyName], MATCH(E1170, Partner_details[email], 0))</f>
        <v>Arctic Fox</v>
      </c>
      <c r="I1170">
        <f>IFERROR(INDEX(ggPayers[payer], MATCH(A1170, ggPayers[remote_order_id], 0)), 0)</f>
        <v>0</v>
      </c>
      <c r="J1170" t="str">
        <f t="shared" si="18"/>
        <v>other</v>
      </c>
    </row>
    <row r="1171" spans="1:10">
      <c r="A1171" s="89" t="s">
        <v>9481</v>
      </c>
      <c r="B1171" s="89">
        <v>300</v>
      </c>
      <c r="C1171" s="89" t="s">
        <v>7963</v>
      </c>
      <c r="D1171" s="89" t="s">
        <v>9482</v>
      </c>
      <c r="E1171" s="89" t="s">
        <v>6984</v>
      </c>
      <c r="F1171" s="89" t="s">
        <v>206</v>
      </c>
      <c r="G1171" s="105">
        <v>45344.496527777781</v>
      </c>
      <c r="H1171" t="str">
        <f>INDEX(Partner_details[companyName], MATCH(E1171, Partner_details[email], 0))</f>
        <v>gg cjsc</v>
      </c>
      <c r="I1171">
        <f>IFERROR(INDEX(ggPayers[payer], MATCH(A1171, ggPayers[remote_order_id], 0)), 0)</f>
        <v>0</v>
      </c>
      <c r="J1171" t="str">
        <f t="shared" si="18"/>
        <v>other</v>
      </c>
    </row>
    <row r="1172" spans="1:10">
      <c r="A1172" s="89" t="s">
        <v>9483</v>
      </c>
      <c r="B1172" s="89">
        <v>300</v>
      </c>
      <c r="C1172" s="89" t="s">
        <v>7963</v>
      </c>
      <c r="D1172" s="89" t="s">
        <v>9484</v>
      </c>
      <c r="E1172" s="89" t="s">
        <v>6984</v>
      </c>
      <c r="F1172" s="89" t="s">
        <v>206</v>
      </c>
      <c r="G1172" s="105">
        <v>45344.49722222222</v>
      </c>
      <c r="H1172" t="str">
        <f>INDEX(Partner_details[companyName], MATCH(E1172, Partner_details[email], 0))</f>
        <v>gg cjsc</v>
      </c>
      <c r="I1172">
        <f>IFERROR(INDEX(ggPayers[payer], MATCH(A1172, ggPayers[remote_order_id], 0)), 0)</f>
        <v>0</v>
      </c>
      <c r="J1172" t="str">
        <f t="shared" si="18"/>
        <v>other</v>
      </c>
    </row>
    <row r="1173" spans="1:10">
      <c r="A1173" s="89" t="s">
        <v>9485</v>
      </c>
      <c r="B1173" s="89">
        <v>500</v>
      </c>
      <c r="C1173" s="89" t="s">
        <v>7963</v>
      </c>
      <c r="D1173" s="89" t="s">
        <v>9486</v>
      </c>
      <c r="E1173" s="89" t="s">
        <v>6984</v>
      </c>
      <c r="F1173" s="89" t="s">
        <v>206</v>
      </c>
      <c r="G1173" s="105">
        <v>45344.49722222222</v>
      </c>
      <c r="H1173" t="str">
        <f>INDEX(Partner_details[companyName], MATCH(E1173, Partner_details[email], 0))</f>
        <v>gg cjsc</v>
      </c>
      <c r="I1173">
        <f>IFERROR(INDEX(ggPayers[payer], MATCH(A1173, ggPayers[remote_order_id], 0)), 0)</f>
        <v>0</v>
      </c>
      <c r="J1173" t="str">
        <f t="shared" si="18"/>
        <v>other</v>
      </c>
    </row>
    <row r="1174" spans="1:10">
      <c r="A1174" s="89" t="s">
        <v>9487</v>
      </c>
      <c r="B1174" s="89">
        <v>100</v>
      </c>
      <c r="C1174" s="89" t="s">
        <v>7963</v>
      </c>
      <c r="D1174" s="89" t="s">
        <v>9488</v>
      </c>
      <c r="E1174" s="89" t="s">
        <v>6686</v>
      </c>
      <c r="F1174" s="89" t="s">
        <v>2483</v>
      </c>
      <c r="G1174" s="105">
        <v>45344.530555555553</v>
      </c>
      <c r="H1174" t="str">
        <f>INDEX(Partner_details[companyName], MATCH(E1174, Partner_details[email], 0))</f>
        <v>Arctic Fox</v>
      </c>
      <c r="I1174">
        <f>IFERROR(INDEX(ggPayers[payer], MATCH(A1174, ggPayers[remote_order_id], 0)), 0)</f>
        <v>0</v>
      </c>
      <c r="J1174" t="str">
        <f t="shared" si="18"/>
        <v>other</v>
      </c>
    </row>
    <row r="1175" spans="1:10">
      <c r="A1175" s="89" t="s">
        <v>2761</v>
      </c>
      <c r="B1175" s="89">
        <v>1</v>
      </c>
      <c r="C1175" s="89" t="s">
        <v>7991</v>
      </c>
      <c r="D1175" s="89" t="s">
        <v>9489</v>
      </c>
      <c r="E1175" s="89" t="s">
        <v>6686</v>
      </c>
      <c r="F1175" s="89" t="s">
        <v>2483</v>
      </c>
      <c r="G1175" s="105">
        <v>45344.530555555553</v>
      </c>
      <c r="H1175" t="str">
        <f>INDEX(Partner_details[companyName], MATCH(E1175, Partner_details[email], 0))</f>
        <v>Arctic Fox</v>
      </c>
      <c r="I1175">
        <f>IFERROR(INDEX(ggPayers[payer], MATCH(A1175, ggPayers[remote_order_id], 0)), 0)</f>
        <v>879643</v>
      </c>
      <c r="J1175" t="str">
        <f t="shared" si="18"/>
        <v>ggPay</v>
      </c>
    </row>
    <row r="1176" spans="1:10">
      <c r="A1176" s="89" t="s">
        <v>9490</v>
      </c>
      <c r="B1176" s="89">
        <v>100</v>
      </c>
      <c r="C1176" s="89" t="s">
        <v>7963</v>
      </c>
      <c r="D1176" s="89" t="s">
        <v>9491</v>
      </c>
      <c r="E1176" s="89" t="s">
        <v>6686</v>
      </c>
      <c r="F1176" s="89" t="s">
        <v>2483</v>
      </c>
      <c r="G1176" s="105">
        <v>45344.540277777778</v>
      </c>
      <c r="H1176" t="str">
        <f>INDEX(Partner_details[companyName], MATCH(E1176, Partner_details[email], 0))</f>
        <v>Arctic Fox</v>
      </c>
      <c r="I1176">
        <f>IFERROR(INDEX(ggPayers[payer], MATCH(A1176, ggPayers[remote_order_id], 0)), 0)</f>
        <v>0</v>
      </c>
      <c r="J1176" t="str">
        <f t="shared" si="18"/>
        <v>other</v>
      </c>
    </row>
    <row r="1177" spans="1:10">
      <c r="A1177" s="89" t="s">
        <v>2759</v>
      </c>
      <c r="B1177" s="89">
        <v>100</v>
      </c>
      <c r="C1177" s="89" t="s">
        <v>561</v>
      </c>
      <c r="D1177" s="89" t="s">
        <v>9492</v>
      </c>
      <c r="E1177" s="89" t="s">
        <v>6686</v>
      </c>
      <c r="F1177" s="89" t="s">
        <v>2483</v>
      </c>
      <c r="G1177" s="105">
        <v>45344.540277777778</v>
      </c>
      <c r="H1177" t="str">
        <f>INDEX(Partner_details[companyName], MATCH(E1177, Partner_details[email], 0))</f>
        <v>Arctic Fox</v>
      </c>
      <c r="I1177">
        <f>IFERROR(INDEX(ggPayers[payer], MATCH(A1177, ggPayers[remote_order_id], 0)), 0)</f>
        <v>879643</v>
      </c>
      <c r="J1177" t="str">
        <f t="shared" si="18"/>
        <v>ggPay</v>
      </c>
    </row>
    <row r="1178" spans="1:10">
      <c r="A1178" s="89" t="s">
        <v>9493</v>
      </c>
      <c r="B1178" s="89">
        <v>100</v>
      </c>
      <c r="C1178" s="89" t="s">
        <v>7963</v>
      </c>
      <c r="D1178" s="89" t="s">
        <v>9494</v>
      </c>
      <c r="E1178" s="89" t="s">
        <v>6686</v>
      </c>
      <c r="F1178" s="89" t="s">
        <v>2483</v>
      </c>
      <c r="G1178" s="105">
        <v>45344.540277777778</v>
      </c>
      <c r="H1178" t="str">
        <f>INDEX(Partner_details[companyName], MATCH(E1178, Partner_details[email], 0))</f>
        <v>Arctic Fox</v>
      </c>
      <c r="I1178">
        <f>IFERROR(INDEX(ggPayers[payer], MATCH(A1178, ggPayers[remote_order_id], 0)), 0)</f>
        <v>0</v>
      </c>
      <c r="J1178" t="str">
        <f t="shared" si="18"/>
        <v>other</v>
      </c>
    </row>
    <row r="1179" spans="1:10">
      <c r="A1179" s="89" t="s">
        <v>2756</v>
      </c>
      <c r="B1179" s="89">
        <v>100</v>
      </c>
      <c r="C1179" s="89" t="s">
        <v>561</v>
      </c>
      <c r="D1179" s="89" t="s">
        <v>9495</v>
      </c>
      <c r="E1179" s="89" t="s">
        <v>7263</v>
      </c>
      <c r="F1179" s="89" t="s">
        <v>270</v>
      </c>
      <c r="G1179" s="105">
        <v>45344.542361111111</v>
      </c>
      <c r="H1179" t="str">
        <f>INDEX(Partner_details[companyName], MATCH(E1179, Partner_details[email], 0))</f>
        <v>Arctic Fox</v>
      </c>
      <c r="I1179">
        <f>IFERROR(INDEX(ggPayers[payer], MATCH(A1179, ggPayers[remote_order_id], 0)), 0)</f>
        <v>162906</v>
      </c>
      <c r="J1179" t="str">
        <f t="shared" si="18"/>
        <v>ggPay</v>
      </c>
    </row>
    <row r="1180" spans="1:10">
      <c r="A1180" s="89" t="s">
        <v>9496</v>
      </c>
      <c r="B1180" s="89">
        <v>500</v>
      </c>
      <c r="C1180" s="89" t="s">
        <v>7963</v>
      </c>
      <c r="D1180" s="89" t="s">
        <v>9497</v>
      </c>
      <c r="E1180" s="89" t="s">
        <v>6984</v>
      </c>
      <c r="F1180" s="89" t="s">
        <v>206</v>
      </c>
      <c r="G1180" s="105">
        <v>45344.544444444444</v>
      </c>
      <c r="H1180" t="str">
        <f>INDEX(Partner_details[companyName], MATCH(E1180, Partner_details[email], 0))</f>
        <v>gg cjsc</v>
      </c>
      <c r="I1180">
        <f>IFERROR(INDEX(ggPayers[payer], MATCH(A1180, ggPayers[remote_order_id], 0)), 0)</f>
        <v>0</v>
      </c>
      <c r="J1180" t="str">
        <f t="shared" si="18"/>
        <v>other</v>
      </c>
    </row>
    <row r="1181" spans="1:10">
      <c r="A1181" s="89" t="s">
        <v>9498</v>
      </c>
      <c r="B1181" s="89">
        <v>500</v>
      </c>
      <c r="C1181" s="89" t="s">
        <v>7963</v>
      </c>
      <c r="D1181" s="89" t="s">
        <v>9499</v>
      </c>
      <c r="E1181" s="89" t="s">
        <v>6984</v>
      </c>
      <c r="F1181" s="89" t="s">
        <v>206</v>
      </c>
      <c r="G1181" s="105">
        <v>45344.544444444444</v>
      </c>
      <c r="H1181" t="str">
        <f>INDEX(Partner_details[companyName], MATCH(E1181, Partner_details[email], 0))</f>
        <v>gg cjsc</v>
      </c>
      <c r="I1181">
        <f>IFERROR(INDEX(ggPayers[payer], MATCH(A1181, ggPayers[remote_order_id], 0)), 0)</f>
        <v>0</v>
      </c>
      <c r="J1181" t="str">
        <f t="shared" si="18"/>
        <v>other</v>
      </c>
    </row>
    <row r="1182" spans="1:10">
      <c r="A1182" s="89" t="s">
        <v>2754</v>
      </c>
      <c r="B1182" s="89">
        <v>500</v>
      </c>
      <c r="C1182" s="89" t="s">
        <v>561</v>
      </c>
      <c r="D1182" s="89" t="s">
        <v>9500</v>
      </c>
      <c r="E1182" s="89" t="s">
        <v>6984</v>
      </c>
      <c r="F1182" s="89" t="s">
        <v>206</v>
      </c>
      <c r="G1182" s="105">
        <v>45344.545138888891</v>
      </c>
      <c r="H1182" t="str">
        <f>INDEX(Partner_details[companyName], MATCH(E1182, Partner_details[email], 0))</f>
        <v>gg cjsc</v>
      </c>
      <c r="I1182">
        <f>IFERROR(INDEX(ggPayers[payer], MATCH(A1182, ggPayers[remote_order_id], 0)), 0)</f>
        <v>839</v>
      </c>
      <c r="J1182" t="str">
        <f t="shared" si="18"/>
        <v>ggPay</v>
      </c>
    </row>
    <row r="1183" spans="1:10">
      <c r="A1183" s="89" t="s">
        <v>2752</v>
      </c>
      <c r="B1183" s="89">
        <v>1000</v>
      </c>
      <c r="C1183" s="89" t="s">
        <v>561</v>
      </c>
      <c r="D1183" s="89" t="s">
        <v>9501</v>
      </c>
      <c r="E1183" s="89" t="s">
        <v>6599</v>
      </c>
      <c r="F1183" s="89" t="s">
        <v>307</v>
      </c>
      <c r="G1183" s="105">
        <v>45344.548611111109</v>
      </c>
      <c r="H1183" t="str">
        <f>INDEX(Partner_details[companyName], MATCH(E1183, Partner_details[email], 0))</f>
        <v>gg cjsc</v>
      </c>
      <c r="I1183">
        <f>IFERROR(INDEX(ggPayers[payer], MATCH(A1183, ggPayers[remote_order_id], 0)), 0)</f>
        <v>798</v>
      </c>
      <c r="J1183" t="str">
        <f t="shared" si="18"/>
        <v>ggPay</v>
      </c>
    </row>
    <row r="1184" spans="1:10">
      <c r="A1184" s="89" t="s">
        <v>9502</v>
      </c>
      <c r="B1184" s="89">
        <v>3000</v>
      </c>
      <c r="C1184" s="89" t="s">
        <v>7963</v>
      </c>
      <c r="D1184" s="89" t="s">
        <v>9503</v>
      </c>
      <c r="E1184" s="89" t="s">
        <v>7018</v>
      </c>
      <c r="F1184" s="89" t="s">
        <v>476</v>
      </c>
      <c r="G1184" s="105">
        <v>45344.617361111108</v>
      </c>
      <c r="H1184" t="str">
        <f>INDEX(Partner_details[companyName], MATCH(E1184, Partner_details[email], 0))</f>
        <v>Malocco</v>
      </c>
      <c r="I1184">
        <f>IFERROR(INDEX(ggPayers[payer], MATCH(A1184, ggPayers[remote_order_id], 0)), 0)</f>
        <v>0</v>
      </c>
      <c r="J1184" t="str">
        <f t="shared" si="18"/>
        <v>other</v>
      </c>
    </row>
    <row r="1185" spans="1:10">
      <c r="A1185" s="89" t="s">
        <v>9504</v>
      </c>
      <c r="B1185" s="89">
        <v>3000</v>
      </c>
      <c r="C1185" s="89" t="s">
        <v>7963</v>
      </c>
      <c r="D1185" s="89"/>
      <c r="E1185" s="89" t="s">
        <v>7018</v>
      </c>
      <c r="F1185" s="89" t="s">
        <v>476</v>
      </c>
      <c r="G1185" s="105">
        <v>45344.617361111108</v>
      </c>
      <c r="H1185" t="str">
        <f>INDEX(Partner_details[companyName], MATCH(E1185, Partner_details[email], 0))</f>
        <v>Malocco</v>
      </c>
      <c r="I1185">
        <f>IFERROR(INDEX(ggPayers[payer], MATCH(A1185, ggPayers[remote_order_id], 0)), 0)</f>
        <v>0</v>
      </c>
      <c r="J1185" t="str">
        <f t="shared" si="18"/>
        <v>other</v>
      </c>
    </row>
    <row r="1186" spans="1:10">
      <c r="A1186" s="89" t="s">
        <v>9505</v>
      </c>
      <c r="B1186" s="89">
        <v>3000</v>
      </c>
      <c r="C1186" s="89" t="s">
        <v>7963</v>
      </c>
      <c r="D1186" s="89"/>
      <c r="E1186" s="89" t="s">
        <v>7018</v>
      </c>
      <c r="F1186" s="89" t="s">
        <v>476</v>
      </c>
      <c r="G1186" s="105">
        <v>45344.617361111108</v>
      </c>
      <c r="H1186" t="str">
        <f>INDEX(Partner_details[companyName], MATCH(E1186, Partner_details[email], 0))</f>
        <v>Malocco</v>
      </c>
      <c r="I1186">
        <f>IFERROR(INDEX(ggPayers[payer], MATCH(A1186, ggPayers[remote_order_id], 0)), 0)</f>
        <v>0</v>
      </c>
      <c r="J1186" t="str">
        <f t="shared" si="18"/>
        <v>other</v>
      </c>
    </row>
    <row r="1187" spans="1:10">
      <c r="A1187" s="89" t="s">
        <v>9506</v>
      </c>
      <c r="B1187" s="89">
        <v>1000</v>
      </c>
      <c r="C1187" s="89" t="s">
        <v>7963</v>
      </c>
      <c r="D1187" s="89"/>
      <c r="E1187" s="89" t="s">
        <v>7296</v>
      </c>
      <c r="F1187" s="89" t="s">
        <v>516</v>
      </c>
      <c r="G1187" s="105">
        <v>45344.678472222222</v>
      </c>
      <c r="H1187" t="str">
        <f>INDEX(Partner_details[companyName], MATCH(E1187, Partner_details[email], 0))</f>
        <v>Paul</v>
      </c>
      <c r="I1187">
        <f>IFERROR(INDEX(ggPayers[payer], MATCH(A1187, ggPayers[remote_order_id], 0)), 0)</f>
        <v>0</v>
      </c>
      <c r="J1187" t="str">
        <f t="shared" si="18"/>
        <v>other</v>
      </c>
    </row>
    <row r="1188" spans="1:10">
      <c r="A1188" s="89" t="s">
        <v>9507</v>
      </c>
      <c r="B1188" s="89">
        <v>1000</v>
      </c>
      <c r="C1188" s="89" t="s">
        <v>7963</v>
      </c>
      <c r="D1188" s="89"/>
      <c r="E1188" s="89" t="s">
        <v>7296</v>
      </c>
      <c r="F1188" s="89" t="s">
        <v>516</v>
      </c>
      <c r="G1188" s="105">
        <v>45344.678472222222</v>
      </c>
      <c r="H1188" t="str">
        <f>INDEX(Partner_details[companyName], MATCH(E1188, Partner_details[email], 0))</f>
        <v>Paul</v>
      </c>
      <c r="I1188">
        <f>IFERROR(INDEX(ggPayers[payer], MATCH(A1188, ggPayers[remote_order_id], 0)), 0)</f>
        <v>0</v>
      </c>
      <c r="J1188" t="str">
        <f t="shared" si="18"/>
        <v>other</v>
      </c>
    </row>
    <row r="1189" spans="1:10">
      <c r="A1189" s="89" t="s">
        <v>9508</v>
      </c>
      <c r="B1189" s="89">
        <v>1000</v>
      </c>
      <c r="C1189" s="89" t="s">
        <v>7963</v>
      </c>
      <c r="D1189" s="89" t="s">
        <v>9509</v>
      </c>
      <c r="E1189" s="89" t="s">
        <v>7235</v>
      </c>
      <c r="F1189" s="89" t="s">
        <v>710</v>
      </c>
      <c r="G1189" s="105">
        <v>45344.685416666667</v>
      </c>
      <c r="H1189" t="str">
        <f>INDEX(Partner_details[companyName], MATCH(E1189, Partner_details[email], 0))</f>
        <v>Smoking Chef</v>
      </c>
      <c r="I1189">
        <f>IFERROR(INDEX(ggPayers[payer], MATCH(A1189, ggPayers[remote_order_id], 0)), 0)</f>
        <v>0</v>
      </c>
      <c r="J1189" t="str">
        <f t="shared" si="18"/>
        <v>other</v>
      </c>
    </row>
    <row r="1190" spans="1:10">
      <c r="A1190" s="89" t="s">
        <v>9510</v>
      </c>
      <c r="B1190" s="89">
        <v>1000</v>
      </c>
      <c r="C1190" s="89" t="s">
        <v>7963</v>
      </c>
      <c r="D1190" s="89" t="s">
        <v>9511</v>
      </c>
      <c r="E1190" s="89" t="s">
        <v>7235</v>
      </c>
      <c r="F1190" s="89" t="s">
        <v>710</v>
      </c>
      <c r="G1190" s="105">
        <v>45344.685416666667</v>
      </c>
      <c r="H1190" t="str">
        <f>INDEX(Partner_details[companyName], MATCH(E1190, Partner_details[email], 0))</f>
        <v>Smoking Chef</v>
      </c>
      <c r="I1190">
        <f>IFERROR(INDEX(ggPayers[payer], MATCH(A1190, ggPayers[remote_order_id], 0)), 0)</f>
        <v>0</v>
      </c>
      <c r="J1190" t="str">
        <f t="shared" si="18"/>
        <v>other</v>
      </c>
    </row>
    <row r="1191" spans="1:10">
      <c r="A1191" s="89" t="s">
        <v>2750</v>
      </c>
      <c r="B1191" s="89">
        <v>1000</v>
      </c>
      <c r="C1191" s="89" t="s">
        <v>561</v>
      </c>
      <c r="D1191" s="89"/>
      <c r="E1191" s="89" t="s">
        <v>7235</v>
      </c>
      <c r="F1191" s="89" t="s">
        <v>710</v>
      </c>
      <c r="G1191" s="105">
        <v>45344.686111111114</v>
      </c>
      <c r="H1191" t="str">
        <f>INDEX(Partner_details[companyName], MATCH(E1191, Partner_details[email], 0))</f>
        <v>Smoking Chef</v>
      </c>
      <c r="I1191">
        <f>IFERROR(INDEX(ggPayers[payer], MATCH(A1191, ggPayers[remote_order_id], 0)), 0)</f>
        <v>0</v>
      </c>
      <c r="J1191" t="str">
        <f t="shared" si="18"/>
        <v>other</v>
      </c>
    </row>
    <row r="1192" spans="1:10">
      <c r="A1192" s="89" t="s">
        <v>9512</v>
      </c>
      <c r="B1192" s="89">
        <v>1000</v>
      </c>
      <c r="C1192" s="89" t="s">
        <v>7963</v>
      </c>
      <c r="D1192" s="89"/>
      <c r="E1192" s="89" t="s">
        <v>7235</v>
      </c>
      <c r="F1192" s="89" t="s">
        <v>710</v>
      </c>
      <c r="G1192" s="105">
        <v>45344.686111111114</v>
      </c>
      <c r="H1192" t="str">
        <f>INDEX(Partner_details[companyName], MATCH(E1192, Partner_details[email], 0))</f>
        <v>Smoking Chef</v>
      </c>
      <c r="I1192">
        <f>IFERROR(INDEX(ggPayers[payer], MATCH(A1192, ggPayers[remote_order_id], 0)), 0)</f>
        <v>0</v>
      </c>
      <c r="J1192" t="str">
        <f t="shared" si="18"/>
        <v>other</v>
      </c>
    </row>
    <row r="1193" spans="1:10">
      <c r="A1193" s="89" t="s">
        <v>9513</v>
      </c>
      <c r="B1193" s="89">
        <v>1000</v>
      </c>
      <c r="C1193" s="89" t="s">
        <v>7963</v>
      </c>
      <c r="D1193" s="89"/>
      <c r="E1193" s="89" t="s">
        <v>7235</v>
      </c>
      <c r="F1193" s="89" t="s">
        <v>710</v>
      </c>
      <c r="G1193" s="105">
        <v>45344.686111111114</v>
      </c>
      <c r="H1193" t="str">
        <f>INDEX(Partner_details[companyName], MATCH(E1193, Partner_details[email], 0))</f>
        <v>Smoking Chef</v>
      </c>
      <c r="I1193">
        <f>IFERROR(INDEX(ggPayers[payer], MATCH(A1193, ggPayers[remote_order_id], 0)), 0)</f>
        <v>0</v>
      </c>
      <c r="J1193" t="str">
        <f t="shared" si="18"/>
        <v>other</v>
      </c>
    </row>
    <row r="1194" spans="1:10">
      <c r="A1194" s="89" t="s">
        <v>9514</v>
      </c>
      <c r="B1194" s="89">
        <v>500</v>
      </c>
      <c r="C1194" s="89" t="s">
        <v>7963</v>
      </c>
      <c r="D1194" s="89" t="s">
        <v>9515</v>
      </c>
      <c r="E1194" s="89" t="s">
        <v>178</v>
      </c>
      <c r="F1194" s="89" t="s">
        <v>177</v>
      </c>
      <c r="G1194" s="105">
        <v>45344.728472222225</v>
      </c>
      <c r="H1194" t="str">
        <f>INDEX(Partner_details[companyName], MATCH(E1194, Partner_details[email], 0))</f>
        <v>gg cjsc</v>
      </c>
      <c r="I1194">
        <f>IFERROR(INDEX(ggPayers[payer], MATCH(A1194, ggPayers[remote_order_id], 0)), 0)</f>
        <v>0</v>
      </c>
      <c r="J1194" t="str">
        <f t="shared" si="18"/>
        <v>other</v>
      </c>
    </row>
    <row r="1195" spans="1:10">
      <c r="A1195" s="89" t="s">
        <v>9516</v>
      </c>
      <c r="B1195" s="89">
        <v>500</v>
      </c>
      <c r="C1195" s="89" t="s">
        <v>7963</v>
      </c>
      <c r="D1195" s="89" t="s">
        <v>9517</v>
      </c>
      <c r="E1195" s="89" t="s">
        <v>178</v>
      </c>
      <c r="F1195" s="89" t="s">
        <v>177</v>
      </c>
      <c r="G1195" s="105">
        <v>45344.728472222225</v>
      </c>
      <c r="H1195" t="str">
        <f>INDEX(Partner_details[companyName], MATCH(E1195, Partner_details[email], 0))</f>
        <v>gg cjsc</v>
      </c>
      <c r="I1195">
        <f>IFERROR(INDEX(ggPayers[payer], MATCH(A1195, ggPayers[remote_order_id], 0)), 0)</f>
        <v>0</v>
      </c>
      <c r="J1195" t="str">
        <f t="shared" si="18"/>
        <v>other</v>
      </c>
    </row>
    <row r="1196" spans="1:10">
      <c r="A1196" s="89" t="s">
        <v>9518</v>
      </c>
      <c r="B1196" s="89">
        <v>500</v>
      </c>
      <c r="C1196" s="89" t="s">
        <v>7963</v>
      </c>
      <c r="D1196" s="89" t="s">
        <v>9519</v>
      </c>
      <c r="E1196" s="89" t="s">
        <v>178</v>
      </c>
      <c r="F1196" s="89" t="s">
        <v>177</v>
      </c>
      <c r="G1196" s="105">
        <v>45344.730555555558</v>
      </c>
      <c r="H1196" t="str">
        <f>INDEX(Partner_details[companyName], MATCH(E1196, Partner_details[email], 0))</f>
        <v>gg cjsc</v>
      </c>
      <c r="I1196">
        <f>IFERROR(INDEX(ggPayers[payer], MATCH(A1196, ggPayers[remote_order_id], 0)), 0)</f>
        <v>0</v>
      </c>
      <c r="J1196" t="str">
        <f t="shared" si="18"/>
        <v>other</v>
      </c>
    </row>
    <row r="1197" spans="1:10">
      <c r="A1197" s="89" t="s">
        <v>9520</v>
      </c>
      <c r="B1197" s="89">
        <v>500</v>
      </c>
      <c r="C1197" s="89" t="s">
        <v>7963</v>
      </c>
      <c r="D1197" s="89" t="s">
        <v>9521</v>
      </c>
      <c r="E1197" s="89" t="s">
        <v>178</v>
      </c>
      <c r="F1197" s="89" t="s">
        <v>177</v>
      </c>
      <c r="G1197" s="105">
        <v>45344.734722222223</v>
      </c>
      <c r="H1197" t="str">
        <f>INDEX(Partner_details[companyName], MATCH(E1197, Partner_details[email], 0))</f>
        <v>gg cjsc</v>
      </c>
      <c r="I1197">
        <f>IFERROR(INDEX(ggPayers[payer], MATCH(A1197, ggPayers[remote_order_id], 0)), 0)</f>
        <v>0</v>
      </c>
      <c r="J1197" t="str">
        <f t="shared" si="18"/>
        <v>other</v>
      </c>
    </row>
    <row r="1198" spans="1:10">
      <c r="A1198" s="89" t="s">
        <v>9522</v>
      </c>
      <c r="B1198" s="89">
        <v>500</v>
      </c>
      <c r="C1198" s="89" t="s">
        <v>7963</v>
      </c>
      <c r="D1198" s="89" t="s">
        <v>9523</v>
      </c>
      <c r="E1198" s="89" t="s">
        <v>178</v>
      </c>
      <c r="F1198" s="89" t="s">
        <v>177</v>
      </c>
      <c r="G1198" s="105">
        <v>45344.734722222223</v>
      </c>
      <c r="H1198" t="str">
        <f>INDEX(Partner_details[companyName], MATCH(E1198, Partner_details[email], 0))</f>
        <v>gg cjsc</v>
      </c>
      <c r="I1198">
        <f>IFERROR(INDEX(ggPayers[payer], MATCH(A1198, ggPayers[remote_order_id], 0)), 0)</f>
        <v>0</v>
      </c>
      <c r="J1198" t="str">
        <f t="shared" si="18"/>
        <v>other</v>
      </c>
    </row>
    <row r="1199" spans="1:10">
      <c r="A1199" s="89" t="s">
        <v>9524</v>
      </c>
      <c r="B1199" s="89">
        <v>500</v>
      </c>
      <c r="C1199" s="89" t="s">
        <v>7963</v>
      </c>
      <c r="D1199" s="89" t="s">
        <v>9525</v>
      </c>
      <c r="E1199" s="89" t="s">
        <v>178</v>
      </c>
      <c r="F1199" s="89" t="s">
        <v>177</v>
      </c>
      <c r="G1199" s="105">
        <v>45344.73541666667</v>
      </c>
      <c r="H1199" t="str">
        <f>INDEX(Partner_details[companyName], MATCH(E1199, Partner_details[email], 0))</f>
        <v>gg cjsc</v>
      </c>
      <c r="I1199">
        <f>IFERROR(INDEX(ggPayers[payer], MATCH(A1199, ggPayers[remote_order_id], 0)), 0)</f>
        <v>0</v>
      </c>
      <c r="J1199" t="str">
        <f t="shared" si="18"/>
        <v>other</v>
      </c>
    </row>
    <row r="1200" spans="1:10">
      <c r="A1200" s="89" t="s">
        <v>9526</v>
      </c>
      <c r="B1200" s="89">
        <v>500</v>
      </c>
      <c r="C1200" s="89" t="s">
        <v>7963</v>
      </c>
      <c r="D1200" s="89" t="s">
        <v>9527</v>
      </c>
      <c r="E1200" s="89" t="s">
        <v>178</v>
      </c>
      <c r="F1200" s="89" t="s">
        <v>177</v>
      </c>
      <c r="G1200" s="105">
        <v>45344.746527777781</v>
      </c>
      <c r="H1200" t="str">
        <f>INDEX(Partner_details[companyName], MATCH(E1200, Partner_details[email], 0))</f>
        <v>gg cjsc</v>
      </c>
      <c r="I1200">
        <f>IFERROR(INDEX(ggPayers[payer], MATCH(A1200, ggPayers[remote_order_id], 0)), 0)</f>
        <v>0</v>
      </c>
      <c r="J1200" t="str">
        <f t="shared" si="18"/>
        <v>other</v>
      </c>
    </row>
    <row r="1201" spans="1:10">
      <c r="A1201" s="89" t="s">
        <v>9528</v>
      </c>
      <c r="B1201" s="89">
        <v>500</v>
      </c>
      <c r="C1201" s="89" t="s">
        <v>7963</v>
      </c>
      <c r="D1201" s="89" t="s">
        <v>9529</v>
      </c>
      <c r="E1201" s="89" t="s">
        <v>178</v>
      </c>
      <c r="F1201" s="89" t="s">
        <v>177</v>
      </c>
      <c r="G1201" s="105">
        <v>45344.746527777781</v>
      </c>
      <c r="H1201" t="str">
        <f>INDEX(Partner_details[companyName], MATCH(E1201, Partner_details[email], 0))</f>
        <v>gg cjsc</v>
      </c>
      <c r="I1201">
        <f>IFERROR(INDEX(ggPayers[payer], MATCH(A1201, ggPayers[remote_order_id], 0)), 0)</f>
        <v>0</v>
      </c>
      <c r="J1201" t="str">
        <f t="shared" si="18"/>
        <v>other</v>
      </c>
    </row>
    <row r="1202" spans="1:10">
      <c r="A1202" s="89" t="s">
        <v>9530</v>
      </c>
      <c r="B1202" s="89">
        <v>500</v>
      </c>
      <c r="C1202" s="89" t="s">
        <v>7963</v>
      </c>
      <c r="D1202" s="89" t="s">
        <v>9531</v>
      </c>
      <c r="E1202" s="89" t="s">
        <v>178</v>
      </c>
      <c r="F1202" s="89" t="s">
        <v>177</v>
      </c>
      <c r="G1202" s="105">
        <v>45344.746527777781</v>
      </c>
      <c r="H1202" t="str">
        <f>INDEX(Partner_details[companyName], MATCH(E1202, Partner_details[email], 0))</f>
        <v>gg cjsc</v>
      </c>
      <c r="I1202">
        <f>IFERROR(INDEX(ggPayers[payer], MATCH(A1202, ggPayers[remote_order_id], 0)), 0)</f>
        <v>0</v>
      </c>
      <c r="J1202" t="str">
        <f t="shared" si="18"/>
        <v>other</v>
      </c>
    </row>
    <row r="1203" spans="1:10">
      <c r="A1203" s="89" t="s">
        <v>9532</v>
      </c>
      <c r="B1203" s="89">
        <v>500</v>
      </c>
      <c r="C1203" s="89" t="s">
        <v>7963</v>
      </c>
      <c r="D1203" s="89" t="s">
        <v>9533</v>
      </c>
      <c r="E1203" s="89" t="s">
        <v>178</v>
      </c>
      <c r="F1203" s="89" t="s">
        <v>177</v>
      </c>
      <c r="G1203" s="105">
        <v>45344.74722222222</v>
      </c>
      <c r="H1203" t="str">
        <f>INDEX(Partner_details[companyName], MATCH(E1203, Partner_details[email], 0))</f>
        <v>gg cjsc</v>
      </c>
      <c r="I1203">
        <f>IFERROR(INDEX(ggPayers[payer], MATCH(A1203, ggPayers[remote_order_id], 0)), 0)</f>
        <v>0</v>
      </c>
      <c r="J1203" t="str">
        <f t="shared" si="18"/>
        <v>other</v>
      </c>
    </row>
    <row r="1204" spans="1:10">
      <c r="A1204" s="89" t="s">
        <v>6139</v>
      </c>
      <c r="B1204" s="89">
        <v>1000</v>
      </c>
      <c r="C1204" s="89" t="s">
        <v>5606</v>
      </c>
      <c r="D1204" s="89" t="s">
        <v>9534</v>
      </c>
      <c r="E1204" s="89" t="s">
        <v>6572</v>
      </c>
      <c r="F1204" s="89" t="s">
        <v>568</v>
      </c>
      <c r="G1204" s="105">
        <v>45454.46597222222</v>
      </c>
      <c r="H1204" t="str">
        <f>INDEX(Partner_details[companyName], MATCH(E1204, Partner_details[email], 0))</f>
        <v>Bisquit</v>
      </c>
      <c r="I1204">
        <f>IFERROR(INDEX(ggPayers[payer], MATCH(A1204, ggPayers[remote_order_id], 0)), 0)</f>
        <v>11677</v>
      </c>
      <c r="J1204" t="str">
        <f t="shared" si="18"/>
        <v>ggPay</v>
      </c>
    </row>
    <row r="1205" spans="1:10">
      <c r="A1205" s="89" t="s">
        <v>6138</v>
      </c>
      <c r="B1205" s="89">
        <v>1000</v>
      </c>
      <c r="C1205" s="89" t="s">
        <v>5606</v>
      </c>
      <c r="D1205" s="89" t="s">
        <v>9535</v>
      </c>
      <c r="E1205" s="89" t="s">
        <v>6572</v>
      </c>
      <c r="F1205" s="89" t="s">
        <v>568</v>
      </c>
      <c r="G1205" s="105">
        <v>45454.46597222222</v>
      </c>
      <c r="H1205" t="str">
        <f>INDEX(Partner_details[companyName], MATCH(E1205, Partner_details[email], 0))</f>
        <v>Bisquit</v>
      </c>
      <c r="I1205">
        <f>IFERROR(INDEX(ggPayers[payer], MATCH(A1205, ggPayers[remote_order_id], 0)), 0)</f>
        <v>11677</v>
      </c>
      <c r="J1205" t="str">
        <f t="shared" si="18"/>
        <v>ggPay</v>
      </c>
    </row>
    <row r="1206" spans="1:10">
      <c r="A1206" s="89" t="s">
        <v>9536</v>
      </c>
      <c r="B1206" s="89">
        <v>500</v>
      </c>
      <c r="C1206" s="89" t="s">
        <v>7963</v>
      </c>
      <c r="D1206" s="89" t="s">
        <v>9537</v>
      </c>
      <c r="E1206" s="89" t="s">
        <v>178</v>
      </c>
      <c r="F1206" s="89" t="s">
        <v>177</v>
      </c>
      <c r="G1206" s="105">
        <v>45344.751388888886</v>
      </c>
      <c r="H1206" t="str">
        <f>INDEX(Partner_details[companyName], MATCH(E1206, Partner_details[email], 0))</f>
        <v>gg cjsc</v>
      </c>
      <c r="I1206">
        <f>IFERROR(INDEX(ggPayers[payer], MATCH(A1206, ggPayers[remote_order_id], 0)), 0)</f>
        <v>0</v>
      </c>
      <c r="J1206" t="str">
        <f t="shared" si="18"/>
        <v>other</v>
      </c>
    </row>
    <row r="1207" spans="1:10">
      <c r="A1207" s="89" t="s">
        <v>9538</v>
      </c>
      <c r="B1207" s="89">
        <v>500</v>
      </c>
      <c r="C1207" s="89" t="s">
        <v>7963</v>
      </c>
      <c r="D1207" s="89" t="s">
        <v>9539</v>
      </c>
      <c r="E1207" s="89" t="s">
        <v>178</v>
      </c>
      <c r="F1207" s="89" t="s">
        <v>177</v>
      </c>
      <c r="G1207" s="105">
        <v>45344.751388888886</v>
      </c>
      <c r="H1207" t="str">
        <f>INDEX(Partner_details[companyName], MATCH(E1207, Partner_details[email], 0))</f>
        <v>gg cjsc</v>
      </c>
      <c r="I1207">
        <f>IFERROR(INDEX(ggPayers[payer], MATCH(A1207, ggPayers[remote_order_id], 0)), 0)</f>
        <v>0</v>
      </c>
      <c r="J1207" t="str">
        <f t="shared" si="18"/>
        <v>other</v>
      </c>
    </row>
    <row r="1208" spans="1:10">
      <c r="A1208" s="89" t="s">
        <v>9540</v>
      </c>
      <c r="B1208" s="89">
        <v>500</v>
      </c>
      <c r="C1208" s="89" t="s">
        <v>7963</v>
      </c>
      <c r="D1208" s="89" t="s">
        <v>9541</v>
      </c>
      <c r="E1208" s="89" t="s">
        <v>178</v>
      </c>
      <c r="F1208" s="89" t="s">
        <v>177</v>
      </c>
      <c r="G1208" s="105">
        <v>45344.752083333333</v>
      </c>
      <c r="H1208" t="str">
        <f>INDEX(Partner_details[companyName], MATCH(E1208, Partner_details[email], 0))</f>
        <v>gg cjsc</v>
      </c>
      <c r="I1208">
        <f>IFERROR(INDEX(ggPayers[payer], MATCH(A1208, ggPayers[remote_order_id], 0)), 0)</f>
        <v>0</v>
      </c>
      <c r="J1208" t="str">
        <f t="shared" si="18"/>
        <v>other</v>
      </c>
    </row>
    <row r="1209" spans="1:10">
      <c r="A1209" s="89" t="s">
        <v>9542</v>
      </c>
      <c r="B1209" s="89">
        <v>500</v>
      </c>
      <c r="C1209" s="89" t="s">
        <v>7963</v>
      </c>
      <c r="D1209" s="99" t="s">
        <v>9543</v>
      </c>
      <c r="E1209" s="89" t="s">
        <v>178</v>
      </c>
      <c r="F1209" s="89" t="s">
        <v>177</v>
      </c>
      <c r="G1209" s="105">
        <v>45344.752083333333</v>
      </c>
      <c r="H1209" t="str">
        <f>INDEX(Partner_details[companyName], MATCH(E1209, Partner_details[email], 0))</f>
        <v>gg cjsc</v>
      </c>
      <c r="I1209">
        <f>IFERROR(INDEX(ggPayers[payer], MATCH(A1209, ggPayers[remote_order_id], 0)), 0)</f>
        <v>0</v>
      </c>
      <c r="J1209" t="str">
        <f t="shared" si="18"/>
        <v>other</v>
      </c>
    </row>
    <row r="1210" spans="1:10">
      <c r="A1210" s="89" t="s">
        <v>9544</v>
      </c>
      <c r="B1210" s="89">
        <v>500</v>
      </c>
      <c r="C1210" s="89" t="s">
        <v>7963</v>
      </c>
      <c r="D1210" s="89" t="s">
        <v>9545</v>
      </c>
      <c r="E1210" s="89" t="s">
        <v>178</v>
      </c>
      <c r="F1210" s="89" t="s">
        <v>177</v>
      </c>
      <c r="G1210" s="105">
        <v>45344.752083333333</v>
      </c>
      <c r="H1210" t="str">
        <f>INDEX(Partner_details[companyName], MATCH(E1210, Partner_details[email], 0))</f>
        <v>gg cjsc</v>
      </c>
      <c r="I1210">
        <f>IFERROR(INDEX(ggPayers[payer], MATCH(A1210, ggPayers[remote_order_id], 0)), 0)</f>
        <v>0</v>
      </c>
      <c r="J1210" t="str">
        <f t="shared" si="18"/>
        <v>other</v>
      </c>
    </row>
    <row r="1211" spans="1:10">
      <c r="A1211" s="89" t="s">
        <v>9546</v>
      </c>
      <c r="B1211" s="89">
        <v>500</v>
      </c>
      <c r="C1211" s="89" t="s">
        <v>7963</v>
      </c>
      <c r="D1211" s="89" t="s">
        <v>9547</v>
      </c>
      <c r="E1211" s="89" t="s">
        <v>178</v>
      </c>
      <c r="F1211" s="89" t="s">
        <v>177</v>
      </c>
      <c r="G1211" s="105">
        <v>45344.753472222219</v>
      </c>
      <c r="H1211" t="str">
        <f>INDEX(Partner_details[companyName], MATCH(E1211, Partner_details[email], 0))</f>
        <v>gg cjsc</v>
      </c>
      <c r="I1211">
        <f>IFERROR(INDEX(ggPayers[payer], MATCH(A1211, ggPayers[remote_order_id], 0)), 0)</f>
        <v>0</v>
      </c>
      <c r="J1211" t="str">
        <f t="shared" si="18"/>
        <v>other</v>
      </c>
    </row>
    <row r="1212" spans="1:10">
      <c r="A1212" s="89" t="s">
        <v>9548</v>
      </c>
      <c r="B1212" s="89">
        <v>500</v>
      </c>
      <c r="C1212" s="89" t="s">
        <v>7963</v>
      </c>
      <c r="D1212" s="89" t="s">
        <v>9549</v>
      </c>
      <c r="E1212" s="89" t="s">
        <v>178</v>
      </c>
      <c r="F1212" s="89" t="s">
        <v>177</v>
      </c>
      <c r="G1212" s="105">
        <v>45344.753472222219</v>
      </c>
      <c r="H1212" t="str">
        <f>INDEX(Partner_details[companyName], MATCH(E1212, Partner_details[email], 0))</f>
        <v>gg cjsc</v>
      </c>
      <c r="I1212">
        <f>IFERROR(INDEX(ggPayers[payer], MATCH(A1212, ggPayers[remote_order_id], 0)), 0)</f>
        <v>0</v>
      </c>
      <c r="J1212" t="str">
        <f t="shared" si="18"/>
        <v>other</v>
      </c>
    </row>
    <row r="1213" spans="1:10">
      <c r="A1213" s="89" t="s">
        <v>9550</v>
      </c>
      <c r="B1213" s="89">
        <v>500</v>
      </c>
      <c r="C1213" s="89" t="s">
        <v>7963</v>
      </c>
      <c r="D1213" s="89" t="s">
        <v>9551</v>
      </c>
      <c r="E1213" s="89" t="s">
        <v>178</v>
      </c>
      <c r="F1213" s="89" t="s">
        <v>177</v>
      </c>
      <c r="G1213" s="105">
        <v>45344.754166666666</v>
      </c>
      <c r="H1213" t="str">
        <f>INDEX(Partner_details[companyName], MATCH(E1213, Partner_details[email], 0))</f>
        <v>gg cjsc</v>
      </c>
      <c r="I1213">
        <f>IFERROR(INDEX(ggPayers[payer], MATCH(A1213, ggPayers[remote_order_id], 0)), 0)</f>
        <v>0</v>
      </c>
      <c r="J1213" t="str">
        <f t="shared" si="18"/>
        <v>other</v>
      </c>
    </row>
    <row r="1214" spans="1:10">
      <c r="A1214" s="89" t="s">
        <v>9552</v>
      </c>
      <c r="B1214" s="89">
        <v>500</v>
      </c>
      <c r="C1214" s="89" t="s">
        <v>7963</v>
      </c>
      <c r="D1214" s="89" t="s">
        <v>9553</v>
      </c>
      <c r="E1214" s="89" t="s">
        <v>178</v>
      </c>
      <c r="F1214" s="89" t="s">
        <v>177</v>
      </c>
      <c r="G1214" s="105">
        <v>45344.754861111112</v>
      </c>
      <c r="H1214" t="str">
        <f>INDEX(Partner_details[companyName], MATCH(E1214, Partner_details[email], 0))</f>
        <v>gg cjsc</v>
      </c>
      <c r="I1214">
        <f>IFERROR(INDEX(ggPayers[payer], MATCH(A1214, ggPayers[remote_order_id], 0)), 0)</f>
        <v>0</v>
      </c>
      <c r="J1214" t="str">
        <f t="shared" si="18"/>
        <v>other</v>
      </c>
    </row>
    <row r="1215" spans="1:10">
      <c r="A1215" s="89" t="s">
        <v>9554</v>
      </c>
      <c r="B1215" s="89">
        <v>500</v>
      </c>
      <c r="C1215" s="89" t="s">
        <v>7963</v>
      </c>
      <c r="D1215" s="89" t="s">
        <v>9555</v>
      </c>
      <c r="E1215" s="89" t="s">
        <v>178</v>
      </c>
      <c r="F1215" s="89" t="s">
        <v>177</v>
      </c>
      <c r="G1215" s="105">
        <v>45344.754861111112</v>
      </c>
      <c r="H1215" t="str">
        <f>INDEX(Partner_details[companyName], MATCH(E1215, Partner_details[email], 0))</f>
        <v>gg cjsc</v>
      </c>
      <c r="I1215">
        <f>IFERROR(INDEX(ggPayers[payer], MATCH(A1215, ggPayers[remote_order_id], 0)), 0)</f>
        <v>0</v>
      </c>
      <c r="J1215" t="str">
        <f t="shared" si="18"/>
        <v>other</v>
      </c>
    </row>
    <row r="1216" spans="1:10">
      <c r="A1216" s="89" t="s">
        <v>6325</v>
      </c>
      <c r="B1216" s="89">
        <v>500</v>
      </c>
      <c r="C1216" s="89" t="s">
        <v>5606</v>
      </c>
      <c r="D1216" s="89" t="s">
        <v>9556</v>
      </c>
      <c r="E1216" s="89" t="s">
        <v>178</v>
      </c>
      <c r="F1216" s="89" t="s">
        <v>177</v>
      </c>
      <c r="G1216" s="105">
        <v>45344.754861111112</v>
      </c>
      <c r="H1216" t="str">
        <f>INDEX(Partner_details[companyName], MATCH(E1216, Partner_details[email], 0))</f>
        <v>gg cjsc</v>
      </c>
      <c r="I1216">
        <f>IFERROR(INDEX(ggPayers[payer], MATCH(A1216, ggPayers[remote_order_id], 0)), 0)</f>
        <v>5237</v>
      </c>
      <c r="J1216" t="str">
        <f t="shared" si="18"/>
        <v>ggPay</v>
      </c>
    </row>
    <row r="1217" spans="1:10">
      <c r="A1217" s="89" t="s">
        <v>9557</v>
      </c>
      <c r="B1217" s="89">
        <v>500</v>
      </c>
      <c r="C1217" s="89" t="s">
        <v>7963</v>
      </c>
      <c r="D1217" s="89" t="s">
        <v>9558</v>
      </c>
      <c r="E1217" s="89" t="s">
        <v>178</v>
      </c>
      <c r="F1217" s="89" t="s">
        <v>177</v>
      </c>
      <c r="G1217" s="105">
        <v>45344.755555555559</v>
      </c>
      <c r="H1217" t="str">
        <f>INDEX(Partner_details[companyName], MATCH(E1217, Partner_details[email], 0))</f>
        <v>gg cjsc</v>
      </c>
      <c r="I1217">
        <f>IFERROR(INDEX(ggPayers[payer], MATCH(A1217, ggPayers[remote_order_id], 0)), 0)</f>
        <v>0</v>
      </c>
      <c r="J1217" t="str">
        <f t="shared" si="18"/>
        <v>other</v>
      </c>
    </row>
    <row r="1218" spans="1:10">
      <c r="A1218" s="89" t="s">
        <v>9559</v>
      </c>
      <c r="B1218" s="89">
        <v>1000</v>
      </c>
      <c r="C1218" s="89" t="s">
        <v>7963</v>
      </c>
      <c r="D1218" s="89" t="s">
        <v>9560</v>
      </c>
      <c r="E1218" s="89" t="s">
        <v>7346</v>
      </c>
      <c r="F1218" s="89" t="s">
        <v>518</v>
      </c>
      <c r="G1218" s="105">
        <v>45344.756249999999</v>
      </c>
      <c r="H1218" t="str">
        <f>INDEX(Partner_details[companyName], MATCH(E1218, Partner_details[email], 0))</f>
        <v>Pizzanini</v>
      </c>
      <c r="I1218">
        <f>IFERROR(INDEX(ggPayers[payer], MATCH(A1218, ggPayers[remote_order_id], 0)), 0)</f>
        <v>0</v>
      </c>
      <c r="J1218" t="str">
        <f t="shared" si="18"/>
        <v>other</v>
      </c>
    </row>
    <row r="1219" spans="1:10">
      <c r="A1219" s="89" t="s">
        <v>9561</v>
      </c>
      <c r="B1219" s="89">
        <v>500</v>
      </c>
      <c r="C1219" s="89" t="s">
        <v>7963</v>
      </c>
      <c r="D1219" s="89"/>
      <c r="E1219" s="89" t="s">
        <v>7346</v>
      </c>
      <c r="F1219" s="89" t="s">
        <v>518</v>
      </c>
      <c r="G1219" s="105">
        <v>45344.756249999999</v>
      </c>
      <c r="H1219" t="str">
        <f>INDEX(Partner_details[companyName], MATCH(E1219, Partner_details[email], 0))</f>
        <v>Pizzanini</v>
      </c>
      <c r="I1219">
        <f>IFERROR(INDEX(ggPayers[payer], MATCH(A1219, ggPayers[remote_order_id], 0)), 0)</f>
        <v>0</v>
      </c>
      <c r="J1219" t="str">
        <f t="shared" ref="J1219:J1282" si="19">IF(NOT(I1219=0), "ggPay", "other")</f>
        <v>other</v>
      </c>
    </row>
    <row r="1220" spans="1:10">
      <c r="A1220" s="99" t="s">
        <v>9562</v>
      </c>
      <c r="B1220" s="89">
        <v>500</v>
      </c>
      <c r="C1220" s="89" t="s">
        <v>7963</v>
      </c>
      <c r="D1220" s="89"/>
      <c r="E1220" s="89" t="s">
        <v>7346</v>
      </c>
      <c r="F1220" s="89" t="s">
        <v>518</v>
      </c>
      <c r="G1220" s="105">
        <v>45344.756249999999</v>
      </c>
      <c r="H1220" t="str">
        <f>INDEX(Partner_details[companyName], MATCH(E1220, Partner_details[email], 0))</f>
        <v>Pizzanini</v>
      </c>
      <c r="I1220">
        <f>IFERROR(INDEX(ggPayers[payer], MATCH(A1220, ggPayers[remote_order_id], 0)), 0)</f>
        <v>0</v>
      </c>
      <c r="J1220" t="str">
        <f t="shared" si="19"/>
        <v>other</v>
      </c>
    </row>
    <row r="1221" spans="1:10">
      <c r="A1221" s="89" t="s">
        <v>9563</v>
      </c>
      <c r="B1221" s="89">
        <v>500</v>
      </c>
      <c r="C1221" s="89" t="s">
        <v>7963</v>
      </c>
      <c r="D1221" s="89" t="s">
        <v>9564</v>
      </c>
      <c r="E1221" s="89" t="s">
        <v>178</v>
      </c>
      <c r="F1221" s="89" t="s">
        <v>177</v>
      </c>
      <c r="G1221" s="105">
        <v>45344.769444444442</v>
      </c>
      <c r="H1221" t="str">
        <f>INDEX(Partner_details[companyName], MATCH(E1221, Partner_details[email], 0))</f>
        <v>gg cjsc</v>
      </c>
      <c r="I1221">
        <f>IFERROR(INDEX(ggPayers[payer], MATCH(A1221, ggPayers[remote_order_id], 0)), 0)</f>
        <v>0</v>
      </c>
      <c r="J1221" t="str">
        <f t="shared" si="19"/>
        <v>other</v>
      </c>
    </row>
    <row r="1222" spans="1:10">
      <c r="A1222" s="89" t="s">
        <v>9565</v>
      </c>
      <c r="B1222" s="89">
        <v>500</v>
      </c>
      <c r="C1222" s="89" t="s">
        <v>7963</v>
      </c>
      <c r="D1222" s="89"/>
      <c r="E1222" s="89" t="s">
        <v>6984</v>
      </c>
      <c r="F1222" s="89" t="s">
        <v>206</v>
      </c>
      <c r="G1222" s="105">
        <v>45344.792361111111</v>
      </c>
      <c r="H1222" t="str">
        <f>INDEX(Partner_details[companyName], MATCH(E1222, Partner_details[email], 0))</f>
        <v>gg cjsc</v>
      </c>
      <c r="I1222">
        <f>IFERROR(INDEX(ggPayers[payer], MATCH(A1222, ggPayers[remote_order_id], 0)), 0)</f>
        <v>0</v>
      </c>
      <c r="J1222" t="str">
        <f t="shared" si="19"/>
        <v>other</v>
      </c>
    </row>
    <row r="1223" spans="1:10">
      <c r="A1223" s="89" t="s">
        <v>9566</v>
      </c>
      <c r="B1223" s="89">
        <v>6800</v>
      </c>
      <c r="C1223" s="89" t="s">
        <v>7963</v>
      </c>
      <c r="D1223" s="89"/>
      <c r="E1223" s="89" t="s">
        <v>7235</v>
      </c>
      <c r="F1223" s="89" t="s">
        <v>710</v>
      </c>
      <c r="G1223" s="105">
        <v>45344.804861111108</v>
      </c>
      <c r="H1223" t="str">
        <f>INDEX(Partner_details[companyName], MATCH(E1223, Partner_details[email], 0))</f>
        <v>Smoking Chef</v>
      </c>
      <c r="I1223">
        <f>IFERROR(INDEX(ggPayers[payer], MATCH(A1223, ggPayers[remote_order_id], 0)), 0)</f>
        <v>0</v>
      </c>
      <c r="J1223" t="str">
        <f t="shared" si="19"/>
        <v>other</v>
      </c>
    </row>
    <row r="1224" spans="1:10">
      <c r="A1224" s="99" t="s">
        <v>9567</v>
      </c>
      <c r="B1224" s="89">
        <v>6800</v>
      </c>
      <c r="C1224" s="89" t="s">
        <v>7963</v>
      </c>
      <c r="D1224" s="89" t="s">
        <v>9568</v>
      </c>
      <c r="E1224" s="89" t="s">
        <v>7235</v>
      </c>
      <c r="F1224" s="89" t="s">
        <v>710</v>
      </c>
      <c r="G1224" s="105">
        <v>45344.804861111108</v>
      </c>
      <c r="H1224" t="str">
        <f>INDEX(Partner_details[companyName], MATCH(E1224, Partner_details[email], 0))</f>
        <v>Smoking Chef</v>
      </c>
      <c r="I1224">
        <f>IFERROR(INDEX(ggPayers[payer], MATCH(A1224, ggPayers[remote_order_id], 0)), 0)</f>
        <v>0</v>
      </c>
      <c r="J1224" t="str">
        <f t="shared" si="19"/>
        <v>other</v>
      </c>
    </row>
    <row r="1225" spans="1:10">
      <c r="A1225" s="89" t="s">
        <v>2747</v>
      </c>
      <c r="B1225" s="89">
        <v>6800</v>
      </c>
      <c r="C1225" s="89" t="s">
        <v>7991</v>
      </c>
      <c r="D1225" s="89"/>
      <c r="E1225" s="89" t="s">
        <v>7235</v>
      </c>
      <c r="F1225" s="89" t="s">
        <v>710</v>
      </c>
      <c r="G1225" s="105">
        <v>45344.804861111108</v>
      </c>
      <c r="H1225" t="str">
        <f>INDEX(Partner_details[companyName], MATCH(E1225, Partner_details[email], 0))</f>
        <v>Smoking Chef</v>
      </c>
      <c r="I1225">
        <f>IFERROR(INDEX(ggPayers[payer], MATCH(A1225, ggPayers[remote_order_id], 0)), 0)</f>
        <v>0</v>
      </c>
      <c r="J1225" t="str">
        <f t="shared" si="19"/>
        <v>other</v>
      </c>
    </row>
    <row r="1226" spans="1:10">
      <c r="A1226" s="99" t="s">
        <v>4229</v>
      </c>
      <c r="B1226" s="89">
        <v>1000</v>
      </c>
      <c r="C1226" s="89" t="s">
        <v>561</v>
      </c>
      <c r="D1226" s="89" t="s">
        <v>9569</v>
      </c>
      <c r="E1226" s="89" t="s">
        <v>6572</v>
      </c>
      <c r="F1226" s="89" t="s">
        <v>568</v>
      </c>
      <c r="G1226" s="105">
        <v>45454.467361111114</v>
      </c>
      <c r="H1226" t="str">
        <f>INDEX(Partner_details[companyName], MATCH(E1226, Partner_details[email], 0))</f>
        <v>Bisquit</v>
      </c>
      <c r="I1226">
        <f>IFERROR(INDEX(ggPayers[payer], MATCH(A1226, ggPayers[remote_order_id], 0)), 0)</f>
        <v>11677</v>
      </c>
      <c r="J1226" t="str">
        <f t="shared" si="19"/>
        <v>ggPay</v>
      </c>
    </row>
    <row r="1227" spans="1:10">
      <c r="A1227" s="89" t="s">
        <v>9570</v>
      </c>
      <c r="B1227" s="89">
        <v>1000</v>
      </c>
      <c r="C1227" s="89" t="s">
        <v>7963</v>
      </c>
      <c r="D1227" s="89"/>
      <c r="E1227" s="89" t="s">
        <v>6856</v>
      </c>
      <c r="F1227" s="89" t="s">
        <v>426</v>
      </c>
      <c r="G1227" s="105">
        <v>45344.817361111112</v>
      </c>
      <c r="H1227" t="str">
        <f>INDEX(Partner_details[companyName], MATCH(E1227, Partner_details[email], 0))</f>
        <v>Dodopizza</v>
      </c>
      <c r="I1227">
        <f>IFERROR(INDEX(ggPayers[payer], MATCH(A1227, ggPayers[remote_order_id], 0)), 0)</f>
        <v>0</v>
      </c>
      <c r="J1227" t="str">
        <f t="shared" si="19"/>
        <v>other</v>
      </c>
    </row>
    <row r="1228" spans="1:10">
      <c r="A1228" s="89" t="s">
        <v>9571</v>
      </c>
      <c r="B1228" s="89">
        <v>1000</v>
      </c>
      <c r="C1228" s="89" t="s">
        <v>7963</v>
      </c>
      <c r="D1228" s="89"/>
      <c r="E1228" s="89" t="s">
        <v>6856</v>
      </c>
      <c r="F1228" s="89" t="s">
        <v>426</v>
      </c>
      <c r="G1228" s="105">
        <v>45344.817361111112</v>
      </c>
      <c r="H1228" t="str">
        <f>INDEX(Partner_details[companyName], MATCH(E1228, Partner_details[email], 0))</f>
        <v>Dodopizza</v>
      </c>
      <c r="I1228">
        <f>IFERROR(INDEX(ggPayers[payer], MATCH(A1228, ggPayers[remote_order_id], 0)), 0)</f>
        <v>0</v>
      </c>
      <c r="J1228" t="str">
        <f t="shared" si="19"/>
        <v>other</v>
      </c>
    </row>
    <row r="1229" spans="1:10">
      <c r="A1229" s="89" t="s">
        <v>9572</v>
      </c>
      <c r="B1229" s="89">
        <v>1000</v>
      </c>
      <c r="C1229" s="89" t="s">
        <v>7963</v>
      </c>
      <c r="D1229" s="89" t="s">
        <v>9573</v>
      </c>
      <c r="E1229" s="89" t="s">
        <v>6856</v>
      </c>
      <c r="F1229" s="89" t="s">
        <v>426</v>
      </c>
      <c r="G1229" s="105">
        <v>45344.817361111112</v>
      </c>
      <c r="H1229" t="str">
        <f>INDEX(Partner_details[companyName], MATCH(E1229, Partner_details[email], 0))</f>
        <v>Dodopizza</v>
      </c>
      <c r="I1229">
        <f>IFERROR(INDEX(ggPayers[payer], MATCH(A1229, ggPayers[remote_order_id], 0)), 0)</f>
        <v>0</v>
      </c>
      <c r="J1229" t="str">
        <f t="shared" si="19"/>
        <v>other</v>
      </c>
    </row>
    <row r="1230" spans="1:10">
      <c r="A1230" s="89" t="s">
        <v>9574</v>
      </c>
      <c r="B1230" s="89">
        <v>1000</v>
      </c>
      <c r="C1230" s="89" t="s">
        <v>7963</v>
      </c>
      <c r="D1230" s="89"/>
      <c r="E1230" s="89" t="s">
        <v>6856</v>
      </c>
      <c r="F1230" s="89" t="s">
        <v>426</v>
      </c>
      <c r="G1230" s="105">
        <v>45344.817361111112</v>
      </c>
      <c r="H1230" t="str">
        <f>INDEX(Partner_details[companyName], MATCH(E1230, Partner_details[email], 0))</f>
        <v>Dodopizza</v>
      </c>
      <c r="I1230">
        <f>IFERROR(INDEX(ggPayers[payer], MATCH(A1230, ggPayers[remote_order_id], 0)), 0)</f>
        <v>0</v>
      </c>
      <c r="J1230" t="str">
        <f t="shared" si="19"/>
        <v>other</v>
      </c>
    </row>
    <row r="1231" spans="1:10">
      <c r="A1231" s="89" t="s">
        <v>2743</v>
      </c>
      <c r="B1231" s="89">
        <v>500</v>
      </c>
      <c r="C1231" s="89" t="s">
        <v>561</v>
      </c>
      <c r="D1231" s="89" t="s">
        <v>9575</v>
      </c>
      <c r="E1231" s="89" t="s">
        <v>7263</v>
      </c>
      <c r="F1231" s="89" t="s">
        <v>270</v>
      </c>
      <c r="G1231" s="105">
        <v>45344.829861111109</v>
      </c>
      <c r="H1231" t="str">
        <f>INDEX(Partner_details[companyName], MATCH(E1231, Partner_details[email], 0))</f>
        <v>Arctic Fox</v>
      </c>
      <c r="I1231">
        <f>IFERROR(INDEX(ggPayers[payer], MATCH(A1231, ggPayers[remote_order_id], 0)), 0)</f>
        <v>30938</v>
      </c>
      <c r="J1231" t="str">
        <f t="shared" si="19"/>
        <v>ggPay</v>
      </c>
    </row>
    <row r="1232" spans="1:10">
      <c r="A1232" s="89" t="s">
        <v>9576</v>
      </c>
      <c r="B1232" s="89">
        <v>100</v>
      </c>
      <c r="C1232" s="89" t="s">
        <v>7963</v>
      </c>
      <c r="D1232" s="89" t="s">
        <v>9577</v>
      </c>
      <c r="E1232" s="89" t="s">
        <v>7263</v>
      </c>
      <c r="F1232" s="89" t="s">
        <v>270</v>
      </c>
      <c r="G1232" s="105">
        <v>45344.854166666664</v>
      </c>
      <c r="H1232" t="str">
        <f>INDEX(Partner_details[companyName], MATCH(E1232, Partner_details[email], 0))</f>
        <v>Arctic Fox</v>
      </c>
      <c r="I1232">
        <f>IFERROR(INDEX(ggPayers[payer], MATCH(A1232, ggPayers[remote_order_id], 0)), 0)</f>
        <v>0</v>
      </c>
      <c r="J1232" t="str">
        <f t="shared" si="19"/>
        <v>other</v>
      </c>
    </row>
    <row r="1233" spans="1:10">
      <c r="A1233" s="89" t="s">
        <v>9578</v>
      </c>
      <c r="B1233" s="89">
        <v>100</v>
      </c>
      <c r="C1233" s="89" t="s">
        <v>7963</v>
      </c>
      <c r="D1233" s="89" t="s">
        <v>9579</v>
      </c>
      <c r="E1233" s="89" t="s">
        <v>6520</v>
      </c>
      <c r="F1233" s="89" t="s">
        <v>469</v>
      </c>
      <c r="G1233" s="105">
        <v>45345.313194444447</v>
      </c>
      <c r="H1233" t="str">
        <f>INDEX(Partner_details[companyName], MATCH(E1233, Partner_details[email], 0))</f>
        <v>Lumen Coffee</v>
      </c>
      <c r="I1233">
        <f>IFERROR(INDEX(ggPayers[payer], MATCH(A1233, ggPayers[remote_order_id], 0)), 0)</f>
        <v>0</v>
      </c>
      <c r="J1233" t="str">
        <f t="shared" si="19"/>
        <v>other</v>
      </c>
    </row>
    <row r="1234" spans="1:10">
      <c r="A1234" s="89" t="s">
        <v>9580</v>
      </c>
      <c r="B1234" s="89">
        <v>300</v>
      </c>
      <c r="C1234" s="89" t="s">
        <v>7963</v>
      </c>
      <c r="D1234" s="89"/>
      <c r="E1234" s="89" t="s">
        <v>332</v>
      </c>
      <c r="F1234" s="89" t="s">
        <v>331</v>
      </c>
      <c r="G1234" s="105">
        <v>45345.355555555558</v>
      </c>
      <c r="H1234" t="str">
        <f>INDEX(Partner_details[companyName], MATCH(E1234, Partner_details[email], 0))</f>
        <v>gg cjsc</v>
      </c>
      <c r="I1234">
        <f>IFERROR(INDEX(ggPayers[payer], MATCH(A1234, ggPayers[remote_order_id], 0)), 0)</f>
        <v>0</v>
      </c>
      <c r="J1234" t="str">
        <f t="shared" si="19"/>
        <v>other</v>
      </c>
    </row>
    <row r="1235" spans="1:10">
      <c r="A1235" s="89" t="s">
        <v>9581</v>
      </c>
      <c r="B1235" s="89">
        <v>300</v>
      </c>
      <c r="C1235" s="89" t="s">
        <v>7963</v>
      </c>
      <c r="D1235" s="89"/>
      <c r="E1235" s="89" t="s">
        <v>332</v>
      </c>
      <c r="F1235" s="89" t="s">
        <v>331</v>
      </c>
      <c r="G1235" s="105">
        <v>45345.355555555558</v>
      </c>
      <c r="H1235" t="str">
        <f>INDEX(Partner_details[companyName], MATCH(E1235, Partner_details[email], 0))</f>
        <v>gg cjsc</v>
      </c>
      <c r="I1235">
        <f>IFERROR(INDEX(ggPayers[payer], MATCH(A1235, ggPayers[remote_order_id], 0)), 0)</f>
        <v>0</v>
      </c>
      <c r="J1235" t="str">
        <f t="shared" si="19"/>
        <v>other</v>
      </c>
    </row>
    <row r="1236" spans="1:10">
      <c r="A1236" s="89" t="s">
        <v>9582</v>
      </c>
      <c r="B1236" s="89">
        <v>300</v>
      </c>
      <c r="C1236" s="89" t="s">
        <v>7963</v>
      </c>
      <c r="D1236" s="89"/>
      <c r="E1236" s="89" t="s">
        <v>332</v>
      </c>
      <c r="F1236" s="89" t="s">
        <v>331</v>
      </c>
      <c r="G1236" s="105">
        <v>45345.355555555558</v>
      </c>
      <c r="H1236" t="str">
        <f>INDEX(Partner_details[companyName], MATCH(E1236, Partner_details[email], 0))</f>
        <v>gg cjsc</v>
      </c>
      <c r="I1236">
        <f>IFERROR(INDEX(ggPayers[payer], MATCH(A1236, ggPayers[remote_order_id], 0)), 0)</f>
        <v>0</v>
      </c>
      <c r="J1236" t="str">
        <f t="shared" si="19"/>
        <v>other</v>
      </c>
    </row>
    <row r="1237" spans="1:10">
      <c r="A1237" s="89" t="s">
        <v>9583</v>
      </c>
      <c r="B1237" s="89">
        <v>500</v>
      </c>
      <c r="C1237" s="89" t="s">
        <v>7963</v>
      </c>
      <c r="D1237" s="89"/>
      <c r="E1237" s="89" t="s">
        <v>6520</v>
      </c>
      <c r="F1237" s="89" t="s">
        <v>469</v>
      </c>
      <c r="G1237" s="105">
        <v>45345.357638888891</v>
      </c>
      <c r="H1237" t="str">
        <f>INDEX(Partner_details[companyName], MATCH(E1237, Partner_details[email], 0))</f>
        <v>Lumen Coffee</v>
      </c>
      <c r="I1237">
        <f>IFERROR(INDEX(ggPayers[payer], MATCH(A1237, ggPayers[remote_order_id], 0)), 0)</f>
        <v>0</v>
      </c>
      <c r="J1237" t="str">
        <f t="shared" si="19"/>
        <v>other</v>
      </c>
    </row>
    <row r="1238" spans="1:10">
      <c r="A1238" s="89" t="s">
        <v>9584</v>
      </c>
      <c r="B1238" s="89">
        <v>500</v>
      </c>
      <c r="C1238" s="89" t="s">
        <v>7963</v>
      </c>
      <c r="D1238" s="89"/>
      <c r="E1238" s="89" t="s">
        <v>6520</v>
      </c>
      <c r="F1238" s="89" t="s">
        <v>469</v>
      </c>
      <c r="G1238" s="105">
        <v>45345.35833333333</v>
      </c>
      <c r="H1238" t="str">
        <f>INDEX(Partner_details[companyName], MATCH(E1238, Partner_details[email], 0))</f>
        <v>Lumen Coffee</v>
      </c>
      <c r="I1238">
        <f>IFERROR(INDEX(ggPayers[payer], MATCH(A1238, ggPayers[remote_order_id], 0)), 0)</f>
        <v>0</v>
      </c>
      <c r="J1238" t="str">
        <f t="shared" si="19"/>
        <v>other</v>
      </c>
    </row>
    <row r="1239" spans="1:10">
      <c r="A1239" s="89" t="s">
        <v>2741</v>
      </c>
      <c r="B1239" s="89">
        <v>500</v>
      </c>
      <c r="C1239" s="89" t="s">
        <v>561</v>
      </c>
      <c r="D1239" s="89"/>
      <c r="E1239" s="89" t="s">
        <v>6520</v>
      </c>
      <c r="F1239" s="89" t="s">
        <v>469</v>
      </c>
      <c r="G1239" s="105">
        <v>45345.359722222223</v>
      </c>
      <c r="H1239" t="str">
        <f>INDEX(Partner_details[companyName], MATCH(E1239, Partner_details[email], 0))</f>
        <v>Lumen Coffee</v>
      </c>
      <c r="I1239">
        <f>IFERROR(INDEX(ggPayers[payer], MATCH(A1239, ggPayers[remote_order_id], 0)), 0)</f>
        <v>0</v>
      </c>
      <c r="J1239" t="str">
        <f t="shared" si="19"/>
        <v>other</v>
      </c>
    </row>
    <row r="1240" spans="1:10">
      <c r="A1240" s="89" t="s">
        <v>9585</v>
      </c>
      <c r="B1240" s="89">
        <v>500</v>
      </c>
      <c r="C1240" s="89" t="s">
        <v>7963</v>
      </c>
      <c r="D1240" s="89"/>
      <c r="E1240" s="89" t="s">
        <v>6984</v>
      </c>
      <c r="F1240" s="89" t="s">
        <v>206</v>
      </c>
      <c r="G1240" s="105">
        <v>45345.361111111109</v>
      </c>
      <c r="H1240" t="str">
        <f>INDEX(Partner_details[companyName], MATCH(E1240, Partner_details[email], 0))</f>
        <v>gg cjsc</v>
      </c>
      <c r="I1240">
        <f>IFERROR(INDEX(ggPayers[payer], MATCH(A1240, ggPayers[remote_order_id], 0)), 0)</f>
        <v>0</v>
      </c>
      <c r="J1240" t="str">
        <f t="shared" si="19"/>
        <v>other</v>
      </c>
    </row>
    <row r="1241" spans="1:10">
      <c r="A1241" s="89" t="s">
        <v>9586</v>
      </c>
      <c r="B1241" s="89">
        <v>500</v>
      </c>
      <c r="C1241" s="89" t="s">
        <v>7963</v>
      </c>
      <c r="D1241" s="89"/>
      <c r="E1241" s="89" t="s">
        <v>6984</v>
      </c>
      <c r="F1241" s="89" t="s">
        <v>206</v>
      </c>
      <c r="G1241" s="105">
        <v>45345.365972222222</v>
      </c>
      <c r="H1241" t="str">
        <f>INDEX(Partner_details[companyName], MATCH(E1241, Partner_details[email], 0))</f>
        <v>gg cjsc</v>
      </c>
      <c r="I1241">
        <f>IFERROR(INDEX(ggPayers[payer], MATCH(A1241, ggPayers[remote_order_id], 0)), 0)</f>
        <v>0</v>
      </c>
      <c r="J1241" t="str">
        <f t="shared" si="19"/>
        <v>other</v>
      </c>
    </row>
    <row r="1242" spans="1:10">
      <c r="A1242" s="89" t="s">
        <v>2738</v>
      </c>
      <c r="B1242" s="89">
        <v>500</v>
      </c>
      <c r="C1242" s="89" t="s">
        <v>561</v>
      </c>
      <c r="D1242" s="89" t="s">
        <v>9587</v>
      </c>
      <c r="E1242" s="89" t="s">
        <v>190</v>
      </c>
      <c r="F1242" s="89" t="s">
        <v>189</v>
      </c>
      <c r="G1242" s="105">
        <v>45345.367361111108</v>
      </c>
      <c r="H1242" t="str">
        <f>INDEX(Partner_details[companyName], MATCH(E1242, Partner_details[email], 0))</f>
        <v>gg cjsc</v>
      </c>
      <c r="I1242">
        <f>IFERROR(INDEX(ggPayers[payer], MATCH(A1242, ggPayers[remote_order_id], 0)), 0)</f>
        <v>231060</v>
      </c>
      <c r="J1242" t="str">
        <f t="shared" si="19"/>
        <v>ggPay</v>
      </c>
    </row>
    <row r="1243" spans="1:10">
      <c r="A1243" s="89" t="s">
        <v>9588</v>
      </c>
      <c r="B1243" s="89">
        <v>500</v>
      </c>
      <c r="C1243" s="89" t="s">
        <v>7963</v>
      </c>
      <c r="D1243" s="89"/>
      <c r="E1243" s="89" t="s">
        <v>6984</v>
      </c>
      <c r="F1243" s="89" t="s">
        <v>206</v>
      </c>
      <c r="G1243" s="105">
        <v>45345.37222222222</v>
      </c>
      <c r="H1243" t="str">
        <f>INDEX(Partner_details[companyName], MATCH(E1243, Partner_details[email], 0))</f>
        <v>gg cjsc</v>
      </c>
      <c r="I1243">
        <f>IFERROR(INDEX(ggPayers[payer], MATCH(A1243, ggPayers[remote_order_id], 0)), 0)</f>
        <v>0</v>
      </c>
      <c r="J1243" t="str">
        <f t="shared" si="19"/>
        <v>other</v>
      </c>
    </row>
    <row r="1244" spans="1:10">
      <c r="A1244" s="89" t="s">
        <v>9589</v>
      </c>
      <c r="B1244" s="89">
        <v>500</v>
      </c>
      <c r="C1244" s="89" t="s">
        <v>7963</v>
      </c>
      <c r="D1244" s="89"/>
      <c r="E1244" s="89" t="s">
        <v>6984</v>
      </c>
      <c r="F1244" s="89" t="s">
        <v>206</v>
      </c>
      <c r="G1244" s="105">
        <v>45345.372916666667</v>
      </c>
      <c r="H1244" t="str">
        <f>INDEX(Partner_details[companyName], MATCH(E1244, Partner_details[email], 0))</f>
        <v>gg cjsc</v>
      </c>
      <c r="I1244">
        <f>IFERROR(INDEX(ggPayers[payer], MATCH(A1244, ggPayers[remote_order_id], 0)), 0)</f>
        <v>0</v>
      </c>
      <c r="J1244" t="str">
        <f t="shared" si="19"/>
        <v>other</v>
      </c>
    </row>
    <row r="1245" spans="1:10">
      <c r="A1245" s="89" t="s">
        <v>9590</v>
      </c>
      <c r="B1245" s="89">
        <v>500</v>
      </c>
      <c r="C1245" s="89" t="s">
        <v>7963</v>
      </c>
      <c r="D1245" s="89"/>
      <c r="E1245" s="89" t="s">
        <v>6984</v>
      </c>
      <c r="F1245" s="89" t="s">
        <v>206</v>
      </c>
      <c r="G1245" s="105">
        <v>45345.375</v>
      </c>
      <c r="H1245" t="str">
        <f>INDEX(Partner_details[companyName], MATCH(E1245, Partner_details[email], 0))</f>
        <v>gg cjsc</v>
      </c>
      <c r="I1245">
        <f>IFERROR(INDEX(ggPayers[payer], MATCH(A1245, ggPayers[remote_order_id], 0)), 0)</f>
        <v>0</v>
      </c>
      <c r="J1245" t="str">
        <f t="shared" si="19"/>
        <v>other</v>
      </c>
    </row>
    <row r="1246" spans="1:10">
      <c r="A1246" s="89" t="s">
        <v>9591</v>
      </c>
      <c r="B1246" s="89">
        <v>1000</v>
      </c>
      <c r="C1246" s="89" t="s">
        <v>7963</v>
      </c>
      <c r="D1246" s="89" t="s">
        <v>9592</v>
      </c>
      <c r="E1246" s="89" t="s">
        <v>7296</v>
      </c>
      <c r="F1246" s="89" t="s">
        <v>516</v>
      </c>
      <c r="G1246" s="105">
        <v>45345.379861111112</v>
      </c>
      <c r="H1246" t="str">
        <f>INDEX(Partner_details[companyName], MATCH(E1246, Partner_details[email], 0))</f>
        <v>Paul</v>
      </c>
      <c r="I1246">
        <f>IFERROR(INDEX(ggPayers[payer], MATCH(A1246, ggPayers[remote_order_id], 0)), 0)</f>
        <v>0</v>
      </c>
      <c r="J1246" t="str">
        <f t="shared" si="19"/>
        <v>other</v>
      </c>
    </row>
    <row r="1247" spans="1:10">
      <c r="A1247" s="89" t="s">
        <v>9593</v>
      </c>
      <c r="B1247" s="89">
        <v>1000</v>
      </c>
      <c r="C1247" s="89" t="s">
        <v>7963</v>
      </c>
      <c r="D1247" s="89" t="s">
        <v>9594</v>
      </c>
      <c r="E1247" s="89" t="s">
        <v>7296</v>
      </c>
      <c r="F1247" s="89" t="s">
        <v>516</v>
      </c>
      <c r="G1247" s="105">
        <v>45345.379861111112</v>
      </c>
      <c r="H1247" t="str">
        <f>INDEX(Partner_details[companyName], MATCH(E1247, Partner_details[email], 0))</f>
        <v>Paul</v>
      </c>
      <c r="I1247">
        <f>IFERROR(INDEX(ggPayers[payer], MATCH(A1247, ggPayers[remote_order_id], 0)), 0)</f>
        <v>0</v>
      </c>
      <c r="J1247" t="str">
        <f t="shared" si="19"/>
        <v>other</v>
      </c>
    </row>
    <row r="1248" spans="1:10">
      <c r="A1248" s="89" t="s">
        <v>9595</v>
      </c>
      <c r="B1248" s="89">
        <v>1000</v>
      </c>
      <c r="C1248" s="89" t="s">
        <v>7963</v>
      </c>
      <c r="D1248" s="89" t="s">
        <v>9596</v>
      </c>
      <c r="E1248" s="89" t="s">
        <v>7296</v>
      </c>
      <c r="F1248" s="89" t="s">
        <v>516</v>
      </c>
      <c r="G1248" s="105">
        <v>45345.380555555559</v>
      </c>
      <c r="H1248" t="str">
        <f>INDEX(Partner_details[companyName], MATCH(E1248, Partner_details[email], 0))</f>
        <v>Paul</v>
      </c>
      <c r="I1248">
        <f>IFERROR(INDEX(ggPayers[payer], MATCH(A1248, ggPayers[remote_order_id], 0)), 0)</f>
        <v>0</v>
      </c>
      <c r="J1248" t="str">
        <f t="shared" si="19"/>
        <v>other</v>
      </c>
    </row>
    <row r="1249" spans="1:10">
      <c r="A1249" s="89" t="s">
        <v>9597</v>
      </c>
      <c r="B1249" s="89">
        <v>1000</v>
      </c>
      <c r="C1249" s="89" t="s">
        <v>7963</v>
      </c>
      <c r="D1249" s="89"/>
      <c r="E1249" s="89" t="s">
        <v>7296</v>
      </c>
      <c r="F1249" s="89" t="s">
        <v>516</v>
      </c>
      <c r="G1249" s="105">
        <v>45345.380555555559</v>
      </c>
      <c r="H1249" t="str">
        <f>INDEX(Partner_details[companyName], MATCH(E1249, Partner_details[email], 0))</f>
        <v>Paul</v>
      </c>
      <c r="I1249">
        <f>IFERROR(INDEX(ggPayers[payer], MATCH(A1249, ggPayers[remote_order_id], 0)), 0)</f>
        <v>0</v>
      </c>
      <c r="J1249" t="str">
        <f t="shared" si="19"/>
        <v>other</v>
      </c>
    </row>
    <row r="1250" spans="1:10">
      <c r="A1250" s="89" t="s">
        <v>9598</v>
      </c>
      <c r="B1250" s="89">
        <v>1000</v>
      </c>
      <c r="C1250" s="89" t="s">
        <v>7963</v>
      </c>
      <c r="D1250" s="89" t="s">
        <v>9599</v>
      </c>
      <c r="E1250" s="89" t="s">
        <v>7296</v>
      </c>
      <c r="F1250" s="89" t="s">
        <v>516</v>
      </c>
      <c r="G1250" s="105">
        <v>45345.380555555559</v>
      </c>
      <c r="H1250" t="str">
        <f>INDEX(Partner_details[companyName], MATCH(E1250, Partner_details[email], 0))</f>
        <v>Paul</v>
      </c>
      <c r="I1250">
        <f>IFERROR(INDEX(ggPayers[payer], MATCH(A1250, ggPayers[remote_order_id], 0)), 0)</f>
        <v>0</v>
      </c>
      <c r="J1250" t="str">
        <f t="shared" si="19"/>
        <v>other</v>
      </c>
    </row>
    <row r="1251" spans="1:10">
      <c r="A1251" s="89" t="s">
        <v>9600</v>
      </c>
      <c r="B1251" s="89">
        <v>1000</v>
      </c>
      <c r="C1251" s="89" t="s">
        <v>7963</v>
      </c>
      <c r="D1251" s="89" t="s">
        <v>9601</v>
      </c>
      <c r="E1251" s="89" t="s">
        <v>7296</v>
      </c>
      <c r="F1251" s="89" t="s">
        <v>516</v>
      </c>
      <c r="G1251" s="105">
        <v>45345.381249999999</v>
      </c>
      <c r="H1251" t="str">
        <f>INDEX(Partner_details[companyName], MATCH(E1251, Partner_details[email], 0))</f>
        <v>Paul</v>
      </c>
      <c r="I1251">
        <f>IFERROR(INDEX(ggPayers[payer], MATCH(A1251, ggPayers[remote_order_id], 0)), 0)</f>
        <v>0</v>
      </c>
      <c r="J1251" t="str">
        <f t="shared" si="19"/>
        <v>other</v>
      </c>
    </row>
    <row r="1252" spans="1:10">
      <c r="A1252" s="89" t="s">
        <v>9602</v>
      </c>
      <c r="B1252" s="89">
        <v>1000</v>
      </c>
      <c r="C1252" s="89" t="s">
        <v>7963</v>
      </c>
      <c r="D1252" s="89" t="s">
        <v>9603</v>
      </c>
      <c r="E1252" s="89" t="s">
        <v>7296</v>
      </c>
      <c r="F1252" s="89" t="s">
        <v>516</v>
      </c>
      <c r="G1252" s="105">
        <v>45345.381249999999</v>
      </c>
      <c r="H1252" t="str">
        <f>INDEX(Partner_details[companyName], MATCH(E1252, Partner_details[email], 0))</f>
        <v>Paul</v>
      </c>
      <c r="I1252">
        <f>IFERROR(INDEX(ggPayers[payer], MATCH(A1252, ggPayers[remote_order_id], 0)), 0)</f>
        <v>0</v>
      </c>
      <c r="J1252" t="str">
        <f t="shared" si="19"/>
        <v>other</v>
      </c>
    </row>
    <row r="1253" spans="1:10">
      <c r="A1253" s="89" t="s">
        <v>9604</v>
      </c>
      <c r="B1253" s="89">
        <v>500</v>
      </c>
      <c r="C1253" s="89" t="s">
        <v>7963</v>
      </c>
      <c r="D1253" s="89"/>
      <c r="E1253" s="89" t="s">
        <v>6984</v>
      </c>
      <c r="F1253" s="89" t="s">
        <v>206</v>
      </c>
      <c r="G1253" s="105">
        <v>45345.385416666664</v>
      </c>
      <c r="H1253" t="str">
        <f>INDEX(Partner_details[companyName], MATCH(E1253, Partner_details[email], 0))</f>
        <v>gg cjsc</v>
      </c>
      <c r="I1253">
        <f>IFERROR(INDEX(ggPayers[payer], MATCH(A1253, ggPayers[remote_order_id], 0)), 0)</f>
        <v>0</v>
      </c>
      <c r="J1253" t="str">
        <f t="shared" si="19"/>
        <v>other</v>
      </c>
    </row>
    <row r="1254" spans="1:10">
      <c r="A1254" s="89" t="s">
        <v>2735</v>
      </c>
      <c r="B1254" s="89">
        <v>1000</v>
      </c>
      <c r="C1254" s="89" t="s">
        <v>561</v>
      </c>
      <c r="D1254" s="89"/>
      <c r="E1254" s="89" t="s">
        <v>6984</v>
      </c>
      <c r="F1254" s="89" t="s">
        <v>206</v>
      </c>
      <c r="G1254" s="105">
        <v>45345.385416666664</v>
      </c>
      <c r="H1254" t="str">
        <f>INDEX(Partner_details[companyName], MATCH(E1254, Partner_details[email], 0))</f>
        <v>gg cjsc</v>
      </c>
      <c r="I1254">
        <f>IFERROR(INDEX(ggPayers[payer], MATCH(A1254, ggPayers[remote_order_id], 0)), 0)</f>
        <v>0</v>
      </c>
      <c r="J1254" t="str">
        <f t="shared" si="19"/>
        <v>other</v>
      </c>
    </row>
    <row r="1255" spans="1:10">
      <c r="A1255" s="89" t="s">
        <v>9605</v>
      </c>
      <c r="B1255" s="89">
        <v>1600</v>
      </c>
      <c r="C1255" s="89" t="s">
        <v>7963</v>
      </c>
      <c r="D1255" s="89" t="s">
        <v>9606</v>
      </c>
      <c r="E1255" s="89" t="s">
        <v>6520</v>
      </c>
      <c r="F1255" s="89" t="s">
        <v>469</v>
      </c>
      <c r="G1255" s="105">
        <v>45345.392361111109</v>
      </c>
      <c r="H1255" t="str">
        <f>INDEX(Partner_details[companyName], MATCH(E1255, Partner_details[email], 0))</f>
        <v>Lumen Coffee</v>
      </c>
      <c r="I1255">
        <f>IFERROR(INDEX(ggPayers[payer], MATCH(A1255, ggPayers[remote_order_id], 0)), 0)</f>
        <v>0</v>
      </c>
      <c r="J1255" t="str">
        <f t="shared" si="19"/>
        <v>other</v>
      </c>
    </row>
    <row r="1256" spans="1:10">
      <c r="A1256" s="89" t="s">
        <v>2733</v>
      </c>
      <c r="B1256" s="89">
        <v>1600</v>
      </c>
      <c r="C1256" s="89" t="s">
        <v>561</v>
      </c>
      <c r="D1256" s="89" t="s">
        <v>9607</v>
      </c>
      <c r="E1256" s="89" t="s">
        <v>6520</v>
      </c>
      <c r="F1256" s="89" t="s">
        <v>469</v>
      </c>
      <c r="G1256" s="105">
        <v>45345.393750000003</v>
      </c>
      <c r="H1256" t="str">
        <f>INDEX(Partner_details[companyName], MATCH(E1256, Partner_details[email], 0))</f>
        <v>Lumen Coffee</v>
      </c>
      <c r="I1256">
        <f>IFERROR(INDEX(ggPayers[payer], MATCH(A1256, ggPayers[remote_order_id], 0)), 0)</f>
        <v>1105631</v>
      </c>
      <c r="J1256" t="str">
        <f t="shared" si="19"/>
        <v>ggPay</v>
      </c>
    </row>
    <row r="1257" spans="1:10">
      <c r="A1257" s="89" t="s">
        <v>9608</v>
      </c>
      <c r="B1257" s="89">
        <v>500</v>
      </c>
      <c r="C1257" s="89" t="s">
        <v>7963</v>
      </c>
      <c r="D1257" s="89"/>
      <c r="E1257" s="89" t="s">
        <v>7018</v>
      </c>
      <c r="F1257" s="89" t="s">
        <v>476</v>
      </c>
      <c r="G1257" s="105">
        <v>45345.397916666669</v>
      </c>
      <c r="H1257" t="str">
        <f>INDEX(Partner_details[companyName], MATCH(E1257, Partner_details[email], 0))</f>
        <v>Malocco</v>
      </c>
      <c r="I1257">
        <f>IFERROR(INDEX(ggPayers[payer], MATCH(A1257, ggPayers[remote_order_id], 0)), 0)</f>
        <v>0</v>
      </c>
      <c r="J1257" t="str">
        <f t="shared" si="19"/>
        <v>other</v>
      </c>
    </row>
    <row r="1258" spans="1:10">
      <c r="A1258" s="89" t="s">
        <v>9609</v>
      </c>
      <c r="B1258" s="89">
        <v>500</v>
      </c>
      <c r="C1258" s="89" t="s">
        <v>7963</v>
      </c>
      <c r="D1258" s="89" t="s">
        <v>9610</v>
      </c>
      <c r="E1258" s="89" t="s">
        <v>7018</v>
      </c>
      <c r="F1258" s="89" t="s">
        <v>476</v>
      </c>
      <c r="G1258" s="105">
        <v>45345.397916666669</v>
      </c>
      <c r="H1258" t="str">
        <f>INDEX(Partner_details[companyName], MATCH(E1258, Partner_details[email], 0))</f>
        <v>Malocco</v>
      </c>
      <c r="I1258">
        <f>IFERROR(INDEX(ggPayers[payer], MATCH(A1258, ggPayers[remote_order_id], 0)), 0)</f>
        <v>0</v>
      </c>
      <c r="J1258" t="str">
        <f t="shared" si="19"/>
        <v>other</v>
      </c>
    </row>
    <row r="1259" spans="1:10">
      <c r="A1259" s="89" t="s">
        <v>9611</v>
      </c>
      <c r="B1259" s="89">
        <v>500</v>
      </c>
      <c r="C1259" s="89" t="s">
        <v>7963</v>
      </c>
      <c r="D1259" s="89" t="s">
        <v>9612</v>
      </c>
      <c r="E1259" s="89" t="s">
        <v>7018</v>
      </c>
      <c r="F1259" s="89" t="s">
        <v>476</v>
      </c>
      <c r="G1259" s="105">
        <v>45345.397916666669</v>
      </c>
      <c r="H1259" t="str">
        <f>INDEX(Partner_details[companyName], MATCH(E1259, Partner_details[email], 0))</f>
        <v>Malocco</v>
      </c>
      <c r="I1259">
        <f>IFERROR(INDEX(ggPayers[payer], MATCH(A1259, ggPayers[remote_order_id], 0)), 0)</f>
        <v>0</v>
      </c>
      <c r="J1259" t="str">
        <f t="shared" si="19"/>
        <v>other</v>
      </c>
    </row>
    <row r="1260" spans="1:10">
      <c r="A1260" s="89" t="s">
        <v>9613</v>
      </c>
      <c r="B1260" s="89">
        <v>500</v>
      </c>
      <c r="C1260" s="89" t="s">
        <v>7963</v>
      </c>
      <c r="D1260" s="89"/>
      <c r="E1260" s="89" t="s">
        <v>7018</v>
      </c>
      <c r="F1260" s="89" t="s">
        <v>476</v>
      </c>
      <c r="G1260" s="105">
        <v>45345.398611111108</v>
      </c>
      <c r="H1260" t="str">
        <f>INDEX(Partner_details[companyName], MATCH(E1260, Partner_details[email], 0))</f>
        <v>Malocco</v>
      </c>
      <c r="I1260">
        <f>IFERROR(INDEX(ggPayers[payer], MATCH(A1260, ggPayers[remote_order_id], 0)), 0)</f>
        <v>0</v>
      </c>
      <c r="J1260" t="str">
        <f t="shared" si="19"/>
        <v>other</v>
      </c>
    </row>
    <row r="1261" spans="1:10">
      <c r="A1261" s="89" t="s">
        <v>9614</v>
      </c>
      <c r="B1261" s="89">
        <v>2000</v>
      </c>
      <c r="C1261" s="89" t="s">
        <v>7963</v>
      </c>
      <c r="D1261" s="89"/>
      <c r="E1261" s="89" t="s">
        <v>7235</v>
      </c>
      <c r="F1261" s="89" t="s">
        <v>710</v>
      </c>
      <c r="G1261" s="105">
        <v>45345.405555555553</v>
      </c>
      <c r="H1261" t="str">
        <f>INDEX(Partner_details[companyName], MATCH(E1261, Partner_details[email], 0))</f>
        <v>Smoking Chef</v>
      </c>
      <c r="I1261">
        <f>IFERROR(INDEX(ggPayers[payer], MATCH(A1261, ggPayers[remote_order_id], 0)), 0)</f>
        <v>0</v>
      </c>
      <c r="J1261" t="str">
        <f t="shared" si="19"/>
        <v>other</v>
      </c>
    </row>
    <row r="1262" spans="1:10">
      <c r="A1262" s="89" t="s">
        <v>9615</v>
      </c>
      <c r="B1262" s="89">
        <v>2000</v>
      </c>
      <c r="C1262" s="89" t="s">
        <v>7963</v>
      </c>
      <c r="D1262" s="89"/>
      <c r="E1262" s="89" t="s">
        <v>7235</v>
      </c>
      <c r="F1262" s="89" t="s">
        <v>710</v>
      </c>
      <c r="G1262" s="105">
        <v>45345.405555555553</v>
      </c>
      <c r="H1262" t="str">
        <f>INDEX(Partner_details[companyName], MATCH(E1262, Partner_details[email], 0))</f>
        <v>Smoking Chef</v>
      </c>
      <c r="I1262">
        <f>IFERROR(INDEX(ggPayers[payer], MATCH(A1262, ggPayers[remote_order_id], 0)), 0)</f>
        <v>0</v>
      </c>
      <c r="J1262" t="str">
        <f t="shared" si="19"/>
        <v>other</v>
      </c>
    </row>
    <row r="1263" spans="1:10">
      <c r="A1263" s="89" t="s">
        <v>9616</v>
      </c>
      <c r="B1263" s="89">
        <v>2000</v>
      </c>
      <c r="C1263" s="89" t="s">
        <v>7963</v>
      </c>
      <c r="D1263" s="89" t="s">
        <v>9617</v>
      </c>
      <c r="E1263" s="89" t="s">
        <v>7235</v>
      </c>
      <c r="F1263" s="89" t="s">
        <v>710</v>
      </c>
      <c r="G1263" s="105">
        <v>45345.40625</v>
      </c>
      <c r="H1263" t="str">
        <f>INDEX(Partner_details[companyName], MATCH(E1263, Partner_details[email], 0))</f>
        <v>Smoking Chef</v>
      </c>
      <c r="I1263">
        <f>IFERROR(INDEX(ggPayers[payer], MATCH(A1263, ggPayers[remote_order_id], 0)), 0)</f>
        <v>0</v>
      </c>
      <c r="J1263" t="str">
        <f t="shared" si="19"/>
        <v>other</v>
      </c>
    </row>
    <row r="1264" spans="1:10">
      <c r="A1264" s="89" t="s">
        <v>2731</v>
      </c>
      <c r="B1264" s="89">
        <v>500</v>
      </c>
      <c r="C1264" s="89" t="s">
        <v>561</v>
      </c>
      <c r="D1264" s="89"/>
      <c r="E1264" s="89" t="s">
        <v>6520</v>
      </c>
      <c r="F1264" s="89" t="s">
        <v>469</v>
      </c>
      <c r="G1264" s="105">
        <v>45345.40625</v>
      </c>
      <c r="H1264" t="str">
        <f>INDEX(Partner_details[companyName], MATCH(E1264, Partner_details[email], 0))</f>
        <v>Lumen Coffee</v>
      </c>
      <c r="I1264">
        <f>IFERROR(INDEX(ggPayers[payer], MATCH(A1264, ggPayers[remote_order_id], 0)), 0)</f>
        <v>0</v>
      </c>
      <c r="J1264" t="str">
        <f t="shared" si="19"/>
        <v>other</v>
      </c>
    </row>
    <row r="1265" spans="1:10">
      <c r="A1265" s="89" t="s">
        <v>9618</v>
      </c>
      <c r="B1265" s="89">
        <v>2000</v>
      </c>
      <c r="C1265" s="89" t="s">
        <v>7963</v>
      </c>
      <c r="D1265" s="89" t="s">
        <v>9619</v>
      </c>
      <c r="E1265" s="89" t="s">
        <v>7296</v>
      </c>
      <c r="F1265" s="89" t="s">
        <v>516</v>
      </c>
      <c r="G1265" s="105">
        <v>45345.450694444444</v>
      </c>
      <c r="H1265" t="str">
        <f>INDEX(Partner_details[companyName], MATCH(E1265, Partner_details[email], 0))</f>
        <v>Paul</v>
      </c>
      <c r="I1265">
        <f>IFERROR(INDEX(ggPayers[payer], MATCH(A1265, ggPayers[remote_order_id], 0)), 0)</f>
        <v>0</v>
      </c>
      <c r="J1265" t="str">
        <f t="shared" si="19"/>
        <v>other</v>
      </c>
    </row>
    <row r="1266" spans="1:10">
      <c r="A1266" s="89" t="s">
        <v>9620</v>
      </c>
      <c r="B1266" s="89">
        <v>2000</v>
      </c>
      <c r="C1266" s="89" t="s">
        <v>7963</v>
      </c>
      <c r="D1266" s="89"/>
      <c r="E1266" s="89" t="s">
        <v>7296</v>
      </c>
      <c r="F1266" s="89" t="s">
        <v>516</v>
      </c>
      <c r="G1266" s="105">
        <v>45345.451388888891</v>
      </c>
      <c r="H1266" t="str">
        <f>INDEX(Partner_details[companyName], MATCH(E1266, Partner_details[email], 0))</f>
        <v>Paul</v>
      </c>
      <c r="I1266">
        <f>IFERROR(INDEX(ggPayers[payer], MATCH(A1266, ggPayers[remote_order_id], 0)), 0)</f>
        <v>0</v>
      </c>
      <c r="J1266" t="str">
        <f t="shared" si="19"/>
        <v>other</v>
      </c>
    </row>
    <row r="1267" spans="1:10">
      <c r="A1267" s="89" t="s">
        <v>9621</v>
      </c>
      <c r="B1267" s="89">
        <v>2000</v>
      </c>
      <c r="C1267" s="89" t="s">
        <v>7963</v>
      </c>
      <c r="D1267" s="89"/>
      <c r="E1267" s="89" t="s">
        <v>7296</v>
      </c>
      <c r="F1267" s="89" t="s">
        <v>516</v>
      </c>
      <c r="G1267" s="105">
        <v>45345.451388888891</v>
      </c>
      <c r="H1267" t="str">
        <f>INDEX(Partner_details[companyName], MATCH(E1267, Partner_details[email], 0))</f>
        <v>Paul</v>
      </c>
      <c r="I1267">
        <f>IFERROR(INDEX(ggPayers[payer], MATCH(A1267, ggPayers[remote_order_id], 0)), 0)</f>
        <v>0</v>
      </c>
      <c r="J1267" t="str">
        <f t="shared" si="19"/>
        <v>other</v>
      </c>
    </row>
    <row r="1268" spans="1:10">
      <c r="A1268" s="89" t="s">
        <v>9622</v>
      </c>
      <c r="B1268" s="89">
        <v>300</v>
      </c>
      <c r="C1268" s="89" t="s">
        <v>7963</v>
      </c>
      <c r="D1268" s="89"/>
      <c r="E1268" s="89" t="s">
        <v>347</v>
      </c>
      <c r="F1268" s="89" t="s">
        <v>346</v>
      </c>
      <c r="G1268" s="105">
        <v>45345.486111111109</v>
      </c>
      <c r="H1268" t="str">
        <f>INDEX(Partner_details[companyName], MATCH(E1268, Partner_details[email], 0))</f>
        <v>gg cjsc</v>
      </c>
      <c r="I1268">
        <f>IFERROR(INDEX(ggPayers[payer], MATCH(A1268, ggPayers[remote_order_id], 0)), 0)</f>
        <v>0</v>
      </c>
      <c r="J1268" t="str">
        <f t="shared" si="19"/>
        <v>other</v>
      </c>
    </row>
    <row r="1269" spans="1:10">
      <c r="A1269" s="89" t="s">
        <v>9623</v>
      </c>
      <c r="B1269" s="89">
        <v>300</v>
      </c>
      <c r="C1269" s="89" t="s">
        <v>7963</v>
      </c>
      <c r="D1269" s="89" t="s">
        <v>9624</v>
      </c>
      <c r="E1269" s="89" t="s">
        <v>347</v>
      </c>
      <c r="F1269" s="89" t="s">
        <v>346</v>
      </c>
      <c r="G1269" s="105">
        <v>45345.486111111109</v>
      </c>
      <c r="H1269" t="str">
        <f>INDEX(Partner_details[companyName], MATCH(E1269, Partner_details[email], 0))</f>
        <v>gg cjsc</v>
      </c>
      <c r="I1269">
        <f>IFERROR(INDEX(ggPayers[payer], MATCH(A1269, ggPayers[remote_order_id], 0)), 0)</f>
        <v>0</v>
      </c>
      <c r="J1269" t="str">
        <f t="shared" si="19"/>
        <v>other</v>
      </c>
    </row>
    <row r="1270" spans="1:10">
      <c r="A1270" s="89" t="s">
        <v>9625</v>
      </c>
      <c r="B1270" s="89">
        <v>300</v>
      </c>
      <c r="C1270" s="89" t="s">
        <v>7963</v>
      </c>
      <c r="D1270" s="89" t="s">
        <v>9626</v>
      </c>
      <c r="E1270" s="89" t="s">
        <v>6984</v>
      </c>
      <c r="F1270" s="89" t="s">
        <v>206</v>
      </c>
      <c r="G1270" s="105">
        <v>45345.51458333333</v>
      </c>
      <c r="H1270" t="str">
        <f>INDEX(Partner_details[companyName], MATCH(E1270, Partner_details[email], 0))</f>
        <v>gg cjsc</v>
      </c>
      <c r="I1270">
        <f>IFERROR(INDEX(ggPayers[payer], MATCH(A1270, ggPayers[remote_order_id], 0)), 0)</f>
        <v>0</v>
      </c>
      <c r="J1270" t="str">
        <f t="shared" si="19"/>
        <v>other</v>
      </c>
    </row>
    <row r="1271" spans="1:10">
      <c r="A1271" s="89" t="s">
        <v>2725</v>
      </c>
      <c r="B1271" s="89">
        <v>1000</v>
      </c>
      <c r="C1271" s="89" t="s">
        <v>561</v>
      </c>
      <c r="D1271" s="89"/>
      <c r="E1271" s="89" t="s">
        <v>7296</v>
      </c>
      <c r="F1271" s="89" t="s">
        <v>516</v>
      </c>
      <c r="G1271" s="105">
        <v>45345.533333333333</v>
      </c>
      <c r="H1271" t="str">
        <f>INDEX(Partner_details[companyName], MATCH(E1271, Partner_details[email], 0))</f>
        <v>Paul</v>
      </c>
      <c r="I1271">
        <f>IFERROR(INDEX(ggPayers[payer], MATCH(A1271, ggPayers[remote_order_id], 0)), 0)</f>
        <v>0</v>
      </c>
      <c r="J1271" t="str">
        <f t="shared" si="19"/>
        <v>other</v>
      </c>
    </row>
    <row r="1272" spans="1:10">
      <c r="A1272" s="89" t="s">
        <v>9627</v>
      </c>
      <c r="B1272" s="89">
        <v>300</v>
      </c>
      <c r="C1272" s="89" t="s">
        <v>7963</v>
      </c>
      <c r="D1272" s="89" t="s">
        <v>9628</v>
      </c>
      <c r="E1272" s="89" t="s">
        <v>178</v>
      </c>
      <c r="F1272" s="89" t="s">
        <v>177</v>
      </c>
      <c r="G1272" s="105">
        <v>45345.556250000001</v>
      </c>
      <c r="H1272" t="str">
        <f>INDEX(Partner_details[companyName], MATCH(E1272, Partner_details[email], 0))</f>
        <v>gg cjsc</v>
      </c>
      <c r="I1272">
        <f>IFERROR(INDEX(ggPayers[payer], MATCH(A1272, ggPayers[remote_order_id], 0)), 0)</f>
        <v>0</v>
      </c>
      <c r="J1272" t="str">
        <f t="shared" si="19"/>
        <v>other</v>
      </c>
    </row>
    <row r="1273" spans="1:10">
      <c r="A1273" s="89" t="s">
        <v>9629</v>
      </c>
      <c r="B1273" s="89">
        <v>300</v>
      </c>
      <c r="C1273" s="89" t="s">
        <v>7963</v>
      </c>
      <c r="D1273" s="89"/>
      <c r="E1273" s="89" t="s">
        <v>178</v>
      </c>
      <c r="F1273" s="89" t="s">
        <v>177</v>
      </c>
      <c r="G1273" s="105">
        <v>45345.556250000001</v>
      </c>
      <c r="H1273" t="str">
        <f>INDEX(Partner_details[companyName], MATCH(E1273, Partner_details[email], 0))</f>
        <v>gg cjsc</v>
      </c>
      <c r="I1273">
        <f>IFERROR(INDEX(ggPayers[payer], MATCH(A1273, ggPayers[remote_order_id], 0)), 0)</f>
        <v>0</v>
      </c>
      <c r="J1273" t="str">
        <f t="shared" si="19"/>
        <v>other</v>
      </c>
    </row>
    <row r="1274" spans="1:10">
      <c r="A1274" s="89" t="s">
        <v>9630</v>
      </c>
      <c r="B1274" s="89">
        <v>1000</v>
      </c>
      <c r="C1274" s="89" t="s">
        <v>7963</v>
      </c>
      <c r="D1274" s="89" t="s">
        <v>9631</v>
      </c>
      <c r="E1274" s="89" t="s">
        <v>7235</v>
      </c>
      <c r="F1274" s="89" t="s">
        <v>710</v>
      </c>
      <c r="G1274" s="105">
        <v>45345.745833333334</v>
      </c>
      <c r="H1274" t="str">
        <f>INDEX(Partner_details[companyName], MATCH(E1274, Partner_details[email], 0))</f>
        <v>Smoking Chef</v>
      </c>
      <c r="I1274">
        <f>IFERROR(INDEX(ggPayers[payer], MATCH(A1274, ggPayers[remote_order_id], 0)), 0)</f>
        <v>0</v>
      </c>
      <c r="J1274" t="str">
        <f t="shared" si="19"/>
        <v>other</v>
      </c>
    </row>
    <row r="1275" spans="1:10">
      <c r="A1275" s="89" t="s">
        <v>9632</v>
      </c>
      <c r="B1275" s="89">
        <v>1000</v>
      </c>
      <c r="C1275" s="89" t="s">
        <v>7963</v>
      </c>
      <c r="D1275" s="89" t="s">
        <v>9633</v>
      </c>
      <c r="E1275" s="89" t="s">
        <v>7235</v>
      </c>
      <c r="F1275" s="89" t="s">
        <v>710</v>
      </c>
      <c r="G1275" s="105">
        <v>45345.745833333334</v>
      </c>
      <c r="H1275" t="str">
        <f>INDEX(Partner_details[companyName], MATCH(E1275, Partner_details[email], 0))</f>
        <v>Smoking Chef</v>
      </c>
      <c r="I1275">
        <f>IFERROR(INDEX(ggPayers[payer], MATCH(A1275, ggPayers[remote_order_id], 0)), 0)</f>
        <v>0</v>
      </c>
      <c r="J1275" t="str">
        <f t="shared" si="19"/>
        <v>other</v>
      </c>
    </row>
    <row r="1276" spans="1:10">
      <c r="A1276" s="89" t="s">
        <v>9634</v>
      </c>
      <c r="B1276" s="89">
        <v>1000</v>
      </c>
      <c r="C1276" s="89" t="s">
        <v>7963</v>
      </c>
      <c r="D1276" s="89" t="s">
        <v>9635</v>
      </c>
      <c r="E1276" s="89" t="s">
        <v>7235</v>
      </c>
      <c r="F1276" s="89" t="s">
        <v>710</v>
      </c>
      <c r="G1276" s="105">
        <v>45345.745833333334</v>
      </c>
      <c r="H1276" t="str">
        <f>INDEX(Partner_details[companyName], MATCH(E1276, Partner_details[email], 0))</f>
        <v>Smoking Chef</v>
      </c>
      <c r="I1276">
        <f>IFERROR(INDEX(ggPayers[payer], MATCH(A1276, ggPayers[remote_order_id], 0)), 0)</f>
        <v>0</v>
      </c>
      <c r="J1276" t="str">
        <f t="shared" si="19"/>
        <v>other</v>
      </c>
    </row>
    <row r="1277" spans="1:10">
      <c r="A1277" s="89" t="s">
        <v>2723</v>
      </c>
      <c r="B1277" s="89">
        <v>1000</v>
      </c>
      <c r="C1277" s="89" t="s">
        <v>561</v>
      </c>
      <c r="D1277" s="89" t="s">
        <v>9636</v>
      </c>
      <c r="E1277" s="89" t="s">
        <v>7235</v>
      </c>
      <c r="F1277" s="89" t="s">
        <v>710</v>
      </c>
      <c r="G1277" s="105">
        <v>45345.74722222222</v>
      </c>
      <c r="H1277" t="str">
        <f>INDEX(Partner_details[companyName], MATCH(E1277, Partner_details[email], 0))</f>
        <v>Smoking Chef</v>
      </c>
      <c r="I1277">
        <f>IFERROR(INDEX(ggPayers[payer], MATCH(A1277, ggPayers[remote_order_id], 0)), 0)</f>
        <v>65772</v>
      </c>
      <c r="J1277" t="str">
        <f t="shared" si="19"/>
        <v>ggPay</v>
      </c>
    </row>
    <row r="1278" spans="1:10">
      <c r="A1278" s="89" t="s">
        <v>9637</v>
      </c>
      <c r="B1278" s="89">
        <v>1000</v>
      </c>
      <c r="C1278" s="89" t="s">
        <v>7963</v>
      </c>
      <c r="D1278" s="89" t="s">
        <v>9638</v>
      </c>
      <c r="E1278" s="89" t="s">
        <v>7235</v>
      </c>
      <c r="F1278" s="89" t="s">
        <v>710</v>
      </c>
      <c r="G1278" s="105">
        <v>45345.74722222222</v>
      </c>
      <c r="H1278" t="str">
        <f>INDEX(Partner_details[companyName], MATCH(E1278, Partner_details[email], 0))</f>
        <v>Smoking Chef</v>
      </c>
      <c r="I1278">
        <f>IFERROR(INDEX(ggPayers[payer], MATCH(A1278, ggPayers[remote_order_id], 0)), 0)</f>
        <v>0</v>
      </c>
      <c r="J1278" t="str">
        <f t="shared" si="19"/>
        <v>other</v>
      </c>
    </row>
    <row r="1279" spans="1:10">
      <c r="A1279" s="89" t="s">
        <v>2721</v>
      </c>
      <c r="B1279" s="89">
        <v>500</v>
      </c>
      <c r="C1279" s="89" t="s">
        <v>561</v>
      </c>
      <c r="D1279" s="89"/>
      <c r="E1279" s="89" t="s">
        <v>7227</v>
      </c>
      <c r="F1279" s="89" t="s">
        <v>462</v>
      </c>
      <c r="G1279" s="105">
        <v>45345.771527777775</v>
      </c>
      <c r="H1279" t="str">
        <f>INDEX(Partner_details[companyName], MATCH(E1279, Partner_details[email], 0))</f>
        <v>Lumen Coffee</v>
      </c>
      <c r="I1279">
        <f>IFERROR(INDEX(ggPayers[payer], MATCH(A1279, ggPayers[remote_order_id], 0)), 0)</f>
        <v>0</v>
      </c>
      <c r="J1279" t="str">
        <f t="shared" si="19"/>
        <v>other</v>
      </c>
    </row>
    <row r="1280" spans="1:10">
      <c r="A1280" s="89" t="s">
        <v>9639</v>
      </c>
      <c r="B1280" s="89">
        <v>500</v>
      </c>
      <c r="C1280" s="89" t="s">
        <v>7963</v>
      </c>
      <c r="D1280" s="89"/>
      <c r="E1280" s="89" t="s">
        <v>7227</v>
      </c>
      <c r="F1280" s="89" t="s">
        <v>462</v>
      </c>
      <c r="G1280" s="105">
        <v>45345.771527777775</v>
      </c>
      <c r="H1280" t="str">
        <f>INDEX(Partner_details[companyName], MATCH(E1280, Partner_details[email], 0))</f>
        <v>Lumen Coffee</v>
      </c>
      <c r="I1280">
        <f>IFERROR(INDEX(ggPayers[payer], MATCH(A1280, ggPayers[remote_order_id], 0)), 0)</f>
        <v>0</v>
      </c>
      <c r="J1280" t="str">
        <f t="shared" si="19"/>
        <v>other</v>
      </c>
    </row>
    <row r="1281" spans="1:10">
      <c r="A1281" s="89" t="s">
        <v>9640</v>
      </c>
      <c r="B1281" s="89">
        <v>1000</v>
      </c>
      <c r="C1281" s="89" t="s">
        <v>7963</v>
      </c>
      <c r="D1281" s="89" t="s">
        <v>9641</v>
      </c>
      <c r="E1281" s="89" t="s">
        <v>7235</v>
      </c>
      <c r="F1281" s="89" t="s">
        <v>710</v>
      </c>
      <c r="G1281" s="105">
        <v>45345.774305555555</v>
      </c>
      <c r="H1281" t="str">
        <f>INDEX(Partner_details[companyName], MATCH(E1281, Partner_details[email], 0))</f>
        <v>Smoking Chef</v>
      </c>
      <c r="I1281">
        <f>IFERROR(INDEX(ggPayers[payer], MATCH(A1281, ggPayers[remote_order_id], 0)), 0)</f>
        <v>0</v>
      </c>
      <c r="J1281" t="str">
        <f t="shared" si="19"/>
        <v>other</v>
      </c>
    </row>
    <row r="1282" spans="1:10">
      <c r="A1282" s="89" t="s">
        <v>2719</v>
      </c>
      <c r="B1282" s="89">
        <v>1000</v>
      </c>
      <c r="C1282" s="89" t="s">
        <v>561</v>
      </c>
      <c r="D1282" s="89"/>
      <c r="E1282" s="89" t="s">
        <v>130</v>
      </c>
      <c r="F1282" s="89" t="s">
        <v>128</v>
      </c>
      <c r="G1282" s="105">
        <v>45345.775694444441</v>
      </c>
      <c r="H1282" t="str">
        <f>INDEX(Partner_details[companyName], MATCH(E1282, Partner_details[email], 0))</f>
        <v>Avetis Grigoryan</v>
      </c>
      <c r="I1282">
        <f>IFERROR(INDEX(ggPayers[payer], MATCH(A1282, ggPayers[remote_order_id], 0)), 0)</f>
        <v>0</v>
      </c>
      <c r="J1282" t="str">
        <f t="shared" si="19"/>
        <v>other</v>
      </c>
    </row>
    <row r="1283" spans="1:10">
      <c r="A1283" s="89" t="s">
        <v>9642</v>
      </c>
      <c r="B1283" s="89">
        <v>1000</v>
      </c>
      <c r="C1283" s="89" t="s">
        <v>7963</v>
      </c>
      <c r="D1283" s="89"/>
      <c r="E1283" s="89" t="s">
        <v>130</v>
      </c>
      <c r="F1283" s="89" t="s">
        <v>128</v>
      </c>
      <c r="G1283" s="105">
        <v>45345.775694444441</v>
      </c>
      <c r="H1283" t="str">
        <f>INDEX(Partner_details[companyName], MATCH(E1283, Partner_details[email], 0))</f>
        <v>Avetis Grigoryan</v>
      </c>
      <c r="I1283">
        <f>IFERROR(INDEX(ggPayers[payer], MATCH(A1283, ggPayers[remote_order_id], 0)), 0)</f>
        <v>0</v>
      </c>
      <c r="J1283" t="str">
        <f t="shared" ref="J1283:J1346" si="20">IF(NOT(I1283=0), "ggPay", "other")</f>
        <v>other</v>
      </c>
    </row>
    <row r="1284" spans="1:10">
      <c r="A1284" s="89" t="s">
        <v>9643</v>
      </c>
      <c r="B1284" s="89">
        <v>500</v>
      </c>
      <c r="C1284" s="89" t="s">
        <v>7963</v>
      </c>
      <c r="D1284" s="89" t="s">
        <v>9644</v>
      </c>
      <c r="E1284" s="89" t="s">
        <v>178</v>
      </c>
      <c r="F1284" s="89" t="s">
        <v>177</v>
      </c>
      <c r="G1284" s="105">
        <v>45345.79791666667</v>
      </c>
      <c r="H1284" t="str">
        <f>INDEX(Partner_details[companyName], MATCH(E1284, Partner_details[email], 0))</f>
        <v>gg cjsc</v>
      </c>
      <c r="I1284">
        <f>IFERROR(INDEX(ggPayers[payer], MATCH(A1284, ggPayers[remote_order_id], 0)), 0)</f>
        <v>0</v>
      </c>
      <c r="J1284" t="str">
        <f t="shared" si="20"/>
        <v>other</v>
      </c>
    </row>
    <row r="1285" spans="1:10">
      <c r="A1285" s="89" t="s">
        <v>2717</v>
      </c>
      <c r="B1285" s="89">
        <v>1000</v>
      </c>
      <c r="C1285" s="89" t="s">
        <v>561</v>
      </c>
      <c r="D1285" s="89"/>
      <c r="E1285" s="89" t="s">
        <v>7296</v>
      </c>
      <c r="F1285" s="89" t="s">
        <v>516</v>
      </c>
      <c r="G1285" s="105">
        <v>45346.255555555559</v>
      </c>
      <c r="H1285" t="str">
        <f>INDEX(Partner_details[companyName], MATCH(E1285, Partner_details[email], 0))</f>
        <v>Paul</v>
      </c>
      <c r="I1285">
        <f>IFERROR(INDEX(ggPayers[payer], MATCH(A1285, ggPayers[remote_order_id], 0)), 0)</f>
        <v>0</v>
      </c>
      <c r="J1285" t="str">
        <f t="shared" si="20"/>
        <v>other</v>
      </c>
    </row>
    <row r="1286" spans="1:10">
      <c r="A1286" s="89" t="s">
        <v>2715</v>
      </c>
      <c r="B1286" s="89">
        <v>300</v>
      </c>
      <c r="C1286" s="89" t="s">
        <v>561</v>
      </c>
      <c r="D1286" s="89"/>
      <c r="E1286" s="89" t="s">
        <v>6544</v>
      </c>
      <c r="F1286" s="89" t="s">
        <v>169</v>
      </c>
      <c r="G1286" s="105">
        <v>45346.281944444447</v>
      </c>
      <c r="H1286" t="str">
        <f>INDEX(Partner_details[companyName], MATCH(E1286, Partner_details[email], 0))</f>
        <v>gg cjsc</v>
      </c>
      <c r="I1286">
        <f>IFERROR(INDEX(ggPayers[payer], MATCH(A1286, ggPayers[remote_order_id], 0)), 0)</f>
        <v>0</v>
      </c>
      <c r="J1286" t="str">
        <f t="shared" si="20"/>
        <v>other</v>
      </c>
    </row>
    <row r="1287" spans="1:10">
      <c r="A1287" s="89" t="s">
        <v>2713</v>
      </c>
      <c r="B1287" s="89">
        <v>2000</v>
      </c>
      <c r="C1287" s="89" t="s">
        <v>561</v>
      </c>
      <c r="D1287" s="89"/>
      <c r="E1287" s="89" t="s">
        <v>7296</v>
      </c>
      <c r="F1287" s="89" t="s">
        <v>516</v>
      </c>
      <c r="G1287" s="105">
        <v>45346.29583333333</v>
      </c>
      <c r="H1287" t="str">
        <f>INDEX(Partner_details[companyName], MATCH(E1287, Partner_details[email], 0))</f>
        <v>Paul</v>
      </c>
      <c r="I1287">
        <f>IFERROR(INDEX(ggPayers[payer], MATCH(A1287, ggPayers[remote_order_id], 0)), 0)</f>
        <v>0</v>
      </c>
      <c r="J1287" t="str">
        <f t="shared" si="20"/>
        <v>other</v>
      </c>
    </row>
    <row r="1288" spans="1:10">
      <c r="A1288" s="89" t="s">
        <v>9645</v>
      </c>
      <c r="B1288" s="89">
        <v>2000</v>
      </c>
      <c r="C1288" s="89" t="s">
        <v>7963</v>
      </c>
      <c r="D1288" s="89" t="s">
        <v>9646</v>
      </c>
      <c r="E1288" s="89" t="s">
        <v>7296</v>
      </c>
      <c r="F1288" s="89" t="s">
        <v>516</v>
      </c>
      <c r="G1288" s="105">
        <v>45346.316666666666</v>
      </c>
      <c r="H1288" t="str">
        <f>INDEX(Partner_details[companyName], MATCH(E1288, Partner_details[email], 0))</f>
        <v>Paul</v>
      </c>
      <c r="I1288">
        <f>IFERROR(INDEX(ggPayers[payer], MATCH(A1288, ggPayers[remote_order_id], 0)), 0)</f>
        <v>0</v>
      </c>
      <c r="J1288" t="str">
        <f t="shared" si="20"/>
        <v>other</v>
      </c>
    </row>
    <row r="1289" spans="1:10">
      <c r="A1289" s="89" t="s">
        <v>9647</v>
      </c>
      <c r="B1289" s="89">
        <v>2000</v>
      </c>
      <c r="C1289" s="89" t="s">
        <v>7963</v>
      </c>
      <c r="D1289" s="89"/>
      <c r="E1289" s="89" t="s">
        <v>7296</v>
      </c>
      <c r="F1289" s="89" t="s">
        <v>516</v>
      </c>
      <c r="G1289" s="105">
        <v>45346.316666666666</v>
      </c>
      <c r="H1289" t="str">
        <f>INDEX(Partner_details[companyName], MATCH(E1289, Partner_details[email], 0))</f>
        <v>Paul</v>
      </c>
      <c r="I1289">
        <f>IFERROR(INDEX(ggPayers[payer], MATCH(A1289, ggPayers[remote_order_id], 0)), 0)</f>
        <v>0</v>
      </c>
      <c r="J1289" t="str">
        <f t="shared" si="20"/>
        <v>other</v>
      </c>
    </row>
    <row r="1290" spans="1:10">
      <c r="A1290" s="89" t="s">
        <v>9648</v>
      </c>
      <c r="B1290" s="89">
        <v>2000</v>
      </c>
      <c r="C1290" s="89" t="s">
        <v>7963</v>
      </c>
      <c r="D1290" s="89"/>
      <c r="E1290" s="89" t="s">
        <v>7296</v>
      </c>
      <c r="F1290" s="89" t="s">
        <v>516</v>
      </c>
      <c r="G1290" s="105">
        <v>45346.316666666666</v>
      </c>
      <c r="H1290" t="str">
        <f>INDEX(Partner_details[companyName], MATCH(E1290, Partner_details[email], 0))</f>
        <v>Paul</v>
      </c>
      <c r="I1290">
        <f>IFERROR(INDEX(ggPayers[payer], MATCH(A1290, ggPayers[remote_order_id], 0)), 0)</f>
        <v>0</v>
      </c>
      <c r="J1290" t="str">
        <f t="shared" si="20"/>
        <v>other</v>
      </c>
    </row>
    <row r="1291" spans="1:10">
      <c r="A1291" s="89" t="s">
        <v>6324</v>
      </c>
      <c r="B1291" s="89">
        <v>2000</v>
      </c>
      <c r="C1291" s="89" t="s">
        <v>5606</v>
      </c>
      <c r="D1291" s="89" t="s">
        <v>9649</v>
      </c>
      <c r="E1291" s="89" t="s">
        <v>7296</v>
      </c>
      <c r="F1291" s="89" t="s">
        <v>516</v>
      </c>
      <c r="G1291" s="105">
        <v>45346.329861111109</v>
      </c>
      <c r="H1291" t="str">
        <f>INDEX(Partner_details[companyName], MATCH(E1291, Partner_details[email], 0))</f>
        <v>Paul</v>
      </c>
      <c r="I1291">
        <f>IFERROR(INDEX(ggPayers[payer], MATCH(A1291, ggPayers[remote_order_id], 0)), 0)</f>
        <v>697861</v>
      </c>
      <c r="J1291" t="str">
        <f t="shared" si="20"/>
        <v>ggPay</v>
      </c>
    </row>
    <row r="1292" spans="1:10">
      <c r="A1292" s="89" t="s">
        <v>9650</v>
      </c>
      <c r="B1292" s="89">
        <v>2000</v>
      </c>
      <c r="C1292" s="89" t="s">
        <v>7963</v>
      </c>
      <c r="D1292" s="89" t="s">
        <v>9651</v>
      </c>
      <c r="E1292" s="89" t="s">
        <v>7296</v>
      </c>
      <c r="F1292" s="89" t="s">
        <v>516</v>
      </c>
      <c r="G1292" s="105">
        <v>45346.329861111109</v>
      </c>
      <c r="H1292" t="str">
        <f>INDEX(Partner_details[companyName], MATCH(E1292, Partner_details[email], 0))</f>
        <v>Paul</v>
      </c>
      <c r="I1292">
        <f>IFERROR(INDEX(ggPayers[payer], MATCH(A1292, ggPayers[remote_order_id], 0)), 0)</f>
        <v>0</v>
      </c>
      <c r="J1292" t="str">
        <f t="shared" si="20"/>
        <v>other</v>
      </c>
    </row>
    <row r="1293" spans="1:10">
      <c r="A1293" s="89" t="s">
        <v>9652</v>
      </c>
      <c r="B1293" s="89">
        <v>2000</v>
      </c>
      <c r="C1293" s="89" t="s">
        <v>7963</v>
      </c>
      <c r="D1293" s="89" t="s">
        <v>9653</v>
      </c>
      <c r="E1293" s="89" t="s">
        <v>7296</v>
      </c>
      <c r="F1293" s="89" t="s">
        <v>516</v>
      </c>
      <c r="G1293" s="105">
        <v>45346.330555555556</v>
      </c>
      <c r="H1293" t="str">
        <f>INDEX(Partner_details[companyName], MATCH(E1293, Partner_details[email], 0))</f>
        <v>Paul</v>
      </c>
      <c r="I1293">
        <f>IFERROR(INDEX(ggPayers[payer], MATCH(A1293, ggPayers[remote_order_id], 0)), 0)</f>
        <v>0</v>
      </c>
      <c r="J1293" t="str">
        <f t="shared" si="20"/>
        <v>other</v>
      </c>
    </row>
    <row r="1294" spans="1:10">
      <c r="A1294" s="89" t="s">
        <v>9654</v>
      </c>
      <c r="B1294" s="89">
        <v>2000</v>
      </c>
      <c r="C1294" s="89" t="s">
        <v>7963</v>
      </c>
      <c r="D1294" s="89" t="s">
        <v>9655</v>
      </c>
      <c r="E1294" s="89" t="s">
        <v>7296</v>
      </c>
      <c r="F1294" s="89" t="s">
        <v>516</v>
      </c>
      <c r="G1294" s="105">
        <v>45346.331250000003</v>
      </c>
      <c r="H1294" t="str">
        <f>INDEX(Partner_details[companyName], MATCH(E1294, Partner_details[email], 0))</f>
        <v>Paul</v>
      </c>
      <c r="I1294">
        <f>IFERROR(INDEX(ggPayers[payer], MATCH(A1294, ggPayers[remote_order_id], 0)), 0)</f>
        <v>0</v>
      </c>
      <c r="J1294" t="str">
        <f t="shared" si="20"/>
        <v>other</v>
      </c>
    </row>
    <row r="1295" spans="1:10">
      <c r="A1295" s="89" t="s">
        <v>9656</v>
      </c>
      <c r="B1295" s="89">
        <v>2000</v>
      </c>
      <c r="C1295" s="89" t="s">
        <v>7963</v>
      </c>
      <c r="D1295" s="89" t="s">
        <v>9657</v>
      </c>
      <c r="E1295" s="89" t="s">
        <v>7296</v>
      </c>
      <c r="F1295" s="89" t="s">
        <v>516</v>
      </c>
      <c r="G1295" s="105">
        <v>45346.331250000003</v>
      </c>
      <c r="H1295" t="str">
        <f>INDEX(Partner_details[companyName], MATCH(E1295, Partner_details[email], 0))</f>
        <v>Paul</v>
      </c>
      <c r="I1295">
        <f>IFERROR(INDEX(ggPayers[payer], MATCH(A1295, ggPayers[remote_order_id], 0)), 0)</f>
        <v>0</v>
      </c>
      <c r="J1295" t="str">
        <f t="shared" si="20"/>
        <v>other</v>
      </c>
    </row>
    <row r="1296" spans="1:10">
      <c r="A1296" s="89" t="s">
        <v>2711</v>
      </c>
      <c r="B1296" s="89">
        <v>1000</v>
      </c>
      <c r="C1296" s="89" t="s">
        <v>561</v>
      </c>
      <c r="D1296" s="89" t="s">
        <v>9658</v>
      </c>
      <c r="E1296" s="89" t="s">
        <v>7296</v>
      </c>
      <c r="F1296" s="89" t="s">
        <v>516</v>
      </c>
      <c r="G1296" s="105">
        <v>45346.381249999999</v>
      </c>
      <c r="H1296" t="str">
        <f>INDEX(Partner_details[companyName], MATCH(E1296, Partner_details[email], 0))</f>
        <v>Paul</v>
      </c>
      <c r="I1296">
        <f>IFERROR(INDEX(ggPayers[payer], MATCH(A1296, ggPayers[remote_order_id], 0)), 0)</f>
        <v>214637</v>
      </c>
      <c r="J1296" t="str">
        <f t="shared" si="20"/>
        <v>ggPay</v>
      </c>
    </row>
    <row r="1297" spans="1:10">
      <c r="A1297" s="89" t="s">
        <v>9659</v>
      </c>
      <c r="B1297" s="89">
        <v>1000</v>
      </c>
      <c r="C1297" s="89" t="s">
        <v>7963</v>
      </c>
      <c r="D1297" s="89" t="s">
        <v>9660</v>
      </c>
      <c r="E1297" s="89" t="s">
        <v>7018</v>
      </c>
      <c r="F1297" s="89" t="s">
        <v>476</v>
      </c>
      <c r="G1297" s="105">
        <v>45346.412499999999</v>
      </c>
      <c r="H1297" t="str">
        <f>INDEX(Partner_details[companyName], MATCH(E1297, Partner_details[email], 0))</f>
        <v>Malocco</v>
      </c>
      <c r="I1297">
        <f>IFERROR(INDEX(ggPayers[payer], MATCH(A1297, ggPayers[remote_order_id], 0)), 0)</f>
        <v>0</v>
      </c>
      <c r="J1297" t="str">
        <f t="shared" si="20"/>
        <v>other</v>
      </c>
    </row>
    <row r="1298" spans="1:10">
      <c r="A1298" s="89" t="s">
        <v>9661</v>
      </c>
      <c r="B1298" s="89">
        <v>500</v>
      </c>
      <c r="C1298" s="89" t="s">
        <v>7963</v>
      </c>
      <c r="D1298" s="89" t="s">
        <v>9662</v>
      </c>
      <c r="E1298" s="89" t="s">
        <v>7018</v>
      </c>
      <c r="F1298" s="89" t="s">
        <v>476</v>
      </c>
      <c r="G1298" s="105">
        <v>45346.431944444441</v>
      </c>
      <c r="H1298" t="str">
        <f>INDEX(Partner_details[companyName], MATCH(E1298, Partner_details[email], 0))</f>
        <v>Malocco</v>
      </c>
      <c r="I1298">
        <f>IFERROR(INDEX(ggPayers[payer], MATCH(A1298, ggPayers[remote_order_id], 0)), 0)</f>
        <v>0</v>
      </c>
      <c r="J1298" t="str">
        <f t="shared" si="20"/>
        <v>other</v>
      </c>
    </row>
    <row r="1299" spans="1:10">
      <c r="A1299" s="89" t="s">
        <v>9663</v>
      </c>
      <c r="B1299" s="89">
        <v>500</v>
      </c>
      <c r="C1299" s="89" t="s">
        <v>7963</v>
      </c>
      <c r="D1299" s="89" t="s">
        <v>9664</v>
      </c>
      <c r="E1299" s="89" t="s">
        <v>7018</v>
      </c>
      <c r="F1299" s="89" t="s">
        <v>476</v>
      </c>
      <c r="G1299" s="105">
        <v>45346.431944444441</v>
      </c>
      <c r="H1299" t="str">
        <f>INDEX(Partner_details[companyName], MATCH(E1299, Partner_details[email], 0))</f>
        <v>Malocco</v>
      </c>
      <c r="I1299">
        <f>IFERROR(INDEX(ggPayers[payer], MATCH(A1299, ggPayers[remote_order_id], 0)), 0)</f>
        <v>0</v>
      </c>
      <c r="J1299" t="str">
        <f t="shared" si="20"/>
        <v>other</v>
      </c>
    </row>
    <row r="1300" spans="1:10">
      <c r="A1300" s="89" t="s">
        <v>9665</v>
      </c>
      <c r="B1300" s="89">
        <v>1000</v>
      </c>
      <c r="C1300" s="89" t="s">
        <v>7974</v>
      </c>
      <c r="D1300" s="89"/>
      <c r="E1300" s="89" t="s">
        <v>7381</v>
      </c>
      <c r="F1300" s="89" t="s">
        <v>507</v>
      </c>
      <c r="G1300" s="105">
        <v>45346.456944444442</v>
      </c>
      <c r="H1300" t="str">
        <f>INDEX(Partner_details[companyName], MATCH(E1300, Partner_details[email], 0))</f>
        <v>Eatnact</v>
      </c>
      <c r="I1300">
        <f>IFERROR(INDEX(ggPayers[payer], MATCH(A1300, ggPayers[remote_order_id], 0)), 0)</f>
        <v>0</v>
      </c>
      <c r="J1300" t="str">
        <f t="shared" si="20"/>
        <v>other</v>
      </c>
    </row>
    <row r="1301" spans="1:10">
      <c r="A1301" s="89" t="s">
        <v>9666</v>
      </c>
      <c r="B1301" s="89">
        <v>1000</v>
      </c>
      <c r="C1301" s="89" t="s">
        <v>7974</v>
      </c>
      <c r="D1301" s="89"/>
      <c r="E1301" s="89" t="s">
        <v>7381</v>
      </c>
      <c r="F1301" s="89" t="s">
        <v>507</v>
      </c>
      <c r="G1301" s="105">
        <v>45346.456944444442</v>
      </c>
      <c r="H1301" t="str">
        <f>INDEX(Partner_details[companyName], MATCH(E1301, Partner_details[email], 0))</f>
        <v>Eatnact</v>
      </c>
      <c r="I1301">
        <f>IFERROR(INDEX(ggPayers[payer], MATCH(A1301, ggPayers[remote_order_id], 0)), 0)</f>
        <v>0</v>
      </c>
      <c r="J1301" t="str">
        <f t="shared" si="20"/>
        <v>other</v>
      </c>
    </row>
    <row r="1302" spans="1:10">
      <c r="A1302" s="89" t="s">
        <v>9667</v>
      </c>
      <c r="B1302" s="89">
        <v>1000</v>
      </c>
      <c r="C1302" s="89" t="s">
        <v>7974</v>
      </c>
      <c r="D1302" s="89"/>
      <c r="E1302" s="89" t="s">
        <v>7381</v>
      </c>
      <c r="F1302" s="89" t="s">
        <v>507</v>
      </c>
      <c r="G1302" s="105">
        <v>45346.456944444442</v>
      </c>
      <c r="H1302" t="str">
        <f>INDEX(Partner_details[companyName], MATCH(E1302, Partner_details[email], 0))</f>
        <v>Eatnact</v>
      </c>
      <c r="I1302">
        <f>IFERROR(INDEX(ggPayers[payer], MATCH(A1302, ggPayers[remote_order_id], 0)), 0)</f>
        <v>0</v>
      </c>
      <c r="J1302" t="str">
        <f t="shared" si="20"/>
        <v>other</v>
      </c>
    </row>
    <row r="1303" spans="1:10">
      <c r="A1303" s="89" t="s">
        <v>9668</v>
      </c>
      <c r="B1303" s="89">
        <v>1000</v>
      </c>
      <c r="C1303" s="89" t="s">
        <v>7974</v>
      </c>
      <c r="D1303" s="89"/>
      <c r="E1303" s="89" t="s">
        <v>7381</v>
      </c>
      <c r="F1303" s="89" t="s">
        <v>507</v>
      </c>
      <c r="G1303" s="105">
        <v>45346.456944444442</v>
      </c>
      <c r="H1303" t="str">
        <f>INDEX(Partner_details[companyName], MATCH(E1303, Partner_details[email], 0))</f>
        <v>Eatnact</v>
      </c>
      <c r="I1303">
        <f>IFERROR(INDEX(ggPayers[payer], MATCH(A1303, ggPayers[remote_order_id], 0)), 0)</f>
        <v>0</v>
      </c>
      <c r="J1303" t="str">
        <f t="shared" si="20"/>
        <v>other</v>
      </c>
    </row>
    <row r="1304" spans="1:10">
      <c r="A1304" s="89" t="s">
        <v>9669</v>
      </c>
      <c r="B1304" s="89">
        <v>1000</v>
      </c>
      <c r="C1304" s="89" t="s">
        <v>7974</v>
      </c>
      <c r="D1304" s="89"/>
      <c r="E1304" s="89" t="s">
        <v>7381</v>
      </c>
      <c r="F1304" s="89" t="s">
        <v>507</v>
      </c>
      <c r="G1304" s="105">
        <v>45346.456944444442</v>
      </c>
      <c r="H1304" t="str">
        <f>INDEX(Partner_details[companyName], MATCH(E1304, Partner_details[email], 0))</f>
        <v>Eatnact</v>
      </c>
      <c r="I1304">
        <f>IFERROR(INDEX(ggPayers[payer], MATCH(A1304, ggPayers[remote_order_id], 0)), 0)</f>
        <v>0</v>
      </c>
      <c r="J1304" t="str">
        <f t="shared" si="20"/>
        <v>other</v>
      </c>
    </row>
    <row r="1305" spans="1:10">
      <c r="A1305" s="89" t="s">
        <v>9670</v>
      </c>
      <c r="B1305" s="89">
        <v>1000</v>
      </c>
      <c r="C1305" s="89" t="s">
        <v>7974</v>
      </c>
      <c r="D1305" s="89"/>
      <c r="E1305" s="89" t="s">
        <v>7381</v>
      </c>
      <c r="F1305" s="89" t="s">
        <v>507</v>
      </c>
      <c r="G1305" s="105">
        <v>45346.457638888889</v>
      </c>
      <c r="H1305" t="str">
        <f>INDEX(Partner_details[companyName], MATCH(E1305, Partner_details[email], 0))</f>
        <v>Eatnact</v>
      </c>
      <c r="I1305">
        <f>IFERROR(INDEX(ggPayers[payer], MATCH(A1305, ggPayers[remote_order_id], 0)), 0)</f>
        <v>0</v>
      </c>
      <c r="J1305" t="str">
        <f t="shared" si="20"/>
        <v>other</v>
      </c>
    </row>
    <row r="1306" spans="1:10">
      <c r="A1306" s="89" t="s">
        <v>9671</v>
      </c>
      <c r="B1306" s="89">
        <v>1000</v>
      </c>
      <c r="C1306" s="89" t="s">
        <v>7963</v>
      </c>
      <c r="D1306" s="89"/>
      <c r="E1306" s="89" t="s">
        <v>7381</v>
      </c>
      <c r="F1306" s="89" t="s">
        <v>507</v>
      </c>
      <c r="G1306" s="105">
        <v>45346.457638888889</v>
      </c>
      <c r="H1306" t="str">
        <f>INDEX(Partner_details[companyName], MATCH(E1306, Partner_details[email], 0))</f>
        <v>Eatnact</v>
      </c>
      <c r="I1306">
        <f>IFERROR(INDEX(ggPayers[payer], MATCH(A1306, ggPayers[remote_order_id], 0)), 0)</f>
        <v>0</v>
      </c>
      <c r="J1306" t="str">
        <f t="shared" si="20"/>
        <v>other</v>
      </c>
    </row>
    <row r="1307" spans="1:10">
      <c r="A1307" s="99" t="s">
        <v>9672</v>
      </c>
      <c r="B1307" s="89">
        <v>1000</v>
      </c>
      <c r="C1307" s="89" t="s">
        <v>7974</v>
      </c>
      <c r="D1307" s="89"/>
      <c r="E1307" s="89" t="s">
        <v>7381</v>
      </c>
      <c r="F1307" s="89" t="s">
        <v>507</v>
      </c>
      <c r="G1307" s="105">
        <v>45346.457638888889</v>
      </c>
      <c r="H1307" t="str">
        <f>INDEX(Partner_details[companyName], MATCH(E1307, Partner_details[email], 0))</f>
        <v>Eatnact</v>
      </c>
      <c r="I1307">
        <f>IFERROR(INDEX(ggPayers[payer], MATCH(A1307, ggPayers[remote_order_id], 0)), 0)</f>
        <v>0</v>
      </c>
      <c r="J1307" t="str">
        <f t="shared" si="20"/>
        <v>other</v>
      </c>
    </row>
    <row r="1308" spans="1:10">
      <c r="A1308" s="89" t="s">
        <v>9673</v>
      </c>
      <c r="B1308" s="89">
        <v>1000</v>
      </c>
      <c r="C1308" s="89" t="s">
        <v>7974</v>
      </c>
      <c r="D1308" s="89"/>
      <c r="E1308" s="89" t="s">
        <v>7381</v>
      </c>
      <c r="F1308" s="89" t="s">
        <v>507</v>
      </c>
      <c r="G1308" s="105">
        <v>45346.457638888889</v>
      </c>
      <c r="H1308" t="str">
        <f>INDEX(Partner_details[companyName], MATCH(E1308, Partner_details[email], 0))</f>
        <v>Eatnact</v>
      </c>
      <c r="I1308">
        <f>IFERROR(INDEX(ggPayers[payer], MATCH(A1308, ggPayers[remote_order_id], 0)), 0)</f>
        <v>0</v>
      </c>
      <c r="J1308" t="str">
        <f t="shared" si="20"/>
        <v>other</v>
      </c>
    </row>
    <row r="1309" spans="1:10">
      <c r="A1309" s="89" t="s">
        <v>9674</v>
      </c>
      <c r="B1309" s="89">
        <v>1000</v>
      </c>
      <c r="C1309" s="89" t="s">
        <v>7974</v>
      </c>
      <c r="D1309" s="89"/>
      <c r="E1309" s="89" t="s">
        <v>7381</v>
      </c>
      <c r="F1309" s="89" t="s">
        <v>507</v>
      </c>
      <c r="G1309" s="105">
        <v>45346.457638888889</v>
      </c>
      <c r="H1309" t="str">
        <f>INDEX(Partner_details[companyName], MATCH(E1309, Partner_details[email], 0))</f>
        <v>Eatnact</v>
      </c>
      <c r="I1309">
        <f>IFERROR(INDEX(ggPayers[payer], MATCH(A1309, ggPayers[remote_order_id], 0)), 0)</f>
        <v>0</v>
      </c>
      <c r="J1309" t="str">
        <f t="shared" si="20"/>
        <v>other</v>
      </c>
    </row>
    <row r="1310" spans="1:10">
      <c r="A1310" s="89" t="s">
        <v>9675</v>
      </c>
      <c r="B1310" s="89">
        <v>1000</v>
      </c>
      <c r="C1310" s="89" t="s">
        <v>7974</v>
      </c>
      <c r="D1310" s="89"/>
      <c r="E1310" s="89" t="s">
        <v>7381</v>
      </c>
      <c r="F1310" s="89" t="s">
        <v>507</v>
      </c>
      <c r="G1310" s="105">
        <v>45346.457638888889</v>
      </c>
      <c r="H1310" t="str">
        <f>INDEX(Partner_details[companyName], MATCH(E1310, Partner_details[email], 0))</f>
        <v>Eatnact</v>
      </c>
      <c r="I1310">
        <f>IFERROR(INDEX(ggPayers[payer], MATCH(A1310, ggPayers[remote_order_id], 0)), 0)</f>
        <v>0</v>
      </c>
      <c r="J1310" t="str">
        <f t="shared" si="20"/>
        <v>other</v>
      </c>
    </row>
    <row r="1311" spans="1:10">
      <c r="A1311" s="89" t="s">
        <v>2710</v>
      </c>
      <c r="B1311" s="89">
        <v>1000</v>
      </c>
      <c r="C1311" s="89" t="s">
        <v>561</v>
      </c>
      <c r="D1311" s="89"/>
      <c r="E1311" s="89" t="s">
        <v>7381</v>
      </c>
      <c r="F1311" s="89" t="s">
        <v>507</v>
      </c>
      <c r="G1311" s="105">
        <v>45346.457638888889</v>
      </c>
      <c r="H1311" t="str">
        <f>INDEX(Partner_details[companyName], MATCH(E1311, Partner_details[email], 0))</f>
        <v>Eatnact</v>
      </c>
      <c r="I1311">
        <f>IFERROR(INDEX(ggPayers[payer], MATCH(A1311, ggPayers[remote_order_id], 0)), 0)</f>
        <v>0</v>
      </c>
      <c r="J1311" t="str">
        <f t="shared" si="20"/>
        <v>other</v>
      </c>
    </row>
    <row r="1312" spans="1:10">
      <c r="A1312" s="89" t="s">
        <v>9676</v>
      </c>
      <c r="B1312" s="89">
        <v>500</v>
      </c>
      <c r="C1312" s="89" t="s">
        <v>7974</v>
      </c>
      <c r="D1312" s="89"/>
      <c r="E1312" s="89" t="s">
        <v>7381</v>
      </c>
      <c r="F1312" s="89" t="s">
        <v>507</v>
      </c>
      <c r="G1312" s="105">
        <v>45346.457638888889</v>
      </c>
      <c r="H1312" t="str">
        <f>INDEX(Partner_details[companyName], MATCH(E1312, Partner_details[email], 0))</f>
        <v>Eatnact</v>
      </c>
      <c r="I1312">
        <f>IFERROR(INDEX(ggPayers[payer], MATCH(A1312, ggPayers[remote_order_id], 0)), 0)</f>
        <v>0</v>
      </c>
      <c r="J1312" t="str">
        <f t="shared" si="20"/>
        <v>other</v>
      </c>
    </row>
    <row r="1313" spans="1:10">
      <c r="A1313" s="89" t="s">
        <v>9677</v>
      </c>
      <c r="B1313" s="89">
        <v>500</v>
      </c>
      <c r="C1313" s="89" t="s">
        <v>7974</v>
      </c>
      <c r="D1313" s="89"/>
      <c r="E1313" s="89" t="s">
        <v>7381</v>
      </c>
      <c r="F1313" s="89" t="s">
        <v>507</v>
      </c>
      <c r="G1313" s="105">
        <v>45346.457638888889</v>
      </c>
      <c r="H1313" t="str">
        <f>INDEX(Partner_details[companyName], MATCH(E1313, Partner_details[email], 0))</f>
        <v>Eatnact</v>
      </c>
      <c r="I1313">
        <f>IFERROR(INDEX(ggPayers[payer], MATCH(A1313, ggPayers[remote_order_id], 0)), 0)</f>
        <v>0</v>
      </c>
      <c r="J1313" t="str">
        <f t="shared" si="20"/>
        <v>other</v>
      </c>
    </row>
    <row r="1314" spans="1:10">
      <c r="A1314" s="89" t="s">
        <v>9678</v>
      </c>
      <c r="B1314" s="89">
        <v>500</v>
      </c>
      <c r="C1314" s="89" t="s">
        <v>7974</v>
      </c>
      <c r="D1314" s="89"/>
      <c r="E1314" s="89" t="s">
        <v>7381</v>
      </c>
      <c r="F1314" s="89" t="s">
        <v>507</v>
      </c>
      <c r="G1314" s="105">
        <v>45346.457638888889</v>
      </c>
      <c r="H1314" t="str">
        <f>INDEX(Partner_details[companyName], MATCH(E1314, Partner_details[email], 0))</f>
        <v>Eatnact</v>
      </c>
      <c r="I1314">
        <f>IFERROR(INDEX(ggPayers[payer], MATCH(A1314, ggPayers[remote_order_id], 0)), 0)</f>
        <v>0</v>
      </c>
      <c r="J1314" t="str">
        <f t="shared" si="20"/>
        <v>other</v>
      </c>
    </row>
    <row r="1315" spans="1:10">
      <c r="A1315" s="89" t="s">
        <v>9679</v>
      </c>
      <c r="B1315" s="89">
        <v>500</v>
      </c>
      <c r="C1315" s="89" t="s">
        <v>7974</v>
      </c>
      <c r="D1315" s="89"/>
      <c r="E1315" s="89" t="s">
        <v>7381</v>
      </c>
      <c r="F1315" s="89" t="s">
        <v>507</v>
      </c>
      <c r="G1315" s="105">
        <v>45346.457638888889</v>
      </c>
      <c r="H1315" t="str">
        <f>INDEX(Partner_details[companyName], MATCH(E1315, Partner_details[email], 0))</f>
        <v>Eatnact</v>
      </c>
      <c r="I1315">
        <f>IFERROR(INDEX(ggPayers[payer], MATCH(A1315, ggPayers[remote_order_id], 0)), 0)</f>
        <v>0</v>
      </c>
      <c r="J1315" t="str">
        <f t="shared" si="20"/>
        <v>other</v>
      </c>
    </row>
    <row r="1316" spans="1:10">
      <c r="A1316" s="89" t="s">
        <v>9680</v>
      </c>
      <c r="B1316" s="89">
        <v>500</v>
      </c>
      <c r="C1316" s="89" t="s">
        <v>7974</v>
      </c>
      <c r="D1316" s="89"/>
      <c r="E1316" s="89" t="s">
        <v>7381</v>
      </c>
      <c r="F1316" s="89" t="s">
        <v>507</v>
      </c>
      <c r="G1316" s="105">
        <v>45346.457638888889</v>
      </c>
      <c r="H1316" t="str">
        <f>INDEX(Partner_details[companyName], MATCH(E1316, Partner_details[email], 0))</f>
        <v>Eatnact</v>
      </c>
      <c r="I1316">
        <f>IFERROR(INDEX(ggPayers[payer], MATCH(A1316, ggPayers[remote_order_id], 0)), 0)</f>
        <v>0</v>
      </c>
      <c r="J1316" t="str">
        <f t="shared" si="20"/>
        <v>other</v>
      </c>
    </row>
    <row r="1317" spans="1:10">
      <c r="A1317" s="89" t="s">
        <v>9681</v>
      </c>
      <c r="B1317" s="89">
        <v>500</v>
      </c>
      <c r="C1317" s="89" t="s">
        <v>7974</v>
      </c>
      <c r="D1317" s="89"/>
      <c r="E1317" s="89" t="s">
        <v>7381</v>
      </c>
      <c r="F1317" s="89" t="s">
        <v>507</v>
      </c>
      <c r="G1317" s="105">
        <v>45346.457638888889</v>
      </c>
      <c r="H1317" t="str">
        <f>INDEX(Partner_details[companyName], MATCH(E1317, Partner_details[email], 0))</f>
        <v>Eatnact</v>
      </c>
      <c r="I1317">
        <f>IFERROR(INDEX(ggPayers[payer], MATCH(A1317, ggPayers[remote_order_id], 0)), 0)</f>
        <v>0</v>
      </c>
      <c r="J1317" t="str">
        <f t="shared" si="20"/>
        <v>other</v>
      </c>
    </row>
    <row r="1318" spans="1:10">
      <c r="A1318" s="89" t="s">
        <v>9682</v>
      </c>
      <c r="B1318" s="89">
        <v>500</v>
      </c>
      <c r="C1318" s="89" t="s">
        <v>7974</v>
      </c>
      <c r="D1318" s="89"/>
      <c r="E1318" s="89" t="s">
        <v>7381</v>
      </c>
      <c r="F1318" s="89" t="s">
        <v>507</v>
      </c>
      <c r="G1318" s="105">
        <v>45346.457638888889</v>
      </c>
      <c r="H1318" t="str">
        <f>INDEX(Partner_details[companyName], MATCH(E1318, Partner_details[email], 0))</f>
        <v>Eatnact</v>
      </c>
      <c r="I1318">
        <f>IFERROR(INDEX(ggPayers[payer], MATCH(A1318, ggPayers[remote_order_id], 0)), 0)</f>
        <v>0</v>
      </c>
      <c r="J1318" t="str">
        <f t="shared" si="20"/>
        <v>other</v>
      </c>
    </row>
    <row r="1319" spans="1:10">
      <c r="A1319" s="89" t="s">
        <v>9683</v>
      </c>
      <c r="B1319" s="89">
        <v>500</v>
      </c>
      <c r="C1319" s="89" t="s">
        <v>7974</v>
      </c>
      <c r="D1319" s="89"/>
      <c r="E1319" s="89" t="s">
        <v>7381</v>
      </c>
      <c r="F1319" s="89" t="s">
        <v>507</v>
      </c>
      <c r="G1319" s="105">
        <v>45346.457638888889</v>
      </c>
      <c r="H1319" t="str">
        <f>INDEX(Partner_details[companyName], MATCH(E1319, Partner_details[email], 0))</f>
        <v>Eatnact</v>
      </c>
      <c r="I1319">
        <f>IFERROR(INDEX(ggPayers[payer], MATCH(A1319, ggPayers[remote_order_id], 0)), 0)</f>
        <v>0</v>
      </c>
      <c r="J1319" t="str">
        <f t="shared" si="20"/>
        <v>other</v>
      </c>
    </row>
    <row r="1320" spans="1:10">
      <c r="A1320" s="89" t="s">
        <v>9684</v>
      </c>
      <c r="B1320" s="89">
        <v>500</v>
      </c>
      <c r="C1320" s="89" t="s">
        <v>7974</v>
      </c>
      <c r="D1320" s="89"/>
      <c r="E1320" s="89" t="s">
        <v>7381</v>
      </c>
      <c r="F1320" s="89" t="s">
        <v>507</v>
      </c>
      <c r="G1320" s="105">
        <v>45346.457638888889</v>
      </c>
      <c r="H1320" t="str">
        <f>INDEX(Partner_details[companyName], MATCH(E1320, Partner_details[email], 0))</f>
        <v>Eatnact</v>
      </c>
      <c r="I1320">
        <f>IFERROR(INDEX(ggPayers[payer], MATCH(A1320, ggPayers[remote_order_id], 0)), 0)</f>
        <v>0</v>
      </c>
      <c r="J1320" t="str">
        <f t="shared" si="20"/>
        <v>other</v>
      </c>
    </row>
    <row r="1321" spans="1:10">
      <c r="A1321" s="89" t="s">
        <v>9685</v>
      </c>
      <c r="B1321" s="89">
        <v>500</v>
      </c>
      <c r="C1321" s="89" t="s">
        <v>7974</v>
      </c>
      <c r="D1321" s="89"/>
      <c r="E1321" s="89" t="s">
        <v>7381</v>
      </c>
      <c r="F1321" s="89" t="s">
        <v>507</v>
      </c>
      <c r="G1321" s="105">
        <v>45346.457638888889</v>
      </c>
      <c r="H1321" t="str">
        <f>INDEX(Partner_details[companyName], MATCH(E1321, Partner_details[email], 0))</f>
        <v>Eatnact</v>
      </c>
      <c r="I1321">
        <f>IFERROR(INDEX(ggPayers[payer], MATCH(A1321, ggPayers[remote_order_id], 0)), 0)</f>
        <v>0</v>
      </c>
      <c r="J1321" t="str">
        <f t="shared" si="20"/>
        <v>other</v>
      </c>
    </row>
    <row r="1322" spans="1:10">
      <c r="A1322" s="89" t="s">
        <v>9686</v>
      </c>
      <c r="B1322" s="89">
        <v>500</v>
      </c>
      <c r="C1322" s="89" t="s">
        <v>7974</v>
      </c>
      <c r="D1322" s="89"/>
      <c r="E1322" s="89" t="s">
        <v>7381</v>
      </c>
      <c r="F1322" s="89" t="s">
        <v>507</v>
      </c>
      <c r="G1322" s="105">
        <v>45346.457638888889</v>
      </c>
      <c r="H1322" t="str">
        <f>INDEX(Partner_details[companyName], MATCH(E1322, Partner_details[email], 0))</f>
        <v>Eatnact</v>
      </c>
      <c r="I1322">
        <f>IFERROR(INDEX(ggPayers[payer], MATCH(A1322, ggPayers[remote_order_id], 0)), 0)</f>
        <v>0</v>
      </c>
      <c r="J1322" t="str">
        <f t="shared" si="20"/>
        <v>other</v>
      </c>
    </row>
    <row r="1323" spans="1:10">
      <c r="A1323" s="89" t="s">
        <v>9687</v>
      </c>
      <c r="B1323" s="89">
        <v>500</v>
      </c>
      <c r="C1323" s="89" t="s">
        <v>7974</v>
      </c>
      <c r="D1323" s="89"/>
      <c r="E1323" s="89" t="s">
        <v>7381</v>
      </c>
      <c r="F1323" s="89" t="s">
        <v>507</v>
      </c>
      <c r="G1323" s="105">
        <v>45346.457638888889</v>
      </c>
      <c r="H1323" t="str">
        <f>INDEX(Partner_details[companyName], MATCH(E1323, Partner_details[email], 0))</f>
        <v>Eatnact</v>
      </c>
      <c r="I1323">
        <f>IFERROR(INDEX(ggPayers[payer], MATCH(A1323, ggPayers[remote_order_id], 0)), 0)</f>
        <v>0</v>
      </c>
      <c r="J1323" t="str">
        <f t="shared" si="20"/>
        <v>other</v>
      </c>
    </row>
    <row r="1324" spans="1:10">
      <c r="A1324" s="89" t="s">
        <v>9688</v>
      </c>
      <c r="B1324" s="89">
        <v>1000</v>
      </c>
      <c r="C1324" s="89" t="s">
        <v>7963</v>
      </c>
      <c r="D1324" s="89"/>
      <c r="E1324" s="89" t="s">
        <v>130</v>
      </c>
      <c r="F1324" s="89" t="s">
        <v>128</v>
      </c>
      <c r="G1324" s="105">
        <v>45346.518750000003</v>
      </c>
      <c r="H1324" t="str">
        <f>INDEX(Partner_details[companyName], MATCH(E1324, Partner_details[email], 0))</f>
        <v>Avetis Grigoryan</v>
      </c>
      <c r="I1324">
        <f>IFERROR(INDEX(ggPayers[payer], MATCH(A1324, ggPayers[remote_order_id], 0)), 0)</f>
        <v>0</v>
      </c>
      <c r="J1324" t="str">
        <f t="shared" si="20"/>
        <v>other</v>
      </c>
    </row>
    <row r="1325" spans="1:10">
      <c r="A1325" s="89" t="s">
        <v>9689</v>
      </c>
      <c r="B1325" s="89">
        <v>1000</v>
      </c>
      <c r="C1325" s="89" t="s">
        <v>7963</v>
      </c>
      <c r="D1325" s="89"/>
      <c r="E1325" s="89" t="s">
        <v>130</v>
      </c>
      <c r="F1325" s="89" t="s">
        <v>128</v>
      </c>
      <c r="G1325" s="105">
        <v>45346.518750000003</v>
      </c>
      <c r="H1325" t="str">
        <f>INDEX(Partner_details[companyName], MATCH(E1325, Partner_details[email], 0))</f>
        <v>Avetis Grigoryan</v>
      </c>
      <c r="I1325">
        <f>IFERROR(INDEX(ggPayers[payer], MATCH(A1325, ggPayers[remote_order_id], 0)), 0)</f>
        <v>0</v>
      </c>
      <c r="J1325" t="str">
        <f t="shared" si="20"/>
        <v>other</v>
      </c>
    </row>
    <row r="1326" spans="1:10">
      <c r="A1326" s="89" t="s">
        <v>9690</v>
      </c>
      <c r="B1326" s="89">
        <v>1000</v>
      </c>
      <c r="C1326" s="89" t="s">
        <v>7963</v>
      </c>
      <c r="D1326" s="89"/>
      <c r="E1326" s="89" t="s">
        <v>130</v>
      </c>
      <c r="F1326" s="89" t="s">
        <v>128</v>
      </c>
      <c r="G1326" s="105">
        <v>45346.518750000003</v>
      </c>
      <c r="H1326" t="str">
        <f>INDEX(Partner_details[companyName], MATCH(E1326, Partner_details[email], 0))</f>
        <v>Avetis Grigoryan</v>
      </c>
      <c r="I1326">
        <f>IFERROR(INDEX(ggPayers[payer], MATCH(A1326, ggPayers[remote_order_id], 0)), 0)</f>
        <v>0</v>
      </c>
      <c r="J1326" t="str">
        <f t="shared" si="20"/>
        <v>other</v>
      </c>
    </row>
    <row r="1327" spans="1:10">
      <c r="A1327" s="89" t="s">
        <v>4227</v>
      </c>
      <c r="B1327" s="89">
        <v>500</v>
      </c>
      <c r="C1327" s="89" t="s">
        <v>561</v>
      </c>
      <c r="D1327" s="89" t="s">
        <v>9691</v>
      </c>
      <c r="E1327" s="89" t="s">
        <v>6572</v>
      </c>
      <c r="F1327" s="89" t="s">
        <v>568</v>
      </c>
      <c r="G1327" s="105">
        <v>45454.508333333331</v>
      </c>
      <c r="H1327" t="str">
        <f>INDEX(Partner_details[companyName], MATCH(E1327, Partner_details[email], 0))</f>
        <v>Bisquit</v>
      </c>
      <c r="I1327">
        <f>IFERROR(INDEX(ggPayers[payer], MATCH(A1327, ggPayers[remote_order_id], 0)), 0)</f>
        <v>993929</v>
      </c>
      <c r="J1327" t="str">
        <f t="shared" si="20"/>
        <v>ggPay</v>
      </c>
    </row>
    <row r="1328" spans="1:10">
      <c r="A1328" s="89" t="s">
        <v>4325</v>
      </c>
      <c r="B1328" s="89">
        <v>1000</v>
      </c>
      <c r="C1328" s="89" t="s">
        <v>561</v>
      </c>
      <c r="D1328" s="89" t="s">
        <v>9692</v>
      </c>
      <c r="E1328" s="89" t="s">
        <v>6606</v>
      </c>
      <c r="F1328" s="89" t="s">
        <v>387</v>
      </c>
      <c r="G1328" s="105">
        <v>45455.73333333333</v>
      </c>
      <c r="H1328" t="str">
        <f>INDEX(Partner_details[companyName], MATCH(E1328, Partner_details[email], 0))</f>
        <v>Beer academy</v>
      </c>
      <c r="I1328">
        <f>IFERROR(INDEX(ggPayers[payer], MATCH(A1328, ggPayers[remote_order_id], 0)), 0)</f>
        <v>698422</v>
      </c>
      <c r="J1328" t="str">
        <f t="shared" si="20"/>
        <v>ggPay</v>
      </c>
    </row>
    <row r="1329" spans="1:10">
      <c r="A1329" s="89" t="s">
        <v>9693</v>
      </c>
      <c r="B1329" s="89">
        <v>2000</v>
      </c>
      <c r="C1329" s="89" t="s">
        <v>7963</v>
      </c>
      <c r="D1329" s="89" t="s">
        <v>9694</v>
      </c>
      <c r="E1329" s="89" t="s">
        <v>130</v>
      </c>
      <c r="F1329" s="89" t="s">
        <v>128</v>
      </c>
      <c r="G1329" s="105">
        <v>45346.630555555559</v>
      </c>
      <c r="H1329" t="str">
        <f>INDEX(Partner_details[companyName], MATCH(E1329, Partner_details[email], 0))</f>
        <v>Avetis Grigoryan</v>
      </c>
      <c r="I1329">
        <f>IFERROR(INDEX(ggPayers[payer], MATCH(A1329, ggPayers[remote_order_id], 0)), 0)</f>
        <v>0</v>
      </c>
      <c r="J1329" t="str">
        <f t="shared" si="20"/>
        <v>other</v>
      </c>
    </row>
    <row r="1330" spans="1:10">
      <c r="A1330" s="89" t="s">
        <v>9695</v>
      </c>
      <c r="B1330" s="89">
        <v>2000</v>
      </c>
      <c r="C1330" s="89" t="s">
        <v>7963</v>
      </c>
      <c r="D1330" s="89" t="s">
        <v>9696</v>
      </c>
      <c r="E1330" s="89" t="s">
        <v>130</v>
      </c>
      <c r="F1330" s="89" t="s">
        <v>128</v>
      </c>
      <c r="G1330" s="105">
        <v>45346.630555555559</v>
      </c>
      <c r="H1330" t="str">
        <f>INDEX(Partner_details[companyName], MATCH(E1330, Partner_details[email], 0))</f>
        <v>Avetis Grigoryan</v>
      </c>
      <c r="I1330">
        <f>IFERROR(INDEX(ggPayers[payer], MATCH(A1330, ggPayers[remote_order_id], 0)), 0)</f>
        <v>0</v>
      </c>
      <c r="J1330" t="str">
        <f t="shared" si="20"/>
        <v>other</v>
      </c>
    </row>
    <row r="1331" spans="1:10">
      <c r="A1331" s="89" t="s">
        <v>9697</v>
      </c>
      <c r="B1331" s="89">
        <v>2000</v>
      </c>
      <c r="C1331" s="89" t="s">
        <v>7963</v>
      </c>
      <c r="D1331" s="89"/>
      <c r="E1331" s="89" t="s">
        <v>130</v>
      </c>
      <c r="F1331" s="89" t="s">
        <v>128</v>
      </c>
      <c r="G1331" s="105">
        <v>45346.630555555559</v>
      </c>
      <c r="H1331" t="str">
        <f>INDEX(Partner_details[companyName], MATCH(E1331, Partner_details[email], 0))</f>
        <v>Avetis Grigoryan</v>
      </c>
      <c r="I1331">
        <f>IFERROR(INDEX(ggPayers[payer], MATCH(A1331, ggPayers[remote_order_id], 0)), 0)</f>
        <v>0</v>
      </c>
      <c r="J1331" t="str">
        <f t="shared" si="20"/>
        <v>other</v>
      </c>
    </row>
    <row r="1332" spans="1:10">
      <c r="A1332" s="89" t="s">
        <v>2708</v>
      </c>
      <c r="B1332" s="89">
        <v>100</v>
      </c>
      <c r="C1332" s="89" t="s">
        <v>561</v>
      </c>
      <c r="D1332" s="89"/>
      <c r="E1332" s="89" t="s">
        <v>7235</v>
      </c>
      <c r="F1332" s="89" t="s">
        <v>710</v>
      </c>
      <c r="G1332" s="105">
        <v>45346.645833333336</v>
      </c>
      <c r="H1332" t="str">
        <f>INDEX(Partner_details[companyName], MATCH(E1332, Partner_details[email], 0))</f>
        <v>Smoking Chef</v>
      </c>
      <c r="I1332">
        <f>IFERROR(INDEX(ggPayers[payer], MATCH(A1332, ggPayers[remote_order_id], 0)), 0)</f>
        <v>0</v>
      </c>
      <c r="J1332" t="str">
        <f t="shared" si="20"/>
        <v>other</v>
      </c>
    </row>
    <row r="1333" spans="1:10">
      <c r="A1333" s="89" t="s">
        <v>2706</v>
      </c>
      <c r="B1333" s="89">
        <v>1000</v>
      </c>
      <c r="C1333" s="89" t="s">
        <v>561</v>
      </c>
      <c r="D1333" s="89"/>
      <c r="E1333" s="89" t="s">
        <v>130</v>
      </c>
      <c r="F1333" s="89" t="s">
        <v>128</v>
      </c>
      <c r="G1333" s="105">
        <v>45346.6875</v>
      </c>
      <c r="H1333" t="str">
        <f>INDEX(Partner_details[companyName], MATCH(E1333, Partner_details[email], 0))</f>
        <v>Avetis Grigoryan</v>
      </c>
      <c r="I1333">
        <f>IFERROR(INDEX(ggPayers[payer], MATCH(A1333, ggPayers[remote_order_id], 0)), 0)</f>
        <v>0</v>
      </c>
      <c r="J1333" t="str">
        <f t="shared" si="20"/>
        <v>other</v>
      </c>
    </row>
    <row r="1334" spans="1:10">
      <c r="A1334" s="89" t="s">
        <v>9698</v>
      </c>
      <c r="B1334" s="89">
        <v>1500</v>
      </c>
      <c r="C1334" s="89" t="s">
        <v>7963</v>
      </c>
      <c r="D1334" s="89" t="s">
        <v>9699</v>
      </c>
      <c r="E1334" s="89" t="s">
        <v>7296</v>
      </c>
      <c r="F1334" s="89" t="s">
        <v>516</v>
      </c>
      <c r="G1334" s="105">
        <v>45346.690972222219</v>
      </c>
      <c r="H1334" t="str">
        <f>INDEX(Partner_details[companyName], MATCH(E1334, Partner_details[email], 0))</f>
        <v>Paul</v>
      </c>
      <c r="I1334">
        <f>IFERROR(INDEX(ggPayers[payer], MATCH(A1334, ggPayers[remote_order_id], 0)), 0)</f>
        <v>0</v>
      </c>
      <c r="J1334" t="str">
        <f t="shared" si="20"/>
        <v>other</v>
      </c>
    </row>
    <row r="1335" spans="1:10">
      <c r="A1335" s="89" t="s">
        <v>9700</v>
      </c>
      <c r="B1335" s="89">
        <v>1500</v>
      </c>
      <c r="C1335" s="89" t="s">
        <v>7963</v>
      </c>
      <c r="D1335" s="89"/>
      <c r="E1335" s="89" t="s">
        <v>7296</v>
      </c>
      <c r="F1335" s="89" t="s">
        <v>516</v>
      </c>
      <c r="G1335" s="105">
        <v>45346.690972222219</v>
      </c>
      <c r="H1335" t="str">
        <f>INDEX(Partner_details[companyName], MATCH(E1335, Partner_details[email], 0))</f>
        <v>Paul</v>
      </c>
      <c r="I1335">
        <f>IFERROR(INDEX(ggPayers[payer], MATCH(A1335, ggPayers[remote_order_id], 0)), 0)</f>
        <v>0</v>
      </c>
      <c r="J1335" t="str">
        <f t="shared" si="20"/>
        <v>other</v>
      </c>
    </row>
    <row r="1336" spans="1:10">
      <c r="A1336" s="89" t="s">
        <v>9701</v>
      </c>
      <c r="B1336" s="89">
        <v>6800</v>
      </c>
      <c r="C1336" s="89" t="s">
        <v>7963</v>
      </c>
      <c r="D1336" s="89" t="s">
        <v>9702</v>
      </c>
      <c r="E1336" s="89" t="s">
        <v>7235</v>
      </c>
      <c r="F1336" s="89" t="s">
        <v>710</v>
      </c>
      <c r="G1336" s="105">
        <v>45346.697916666664</v>
      </c>
      <c r="H1336" t="str">
        <f>INDEX(Partner_details[companyName], MATCH(E1336, Partner_details[email], 0))</f>
        <v>Smoking Chef</v>
      </c>
      <c r="I1336">
        <f>IFERROR(INDEX(ggPayers[payer], MATCH(A1336, ggPayers[remote_order_id], 0)), 0)</f>
        <v>0</v>
      </c>
      <c r="J1336" t="str">
        <f t="shared" si="20"/>
        <v>other</v>
      </c>
    </row>
    <row r="1337" spans="1:10">
      <c r="A1337" s="89" t="s">
        <v>2704</v>
      </c>
      <c r="B1337" s="89">
        <v>6800</v>
      </c>
      <c r="C1337" s="89" t="s">
        <v>561</v>
      </c>
      <c r="D1337" s="89" t="s">
        <v>9703</v>
      </c>
      <c r="E1337" s="89" t="s">
        <v>7235</v>
      </c>
      <c r="F1337" s="89" t="s">
        <v>710</v>
      </c>
      <c r="G1337" s="105">
        <v>45346.7</v>
      </c>
      <c r="H1337" t="str">
        <f>INDEX(Partner_details[companyName], MATCH(E1337, Partner_details[email], 0))</f>
        <v>Smoking Chef</v>
      </c>
      <c r="I1337">
        <f>IFERROR(INDEX(ggPayers[payer], MATCH(A1337, ggPayers[remote_order_id], 0)), 0)</f>
        <v>17617</v>
      </c>
      <c r="J1337" t="str">
        <f t="shared" si="20"/>
        <v>ggPay</v>
      </c>
    </row>
    <row r="1338" spans="1:10">
      <c r="A1338" s="89" t="s">
        <v>2702</v>
      </c>
      <c r="B1338" s="89">
        <v>1000</v>
      </c>
      <c r="C1338" s="89" t="s">
        <v>561</v>
      </c>
      <c r="D1338" s="89"/>
      <c r="E1338" s="89" t="s">
        <v>7235</v>
      </c>
      <c r="F1338" s="89" t="s">
        <v>710</v>
      </c>
      <c r="G1338" s="105">
        <v>45346.706944444442</v>
      </c>
      <c r="H1338" t="str">
        <f>INDEX(Partner_details[companyName], MATCH(E1338, Partner_details[email], 0))</f>
        <v>Smoking Chef</v>
      </c>
      <c r="I1338">
        <f>IFERROR(INDEX(ggPayers[payer], MATCH(A1338, ggPayers[remote_order_id], 0)), 0)</f>
        <v>0</v>
      </c>
      <c r="J1338" t="str">
        <f t="shared" si="20"/>
        <v>other</v>
      </c>
    </row>
    <row r="1339" spans="1:10">
      <c r="A1339" s="89" t="s">
        <v>9704</v>
      </c>
      <c r="B1339" s="89">
        <v>1000</v>
      </c>
      <c r="C1339" s="89" t="s">
        <v>7963</v>
      </c>
      <c r="D1339" s="89"/>
      <c r="E1339" s="89" t="s">
        <v>7235</v>
      </c>
      <c r="F1339" s="89" t="s">
        <v>710</v>
      </c>
      <c r="G1339" s="105">
        <v>45346.706944444442</v>
      </c>
      <c r="H1339" t="str">
        <f>INDEX(Partner_details[companyName], MATCH(E1339, Partner_details[email], 0))</f>
        <v>Smoking Chef</v>
      </c>
      <c r="I1339">
        <f>IFERROR(INDEX(ggPayers[payer], MATCH(A1339, ggPayers[remote_order_id], 0)), 0)</f>
        <v>0</v>
      </c>
      <c r="J1339" t="str">
        <f t="shared" si="20"/>
        <v>other</v>
      </c>
    </row>
    <row r="1340" spans="1:10">
      <c r="A1340" s="89" t="s">
        <v>9705</v>
      </c>
      <c r="B1340" s="89">
        <v>1000</v>
      </c>
      <c r="C1340" s="89" t="s">
        <v>7963</v>
      </c>
      <c r="D1340" s="89"/>
      <c r="E1340" s="89" t="s">
        <v>7235</v>
      </c>
      <c r="F1340" s="89" t="s">
        <v>710</v>
      </c>
      <c r="G1340" s="105">
        <v>45346.707638888889</v>
      </c>
      <c r="H1340" t="str">
        <f>INDEX(Partner_details[companyName], MATCH(E1340, Partner_details[email], 0))</f>
        <v>Smoking Chef</v>
      </c>
      <c r="I1340">
        <f>IFERROR(INDEX(ggPayers[payer], MATCH(A1340, ggPayers[remote_order_id], 0)), 0)</f>
        <v>0</v>
      </c>
      <c r="J1340" t="str">
        <f t="shared" si="20"/>
        <v>other</v>
      </c>
    </row>
    <row r="1341" spans="1:10">
      <c r="A1341" s="89" t="s">
        <v>2700</v>
      </c>
      <c r="B1341" s="89">
        <v>3000</v>
      </c>
      <c r="C1341" s="89" t="s">
        <v>561</v>
      </c>
      <c r="D1341" s="89" t="s">
        <v>9706</v>
      </c>
      <c r="E1341" s="89" t="s">
        <v>7235</v>
      </c>
      <c r="F1341" s="89" t="s">
        <v>710</v>
      </c>
      <c r="G1341" s="105">
        <v>45346.712500000001</v>
      </c>
      <c r="H1341" t="str">
        <f>INDEX(Partner_details[companyName], MATCH(E1341, Partner_details[email], 0))</f>
        <v>Smoking Chef</v>
      </c>
      <c r="I1341">
        <f>IFERROR(INDEX(ggPayers[payer], MATCH(A1341, ggPayers[remote_order_id], 0)), 0)</f>
        <v>889096</v>
      </c>
      <c r="J1341" t="str">
        <f t="shared" si="20"/>
        <v>ggPay</v>
      </c>
    </row>
    <row r="1342" spans="1:10">
      <c r="A1342" s="89" t="s">
        <v>9707</v>
      </c>
      <c r="B1342" s="89">
        <v>3000</v>
      </c>
      <c r="C1342" s="89" t="s">
        <v>7963</v>
      </c>
      <c r="D1342" s="89" t="s">
        <v>9708</v>
      </c>
      <c r="E1342" s="89" t="s">
        <v>7235</v>
      </c>
      <c r="F1342" s="89" t="s">
        <v>710</v>
      </c>
      <c r="G1342" s="105">
        <v>45346.712500000001</v>
      </c>
      <c r="H1342" t="str">
        <f>INDEX(Partner_details[companyName], MATCH(E1342, Partner_details[email], 0))</f>
        <v>Smoking Chef</v>
      </c>
      <c r="I1342">
        <f>IFERROR(INDEX(ggPayers[payer], MATCH(A1342, ggPayers[remote_order_id], 0)), 0)</f>
        <v>0</v>
      </c>
      <c r="J1342" t="str">
        <f t="shared" si="20"/>
        <v>other</v>
      </c>
    </row>
    <row r="1343" spans="1:10">
      <c r="A1343" s="89" t="s">
        <v>2697</v>
      </c>
      <c r="B1343" s="89">
        <v>1500</v>
      </c>
      <c r="C1343" s="89" t="s">
        <v>561</v>
      </c>
      <c r="D1343" s="89" t="s">
        <v>9709</v>
      </c>
      <c r="E1343" s="89" t="s">
        <v>6606</v>
      </c>
      <c r="F1343" s="89" t="s">
        <v>387</v>
      </c>
      <c r="G1343" s="105">
        <v>45346.716666666667</v>
      </c>
      <c r="H1343" t="str">
        <f>INDEX(Partner_details[companyName], MATCH(E1343, Partner_details[email], 0))</f>
        <v>Beer academy</v>
      </c>
      <c r="I1343">
        <f>IFERROR(INDEX(ggPayers[payer], MATCH(A1343, ggPayers[remote_order_id], 0)), 0)</f>
        <v>689999</v>
      </c>
      <c r="J1343" t="str">
        <f t="shared" si="20"/>
        <v>ggPay</v>
      </c>
    </row>
    <row r="1344" spans="1:10">
      <c r="A1344" s="89" t="s">
        <v>2695</v>
      </c>
      <c r="B1344" s="89">
        <v>500</v>
      </c>
      <c r="C1344" s="89" t="s">
        <v>561</v>
      </c>
      <c r="D1344" s="89"/>
      <c r="E1344" s="89" t="s">
        <v>7227</v>
      </c>
      <c r="F1344" s="89" t="s">
        <v>462</v>
      </c>
      <c r="G1344" s="105">
        <v>45346.724305555559</v>
      </c>
      <c r="H1344" t="str">
        <f>INDEX(Partner_details[companyName], MATCH(E1344, Partner_details[email], 0))</f>
        <v>Lumen Coffee</v>
      </c>
      <c r="I1344">
        <f>IFERROR(INDEX(ggPayers[payer], MATCH(A1344, ggPayers[remote_order_id], 0)), 0)</f>
        <v>0</v>
      </c>
      <c r="J1344" t="str">
        <f t="shared" si="20"/>
        <v>other</v>
      </c>
    </row>
    <row r="1345" spans="1:10">
      <c r="A1345" s="89" t="s">
        <v>2693</v>
      </c>
      <c r="B1345" s="89">
        <v>500</v>
      </c>
      <c r="C1345" s="89" t="s">
        <v>561</v>
      </c>
      <c r="D1345" s="89"/>
      <c r="E1345" s="89" t="s">
        <v>7018</v>
      </c>
      <c r="F1345" s="89" t="s">
        <v>476</v>
      </c>
      <c r="G1345" s="105">
        <v>45346.749305555553</v>
      </c>
      <c r="H1345" t="str">
        <f>INDEX(Partner_details[companyName], MATCH(E1345, Partner_details[email], 0))</f>
        <v>Malocco</v>
      </c>
      <c r="I1345">
        <f>IFERROR(INDEX(ggPayers[payer], MATCH(A1345, ggPayers[remote_order_id], 0)), 0)</f>
        <v>0</v>
      </c>
      <c r="J1345" t="str">
        <f t="shared" si="20"/>
        <v>other</v>
      </c>
    </row>
    <row r="1346" spans="1:10">
      <c r="A1346" s="89" t="s">
        <v>2691</v>
      </c>
      <c r="B1346" s="89">
        <v>2000</v>
      </c>
      <c r="C1346" s="89" t="s">
        <v>561</v>
      </c>
      <c r="D1346" s="89" t="s">
        <v>9710</v>
      </c>
      <c r="E1346" s="89" t="s">
        <v>6830</v>
      </c>
      <c r="F1346" s="89" t="s">
        <v>382</v>
      </c>
      <c r="G1346" s="105">
        <v>45346.773611111108</v>
      </c>
      <c r="H1346" t="str">
        <f>INDEX(Partner_details[companyName], MATCH(E1346, Partner_details[email], 0))</f>
        <v>Beer Academy</v>
      </c>
      <c r="I1346">
        <f>IFERROR(INDEX(ggPayers[payer], MATCH(A1346, ggPayers[remote_order_id], 0)), 0)</f>
        <v>798</v>
      </c>
      <c r="J1346" t="str">
        <f t="shared" si="20"/>
        <v>ggPay</v>
      </c>
    </row>
    <row r="1347" spans="1:10">
      <c r="A1347" s="89" t="s">
        <v>9711</v>
      </c>
      <c r="B1347" s="89">
        <v>500</v>
      </c>
      <c r="C1347" s="89" t="s">
        <v>7963</v>
      </c>
      <c r="D1347" s="89" t="s">
        <v>9712</v>
      </c>
      <c r="E1347" s="89" t="s">
        <v>6830</v>
      </c>
      <c r="F1347" s="89" t="s">
        <v>382</v>
      </c>
      <c r="G1347" s="105">
        <v>45346.793055555558</v>
      </c>
      <c r="H1347" t="str">
        <f>INDEX(Partner_details[companyName], MATCH(E1347, Partner_details[email], 0))</f>
        <v>Beer Academy</v>
      </c>
      <c r="I1347">
        <f>IFERROR(INDEX(ggPayers[payer], MATCH(A1347, ggPayers[remote_order_id], 0)), 0)</f>
        <v>0</v>
      </c>
      <c r="J1347" t="str">
        <f t="shared" ref="J1347:J1410" si="21">IF(NOT(I1347=0), "ggPay", "other")</f>
        <v>other</v>
      </c>
    </row>
    <row r="1348" spans="1:10">
      <c r="A1348" s="89" t="s">
        <v>2690</v>
      </c>
      <c r="B1348" s="89">
        <v>2000</v>
      </c>
      <c r="C1348" s="89" t="s">
        <v>561</v>
      </c>
      <c r="D1348" s="89"/>
      <c r="E1348" s="89" t="s">
        <v>130</v>
      </c>
      <c r="F1348" s="89" t="s">
        <v>128</v>
      </c>
      <c r="G1348" s="105">
        <v>45346.804861111108</v>
      </c>
      <c r="H1348" t="str">
        <f>INDEX(Partner_details[companyName], MATCH(E1348, Partner_details[email], 0))</f>
        <v>Avetis Grigoryan</v>
      </c>
      <c r="I1348">
        <f>IFERROR(INDEX(ggPayers[payer], MATCH(A1348, ggPayers[remote_order_id], 0)), 0)</f>
        <v>0</v>
      </c>
      <c r="J1348" t="str">
        <f t="shared" si="21"/>
        <v>other</v>
      </c>
    </row>
    <row r="1349" spans="1:10">
      <c r="A1349" s="89" t="s">
        <v>2688</v>
      </c>
      <c r="B1349" s="89">
        <v>1500</v>
      </c>
      <c r="C1349" s="89" t="s">
        <v>561</v>
      </c>
      <c r="D1349" s="89"/>
      <c r="E1349" s="89" t="s">
        <v>6606</v>
      </c>
      <c r="F1349" s="89" t="s">
        <v>387</v>
      </c>
      <c r="G1349" s="105">
        <v>45346.807638888888</v>
      </c>
      <c r="H1349" t="str">
        <f>INDEX(Partner_details[companyName], MATCH(E1349, Partner_details[email], 0))</f>
        <v>Beer academy</v>
      </c>
      <c r="I1349">
        <f>IFERROR(INDEX(ggPayers[payer], MATCH(A1349, ggPayers[remote_order_id], 0)), 0)</f>
        <v>0</v>
      </c>
      <c r="J1349" t="str">
        <f t="shared" si="21"/>
        <v>other</v>
      </c>
    </row>
    <row r="1350" spans="1:10">
      <c r="A1350" s="89" t="s">
        <v>9713</v>
      </c>
      <c r="B1350" s="89">
        <v>2000</v>
      </c>
      <c r="C1350" s="89" t="s">
        <v>7963</v>
      </c>
      <c r="D1350" s="89" t="s">
        <v>9714</v>
      </c>
      <c r="E1350" s="89" t="s">
        <v>7296</v>
      </c>
      <c r="F1350" s="89" t="s">
        <v>516</v>
      </c>
      <c r="G1350" s="105">
        <v>45346.811805555553</v>
      </c>
      <c r="H1350" t="str">
        <f>INDEX(Partner_details[companyName], MATCH(E1350, Partner_details[email], 0))</f>
        <v>Paul</v>
      </c>
      <c r="I1350">
        <f>IFERROR(INDEX(ggPayers[payer], MATCH(A1350, ggPayers[remote_order_id], 0)), 0)</f>
        <v>0</v>
      </c>
      <c r="J1350" t="str">
        <f t="shared" si="21"/>
        <v>other</v>
      </c>
    </row>
    <row r="1351" spans="1:10">
      <c r="A1351" s="89" t="s">
        <v>9715</v>
      </c>
      <c r="B1351" s="89">
        <v>1000</v>
      </c>
      <c r="C1351" s="89" t="s">
        <v>7963</v>
      </c>
      <c r="D1351" s="89" t="s">
        <v>9716</v>
      </c>
      <c r="E1351" s="89" t="s">
        <v>7296</v>
      </c>
      <c r="F1351" s="89" t="s">
        <v>516</v>
      </c>
      <c r="G1351" s="105">
        <v>45347.272222222222</v>
      </c>
      <c r="H1351" t="str">
        <f>INDEX(Partner_details[companyName], MATCH(E1351, Partner_details[email], 0))</f>
        <v>Paul</v>
      </c>
      <c r="I1351">
        <f>IFERROR(INDEX(ggPayers[payer], MATCH(A1351, ggPayers[remote_order_id], 0)), 0)</f>
        <v>0</v>
      </c>
      <c r="J1351" t="str">
        <f t="shared" si="21"/>
        <v>other</v>
      </c>
    </row>
    <row r="1352" spans="1:10">
      <c r="A1352" s="89" t="s">
        <v>9717</v>
      </c>
      <c r="B1352" s="89">
        <v>1000</v>
      </c>
      <c r="C1352" s="89" t="s">
        <v>7963</v>
      </c>
      <c r="D1352" s="89" t="s">
        <v>9718</v>
      </c>
      <c r="E1352" s="89" t="s">
        <v>7296</v>
      </c>
      <c r="F1352" s="89" t="s">
        <v>516</v>
      </c>
      <c r="G1352" s="105">
        <v>45347.272916666669</v>
      </c>
      <c r="H1352" t="str">
        <f>INDEX(Partner_details[companyName], MATCH(E1352, Partner_details[email], 0))</f>
        <v>Paul</v>
      </c>
      <c r="I1352">
        <f>IFERROR(INDEX(ggPayers[payer], MATCH(A1352, ggPayers[remote_order_id], 0)), 0)</f>
        <v>0</v>
      </c>
      <c r="J1352" t="str">
        <f t="shared" si="21"/>
        <v>other</v>
      </c>
    </row>
    <row r="1353" spans="1:10">
      <c r="A1353" s="89" t="s">
        <v>9719</v>
      </c>
      <c r="B1353" s="89">
        <v>1000</v>
      </c>
      <c r="C1353" s="89" t="s">
        <v>7963</v>
      </c>
      <c r="D1353" s="89"/>
      <c r="E1353" s="89" t="s">
        <v>7296</v>
      </c>
      <c r="F1353" s="89" t="s">
        <v>516</v>
      </c>
      <c r="G1353" s="105">
        <v>45347.272916666669</v>
      </c>
      <c r="H1353" t="str">
        <f>INDEX(Partner_details[companyName], MATCH(E1353, Partner_details[email], 0))</f>
        <v>Paul</v>
      </c>
      <c r="I1353">
        <f>IFERROR(INDEX(ggPayers[payer], MATCH(A1353, ggPayers[remote_order_id], 0)), 0)</f>
        <v>0</v>
      </c>
      <c r="J1353" t="str">
        <f t="shared" si="21"/>
        <v>other</v>
      </c>
    </row>
    <row r="1354" spans="1:10">
      <c r="A1354" s="89" t="s">
        <v>6323</v>
      </c>
      <c r="B1354" s="89">
        <v>500</v>
      </c>
      <c r="C1354" s="89" t="s">
        <v>5606</v>
      </c>
      <c r="D1354" s="89" t="s">
        <v>9720</v>
      </c>
      <c r="E1354" s="89" t="s">
        <v>6682</v>
      </c>
      <c r="F1354" s="89" t="s">
        <v>5008</v>
      </c>
      <c r="G1354" s="105">
        <v>45347.359722222223</v>
      </c>
      <c r="H1354" t="str">
        <f>INDEX(Partner_details[companyName], MATCH(E1354, Partner_details[email], 0))</f>
        <v>Sunrise noyland</v>
      </c>
      <c r="I1354">
        <f>IFERROR(INDEX(ggPayers[payer], MATCH(A1354, ggPayers[remote_order_id], 0)), 0)</f>
        <v>1760</v>
      </c>
      <c r="J1354" t="str">
        <f t="shared" si="21"/>
        <v>ggPay</v>
      </c>
    </row>
    <row r="1355" spans="1:10">
      <c r="A1355" s="89" t="s">
        <v>9721</v>
      </c>
      <c r="B1355" s="89">
        <v>300</v>
      </c>
      <c r="C1355" s="89" t="s">
        <v>7963</v>
      </c>
      <c r="D1355" s="89" t="s">
        <v>9722</v>
      </c>
      <c r="E1355" s="89" t="s">
        <v>6682</v>
      </c>
      <c r="F1355" s="89" t="s">
        <v>5008</v>
      </c>
      <c r="G1355" s="105">
        <v>45347.359722222223</v>
      </c>
      <c r="H1355" t="str">
        <f>INDEX(Partner_details[companyName], MATCH(E1355, Partner_details[email], 0))</f>
        <v>Sunrise noyland</v>
      </c>
      <c r="I1355">
        <f>IFERROR(INDEX(ggPayers[payer], MATCH(A1355, ggPayers[remote_order_id], 0)), 0)</f>
        <v>0</v>
      </c>
      <c r="J1355" t="str">
        <f t="shared" si="21"/>
        <v>other</v>
      </c>
    </row>
    <row r="1356" spans="1:10">
      <c r="A1356" s="89" t="s">
        <v>9723</v>
      </c>
      <c r="B1356" s="89">
        <v>500</v>
      </c>
      <c r="C1356" s="89" t="s">
        <v>7963</v>
      </c>
      <c r="D1356" s="89"/>
      <c r="E1356" s="89" t="s">
        <v>6682</v>
      </c>
      <c r="F1356" s="89" t="s">
        <v>5008</v>
      </c>
      <c r="G1356" s="105">
        <v>45347.362500000003</v>
      </c>
      <c r="H1356" t="str">
        <f>INDEX(Partner_details[companyName], MATCH(E1356, Partner_details[email], 0))</f>
        <v>Sunrise noyland</v>
      </c>
      <c r="I1356">
        <f>IFERROR(INDEX(ggPayers[payer], MATCH(A1356, ggPayers[remote_order_id], 0)), 0)</f>
        <v>0</v>
      </c>
      <c r="J1356" t="str">
        <f t="shared" si="21"/>
        <v>other</v>
      </c>
    </row>
    <row r="1357" spans="1:10">
      <c r="A1357" s="89" t="s">
        <v>2687</v>
      </c>
      <c r="B1357" s="89">
        <v>500</v>
      </c>
      <c r="C1357" s="89" t="s">
        <v>7991</v>
      </c>
      <c r="D1357" s="89"/>
      <c r="E1357" s="89" t="s">
        <v>6682</v>
      </c>
      <c r="F1357" s="89" t="s">
        <v>5008</v>
      </c>
      <c r="G1357" s="105">
        <v>45347.363194444442</v>
      </c>
      <c r="H1357" t="str">
        <f>INDEX(Partner_details[companyName], MATCH(E1357, Partner_details[email], 0))</f>
        <v>Sunrise noyland</v>
      </c>
      <c r="I1357">
        <f>IFERROR(INDEX(ggPayers[payer], MATCH(A1357, ggPayers[remote_order_id], 0)), 0)</f>
        <v>0</v>
      </c>
      <c r="J1357" t="str">
        <f t="shared" si="21"/>
        <v>other</v>
      </c>
    </row>
    <row r="1358" spans="1:10">
      <c r="A1358" s="89" t="s">
        <v>9724</v>
      </c>
      <c r="B1358" s="89">
        <v>1000</v>
      </c>
      <c r="C1358" s="89" t="s">
        <v>7963</v>
      </c>
      <c r="D1358" s="89" t="s">
        <v>9725</v>
      </c>
      <c r="E1358" s="89" t="s">
        <v>6682</v>
      </c>
      <c r="F1358" s="89" t="s">
        <v>5008</v>
      </c>
      <c r="G1358" s="105">
        <v>45347.365277777775</v>
      </c>
      <c r="H1358" t="str">
        <f>INDEX(Partner_details[companyName], MATCH(E1358, Partner_details[email], 0))</f>
        <v>Sunrise noyland</v>
      </c>
      <c r="I1358">
        <f>IFERROR(INDEX(ggPayers[payer], MATCH(A1358, ggPayers[remote_order_id], 0)), 0)</f>
        <v>0</v>
      </c>
      <c r="J1358" t="str">
        <f t="shared" si="21"/>
        <v>other</v>
      </c>
    </row>
    <row r="1359" spans="1:10">
      <c r="A1359" s="89" t="s">
        <v>2684</v>
      </c>
      <c r="B1359" s="89">
        <v>1000</v>
      </c>
      <c r="C1359" s="89" t="s">
        <v>561</v>
      </c>
      <c r="D1359" s="89" t="s">
        <v>9726</v>
      </c>
      <c r="E1359" s="89" t="s">
        <v>6682</v>
      </c>
      <c r="F1359" s="89" t="s">
        <v>5008</v>
      </c>
      <c r="G1359" s="105">
        <v>45347.365972222222</v>
      </c>
      <c r="H1359" t="str">
        <f>INDEX(Partner_details[companyName], MATCH(E1359, Partner_details[email], 0))</f>
        <v>Sunrise noyland</v>
      </c>
      <c r="I1359">
        <f>IFERROR(INDEX(ggPayers[payer], MATCH(A1359, ggPayers[remote_order_id], 0)), 0)</f>
        <v>3065</v>
      </c>
      <c r="J1359" t="str">
        <f t="shared" si="21"/>
        <v>ggPay</v>
      </c>
    </row>
    <row r="1360" spans="1:10">
      <c r="A1360" s="89" t="s">
        <v>6322</v>
      </c>
      <c r="B1360" s="89">
        <v>1000</v>
      </c>
      <c r="C1360" s="89" t="s">
        <v>5606</v>
      </c>
      <c r="D1360" s="89" t="s">
        <v>9727</v>
      </c>
      <c r="E1360" s="89" t="s">
        <v>190</v>
      </c>
      <c r="F1360" s="89" t="s">
        <v>189</v>
      </c>
      <c r="G1360" s="105">
        <v>45347.381249999999</v>
      </c>
      <c r="H1360" t="str">
        <f>INDEX(Partner_details[companyName], MATCH(E1360, Partner_details[email], 0))</f>
        <v>gg cjsc</v>
      </c>
      <c r="I1360">
        <f>IFERROR(INDEX(ggPayers[payer], MATCH(A1360, ggPayers[remote_order_id], 0)), 0)</f>
        <v>798</v>
      </c>
      <c r="J1360" t="str">
        <f t="shared" si="21"/>
        <v>ggPay</v>
      </c>
    </row>
    <row r="1361" spans="1:10">
      <c r="A1361" s="89" t="s">
        <v>2682</v>
      </c>
      <c r="B1361" s="89">
        <v>1000</v>
      </c>
      <c r="C1361" s="89" t="s">
        <v>561</v>
      </c>
      <c r="D1361" s="89" t="s">
        <v>9728</v>
      </c>
      <c r="E1361" s="89" t="s">
        <v>190</v>
      </c>
      <c r="F1361" s="89" t="s">
        <v>189</v>
      </c>
      <c r="G1361" s="105">
        <v>45347.381944444445</v>
      </c>
      <c r="H1361" t="str">
        <f>INDEX(Partner_details[companyName], MATCH(E1361, Partner_details[email], 0))</f>
        <v>gg cjsc</v>
      </c>
      <c r="I1361">
        <f>IFERROR(INDEX(ggPayers[payer], MATCH(A1361, ggPayers[remote_order_id], 0)), 0)</f>
        <v>798</v>
      </c>
      <c r="J1361" t="str">
        <f t="shared" si="21"/>
        <v>ggPay</v>
      </c>
    </row>
    <row r="1362" spans="1:10">
      <c r="A1362" s="89" t="s">
        <v>9729</v>
      </c>
      <c r="B1362" s="89">
        <v>500</v>
      </c>
      <c r="C1362" s="89" t="s">
        <v>7963</v>
      </c>
      <c r="D1362" s="89" t="s">
        <v>9730</v>
      </c>
      <c r="E1362" s="89" t="s">
        <v>7018</v>
      </c>
      <c r="F1362" s="89" t="s">
        <v>476</v>
      </c>
      <c r="G1362" s="105">
        <v>45347.383333333331</v>
      </c>
      <c r="H1362" t="str">
        <f>INDEX(Partner_details[companyName], MATCH(E1362, Partner_details[email], 0))</f>
        <v>Malocco</v>
      </c>
      <c r="I1362">
        <f>IFERROR(INDEX(ggPayers[payer], MATCH(A1362, ggPayers[remote_order_id], 0)), 0)</f>
        <v>0</v>
      </c>
      <c r="J1362" t="str">
        <f t="shared" si="21"/>
        <v>other</v>
      </c>
    </row>
    <row r="1363" spans="1:10">
      <c r="A1363" s="89" t="s">
        <v>9731</v>
      </c>
      <c r="B1363" s="89">
        <v>300</v>
      </c>
      <c r="C1363" s="89" t="s">
        <v>7963</v>
      </c>
      <c r="D1363" s="89" t="s">
        <v>9732</v>
      </c>
      <c r="E1363" s="89" t="s">
        <v>287</v>
      </c>
      <c r="F1363" s="89" t="s">
        <v>55</v>
      </c>
      <c r="G1363" s="105">
        <v>45347.404861111114</v>
      </c>
      <c r="H1363" t="str">
        <f>INDEX(Partner_details[companyName], MATCH(E1363, Partner_details[email], 0))</f>
        <v>gg cjsc</v>
      </c>
      <c r="I1363">
        <f>IFERROR(INDEX(ggPayers[payer], MATCH(A1363, ggPayers[remote_order_id], 0)), 0)</f>
        <v>0</v>
      </c>
      <c r="J1363" t="str">
        <f t="shared" si="21"/>
        <v>other</v>
      </c>
    </row>
    <row r="1364" spans="1:10">
      <c r="A1364" s="89" t="s">
        <v>9733</v>
      </c>
      <c r="B1364" s="89">
        <v>300</v>
      </c>
      <c r="C1364" s="89" t="s">
        <v>7963</v>
      </c>
      <c r="D1364" s="89"/>
      <c r="E1364" s="89" t="s">
        <v>287</v>
      </c>
      <c r="F1364" s="89" t="s">
        <v>55</v>
      </c>
      <c r="G1364" s="105">
        <v>45347.404861111114</v>
      </c>
      <c r="H1364" t="str">
        <f>INDEX(Partner_details[companyName], MATCH(E1364, Partner_details[email], 0))</f>
        <v>gg cjsc</v>
      </c>
      <c r="I1364">
        <f>IFERROR(INDEX(ggPayers[payer], MATCH(A1364, ggPayers[remote_order_id], 0)), 0)</f>
        <v>0</v>
      </c>
      <c r="J1364" t="str">
        <f t="shared" si="21"/>
        <v>other</v>
      </c>
    </row>
    <row r="1365" spans="1:10">
      <c r="A1365" s="89" t="s">
        <v>2680</v>
      </c>
      <c r="B1365" s="89">
        <v>2000</v>
      </c>
      <c r="C1365" s="89" t="s">
        <v>561</v>
      </c>
      <c r="D1365" s="89" t="s">
        <v>9734</v>
      </c>
      <c r="E1365" s="89" t="s">
        <v>130</v>
      </c>
      <c r="F1365" s="89" t="s">
        <v>128</v>
      </c>
      <c r="G1365" s="105">
        <v>45347.413194444445</v>
      </c>
      <c r="H1365" t="str">
        <f>INDEX(Partner_details[companyName], MATCH(E1365, Partner_details[email], 0))</f>
        <v>Avetis Grigoryan</v>
      </c>
      <c r="I1365">
        <f>IFERROR(INDEX(ggPayers[payer], MATCH(A1365, ggPayers[remote_order_id], 0)), 0)</f>
        <v>17617</v>
      </c>
      <c r="J1365" t="str">
        <f t="shared" si="21"/>
        <v>ggPay</v>
      </c>
    </row>
    <row r="1366" spans="1:10">
      <c r="A1366" s="89" t="s">
        <v>4225</v>
      </c>
      <c r="B1366" s="89">
        <v>100</v>
      </c>
      <c r="C1366" s="89" t="s">
        <v>561</v>
      </c>
      <c r="D1366" s="89" t="s">
        <v>9735</v>
      </c>
      <c r="E1366" s="89" t="s">
        <v>6920</v>
      </c>
      <c r="F1366" s="89" t="s">
        <v>4224</v>
      </c>
      <c r="G1366" s="105">
        <v>45454.540972222225</v>
      </c>
      <c r="H1366" t="str">
        <f>INDEX(Partner_details[companyName], MATCH(E1366, Partner_details[email], 0))</f>
        <v>Coffee music</v>
      </c>
      <c r="I1366">
        <f>IFERROR(INDEX(ggPayers[payer], MATCH(A1366, ggPayers[remote_order_id], 0)), 0)</f>
        <v>825186</v>
      </c>
      <c r="J1366" t="str">
        <f t="shared" si="21"/>
        <v>ggPay</v>
      </c>
    </row>
    <row r="1367" spans="1:10">
      <c r="A1367" s="89" t="s">
        <v>9736</v>
      </c>
      <c r="B1367" s="89">
        <v>1000</v>
      </c>
      <c r="C1367" s="89" t="s">
        <v>7963</v>
      </c>
      <c r="D1367" s="89" t="s">
        <v>9737</v>
      </c>
      <c r="E1367" s="89" t="s">
        <v>6754</v>
      </c>
      <c r="F1367" s="89" t="s">
        <v>683</v>
      </c>
      <c r="G1367" s="105">
        <v>45455.777083333334</v>
      </c>
      <c r="H1367" t="str">
        <f>INDEX(Partner_details[companyName], MATCH(E1367, Partner_details[email], 0))</f>
        <v>Noraleppo</v>
      </c>
      <c r="I1367">
        <f>IFERROR(INDEX(ggPayers[payer], MATCH(A1367, ggPayers[remote_order_id], 0)), 0)</f>
        <v>0</v>
      </c>
      <c r="J1367" t="str">
        <f t="shared" si="21"/>
        <v>other</v>
      </c>
    </row>
    <row r="1368" spans="1:10">
      <c r="A1368" s="89" t="s">
        <v>2676</v>
      </c>
      <c r="B1368" s="89">
        <v>1000</v>
      </c>
      <c r="C1368" s="89" t="s">
        <v>561</v>
      </c>
      <c r="D1368" s="89" t="s">
        <v>9738</v>
      </c>
      <c r="E1368" s="89" t="s">
        <v>190</v>
      </c>
      <c r="F1368" s="89" t="s">
        <v>189</v>
      </c>
      <c r="G1368" s="105">
        <v>45347.447916666664</v>
      </c>
      <c r="H1368" t="str">
        <f>INDEX(Partner_details[companyName], MATCH(E1368, Partner_details[email], 0))</f>
        <v>gg cjsc</v>
      </c>
      <c r="I1368">
        <f>IFERROR(INDEX(ggPayers[payer], MATCH(A1368, ggPayers[remote_order_id], 0)), 0)</f>
        <v>17617</v>
      </c>
      <c r="J1368" t="str">
        <f t="shared" si="21"/>
        <v>ggPay</v>
      </c>
    </row>
    <row r="1369" spans="1:10">
      <c r="A1369" s="89" t="s">
        <v>9739</v>
      </c>
      <c r="B1369" s="89">
        <v>1000</v>
      </c>
      <c r="C1369" s="89" t="s">
        <v>7963</v>
      </c>
      <c r="D1369" s="89" t="s">
        <v>9740</v>
      </c>
      <c r="E1369" s="89" t="s">
        <v>190</v>
      </c>
      <c r="F1369" s="89" t="s">
        <v>189</v>
      </c>
      <c r="G1369" s="105">
        <v>45347.447916666664</v>
      </c>
      <c r="H1369" t="str">
        <f>INDEX(Partner_details[companyName], MATCH(E1369, Partner_details[email], 0))</f>
        <v>gg cjsc</v>
      </c>
      <c r="I1369">
        <f>IFERROR(INDEX(ggPayers[payer], MATCH(A1369, ggPayers[remote_order_id], 0)), 0)</f>
        <v>0</v>
      </c>
      <c r="J1369" t="str">
        <f t="shared" si="21"/>
        <v>other</v>
      </c>
    </row>
    <row r="1370" spans="1:10">
      <c r="A1370" s="89" t="s">
        <v>2675</v>
      </c>
      <c r="B1370" s="89">
        <v>1000</v>
      </c>
      <c r="C1370" s="89" t="s">
        <v>561</v>
      </c>
      <c r="D1370" s="89"/>
      <c r="E1370" s="89" t="s">
        <v>7018</v>
      </c>
      <c r="F1370" s="89" t="s">
        <v>476</v>
      </c>
      <c r="G1370" s="105">
        <v>45347.451388888891</v>
      </c>
      <c r="H1370" t="str">
        <f>INDEX(Partner_details[companyName], MATCH(E1370, Partner_details[email], 0))</f>
        <v>Malocco</v>
      </c>
      <c r="I1370">
        <f>IFERROR(INDEX(ggPayers[payer], MATCH(A1370, ggPayers[remote_order_id], 0)), 0)</f>
        <v>0</v>
      </c>
      <c r="J1370" t="str">
        <f t="shared" si="21"/>
        <v>other</v>
      </c>
    </row>
    <row r="1371" spans="1:10">
      <c r="A1371" s="89" t="s">
        <v>2673</v>
      </c>
      <c r="B1371" s="89">
        <v>500</v>
      </c>
      <c r="C1371" s="89" t="s">
        <v>561</v>
      </c>
      <c r="D1371" s="89" t="s">
        <v>9741</v>
      </c>
      <c r="E1371" s="89" t="s">
        <v>6830</v>
      </c>
      <c r="F1371" s="89" t="s">
        <v>382</v>
      </c>
      <c r="G1371" s="105">
        <v>45347.472916666666</v>
      </c>
      <c r="H1371" t="str">
        <f>INDEX(Partner_details[companyName], MATCH(E1371, Partner_details[email], 0))</f>
        <v>Beer Academy</v>
      </c>
      <c r="I1371">
        <f>IFERROR(INDEX(ggPayers[payer], MATCH(A1371, ggPayers[remote_order_id], 0)), 0)</f>
        <v>127150</v>
      </c>
      <c r="J1371" t="str">
        <f t="shared" si="21"/>
        <v>ggPay</v>
      </c>
    </row>
    <row r="1372" spans="1:10">
      <c r="A1372" s="89" t="s">
        <v>9742</v>
      </c>
      <c r="B1372" s="89">
        <v>300</v>
      </c>
      <c r="C1372" s="89" t="s">
        <v>7963</v>
      </c>
      <c r="D1372" s="89" t="s">
        <v>9743</v>
      </c>
      <c r="E1372" s="89" t="s">
        <v>347</v>
      </c>
      <c r="F1372" s="89" t="s">
        <v>346</v>
      </c>
      <c r="G1372" s="105">
        <v>45347.475694444445</v>
      </c>
      <c r="H1372" t="str">
        <f>INDEX(Partner_details[companyName], MATCH(E1372, Partner_details[email], 0))</f>
        <v>gg cjsc</v>
      </c>
      <c r="I1372">
        <f>IFERROR(INDEX(ggPayers[payer], MATCH(A1372, ggPayers[remote_order_id], 0)), 0)</f>
        <v>0</v>
      </c>
      <c r="J1372" t="str">
        <f t="shared" si="21"/>
        <v>other</v>
      </c>
    </row>
    <row r="1373" spans="1:10">
      <c r="A1373" s="89" t="s">
        <v>9744</v>
      </c>
      <c r="B1373" s="89">
        <v>300</v>
      </c>
      <c r="C1373" s="89" t="s">
        <v>7963</v>
      </c>
      <c r="D1373" s="89" t="s">
        <v>9745</v>
      </c>
      <c r="E1373" s="89" t="s">
        <v>347</v>
      </c>
      <c r="F1373" s="89" t="s">
        <v>346</v>
      </c>
      <c r="G1373" s="105">
        <v>45347.475694444445</v>
      </c>
      <c r="H1373" t="str">
        <f>INDEX(Partner_details[companyName], MATCH(E1373, Partner_details[email], 0))</f>
        <v>gg cjsc</v>
      </c>
      <c r="I1373">
        <f>IFERROR(INDEX(ggPayers[payer], MATCH(A1373, ggPayers[remote_order_id], 0)), 0)</f>
        <v>0</v>
      </c>
      <c r="J1373" t="str">
        <f t="shared" si="21"/>
        <v>other</v>
      </c>
    </row>
    <row r="1374" spans="1:10">
      <c r="A1374" s="89" t="s">
        <v>9746</v>
      </c>
      <c r="B1374" s="89">
        <v>1500</v>
      </c>
      <c r="C1374" s="89" t="s">
        <v>7963</v>
      </c>
      <c r="D1374" s="89"/>
      <c r="E1374" s="89" t="s">
        <v>6682</v>
      </c>
      <c r="F1374" s="89" t="s">
        <v>5008</v>
      </c>
      <c r="G1374" s="105">
        <v>45347.511111111111</v>
      </c>
      <c r="H1374" t="str">
        <f>INDEX(Partner_details[companyName], MATCH(E1374, Partner_details[email], 0))</f>
        <v>Sunrise noyland</v>
      </c>
      <c r="I1374">
        <f>IFERROR(INDEX(ggPayers[payer], MATCH(A1374, ggPayers[remote_order_id], 0)), 0)</f>
        <v>0</v>
      </c>
      <c r="J1374" t="str">
        <f t="shared" si="21"/>
        <v>other</v>
      </c>
    </row>
    <row r="1375" spans="1:10">
      <c r="A1375" s="89" t="s">
        <v>2669</v>
      </c>
      <c r="B1375" s="89">
        <v>1000</v>
      </c>
      <c r="C1375" s="89" t="s">
        <v>561</v>
      </c>
      <c r="D1375" s="89" t="s">
        <v>9747</v>
      </c>
      <c r="E1375" s="89" t="s">
        <v>7018</v>
      </c>
      <c r="F1375" s="89" t="s">
        <v>476</v>
      </c>
      <c r="G1375" s="105">
        <v>45347.511805555558</v>
      </c>
      <c r="H1375" t="str">
        <f>INDEX(Partner_details[companyName], MATCH(E1375, Partner_details[email], 0))</f>
        <v>Malocco</v>
      </c>
      <c r="I1375">
        <f>IFERROR(INDEX(ggPayers[payer], MATCH(A1375, ggPayers[remote_order_id], 0)), 0)</f>
        <v>17617</v>
      </c>
      <c r="J1375" t="str">
        <f t="shared" si="21"/>
        <v>ggPay</v>
      </c>
    </row>
    <row r="1376" spans="1:10">
      <c r="A1376" s="89" t="s">
        <v>9748</v>
      </c>
      <c r="B1376" s="89">
        <v>5000</v>
      </c>
      <c r="C1376" s="89" t="s">
        <v>7963</v>
      </c>
      <c r="D1376" s="89"/>
      <c r="E1376" s="89" t="s">
        <v>7235</v>
      </c>
      <c r="F1376" s="89" t="s">
        <v>710</v>
      </c>
      <c r="G1376" s="105">
        <v>45455.784722222219</v>
      </c>
      <c r="H1376" t="str">
        <f>INDEX(Partner_details[companyName], MATCH(E1376, Partner_details[email], 0))</f>
        <v>Smoking Chef</v>
      </c>
      <c r="I1376">
        <f>IFERROR(INDEX(ggPayers[payer], MATCH(A1376, ggPayers[remote_order_id], 0)), 0)</f>
        <v>0</v>
      </c>
      <c r="J1376" t="str">
        <f t="shared" si="21"/>
        <v>other</v>
      </c>
    </row>
    <row r="1377" spans="1:10">
      <c r="A1377" s="89" t="s">
        <v>9749</v>
      </c>
      <c r="B1377" s="89">
        <v>500</v>
      </c>
      <c r="C1377" s="89" t="s">
        <v>7963</v>
      </c>
      <c r="D1377" s="99" t="s">
        <v>9750</v>
      </c>
      <c r="E1377" s="89" t="s">
        <v>7227</v>
      </c>
      <c r="F1377" s="89" t="s">
        <v>462</v>
      </c>
      <c r="G1377" s="105">
        <v>45347.540277777778</v>
      </c>
      <c r="H1377" t="str">
        <f>INDEX(Partner_details[companyName], MATCH(E1377, Partner_details[email], 0))</f>
        <v>Lumen Coffee</v>
      </c>
      <c r="I1377">
        <f>IFERROR(INDEX(ggPayers[payer], MATCH(A1377, ggPayers[remote_order_id], 0)), 0)</f>
        <v>0</v>
      </c>
      <c r="J1377" t="str">
        <f t="shared" si="21"/>
        <v>other</v>
      </c>
    </row>
    <row r="1378" spans="1:10">
      <c r="A1378" s="89" t="s">
        <v>2666</v>
      </c>
      <c r="B1378" s="89">
        <v>1000</v>
      </c>
      <c r="C1378" s="89" t="s">
        <v>561</v>
      </c>
      <c r="D1378" s="89" t="s">
        <v>9751</v>
      </c>
      <c r="E1378" s="89" t="s">
        <v>190</v>
      </c>
      <c r="F1378" s="89" t="s">
        <v>189</v>
      </c>
      <c r="G1378" s="105">
        <v>45347.542361111111</v>
      </c>
      <c r="H1378" t="str">
        <f>INDEX(Partner_details[companyName], MATCH(E1378, Partner_details[email], 0))</f>
        <v>gg cjsc</v>
      </c>
      <c r="I1378">
        <f>IFERROR(INDEX(ggPayers[payer], MATCH(A1378, ggPayers[remote_order_id], 0)), 0)</f>
        <v>925671</v>
      </c>
      <c r="J1378" t="str">
        <f t="shared" si="21"/>
        <v>ggPay</v>
      </c>
    </row>
    <row r="1379" spans="1:10">
      <c r="A1379" s="89" t="s">
        <v>9752</v>
      </c>
      <c r="B1379" s="89">
        <v>1000</v>
      </c>
      <c r="C1379" s="89" t="s">
        <v>7963</v>
      </c>
      <c r="D1379" s="89" t="s">
        <v>9753</v>
      </c>
      <c r="E1379" s="89" t="s">
        <v>190</v>
      </c>
      <c r="F1379" s="89" t="s">
        <v>189</v>
      </c>
      <c r="G1379" s="105">
        <v>45347.542361111111</v>
      </c>
      <c r="H1379" t="str">
        <f>INDEX(Partner_details[companyName], MATCH(E1379, Partner_details[email], 0))</f>
        <v>gg cjsc</v>
      </c>
      <c r="I1379">
        <f>IFERROR(INDEX(ggPayers[payer], MATCH(A1379, ggPayers[remote_order_id], 0)), 0)</f>
        <v>0</v>
      </c>
      <c r="J1379" t="str">
        <f t="shared" si="21"/>
        <v>other</v>
      </c>
    </row>
    <row r="1380" spans="1:10">
      <c r="A1380" s="89" t="s">
        <v>9754</v>
      </c>
      <c r="B1380" s="89">
        <v>500</v>
      </c>
      <c r="C1380" s="89" t="s">
        <v>7963</v>
      </c>
      <c r="D1380" s="89"/>
      <c r="E1380" s="89" t="s">
        <v>6606</v>
      </c>
      <c r="F1380" s="89" t="s">
        <v>387</v>
      </c>
      <c r="G1380" s="105">
        <v>45347.565972222219</v>
      </c>
      <c r="H1380" t="str">
        <f>INDEX(Partner_details[companyName], MATCH(E1380, Partner_details[email], 0))</f>
        <v>Beer academy</v>
      </c>
      <c r="I1380">
        <f>IFERROR(INDEX(ggPayers[payer], MATCH(A1380, ggPayers[remote_order_id], 0)), 0)</f>
        <v>0</v>
      </c>
      <c r="J1380" t="str">
        <f t="shared" si="21"/>
        <v>other</v>
      </c>
    </row>
    <row r="1381" spans="1:10">
      <c r="A1381" s="89" t="s">
        <v>9755</v>
      </c>
      <c r="B1381" s="89">
        <v>500</v>
      </c>
      <c r="C1381" s="89" t="s">
        <v>7963</v>
      </c>
      <c r="D1381" s="89" t="s">
        <v>9756</v>
      </c>
      <c r="E1381" s="89" t="s">
        <v>7227</v>
      </c>
      <c r="F1381" s="89" t="s">
        <v>462</v>
      </c>
      <c r="G1381" s="105">
        <v>45347.574999999997</v>
      </c>
      <c r="H1381" t="str">
        <f>INDEX(Partner_details[companyName], MATCH(E1381, Partner_details[email], 0))</f>
        <v>Lumen Coffee</v>
      </c>
      <c r="I1381">
        <f>IFERROR(INDEX(ggPayers[payer], MATCH(A1381, ggPayers[remote_order_id], 0)), 0)</f>
        <v>0</v>
      </c>
      <c r="J1381" t="str">
        <f t="shared" si="21"/>
        <v>other</v>
      </c>
    </row>
    <row r="1382" spans="1:10">
      <c r="A1382" s="89" t="s">
        <v>9757</v>
      </c>
      <c r="B1382" s="89">
        <v>500</v>
      </c>
      <c r="C1382" s="89" t="s">
        <v>7963</v>
      </c>
      <c r="D1382" s="89" t="s">
        <v>9758</v>
      </c>
      <c r="E1382" s="89" t="s">
        <v>7227</v>
      </c>
      <c r="F1382" s="89" t="s">
        <v>462</v>
      </c>
      <c r="G1382" s="105">
        <v>45347.575694444444</v>
      </c>
      <c r="H1382" t="str">
        <f>INDEX(Partner_details[companyName], MATCH(E1382, Partner_details[email], 0))</f>
        <v>Lumen Coffee</v>
      </c>
      <c r="I1382">
        <f>IFERROR(INDEX(ggPayers[payer], MATCH(A1382, ggPayers[remote_order_id], 0)), 0)</f>
        <v>0</v>
      </c>
      <c r="J1382" t="str">
        <f t="shared" si="21"/>
        <v>other</v>
      </c>
    </row>
    <row r="1383" spans="1:10">
      <c r="A1383" s="89" t="s">
        <v>9759</v>
      </c>
      <c r="B1383" s="89">
        <v>500</v>
      </c>
      <c r="C1383" s="89" t="s">
        <v>7963</v>
      </c>
      <c r="D1383" s="89" t="s">
        <v>9760</v>
      </c>
      <c r="E1383" s="89" t="s">
        <v>7227</v>
      </c>
      <c r="F1383" s="89" t="s">
        <v>462</v>
      </c>
      <c r="G1383" s="105">
        <v>45347.57708333333</v>
      </c>
      <c r="H1383" t="str">
        <f>INDEX(Partner_details[companyName], MATCH(E1383, Partner_details[email], 0))</f>
        <v>Lumen Coffee</v>
      </c>
      <c r="I1383">
        <f>IFERROR(INDEX(ggPayers[payer], MATCH(A1383, ggPayers[remote_order_id], 0)), 0)</f>
        <v>0</v>
      </c>
      <c r="J1383" t="str">
        <f t="shared" si="21"/>
        <v>other</v>
      </c>
    </row>
    <row r="1384" spans="1:10">
      <c r="A1384" s="89" t="s">
        <v>2664</v>
      </c>
      <c r="B1384" s="89">
        <v>2000</v>
      </c>
      <c r="C1384" s="89" t="s">
        <v>561</v>
      </c>
      <c r="D1384" s="89"/>
      <c r="E1384" s="89" t="s">
        <v>7235</v>
      </c>
      <c r="F1384" s="89" t="s">
        <v>710</v>
      </c>
      <c r="G1384" s="105">
        <v>45347.667361111111</v>
      </c>
      <c r="H1384" t="str">
        <f>INDEX(Partner_details[companyName], MATCH(E1384, Partner_details[email], 0))</f>
        <v>Smoking Chef</v>
      </c>
      <c r="I1384">
        <f>IFERROR(INDEX(ggPayers[payer], MATCH(A1384, ggPayers[remote_order_id], 0)), 0)</f>
        <v>0</v>
      </c>
      <c r="J1384" t="str">
        <f t="shared" si="21"/>
        <v>other</v>
      </c>
    </row>
    <row r="1385" spans="1:10">
      <c r="A1385" s="89" t="s">
        <v>2662</v>
      </c>
      <c r="B1385" s="89">
        <v>2000</v>
      </c>
      <c r="C1385" s="89" t="s">
        <v>561</v>
      </c>
      <c r="D1385" s="89" t="s">
        <v>9761</v>
      </c>
      <c r="E1385" s="89" t="s">
        <v>7235</v>
      </c>
      <c r="F1385" s="89" t="s">
        <v>710</v>
      </c>
      <c r="G1385" s="105">
        <v>45347.752083333333</v>
      </c>
      <c r="H1385" t="str">
        <f>INDEX(Partner_details[companyName], MATCH(E1385, Partner_details[email], 0))</f>
        <v>Smoking Chef</v>
      </c>
      <c r="I1385">
        <f>IFERROR(INDEX(ggPayers[payer], MATCH(A1385, ggPayers[remote_order_id], 0)), 0)</f>
        <v>17617</v>
      </c>
      <c r="J1385" t="str">
        <f t="shared" si="21"/>
        <v>ggPay</v>
      </c>
    </row>
    <row r="1386" spans="1:10">
      <c r="A1386" s="89" t="s">
        <v>2660</v>
      </c>
      <c r="B1386" s="89">
        <v>500</v>
      </c>
      <c r="C1386" s="89" t="s">
        <v>561</v>
      </c>
      <c r="D1386" s="89" t="s">
        <v>9762</v>
      </c>
      <c r="E1386" s="89" t="s">
        <v>6682</v>
      </c>
      <c r="F1386" s="89" t="s">
        <v>5008</v>
      </c>
      <c r="G1386" s="105">
        <v>45348.20208333333</v>
      </c>
      <c r="H1386" t="str">
        <f>INDEX(Partner_details[companyName], MATCH(E1386, Partner_details[email], 0))</f>
        <v>Sunrise noyland</v>
      </c>
      <c r="I1386">
        <f>IFERROR(INDEX(ggPayers[payer], MATCH(A1386, ggPayers[remote_order_id], 0)), 0)</f>
        <v>17617</v>
      </c>
      <c r="J1386" t="str">
        <f t="shared" si="21"/>
        <v>ggPay</v>
      </c>
    </row>
    <row r="1387" spans="1:10">
      <c r="A1387" s="89" t="s">
        <v>9763</v>
      </c>
      <c r="B1387" s="89">
        <v>500</v>
      </c>
      <c r="C1387" s="89" t="s">
        <v>7963</v>
      </c>
      <c r="D1387" s="89"/>
      <c r="E1387" s="89" t="s">
        <v>7227</v>
      </c>
      <c r="F1387" s="89" t="s">
        <v>462</v>
      </c>
      <c r="G1387" s="105">
        <v>45348.326388888891</v>
      </c>
      <c r="H1387" t="str">
        <f>INDEX(Partner_details[companyName], MATCH(E1387, Partner_details[email], 0))</f>
        <v>Lumen Coffee</v>
      </c>
      <c r="I1387">
        <f>IFERROR(INDEX(ggPayers[payer], MATCH(A1387, ggPayers[remote_order_id], 0)), 0)</f>
        <v>0</v>
      </c>
      <c r="J1387" t="str">
        <f t="shared" si="21"/>
        <v>other</v>
      </c>
    </row>
    <row r="1388" spans="1:10">
      <c r="A1388" s="89" t="s">
        <v>9764</v>
      </c>
      <c r="B1388" s="89">
        <v>500</v>
      </c>
      <c r="C1388" s="89" t="s">
        <v>7963</v>
      </c>
      <c r="D1388" s="89" t="s">
        <v>9765</v>
      </c>
      <c r="E1388" s="89" t="s">
        <v>7227</v>
      </c>
      <c r="F1388" s="89" t="s">
        <v>462</v>
      </c>
      <c r="G1388" s="105">
        <v>45348.326388888891</v>
      </c>
      <c r="H1388" t="str">
        <f>INDEX(Partner_details[companyName], MATCH(E1388, Partner_details[email], 0))</f>
        <v>Lumen Coffee</v>
      </c>
      <c r="I1388">
        <f>IFERROR(INDEX(ggPayers[payer], MATCH(A1388, ggPayers[remote_order_id], 0)), 0)</f>
        <v>0</v>
      </c>
      <c r="J1388" t="str">
        <f t="shared" si="21"/>
        <v>other</v>
      </c>
    </row>
    <row r="1389" spans="1:10">
      <c r="A1389" s="89" t="s">
        <v>2658</v>
      </c>
      <c r="B1389" s="89">
        <v>500</v>
      </c>
      <c r="C1389" s="89" t="s">
        <v>561</v>
      </c>
      <c r="D1389" s="89" t="s">
        <v>9766</v>
      </c>
      <c r="E1389" s="89" t="s">
        <v>7227</v>
      </c>
      <c r="F1389" s="89" t="s">
        <v>462</v>
      </c>
      <c r="G1389" s="105">
        <v>45348.326388888891</v>
      </c>
      <c r="H1389" t="str">
        <f>INDEX(Partner_details[companyName], MATCH(E1389, Partner_details[email], 0))</f>
        <v>Lumen Coffee</v>
      </c>
      <c r="I1389">
        <f>IFERROR(INDEX(ggPayers[payer], MATCH(A1389, ggPayers[remote_order_id], 0)), 0)</f>
        <v>11254</v>
      </c>
      <c r="J1389" t="str">
        <f t="shared" si="21"/>
        <v>ggPay</v>
      </c>
    </row>
    <row r="1390" spans="1:10">
      <c r="A1390" s="89" t="s">
        <v>9767</v>
      </c>
      <c r="B1390" s="89">
        <v>1000</v>
      </c>
      <c r="C1390" s="89" t="s">
        <v>7963</v>
      </c>
      <c r="D1390" s="89" t="s">
        <v>9768</v>
      </c>
      <c r="E1390" s="89" t="s">
        <v>190</v>
      </c>
      <c r="F1390" s="89" t="s">
        <v>189</v>
      </c>
      <c r="G1390" s="105">
        <v>45348.370833333334</v>
      </c>
      <c r="H1390" t="str">
        <f>INDEX(Partner_details[companyName], MATCH(E1390, Partner_details[email], 0))</f>
        <v>gg cjsc</v>
      </c>
      <c r="I1390">
        <f>IFERROR(INDEX(ggPayers[payer], MATCH(A1390, ggPayers[remote_order_id], 0)), 0)</f>
        <v>0</v>
      </c>
      <c r="J1390" t="str">
        <f t="shared" si="21"/>
        <v>other</v>
      </c>
    </row>
    <row r="1391" spans="1:10">
      <c r="A1391" s="89" t="s">
        <v>2655</v>
      </c>
      <c r="B1391" s="89">
        <v>3000</v>
      </c>
      <c r="C1391" s="89" t="s">
        <v>561</v>
      </c>
      <c r="D1391" s="89" t="s">
        <v>9769</v>
      </c>
      <c r="E1391" s="89" t="s">
        <v>190</v>
      </c>
      <c r="F1391" s="89" t="s">
        <v>189</v>
      </c>
      <c r="G1391" s="105">
        <v>45348.37222222222</v>
      </c>
      <c r="H1391" t="str">
        <f>INDEX(Partner_details[companyName], MATCH(E1391, Partner_details[email], 0))</f>
        <v>gg cjsc</v>
      </c>
      <c r="I1391">
        <f>IFERROR(INDEX(ggPayers[payer], MATCH(A1391, ggPayers[remote_order_id], 0)), 0)</f>
        <v>839</v>
      </c>
      <c r="J1391" t="str">
        <f t="shared" si="21"/>
        <v>ggPay</v>
      </c>
    </row>
    <row r="1392" spans="1:10">
      <c r="A1392" s="89" t="s">
        <v>9770</v>
      </c>
      <c r="B1392" s="89">
        <v>5000</v>
      </c>
      <c r="C1392" s="89" t="s">
        <v>7963</v>
      </c>
      <c r="D1392" s="89" t="s">
        <v>9771</v>
      </c>
      <c r="E1392" s="89" t="s">
        <v>7296</v>
      </c>
      <c r="F1392" s="89" t="s">
        <v>516</v>
      </c>
      <c r="G1392" s="105">
        <v>45348.377083333333</v>
      </c>
      <c r="H1392" t="str">
        <f>INDEX(Partner_details[companyName], MATCH(E1392, Partner_details[email], 0))</f>
        <v>Paul</v>
      </c>
      <c r="I1392">
        <f>IFERROR(INDEX(ggPayers[payer], MATCH(A1392, ggPayers[remote_order_id], 0)), 0)</f>
        <v>0</v>
      </c>
      <c r="J1392" t="str">
        <f t="shared" si="21"/>
        <v>other</v>
      </c>
    </row>
    <row r="1393" spans="1:10">
      <c r="A1393" s="89" t="s">
        <v>9772</v>
      </c>
      <c r="B1393" s="89">
        <v>500</v>
      </c>
      <c r="C1393" s="89" t="s">
        <v>7963</v>
      </c>
      <c r="D1393" s="89" t="s">
        <v>9773</v>
      </c>
      <c r="E1393" s="89" t="s">
        <v>7018</v>
      </c>
      <c r="F1393" s="89" t="s">
        <v>476</v>
      </c>
      <c r="G1393" s="105">
        <v>45348.388194444444</v>
      </c>
      <c r="H1393" t="str">
        <f>INDEX(Partner_details[companyName], MATCH(E1393, Partner_details[email], 0))</f>
        <v>Malocco</v>
      </c>
      <c r="I1393">
        <f>IFERROR(INDEX(ggPayers[payer], MATCH(A1393, ggPayers[remote_order_id], 0)), 0)</f>
        <v>0</v>
      </c>
      <c r="J1393" t="str">
        <f t="shared" si="21"/>
        <v>other</v>
      </c>
    </row>
    <row r="1394" spans="1:10">
      <c r="A1394" s="89" t="s">
        <v>9774</v>
      </c>
      <c r="B1394" s="89">
        <v>500</v>
      </c>
      <c r="C1394" s="89" t="s">
        <v>7963</v>
      </c>
      <c r="D1394" s="89"/>
      <c r="E1394" s="89" t="s">
        <v>7018</v>
      </c>
      <c r="F1394" s="89" t="s">
        <v>476</v>
      </c>
      <c r="G1394" s="105">
        <v>45348.388888888891</v>
      </c>
      <c r="H1394" t="str">
        <f>INDEX(Partner_details[companyName], MATCH(E1394, Partner_details[email], 0))</f>
        <v>Malocco</v>
      </c>
      <c r="I1394">
        <f>IFERROR(INDEX(ggPayers[payer], MATCH(A1394, ggPayers[remote_order_id], 0)), 0)</f>
        <v>0</v>
      </c>
      <c r="J1394" t="str">
        <f t="shared" si="21"/>
        <v>other</v>
      </c>
    </row>
    <row r="1395" spans="1:10">
      <c r="A1395" s="89" t="s">
        <v>9775</v>
      </c>
      <c r="B1395" s="89">
        <v>500</v>
      </c>
      <c r="C1395" s="89" t="s">
        <v>7963</v>
      </c>
      <c r="D1395" s="89"/>
      <c r="E1395" s="89" t="s">
        <v>7018</v>
      </c>
      <c r="F1395" s="89" t="s">
        <v>476</v>
      </c>
      <c r="G1395" s="105">
        <v>45348.38958333333</v>
      </c>
      <c r="H1395" t="str">
        <f>INDEX(Partner_details[companyName], MATCH(E1395, Partner_details[email], 0))</f>
        <v>Malocco</v>
      </c>
      <c r="I1395">
        <f>IFERROR(INDEX(ggPayers[payer], MATCH(A1395, ggPayers[remote_order_id], 0)), 0)</f>
        <v>0</v>
      </c>
      <c r="J1395" t="str">
        <f t="shared" si="21"/>
        <v>other</v>
      </c>
    </row>
    <row r="1396" spans="1:10">
      <c r="A1396" s="89" t="s">
        <v>9776</v>
      </c>
      <c r="B1396" s="89">
        <v>500</v>
      </c>
      <c r="C1396" s="89" t="s">
        <v>7963</v>
      </c>
      <c r="D1396" s="89"/>
      <c r="E1396" s="89" t="s">
        <v>7018</v>
      </c>
      <c r="F1396" s="89" t="s">
        <v>476</v>
      </c>
      <c r="G1396" s="105">
        <v>45348.38958333333</v>
      </c>
      <c r="H1396" t="str">
        <f>INDEX(Partner_details[companyName], MATCH(E1396, Partner_details[email], 0))</f>
        <v>Malocco</v>
      </c>
      <c r="I1396">
        <f>IFERROR(INDEX(ggPayers[payer], MATCH(A1396, ggPayers[remote_order_id], 0)), 0)</f>
        <v>0</v>
      </c>
      <c r="J1396" t="str">
        <f t="shared" si="21"/>
        <v>other</v>
      </c>
    </row>
    <row r="1397" spans="1:10">
      <c r="A1397" s="89" t="s">
        <v>9777</v>
      </c>
      <c r="B1397" s="89">
        <v>2000</v>
      </c>
      <c r="C1397" s="89" t="s">
        <v>7963</v>
      </c>
      <c r="D1397" s="89" t="s">
        <v>9778</v>
      </c>
      <c r="E1397" s="89" t="s">
        <v>6830</v>
      </c>
      <c r="F1397" s="89" t="s">
        <v>382</v>
      </c>
      <c r="G1397" s="105">
        <v>45348.435416666667</v>
      </c>
      <c r="H1397" t="str">
        <f>INDEX(Partner_details[companyName], MATCH(E1397, Partner_details[email], 0))</f>
        <v>Beer Academy</v>
      </c>
      <c r="I1397">
        <f>IFERROR(INDEX(ggPayers[payer], MATCH(A1397, ggPayers[remote_order_id], 0)), 0)</f>
        <v>0</v>
      </c>
      <c r="J1397" t="str">
        <f t="shared" si="21"/>
        <v>other</v>
      </c>
    </row>
    <row r="1398" spans="1:10">
      <c r="A1398" s="89" t="s">
        <v>9779</v>
      </c>
      <c r="B1398" s="89">
        <v>500</v>
      </c>
      <c r="C1398" s="89" t="s">
        <v>7963</v>
      </c>
      <c r="D1398" s="89"/>
      <c r="E1398" s="89" t="s">
        <v>116</v>
      </c>
      <c r="F1398" s="89" t="s">
        <v>6567</v>
      </c>
      <c r="G1398" s="105">
        <v>45348.543055555558</v>
      </c>
      <c r="H1398" t="str">
        <f>INDEX(Partner_details[companyName], MATCH(E1398, Partner_details[email], 0))</f>
        <v>Tumanyan</v>
      </c>
      <c r="I1398">
        <f>IFERROR(INDEX(ggPayers[payer], MATCH(A1398, ggPayers[remote_order_id], 0)), 0)</f>
        <v>0</v>
      </c>
      <c r="J1398" t="str">
        <f t="shared" si="21"/>
        <v>other</v>
      </c>
    </row>
    <row r="1399" spans="1:10">
      <c r="A1399" s="89" t="s">
        <v>2652</v>
      </c>
      <c r="B1399" s="89">
        <v>500</v>
      </c>
      <c r="C1399" s="89" t="s">
        <v>561</v>
      </c>
      <c r="D1399" s="89"/>
      <c r="E1399" s="89" t="s">
        <v>116</v>
      </c>
      <c r="F1399" s="89" t="s">
        <v>6567</v>
      </c>
      <c r="G1399" s="105">
        <v>45348.543055555558</v>
      </c>
      <c r="H1399" t="str">
        <f>INDEX(Partner_details[companyName], MATCH(E1399, Partner_details[email], 0))</f>
        <v>Tumanyan</v>
      </c>
      <c r="I1399">
        <f>IFERROR(INDEX(ggPayers[payer], MATCH(A1399, ggPayers[remote_order_id], 0)), 0)</f>
        <v>0</v>
      </c>
      <c r="J1399" t="str">
        <f t="shared" si="21"/>
        <v>other</v>
      </c>
    </row>
    <row r="1400" spans="1:10">
      <c r="A1400" s="89" t="s">
        <v>9780</v>
      </c>
      <c r="B1400" s="89">
        <v>500</v>
      </c>
      <c r="C1400" s="89" t="s">
        <v>7963</v>
      </c>
      <c r="D1400" s="89"/>
      <c r="E1400" s="89" t="s">
        <v>116</v>
      </c>
      <c r="F1400" s="89" t="s">
        <v>6567</v>
      </c>
      <c r="G1400" s="105">
        <v>45348.543055555558</v>
      </c>
      <c r="H1400" t="str">
        <f>INDEX(Partner_details[companyName], MATCH(E1400, Partner_details[email], 0))</f>
        <v>Tumanyan</v>
      </c>
      <c r="I1400">
        <f>IFERROR(INDEX(ggPayers[payer], MATCH(A1400, ggPayers[remote_order_id], 0)), 0)</f>
        <v>0</v>
      </c>
      <c r="J1400" t="str">
        <f t="shared" si="21"/>
        <v>other</v>
      </c>
    </row>
    <row r="1401" spans="1:10">
      <c r="A1401" s="89" t="s">
        <v>9781</v>
      </c>
      <c r="B1401" s="89">
        <v>5000</v>
      </c>
      <c r="C1401" s="89" t="s">
        <v>7963</v>
      </c>
      <c r="D1401" s="89" t="s">
        <v>9782</v>
      </c>
      <c r="E1401" s="89" t="s">
        <v>7235</v>
      </c>
      <c r="F1401" s="89" t="s">
        <v>710</v>
      </c>
      <c r="G1401" s="105">
        <v>45348.553472222222</v>
      </c>
      <c r="H1401" t="str">
        <f>INDEX(Partner_details[companyName], MATCH(E1401, Partner_details[email], 0))</f>
        <v>Smoking Chef</v>
      </c>
      <c r="I1401">
        <f>IFERROR(INDEX(ggPayers[payer], MATCH(A1401, ggPayers[remote_order_id], 0)), 0)</f>
        <v>0</v>
      </c>
      <c r="J1401" t="str">
        <f t="shared" si="21"/>
        <v>other</v>
      </c>
    </row>
    <row r="1402" spans="1:10">
      <c r="A1402" s="89" t="s">
        <v>9783</v>
      </c>
      <c r="B1402" s="89">
        <v>5000</v>
      </c>
      <c r="C1402" s="89" t="s">
        <v>7963</v>
      </c>
      <c r="D1402" s="89"/>
      <c r="E1402" s="89" t="s">
        <v>7235</v>
      </c>
      <c r="F1402" s="89" t="s">
        <v>710</v>
      </c>
      <c r="G1402" s="105">
        <v>45348.554166666669</v>
      </c>
      <c r="H1402" t="str">
        <f>INDEX(Partner_details[companyName], MATCH(E1402, Partner_details[email], 0))</f>
        <v>Smoking Chef</v>
      </c>
      <c r="I1402">
        <f>IFERROR(INDEX(ggPayers[payer], MATCH(A1402, ggPayers[remote_order_id], 0)), 0)</f>
        <v>0</v>
      </c>
      <c r="J1402" t="str">
        <f t="shared" si="21"/>
        <v>other</v>
      </c>
    </row>
    <row r="1403" spans="1:10">
      <c r="A1403" s="89" t="s">
        <v>9784</v>
      </c>
      <c r="B1403" s="89">
        <v>5000</v>
      </c>
      <c r="C1403" s="89" t="s">
        <v>7963</v>
      </c>
      <c r="D1403" s="89"/>
      <c r="E1403" s="89" t="s">
        <v>7235</v>
      </c>
      <c r="F1403" s="89" t="s">
        <v>710</v>
      </c>
      <c r="G1403" s="105">
        <v>45348.554166666669</v>
      </c>
      <c r="H1403" t="str">
        <f>INDEX(Partner_details[companyName], MATCH(E1403, Partner_details[email], 0))</f>
        <v>Smoking Chef</v>
      </c>
      <c r="I1403">
        <f>IFERROR(INDEX(ggPayers[payer], MATCH(A1403, ggPayers[remote_order_id], 0)), 0)</f>
        <v>0</v>
      </c>
      <c r="J1403" t="str">
        <f t="shared" si="21"/>
        <v>other</v>
      </c>
    </row>
    <row r="1404" spans="1:10">
      <c r="A1404" s="89" t="s">
        <v>9785</v>
      </c>
      <c r="B1404" s="89">
        <v>5000</v>
      </c>
      <c r="C1404" s="89" t="s">
        <v>7963</v>
      </c>
      <c r="D1404" s="89"/>
      <c r="E1404" s="89" t="s">
        <v>7235</v>
      </c>
      <c r="F1404" s="89" t="s">
        <v>710</v>
      </c>
      <c r="G1404" s="105">
        <v>45348.554166666669</v>
      </c>
      <c r="H1404" t="str">
        <f>INDEX(Partner_details[companyName], MATCH(E1404, Partner_details[email], 0))</f>
        <v>Smoking Chef</v>
      </c>
      <c r="I1404">
        <f>IFERROR(INDEX(ggPayers[payer], MATCH(A1404, ggPayers[remote_order_id], 0)), 0)</f>
        <v>0</v>
      </c>
      <c r="J1404" t="str">
        <f t="shared" si="21"/>
        <v>other</v>
      </c>
    </row>
    <row r="1405" spans="1:10">
      <c r="A1405" s="89" t="s">
        <v>9786</v>
      </c>
      <c r="B1405" s="89">
        <v>5000</v>
      </c>
      <c r="C1405" s="89" t="s">
        <v>7963</v>
      </c>
      <c r="D1405" s="89"/>
      <c r="E1405" s="89" t="s">
        <v>7235</v>
      </c>
      <c r="F1405" s="89" t="s">
        <v>710</v>
      </c>
      <c r="G1405" s="105">
        <v>45348.554166666669</v>
      </c>
      <c r="H1405" t="str">
        <f>INDEX(Partner_details[companyName], MATCH(E1405, Partner_details[email], 0))</f>
        <v>Smoking Chef</v>
      </c>
      <c r="I1405">
        <f>IFERROR(INDEX(ggPayers[payer], MATCH(A1405, ggPayers[remote_order_id], 0)), 0)</f>
        <v>0</v>
      </c>
      <c r="J1405" t="str">
        <f t="shared" si="21"/>
        <v>other</v>
      </c>
    </row>
    <row r="1406" spans="1:10">
      <c r="A1406" s="89" t="s">
        <v>9787</v>
      </c>
      <c r="B1406" s="89">
        <v>100</v>
      </c>
      <c r="C1406" s="89" t="s">
        <v>7963</v>
      </c>
      <c r="D1406" s="89"/>
      <c r="E1406" s="89" t="s">
        <v>7544</v>
      </c>
      <c r="F1406" s="89" t="s">
        <v>466</v>
      </c>
      <c r="G1406" s="105">
        <v>45348.640277777777</v>
      </c>
      <c r="H1406" t="str">
        <f>INDEX(Partner_details[companyName], MATCH(E1406, Partner_details[email], 0))</f>
        <v>Lumen Coffee</v>
      </c>
      <c r="I1406">
        <f>IFERROR(INDEX(ggPayers[payer], MATCH(A1406, ggPayers[remote_order_id], 0)), 0)</f>
        <v>0</v>
      </c>
      <c r="J1406" t="str">
        <f t="shared" si="21"/>
        <v>other</v>
      </c>
    </row>
    <row r="1407" spans="1:10">
      <c r="A1407" s="89" t="s">
        <v>9788</v>
      </c>
      <c r="B1407" s="89">
        <v>300</v>
      </c>
      <c r="C1407" s="89" t="s">
        <v>7963</v>
      </c>
      <c r="D1407" s="89" t="s">
        <v>9789</v>
      </c>
      <c r="E1407" s="89" t="s">
        <v>7544</v>
      </c>
      <c r="F1407" s="89" t="s">
        <v>466</v>
      </c>
      <c r="G1407" s="105">
        <v>45348.640972222223</v>
      </c>
      <c r="H1407" t="str">
        <f>INDEX(Partner_details[companyName], MATCH(E1407, Partner_details[email], 0))</f>
        <v>Lumen Coffee</v>
      </c>
      <c r="I1407">
        <f>IFERROR(INDEX(ggPayers[payer], MATCH(A1407, ggPayers[remote_order_id], 0)), 0)</f>
        <v>0</v>
      </c>
      <c r="J1407" t="str">
        <f t="shared" si="21"/>
        <v>other</v>
      </c>
    </row>
    <row r="1408" spans="1:10">
      <c r="A1408" s="89" t="s">
        <v>9790</v>
      </c>
      <c r="B1408" s="89">
        <v>100</v>
      </c>
      <c r="C1408" s="89" t="s">
        <v>7963</v>
      </c>
      <c r="D1408" s="89" t="s">
        <v>9791</v>
      </c>
      <c r="E1408" s="89" t="s">
        <v>7544</v>
      </c>
      <c r="F1408" s="89" t="s">
        <v>466</v>
      </c>
      <c r="G1408" s="105">
        <v>45348.640972222223</v>
      </c>
      <c r="H1408" t="str">
        <f>INDEX(Partner_details[companyName], MATCH(E1408, Partner_details[email], 0))</f>
        <v>Lumen Coffee</v>
      </c>
      <c r="I1408">
        <f>IFERROR(INDEX(ggPayers[payer], MATCH(A1408, ggPayers[remote_order_id], 0)), 0)</f>
        <v>0</v>
      </c>
      <c r="J1408" t="str">
        <f t="shared" si="21"/>
        <v>other</v>
      </c>
    </row>
    <row r="1409" spans="1:10">
      <c r="A1409" s="89" t="s">
        <v>9792</v>
      </c>
      <c r="B1409" s="89">
        <v>300</v>
      </c>
      <c r="C1409" s="89" t="s">
        <v>7963</v>
      </c>
      <c r="D1409" s="89" t="s">
        <v>9793</v>
      </c>
      <c r="E1409" s="89" t="s">
        <v>7544</v>
      </c>
      <c r="F1409" s="89" t="s">
        <v>466</v>
      </c>
      <c r="G1409" s="105">
        <v>45348.642361111109</v>
      </c>
      <c r="H1409" t="str">
        <f>INDEX(Partner_details[companyName], MATCH(E1409, Partner_details[email], 0))</f>
        <v>Lumen Coffee</v>
      </c>
      <c r="I1409">
        <f>IFERROR(INDEX(ggPayers[payer], MATCH(A1409, ggPayers[remote_order_id], 0)), 0)</f>
        <v>0</v>
      </c>
      <c r="J1409" t="str">
        <f t="shared" si="21"/>
        <v>other</v>
      </c>
    </row>
    <row r="1410" spans="1:10">
      <c r="A1410" s="89" t="s">
        <v>6321</v>
      </c>
      <c r="B1410" s="89">
        <v>100</v>
      </c>
      <c r="C1410" s="89" t="s">
        <v>5606</v>
      </c>
      <c r="D1410" s="89" t="s">
        <v>9794</v>
      </c>
      <c r="E1410" s="89" t="s">
        <v>7544</v>
      </c>
      <c r="F1410" s="89" t="s">
        <v>466</v>
      </c>
      <c r="G1410" s="105">
        <v>45348.706944444442</v>
      </c>
      <c r="H1410" t="str">
        <f>INDEX(Partner_details[companyName], MATCH(E1410, Partner_details[email], 0))</f>
        <v>Lumen Coffee</v>
      </c>
      <c r="I1410">
        <f>IFERROR(INDEX(ggPayers[payer], MATCH(A1410, ggPayers[remote_order_id], 0)), 0)</f>
        <v>252511</v>
      </c>
      <c r="J1410" t="str">
        <f t="shared" si="21"/>
        <v>ggPay</v>
      </c>
    </row>
    <row r="1411" spans="1:10">
      <c r="A1411" s="89" t="s">
        <v>9795</v>
      </c>
      <c r="B1411" s="89">
        <v>100</v>
      </c>
      <c r="C1411" s="89" t="s">
        <v>7963</v>
      </c>
      <c r="D1411" s="89" t="s">
        <v>9796</v>
      </c>
      <c r="E1411" s="89" t="s">
        <v>7544</v>
      </c>
      <c r="F1411" s="89" t="s">
        <v>466</v>
      </c>
      <c r="G1411" s="105">
        <v>45348.706944444442</v>
      </c>
      <c r="H1411" t="str">
        <f>INDEX(Partner_details[companyName], MATCH(E1411, Partner_details[email], 0))</f>
        <v>Lumen Coffee</v>
      </c>
      <c r="I1411">
        <f>IFERROR(INDEX(ggPayers[payer], MATCH(A1411, ggPayers[remote_order_id], 0)), 0)</f>
        <v>0</v>
      </c>
      <c r="J1411" t="str">
        <f t="shared" ref="J1411:J1474" si="22">IF(NOT(I1411=0), "ggPay", "other")</f>
        <v>other</v>
      </c>
    </row>
    <row r="1412" spans="1:10">
      <c r="A1412" s="89" t="s">
        <v>2649</v>
      </c>
      <c r="B1412" s="89">
        <v>100</v>
      </c>
      <c r="C1412" s="89" t="s">
        <v>561</v>
      </c>
      <c r="D1412" s="89"/>
      <c r="E1412" s="89" t="s">
        <v>7544</v>
      </c>
      <c r="F1412" s="89" t="s">
        <v>466</v>
      </c>
      <c r="G1412" s="105">
        <v>45348.707638888889</v>
      </c>
      <c r="H1412" t="str">
        <f>INDEX(Partner_details[companyName], MATCH(E1412, Partner_details[email], 0))</f>
        <v>Lumen Coffee</v>
      </c>
      <c r="I1412">
        <f>IFERROR(INDEX(ggPayers[payer], MATCH(A1412, ggPayers[remote_order_id], 0)), 0)</f>
        <v>0</v>
      </c>
      <c r="J1412" t="str">
        <f t="shared" si="22"/>
        <v>other</v>
      </c>
    </row>
    <row r="1413" spans="1:10">
      <c r="A1413" s="89" t="s">
        <v>9797</v>
      </c>
      <c r="B1413" s="89">
        <v>1500</v>
      </c>
      <c r="C1413" s="89" t="s">
        <v>7963</v>
      </c>
      <c r="D1413" s="89"/>
      <c r="E1413" s="89" t="s">
        <v>6830</v>
      </c>
      <c r="F1413" s="89" t="s">
        <v>382</v>
      </c>
      <c r="G1413" s="105">
        <v>45348.727083333331</v>
      </c>
      <c r="H1413" t="str">
        <f>INDEX(Partner_details[companyName], MATCH(E1413, Partner_details[email], 0))</f>
        <v>Beer Academy</v>
      </c>
      <c r="I1413">
        <f>IFERROR(INDEX(ggPayers[payer], MATCH(A1413, ggPayers[remote_order_id], 0)), 0)</f>
        <v>0</v>
      </c>
      <c r="J1413" t="str">
        <f t="shared" si="22"/>
        <v>other</v>
      </c>
    </row>
    <row r="1414" spans="1:10">
      <c r="A1414" s="89" t="s">
        <v>9798</v>
      </c>
      <c r="B1414" s="89">
        <v>100</v>
      </c>
      <c r="C1414" s="89" t="s">
        <v>7963</v>
      </c>
      <c r="D1414" s="89" t="s">
        <v>9799</v>
      </c>
      <c r="E1414" s="89" t="s">
        <v>7263</v>
      </c>
      <c r="F1414" s="89" t="s">
        <v>270</v>
      </c>
      <c r="G1414" s="105">
        <v>45348.754166666666</v>
      </c>
      <c r="H1414" t="str">
        <f>INDEX(Partner_details[companyName], MATCH(E1414, Partner_details[email], 0))</f>
        <v>Arctic Fox</v>
      </c>
      <c r="I1414">
        <f>IFERROR(INDEX(ggPayers[payer], MATCH(A1414, ggPayers[remote_order_id], 0)), 0)</f>
        <v>0</v>
      </c>
      <c r="J1414" t="str">
        <f t="shared" si="22"/>
        <v>other</v>
      </c>
    </row>
    <row r="1415" spans="1:10">
      <c r="A1415" s="89" t="s">
        <v>2647</v>
      </c>
      <c r="B1415" s="89">
        <v>100</v>
      </c>
      <c r="C1415" s="89" t="s">
        <v>561</v>
      </c>
      <c r="D1415" s="89" t="s">
        <v>9800</v>
      </c>
      <c r="E1415" s="89" t="s">
        <v>7263</v>
      </c>
      <c r="F1415" s="89" t="s">
        <v>270</v>
      </c>
      <c r="G1415" s="105">
        <v>45348.756249999999</v>
      </c>
      <c r="H1415" t="str">
        <f>INDEX(Partner_details[companyName], MATCH(E1415, Partner_details[email], 0))</f>
        <v>Arctic Fox</v>
      </c>
      <c r="I1415">
        <f>IFERROR(INDEX(ggPayers[payer], MATCH(A1415, ggPayers[remote_order_id], 0)), 0)</f>
        <v>71690</v>
      </c>
      <c r="J1415" t="str">
        <f t="shared" si="22"/>
        <v>ggPay</v>
      </c>
    </row>
    <row r="1416" spans="1:10">
      <c r="A1416" s="89" t="s">
        <v>2645</v>
      </c>
      <c r="B1416" s="89">
        <v>2000</v>
      </c>
      <c r="C1416" s="89" t="s">
        <v>561</v>
      </c>
      <c r="D1416" s="89" t="s">
        <v>9801</v>
      </c>
      <c r="E1416" s="89" t="s">
        <v>6830</v>
      </c>
      <c r="F1416" s="89" t="s">
        <v>382</v>
      </c>
      <c r="G1416" s="105">
        <v>45348.8125</v>
      </c>
      <c r="H1416" t="str">
        <f>INDEX(Partner_details[companyName], MATCH(E1416, Partner_details[email], 0))</f>
        <v>Beer Academy</v>
      </c>
      <c r="I1416">
        <f>IFERROR(INDEX(ggPayers[payer], MATCH(A1416, ggPayers[remote_order_id], 0)), 0)</f>
        <v>6354</v>
      </c>
      <c r="J1416" t="str">
        <f t="shared" si="22"/>
        <v>ggPay</v>
      </c>
    </row>
    <row r="1417" spans="1:10">
      <c r="A1417" s="89" t="s">
        <v>6320</v>
      </c>
      <c r="B1417" s="89">
        <v>300</v>
      </c>
      <c r="C1417" s="89" t="s">
        <v>5606</v>
      </c>
      <c r="D1417" s="99" t="s">
        <v>9802</v>
      </c>
      <c r="E1417" s="89" t="s">
        <v>332</v>
      </c>
      <c r="F1417" s="89" t="s">
        <v>331</v>
      </c>
      <c r="G1417" s="105">
        <v>45348.818055555559</v>
      </c>
      <c r="H1417" t="str">
        <f>INDEX(Partner_details[companyName], MATCH(E1417, Partner_details[email], 0))</f>
        <v>gg cjsc</v>
      </c>
      <c r="I1417">
        <f>IFERROR(INDEX(ggPayers[payer], MATCH(A1417, ggPayers[remote_order_id], 0)), 0)</f>
        <v>5237</v>
      </c>
      <c r="J1417" t="str">
        <f t="shared" si="22"/>
        <v>ggPay</v>
      </c>
    </row>
    <row r="1418" spans="1:10">
      <c r="A1418" s="89" t="s">
        <v>6319</v>
      </c>
      <c r="B1418" s="89">
        <v>300</v>
      </c>
      <c r="C1418" s="89" t="s">
        <v>5606</v>
      </c>
      <c r="D1418" s="89" t="s">
        <v>9803</v>
      </c>
      <c r="E1418" s="89" t="s">
        <v>332</v>
      </c>
      <c r="F1418" s="89" t="s">
        <v>331</v>
      </c>
      <c r="G1418" s="105">
        <v>45348.819444444445</v>
      </c>
      <c r="H1418" t="str">
        <f>INDEX(Partner_details[companyName], MATCH(E1418, Partner_details[email], 0))</f>
        <v>gg cjsc</v>
      </c>
      <c r="I1418">
        <f>IFERROR(INDEX(ggPayers[payer], MATCH(A1418, ggPayers[remote_order_id], 0)), 0)</f>
        <v>5237</v>
      </c>
      <c r="J1418" t="str">
        <f t="shared" si="22"/>
        <v>ggPay</v>
      </c>
    </row>
    <row r="1419" spans="1:10">
      <c r="A1419" s="89" t="s">
        <v>9804</v>
      </c>
      <c r="B1419" s="89">
        <v>300</v>
      </c>
      <c r="C1419" s="89" t="s">
        <v>7963</v>
      </c>
      <c r="D1419" s="89" t="s">
        <v>9805</v>
      </c>
      <c r="E1419" s="89" t="s">
        <v>7227</v>
      </c>
      <c r="F1419" s="89" t="s">
        <v>462</v>
      </c>
      <c r="G1419" s="105">
        <v>45349.245138888888</v>
      </c>
      <c r="H1419" t="str">
        <f>INDEX(Partner_details[companyName], MATCH(E1419, Partner_details[email], 0))</f>
        <v>Lumen Coffee</v>
      </c>
      <c r="I1419">
        <f>IFERROR(INDEX(ggPayers[payer], MATCH(A1419, ggPayers[remote_order_id], 0)), 0)</f>
        <v>0</v>
      </c>
      <c r="J1419" t="str">
        <f t="shared" si="22"/>
        <v>other</v>
      </c>
    </row>
    <row r="1420" spans="1:10">
      <c r="A1420" s="89" t="s">
        <v>2642</v>
      </c>
      <c r="B1420" s="89">
        <v>300</v>
      </c>
      <c r="C1420" s="89" t="s">
        <v>561</v>
      </c>
      <c r="D1420" s="89"/>
      <c r="E1420" s="89" t="s">
        <v>6599</v>
      </c>
      <c r="F1420" s="89" t="s">
        <v>307</v>
      </c>
      <c r="G1420" s="105">
        <v>45349.277777777781</v>
      </c>
      <c r="H1420" t="str">
        <f>INDEX(Partner_details[companyName], MATCH(E1420, Partner_details[email], 0))</f>
        <v>gg cjsc</v>
      </c>
      <c r="I1420">
        <f>IFERROR(INDEX(ggPayers[payer], MATCH(A1420, ggPayers[remote_order_id], 0)), 0)</f>
        <v>0</v>
      </c>
      <c r="J1420" t="str">
        <f t="shared" si="22"/>
        <v>other</v>
      </c>
    </row>
    <row r="1421" spans="1:10">
      <c r="A1421" s="89" t="s">
        <v>9806</v>
      </c>
      <c r="B1421" s="89">
        <v>500</v>
      </c>
      <c r="C1421" s="89" t="s">
        <v>7963</v>
      </c>
      <c r="D1421" s="89"/>
      <c r="E1421" s="89" t="s">
        <v>6907</v>
      </c>
      <c r="F1421" s="89" t="s">
        <v>582</v>
      </c>
      <c r="G1421" s="105">
        <v>45349.3</v>
      </c>
      <c r="H1421" t="str">
        <f>INDEX(Partner_details[companyName], MATCH(E1421, Partner_details[email], 0))</f>
        <v>Karas Tumanyan</v>
      </c>
      <c r="I1421">
        <f>IFERROR(INDEX(ggPayers[payer], MATCH(A1421, ggPayers[remote_order_id], 0)), 0)</f>
        <v>0</v>
      </c>
      <c r="J1421" t="str">
        <f t="shared" si="22"/>
        <v>other</v>
      </c>
    </row>
    <row r="1422" spans="1:10">
      <c r="A1422" s="89" t="s">
        <v>9807</v>
      </c>
      <c r="B1422" s="89">
        <v>500</v>
      </c>
      <c r="C1422" s="89" t="s">
        <v>7963</v>
      </c>
      <c r="D1422" s="89"/>
      <c r="E1422" s="89" t="s">
        <v>6907</v>
      </c>
      <c r="F1422" s="89" t="s">
        <v>582</v>
      </c>
      <c r="G1422" s="105">
        <v>45349.3</v>
      </c>
      <c r="H1422" t="str">
        <f>INDEX(Partner_details[companyName], MATCH(E1422, Partner_details[email], 0))</f>
        <v>Karas Tumanyan</v>
      </c>
      <c r="I1422">
        <f>IFERROR(INDEX(ggPayers[payer], MATCH(A1422, ggPayers[remote_order_id], 0)), 0)</f>
        <v>0</v>
      </c>
      <c r="J1422" t="str">
        <f t="shared" si="22"/>
        <v>other</v>
      </c>
    </row>
    <row r="1423" spans="1:10">
      <c r="A1423" s="89" t="s">
        <v>2640</v>
      </c>
      <c r="B1423" s="89">
        <v>500</v>
      </c>
      <c r="C1423" s="89" t="s">
        <v>561</v>
      </c>
      <c r="D1423" s="89" t="s">
        <v>9808</v>
      </c>
      <c r="E1423" s="89" t="s">
        <v>7544</v>
      </c>
      <c r="F1423" s="89" t="s">
        <v>466</v>
      </c>
      <c r="G1423" s="105">
        <v>45349.368750000001</v>
      </c>
      <c r="H1423" t="str">
        <f>INDEX(Partner_details[companyName], MATCH(E1423, Partner_details[email], 0))</f>
        <v>Lumen Coffee</v>
      </c>
      <c r="I1423">
        <f>IFERROR(INDEX(ggPayers[payer], MATCH(A1423, ggPayers[remote_order_id], 0)), 0)</f>
        <v>11254</v>
      </c>
      <c r="J1423" t="str">
        <f t="shared" si="22"/>
        <v>ggPay</v>
      </c>
    </row>
    <row r="1424" spans="1:10">
      <c r="A1424" s="89" t="s">
        <v>2638</v>
      </c>
      <c r="B1424" s="89">
        <v>3000</v>
      </c>
      <c r="C1424" s="89" t="s">
        <v>561</v>
      </c>
      <c r="D1424" s="89"/>
      <c r="E1424" s="89" t="s">
        <v>7296</v>
      </c>
      <c r="F1424" s="89" t="s">
        <v>516</v>
      </c>
      <c r="G1424" s="105">
        <v>45349.448611111111</v>
      </c>
      <c r="H1424" t="str">
        <f>INDEX(Partner_details[companyName], MATCH(E1424, Partner_details[email], 0))</f>
        <v>Paul</v>
      </c>
      <c r="I1424">
        <f>IFERROR(INDEX(ggPayers[payer], MATCH(A1424, ggPayers[remote_order_id], 0)), 0)</f>
        <v>0</v>
      </c>
      <c r="J1424" t="str">
        <f t="shared" si="22"/>
        <v>other</v>
      </c>
    </row>
    <row r="1425" spans="1:10">
      <c r="A1425" s="89" t="s">
        <v>9809</v>
      </c>
      <c r="B1425" s="89">
        <v>2000</v>
      </c>
      <c r="C1425" s="89" t="s">
        <v>7963</v>
      </c>
      <c r="D1425" s="89"/>
      <c r="E1425" s="89" t="s">
        <v>130</v>
      </c>
      <c r="F1425" s="89" t="s">
        <v>128</v>
      </c>
      <c r="G1425" s="105">
        <v>45349.520138888889</v>
      </c>
      <c r="H1425" t="str">
        <f>INDEX(Partner_details[companyName], MATCH(E1425, Partner_details[email], 0))</f>
        <v>Avetis Grigoryan</v>
      </c>
      <c r="I1425">
        <f>IFERROR(INDEX(ggPayers[payer], MATCH(A1425, ggPayers[remote_order_id], 0)), 0)</f>
        <v>0</v>
      </c>
      <c r="J1425" t="str">
        <f t="shared" si="22"/>
        <v>other</v>
      </c>
    </row>
    <row r="1426" spans="1:10">
      <c r="A1426" s="89" t="s">
        <v>9810</v>
      </c>
      <c r="B1426" s="89">
        <v>300</v>
      </c>
      <c r="C1426" s="89" t="s">
        <v>7963</v>
      </c>
      <c r="D1426" s="89" t="s">
        <v>9811</v>
      </c>
      <c r="E1426" s="89" t="s">
        <v>6509</v>
      </c>
      <c r="F1426" s="89" t="s">
        <v>218</v>
      </c>
      <c r="G1426" s="105">
        <v>45349.524305555555</v>
      </c>
      <c r="H1426" t="str">
        <f>INDEX(Partner_details[companyName], MATCH(E1426, Partner_details[email], 0))</f>
        <v>gg cjsc</v>
      </c>
      <c r="I1426">
        <f>IFERROR(INDEX(ggPayers[payer], MATCH(A1426, ggPayers[remote_order_id], 0)), 0)</f>
        <v>0</v>
      </c>
      <c r="J1426" t="str">
        <f t="shared" si="22"/>
        <v>other</v>
      </c>
    </row>
    <row r="1427" spans="1:10">
      <c r="A1427" s="89" t="s">
        <v>9812</v>
      </c>
      <c r="B1427" s="89">
        <v>300</v>
      </c>
      <c r="C1427" s="89" t="s">
        <v>7963</v>
      </c>
      <c r="D1427" s="89" t="s">
        <v>9813</v>
      </c>
      <c r="E1427" s="89" t="s">
        <v>6509</v>
      </c>
      <c r="F1427" s="89" t="s">
        <v>218</v>
      </c>
      <c r="G1427" s="105">
        <v>45349.525000000001</v>
      </c>
      <c r="H1427" t="str">
        <f>INDEX(Partner_details[companyName], MATCH(E1427, Partner_details[email], 0))</f>
        <v>gg cjsc</v>
      </c>
      <c r="I1427">
        <f>IFERROR(INDEX(ggPayers[payer], MATCH(A1427, ggPayers[remote_order_id], 0)), 0)</f>
        <v>0</v>
      </c>
      <c r="J1427" t="str">
        <f t="shared" si="22"/>
        <v>other</v>
      </c>
    </row>
    <row r="1428" spans="1:10">
      <c r="A1428" s="89" t="s">
        <v>9814</v>
      </c>
      <c r="B1428" s="89">
        <v>300</v>
      </c>
      <c r="C1428" s="89" t="s">
        <v>7963</v>
      </c>
      <c r="D1428" s="89" t="s">
        <v>9815</v>
      </c>
      <c r="E1428" s="89" t="s">
        <v>6509</v>
      </c>
      <c r="F1428" s="89" t="s">
        <v>218</v>
      </c>
      <c r="G1428" s="105">
        <v>45349.525694444441</v>
      </c>
      <c r="H1428" t="str">
        <f>INDEX(Partner_details[companyName], MATCH(E1428, Partner_details[email], 0))</f>
        <v>gg cjsc</v>
      </c>
      <c r="I1428">
        <f>IFERROR(INDEX(ggPayers[payer], MATCH(A1428, ggPayers[remote_order_id], 0)), 0)</f>
        <v>0</v>
      </c>
      <c r="J1428" t="str">
        <f t="shared" si="22"/>
        <v>other</v>
      </c>
    </row>
    <row r="1429" spans="1:10">
      <c r="A1429" s="89" t="s">
        <v>9816</v>
      </c>
      <c r="B1429" s="89">
        <v>1000</v>
      </c>
      <c r="C1429" s="89" t="s">
        <v>7963</v>
      </c>
      <c r="D1429" s="89" t="s">
        <v>9817</v>
      </c>
      <c r="E1429" s="89" t="s">
        <v>116</v>
      </c>
      <c r="F1429" s="89" t="s">
        <v>6567</v>
      </c>
      <c r="G1429" s="105">
        <v>45349.580555555556</v>
      </c>
      <c r="H1429" t="str">
        <f>INDEX(Partner_details[companyName], MATCH(E1429, Partner_details[email], 0))</f>
        <v>Tumanyan</v>
      </c>
      <c r="I1429">
        <f>IFERROR(INDEX(ggPayers[payer], MATCH(A1429, ggPayers[remote_order_id], 0)), 0)</f>
        <v>0</v>
      </c>
      <c r="J1429" t="str">
        <f t="shared" si="22"/>
        <v>other</v>
      </c>
    </row>
    <row r="1430" spans="1:10">
      <c r="A1430" s="89" t="s">
        <v>9818</v>
      </c>
      <c r="B1430" s="89">
        <v>1000</v>
      </c>
      <c r="C1430" s="89" t="s">
        <v>7963</v>
      </c>
      <c r="D1430" s="89"/>
      <c r="E1430" s="89" t="s">
        <v>116</v>
      </c>
      <c r="F1430" s="89" t="s">
        <v>6567</v>
      </c>
      <c r="G1430" s="105">
        <v>45349.581250000003</v>
      </c>
      <c r="H1430" t="str">
        <f>INDEX(Partner_details[companyName], MATCH(E1430, Partner_details[email], 0))</f>
        <v>Tumanyan</v>
      </c>
      <c r="I1430">
        <f>IFERROR(INDEX(ggPayers[payer], MATCH(A1430, ggPayers[remote_order_id], 0)), 0)</f>
        <v>0</v>
      </c>
      <c r="J1430" t="str">
        <f t="shared" si="22"/>
        <v>other</v>
      </c>
    </row>
    <row r="1431" spans="1:10">
      <c r="A1431" s="89" t="s">
        <v>2636</v>
      </c>
      <c r="B1431" s="89">
        <v>500</v>
      </c>
      <c r="C1431" s="89" t="s">
        <v>561</v>
      </c>
      <c r="D1431" s="89" t="s">
        <v>9819</v>
      </c>
      <c r="E1431" s="89" t="s">
        <v>6984</v>
      </c>
      <c r="F1431" s="89" t="s">
        <v>206</v>
      </c>
      <c r="G1431" s="105">
        <v>45349.600694444445</v>
      </c>
      <c r="H1431" t="str">
        <f>INDEX(Partner_details[companyName], MATCH(E1431, Partner_details[email], 0))</f>
        <v>gg cjsc</v>
      </c>
      <c r="I1431">
        <f>IFERROR(INDEX(ggPayers[payer], MATCH(A1431, ggPayers[remote_order_id], 0)), 0)</f>
        <v>839</v>
      </c>
      <c r="J1431" t="str">
        <f t="shared" si="22"/>
        <v>ggPay</v>
      </c>
    </row>
    <row r="1432" spans="1:10">
      <c r="A1432" s="89" t="s">
        <v>2633</v>
      </c>
      <c r="B1432" s="89">
        <v>500</v>
      </c>
      <c r="C1432" s="89" t="s">
        <v>561</v>
      </c>
      <c r="D1432" s="89" t="s">
        <v>9820</v>
      </c>
      <c r="E1432" s="89" t="s">
        <v>187</v>
      </c>
      <c r="F1432" s="89" t="s">
        <v>26</v>
      </c>
      <c r="G1432" s="105">
        <v>45349.651388888888</v>
      </c>
      <c r="H1432" t="str">
        <f>INDEX(Partner_details[companyName], MATCH(E1432, Partner_details[email], 0))</f>
        <v>gg cjsc</v>
      </c>
      <c r="I1432">
        <f>IFERROR(INDEX(ggPayers[payer], MATCH(A1432, ggPayers[remote_order_id], 0)), 0)</f>
        <v>825186</v>
      </c>
      <c r="J1432" t="str">
        <f t="shared" si="22"/>
        <v>ggPay</v>
      </c>
    </row>
    <row r="1433" spans="1:10">
      <c r="A1433" s="89" t="s">
        <v>2631</v>
      </c>
      <c r="B1433" s="89">
        <v>100</v>
      </c>
      <c r="C1433" s="89" t="s">
        <v>561</v>
      </c>
      <c r="D1433" s="89" t="s">
        <v>9821</v>
      </c>
      <c r="E1433" s="89" t="s">
        <v>7263</v>
      </c>
      <c r="F1433" s="89" t="s">
        <v>270</v>
      </c>
      <c r="G1433" s="105">
        <v>45349.678472222222</v>
      </c>
      <c r="H1433" t="str">
        <f>INDEX(Partner_details[companyName], MATCH(E1433, Partner_details[email], 0))</f>
        <v>Arctic Fox</v>
      </c>
      <c r="I1433">
        <f>IFERROR(INDEX(ggPayers[payer], MATCH(A1433, ggPayers[remote_order_id], 0)), 0)</f>
        <v>162906</v>
      </c>
      <c r="J1433" t="str">
        <f t="shared" si="22"/>
        <v>ggPay</v>
      </c>
    </row>
    <row r="1434" spans="1:10">
      <c r="A1434" s="89" t="s">
        <v>2629</v>
      </c>
      <c r="B1434" s="89">
        <v>500</v>
      </c>
      <c r="C1434" s="89" t="s">
        <v>561</v>
      </c>
      <c r="D1434" s="89"/>
      <c r="E1434" s="89" t="s">
        <v>7018</v>
      </c>
      <c r="F1434" s="89" t="s">
        <v>476</v>
      </c>
      <c r="G1434" s="105">
        <v>45349.713888888888</v>
      </c>
      <c r="H1434" t="str">
        <f>INDEX(Partner_details[companyName], MATCH(E1434, Partner_details[email], 0))</f>
        <v>Malocco</v>
      </c>
      <c r="I1434">
        <f>IFERROR(INDEX(ggPayers[payer], MATCH(A1434, ggPayers[remote_order_id], 0)), 0)</f>
        <v>0</v>
      </c>
      <c r="J1434" t="str">
        <f t="shared" si="22"/>
        <v>other</v>
      </c>
    </row>
    <row r="1435" spans="1:10">
      <c r="A1435" s="89" t="s">
        <v>2626</v>
      </c>
      <c r="B1435" s="89">
        <v>300</v>
      </c>
      <c r="C1435" s="89" t="s">
        <v>561</v>
      </c>
      <c r="D1435" s="89" t="s">
        <v>9822</v>
      </c>
      <c r="E1435" s="89" t="s">
        <v>7018</v>
      </c>
      <c r="F1435" s="89" t="s">
        <v>476</v>
      </c>
      <c r="G1435" s="105">
        <v>45349.713888888888</v>
      </c>
      <c r="H1435" t="str">
        <f>INDEX(Partner_details[companyName], MATCH(E1435, Partner_details[email], 0))</f>
        <v>Malocco</v>
      </c>
      <c r="I1435">
        <f>IFERROR(INDEX(ggPayers[payer], MATCH(A1435, ggPayers[remote_order_id], 0)), 0)</f>
        <v>3065</v>
      </c>
      <c r="J1435" t="str">
        <f t="shared" si="22"/>
        <v>ggPay</v>
      </c>
    </row>
    <row r="1436" spans="1:10">
      <c r="A1436" s="89" t="s">
        <v>9823</v>
      </c>
      <c r="B1436" s="89">
        <v>300</v>
      </c>
      <c r="C1436" s="89" t="s">
        <v>7963</v>
      </c>
      <c r="D1436" s="89" t="s">
        <v>9824</v>
      </c>
      <c r="E1436" s="89" t="s">
        <v>7018</v>
      </c>
      <c r="F1436" s="89" t="s">
        <v>476</v>
      </c>
      <c r="G1436" s="105">
        <v>45349.713888888888</v>
      </c>
      <c r="H1436" t="str">
        <f>INDEX(Partner_details[companyName], MATCH(E1436, Partner_details[email], 0))</f>
        <v>Malocco</v>
      </c>
      <c r="I1436">
        <f>IFERROR(INDEX(ggPayers[payer], MATCH(A1436, ggPayers[remote_order_id], 0)), 0)</f>
        <v>0</v>
      </c>
      <c r="J1436" t="str">
        <f t="shared" si="22"/>
        <v>other</v>
      </c>
    </row>
    <row r="1437" spans="1:10">
      <c r="A1437" s="89" t="s">
        <v>9825</v>
      </c>
      <c r="B1437" s="89">
        <v>300</v>
      </c>
      <c r="C1437" s="89" t="s">
        <v>7963</v>
      </c>
      <c r="D1437" s="89"/>
      <c r="E1437" s="89" t="s">
        <v>7018</v>
      </c>
      <c r="F1437" s="89" t="s">
        <v>476</v>
      </c>
      <c r="G1437" s="105">
        <v>45349.715277777781</v>
      </c>
      <c r="H1437" t="str">
        <f>INDEX(Partner_details[companyName], MATCH(E1437, Partner_details[email], 0))</f>
        <v>Malocco</v>
      </c>
      <c r="I1437">
        <f>IFERROR(INDEX(ggPayers[payer], MATCH(A1437, ggPayers[remote_order_id], 0)), 0)</f>
        <v>0</v>
      </c>
      <c r="J1437" t="str">
        <f t="shared" si="22"/>
        <v>other</v>
      </c>
    </row>
    <row r="1438" spans="1:10">
      <c r="A1438" s="89" t="s">
        <v>9826</v>
      </c>
      <c r="B1438" s="89">
        <v>300</v>
      </c>
      <c r="C1438" s="89" t="s">
        <v>7963</v>
      </c>
      <c r="D1438" s="89"/>
      <c r="E1438" s="89" t="s">
        <v>7018</v>
      </c>
      <c r="F1438" s="89" t="s">
        <v>476</v>
      </c>
      <c r="G1438" s="105">
        <v>45349.715277777781</v>
      </c>
      <c r="H1438" t="str">
        <f>INDEX(Partner_details[companyName], MATCH(E1438, Partner_details[email], 0))</f>
        <v>Malocco</v>
      </c>
      <c r="I1438">
        <f>IFERROR(INDEX(ggPayers[payer], MATCH(A1438, ggPayers[remote_order_id], 0)), 0)</f>
        <v>0</v>
      </c>
      <c r="J1438" t="str">
        <f t="shared" si="22"/>
        <v>other</v>
      </c>
    </row>
    <row r="1439" spans="1:10">
      <c r="A1439" s="89" t="s">
        <v>9827</v>
      </c>
      <c r="B1439" s="89">
        <v>300</v>
      </c>
      <c r="C1439" s="89" t="s">
        <v>7963</v>
      </c>
      <c r="D1439" s="89" t="s">
        <v>9828</v>
      </c>
      <c r="E1439" s="89" t="s">
        <v>7018</v>
      </c>
      <c r="F1439" s="89" t="s">
        <v>476</v>
      </c>
      <c r="G1439" s="105">
        <v>45349.715277777781</v>
      </c>
      <c r="H1439" t="str">
        <f>INDEX(Partner_details[companyName], MATCH(E1439, Partner_details[email], 0))</f>
        <v>Malocco</v>
      </c>
      <c r="I1439">
        <f>IFERROR(INDEX(ggPayers[payer], MATCH(A1439, ggPayers[remote_order_id], 0)), 0)</f>
        <v>0</v>
      </c>
      <c r="J1439" t="str">
        <f t="shared" si="22"/>
        <v>other</v>
      </c>
    </row>
    <row r="1440" spans="1:10">
      <c r="A1440" s="89" t="s">
        <v>9829</v>
      </c>
      <c r="B1440" s="89">
        <v>300</v>
      </c>
      <c r="C1440" s="89" t="s">
        <v>7963</v>
      </c>
      <c r="D1440" s="89" t="s">
        <v>9830</v>
      </c>
      <c r="E1440" s="89" t="s">
        <v>7018</v>
      </c>
      <c r="F1440" s="89" t="s">
        <v>476</v>
      </c>
      <c r="G1440" s="105">
        <v>45349.715277777781</v>
      </c>
      <c r="H1440" t="str">
        <f>INDEX(Partner_details[companyName], MATCH(E1440, Partner_details[email], 0))</f>
        <v>Malocco</v>
      </c>
      <c r="I1440">
        <f>IFERROR(INDEX(ggPayers[payer], MATCH(A1440, ggPayers[remote_order_id], 0)), 0)</f>
        <v>0</v>
      </c>
      <c r="J1440" t="str">
        <f t="shared" si="22"/>
        <v>other</v>
      </c>
    </row>
    <row r="1441" spans="1:10">
      <c r="A1441" s="89" t="s">
        <v>2624</v>
      </c>
      <c r="B1441" s="89">
        <v>300</v>
      </c>
      <c r="C1441" s="89" t="s">
        <v>561</v>
      </c>
      <c r="D1441" s="89"/>
      <c r="E1441" s="89" t="s">
        <v>7018</v>
      </c>
      <c r="F1441" s="89" t="s">
        <v>476</v>
      </c>
      <c r="G1441" s="105">
        <v>45349.71597222222</v>
      </c>
      <c r="H1441" t="str">
        <f>INDEX(Partner_details[companyName], MATCH(E1441, Partner_details[email], 0))</f>
        <v>Malocco</v>
      </c>
      <c r="I1441">
        <f>IFERROR(INDEX(ggPayers[payer], MATCH(A1441, ggPayers[remote_order_id], 0)), 0)</f>
        <v>0</v>
      </c>
      <c r="J1441" t="str">
        <f t="shared" si="22"/>
        <v>other</v>
      </c>
    </row>
    <row r="1442" spans="1:10">
      <c r="A1442" s="89" t="s">
        <v>2622</v>
      </c>
      <c r="B1442" s="89">
        <v>300</v>
      </c>
      <c r="C1442" s="89" t="s">
        <v>561</v>
      </c>
      <c r="D1442" s="89"/>
      <c r="E1442" s="89" t="s">
        <v>7306</v>
      </c>
      <c r="F1442" s="89" t="s">
        <v>379</v>
      </c>
      <c r="G1442" s="105">
        <v>45349.756249999999</v>
      </c>
      <c r="H1442" t="str">
        <f>INDEX(Partner_details[companyName], MATCH(E1442, Partner_details[email], 0))</f>
        <v>Bardak</v>
      </c>
      <c r="I1442">
        <f>IFERROR(INDEX(ggPayers[payer], MATCH(A1442, ggPayers[remote_order_id], 0)), 0)</f>
        <v>0</v>
      </c>
      <c r="J1442" t="str">
        <f t="shared" si="22"/>
        <v>other</v>
      </c>
    </row>
    <row r="1443" spans="1:10">
      <c r="A1443" s="89" t="s">
        <v>9831</v>
      </c>
      <c r="B1443" s="89">
        <v>300</v>
      </c>
      <c r="C1443" s="89" t="s">
        <v>7963</v>
      </c>
      <c r="D1443" s="89"/>
      <c r="E1443" s="89" t="s">
        <v>7306</v>
      </c>
      <c r="F1443" s="89" t="s">
        <v>379</v>
      </c>
      <c r="G1443" s="105">
        <v>45349.756249999999</v>
      </c>
      <c r="H1443" t="str">
        <f>INDEX(Partner_details[companyName], MATCH(E1443, Partner_details[email], 0))</f>
        <v>Bardak</v>
      </c>
      <c r="I1443">
        <f>IFERROR(INDEX(ggPayers[payer], MATCH(A1443, ggPayers[remote_order_id], 0)), 0)</f>
        <v>0</v>
      </c>
      <c r="J1443" t="str">
        <f t="shared" si="22"/>
        <v>other</v>
      </c>
    </row>
    <row r="1444" spans="1:10">
      <c r="A1444" s="89" t="s">
        <v>2620</v>
      </c>
      <c r="B1444" s="89">
        <v>1000</v>
      </c>
      <c r="C1444" s="89" t="s">
        <v>561</v>
      </c>
      <c r="D1444" s="89" t="s">
        <v>9832</v>
      </c>
      <c r="E1444" s="89" t="s">
        <v>6606</v>
      </c>
      <c r="F1444" s="89" t="s">
        <v>387</v>
      </c>
      <c r="G1444" s="105">
        <v>45349.784722222219</v>
      </c>
      <c r="H1444" t="str">
        <f>INDEX(Partner_details[companyName], MATCH(E1444, Partner_details[email], 0))</f>
        <v>Beer academy</v>
      </c>
      <c r="I1444">
        <f>IFERROR(INDEX(ggPayers[payer], MATCH(A1444, ggPayers[remote_order_id], 0)), 0)</f>
        <v>933</v>
      </c>
      <c r="J1444" t="str">
        <f t="shared" si="22"/>
        <v>ggPay</v>
      </c>
    </row>
    <row r="1445" spans="1:10">
      <c r="A1445" s="89" t="s">
        <v>9833</v>
      </c>
      <c r="B1445" s="89">
        <v>500</v>
      </c>
      <c r="C1445" s="89" t="s">
        <v>7963</v>
      </c>
      <c r="D1445" s="89" t="s">
        <v>9834</v>
      </c>
      <c r="E1445" s="89" t="s">
        <v>178</v>
      </c>
      <c r="F1445" s="89" t="s">
        <v>177</v>
      </c>
      <c r="G1445" s="105">
        <v>45349.8125</v>
      </c>
      <c r="H1445" t="str">
        <f>INDEX(Partner_details[companyName], MATCH(E1445, Partner_details[email], 0))</f>
        <v>gg cjsc</v>
      </c>
      <c r="I1445">
        <f>IFERROR(INDEX(ggPayers[payer], MATCH(A1445, ggPayers[remote_order_id], 0)), 0)</f>
        <v>0</v>
      </c>
      <c r="J1445" t="str">
        <f t="shared" si="22"/>
        <v>other</v>
      </c>
    </row>
    <row r="1446" spans="1:10">
      <c r="A1446" s="89" t="s">
        <v>9835</v>
      </c>
      <c r="B1446" s="89">
        <v>500</v>
      </c>
      <c r="C1446" s="89" t="s">
        <v>7963</v>
      </c>
      <c r="D1446" s="89" t="s">
        <v>9836</v>
      </c>
      <c r="E1446" s="89" t="s">
        <v>6606</v>
      </c>
      <c r="F1446" s="89" t="s">
        <v>387</v>
      </c>
      <c r="G1446" s="105">
        <v>45349.824305555558</v>
      </c>
      <c r="H1446" t="str">
        <f>INDEX(Partner_details[companyName], MATCH(E1446, Partner_details[email], 0))</f>
        <v>Beer academy</v>
      </c>
      <c r="I1446">
        <f>IFERROR(INDEX(ggPayers[payer], MATCH(A1446, ggPayers[remote_order_id], 0)), 0)</f>
        <v>0</v>
      </c>
      <c r="J1446" t="str">
        <f t="shared" si="22"/>
        <v>other</v>
      </c>
    </row>
    <row r="1447" spans="1:10">
      <c r="A1447" s="89" t="s">
        <v>9837</v>
      </c>
      <c r="B1447" s="89">
        <v>500</v>
      </c>
      <c r="C1447" s="89" t="s">
        <v>7963</v>
      </c>
      <c r="D1447" s="89" t="s">
        <v>9838</v>
      </c>
      <c r="E1447" s="89" t="s">
        <v>178</v>
      </c>
      <c r="F1447" s="89" t="s">
        <v>177</v>
      </c>
      <c r="G1447" s="105">
        <v>45349.828472222223</v>
      </c>
      <c r="H1447" t="str">
        <f>INDEX(Partner_details[companyName], MATCH(E1447, Partner_details[email], 0))</f>
        <v>gg cjsc</v>
      </c>
      <c r="I1447">
        <f>IFERROR(INDEX(ggPayers[payer], MATCH(A1447, ggPayers[remote_order_id], 0)), 0)</f>
        <v>0</v>
      </c>
      <c r="J1447" t="str">
        <f t="shared" si="22"/>
        <v>other</v>
      </c>
    </row>
    <row r="1448" spans="1:10">
      <c r="A1448" s="89" t="s">
        <v>9839</v>
      </c>
      <c r="B1448" s="89">
        <v>500</v>
      </c>
      <c r="C1448" s="89" t="s">
        <v>7963</v>
      </c>
      <c r="D1448" s="89" t="s">
        <v>9840</v>
      </c>
      <c r="E1448" s="89" t="s">
        <v>178</v>
      </c>
      <c r="F1448" s="89" t="s">
        <v>177</v>
      </c>
      <c r="G1448" s="105">
        <v>45349.82916666667</v>
      </c>
      <c r="H1448" t="str">
        <f>INDEX(Partner_details[companyName], MATCH(E1448, Partner_details[email], 0))</f>
        <v>gg cjsc</v>
      </c>
      <c r="I1448">
        <f>IFERROR(INDEX(ggPayers[payer], MATCH(A1448, ggPayers[remote_order_id], 0)), 0)</f>
        <v>0</v>
      </c>
      <c r="J1448" t="str">
        <f t="shared" si="22"/>
        <v>other</v>
      </c>
    </row>
    <row r="1449" spans="1:10">
      <c r="A1449" s="89" t="s">
        <v>9841</v>
      </c>
      <c r="B1449" s="89">
        <v>500</v>
      </c>
      <c r="C1449" s="89" t="s">
        <v>7963</v>
      </c>
      <c r="D1449" s="89" t="s">
        <v>9842</v>
      </c>
      <c r="E1449" s="89" t="s">
        <v>178</v>
      </c>
      <c r="F1449" s="89" t="s">
        <v>177</v>
      </c>
      <c r="G1449" s="105">
        <v>45349.829861111109</v>
      </c>
      <c r="H1449" t="str">
        <f>INDEX(Partner_details[companyName], MATCH(E1449, Partner_details[email], 0))</f>
        <v>gg cjsc</v>
      </c>
      <c r="I1449">
        <f>IFERROR(INDEX(ggPayers[payer], MATCH(A1449, ggPayers[remote_order_id], 0)), 0)</f>
        <v>0</v>
      </c>
      <c r="J1449" t="str">
        <f t="shared" si="22"/>
        <v>other</v>
      </c>
    </row>
    <row r="1450" spans="1:10">
      <c r="A1450" s="89" t="s">
        <v>9843</v>
      </c>
      <c r="B1450" s="89">
        <v>500</v>
      </c>
      <c r="C1450" s="89" t="s">
        <v>7963</v>
      </c>
      <c r="D1450" s="89" t="s">
        <v>9844</v>
      </c>
      <c r="E1450" s="89" t="s">
        <v>178</v>
      </c>
      <c r="F1450" s="89" t="s">
        <v>177</v>
      </c>
      <c r="G1450" s="105">
        <v>45349.830555555556</v>
      </c>
      <c r="H1450" t="str">
        <f>INDEX(Partner_details[companyName], MATCH(E1450, Partner_details[email], 0))</f>
        <v>gg cjsc</v>
      </c>
      <c r="I1450">
        <f>IFERROR(INDEX(ggPayers[payer], MATCH(A1450, ggPayers[remote_order_id], 0)), 0)</f>
        <v>0</v>
      </c>
      <c r="J1450" t="str">
        <f t="shared" si="22"/>
        <v>other</v>
      </c>
    </row>
    <row r="1451" spans="1:10">
      <c r="A1451" s="89" t="s">
        <v>9845</v>
      </c>
      <c r="B1451" s="89">
        <v>500</v>
      </c>
      <c r="C1451" s="89" t="s">
        <v>7963</v>
      </c>
      <c r="D1451" s="89" t="s">
        <v>9846</v>
      </c>
      <c r="E1451" s="89" t="s">
        <v>178</v>
      </c>
      <c r="F1451" s="89" t="s">
        <v>177</v>
      </c>
      <c r="G1451" s="105">
        <v>45349.831250000003</v>
      </c>
      <c r="H1451" t="str">
        <f>INDEX(Partner_details[companyName], MATCH(E1451, Partner_details[email], 0))</f>
        <v>gg cjsc</v>
      </c>
      <c r="I1451">
        <f>IFERROR(INDEX(ggPayers[payer], MATCH(A1451, ggPayers[remote_order_id], 0)), 0)</f>
        <v>0</v>
      </c>
      <c r="J1451" t="str">
        <f t="shared" si="22"/>
        <v>other</v>
      </c>
    </row>
    <row r="1452" spans="1:10">
      <c r="A1452" s="89" t="s">
        <v>9847</v>
      </c>
      <c r="B1452" s="89">
        <v>500</v>
      </c>
      <c r="C1452" s="89" t="s">
        <v>7963</v>
      </c>
      <c r="D1452" s="89" t="s">
        <v>9848</v>
      </c>
      <c r="E1452" s="89" t="s">
        <v>178</v>
      </c>
      <c r="F1452" s="89" t="s">
        <v>177</v>
      </c>
      <c r="G1452" s="105">
        <v>45349.831250000003</v>
      </c>
      <c r="H1452" t="str">
        <f>INDEX(Partner_details[companyName], MATCH(E1452, Partner_details[email], 0))</f>
        <v>gg cjsc</v>
      </c>
      <c r="I1452">
        <f>IFERROR(INDEX(ggPayers[payer], MATCH(A1452, ggPayers[remote_order_id], 0)), 0)</f>
        <v>0</v>
      </c>
      <c r="J1452" t="str">
        <f t="shared" si="22"/>
        <v>other</v>
      </c>
    </row>
    <row r="1453" spans="1:10">
      <c r="A1453" s="89" t="s">
        <v>9849</v>
      </c>
      <c r="B1453" s="89">
        <v>500</v>
      </c>
      <c r="C1453" s="89" t="s">
        <v>7963</v>
      </c>
      <c r="D1453" s="89" t="s">
        <v>9850</v>
      </c>
      <c r="E1453" s="89" t="s">
        <v>178</v>
      </c>
      <c r="F1453" s="89" t="s">
        <v>177</v>
      </c>
      <c r="G1453" s="105">
        <v>45349.839583333334</v>
      </c>
      <c r="H1453" t="str">
        <f>INDEX(Partner_details[companyName], MATCH(E1453, Partner_details[email], 0))</f>
        <v>gg cjsc</v>
      </c>
      <c r="I1453">
        <f>IFERROR(INDEX(ggPayers[payer], MATCH(A1453, ggPayers[remote_order_id], 0)), 0)</f>
        <v>0</v>
      </c>
      <c r="J1453" t="str">
        <f t="shared" si="22"/>
        <v>other</v>
      </c>
    </row>
    <row r="1454" spans="1:10">
      <c r="A1454" s="89" t="s">
        <v>9851</v>
      </c>
      <c r="B1454" s="89">
        <v>500</v>
      </c>
      <c r="C1454" s="89" t="s">
        <v>7963</v>
      </c>
      <c r="D1454" s="89" t="s">
        <v>9852</v>
      </c>
      <c r="E1454" s="89" t="s">
        <v>178</v>
      </c>
      <c r="F1454" s="89" t="s">
        <v>177</v>
      </c>
      <c r="G1454" s="105">
        <v>45349.839583333334</v>
      </c>
      <c r="H1454" t="str">
        <f>INDEX(Partner_details[companyName], MATCH(E1454, Partner_details[email], 0))</f>
        <v>gg cjsc</v>
      </c>
      <c r="I1454">
        <f>IFERROR(INDEX(ggPayers[payer], MATCH(A1454, ggPayers[remote_order_id], 0)), 0)</f>
        <v>0</v>
      </c>
      <c r="J1454" t="str">
        <f t="shared" si="22"/>
        <v>other</v>
      </c>
    </row>
    <row r="1455" spans="1:10">
      <c r="A1455" s="89" t="s">
        <v>9853</v>
      </c>
      <c r="B1455" s="89">
        <v>500</v>
      </c>
      <c r="C1455" s="89" t="s">
        <v>7963</v>
      </c>
      <c r="D1455" s="89" t="s">
        <v>9854</v>
      </c>
      <c r="E1455" s="89" t="s">
        <v>178</v>
      </c>
      <c r="F1455" s="89" t="s">
        <v>177</v>
      </c>
      <c r="G1455" s="105">
        <v>45349.840277777781</v>
      </c>
      <c r="H1455" t="str">
        <f>INDEX(Partner_details[companyName], MATCH(E1455, Partner_details[email], 0))</f>
        <v>gg cjsc</v>
      </c>
      <c r="I1455">
        <f>IFERROR(INDEX(ggPayers[payer], MATCH(A1455, ggPayers[remote_order_id], 0)), 0)</f>
        <v>0</v>
      </c>
      <c r="J1455" t="str">
        <f t="shared" si="22"/>
        <v>other</v>
      </c>
    </row>
    <row r="1456" spans="1:10">
      <c r="A1456" s="89" t="s">
        <v>9855</v>
      </c>
      <c r="B1456" s="89">
        <v>500</v>
      </c>
      <c r="C1456" s="89" t="s">
        <v>7963</v>
      </c>
      <c r="D1456" s="89" t="s">
        <v>9856</v>
      </c>
      <c r="E1456" s="89" t="s">
        <v>178</v>
      </c>
      <c r="F1456" s="89" t="s">
        <v>177</v>
      </c>
      <c r="G1456" s="105">
        <v>45349.841666666667</v>
      </c>
      <c r="H1456" t="str">
        <f>INDEX(Partner_details[companyName], MATCH(E1456, Partner_details[email], 0))</f>
        <v>gg cjsc</v>
      </c>
      <c r="I1456">
        <f>IFERROR(INDEX(ggPayers[payer], MATCH(A1456, ggPayers[remote_order_id], 0)), 0)</f>
        <v>0</v>
      </c>
      <c r="J1456" t="str">
        <f t="shared" si="22"/>
        <v>other</v>
      </c>
    </row>
    <row r="1457" spans="1:10">
      <c r="A1457" s="89" t="s">
        <v>9857</v>
      </c>
      <c r="B1457" s="89">
        <v>500</v>
      </c>
      <c r="C1457" s="89" t="s">
        <v>7963</v>
      </c>
      <c r="D1457" s="89" t="s">
        <v>9858</v>
      </c>
      <c r="E1457" s="89" t="s">
        <v>178</v>
      </c>
      <c r="F1457" s="89" t="s">
        <v>177</v>
      </c>
      <c r="G1457" s="105">
        <v>45349.842361111114</v>
      </c>
      <c r="H1457" t="str">
        <f>INDEX(Partner_details[companyName], MATCH(E1457, Partner_details[email], 0))</f>
        <v>gg cjsc</v>
      </c>
      <c r="I1457">
        <f>IFERROR(INDEX(ggPayers[payer], MATCH(A1457, ggPayers[remote_order_id], 0)), 0)</f>
        <v>0</v>
      </c>
      <c r="J1457" t="str">
        <f t="shared" si="22"/>
        <v>other</v>
      </c>
    </row>
    <row r="1458" spans="1:10">
      <c r="A1458" s="89" t="s">
        <v>9859</v>
      </c>
      <c r="B1458" s="89">
        <v>500</v>
      </c>
      <c r="C1458" s="89" t="s">
        <v>7963</v>
      </c>
      <c r="D1458" s="89" t="s">
        <v>9860</v>
      </c>
      <c r="E1458" s="89" t="s">
        <v>178</v>
      </c>
      <c r="F1458" s="89" t="s">
        <v>177</v>
      </c>
      <c r="G1458" s="105">
        <v>45349.845138888886</v>
      </c>
      <c r="H1458" t="str">
        <f>INDEX(Partner_details[companyName], MATCH(E1458, Partner_details[email], 0))</f>
        <v>gg cjsc</v>
      </c>
      <c r="I1458">
        <f>IFERROR(INDEX(ggPayers[payer], MATCH(A1458, ggPayers[remote_order_id], 0)), 0)</f>
        <v>0</v>
      </c>
      <c r="J1458" t="str">
        <f t="shared" si="22"/>
        <v>other</v>
      </c>
    </row>
    <row r="1459" spans="1:10">
      <c r="A1459" s="89" t="s">
        <v>9861</v>
      </c>
      <c r="B1459" s="89">
        <v>500</v>
      </c>
      <c r="C1459" s="89" t="s">
        <v>7963</v>
      </c>
      <c r="D1459" s="89" t="s">
        <v>9862</v>
      </c>
      <c r="E1459" s="89" t="s">
        <v>332</v>
      </c>
      <c r="F1459" s="89" t="s">
        <v>331</v>
      </c>
      <c r="G1459" s="105">
        <v>45349.84652777778</v>
      </c>
      <c r="H1459" t="str">
        <f>INDEX(Partner_details[companyName], MATCH(E1459, Partner_details[email], 0))</f>
        <v>gg cjsc</v>
      </c>
      <c r="I1459">
        <f>IFERROR(INDEX(ggPayers[payer], MATCH(A1459, ggPayers[remote_order_id], 0)), 0)</f>
        <v>0</v>
      </c>
      <c r="J1459" t="str">
        <f t="shared" si="22"/>
        <v>other</v>
      </c>
    </row>
    <row r="1460" spans="1:10">
      <c r="A1460" s="89" t="s">
        <v>9863</v>
      </c>
      <c r="B1460" s="89">
        <v>500</v>
      </c>
      <c r="C1460" s="89" t="s">
        <v>7963</v>
      </c>
      <c r="D1460" s="89" t="s">
        <v>9864</v>
      </c>
      <c r="E1460" s="89" t="s">
        <v>178</v>
      </c>
      <c r="F1460" s="89" t="s">
        <v>177</v>
      </c>
      <c r="G1460" s="105">
        <v>45349.847916666666</v>
      </c>
      <c r="H1460" t="str">
        <f>INDEX(Partner_details[companyName], MATCH(E1460, Partner_details[email], 0))</f>
        <v>gg cjsc</v>
      </c>
      <c r="I1460">
        <f>IFERROR(INDEX(ggPayers[payer], MATCH(A1460, ggPayers[remote_order_id], 0)), 0)</f>
        <v>0</v>
      </c>
      <c r="J1460" t="str">
        <f t="shared" si="22"/>
        <v>other</v>
      </c>
    </row>
    <row r="1461" spans="1:10">
      <c r="A1461" s="89" t="s">
        <v>9865</v>
      </c>
      <c r="B1461" s="89">
        <v>500</v>
      </c>
      <c r="C1461" s="89" t="s">
        <v>7963</v>
      </c>
      <c r="D1461" s="89" t="s">
        <v>9866</v>
      </c>
      <c r="E1461" s="89" t="s">
        <v>178</v>
      </c>
      <c r="F1461" s="89" t="s">
        <v>177</v>
      </c>
      <c r="G1461" s="105">
        <v>45349.85</v>
      </c>
      <c r="H1461" t="str">
        <f>INDEX(Partner_details[companyName], MATCH(E1461, Partner_details[email], 0))</f>
        <v>gg cjsc</v>
      </c>
      <c r="I1461">
        <f>IFERROR(INDEX(ggPayers[payer], MATCH(A1461, ggPayers[remote_order_id], 0)), 0)</f>
        <v>0</v>
      </c>
      <c r="J1461" t="str">
        <f t="shared" si="22"/>
        <v>other</v>
      </c>
    </row>
    <row r="1462" spans="1:10">
      <c r="A1462" s="89" t="s">
        <v>9867</v>
      </c>
      <c r="B1462" s="89">
        <v>500</v>
      </c>
      <c r="C1462" s="89" t="s">
        <v>7963</v>
      </c>
      <c r="D1462" s="89" t="s">
        <v>9868</v>
      </c>
      <c r="E1462" s="89" t="s">
        <v>178</v>
      </c>
      <c r="F1462" s="89" t="s">
        <v>177</v>
      </c>
      <c r="G1462" s="105">
        <v>45349.85</v>
      </c>
      <c r="H1462" t="str">
        <f>INDEX(Partner_details[companyName], MATCH(E1462, Partner_details[email], 0))</f>
        <v>gg cjsc</v>
      </c>
      <c r="I1462">
        <f>IFERROR(INDEX(ggPayers[payer], MATCH(A1462, ggPayers[remote_order_id], 0)), 0)</f>
        <v>0</v>
      </c>
      <c r="J1462" t="str">
        <f t="shared" si="22"/>
        <v>other</v>
      </c>
    </row>
    <row r="1463" spans="1:10">
      <c r="A1463" s="89" t="s">
        <v>9869</v>
      </c>
      <c r="B1463" s="89">
        <v>500</v>
      </c>
      <c r="C1463" s="89" t="s">
        <v>7963</v>
      </c>
      <c r="D1463" s="89" t="s">
        <v>9870</v>
      </c>
      <c r="E1463" s="89" t="s">
        <v>178</v>
      </c>
      <c r="F1463" s="89" t="s">
        <v>177</v>
      </c>
      <c r="G1463" s="105">
        <v>45349.851388888892</v>
      </c>
      <c r="H1463" t="str">
        <f>INDEX(Partner_details[companyName], MATCH(E1463, Partner_details[email], 0))</f>
        <v>gg cjsc</v>
      </c>
      <c r="I1463">
        <f>IFERROR(INDEX(ggPayers[payer], MATCH(A1463, ggPayers[remote_order_id], 0)), 0)</f>
        <v>0</v>
      </c>
      <c r="J1463" t="str">
        <f t="shared" si="22"/>
        <v>other</v>
      </c>
    </row>
    <row r="1464" spans="1:10">
      <c r="A1464" s="99" t="s">
        <v>4222</v>
      </c>
      <c r="B1464" s="89">
        <v>100</v>
      </c>
      <c r="C1464" s="89" t="s">
        <v>561</v>
      </c>
      <c r="D1464" s="89" t="s">
        <v>9871</v>
      </c>
      <c r="E1464" s="89" t="s">
        <v>7246</v>
      </c>
      <c r="F1464" s="89" t="s">
        <v>4221</v>
      </c>
      <c r="G1464" s="105">
        <v>45454.560416666667</v>
      </c>
      <c r="H1464" t="str">
        <f>INDEX(Partner_details[companyName], MATCH(E1464, Partner_details[email], 0))</f>
        <v>Coffee music</v>
      </c>
      <c r="I1464">
        <f>IFERROR(INDEX(ggPayers[payer], MATCH(A1464, ggPayers[remote_order_id], 0)), 0)</f>
        <v>825186</v>
      </c>
      <c r="J1464" t="str">
        <f t="shared" si="22"/>
        <v>ggPay</v>
      </c>
    </row>
    <row r="1465" spans="1:10">
      <c r="A1465" s="89" t="s">
        <v>9872</v>
      </c>
      <c r="B1465" s="89">
        <v>300</v>
      </c>
      <c r="C1465" s="89" t="s">
        <v>7963</v>
      </c>
      <c r="D1465" s="89" t="s">
        <v>9873</v>
      </c>
      <c r="E1465" s="89" t="s">
        <v>305</v>
      </c>
      <c r="F1465" s="89" t="s">
        <v>181</v>
      </c>
      <c r="G1465" s="105">
        <v>45350.381249999999</v>
      </c>
      <c r="H1465" t="str">
        <f>INDEX(Partner_details[companyName], MATCH(E1465, Partner_details[email], 0))</f>
        <v>gg cjsc</v>
      </c>
      <c r="I1465">
        <f>IFERROR(INDEX(ggPayers[payer], MATCH(A1465, ggPayers[remote_order_id], 0)), 0)</f>
        <v>0</v>
      </c>
      <c r="J1465" t="str">
        <f t="shared" si="22"/>
        <v>other</v>
      </c>
    </row>
    <row r="1466" spans="1:10">
      <c r="A1466" s="89" t="s">
        <v>9874</v>
      </c>
      <c r="B1466" s="89">
        <v>300</v>
      </c>
      <c r="C1466" s="89" t="s">
        <v>7963</v>
      </c>
      <c r="D1466" s="89" t="s">
        <v>9875</v>
      </c>
      <c r="E1466" s="89" t="s">
        <v>305</v>
      </c>
      <c r="F1466" s="89" t="s">
        <v>181</v>
      </c>
      <c r="G1466" s="105">
        <v>45350.381249999999</v>
      </c>
      <c r="H1466" t="str">
        <f>INDEX(Partner_details[companyName], MATCH(E1466, Partner_details[email], 0))</f>
        <v>gg cjsc</v>
      </c>
      <c r="I1466">
        <f>IFERROR(INDEX(ggPayers[payer], MATCH(A1466, ggPayers[remote_order_id], 0)), 0)</f>
        <v>0</v>
      </c>
      <c r="J1466" t="str">
        <f t="shared" si="22"/>
        <v>other</v>
      </c>
    </row>
    <row r="1467" spans="1:10">
      <c r="A1467" s="89" t="s">
        <v>9876</v>
      </c>
      <c r="B1467" s="89">
        <v>3000</v>
      </c>
      <c r="C1467" s="89" t="s">
        <v>7963</v>
      </c>
      <c r="D1467" s="89" t="s">
        <v>9877</v>
      </c>
      <c r="E1467" s="89" t="s">
        <v>7235</v>
      </c>
      <c r="F1467" s="89" t="s">
        <v>710</v>
      </c>
      <c r="G1467" s="105">
        <v>45350.381944444445</v>
      </c>
      <c r="H1467" t="str">
        <f>INDEX(Partner_details[companyName], MATCH(E1467, Partner_details[email], 0))</f>
        <v>Smoking Chef</v>
      </c>
      <c r="I1467">
        <f>IFERROR(INDEX(ggPayers[payer], MATCH(A1467, ggPayers[remote_order_id], 0)), 0)</f>
        <v>0</v>
      </c>
      <c r="J1467" t="str">
        <f t="shared" si="22"/>
        <v>other</v>
      </c>
    </row>
    <row r="1468" spans="1:10">
      <c r="A1468" s="89" t="s">
        <v>9878</v>
      </c>
      <c r="B1468" s="89">
        <v>3000</v>
      </c>
      <c r="C1468" s="89" t="s">
        <v>7963</v>
      </c>
      <c r="D1468" s="89" t="s">
        <v>9879</v>
      </c>
      <c r="E1468" s="89" t="s">
        <v>7235</v>
      </c>
      <c r="F1468" s="89" t="s">
        <v>710</v>
      </c>
      <c r="G1468" s="105">
        <v>45350.381944444445</v>
      </c>
      <c r="H1468" t="str">
        <f>INDEX(Partner_details[companyName], MATCH(E1468, Partner_details[email], 0))</f>
        <v>Smoking Chef</v>
      </c>
      <c r="I1468">
        <f>IFERROR(INDEX(ggPayers[payer], MATCH(A1468, ggPayers[remote_order_id], 0)), 0)</f>
        <v>0</v>
      </c>
      <c r="J1468" t="str">
        <f t="shared" si="22"/>
        <v>other</v>
      </c>
    </row>
    <row r="1469" spans="1:10">
      <c r="A1469" s="89" t="s">
        <v>9880</v>
      </c>
      <c r="B1469" s="89">
        <v>3000</v>
      </c>
      <c r="C1469" s="89" t="s">
        <v>7963</v>
      </c>
      <c r="D1469" s="89" t="s">
        <v>9881</v>
      </c>
      <c r="E1469" s="89" t="s">
        <v>7235</v>
      </c>
      <c r="F1469" s="89" t="s">
        <v>710</v>
      </c>
      <c r="G1469" s="105">
        <v>45350.381944444445</v>
      </c>
      <c r="H1469" t="str">
        <f>INDEX(Partner_details[companyName], MATCH(E1469, Partner_details[email], 0))</f>
        <v>Smoking Chef</v>
      </c>
      <c r="I1469">
        <f>IFERROR(INDEX(ggPayers[payer], MATCH(A1469, ggPayers[remote_order_id], 0)), 0)</f>
        <v>0</v>
      </c>
      <c r="J1469" t="str">
        <f t="shared" si="22"/>
        <v>other</v>
      </c>
    </row>
    <row r="1470" spans="1:10">
      <c r="A1470" s="89" t="s">
        <v>9882</v>
      </c>
      <c r="B1470" s="89">
        <v>3000</v>
      </c>
      <c r="C1470" s="89" t="s">
        <v>7963</v>
      </c>
      <c r="D1470" s="89" t="s">
        <v>9883</v>
      </c>
      <c r="E1470" s="89" t="s">
        <v>7235</v>
      </c>
      <c r="F1470" s="89" t="s">
        <v>710</v>
      </c>
      <c r="G1470" s="105">
        <v>45350.381944444445</v>
      </c>
      <c r="H1470" t="str">
        <f>INDEX(Partner_details[companyName], MATCH(E1470, Partner_details[email], 0))</f>
        <v>Smoking Chef</v>
      </c>
      <c r="I1470">
        <f>IFERROR(INDEX(ggPayers[payer], MATCH(A1470, ggPayers[remote_order_id], 0)), 0)</f>
        <v>0</v>
      </c>
      <c r="J1470" t="str">
        <f t="shared" si="22"/>
        <v>other</v>
      </c>
    </row>
    <row r="1471" spans="1:10">
      <c r="A1471" s="89" t="s">
        <v>9884</v>
      </c>
      <c r="B1471" s="89">
        <v>3000</v>
      </c>
      <c r="C1471" s="89" t="s">
        <v>7963</v>
      </c>
      <c r="D1471" s="89" t="s">
        <v>9885</v>
      </c>
      <c r="E1471" s="89" t="s">
        <v>7235</v>
      </c>
      <c r="F1471" s="89" t="s">
        <v>710</v>
      </c>
      <c r="G1471" s="105">
        <v>45350.381944444445</v>
      </c>
      <c r="H1471" t="str">
        <f>INDEX(Partner_details[companyName], MATCH(E1471, Partner_details[email], 0))</f>
        <v>Smoking Chef</v>
      </c>
      <c r="I1471">
        <f>IFERROR(INDEX(ggPayers[payer], MATCH(A1471, ggPayers[remote_order_id], 0)), 0)</f>
        <v>0</v>
      </c>
      <c r="J1471" t="str">
        <f t="shared" si="22"/>
        <v>other</v>
      </c>
    </row>
    <row r="1472" spans="1:10">
      <c r="A1472" s="89" t="s">
        <v>9886</v>
      </c>
      <c r="B1472" s="89">
        <v>2000</v>
      </c>
      <c r="C1472" s="89" t="s">
        <v>7963</v>
      </c>
      <c r="D1472" s="89" t="s">
        <v>9887</v>
      </c>
      <c r="E1472" s="89" t="s">
        <v>6606</v>
      </c>
      <c r="F1472" s="89" t="s">
        <v>387</v>
      </c>
      <c r="G1472" s="105">
        <v>45455.792361111111</v>
      </c>
      <c r="H1472" t="str">
        <f>INDEX(Partner_details[companyName], MATCH(E1472, Partner_details[email], 0))</f>
        <v>Beer academy</v>
      </c>
      <c r="I1472">
        <f>IFERROR(INDEX(ggPayers[payer], MATCH(A1472, ggPayers[remote_order_id], 0)), 0)</f>
        <v>0</v>
      </c>
      <c r="J1472" t="str">
        <f t="shared" si="22"/>
        <v>other</v>
      </c>
    </row>
    <row r="1473" spans="1:10">
      <c r="A1473" s="89" t="s">
        <v>9888</v>
      </c>
      <c r="B1473" s="89">
        <v>1000</v>
      </c>
      <c r="C1473" s="89" t="s">
        <v>7963</v>
      </c>
      <c r="D1473" s="89"/>
      <c r="E1473" s="89" t="s">
        <v>7281</v>
      </c>
      <c r="F1473" s="89" t="s">
        <v>4066</v>
      </c>
      <c r="G1473" s="105">
        <v>45455.802777777775</v>
      </c>
      <c r="H1473" t="str">
        <f>INDEX(Partner_details[companyName], MATCH(E1473, Partner_details[email], 0))</f>
        <v>Tashir Petrosyan</v>
      </c>
      <c r="I1473">
        <f>IFERROR(INDEX(ggPayers[payer], MATCH(A1473, ggPayers[remote_order_id], 0)), 0)</f>
        <v>0</v>
      </c>
      <c r="J1473" t="str">
        <f t="shared" si="22"/>
        <v>other</v>
      </c>
    </row>
    <row r="1474" spans="1:10">
      <c r="A1474" s="89" t="s">
        <v>9889</v>
      </c>
      <c r="B1474" s="89">
        <v>2000</v>
      </c>
      <c r="C1474" s="89" t="s">
        <v>7963</v>
      </c>
      <c r="D1474" s="89" t="s">
        <v>9890</v>
      </c>
      <c r="E1474" s="89" t="s">
        <v>6830</v>
      </c>
      <c r="F1474" s="89" t="s">
        <v>382</v>
      </c>
      <c r="G1474" s="105">
        <v>45457.826388888891</v>
      </c>
      <c r="H1474" t="str">
        <f>INDEX(Partner_details[companyName], MATCH(E1474, Partner_details[email], 0))</f>
        <v>Beer Academy</v>
      </c>
      <c r="I1474">
        <f>IFERROR(INDEX(ggPayers[payer], MATCH(A1474, ggPayers[remote_order_id], 0)), 0)</f>
        <v>0</v>
      </c>
      <c r="J1474" t="str">
        <f t="shared" si="22"/>
        <v>other</v>
      </c>
    </row>
    <row r="1475" spans="1:10">
      <c r="A1475" s="89" t="s">
        <v>4276</v>
      </c>
      <c r="B1475" s="89">
        <v>500</v>
      </c>
      <c r="C1475" s="89" t="s">
        <v>561</v>
      </c>
      <c r="D1475" s="89" t="s">
        <v>9891</v>
      </c>
      <c r="E1475" s="89" t="s">
        <v>133</v>
      </c>
      <c r="F1475" s="89" t="s">
        <v>461</v>
      </c>
      <c r="G1475" s="105">
        <v>45458.201388888891</v>
      </c>
      <c r="H1475" t="str">
        <f>INDEX(Partner_details[companyName], MATCH(E1475, Partner_details[email], 0))</f>
        <v>Lumen Coffee</v>
      </c>
      <c r="I1475">
        <f>IFERROR(INDEX(ggPayers[payer], MATCH(A1475, ggPayers[remote_order_id], 0)), 0)</f>
        <v>657873</v>
      </c>
      <c r="J1475" t="str">
        <f t="shared" ref="J1475:J1538" si="23">IF(NOT(I1475=0), "ggPay", "other")</f>
        <v>ggPay</v>
      </c>
    </row>
    <row r="1476" spans="1:10">
      <c r="A1476" s="89" t="s">
        <v>9892</v>
      </c>
      <c r="B1476" s="89">
        <v>2000</v>
      </c>
      <c r="C1476" s="89" t="s">
        <v>7963</v>
      </c>
      <c r="D1476" s="99" t="s">
        <v>9893</v>
      </c>
      <c r="E1476" s="89" t="s">
        <v>7452</v>
      </c>
      <c r="F1476" s="89" t="s">
        <v>1147</v>
      </c>
      <c r="G1476" s="105">
        <v>45459.531944444447</v>
      </c>
      <c r="H1476" t="str">
        <f>INDEX(Partner_details[companyName], MATCH(E1476, Partner_details[email], 0))</f>
        <v>Karas Tumanyan</v>
      </c>
      <c r="I1476">
        <f>IFERROR(INDEX(ggPayers[payer], MATCH(A1476, ggPayers[remote_order_id], 0)), 0)</f>
        <v>0</v>
      </c>
      <c r="J1476" t="str">
        <f t="shared" si="23"/>
        <v>other</v>
      </c>
    </row>
    <row r="1477" spans="1:10">
      <c r="A1477" s="89" t="s">
        <v>4242</v>
      </c>
      <c r="B1477" s="89">
        <v>1000</v>
      </c>
      <c r="C1477" s="89" t="s">
        <v>561</v>
      </c>
      <c r="D1477" s="89"/>
      <c r="E1477" s="89" t="s">
        <v>7018</v>
      </c>
      <c r="F1477" s="89" t="s">
        <v>476</v>
      </c>
      <c r="G1477" s="105">
        <v>45459.675694444442</v>
      </c>
      <c r="H1477" t="str">
        <f>INDEX(Partner_details[companyName], MATCH(E1477, Partner_details[email], 0))</f>
        <v>Malocco</v>
      </c>
      <c r="I1477">
        <f>IFERROR(INDEX(ggPayers[payer], MATCH(A1477, ggPayers[remote_order_id], 0)), 0)</f>
        <v>0</v>
      </c>
      <c r="J1477" t="str">
        <f t="shared" si="23"/>
        <v>other</v>
      </c>
    </row>
    <row r="1478" spans="1:10">
      <c r="A1478" s="89" t="s">
        <v>9894</v>
      </c>
      <c r="B1478" s="89">
        <v>1000</v>
      </c>
      <c r="C1478" s="89" t="s">
        <v>7963</v>
      </c>
      <c r="D1478" s="89"/>
      <c r="E1478" s="89" t="s">
        <v>7018</v>
      </c>
      <c r="F1478" s="89" t="s">
        <v>476</v>
      </c>
      <c r="G1478" s="105">
        <v>45459.675694444442</v>
      </c>
      <c r="H1478" t="str">
        <f>INDEX(Partner_details[companyName], MATCH(E1478, Partner_details[email], 0))</f>
        <v>Malocco</v>
      </c>
      <c r="I1478">
        <f>IFERROR(INDEX(ggPayers[payer], MATCH(A1478, ggPayers[remote_order_id], 0)), 0)</f>
        <v>0</v>
      </c>
      <c r="J1478" t="str">
        <f t="shared" si="23"/>
        <v>other</v>
      </c>
    </row>
    <row r="1479" spans="1:10">
      <c r="A1479" s="89" t="s">
        <v>2608</v>
      </c>
      <c r="B1479" s="89">
        <v>500</v>
      </c>
      <c r="C1479" s="89" t="s">
        <v>561</v>
      </c>
      <c r="D1479" s="89"/>
      <c r="E1479" s="89" t="s">
        <v>7018</v>
      </c>
      <c r="F1479" s="89" t="s">
        <v>476</v>
      </c>
      <c r="G1479" s="105">
        <v>45350.439583333333</v>
      </c>
      <c r="H1479" t="str">
        <f>INDEX(Partner_details[companyName], MATCH(E1479, Partner_details[email], 0))</f>
        <v>Malocco</v>
      </c>
      <c r="I1479">
        <f>IFERROR(INDEX(ggPayers[payer], MATCH(A1479, ggPayers[remote_order_id], 0)), 0)</f>
        <v>0</v>
      </c>
      <c r="J1479" t="str">
        <f t="shared" si="23"/>
        <v>other</v>
      </c>
    </row>
    <row r="1480" spans="1:10">
      <c r="A1480" s="89" t="s">
        <v>9895</v>
      </c>
      <c r="B1480" s="89">
        <v>1000</v>
      </c>
      <c r="C1480" s="89" t="s">
        <v>7974</v>
      </c>
      <c r="D1480" s="89"/>
      <c r="E1480" s="89" t="s">
        <v>7554</v>
      </c>
      <c r="F1480" s="89" t="s">
        <v>623</v>
      </c>
      <c r="G1480" s="105">
        <v>45350.445138888892</v>
      </c>
      <c r="H1480" t="str">
        <f>INDEX(Partner_details[companyName], MATCH(E1480, Partner_details[email], 0))</f>
        <v>Bagel</v>
      </c>
      <c r="I1480">
        <f>IFERROR(INDEX(ggPayers[payer], MATCH(A1480, ggPayers[remote_order_id], 0)), 0)</f>
        <v>0</v>
      </c>
      <c r="J1480" t="str">
        <f t="shared" si="23"/>
        <v>other</v>
      </c>
    </row>
    <row r="1481" spans="1:10">
      <c r="A1481" s="89" t="s">
        <v>9896</v>
      </c>
      <c r="B1481" s="89">
        <v>1000</v>
      </c>
      <c r="C1481" s="89" t="s">
        <v>7974</v>
      </c>
      <c r="D1481" s="89"/>
      <c r="E1481" s="89" t="s">
        <v>7554</v>
      </c>
      <c r="F1481" s="89" t="s">
        <v>623</v>
      </c>
      <c r="G1481" s="105">
        <v>45350.445138888892</v>
      </c>
      <c r="H1481" t="str">
        <f>INDEX(Partner_details[companyName], MATCH(E1481, Partner_details[email], 0))</f>
        <v>Bagel</v>
      </c>
      <c r="I1481">
        <f>IFERROR(INDEX(ggPayers[payer], MATCH(A1481, ggPayers[remote_order_id], 0)), 0)</f>
        <v>0</v>
      </c>
      <c r="J1481" t="str">
        <f t="shared" si="23"/>
        <v>other</v>
      </c>
    </row>
    <row r="1482" spans="1:10">
      <c r="A1482" s="89" t="s">
        <v>9897</v>
      </c>
      <c r="B1482" s="89">
        <v>300</v>
      </c>
      <c r="C1482" s="89" t="s">
        <v>7974</v>
      </c>
      <c r="D1482" s="89"/>
      <c r="E1482" s="89" t="s">
        <v>7554</v>
      </c>
      <c r="F1482" s="89" t="s">
        <v>623</v>
      </c>
      <c r="G1482" s="105">
        <v>45350.445138888892</v>
      </c>
      <c r="H1482" t="str">
        <f>INDEX(Partner_details[companyName], MATCH(E1482, Partner_details[email], 0))</f>
        <v>Bagel</v>
      </c>
      <c r="I1482">
        <f>IFERROR(INDEX(ggPayers[payer], MATCH(A1482, ggPayers[remote_order_id], 0)), 0)</f>
        <v>0</v>
      </c>
      <c r="J1482" t="str">
        <f t="shared" si="23"/>
        <v>other</v>
      </c>
    </row>
    <row r="1483" spans="1:10">
      <c r="A1483" s="89" t="s">
        <v>9898</v>
      </c>
      <c r="B1483" s="89">
        <v>300</v>
      </c>
      <c r="C1483" s="89" t="s">
        <v>7974</v>
      </c>
      <c r="D1483" s="89"/>
      <c r="E1483" s="89" t="s">
        <v>7554</v>
      </c>
      <c r="F1483" s="89" t="s">
        <v>623</v>
      </c>
      <c r="G1483" s="105">
        <v>45350.445138888892</v>
      </c>
      <c r="H1483" t="str">
        <f>INDEX(Partner_details[companyName], MATCH(E1483, Partner_details[email], 0))</f>
        <v>Bagel</v>
      </c>
      <c r="I1483">
        <f>IFERROR(INDEX(ggPayers[payer], MATCH(A1483, ggPayers[remote_order_id], 0)), 0)</f>
        <v>0</v>
      </c>
      <c r="J1483" t="str">
        <f t="shared" si="23"/>
        <v>other</v>
      </c>
    </row>
    <row r="1484" spans="1:10">
      <c r="A1484" s="89" t="s">
        <v>9899</v>
      </c>
      <c r="B1484" s="89">
        <v>300</v>
      </c>
      <c r="C1484" s="89" t="s">
        <v>7974</v>
      </c>
      <c r="D1484" s="89"/>
      <c r="E1484" s="89" t="s">
        <v>7554</v>
      </c>
      <c r="F1484" s="89" t="s">
        <v>623</v>
      </c>
      <c r="G1484" s="105">
        <v>45350.445138888892</v>
      </c>
      <c r="H1484" t="str">
        <f>INDEX(Partner_details[companyName], MATCH(E1484, Partner_details[email], 0))</f>
        <v>Bagel</v>
      </c>
      <c r="I1484">
        <f>IFERROR(INDEX(ggPayers[payer], MATCH(A1484, ggPayers[remote_order_id], 0)), 0)</f>
        <v>0</v>
      </c>
      <c r="J1484" t="str">
        <f t="shared" si="23"/>
        <v>other</v>
      </c>
    </row>
    <row r="1485" spans="1:10">
      <c r="A1485" s="89" t="s">
        <v>9900</v>
      </c>
      <c r="B1485" s="89">
        <v>1000</v>
      </c>
      <c r="C1485" s="89" t="s">
        <v>7974</v>
      </c>
      <c r="D1485" s="89"/>
      <c r="E1485" s="89" t="s">
        <v>7554</v>
      </c>
      <c r="F1485" s="89" t="s">
        <v>623</v>
      </c>
      <c r="G1485" s="105">
        <v>45350.445138888892</v>
      </c>
      <c r="H1485" t="str">
        <f>INDEX(Partner_details[companyName], MATCH(E1485, Partner_details[email], 0))</f>
        <v>Bagel</v>
      </c>
      <c r="I1485">
        <f>IFERROR(INDEX(ggPayers[payer], MATCH(A1485, ggPayers[remote_order_id], 0)), 0)</f>
        <v>0</v>
      </c>
      <c r="J1485" t="str">
        <f t="shared" si="23"/>
        <v>other</v>
      </c>
    </row>
    <row r="1486" spans="1:10">
      <c r="A1486" s="89" t="s">
        <v>9901</v>
      </c>
      <c r="B1486" s="89">
        <v>300</v>
      </c>
      <c r="C1486" s="89" t="s">
        <v>7974</v>
      </c>
      <c r="D1486" s="89"/>
      <c r="E1486" s="89" t="s">
        <v>7554</v>
      </c>
      <c r="F1486" s="89" t="s">
        <v>623</v>
      </c>
      <c r="G1486" s="105">
        <v>45350.445138888892</v>
      </c>
      <c r="H1486" t="str">
        <f>INDEX(Partner_details[companyName], MATCH(E1486, Partner_details[email], 0))</f>
        <v>Bagel</v>
      </c>
      <c r="I1486">
        <f>IFERROR(INDEX(ggPayers[payer], MATCH(A1486, ggPayers[remote_order_id], 0)), 0)</f>
        <v>0</v>
      </c>
      <c r="J1486" t="str">
        <f t="shared" si="23"/>
        <v>other</v>
      </c>
    </row>
    <row r="1487" spans="1:10">
      <c r="A1487" s="89" t="s">
        <v>2605</v>
      </c>
      <c r="B1487" s="89">
        <v>1000</v>
      </c>
      <c r="C1487" s="89" t="s">
        <v>561</v>
      </c>
      <c r="D1487" s="89"/>
      <c r="E1487" s="89" t="s">
        <v>7554</v>
      </c>
      <c r="F1487" s="89" t="s">
        <v>623</v>
      </c>
      <c r="G1487" s="105">
        <v>45350.445833333331</v>
      </c>
      <c r="H1487" t="str">
        <f>INDEX(Partner_details[companyName], MATCH(E1487, Partner_details[email], 0))</f>
        <v>Bagel</v>
      </c>
      <c r="I1487">
        <f>IFERROR(INDEX(ggPayers[payer], MATCH(A1487, ggPayers[remote_order_id], 0)), 0)</f>
        <v>0</v>
      </c>
      <c r="J1487" t="str">
        <f t="shared" si="23"/>
        <v>other</v>
      </c>
    </row>
    <row r="1488" spans="1:10">
      <c r="A1488" s="89" t="s">
        <v>9902</v>
      </c>
      <c r="B1488" s="89">
        <v>1000</v>
      </c>
      <c r="C1488" s="89" t="s">
        <v>7963</v>
      </c>
      <c r="D1488" s="89"/>
      <c r="E1488" s="89" t="s">
        <v>7554</v>
      </c>
      <c r="F1488" s="89" t="s">
        <v>623</v>
      </c>
      <c r="G1488" s="105">
        <v>45350.445833333331</v>
      </c>
      <c r="H1488" t="str">
        <f>INDEX(Partner_details[companyName], MATCH(E1488, Partner_details[email], 0))</f>
        <v>Bagel</v>
      </c>
      <c r="I1488">
        <f>IFERROR(INDEX(ggPayers[payer], MATCH(A1488, ggPayers[remote_order_id], 0)), 0)</f>
        <v>0</v>
      </c>
      <c r="J1488" t="str">
        <f t="shared" si="23"/>
        <v>other</v>
      </c>
    </row>
    <row r="1489" spans="1:10">
      <c r="A1489" s="89" t="s">
        <v>2603</v>
      </c>
      <c r="B1489" s="89">
        <v>500</v>
      </c>
      <c r="C1489" s="89" t="s">
        <v>561</v>
      </c>
      <c r="D1489" s="89"/>
      <c r="E1489" s="89" t="s">
        <v>6984</v>
      </c>
      <c r="F1489" s="89" t="s">
        <v>206</v>
      </c>
      <c r="G1489" s="105">
        <v>45350.45416666667</v>
      </c>
      <c r="H1489" t="str">
        <f>INDEX(Partner_details[companyName], MATCH(E1489, Partner_details[email], 0))</f>
        <v>gg cjsc</v>
      </c>
      <c r="I1489">
        <f>IFERROR(INDEX(ggPayers[payer], MATCH(A1489, ggPayers[remote_order_id], 0)), 0)</f>
        <v>0</v>
      </c>
      <c r="J1489" t="str">
        <f t="shared" si="23"/>
        <v>other</v>
      </c>
    </row>
    <row r="1490" spans="1:10">
      <c r="A1490" s="89" t="s">
        <v>9903</v>
      </c>
      <c r="B1490" s="89">
        <v>1000</v>
      </c>
      <c r="C1490" s="89" t="s">
        <v>7974</v>
      </c>
      <c r="D1490" s="89"/>
      <c r="E1490" s="89" t="s">
        <v>7223</v>
      </c>
      <c r="F1490" s="89" t="s">
        <v>4660</v>
      </c>
      <c r="G1490" s="105">
        <v>45350.506249999999</v>
      </c>
      <c r="H1490" t="str">
        <f>INDEX(Partner_details[companyName], MATCH(E1490, Partner_details[email], 0))</f>
        <v>Karas Khanjyan</v>
      </c>
      <c r="I1490">
        <f>IFERROR(INDEX(ggPayers[payer], MATCH(A1490, ggPayers[remote_order_id], 0)), 0)</f>
        <v>0</v>
      </c>
      <c r="J1490" t="str">
        <f t="shared" si="23"/>
        <v>other</v>
      </c>
    </row>
    <row r="1491" spans="1:10">
      <c r="A1491" s="89" t="s">
        <v>9904</v>
      </c>
      <c r="B1491" s="89">
        <v>1000</v>
      </c>
      <c r="C1491" s="89" t="s">
        <v>7974</v>
      </c>
      <c r="D1491" s="89"/>
      <c r="E1491" s="89" t="s">
        <v>7223</v>
      </c>
      <c r="F1491" s="89" t="s">
        <v>4660</v>
      </c>
      <c r="G1491" s="105">
        <v>45350.506249999999</v>
      </c>
      <c r="H1491" t="str">
        <f>INDEX(Partner_details[companyName], MATCH(E1491, Partner_details[email], 0))</f>
        <v>Karas Khanjyan</v>
      </c>
      <c r="I1491">
        <f>IFERROR(INDEX(ggPayers[payer], MATCH(A1491, ggPayers[remote_order_id], 0)), 0)</f>
        <v>0</v>
      </c>
      <c r="J1491" t="str">
        <f t="shared" si="23"/>
        <v>other</v>
      </c>
    </row>
    <row r="1492" spans="1:10">
      <c r="A1492" s="89" t="s">
        <v>9905</v>
      </c>
      <c r="B1492" s="89">
        <v>1000</v>
      </c>
      <c r="C1492" s="89" t="s">
        <v>7974</v>
      </c>
      <c r="D1492" s="89"/>
      <c r="E1492" s="89" t="s">
        <v>7223</v>
      </c>
      <c r="F1492" s="89" t="s">
        <v>4660</v>
      </c>
      <c r="G1492" s="105">
        <v>45350.506249999999</v>
      </c>
      <c r="H1492" t="str">
        <f>INDEX(Partner_details[companyName], MATCH(E1492, Partner_details[email], 0))</f>
        <v>Karas Khanjyan</v>
      </c>
      <c r="I1492">
        <f>IFERROR(INDEX(ggPayers[payer], MATCH(A1492, ggPayers[remote_order_id], 0)), 0)</f>
        <v>0</v>
      </c>
      <c r="J1492" t="str">
        <f t="shared" si="23"/>
        <v>other</v>
      </c>
    </row>
    <row r="1493" spans="1:10">
      <c r="A1493" s="99" t="s">
        <v>9906</v>
      </c>
      <c r="B1493" s="89">
        <v>1000</v>
      </c>
      <c r="C1493" s="89" t="s">
        <v>7974</v>
      </c>
      <c r="D1493" s="89"/>
      <c r="E1493" s="89" t="s">
        <v>7223</v>
      </c>
      <c r="F1493" s="89" t="s">
        <v>4660</v>
      </c>
      <c r="G1493" s="105">
        <v>45350.506249999999</v>
      </c>
      <c r="H1493" t="str">
        <f>INDEX(Partner_details[companyName], MATCH(E1493, Partner_details[email], 0))</f>
        <v>Karas Khanjyan</v>
      </c>
      <c r="I1493">
        <f>IFERROR(INDEX(ggPayers[payer], MATCH(A1493, ggPayers[remote_order_id], 0)), 0)</f>
        <v>0</v>
      </c>
      <c r="J1493" t="str">
        <f t="shared" si="23"/>
        <v>other</v>
      </c>
    </row>
    <row r="1494" spans="1:10">
      <c r="A1494" s="89" t="s">
        <v>9907</v>
      </c>
      <c r="B1494" s="89">
        <v>1000</v>
      </c>
      <c r="C1494" s="89" t="s">
        <v>7974</v>
      </c>
      <c r="D1494" s="89"/>
      <c r="E1494" s="89" t="s">
        <v>7223</v>
      </c>
      <c r="F1494" s="89" t="s">
        <v>4660</v>
      </c>
      <c r="G1494" s="105">
        <v>45350.506249999999</v>
      </c>
      <c r="H1494" t="str">
        <f>INDEX(Partner_details[companyName], MATCH(E1494, Partner_details[email], 0))</f>
        <v>Karas Khanjyan</v>
      </c>
      <c r="I1494">
        <f>IFERROR(INDEX(ggPayers[payer], MATCH(A1494, ggPayers[remote_order_id], 0)), 0)</f>
        <v>0</v>
      </c>
      <c r="J1494" t="str">
        <f t="shared" si="23"/>
        <v>other</v>
      </c>
    </row>
    <row r="1495" spans="1:10">
      <c r="A1495" s="89" t="s">
        <v>9908</v>
      </c>
      <c r="B1495" s="89">
        <v>1000</v>
      </c>
      <c r="C1495" s="89" t="s">
        <v>7974</v>
      </c>
      <c r="D1495" s="89"/>
      <c r="E1495" s="89" t="s">
        <v>7223</v>
      </c>
      <c r="F1495" s="89" t="s">
        <v>4660</v>
      </c>
      <c r="G1495" s="105">
        <v>45350.506249999999</v>
      </c>
      <c r="H1495" t="str">
        <f>INDEX(Partner_details[companyName], MATCH(E1495, Partner_details[email], 0))</f>
        <v>Karas Khanjyan</v>
      </c>
      <c r="I1495">
        <f>IFERROR(INDEX(ggPayers[payer], MATCH(A1495, ggPayers[remote_order_id], 0)), 0)</f>
        <v>0</v>
      </c>
      <c r="J1495" t="str">
        <f t="shared" si="23"/>
        <v>other</v>
      </c>
    </row>
    <row r="1496" spans="1:10">
      <c r="A1496" s="89" t="s">
        <v>9909</v>
      </c>
      <c r="B1496" s="89">
        <v>1000</v>
      </c>
      <c r="C1496" s="89" t="s">
        <v>7974</v>
      </c>
      <c r="D1496" s="89"/>
      <c r="E1496" s="89" t="s">
        <v>7223</v>
      </c>
      <c r="F1496" s="89" t="s">
        <v>4660</v>
      </c>
      <c r="G1496" s="105">
        <v>45350.506249999999</v>
      </c>
      <c r="H1496" t="str">
        <f>INDEX(Partner_details[companyName], MATCH(E1496, Partner_details[email], 0))</f>
        <v>Karas Khanjyan</v>
      </c>
      <c r="I1496">
        <f>IFERROR(INDEX(ggPayers[payer], MATCH(A1496, ggPayers[remote_order_id], 0)), 0)</f>
        <v>0</v>
      </c>
      <c r="J1496" t="str">
        <f t="shared" si="23"/>
        <v>other</v>
      </c>
    </row>
    <row r="1497" spans="1:10">
      <c r="A1497" s="89" t="s">
        <v>9910</v>
      </c>
      <c r="B1497" s="89">
        <v>1000</v>
      </c>
      <c r="C1497" s="89" t="s">
        <v>7974</v>
      </c>
      <c r="D1497" s="89"/>
      <c r="E1497" s="89" t="s">
        <v>7223</v>
      </c>
      <c r="F1497" s="89" t="s">
        <v>4660</v>
      </c>
      <c r="G1497" s="105">
        <v>45350.506249999999</v>
      </c>
      <c r="H1497" t="str">
        <f>INDEX(Partner_details[companyName], MATCH(E1497, Partner_details[email], 0))</f>
        <v>Karas Khanjyan</v>
      </c>
      <c r="I1497">
        <f>IFERROR(INDEX(ggPayers[payer], MATCH(A1497, ggPayers[remote_order_id], 0)), 0)</f>
        <v>0</v>
      </c>
      <c r="J1497" t="str">
        <f t="shared" si="23"/>
        <v>other</v>
      </c>
    </row>
    <row r="1498" spans="1:10">
      <c r="A1498" s="89" t="s">
        <v>9911</v>
      </c>
      <c r="B1498" s="89">
        <v>1000</v>
      </c>
      <c r="C1498" s="89" t="s">
        <v>7974</v>
      </c>
      <c r="D1498" s="89"/>
      <c r="E1498" s="89" t="s">
        <v>7223</v>
      </c>
      <c r="F1498" s="89" t="s">
        <v>4660</v>
      </c>
      <c r="G1498" s="105">
        <v>45350.506249999999</v>
      </c>
      <c r="H1498" t="str">
        <f>INDEX(Partner_details[companyName], MATCH(E1498, Partner_details[email], 0))</f>
        <v>Karas Khanjyan</v>
      </c>
      <c r="I1498">
        <f>IFERROR(INDEX(ggPayers[payer], MATCH(A1498, ggPayers[remote_order_id], 0)), 0)</f>
        <v>0</v>
      </c>
      <c r="J1498" t="str">
        <f t="shared" si="23"/>
        <v>other</v>
      </c>
    </row>
    <row r="1499" spans="1:10">
      <c r="A1499" s="89" t="s">
        <v>9912</v>
      </c>
      <c r="B1499" s="89">
        <v>1000</v>
      </c>
      <c r="C1499" s="89" t="s">
        <v>7974</v>
      </c>
      <c r="D1499" s="89"/>
      <c r="E1499" s="89" t="s">
        <v>7223</v>
      </c>
      <c r="F1499" s="89" t="s">
        <v>4660</v>
      </c>
      <c r="G1499" s="105">
        <v>45350.506249999999</v>
      </c>
      <c r="H1499" t="str">
        <f>INDEX(Partner_details[companyName], MATCH(E1499, Partner_details[email], 0))</f>
        <v>Karas Khanjyan</v>
      </c>
      <c r="I1499">
        <f>IFERROR(INDEX(ggPayers[payer], MATCH(A1499, ggPayers[remote_order_id], 0)), 0)</f>
        <v>0</v>
      </c>
      <c r="J1499" t="str">
        <f t="shared" si="23"/>
        <v>other</v>
      </c>
    </row>
    <row r="1500" spans="1:10">
      <c r="A1500" s="89" t="s">
        <v>9913</v>
      </c>
      <c r="B1500" s="89">
        <v>1000</v>
      </c>
      <c r="C1500" s="89" t="s">
        <v>7963</v>
      </c>
      <c r="D1500" s="89"/>
      <c r="E1500" s="89" t="s">
        <v>7223</v>
      </c>
      <c r="F1500" s="89" t="s">
        <v>4660</v>
      </c>
      <c r="G1500" s="105">
        <v>45350.506249999999</v>
      </c>
      <c r="H1500" t="str">
        <f>INDEX(Partner_details[companyName], MATCH(E1500, Partner_details[email], 0))</f>
        <v>Karas Khanjyan</v>
      </c>
      <c r="I1500">
        <f>IFERROR(INDEX(ggPayers[payer], MATCH(A1500, ggPayers[remote_order_id], 0)), 0)</f>
        <v>0</v>
      </c>
      <c r="J1500" t="str">
        <f t="shared" si="23"/>
        <v>other</v>
      </c>
    </row>
    <row r="1501" spans="1:10">
      <c r="A1501" s="89" t="s">
        <v>9914</v>
      </c>
      <c r="B1501" s="89">
        <v>1000</v>
      </c>
      <c r="C1501" s="89" t="s">
        <v>7974</v>
      </c>
      <c r="D1501" s="89"/>
      <c r="E1501" s="89" t="s">
        <v>7223</v>
      </c>
      <c r="F1501" s="89" t="s">
        <v>4660</v>
      </c>
      <c r="G1501" s="105">
        <v>45350.506944444445</v>
      </c>
      <c r="H1501" t="str">
        <f>INDEX(Partner_details[companyName], MATCH(E1501, Partner_details[email], 0))</f>
        <v>Karas Khanjyan</v>
      </c>
      <c r="I1501">
        <f>IFERROR(INDEX(ggPayers[payer], MATCH(A1501, ggPayers[remote_order_id], 0)), 0)</f>
        <v>0</v>
      </c>
      <c r="J1501" t="str">
        <f t="shared" si="23"/>
        <v>other</v>
      </c>
    </row>
    <row r="1502" spans="1:10">
      <c r="A1502" s="89" t="s">
        <v>9915</v>
      </c>
      <c r="B1502" s="89">
        <v>1000</v>
      </c>
      <c r="C1502" s="89" t="s">
        <v>7974</v>
      </c>
      <c r="D1502" s="89"/>
      <c r="E1502" s="89" t="s">
        <v>7223</v>
      </c>
      <c r="F1502" s="89" t="s">
        <v>4660</v>
      </c>
      <c r="G1502" s="105">
        <v>45350.506944444445</v>
      </c>
      <c r="H1502" t="str">
        <f>INDEX(Partner_details[companyName], MATCH(E1502, Partner_details[email], 0))</f>
        <v>Karas Khanjyan</v>
      </c>
      <c r="I1502">
        <f>IFERROR(INDEX(ggPayers[payer], MATCH(A1502, ggPayers[remote_order_id], 0)), 0)</f>
        <v>0</v>
      </c>
      <c r="J1502" t="str">
        <f t="shared" si="23"/>
        <v>other</v>
      </c>
    </row>
    <row r="1503" spans="1:10">
      <c r="A1503" s="89" t="s">
        <v>9916</v>
      </c>
      <c r="B1503" s="89">
        <v>1000</v>
      </c>
      <c r="C1503" s="89" t="s">
        <v>7974</v>
      </c>
      <c r="D1503" s="89"/>
      <c r="E1503" s="89" t="s">
        <v>7223</v>
      </c>
      <c r="F1503" s="89" t="s">
        <v>4660</v>
      </c>
      <c r="G1503" s="105">
        <v>45350.506944444445</v>
      </c>
      <c r="H1503" t="str">
        <f>INDEX(Partner_details[companyName], MATCH(E1503, Partner_details[email], 0))</f>
        <v>Karas Khanjyan</v>
      </c>
      <c r="I1503">
        <f>IFERROR(INDEX(ggPayers[payer], MATCH(A1503, ggPayers[remote_order_id], 0)), 0)</f>
        <v>0</v>
      </c>
      <c r="J1503" t="str">
        <f t="shared" si="23"/>
        <v>other</v>
      </c>
    </row>
    <row r="1504" spans="1:10">
      <c r="A1504" s="89" t="s">
        <v>9917</v>
      </c>
      <c r="B1504" s="89">
        <v>1000</v>
      </c>
      <c r="C1504" s="89" t="s">
        <v>7974</v>
      </c>
      <c r="D1504" s="89"/>
      <c r="E1504" s="89" t="s">
        <v>7223</v>
      </c>
      <c r="F1504" s="89" t="s">
        <v>4660</v>
      </c>
      <c r="G1504" s="105">
        <v>45350.506944444445</v>
      </c>
      <c r="H1504" t="str">
        <f>INDEX(Partner_details[companyName], MATCH(E1504, Partner_details[email], 0))</f>
        <v>Karas Khanjyan</v>
      </c>
      <c r="I1504">
        <f>IFERROR(INDEX(ggPayers[payer], MATCH(A1504, ggPayers[remote_order_id], 0)), 0)</f>
        <v>0</v>
      </c>
      <c r="J1504" t="str">
        <f t="shared" si="23"/>
        <v>other</v>
      </c>
    </row>
    <row r="1505" spans="1:10">
      <c r="A1505" s="89" t="s">
        <v>9918</v>
      </c>
      <c r="B1505" s="89">
        <v>1000</v>
      </c>
      <c r="C1505" s="89" t="s">
        <v>7974</v>
      </c>
      <c r="D1505" s="89"/>
      <c r="E1505" s="89" t="s">
        <v>7223</v>
      </c>
      <c r="F1505" s="89" t="s">
        <v>4660</v>
      </c>
      <c r="G1505" s="105">
        <v>45350.506944444445</v>
      </c>
      <c r="H1505" t="str">
        <f>INDEX(Partner_details[companyName], MATCH(E1505, Partner_details[email], 0))</f>
        <v>Karas Khanjyan</v>
      </c>
      <c r="I1505">
        <f>IFERROR(INDEX(ggPayers[payer], MATCH(A1505, ggPayers[remote_order_id], 0)), 0)</f>
        <v>0</v>
      </c>
      <c r="J1505" t="str">
        <f t="shared" si="23"/>
        <v>other</v>
      </c>
    </row>
    <row r="1506" spans="1:10">
      <c r="A1506" s="89" t="s">
        <v>9919</v>
      </c>
      <c r="B1506" s="89">
        <v>1000</v>
      </c>
      <c r="C1506" s="89" t="s">
        <v>7974</v>
      </c>
      <c r="D1506" s="89"/>
      <c r="E1506" s="89" t="s">
        <v>7223</v>
      </c>
      <c r="F1506" s="89" t="s">
        <v>4660</v>
      </c>
      <c r="G1506" s="105">
        <v>45350.506944444445</v>
      </c>
      <c r="H1506" t="str">
        <f>INDEX(Partner_details[companyName], MATCH(E1506, Partner_details[email], 0))</f>
        <v>Karas Khanjyan</v>
      </c>
      <c r="I1506">
        <f>IFERROR(INDEX(ggPayers[payer], MATCH(A1506, ggPayers[remote_order_id], 0)), 0)</f>
        <v>0</v>
      </c>
      <c r="J1506" t="str">
        <f t="shared" si="23"/>
        <v>other</v>
      </c>
    </row>
    <row r="1507" spans="1:10">
      <c r="A1507" s="89" t="s">
        <v>9920</v>
      </c>
      <c r="B1507" s="89">
        <v>1000</v>
      </c>
      <c r="C1507" s="89" t="s">
        <v>7963</v>
      </c>
      <c r="D1507" s="89"/>
      <c r="E1507" s="89" t="s">
        <v>7223</v>
      </c>
      <c r="F1507" s="89" t="s">
        <v>4660</v>
      </c>
      <c r="G1507" s="105">
        <v>45350.506944444445</v>
      </c>
      <c r="H1507" t="str">
        <f>INDEX(Partner_details[companyName], MATCH(E1507, Partner_details[email], 0))</f>
        <v>Karas Khanjyan</v>
      </c>
      <c r="I1507">
        <f>IFERROR(INDEX(ggPayers[payer], MATCH(A1507, ggPayers[remote_order_id], 0)), 0)</f>
        <v>0</v>
      </c>
      <c r="J1507" t="str">
        <f t="shared" si="23"/>
        <v>other</v>
      </c>
    </row>
    <row r="1508" spans="1:10">
      <c r="A1508" s="89" t="s">
        <v>9921</v>
      </c>
      <c r="B1508" s="89">
        <v>1000</v>
      </c>
      <c r="C1508" s="89" t="s">
        <v>7974</v>
      </c>
      <c r="D1508" s="89"/>
      <c r="E1508" s="89" t="s">
        <v>7223</v>
      </c>
      <c r="F1508" s="89" t="s">
        <v>4660</v>
      </c>
      <c r="G1508" s="105">
        <v>45350.506944444445</v>
      </c>
      <c r="H1508" t="str">
        <f>INDEX(Partner_details[companyName], MATCH(E1508, Partner_details[email], 0))</f>
        <v>Karas Khanjyan</v>
      </c>
      <c r="I1508">
        <f>IFERROR(INDEX(ggPayers[payer], MATCH(A1508, ggPayers[remote_order_id], 0)), 0)</f>
        <v>0</v>
      </c>
      <c r="J1508" t="str">
        <f t="shared" si="23"/>
        <v>other</v>
      </c>
    </row>
    <row r="1509" spans="1:10">
      <c r="A1509" s="89" t="s">
        <v>9922</v>
      </c>
      <c r="B1509" s="89">
        <v>1000</v>
      </c>
      <c r="C1509" s="89" t="s">
        <v>7974</v>
      </c>
      <c r="D1509" s="89"/>
      <c r="E1509" s="89" t="s">
        <v>7223</v>
      </c>
      <c r="F1509" s="89" t="s">
        <v>4660</v>
      </c>
      <c r="G1509" s="105">
        <v>45350.506944444445</v>
      </c>
      <c r="H1509" t="str">
        <f>INDEX(Partner_details[companyName], MATCH(E1509, Partner_details[email], 0))</f>
        <v>Karas Khanjyan</v>
      </c>
      <c r="I1509">
        <f>IFERROR(INDEX(ggPayers[payer], MATCH(A1509, ggPayers[remote_order_id], 0)), 0)</f>
        <v>0</v>
      </c>
      <c r="J1509" t="str">
        <f t="shared" si="23"/>
        <v>other</v>
      </c>
    </row>
    <row r="1510" spans="1:10">
      <c r="A1510" s="89" t="s">
        <v>9923</v>
      </c>
      <c r="B1510" s="89">
        <v>1000</v>
      </c>
      <c r="C1510" s="89" t="s">
        <v>7974</v>
      </c>
      <c r="D1510" s="89"/>
      <c r="E1510" s="89" t="s">
        <v>7223</v>
      </c>
      <c r="F1510" s="89" t="s">
        <v>4660</v>
      </c>
      <c r="G1510" s="105">
        <v>45350.506944444445</v>
      </c>
      <c r="H1510" t="str">
        <f>INDEX(Partner_details[companyName], MATCH(E1510, Partner_details[email], 0))</f>
        <v>Karas Khanjyan</v>
      </c>
      <c r="I1510">
        <f>IFERROR(INDEX(ggPayers[payer], MATCH(A1510, ggPayers[remote_order_id], 0)), 0)</f>
        <v>0</v>
      </c>
      <c r="J1510" t="str">
        <f t="shared" si="23"/>
        <v>other</v>
      </c>
    </row>
    <row r="1511" spans="1:10">
      <c r="A1511" s="89" t="s">
        <v>9924</v>
      </c>
      <c r="B1511" s="89">
        <v>1000</v>
      </c>
      <c r="C1511" s="89" t="s">
        <v>7974</v>
      </c>
      <c r="D1511" s="89"/>
      <c r="E1511" s="89" t="s">
        <v>7223</v>
      </c>
      <c r="F1511" s="89" t="s">
        <v>4660</v>
      </c>
      <c r="G1511" s="105">
        <v>45350.506944444445</v>
      </c>
      <c r="H1511" t="str">
        <f>INDEX(Partner_details[companyName], MATCH(E1511, Partner_details[email], 0))</f>
        <v>Karas Khanjyan</v>
      </c>
      <c r="I1511">
        <f>IFERROR(INDEX(ggPayers[payer], MATCH(A1511, ggPayers[remote_order_id], 0)), 0)</f>
        <v>0</v>
      </c>
      <c r="J1511" t="str">
        <f t="shared" si="23"/>
        <v>other</v>
      </c>
    </row>
    <row r="1512" spans="1:10">
      <c r="A1512" s="89" t="s">
        <v>9925</v>
      </c>
      <c r="B1512" s="89">
        <v>1000</v>
      </c>
      <c r="C1512" s="89" t="s">
        <v>7974</v>
      </c>
      <c r="D1512" s="89"/>
      <c r="E1512" s="89" t="s">
        <v>7223</v>
      </c>
      <c r="F1512" s="89" t="s">
        <v>4660</v>
      </c>
      <c r="G1512" s="105">
        <v>45350.506944444445</v>
      </c>
      <c r="H1512" t="str">
        <f>INDEX(Partner_details[companyName], MATCH(E1512, Partner_details[email], 0))</f>
        <v>Karas Khanjyan</v>
      </c>
      <c r="I1512">
        <f>IFERROR(INDEX(ggPayers[payer], MATCH(A1512, ggPayers[remote_order_id], 0)), 0)</f>
        <v>0</v>
      </c>
      <c r="J1512" t="str">
        <f t="shared" si="23"/>
        <v>other</v>
      </c>
    </row>
    <row r="1513" spans="1:10">
      <c r="A1513" s="89" t="s">
        <v>9926</v>
      </c>
      <c r="B1513" s="89">
        <v>1000</v>
      </c>
      <c r="C1513" s="89" t="s">
        <v>7974</v>
      </c>
      <c r="D1513" s="89"/>
      <c r="E1513" s="89" t="s">
        <v>7223</v>
      </c>
      <c r="F1513" s="89" t="s">
        <v>4660</v>
      </c>
      <c r="G1513" s="105">
        <v>45350.506944444445</v>
      </c>
      <c r="H1513" t="str">
        <f>INDEX(Partner_details[companyName], MATCH(E1513, Partner_details[email], 0))</f>
        <v>Karas Khanjyan</v>
      </c>
      <c r="I1513">
        <f>IFERROR(INDEX(ggPayers[payer], MATCH(A1513, ggPayers[remote_order_id], 0)), 0)</f>
        <v>0</v>
      </c>
      <c r="J1513" t="str">
        <f t="shared" si="23"/>
        <v>other</v>
      </c>
    </row>
    <row r="1514" spans="1:10">
      <c r="A1514" s="89" t="s">
        <v>9927</v>
      </c>
      <c r="B1514" s="89">
        <v>1000</v>
      </c>
      <c r="C1514" s="89" t="s">
        <v>7974</v>
      </c>
      <c r="D1514" s="89"/>
      <c r="E1514" s="89" t="s">
        <v>7223</v>
      </c>
      <c r="F1514" s="89" t="s">
        <v>4660</v>
      </c>
      <c r="G1514" s="105">
        <v>45350.506944444445</v>
      </c>
      <c r="H1514" t="str">
        <f>INDEX(Partner_details[companyName], MATCH(E1514, Partner_details[email], 0))</f>
        <v>Karas Khanjyan</v>
      </c>
      <c r="I1514">
        <f>IFERROR(INDEX(ggPayers[payer], MATCH(A1514, ggPayers[remote_order_id], 0)), 0)</f>
        <v>0</v>
      </c>
      <c r="J1514" t="str">
        <f t="shared" si="23"/>
        <v>other</v>
      </c>
    </row>
    <row r="1515" spans="1:10">
      <c r="A1515" s="89" t="s">
        <v>9928</v>
      </c>
      <c r="B1515" s="89">
        <v>1000</v>
      </c>
      <c r="C1515" s="89" t="s">
        <v>7974</v>
      </c>
      <c r="D1515" s="89"/>
      <c r="E1515" s="89" t="s">
        <v>7223</v>
      </c>
      <c r="F1515" s="89" t="s">
        <v>4660</v>
      </c>
      <c r="G1515" s="105">
        <v>45350.506944444445</v>
      </c>
      <c r="H1515" t="str">
        <f>INDEX(Partner_details[companyName], MATCH(E1515, Partner_details[email], 0))</f>
        <v>Karas Khanjyan</v>
      </c>
      <c r="I1515">
        <f>IFERROR(INDEX(ggPayers[payer], MATCH(A1515, ggPayers[remote_order_id], 0)), 0)</f>
        <v>0</v>
      </c>
      <c r="J1515" t="str">
        <f t="shared" si="23"/>
        <v>other</v>
      </c>
    </row>
    <row r="1516" spans="1:10">
      <c r="A1516" s="89" t="s">
        <v>9929</v>
      </c>
      <c r="B1516" s="89">
        <v>1000</v>
      </c>
      <c r="C1516" s="89" t="s">
        <v>7974</v>
      </c>
      <c r="D1516" s="89"/>
      <c r="E1516" s="89" t="s">
        <v>7223</v>
      </c>
      <c r="F1516" s="89" t="s">
        <v>4660</v>
      </c>
      <c r="G1516" s="105">
        <v>45350.506944444445</v>
      </c>
      <c r="H1516" t="str">
        <f>INDEX(Partner_details[companyName], MATCH(E1516, Partner_details[email], 0))</f>
        <v>Karas Khanjyan</v>
      </c>
      <c r="I1516">
        <f>IFERROR(INDEX(ggPayers[payer], MATCH(A1516, ggPayers[remote_order_id], 0)), 0)</f>
        <v>0</v>
      </c>
      <c r="J1516" t="str">
        <f t="shared" si="23"/>
        <v>other</v>
      </c>
    </row>
    <row r="1517" spans="1:10">
      <c r="A1517" s="89" t="s">
        <v>9930</v>
      </c>
      <c r="B1517" s="89">
        <v>1000</v>
      </c>
      <c r="C1517" s="89" t="s">
        <v>7974</v>
      </c>
      <c r="D1517" s="89"/>
      <c r="E1517" s="89" t="s">
        <v>7223</v>
      </c>
      <c r="F1517" s="89" t="s">
        <v>4660</v>
      </c>
      <c r="G1517" s="105">
        <v>45350.506944444445</v>
      </c>
      <c r="H1517" t="str">
        <f>INDEX(Partner_details[companyName], MATCH(E1517, Partner_details[email], 0))</f>
        <v>Karas Khanjyan</v>
      </c>
      <c r="I1517">
        <f>IFERROR(INDEX(ggPayers[payer], MATCH(A1517, ggPayers[remote_order_id], 0)), 0)</f>
        <v>0</v>
      </c>
      <c r="J1517" t="str">
        <f t="shared" si="23"/>
        <v>other</v>
      </c>
    </row>
    <row r="1518" spans="1:10">
      <c r="A1518" s="89" t="s">
        <v>9931</v>
      </c>
      <c r="B1518" s="89">
        <v>1000</v>
      </c>
      <c r="C1518" s="89" t="s">
        <v>7974</v>
      </c>
      <c r="D1518" s="89"/>
      <c r="E1518" s="89" t="s">
        <v>7223</v>
      </c>
      <c r="F1518" s="89" t="s">
        <v>4660</v>
      </c>
      <c r="G1518" s="105">
        <v>45350.506944444445</v>
      </c>
      <c r="H1518" t="str">
        <f>INDEX(Partner_details[companyName], MATCH(E1518, Partner_details[email], 0))</f>
        <v>Karas Khanjyan</v>
      </c>
      <c r="I1518">
        <f>IFERROR(INDEX(ggPayers[payer], MATCH(A1518, ggPayers[remote_order_id], 0)), 0)</f>
        <v>0</v>
      </c>
      <c r="J1518" t="str">
        <f t="shared" si="23"/>
        <v>other</v>
      </c>
    </row>
    <row r="1519" spans="1:10">
      <c r="A1519" s="89" t="s">
        <v>9932</v>
      </c>
      <c r="B1519" s="89">
        <v>1000</v>
      </c>
      <c r="C1519" s="89" t="s">
        <v>7974</v>
      </c>
      <c r="D1519" s="89"/>
      <c r="E1519" s="89" t="s">
        <v>7223</v>
      </c>
      <c r="F1519" s="89" t="s">
        <v>4660</v>
      </c>
      <c r="G1519" s="105">
        <v>45350.506944444445</v>
      </c>
      <c r="H1519" t="str">
        <f>INDEX(Partner_details[companyName], MATCH(E1519, Partner_details[email], 0))</f>
        <v>Karas Khanjyan</v>
      </c>
      <c r="I1519">
        <f>IFERROR(INDEX(ggPayers[payer], MATCH(A1519, ggPayers[remote_order_id], 0)), 0)</f>
        <v>0</v>
      </c>
      <c r="J1519" t="str">
        <f t="shared" si="23"/>
        <v>other</v>
      </c>
    </row>
    <row r="1520" spans="1:10">
      <c r="A1520" s="89" t="s">
        <v>9933</v>
      </c>
      <c r="B1520" s="89">
        <v>1000</v>
      </c>
      <c r="C1520" s="89" t="s">
        <v>7963</v>
      </c>
      <c r="D1520" s="89"/>
      <c r="E1520" s="89" t="s">
        <v>7223</v>
      </c>
      <c r="F1520" s="89" t="s">
        <v>4660</v>
      </c>
      <c r="G1520" s="105">
        <v>45350.506944444445</v>
      </c>
      <c r="H1520" t="str">
        <f>INDEX(Partner_details[companyName], MATCH(E1520, Partner_details[email], 0))</f>
        <v>Karas Khanjyan</v>
      </c>
      <c r="I1520">
        <f>IFERROR(INDEX(ggPayers[payer], MATCH(A1520, ggPayers[remote_order_id], 0)), 0)</f>
        <v>0</v>
      </c>
      <c r="J1520" t="str">
        <f t="shared" si="23"/>
        <v>other</v>
      </c>
    </row>
    <row r="1521" spans="1:10">
      <c r="A1521" s="89" t="s">
        <v>2601</v>
      </c>
      <c r="B1521" s="89">
        <v>100</v>
      </c>
      <c r="C1521" s="89" t="s">
        <v>561</v>
      </c>
      <c r="D1521" s="89"/>
      <c r="E1521" s="89" t="s">
        <v>7554</v>
      </c>
      <c r="F1521" s="89" t="s">
        <v>623</v>
      </c>
      <c r="G1521" s="105">
        <v>45350.529861111114</v>
      </c>
      <c r="H1521" t="str">
        <f>INDEX(Partner_details[companyName], MATCH(E1521, Partner_details[email], 0))</f>
        <v>Bagel</v>
      </c>
      <c r="I1521">
        <f>IFERROR(INDEX(ggPayers[payer], MATCH(A1521, ggPayers[remote_order_id], 0)), 0)</f>
        <v>0</v>
      </c>
      <c r="J1521" t="str">
        <f t="shared" si="23"/>
        <v>other</v>
      </c>
    </row>
    <row r="1522" spans="1:10">
      <c r="A1522" s="89" t="s">
        <v>9934</v>
      </c>
      <c r="B1522" s="89">
        <v>500</v>
      </c>
      <c r="C1522" s="89" t="s">
        <v>7963</v>
      </c>
      <c r="D1522" s="89" t="s">
        <v>9935</v>
      </c>
      <c r="E1522" s="89" t="s">
        <v>6606</v>
      </c>
      <c r="F1522" s="89" t="s">
        <v>387</v>
      </c>
      <c r="G1522" s="105">
        <v>45350.5625</v>
      </c>
      <c r="H1522" t="str">
        <f>INDEX(Partner_details[companyName], MATCH(E1522, Partner_details[email], 0))</f>
        <v>Beer academy</v>
      </c>
      <c r="I1522">
        <f>IFERROR(INDEX(ggPayers[payer], MATCH(A1522, ggPayers[remote_order_id], 0)), 0)</f>
        <v>0</v>
      </c>
      <c r="J1522" t="str">
        <f t="shared" si="23"/>
        <v>other</v>
      </c>
    </row>
    <row r="1523" spans="1:10">
      <c r="A1523" s="89" t="s">
        <v>9936</v>
      </c>
      <c r="B1523" s="89">
        <v>2000</v>
      </c>
      <c r="C1523" s="89" t="s">
        <v>7963</v>
      </c>
      <c r="D1523" s="89" t="s">
        <v>9937</v>
      </c>
      <c r="E1523" s="89" t="s">
        <v>7296</v>
      </c>
      <c r="F1523" s="89" t="s">
        <v>516</v>
      </c>
      <c r="G1523" s="105">
        <v>45350.588888888888</v>
      </c>
      <c r="H1523" t="str">
        <f>INDEX(Partner_details[companyName], MATCH(E1523, Partner_details[email], 0))</f>
        <v>Paul</v>
      </c>
      <c r="I1523">
        <f>IFERROR(INDEX(ggPayers[payer], MATCH(A1523, ggPayers[remote_order_id], 0)), 0)</f>
        <v>0</v>
      </c>
      <c r="J1523" t="str">
        <f t="shared" si="23"/>
        <v>other</v>
      </c>
    </row>
    <row r="1524" spans="1:10">
      <c r="A1524" s="89" t="s">
        <v>9938</v>
      </c>
      <c r="B1524" s="89">
        <v>2000</v>
      </c>
      <c r="C1524" s="89" t="s">
        <v>7963</v>
      </c>
      <c r="D1524" s="89"/>
      <c r="E1524" s="89" t="s">
        <v>7296</v>
      </c>
      <c r="F1524" s="89" t="s">
        <v>516</v>
      </c>
      <c r="G1524" s="105">
        <v>45350.589583333334</v>
      </c>
      <c r="H1524" t="str">
        <f>INDEX(Partner_details[companyName], MATCH(E1524, Partner_details[email], 0))</f>
        <v>Paul</v>
      </c>
      <c r="I1524">
        <f>IFERROR(INDEX(ggPayers[payer], MATCH(A1524, ggPayers[remote_order_id], 0)), 0)</f>
        <v>0</v>
      </c>
      <c r="J1524" t="str">
        <f t="shared" si="23"/>
        <v>other</v>
      </c>
    </row>
    <row r="1525" spans="1:10">
      <c r="A1525" s="89" t="s">
        <v>9939</v>
      </c>
      <c r="B1525" s="89">
        <v>2000</v>
      </c>
      <c r="C1525" s="89" t="s">
        <v>7963</v>
      </c>
      <c r="D1525" s="89" t="s">
        <v>9940</v>
      </c>
      <c r="E1525" s="89" t="s">
        <v>7296</v>
      </c>
      <c r="F1525" s="89" t="s">
        <v>516</v>
      </c>
      <c r="G1525" s="105">
        <v>45350.589583333334</v>
      </c>
      <c r="H1525" t="str">
        <f>INDEX(Partner_details[companyName], MATCH(E1525, Partner_details[email], 0))</f>
        <v>Paul</v>
      </c>
      <c r="I1525">
        <f>IFERROR(INDEX(ggPayers[payer], MATCH(A1525, ggPayers[remote_order_id], 0)), 0)</f>
        <v>0</v>
      </c>
      <c r="J1525" t="str">
        <f t="shared" si="23"/>
        <v>other</v>
      </c>
    </row>
    <row r="1526" spans="1:10">
      <c r="A1526" s="89" t="s">
        <v>9941</v>
      </c>
      <c r="B1526" s="89">
        <v>1000</v>
      </c>
      <c r="C1526" s="89" t="s">
        <v>7963</v>
      </c>
      <c r="D1526" s="89" t="s">
        <v>9942</v>
      </c>
      <c r="E1526" s="89" t="s">
        <v>6606</v>
      </c>
      <c r="F1526" s="89" t="s">
        <v>387</v>
      </c>
      <c r="G1526" s="105">
        <v>45350.637499999997</v>
      </c>
      <c r="H1526" t="str">
        <f>INDEX(Partner_details[companyName], MATCH(E1526, Partner_details[email], 0))</f>
        <v>Beer academy</v>
      </c>
      <c r="I1526">
        <f>IFERROR(INDEX(ggPayers[payer], MATCH(A1526, ggPayers[remote_order_id], 0)), 0)</f>
        <v>0</v>
      </c>
      <c r="J1526" t="str">
        <f t="shared" si="23"/>
        <v>other</v>
      </c>
    </row>
    <row r="1527" spans="1:10">
      <c r="A1527" s="89" t="s">
        <v>9943</v>
      </c>
      <c r="B1527" s="89">
        <v>1000</v>
      </c>
      <c r="C1527" s="89" t="s">
        <v>7963</v>
      </c>
      <c r="D1527" s="89"/>
      <c r="E1527" s="89" t="s">
        <v>6606</v>
      </c>
      <c r="F1527" s="89" t="s">
        <v>387</v>
      </c>
      <c r="G1527" s="105">
        <v>45350.637499999997</v>
      </c>
      <c r="H1527" t="str">
        <f>INDEX(Partner_details[companyName], MATCH(E1527, Partner_details[email], 0))</f>
        <v>Beer academy</v>
      </c>
      <c r="I1527">
        <f>IFERROR(INDEX(ggPayers[payer], MATCH(A1527, ggPayers[remote_order_id], 0)), 0)</f>
        <v>0</v>
      </c>
      <c r="J1527" t="str">
        <f t="shared" si="23"/>
        <v>other</v>
      </c>
    </row>
    <row r="1528" spans="1:10">
      <c r="A1528" s="89" t="s">
        <v>9944</v>
      </c>
      <c r="B1528" s="89">
        <v>1000</v>
      </c>
      <c r="C1528" s="89" t="s">
        <v>7963</v>
      </c>
      <c r="D1528" s="89" t="s">
        <v>9945</v>
      </c>
      <c r="E1528" s="89" t="s">
        <v>6830</v>
      </c>
      <c r="F1528" s="89" t="s">
        <v>382</v>
      </c>
      <c r="G1528" s="105">
        <v>45350.65902777778</v>
      </c>
      <c r="H1528" t="str">
        <f>INDEX(Partner_details[companyName], MATCH(E1528, Partner_details[email], 0))</f>
        <v>Beer Academy</v>
      </c>
      <c r="I1528">
        <f>IFERROR(INDEX(ggPayers[payer], MATCH(A1528, ggPayers[remote_order_id], 0)), 0)</f>
        <v>0</v>
      </c>
      <c r="J1528" t="str">
        <f t="shared" si="23"/>
        <v>other</v>
      </c>
    </row>
    <row r="1529" spans="1:10">
      <c r="A1529" s="89" t="s">
        <v>9946</v>
      </c>
      <c r="B1529" s="89">
        <v>1000</v>
      </c>
      <c r="C1529" s="89" t="s">
        <v>7963</v>
      </c>
      <c r="D1529" s="89" t="s">
        <v>9947</v>
      </c>
      <c r="E1529" s="89" t="s">
        <v>6830</v>
      </c>
      <c r="F1529" s="89" t="s">
        <v>382</v>
      </c>
      <c r="G1529" s="105">
        <v>45350.659722222219</v>
      </c>
      <c r="H1529" t="str">
        <f>INDEX(Partner_details[companyName], MATCH(E1529, Partner_details[email], 0))</f>
        <v>Beer Academy</v>
      </c>
      <c r="I1529">
        <f>IFERROR(INDEX(ggPayers[payer], MATCH(A1529, ggPayers[remote_order_id], 0)), 0)</f>
        <v>0</v>
      </c>
      <c r="J1529" t="str">
        <f t="shared" si="23"/>
        <v>other</v>
      </c>
    </row>
    <row r="1530" spans="1:10">
      <c r="A1530" s="89" t="s">
        <v>9948</v>
      </c>
      <c r="B1530" s="89">
        <v>1000</v>
      </c>
      <c r="C1530" s="89" t="s">
        <v>7963</v>
      </c>
      <c r="D1530" s="89" t="s">
        <v>9949</v>
      </c>
      <c r="E1530" s="89" t="s">
        <v>7296</v>
      </c>
      <c r="F1530" s="89" t="s">
        <v>516</v>
      </c>
      <c r="G1530" s="105">
        <v>45350.667361111111</v>
      </c>
      <c r="H1530" t="str">
        <f>INDEX(Partner_details[companyName], MATCH(E1530, Partner_details[email], 0))</f>
        <v>Paul</v>
      </c>
      <c r="I1530">
        <f>IFERROR(INDEX(ggPayers[payer], MATCH(A1530, ggPayers[remote_order_id], 0)), 0)</f>
        <v>0</v>
      </c>
      <c r="J1530" t="str">
        <f t="shared" si="23"/>
        <v>other</v>
      </c>
    </row>
    <row r="1531" spans="1:10">
      <c r="A1531" s="99" t="s">
        <v>9950</v>
      </c>
      <c r="B1531" s="89">
        <v>1000</v>
      </c>
      <c r="C1531" s="89" t="s">
        <v>7963</v>
      </c>
      <c r="D1531" s="89"/>
      <c r="E1531" s="89" t="s">
        <v>7296</v>
      </c>
      <c r="F1531" s="89" t="s">
        <v>516</v>
      </c>
      <c r="G1531" s="105">
        <v>45350.667361111111</v>
      </c>
      <c r="H1531" t="str">
        <f>INDEX(Partner_details[companyName], MATCH(E1531, Partner_details[email], 0))</f>
        <v>Paul</v>
      </c>
      <c r="I1531">
        <f>IFERROR(INDEX(ggPayers[payer], MATCH(A1531, ggPayers[remote_order_id], 0)), 0)</f>
        <v>0</v>
      </c>
      <c r="J1531" t="str">
        <f t="shared" si="23"/>
        <v>other</v>
      </c>
    </row>
    <row r="1532" spans="1:10">
      <c r="A1532" s="89" t="s">
        <v>9951</v>
      </c>
      <c r="B1532" s="89">
        <v>300</v>
      </c>
      <c r="C1532" s="89" t="s">
        <v>7963</v>
      </c>
      <c r="D1532" s="89"/>
      <c r="E1532" s="89" t="s">
        <v>6520</v>
      </c>
      <c r="F1532" s="89" t="s">
        <v>469</v>
      </c>
      <c r="G1532" s="105">
        <v>45350.71875</v>
      </c>
      <c r="H1532" t="str">
        <f>INDEX(Partner_details[companyName], MATCH(E1532, Partner_details[email], 0))</f>
        <v>Lumen Coffee</v>
      </c>
      <c r="I1532">
        <f>IFERROR(INDEX(ggPayers[payer], MATCH(A1532, ggPayers[remote_order_id], 0)), 0)</f>
        <v>0</v>
      </c>
      <c r="J1532" t="str">
        <f t="shared" si="23"/>
        <v>other</v>
      </c>
    </row>
    <row r="1533" spans="1:10">
      <c r="A1533" s="89" t="s">
        <v>9952</v>
      </c>
      <c r="B1533" s="89">
        <v>300</v>
      </c>
      <c r="C1533" s="89" t="s">
        <v>7963</v>
      </c>
      <c r="D1533" s="89"/>
      <c r="E1533" s="89" t="s">
        <v>6520</v>
      </c>
      <c r="F1533" s="89" t="s">
        <v>469</v>
      </c>
      <c r="G1533" s="105">
        <v>45350.71875</v>
      </c>
      <c r="H1533" t="str">
        <f>INDEX(Partner_details[companyName], MATCH(E1533, Partner_details[email], 0))</f>
        <v>Lumen Coffee</v>
      </c>
      <c r="I1533">
        <f>IFERROR(INDEX(ggPayers[payer], MATCH(A1533, ggPayers[remote_order_id], 0)), 0)</f>
        <v>0</v>
      </c>
      <c r="J1533" t="str">
        <f t="shared" si="23"/>
        <v>other</v>
      </c>
    </row>
    <row r="1534" spans="1:10">
      <c r="A1534" s="89" t="s">
        <v>9953</v>
      </c>
      <c r="B1534" s="89">
        <v>500</v>
      </c>
      <c r="C1534" s="89" t="s">
        <v>7963</v>
      </c>
      <c r="D1534" s="89" t="s">
        <v>9954</v>
      </c>
      <c r="E1534" s="89" t="s">
        <v>178</v>
      </c>
      <c r="F1534" s="89" t="s">
        <v>177</v>
      </c>
      <c r="G1534" s="105">
        <v>45350.75277777778</v>
      </c>
      <c r="H1534" t="str">
        <f>INDEX(Partner_details[companyName], MATCH(E1534, Partner_details[email], 0))</f>
        <v>gg cjsc</v>
      </c>
      <c r="I1534">
        <f>IFERROR(INDEX(ggPayers[payer], MATCH(A1534, ggPayers[remote_order_id], 0)), 0)</f>
        <v>0</v>
      </c>
      <c r="J1534" t="str">
        <f t="shared" si="23"/>
        <v>other</v>
      </c>
    </row>
    <row r="1535" spans="1:10">
      <c r="A1535" s="89" t="s">
        <v>9955</v>
      </c>
      <c r="B1535" s="89">
        <v>500</v>
      </c>
      <c r="C1535" s="89" t="s">
        <v>7963</v>
      </c>
      <c r="D1535" s="89" t="s">
        <v>9956</v>
      </c>
      <c r="E1535" s="89" t="s">
        <v>178</v>
      </c>
      <c r="F1535" s="89" t="s">
        <v>177</v>
      </c>
      <c r="G1535" s="105">
        <v>45350.754166666666</v>
      </c>
      <c r="H1535" t="str">
        <f>INDEX(Partner_details[companyName], MATCH(E1535, Partner_details[email], 0))</f>
        <v>gg cjsc</v>
      </c>
      <c r="I1535">
        <f>IFERROR(INDEX(ggPayers[payer], MATCH(A1535, ggPayers[remote_order_id], 0)), 0)</f>
        <v>0</v>
      </c>
      <c r="J1535" t="str">
        <f t="shared" si="23"/>
        <v>other</v>
      </c>
    </row>
    <row r="1536" spans="1:10">
      <c r="A1536" s="89" t="s">
        <v>9957</v>
      </c>
      <c r="B1536" s="89">
        <v>500</v>
      </c>
      <c r="C1536" s="89" t="s">
        <v>7963</v>
      </c>
      <c r="D1536" s="89" t="s">
        <v>9958</v>
      </c>
      <c r="E1536" s="89" t="s">
        <v>178</v>
      </c>
      <c r="F1536" s="89" t="s">
        <v>177</v>
      </c>
      <c r="G1536" s="105">
        <v>45350.756249999999</v>
      </c>
      <c r="H1536" t="str">
        <f>INDEX(Partner_details[companyName], MATCH(E1536, Partner_details[email], 0))</f>
        <v>gg cjsc</v>
      </c>
      <c r="I1536">
        <f>IFERROR(INDEX(ggPayers[payer], MATCH(A1536, ggPayers[remote_order_id], 0)), 0)</f>
        <v>0</v>
      </c>
      <c r="J1536" t="str">
        <f t="shared" si="23"/>
        <v>other</v>
      </c>
    </row>
    <row r="1537" spans="1:10">
      <c r="A1537" s="89" t="s">
        <v>9959</v>
      </c>
      <c r="B1537" s="89">
        <v>500</v>
      </c>
      <c r="C1537" s="89" t="s">
        <v>7963</v>
      </c>
      <c r="D1537" s="89" t="s">
        <v>9960</v>
      </c>
      <c r="E1537" s="89" t="s">
        <v>178</v>
      </c>
      <c r="F1537" s="89" t="s">
        <v>177</v>
      </c>
      <c r="G1537" s="105">
        <v>45350.757638888892</v>
      </c>
      <c r="H1537" t="str">
        <f>INDEX(Partner_details[companyName], MATCH(E1537, Partner_details[email], 0))</f>
        <v>gg cjsc</v>
      </c>
      <c r="I1537">
        <f>IFERROR(INDEX(ggPayers[payer], MATCH(A1537, ggPayers[remote_order_id], 0)), 0)</f>
        <v>0</v>
      </c>
      <c r="J1537" t="str">
        <f t="shared" si="23"/>
        <v>other</v>
      </c>
    </row>
    <row r="1538" spans="1:10">
      <c r="A1538" s="89" t="s">
        <v>9961</v>
      </c>
      <c r="B1538" s="89">
        <v>500</v>
      </c>
      <c r="C1538" s="89" t="s">
        <v>7963</v>
      </c>
      <c r="D1538" s="89" t="s">
        <v>9962</v>
      </c>
      <c r="E1538" s="89" t="s">
        <v>178</v>
      </c>
      <c r="F1538" s="89" t="s">
        <v>177</v>
      </c>
      <c r="G1538" s="105">
        <v>45350.758333333331</v>
      </c>
      <c r="H1538" t="str">
        <f>INDEX(Partner_details[companyName], MATCH(E1538, Partner_details[email], 0))</f>
        <v>gg cjsc</v>
      </c>
      <c r="I1538">
        <f>IFERROR(INDEX(ggPayers[payer], MATCH(A1538, ggPayers[remote_order_id], 0)), 0)</f>
        <v>0</v>
      </c>
      <c r="J1538" t="str">
        <f t="shared" si="23"/>
        <v>other</v>
      </c>
    </row>
    <row r="1539" spans="1:10">
      <c r="A1539" s="89" t="s">
        <v>9963</v>
      </c>
      <c r="B1539" s="89">
        <v>500</v>
      </c>
      <c r="C1539" s="89" t="s">
        <v>7963</v>
      </c>
      <c r="D1539" s="89" t="s">
        <v>9964</v>
      </c>
      <c r="E1539" s="89" t="s">
        <v>178</v>
      </c>
      <c r="F1539" s="89" t="s">
        <v>177</v>
      </c>
      <c r="G1539" s="105">
        <v>45350.759027777778</v>
      </c>
      <c r="H1539" t="str">
        <f>INDEX(Partner_details[companyName], MATCH(E1539, Partner_details[email], 0))</f>
        <v>gg cjsc</v>
      </c>
      <c r="I1539">
        <f>IFERROR(INDEX(ggPayers[payer], MATCH(A1539, ggPayers[remote_order_id], 0)), 0)</f>
        <v>0</v>
      </c>
      <c r="J1539" t="str">
        <f t="shared" ref="J1539:J1602" si="24">IF(NOT(I1539=0), "ggPay", "other")</f>
        <v>other</v>
      </c>
    </row>
    <row r="1540" spans="1:10">
      <c r="A1540" s="89" t="s">
        <v>9965</v>
      </c>
      <c r="B1540" s="89">
        <v>500</v>
      </c>
      <c r="C1540" s="89" t="s">
        <v>7963</v>
      </c>
      <c r="D1540" s="89" t="s">
        <v>9966</v>
      </c>
      <c r="E1540" s="89" t="s">
        <v>178</v>
      </c>
      <c r="F1540" s="89" t="s">
        <v>177</v>
      </c>
      <c r="G1540" s="105">
        <v>45350.761805555558</v>
      </c>
      <c r="H1540" t="str">
        <f>INDEX(Partner_details[companyName], MATCH(E1540, Partner_details[email], 0))</f>
        <v>gg cjsc</v>
      </c>
      <c r="I1540">
        <f>IFERROR(INDEX(ggPayers[payer], MATCH(A1540, ggPayers[remote_order_id], 0)), 0)</f>
        <v>0</v>
      </c>
      <c r="J1540" t="str">
        <f t="shared" si="24"/>
        <v>other</v>
      </c>
    </row>
    <row r="1541" spans="1:10">
      <c r="A1541" s="89" t="s">
        <v>9967</v>
      </c>
      <c r="B1541" s="89">
        <v>500</v>
      </c>
      <c r="C1541" s="89" t="s">
        <v>7963</v>
      </c>
      <c r="D1541" s="89" t="s">
        <v>9968</v>
      </c>
      <c r="E1541" s="89" t="s">
        <v>178</v>
      </c>
      <c r="F1541" s="89" t="s">
        <v>177</v>
      </c>
      <c r="G1541" s="105">
        <v>45350.762499999997</v>
      </c>
      <c r="H1541" t="str">
        <f>INDEX(Partner_details[companyName], MATCH(E1541, Partner_details[email], 0))</f>
        <v>gg cjsc</v>
      </c>
      <c r="I1541">
        <f>IFERROR(INDEX(ggPayers[payer], MATCH(A1541, ggPayers[remote_order_id], 0)), 0)</f>
        <v>0</v>
      </c>
      <c r="J1541" t="str">
        <f t="shared" si="24"/>
        <v>other</v>
      </c>
    </row>
    <row r="1542" spans="1:10">
      <c r="A1542" s="89" t="s">
        <v>9969</v>
      </c>
      <c r="B1542" s="89">
        <v>500</v>
      </c>
      <c r="C1542" s="89" t="s">
        <v>7963</v>
      </c>
      <c r="D1542" s="89" t="s">
        <v>9970</v>
      </c>
      <c r="E1542" s="89" t="s">
        <v>178</v>
      </c>
      <c r="F1542" s="89" t="s">
        <v>177</v>
      </c>
      <c r="G1542" s="105">
        <v>45350.763194444444</v>
      </c>
      <c r="H1542" t="str">
        <f>INDEX(Partner_details[companyName], MATCH(E1542, Partner_details[email], 0))</f>
        <v>gg cjsc</v>
      </c>
      <c r="I1542">
        <f>IFERROR(INDEX(ggPayers[payer], MATCH(A1542, ggPayers[remote_order_id], 0)), 0)</f>
        <v>0</v>
      </c>
      <c r="J1542" t="str">
        <f t="shared" si="24"/>
        <v>other</v>
      </c>
    </row>
    <row r="1543" spans="1:10">
      <c r="A1543" s="89" t="s">
        <v>9971</v>
      </c>
      <c r="B1543" s="89">
        <v>500</v>
      </c>
      <c r="C1543" s="89" t="s">
        <v>7963</v>
      </c>
      <c r="D1543" s="89" t="s">
        <v>9972</v>
      </c>
      <c r="E1543" s="89" t="s">
        <v>178</v>
      </c>
      <c r="F1543" s="89" t="s">
        <v>177</v>
      </c>
      <c r="G1543" s="105">
        <v>45350.763888888891</v>
      </c>
      <c r="H1543" t="str">
        <f>INDEX(Partner_details[companyName], MATCH(E1543, Partner_details[email], 0))</f>
        <v>gg cjsc</v>
      </c>
      <c r="I1543">
        <f>IFERROR(INDEX(ggPayers[payer], MATCH(A1543, ggPayers[remote_order_id], 0)), 0)</f>
        <v>0</v>
      </c>
      <c r="J1543" t="str">
        <f t="shared" si="24"/>
        <v>other</v>
      </c>
    </row>
    <row r="1544" spans="1:10">
      <c r="A1544" s="89" t="s">
        <v>9973</v>
      </c>
      <c r="B1544" s="89">
        <v>500</v>
      </c>
      <c r="C1544" s="89" t="s">
        <v>7963</v>
      </c>
      <c r="D1544" s="89" t="s">
        <v>9974</v>
      </c>
      <c r="E1544" s="89" t="s">
        <v>178</v>
      </c>
      <c r="F1544" s="89" t="s">
        <v>177</v>
      </c>
      <c r="G1544" s="105">
        <v>45350.76458333333</v>
      </c>
      <c r="H1544" t="str">
        <f>INDEX(Partner_details[companyName], MATCH(E1544, Partner_details[email], 0))</f>
        <v>gg cjsc</v>
      </c>
      <c r="I1544">
        <f>IFERROR(INDEX(ggPayers[payer], MATCH(A1544, ggPayers[remote_order_id], 0)), 0)</f>
        <v>0</v>
      </c>
      <c r="J1544" t="str">
        <f t="shared" si="24"/>
        <v>other</v>
      </c>
    </row>
    <row r="1545" spans="1:10">
      <c r="A1545" s="89" t="s">
        <v>9975</v>
      </c>
      <c r="B1545" s="89">
        <v>500</v>
      </c>
      <c r="C1545" s="89" t="s">
        <v>7963</v>
      </c>
      <c r="D1545" s="89" t="s">
        <v>9976</v>
      </c>
      <c r="E1545" s="89" t="s">
        <v>178</v>
      </c>
      <c r="F1545" s="89" t="s">
        <v>177</v>
      </c>
      <c r="G1545" s="105">
        <v>45350.765277777777</v>
      </c>
      <c r="H1545" t="str">
        <f>INDEX(Partner_details[companyName], MATCH(E1545, Partner_details[email], 0))</f>
        <v>gg cjsc</v>
      </c>
      <c r="I1545">
        <f>IFERROR(INDEX(ggPayers[payer], MATCH(A1545, ggPayers[remote_order_id], 0)), 0)</f>
        <v>0</v>
      </c>
      <c r="J1545" t="str">
        <f t="shared" si="24"/>
        <v>other</v>
      </c>
    </row>
    <row r="1546" spans="1:10">
      <c r="A1546" s="89" t="s">
        <v>9977</v>
      </c>
      <c r="B1546" s="89">
        <v>500</v>
      </c>
      <c r="C1546" s="89" t="s">
        <v>7963</v>
      </c>
      <c r="D1546" s="89" t="s">
        <v>9978</v>
      </c>
      <c r="E1546" s="89" t="s">
        <v>178</v>
      </c>
      <c r="F1546" s="89" t="s">
        <v>177</v>
      </c>
      <c r="G1546" s="105">
        <v>45350.765972222223</v>
      </c>
      <c r="H1546" t="str">
        <f>INDEX(Partner_details[companyName], MATCH(E1546, Partner_details[email], 0))</f>
        <v>gg cjsc</v>
      </c>
      <c r="I1546">
        <f>IFERROR(INDEX(ggPayers[payer], MATCH(A1546, ggPayers[remote_order_id], 0)), 0)</f>
        <v>0</v>
      </c>
      <c r="J1546" t="str">
        <f t="shared" si="24"/>
        <v>other</v>
      </c>
    </row>
    <row r="1547" spans="1:10">
      <c r="A1547" s="89" t="s">
        <v>9979</v>
      </c>
      <c r="B1547" s="89">
        <v>500</v>
      </c>
      <c r="C1547" s="89" t="s">
        <v>7963</v>
      </c>
      <c r="D1547" s="89" t="s">
        <v>9980</v>
      </c>
      <c r="E1547" s="89" t="s">
        <v>178</v>
      </c>
      <c r="F1547" s="89" t="s">
        <v>177</v>
      </c>
      <c r="G1547" s="105">
        <v>45350.765972222223</v>
      </c>
      <c r="H1547" t="str">
        <f>INDEX(Partner_details[companyName], MATCH(E1547, Partner_details[email], 0))</f>
        <v>gg cjsc</v>
      </c>
      <c r="I1547">
        <f>IFERROR(INDEX(ggPayers[payer], MATCH(A1547, ggPayers[remote_order_id], 0)), 0)</f>
        <v>0</v>
      </c>
      <c r="J1547" t="str">
        <f t="shared" si="24"/>
        <v>other</v>
      </c>
    </row>
    <row r="1548" spans="1:10">
      <c r="A1548" s="89" t="s">
        <v>9981</v>
      </c>
      <c r="B1548" s="89">
        <v>500</v>
      </c>
      <c r="C1548" s="89" t="s">
        <v>7963</v>
      </c>
      <c r="D1548" s="89" t="s">
        <v>9982</v>
      </c>
      <c r="E1548" s="89" t="s">
        <v>178</v>
      </c>
      <c r="F1548" s="89" t="s">
        <v>177</v>
      </c>
      <c r="G1548" s="105">
        <v>45350.768055555556</v>
      </c>
      <c r="H1548" t="str">
        <f>INDEX(Partner_details[companyName], MATCH(E1548, Partner_details[email], 0))</f>
        <v>gg cjsc</v>
      </c>
      <c r="I1548">
        <f>IFERROR(INDEX(ggPayers[payer], MATCH(A1548, ggPayers[remote_order_id], 0)), 0)</f>
        <v>0</v>
      </c>
      <c r="J1548" t="str">
        <f t="shared" si="24"/>
        <v>other</v>
      </c>
    </row>
    <row r="1549" spans="1:10">
      <c r="A1549" s="89" t="s">
        <v>9983</v>
      </c>
      <c r="B1549" s="89">
        <v>500</v>
      </c>
      <c r="C1549" s="89" t="s">
        <v>7963</v>
      </c>
      <c r="D1549" s="99" t="s">
        <v>9984</v>
      </c>
      <c r="E1549" s="89" t="s">
        <v>178</v>
      </c>
      <c r="F1549" s="89" t="s">
        <v>177</v>
      </c>
      <c r="G1549" s="105">
        <v>45350.768750000003</v>
      </c>
      <c r="H1549" t="str">
        <f>INDEX(Partner_details[companyName], MATCH(E1549, Partner_details[email], 0))</f>
        <v>gg cjsc</v>
      </c>
      <c r="I1549">
        <f>IFERROR(INDEX(ggPayers[payer], MATCH(A1549, ggPayers[remote_order_id], 0)), 0)</f>
        <v>0</v>
      </c>
      <c r="J1549" t="str">
        <f t="shared" si="24"/>
        <v>other</v>
      </c>
    </row>
    <row r="1550" spans="1:10">
      <c r="A1550" s="89" t="s">
        <v>9985</v>
      </c>
      <c r="B1550" s="89">
        <v>500</v>
      </c>
      <c r="C1550" s="89" t="s">
        <v>7963</v>
      </c>
      <c r="D1550" s="89" t="s">
        <v>9986</v>
      </c>
      <c r="E1550" s="89" t="s">
        <v>178</v>
      </c>
      <c r="F1550" s="89" t="s">
        <v>177</v>
      </c>
      <c r="G1550" s="105">
        <v>45350.769444444442</v>
      </c>
      <c r="H1550" t="str">
        <f>INDEX(Partner_details[companyName], MATCH(E1550, Partner_details[email], 0))</f>
        <v>gg cjsc</v>
      </c>
      <c r="I1550">
        <f>IFERROR(INDEX(ggPayers[payer], MATCH(A1550, ggPayers[remote_order_id], 0)), 0)</f>
        <v>0</v>
      </c>
      <c r="J1550" t="str">
        <f t="shared" si="24"/>
        <v>other</v>
      </c>
    </row>
    <row r="1551" spans="1:10">
      <c r="A1551" s="89" t="s">
        <v>9987</v>
      </c>
      <c r="B1551" s="89">
        <v>500</v>
      </c>
      <c r="C1551" s="89" t="s">
        <v>7963</v>
      </c>
      <c r="D1551" s="89" t="s">
        <v>9988</v>
      </c>
      <c r="E1551" s="89" t="s">
        <v>178</v>
      </c>
      <c r="F1551" s="89" t="s">
        <v>177</v>
      </c>
      <c r="G1551" s="105">
        <v>45350.769444444442</v>
      </c>
      <c r="H1551" t="str">
        <f>INDEX(Partner_details[companyName], MATCH(E1551, Partner_details[email], 0))</f>
        <v>gg cjsc</v>
      </c>
      <c r="I1551">
        <f>IFERROR(INDEX(ggPayers[payer], MATCH(A1551, ggPayers[remote_order_id], 0)), 0)</f>
        <v>0</v>
      </c>
      <c r="J1551" t="str">
        <f t="shared" si="24"/>
        <v>other</v>
      </c>
    </row>
    <row r="1552" spans="1:10">
      <c r="A1552" s="89" t="s">
        <v>9989</v>
      </c>
      <c r="B1552" s="89">
        <v>500</v>
      </c>
      <c r="C1552" s="89" t="s">
        <v>7963</v>
      </c>
      <c r="D1552" s="89" t="s">
        <v>9990</v>
      </c>
      <c r="E1552" s="89" t="s">
        <v>178</v>
      </c>
      <c r="F1552" s="89" t="s">
        <v>177</v>
      </c>
      <c r="G1552" s="105">
        <v>45350.770833333336</v>
      </c>
      <c r="H1552" t="str">
        <f>INDEX(Partner_details[companyName], MATCH(E1552, Partner_details[email], 0))</f>
        <v>gg cjsc</v>
      </c>
      <c r="I1552">
        <f>IFERROR(INDEX(ggPayers[payer], MATCH(A1552, ggPayers[remote_order_id], 0)), 0)</f>
        <v>0</v>
      </c>
      <c r="J1552" t="str">
        <f t="shared" si="24"/>
        <v>other</v>
      </c>
    </row>
    <row r="1553" spans="1:10">
      <c r="A1553" s="89" t="s">
        <v>9991</v>
      </c>
      <c r="B1553" s="89">
        <v>500</v>
      </c>
      <c r="C1553" s="89" t="s">
        <v>7963</v>
      </c>
      <c r="D1553" s="89" t="s">
        <v>9992</v>
      </c>
      <c r="E1553" s="89" t="s">
        <v>178</v>
      </c>
      <c r="F1553" s="89" t="s">
        <v>177</v>
      </c>
      <c r="G1553" s="105">
        <v>45350.773611111108</v>
      </c>
      <c r="H1553" t="str">
        <f>INDEX(Partner_details[companyName], MATCH(E1553, Partner_details[email], 0))</f>
        <v>gg cjsc</v>
      </c>
      <c r="I1553">
        <f>IFERROR(INDEX(ggPayers[payer], MATCH(A1553, ggPayers[remote_order_id], 0)), 0)</f>
        <v>0</v>
      </c>
      <c r="J1553" t="str">
        <f t="shared" si="24"/>
        <v>other</v>
      </c>
    </row>
    <row r="1554" spans="1:10">
      <c r="A1554" s="89" t="s">
        <v>9993</v>
      </c>
      <c r="B1554" s="89">
        <v>500</v>
      </c>
      <c r="C1554" s="89" t="s">
        <v>7963</v>
      </c>
      <c r="D1554" s="99" t="s">
        <v>9994</v>
      </c>
      <c r="E1554" s="89" t="s">
        <v>178</v>
      </c>
      <c r="F1554" s="89" t="s">
        <v>177</v>
      </c>
      <c r="G1554" s="105">
        <v>45350.775000000001</v>
      </c>
      <c r="H1554" t="str">
        <f>INDEX(Partner_details[companyName], MATCH(E1554, Partner_details[email], 0))</f>
        <v>gg cjsc</v>
      </c>
      <c r="I1554">
        <f>IFERROR(INDEX(ggPayers[payer], MATCH(A1554, ggPayers[remote_order_id], 0)), 0)</f>
        <v>0</v>
      </c>
      <c r="J1554" t="str">
        <f t="shared" si="24"/>
        <v>other</v>
      </c>
    </row>
    <row r="1555" spans="1:10">
      <c r="A1555" s="89" t="s">
        <v>9995</v>
      </c>
      <c r="B1555" s="89">
        <v>500</v>
      </c>
      <c r="C1555" s="89" t="s">
        <v>7963</v>
      </c>
      <c r="D1555" s="89" t="s">
        <v>9996</v>
      </c>
      <c r="E1555" s="89" t="s">
        <v>178</v>
      </c>
      <c r="F1555" s="89" t="s">
        <v>177</v>
      </c>
      <c r="G1555" s="105">
        <v>45350.775694444441</v>
      </c>
      <c r="H1555" t="str">
        <f>INDEX(Partner_details[companyName], MATCH(E1555, Partner_details[email], 0))</f>
        <v>gg cjsc</v>
      </c>
      <c r="I1555">
        <f>IFERROR(INDEX(ggPayers[payer], MATCH(A1555, ggPayers[remote_order_id], 0)), 0)</f>
        <v>0</v>
      </c>
      <c r="J1555" t="str">
        <f t="shared" si="24"/>
        <v>other</v>
      </c>
    </row>
    <row r="1556" spans="1:10">
      <c r="A1556" s="89" t="s">
        <v>9997</v>
      </c>
      <c r="B1556" s="89">
        <v>500</v>
      </c>
      <c r="C1556" s="89" t="s">
        <v>7963</v>
      </c>
      <c r="D1556" s="89" t="s">
        <v>9998</v>
      </c>
      <c r="E1556" s="89" t="s">
        <v>178</v>
      </c>
      <c r="F1556" s="89" t="s">
        <v>177</v>
      </c>
      <c r="G1556" s="105">
        <v>45350.776388888888</v>
      </c>
      <c r="H1556" t="str">
        <f>INDEX(Partner_details[companyName], MATCH(E1556, Partner_details[email], 0))</f>
        <v>gg cjsc</v>
      </c>
      <c r="I1556">
        <f>IFERROR(INDEX(ggPayers[payer], MATCH(A1556, ggPayers[remote_order_id], 0)), 0)</f>
        <v>0</v>
      </c>
      <c r="J1556" t="str">
        <f t="shared" si="24"/>
        <v>other</v>
      </c>
    </row>
    <row r="1557" spans="1:10">
      <c r="A1557" s="89" t="s">
        <v>9999</v>
      </c>
      <c r="B1557" s="89">
        <v>500</v>
      </c>
      <c r="C1557" s="89" t="s">
        <v>7963</v>
      </c>
      <c r="D1557" s="89" t="s">
        <v>10000</v>
      </c>
      <c r="E1557" s="89" t="s">
        <v>178</v>
      </c>
      <c r="F1557" s="89" t="s">
        <v>177</v>
      </c>
      <c r="G1557" s="105">
        <v>45350.776388888888</v>
      </c>
      <c r="H1557" t="str">
        <f>INDEX(Partner_details[companyName], MATCH(E1557, Partner_details[email], 0))</f>
        <v>gg cjsc</v>
      </c>
      <c r="I1557">
        <f>IFERROR(INDEX(ggPayers[payer], MATCH(A1557, ggPayers[remote_order_id], 0)), 0)</f>
        <v>0</v>
      </c>
      <c r="J1557" t="str">
        <f t="shared" si="24"/>
        <v>other</v>
      </c>
    </row>
    <row r="1558" spans="1:10">
      <c r="A1558" s="89" t="s">
        <v>10001</v>
      </c>
      <c r="B1558" s="89">
        <v>500</v>
      </c>
      <c r="C1558" s="89" t="s">
        <v>7963</v>
      </c>
      <c r="D1558" s="89" t="s">
        <v>10002</v>
      </c>
      <c r="E1558" s="89" t="s">
        <v>178</v>
      </c>
      <c r="F1558" s="89" t="s">
        <v>177</v>
      </c>
      <c r="G1558" s="105">
        <v>45350.777777777781</v>
      </c>
      <c r="H1558" t="str">
        <f>INDEX(Partner_details[companyName], MATCH(E1558, Partner_details[email], 0))</f>
        <v>gg cjsc</v>
      </c>
      <c r="I1558">
        <f>IFERROR(INDEX(ggPayers[payer], MATCH(A1558, ggPayers[remote_order_id], 0)), 0)</f>
        <v>0</v>
      </c>
      <c r="J1558" t="str">
        <f t="shared" si="24"/>
        <v>other</v>
      </c>
    </row>
    <row r="1559" spans="1:10">
      <c r="A1559" s="89" t="s">
        <v>10003</v>
      </c>
      <c r="B1559" s="89">
        <v>500</v>
      </c>
      <c r="C1559" s="89" t="s">
        <v>7963</v>
      </c>
      <c r="D1559" s="89" t="s">
        <v>10004</v>
      </c>
      <c r="E1559" s="89" t="s">
        <v>178</v>
      </c>
      <c r="F1559" s="89" t="s">
        <v>177</v>
      </c>
      <c r="G1559" s="105">
        <v>45350.77847222222</v>
      </c>
      <c r="H1559" t="str">
        <f>INDEX(Partner_details[companyName], MATCH(E1559, Partner_details[email], 0))</f>
        <v>gg cjsc</v>
      </c>
      <c r="I1559">
        <f>IFERROR(INDEX(ggPayers[payer], MATCH(A1559, ggPayers[remote_order_id], 0)), 0)</f>
        <v>0</v>
      </c>
      <c r="J1559" t="str">
        <f t="shared" si="24"/>
        <v>other</v>
      </c>
    </row>
    <row r="1560" spans="1:10">
      <c r="A1560" s="89" t="s">
        <v>10005</v>
      </c>
      <c r="B1560" s="89">
        <v>500</v>
      </c>
      <c r="C1560" s="89" t="s">
        <v>7963</v>
      </c>
      <c r="D1560" s="89" t="s">
        <v>10006</v>
      </c>
      <c r="E1560" s="89" t="s">
        <v>178</v>
      </c>
      <c r="F1560" s="89" t="s">
        <v>177</v>
      </c>
      <c r="G1560" s="105">
        <v>45350.779861111114</v>
      </c>
      <c r="H1560" t="str">
        <f>INDEX(Partner_details[companyName], MATCH(E1560, Partner_details[email], 0))</f>
        <v>gg cjsc</v>
      </c>
      <c r="I1560">
        <f>IFERROR(INDEX(ggPayers[payer], MATCH(A1560, ggPayers[remote_order_id], 0)), 0)</f>
        <v>0</v>
      </c>
      <c r="J1560" t="str">
        <f t="shared" si="24"/>
        <v>other</v>
      </c>
    </row>
    <row r="1561" spans="1:10">
      <c r="A1561" s="89" t="s">
        <v>2599</v>
      </c>
      <c r="B1561" s="89">
        <v>1000</v>
      </c>
      <c r="C1561" s="89" t="s">
        <v>561</v>
      </c>
      <c r="D1561" s="89"/>
      <c r="E1561" s="89" t="s">
        <v>7296</v>
      </c>
      <c r="F1561" s="89" t="s">
        <v>516</v>
      </c>
      <c r="G1561" s="105">
        <v>45350.794444444444</v>
      </c>
      <c r="H1561" t="str">
        <f>INDEX(Partner_details[companyName], MATCH(E1561, Partner_details[email], 0))</f>
        <v>Paul</v>
      </c>
      <c r="I1561">
        <f>IFERROR(INDEX(ggPayers[payer], MATCH(A1561, ggPayers[remote_order_id], 0)), 0)</f>
        <v>0</v>
      </c>
      <c r="J1561" t="str">
        <f t="shared" si="24"/>
        <v>other</v>
      </c>
    </row>
    <row r="1562" spans="1:10">
      <c r="A1562" s="89" t="s">
        <v>2597</v>
      </c>
      <c r="B1562" s="89">
        <v>1000</v>
      </c>
      <c r="C1562" s="89" t="s">
        <v>561</v>
      </c>
      <c r="D1562" s="89"/>
      <c r="E1562" s="89" t="s">
        <v>6606</v>
      </c>
      <c r="F1562" s="89" t="s">
        <v>387</v>
      </c>
      <c r="G1562" s="105">
        <v>45351.415972222225</v>
      </c>
      <c r="H1562" t="str">
        <f>INDEX(Partner_details[companyName], MATCH(E1562, Partner_details[email], 0))</f>
        <v>Beer academy</v>
      </c>
      <c r="I1562">
        <f>IFERROR(INDEX(ggPayers[payer], MATCH(A1562, ggPayers[remote_order_id], 0)), 0)</f>
        <v>0</v>
      </c>
      <c r="J1562" t="str">
        <f t="shared" si="24"/>
        <v>other</v>
      </c>
    </row>
    <row r="1563" spans="1:10">
      <c r="A1563" s="89" t="s">
        <v>10007</v>
      </c>
      <c r="B1563" s="89">
        <v>1000</v>
      </c>
      <c r="C1563" s="89" t="s">
        <v>7963</v>
      </c>
      <c r="D1563" s="89"/>
      <c r="E1563" s="89" t="s">
        <v>6606</v>
      </c>
      <c r="F1563" s="89" t="s">
        <v>387</v>
      </c>
      <c r="G1563" s="105">
        <v>45351.415972222225</v>
      </c>
      <c r="H1563" t="str">
        <f>INDEX(Partner_details[companyName], MATCH(E1563, Partner_details[email], 0))</f>
        <v>Beer academy</v>
      </c>
      <c r="I1563">
        <f>IFERROR(INDEX(ggPayers[payer], MATCH(A1563, ggPayers[remote_order_id], 0)), 0)</f>
        <v>0</v>
      </c>
      <c r="J1563" t="str">
        <f t="shared" si="24"/>
        <v>other</v>
      </c>
    </row>
    <row r="1564" spans="1:10">
      <c r="A1564" s="89" t="s">
        <v>2595</v>
      </c>
      <c r="B1564" s="89">
        <v>500</v>
      </c>
      <c r="C1564" s="89" t="s">
        <v>561</v>
      </c>
      <c r="D1564" s="89"/>
      <c r="E1564" s="89" t="s">
        <v>133</v>
      </c>
      <c r="F1564" s="89" t="s">
        <v>461</v>
      </c>
      <c r="G1564" s="105">
        <v>45351.469444444447</v>
      </c>
      <c r="H1564" t="str">
        <f>INDEX(Partner_details[companyName], MATCH(E1564, Partner_details[email], 0))</f>
        <v>Lumen Coffee</v>
      </c>
      <c r="I1564">
        <f>IFERROR(INDEX(ggPayers[payer], MATCH(A1564, ggPayers[remote_order_id], 0)), 0)</f>
        <v>0</v>
      </c>
      <c r="J1564" t="str">
        <f t="shared" si="24"/>
        <v>other</v>
      </c>
    </row>
    <row r="1565" spans="1:10">
      <c r="A1565" s="89" t="s">
        <v>10008</v>
      </c>
      <c r="B1565" s="89">
        <v>500</v>
      </c>
      <c r="C1565" s="89" t="s">
        <v>7963</v>
      </c>
      <c r="D1565" s="89"/>
      <c r="E1565" s="89" t="s">
        <v>133</v>
      </c>
      <c r="F1565" s="89" t="s">
        <v>461</v>
      </c>
      <c r="G1565" s="105">
        <v>45351.469444444447</v>
      </c>
      <c r="H1565" t="str">
        <f>INDEX(Partner_details[companyName], MATCH(E1565, Partner_details[email], 0))</f>
        <v>Lumen Coffee</v>
      </c>
      <c r="I1565">
        <f>IFERROR(INDEX(ggPayers[payer], MATCH(A1565, ggPayers[remote_order_id], 0)), 0)</f>
        <v>0</v>
      </c>
      <c r="J1565" t="str">
        <f t="shared" si="24"/>
        <v>other</v>
      </c>
    </row>
    <row r="1566" spans="1:10">
      <c r="A1566" s="89" t="s">
        <v>10009</v>
      </c>
      <c r="B1566" s="89">
        <v>1000</v>
      </c>
      <c r="C1566" s="89" t="s">
        <v>7963</v>
      </c>
      <c r="D1566" s="89" t="s">
        <v>10010</v>
      </c>
      <c r="E1566" s="89" t="s">
        <v>6606</v>
      </c>
      <c r="F1566" s="89" t="s">
        <v>387</v>
      </c>
      <c r="G1566" s="105">
        <v>45351.490972222222</v>
      </c>
      <c r="H1566" t="str">
        <f>INDEX(Partner_details[companyName], MATCH(E1566, Partner_details[email], 0))</f>
        <v>Beer academy</v>
      </c>
      <c r="I1566">
        <f>IFERROR(INDEX(ggPayers[payer], MATCH(A1566, ggPayers[remote_order_id], 0)), 0)</f>
        <v>0</v>
      </c>
      <c r="J1566" t="str">
        <f t="shared" si="24"/>
        <v>other</v>
      </c>
    </row>
    <row r="1567" spans="1:10">
      <c r="A1567" s="89" t="s">
        <v>10011</v>
      </c>
      <c r="B1567" s="89">
        <v>1500</v>
      </c>
      <c r="C1567" s="89" t="s">
        <v>7963</v>
      </c>
      <c r="D1567" s="89"/>
      <c r="E1567" s="89" t="s">
        <v>6606</v>
      </c>
      <c r="F1567" s="89" t="s">
        <v>387</v>
      </c>
      <c r="G1567" s="105">
        <v>45351.663888888892</v>
      </c>
      <c r="H1567" t="str">
        <f>INDEX(Partner_details[companyName], MATCH(E1567, Partner_details[email], 0))</f>
        <v>Beer academy</v>
      </c>
      <c r="I1567">
        <f>IFERROR(INDEX(ggPayers[payer], MATCH(A1567, ggPayers[remote_order_id], 0)), 0)</f>
        <v>0</v>
      </c>
      <c r="J1567" t="str">
        <f t="shared" si="24"/>
        <v>other</v>
      </c>
    </row>
    <row r="1568" spans="1:10">
      <c r="A1568" s="89" t="s">
        <v>2592</v>
      </c>
      <c r="B1568" s="89">
        <v>300</v>
      </c>
      <c r="C1568" s="89" t="s">
        <v>561</v>
      </c>
      <c r="D1568" s="89"/>
      <c r="E1568" s="89" t="s">
        <v>116</v>
      </c>
      <c r="F1568" s="89" t="s">
        <v>6567</v>
      </c>
      <c r="G1568" s="105">
        <v>45351.704861111109</v>
      </c>
      <c r="H1568" t="str">
        <f>INDEX(Partner_details[companyName], MATCH(E1568, Partner_details[email], 0))</f>
        <v>Tumanyan</v>
      </c>
      <c r="I1568">
        <f>IFERROR(INDEX(ggPayers[payer], MATCH(A1568, ggPayers[remote_order_id], 0)), 0)</f>
        <v>0</v>
      </c>
      <c r="J1568" t="str">
        <f t="shared" si="24"/>
        <v>other</v>
      </c>
    </row>
    <row r="1569" spans="1:10">
      <c r="A1569" s="89" t="s">
        <v>6318</v>
      </c>
      <c r="B1569" s="89">
        <v>3000</v>
      </c>
      <c r="C1569" s="89" t="s">
        <v>5606</v>
      </c>
      <c r="D1569" s="89" t="s">
        <v>10012</v>
      </c>
      <c r="E1569" s="89" t="s">
        <v>130</v>
      </c>
      <c r="F1569" s="89" t="s">
        <v>128</v>
      </c>
      <c r="G1569" s="105">
        <v>45351.761805555558</v>
      </c>
      <c r="H1569" t="str">
        <f>INDEX(Partner_details[companyName], MATCH(E1569, Partner_details[email], 0))</f>
        <v>Avetis Grigoryan</v>
      </c>
      <c r="I1569">
        <f>IFERROR(INDEX(ggPayers[payer], MATCH(A1569, ggPayers[remote_order_id], 0)), 0)</f>
        <v>111431</v>
      </c>
      <c r="J1569" t="str">
        <f t="shared" si="24"/>
        <v>ggPay</v>
      </c>
    </row>
    <row r="1570" spans="1:10">
      <c r="A1570" s="89" t="s">
        <v>2590</v>
      </c>
      <c r="B1570" s="89">
        <v>2000</v>
      </c>
      <c r="C1570" s="89" t="s">
        <v>561</v>
      </c>
      <c r="D1570" s="89" t="s">
        <v>10013</v>
      </c>
      <c r="E1570" s="89" t="s">
        <v>130</v>
      </c>
      <c r="F1570" s="89" t="s">
        <v>128</v>
      </c>
      <c r="G1570" s="105">
        <v>45351.762499999997</v>
      </c>
      <c r="H1570" t="str">
        <f>INDEX(Partner_details[companyName], MATCH(E1570, Partner_details[email], 0))</f>
        <v>Avetis Grigoryan</v>
      </c>
      <c r="I1570">
        <f>IFERROR(INDEX(ggPayers[payer], MATCH(A1570, ggPayers[remote_order_id], 0)), 0)</f>
        <v>111431</v>
      </c>
      <c r="J1570" t="str">
        <f t="shared" si="24"/>
        <v>ggPay</v>
      </c>
    </row>
    <row r="1571" spans="1:10">
      <c r="A1571" s="89" t="s">
        <v>2588</v>
      </c>
      <c r="B1571" s="89">
        <v>100</v>
      </c>
      <c r="C1571" s="89" t="s">
        <v>561</v>
      </c>
      <c r="D1571" s="89"/>
      <c r="E1571" s="89" t="s">
        <v>7060</v>
      </c>
      <c r="F1571" s="89" t="s">
        <v>2019</v>
      </c>
      <c r="G1571" s="105">
        <v>45351.863888888889</v>
      </c>
      <c r="H1571" t="str">
        <f>INDEX(Partner_details[companyName], MATCH(E1571, Partner_details[email], 0))</f>
        <v>Karas hraparak</v>
      </c>
      <c r="I1571">
        <f>IFERROR(INDEX(ggPayers[payer], MATCH(A1571, ggPayers[remote_order_id], 0)), 0)</f>
        <v>0</v>
      </c>
      <c r="J1571" t="str">
        <f t="shared" si="24"/>
        <v>other</v>
      </c>
    </row>
    <row r="1572" spans="1:10">
      <c r="A1572" s="89" t="s">
        <v>10014</v>
      </c>
      <c r="B1572" s="89">
        <v>100</v>
      </c>
      <c r="C1572" s="89" t="s">
        <v>7974</v>
      </c>
      <c r="D1572" s="89"/>
      <c r="E1572" s="89" t="s">
        <v>7060</v>
      </c>
      <c r="F1572" s="89" t="s">
        <v>2019</v>
      </c>
      <c r="G1572" s="105">
        <v>45351.872916666667</v>
      </c>
      <c r="H1572" t="str">
        <f>INDEX(Partner_details[companyName], MATCH(E1572, Partner_details[email], 0))</f>
        <v>Karas hraparak</v>
      </c>
      <c r="I1572">
        <f>IFERROR(INDEX(ggPayers[payer], MATCH(A1572, ggPayers[remote_order_id], 0)), 0)</f>
        <v>0</v>
      </c>
      <c r="J1572" t="str">
        <f t="shared" si="24"/>
        <v>other</v>
      </c>
    </row>
    <row r="1573" spans="1:10">
      <c r="A1573" s="89" t="s">
        <v>10015</v>
      </c>
      <c r="B1573" s="89">
        <v>100</v>
      </c>
      <c r="C1573" s="89" t="s">
        <v>7974</v>
      </c>
      <c r="D1573" s="89"/>
      <c r="E1573" s="89" t="s">
        <v>7060</v>
      </c>
      <c r="F1573" s="89" t="s">
        <v>2019</v>
      </c>
      <c r="G1573" s="105">
        <v>45351.872916666667</v>
      </c>
      <c r="H1573" t="str">
        <f>INDEX(Partner_details[companyName], MATCH(E1573, Partner_details[email], 0))</f>
        <v>Karas hraparak</v>
      </c>
      <c r="I1573">
        <f>IFERROR(INDEX(ggPayers[payer], MATCH(A1573, ggPayers[remote_order_id], 0)), 0)</f>
        <v>0</v>
      </c>
      <c r="J1573" t="str">
        <f t="shared" si="24"/>
        <v>other</v>
      </c>
    </row>
    <row r="1574" spans="1:10">
      <c r="A1574" s="89" t="s">
        <v>10016</v>
      </c>
      <c r="B1574" s="89">
        <v>100</v>
      </c>
      <c r="C1574" s="89" t="s">
        <v>7974</v>
      </c>
      <c r="D1574" s="89"/>
      <c r="E1574" s="89" t="s">
        <v>7060</v>
      </c>
      <c r="F1574" s="89" t="s">
        <v>2019</v>
      </c>
      <c r="G1574" s="105">
        <v>45351.873611111114</v>
      </c>
      <c r="H1574" t="str">
        <f>INDEX(Partner_details[companyName], MATCH(E1574, Partner_details[email], 0))</f>
        <v>Karas hraparak</v>
      </c>
      <c r="I1574">
        <f>IFERROR(INDEX(ggPayers[payer], MATCH(A1574, ggPayers[remote_order_id], 0)), 0)</f>
        <v>0</v>
      </c>
      <c r="J1574" t="str">
        <f t="shared" si="24"/>
        <v>other</v>
      </c>
    </row>
    <row r="1575" spans="1:10">
      <c r="A1575" s="89" t="s">
        <v>10017</v>
      </c>
      <c r="B1575" s="89">
        <v>100</v>
      </c>
      <c r="C1575" s="89" t="s">
        <v>7974</v>
      </c>
      <c r="D1575" s="89"/>
      <c r="E1575" s="89" t="s">
        <v>7060</v>
      </c>
      <c r="F1575" s="89" t="s">
        <v>2019</v>
      </c>
      <c r="G1575" s="105">
        <v>45351.873611111114</v>
      </c>
      <c r="H1575" t="str">
        <f>INDEX(Partner_details[companyName], MATCH(E1575, Partner_details[email], 0))</f>
        <v>Karas hraparak</v>
      </c>
      <c r="I1575">
        <f>IFERROR(INDEX(ggPayers[payer], MATCH(A1575, ggPayers[remote_order_id], 0)), 0)</f>
        <v>0</v>
      </c>
      <c r="J1575" t="str">
        <f t="shared" si="24"/>
        <v>other</v>
      </c>
    </row>
    <row r="1576" spans="1:10">
      <c r="A1576" s="89" t="s">
        <v>10018</v>
      </c>
      <c r="B1576" s="89">
        <v>100</v>
      </c>
      <c r="C1576" s="89" t="s">
        <v>7974</v>
      </c>
      <c r="D1576" s="89"/>
      <c r="E1576" s="89" t="s">
        <v>7060</v>
      </c>
      <c r="F1576" s="89" t="s">
        <v>2019</v>
      </c>
      <c r="G1576" s="105">
        <v>45351.873611111114</v>
      </c>
      <c r="H1576" t="str">
        <f>INDEX(Partner_details[companyName], MATCH(E1576, Partner_details[email], 0))</f>
        <v>Karas hraparak</v>
      </c>
      <c r="I1576">
        <f>IFERROR(INDEX(ggPayers[payer], MATCH(A1576, ggPayers[remote_order_id], 0)), 0)</f>
        <v>0</v>
      </c>
      <c r="J1576" t="str">
        <f t="shared" si="24"/>
        <v>other</v>
      </c>
    </row>
    <row r="1577" spans="1:10">
      <c r="A1577" s="89" t="s">
        <v>10019</v>
      </c>
      <c r="B1577" s="89">
        <v>100</v>
      </c>
      <c r="C1577" s="89" t="s">
        <v>7974</v>
      </c>
      <c r="D1577" s="89"/>
      <c r="E1577" s="89" t="s">
        <v>7060</v>
      </c>
      <c r="F1577" s="89" t="s">
        <v>2019</v>
      </c>
      <c r="G1577" s="105">
        <v>45351.873611111114</v>
      </c>
      <c r="H1577" t="str">
        <f>INDEX(Partner_details[companyName], MATCH(E1577, Partner_details[email], 0))</f>
        <v>Karas hraparak</v>
      </c>
      <c r="I1577">
        <f>IFERROR(INDEX(ggPayers[payer], MATCH(A1577, ggPayers[remote_order_id], 0)), 0)</f>
        <v>0</v>
      </c>
      <c r="J1577" t="str">
        <f t="shared" si="24"/>
        <v>other</v>
      </c>
    </row>
    <row r="1578" spans="1:10">
      <c r="A1578" s="89" t="s">
        <v>10020</v>
      </c>
      <c r="B1578" s="89">
        <v>100</v>
      </c>
      <c r="C1578" s="89" t="s">
        <v>7974</v>
      </c>
      <c r="D1578" s="89"/>
      <c r="E1578" s="89" t="s">
        <v>7060</v>
      </c>
      <c r="F1578" s="89" t="s">
        <v>2019</v>
      </c>
      <c r="G1578" s="105">
        <v>45351.873611111114</v>
      </c>
      <c r="H1578" t="str">
        <f>INDEX(Partner_details[companyName], MATCH(E1578, Partner_details[email], 0))</f>
        <v>Karas hraparak</v>
      </c>
      <c r="I1578">
        <f>IFERROR(INDEX(ggPayers[payer], MATCH(A1578, ggPayers[remote_order_id], 0)), 0)</f>
        <v>0</v>
      </c>
      <c r="J1578" t="str">
        <f t="shared" si="24"/>
        <v>other</v>
      </c>
    </row>
    <row r="1579" spans="1:10">
      <c r="A1579" s="89" t="s">
        <v>10021</v>
      </c>
      <c r="B1579" s="89">
        <v>100</v>
      </c>
      <c r="C1579" s="89" t="s">
        <v>7974</v>
      </c>
      <c r="D1579" s="89"/>
      <c r="E1579" s="89" t="s">
        <v>7060</v>
      </c>
      <c r="F1579" s="89" t="s">
        <v>2019</v>
      </c>
      <c r="G1579" s="105">
        <v>45351.873611111114</v>
      </c>
      <c r="H1579" t="str">
        <f>INDEX(Partner_details[companyName], MATCH(E1579, Partner_details[email], 0))</f>
        <v>Karas hraparak</v>
      </c>
      <c r="I1579">
        <f>IFERROR(INDEX(ggPayers[payer], MATCH(A1579, ggPayers[remote_order_id], 0)), 0)</f>
        <v>0</v>
      </c>
      <c r="J1579" t="str">
        <f t="shared" si="24"/>
        <v>other</v>
      </c>
    </row>
    <row r="1580" spans="1:10">
      <c r="A1580" s="89" t="s">
        <v>10022</v>
      </c>
      <c r="B1580" s="89">
        <v>100</v>
      </c>
      <c r="C1580" s="89" t="s">
        <v>7974</v>
      </c>
      <c r="D1580" s="89"/>
      <c r="E1580" s="89" t="s">
        <v>7060</v>
      </c>
      <c r="F1580" s="89" t="s">
        <v>2019</v>
      </c>
      <c r="G1580" s="105">
        <v>45351.873611111114</v>
      </c>
      <c r="H1580" t="str">
        <f>INDEX(Partner_details[companyName], MATCH(E1580, Partner_details[email], 0))</f>
        <v>Karas hraparak</v>
      </c>
      <c r="I1580">
        <f>IFERROR(INDEX(ggPayers[payer], MATCH(A1580, ggPayers[remote_order_id], 0)), 0)</f>
        <v>0</v>
      </c>
      <c r="J1580" t="str">
        <f t="shared" si="24"/>
        <v>other</v>
      </c>
    </row>
    <row r="1581" spans="1:10">
      <c r="A1581" s="89" t="s">
        <v>10023</v>
      </c>
      <c r="B1581" s="89">
        <v>100</v>
      </c>
      <c r="C1581" s="89" t="s">
        <v>7974</v>
      </c>
      <c r="D1581" s="89"/>
      <c r="E1581" s="89" t="s">
        <v>7060</v>
      </c>
      <c r="F1581" s="89" t="s">
        <v>2019</v>
      </c>
      <c r="G1581" s="105">
        <v>45351.873611111114</v>
      </c>
      <c r="H1581" t="str">
        <f>INDEX(Partner_details[companyName], MATCH(E1581, Partner_details[email], 0))</f>
        <v>Karas hraparak</v>
      </c>
      <c r="I1581">
        <f>IFERROR(INDEX(ggPayers[payer], MATCH(A1581, ggPayers[remote_order_id], 0)), 0)</f>
        <v>0</v>
      </c>
      <c r="J1581" t="str">
        <f t="shared" si="24"/>
        <v>other</v>
      </c>
    </row>
    <row r="1582" spans="1:10">
      <c r="A1582" s="89" t="s">
        <v>10024</v>
      </c>
      <c r="B1582" s="89">
        <v>100</v>
      </c>
      <c r="C1582" s="89" t="s">
        <v>7974</v>
      </c>
      <c r="D1582" s="89"/>
      <c r="E1582" s="89" t="s">
        <v>7060</v>
      </c>
      <c r="F1582" s="89" t="s">
        <v>2019</v>
      </c>
      <c r="G1582" s="105">
        <v>45351.873611111114</v>
      </c>
      <c r="H1582" t="str">
        <f>INDEX(Partner_details[companyName], MATCH(E1582, Partner_details[email], 0))</f>
        <v>Karas hraparak</v>
      </c>
      <c r="I1582">
        <f>IFERROR(INDEX(ggPayers[payer], MATCH(A1582, ggPayers[remote_order_id], 0)), 0)</f>
        <v>0</v>
      </c>
      <c r="J1582" t="str">
        <f t="shared" si="24"/>
        <v>other</v>
      </c>
    </row>
    <row r="1583" spans="1:10">
      <c r="A1583" s="89" t="s">
        <v>10025</v>
      </c>
      <c r="B1583" s="89">
        <v>100</v>
      </c>
      <c r="C1583" s="89" t="s">
        <v>7974</v>
      </c>
      <c r="D1583" s="89"/>
      <c r="E1583" s="89" t="s">
        <v>7060</v>
      </c>
      <c r="F1583" s="89" t="s">
        <v>2019</v>
      </c>
      <c r="G1583" s="105">
        <v>45351.873611111114</v>
      </c>
      <c r="H1583" t="str">
        <f>INDEX(Partner_details[companyName], MATCH(E1583, Partner_details[email], 0))</f>
        <v>Karas hraparak</v>
      </c>
      <c r="I1583">
        <f>IFERROR(INDEX(ggPayers[payer], MATCH(A1583, ggPayers[remote_order_id], 0)), 0)</f>
        <v>0</v>
      </c>
      <c r="J1583" t="str">
        <f t="shared" si="24"/>
        <v>other</v>
      </c>
    </row>
    <row r="1584" spans="1:10">
      <c r="A1584" s="89" t="s">
        <v>10026</v>
      </c>
      <c r="B1584" s="89">
        <v>100</v>
      </c>
      <c r="C1584" s="89" t="s">
        <v>7974</v>
      </c>
      <c r="D1584" s="89"/>
      <c r="E1584" s="89" t="s">
        <v>7060</v>
      </c>
      <c r="F1584" s="89" t="s">
        <v>2019</v>
      </c>
      <c r="G1584" s="105">
        <v>45351.873611111114</v>
      </c>
      <c r="H1584" t="str">
        <f>INDEX(Partner_details[companyName], MATCH(E1584, Partner_details[email], 0))</f>
        <v>Karas hraparak</v>
      </c>
      <c r="I1584">
        <f>IFERROR(INDEX(ggPayers[payer], MATCH(A1584, ggPayers[remote_order_id], 0)), 0)</f>
        <v>0</v>
      </c>
      <c r="J1584" t="str">
        <f t="shared" si="24"/>
        <v>other</v>
      </c>
    </row>
    <row r="1585" spans="1:10">
      <c r="A1585" s="89" t="s">
        <v>10027</v>
      </c>
      <c r="B1585" s="89">
        <v>100</v>
      </c>
      <c r="C1585" s="89" t="s">
        <v>7974</v>
      </c>
      <c r="D1585" s="89"/>
      <c r="E1585" s="89" t="s">
        <v>7060</v>
      </c>
      <c r="F1585" s="89" t="s">
        <v>2019</v>
      </c>
      <c r="G1585" s="105">
        <v>45351.873611111114</v>
      </c>
      <c r="H1585" t="str">
        <f>INDEX(Partner_details[companyName], MATCH(E1585, Partner_details[email], 0))</f>
        <v>Karas hraparak</v>
      </c>
      <c r="I1585">
        <f>IFERROR(INDEX(ggPayers[payer], MATCH(A1585, ggPayers[remote_order_id], 0)), 0)</f>
        <v>0</v>
      </c>
      <c r="J1585" t="str">
        <f t="shared" si="24"/>
        <v>other</v>
      </c>
    </row>
    <row r="1586" spans="1:10">
      <c r="A1586" s="89" t="s">
        <v>10028</v>
      </c>
      <c r="B1586" s="89">
        <v>100</v>
      </c>
      <c r="C1586" s="89" t="s">
        <v>7963</v>
      </c>
      <c r="D1586" s="89"/>
      <c r="E1586" s="89" t="s">
        <v>7060</v>
      </c>
      <c r="F1586" s="89" t="s">
        <v>2019</v>
      </c>
      <c r="G1586" s="105">
        <v>45351.873611111114</v>
      </c>
      <c r="H1586" t="str">
        <f>INDEX(Partner_details[companyName], MATCH(E1586, Partner_details[email], 0))</f>
        <v>Karas hraparak</v>
      </c>
      <c r="I1586">
        <f>IFERROR(INDEX(ggPayers[payer], MATCH(A1586, ggPayers[remote_order_id], 0)), 0)</f>
        <v>0</v>
      </c>
      <c r="J1586" t="str">
        <f t="shared" si="24"/>
        <v>other</v>
      </c>
    </row>
    <row r="1587" spans="1:10">
      <c r="A1587" s="89" t="s">
        <v>10029</v>
      </c>
      <c r="B1587" s="89">
        <v>100</v>
      </c>
      <c r="C1587" s="89" t="s">
        <v>7974</v>
      </c>
      <c r="D1587" s="89"/>
      <c r="E1587" s="89" t="s">
        <v>7060</v>
      </c>
      <c r="F1587" s="89" t="s">
        <v>2019</v>
      </c>
      <c r="G1587" s="105">
        <v>45351.873611111114</v>
      </c>
      <c r="H1587" t="str">
        <f>INDEX(Partner_details[companyName], MATCH(E1587, Partner_details[email], 0))</f>
        <v>Karas hraparak</v>
      </c>
      <c r="I1587">
        <f>IFERROR(INDEX(ggPayers[payer], MATCH(A1587, ggPayers[remote_order_id], 0)), 0)</f>
        <v>0</v>
      </c>
      <c r="J1587" t="str">
        <f t="shared" si="24"/>
        <v>other</v>
      </c>
    </row>
    <row r="1588" spans="1:10">
      <c r="A1588" s="89" t="s">
        <v>10030</v>
      </c>
      <c r="B1588" s="89">
        <v>100</v>
      </c>
      <c r="C1588" s="89" t="s">
        <v>7974</v>
      </c>
      <c r="D1588" s="89"/>
      <c r="E1588" s="89" t="s">
        <v>7060</v>
      </c>
      <c r="F1588" s="89" t="s">
        <v>2019</v>
      </c>
      <c r="G1588" s="105">
        <v>45351.873611111114</v>
      </c>
      <c r="H1588" t="str">
        <f>INDEX(Partner_details[companyName], MATCH(E1588, Partner_details[email], 0))</f>
        <v>Karas hraparak</v>
      </c>
      <c r="I1588">
        <f>IFERROR(INDEX(ggPayers[payer], MATCH(A1588, ggPayers[remote_order_id], 0)), 0)</f>
        <v>0</v>
      </c>
      <c r="J1588" t="str">
        <f t="shared" si="24"/>
        <v>other</v>
      </c>
    </row>
    <row r="1589" spans="1:10">
      <c r="A1589" s="89" t="s">
        <v>10031</v>
      </c>
      <c r="B1589" s="89">
        <v>100</v>
      </c>
      <c r="C1589" s="89" t="s">
        <v>7974</v>
      </c>
      <c r="D1589" s="89"/>
      <c r="E1589" s="89" t="s">
        <v>7060</v>
      </c>
      <c r="F1589" s="89" t="s">
        <v>2019</v>
      </c>
      <c r="G1589" s="105">
        <v>45351.873611111114</v>
      </c>
      <c r="H1589" t="str">
        <f>INDEX(Partner_details[companyName], MATCH(E1589, Partner_details[email], 0))</f>
        <v>Karas hraparak</v>
      </c>
      <c r="I1589">
        <f>IFERROR(INDEX(ggPayers[payer], MATCH(A1589, ggPayers[remote_order_id], 0)), 0)</f>
        <v>0</v>
      </c>
      <c r="J1589" t="str">
        <f t="shared" si="24"/>
        <v>other</v>
      </c>
    </row>
    <row r="1590" spans="1:10">
      <c r="A1590" s="89" t="s">
        <v>10032</v>
      </c>
      <c r="B1590" s="89">
        <v>100</v>
      </c>
      <c r="C1590" s="89" t="s">
        <v>7974</v>
      </c>
      <c r="D1590" s="89"/>
      <c r="E1590" s="89" t="s">
        <v>7060</v>
      </c>
      <c r="F1590" s="89" t="s">
        <v>2019</v>
      </c>
      <c r="G1590" s="105">
        <v>45351.873611111114</v>
      </c>
      <c r="H1590" t="str">
        <f>INDEX(Partner_details[companyName], MATCH(E1590, Partner_details[email], 0))</f>
        <v>Karas hraparak</v>
      </c>
      <c r="I1590">
        <f>IFERROR(INDEX(ggPayers[payer], MATCH(A1590, ggPayers[remote_order_id], 0)), 0)</f>
        <v>0</v>
      </c>
      <c r="J1590" t="str">
        <f t="shared" si="24"/>
        <v>other</v>
      </c>
    </row>
    <row r="1591" spans="1:10">
      <c r="A1591" s="89" t="s">
        <v>10033</v>
      </c>
      <c r="B1591" s="89">
        <v>100</v>
      </c>
      <c r="C1591" s="89" t="s">
        <v>7974</v>
      </c>
      <c r="D1591" s="89"/>
      <c r="E1591" s="89" t="s">
        <v>7060</v>
      </c>
      <c r="F1591" s="89" t="s">
        <v>2019</v>
      </c>
      <c r="G1591" s="105">
        <v>45351.873611111114</v>
      </c>
      <c r="H1591" t="str">
        <f>INDEX(Partner_details[companyName], MATCH(E1591, Partner_details[email], 0))</f>
        <v>Karas hraparak</v>
      </c>
      <c r="I1591">
        <f>IFERROR(INDEX(ggPayers[payer], MATCH(A1591, ggPayers[remote_order_id], 0)), 0)</f>
        <v>0</v>
      </c>
      <c r="J1591" t="str">
        <f t="shared" si="24"/>
        <v>other</v>
      </c>
    </row>
    <row r="1592" spans="1:10">
      <c r="A1592" s="89" t="s">
        <v>10034</v>
      </c>
      <c r="B1592" s="89">
        <v>100</v>
      </c>
      <c r="C1592" s="89" t="s">
        <v>7974</v>
      </c>
      <c r="D1592" s="89"/>
      <c r="E1592" s="89" t="s">
        <v>7060</v>
      </c>
      <c r="F1592" s="89" t="s">
        <v>2019</v>
      </c>
      <c r="G1592" s="105">
        <v>45351.873611111114</v>
      </c>
      <c r="H1592" t="str">
        <f>INDEX(Partner_details[companyName], MATCH(E1592, Partner_details[email], 0))</f>
        <v>Karas hraparak</v>
      </c>
      <c r="I1592">
        <f>IFERROR(INDEX(ggPayers[payer], MATCH(A1592, ggPayers[remote_order_id], 0)), 0)</f>
        <v>0</v>
      </c>
      <c r="J1592" t="str">
        <f t="shared" si="24"/>
        <v>other</v>
      </c>
    </row>
    <row r="1593" spans="1:10">
      <c r="A1593" s="89" t="s">
        <v>10035</v>
      </c>
      <c r="B1593" s="89">
        <v>100</v>
      </c>
      <c r="C1593" s="89" t="s">
        <v>7974</v>
      </c>
      <c r="D1593" s="89"/>
      <c r="E1593" s="89" t="s">
        <v>7060</v>
      </c>
      <c r="F1593" s="89" t="s">
        <v>2019</v>
      </c>
      <c r="G1593" s="105">
        <v>45351.873611111114</v>
      </c>
      <c r="H1593" t="str">
        <f>INDEX(Partner_details[companyName], MATCH(E1593, Partner_details[email], 0))</f>
        <v>Karas hraparak</v>
      </c>
      <c r="I1593">
        <f>IFERROR(INDEX(ggPayers[payer], MATCH(A1593, ggPayers[remote_order_id], 0)), 0)</f>
        <v>0</v>
      </c>
      <c r="J1593" t="str">
        <f t="shared" si="24"/>
        <v>other</v>
      </c>
    </row>
    <row r="1594" spans="1:10">
      <c r="A1594" s="89" t="s">
        <v>10036</v>
      </c>
      <c r="B1594" s="89">
        <v>100</v>
      </c>
      <c r="C1594" s="89" t="s">
        <v>7974</v>
      </c>
      <c r="D1594" s="89"/>
      <c r="E1594" s="89" t="s">
        <v>7060</v>
      </c>
      <c r="F1594" s="89" t="s">
        <v>2019</v>
      </c>
      <c r="G1594" s="105">
        <v>45351.873611111114</v>
      </c>
      <c r="H1594" t="str">
        <f>INDEX(Partner_details[companyName], MATCH(E1594, Partner_details[email], 0))</f>
        <v>Karas hraparak</v>
      </c>
      <c r="I1594">
        <f>IFERROR(INDEX(ggPayers[payer], MATCH(A1594, ggPayers[remote_order_id], 0)), 0)</f>
        <v>0</v>
      </c>
      <c r="J1594" t="str">
        <f t="shared" si="24"/>
        <v>other</v>
      </c>
    </row>
    <row r="1595" spans="1:10">
      <c r="A1595" s="89" t="s">
        <v>10037</v>
      </c>
      <c r="B1595" s="89">
        <v>100</v>
      </c>
      <c r="C1595" s="89" t="s">
        <v>7974</v>
      </c>
      <c r="D1595" s="89"/>
      <c r="E1595" s="89" t="s">
        <v>7060</v>
      </c>
      <c r="F1595" s="89" t="s">
        <v>2019</v>
      </c>
      <c r="G1595" s="105">
        <v>45351.879166666666</v>
      </c>
      <c r="H1595" t="str">
        <f>INDEX(Partner_details[companyName], MATCH(E1595, Partner_details[email], 0))</f>
        <v>Karas hraparak</v>
      </c>
      <c r="I1595">
        <f>IFERROR(INDEX(ggPayers[payer], MATCH(A1595, ggPayers[remote_order_id], 0)), 0)</f>
        <v>0</v>
      </c>
      <c r="J1595" t="str">
        <f t="shared" si="24"/>
        <v>other</v>
      </c>
    </row>
    <row r="1596" spans="1:10">
      <c r="A1596" s="89" t="s">
        <v>10038</v>
      </c>
      <c r="B1596" s="89">
        <v>100</v>
      </c>
      <c r="C1596" s="89" t="s">
        <v>7974</v>
      </c>
      <c r="D1596" s="89"/>
      <c r="E1596" s="89" t="s">
        <v>7060</v>
      </c>
      <c r="F1596" s="89" t="s">
        <v>2019</v>
      </c>
      <c r="G1596" s="105">
        <v>45351.879166666666</v>
      </c>
      <c r="H1596" t="str">
        <f>INDEX(Partner_details[companyName], MATCH(E1596, Partner_details[email], 0))</f>
        <v>Karas hraparak</v>
      </c>
      <c r="I1596">
        <f>IFERROR(INDEX(ggPayers[payer], MATCH(A1596, ggPayers[remote_order_id], 0)), 0)</f>
        <v>0</v>
      </c>
      <c r="J1596" t="str">
        <f t="shared" si="24"/>
        <v>other</v>
      </c>
    </row>
    <row r="1597" spans="1:10">
      <c r="A1597" s="89" t="s">
        <v>10039</v>
      </c>
      <c r="B1597" s="89">
        <v>100</v>
      </c>
      <c r="C1597" s="89" t="s">
        <v>7974</v>
      </c>
      <c r="D1597" s="89"/>
      <c r="E1597" s="89" t="s">
        <v>7060</v>
      </c>
      <c r="F1597" s="89" t="s">
        <v>2019</v>
      </c>
      <c r="G1597" s="105">
        <v>45351.879166666666</v>
      </c>
      <c r="H1597" t="str">
        <f>INDEX(Partner_details[companyName], MATCH(E1597, Partner_details[email], 0))</f>
        <v>Karas hraparak</v>
      </c>
      <c r="I1597">
        <f>IFERROR(INDEX(ggPayers[payer], MATCH(A1597, ggPayers[remote_order_id], 0)), 0)</f>
        <v>0</v>
      </c>
      <c r="J1597" t="str">
        <f t="shared" si="24"/>
        <v>other</v>
      </c>
    </row>
    <row r="1598" spans="1:10">
      <c r="A1598" s="89" t="s">
        <v>10040</v>
      </c>
      <c r="B1598" s="89">
        <v>100</v>
      </c>
      <c r="C1598" s="89" t="s">
        <v>7974</v>
      </c>
      <c r="D1598" s="89"/>
      <c r="E1598" s="89" t="s">
        <v>7060</v>
      </c>
      <c r="F1598" s="89" t="s">
        <v>2019</v>
      </c>
      <c r="G1598" s="105">
        <v>45351.879166666666</v>
      </c>
      <c r="H1598" t="str">
        <f>INDEX(Partner_details[companyName], MATCH(E1598, Partner_details[email], 0))</f>
        <v>Karas hraparak</v>
      </c>
      <c r="I1598">
        <f>IFERROR(INDEX(ggPayers[payer], MATCH(A1598, ggPayers[remote_order_id], 0)), 0)</f>
        <v>0</v>
      </c>
      <c r="J1598" t="str">
        <f t="shared" si="24"/>
        <v>other</v>
      </c>
    </row>
    <row r="1599" spans="1:10">
      <c r="A1599" s="89" t="s">
        <v>10041</v>
      </c>
      <c r="B1599" s="89">
        <v>100</v>
      </c>
      <c r="C1599" s="89" t="s">
        <v>7974</v>
      </c>
      <c r="D1599" s="89"/>
      <c r="E1599" s="89" t="s">
        <v>7060</v>
      </c>
      <c r="F1599" s="89" t="s">
        <v>2019</v>
      </c>
      <c r="G1599" s="105">
        <v>45351.879166666666</v>
      </c>
      <c r="H1599" t="str">
        <f>INDEX(Partner_details[companyName], MATCH(E1599, Partner_details[email], 0))</f>
        <v>Karas hraparak</v>
      </c>
      <c r="I1599">
        <f>IFERROR(INDEX(ggPayers[payer], MATCH(A1599, ggPayers[remote_order_id], 0)), 0)</f>
        <v>0</v>
      </c>
      <c r="J1599" t="str">
        <f t="shared" si="24"/>
        <v>other</v>
      </c>
    </row>
    <row r="1600" spans="1:10">
      <c r="A1600" s="89" t="s">
        <v>10042</v>
      </c>
      <c r="B1600" s="89">
        <v>500</v>
      </c>
      <c r="C1600" s="89" t="s">
        <v>7963</v>
      </c>
      <c r="D1600" s="89"/>
      <c r="E1600" s="89" t="s">
        <v>7227</v>
      </c>
      <c r="F1600" s="89" t="s">
        <v>462</v>
      </c>
      <c r="G1600" s="105">
        <v>45352.384027777778</v>
      </c>
      <c r="H1600" t="str">
        <f>INDEX(Partner_details[companyName], MATCH(E1600, Partner_details[email], 0))</f>
        <v>Lumen Coffee</v>
      </c>
      <c r="I1600">
        <f>IFERROR(INDEX(ggPayers[payer], MATCH(A1600, ggPayers[remote_order_id], 0)), 0)</f>
        <v>0</v>
      </c>
      <c r="J1600" t="str">
        <f t="shared" si="24"/>
        <v>other</v>
      </c>
    </row>
    <row r="1601" spans="1:10">
      <c r="A1601" s="89" t="s">
        <v>10043</v>
      </c>
      <c r="B1601" s="89">
        <v>500</v>
      </c>
      <c r="C1601" s="89" t="s">
        <v>7963</v>
      </c>
      <c r="D1601" s="89" t="s">
        <v>10044</v>
      </c>
      <c r="E1601" s="89" t="s">
        <v>7227</v>
      </c>
      <c r="F1601" s="89" t="s">
        <v>462</v>
      </c>
      <c r="G1601" s="105">
        <v>45352.384027777778</v>
      </c>
      <c r="H1601" t="str">
        <f>INDEX(Partner_details[companyName], MATCH(E1601, Partner_details[email], 0))</f>
        <v>Lumen Coffee</v>
      </c>
      <c r="I1601">
        <f>IFERROR(INDEX(ggPayers[payer], MATCH(A1601, ggPayers[remote_order_id], 0)), 0)</f>
        <v>0</v>
      </c>
      <c r="J1601" t="str">
        <f t="shared" si="24"/>
        <v>other</v>
      </c>
    </row>
    <row r="1602" spans="1:10">
      <c r="A1602" s="89" t="s">
        <v>2585</v>
      </c>
      <c r="B1602" s="89">
        <v>500</v>
      </c>
      <c r="C1602" s="89" t="s">
        <v>561</v>
      </c>
      <c r="D1602" s="89"/>
      <c r="E1602" s="89" t="s">
        <v>7227</v>
      </c>
      <c r="F1602" s="89" t="s">
        <v>462</v>
      </c>
      <c r="G1602" s="105">
        <v>45352.384027777778</v>
      </c>
      <c r="H1602" t="str">
        <f>INDEX(Partner_details[companyName], MATCH(E1602, Partner_details[email], 0))</f>
        <v>Lumen Coffee</v>
      </c>
      <c r="I1602">
        <f>IFERROR(INDEX(ggPayers[payer], MATCH(A1602, ggPayers[remote_order_id], 0)), 0)</f>
        <v>0</v>
      </c>
      <c r="J1602" t="str">
        <f t="shared" si="24"/>
        <v>other</v>
      </c>
    </row>
    <row r="1603" spans="1:10">
      <c r="A1603" s="89" t="s">
        <v>10045</v>
      </c>
      <c r="B1603" s="89">
        <v>2000</v>
      </c>
      <c r="C1603" s="89" t="s">
        <v>7963</v>
      </c>
      <c r="D1603" s="89" t="s">
        <v>10046</v>
      </c>
      <c r="E1603" s="89" t="s">
        <v>7296</v>
      </c>
      <c r="F1603" s="89" t="s">
        <v>516</v>
      </c>
      <c r="G1603" s="105">
        <v>45352.390972222223</v>
      </c>
      <c r="H1603" t="str">
        <f>INDEX(Partner_details[companyName], MATCH(E1603, Partner_details[email], 0))</f>
        <v>Paul</v>
      </c>
      <c r="I1603">
        <f>IFERROR(INDEX(ggPayers[payer], MATCH(A1603, ggPayers[remote_order_id], 0)), 0)</f>
        <v>0</v>
      </c>
      <c r="J1603" t="str">
        <f t="shared" ref="J1603:J1666" si="25">IF(NOT(I1603=0), "ggPay", "other")</f>
        <v>other</v>
      </c>
    </row>
    <row r="1604" spans="1:10">
      <c r="A1604" s="89" t="s">
        <v>10047</v>
      </c>
      <c r="B1604" s="89">
        <v>300</v>
      </c>
      <c r="C1604" s="89" t="s">
        <v>7963</v>
      </c>
      <c r="D1604" s="89" t="s">
        <v>10048</v>
      </c>
      <c r="E1604" s="89" t="s">
        <v>204</v>
      </c>
      <c r="F1604" s="89" t="s">
        <v>135</v>
      </c>
      <c r="G1604" s="105">
        <v>45352.409722222219</v>
      </c>
      <c r="H1604" t="str">
        <f>INDEX(Partner_details[companyName], MATCH(E1604, Partner_details[email], 0))</f>
        <v>gg cjsc</v>
      </c>
      <c r="I1604">
        <f>IFERROR(INDEX(ggPayers[payer], MATCH(A1604, ggPayers[remote_order_id], 0)), 0)</f>
        <v>0</v>
      </c>
      <c r="J1604" t="str">
        <f t="shared" si="25"/>
        <v>other</v>
      </c>
    </row>
    <row r="1605" spans="1:10">
      <c r="A1605" s="89" t="s">
        <v>2583</v>
      </c>
      <c r="B1605" s="89">
        <v>500</v>
      </c>
      <c r="C1605" s="89" t="s">
        <v>561</v>
      </c>
      <c r="D1605" s="89" t="s">
        <v>10049</v>
      </c>
      <c r="E1605" s="89" t="s">
        <v>7296</v>
      </c>
      <c r="F1605" s="89" t="s">
        <v>516</v>
      </c>
      <c r="G1605" s="105">
        <v>45352.419444444444</v>
      </c>
      <c r="H1605" t="str">
        <f>INDEX(Partner_details[companyName], MATCH(E1605, Partner_details[email], 0))</f>
        <v>Paul</v>
      </c>
      <c r="I1605">
        <f>IFERROR(INDEX(ggPayers[payer], MATCH(A1605, ggPayers[remote_order_id], 0)), 0)</f>
        <v>297883</v>
      </c>
      <c r="J1605" t="str">
        <f t="shared" si="25"/>
        <v>ggPay</v>
      </c>
    </row>
    <row r="1606" spans="1:10">
      <c r="A1606" s="89" t="s">
        <v>10050</v>
      </c>
      <c r="B1606" s="89">
        <v>500</v>
      </c>
      <c r="C1606" s="89" t="s">
        <v>7963</v>
      </c>
      <c r="D1606" s="89" t="s">
        <v>10051</v>
      </c>
      <c r="E1606" s="89" t="s">
        <v>7018</v>
      </c>
      <c r="F1606" s="89" t="s">
        <v>476</v>
      </c>
      <c r="G1606" s="105">
        <v>45352.431250000001</v>
      </c>
      <c r="H1606" t="str">
        <f>INDEX(Partner_details[companyName], MATCH(E1606, Partner_details[email], 0))</f>
        <v>Malocco</v>
      </c>
      <c r="I1606">
        <f>IFERROR(INDEX(ggPayers[payer], MATCH(A1606, ggPayers[remote_order_id], 0)), 0)</f>
        <v>0</v>
      </c>
      <c r="J1606" t="str">
        <f t="shared" si="25"/>
        <v>other</v>
      </c>
    </row>
    <row r="1607" spans="1:10">
      <c r="A1607" s="89" t="s">
        <v>2581</v>
      </c>
      <c r="B1607" s="89">
        <v>500</v>
      </c>
      <c r="C1607" s="89" t="s">
        <v>561</v>
      </c>
      <c r="D1607" s="89"/>
      <c r="E1607" s="89" t="s">
        <v>7018</v>
      </c>
      <c r="F1607" s="89" t="s">
        <v>476</v>
      </c>
      <c r="G1607" s="105">
        <v>45352.431250000001</v>
      </c>
      <c r="H1607" t="str">
        <f>INDEX(Partner_details[companyName], MATCH(E1607, Partner_details[email], 0))</f>
        <v>Malocco</v>
      </c>
      <c r="I1607">
        <f>IFERROR(INDEX(ggPayers[payer], MATCH(A1607, ggPayers[remote_order_id], 0)), 0)</f>
        <v>0</v>
      </c>
      <c r="J1607" t="str">
        <f t="shared" si="25"/>
        <v>other</v>
      </c>
    </row>
    <row r="1608" spans="1:10">
      <c r="A1608" s="89" t="s">
        <v>10052</v>
      </c>
      <c r="B1608" s="89">
        <v>300</v>
      </c>
      <c r="C1608" s="89" t="s">
        <v>7963</v>
      </c>
      <c r="D1608" s="89" t="s">
        <v>10053</v>
      </c>
      <c r="E1608" s="89" t="s">
        <v>7227</v>
      </c>
      <c r="F1608" s="89" t="s">
        <v>462</v>
      </c>
      <c r="G1608" s="105">
        <v>45352.449305555558</v>
      </c>
      <c r="H1608" t="str">
        <f>INDEX(Partner_details[companyName], MATCH(E1608, Partner_details[email], 0))</f>
        <v>Lumen Coffee</v>
      </c>
      <c r="I1608">
        <f>IFERROR(INDEX(ggPayers[payer], MATCH(A1608, ggPayers[remote_order_id], 0)), 0)</f>
        <v>0</v>
      </c>
      <c r="J1608" t="str">
        <f t="shared" si="25"/>
        <v>other</v>
      </c>
    </row>
    <row r="1609" spans="1:10">
      <c r="A1609" s="89" t="s">
        <v>10054</v>
      </c>
      <c r="B1609" s="89">
        <v>300</v>
      </c>
      <c r="C1609" s="89" t="s">
        <v>7963</v>
      </c>
      <c r="D1609" s="89" t="s">
        <v>10055</v>
      </c>
      <c r="E1609" s="89" t="s">
        <v>7227</v>
      </c>
      <c r="F1609" s="89" t="s">
        <v>462</v>
      </c>
      <c r="G1609" s="105">
        <v>45352.449305555558</v>
      </c>
      <c r="H1609" t="str">
        <f>INDEX(Partner_details[companyName], MATCH(E1609, Partner_details[email], 0))</f>
        <v>Lumen Coffee</v>
      </c>
      <c r="I1609">
        <f>IFERROR(INDEX(ggPayers[payer], MATCH(A1609, ggPayers[remote_order_id], 0)), 0)</f>
        <v>0</v>
      </c>
      <c r="J1609" t="str">
        <f t="shared" si="25"/>
        <v>other</v>
      </c>
    </row>
    <row r="1610" spans="1:10">
      <c r="A1610" s="89" t="s">
        <v>10056</v>
      </c>
      <c r="B1610" s="89">
        <v>300</v>
      </c>
      <c r="C1610" s="89" t="s">
        <v>7963</v>
      </c>
      <c r="D1610" s="89"/>
      <c r="E1610" s="89" t="s">
        <v>7227</v>
      </c>
      <c r="F1610" s="89" t="s">
        <v>462</v>
      </c>
      <c r="G1610" s="105">
        <v>45352.450694444444</v>
      </c>
      <c r="H1610" t="str">
        <f>INDEX(Partner_details[companyName], MATCH(E1610, Partner_details[email], 0))</f>
        <v>Lumen Coffee</v>
      </c>
      <c r="I1610">
        <f>IFERROR(INDEX(ggPayers[payer], MATCH(A1610, ggPayers[remote_order_id], 0)), 0)</f>
        <v>0</v>
      </c>
      <c r="J1610" t="str">
        <f t="shared" si="25"/>
        <v>other</v>
      </c>
    </row>
    <row r="1611" spans="1:10">
      <c r="A1611" s="89" t="s">
        <v>2579</v>
      </c>
      <c r="B1611" s="89">
        <v>500</v>
      </c>
      <c r="C1611" s="89" t="s">
        <v>561</v>
      </c>
      <c r="D1611" s="89"/>
      <c r="E1611" s="89" t="s">
        <v>6984</v>
      </c>
      <c r="F1611" s="89" t="s">
        <v>206</v>
      </c>
      <c r="G1611" s="105">
        <v>45352.477777777778</v>
      </c>
      <c r="H1611" t="str">
        <f>INDEX(Partner_details[companyName], MATCH(E1611, Partner_details[email], 0))</f>
        <v>gg cjsc</v>
      </c>
      <c r="I1611">
        <f>IFERROR(INDEX(ggPayers[payer], MATCH(A1611, ggPayers[remote_order_id], 0)), 0)</f>
        <v>0</v>
      </c>
      <c r="J1611" t="str">
        <f t="shared" si="25"/>
        <v>other</v>
      </c>
    </row>
    <row r="1612" spans="1:10">
      <c r="A1612" s="89" t="s">
        <v>2577</v>
      </c>
      <c r="B1612" s="89">
        <v>100</v>
      </c>
      <c r="C1612" s="89" t="s">
        <v>561</v>
      </c>
      <c r="D1612" s="89"/>
      <c r="E1612" s="89" t="s">
        <v>6994</v>
      </c>
      <c r="F1612" s="89" t="s">
        <v>231</v>
      </c>
      <c r="G1612" s="105">
        <v>45352.493055555555</v>
      </c>
      <c r="H1612" t="str">
        <f>INDEX(Partner_details[companyName], MATCH(E1612, Partner_details[email], 0))</f>
        <v>gg cjsc</v>
      </c>
      <c r="I1612">
        <f>IFERROR(INDEX(ggPayers[payer], MATCH(A1612, ggPayers[remote_order_id], 0)), 0)</f>
        <v>0</v>
      </c>
      <c r="J1612" t="str">
        <f t="shared" si="25"/>
        <v>other</v>
      </c>
    </row>
    <row r="1613" spans="1:10">
      <c r="A1613" s="89" t="s">
        <v>2574</v>
      </c>
      <c r="B1613" s="89">
        <v>500</v>
      </c>
      <c r="C1613" s="89" t="s">
        <v>561</v>
      </c>
      <c r="D1613" s="89"/>
      <c r="E1613" s="89" t="s">
        <v>6856</v>
      </c>
      <c r="F1613" s="89" t="s">
        <v>426</v>
      </c>
      <c r="G1613" s="105">
        <v>45352.607638888891</v>
      </c>
      <c r="H1613" t="str">
        <f>INDEX(Partner_details[companyName], MATCH(E1613, Partner_details[email], 0))</f>
        <v>Dodopizza</v>
      </c>
      <c r="I1613">
        <f>IFERROR(INDEX(ggPayers[payer], MATCH(A1613, ggPayers[remote_order_id], 0)), 0)</f>
        <v>0</v>
      </c>
      <c r="J1613" t="str">
        <f t="shared" si="25"/>
        <v>other</v>
      </c>
    </row>
    <row r="1614" spans="1:10">
      <c r="A1614" s="89" t="s">
        <v>10057</v>
      </c>
      <c r="B1614" s="89">
        <v>500</v>
      </c>
      <c r="C1614" s="89" t="s">
        <v>7963</v>
      </c>
      <c r="D1614" s="89"/>
      <c r="E1614" s="89" t="s">
        <v>6520</v>
      </c>
      <c r="F1614" s="89" t="s">
        <v>469</v>
      </c>
      <c r="G1614" s="105">
        <v>45352.652083333334</v>
      </c>
      <c r="H1614" t="str">
        <f>INDEX(Partner_details[companyName], MATCH(E1614, Partner_details[email], 0))</f>
        <v>Lumen Coffee</v>
      </c>
      <c r="I1614">
        <f>IFERROR(INDEX(ggPayers[payer], MATCH(A1614, ggPayers[remote_order_id], 0)), 0)</f>
        <v>0</v>
      </c>
      <c r="J1614" t="str">
        <f t="shared" si="25"/>
        <v>other</v>
      </c>
    </row>
    <row r="1615" spans="1:10">
      <c r="A1615" s="99" t="s">
        <v>10058</v>
      </c>
      <c r="B1615" s="89">
        <v>500</v>
      </c>
      <c r="C1615" s="89" t="s">
        <v>7963</v>
      </c>
      <c r="D1615" s="89"/>
      <c r="E1615" s="89" t="s">
        <v>6520</v>
      </c>
      <c r="F1615" s="89" t="s">
        <v>469</v>
      </c>
      <c r="G1615" s="105">
        <v>45352.652083333334</v>
      </c>
      <c r="H1615" t="str">
        <f>INDEX(Partner_details[companyName], MATCH(E1615, Partner_details[email], 0))</f>
        <v>Lumen Coffee</v>
      </c>
      <c r="I1615">
        <f>IFERROR(INDEX(ggPayers[payer], MATCH(A1615, ggPayers[remote_order_id], 0)), 0)</f>
        <v>0</v>
      </c>
      <c r="J1615" t="str">
        <f t="shared" si="25"/>
        <v>other</v>
      </c>
    </row>
    <row r="1616" spans="1:10">
      <c r="A1616" s="89" t="s">
        <v>10059</v>
      </c>
      <c r="B1616" s="89">
        <v>500</v>
      </c>
      <c r="C1616" s="89" t="s">
        <v>7963</v>
      </c>
      <c r="D1616" s="89"/>
      <c r="E1616" s="89" t="s">
        <v>6520</v>
      </c>
      <c r="F1616" s="89" t="s">
        <v>469</v>
      </c>
      <c r="G1616" s="105">
        <v>45352.652083333334</v>
      </c>
      <c r="H1616" t="str">
        <f>INDEX(Partner_details[companyName], MATCH(E1616, Partner_details[email], 0))</f>
        <v>Lumen Coffee</v>
      </c>
      <c r="I1616">
        <f>IFERROR(INDEX(ggPayers[payer], MATCH(A1616, ggPayers[remote_order_id], 0)), 0)</f>
        <v>0</v>
      </c>
      <c r="J1616" t="str">
        <f t="shared" si="25"/>
        <v>other</v>
      </c>
    </row>
    <row r="1617" spans="1:10">
      <c r="A1617" s="89" t="s">
        <v>2572</v>
      </c>
      <c r="B1617" s="89">
        <v>500</v>
      </c>
      <c r="C1617" s="89" t="s">
        <v>561</v>
      </c>
      <c r="D1617" s="89"/>
      <c r="E1617" s="89" t="s">
        <v>6520</v>
      </c>
      <c r="F1617" s="89" t="s">
        <v>469</v>
      </c>
      <c r="G1617" s="105">
        <v>45352.652777777781</v>
      </c>
      <c r="H1617" t="str">
        <f>INDEX(Partner_details[companyName], MATCH(E1617, Partner_details[email], 0))</f>
        <v>Lumen Coffee</v>
      </c>
      <c r="I1617">
        <f>IFERROR(INDEX(ggPayers[payer], MATCH(A1617, ggPayers[remote_order_id], 0)), 0)</f>
        <v>0</v>
      </c>
      <c r="J1617" t="str">
        <f t="shared" si="25"/>
        <v>other</v>
      </c>
    </row>
    <row r="1618" spans="1:10">
      <c r="A1618" s="89" t="s">
        <v>2568</v>
      </c>
      <c r="B1618" s="89">
        <v>300</v>
      </c>
      <c r="C1618" s="89" t="s">
        <v>561</v>
      </c>
      <c r="D1618" s="89" t="s">
        <v>10060</v>
      </c>
      <c r="E1618" s="89" t="s">
        <v>7296</v>
      </c>
      <c r="F1618" s="89" t="s">
        <v>516</v>
      </c>
      <c r="G1618" s="105">
        <v>45352.686805555553</v>
      </c>
      <c r="H1618" t="str">
        <f>INDEX(Partner_details[companyName], MATCH(E1618, Partner_details[email], 0))</f>
        <v>Paul</v>
      </c>
      <c r="I1618">
        <f>IFERROR(INDEX(ggPayers[payer], MATCH(A1618, ggPayers[remote_order_id], 0)), 0)</f>
        <v>325453</v>
      </c>
      <c r="J1618" t="str">
        <f t="shared" si="25"/>
        <v>ggPay</v>
      </c>
    </row>
    <row r="1619" spans="1:10">
      <c r="A1619" s="89" t="s">
        <v>2566</v>
      </c>
      <c r="B1619" s="89">
        <v>2000</v>
      </c>
      <c r="C1619" s="89" t="s">
        <v>561</v>
      </c>
      <c r="D1619" s="89"/>
      <c r="E1619" s="89" t="s">
        <v>6830</v>
      </c>
      <c r="F1619" s="89" t="s">
        <v>382</v>
      </c>
      <c r="G1619" s="105">
        <v>45352.741666666669</v>
      </c>
      <c r="H1619" t="str">
        <f>INDEX(Partner_details[companyName], MATCH(E1619, Partner_details[email], 0))</f>
        <v>Beer Academy</v>
      </c>
      <c r="I1619">
        <f>IFERROR(INDEX(ggPayers[payer], MATCH(A1619, ggPayers[remote_order_id], 0)), 0)</f>
        <v>0</v>
      </c>
      <c r="J1619" t="str">
        <f t="shared" si="25"/>
        <v>other</v>
      </c>
    </row>
    <row r="1620" spans="1:10">
      <c r="A1620" s="99" t="s">
        <v>10061</v>
      </c>
      <c r="B1620" s="89">
        <v>1000</v>
      </c>
      <c r="C1620" s="89" t="s">
        <v>7963</v>
      </c>
      <c r="D1620" s="89"/>
      <c r="E1620" s="89" t="s">
        <v>130</v>
      </c>
      <c r="F1620" s="89" t="s">
        <v>128</v>
      </c>
      <c r="G1620" s="105">
        <v>45352.763194444444</v>
      </c>
      <c r="H1620" t="str">
        <f>INDEX(Partner_details[companyName], MATCH(E1620, Partner_details[email], 0))</f>
        <v>Avetis Grigoryan</v>
      </c>
      <c r="I1620">
        <f>IFERROR(INDEX(ggPayers[payer], MATCH(A1620, ggPayers[remote_order_id], 0)), 0)</f>
        <v>0</v>
      </c>
      <c r="J1620" t="str">
        <f t="shared" si="25"/>
        <v>other</v>
      </c>
    </row>
    <row r="1621" spans="1:10">
      <c r="A1621" s="89" t="s">
        <v>10062</v>
      </c>
      <c r="B1621" s="89">
        <v>1000</v>
      </c>
      <c r="C1621" s="89" t="s">
        <v>7963</v>
      </c>
      <c r="D1621" s="89"/>
      <c r="E1621" s="89" t="s">
        <v>130</v>
      </c>
      <c r="F1621" s="89" t="s">
        <v>128</v>
      </c>
      <c r="G1621" s="105">
        <v>45352.763194444444</v>
      </c>
      <c r="H1621" t="str">
        <f>INDEX(Partner_details[companyName], MATCH(E1621, Partner_details[email], 0))</f>
        <v>Avetis Grigoryan</v>
      </c>
      <c r="I1621">
        <f>IFERROR(INDEX(ggPayers[payer], MATCH(A1621, ggPayers[remote_order_id], 0)), 0)</f>
        <v>0</v>
      </c>
      <c r="J1621" t="str">
        <f t="shared" si="25"/>
        <v>other</v>
      </c>
    </row>
    <row r="1622" spans="1:10">
      <c r="A1622" s="89" t="s">
        <v>2564</v>
      </c>
      <c r="B1622" s="89">
        <v>500</v>
      </c>
      <c r="C1622" s="89" t="s">
        <v>561</v>
      </c>
      <c r="D1622" s="89" t="s">
        <v>10063</v>
      </c>
      <c r="E1622" s="89" t="s">
        <v>6606</v>
      </c>
      <c r="F1622" s="89" t="s">
        <v>387</v>
      </c>
      <c r="G1622" s="105">
        <v>45352.822916666664</v>
      </c>
      <c r="H1622" t="str">
        <f>INDEX(Partner_details[companyName], MATCH(E1622, Partner_details[email], 0))</f>
        <v>Beer academy</v>
      </c>
      <c r="I1622">
        <f>IFERROR(INDEX(ggPayers[payer], MATCH(A1622, ggPayers[remote_order_id], 0)), 0)</f>
        <v>127150</v>
      </c>
      <c r="J1622" t="str">
        <f t="shared" si="25"/>
        <v>ggPay</v>
      </c>
    </row>
    <row r="1623" spans="1:10">
      <c r="A1623" s="89" t="s">
        <v>10064</v>
      </c>
      <c r="B1623" s="89">
        <v>1300</v>
      </c>
      <c r="C1623" s="89" t="s">
        <v>7963</v>
      </c>
      <c r="D1623" s="89" t="s">
        <v>10065</v>
      </c>
      <c r="E1623" s="89" t="s">
        <v>6830</v>
      </c>
      <c r="F1623" s="89" t="s">
        <v>382</v>
      </c>
      <c r="G1623" s="105">
        <v>45352.823611111111</v>
      </c>
      <c r="H1623" t="str">
        <f>INDEX(Partner_details[companyName], MATCH(E1623, Partner_details[email], 0))</f>
        <v>Beer Academy</v>
      </c>
      <c r="I1623">
        <f>IFERROR(INDEX(ggPayers[payer], MATCH(A1623, ggPayers[remote_order_id], 0)), 0)</f>
        <v>0</v>
      </c>
      <c r="J1623" t="str">
        <f t="shared" si="25"/>
        <v>other</v>
      </c>
    </row>
    <row r="1624" spans="1:10">
      <c r="A1624" s="89" t="s">
        <v>10066</v>
      </c>
      <c r="B1624" s="89">
        <v>1300</v>
      </c>
      <c r="C1624" s="89" t="s">
        <v>7963</v>
      </c>
      <c r="D1624" s="89"/>
      <c r="E1624" s="89" t="s">
        <v>6830</v>
      </c>
      <c r="F1624" s="89" t="s">
        <v>382</v>
      </c>
      <c r="G1624" s="105">
        <v>45352.824305555558</v>
      </c>
      <c r="H1624" t="str">
        <f>INDEX(Partner_details[companyName], MATCH(E1624, Partner_details[email], 0))</f>
        <v>Beer Academy</v>
      </c>
      <c r="I1624">
        <f>IFERROR(INDEX(ggPayers[payer], MATCH(A1624, ggPayers[remote_order_id], 0)), 0)</f>
        <v>0</v>
      </c>
      <c r="J1624" t="str">
        <f t="shared" si="25"/>
        <v>other</v>
      </c>
    </row>
    <row r="1625" spans="1:10">
      <c r="A1625" s="89" t="s">
        <v>10067</v>
      </c>
      <c r="B1625" s="89">
        <v>1300</v>
      </c>
      <c r="C1625" s="89" t="s">
        <v>7963</v>
      </c>
      <c r="D1625" s="89" t="s">
        <v>10068</v>
      </c>
      <c r="E1625" s="89" t="s">
        <v>6830</v>
      </c>
      <c r="F1625" s="89" t="s">
        <v>382</v>
      </c>
      <c r="G1625" s="105">
        <v>45352.824305555558</v>
      </c>
      <c r="H1625" t="str">
        <f>INDEX(Partner_details[companyName], MATCH(E1625, Partner_details[email], 0))</f>
        <v>Beer Academy</v>
      </c>
      <c r="I1625">
        <f>IFERROR(INDEX(ggPayers[payer], MATCH(A1625, ggPayers[remote_order_id], 0)), 0)</f>
        <v>0</v>
      </c>
      <c r="J1625" t="str">
        <f t="shared" si="25"/>
        <v>other</v>
      </c>
    </row>
    <row r="1626" spans="1:10">
      <c r="A1626" s="99" t="s">
        <v>10069</v>
      </c>
      <c r="B1626" s="89">
        <v>1300</v>
      </c>
      <c r="C1626" s="89" t="s">
        <v>7963</v>
      </c>
      <c r="D1626" s="89" t="s">
        <v>10070</v>
      </c>
      <c r="E1626" s="89" t="s">
        <v>6830</v>
      </c>
      <c r="F1626" s="89" t="s">
        <v>382</v>
      </c>
      <c r="G1626" s="105">
        <v>45352.824305555558</v>
      </c>
      <c r="H1626" t="str">
        <f>INDEX(Partner_details[companyName], MATCH(E1626, Partner_details[email], 0))</f>
        <v>Beer Academy</v>
      </c>
      <c r="I1626">
        <f>IFERROR(INDEX(ggPayers[payer], MATCH(A1626, ggPayers[remote_order_id], 0)), 0)</f>
        <v>0</v>
      </c>
      <c r="J1626" t="str">
        <f t="shared" si="25"/>
        <v>other</v>
      </c>
    </row>
    <row r="1627" spans="1:10">
      <c r="A1627" s="89" t="s">
        <v>10071</v>
      </c>
      <c r="B1627" s="89">
        <v>1300</v>
      </c>
      <c r="C1627" s="89" t="s">
        <v>7963</v>
      </c>
      <c r="D1627" s="89" t="s">
        <v>10072</v>
      </c>
      <c r="E1627" s="89" t="s">
        <v>6830</v>
      </c>
      <c r="F1627" s="89" t="s">
        <v>382</v>
      </c>
      <c r="G1627" s="105">
        <v>45352.824305555558</v>
      </c>
      <c r="H1627" t="str">
        <f>INDEX(Partner_details[companyName], MATCH(E1627, Partner_details[email], 0))</f>
        <v>Beer Academy</v>
      </c>
      <c r="I1627">
        <f>IFERROR(INDEX(ggPayers[payer], MATCH(A1627, ggPayers[remote_order_id], 0)), 0)</f>
        <v>0</v>
      </c>
      <c r="J1627" t="str">
        <f t="shared" si="25"/>
        <v>other</v>
      </c>
    </row>
    <row r="1628" spans="1:10">
      <c r="A1628" s="89" t="s">
        <v>10073</v>
      </c>
      <c r="B1628" s="89">
        <v>1300</v>
      </c>
      <c r="C1628" s="89" t="s">
        <v>7963</v>
      </c>
      <c r="D1628" s="89" t="s">
        <v>10074</v>
      </c>
      <c r="E1628" s="89" t="s">
        <v>6830</v>
      </c>
      <c r="F1628" s="89" t="s">
        <v>382</v>
      </c>
      <c r="G1628" s="105">
        <v>45352.824305555558</v>
      </c>
      <c r="H1628" t="str">
        <f>INDEX(Partner_details[companyName], MATCH(E1628, Partner_details[email], 0))</f>
        <v>Beer Academy</v>
      </c>
      <c r="I1628">
        <f>IFERROR(INDEX(ggPayers[payer], MATCH(A1628, ggPayers[remote_order_id], 0)), 0)</f>
        <v>0</v>
      </c>
      <c r="J1628" t="str">
        <f t="shared" si="25"/>
        <v>other</v>
      </c>
    </row>
    <row r="1629" spans="1:10">
      <c r="A1629" s="89" t="s">
        <v>10075</v>
      </c>
      <c r="B1629" s="89">
        <v>500</v>
      </c>
      <c r="C1629" s="89" t="s">
        <v>7963</v>
      </c>
      <c r="D1629" s="89" t="s">
        <v>10076</v>
      </c>
      <c r="E1629" s="89" t="s">
        <v>6682</v>
      </c>
      <c r="F1629" s="89" t="s">
        <v>5008</v>
      </c>
      <c r="G1629" s="105">
        <v>45353.327777777777</v>
      </c>
      <c r="H1629" t="str">
        <f>INDEX(Partner_details[companyName], MATCH(E1629, Partner_details[email], 0))</f>
        <v>Sunrise noyland</v>
      </c>
      <c r="I1629">
        <f>IFERROR(INDEX(ggPayers[payer], MATCH(A1629, ggPayers[remote_order_id], 0)), 0)</f>
        <v>0</v>
      </c>
      <c r="J1629" t="str">
        <f t="shared" si="25"/>
        <v>other</v>
      </c>
    </row>
    <row r="1630" spans="1:10">
      <c r="A1630" s="89" t="s">
        <v>10077</v>
      </c>
      <c r="B1630" s="89">
        <v>500</v>
      </c>
      <c r="C1630" s="89" t="s">
        <v>7963</v>
      </c>
      <c r="D1630" s="89" t="s">
        <v>10078</v>
      </c>
      <c r="E1630" s="89" t="s">
        <v>6682</v>
      </c>
      <c r="F1630" s="89" t="s">
        <v>5008</v>
      </c>
      <c r="G1630" s="105">
        <v>45353.327777777777</v>
      </c>
      <c r="H1630" t="str">
        <f>INDEX(Partner_details[companyName], MATCH(E1630, Partner_details[email], 0))</f>
        <v>Sunrise noyland</v>
      </c>
      <c r="I1630">
        <f>IFERROR(INDEX(ggPayers[payer], MATCH(A1630, ggPayers[remote_order_id], 0)), 0)</f>
        <v>0</v>
      </c>
      <c r="J1630" t="str">
        <f t="shared" si="25"/>
        <v>other</v>
      </c>
    </row>
    <row r="1631" spans="1:10">
      <c r="A1631" s="89" t="s">
        <v>10079</v>
      </c>
      <c r="B1631" s="89">
        <v>1000</v>
      </c>
      <c r="C1631" s="89" t="s">
        <v>7963</v>
      </c>
      <c r="D1631" s="89" t="s">
        <v>10080</v>
      </c>
      <c r="E1631" s="89" t="s">
        <v>6682</v>
      </c>
      <c r="F1631" s="89" t="s">
        <v>5008</v>
      </c>
      <c r="G1631" s="105">
        <v>45353.335416666669</v>
      </c>
      <c r="H1631" t="str">
        <f>INDEX(Partner_details[companyName], MATCH(E1631, Partner_details[email], 0))</f>
        <v>Sunrise noyland</v>
      </c>
      <c r="I1631">
        <f>IFERROR(INDEX(ggPayers[payer], MATCH(A1631, ggPayers[remote_order_id], 0)), 0)</f>
        <v>0</v>
      </c>
      <c r="J1631" t="str">
        <f t="shared" si="25"/>
        <v>other</v>
      </c>
    </row>
    <row r="1632" spans="1:10">
      <c r="A1632" s="89" t="s">
        <v>10081</v>
      </c>
      <c r="B1632" s="89">
        <v>1000</v>
      </c>
      <c r="C1632" s="89" t="s">
        <v>7963</v>
      </c>
      <c r="D1632" s="89" t="s">
        <v>10082</v>
      </c>
      <c r="E1632" s="89" t="s">
        <v>6682</v>
      </c>
      <c r="F1632" s="89" t="s">
        <v>5008</v>
      </c>
      <c r="G1632" s="105">
        <v>45353.335416666669</v>
      </c>
      <c r="H1632" t="str">
        <f>INDEX(Partner_details[companyName], MATCH(E1632, Partner_details[email], 0))</f>
        <v>Sunrise noyland</v>
      </c>
      <c r="I1632">
        <f>IFERROR(INDEX(ggPayers[payer], MATCH(A1632, ggPayers[remote_order_id], 0)), 0)</f>
        <v>0</v>
      </c>
      <c r="J1632" t="str">
        <f t="shared" si="25"/>
        <v>other</v>
      </c>
    </row>
    <row r="1633" spans="1:10">
      <c r="A1633" s="89" t="s">
        <v>10083</v>
      </c>
      <c r="B1633" s="89">
        <v>1000</v>
      </c>
      <c r="C1633" s="89" t="s">
        <v>7963</v>
      </c>
      <c r="D1633" s="89"/>
      <c r="E1633" s="89" t="s">
        <v>6682</v>
      </c>
      <c r="F1633" s="89" t="s">
        <v>5008</v>
      </c>
      <c r="G1633" s="105">
        <v>45353.335416666669</v>
      </c>
      <c r="H1633" t="str">
        <f>INDEX(Partner_details[companyName], MATCH(E1633, Partner_details[email], 0))</f>
        <v>Sunrise noyland</v>
      </c>
      <c r="I1633">
        <f>IFERROR(INDEX(ggPayers[payer], MATCH(A1633, ggPayers[remote_order_id], 0)), 0)</f>
        <v>0</v>
      </c>
      <c r="J1633" t="str">
        <f t="shared" si="25"/>
        <v>other</v>
      </c>
    </row>
    <row r="1634" spans="1:10">
      <c r="A1634" s="89" t="s">
        <v>10084</v>
      </c>
      <c r="B1634" s="89">
        <v>1000</v>
      </c>
      <c r="C1634" s="89" t="s">
        <v>7963</v>
      </c>
      <c r="D1634" s="89"/>
      <c r="E1634" s="89" t="s">
        <v>6682</v>
      </c>
      <c r="F1634" s="89" t="s">
        <v>5008</v>
      </c>
      <c r="G1634" s="105">
        <v>45353.335416666669</v>
      </c>
      <c r="H1634" t="str">
        <f>INDEX(Partner_details[companyName], MATCH(E1634, Partner_details[email], 0))</f>
        <v>Sunrise noyland</v>
      </c>
      <c r="I1634">
        <f>IFERROR(INDEX(ggPayers[payer], MATCH(A1634, ggPayers[remote_order_id], 0)), 0)</f>
        <v>0</v>
      </c>
      <c r="J1634" t="str">
        <f t="shared" si="25"/>
        <v>other</v>
      </c>
    </row>
    <row r="1635" spans="1:10">
      <c r="A1635" s="89" t="s">
        <v>6317</v>
      </c>
      <c r="B1635" s="89">
        <v>1000</v>
      </c>
      <c r="C1635" s="89" t="s">
        <v>5606</v>
      </c>
      <c r="D1635" s="89" t="s">
        <v>10085</v>
      </c>
      <c r="E1635" s="89" t="s">
        <v>6682</v>
      </c>
      <c r="F1635" s="89" t="s">
        <v>5008</v>
      </c>
      <c r="G1635" s="105">
        <v>45353.351388888892</v>
      </c>
      <c r="H1635" t="str">
        <f>INDEX(Partner_details[companyName], MATCH(E1635, Partner_details[email], 0))</f>
        <v>Sunrise noyland</v>
      </c>
      <c r="I1635">
        <f>IFERROR(INDEX(ggPayers[payer], MATCH(A1635, ggPayers[remote_order_id], 0)), 0)</f>
        <v>11343</v>
      </c>
      <c r="J1635" t="str">
        <f t="shared" si="25"/>
        <v>ggPay</v>
      </c>
    </row>
    <row r="1636" spans="1:10">
      <c r="A1636" s="89" t="s">
        <v>10086</v>
      </c>
      <c r="B1636" s="89">
        <v>300</v>
      </c>
      <c r="C1636" s="89" t="s">
        <v>7963</v>
      </c>
      <c r="D1636" s="89" t="s">
        <v>10087</v>
      </c>
      <c r="E1636" s="89" t="s">
        <v>6994</v>
      </c>
      <c r="F1636" s="89" t="s">
        <v>231</v>
      </c>
      <c r="G1636" s="105">
        <v>45353.380555555559</v>
      </c>
      <c r="H1636" t="str">
        <f>INDEX(Partner_details[companyName], MATCH(E1636, Partner_details[email], 0))</f>
        <v>gg cjsc</v>
      </c>
      <c r="I1636">
        <f>IFERROR(INDEX(ggPayers[payer], MATCH(A1636, ggPayers[remote_order_id], 0)), 0)</f>
        <v>0</v>
      </c>
      <c r="J1636" t="str">
        <f t="shared" si="25"/>
        <v>other</v>
      </c>
    </row>
    <row r="1637" spans="1:10">
      <c r="A1637" s="89" t="s">
        <v>4219</v>
      </c>
      <c r="B1637" s="89">
        <v>1000</v>
      </c>
      <c r="C1637" s="89" t="s">
        <v>561</v>
      </c>
      <c r="D1637" s="89" t="s">
        <v>10088</v>
      </c>
      <c r="E1637" s="89" t="s">
        <v>7296</v>
      </c>
      <c r="F1637" s="89" t="s">
        <v>516</v>
      </c>
      <c r="G1637" s="105">
        <v>45454.569444444445</v>
      </c>
      <c r="H1637" t="str">
        <f>INDEX(Partner_details[companyName], MATCH(E1637, Partner_details[email], 0))</f>
        <v>Paul</v>
      </c>
      <c r="I1637">
        <f>IFERROR(INDEX(ggPayers[payer], MATCH(A1637, ggPayers[remote_order_id], 0)), 0)</f>
        <v>390408</v>
      </c>
      <c r="J1637" t="str">
        <f t="shared" si="25"/>
        <v>ggPay</v>
      </c>
    </row>
    <row r="1638" spans="1:10">
      <c r="A1638" s="89" t="s">
        <v>10089</v>
      </c>
      <c r="B1638" s="89">
        <v>100</v>
      </c>
      <c r="C1638" s="89" t="s">
        <v>7963</v>
      </c>
      <c r="D1638" s="89" t="s">
        <v>10090</v>
      </c>
      <c r="E1638" s="89" t="s">
        <v>7336</v>
      </c>
      <c r="F1638" s="89" t="s">
        <v>4049</v>
      </c>
      <c r="G1638" s="105">
        <v>45456.274305555555</v>
      </c>
      <c r="H1638" t="str">
        <f>INDEX(Partner_details[companyName], MATCH(E1638, Partner_details[email], 0))</f>
        <v>Tashir Isahakyan</v>
      </c>
      <c r="I1638">
        <f>IFERROR(INDEX(ggPayers[payer], MATCH(A1638, ggPayers[remote_order_id], 0)), 0)</f>
        <v>0</v>
      </c>
      <c r="J1638" t="str">
        <f t="shared" si="25"/>
        <v>other</v>
      </c>
    </row>
    <row r="1639" spans="1:10">
      <c r="A1639" s="89" t="s">
        <v>10091</v>
      </c>
      <c r="B1639" s="89">
        <v>100</v>
      </c>
      <c r="C1639" s="89" t="s">
        <v>7963</v>
      </c>
      <c r="D1639" s="89" t="s">
        <v>10092</v>
      </c>
      <c r="E1639" s="89" t="s">
        <v>7336</v>
      </c>
      <c r="F1639" s="89" t="s">
        <v>4049</v>
      </c>
      <c r="G1639" s="105">
        <v>45456.274305555555</v>
      </c>
      <c r="H1639" t="str">
        <f>INDEX(Partner_details[companyName], MATCH(E1639, Partner_details[email], 0))</f>
        <v>Tashir Isahakyan</v>
      </c>
      <c r="I1639">
        <f>IFERROR(INDEX(ggPayers[payer], MATCH(A1639, ggPayers[remote_order_id], 0)), 0)</f>
        <v>0</v>
      </c>
      <c r="J1639" t="str">
        <f t="shared" si="25"/>
        <v>other</v>
      </c>
    </row>
    <row r="1640" spans="1:10">
      <c r="A1640" s="89" t="s">
        <v>10093</v>
      </c>
      <c r="B1640" s="89">
        <v>500</v>
      </c>
      <c r="C1640" s="89" t="s">
        <v>7963</v>
      </c>
      <c r="D1640" s="89" t="s">
        <v>10094</v>
      </c>
      <c r="E1640" s="89" t="s">
        <v>6994</v>
      </c>
      <c r="F1640" s="89" t="s">
        <v>231</v>
      </c>
      <c r="G1640" s="105">
        <v>45353.431250000001</v>
      </c>
      <c r="H1640" t="str">
        <f>INDEX(Partner_details[companyName], MATCH(E1640, Partner_details[email], 0))</f>
        <v>gg cjsc</v>
      </c>
      <c r="I1640">
        <f>IFERROR(INDEX(ggPayers[payer], MATCH(A1640, ggPayers[remote_order_id], 0)), 0)</f>
        <v>0</v>
      </c>
      <c r="J1640" t="str">
        <f t="shared" si="25"/>
        <v>other</v>
      </c>
    </row>
    <row r="1641" spans="1:10">
      <c r="A1641" s="89" t="s">
        <v>10095</v>
      </c>
      <c r="B1641" s="89">
        <v>300</v>
      </c>
      <c r="C1641" s="89" t="s">
        <v>7963</v>
      </c>
      <c r="D1641" s="89" t="s">
        <v>10096</v>
      </c>
      <c r="E1641" s="89" t="s">
        <v>7018</v>
      </c>
      <c r="F1641" s="89" t="s">
        <v>476</v>
      </c>
      <c r="G1641" s="105">
        <v>45353.433333333334</v>
      </c>
      <c r="H1641" t="str">
        <f>INDEX(Partner_details[companyName], MATCH(E1641, Partner_details[email], 0))</f>
        <v>Malocco</v>
      </c>
      <c r="I1641">
        <f>IFERROR(INDEX(ggPayers[payer], MATCH(A1641, ggPayers[remote_order_id], 0)), 0)</f>
        <v>0</v>
      </c>
      <c r="J1641" t="str">
        <f t="shared" si="25"/>
        <v>other</v>
      </c>
    </row>
    <row r="1642" spans="1:10">
      <c r="A1642" s="89" t="s">
        <v>2560</v>
      </c>
      <c r="B1642" s="89">
        <v>1500</v>
      </c>
      <c r="C1642" s="89" t="s">
        <v>561</v>
      </c>
      <c r="D1642" s="89" t="s">
        <v>10097</v>
      </c>
      <c r="E1642" s="89" t="s">
        <v>6682</v>
      </c>
      <c r="F1642" s="89" t="s">
        <v>5008</v>
      </c>
      <c r="G1642" s="105">
        <v>45353.444444444445</v>
      </c>
      <c r="H1642" t="str">
        <f>INDEX(Partner_details[companyName], MATCH(E1642, Partner_details[email], 0))</f>
        <v>Sunrise noyland</v>
      </c>
      <c r="I1642">
        <f>IFERROR(INDEX(ggPayers[payer], MATCH(A1642, ggPayers[remote_order_id], 0)), 0)</f>
        <v>418123</v>
      </c>
      <c r="J1642" t="str">
        <f t="shared" si="25"/>
        <v>ggPay</v>
      </c>
    </row>
    <row r="1643" spans="1:10">
      <c r="A1643" s="89" t="s">
        <v>10098</v>
      </c>
      <c r="B1643" s="89">
        <v>1000</v>
      </c>
      <c r="C1643" s="89" t="s">
        <v>7963</v>
      </c>
      <c r="D1643" s="89" t="s">
        <v>10099</v>
      </c>
      <c r="E1643" s="89" t="s">
        <v>6682</v>
      </c>
      <c r="F1643" s="89" t="s">
        <v>5008</v>
      </c>
      <c r="G1643" s="105">
        <v>45353.460416666669</v>
      </c>
      <c r="H1643" t="str">
        <f>INDEX(Partner_details[companyName], MATCH(E1643, Partner_details[email], 0))</f>
        <v>Sunrise noyland</v>
      </c>
      <c r="I1643">
        <f>IFERROR(INDEX(ggPayers[payer], MATCH(A1643, ggPayers[remote_order_id], 0)), 0)</f>
        <v>0</v>
      </c>
      <c r="J1643" t="str">
        <f t="shared" si="25"/>
        <v>other</v>
      </c>
    </row>
    <row r="1644" spans="1:10">
      <c r="A1644" s="89" t="s">
        <v>10100</v>
      </c>
      <c r="B1644" s="89">
        <v>1000</v>
      </c>
      <c r="C1644" s="89" t="s">
        <v>7963</v>
      </c>
      <c r="D1644" s="89" t="s">
        <v>10101</v>
      </c>
      <c r="E1644" s="89" t="s">
        <v>6682</v>
      </c>
      <c r="F1644" s="89" t="s">
        <v>5008</v>
      </c>
      <c r="G1644" s="105">
        <v>45353.461111111108</v>
      </c>
      <c r="H1644" t="str">
        <f>INDEX(Partner_details[companyName], MATCH(E1644, Partner_details[email], 0))</f>
        <v>Sunrise noyland</v>
      </c>
      <c r="I1644">
        <f>IFERROR(INDEX(ggPayers[payer], MATCH(A1644, ggPayers[remote_order_id], 0)), 0)</f>
        <v>0</v>
      </c>
      <c r="J1644" t="str">
        <f t="shared" si="25"/>
        <v>other</v>
      </c>
    </row>
    <row r="1645" spans="1:10">
      <c r="A1645" s="89" t="s">
        <v>2558</v>
      </c>
      <c r="B1645" s="89">
        <v>1000</v>
      </c>
      <c r="C1645" s="89" t="s">
        <v>561</v>
      </c>
      <c r="D1645" s="89"/>
      <c r="E1645" s="89" t="s">
        <v>6682</v>
      </c>
      <c r="F1645" s="89" t="s">
        <v>5008</v>
      </c>
      <c r="G1645" s="105">
        <v>45353.461111111108</v>
      </c>
      <c r="H1645" t="str">
        <f>INDEX(Partner_details[companyName], MATCH(E1645, Partner_details[email], 0))</f>
        <v>Sunrise noyland</v>
      </c>
      <c r="I1645">
        <f>IFERROR(INDEX(ggPayers[payer], MATCH(A1645, ggPayers[remote_order_id], 0)), 0)</f>
        <v>0</v>
      </c>
      <c r="J1645" t="str">
        <f t="shared" si="25"/>
        <v>other</v>
      </c>
    </row>
    <row r="1646" spans="1:10">
      <c r="A1646" s="89" t="s">
        <v>10102</v>
      </c>
      <c r="B1646" s="89">
        <v>500</v>
      </c>
      <c r="C1646" s="89" t="s">
        <v>7963</v>
      </c>
      <c r="D1646" s="89" t="s">
        <v>10103</v>
      </c>
      <c r="E1646" s="89" t="s">
        <v>6606</v>
      </c>
      <c r="F1646" s="89" t="s">
        <v>387</v>
      </c>
      <c r="G1646" s="105">
        <v>45353.466666666667</v>
      </c>
      <c r="H1646" t="str">
        <f>INDEX(Partner_details[companyName], MATCH(E1646, Partner_details[email], 0))</f>
        <v>Beer academy</v>
      </c>
      <c r="I1646">
        <f>IFERROR(INDEX(ggPayers[payer], MATCH(A1646, ggPayers[remote_order_id], 0)), 0)</f>
        <v>0</v>
      </c>
      <c r="J1646" t="str">
        <f t="shared" si="25"/>
        <v>other</v>
      </c>
    </row>
    <row r="1647" spans="1:10">
      <c r="A1647" s="89" t="s">
        <v>10104</v>
      </c>
      <c r="B1647" s="89">
        <v>500</v>
      </c>
      <c r="C1647" s="89" t="s">
        <v>7963</v>
      </c>
      <c r="D1647" s="89"/>
      <c r="E1647" s="89" t="s">
        <v>6606</v>
      </c>
      <c r="F1647" s="89" t="s">
        <v>387</v>
      </c>
      <c r="G1647" s="105">
        <v>45353.467361111114</v>
      </c>
      <c r="H1647" t="str">
        <f>INDEX(Partner_details[companyName], MATCH(E1647, Partner_details[email], 0))</f>
        <v>Beer academy</v>
      </c>
      <c r="I1647">
        <f>IFERROR(INDEX(ggPayers[payer], MATCH(A1647, ggPayers[remote_order_id], 0)), 0)</f>
        <v>0</v>
      </c>
      <c r="J1647" t="str">
        <f t="shared" si="25"/>
        <v>other</v>
      </c>
    </row>
    <row r="1648" spans="1:10">
      <c r="A1648" s="89" t="s">
        <v>2556</v>
      </c>
      <c r="B1648" s="89">
        <v>2000</v>
      </c>
      <c r="C1648" s="89" t="s">
        <v>561</v>
      </c>
      <c r="D1648" s="89"/>
      <c r="E1648" s="89" t="s">
        <v>130</v>
      </c>
      <c r="F1648" s="89" t="s">
        <v>128</v>
      </c>
      <c r="G1648" s="105">
        <v>45353.470833333333</v>
      </c>
      <c r="H1648" t="str">
        <f>INDEX(Partner_details[companyName], MATCH(E1648, Partner_details[email], 0))</f>
        <v>Avetis Grigoryan</v>
      </c>
      <c r="I1648">
        <f>IFERROR(INDEX(ggPayers[payer], MATCH(A1648, ggPayers[remote_order_id], 0)), 0)</f>
        <v>0</v>
      </c>
      <c r="J1648" t="str">
        <f t="shared" si="25"/>
        <v>other</v>
      </c>
    </row>
    <row r="1649" spans="1:10">
      <c r="A1649" s="89" t="s">
        <v>10105</v>
      </c>
      <c r="B1649" s="89">
        <v>2000</v>
      </c>
      <c r="C1649" s="89" t="s">
        <v>7963</v>
      </c>
      <c r="D1649" s="89"/>
      <c r="E1649" s="89" t="s">
        <v>130</v>
      </c>
      <c r="F1649" s="89" t="s">
        <v>128</v>
      </c>
      <c r="G1649" s="105">
        <v>45353.47152777778</v>
      </c>
      <c r="H1649" t="str">
        <f>INDEX(Partner_details[companyName], MATCH(E1649, Partner_details[email], 0))</f>
        <v>Avetis Grigoryan</v>
      </c>
      <c r="I1649">
        <f>IFERROR(INDEX(ggPayers[payer], MATCH(A1649, ggPayers[remote_order_id], 0)), 0)</f>
        <v>0</v>
      </c>
      <c r="J1649" t="str">
        <f t="shared" si="25"/>
        <v>other</v>
      </c>
    </row>
    <row r="1650" spans="1:10">
      <c r="A1650" s="89" t="s">
        <v>10106</v>
      </c>
      <c r="B1650" s="89">
        <v>300</v>
      </c>
      <c r="C1650" s="89" t="s">
        <v>7963</v>
      </c>
      <c r="D1650" s="89" t="s">
        <v>10107</v>
      </c>
      <c r="E1650" s="89" t="s">
        <v>6856</v>
      </c>
      <c r="F1650" s="89" t="s">
        <v>426</v>
      </c>
      <c r="G1650" s="105">
        <v>45353.474999999999</v>
      </c>
      <c r="H1650" t="str">
        <f>INDEX(Partner_details[companyName], MATCH(E1650, Partner_details[email], 0))</f>
        <v>Dodopizza</v>
      </c>
      <c r="I1650">
        <f>IFERROR(INDEX(ggPayers[payer], MATCH(A1650, ggPayers[remote_order_id], 0)), 0)</f>
        <v>0</v>
      </c>
      <c r="J1650" t="str">
        <f t="shared" si="25"/>
        <v>other</v>
      </c>
    </row>
    <row r="1651" spans="1:10">
      <c r="A1651" s="89" t="s">
        <v>2554</v>
      </c>
      <c r="B1651" s="89">
        <v>300</v>
      </c>
      <c r="C1651" s="89" t="s">
        <v>561</v>
      </c>
      <c r="D1651" s="89" t="s">
        <v>10108</v>
      </c>
      <c r="E1651" s="89" t="s">
        <v>6856</v>
      </c>
      <c r="F1651" s="89" t="s">
        <v>426</v>
      </c>
      <c r="G1651" s="105">
        <v>45353.477083333331</v>
      </c>
      <c r="H1651" t="str">
        <f>INDEX(Partner_details[companyName], MATCH(E1651, Partner_details[email], 0))</f>
        <v>Dodopizza</v>
      </c>
      <c r="I1651">
        <f>IFERROR(INDEX(ggPayers[payer], MATCH(A1651, ggPayers[remote_order_id], 0)), 0)</f>
        <v>827960</v>
      </c>
      <c r="J1651" t="str">
        <f t="shared" si="25"/>
        <v>ggPay</v>
      </c>
    </row>
    <row r="1652" spans="1:10">
      <c r="A1652" s="89" t="s">
        <v>10109</v>
      </c>
      <c r="B1652" s="89">
        <v>1000</v>
      </c>
      <c r="C1652" s="89" t="s">
        <v>7963</v>
      </c>
      <c r="D1652" s="89"/>
      <c r="E1652" s="89" t="s">
        <v>6682</v>
      </c>
      <c r="F1652" s="89" t="s">
        <v>5008</v>
      </c>
      <c r="G1652" s="105">
        <v>45353.546527777777</v>
      </c>
      <c r="H1652" t="str">
        <f>INDEX(Partner_details[companyName], MATCH(E1652, Partner_details[email], 0))</f>
        <v>Sunrise noyland</v>
      </c>
      <c r="I1652">
        <f>IFERROR(INDEX(ggPayers[payer], MATCH(A1652, ggPayers[remote_order_id], 0)), 0)</f>
        <v>0</v>
      </c>
      <c r="J1652" t="str">
        <f t="shared" si="25"/>
        <v>other</v>
      </c>
    </row>
    <row r="1653" spans="1:10">
      <c r="A1653" s="89" t="s">
        <v>10110</v>
      </c>
      <c r="B1653" s="89">
        <v>500</v>
      </c>
      <c r="C1653" s="89" t="s">
        <v>7963</v>
      </c>
      <c r="D1653" s="89"/>
      <c r="E1653" s="89" t="s">
        <v>7296</v>
      </c>
      <c r="F1653" s="89" t="s">
        <v>516</v>
      </c>
      <c r="G1653" s="105">
        <v>45353.585416666669</v>
      </c>
      <c r="H1653" t="str">
        <f>INDEX(Partner_details[companyName], MATCH(E1653, Partner_details[email], 0))</f>
        <v>Paul</v>
      </c>
      <c r="I1653">
        <f>IFERROR(INDEX(ggPayers[payer], MATCH(A1653, ggPayers[remote_order_id], 0)), 0)</f>
        <v>0</v>
      </c>
      <c r="J1653" t="str">
        <f t="shared" si="25"/>
        <v>other</v>
      </c>
    </row>
    <row r="1654" spans="1:10">
      <c r="A1654" s="89" t="s">
        <v>10111</v>
      </c>
      <c r="B1654" s="89">
        <v>500</v>
      </c>
      <c r="C1654" s="89" t="s">
        <v>7963</v>
      </c>
      <c r="D1654" s="89"/>
      <c r="E1654" s="89" t="s">
        <v>7296</v>
      </c>
      <c r="F1654" s="89" t="s">
        <v>516</v>
      </c>
      <c r="G1654" s="105">
        <v>45353.585416666669</v>
      </c>
      <c r="H1654" t="str">
        <f>INDEX(Partner_details[companyName], MATCH(E1654, Partner_details[email], 0))</f>
        <v>Paul</v>
      </c>
      <c r="I1654">
        <f>IFERROR(INDEX(ggPayers[payer], MATCH(A1654, ggPayers[remote_order_id], 0)), 0)</f>
        <v>0</v>
      </c>
      <c r="J1654" t="str">
        <f t="shared" si="25"/>
        <v>other</v>
      </c>
    </row>
    <row r="1655" spans="1:10">
      <c r="A1655" s="89" t="s">
        <v>10112</v>
      </c>
      <c r="B1655" s="89">
        <v>10</v>
      </c>
      <c r="C1655" s="89" t="s">
        <v>7963</v>
      </c>
      <c r="D1655" s="89" t="s">
        <v>10113</v>
      </c>
      <c r="E1655" s="89" t="s">
        <v>6622</v>
      </c>
      <c r="F1655" s="89" t="s">
        <v>420</v>
      </c>
      <c r="G1655" s="105">
        <v>45353.585416666669</v>
      </c>
      <c r="H1655" t="str">
        <f>INDEX(Partner_details[companyName], MATCH(E1655, Partner_details[email], 0))</f>
        <v>Dodopizza</v>
      </c>
      <c r="I1655">
        <f>IFERROR(INDEX(ggPayers[payer], MATCH(A1655, ggPayers[remote_order_id], 0)), 0)</f>
        <v>0</v>
      </c>
      <c r="J1655" t="str">
        <f t="shared" si="25"/>
        <v>other</v>
      </c>
    </row>
    <row r="1656" spans="1:10">
      <c r="A1656" s="89" t="s">
        <v>10114</v>
      </c>
      <c r="B1656" s="89">
        <v>10</v>
      </c>
      <c r="C1656" s="89" t="s">
        <v>7963</v>
      </c>
      <c r="D1656" s="89" t="s">
        <v>10115</v>
      </c>
      <c r="E1656" s="89" t="s">
        <v>6622</v>
      </c>
      <c r="F1656" s="89" t="s">
        <v>420</v>
      </c>
      <c r="G1656" s="105">
        <v>45353.586111111108</v>
      </c>
      <c r="H1656" t="str">
        <f>INDEX(Partner_details[companyName], MATCH(E1656, Partner_details[email], 0))</f>
        <v>Dodopizza</v>
      </c>
      <c r="I1656">
        <f>IFERROR(INDEX(ggPayers[payer], MATCH(A1656, ggPayers[remote_order_id], 0)), 0)</f>
        <v>0</v>
      </c>
      <c r="J1656" t="str">
        <f t="shared" si="25"/>
        <v>other</v>
      </c>
    </row>
    <row r="1657" spans="1:10">
      <c r="A1657" s="89" t="s">
        <v>10116</v>
      </c>
      <c r="B1657" s="89">
        <v>20</v>
      </c>
      <c r="C1657" s="89" t="s">
        <v>7963</v>
      </c>
      <c r="D1657" s="89" t="s">
        <v>10117</v>
      </c>
      <c r="E1657" s="89" t="s">
        <v>6622</v>
      </c>
      <c r="F1657" s="89" t="s">
        <v>420</v>
      </c>
      <c r="G1657" s="105">
        <v>45353.588194444441</v>
      </c>
      <c r="H1657" t="str">
        <f>INDEX(Partner_details[companyName], MATCH(E1657, Partner_details[email], 0))</f>
        <v>Dodopizza</v>
      </c>
      <c r="I1657">
        <f>IFERROR(INDEX(ggPayers[payer], MATCH(A1657, ggPayers[remote_order_id], 0)), 0)</f>
        <v>0</v>
      </c>
      <c r="J1657" t="str">
        <f t="shared" si="25"/>
        <v>other</v>
      </c>
    </row>
    <row r="1658" spans="1:10">
      <c r="A1658" s="89" t="s">
        <v>2551</v>
      </c>
      <c r="B1658" s="89">
        <v>1000</v>
      </c>
      <c r="C1658" s="89" t="s">
        <v>561</v>
      </c>
      <c r="D1658" s="89" t="s">
        <v>10118</v>
      </c>
      <c r="E1658" s="89" t="s">
        <v>7296</v>
      </c>
      <c r="F1658" s="89" t="s">
        <v>516</v>
      </c>
      <c r="G1658" s="105">
        <v>45353.590277777781</v>
      </c>
      <c r="H1658" t="str">
        <f>INDEX(Partner_details[companyName], MATCH(E1658, Partner_details[email], 0))</f>
        <v>Paul</v>
      </c>
      <c r="I1658">
        <f>IFERROR(INDEX(ggPayers[payer], MATCH(A1658, ggPayers[remote_order_id], 0)), 0)</f>
        <v>19846</v>
      </c>
      <c r="J1658" t="str">
        <f t="shared" si="25"/>
        <v>ggPay</v>
      </c>
    </row>
    <row r="1659" spans="1:10">
      <c r="A1659" s="89" t="s">
        <v>10119</v>
      </c>
      <c r="B1659" s="89">
        <v>5</v>
      </c>
      <c r="C1659" s="89" t="s">
        <v>7963</v>
      </c>
      <c r="D1659" s="89" t="s">
        <v>10120</v>
      </c>
      <c r="E1659" s="89" t="s">
        <v>6622</v>
      </c>
      <c r="F1659" s="89" t="s">
        <v>420</v>
      </c>
      <c r="G1659" s="105">
        <v>45353.590277777781</v>
      </c>
      <c r="H1659" t="str">
        <f>INDEX(Partner_details[companyName], MATCH(E1659, Partner_details[email], 0))</f>
        <v>Dodopizza</v>
      </c>
      <c r="I1659">
        <f>IFERROR(INDEX(ggPayers[payer], MATCH(A1659, ggPayers[remote_order_id], 0)), 0)</f>
        <v>0</v>
      </c>
      <c r="J1659" t="str">
        <f t="shared" si="25"/>
        <v>other</v>
      </c>
    </row>
    <row r="1660" spans="1:10">
      <c r="A1660" s="89" t="s">
        <v>2549</v>
      </c>
      <c r="B1660" s="89">
        <v>500</v>
      </c>
      <c r="C1660" s="89" t="s">
        <v>561</v>
      </c>
      <c r="D1660" s="89"/>
      <c r="E1660" s="89" t="s">
        <v>6856</v>
      </c>
      <c r="F1660" s="89" t="s">
        <v>426</v>
      </c>
      <c r="G1660" s="105">
        <v>45353.658333333333</v>
      </c>
      <c r="H1660" t="str">
        <f>INDEX(Partner_details[companyName], MATCH(E1660, Partner_details[email], 0))</f>
        <v>Dodopizza</v>
      </c>
      <c r="I1660">
        <f>IFERROR(INDEX(ggPayers[payer], MATCH(A1660, ggPayers[remote_order_id], 0)), 0)</f>
        <v>0</v>
      </c>
      <c r="J1660" t="str">
        <f t="shared" si="25"/>
        <v>other</v>
      </c>
    </row>
    <row r="1661" spans="1:10">
      <c r="A1661" s="89" t="s">
        <v>10121</v>
      </c>
      <c r="B1661" s="89">
        <v>1000</v>
      </c>
      <c r="C1661" s="89" t="s">
        <v>7963</v>
      </c>
      <c r="D1661" s="89"/>
      <c r="E1661" s="89" t="s">
        <v>7296</v>
      </c>
      <c r="F1661" s="89" t="s">
        <v>516</v>
      </c>
      <c r="G1661" s="105">
        <v>45353.662499999999</v>
      </c>
      <c r="H1661" t="str">
        <f>INDEX(Partner_details[companyName], MATCH(E1661, Partner_details[email], 0))</f>
        <v>Paul</v>
      </c>
      <c r="I1661">
        <f>IFERROR(INDEX(ggPayers[payer], MATCH(A1661, ggPayers[remote_order_id], 0)), 0)</f>
        <v>0</v>
      </c>
      <c r="J1661" t="str">
        <f t="shared" si="25"/>
        <v>other</v>
      </c>
    </row>
    <row r="1662" spans="1:10">
      <c r="A1662" s="89" t="s">
        <v>10122</v>
      </c>
      <c r="B1662" s="89">
        <v>100</v>
      </c>
      <c r="C1662" s="89" t="s">
        <v>7963</v>
      </c>
      <c r="D1662" s="89" t="s">
        <v>10123</v>
      </c>
      <c r="E1662" s="89" t="s">
        <v>7336</v>
      </c>
      <c r="F1662" s="89" t="s">
        <v>4049</v>
      </c>
      <c r="G1662" s="105">
        <v>45456.274305555555</v>
      </c>
      <c r="H1662" t="str">
        <f>INDEX(Partner_details[companyName], MATCH(E1662, Partner_details[email], 0))</f>
        <v>Tashir Isahakyan</v>
      </c>
      <c r="I1662">
        <f>IFERROR(INDEX(ggPayers[payer], MATCH(A1662, ggPayers[remote_order_id], 0)), 0)</f>
        <v>0</v>
      </c>
      <c r="J1662" t="str">
        <f t="shared" si="25"/>
        <v>other</v>
      </c>
    </row>
    <row r="1663" spans="1:10">
      <c r="A1663" s="99" t="s">
        <v>10124</v>
      </c>
      <c r="B1663" s="89">
        <v>2000</v>
      </c>
      <c r="C1663" s="89" t="s">
        <v>7963</v>
      </c>
      <c r="D1663" s="89" t="s">
        <v>10125</v>
      </c>
      <c r="E1663" s="89" t="s">
        <v>130</v>
      </c>
      <c r="F1663" s="89" t="s">
        <v>128</v>
      </c>
      <c r="G1663" s="105">
        <v>45353.727777777778</v>
      </c>
      <c r="H1663" t="str">
        <f>INDEX(Partner_details[companyName], MATCH(E1663, Partner_details[email], 0))</f>
        <v>Avetis Grigoryan</v>
      </c>
      <c r="I1663">
        <f>IFERROR(INDEX(ggPayers[payer], MATCH(A1663, ggPayers[remote_order_id], 0)), 0)</f>
        <v>0</v>
      </c>
      <c r="J1663" t="str">
        <f t="shared" si="25"/>
        <v>other</v>
      </c>
    </row>
    <row r="1664" spans="1:10">
      <c r="A1664" s="89" t="s">
        <v>10126</v>
      </c>
      <c r="B1664" s="89">
        <v>500</v>
      </c>
      <c r="C1664" s="89" t="s">
        <v>7963</v>
      </c>
      <c r="D1664" s="89" t="s">
        <v>10127</v>
      </c>
      <c r="E1664" s="89" t="s">
        <v>7296</v>
      </c>
      <c r="F1664" s="89" t="s">
        <v>516</v>
      </c>
      <c r="G1664" s="105">
        <v>45353.732638888891</v>
      </c>
      <c r="H1664" t="str">
        <f>INDEX(Partner_details[companyName], MATCH(E1664, Partner_details[email], 0))</f>
        <v>Paul</v>
      </c>
      <c r="I1664">
        <f>IFERROR(INDEX(ggPayers[payer], MATCH(A1664, ggPayers[remote_order_id], 0)), 0)</f>
        <v>0</v>
      </c>
      <c r="J1664" t="str">
        <f t="shared" si="25"/>
        <v>other</v>
      </c>
    </row>
    <row r="1665" spans="1:10">
      <c r="A1665" s="89" t="s">
        <v>10128</v>
      </c>
      <c r="B1665" s="89">
        <v>1500</v>
      </c>
      <c r="C1665" s="89" t="s">
        <v>7963</v>
      </c>
      <c r="D1665" s="89" t="s">
        <v>10129</v>
      </c>
      <c r="E1665" s="89" t="s">
        <v>6830</v>
      </c>
      <c r="F1665" s="89" t="s">
        <v>382</v>
      </c>
      <c r="G1665" s="105">
        <v>45353.736111111109</v>
      </c>
      <c r="H1665" t="str">
        <f>INDEX(Partner_details[companyName], MATCH(E1665, Partner_details[email], 0))</f>
        <v>Beer Academy</v>
      </c>
      <c r="I1665">
        <f>IFERROR(INDEX(ggPayers[payer], MATCH(A1665, ggPayers[remote_order_id], 0)), 0)</f>
        <v>0</v>
      </c>
      <c r="J1665" t="str">
        <f t="shared" si="25"/>
        <v>other</v>
      </c>
    </row>
    <row r="1666" spans="1:10">
      <c r="A1666" s="89" t="s">
        <v>10130</v>
      </c>
      <c r="B1666" s="89">
        <v>1500</v>
      </c>
      <c r="C1666" s="89" t="s">
        <v>7963</v>
      </c>
      <c r="D1666" s="89" t="s">
        <v>10131</v>
      </c>
      <c r="E1666" s="89" t="s">
        <v>6830</v>
      </c>
      <c r="F1666" s="89" t="s">
        <v>382</v>
      </c>
      <c r="G1666" s="105">
        <v>45353.736805555556</v>
      </c>
      <c r="H1666" t="str">
        <f>INDEX(Partner_details[companyName], MATCH(E1666, Partner_details[email], 0))</f>
        <v>Beer Academy</v>
      </c>
      <c r="I1666">
        <f>IFERROR(INDEX(ggPayers[payer], MATCH(A1666, ggPayers[remote_order_id], 0)), 0)</f>
        <v>0</v>
      </c>
      <c r="J1666" t="str">
        <f t="shared" si="25"/>
        <v>other</v>
      </c>
    </row>
    <row r="1667" spans="1:10">
      <c r="A1667" s="89" t="s">
        <v>10132</v>
      </c>
      <c r="B1667" s="89">
        <v>1500</v>
      </c>
      <c r="C1667" s="89" t="s">
        <v>7963</v>
      </c>
      <c r="D1667" s="89" t="s">
        <v>10133</v>
      </c>
      <c r="E1667" s="89" t="s">
        <v>6830</v>
      </c>
      <c r="F1667" s="89" t="s">
        <v>382</v>
      </c>
      <c r="G1667" s="105">
        <v>45353.736805555556</v>
      </c>
      <c r="H1667" t="str">
        <f>INDEX(Partner_details[companyName], MATCH(E1667, Partner_details[email], 0))</f>
        <v>Beer Academy</v>
      </c>
      <c r="I1667">
        <f>IFERROR(INDEX(ggPayers[payer], MATCH(A1667, ggPayers[remote_order_id], 0)), 0)</f>
        <v>0</v>
      </c>
      <c r="J1667" t="str">
        <f t="shared" ref="J1667:J1730" si="26">IF(NOT(I1667=0), "ggPay", "other")</f>
        <v>other</v>
      </c>
    </row>
    <row r="1668" spans="1:10">
      <c r="A1668" s="89" t="s">
        <v>10134</v>
      </c>
      <c r="B1668" s="89">
        <v>500</v>
      </c>
      <c r="C1668" s="89" t="s">
        <v>7963</v>
      </c>
      <c r="D1668" s="89" t="s">
        <v>10135</v>
      </c>
      <c r="E1668" s="89" t="s">
        <v>6682</v>
      </c>
      <c r="F1668" s="89" t="s">
        <v>5008</v>
      </c>
      <c r="G1668" s="105">
        <v>45353.737500000003</v>
      </c>
      <c r="H1668" t="str">
        <f>INDEX(Partner_details[companyName], MATCH(E1668, Partner_details[email], 0))</f>
        <v>Sunrise noyland</v>
      </c>
      <c r="I1668">
        <f>IFERROR(INDEX(ggPayers[payer], MATCH(A1668, ggPayers[remote_order_id], 0)), 0)</f>
        <v>0</v>
      </c>
      <c r="J1668" t="str">
        <f t="shared" si="26"/>
        <v>other</v>
      </c>
    </row>
    <row r="1669" spans="1:10">
      <c r="A1669" s="89" t="s">
        <v>10136</v>
      </c>
      <c r="B1669" s="89">
        <v>1500</v>
      </c>
      <c r="C1669" s="89" t="s">
        <v>7963</v>
      </c>
      <c r="D1669" s="89" t="s">
        <v>10137</v>
      </c>
      <c r="E1669" s="89" t="s">
        <v>6830</v>
      </c>
      <c r="F1669" s="89" t="s">
        <v>382</v>
      </c>
      <c r="G1669" s="105">
        <v>45353.738888888889</v>
      </c>
      <c r="H1669" t="str">
        <f>INDEX(Partner_details[companyName], MATCH(E1669, Partner_details[email], 0))</f>
        <v>Beer Academy</v>
      </c>
      <c r="I1669">
        <f>IFERROR(INDEX(ggPayers[payer], MATCH(A1669, ggPayers[remote_order_id], 0)), 0)</f>
        <v>0</v>
      </c>
      <c r="J1669" t="str">
        <f t="shared" si="26"/>
        <v>other</v>
      </c>
    </row>
    <row r="1670" spans="1:10">
      <c r="A1670" s="89" t="s">
        <v>10138</v>
      </c>
      <c r="B1670" s="89">
        <v>500</v>
      </c>
      <c r="C1670" s="89" t="s">
        <v>7963</v>
      </c>
      <c r="D1670" s="89" t="s">
        <v>10139</v>
      </c>
      <c r="E1670" s="89" t="s">
        <v>347</v>
      </c>
      <c r="F1670" s="89" t="s">
        <v>346</v>
      </c>
      <c r="G1670" s="105">
        <v>45353.783333333333</v>
      </c>
      <c r="H1670" t="str">
        <f>INDEX(Partner_details[companyName], MATCH(E1670, Partner_details[email], 0))</f>
        <v>gg cjsc</v>
      </c>
      <c r="I1670">
        <f>IFERROR(INDEX(ggPayers[payer], MATCH(A1670, ggPayers[remote_order_id], 0)), 0)</f>
        <v>0</v>
      </c>
      <c r="J1670" t="str">
        <f t="shared" si="26"/>
        <v>other</v>
      </c>
    </row>
    <row r="1671" spans="1:10">
      <c r="A1671" s="89" t="s">
        <v>10140</v>
      </c>
      <c r="B1671" s="89">
        <v>3000</v>
      </c>
      <c r="C1671" s="89" t="s">
        <v>7963</v>
      </c>
      <c r="D1671" s="89" t="s">
        <v>10141</v>
      </c>
      <c r="E1671" s="89" t="s">
        <v>7235</v>
      </c>
      <c r="F1671" s="89" t="s">
        <v>710</v>
      </c>
      <c r="G1671" s="105">
        <v>45353.786111111112</v>
      </c>
      <c r="H1671" t="str">
        <f>INDEX(Partner_details[companyName], MATCH(E1671, Partner_details[email], 0))</f>
        <v>Smoking Chef</v>
      </c>
      <c r="I1671">
        <f>IFERROR(INDEX(ggPayers[payer], MATCH(A1671, ggPayers[remote_order_id], 0)), 0)</f>
        <v>0</v>
      </c>
      <c r="J1671" t="str">
        <f t="shared" si="26"/>
        <v>other</v>
      </c>
    </row>
    <row r="1672" spans="1:10">
      <c r="A1672" s="89" t="s">
        <v>10142</v>
      </c>
      <c r="B1672" s="89">
        <v>3000</v>
      </c>
      <c r="C1672" s="89" t="s">
        <v>7963</v>
      </c>
      <c r="D1672" s="89"/>
      <c r="E1672" s="89" t="s">
        <v>7235</v>
      </c>
      <c r="F1672" s="89" t="s">
        <v>710</v>
      </c>
      <c r="G1672" s="105">
        <v>45353.786111111112</v>
      </c>
      <c r="H1672" t="str">
        <f>INDEX(Partner_details[companyName], MATCH(E1672, Partner_details[email], 0))</f>
        <v>Smoking Chef</v>
      </c>
      <c r="I1672">
        <f>IFERROR(INDEX(ggPayers[payer], MATCH(A1672, ggPayers[remote_order_id], 0)), 0)</f>
        <v>0</v>
      </c>
      <c r="J1672" t="str">
        <f t="shared" si="26"/>
        <v>other</v>
      </c>
    </row>
    <row r="1673" spans="1:10">
      <c r="A1673" s="89" t="s">
        <v>10143</v>
      </c>
      <c r="B1673" s="89">
        <v>3000</v>
      </c>
      <c r="C1673" s="89" t="s">
        <v>7963</v>
      </c>
      <c r="D1673" s="89" t="s">
        <v>10144</v>
      </c>
      <c r="E1673" s="89" t="s">
        <v>7235</v>
      </c>
      <c r="F1673" s="89" t="s">
        <v>710</v>
      </c>
      <c r="G1673" s="105">
        <v>45353.786111111112</v>
      </c>
      <c r="H1673" t="str">
        <f>INDEX(Partner_details[companyName], MATCH(E1673, Partner_details[email], 0))</f>
        <v>Smoking Chef</v>
      </c>
      <c r="I1673">
        <f>IFERROR(INDEX(ggPayers[payer], MATCH(A1673, ggPayers[remote_order_id], 0)), 0)</f>
        <v>0</v>
      </c>
      <c r="J1673" t="str">
        <f t="shared" si="26"/>
        <v>other</v>
      </c>
    </row>
    <row r="1674" spans="1:10">
      <c r="A1674" s="89" t="s">
        <v>10145</v>
      </c>
      <c r="B1674" s="89">
        <v>10000</v>
      </c>
      <c r="C1674" s="89" t="s">
        <v>7963</v>
      </c>
      <c r="D1674" s="89" t="s">
        <v>10146</v>
      </c>
      <c r="E1674" s="89" t="s">
        <v>6830</v>
      </c>
      <c r="F1674" s="89" t="s">
        <v>382</v>
      </c>
      <c r="G1674" s="105">
        <v>45353.820833333331</v>
      </c>
      <c r="H1674" t="str">
        <f>INDEX(Partner_details[companyName], MATCH(E1674, Partner_details[email], 0))</f>
        <v>Beer Academy</v>
      </c>
      <c r="I1674">
        <f>IFERROR(INDEX(ggPayers[payer], MATCH(A1674, ggPayers[remote_order_id], 0)), 0)</f>
        <v>0</v>
      </c>
      <c r="J1674" t="str">
        <f t="shared" si="26"/>
        <v>other</v>
      </c>
    </row>
    <row r="1675" spans="1:10">
      <c r="A1675" s="89" t="s">
        <v>10147</v>
      </c>
      <c r="B1675" s="89">
        <v>1000</v>
      </c>
      <c r="C1675" s="89" t="s">
        <v>7963</v>
      </c>
      <c r="D1675" s="89" t="s">
        <v>10148</v>
      </c>
      <c r="E1675" s="89" t="s">
        <v>6830</v>
      </c>
      <c r="F1675" s="89" t="s">
        <v>382</v>
      </c>
      <c r="G1675" s="105">
        <v>45353.822222222225</v>
      </c>
      <c r="H1675" t="str">
        <f>INDEX(Partner_details[companyName], MATCH(E1675, Partner_details[email], 0))</f>
        <v>Beer Academy</v>
      </c>
      <c r="I1675">
        <f>IFERROR(INDEX(ggPayers[payer], MATCH(A1675, ggPayers[remote_order_id], 0)), 0)</f>
        <v>0</v>
      </c>
      <c r="J1675" t="str">
        <f t="shared" si="26"/>
        <v>other</v>
      </c>
    </row>
    <row r="1676" spans="1:10">
      <c r="A1676" s="89" t="s">
        <v>10149</v>
      </c>
      <c r="B1676" s="89">
        <v>1000</v>
      </c>
      <c r="C1676" s="89" t="s">
        <v>7963</v>
      </c>
      <c r="D1676" s="89" t="s">
        <v>10150</v>
      </c>
      <c r="E1676" s="89" t="s">
        <v>6830</v>
      </c>
      <c r="F1676" s="89" t="s">
        <v>382</v>
      </c>
      <c r="G1676" s="105">
        <v>45353.822916666664</v>
      </c>
      <c r="H1676" t="str">
        <f>INDEX(Partner_details[companyName], MATCH(E1676, Partner_details[email], 0))</f>
        <v>Beer Academy</v>
      </c>
      <c r="I1676">
        <f>IFERROR(INDEX(ggPayers[payer], MATCH(A1676, ggPayers[remote_order_id], 0)), 0)</f>
        <v>0</v>
      </c>
      <c r="J1676" t="str">
        <f t="shared" si="26"/>
        <v>other</v>
      </c>
    </row>
    <row r="1677" spans="1:10">
      <c r="A1677" s="89" t="s">
        <v>10151</v>
      </c>
      <c r="B1677" s="89">
        <v>1000</v>
      </c>
      <c r="C1677" s="89" t="s">
        <v>7963</v>
      </c>
      <c r="D1677" s="99" t="s">
        <v>10152</v>
      </c>
      <c r="E1677" s="89" t="s">
        <v>6830</v>
      </c>
      <c r="F1677" s="89" t="s">
        <v>382</v>
      </c>
      <c r="G1677" s="105">
        <v>45353.823611111111</v>
      </c>
      <c r="H1677" t="str">
        <f>INDEX(Partner_details[companyName], MATCH(E1677, Partner_details[email], 0))</f>
        <v>Beer Academy</v>
      </c>
      <c r="I1677">
        <f>IFERROR(INDEX(ggPayers[payer], MATCH(A1677, ggPayers[remote_order_id], 0)), 0)</f>
        <v>0</v>
      </c>
      <c r="J1677" t="str">
        <f t="shared" si="26"/>
        <v>other</v>
      </c>
    </row>
    <row r="1678" spans="1:10">
      <c r="A1678" s="89" t="s">
        <v>10153</v>
      </c>
      <c r="B1678" s="89">
        <v>500</v>
      </c>
      <c r="C1678" s="89" t="s">
        <v>7963</v>
      </c>
      <c r="D1678" s="89" t="s">
        <v>10154</v>
      </c>
      <c r="E1678" s="89" t="s">
        <v>178</v>
      </c>
      <c r="F1678" s="89" t="s">
        <v>177</v>
      </c>
      <c r="G1678" s="105">
        <v>45353.833333333336</v>
      </c>
      <c r="H1678" t="str">
        <f>INDEX(Partner_details[companyName], MATCH(E1678, Partner_details[email], 0))</f>
        <v>gg cjsc</v>
      </c>
      <c r="I1678">
        <f>IFERROR(INDEX(ggPayers[payer], MATCH(A1678, ggPayers[remote_order_id], 0)), 0)</f>
        <v>0</v>
      </c>
      <c r="J1678" t="str">
        <f t="shared" si="26"/>
        <v>other</v>
      </c>
    </row>
    <row r="1679" spans="1:10">
      <c r="A1679" s="89" t="s">
        <v>10155</v>
      </c>
      <c r="B1679" s="89">
        <v>500</v>
      </c>
      <c r="C1679" s="89" t="s">
        <v>7963</v>
      </c>
      <c r="D1679" s="89" t="s">
        <v>10156</v>
      </c>
      <c r="E1679" s="89" t="s">
        <v>178</v>
      </c>
      <c r="F1679" s="89" t="s">
        <v>177</v>
      </c>
      <c r="G1679" s="105">
        <v>45353.834027777775</v>
      </c>
      <c r="H1679" t="str">
        <f>INDEX(Partner_details[companyName], MATCH(E1679, Partner_details[email], 0))</f>
        <v>gg cjsc</v>
      </c>
      <c r="I1679">
        <f>IFERROR(INDEX(ggPayers[payer], MATCH(A1679, ggPayers[remote_order_id], 0)), 0)</f>
        <v>0</v>
      </c>
      <c r="J1679" t="str">
        <f t="shared" si="26"/>
        <v>other</v>
      </c>
    </row>
    <row r="1680" spans="1:10">
      <c r="A1680" s="89" t="s">
        <v>10157</v>
      </c>
      <c r="B1680" s="89">
        <v>500</v>
      </c>
      <c r="C1680" s="89" t="s">
        <v>7963</v>
      </c>
      <c r="D1680" s="89" t="s">
        <v>10158</v>
      </c>
      <c r="E1680" s="89" t="s">
        <v>178</v>
      </c>
      <c r="F1680" s="89" t="s">
        <v>177</v>
      </c>
      <c r="G1680" s="105">
        <v>45353.834722222222</v>
      </c>
      <c r="H1680" t="str">
        <f>INDEX(Partner_details[companyName], MATCH(E1680, Partner_details[email], 0))</f>
        <v>gg cjsc</v>
      </c>
      <c r="I1680">
        <f>IFERROR(INDEX(ggPayers[payer], MATCH(A1680, ggPayers[remote_order_id], 0)), 0)</f>
        <v>0</v>
      </c>
      <c r="J1680" t="str">
        <f t="shared" si="26"/>
        <v>other</v>
      </c>
    </row>
    <row r="1681" spans="1:10">
      <c r="A1681" s="89" t="s">
        <v>10159</v>
      </c>
      <c r="B1681" s="89">
        <v>500</v>
      </c>
      <c r="C1681" s="89" t="s">
        <v>7963</v>
      </c>
      <c r="D1681" s="89" t="s">
        <v>10160</v>
      </c>
      <c r="E1681" s="89" t="s">
        <v>178</v>
      </c>
      <c r="F1681" s="89" t="s">
        <v>177</v>
      </c>
      <c r="G1681" s="105">
        <v>45353.836111111108</v>
      </c>
      <c r="H1681" t="str">
        <f>INDEX(Partner_details[companyName], MATCH(E1681, Partner_details[email], 0))</f>
        <v>gg cjsc</v>
      </c>
      <c r="I1681">
        <f>IFERROR(INDEX(ggPayers[payer], MATCH(A1681, ggPayers[remote_order_id], 0)), 0)</f>
        <v>0</v>
      </c>
      <c r="J1681" t="str">
        <f t="shared" si="26"/>
        <v>other</v>
      </c>
    </row>
    <row r="1682" spans="1:10">
      <c r="A1682" s="89" t="s">
        <v>10161</v>
      </c>
      <c r="B1682" s="89">
        <v>500</v>
      </c>
      <c r="C1682" s="89" t="s">
        <v>7963</v>
      </c>
      <c r="D1682" s="89" t="s">
        <v>10162</v>
      </c>
      <c r="E1682" s="89" t="s">
        <v>178</v>
      </c>
      <c r="F1682" s="89" t="s">
        <v>177</v>
      </c>
      <c r="G1682" s="105">
        <v>45353.836805555555</v>
      </c>
      <c r="H1682" t="str">
        <f>INDEX(Partner_details[companyName], MATCH(E1682, Partner_details[email], 0))</f>
        <v>gg cjsc</v>
      </c>
      <c r="I1682">
        <f>IFERROR(INDEX(ggPayers[payer], MATCH(A1682, ggPayers[remote_order_id], 0)), 0)</f>
        <v>0</v>
      </c>
      <c r="J1682" t="str">
        <f t="shared" si="26"/>
        <v>other</v>
      </c>
    </row>
    <row r="1683" spans="1:10">
      <c r="A1683" s="89" t="s">
        <v>10163</v>
      </c>
      <c r="B1683" s="89">
        <v>500</v>
      </c>
      <c r="C1683" s="89" t="s">
        <v>7963</v>
      </c>
      <c r="D1683" s="89" t="s">
        <v>10164</v>
      </c>
      <c r="E1683" s="89" t="s">
        <v>178</v>
      </c>
      <c r="F1683" s="89" t="s">
        <v>177</v>
      </c>
      <c r="G1683" s="105">
        <v>45353.838888888888</v>
      </c>
      <c r="H1683" t="str">
        <f>INDEX(Partner_details[companyName], MATCH(E1683, Partner_details[email], 0))</f>
        <v>gg cjsc</v>
      </c>
      <c r="I1683">
        <f>IFERROR(INDEX(ggPayers[payer], MATCH(A1683, ggPayers[remote_order_id], 0)), 0)</f>
        <v>0</v>
      </c>
      <c r="J1683" t="str">
        <f t="shared" si="26"/>
        <v>other</v>
      </c>
    </row>
    <row r="1684" spans="1:10">
      <c r="A1684" s="89" t="s">
        <v>10165</v>
      </c>
      <c r="B1684" s="89">
        <v>500</v>
      </c>
      <c r="C1684" s="89" t="s">
        <v>7963</v>
      </c>
      <c r="D1684" s="89" t="s">
        <v>10166</v>
      </c>
      <c r="E1684" s="89" t="s">
        <v>178</v>
      </c>
      <c r="F1684" s="89" t="s">
        <v>177</v>
      </c>
      <c r="G1684" s="105">
        <v>45353.841666666667</v>
      </c>
      <c r="H1684" t="str">
        <f>INDEX(Partner_details[companyName], MATCH(E1684, Partner_details[email], 0))</f>
        <v>gg cjsc</v>
      </c>
      <c r="I1684">
        <f>IFERROR(INDEX(ggPayers[payer], MATCH(A1684, ggPayers[remote_order_id], 0)), 0)</f>
        <v>0</v>
      </c>
      <c r="J1684" t="str">
        <f t="shared" si="26"/>
        <v>other</v>
      </c>
    </row>
    <row r="1685" spans="1:10">
      <c r="A1685" s="89" t="s">
        <v>10167</v>
      </c>
      <c r="B1685" s="89">
        <v>500</v>
      </c>
      <c r="C1685" s="89" t="s">
        <v>7963</v>
      </c>
      <c r="D1685" s="89" t="s">
        <v>10168</v>
      </c>
      <c r="E1685" s="89" t="s">
        <v>178</v>
      </c>
      <c r="F1685" s="89" t="s">
        <v>177</v>
      </c>
      <c r="G1685" s="105">
        <v>45353.843055555553</v>
      </c>
      <c r="H1685" t="str">
        <f>INDEX(Partner_details[companyName], MATCH(E1685, Partner_details[email], 0))</f>
        <v>gg cjsc</v>
      </c>
      <c r="I1685">
        <f>IFERROR(INDEX(ggPayers[payer], MATCH(A1685, ggPayers[remote_order_id], 0)), 0)</f>
        <v>0</v>
      </c>
      <c r="J1685" t="str">
        <f t="shared" si="26"/>
        <v>other</v>
      </c>
    </row>
    <row r="1686" spans="1:10">
      <c r="A1686" s="89" t="s">
        <v>10169</v>
      </c>
      <c r="B1686" s="89">
        <v>500</v>
      </c>
      <c r="C1686" s="89" t="s">
        <v>7963</v>
      </c>
      <c r="D1686" s="89" t="s">
        <v>10170</v>
      </c>
      <c r="E1686" s="89" t="s">
        <v>178</v>
      </c>
      <c r="F1686" s="89" t="s">
        <v>177</v>
      </c>
      <c r="G1686" s="105">
        <v>45353.84375</v>
      </c>
      <c r="H1686" t="str">
        <f>INDEX(Partner_details[companyName], MATCH(E1686, Partner_details[email], 0))</f>
        <v>gg cjsc</v>
      </c>
      <c r="I1686">
        <f>IFERROR(INDEX(ggPayers[payer], MATCH(A1686, ggPayers[remote_order_id], 0)), 0)</f>
        <v>0</v>
      </c>
      <c r="J1686" t="str">
        <f t="shared" si="26"/>
        <v>other</v>
      </c>
    </row>
    <row r="1687" spans="1:10">
      <c r="A1687" s="89" t="s">
        <v>10171</v>
      </c>
      <c r="B1687" s="89">
        <v>500</v>
      </c>
      <c r="C1687" s="89" t="s">
        <v>7963</v>
      </c>
      <c r="D1687" s="89" t="s">
        <v>10172</v>
      </c>
      <c r="E1687" s="89" t="s">
        <v>178</v>
      </c>
      <c r="F1687" s="89" t="s">
        <v>177</v>
      </c>
      <c r="G1687" s="105">
        <v>45353.845138888886</v>
      </c>
      <c r="H1687" t="str">
        <f>INDEX(Partner_details[companyName], MATCH(E1687, Partner_details[email], 0))</f>
        <v>gg cjsc</v>
      </c>
      <c r="I1687">
        <f>IFERROR(INDEX(ggPayers[payer], MATCH(A1687, ggPayers[remote_order_id], 0)), 0)</f>
        <v>0</v>
      </c>
      <c r="J1687" t="str">
        <f t="shared" si="26"/>
        <v>other</v>
      </c>
    </row>
    <row r="1688" spans="1:10">
      <c r="A1688" s="89" t="s">
        <v>10173</v>
      </c>
      <c r="B1688" s="89">
        <v>500</v>
      </c>
      <c r="C1688" s="89" t="s">
        <v>7963</v>
      </c>
      <c r="D1688" s="89" t="s">
        <v>10174</v>
      </c>
      <c r="E1688" s="89" t="s">
        <v>178</v>
      </c>
      <c r="F1688" s="89" t="s">
        <v>177</v>
      </c>
      <c r="G1688" s="105">
        <v>45353.845833333333</v>
      </c>
      <c r="H1688" t="str">
        <f>INDEX(Partner_details[companyName], MATCH(E1688, Partner_details[email], 0))</f>
        <v>gg cjsc</v>
      </c>
      <c r="I1688">
        <f>IFERROR(INDEX(ggPayers[payer], MATCH(A1688, ggPayers[remote_order_id], 0)), 0)</f>
        <v>0</v>
      </c>
      <c r="J1688" t="str">
        <f t="shared" si="26"/>
        <v>other</v>
      </c>
    </row>
    <row r="1689" spans="1:10">
      <c r="A1689" s="89" t="s">
        <v>10175</v>
      </c>
      <c r="B1689" s="89">
        <v>500</v>
      </c>
      <c r="C1689" s="89" t="s">
        <v>7963</v>
      </c>
      <c r="D1689" s="89" t="s">
        <v>10176</v>
      </c>
      <c r="E1689" s="89" t="s">
        <v>178</v>
      </c>
      <c r="F1689" s="89" t="s">
        <v>177</v>
      </c>
      <c r="G1689" s="105">
        <v>45353.84652777778</v>
      </c>
      <c r="H1689" t="str">
        <f>INDEX(Partner_details[companyName], MATCH(E1689, Partner_details[email], 0))</f>
        <v>gg cjsc</v>
      </c>
      <c r="I1689">
        <f>IFERROR(INDEX(ggPayers[payer], MATCH(A1689, ggPayers[remote_order_id], 0)), 0)</f>
        <v>0</v>
      </c>
      <c r="J1689" t="str">
        <f t="shared" si="26"/>
        <v>other</v>
      </c>
    </row>
    <row r="1690" spans="1:10">
      <c r="A1690" s="89" t="s">
        <v>10177</v>
      </c>
      <c r="B1690" s="89">
        <v>500</v>
      </c>
      <c r="C1690" s="89" t="s">
        <v>7963</v>
      </c>
      <c r="D1690" s="89" t="s">
        <v>10178</v>
      </c>
      <c r="E1690" s="89" t="s">
        <v>178</v>
      </c>
      <c r="F1690" s="89" t="s">
        <v>177</v>
      </c>
      <c r="G1690" s="105">
        <v>45353.847916666666</v>
      </c>
      <c r="H1690" t="str">
        <f>INDEX(Partner_details[companyName], MATCH(E1690, Partner_details[email], 0))</f>
        <v>gg cjsc</v>
      </c>
      <c r="I1690">
        <f>IFERROR(INDEX(ggPayers[payer], MATCH(A1690, ggPayers[remote_order_id], 0)), 0)</f>
        <v>0</v>
      </c>
      <c r="J1690" t="str">
        <f t="shared" si="26"/>
        <v>other</v>
      </c>
    </row>
    <row r="1691" spans="1:10">
      <c r="A1691" s="89" t="s">
        <v>10179</v>
      </c>
      <c r="B1691" s="89">
        <v>500</v>
      </c>
      <c r="C1691" s="89" t="s">
        <v>7963</v>
      </c>
      <c r="D1691" s="89" t="s">
        <v>10180</v>
      </c>
      <c r="E1691" s="89" t="s">
        <v>178</v>
      </c>
      <c r="F1691" s="89" t="s">
        <v>177</v>
      </c>
      <c r="G1691" s="105">
        <v>45353.848611111112</v>
      </c>
      <c r="H1691" t="str">
        <f>INDEX(Partner_details[companyName], MATCH(E1691, Partner_details[email], 0))</f>
        <v>gg cjsc</v>
      </c>
      <c r="I1691">
        <f>IFERROR(INDEX(ggPayers[payer], MATCH(A1691, ggPayers[remote_order_id], 0)), 0)</f>
        <v>0</v>
      </c>
      <c r="J1691" t="str">
        <f t="shared" si="26"/>
        <v>other</v>
      </c>
    </row>
    <row r="1692" spans="1:10">
      <c r="A1692" s="89" t="s">
        <v>10181</v>
      </c>
      <c r="B1692" s="89">
        <v>500</v>
      </c>
      <c r="C1692" s="89" t="s">
        <v>7963</v>
      </c>
      <c r="D1692" s="89" t="s">
        <v>10182</v>
      </c>
      <c r="E1692" s="89" t="s">
        <v>178</v>
      </c>
      <c r="F1692" s="89" t="s">
        <v>177</v>
      </c>
      <c r="G1692" s="105">
        <v>45353.850694444445</v>
      </c>
      <c r="H1692" t="str">
        <f>INDEX(Partner_details[companyName], MATCH(E1692, Partner_details[email], 0))</f>
        <v>gg cjsc</v>
      </c>
      <c r="I1692">
        <f>IFERROR(INDEX(ggPayers[payer], MATCH(A1692, ggPayers[remote_order_id], 0)), 0)</f>
        <v>0</v>
      </c>
      <c r="J1692" t="str">
        <f t="shared" si="26"/>
        <v>other</v>
      </c>
    </row>
    <row r="1693" spans="1:10">
      <c r="A1693" s="89" t="s">
        <v>10183</v>
      </c>
      <c r="B1693" s="89">
        <v>500</v>
      </c>
      <c r="C1693" s="89" t="s">
        <v>7963</v>
      </c>
      <c r="D1693" s="89" t="s">
        <v>10184</v>
      </c>
      <c r="E1693" s="89" t="s">
        <v>178</v>
      </c>
      <c r="F1693" s="89" t="s">
        <v>177</v>
      </c>
      <c r="G1693" s="105">
        <v>45353.851388888892</v>
      </c>
      <c r="H1693" t="str">
        <f>INDEX(Partner_details[companyName], MATCH(E1693, Partner_details[email], 0))</f>
        <v>gg cjsc</v>
      </c>
      <c r="I1693">
        <f>IFERROR(INDEX(ggPayers[payer], MATCH(A1693, ggPayers[remote_order_id], 0)), 0)</f>
        <v>0</v>
      </c>
      <c r="J1693" t="str">
        <f t="shared" si="26"/>
        <v>other</v>
      </c>
    </row>
    <row r="1694" spans="1:10">
      <c r="A1694" s="89" t="s">
        <v>10185</v>
      </c>
      <c r="B1694" s="89">
        <v>500</v>
      </c>
      <c r="C1694" s="89" t="s">
        <v>7963</v>
      </c>
      <c r="D1694" s="89" t="s">
        <v>10186</v>
      </c>
      <c r="E1694" s="89" t="s">
        <v>178</v>
      </c>
      <c r="F1694" s="89" t="s">
        <v>177</v>
      </c>
      <c r="G1694" s="105">
        <v>45353.852083333331</v>
      </c>
      <c r="H1694" t="str">
        <f>INDEX(Partner_details[companyName], MATCH(E1694, Partner_details[email], 0))</f>
        <v>gg cjsc</v>
      </c>
      <c r="I1694">
        <f>IFERROR(INDEX(ggPayers[payer], MATCH(A1694, ggPayers[remote_order_id], 0)), 0)</f>
        <v>0</v>
      </c>
      <c r="J1694" t="str">
        <f t="shared" si="26"/>
        <v>other</v>
      </c>
    </row>
    <row r="1695" spans="1:10">
      <c r="A1695" s="89" t="s">
        <v>10187</v>
      </c>
      <c r="B1695" s="89">
        <v>500</v>
      </c>
      <c r="C1695" s="89" t="s">
        <v>7963</v>
      </c>
      <c r="D1695" s="89" t="s">
        <v>10188</v>
      </c>
      <c r="E1695" s="89" t="s">
        <v>178</v>
      </c>
      <c r="F1695" s="89" t="s">
        <v>177</v>
      </c>
      <c r="G1695" s="105">
        <v>45353.856249999997</v>
      </c>
      <c r="H1695" t="str">
        <f>INDEX(Partner_details[companyName], MATCH(E1695, Partner_details[email], 0))</f>
        <v>gg cjsc</v>
      </c>
      <c r="I1695">
        <f>IFERROR(INDEX(ggPayers[payer], MATCH(A1695, ggPayers[remote_order_id], 0)), 0)</f>
        <v>0</v>
      </c>
      <c r="J1695" t="str">
        <f t="shared" si="26"/>
        <v>other</v>
      </c>
    </row>
    <row r="1696" spans="1:10">
      <c r="A1696" s="89" t="s">
        <v>10189</v>
      </c>
      <c r="B1696" s="89">
        <v>500</v>
      </c>
      <c r="C1696" s="89" t="s">
        <v>7963</v>
      </c>
      <c r="D1696" s="89" t="s">
        <v>10190</v>
      </c>
      <c r="E1696" s="89" t="s">
        <v>178</v>
      </c>
      <c r="F1696" s="89" t="s">
        <v>177</v>
      </c>
      <c r="G1696" s="105">
        <v>45353.856944444444</v>
      </c>
      <c r="H1696" t="str">
        <f>INDEX(Partner_details[companyName], MATCH(E1696, Partner_details[email], 0))</f>
        <v>gg cjsc</v>
      </c>
      <c r="I1696">
        <f>IFERROR(INDEX(ggPayers[payer], MATCH(A1696, ggPayers[remote_order_id], 0)), 0)</f>
        <v>0</v>
      </c>
      <c r="J1696" t="str">
        <f t="shared" si="26"/>
        <v>other</v>
      </c>
    </row>
    <row r="1697" spans="1:10">
      <c r="A1697" s="89" t="s">
        <v>10191</v>
      </c>
      <c r="B1697" s="89">
        <v>500</v>
      </c>
      <c r="C1697" s="89" t="s">
        <v>7963</v>
      </c>
      <c r="D1697" s="89" t="s">
        <v>10192</v>
      </c>
      <c r="E1697" s="89" t="s">
        <v>178</v>
      </c>
      <c r="F1697" s="89" t="s">
        <v>177</v>
      </c>
      <c r="G1697" s="105">
        <v>45353.857638888891</v>
      </c>
      <c r="H1697" t="str">
        <f>INDEX(Partner_details[companyName], MATCH(E1697, Partner_details[email], 0))</f>
        <v>gg cjsc</v>
      </c>
      <c r="I1697">
        <f>IFERROR(INDEX(ggPayers[payer], MATCH(A1697, ggPayers[remote_order_id], 0)), 0)</f>
        <v>0</v>
      </c>
      <c r="J1697" t="str">
        <f t="shared" si="26"/>
        <v>other</v>
      </c>
    </row>
    <row r="1698" spans="1:10">
      <c r="A1698" s="89" t="s">
        <v>10193</v>
      </c>
      <c r="B1698" s="89">
        <v>500</v>
      </c>
      <c r="C1698" s="89" t="s">
        <v>7963</v>
      </c>
      <c r="D1698" s="89" t="s">
        <v>10194</v>
      </c>
      <c r="E1698" s="89" t="s">
        <v>178</v>
      </c>
      <c r="F1698" s="89" t="s">
        <v>177</v>
      </c>
      <c r="G1698" s="105">
        <v>45353.859027777777</v>
      </c>
      <c r="H1698" t="str">
        <f>INDEX(Partner_details[companyName], MATCH(E1698, Partner_details[email], 0))</f>
        <v>gg cjsc</v>
      </c>
      <c r="I1698">
        <f>IFERROR(INDEX(ggPayers[payer], MATCH(A1698, ggPayers[remote_order_id], 0)), 0)</f>
        <v>0</v>
      </c>
      <c r="J1698" t="str">
        <f t="shared" si="26"/>
        <v>other</v>
      </c>
    </row>
    <row r="1699" spans="1:10">
      <c r="A1699" s="89" t="s">
        <v>10195</v>
      </c>
      <c r="B1699" s="89">
        <v>500</v>
      </c>
      <c r="C1699" s="89" t="s">
        <v>7963</v>
      </c>
      <c r="D1699" s="89" t="s">
        <v>10196</v>
      </c>
      <c r="E1699" s="89" t="s">
        <v>178</v>
      </c>
      <c r="F1699" s="89" t="s">
        <v>177</v>
      </c>
      <c r="G1699" s="105">
        <v>45353.859722222223</v>
      </c>
      <c r="H1699" t="str">
        <f>INDEX(Partner_details[companyName], MATCH(E1699, Partner_details[email], 0))</f>
        <v>gg cjsc</v>
      </c>
      <c r="I1699">
        <f>IFERROR(INDEX(ggPayers[payer], MATCH(A1699, ggPayers[remote_order_id], 0)), 0)</f>
        <v>0</v>
      </c>
      <c r="J1699" t="str">
        <f t="shared" si="26"/>
        <v>other</v>
      </c>
    </row>
    <row r="1700" spans="1:10">
      <c r="A1700" s="89" t="s">
        <v>10197</v>
      </c>
      <c r="B1700" s="89">
        <v>500</v>
      </c>
      <c r="C1700" s="89" t="s">
        <v>7963</v>
      </c>
      <c r="D1700" s="89" t="s">
        <v>10198</v>
      </c>
      <c r="E1700" s="89" t="s">
        <v>178</v>
      </c>
      <c r="F1700" s="89" t="s">
        <v>177</v>
      </c>
      <c r="G1700" s="105">
        <v>45353.861111111109</v>
      </c>
      <c r="H1700" t="str">
        <f>INDEX(Partner_details[companyName], MATCH(E1700, Partner_details[email], 0))</f>
        <v>gg cjsc</v>
      </c>
      <c r="I1700">
        <f>IFERROR(INDEX(ggPayers[payer], MATCH(A1700, ggPayers[remote_order_id], 0)), 0)</f>
        <v>0</v>
      </c>
      <c r="J1700" t="str">
        <f t="shared" si="26"/>
        <v>other</v>
      </c>
    </row>
    <row r="1701" spans="1:10">
      <c r="A1701" s="89" t="s">
        <v>10199</v>
      </c>
      <c r="B1701" s="89">
        <v>500</v>
      </c>
      <c r="C1701" s="89" t="s">
        <v>7963</v>
      </c>
      <c r="D1701" s="89" t="s">
        <v>10200</v>
      </c>
      <c r="E1701" s="89" t="s">
        <v>178</v>
      </c>
      <c r="F1701" s="89" t="s">
        <v>177</v>
      </c>
      <c r="G1701" s="105">
        <v>45353.862500000003</v>
      </c>
      <c r="H1701" t="str">
        <f>INDEX(Partner_details[companyName], MATCH(E1701, Partner_details[email], 0))</f>
        <v>gg cjsc</v>
      </c>
      <c r="I1701">
        <f>IFERROR(INDEX(ggPayers[payer], MATCH(A1701, ggPayers[remote_order_id], 0)), 0)</f>
        <v>0</v>
      </c>
      <c r="J1701" t="str">
        <f t="shared" si="26"/>
        <v>other</v>
      </c>
    </row>
    <row r="1702" spans="1:10">
      <c r="A1702" s="89" t="s">
        <v>10201</v>
      </c>
      <c r="B1702" s="89">
        <v>500</v>
      </c>
      <c r="C1702" s="89" t="s">
        <v>7963</v>
      </c>
      <c r="D1702" s="89" t="s">
        <v>10202</v>
      </c>
      <c r="E1702" s="89" t="s">
        <v>178</v>
      </c>
      <c r="F1702" s="89" t="s">
        <v>177</v>
      </c>
      <c r="G1702" s="105">
        <v>45353.863194444442</v>
      </c>
      <c r="H1702" t="str">
        <f>INDEX(Partner_details[companyName], MATCH(E1702, Partner_details[email], 0))</f>
        <v>gg cjsc</v>
      </c>
      <c r="I1702">
        <f>IFERROR(INDEX(ggPayers[payer], MATCH(A1702, ggPayers[remote_order_id], 0)), 0)</f>
        <v>0</v>
      </c>
      <c r="J1702" t="str">
        <f t="shared" si="26"/>
        <v>other</v>
      </c>
    </row>
    <row r="1703" spans="1:10">
      <c r="A1703" s="89" t="s">
        <v>10203</v>
      </c>
      <c r="B1703" s="89">
        <v>500</v>
      </c>
      <c r="C1703" s="89" t="s">
        <v>7963</v>
      </c>
      <c r="D1703" s="89" t="s">
        <v>10204</v>
      </c>
      <c r="E1703" s="89" t="s">
        <v>178</v>
      </c>
      <c r="F1703" s="89" t="s">
        <v>177</v>
      </c>
      <c r="G1703" s="105">
        <v>45353.865277777775</v>
      </c>
      <c r="H1703" t="str">
        <f>INDEX(Partner_details[companyName], MATCH(E1703, Partner_details[email], 0))</f>
        <v>gg cjsc</v>
      </c>
      <c r="I1703">
        <f>IFERROR(INDEX(ggPayers[payer], MATCH(A1703, ggPayers[remote_order_id], 0)), 0)</f>
        <v>0</v>
      </c>
      <c r="J1703" t="str">
        <f t="shared" si="26"/>
        <v>other</v>
      </c>
    </row>
    <row r="1704" spans="1:10">
      <c r="A1704" s="89" t="s">
        <v>10205</v>
      </c>
      <c r="B1704" s="89">
        <v>500</v>
      </c>
      <c r="C1704" s="89" t="s">
        <v>7963</v>
      </c>
      <c r="D1704" s="89" t="s">
        <v>10206</v>
      </c>
      <c r="E1704" s="89" t="s">
        <v>6682</v>
      </c>
      <c r="F1704" s="89" t="s">
        <v>5008</v>
      </c>
      <c r="G1704" s="105">
        <v>45354.332638888889</v>
      </c>
      <c r="H1704" t="str">
        <f>INDEX(Partner_details[companyName], MATCH(E1704, Partner_details[email], 0))</f>
        <v>Sunrise noyland</v>
      </c>
      <c r="I1704">
        <f>IFERROR(INDEX(ggPayers[payer], MATCH(A1704, ggPayers[remote_order_id], 0)), 0)</f>
        <v>0</v>
      </c>
      <c r="J1704" t="str">
        <f t="shared" si="26"/>
        <v>other</v>
      </c>
    </row>
    <row r="1705" spans="1:10">
      <c r="A1705" s="89" t="s">
        <v>2545</v>
      </c>
      <c r="B1705" s="89">
        <v>500</v>
      </c>
      <c r="C1705" s="89" t="s">
        <v>561</v>
      </c>
      <c r="D1705" s="89"/>
      <c r="E1705" s="89" t="s">
        <v>6682</v>
      </c>
      <c r="F1705" s="89" t="s">
        <v>5008</v>
      </c>
      <c r="G1705" s="105">
        <v>45354.333333333336</v>
      </c>
      <c r="H1705" t="str">
        <f>INDEX(Partner_details[companyName], MATCH(E1705, Partner_details[email], 0))</f>
        <v>Sunrise noyland</v>
      </c>
      <c r="I1705">
        <f>IFERROR(INDEX(ggPayers[payer], MATCH(A1705, ggPayers[remote_order_id], 0)), 0)</f>
        <v>0</v>
      </c>
      <c r="J1705" t="str">
        <f t="shared" si="26"/>
        <v>other</v>
      </c>
    </row>
    <row r="1706" spans="1:10">
      <c r="A1706" s="89" t="s">
        <v>2543</v>
      </c>
      <c r="B1706" s="89">
        <v>500</v>
      </c>
      <c r="C1706" s="89" t="s">
        <v>561</v>
      </c>
      <c r="D1706" s="89" t="s">
        <v>10207</v>
      </c>
      <c r="E1706" s="89" t="s">
        <v>6830</v>
      </c>
      <c r="F1706" s="89" t="s">
        <v>382</v>
      </c>
      <c r="G1706" s="105">
        <v>45354.348611111112</v>
      </c>
      <c r="H1706" t="str">
        <f>INDEX(Partner_details[companyName], MATCH(E1706, Partner_details[email], 0))</f>
        <v>Beer Academy</v>
      </c>
      <c r="I1706">
        <f>IFERROR(INDEX(ggPayers[payer], MATCH(A1706, ggPayers[remote_order_id], 0)), 0)</f>
        <v>1107752</v>
      </c>
      <c r="J1706" t="str">
        <f t="shared" si="26"/>
        <v>ggPay</v>
      </c>
    </row>
    <row r="1707" spans="1:10">
      <c r="A1707" s="89" t="s">
        <v>2539</v>
      </c>
      <c r="B1707" s="89">
        <v>500</v>
      </c>
      <c r="C1707" s="89" t="s">
        <v>561</v>
      </c>
      <c r="D1707" s="89" t="s">
        <v>10208</v>
      </c>
      <c r="E1707" s="89" t="s">
        <v>7018</v>
      </c>
      <c r="F1707" s="89" t="s">
        <v>476</v>
      </c>
      <c r="G1707" s="105">
        <v>45354.379861111112</v>
      </c>
      <c r="H1707" t="str">
        <f>INDEX(Partner_details[companyName], MATCH(E1707, Partner_details[email], 0))</f>
        <v>Malocco</v>
      </c>
      <c r="I1707">
        <f>IFERROR(INDEX(ggPayers[payer], MATCH(A1707, ggPayers[remote_order_id], 0)), 0)</f>
        <v>153339</v>
      </c>
      <c r="J1707" t="str">
        <f t="shared" si="26"/>
        <v>ggPay</v>
      </c>
    </row>
    <row r="1708" spans="1:10">
      <c r="A1708" s="89" t="s">
        <v>2537</v>
      </c>
      <c r="B1708" s="89">
        <v>1500</v>
      </c>
      <c r="C1708" s="89" t="s">
        <v>561</v>
      </c>
      <c r="D1708" s="89" t="s">
        <v>10209</v>
      </c>
      <c r="E1708" s="89" t="s">
        <v>6682</v>
      </c>
      <c r="F1708" s="89" t="s">
        <v>5008</v>
      </c>
      <c r="G1708" s="105">
        <v>45354.427083333336</v>
      </c>
      <c r="H1708" t="str">
        <f>INDEX(Partner_details[companyName], MATCH(E1708, Partner_details[email], 0))</f>
        <v>Sunrise noyland</v>
      </c>
      <c r="I1708">
        <f>IFERROR(INDEX(ggPayers[payer], MATCH(A1708, ggPayers[remote_order_id], 0)), 0)</f>
        <v>350284</v>
      </c>
      <c r="J1708" t="str">
        <f t="shared" si="26"/>
        <v>ggPay</v>
      </c>
    </row>
    <row r="1709" spans="1:10">
      <c r="A1709" s="89" t="s">
        <v>2535</v>
      </c>
      <c r="B1709" s="89">
        <v>1500</v>
      </c>
      <c r="C1709" s="89" t="s">
        <v>561</v>
      </c>
      <c r="D1709" s="89" t="s">
        <v>10210</v>
      </c>
      <c r="E1709" s="89" t="s">
        <v>6682</v>
      </c>
      <c r="F1709" s="89" t="s">
        <v>5008</v>
      </c>
      <c r="G1709" s="105">
        <v>45354.428472222222</v>
      </c>
      <c r="H1709" t="str">
        <f>INDEX(Partner_details[companyName], MATCH(E1709, Partner_details[email], 0))</f>
        <v>Sunrise noyland</v>
      </c>
      <c r="I1709">
        <f>IFERROR(INDEX(ggPayers[payer], MATCH(A1709, ggPayers[remote_order_id], 0)), 0)</f>
        <v>350284</v>
      </c>
      <c r="J1709" t="str">
        <f t="shared" si="26"/>
        <v>ggPay</v>
      </c>
    </row>
    <row r="1710" spans="1:10">
      <c r="A1710" s="89" t="s">
        <v>2533</v>
      </c>
      <c r="B1710" s="89">
        <v>1000</v>
      </c>
      <c r="C1710" s="89" t="s">
        <v>561</v>
      </c>
      <c r="D1710" s="89" t="s">
        <v>10211</v>
      </c>
      <c r="E1710" s="89" t="s">
        <v>6682</v>
      </c>
      <c r="F1710" s="89" t="s">
        <v>5008</v>
      </c>
      <c r="G1710" s="105">
        <v>45354.431250000001</v>
      </c>
      <c r="H1710" t="str">
        <f>INDEX(Partner_details[companyName], MATCH(E1710, Partner_details[email], 0))</f>
        <v>Sunrise noyland</v>
      </c>
      <c r="I1710">
        <f>IFERROR(INDEX(ggPayers[payer], MATCH(A1710, ggPayers[remote_order_id], 0)), 0)</f>
        <v>519784</v>
      </c>
      <c r="J1710" t="str">
        <f t="shared" si="26"/>
        <v>ggPay</v>
      </c>
    </row>
    <row r="1711" spans="1:10">
      <c r="A1711" s="89" t="s">
        <v>10212</v>
      </c>
      <c r="B1711" s="89">
        <v>1000</v>
      </c>
      <c r="C1711" s="89" t="s">
        <v>7963</v>
      </c>
      <c r="D1711" s="89" t="s">
        <v>10213</v>
      </c>
      <c r="E1711" s="89" t="s">
        <v>6682</v>
      </c>
      <c r="F1711" s="89" t="s">
        <v>5008</v>
      </c>
      <c r="G1711" s="105">
        <v>45354.431250000001</v>
      </c>
      <c r="H1711" t="str">
        <f>INDEX(Partner_details[companyName], MATCH(E1711, Partner_details[email], 0))</f>
        <v>Sunrise noyland</v>
      </c>
      <c r="I1711">
        <f>IFERROR(INDEX(ggPayers[payer], MATCH(A1711, ggPayers[remote_order_id], 0)), 0)</f>
        <v>0</v>
      </c>
      <c r="J1711" t="str">
        <f t="shared" si="26"/>
        <v>other</v>
      </c>
    </row>
    <row r="1712" spans="1:10">
      <c r="A1712" s="89" t="s">
        <v>10214</v>
      </c>
      <c r="B1712" s="89">
        <v>1000</v>
      </c>
      <c r="C1712" s="89" t="s">
        <v>7963</v>
      </c>
      <c r="D1712" s="89" t="s">
        <v>10215</v>
      </c>
      <c r="E1712" s="89" t="s">
        <v>6682</v>
      </c>
      <c r="F1712" s="89" t="s">
        <v>5008</v>
      </c>
      <c r="G1712" s="105">
        <v>45354.431250000001</v>
      </c>
      <c r="H1712" t="str">
        <f>INDEX(Partner_details[companyName], MATCH(E1712, Partner_details[email], 0))</f>
        <v>Sunrise noyland</v>
      </c>
      <c r="I1712">
        <f>IFERROR(INDEX(ggPayers[payer], MATCH(A1712, ggPayers[remote_order_id], 0)), 0)</f>
        <v>0</v>
      </c>
      <c r="J1712" t="str">
        <f t="shared" si="26"/>
        <v>other</v>
      </c>
    </row>
    <row r="1713" spans="1:10">
      <c r="A1713" s="89" t="s">
        <v>10216</v>
      </c>
      <c r="B1713" s="89">
        <v>500</v>
      </c>
      <c r="C1713" s="89" t="s">
        <v>7963</v>
      </c>
      <c r="D1713" s="89"/>
      <c r="E1713" s="89" t="s">
        <v>6682</v>
      </c>
      <c r="F1713" s="89" t="s">
        <v>5008</v>
      </c>
      <c r="G1713" s="105">
        <v>45354.495138888888</v>
      </c>
      <c r="H1713" t="str">
        <f>INDEX(Partner_details[companyName], MATCH(E1713, Partner_details[email], 0))</f>
        <v>Sunrise noyland</v>
      </c>
      <c r="I1713">
        <f>IFERROR(INDEX(ggPayers[payer], MATCH(A1713, ggPayers[remote_order_id], 0)), 0)</f>
        <v>0</v>
      </c>
      <c r="J1713" t="str">
        <f t="shared" si="26"/>
        <v>other</v>
      </c>
    </row>
    <row r="1714" spans="1:10">
      <c r="A1714" s="89" t="s">
        <v>10217</v>
      </c>
      <c r="B1714" s="89">
        <v>20000</v>
      </c>
      <c r="C1714" s="89" t="s">
        <v>7963</v>
      </c>
      <c r="D1714" s="89"/>
      <c r="E1714" s="89" t="s">
        <v>6682</v>
      </c>
      <c r="F1714" s="89" t="s">
        <v>5008</v>
      </c>
      <c r="G1714" s="105">
        <v>45354.522222222222</v>
      </c>
      <c r="H1714" t="str">
        <f>INDEX(Partner_details[companyName], MATCH(E1714, Partner_details[email], 0))</f>
        <v>Sunrise noyland</v>
      </c>
      <c r="I1714">
        <f>IFERROR(INDEX(ggPayers[payer], MATCH(A1714, ggPayers[remote_order_id], 0)), 0)</f>
        <v>0</v>
      </c>
      <c r="J1714" t="str">
        <f t="shared" si="26"/>
        <v>other</v>
      </c>
    </row>
    <row r="1715" spans="1:10">
      <c r="A1715" s="89" t="s">
        <v>10218</v>
      </c>
      <c r="B1715" s="89">
        <v>300</v>
      </c>
      <c r="C1715" s="89" t="s">
        <v>7963</v>
      </c>
      <c r="D1715" s="89" t="s">
        <v>10219</v>
      </c>
      <c r="E1715" s="89" t="s">
        <v>7018</v>
      </c>
      <c r="F1715" s="89" t="s">
        <v>476</v>
      </c>
      <c r="G1715" s="105">
        <v>45354.523611111108</v>
      </c>
      <c r="H1715" t="str">
        <f>INDEX(Partner_details[companyName], MATCH(E1715, Partner_details[email], 0))</f>
        <v>Malocco</v>
      </c>
      <c r="I1715">
        <f>IFERROR(INDEX(ggPayers[payer], MATCH(A1715, ggPayers[remote_order_id], 0)), 0)</f>
        <v>0</v>
      </c>
      <c r="J1715" t="str">
        <f t="shared" si="26"/>
        <v>other</v>
      </c>
    </row>
    <row r="1716" spans="1:10">
      <c r="A1716" s="89" t="s">
        <v>10220</v>
      </c>
      <c r="B1716" s="89">
        <v>300</v>
      </c>
      <c r="C1716" s="89" t="s">
        <v>7963</v>
      </c>
      <c r="D1716" s="89" t="s">
        <v>10221</v>
      </c>
      <c r="E1716" s="89" t="s">
        <v>7018</v>
      </c>
      <c r="F1716" s="89" t="s">
        <v>476</v>
      </c>
      <c r="G1716" s="105">
        <v>45354.525694444441</v>
      </c>
      <c r="H1716" t="str">
        <f>INDEX(Partner_details[companyName], MATCH(E1716, Partner_details[email], 0))</f>
        <v>Malocco</v>
      </c>
      <c r="I1716">
        <f>IFERROR(INDEX(ggPayers[payer], MATCH(A1716, ggPayers[remote_order_id], 0)), 0)</f>
        <v>0</v>
      </c>
      <c r="J1716" t="str">
        <f t="shared" si="26"/>
        <v>other</v>
      </c>
    </row>
    <row r="1717" spans="1:10">
      <c r="A1717" s="89" t="s">
        <v>10222</v>
      </c>
      <c r="B1717" s="89">
        <v>1000</v>
      </c>
      <c r="C1717" s="89" t="s">
        <v>7963</v>
      </c>
      <c r="D1717" s="89" t="s">
        <v>10223</v>
      </c>
      <c r="E1717" s="89" t="s">
        <v>7296</v>
      </c>
      <c r="F1717" s="89" t="s">
        <v>516</v>
      </c>
      <c r="G1717" s="105">
        <v>45354.574999999997</v>
      </c>
      <c r="H1717" t="str">
        <f>INDEX(Partner_details[companyName], MATCH(E1717, Partner_details[email], 0))</f>
        <v>Paul</v>
      </c>
      <c r="I1717">
        <f>IFERROR(INDEX(ggPayers[payer], MATCH(A1717, ggPayers[remote_order_id], 0)), 0)</f>
        <v>0</v>
      </c>
      <c r="J1717" t="str">
        <f t="shared" si="26"/>
        <v>other</v>
      </c>
    </row>
    <row r="1718" spans="1:10">
      <c r="A1718" s="89" t="s">
        <v>10224</v>
      </c>
      <c r="B1718" s="89">
        <v>300</v>
      </c>
      <c r="C1718" s="89" t="s">
        <v>7963</v>
      </c>
      <c r="D1718" s="89" t="s">
        <v>10225</v>
      </c>
      <c r="E1718" s="89" t="s">
        <v>7227</v>
      </c>
      <c r="F1718" s="89" t="s">
        <v>462</v>
      </c>
      <c r="G1718" s="105">
        <v>45354.59097222222</v>
      </c>
      <c r="H1718" t="str">
        <f>INDEX(Partner_details[companyName], MATCH(E1718, Partner_details[email], 0))</f>
        <v>Lumen Coffee</v>
      </c>
      <c r="I1718">
        <f>IFERROR(INDEX(ggPayers[payer], MATCH(A1718, ggPayers[remote_order_id], 0)), 0)</f>
        <v>0</v>
      </c>
      <c r="J1718" t="str">
        <f t="shared" si="26"/>
        <v>other</v>
      </c>
    </row>
    <row r="1719" spans="1:10">
      <c r="A1719" s="89" t="s">
        <v>2531</v>
      </c>
      <c r="B1719" s="89">
        <v>1000</v>
      </c>
      <c r="C1719" s="89" t="s">
        <v>561</v>
      </c>
      <c r="D1719" s="89" t="s">
        <v>10226</v>
      </c>
      <c r="E1719" s="89" t="s">
        <v>6830</v>
      </c>
      <c r="F1719" s="89" t="s">
        <v>382</v>
      </c>
      <c r="G1719" s="105">
        <v>45354.59652777778</v>
      </c>
      <c r="H1719" t="str">
        <f>INDEX(Partner_details[companyName], MATCH(E1719, Partner_details[email], 0))</f>
        <v>Beer Academy</v>
      </c>
      <c r="I1719">
        <f>IFERROR(INDEX(ggPayers[payer], MATCH(A1719, ggPayers[remote_order_id], 0)), 0)</f>
        <v>6321</v>
      </c>
      <c r="J1719" t="str">
        <f t="shared" si="26"/>
        <v>ggPay</v>
      </c>
    </row>
    <row r="1720" spans="1:10">
      <c r="A1720" s="89" t="s">
        <v>10227</v>
      </c>
      <c r="B1720" s="89">
        <v>300</v>
      </c>
      <c r="C1720" s="89" t="s">
        <v>7963</v>
      </c>
      <c r="D1720" s="89" t="s">
        <v>10228</v>
      </c>
      <c r="E1720" s="89" t="s">
        <v>187</v>
      </c>
      <c r="F1720" s="89" t="s">
        <v>26</v>
      </c>
      <c r="G1720" s="105">
        <v>45354.625</v>
      </c>
      <c r="H1720" t="str">
        <f>INDEX(Partner_details[companyName], MATCH(E1720, Partner_details[email], 0))</f>
        <v>gg cjsc</v>
      </c>
      <c r="I1720">
        <f>IFERROR(INDEX(ggPayers[payer], MATCH(A1720, ggPayers[remote_order_id], 0)), 0)</f>
        <v>0</v>
      </c>
      <c r="J1720" t="str">
        <f t="shared" si="26"/>
        <v>other</v>
      </c>
    </row>
    <row r="1721" spans="1:10">
      <c r="A1721" s="89" t="s">
        <v>10229</v>
      </c>
      <c r="B1721" s="89">
        <v>300</v>
      </c>
      <c r="C1721" s="89" t="s">
        <v>7963</v>
      </c>
      <c r="D1721" s="89" t="s">
        <v>10230</v>
      </c>
      <c r="E1721" s="89" t="s">
        <v>187</v>
      </c>
      <c r="F1721" s="89" t="s">
        <v>26</v>
      </c>
      <c r="G1721" s="105">
        <v>45354.625</v>
      </c>
      <c r="H1721" t="str">
        <f>INDEX(Partner_details[companyName], MATCH(E1721, Partner_details[email], 0))</f>
        <v>gg cjsc</v>
      </c>
      <c r="I1721">
        <f>IFERROR(INDEX(ggPayers[payer], MATCH(A1721, ggPayers[remote_order_id], 0)), 0)</f>
        <v>0</v>
      </c>
      <c r="J1721" t="str">
        <f t="shared" si="26"/>
        <v>other</v>
      </c>
    </row>
    <row r="1722" spans="1:10">
      <c r="A1722" s="89" t="s">
        <v>10231</v>
      </c>
      <c r="B1722" s="89">
        <v>300</v>
      </c>
      <c r="C1722" s="89" t="s">
        <v>7963</v>
      </c>
      <c r="D1722" s="89" t="s">
        <v>10232</v>
      </c>
      <c r="E1722" s="89" t="s">
        <v>187</v>
      </c>
      <c r="F1722" s="89" t="s">
        <v>26</v>
      </c>
      <c r="G1722" s="105">
        <v>45354.625</v>
      </c>
      <c r="H1722" t="str">
        <f>INDEX(Partner_details[companyName], MATCH(E1722, Partner_details[email], 0))</f>
        <v>gg cjsc</v>
      </c>
      <c r="I1722">
        <f>IFERROR(INDEX(ggPayers[payer], MATCH(A1722, ggPayers[remote_order_id], 0)), 0)</f>
        <v>0</v>
      </c>
      <c r="J1722" t="str">
        <f t="shared" si="26"/>
        <v>other</v>
      </c>
    </row>
    <row r="1723" spans="1:10">
      <c r="A1723" s="89" t="s">
        <v>10233</v>
      </c>
      <c r="B1723" s="89">
        <v>300</v>
      </c>
      <c r="C1723" s="89" t="s">
        <v>7963</v>
      </c>
      <c r="D1723" s="89" t="s">
        <v>10234</v>
      </c>
      <c r="E1723" s="89" t="s">
        <v>187</v>
      </c>
      <c r="F1723" s="89" t="s">
        <v>26</v>
      </c>
      <c r="G1723" s="105">
        <v>45354.625</v>
      </c>
      <c r="H1723" t="str">
        <f>INDEX(Partner_details[companyName], MATCH(E1723, Partner_details[email], 0))</f>
        <v>gg cjsc</v>
      </c>
      <c r="I1723">
        <f>IFERROR(INDEX(ggPayers[payer], MATCH(A1723, ggPayers[remote_order_id], 0)), 0)</f>
        <v>0</v>
      </c>
      <c r="J1723" t="str">
        <f t="shared" si="26"/>
        <v>other</v>
      </c>
    </row>
    <row r="1724" spans="1:10">
      <c r="A1724" s="89" t="s">
        <v>10235</v>
      </c>
      <c r="B1724" s="89">
        <v>300</v>
      </c>
      <c r="C1724" s="89" t="s">
        <v>7963</v>
      </c>
      <c r="D1724" s="89" t="s">
        <v>10236</v>
      </c>
      <c r="E1724" s="89" t="s">
        <v>187</v>
      </c>
      <c r="F1724" s="89" t="s">
        <v>26</v>
      </c>
      <c r="G1724" s="105">
        <v>45354.625</v>
      </c>
      <c r="H1724" t="str">
        <f>INDEX(Partner_details[companyName], MATCH(E1724, Partner_details[email], 0))</f>
        <v>gg cjsc</v>
      </c>
      <c r="I1724">
        <f>IFERROR(INDEX(ggPayers[payer], MATCH(A1724, ggPayers[remote_order_id], 0)), 0)</f>
        <v>0</v>
      </c>
      <c r="J1724" t="str">
        <f t="shared" si="26"/>
        <v>other</v>
      </c>
    </row>
    <row r="1725" spans="1:10">
      <c r="A1725" s="89" t="s">
        <v>10237</v>
      </c>
      <c r="B1725" s="89">
        <v>300</v>
      </c>
      <c r="C1725" s="89" t="s">
        <v>7963</v>
      </c>
      <c r="D1725" s="89" t="s">
        <v>10238</v>
      </c>
      <c r="E1725" s="89" t="s">
        <v>187</v>
      </c>
      <c r="F1725" s="89" t="s">
        <v>26</v>
      </c>
      <c r="G1725" s="105">
        <v>45354.625</v>
      </c>
      <c r="H1725" t="str">
        <f>INDEX(Partner_details[companyName], MATCH(E1725, Partner_details[email], 0))</f>
        <v>gg cjsc</v>
      </c>
      <c r="I1725">
        <f>IFERROR(INDEX(ggPayers[payer], MATCH(A1725, ggPayers[remote_order_id], 0)), 0)</f>
        <v>0</v>
      </c>
      <c r="J1725" t="str">
        <f t="shared" si="26"/>
        <v>other</v>
      </c>
    </row>
    <row r="1726" spans="1:10">
      <c r="A1726" s="89" t="s">
        <v>2528</v>
      </c>
      <c r="B1726" s="89">
        <v>300</v>
      </c>
      <c r="C1726" s="89" t="s">
        <v>561</v>
      </c>
      <c r="D1726" s="89" t="s">
        <v>10239</v>
      </c>
      <c r="E1726" s="89" t="s">
        <v>187</v>
      </c>
      <c r="F1726" s="89" t="s">
        <v>26</v>
      </c>
      <c r="G1726" s="105">
        <v>45354.625</v>
      </c>
      <c r="H1726" t="str">
        <f>INDEX(Partner_details[companyName], MATCH(E1726, Partner_details[email], 0))</f>
        <v>gg cjsc</v>
      </c>
      <c r="I1726">
        <f>IFERROR(INDEX(ggPayers[payer], MATCH(A1726, ggPayers[remote_order_id], 0)), 0)</f>
        <v>825186</v>
      </c>
      <c r="J1726" t="str">
        <f t="shared" si="26"/>
        <v>ggPay</v>
      </c>
    </row>
    <row r="1727" spans="1:10">
      <c r="A1727" s="99" t="s">
        <v>10240</v>
      </c>
      <c r="B1727" s="89">
        <v>300</v>
      </c>
      <c r="C1727" s="89" t="s">
        <v>7963</v>
      </c>
      <c r="D1727" s="89" t="s">
        <v>10241</v>
      </c>
      <c r="E1727" s="89" t="s">
        <v>187</v>
      </c>
      <c r="F1727" s="89" t="s">
        <v>26</v>
      </c>
      <c r="G1727" s="105">
        <v>45354.625</v>
      </c>
      <c r="H1727" t="str">
        <f>INDEX(Partner_details[companyName], MATCH(E1727, Partner_details[email], 0))</f>
        <v>gg cjsc</v>
      </c>
      <c r="I1727">
        <f>IFERROR(INDEX(ggPayers[payer], MATCH(A1727, ggPayers[remote_order_id], 0)), 0)</f>
        <v>0</v>
      </c>
      <c r="J1727" t="str">
        <f t="shared" si="26"/>
        <v>other</v>
      </c>
    </row>
    <row r="1728" spans="1:10">
      <c r="A1728" s="89" t="s">
        <v>2526</v>
      </c>
      <c r="B1728" s="89">
        <v>2000</v>
      </c>
      <c r="C1728" s="89" t="s">
        <v>561</v>
      </c>
      <c r="D1728" s="89" t="s">
        <v>10242</v>
      </c>
      <c r="E1728" s="89" t="s">
        <v>7235</v>
      </c>
      <c r="F1728" s="89" t="s">
        <v>710</v>
      </c>
      <c r="G1728" s="105">
        <v>45354.6875</v>
      </c>
      <c r="H1728" t="str">
        <f>INDEX(Partner_details[companyName], MATCH(E1728, Partner_details[email], 0))</f>
        <v>Smoking Chef</v>
      </c>
      <c r="I1728">
        <f>IFERROR(INDEX(ggPayers[payer], MATCH(A1728, ggPayers[remote_order_id], 0)), 0)</f>
        <v>1039016</v>
      </c>
      <c r="J1728" t="str">
        <f t="shared" si="26"/>
        <v>ggPay</v>
      </c>
    </row>
    <row r="1729" spans="1:10">
      <c r="A1729" s="89" t="s">
        <v>10243</v>
      </c>
      <c r="B1729" s="89">
        <v>500</v>
      </c>
      <c r="C1729" s="89" t="s">
        <v>7963</v>
      </c>
      <c r="D1729" s="89"/>
      <c r="E1729" s="89" t="s">
        <v>6622</v>
      </c>
      <c r="F1729" s="89" t="s">
        <v>420</v>
      </c>
      <c r="G1729" s="105">
        <v>45354.741666666669</v>
      </c>
      <c r="H1729" t="str">
        <f>INDEX(Partner_details[companyName], MATCH(E1729, Partner_details[email], 0))</f>
        <v>Dodopizza</v>
      </c>
      <c r="I1729">
        <f>IFERROR(INDEX(ggPayers[payer], MATCH(A1729, ggPayers[remote_order_id], 0)), 0)</f>
        <v>0</v>
      </c>
      <c r="J1729" t="str">
        <f t="shared" si="26"/>
        <v>other</v>
      </c>
    </row>
    <row r="1730" spans="1:10">
      <c r="A1730" s="89" t="s">
        <v>10244</v>
      </c>
      <c r="B1730" s="89">
        <v>2000</v>
      </c>
      <c r="C1730" s="89" t="s">
        <v>7963</v>
      </c>
      <c r="D1730" s="89"/>
      <c r="E1730" s="89" t="s">
        <v>6554</v>
      </c>
      <c r="F1730" s="89" t="s">
        <v>783</v>
      </c>
      <c r="G1730" s="105">
        <v>45354.754861111112</v>
      </c>
      <c r="H1730" t="str">
        <f>INDEX(Partner_details[companyName], MATCH(E1730, Partner_details[email], 0))</f>
        <v>Avetis Grigoryan</v>
      </c>
      <c r="I1730">
        <f>IFERROR(INDEX(ggPayers[payer], MATCH(A1730, ggPayers[remote_order_id], 0)), 0)</f>
        <v>0</v>
      </c>
      <c r="J1730" t="str">
        <f t="shared" si="26"/>
        <v>other</v>
      </c>
    </row>
    <row r="1731" spans="1:10">
      <c r="A1731" s="89" t="s">
        <v>10245</v>
      </c>
      <c r="B1731" s="89">
        <v>2000</v>
      </c>
      <c r="C1731" s="89" t="s">
        <v>7963</v>
      </c>
      <c r="D1731" s="89"/>
      <c r="E1731" s="89" t="s">
        <v>6554</v>
      </c>
      <c r="F1731" s="89" t="s">
        <v>783</v>
      </c>
      <c r="G1731" s="105">
        <v>45354.754861111112</v>
      </c>
      <c r="H1731" t="str">
        <f>INDEX(Partner_details[companyName], MATCH(E1731, Partner_details[email], 0))</f>
        <v>Avetis Grigoryan</v>
      </c>
      <c r="I1731">
        <f>IFERROR(INDEX(ggPayers[payer], MATCH(A1731, ggPayers[remote_order_id], 0)), 0)</f>
        <v>0</v>
      </c>
      <c r="J1731" t="str">
        <f t="shared" ref="J1731:J1794" si="27">IF(NOT(I1731=0), "ggPay", "other")</f>
        <v>other</v>
      </c>
    </row>
    <row r="1732" spans="1:10">
      <c r="A1732" s="89" t="s">
        <v>10246</v>
      </c>
      <c r="B1732" s="89">
        <v>300</v>
      </c>
      <c r="C1732" s="89" t="s">
        <v>7963</v>
      </c>
      <c r="D1732" s="89" t="s">
        <v>10247</v>
      </c>
      <c r="E1732" s="89" t="s">
        <v>7227</v>
      </c>
      <c r="F1732" s="89" t="s">
        <v>462</v>
      </c>
      <c r="G1732" s="105">
        <v>45354.756249999999</v>
      </c>
      <c r="H1732" t="str">
        <f>INDEX(Partner_details[companyName], MATCH(E1732, Partner_details[email], 0))</f>
        <v>Lumen Coffee</v>
      </c>
      <c r="I1732">
        <f>IFERROR(INDEX(ggPayers[payer], MATCH(A1732, ggPayers[remote_order_id], 0)), 0)</f>
        <v>0</v>
      </c>
      <c r="J1732" t="str">
        <f t="shared" si="27"/>
        <v>other</v>
      </c>
    </row>
    <row r="1733" spans="1:10">
      <c r="A1733" s="89" t="s">
        <v>10248</v>
      </c>
      <c r="B1733" s="89">
        <v>300</v>
      </c>
      <c r="C1733" s="89" t="s">
        <v>7963</v>
      </c>
      <c r="D1733" s="89" t="s">
        <v>10249</v>
      </c>
      <c r="E1733" s="89" t="s">
        <v>7227</v>
      </c>
      <c r="F1733" s="89" t="s">
        <v>462</v>
      </c>
      <c r="G1733" s="105">
        <v>45354.757638888892</v>
      </c>
      <c r="H1733" t="str">
        <f>INDEX(Partner_details[companyName], MATCH(E1733, Partner_details[email], 0))</f>
        <v>Lumen Coffee</v>
      </c>
      <c r="I1733">
        <f>IFERROR(INDEX(ggPayers[payer], MATCH(A1733, ggPayers[remote_order_id], 0)), 0)</f>
        <v>0</v>
      </c>
      <c r="J1733" t="str">
        <f t="shared" si="27"/>
        <v>other</v>
      </c>
    </row>
    <row r="1734" spans="1:10">
      <c r="A1734" s="89" t="s">
        <v>10250</v>
      </c>
      <c r="B1734" s="89">
        <v>300</v>
      </c>
      <c r="C1734" s="89" t="s">
        <v>7963</v>
      </c>
      <c r="D1734" s="89" t="s">
        <v>10251</v>
      </c>
      <c r="E1734" s="89" t="s">
        <v>7227</v>
      </c>
      <c r="F1734" s="89" t="s">
        <v>462</v>
      </c>
      <c r="G1734" s="105">
        <v>45354.758333333331</v>
      </c>
      <c r="H1734" t="str">
        <f>INDEX(Partner_details[companyName], MATCH(E1734, Partner_details[email], 0))</f>
        <v>Lumen Coffee</v>
      </c>
      <c r="I1734">
        <f>IFERROR(INDEX(ggPayers[payer], MATCH(A1734, ggPayers[remote_order_id], 0)), 0)</f>
        <v>0</v>
      </c>
      <c r="J1734" t="str">
        <f t="shared" si="27"/>
        <v>other</v>
      </c>
    </row>
    <row r="1735" spans="1:10">
      <c r="A1735" s="89" t="s">
        <v>10252</v>
      </c>
      <c r="B1735" s="89">
        <v>1000</v>
      </c>
      <c r="C1735" s="89" t="s">
        <v>7963</v>
      </c>
      <c r="D1735" s="89"/>
      <c r="E1735" s="89" t="s">
        <v>6554</v>
      </c>
      <c r="F1735" s="89" t="s">
        <v>783</v>
      </c>
      <c r="G1735" s="105">
        <v>45354.761805555558</v>
      </c>
      <c r="H1735" t="str">
        <f>INDEX(Partner_details[companyName], MATCH(E1735, Partner_details[email], 0))</f>
        <v>Avetis Grigoryan</v>
      </c>
      <c r="I1735">
        <f>IFERROR(INDEX(ggPayers[payer], MATCH(A1735, ggPayers[remote_order_id], 0)), 0)</f>
        <v>0</v>
      </c>
      <c r="J1735" t="str">
        <f t="shared" si="27"/>
        <v>other</v>
      </c>
    </row>
    <row r="1736" spans="1:10">
      <c r="A1736" s="89" t="s">
        <v>2524</v>
      </c>
      <c r="B1736" s="89">
        <v>1000</v>
      </c>
      <c r="C1736" s="89" t="s">
        <v>561</v>
      </c>
      <c r="D1736" s="89" t="s">
        <v>10253</v>
      </c>
      <c r="E1736" s="89" t="s">
        <v>7227</v>
      </c>
      <c r="F1736" s="89" t="s">
        <v>462</v>
      </c>
      <c r="G1736" s="105">
        <v>45354.765277777777</v>
      </c>
      <c r="H1736" t="str">
        <f>INDEX(Partner_details[companyName], MATCH(E1736, Partner_details[email], 0))</f>
        <v>Lumen Coffee</v>
      </c>
      <c r="I1736">
        <f>IFERROR(INDEX(ggPayers[payer], MATCH(A1736, ggPayers[remote_order_id], 0)), 0)</f>
        <v>37620</v>
      </c>
      <c r="J1736" t="str">
        <f t="shared" si="27"/>
        <v>ggPay</v>
      </c>
    </row>
    <row r="1737" spans="1:10">
      <c r="A1737" s="89" t="s">
        <v>2522</v>
      </c>
      <c r="B1737" s="89">
        <v>4000</v>
      </c>
      <c r="C1737" s="89" t="s">
        <v>561</v>
      </c>
      <c r="D1737" s="89"/>
      <c r="E1737" s="89" t="s">
        <v>130</v>
      </c>
      <c r="F1737" s="89" t="s">
        <v>128</v>
      </c>
      <c r="G1737" s="105">
        <v>45354.779861111114</v>
      </c>
      <c r="H1737" t="str">
        <f>INDEX(Partner_details[companyName], MATCH(E1737, Partner_details[email], 0))</f>
        <v>Avetis Grigoryan</v>
      </c>
      <c r="I1737">
        <f>IFERROR(INDEX(ggPayers[payer], MATCH(A1737, ggPayers[remote_order_id], 0)), 0)</f>
        <v>0</v>
      </c>
      <c r="J1737" t="str">
        <f t="shared" si="27"/>
        <v>other</v>
      </c>
    </row>
    <row r="1738" spans="1:10">
      <c r="A1738" s="89" t="s">
        <v>10254</v>
      </c>
      <c r="B1738" s="89">
        <v>4000</v>
      </c>
      <c r="C1738" s="89" t="s">
        <v>7963</v>
      </c>
      <c r="D1738" s="89"/>
      <c r="E1738" s="89" t="s">
        <v>130</v>
      </c>
      <c r="F1738" s="89" t="s">
        <v>128</v>
      </c>
      <c r="G1738" s="105">
        <v>45354.779861111114</v>
      </c>
      <c r="H1738" t="str">
        <f>INDEX(Partner_details[companyName], MATCH(E1738, Partner_details[email], 0))</f>
        <v>Avetis Grigoryan</v>
      </c>
      <c r="I1738">
        <f>IFERROR(INDEX(ggPayers[payer], MATCH(A1738, ggPayers[remote_order_id], 0)), 0)</f>
        <v>0</v>
      </c>
      <c r="J1738" t="str">
        <f t="shared" si="27"/>
        <v>other</v>
      </c>
    </row>
    <row r="1739" spans="1:10">
      <c r="A1739" s="89" t="s">
        <v>10255</v>
      </c>
      <c r="B1739" s="89">
        <v>4000</v>
      </c>
      <c r="C1739" s="89" t="s">
        <v>7963</v>
      </c>
      <c r="D1739" s="89"/>
      <c r="E1739" s="89" t="s">
        <v>130</v>
      </c>
      <c r="F1739" s="89" t="s">
        <v>128</v>
      </c>
      <c r="G1739" s="105">
        <v>45354.779861111114</v>
      </c>
      <c r="H1739" t="str">
        <f>INDEX(Partner_details[companyName], MATCH(E1739, Partner_details[email], 0))</f>
        <v>Avetis Grigoryan</v>
      </c>
      <c r="I1739">
        <f>IFERROR(INDEX(ggPayers[payer], MATCH(A1739, ggPayers[remote_order_id], 0)), 0)</f>
        <v>0</v>
      </c>
      <c r="J1739" t="str">
        <f t="shared" si="27"/>
        <v>other</v>
      </c>
    </row>
    <row r="1740" spans="1:10">
      <c r="A1740" s="89" t="s">
        <v>10256</v>
      </c>
      <c r="B1740" s="89">
        <v>4000</v>
      </c>
      <c r="C1740" s="89" t="s">
        <v>7963</v>
      </c>
      <c r="D1740" s="89"/>
      <c r="E1740" s="89" t="s">
        <v>130</v>
      </c>
      <c r="F1740" s="89" t="s">
        <v>128</v>
      </c>
      <c r="G1740" s="105">
        <v>45354.779861111114</v>
      </c>
      <c r="H1740" t="str">
        <f>INDEX(Partner_details[companyName], MATCH(E1740, Partner_details[email], 0))</f>
        <v>Avetis Grigoryan</v>
      </c>
      <c r="I1740">
        <f>IFERROR(INDEX(ggPayers[payer], MATCH(A1740, ggPayers[remote_order_id], 0)), 0)</f>
        <v>0</v>
      </c>
      <c r="J1740" t="str">
        <f t="shared" si="27"/>
        <v>other</v>
      </c>
    </row>
    <row r="1741" spans="1:10">
      <c r="A1741" s="89" t="s">
        <v>10257</v>
      </c>
      <c r="B1741" s="89">
        <v>4000</v>
      </c>
      <c r="C1741" s="89" t="s">
        <v>7963</v>
      </c>
      <c r="D1741" s="89"/>
      <c r="E1741" s="89" t="s">
        <v>130</v>
      </c>
      <c r="F1741" s="89" t="s">
        <v>128</v>
      </c>
      <c r="G1741" s="105">
        <v>45354.779861111114</v>
      </c>
      <c r="H1741" t="str">
        <f>INDEX(Partner_details[companyName], MATCH(E1741, Partner_details[email], 0))</f>
        <v>Avetis Grigoryan</v>
      </c>
      <c r="I1741">
        <f>IFERROR(INDEX(ggPayers[payer], MATCH(A1741, ggPayers[remote_order_id], 0)), 0)</f>
        <v>0</v>
      </c>
      <c r="J1741" t="str">
        <f t="shared" si="27"/>
        <v>other</v>
      </c>
    </row>
    <row r="1742" spans="1:10">
      <c r="A1742" s="89" t="s">
        <v>10258</v>
      </c>
      <c r="B1742" s="89">
        <v>100</v>
      </c>
      <c r="C1742" s="89" t="s">
        <v>7963</v>
      </c>
      <c r="D1742" s="89" t="s">
        <v>10259</v>
      </c>
      <c r="E1742" s="89" t="s">
        <v>7296</v>
      </c>
      <c r="F1742" s="89" t="s">
        <v>516</v>
      </c>
      <c r="G1742" s="105">
        <v>45354.784722222219</v>
      </c>
      <c r="H1742" t="str">
        <f>INDEX(Partner_details[companyName], MATCH(E1742, Partner_details[email], 0))</f>
        <v>Paul</v>
      </c>
      <c r="I1742">
        <f>IFERROR(INDEX(ggPayers[payer], MATCH(A1742, ggPayers[remote_order_id], 0)), 0)</f>
        <v>0</v>
      </c>
      <c r="J1742" t="str">
        <f t="shared" si="27"/>
        <v>other</v>
      </c>
    </row>
    <row r="1743" spans="1:10">
      <c r="A1743" s="89" t="s">
        <v>10260</v>
      </c>
      <c r="B1743" s="89">
        <v>500</v>
      </c>
      <c r="C1743" s="89" t="s">
        <v>7963</v>
      </c>
      <c r="D1743" s="89"/>
      <c r="E1743" s="89" t="s">
        <v>6520</v>
      </c>
      <c r="F1743" s="89" t="s">
        <v>469</v>
      </c>
      <c r="G1743" s="105">
        <v>45355.384027777778</v>
      </c>
      <c r="H1743" t="str">
        <f>INDEX(Partner_details[companyName], MATCH(E1743, Partner_details[email], 0))</f>
        <v>Lumen Coffee</v>
      </c>
      <c r="I1743">
        <f>IFERROR(INDEX(ggPayers[payer], MATCH(A1743, ggPayers[remote_order_id], 0)), 0)</f>
        <v>0</v>
      </c>
      <c r="J1743" t="str">
        <f t="shared" si="27"/>
        <v>other</v>
      </c>
    </row>
    <row r="1744" spans="1:10">
      <c r="A1744" s="89" t="s">
        <v>10261</v>
      </c>
      <c r="B1744" s="89">
        <v>500</v>
      </c>
      <c r="C1744" s="89" t="s">
        <v>7963</v>
      </c>
      <c r="D1744" s="89"/>
      <c r="E1744" s="89" t="s">
        <v>6520</v>
      </c>
      <c r="F1744" s="89" t="s">
        <v>469</v>
      </c>
      <c r="G1744" s="105">
        <v>45355.384027777778</v>
      </c>
      <c r="H1744" t="str">
        <f>INDEX(Partner_details[companyName], MATCH(E1744, Partner_details[email], 0))</f>
        <v>Lumen Coffee</v>
      </c>
      <c r="I1744">
        <f>IFERROR(INDEX(ggPayers[payer], MATCH(A1744, ggPayers[remote_order_id], 0)), 0)</f>
        <v>0</v>
      </c>
      <c r="J1744" t="str">
        <f t="shared" si="27"/>
        <v>other</v>
      </c>
    </row>
    <row r="1745" spans="1:10">
      <c r="A1745" s="89" t="s">
        <v>10262</v>
      </c>
      <c r="B1745" s="89">
        <v>1000</v>
      </c>
      <c r="C1745" s="89" t="s">
        <v>7963</v>
      </c>
      <c r="D1745" s="89" t="s">
        <v>10263</v>
      </c>
      <c r="E1745" s="89" t="s">
        <v>6520</v>
      </c>
      <c r="F1745" s="89" t="s">
        <v>469</v>
      </c>
      <c r="G1745" s="105">
        <v>45355.410416666666</v>
      </c>
      <c r="H1745" t="str">
        <f>INDEX(Partner_details[companyName], MATCH(E1745, Partner_details[email], 0))</f>
        <v>Lumen Coffee</v>
      </c>
      <c r="I1745">
        <f>IFERROR(INDEX(ggPayers[payer], MATCH(A1745, ggPayers[remote_order_id], 0)), 0)</f>
        <v>0</v>
      </c>
      <c r="J1745" t="str">
        <f t="shared" si="27"/>
        <v>other</v>
      </c>
    </row>
    <row r="1746" spans="1:10">
      <c r="A1746" s="89" t="s">
        <v>2520</v>
      </c>
      <c r="B1746" s="89">
        <v>500</v>
      </c>
      <c r="C1746" s="89" t="s">
        <v>561</v>
      </c>
      <c r="D1746" s="89"/>
      <c r="E1746" s="89" t="s">
        <v>6520</v>
      </c>
      <c r="F1746" s="89" t="s">
        <v>469</v>
      </c>
      <c r="G1746" s="105">
        <v>45355.411805555559</v>
      </c>
      <c r="H1746" t="str">
        <f>INDEX(Partner_details[companyName], MATCH(E1746, Partner_details[email], 0))</f>
        <v>Lumen Coffee</v>
      </c>
      <c r="I1746">
        <f>IFERROR(INDEX(ggPayers[payer], MATCH(A1746, ggPayers[remote_order_id], 0)), 0)</f>
        <v>0</v>
      </c>
      <c r="J1746" t="str">
        <f t="shared" si="27"/>
        <v>other</v>
      </c>
    </row>
    <row r="1747" spans="1:10">
      <c r="A1747" s="89" t="s">
        <v>10264</v>
      </c>
      <c r="B1747" s="89">
        <v>500</v>
      </c>
      <c r="C1747" s="89" t="s">
        <v>7963</v>
      </c>
      <c r="D1747" s="89"/>
      <c r="E1747" s="89" t="s">
        <v>6520</v>
      </c>
      <c r="F1747" s="89" t="s">
        <v>469</v>
      </c>
      <c r="G1747" s="105">
        <v>45355.411805555559</v>
      </c>
      <c r="H1747" t="str">
        <f>INDEX(Partner_details[companyName], MATCH(E1747, Partner_details[email], 0))</f>
        <v>Lumen Coffee</v>
      </c>
      <c r="I1747">
        <f>IFERROR(INDEX(ggPayers[payer], MATCH(A1747, ggPayers[remote_order_id], 0)), 0)</f>
        <v>0</v>
      </c>
      <c r="J1747" t="str">
        <f t="shared" si="27"/>
        <v>other</v>
      </c>
    </row>
    <row r="1748" spans="1:10">
      <c r="A1748" s="89" t="s">
        <v>10265</v>
      </c>
      <c r="B1748" s="89">
        <v>500</v>
      </c>
      <c r="C1748" s="89" t="s">
        <v>7963</v>
      </c>
      <c r="D1748" s="89"/>
      <c r="E1748" s="89" t="s">
        <v>6554</v>
      </c>
      <c r="F1748" s="89" t="s">
        <v>783</v>
      </c>
      <c r="G1748" s="105">
        <v>45355.413888888892</v>
      </c>
      <c r="H1748" t="str">
        <f>INDEX(Partner_details[companyName], MATCH(E1748, Partner_details[email], 0))</f>
        <v>Avetis Grigoryan</v>
      </c>
      <c r="I1748">
        <f>IFERROR(INDEX(ggPayers[payer], MATCH(A1748, ggPayers[remote_order_id], 0)), 0)</f>
        <v>0</v>
      </c>
      <c r="J1748" t="str">
        <f t="shared" si="27"/>
        <v>other</v>
      </c>
    </row>
    <row r="1749" spans="1:10">
      <c r="A1749" s="89" t="s">
        <v>10266</v>
      </c>
      <c r="B1749" s="89">
        <v>500</v>
      </c>
      <c r="C1749" s="89" t="s">
        <v>7963</v>
      </c>
      <c r="D1749" s="89"/>
      <c r="E1749" s="89" t="s">
        <v>6554</v>
      </c>
      <c r="F1749" s="89" t="s">
        <v>783</v>
      </c>
      <c r="G1749" s="105">
        <v>45355.413888888892</v>
      </c>
      <c r="H1749" t="str">
        <f>INDEX(Partner_details[companyName], MATCH(E1749, Partner_details[email], 0))</f>
        <v>Avetis Grigoryan</v>
      </c>
      <c r="I1749">
        <f>IFERROR(INDEX(ggPayers[payer], MATCH(A1749, ggPayers[remote_order_id], 0)), 0)</f>
        <v>0</v>
      </c>
      <c r="J1749" t="str">
        <f t="shared" si="27"/>
        <v>other</v>
      </c>
    </row>
    <row r="1750" spans="1:10">
      <c r="A1750" s="89" t="s">
        <v>10267</v>
      </c>
      <c r="B1750" s="89">
        <v>500</v>
      </c>
      <c r="C1750" s="89" t="s">
        <v>7963</v>
      </c>
      <c r="D1750" s="89" t="s">
        <v>10268</v>
      </c>
      <c r="E1750" s="89" t="s">
        <v>7027</v>
      </c>
      <c r="F1750" s="89" t="s">
        <v>1153</v>
      </c>
      <c r="G1750" s="105">
        <v>45454.588194444441</v>
      </c>
      <c r="H1750" t="str">
        <f>INDEX(Partner_details[companyName], MATCH(E1750, Partner_details[email], 0))</f>
        <v>Karas Khanjyan</v>
      </c>
      <c r="I1750">
        <f>IFERROR(INDEX(ggPayers[payer], MATCH(A1750, ggPayers[remote_order_id], 0)), 0)</f>
        <v>0</v>
      </c>
      <c r="J1750" t="str">
        <f t="shared" si="27"/>
        <v>other</v>
      </c>
    </row>
    <row r="1751" spans="1:10">
      <c r="A1751" s="89" t="s">
        <v>4217</v>
      </c>
      <c r="B1751" s="89">
        <v>100</v>
      </c>
      <c r="C1751" s="89" t="s">
        <v>561</v>
      </c>
      <c r="D1751" s="89" t="s">
        <v>10269</v>
      </c>
      <c r="E1751" s="89" t="s">
        <v>6718</v>
      </c>
      <c r="F1751" s="89" t="s">
        <v>4216</v>
      </c>
      <c r="G1751" s="105">
        <v>45454.594444444447</v>
      </c>
      <c r="H1751" t="str">
        <f>INDEX(Partner_details[companyName], MATCH(E1751, Partner_details[email], 0))</f>
        <v>Coffee music</v>
      </c>
      <c r="I1751">
        <f>IFERROR(INDEX(ggPayers[payer], MATCH(A1751, ggPayers[remote_order_id], 0)), 0)</f>
        <v>825186</v>
      </c>
      <c r="J1751" t="str">
        <f t="shared" si="27"/>
        <v>ggPay</v>
      </c>
    </row>
    <row r="1752" spans="1:10">
      <c r="A1752" s="89" t="s">
        <v>10270</v>
      </c>
      <c r="B1752" s="89">
        <v>10</v>
      </c>
      <c r="C1752" s="89" t="s">
        <v>7963</v>
      </c>
      <c r="D1752" s="89" t="s">
        <v>10271</v>
      </c>
      <c r="E1752" s="89" t="s">
        <v>6622</v>
      </c>
      <c r="F1752" s="89" t="s">
        <v>420</v>
      </c>
      <c r="G1752" s="105">
        <v>45355.56527777778</v>
      </c>
      <c r="H1752" t="str">
        <f>INDEX(Partner_details[companyName], MATCH(E1752, Partner_details[email], 0))</f>
        <v>Dodopizza</v>
      </c>
      <c r="I1752">
        <f>IFERROR(INDEX(ggPayers[payer], MATCH(A1752, ggPayers[remote_order_id], 0)), 0)</f>
        <v>0</v>
      </c>
      <c r="J1752" t="str">
        <f t="shared" si="27"/>
        <v>other</v>
      </c>
    </row>
    <row r="1753" spans="1:10">
      <c r="A1753" s="89" t="s">
        <v>2515</v>
      </c>
      <c r="B1753" s="89">
        <v>100</v>
      </c>
      <c r="C1753" s="89" t="s">
        <v>561</v>
      </c>
      <c r="D1753" s="89"/>
      <c r="E1753" s="89" t="s">
        <v>6622</v>
      </c>
      <c r="F1753" s="89" t="s">
        <v>420</v>
      </c>
      <c r="G1753" s="105">
        <v>45355.566666666666</v>
      </c>
      <c r="H1753" t="str">
        <f>INDEX(Partner_details[companyName], MATCH(E1753, Partner_details[email], 0))</f>
        <v>Dodopizza</v>
      </c>
      <c r="I1753">
        <f>IFERROR(INDEX(ggPayers[payer], MATCH(A1753, ggPayers[remote_order_id], 0)), 0)</f>
        <v>0</v>
      </c>
      <c r="J1753" t="str">
        <f t="shared" si="27"/>
        <v>other</v>
      </c>
    </row>
    <row r="1754" spans="1:10">
      <c r="A1754" s="89" t="s">
        <v>10272</v>
      </c>
      <c r="B1754" s="89">
        <v>1000</v>
      </c>
      <c r="C1754" s="89" t="s">
        <v>7963</v>
      </c>
      <c r="D1754" s="89" t="s">
        <v>10273</v>
      </c>
      <c r="E1754" s="89" t="s">
        <v>6606</v>
      </c>
      <c r="F1754" s="89" t="s">
        <v>387</v>
      </c>
      <c r="G1754" s="105">
        <v>45355.569444444445</v>
      </c>
      <c r="H1754" t="str">
        <f>INDEX(Partner_details[companyName], MATCH(E1754, Partner_details[email], 0))</f>
        <v>Beer academy</v>
      </c>
      <c r="I1754">
        <f>IFERROR(INDEX(ggPayers[payer], MATCH(A1754, ggPayers[remote_order_id], 0)), 0)</f>
        <v>0</v>
      </c>
      <c r="J1754" t="str">
        <f t="shared" si="27"/>
        <v>other</v>
      </c>
    </row>
    <row r="1755" spans="1:10">
      <c r="A1755" s="89" t="s">
        <v>10274</v>
      </c>
      <c r="B1755" s="89">
        <v>100</v>
      </c>
      <c r="C1755" s="89" t="s">
        <v>7963</v>
      </c>
      <c r="D1755" s="89" t="s">
        <v>10275</v>
      </c>
      <c r="E1755" s="89" t="s">
        <v>7554</v>
      </c>
      <c r="F1755" s="89" t="s">
        <v>623</v>
      </c>
      <c r="G1755" s="105">
        <v>45355.617361111108</v>
      </c>
      <c r="H1755" t="str">
        <f>INDEX(Partner_details[companyName], MATCH(E1755, Partner_details[email], 0))</f>
        <v>Bagel</v>
      </c>
      <c r="I1755">
        <f>IFERROR(INDEX(ggPayers[payer], MATCH(A1755, ggPayers[remote_order_id], 0)), 0)</f>
        <v>0</v>
      </c>
      <c r="J1755" t="str">
        <f t="shared" si="27"/>
        <v>other</v>
      </c>
    </row>
    <row r="1756" spans="1:10">
      <c r="A1756" s="89" t="s">
        <v>10276</v>
      </c>
      <c r="B1756" s="89">
        <v>100</v>
      </c>
      <c r="C1756" s="89" t="s">
        <v>7963</v>
      </c>
      <c r="D1756" s="89" t="s">
        <v>10277</v>
      </c>
      <c r="E1756" s="89" t="s">
        <v>7554</v>
      </c>
      <c r="F1756" s="89" t="s">
        <v>623</v>
      </c>
      <c r="G1756" s="105">
        <v>45355.617361111108</v>
      </c>
      <c r="H1756" t="str">
        <f>INDEX(Partner_details[companyName], MATCH(E1756, Partner_details[email], 0))</f>
        <v>Bagel</v>
      </c>
      <c r="I1756">
        <f>IFERROR(INDEX(ggPayers[payer], MATCH(A1756, ggPayers[remote_order_id], 0)), 0)</f>
        <v>0</v>
      </c>
      <c r="J1756" t="str">
        <f t="shared" si="27"/>
        <v>other</v>
      </c>
    </row>
    <row r="1757" spans="1:10">
      <c r="A1757" s="89" t="s">
        <v>10278</v>
      </c>
      <c r="B1757" s="89">
        <v>100</v>
      </c>
      <c r="C1757" s="89" t="s">
        <v>7963</v>
      </c>
      <c r="D1757" s="89" t="s">
        <v>10279</v>
      </c>
      <c r="E1757" s="89" t="s">
        <v>7554</v>
      </c>
      <c r="F1757" s="89" t="s">
        <v>623</v>
      </c>
      <c r="G1757" s="105">
        <v>45355.617361111108</v>
      </c>
      <c r="H1757" t="str">
        <f>INDEX(Partner_details[companyName], MATCH(E1757, Partner_details[email], 0))</f>
        <v>Bagel</v>
      </c>
      <c r="I1757">
        <f>IFERROR(INDEX(ggPayers[payer], MATCH(A1757, ggPayers[remote_order_id], 0)), 0)</f>
        <v>0</v>
      </c>
      <c r="J1757" t="str">
        <f t="shared" si="27"/>
        <v>other</v>
      </c>
    </row>
    <row r="1758" spans="1:10">
      <c r="A1758" s="89" t="s">
        <v>10280</v>
      </c>
      <c r="B1758" s="89">
        <v>500</v>
      </c>
      <c r="C1758" s="89" t="s">
        <v>7963</v>
      </c>
      <c r="D1758" s="89" t="s">
        <v>10281</v>
      </c>
      <c r="E1758" s="89" t="s">
        <v>130</v>
      </c>
      <c r="F1758" s="89" t="s">
        <v>128</v>
      </c>
      <c r="G1758" s="105">
        <v>45355.671527777777</v>
      </c>
      <c r="H1758" t="str">
        <f>INDEX(Partner_details[companyName], MATCH(E1758, Partner_details[email], 0))</f>
        <v>Avetis Grigoryan</v>
      </c>
      <c r="I1758">
        <f>IFERROR(INDEX(ggPayers[payer], MATCH(A1758, ggPayers[remote_order_id], 0)), 0)</f>
        <v>0</v>
      </c>
      <c r="J1758" t="str">
        <f t="shared" si="27"/>
        <v>other</v>
      </c>
    </row>
    <row r="1759" spans="1:10">
      <c r="A1759" s="89" t="s">
        <v>10282</v>
      </c>
      <c r="B1759" s="89">
        <v>500</v>
      </c>
      <c r="C1759" s="89" t="s">
        <v>7963</v>
      </c>
      <c r="D1759" s="89" t="s">
        <v>10283</v>
      </c>
      <c r="E1759" s="89" t="s">
        <v>130</v>
      </c>
      <c r="F1759" s="89" t="s">
        <v>128</v>
      </c>
      <c r="G1759" s="105">
        <v>45355.672222222223</v>
      </c>
      <c r="H1759" t="str">
        <f>INDEX(Partner_details[companyName], MATCH(E1759, Partner_details[email], 0))</f>
        <v>Avetis Grigoryan</v>
      </c>
      <c r="I1759">
        <f>IFERROR(INDEX(ggPayers[payer], MATCH(A1759, ggPayers[remote_order_id], 0)), 0)</f>
        <v>0</v>
      </c>
      <c r="J1759" t="str">
        <f t="shared" si="27"/>
        <v>other</v>
      </c>
    </row>
    <row r="1760" spans="1:10">
      <c r="A1760" s="89" t="s">
        <v>2511</v>
      </c>
      <c r="B1760" s="89">
        <v>2000</v>
      </c>
      <c r="C1760" s="89" t="s">
        <v>561</v>
      </c>
      <c r="D1760" s="89"/>
      <c r="E1760" s="89" t="s">
        <v>130</v>
      </c>
      <c r="F1760" s="89" t="s">
        <v>128</v>
      </c>
      <c r="G1760" s="105">
        <v>45355.676388888889</v>
      </c>
      <c r="H1760" t="str">
        <f>INDEX(Partner_details[companyName], MATCH(E1760, Partner_details[email], 0))</f>
        <v>Avetis Grigoryan</v>
      </c>
      <c r="I1760">
        <f>IFERROR(INDEX(ggPayers[payer], MATCH(A1760, ggPayers[remote_order_id], 0)), 0)</f>
        <v>0</v>
      </c>
      <c r="J1760" t="str">
        <f t="shared" si="27"/>
        <v>other</v>
      </c>
    </row>
    <row r="1761" spans="1:10">
      <c r="A1761" s="89" t="s">
        <v>2509</v>
      </c>
      <c r="B1761" s="89">
        <v>100</v>
      </c>
      <c r="C1761" s="89" t="s">
        <v>561</v>
      </c>
      <c r="D1761" s="89"/>
      <c r="E1761" s="89" t="s">
        <v>7580</v>
      </c>
      <c r="F1761" s="89" t="s">
        <v>747</v>
      </c>
      <c r="G1761" s="105">
        <v>45355.679166666669</v>
      </c>
      <c r="H1761" t="e">
        <f>INDEX(Partner_details[companyName], MATCH(E1761, Partner_details[email], 0))</f>
        <v>#N/A</v>
      </c>
      <c r="I1761">
        <f>IFERROR(INDEX(ggPayers[payer], MATCH(A1761, ggPayers[remote_order_id], 0)), 0)</f>
        <v>0</v>
      </c>
      <c r="J1761" t="str">
        <f t="shared" si="27"/>
        <v>other</v>
      </c>
    </row>
    <row r="1762" spans="1:10">
      <c r="A1762" s="89" t="s">
        <v>6316</v>
      </c>
      <c r="B1762" s="89">
        <v>1000</v>
      </c>
      <c r="C1762" s="89" t="s">
        <v>5606</v>
      </c>
      <c r="D1762" s="89" t="s">
        <v>10284</v>
      </c>
      <c r="E1762" s="89" t="s">
        <v>6606</v>
      </c>
      <c r="F1762" s="89" t="s">
        <v>387</v>
      </c>
      <c r="G1762" s="105">
        <v>45355.684027777781</v>
      </c>
      <c r="H1762" t="str">
        <f>INDEX(Partner_details[companyName], MATCH(E1762, Partner_details[email], 0))</f>
        <v>Beer academy</v>
      </c>
      <c r="I1762">
        <f>IFERROR(INDEX(ggPayers[payer], MATCH(A1762, ggPayers[remote_order_id], 0)), 0)</f>
        <v>220085</v>
      </c>
      <c r="J1762" t="str">
        <f t="shared" si="27"/>
        <v>ggPay</v>
      </c>
    </row>
    <row r="1763" spans="1:10">
      <c r="A1763" s="89" t="s">
        <v>10285</v>
      </c>
      <c r="B1763" s="89">
        <v>500</v>
      </c>
      <c r="C1763" s="89" t="s">
        <v>7963</v>
      </c>
      <c r="D1763" s="89" t="s">
        <v>10286</v>
      </c>
      <c r="E1763" s="89" t="s">
        <v>178</v>
      </c>
      <c r="F1763" s="89" t="s">
        <v>177</v>
      </c>
      <c r="G1763" s="105">
        <v>45355.694444444445</v>
      </c>
      <c r="H1763" t="str">
        <f>INDEX(Partner_details[companyName], MATCH(E1763, Partner_details[email], 0))</f>
        <v>gg cjsc</v>
      </c>
      <c r="I1763">
        <f>IFERROR(INDEX(ggPayers[payer], MATCH(A1763, ggPayers[remote_order_id], 0)), 0)</f>
        <v>0</v>
      </c>
      <c r="J1763" t="str">
        <f t="shared" si="27"/>
        <v>other</v>
      </c>
    </row>
    <row r="1764" spans="1:10">
      <c r="A1764" s="99" t="s">
        <v>10287</v>
      </c>
      <c r="B1764" s="89">
        <v>1000</v>
      </c>
      <c r="C1764" s="89" t="s">
        <v>7963</v>
      </c>
      <c r="D1764" s="89"/>
      <c r="E1764" s="89" t="s">
        <v>7235</v>
      </c>
      <c r="F1764" s="89" t="s">
        <v>710</v>
      </c>
      <c r="G1764" s="105">
        <v>45355.731249999997</v>
      </c>
      <c r="H1764" t="str">
        <f>INDEX(Partner_details[companyName], MATCH(E1764, Partner_details[email], 0))</f>
        <v>Smoking Chef</v>
      </c>
      <c r="I1764">
        <f>IFERROR(INDEX(ggPayers[payer], MATCH(A1764, ggPayers[remote_order_id], 0)), 0)</f>
        <v>0</v>
      </c>
      <c r="J1764" t="str">
        <f t="shared" si="27"/>
        <v>other</v>
      </c>
    </row>
    <row r="1765" spans="1:10">
      <c r="A1765" s="89" t="s">
        <v>10288</v>
      </c>
      <c r="B1765" s="89">
        <v>1000</v>
      </c>
      <c r="C1765" s="89" t="s">
        <v>7963</v>
      </c>
      <c r="D1765" s="89" t="s">
        <v>10289</v>
      </c>
      <c r="E1765" s="89" t="s">
        <v>6546</v>
      </c>
      <c r="F1765" s="89" t="s">
        <v>1738</v>
      </c>
      <c r="G1765" s="105">
        <v>45355.749305555553</v>
      </c>
      <c r="H1765" t="str">
        <f>INDEX(Partner_details[companyName], MATCH(E1765, Partner_details[email], 0))</f>
        <v>Kilikian</v>
      </c>
      <c r="I1765">
        <f>IFERROR(INDEX(ggPayers[payer], MATCH(A1765, ggPayers[remote_order_id], 0)), 0)</f>
        <v>0</v>
      </c>
      <c r="J1765" t="str">
        <f t="shared" si="27"/>
        <v>other</v>
      </c>
    </row>
    <row r="1766" spans="1:10">
      <c r="A1766" s="89" t="s">
        <v>10290</v>
      </c>
      <c r="B1766" s="89">
        <v>1000</v>
      </c>
      <c r="C1766" s="89" t="s">
        <v>7963</v>
      </c>
      <c r="D1766" s="89" t="s">
        <v>10291</v>
      </c>
      <c r="E1766" s="89" t="s">
        <v>7296</v>
      </c>
      <c r="F1766" s="89" t="s">
        <v>516</v>
      </c>
      <c r="G1766" s="105">
        <v>45355.762499999997</v>
      </c>
      <c r="H1766" t="str">
        <f>INDEX(Partner_details[companyName], MATCH(E1766, Partner_details[email], 0))</f>
        <v>Paul</v>
      </c>
      <c r="I1766">
        <f>IFERROR(INDEX(ggPayers[payer], MATCH(A1766, ggPayers[remote_order_id], 0)), 0)</f>
        <v>0</v>
      </c>
      <c r="J1766" t="str">
        <f t="shared" si="27"/>
        <v>other</v>
      </c>
    </row>
    <row r="1767" spans="1:10">
      <c r="A1767" s="89" t="s">
        <v>10292</v>
      </c>
      <c r="B1767" s="89">
        <v>1000</v>
      </c>
      <c r="C1767" s="89" t="s">
        <v>7963</v>
      </c>
      <c r="D1767" s="89" t="s">
        <v>10293</v>
      </c>
      <c r="E1767" s="89" t="s">
        <v>7296</v>
      </c>
      <c r="F1767" s="89" t="s">
        <v>516</v>
      </c>
      <c r="G1767" s="105">
        <v>45355.763194444444</v>
      </c>
      <c r="H1767" t="str">
        <f>INDEX(Partner_details[companyName], MATCH(E1767, Partner_details[email], 0))</f>
        <v>Paul</v>
      </c>
      <c r="I1767">
        <f>IFERROR(INDEX(ggPayers[payer], MATCH(A1767, ggPayers[remote_order_id], 0)), 0)</f>
        <v>0</v>
      </c>
      <c r="J1767" t="str">
        <f t="shared" si="27"/>
        <v>other</v>
      </c>
    </row>
    <row r="1768" spans="1:10">
      <c r="A1768" s="89" t="s">
        <v>10294</v>
      </c>
      <c r="B1768" s="89">
        <v>3000</v>
      </c>
      <c r="C1768" s="89" t="s">
        <v>7963</v>
      </c>
      <c r="D1768" s="89" t="s">
        <v>10295</v>
      </c>
      <c r="E1768" s="89" t="s">
        <v>7235</v>
      </c>
      <c r="F1768" s="89" t="s">
        <v>710</v>
      </c>
      <c r="G1768" s="105">
        <v>45355.779861111114</v>
      </c>
      <c r="H1768" t="str">
        <f>INDEX(Partner_details[companyName], MATCH(E1768, Partner_details[email], 0))</f>
        <v>Smoking Chef</v>
      </c>
      <c r="I1768">
        <f>IFERROR(INDEX(ggPayers[payer], MATCH(A1768, ggPayers[remote_order_id], 0)), 0)</f>
        <v>0</v>
      </c>
      <c r="J1768" t="str">
        <f t="shared" si="27"/>
        <v>other</v>
      </c>
    </row>
    <row r="1769" spans="1:10">
      <c r="A1769" s="89" t="s">
        <v>10296</v>
      </c>
      <c r="B1769" s="89">
        <v>3000</v>
      </c>
      <c r="C1769" s="89" t="s">
        <v>7963</v>
      </c>
      <c r="D1769" s="89"/>
      <c r="E1769" s="89" t="s">
        <v>7235</v>
      </c>
      <c r="F1769" s="89" t="s">
        <v>710</v>
      </c>
      <c r="G1769" s="105">
        <v>45355.779861111114</v>
      </c>
      <c r="H1769" t="str">
        <f>INDEX(Partner_details[companyName], MATCH(E1769, Partner_details[email], 0))</f>
        <v>Smoking Chef</v>
      </c>
      <c r="I1769">
        <f>IFERROR(INDEX(ggPayers[payer], MATCH(A1769, ggPayers[remote_order_id], 0)), 0)</f>
        <v>0</v>
      </c>
      <c r="J1769" t="str">
        <f t="shared" si="27"/>
        <v>other</v>
      </c>
    </row>
    <row r="1770" spans="1:10">
      <c r="A1770" s="89" t="s">
        <v>2507</v>
      </c>
      <c r="B1770" s="89">
        <v>3000</v>
      </c>
      <c r="C1770" s="89" t="s">
        <v>561</v>
      </c>
      <c r="D1770" s="89"/>
      <c r="E1770" s="89" t="s">
        <v>7227</v>
      </c>
      <c r="F1770" s="89" t="s">
        <v>462</v>
      </c>
      <c r="G1770" s="105">
        <v>45355.786805555559</v>
      </c>
      <c r="H1770" t="str">
        <f>INDEX(Partner_details[companyName], MATCH(E1770, Partner_details[email], 0))</f>
        <v>Lumen Coffee</v>
      </c>
      <c r="I1770">
        <f>IFERROR(INDEX(ggPayers[payer], MATCH(A1770, ggPayers[remote_order_id], 0)), 0)</f>
        <v>0</v>
      </c>
      <c r="J1770" t="str">
        <f t="shared" si="27"/>
        <v>other</v>
      </c>
    </row>
    <row r="1771" spans="1:10">
      <c r="A1771" s="89" t="s">
        <v>10297</v>
      </c>
      <c r="B1771" s="89">
        <v>500</v>
      </c>
      <c r="C1771" s="89" t="s">
        <v>7963</v>
      </c>
      <c r="D1771" s="89"/>
      <c r="E1771" s="89" t="s">
        <v>6520</v>
      </c>
      <c r="F1771" s="89" t="s">
        <v>469</v>
      </c>
      <c r="G1771" s="105">
        <v>45356.311805555553</v>
      </c>
      <c r="H1771" t="str">
        <f>INDEX(Partner_details[companyName], MATCH(E1771, Partner_details[email], 0))</f>
        <v>Lumen Coffee</v>
      </c>
      <c r="I1771">
        <f>IFERROR(INDEX(ggPayers[payer], MATCH(A1771, ggPayers[remote_order_id], 0)), 0)</f>
        <v>0</v>
      </c>
      <c r="J1771" t="str">
        <f t="shared" si="27"/>
        <v>other</v>
      </c>
    </row>
    <row r="1772" spans="1:10">
      <c r="A1772" s="89" t="s">
        <v>10298</v>
      </c>
      <c r="B1772" s="89">
        <v>500</v>
      </c>
      <c r="C1772" s="89" t="s">
        <v>7963</v>
      </c>
      <c r="D1772" s="89"/>
      <c r="E1772" s="89" t="s">
        <v>6520</v>
      </c>
      <c r="F1772" s="89" t="s">
        <v>469</v>
      </c>
      <c r="G1772" s="105">
        <v>45356.311805555553</v>
      </c>
      <c r="H1772" t="str">
        <f>INDEX(Partner_details[companyName], MATCH(E1772, Partner_details[email], 0))</f>
        <v>Lumen Coffee</v>
      </c>
      <c r="I1772">
        <f>IFERROR(INDEX(ggPayers[payer], MATCH(A1772, ggPayers[remote_order_id], 0)), 0)</f>
        <v>0</v>
      </c>
      <c r="J1772" t="str">
        <f t="shared" si="27"/>
        <v>other</v>
      </c>
    </row>
    <row r="1773" spans="1:10">
      <c r="A1773" s="89" t="s">
        <v>10299</v>
      </c>
      <c r="B1773" s="89">
        <v>500</v>
      </c>
      <c r="C1773" s="89" t="s">
        <v>7963</v>
      </c>
      <c r="D1773" s="89" t="s">
        <v>10300</v>
      </c>
      <c r="E1773" s="89" t="s">
        <v>6520</v>
      </c>
      <c r="F1773" s="89" t="s">
        <v>469</v>
      </c>
      <c r="G1773" s="105">
        <v>45356.313194444447</v>
      </c>
      <c r="H1773" t="str">
        <f>INDEX(Partner_details[companyName], MATCH(E1773, Partner_details[email], 0))</f>
        <v>Lumen Coffee</v>
      </c>
      <c r="I1773">
        <f>IFERROR(INDEX(ggPayers[payer], MATCH(A1773, ggPayers[remote_order_id], 0)), 0)</f>
        <v>0</v>
      </c>
      <c r="J1773" t="str">
        <f t="shared" si="27"/>
        <v>other</v>
      </c>
    </row>
    <row r="1774" spans="1:10">
      <c r="A1774" s="89" t="s">
        <v>10301</v>
      </c>
      <c r="B1774" s="89">
        <v>500</v>
      </c>
      <c r="C1774" s="89" t="s">
        <v>7963</v>
      </c>
      <c r="D1774" s="89"/>
      <c r="E1774" s="89" t="s">
        <v>6520</v>
      </c>
      <c r="F1774" s="89" t="s">
        <v>469</v>
      </c>
      <c r="G1774" s="105">
        <v>45356.313194444447</v>
      </c>
      <c r="H1774" t="str">
        <f>INDEX(Partner_details[companyName], MATCH(E1774, Partner_details[email], 0))</f>
        <v>Lumen Coffee</v>
      </c>
      <c r="I1774">
        <f>IFERROR(INDEX(ggPayers[payer], MATCH(A1774, ggPayers[remote_order_id], 0)), 0)</f>
        <v>0</v>
      </c>
      <c r="J1774" t="str">
        <f t="shared" si="27"/>
        <v>other</v>
      </c>
    </row>
    <row r="1775" spans="1:10">
      <c r="A1775" s="89" t="s">
        <v>2505</v>
      </c>
      <c r="B1775" s="89">
        <v>500</v>
      </c>
      <c r="C1775" s="89" t="s">
        <v>561</v>
      </c>
      <c r="D1775" s="89"/>
      <c r="E1775" s="89" t="s">
        <v>6520</v>
      </c>
      <c r="F1775" s="89" t="s">
        <v>469</v>
      </c>
      <c r="G1775" s="105">
        <v>45356.313194444447</v>
      </c>
      <c r="H1775" t="str">
        <f>INDEX(Partner_details[companyName], MATCH(E1775, Partner_details[email], 0))</f>
        <v>Lumen Coffee</v>
      </c>
      <c r="I1775">
        <f>IFERROR(INDEX(ggPayers[payer], MATCH(A1775, ggPayers[remote_order_id], 0)), 0)</f>
        <v>0</v>
      </c>
      <c r="J1775" t="str">
        <f t="shared" si="27"/>
        <v>other</v>
      </c>
    </row>
    <row r="1776" spans="1:10">
      <c r="A1776" s="89" t="s">
        <v>10302</v>
      </c>
      <c r="B1776" s="89">
        <v>100</v>
      </c>
      <c r="C1776" s="89" t="s">
        <v>7963</v>
      </c>
      <c r="D1776" s="89"/>
      <c r="E1776" s="89" t="s">
        <v>7544</v>
      </c>
      <c r="F1776" s="89" t="s">
        <v>466</v>
      </c>
      <c r="G1776" s="105">
        <v>45356.31527777778</v>
      </c>
      <c r="H1776" t="str">
        <f>INDEX(Partner_details[companyName], MATCH(E1776, Partner_details[email], 0))</f>
        <v>Lumen Coffee</v>
      </c>
      <c r="I1776">
        <f>IFERROR(INDEX(ggPayers[payer], MATCH(A1776, ggPayers[remote_order_id], 0)), 0)</f>
        <v>0</v>
      </c>
      <c r="J1776" t="str">
        <f t="shared" si="27"/>
        <v>other</v>
      </c>
    </row>
    <row r="1777" spans="1:10">
      <c r="A1777" s="89" t="s">
        <v>10303</v>
      </c>
      <c r="B1777" s="89">
        <v>100</v>
      </c>
      <c r="C1777" s="89" t="s">
        <v>7963</v>
      </c>
      <c r="D1777" s="89"/>
      <c r="E1777" s="89" t="s">
        <v>6520</v>
      </c>
      <c r="F1777" s="89" t="s">
        <v>469</v>
      </c>
      <c r="G1777" s="105">
        <v>45356.315972222219</v>
      </c>
      <c r="H1777" t="str">
        <f>INDEX(Partner_details[companyName], MATCH(E1777, Partner_details[email], 0))</f>
        <v>Lumen Coffee</v>
      </c>
      <c r="I1777">
        <f>IFERROR(INDEX(ggPayers[payer], MATCH(A1777, ggPayers[remote_order_id], 0)), 0)</f>
        <v>0</v>
      </c>
      <c r="J1777" t="str">
        <f t="shared" si="27"/>
        <v>other</v>
      </c>
    </row>
    <row r="1778" spans="1:10">
      <c r="A1778" s="89" t="s">
        <v>2503</v>
      </c>
      <c r="B1778" s="89">
        <v>300</v>
      </c>
      <c r="C1778" s="89" t="s">
        <v>561</v>
      </c>
      <c r="D1778" s="89" t="s">
        <v>10304</v>
      </c>
      <c r="E1778" s="89" t="s">
        <v>6509</v>
      </c>
      <c r="F1778" s="89" t="s">
        <v>218</v>
      </c>
      <c r="G1778" s="105">
        <v>45356.4</v>
      </c>
      <c r="H1778" t="str">
        <f>INDEX(Partner_details[companyName], MATCH(E1778, Partner_details[email], 0))</f>
        <v>gg cjsc</v>
      </c>
      <c r="I1778">
        <f>IFERROR(INDEX(ggPayers[payer], MATCH(A1778, ggPayers[remote_order_id], 0)), 0)</f>
        <v>17617</v>
      </c>
      <c r="J1778" t="str">
        <f t="shared" si="27"/>
        <v>ggPay</v>
      </c>
    </row>
    <row r="1779" spans="1:10">
      <c r="A1779" s="89" t="s">
        <v>2501</v>
      </c>
      <c r="B1779" s="89">
        <v>1000</v>
      </c>
      <c r="C1779" s="89" t="s">
        <v>561</v>
      </c>
      <c r="D1779" s="89"/>
      <c r="E1779" s="89" t="s">
        <v>6682</v>
      </c>
      <c r="F1779" s="89" t="s">
        <v>5008</v>
      </c>
      <c r="G1779" s="105">
        <v>45356.426388888889</v>
      </c>
      <c r="H1779" t="str">
        <f>INDEX(Partner_details[companyName], MATCH(E1779, Partner_details[email], 0))</f>
        <v>Sunrise noyland</v>
      </c>
      <c r="I1779">
        <f>IFERROR(INDEX(ggPayers[payer], MATCH(A1779, ggPayers[remote_order_id], 0)), 0)</f>
        <v>0</v>
      </c>
      <c r="J1779" t="str">
        <f t="shared" si="27"/>
        <v>other</v>
      </c>
    </row>
    <row r="1780" spans="1:10">
      <c r="A1780" s="89" t="s">
        <v>2499</v>
      </c>
      <c r="B1780" s="89">
        <v>3000</v>
      </c>
      <c r="C1780" s="89" t="s">
        <v>561</v>
      </c>
      <c r="D1780" s="89" t="s">
        <v>10305</v>
      </c>
      <c r="E1780" s="89" t="s">
        <v>6520</v>
      </c>
      <c r="F1780" s="89" t="s">
        <v>469</v>
      </c>
      <c r="G1780" s="105">
        <v>45356.430555555555</v>
      </c>
      <c r="H1780" t="str">
        <f>INDEX(Partner_details[companyName], MATCH(E1780, Partner_details[email], 0))</f>
        <v>Lumen Coffee</v>
      </c>
      <c r="I1780">
        <f>IFERROR(INDEX(ggPayers[payer], MATCH(A1780, ggPayers[remote_order_id], 0)), 0)</f>
        <v>11254</v>
      </c>
      <c r="J1780" t="str">
        <f t="shared" si="27"/>
        <v>ggPay</v>
      </c>
    </row>
    <row r="1781" spans="1:10">
      <c r="A1781" s="89" t="s">
        <v>4213</v>
      </c>
      <c r="B1781" s="89">
        <v>1000</v>
      </c>
      <c r="C1781" s="89" t="s">
        <v>561</v>
      </c>
      <c r="D1781" s="89" t="s">
        <v>10306</v>
      </c>
      <c r="E1781" s="89" t="s">
        <v>116</v>
      </c>
      <c r="F1781" s="89" t="s">
        <v>6567</v>
      </c>
      <c r="G1781" s="105">
        <v>45454.601388888892</v>
      </c>
      <c r="H1781" t="str">
        <f>INDEX(Partner_details[companyName], MATCH(E1781, Partner_details[email], 0))</f>
        <v>Tumanyan</v>
      </c>
      <c r="I1781">
        <f>IFERROR(INDEX(ggPayers[payer], MATCH(A1781, ggPayers[remote_order_id], 0)), 0)</f>
        <v>167917</v>
      </c>
      <c r="J1781" t="str">
        <f t="shared" si="27"/>
        <v>ggPay</v>
      </c>
    </row>
    <row r="1782" spans="1:10">
      <c r="A1782" s="89" t="s">
        <v>10307</v>
      </c>
      <c r="B1782" s="89">
        <v>1000</v>
      </c>
      <c r="C1782" s="89" t="s">
        <v>7963</v>
      </c>
      <c r="D1782" s="89" t="s">
        <v>10308</v>
      </c>
      <c r="E1782" s="89" t="s">
        <v>7544</v>
      </c>
      <c r="F1782" s="89" t="s">
        <v>466</v>
      </c>
      <c r="G1782" s="105">
        <v>45356.486111111109</v>
      </c>
      <c r="H1782" t="str">
        <f>INDEX(Partner_details[companyName], MATCH(E1782, Partner_details[email], 0))</f>
        <v>Lumen Coffee</v>
      </c>
      <c r="I1782">
        <f>IFERROR(INDEX(ggPayers[payer], MATCH(A1782, ggPayers[remote_order_id], 0)), 0)</f>
        <v>0</v>
      </c>
      <c r="J1782" t="str">
        <f t="shared" si="27"/>
        <v>other</v>
      </c>
    </row>
    <row r="1783" spans="1:10">
      <c r="A1783" s="89" t="s">
        <v>10309</v>
      </c>
      <c r="B1783" s="89">
        <v>1000</v>
      </c>
      <c r="C1783" s="89" t="s">
        <v>7963</v>
      </c>
      <c r="D1783" s="89" t="s">
        <v>10310</v>
      </c>
      <c r="E1783" s="89" t="s">
        <v>7544</v>
      </c>
      <c r="F1783" s="89" t="s">
        <v>466</v>
      </c>
      <c r="G1783" s="105">
        <v>45356.486111111109</v>
      </c>
      <c r="H1783" t="str">
        <f>INDEX(Partner_details[companyName], MATCH(E1783, Partner_details[email], 0))</f>
        <v>Lumen Coffee</v>
      </c>
      <c r="I1783">
        <f>IFERROR(INDEX(ggPayers[payer], MATCH(A1783, ggPayers[remote_order_id], 0)), 0)</f>
        <v>0</v>
      </c>
      <c r="J1783" t="str">
        <f t="shared" si="27"/>
        <v>other</v>
      </c>
    </row>
    <row r="1784" spans="1:10">
      <c r="A1784" s="89" t="s">
        <v>10311</v>
      </c>
      <c r="B1784" s="89">
        <v>1000</v>
      </c>
      <c r="C1784" s="89" t="s">
        <v>7963</v>
      </c>
      <c r="D1784" s="89"/>
      <c r="E1784" s="89" t="s">
        <v>7235</v>
      </c>
      <c r="F1784" s="89" t="s">
        <v>710</v>
      </c>
      <c r="G1784" s="105">
        <v>45356.488194444442</v>
      </c>
      <c r="H1784" t="str">
        <f>INDEX(Partner_details[companyName], MATCH(E1784, Partner_details[email], 0))</f>
        <v>Smoking Chef</v>
      </c>
      <c r="I1784">
        <f>IFERROR(INDEX(ggPayers[payer], MATCH(A1784, ggPayers[remote_order_id], 0)), 0)</f>
        <v>0</v>
      </c>
      <c r="J1784" t="str">
        <f t="shared" si="27"/>
        <v>other</v>
      </c>
    </row>
    <row r="1785" spans="1:10">
      <c r="A1785" s="89" t="s">
        <v>10312</v>
      </c>
      <c r="B1785" s="89">
        <v>1000</v>
      </c>
      <c r="C1785" s="89" t="s">
        <v>7963</v>
      </c>
      <c r="D1785" s="89"/>
      <c r="E1785" s="89" t="s">
        <v>7235</v>
      </c>
      <c r="F1785" s="89" t="s">
        <v>710</v>
      </c>
      <c r="G1785" s="105">
        <v>45356.488194444442</v>
      </c>
      <c r="H1785" t="str">
        <f>INDEX(Partner_details[companyName], MATCH(E1785, Partner_details[email], 0))</f>
        <v>Smoking Chef</v>
      </c>
      <c r="I1785">
        <f>IFERROR(INDEX(ggPayers[payer], MATCH(A1785, ggPayers[remote_order_id], 0)), 0)</f>
        <v>0</v>
      </c>
      <c r="J1785" t="str">
        <f t="shared" si="27"/>
        <v>other</v>
      </c>
    </row>
    <row r="1786" spans="1:10">
      <c r="A1786" s="89" t="s">
        <v>10313</v>
      </c>
      <c r="B1786" s="89">
        <v>500</v>
      </c>
      <c r="C1786" s="89" t="s">
        <v>7963</v>
      </c>
      <c r="D1786" s="89"/>
      <c r="E1786" s="89" t="s">
        <v>6714</v>
      </c>
      <c r="F1786" s="89" t="s">
        <v>585</v>
      </c>
      <c r="G1786" s="105">
        <v>45456.354166666664</v>
      </c>
      <c r="H1786" t="str">
        <f>INDEX(Partner_details[companyName], MATCH(E1786, Partner_details[email], 0))</f>
        <v>Dodopizza</v>
      </c>
      <c r="I1786">
        <f>IFERROR(INDEX(ggPayers[payer], MATCH(A1786, ggPayers[remote_order_id], 0)), 0)</f>
        <v>0</v>
      </c>
      <c r="J1786" t="str">
        <f t="shared" si="27"/>
        <v>other</v>
      </c>
    </row>
    <row r="1787" spans="1:10">
      <c r="A1787" s="89" t="s">
        <v>10314</v>
      </c>
      <c r="B1787" s="89">
        <v>300</v>
      </c>
      <c r="C1787" s="89" t="s">
        <v>7963</v>
      </c>
      <c r="D1787" s="89"/>
      <c r="E1787" s="89" t="s">
        <v>6714</v>
      </c>
      <c r="F1787" s="89" t="s">
        <v>585</v>
      </c>
      <c r="G1787" s="105">
        <v>45456.355555555558</v>
      </c>
      <c r="H1787" t="str">
        <f>INDEX(Partner_details[companyName], MATCH(E1787, Partner_details[email], 0))</f>
        <v>Dodopizza</v>
      </c>
      <c r="I1787">
        <f>IFERROR(INDEX(ggPayers[payer], MATCH(A1787, ggPayers[remote_order_id], 0)), 0)</f>
        <v>0</v>
      </c>
      <c r="J1787" t="str">
        <f t="shared" si="27"/>
        <v>other</v>
      </c>
    </row>
    <row r="1788" spans="1:10">
      <c r="A1788" s="89" t="s">
        <v>10315</v>
      </c>
      <c r="B1788" s="89">
        <v>100</v>
      </c>
      <c r="C1788" s="89" t="s">
        <v>7974</v>
      </c>
      <c r="D1788" s="89"/>
      <c r="E1788" s="89" t="s">
        <v>6780</v>
      </c>
      <c r="F1788" s="89" t="s">
        <v>2419</v>
      </c>
      <c r="G1788" s="105">
        <v>45356.598611111112</v>
      </c>
      <c r="H1788" t="str">
        <f>INDEX(Partner_details[companyName], MATCH(E1788, Partner_details[email], 0))</f>
        <v>Unicorn</v>
      </c>
      <c r="I1788">
        <f>IFERROR(INDEX(ggPayers[payer], MATCH(A1788, ggPayers[remote_order_id], 0)), 0)</f>
        <v>0</v>
      </c>
      <c r="J1788" t="str">
        <f t="shared" si="27"/>
        <v>other</v>
      </c>
    </row>
    <row r="1789" spans="1:10">
      <c r="A1789" s="89" t="s">
        <v>10316</v>
      </c>
      <c r="B1789" s="89">
        <v>100</v>
      </c>
      <c r="C1789" s="89" t="s">
        <v>7974</v>
      </c>
      <c r="D1789" s="89"/>
      <c r="E1789" s="89" t="s">
        <v>6780</v>
      </c>
      <c r="F1789" s="89" t="s">
        <v>2419</v>
      </c>
      <c r="G1789" s="105">
        <v>45356.598611111112</v>
      </c>
      <c r="H1789" t="str">
        <f>INDEX(Partner_details[companyName], MATCH(E1789, Partner_details[email], 0))</f>
        <v>Unicorn</v>
      </c>
      <c r="I1789">
        <f>IFERROR(INDEX(ggPayers[payer], MATCH(A1789, ggPayers[remote_order_id], 0)), 0)</f>
        <v>0</v>
      </c>
      <c r="J1789" t="str">
        <f t="shared" si="27"/>
        <v>other</v>
      </c>
    </row>
    <row r="1790" spans="1:10">
      <c r="A1790" s="89" t="s">
        <v>10317</v>
      </c>
      <c r="B1790" s="89">
        <v>100</v>
      </c>
      <c r="C1790" s="89" t="s">
        <v>7974</v>
      </c>
      <c r="D1790" s="89"/>
      <c r="E1790" s="89" t="s">
        <v>6780</v>
      </c>
      <c r="F1790" s="89" t="s">
        <v>2419</v>
      </c>
      <c r="G1790" s="105">
        <v>45356.598611111112</v>
      </c>
      <c r="H1790" t="str">
        <f>INDEX(Partner_details[companyName], MATCH(E1790, Partner_details[email], 0))</f>
        <v>Unicorn</v>
      </c>
      <c r="I1790">
        <f>IFERROR(INDEX(ggPayers[payer], MATCH(A1790, ggPayers[remote_order_id], 0)), 0)</f>
        <v>0</v>
      </c>
      <c r="J1790" t="str">
        <f t="shared" si="27"/>
        <v>other</v>
      </c>
    </row>
    <row r="1791" spans="1:10">
      <c r="A1791" s="89" t="s">
        <v>10318</v>
      </c>
      <c r="B1791" s="89">
        <v>100</v>
      </c>
      <c r="C1791" s="89" t="s">
        <v>7974</v>
      </c>
      <c r="D1791" s="89"/>
      <c r="E1791" s="89" t="s">
        <v>6780</v>
      </c>
      <c r="F1791" s="89" t="s">
        <v>2419</v>
      </c>
      <c r="G1791" s="105">
        <v>45356.598611111112</v>
      </c>
      <c r="H1791" t="str">
        <f>INDEX(Partner_details[companyName], MATCH(E1791, Partner_details[email], 0))</f>
        <v>Unicorn</v>
      </c>
      <c r="I1791">
        <f>IFERROR(INDEX(ggPayers[payer], MATCH(A1791, ggPayers[remote_order_id], 0)), 0)</f>
        <v>0</v>
      </c>
      <c r="J1791" t="str">
        <f t="shared" si="27"/>
        <v>other</v>
      </c>
    </row>
    <row r="1792" spans="1:10">
      <c r="A1792" s="89" t="s">
        <v>10319</v>
      </c>
      <c r="B1792" s="89">
        <v>100</v>
      </c>
      <c r="C1792" s="89" t="s">
        <v>7974</v>
      </c>
      <c r="D1792" s="89"/>
      <c r="E1792" s="89" t="s">
        <v>6780</v>
      </c>
      <c r="F1792" s="89" t="s">
        <v>2419</v>
      </c>
      <c r="G1792" s="105">
        <v>45356.598611111112</v>
      </c>
      <c r="H1792" t="str">
        <f>INDEX(Partner_details[companyName], MATCH(E1792, Partner_details[email], 0))</f>
        <v>Unicorn</v>
      </c>
      <c r="I1792">
        <f>IFERROR(INDEX(ggPayers[payer], MATCH(A1792, ggPayers[remote_order_id], 0)), 0)</f>
        <v>0</v>
      </c>
      <c r="J1792" t="str">
        <f t="shared" si="27"/>
        <v>other</v>
      </c>
    </row>
    <row r="1793" spans="1:10">
      <c r="A1793" s="89" t="s">
        <v>10320</v>
      </c>
      <c r="B1793" s="89">
        <v>100</v>
      </c>
      <c r="C1793" s="89" t="s">
        <v>7974</v>
      </c>
      <c r="D1793" s="89"/>
      <c r="E1793" s="89" t="s">
        <v>6780</v>
      </c>
      <c r="F1793" s="89" t="s">
        <v>2419</v>
      </c>
      <c r="G1793" s="105">
        <v>45356.598611111112</v>
      </c>
      <c r="H1793" t="str">
        <f>INDEX(Partner_details[companyName], MATCH(E1793, Partner_details[email], 0))</f>
        <v>Unicorn</v>
      </c>
      <c r="I1793">
        <f>IFERROR(INDEX(ggPayers[payer], MATCH(A1793, ggPayers[remote_order_id], 0)), 0)</f>
        <v>0</v>
      </c>
      <c r="J1793" t="str">
        <f t="shared" si="27"/>
        <v>other</v>
      </c>
    </row>
    <row r="1794" spans="1:10">
      <c r="A1794" s="89" t="s">
        <v>10321</v>
      </c>
      <c r="B1794" s="89">
        <v>100</v>
      </c>
      <c r="C1794" s="89" t="s">
        <v>7974</v>
      </c>
      <c r="D1794" s="89"/>
      <c r="E1794" s="89" t="s">
        <v>6780</v>
      </c>
      <c r="F1794" s="89" t="s">
        <v>2419</v>
      </c>
      <c r="G1794" s="105">
        <v>45356.598611111112</v>
      </c>
      <c r="H1794" t="str">
        <f>INDEX(Partner_details[companyName], MATCH(E1794, Partner_details[email], 0))</f>
        <v>Unicorn</v>
      </c>
      <c r="I1794">
        <f>IFERROR(INDEX(ggPayers[payer], MATCH(A1794, ggPayers[remote_order_id], 0)), 0)</f>
        <v>0</v>
      </c>
      <c r="J1794" t="str">
        <f t="shared" si="27"/>
        <v>other</v>
      </c>
    </row>
    <row r="1795" spans="1:10">
      <c r="A1795" s="89" t="s">
        <v>10322</v>
      </c>
      <c r="B1795" s="89">
        <v>100</v>
      </c>
      <c r="C1795" s="89" t="s">
        <v>7974</v>
      </c>
      <c r="D1795" s="89"/>
      <c r="E1795" s="89" t="s">
        <v>6780</v>
      </c>
      <c r="F1795" s="89" t="s">
        <v>2419</v>
      </c>
      <c r="G1795" s="105">
        <v>45356.598611111112</v>
      </c>
      <c r="H1795" t="str">
        <f>INDEX(Partner_details[companyName], MATCH(E1795, Partner_details[email], 0))</f>
        <v>Unicorn</v>
      </c>
      <c r="I1795">
        <f>IFERROR(INDEX(ggPayers[payer], MATCH(A1795, ggPayers[remote_order_id], 0)), 0)</f>
        <v>0</v>
      </c>
      <c r="J1795" t="str">
        <f t="shared" ref="J1795:J1858" si="28">IF(NOT(I1795=0), "ggPay", "other")</f>
        <v>other</v>
      </c>
    </row>
    <row r="1796" spans="1:10">
      <c r="A1796" s="89" t="s">
        <v>10323</v>
      </c>
      <c r="B1796" s="89">
        <v>100</v>
      </c>
      <c r="C1796" s="89" t="s">
        <v>7974</v>
      </c>
      <c r="D1796" s="89"/>
      <c r="E1796" s="89" t="s">
        <v>6780</v>
      </c>
      <c r="F1796" s="89" t="s">
        <v>2419</v>
      </c>
      <c r="G1796" s="105">
        <v>45356.598611111112</v>
      </c>
      <c r="H1796" t="str">
        <f>INDEX(Partner_details[companyName], MATCH(E1796, Partner_details[email], 0))</f>
        <v>Unicorn</v>
      </c>
      <c r="I1796">
        <f>IFERROR(INDEX(ggPayers[payer], MATCH(A1796, ggPayers[remote_order_id], 0)), 0)</f>
        <v>0</v>
      </c>
      <c r="J1796" t="str">
        <f t="shared" si="28"/>
        <v>other</v>
      </c>
    </row>
    <row r="1797" spans="1:10">
      <c r="A1797" s="89" t="s">
        <v>10324</v>
      </c>
      <c r="B1797" s="89">
        <v>100</v>
      </c>
      <c r="C1797" s="89" t="s">
        <v>7963</v>
      </c>
      <c r="D1797" s="89"/>
      <c r="E1797" s="89" t="s">
        <v>6780</v>
      </c>
      <c r="F1797" s="89" t="s">
        <v>2419</v>
      </c>
      <c r="G1797" s="105">
        <v>45356.598611111112</v>
      </c>
      <c r="H1797" t="str">
        <f>INDEX(Partner_details[companyName], MATCH(E1797, Partner_details[email], 0))</f>
        <v>Unicorn</v>
      </c>
      <c r="I1797">
        <f>IFERROR(INDEX(ggPayers[payer], MATCH(A1797, ggPayers[remote_order_id], 0)), 0)</f>
        <v>0</v>
      </c>
      <c r="J1797" t="str">
        <f t="shared" si="28"/>
        <v>other</v>
      </c>
    </row>
    <row r="1798" spans="1:10">
      <c r="A1798" s="89" t="s">
        <v>10325</v>
      </c>
      <c r="B1798" s="89">
        <v>100</v>
      </c>
      <c r="C1798" s="89" t="s">
        <v>7963</v>
      </c>
      <c r="D1798" s="89"/>
      <c r="E1798" s="89" t="s">
        <v>6780</v>
      </c>
      <c r="F1798" s="89" t="s">
        <v>2419</v>
      </c>
      <c r="G1798" s="105">
        <v>45356.598611111112</v>
      </c>
      <c r="H1798" t="str">
        <f>INDEX(Partner_details[companyName], MATCH(E1798, Partner_details[email], 0))</f>
        <v>Unicorn</v>
      </c>
      <c r="I1798">
        <f>IFERROR(INDEX(ggPayers[payer], MATCH(A1798, ggPayers[remote_order_id], 0)), 0)</f>
        <v>0</v>
      </c>
      <c r="J1798" t="str">
        <f t="shared" si="28"/>
        <v>other</v>
      </c>
    </row>
    <row r="1799" spans="1:10">
      <c r="A1799" s="89" t="s">
        <v>10326</v>
      </c>
      <c r="B1799" s="89">
        <v>100</v>
      </c>
      <c r="C1799" s="89" t="s">
        <v>7974</v>
      </c>
      <c r="D1799" s="89"/>
      <c r="E1799" s="89" t="s">
        <v>6780</v>
      </c>
      <c r="F1799" s="89" t="s">
        <v>2419</v>
      </c>
      <c r="G1799" s="105">
        <v>45356.598611111112</v>
      </c>
      <c r="H1799" t="str">
        <f>INDEX(Partner_details[companyName], MATCH(E1799, Partner_details[email], 0))</f>
        <v>Unicorn</v>
      </c>
      <c r="I1799">
        <f>IFERROR(INDEX(ggPayers[payer], MATCH(A1799, ggPayers[remote_order_id], 0)), 0)</f>
        <v>0</v>
      </c>
      <c r="J1799" t="str">
        <f t="shared" si="28"/>
        <v>other</v>
      </c>
    </row>
    <row r="1800" spans="1:10">
      <c r="A1800" s="89" t="s">
        <v>10327</v>
      </c>
      <c r="B1800" s="89">
        <v>100</v>
      </c>
      <c r="C1800" s="89" t="s">
        <v>7974</v>
      </c>
      <c r="D1800" s="89"/>
      <c r="E1800" s="89" t="s">
        <v>6780</v>
      </c>
      <c r="F1800" s="89" t="s">
        <v>2419</v>
      </c>
      <c r="G1800" s="105">
        <v>45356.598611111112</v>
      </c>
      <c r="H1800" t="str">
        <f>INDEX(Partner_details[companyName], MATCH(E1800, Partner_details[email], 0))</f>
        <v>Unicorn</v>
      </c>
      <c r="I1800">
        <f>IFERROR(INDEX(ggPayers[payer], MATCH(A1800, ggPayers[remote_order_id], 0)), 0)</f>
        <v>0</v>
      </c>
      <c r="J1800" t="str">
        <f t="shared" si="28"/>
        <v>other</v>
      </c>
    </row>
    <row r="1801" spans="1:10">
      <c r="A1801" s="89" t="s">
        <v>10328</v>
      </c>
      <c r="B1801" s="89">
        <v>100</v>
      </c>
      <c r="C1801" s="89" t="s">
        <v>7974</v>
      </c>
      <c r="D1801" s="89"/>
      <c r="E1801" s="89" t="s">
        <v>6780</v>
      </c>
      <c r="F1801" s="89" t="s">
        <v>2419</v>
      </c>
      <c r="G1801" s="105">
        <v>45356.598611111112</v>
      </c>
      <c r="H1801" t="str">
        <f>INDEX(Partner_details[companyName], MATCH(E1801, Partner_details[email], 0))</f>
        <v>Unicorn</v>
      </c>
      <c r="I1801">
        <f>IFERROR(INDEX(ggPayers[payer], MATCH(A1801, ggPayers[remote_order_id], 0)), 0)</f>
        <v>0</v>
      </c>
      <c r="J1801" t="str">
        <f t="shared" si="28"/>
        <v>other</v>
      </c>
    </row>
    <row r="1802" spans="1:10">
      <c r="A1802" s="89" t="s">
        <v>10329</v>
      </c>
      <c r="B1802" s="89">
        <v>100</v>
      </c>
      <c r="C1802" s="89" t="s">
        <v>7974</v>
      </c>
      <c r="D1802" s="89"/>
      <c r="E1802" s="89" t="s">
        <v>6780</v>
      </c>
      <c r="F1802" s="89" t="s">
        <v>2419</v>
      </c>
      <c r="G1802" s="105">
        <v>45356.598611111112</v>
      </c>
      <c r="H1802" t="str">
        <f>INDEX(Partner_details[companyName], MATCH(E1802, Partner_details[email], 0))</f>
        <v>Unicorn</v>
      </c>
      <c r="I1802">
        <f>IFERROR(INDEX(ggPayers[payer], MATCH(A1802, ggPayers[remote_order_id], 0)), 0)</f>
        <v>0</v>
      </c>
      <c r="J1802" t="str">
        <f t="shared" si="28"/>
        <v>other</v>
      </c>
    </row>
    <row r="1803" spans="1:10">
      <c r="A1803" s="89" t="s">
        <v>10330</v>
      </c>
      <c r="B1803" s="89">
        <v>100</v>
      </c>
      <c r="C1803" s="89" t="s">
        <v>7974</v>
      </c>
      <c r="D1803" s="89"/>
      <c r="E1803" s="89" t="s">
        <v>6780</v>
      </c>
      <c r="F1803" s="89" t="s">
        <v>2419</v>
      </c>
      <c r="G1803" s="105">
        <v>45356.598611111112</v>
      </c>
      <c r="H1803" t="str">
        <f>INDEX(Partner_details[companyName], MATCH(E1803, Partner_details[email], 0))</f>
        <v>Unicorn</v>
      </c>
      <c r="I1803">
        <f>IFERROR(INDEX(ggPayers[payer], MATCH(A1803, ggPayers[remote_order_id], 0)), 0)</f>
        <v>0</v>
      </c>
      <c r="J1803" t="str">
        <f t="shared" si="28"/>
        <v>other</v>
      </c>
    </row>
    <row r="1804" spans="1:10">
      <c r="A1804" s="89" t="s">
        <v>10331</v>
      </c>
      <c r="B1804" s="89">
        <v>1000</v>
      </c>
      <c r="C1804" s="89" t="s">
        <v>7963</v>
      </c>
      <c r="D1804" s="89" t="s">
        <v>10332</v>
      </c>
      <c r="E1804" s="89" t="s">
        <v>7296</v>
      </c>
      <c r="F1804" s="89" t="s">
        <v>516</v>
      </c>
      <c r="G1804" s="105">
        <v>45356.682638888888</v>
      </c>
      <c r="H1804" t="str">
        <f>INDEX(Partner_details[companyName], MATCH(E1804, Partner_details[email], 0))</f>
        <v>Paul</v>
      </c>
      <c r="I1804">
        <f>IFERROR(INDEX(ggPayers[payer], MATCH(A1804, ggPayers[remote_order_id], 0)), 0)</f>
        <v>0</v>
      </c>
      <c r="J1804" t="str">
        <f t="shared" si="28"/>
        <v>other</v>
      </c>
    </row>
    <row r="1805" spans="1:10">
      <c r="A1805" s="89" t="s">
        <v>10333</v>
      </c>
      <c r="B1805" s="89">
        <v>1000</v>
      </c>
      <c r="C1805" s="89" t="s">
        <v>7963</v>
      </c>
      <c r="D1805" s="89" t="s">
        <v>10334</v>
      </c>
      <c r="E1805" s="89" t="s">
        <v>7296</v>
      </c>
      <c r="F1805" s="89" t="s">
        <v>516</v>
      </c>
      <c r="G1805" s="105">
        <v>45356.682638888888</v>
      </c>
      <c r="H1805" t="str">
        <f>INDEX(Partner_details[companyName], MATCH(E1805, Partner_details[email], 0))</f>
        <v>Paul</v>
      </c>
      <c r="I1805">
        <f>IFERROR(INDEX(ggPayers[payer], MATCH(A1805, ggPayers[remote_order_id], 0)), 0)</f>
        <v>0</v>
      </c>
      <c r="J1805" t="str">
        <f t="shared" si="28"/>
        <v>other</v>
      </c>
    </row>
    <row r="1806" spans="1:10">
      <c r="A1806" s="89" t="s">
        <v>2495</v>
      </c>
      <c r="B1806" s="89">
        <v>3000</v>
      </c>
      <c r="C1806" s="89" t="s">
        <v>561</v>
      </c>
      <c r="D1806" s="89"/>
      <c r="E1806" s="89" t="s">
        <v>130</v>
      </c>
      <c r="F1806" s="89" t="s">
        <v>128</v>
      </c>
      <c r="G1806" s="105">
        <v>45356.724999999999</v>
      </c>
      <c r="H1806" t="str">
        <f>INDEX(Partner_details[companyName], MATCH(E1806, Partner_details[email], 0))</f>
        <v>Avetis Grigoryan</v>
      </c>
      <c r="I1806">
        <f>IFERROR(INDEX(ggPayers[payer], MATCH(A1806, ggPayers[remote_order_id], 0)), 0)</f>
        <v>0</v>
      </c>
      <c r="J1806" t="str">
        <f t="shared" si="28"/>
        <v>other</v>
      </c>
    </row>
    <row r="1807" spans="1:10">
      <c r="A1807" s="89" t="s">
        <v>10335</v>
      </c>
      <c r="B1807" s="89">
        <v>3000</v>
      </c>
      <c r="C1807" s="89" t="s">
        <v>7963</v>
      </c>
      <c r="D1807" s="89"/>
      <c r="E1807" s="89" t="s">
        <v>130</v>
      </c>
      <c r="F1807" s="89" t="s">
        <v>128</v>
      </c>
      <c r="G1807" s="105">
        <v>45356.724999999999</v>
      </c>
      <c r="H1807" t="str">
        <f>INDEX(Partner_details[companyName], MATCH(E1807, Partner_details[email], 0))</f>
        <v>Avetis Grigoryan</v>
      </c>
      <c r="I1807">
        <f>IFERROR(INDEX(ggPayers[payer], MATCH(A1807, ggPayers[remote_order_id], 0)), 0)</f>
        <v>0</v>
      </c>
      <c r="J1807" t="str">
        <f t="shared" si="28"/>
        <v>other</v>
      </c>
    </row>
    <row r="1808" spans="1:10">
      <c r="A1808" s="89" t="s">
        <v>10336</v>
      </c>
      <c r="B1808" s="89">
        <v>500</v>
      </c>
      <c r="C1808" s="89" t="s">
        <v>7963</v>
      </c>
      <c r="D1808" s="89" t="s">
        <v>10337</v>
      </c>
      <c r="E1808" s="89" t="s">
        <v>6830</v>
      </c>
      <c r="F1808" s="89" t="s">
        <v>382</v>
      </c>
      <c r="G1808" s="105">
        <v>45356.729166666664</v>
      </c>
      <c r="H1808" t="str">
        <f>INDEX(Partner_details[companyName], MATCH(E1808, Partner_details[email], 0))</f>
        <v>Beer Academy</v>
      </c>
      <c r="I1808">
        <f>IFERROR(INDEX(ggPayers[payer], MATCH(A1808, ggPayers[remote_order_id], 0)), 0)</f>
        <v>0</v>
      </c>
      <c r="J1808" t="str">
        <f t="shared" si="28"/>
        <v>other</v>
      </c>
    </row>
    <row r="1809" spans="1:10">
      <c r="A1809" s="89" t="s">
        <v>10338</v>
      </c>
      <c r="B1809" s="89">
        <v>500</v>
      </c>
      <c r="C1809" s="89" t="s">
        <v>7963</v>
      </c>
      <c r="D1809" s="89" t="s">
        <v>10339</v>
      </c>
      <c r="E1809" s="89" t="s">
        <v>6830</v>
      </c>
      <c r="F1809" s="89" t="s">
        <v>382</v>
      </c>
      <c r="G1809" s="105">
        <v>45356.729166666664</v>
      </c>
      <c r="H1809" t="str">
        <f>INDEX(Partner_details[companyName], MATCH(E1809, Partner_details[email], 0))</f>
        <v>Beer Academy</v>
      </c>
      <c r="I1809">
        <f>IFERROR(INDEX(ggPayers[payer], MATCH(A1809, ggPayers[remote_order_id], 0)), 0)</f>
        <v>0</v>
      </c>
      <c r="J1809" t="str">
        <f t="shared" si="28"/>
        <v>other</v>
      </c>
    </row>
    <row r="1810" spans="1:10">
      <c r="A1810" s="89" t="s">
        <v>10340</v>
      </c>
      <c r="B1810" s="89">
        <v>500</v>
      </c>
      <c r="C1810" s="89" t="s">
        <v>7963</v>
      </c>
      <c r="D1810" s="89" t="s">
        <v>10341</v>
      </c>
      <c r="E1810" s="89" t="s">
        <v>178</v>
      </c>
      <c r="F1810" s="89" t="s">
        <v>177</v>
      </c>
      <c r="G1810" s="105">
        <v>45356.729861111111</v>
      </c>
      <c r="H1810" t="str">
        <f>INDEX(Partner_details[companyName], MATCH(E1810, Partner_details[email], 0))</f>
        <v>gg cjsc</v>
      </c>
      <c r="I1810">
        <f>IFERROR(INDEX(ggPayers[payer], MATCH(A1810, ggPayers[remote_order_id], 0)), 0)</f>
        <v>0</v>
      </c>
      <c r="J1810" t="str">
        <f t="shared" si="28"/>
        <v>other</v>
      </c>
    </row>
    <row r="1811" spans="1:10">
      <c r="A1811" s="89" t="s">
        <v>10342</v>
      </c>
      <c r="B1811" s="89">
        <v>1000</v>
      </c>
      <c r="C1811" s="89" t="s">
        <v>7963</v>
      </c>
      <c r="D1811" s="89" t="s">
        <v>10343</v>
      </c>
      <c r="E1811" s="89" t="s">
        <v>6830</v>
      </c>
      <c r="F1811" s="89" t="s">
        <v>382</v>
      </c>
      <c r="G1811" s="105">
        <v>45356.731249999997</v>
      </c>
      <c r="H1811" t="str">
        <f>INDEX(Partner_details[companyName], MATCH(E1811, Partner_details[email], 0))</f>
        <v>Beer Academy</v>
      </c>
      <c r="I1811">
        <f>IFERROR(INDEX(ggPayers[payer], MATCH(A1811, ggPayers[remote_order_id], 0)), 0)</f>
        <v>0</v>
      </c>
      <c r="J1811" t="str">
        <f t="shared" si="28"/>
        <v>other</v>
      </c>
    </row>
    <row r="1812" spans="1:10">
      <c r="A1812" s="89" t="s">
        <v>10344</v>
      </c>
      <c r="B1812" s="89">
        <v>500</v>
      </c>
      <c r="C1812" s="89" t="s">
        <v>7963</v>
      </c>
      <c r="D1812" s="89" t="s">
        <v>10345</v>
      </c>
      <c r="E1812" s="89" t="s">
        <v>7227</v>
      </c>
      <c r="F1812" s="89" t="s">
        <v>462</v>
      </c>
      <c r="G1812" s="105">
        <v>45356.745138888888</v>
      </c>
      <c r="H1812" t="str">
        <f>INDEX(Partner_details[companyName], MATCH(E1812, Partner_details[email], 0))</f>
        <v>Lumen Coffee</v>
      </c>
      <c r="I1812">
        <f>IFERROR(INDEX(ggPayers[payer], MATCH(A1812, ggPayers[remote_order_id], 0)), 0)</f>
        <v>0</v>
      </c>
      <c r="J1812" t="str">
        <f t="shared" si="28"/>
        <v>other</v>
      </c>
    </row>
    <row r="1813" spans="1:10">
      <c r="A1813" s="89" t="s">
        <v>10346</v>
      </c>
      <c r="B1813" s="89">
        <v>500</v>
      </c>
      <c r="C1813" s="89" t="s">
        <v>7963</v>
      </c>
      <c r="D1813" s="89" t="s">
        <v>10347</v>
      </c>
      <c r="E1813" s="89" t="s">
        <v>7227</v>
      </c>
      <c r="F1813" s="89" t="s">
        <v>462</v>
      </c>
      <c r="G1813" s="105">
        <v>45356.745138888888</v>
      </c>
      <c r="H1813" t="str">
        <f>INDEX(Partner_details[companyName], MATCH(E1813, Partner_details[email], 0))</f>
        <v>Lumen Coffee</v>
      </c>
      <c r="I1813">
        <f>IFERROR(INDEX(ggPayers[payer], MATCH(A1813, ggPayers[remote_order_id], 0)), 0)</f>
        <v>0</v>
      </c>
      <c r="J1813" t="str">
        <f t="shared" si="28"/>
        <v>other</v>
      </c>
    </row>
    <row r="1814" spans="1:10">
      <c r="A1814" s="89" t="s">
        <v>2493</v>
      </c>
      <c r="B1814" s="89">
        <v>100</v>
      </c>
      <c r="C1814" s="89" t="s">
        <v>561</v>
      </c>
      <c r="D1814" s="89"/>
      <c r="E1814" s="89" t="s">
        <v>6816</v>
      </c>
      <c r="F1814" s="89" t="s">
        <v>1095</v>
      </c>
      <c r="G1814" s="105">
        <v>45356.769444444442</v>
      </c>
      <c r="H1814" t="str">
        <f>INDEX(Partner_details[companyName], MATCH(E1814, Partner_details[email], 0))</f>
        <v>Turqaget</v>
      </c>
      <c r="I1814">
        <f>IFERROR(INDEX(ggPayers[payer], MATCH(A1814, ggPayers[remote_order_id], 0)), 0)</f>
        <v>0</v>
      </c>
      <c r="J1814" t="str">
        <f t="shared" si="28"/>
        <v>other</v>
      </c>
    </row>
    <row r="1815" spans="1:10">
      <c r="A1815" s="89" t="s">
        <v>10348</v>
      </c>
      <c r="B1815" s="89">
        <v>5000</v>
      </c>
      <c r="C1815" s="89" t="s">
        <v>7974</v>
      </c>
      <c r="D1815" s="89"/>
      <c r="E1815" s="89" t="s">
        <v>6816</v>
      </c>
      <c r="F1815" s="89" t="s">
        <v>1095</v>
      </c>
      <c r="G1815" s="105">
        <v>45356.792361111111</v>
      </c>
      <c r="H1815" t="str">
        <f>INDEX(Partner_details[companyName], MATCH(E1815, Partner_details[email], 0))</f>
        <v>Turqaget</v>
      </c>
      <c r="I1815">
        <f>IFERROR(INDEX(ggPayers[payer], MATCH(A1815, ggPayers[remote_order_id], 0)), 0)</f>
        <v>0</v>
      </c>
      <c r="J1815" t="str">
        <f t="shared" si="28"/>
        <v>other</v>
      </c>
    </row>
    <row r="1816" spans="1:10">
      <c r="A1816" s="89" t="s">
        <v>10349</v>
      </c>
      <c r="B1816" s="89">
        <v>5000</v>
      </c>
      <c r="C1816" s="89" t="s">
        <v>7974</v>
      </c>
      <c r="D1816" s="89"/>
      <c r="E1816" s="89" t="s">
        <v>6816</v>
      </c>
      <c r="F1816" s="89" t="s">
        <v>1095</v>
      </c>
      <c r="G1816" s="105">
        <v>45356.792361111111</v>
      </c>
      <c r="H1816" t="str">
        <f>INDEX(Partner_details[companyName], MATCH(E1816, Partner_details[email], 0))</f>
        <v>Turqaget</v>
      </c>
      <c r="I1816">
        <f>IFERROR(INDEX(ggPayers[payer], MATCH(A1816, ggPayers[remote_order_id], 0)), 0)</f>
        <v>0</v>
      </c>
      <c r="J1816" t="str">
        <f t="shared" si="28"/>
        <v>other</v>
      </c>
    </row>
    <row r="1817" spans="1:10">
      <c r="A1817" s="89" t="s">
        <v>10350</v>
      </c>
      <c r="B1817" s="89">
        <v>5000</v>
      </c>
      <c r="C1817" s="89" t="s">
        <v>7974</v>
      </c>
      <c r="D1817" s="89"/>
      <c r="E1817" s="89" t="s">
        <v>6816</v>
      </c>
      <c r="F1817" s="89" t="s">
        <v>1095</v>
      </c>
      <c r="G1817" s="105">
        <v>45356.792361111111</v>
      </c>
      <c r="H1817" t="str">
        <f>INDEX(Partner_details[companyName], MATCH(E1817, Partner_details[email], 0))</f>
        <v>Turqaget</v>
      </c>
      <c r="I1817">
        <f>IFERROR(INDEX(ggPayers[payer], MATCH(A1817, ggPayers[remote_order_id], 0)), 0)</f>
        <v>0</v>
      </c>
      <c r="J1817" t="str">
        <f t="shared" si="28"/>
        <v>other</v>
      </c>
    </row>
    <row r="1818" spans="1:10">
      <c r="A1818" s="89" t="s">
        <v>10351</v>
      </c>
      <c r="B1818" s="89">
        <v>5000</v>
      </c>
      <c r="C1818" s="89" t="s">
        <v>7974</v>
      </c>
      <c r="D1818" s="89"/>
      <c r="E1818" s="89" t="s">
        <v>6816</v>
      </c>
      <c r="F1818" s="89" t="s">
        <v>1095</v>
      </c>
      <c r="G1818" s="105">
        <v>45356.792361111111</v>
      </c>
      <c r="H1818" t="str">
        <f>INDEX(Partner_details[companyName], MATCH(E1818, Partner_details[email], 0))</f>
        <v>Turqaget</v>
      </c>
      <c r="I1818">
        <f>IFERROR(INDEX(ggPayers[payer], MATCH(A1818, ggPayers[remote_order_id], 0)), 0)</f>
        <v>0</v>
      </c>
      <c r="J1818" t="str">
        <f t="shared" si="28"/>
        <v>other</v>
      </c>
    </row>
    <row r="1819" spans="1:10">
      <c r="A1819" s="89" t="s">
        <v>10352</v>
      </c>
      <c r="B1819" s="89">
        <v>5000</v>
      </c>
      <c r="C1819" s="89" t="s">
        <v>7963</v>
      </c>
      <c r="D1819" s="89"/>
      <c r="E1819" s="89" t="s">
        <v>6816</v>
      </c>
      <c r="F1819" s="89" t="s">
        <v>1095</v>
      </c>
      <c r="G1819" s="105">
        <v>45356.792361111111</v>
      </c>
      <c r="H1819" t="str">
        <f>INDEX(Partner_details[companyName], MATCH(E1819, Partner_details[email], 0))</f>
        <v>Turqaget</v>
      </c>
      <c r="I1819">
        <f>IFERROR(INDEX(ggPayers[payer], MATCH(A1819, ggPayers[remote_order_id], 0)), 0)</f>
        <v>0</v>
      </c>
      <c r="J1819" t="str">
        <f t="shared" si="28"/>
        <v>other</v>
      </c>
    </row>
    <row r="1820" spans="1:10">
      <c r="A1820" s="89" t="s">
        <v>10353</v>
      </c>
      <c r="B1820" s="89">
        <v>5000</v>
      </c>
      <c r="C1820" s="89" t="s">
        <v>7974</v>
      </c>
      <c r="D1820" s="89"/>
      <c r="E1820" s="89" t="s">
        <v>6816</v>
      </c>
      <c r="F1820" s="89" t="s">
        <v>1095</v>
      </c>
      <c r="G1820" s="105">
        <v>45356.793055555558</v>
      </c>
      <c r="H1820" t="str">
        <f>INDEX(Partner_details[companyName], MATCH(E1820, Partner_details[email], 0))</f>
        <v>Turqaget</v>
      </c>
      <c r="I1820">
        <f>IFERROR(INDEX(ggPayers[payer], MATCH(A1820, ggPayers[remote_order_id], 0)), 0)</f>
        <v>0</v>
      </c>
      <c r="J1820" t="str">
        <f t="shared" si="28"/>
        <v>other</v>
      </c>
    </row>
    <row r="1821" spans="1:10">
      <c r="A1821" s="89" t="s">
        <v>10354</v>
      </c>
      <c r="B1821" s="89">
        <v>5000</v>
      </c>
      <c r="C1821" s="89" t="s">
        <v>7974</v>
      </c>
      <c r="D1821" s="89"/>
      <c r="E1821" s="89" t="s">
        <v>6816</v>
      </c>
      <c r="F1821" s="89" t="s">
        <v>1095</v>
      </c>
      <c r="G1821" s="105">
        <v>45356.793055555558</v>
      </c>
      <c r="H1821" t="str">
        <f>INDEX(Partner_details[companyName], MATCH(E1821, Partner_details[email], 0))</f>
        <v>Turqaget</v>
      </c>
      <c r="I1821">
        <f>IFERROR(INDEX(ggPayers[payer], MATCH(A1821, ggPayers[remote_order_id], 0)), 0)</f>
        <v>0</v>
      </c>
      <c r="J1821" t="str">
        <f t="shared" si="28"/>
        <v>other</v>
      </c>
    </row>
    <row r="1822" spans="1:10">
      <c r="A1822" s="89" t="s">
        <v>10355</v>
      </c>
      <c r="B1822" s="89">
        <v>5000</v>
      </c>
      <c r="C1822" s="89" t="s">
        <v>7974</v>
      </c>
      <c r="D1822" s="89"/>
      <c r="E1822" s="89" t="s">
        <v>6816</v>
      </c>
      <c r="F1822" s="89" t="s">
        <v>1095</v>
      </c>
      <c r="G1822" s="105">
        <v>45356.793055555558</v>
      </c>
      <c r="H1822" t="str">
        <f>INDEX(Partner_details[companyName], MATCH(E1822, Partner_details[email], 0))</f>
        <v>Turqaget</v>
      </c>
      <c r="I1822">
        <f>IFERROR(INDEX(ggPayers[payer], MATCH(A1822, ggPayers[remote_order_id], 0)), 0)</f>
        <v>0</v>
      </c>
      <c r="J1822" t="str">
        <f t="shared" si="28"/>
        <v>other</v>
      </c>
    </row>
    <row r="1823" spans="1:10">
      <c r="A1823" s="89" t="s">
        <v>10356</v>
      </c>
      <c r="B1823" s="89">
        <v>5000</v>
      </c>
      <c r="C1823" s="89" t="s">
        <v>7974</v>
      </c>
      <c r="D1823" s="89"/>
      <c r="E1823" s="89" t="s">
        <v>6816</v>
      </c>
      <c r="F1823" s="89" t="s">
        <v>1095</v>
      </c>
      <c r="G1823" s="105">
        <v>45356.793055555558</v>
      </c>
      <c r="H1823" t="str">
        <f>INDEX(Partner_details[companyName], MATCH(E1823, Partner_details[email], 0))</f>
        <v>Turqaget</v>
      </c>
      <c r="I1823">
        <f>IFERROR(INDEX(ggPayers[payer], MATCH(A1823, ggPayers[remote_order_id], 0)), 0)</f>
        <v>0</v>
      </c>
      <c r="J1823" t="str">
        <f t="shared" si="28"/>
        <v>other</v>
      </c>
    </row>
    <row r="1824" spans="1:10">
      <c r="A1824" s="89" t="s">
        <v>10357</v>
      </c>
      <c r="B1824" s="89">
        <v>5000</v>
      </c>
      <c r="C1824" s="89" t="s">
        <v>7974</v>
      </c>
      <c r="D1824" s="89"/>
      <c r="E1824" s="89" t="s">
        <v>6816</v>
      </c>
      <c r="F1824" s="89" t="s">
        <v>1095</v>
      </c>
      <c r="G1824" s="105">
        <v>45356.793055555558</v>
      </c>
      <c r="H1824" t="str">
        <f>INDEX(Partner_details[companyName], MATCH(E1824, Partner_details[email], 0))</f>
        <v>Turqaget</v>
      </c>
      <c r="I1824">
        <f>IFERROR(INDEX(ggPayers[payer], MATCH(A1824, ggPayers[remote_order_id], 0)), 0)</f>
        <v>0</v>
      </c>
      <c r="J1824" t="str">
        <f t="shared" si="28"/>
        <v>other</v>
      </c>
    </row>
    <row r="1825" spans="1:10">
      <c r="A1825" s="89" t="s">
        <v>10358</v>
      </c>
      <c r="B1825" s="89">
        <v>5000</v>
      </c>
      <c r="C1825" s="89" t="s">
        <v>7974</v>
      </c>
      <c r="D1825" s="89"/>
      <c r="E1825" s="89" t="s">
        <v>6816</v>
      </c>
      <c r="F1825" s="89" t="s">
        <v>1095</v>
      </c>
      <c r="G1825" s="105">
        <v>45356.793055555558</v>
      </c>
      <c r="H1825" t="str">
        <f>INDEX(Partner_details[companyName], MATCH(E1825, Partner_details[email], 0))</f>
        <v>Turqaget</v>
      </c>
      <c r="I1825">
        <f>IFERROR(INDEX(ggPayers[payer], MATCH(A1825, ggPayers[remote_order_id], 0)), 0)</f>
        <v>0</v>
      </c>
      <c r="J1825" t="str">
        <f t="shared" si="28"/>
        <v>other</v>
      </c>
    </row>
    <row r="1826" spans="1:10">
      <c r="A1826" s="89" t="s">
        <v>10359</v>
      </c>
      <c r="B1826" s="89">
        <v>5000</v>
      </c>
      <c r="C1826" s="89" t="s">
        <v>7974</v>
      </c>
      <c r="D1826" s="89"/>
      <c r="E1826" s="89" t="s">
        <v>6816</v>
      </c>
      <c r="F1826" s="89" t="s">
        <v>1095</v>
      </c>
      <c r="G1826" s="105">
        <v>45356.793055555558</v>
      </c>
      <c r="H1826" t="str">
        <f>INDEX(Partner_details[companyName], MATCH(E1826, Partner_details[email], 0))</f>
        <v>Turqaget</v>
      </c>
      <c r="I1826">
        <f>IFERROR(INDEX(ggPayers[payer], MATCH(A1826, ggPayers[remote_order_id], 0)), 0)</f>
        <v>0</v>
      </c>
      <c r="J1826" t="str">
        <f t="shared" si="28"/>
        <v>other</v>
      </c>
    </row>
    <row r="1827" spans="1:10">
      <c r="A1827" s="89" t="s">
        <v>10360</v>
      </c>
      <c r="B1827" s="89">
        <v>5000</v>
      </c>
      <c r="C1827" s="89" t="s">
        <v>7974</v>
      </c>
      <c r="D1827" s="89"/>
      <c r="E1827" s="89" t="s">
        <v>6816</v>
      </c>
      <c r="F1827" s="89" t="s">
        <v>1095</v>
      </c>
      <c r="G1827" s="105">
        <v>45356.793055555558</v>
      </c>
      <c r="H1827" t="str">
        <f>INDEX(Partner_details[companyName], MATCH(E1827, Partner_details[email], 0))</f>
        <v>Turqaget</v>
      </c>
      <c r="I1827">
        <f>IFERROR(INDEX(ggPayers[payer], MATCH(A1827, ggPayers[remote_order_id], 0)), 0)</f>
        <v>0</v>
      </c>
      <c r="J1827" t="str">
        <f t="shared" si="28"/>
        <v>other</v>
      </c>
    </row>
    <row r="1828" spans="1:10">
      <c r="A1828" s="89" t="s">
        <v>10361</v>
      </c>
      <c r="B1828" s="89">
        <v>500</v>
      </c>
      <c r="C1828" s="89" t="s">
        <v>7963</v>
      </c>
      <c r="D1828" s="89"/>
      <c r="E1828" s="89" t="s">
        <v>6554</v>
      </c>
      <c r="F1828" s="89" t="s">
        <v>783</v>
      </c>
      <c r="G1828" s="105">
        <v>45356.856249999997</v>
      </c>
      <c r="H1828" t="str">
        <f>INDEX(Partner_details[companyName], MATCH(E1828, Partner_details[email], 0))</f>
        <v>Avetis Grigoryan</v>
      </c>
      <c r="I1828">
        <f>IFERROR(INDEX(ggPayers[payer], MATCH(A1828, ggPayers[remote_order_id], 0)), 0)</f>
        <v>0</v>
      </c>
      <c r="J1828" t="str">
        <f t="shared" si="28"/>
        <v>other</v>
      </c>
    </row>
    <row r="1829" spans="1:10">
      <c r="A1829" s="89" t="s">
        <v>10362</v>
      </c>
      <c r="B1829" s="89">
        <v>500</v>
      </c>
      <c r="C1829" s="89" t="s">
        <v>7963</v>
      </c>
      <c r="D1829" s="89"/>
      <c r="E1829" s="89" t="s">
        <v>6554</v>
      </c>
      <c r="F1829" s="89" t="s">
        <v>783</v>
      </c>
      <c r="G1829" s="105">
        <v>45356.856249999997</v>
      </c>
      <c r="H1829" t="str">
        <f>INDEX(Partner_details[companyName], MATCH(E1829, Partner_details[email], 0))</f>
        <v>Avetis Grigoryan</v>
      </c>
      <c r="I1829">
        <f>IFERROR(INDEX(ggPayers[payer], MATCH(A1829, ggPayers[remote_order_id], 0)), 0)</f>
        <v>0</v>
      </c>
      <c r="J1829" t="str">
        <f t="shared" si="28"/>
        <v>other</v>
      </c>
    </row>
    <row r="1830" spans="1:10">
      <c r="A1830" s="89" t="s">
        <v>10363</v>
      </c>
      <c r="B1830" s="89">
        <v>5000</v>
      </c>
      <c r="C1830" s="89" t="s">
        <v>7974</v>
      </c>
      <c r="D1830" s="89"/>
      <c r="E1830" s="89" t="s">
        <v>6816</v>
      </c>
      <c r="F1830" s="89" t="s">
        <v>1095</v>
      </c>
      <c r="G1830" s="105">
        <v>45357.192361111112</v>
      </c>
      <c r="H1830" t="str">
        <f>INDEX(Partner_details[companyName], MATCH(E1830, Partner_details[email], 0))</f>
        <v>Turqaget</v>
      </c>
      <c r="I1830">
        <f>IFERROR(INDEX(ggPayers[payer], MATCH(A1830, ggPayers[remote_order_id], 0)), 0)</f>
        <v>0</v>
      </c>
      <c r="J1830" t="str">
        <f t="shared" si="28"/>
        <v>other</v>
      </c>
    </row>
    <row r="1831" spans="1:10">
      <c r="A1831" s="89" t="s">
        <v>10364</v>
      </c>
      <c r="B1831" s="89">
        <v>5000</v>
      </c>
      <c r="C1831" s="89" t="s">
        <v>7974</v>
      </c>
      <c r="D1831" s="89"/>
      <c r="E1831" s="89" t="s">
        <v>6816</v>
      </c>
      <c r="F1831" s="89" t="s">
        <v>1095</v>
      </c>
      <c r="G1831" s="105">
        <v>45357.193055555559</v>
      </c>
      <c r="H1831" t="str">
        <f>INDEX(Partner_details[companyName], MATCH(E1831, Partner_details[email], 0))</f>
        <v>Turqaget</v>
      </c>
      <c r="I1831">
        <f>IFERROR(INDEX(ggPayers[payer], MATCH(A1831, ggPayers[remote_order_id], 0)), 0)</f>
        <v>0</v>
      </c>
      <c r="J1831" t="str">
        <f t="shared" si="28"/>
        <v>other</v>
      </c>
    </row>
    <row r="1832" spans="1:10">
      <c r="A1832" s="89" t="s">
        <v>2490</v>
      </c>
      <c r="B1832" s="89">
        <v>100</v>
      </c>
      <c r="C1832" s="89" t="s">
        <v>561</v>
      </c>
      <c r="D1832" s="89" t="s">
        <v>10365</v>
      </c>
      <c r="E1832" s="89" t="s">
        <v>6816</v>
      </c>
      <c r="F1832" s="89" t="s">
        <v>1095</v>
      </c>
      <c r="G1832" s="105">
        <v>45357.240277777775</v>
      </c>
      <c r="H1832" t="str">
        <f>INDEX(Partner_details[companyName], MATCH(E1832, Partner_details[email], 0))</f>
        <v>Turqaget</v>
      </c>
      <c r="I1832">
        <f>IFERROR(INDEX(ggPayers[payer], MATCH(A1832, ggPayers[remote_order_id], 0)), 0)</f>
        <v>825186</v>
      </c>
      <c r="J1832" t="str">
        <f t="shared" si="28"/>
        <v>ggPay</v>
      </c>
    </row>
    <row r="1833" spans="1:10">
      <c r="A1833" s="89" t="s">
        <v>2488</v>
      </c>
      <c r="B1833" s="89">
        <v>5000</v>
      </c>
      <c r="C1833" s="89" t="s">
        <v>561</v>
      </c>
      <c r="D1833" s="89" t="s">
        <v>10366</v>
      </c>
      <c r="E1833" s="89" t="s">
        <v>6816</v>
      </c>
      <c r="F1833" s="89" t="s">
        <v>1095</v>
      </c>
      <c r="G1833" s="105">
        <v>45357.254861111112</v>
      </c>
      <c r="H1833" t="str">
        <f>INDEX(Partner_details[companyName], MATCH(E1833, Partner_details[email], 0))</f>
        <v>Turqaget</v>
      </c>
      <c r="I1833">
        <f>IFERROR(INDEX(ggPayers[payer], MATCH(A1833, ggPayers[remote_order_id], 0)), 0)</f>
        <v>798</v>
      </c>
      <c r="J1833" t="str">
        <f t="shared" si="28"/>
        <v>ggPay</v>
      </c>
    </row>
    <row r="1834" spans="1:10">
      <c r="A1834" s="89" t="s">
        <v>2486</v>
      </c>
      <c r="B1834" s="89">
        <v>2000</v>
      </c>
      <c r="C1834" s="89" t="s">
        <v>561</v>
      </c>
      <c r="D1834" s="89" t="s">
        <v>10367</v>
      </c>
      <c r="E1834" s="89" t="s">
        <v>6520</v>
      </c>
      <c r="F1834" s="89" t="s">
        <v>469</v>
      </c>
      <c r="G1834" s="105">
        <v>45357.384027777778</v>
      </c>
      <c r="H1834" t="str">
        <f>INDEX(Partner_details[companyName], MATCH(E1834, Partner_details[email], 0))</f>
        <v>Lumen Coffee</v>
      </c>
      <c r="I1834">
        <f>IFERROR(INDEX(ggPayers[payer], MATCH(A1834, ggPayers[remote_order_id], 0)), 0)</f>
        <v>11254</v>
      </c>
      <c r="J1834" t="str">
        <f t="shared" si="28"/>
        <v>ggPay</v>
      </c>
    </row>
    <row r="1835" spans="1:10">
      <c r="A1835" s="89" t="s">
        <v>10368</v>
      </c>
      <c r="B1835" s="89">
        <v>2000</v>
      </c>
      <c r="C1835" s="89" t="s">
        <v>7963</v>
      </c>
      <c r="D1835" s="89" t="s">
        <v>10369</v>
      </c>
      <c r="E1835" s="89" t="s">
        <v>6520</v>
      </c>
      <c r="F1835" s="89" t="s">
        <v>469</v>
      </c>
      <c r="G1835" s="105">
        <v>45357.384027777778</v>
      </c>
      <c r="H1835" t="str">
        <f>INDEX(Partner_details[companyName], MATCH(E1835, Partner_details[email], 0))</f>
        <v>Lumen Coffee</v>
      </c>
      <c r="I1835">
        <f>IFERROR(INDEX(ggPayers[payer], MATCH(A1835, ggPayers[remote_order_id], 0)), 0)</f>
        <v>0</v>
      </c>
      <c r="J1835" t="str">
        <f t="shared" si="28"/>
        <v>other</v>
      </c>
    </row>
    <row r="1836" spans="1:10">
      <c r="A1836" s="89" t="s">
        <v>10370</v>
      </c>
      <c r="B1836" s="89">
        <v>100</v>
      </c>
      <c r="C1836" s="89" t="s">
        <v>7963</v>
      </c>
      <c r="D1836" s="89"/>
      <c r="E1836" s="89" t="s">
        <v>6686</v>
      </c>
      <c r="F1836" s="89" t="s">
        <v>2483</v>
      </c>
      <c r="G1836" s="105">
        <v>45357.452777777777</v>
      </c>
      <c r="H1836" t="str">
        <f>INDEX(Partner_details[companyName], MATCH(E1836, Partner_details[email], 0))</f>
        <v>Arctic Fox</v>
      </c>
      <c r="I1836">
        <f>IFERROR(INDEX(ggPayers[payer], MATCH(A1836, ggPayers[remote_order_id], 0)), 0)</f>
        <v>0</v>
      </c>
      <c r="J1836" t="str">
        <f t="shared" si="28"/>
        <v>other</v>
      </c>
    </row>
    <row r="1837" spans="1:10">
      <c r="A1837" s="89" t="s">
        <v>10371</v>
      </c>
      <c r="B1837" s="89">
        <v>100</v>
      </c>
      <c r="C1837" s="89" t="s">
        <v>7974</v>
      </c>
      <c r="D1837" s="89"/>
      <c r="E1837" s="89" t="s">
        <v>6505</v>
      </c>
      <c r="F1837" s="89" t="s">
        <v>6504</v>
      </c>
      <c r="G1837" s="105">
        <v>45357.457638888889</v>
      </c>
      <c r="H1837" t="str">
        <f>INDEX(Partner_details[companyName], MATCH(E1837, Partner_details[email], 0))</f>
        <v>Arctic Fox</v>
      </c>
      <c r="I1837">
        <f>IFERROR(INDEX(ggPayers[payer], MATCH(A1837, ggPayers[remote_order_id], 0)), 0)</f>
        <v>0</v>
      </c>
      <c r="J1837" t="str">
        <f t="shared" si="28"/>
        <v>other</v>
      </c>
    </row>
    <row r="1838" spans="1:10">
      <c r="A1838" s="89" t="s">
        <v>10372</v>
      </c>
      <c r="B1838" s="89">
        <v>100</v>
      </c>
      <c r="C1838" s="89" t="s">
        <v>7974</v>
      </c>
      <c r="D1838" s="89"/>
      <c r="E1838" s="89" t="s">
        <v>6505</v>
      </c>
      <c r="F1838" s="89" t="s">
        <v>6504</v>
      </c>
      <c r="G1838" s="105">
        <v>45357.457638888889</v>
      </c>
      <c r="H1838" t="str">
        <f>INDEX(Partner_details[companyName], MATCH(E1838, Partner_details[email], 0))</f>
        <v>Arctic Fox</v>
      </c>
      <c r="I1838">
        <f>IFERROR(INDEX(ggPayers[payer], MATCH(A1838, ggPayers[remote_order_id], 0)), 0)</f>
        <v>0</v>
      </c>
      <c r="J1838" t="str">
        <f t="shared" si="28"/>
        <v>other</v>
      </c>
    </row>
    <row r="1839" spans="1:10">
      <c r="A1839" s="89" t="s">
        <v>10373</v>
      </c>
      <c r="B1839" s="89">
        <v>100</v>
      </c>
      <c r="C1839" s="89" t="s">
        <v>7974</v>
      </c>
      <c r="D1839" s="89"/>
      <c r="E1839" s="89" t="s">
        <v>6505</v>
      </c>
      <c r="F1839" s="89" t="s">
        <v>6504</v>
      </c>
      <c r="G1839" s="105">
        <v>45357.457638888889</v>
      </c>
      <c r="H1839" t="str">
        <f>INDEX(Partner_details[companyName], MATCH(E1839, Partner_details[email], 0))</f>
        <v>Arctic Fox</v>
      </c>
      <c r="I1839">
        <f>IFERROR(INDEX(ggPayers[payer], MATCH(A1839, ggPayers[remote_order_id], 0)), 0)</f>
        <v>0</v>
      </c>
      <c r="J1839" t="str">
        <f t="shared" si="28"/>
        <v>other</v>
      </c>
    </row>
    <row r="1840" spans="1:10">
      <c r="A1840" s="89" t="s">
        <v>10374</v>
      </c>
      <c r="B1840" s="89">
        <v>100</v>
      </c>
      <c r="C1840" s="89" t="s">
        <v>7974</v>
      </c>
      <c r="D1840" s="89"/>
      <c r="E1840" s="89" t="s">
        <v>6505</v>
      </c>
      <c r="F1840" s="89" t="s">
        <v>6504</v>
      </c>
      <c r="G1840" s="105">
        <v>45357.457638888889</v>
      </c>
      <c r="H1840" t="str">
        <f>INDEX(Partner_details[companyName], MATCH(E1840, Partner_details[email], 0))</f>
        <v>Arctic Fox</v>
      </c>
      <c r="I1840">
        <f>IFERROR(INDEX(ggPayers[payer], MATCH(A1840, ggPayers[remote_order_id], 0)), 0)</f>
        <v>0</v>
      </c>
      <c r="J1840" t="str">
        <f t="shared" si="28"/>
        <v>other</v>
      </c>
    </row>
    <row r="1841" spans="1:10">
      <c r="A1841" s="89" t="s">
        <v>10375</v>
      </c>
      <c r="B1841" s="89">
        <v>100</v>
      </c>
      <c r="C1841" s="89" t="s">
        <v>7974</v>
      </c>
      <c r="D1841" s="89"/>
      <c r="E1841" s="89" t="s">
        <v>6505</v>
      </c>
      <c r="F1841" s="89" t="s">
        <v>6504</v>
      </c>
      <c r="G1841" s="105">
        <v>45357.457638888889</v>
      </c>
      <c r="H1841" t="str">
        <f>INDEX(Partner_details[companyName], MATCH(E1841, Partner_details[email], 0))</f>
        <v>Arctic Fox</v>
      </c>
      <c r="I1841">
        <f>IFERROR(INDEX(ggPayers[payer], MATCH(A1841, ggPayers[remote_order_id], 0)), 0)</f>
        <v>0</v>
      </c>
      <c r="J1841" t="str">
        <f t="shared" si="28"/>
        <v>other</v>
      </c>
    </row>
    <row r="1842" spans="1:10">
      <c r="A1842" s="89" t="s">
        <v>10376</v>
      </c>
      <c r="B1842" s="89">
        <v>100</v>
      </c>
      <c r="C1842" s="89" t="s">
        <v>7974</v>
      </c>
      <c r="D1842" s="89"/>
      <c r="E1842" s="89" t="s">
        <v>6505</v>
      </c>
      <c r="F1842" s="89" t="s">
        <v>6504</v>
      </c>
      <c r="G1842" s="105">
        <v>45357.457638888889</v>
      </c>
      <c r="H1842" t="str">
        <f>INDEX(Partner_details[companyName], MATCH(E1842, Partner_details[email], 0))</f>
        <v>Arctic Fox</v>
      </c>
      <c r="I1842">
        <f>IFERROR(INDEX(ggPayers[payer], MATCH(A1842, ggPayers[remote_order_id], 0)), 0)</f>
        <v>0</v>
      </c>
      <c r="J1842" t="str">
        <f t="shared" si="28"/>
        <v>other</v>
      </c>
    </row>
    <row r="1843" spans="1:10">
      <c r="A1843" s="89" t="s">
        <v>10377</v>
      </c>
      <c r="B1843" s="89">
        <v>100</v>
      </c>
      <c r="C1843" s="89" t="s">
        <v>7974</v>
      </c>
      <c r="D1843" s="89"/>
      <c r="E1843" s="89" t="s">
        <v>6505</v>
      </c>
      <c r="F1843" s="89" t="s">
        <v>6504</v>
      </c>
      <c r="G1843" s="105">
        <v>45357.457638888889</v>
      </c>
      <c r="H1843" t="str">
        <f>INDEX(Partner_details[companyName], MATCH(E1843, Partner_details[email], 0))</f>
        <v>Arctic Fox</v>
      </c>
      <c r="I1843">
        <f>IFERROR(INDEX(ggPayers[payer], MATCH(A1843, ggPayers[remote_order_id], 0)), 0)</f>
        <v>0</v>
      </c>
      <c r="J1843" t="str">
        <f t="shared" si="28"/>
        <v>other</v>
      </c>
    </row>
    <row r="1844" spans="1:10">
      <c r="A1844" s="89" t="s">
        <v>10378</v>
      </c>
      <c r="B1844" s="89">
        <v>100</v>
      </c>
      <c r="C1844" s="89" t="s">
        <v>7974</v>
      </c>
      <c r="D1844" s="89"/>
      <c r="E1844" s="89" t="s">
        <v>6505</v>
      </c>
      <c r="F1844" s="89" t="s">
        <v>6504</v>
      </c>
      <c r="G1844" s="105">
        <v>45357.457638888889</v>
      </c>
      <c r="H1844" t="str">
        <f>INDEX(Partner_details[companyName], MATCH(E1844, Partner_details[email], 0))</f>
        <v>Arctic Fox</v>
      </c>
      <c r="I1844">
        <f>IFERROR(INDEX(ggPayers[payer], MATCH(A1844, ggPayers[remote_order_id], 0)), 0)</f>
        <v>0</v>
      </c>
      <c r="J1844" t="str">
        <f t="shared" si="28"/>
        <v>other</v>
      </c>
    </row>
    <row r="1845" spans="1:10">
      <c r="A1845" s="89" t="s">
        <v>10379</v>
      </c>
      <c r="B1845" s="89">
        <v>100</v>
      </c>
      <c r="C1845" s="89" t="s">
        <v>7974</v>
      </c>
      <c r="D1845" s="89"/>
      <c r="E1845" s="89" t="s">
        <v>6505</v>
      </c>
      <c r="F1845" s="89" t="s">
        <v>6504</v>
      </c>
      <c r="G1845" s="105">
        <v>45357.457638888889</v>
      </c>
      <c r="H1845" t="str">
        <f>INDEX(Partner_details[companyName], MATCH(E1845, Partner_details[email], 0))</f>
        <v>Arctic Fox</v>
      </c>
      <c r="I1845">
        <f>IFERROR(INDEX(ggPayers[payer], MATCH(A1845, ggPayers[remote_order_id], 0)), 0)</f>
        <v>0</v>
      </c>
      <c r="J1845" t="str">
        <f t="shared" si="28"/>
        <v>other</v>
      </c>
    </row>
    <row r="1846" spans="1:10">
      <c r="A1846" s="99" t="s">
        <v>10380</v>
      </c>
      <c r="B1846" s="89">
        <v>100</v>
      </c>
      <c r="C1846" s="89" t="s">
        <v>7974</v>
      </c>
      <c r="D1846" s="89"/>
      <c r="E1846" s="89" t="s">
        <v>6505</v>
      </c>
      <c r="F1846" s="89" t="s">
        <v>6504</v>
      </c>
      <c r="G1846" s="105">
        <v>45357.457638888889</v>
      </c>
      <c r="H1846" t="str">
        <f>INDEX(Partner_details[companyName], MATCH(E1846, Partner_details[email], 0))</f>
        <v>Arctic Fox</v>
      </c>
      <c r="I1846">
        <f>IFERROR(INDEX(ggPayers[payer], MATCH(A1846, ggPayers[remote_order_id], 0)), 0)</f>
        <v>0</v>
      </c>
      <c r="J1846" t="str">
        <f t="shared" si="28"/>
        <v>other</v>
      </c>
    </row>
    <row r="1847" spans="1:10">
      <c r="A1847" s="89" t="s">
        <v>10381</v>
      </c>
      <c r="B1847" s="89">
        <v>100</v>
      </c>
      <c r="C1847" s="89" t="s">
        <v>7974</v>
      </c>
      <c r="D1847" s="89"/>
      <c r="E1847" s="89" t="s">
        <v>6505</v>
      </c>
      <c r="F1847" s="89" t="s">
        <v>6504</v>
      </c>
      <c r="G1847" s="105">
        <v>45357.458333333336</v>
      </c>
      <c r="H1847" t="str">
        <f>INDEX(Partner_details[companyName], MATCH(E1847, Partner_details[email], 0))</f>
        <v>Arctic Fox</v>
      </c>
      <c r="I1847">
        <f>IFERROR(INDEX(ggPayers[payer], MATCH(A1847, ggPayers[remote_order_id], 0)), 0)</f>
        <v>0</v>
      </c>
      <c r="J1847" t="str">
        <f t="shared" si="28"/>
        <v>other</v>
      </c>
    </row>
    <row r="1848" spans="1:10">
      <c r="A1848" s="89" t="s">
        <v>10382</v>
      </c>
      <c r="B1848" s="89">
        <v>100</v>
      </c>
      <c r="C1848" s="89" t="s">
        <v>7974</v>
      </c>
      <c r="D1848" s="89"/>
      <c r="E1848" s="89" t="s">
        <v>6505</v>
      </c>
      <c r="F1848" s="89" t="s">
        <v>6504</v>
      </c>
      <c r="G1848" s="105">
        <v>45357.458333333336</v>
      </c>
      <c r="H1848" t="str">
        <f>INDEX(Partner_details[companyName], MATCH(E1848, Partner_details[email], 0))</f>
        <v>Arctic Fox</v>
      </c>
      <c r="I1848">
        <f>IFERROR(INDEX(ggPayers[payer], MATCH(A1848, ggPayers[remote_order_id], 0)), 0)</f>
        <v>0</v>
      </c>
      <c r="J1848" t="str">
        <f t="shared" si="28"/>
        <v>other</v>
      </c>
    </row>
    <row r="1849" spans="1:10">
      <c r="A1849" s="89" t="s">
        <v>10383</v>
      </c>
      <c r="B1849" s="89">
        <v>100</v>
      </c>
      <c r="C1849" s="89" t="s">
        <v>7974</v>
      </c>
      <c r="D1849" s="89"/>
      <c r="E1849" s="89" t="s">
        <v>6505</v>
      </c>
      <c r="F1849" s="89" t="s">
        <v>6504</v>
      </c>
      <c r="G1849" s="105">
        <v>45357.458333333336</v>
      </c>
      <c r="H1849" t="str">
        <f>INDEX(Partner_details[companyName], MATCH(E1849, Partner_details[email], 0))</f>
        <v>Arctic Fox</v>
      </c>
      <c r="I1849">
        <f>IFERROR(INDEX(ggPayers[payer], MATCH(A1849, ggPayers[remote_order_id], 0)), 0)</f>
        <v>0</v>
      </c>
      <c r="J1849" t="str">
        <f t="shared" si="28"/>
        <v>other</v>
      </c>
    </row>
    <row r="1850" spans="1:10">
      <c r="A1850" s="89" t="s">
        <v>10384</v>
      </c>
      <c r="B1850" s="89">
        <v>100</v>
      </c>
      <c r="C1850" s="89" t="s">
        <v>7974</v>
      </c>
      <c r="D1850" s="89"/>
      <c r="E1850" s="89" t="s">
        <v>6505</v>
      </c>
      <c r="F1850" s="89" t="s">
        <v>6504</v>
      </c>
      <c r="G1850" s="105">
        <v>45357.458333333336</v>
      </c>
      <c r="H1850" t="str">
        <f>INDEX(Partner_details[companyName], MATCH(E1850, Partner_details[email], 0))</f>
        <v>Arctic Fox</v>
      </c>
      <c r="I1850">
        <f>IFERROR(INDEX(ggPayers[payer], MATCH(A1850, ggPayers[remote_order_id], 0)), 0)</f>
        <v>0</v>
      </c>
      <c r="J1850" t="str">
        <f t="shared" si="28"/>
        <v>other</v>
      </c>
    </row>
    <row r="1851" spans="1:10">
      <c r="A1851" s="89" t="s">
        <v>10385</v>
      </c>
      <c r="B1851" s="89">
        <v>100</v>
      </c>
      <c r="C1851" s="89" t="s">
        <v>7974</v>
      </c>
      <c r="D1851" s="89"/>
      <c r="E1851" s="89" t="s">
        <v>6505</v>
      </c>
      <c r="F1851" s="89" t="s">
        <v>6504</v>
      </c>
      <c r="G1851" s="105">
        <v>45357.458333333336</v>
      </c>
      <c r="H1851" t="str">
        <f>INDEX(Partner_details[companyName], MATCH(E1851, Partner_details[email], 0))</f>
        <v>Arctic Fox</v>
      </c>
      <c r="I1851">
        <f>IFERROR(INDEX(ggPayers[payer], MATCH(A1851, ggPayers[remote_order_id], 0)), 0)</f>
        <v>0</v>
      </c>
      <c r="J1851" t="str">
        <f t="shared" si="28"/>
        <v>other</v>
      </c>
    </row>
    <row r="1852" spans="1:10">
      <c r="A1852" s="89" t="s">
        <v>10386</v>
      </c>
      <c r="B1852" s="89">
        <v>100</v>
      </c>
      <c r="C1852" s="89" t="s">
        <v>7974</v>
      </c>
      <c r="D1852" s="89"/>
      <c r="E1852" s="89" t="s">
        <v>6505</v>
      </c>
      <c r="F1852" s="89" t="s">
        <v>6504</v>
      </c>
      <c r="G1852" s="105">
        <v>45357.458333333336</v>
      </c>
      <c r="H1852" t="str">
        <f>INDEX(Partner_details[companyName], MATCH(E1852, Partner_details[email], 0))</f>
        <v>Arctic Fox</v>
      </c>
      <c r="I1852">
        <f>IFERROR(INDEX(ggPayers[payer], MATCH(A1852, ggPayers[remote_order_id], 0)), 0)</f>
        <v>0</v>
      </c>
      <c r="J1852" t="str">
        <f t="shared" si="28"/>
        <v>other</v>
      </c>
    </row>
    <row r="1853" spans="1:10">
      <c r="A1853" s="89" t="s">
        <v>10387</v>
      </c>
      <c r="B1853" s="89">
        <v>100</v>
      </c>
      <c r="C1853" s="89" t="s">
        <v>7963</v>
      </c>
      <c r="D1853" s="89"/>
      <c r="E1853" s="89" t="s">
        <v>6505</v>
      </c>
      <c r="F1853" s="89" t="s">
        <v>6504</v>
      </c>
      <c r="G1853" s="105">
        <v>45357.458333333336</v>
      </c>
      <c r="H1853" t="str">
        <f>INDEX(Partner_details[companyName], MATCH(E1853, Partner_details[email], 0))</f>
        <v>Arctic Fox</v>
      </c>
      <c r="I1853">
        <f>IFERROR(INDEX(ggPayers[payer], MATCH(A1853, ggPayers[remote_order_id], 0)), 0)</f>
        <v>0</v>
      </c>
      <c r="J1853" t="str">
        <f t="shared" si="28"/>
        <v>other</v>
      </c>
    </row>
    <row r="1854" spans="1:10">
      <c r="A1854" s="89" t="s">
        <v>10388</v>
      </c>
      <c r="B1854" s="89">
        <v>100</v>
      </c>
      <c r="C1854" s="89" t="s">
        <v>7974</v>
      </c>
      <c r="D1854" s="89"/>
      <c r="E1854" s="89" t="s">
        <v>6505</v>
      </c>
      <c r="F1854" s="89" t="s">
        <v>6504</v>
      </c>
      <c r="G1854" s="105">
        <v>45357.460416666669</v>
      </c>
      <c r="H1854" t="str">
        <f>INDEX(Partner_details[companyName], MATCH(E1854, Partner_details[email], 0))</f>
        <v>Arctic Fox</v>
      </c>
      <c r="I1854">
        <f>IFERROR(INDEX(ggPayers[payer], MATCH(A1854, ggPayers[remote_order_id], 0)), 0)</f>
        <v>0</v>
      </c>
      <c r="J1854" t="str">
        <f t="shared" si="28"/>
        <v>other</v>
      </c>
    </row>
    <row r="1855" spans="1:10">
      <c r="A1855" s="89" t="s">
        <v>10389</v>
      </c>
      <c r="B1855" s="89">
        <v>100</v>
      </c>
      <c r="C1855" s="89" t="s">
        <v>7974</v>
      </c>
      <c r="D1855" s="89"/>
      <c r="E1855" s="89" t="s">
        <v>6505</v>
      </c>
      <c r="F1855" s="89" t="s">
        <v>6504</v>
      </c>
      <c r="G1855" s="105">
        <v>45357.460416666669</v>
      </c>
      <c r="H1855" t="str">
        <f>INDEX(Partner_details[companyName], MATCH(E1855, Partner_details[email], 0))</f>
        <v>Arctic Fox</v>
      </c>
      <c r="I1855">
        <f>IFERROR(INDEX(ggPayers[payer], MATCH(A1855, ggPayers[remote_order_id], 0)), 0)</f>
        <v>0</v>
      </c>
      <c r="J1855" t="str">
        <f t="shared" si="28"/>
        <v>other</v>
      </c>
    </row>
    <row r="1856" spans="1:10">
      <c r="A1856" s="89" t="s">
        <v>10390</v>
      </c>
      <c r="B1856" s="89">
        <v>100</v>
      </c>
      <c r="C1856" s="89" t="s">
        <v>7974</v>
      </c>
      <c r="D1856" s="89"/>
      <c r="E1856" s="89" t="s">
        <v>6505</v>
      </c>
      <c r="F1856" s="89" t="s">
        <v>6504</v>
      </c>
      <c r="G1856" s="105">
        <v>45357.460416666669</v>
      </c>
      <c r="H1856" t="str">
        <f>INDEX(Partner_details[companyName], MATCH(E1856, Partner_details[email], 0))</f>
        <v>Arctic Fox</v>
      </c>
      <c r="I1856">
        <f>IFERROR(INDEX(ggPayers[payer], MATCH(A1856, ggPayers[remote_order_id], 0)), 0)</f>
        <v>0</v>
      </c>
      <c r="J1856" t="str">
        <f t="shared" si="28"/>
        <v>other</v>
      </c>
    </row>
    <row r="1857" spans="1:10">
      <c r="A1857" s="89" t="s">
        <v>10391</v>
      </c>
      <c r="B1857" s="89">
        <v>100</v>
      </c>
      <c r="C1857" s="89" t="s">
        <v>7974</v>
      </c>
      <c r="D1857" s="89"/>
      <c r="E1857" s="89" t="s">
        <v>6505</v>
      </c>
      <c r="F1857" s="89" t="s">
        <v>6504</v>
      </c>
      <c r="G1857" s="105">
        <v>45357.460416666669</v>
      </c>
      <c r="H1857" t="str">
        <f>INDEX(Partner_details[companyName], MATCH(E1857, Partner_details[email], 0))</f>
        <v>Arctic Fox</v>
      </c>
      <c r="I1857">
        <f>IFERROR(INDEX(ggPayers[payer], MATCH(A1857, ggPayers[remote_order_id], 0)), 0)</f>
        <v>0</v>
      </c>
      <c r="J1857" t="str">
        <f t="shared" si="28"/>
        <v>other</v>
      </c>
    </row>
    <row r="1858" spans="1:10">
      <c r="A1858" s="89" t="s">
        <v>10392</v>
      </c>
      <c r="B1858" s="89">
        <v>100</v>
      </c>
      <c r="C1858" s="89" t="s">
        <v>7974</v>
      </c>
      <c r="D1858" s="89"/>
      <c r="E1858" s="89" t="s">
        <v>6505</v>
      </c>
      <c r="F1858" s="89" t="s">
        <v>6504</v>
      </c>
      <c r="G1858" s="105">
        <v>45357.460416666669</v>
      </c>
      <c r="H1858" t="str">
        <f>INDEX(Partner_details[companyName], MATCH(E1858, Partner_details[email], 0))</f>
        <v>Arctic Fox</v>
      </c>
      <c r="I1858">
        <f>IFERROR(INDEX(ggPayers[payer], MATCH(A1858, ggPayers[remote_order_id], 0)), 0)</f>
        <v>0</v>
      </c>
      <c r="J1858" t="str">
        <f t="shared" si="28"/>
        <v>other</v>
      </c>
    </row>
    <row r="1859" spans="1:10">
      <c r="A1859" s="89" t="s">
        <v>10393</v>
      </c>
      <c r="B1859" s="89">
        <v>100</v>
      </c>
      <c r="C1859" s="89" t="s">
        <v>7974</v>
      </c>
      <c r="D1859" s="89"/>
      <c r="E1859" s="89" t="s">
        <v>6505</v>
      </c>
      <c r="F1859" s="89" t="s">
        <v>6504</v>
      </c>
      <c r="G1859" s="105">
        <v>45357.460416666669</v>
      </c>
      <c r="H1859" t="str">
        <f>INDEX(Partner_details[companyName], MATCH(E1859, Partner_details[email], 0))</f>
        <v>Arctic Fox</v>
      </c>
      <c r="I1859">
        <f>IFERROR(INDEX(ggPayers[payer], MATCH(A1859, ggPayers[remote_order_id], 0)), 0)</f>
        <v>0</v>
      </c>
      <c r="J1859" t="str">
        <f t="shared" ref="J1859:J1922" si="29">IF(NOT(I1859=0), "ggPay", "other")</f>
        <v>other</v>
      </c>
    </row>
    <row r="1860" spans="1:10">
      <c r="A1860" s="89" t="s">
        <v>10394</v>
      </c>
      <c r="B1860" s="89">
        <v>100</v>
      </c>
      <c r="C1860" s="89" t="s">
        <v>7974</v>
      </c>
      <c r="D1860" s="89"/>
      <c r="E1860" s="89" t="s">
        <v>6505</v>
      </c>
      <c r="F1860" s="89" t="s">
        <v>6504</v>
      </c>
      <c r="G1860" s="105">
        <v>45357.460416666669</v>
      </c>
      <c r="H1860" t="str">
        <f>INDEX(Partner_details[companyName], MATCH(E1860, Partner_details[email], 0))</f>
        <v>Arctic Fox</v>
      </c>
      <c r="I1860">
        <f>IFERROR(INDEX(ggPayers[payer], MATCH(A1860, ggPayers[remote_order_id], 0)), 0)</f>
        <v>0</v>
      </c>
      <c r="J1860" t="str">
        <f t="shared" si="29"/>
        <v>other</v>
      </c>
    </row>
    <row r="1861" spans="1:10">
      <c r="A1861" s="89" t="s">
        <v>10395</v>
      </c>
      <c r="B1861" s="89">
        <v>100</v>
      </c>
      <c r="C1861" s="89" t="s">
        <v>7974</v>
      </c>
      <c r="D1861" s="89"/>
      <c r="E1861" s="89" t="s">
        <v>6505</v>
      </c>
      <c r="F1861" s="89" t="s">
        <v>6504</v>
      </c>
      <c r="G1861" s="105">
        <v>45357.460416666669</v>
      </c>
      <c r="H1861" t="str">
        <f>INDEX(Partner_details[companyName], MATCH(E1861, Partner_details[email], 0))</f>
        <v>Arctic Fox</v>
      </c>
      <c r="I1861">
        <f>IFERROR(INDEX(ggPayers[payer], MATCH(A1861, ggPayers[remote_order_id], 0)), 0)</f>
        <v>0</v>
      </c>
      <c r="J1861" t="str">
        <f t="shared" si="29"/>
        <v>other</v>
      </c>
    </row>
    <row r="1862" spans="1:10">
      <c r="A1862" s="89" t="s">
        <v>10396</v>
      </c>
      <c r="B1862" s="89">
        <v>100</v>
      </c>
      <c r="C1862" s="89" t="s">
        <v>7974</v>
      </c>
      <c r="D1862" s="89"/>
      <c r="E1862" s="89" t="s">
        <v>6505</v>
      </c>
      <c r="F1862" s="89" t="s">
        <v>6504</v>
      </c>
      <c r="G1862" s="105">
        <v>45357.460416666669</v>
      </c>
      <c r="H1862" t="str">
        <f>INDEX(Partner_details[companyName], MATCH(E1862, Partner_details[email], 0))</f>
        <v>Arctic Fox</v>
      </c>
      <c r="I1862">
        <f>IFERROR(INDEX(ggPayers[payer], MATCH(A1862, ggPayers[remote_order_id], 0)), 0)</f>
        <v>0</v>
      </c>
      <c r="J1862" t="str">
        <f t="shared" si="29"/>
        <v>other</v>
      </c>
    </row>
    <row r="1863" spans="1:10">
      <c r="A1863" s="89" t="s">
        <v>10397</v>
      </c>
      <c r="B1863" s="89">
        <v>100</v>
      </c>
      <c r="C1863" s="89" t="s">
        <v>7974</v>
      </c>
      <c r="D1863" s="89"/>
      <c r="E1863" s="89" t="s">
        <v>6505</v>
      </c>
      <c r="F1863" s="89" t="s">
        <v>6504</v>
      </c>
      <c r="G1863" s="105">
        <v>45357.460416666669</v>
      </c>
      <c r="H1863" t="str">
        <f>INDEX(Partner_details[companyName], MATCH(E1863, Partner_details[email], 0))</f>
        <v>Arctic Fox</v>
      </c>
      <c r="I1863">
        <f>IFERROR(INDEX(ggPayers[payer], MATCH(A1863, ggPayers[remote_order_id], 0)), 0)</f>
        <v>0</v>
      </c>
      <c r="J1863" t="str">
        <f t="shared" si="29"/>
        <v>other</v>
      </c>
    </row>
    <row r="1864" spans="1:10">
      <c r="A1864" s="89" t="s">
        <v>10398</v>
      </c>
      <c r="B1864" s="89">
        <v>100</v>
      </c>
      <c r="C1864" s="89" t="s">
        <v>7974</v>
      </c>
      <c r="D1864" s="89"/>
      <c r="E1864" s="89" t="s">
        <v>6505</v>
      </c>
      <c r="F1864" s="89" t="s">
        <v>6504</v>
      </c>
      <c r="G1864" s="105">
        <v>45357.460416666669</v>
      </c>
      <c r="H1864" t="str">
        <f>INDEX(Partner_details[companyName], MATCH(E1864, Partner_details[email], 0))</f>
        <v>Arctic Fox</v>
      </c>
      <c r="I1864">
        <f>IFERROR(INDEX(ggPayers[payer], MATCH(A1864, ggPayers[remote_order_id], 0)), 0)</f>
        <v>0</v>
      </c>
      <c r="J1864" t="str">
        <f t="shared" si="29"/>
        <v>other</v>
      </c>
    </row>
    <row r="1865" spans="1:10">
      <c r="A1865" s="89" t="s">
        <v>10399</v>
      </c>
      <c r="B1865" s="89">
        <v>100</v>
      </c>
      <c r="C1865" s="89" t="s">
        <v>7974</v>
      </c>
      <c r="D1865" s="89"/>
      <c r="E1865" s="89" t="s">
        <v>6505</v>
      </c>
      <c r="F1865" s="89" t="s">
        <v>6504</v>
      </c>
      <c r="G1865" s="105">
        <v>45357.460416666669</v>
      </c>
      <c r="H1865" t="str">
        <f>INDEX(Partner_details[companyName], MATCH(E1865, Partner_details[email], 0))</f>
        <v>Arctic Fox</v>
      </c>
      <c r="I1865">
        <f>IFERROR(INDEX(ggPayers[payer], MATCH(A1865, ggPayers[remote_order_id], 0)), 0)</f>
        <v>0</v>
      </c>
      <c r="J1865" t="str">
        <f t="shared" si="29"/>
        <v>other</v>
      </c>
    </row>
    <row r="1866" spans="1:10">
      <c r="A1866" s="89" t="s">
        <v>10400</v>
      </c>
      <c r="B1866" s="89">
        <v>100</v>
      </c>
      <c r="C1866" s="89" t="s">
        <v>7974</v>
      </c>
      <c r="D1866" s="89"/>
      <c r="E1866" s="89" t="s">
        <v>6505</v>
      </c>
      <c r="F1866" s="89" t="s">
        <v>6504</v>
      </c>
      <c r="G1866" s="105">
        <v>45357.460416666669</v>
      </c>
      <c r="H1866" t="str">
        <f>INDEX(Partner_details[companyName], MATCH(E1866, Partner_details[email], 0))</f>
        <v>Arctic Fox</v>
      </c>
      <c r="I1866">
        <f>IFERROR(INDEX(ggPayers[payer], MATCH(A1866, ggPayers[remote_order_id], 0)), 0)</f>
        <v>0</v>
      </c>
      <c r="J1866" t="str">
        <f t="shared" si="29"/>
        <v>other</v>
      </c>
    </row>
    <row r="1867" spans="1:10">
      <c r="A1867" s="89" t="s">
        <v>10401</v>
      </c>
      <c r="B1867" s="89">
        <v>100</v>
      </c>
      <c r="C1867" s="89" t="s">
        <v>7974</v>
      </c>
      <c r="D1867" s="89"/>
      <c r="E1867" s="89" t="s">
        <v>6505</v>
      </c>
      <c r="F1867" s="89" t="s">
        <v>6504</v>
      </c>
      <c r="G1867" s="105">
        <v>45357.460416666669</v>
      </c>
      <c r="H1867" t="str">
        <f>INDEX(Partner_details[companyName], MATCH(E1867, Partner_details[email], 0))</f>
        <v>Arctic Fox</v>
      </c>
      <c r="I1867">
        <f>IFERROR(INDEX(ggPayers[payer], MATCH(A1867, ggPayers[remote_order_id], 0)), 0)</f>
        <v>0</v>
      </c>
      <c r="J1867" t="str">
        <f t="shared" si="29"/>
        <v>other</v>
      </c>
    </row>
    <row r="1868" spans="1:10">
      <c r="A1868" s="89" t="s">
        <v>10402</v>
      </c>
      <c r="B1868" s="89">
        <v>100</v>
      </c>
      <c r="C1868" s="89" t="s">
        <v>7974</v>
      </c>
      <c r="D1868" s="89"/>
      <c r="E1868" s="89" t="s">
        <v>6505</v>
      </c>
      <c r="F1868" s="89" t="s">
        <v>6504</v>
      </c>
      <c r="G1868" s="105">
        <v>45357.460416666669</v>
      </c>
      <c r="H1868" t="str">
        <f>INDEX(Partner_details[companyName], MATCH(E1868, Partner_details[email], 0))</f>
        <v>Arctic Fox</v>
      </c>
      <c r="I1868">
        <f>IFERROR(INDEX(ggPayers[payer], MATCH(A1868, ggPayers[remote_order_id], 0)), 0)</f>
        <v>0</v>
      </c>
      <c r="J1868" t="str">
        <f t="shared" si="29"/>
        <v>other</v>
      </c>
    </row>
    <row r="1869" spans="1:10">
      <c r="A1869" s="89" t="s">
        <v>10403</v>
      </c>
      <c r="B1869" s="89">
        <v>100</v>
      </c>
      <c r="C1869" s="89" t="s">
        <v>7963</v>
      </c>
      <c r="D1869" s="89"/>
      <c r="E1869" s="89" t="s">
        <v>6505</v>
      </c>
      <c r="F1869" s="89" t="s">
        <v>6504</v>
      </c>
      <c r="G1869" s="105">
        <v>45357.460416666669</v>
      </c>
      <c r="H1869" t="str">
        <f>INDEX(Partner_details[companyName], MATCH(E1869, Partner_details[email], 0))</f>
        <v>Arctic Fox</v>
      </c>
      <c r="I1869">
        <f>IFERROR(INDEX(ggPayers[payer], MATCH(A1869, ggPayers[remote_order_id], 0)), 0)</f>
        <v>0</v>
      </c>
      <c r="J1869" t="str">
        <f t="shared" si="29"/>
        <v>other</v>
      </c>
    </row>
    <row r="1870" spans="1:10">
      <c r="A1870" s="89" t="s">
        <v>6315</v>
      </c>
      <c r="B1870" s="89">
        <v>100</v>
      </c>
      <c r="C1870" s="89" t="s">
        <v>5606</v>
      </c>
      <c r="D1870" s="89" t="s">
        <v>10404</v>
      </c>
      <c r="E1870" s="89" t="s">
        <v>6686</v>
      </c>
      <c r="F1870" s="89" t="s">
        <v>2483</v>
      </c>
      <c r="G1870" s="105">
        <v>45357.462500000001</v>
      </c>
      <c r="H1870" t="str">
        <f>INDEX(Partner_details[companyName], MATCH(E1870, Partner_details[email], 0))</f>
        <v>Arctic Fox</v>
      </c>
      <c r="I1870">
        <f>IFERROR(INDEX(ggPayers[payer], MATCH(A1870, ggPayers[remote_order_id], 0)), 0)</f>
        <v>879643</v>
      </c>
      <c r="J1870" t="str">
        <f t="shared" si="29"/>
        <v>ggPay</v>
      </c>
    </row>
    <row r="1871" spans="1:10">
      <c r="A1871" s="89" t="s">
        <v>10405</v>
      </c>
      <c r="B1871" s="89">
        <v>100</v>
      </c>
      <c r="C1871" s="89" t="s">
        <v>7963</v>
      </c>
      <c r="D1871" s="89" t="s">
        <v>10406</v>
      </c>
      <c r="E1871" s="89" t="s">
        <v>6686</v>
      </c>
      <c r="F1871" s="89" t="s">
        <v>2483</v>
      </c>
      <c r="G1871" s="105">
        <v>45357.462500000001</v>
      </c>
      <c r="H1871" t="str">
        <f>INDEX(Partner_details[companyName], MATCH(E1871, Partner_details[email], 0))</f>
        <v>Arctic Fox</v>
      </c>
      <c r="I1871">
        <f>IFERROR(INDEX(ggPayers[payer], MATCH(A1871, ggPayers[remote_order_id], 0)), 0)</f>
        <v>0</v>
      </c>
      <c r="J1871" t="str">
        <f t="shared" si="29"/>
        <v>other</v>
      </c>
    </row>
    <row r="1872" spans="1:10">
      <c r="A1872" s="89" t="s">
        <v>2484</v>
      </c>
      <c r="B1872" s="89">
        <v>100</v>
      </c>
      <c r="C1872" s="89" t="s">
        <v>561</v>
      </c>
      <c r="D1872" s="89"/>
      <c r="E1872" s="89" t="s">
        <v>6686</v>
      </c>
      <c r="F1872" s="89" t="s">
        <v>2483</v>
      </c>
      <c r="G1872" s="105">
        <v>45357.464583333334</v>
      </c>
      <c r="H1872" t="str">
        <f>INDEX(Partner_details[companyName], MATCH(E1872, Partner_details[email], 0))</f>
        <v>Arctic Fox</v>
      </c>
      <c r="I1872">
        <f>IFERROR(INDEX(ggPayers[payer], MATCH(A1872, ggPayers[remote_order_id], 0)), 0)</f>
        <v>0</v>
      </c>
      <c r="J1872" t="str">
        <f t="shared" si="29"/>
        <v>other</v>
      </c>
    </row>
    <row r="1873" spans="1:10">
      <c r="A1873" s="89" t="s">
        <v>2481</v>
      </c>
      <c r="B1873" s="89">
        <v>500</v>
      </c>
      <c r="C1873" s="89" t="s">
        <v>561</v>
      </c>
      <c r="D1873" s="89"/>
      <c r="E1873" s="89" t="s">
        <v>7296</v>
      </c>
      <c r="F1873" s="89" t="s">
        <v>516</v>
      </c>
      <c r="G1873" s="105">
        <v>45357.47152777778</v>
      </c>
      <c r="H1873" t="str">
        <f>INDEX(Partner_details[companyName], MATCH(E1873, Partner_details[email], 0))</f>
        <v>Paul</v>
      </c>
      <c r="I1873">
        <f>IFERROR(INDEX(ggPayers[payer], MATCH(A1873, ggPayers[remote_order_id], 0)), 0)</f>
        <v>0</v>
      </c>
      <c r="J1873" t="str">
        <f t="shared" si="29"/>
        <v>other</v>
      </c>
    </row>
    <row r="1874" spans="1:10">
      <c r="A1874" s="89" t="s">
        <v>2479</v>
      </c>
      <c r="B1874" s="89">
        <v>1000</v>
      </c>
      <c r="C1874" s="89" t="s">
        <v>561</v>
      </c>
      <c r="D1874" s="89"/>
      <c r="E1874" s="89" t="s">
        <v>6520</v>
      </c>
      <c r="F1874" s="89" t="s">
        <v>469</v>
      </c>
      <c r="G1874" s="105">
        <v>45357.488194444442</v>
      </c>
      <c r="H1874" t="str">
        <f>INDEX(Partner_details[companyName], MATCH(E1874, Partner_details[email], 0))</f>
        <v>Lumen Coffee</v>
      </c>
      <c r="I1874">
        <f>IFERROR(INDEX(ggPayers[payer], MATCH(A1874, ggPayers[remote_order_id], 0)), 0)</f>
        <v>0</v>
      </c>
      <c r="J1874" t="str">
        <f t="shared" si="29"/>
        <v>other</v>
      </c>
    </row>
    <row r="1875" spans="1:10">
      <c r="A1875" s="89" t="s">
        <v>2477</v>
      </c>
      <c r="B1875" s="89">
        <v>100</v>
      </c>
      <c r="C1875" s="89" t="s">
        <v>561</v>
      </c>
      <c r="D1875" s="89" t="s">
        <v>10407</v>
      </c>
      <c r="E1875" s="89" t="s">
        <v>7554</v>
      </c>
      <c r="F1875" s="89" t="s">
        <v>623</v>
      </c>
      <c r="G1875" s="105">
        <v>45357.538888888892</v>
      </c>
      <c r="H1875" t="str">
        <f>INDEX(Partner_details[companyName], MATCH(E1875, Partner_details[email], 0))</f>
        <v>Bagel</v>
      </c>
      <c r="I1875">
        <f>IFERROR(INDEX(ggPayers[payer], MATCH(A1875, ggPayers[remote_order_id], 0)), 0)</f>
        <v>825186</v>
      </c>
      <c r="J1875" t="str">
        <f t="shared" si="29"/>
        <v>ggPay</v>
      </c>
    </row>
    <row r="1876" spans="1:10">
      <c r="A1876" s="89" t="s">
        <v>10408</v>
      </c>
      <c r="B1876" s="89">
        <v>500</v>
      </c>
      <c r="C1876" s="89" t="s">
        <v>7963</v>
      </c>
      <c r="D1876" s="89" t="s">
        <v>10409</v>
      </c>
      <c r="E1876" s="89" t="s">
        <v>7227</v>
      </c>
      <c r="F1876" s="89" t="s">
        <v>462</v>
      </c>
      <c r="G1876" s="105">
        <v>45357.597222222219</v>
      </c>
      <c r="H1876" t="str">
        <f>INDEX(Partner_details[companyName], MATCH(E1876, Partner_details[email], 0))</f>
        <v>Lumen Coffee</v>
      </c>
      <c r="I1876">
        <f>IFERROR(INDEX(ggPayers[payer], MATCH(A1876, ggPayers[remote_order_id], 0)), 0)</f>
        <v>0</v>
      </c>
      <c r="J1876" t="str">
        <f t="shared" si="29"/>
        <v>other</v>
      </c>
    </row>
    <row r="1877" spans="1:10">
      <c r="A1877" s="89" t="s">
        <v>2475</v>
      </c>
      <c r="B1877" s="89">
        <v>10000</v>
      </c>
      <c r="C1877" s="89" t="s">
        <v>561</v>
      </c>
      <c r="D1877" s="89" t="s">
        <v>10410</v>
      </c>
      <c r="E1877" s="89" t="s">
        <v>130</v>
      </c>
      <c r="F1877" s="89" t="s">
        <v>128</v>
      </c>
      <c r="G1877" s="105">
        <v>45357.677777777775</v>
      </c>
      <c r="H1877" t="str">
        <f>INDEX(Partner_details[companyName], MATCH(E1877, Partner_details[email], 0))</f>
        <v>Avetis Grigoryan</v>
      </c>
      <c r="I1877">
        <f>IFERROR(INDEX(ggPayers[payer], MATCH(A1877, ggPayers[remote_order_id], 0)), 0)</f>
        <v>40220</v>
      </c>
      <c r="J1877" t="str">
        <f t="shared" si="29"/>
        <v>ggPay</v>
      </c>
    </row>
    <row r="1878" spans="1:10">
      <c r="A1878" s="89" t="s">
        <v>2473</v>
      </c>
      <c r="B1878" s="89">
        <v>1000</v>
      </c>
      <c r="C1878" s="89" t="s">
        <v>561</v>
      </c>
      <c r="D1878" s="89" t="s">
        <v>10411</v>
      </c>
      <c r="E1878" s="89" t="s">
        <v>130</v>
      </c>
      <c r="F1878" s="89" t="s">
        <v>128</v>
      </c>
      <c r="G1878" s="105">
        <v>45357.72152777778</v>
      </c>
      <c r="H1878" t="str">
        <f>INDEX(Partner_details[companyName], MATCH(E1878, Partner_details[email], 0))</f>
        <v>Avetis Grigoryan</v>
      </c>
      <c r="I1878">
        <f>IFERROR(INDEX(ggPayers[payer], MATCH(A1878, ggPayers[remote_order_id], 0)), 0)</f>
        <v>246802</v>
      </c>
      <c r="J1878" t="str">
        <f t="shared" si="29"/>
        <v>ggPay</v>
      </c>
    </row>
    <row r="1879" spans="1:10">
      <c r="A1879" s="89" t="s">
        <v>4211</v>
      </c>
      <c r="B1879" s="89">
        <v>500</v>
      </c>
      <c r="C1879" s="89" t="s">
        <v>561</v>
      </c>
      <c r="D1879" s="89" t="s">
        <v>10412</v>
      </c>
      <c r="E1879" s="89" t="s">
        <v>7018</v>
      </c>
      <c r="F1879" s="89" t="s">
        <v>476</v>
      </c>
      <c r="G1879" s="105">
        <v>45454.682638888888</v>
      </c>
      <c r="H1879" t="str">
        <f>INDEX(Partner_details[companyName], MATCH(E1879, Partner_details[email], 0))</f>
        <v>Malocco</v>
      </c>
      <c r="I1879">
        <f>IFERROR(INDEX(ggPayers[payer], MATCH(A1879, ggPayers[remote_order_id], 0)), 0)</f>
        <v>278691</v>
      </c>
      <c r="J1879" t="str">
        <f t="shared" si="29"/>
        <v>ggPay</v>
      </c>
    </row>
    <row r="1880" spans="1:10">
      <c r="A1880" s="89" t="s">
        <v>4209</v>
      </c>
      <c r="B1880" s="89">
        <v>500</v>
      </c>
      <c r="C1880" s="89" t="s">
        <v>561</v>
      </c>
      <c r="D1880" s="89" t="s">
        <v>10413</v>
      </c>
      <c r="E1880" s="89" t="s">
        <v>7018</v>
      </c>
      <c r="F1880" s="89" t="s">
        <v>476</v>
      </c>
      <c r="G1880" s="105">
        <v>45454.689583333333</v>
      </c>
      <c r="H1880" t="str">
        <f>INDEX(Partner_details[companyName], MATCH(E1880, Partner_details[email], 0))</f>
        <v>Malocco</v>
      </c>
      <c r="I1880">
        <f>IFERROR(INDEX(ggPayers[payer], MATCH(A1880, ggPayers[remote_order_id], 0)), 0)</f>
        <v>577150</v>
      </c>
      <c r="J1880" t="str">
        <f t="shared" si="29"/>
        <v>ggPay</v>
      </c>
    </row>
    <row r="1881" spans="1:10">
      <c r="A1881" s="89" t="s">
        <v>10414</v>
      </c>
      <c r="B1881" s="89">
        <v>500</v>
      </c>
      <c r="C1881" s="89" t="s">
        <v>7963</v>
      </c>
      <c r="D1881" s="89" t="s">
        <v>10415</v>
      </c>
      <c r="E1881" s="89" t="s">
        <v>7227</v>
      </c>
      <c r="F1881" s="89" t="s">
        <v>462</v>
      </c>
      <c r="G1881" s="105">
        <v>45357.794444444444</v>
      </c>
      <c r="H1881" t="str">
        <f>INDEX(Partner_details[companyName], MATCH(E1881, Partner_details[email], 0))</f>
        <v>Lumen Coffee</v>
      </c>
      <c r="I1881">
        <f>IFERROR(INDEX(ggPayers[payer], MATCH(A1881, ggPayers[remote_order_id], 0)), 0)</f>
        <v>0</v>
      </c>
      <c r="J1881" t="str">
        <f t="shared" si="29"/>
        <v>other</v>
      </c>
    </row>
    <row r="1882" spans="1:10">
      <c r="A1882" s="89" t="s">
        <v>10416</v>
      </c>
      <c r="B1882" s="89">
        <v>500</v>
      </c>
      <c r="C1882" s="89" t="s">
        <v>7963</v>
      </c>
      <c r="D1882" s="89"/>
      <c r="E1882" s="89" t="s">
        <v>7227</v>
      </c>
      <c r="F1882" s="89" t="s">
        <v>462</v>
      </c>
      <c r="G1882" s="105">
        <v>45357.794444444444</v>
      </c>
      <c r="H1882" t="str">
        <f>INDEX(Partner_details[companyName], MATCH(E1882, Partner_details[email], 0))</f>
        <v>Lumen Coffee</v>
      </c>
      <c r="I1882">
        <f>IFERROR(INDEX(ggPayers[payer], MATCH(A1882, ggPayers[remote_order_id], 0)), 0)</f>
        <v>0</v>
      </c>
      <c r="J1882" t="str">
        <f t="shared" si="29"/>
        <v>other</v>
      </c>
    </row>
    <row r="1883" spans="1:10">
      <c r="A1883" s="89" t="s">
        <v>10417</v>
      </c>
      <c r="B1883" s="89">
        <v>500</v>
      </c>
      <c r="C1883" s="89" t="s">
        <v>7963</v>
      </c>
      <c r="D1883" s="89" t="s">
        <v>10418</v>
      </c>
      <c r="E1883" s="89" t="s">
        <v>133</v>
      </c>
      <c r="F1883" s="89" t="s">
        <v>461</v>
      </c>
      <c r="G1883" s="105">
        <v>45358.274305555555</v>
      </c>
      <c r="H1883" t="str">
        <f>INDEX(Partner_details[companyName], MATCH(E1883, Partner_details[email], 0))</f>
        <v>Lumen Coffee</v>
      </c>
      <c r="I1883">
        <f>IFERROR(INDEX(ggPayers[payer], MATCH(A1883, ggPayers[remote_order_id], 0)), 0)</f>
        <v>0</v>
      </c>
      <c r="J1883" t="str">
        <f t="shared" si="29"/>
        <v>other</v>
      </c>
    </row>
    <row r="1884" spans="1:10">
      <c r="A1884" s="89" t="s">
        <v>10419</v>
      </c>
      <c r="B1884" s="89">
        <v>500</v>
      </c>
      <c r="C1884" s="89" t="s">
        <v>7963</v>
      </c>
      <c r="D1884" s="89" t="s">
        <v>10420</v>
      </c>
      <c r="E1884" s="89" t="s">
        <v>7544</v>
      </c>
      <c r="F1884" s="89" t="s">
        <v>466</v>
      </c>
      <c r="G1884" s="105">
        <v>45358.275000000001</v>
      </c>
      <c r="H1884" t="str">
        <f>INDEX(Partner_details[companyName], MATCH(E1884, Partner_details[email], 0))</f>
        <v>Lumen Coffee</v>
      </c>
      <c r="I1884">
        <f>IFERROR(INDEX(ggPayers[payer], MATCH(A1884, ggPayers[remote_order_id], 0)), 0)</f>
        <v>0</v>
      </c>
      <c r="J1884" t="str">
        <f t="shared" si="29"/>
        <v>other</v>
      </c>
    </row>
    <row r="1885" spans="1:10">
      <c r="A1885" s="89" t="s">
        <v>2469</v>
      </c>
      <c r="B1885" s="89">
        <v>500</v>
      </c>
      <c r="C1885" s="89" t="s">
        <v>561</v>
      </c>
      <c r="D1885" s="89" t="s">
        <v>10421</v>
      </c>
      <c r="E1885" s="89" t="s">
        <v>133</v>
      </c>
      <c r="F1885" s="89" t="s">
        <v>461</v>
      </c>
      <c r="G1885" s="105">
        <v>45358.275694444441</v>
      </c>
      <c r="H1885" t="str">
        <f>INDEX(Partner_details[companyName], MATCH(E1885, Partner_details[email], 0))</f>
        <v>Lumen Coffee</v>
      </c>
      <c r="I1885">
        <f>IFERROR(INDEX(ggPayers[payer], MATCH(A1885, ggPayers[remote_order_id], 0)), 0)</f>
        <v>1106070</v>
      </c>
      <c r="J1885" t="str">
        <f t="shared" si="29"/>
        <v>ggPay</v>
      </c>
    </row>
    <row r="1886" spans="1:10">
      <c r="A1886" s="89" t="s">
        <v>2467</v>
      </c>
      <c r="B1886" s="89">
        <v>500</v>
      </c>
      <c r="C1886" s="89" t="s">
        <v>561</v>
      </c>
      <c r="D1886" s="89"/>
      <c r="E1886" s="89" t="s">
        <v>7544</v>
      </c>
      <c r="F1886" s="89" t="s">
        <v>466</v>
      </c>
      <c r="G1886" s="105">
        <v>45358.337500000001</v>
      </c>
      <c r="H1886" t="str">
        <f>INDEX(Partner_details[companyName], MATCH(E1886, Partner_details[email], 0))</f>
        <v>Lumen Coffee</v>
      </c>
      <c r="I1886">
        <f>IFERROR(INDEX(ggPayers[payer], MATCH(A1886, ggPayers[remote_order_id], 0)), 0)</f>
        <v>0</v>
      </c>
      <c r="J1886" t="str">
        <f t="shared" si="29"/>
        <v>other</v>
      </c>
    </row>
    <row r="1887" spans="1:10">
      <c r="A1887" s="89" t="s">
        <v>10422</v>
      </c>
      <c r="B1887" s="89">
        <v>500</v>
      </c>
      <c r="C1887" s="89" t="s">
        <v>7963</v>
      </c>
      <c r="D1887" s="89"/>
      <c r="E1887" s="89" t="s">
        <v>7544</v>
      </c>
      <c r="F1887" s="89" t="s">
        <v>466</v>
      </c>
      <c r="G1887" s="105">
        <v>45358.337500000001</v>
      </c>
      <c r="H1887" t="str">
        <f>INDEX(Partner_details[companyName], MATCH(E1887, Partner_details[email], 0))</f>
        <v>Lumen Coffee</v>
      </c>
      <c r="I1887">
        <f>IFERROR(INDEX(ggPayers[payer], MATCH(A1887, ggPayers[remote_order_id], 0)), 0)</f>
        <v>0</v>
      </c>
      <c r="J1887" t="str">
        <f t="shared" si="29"/>
        <v>other</v>
      </c>
    </row>
    <row r="1888" spans="1:10">
      <c r="A1888" s="89" t="s">
        <v>4207</v>
      </c>
      <c r="B1888" s="89">
        <v>1000</v>
      </c>
      <c r="C1888" s="89" t="s">
        <v>561</v>
      </c>
      <c r="D1888" s="89" t="s">
        <v>10423</v>
      </c>
      <c r="E1888" s="89" t="s">
        <v>6572</v>
      </c>
      <c r="F1888" s="89" t="s">
        <v>568</v>
      </c>
      <c r="G1888" s="105">
        <v>45454.697222222225</v>
      </c>
      <c r="H1888" t="str">
        <f>INDEX(Partner_details[companyName], MATCH(E1888, Partner_details[email], 0))</f>
        <v>Bisquit</v>
      </c>
      <c r="I1888">
        <f>IFERROR(INDEX(ggPayers[payer], MATCH(A1888, ggPayers[remote_order_id], 0)), 0)</f>
        <v>1089821</v>
      </c>
      <c r="J1888" t="str">
        <f t="shared" si="29"/>
        <v>ggPay</v>
      </c>
    </row>
    <row r="1889" spans="1:10">
      <c r="A1889" s="89" t="s">
        <v>10424</v>
      </c>
      <c r="B1889" s="89">
        <v>1000</v>
      </c>
      <c r="C1889" s="89" t="s">
        <v>7963</v>
      </c>
      <c r="D1889" s="89"/>
      <c r="E1889" s="89" t="s">
        <v>7332</v>
      </c>
      <c r="F1889" s="89" t="s">
        <v>3840</v>
      </c>
      <c r="G1889" s="105">
        <v>45454.699305555558</v>
      </c>
      <c r="H1889" t="str">
        <f>INDEX(Partner_details[companyName], MATCH(E1889, Partner_details[email], 0))</f>
        <v>Napoletana</v>
      </c>
      <c r="I1889">
        <f>IFERROR(INDEX(ggPayers[payer], MATCH(A1889, ggPayers[remote_order_id], 0)), 0)</f>
        <v>0</v>
      </c>
      <c r="J1889" t="str">
        <f t="shared" si="29"/>
        <v>other</v>
      </c>
    </row>
    <row r="1890" spans="1:10">
      <c r="A1890" s="89" t="s">
        <v>10425</v>
      </c>
      <c r="B1890" s="89">
        <v>1000</v>
      </c>
      <c r="C1890" s="89" t="s">
        <v>7963</v>
      </c>
      <c r="D1890" s="89"/>
      <c r="E1890" s="89" t="s">
        <v>7332</v>
      </c>
      <c r="F1890" s="89" t="s">
        <v>3840</v>
      </c>
      <c r="G1890" s="105">
        <v>45454.7</v>
      </c>
      <c r="H1890" t="str">
        <f>INDEX(Partner_details[companyName], MATCH(E1890, Partner_details[email], 0))</f>
        <v>Napoletana</v>
      </c>
      <c r="I1890">
        <f>IFERROR(INDEX(ggPayers[payer], MATCH(A1890, ggPayers[remote_order_id], 0)), 0)</f>
        <v>0</v>
      </c>
      <c r="J1890" t="str">
        <f t="shared" si="29"/>
        <v>other</v>
      </c>
    </row>
    <row r="1891" spans="1:10">
      <c r="A1891" s="89" t="s">
        <v>2461</v>
      </c>
      <c r="B1891" s="89">
        <v>1000</v>
      </c>
      <c r="C1891" s="89" t="s">
        <v>561</v>
      </c>
      <c r="D1891" s="89"/>
      <c r="E1891" s="89" t="s">
        <v>7018</v>
      </c>
      <c r="F1891" s="89" t="s">
        <v>476</v>
      </c>
      <c r="G1891" s="105">
        <v>45358.539583333331</v>
      </c>
      <c r="H1891" t="str">
        <f>INDEX(Partner_details[companyName], MATCH(E1891, Partner_details[email], 0))</f>
        <v>Malocco</v>
      </c>
      <c r="I1891">
        <f>IFERROR(INDEX(ggPayers[payer], MATCH(A1891, ggPayers[remote_order_id], 0)), 0)</f>
        <v>0</v>
      </c>
      <c r="J1891" t="str">
        <f t="shared" si="29"/>
        <v>other</v>
      </c>
    </row>
    <row r="1892" spans="1:10">
      <c r="A1892" s="89" t="s">
        <v>10426</v>
      </c>
      <c r="B1892" s="89">
        <v>1000</v>
      </c>
      <c r="C1892" s="89" t="s">
        <v>7963</v>
      </c>
      <c r="D1892" s="89" t="s">
        <v>10427</v>
      </c>
      <c r="E1892" s="89" t="s">
        <v>7235</v>
      </c>
      <c r="F1892" s="89" t="s">
        <v>710</v>
      </c>
      <c r="G1892" s="105">
        <v>45358.586111111108</v>
      </c>
      <c r="H1892" t="str">
        <f>INDEX(Partner_details[companyName], MATCH(E1892, Partner_details[email], 0))</f>
        <v>Smoking Chef</v>
      </c>
      <c r="I1892">
        <f>IFERROR(INDEX(ggPayers[payer], MATCH(A1892, ggPayers[remote_order_id], 0)), 0)</f>
        <v>0</v>
      </c>
      <c r="J1892" t="str">
        <f t="shared" si="29"/>
        <v>other</v>
      </c>
    </row>
    <row r="1893" spans="1:10">
      <c r="A1893" s="89" t="s">
        <v>2459</v>
      </c>
      <c r="B1893" s="89">
        <v>1000</v>
      </c>
      <c r="C1893" s="89" t="s">
        <v>561</v>
      </c>
      <c r="D1893" s="89" t="s">
        <v>10428</v>
      </c>
      <c r="E1893" s="89" t="s">
        <v>7235</v>
      </c>
      <c r="F1893" s="89" t="s">
        <v>710</v>
      </c>
      <c r="G1893" s="105">
        <v>45358.586111111108</v>
      </c>
      <c r="H1893" t="str">
        <f>INDEX(Partner_details[companyName], MATCH(E1893, Partner_details[email], 0))</f>
        <v>Smoking Chef</v>
      </c>
      <c r="I1893">
        <f>IFERROR(INDEX(ggPayers[payer], MATCH(A1893, ggPayers[remote_order_id], 0)), 0)</f>
        <v>349749</v>
      </c>
      <c r="J1893" t="str">
        <f t="shared" si="29"/>
        <v>ggPay</v>
      </c>
    </row>
    <row r="1894" spans="1:10">
      <c r="A1894" s="89" t="s">
        <v>10429</v>
      </c>
      <c r="B1894" s="89">
        <v>2000</v>
      </c>
      <c r="C1894" s="89" t="s">
        <v>7963</v>
      </c>
      <c r="D1894" s="89" t="s">
        <v>10430</v>
      </c>
      <c r="E1894" s="89" t="s">
        <v>7296</v>
      </c>
      <c r="F1894" s="89" t="s">
        <v>516</v>
      </c>
      <c r="G1894" s="105">
        <v>45358.597222222219</v>
      </c>
      <c r="H1894" t="str">
        <f>INDEX(Partner_details[companyName], MATCH(E1894, Partner_details[email], 0))</f>
        <v>Paul</v>
      </c>
      <c r="I1894">
        <f>IFERROR(INDEX(ggPayers[payer], MATCH(A1894, ggPayers[remote_order_id], 0)), 0)</f>
        <v>0</v>
      </c>
      <c r="J1894" t="str">
        <f t="shared" si="29"/>
        <v>other</v>
      </c>
    </row>
    <row r="1895" spans="1:10">
      <c r="A1895" s="89" t="s">
        <v>10431</v>
      </c>
      <c r="B1895" s="89">
        <v>2000</v>
      </c>
      <c r="C1895" s="89" t="s">
        <v>7963</v>
      </c>
      <c r="D1895" s="89"/>
      <c r="E1895" s="89" t="s">
        <v>7296</v>
      </c>
      <c r="F1895" s="89" t="s">
        <v>516</v>
      </c>
      <c r="G1895" s="105">
        <v>45358.597916666666</v>
      </c>
      <c r="H1895" t="str">
        <f>INDEX(Partner_details[companyName], MATCH(E1895, Partner_details[email], 0))</f>
        <v>Paul</v>
      </c>
      <c r="I1895">
        <f>IFERROR(INDEX(ggPayers[payer], MATCH(A1895, ggPayers[remote_order_id], 0)), 0)</f>
        <v>0</v>
      </c>
      <c r="J1895" t="str">
        <f t="shared" si="29"/>
        <v>other</v>
      </c>
    </row>
    <row r="1896" spans="1:10">
      <c r="A1896" s="89" t="s">
        <v>10432</v>
      </c>
      <c r="B1896" s="89">
        <v>100</v>
      </c>
      <c r="C1896" s="89" t="s">
        <v>7963</v>
      </c>
      <c r="D1896" s="89" t="s">
        <v>10433</v>
      </c>
      <c r="E1896" s="89" t="s">
        <v>317</v>
      </c>
      <c r="F1896" s="89" t="s">
        <v>316</v>
      </c>
      <c r="G1896" s="105">
        <v>45358.638194444444</v>
      </c>
      <c r="H1896" t="str">
        <f>INDEX(Partner_details[companyName], MATCH(E1896, Partner_details[email], 0))</f>
        <v>gg cjsc</v>
      </c>
      <c r="I1896">
        <f>IFERROR(INDEX(ggPayers[payer], MATCH(A1896, ggPayers[remote_order_id], 0)), 0)</f>
        <v>0</v>
      </c>
      <c r="J1896" t="str">
        <f t="shared" si="29"/>
        <v>other</v>
      </c>
    </row>
    <row r="1897" spans="1:10">
      <c r="A1897" s="89" t="s">
        <v>10434</v>
      </c>
      <c r="B1897" s="89">
        <v>100</v>
      </c>
      <c r="C1897" s="89" t="s">
        <v>7963</v>
      </c>
      <c r="D1897" s="89" t="s">
        <v>10435</v>
      </c>
      <c r="E1897" s="89" t="s">
        <v>317</v>
      </c>
      <c r="F1897" s="89" t="s">
        <v>316</v>
      </c>
      <c r="G1897" s="105">
        <v>45358.64166666667</v>
      </c>
      <c r="H1897" t="str">
        <f>INDEX(Partner_details[companyName], MATCH(E1897, Partner_details[email], 0))</f>
        <v>gg cjsc</v>
      </c>
      <c r="I1897">
        <f>IFERROR(INDEX(ggPayers[payer], MATCH(A1897, ggPayers[remote_order_id], 0)), 0)</f>
        <v>0</v>
      </c>
      <c r="J1897" t="str">
        <f t="shared" si="29"/>
        <v>other</v>
      </c>
    </row>
    <row r="1898" spans="1:10">
      <c r="A1898" s="89" t="s">
        <v>10436</v>
      </c>
      <c r="B1898" s="89">
        <v>3000</v>
      </c>
      <c r="C1898" s="89" t="s">
        <v>7963</v>
      </c>
      <c r="D1898" s="99" t="s">
        <v>10437</v>
      </c>
      <c r="E1898" s="89" t="s">
        <v>7235</v>
      </c>
      <c r="F1898" s="89" t="s">
        <v>710</v>
      </c>
      <c r="G1898" s="105">
        <v>45358.707638888889</v>
      </c>
      <c r="H1898" t="str">
        <f>INDEX(Partner_details[companyName], MATCH(E1898, Partner_details[email], 0))</f>
        <v>Smoking Chef</v>
      </c>
      <c r="I1898">
        <f>IFERROR(INDEX(ggPayers[payer], MATCH(A1898, ggPayers[remote_order_id], 0)), 0)</f>
        <v>0</v>
      </c>
      <c r="J1898" t="str">
        <f t="shared" si="29"/>
        <v>other</v>
      </c>
    </row>
    <row r="1899" spans="1:10">
      <c r="A1899" s="89" t="s">
        <v>10438</v>
      </c>
      <c r="B1899" s="89">
        <v>3000</v>
      </c>
      <c r="C1899" s="89" t="s">
        <v>7963</v>
      </c>
      <c r="D1899" s="89" t="s">
        <v>10439</v>
      </c>
      <c r="E1899" s="89" t="s">
        <v>7235</v>
      </c>
      <c r="F1899" s="89" t="s">
        <v>710</v>
      </c>
      <c r="G1899" s="105">
        <v>45358.709027777775</v>
      </c>
      <c r="H1899" t="str">
        <f>INDEX(Partner_details[companyName], MATCH(E1899, Partner_details[email], 0))</f>
        <v>Smoking Chef</v>
      </c>
      <c r="I1899">
        <f>IFERROR(INDEX(ggPayers[payer], MATCH(A1899, ggPayers[remote_order_id], 0)), 0)</f>
        <v>0</v>
      </c>
      <c r="J1899" t="str">
        <f t="shared" si="29"/>
        <v>other</v>
      </c>
    </row>
    <row r="1900" spans="1:10">
      <c r="A1900" s="89" t="s">
        <v>10440</v>
      </c>
      <c r="B1900" s="89">
        <v>3000</v>
      </c>
      <c r="C1900" s="89" t="s">
        <v>7963</v>
      </c>
      <c r="D1900" s="89"/>
      <c r="E1900" s="89" t="s">
        <v>7235</v>
      </c>
      <c r="F1900" s="89" t="s">
        <v>710</v>
      </c>
      <c r="G1900" s="105">
        <v>45358.709722222222</v>
      </c>
      <c r="H1900" t="str">
        <f>INDEX(Partner_details[companyName], MATCH(E1900, Partner_details[email], 0))</f>
        <v>Smoking Chef</v>
      </c>
      <c r="I1900">
        <f>IFERROR(INDEX(ggPayers[payer], MATCH(A1900, ggPayers[remote_order_id], 0)), 0)</f>
        <v>0</v>
      </c>
      <c r="J1900" t="str">
        <f t="shared" si="29"/>
        <v>other</v>
      </c>
    </row>
    <row r="1901" spans="1:10">
      <c r="A1901" s="89" t="s">
        <v>10441</v>
      </c>
      <c r="B1901" s="89">
        <v>3000</v>
      </c>
      <c r="C1901" s="89" t="s">
        <v>7963</v>
      </c>
      <c r="D1901" s="89"/>
      <c r="E1901" s="89" t="s">
        <v>7235</v>
      </c>
      <c r="F1901" s="89" t="s">
        <v>710</v>
      </c>
      <c r="G1901" s="105">
        <v>45358.709722222222</v>
      </c>
      <c r="H1901" t="str">
        <f>INDEX(Partner_details[companyName], MATCH(E1901, Partner_details[email], 0))</f>
        <v>Smoking Chef</v>
      </c>
      <c r="I1901">
        <f>IFERROR(INDEX(ggPayers[payer], MATCH(A1901, ggPayers[remote_order_id], 0)), 0)</f>
        <v>0</v>
      </c>
      <c r="J1901" t="str">
        <f t="shared" si="29"/>
        <v>other</v>
      </c>
    </row>
    <row r="1902" spans="1:10">
      <c r="A1902" s="89" t="s">
        <v>2455</v>
      </c>
      <c r="B1902" s="89">
        <v>500</v>
      </c>
      <c r="C1902" s="89" t="s">
        <v>561</v>
      </c>
      <c r="D1902" s="89" t="s">
        <v>10442</v>
      </c>
      <c r="E1902" s="89" t="s">
        <v>6606</v>
      </c>
      <c r="F1902" s="89" t="s">
        <v>387</v>
      </c>
      <c r="G1902" s="105">
        <v>45358.751388888886</v>
      </c>
      <c r="H1902" t="str">
        <f>INDEX(Partner_details[companyName], MATCH(E1902, Partner_details[email], 0))</f>
        <v>Beer academy</v>
      </c>
      <c r="I1902">
        <f>IFERROR(INDEX(ggPayers[payer], MATCH(A1902, ggPayers[remote_order_id], 0)), 0)</f>
        <v>231060</v>
      </c>
      <c r="J1902" t="str">
        <f t="shared" si="29"/>
        <v>ggPay</v>
      </c>
    </row>
    <row r="1903" spans="1:10">
      <c r="A1903" s="89" t="s">
        <v>10443</v>
      </c>
      <c r="B1903" s="89">
        <v>500</v>
      </c>
      <c r="C1903" s="89" t="s">
        <v>7963</v>
      </c>
      <c r="D1903" s="89" t="s">
        <v>10444</v>
      </c>
      <c r="E1903" s="89" t="s">
        <v>6606</v>
      </c>
      <c r="F1903" s="89" t="s">
        <v>387</v>
      </c>
      <c r="G1903" s="105">
        <v>45358.751388888886</v>
      </c>
      <c r="H1903" t="str">
        <f>INDEX(Partner_details[companyName], MATCH(E1903, Partner_details[email], 0))</f>
        <v>Beer academy</v>
      </c>
      <c r="I1903">
        <f>IFERROR(INDEX(ggPayers[payer], MATCH(A1903, ggPayers[remote_order_id], 0)), 0)</f>
        <v>0</v>
      </c>
      <c r="J1903" t="str">
        <f t="shared" si="29"/>
        <v>other</v>
      </c>
    </row>
    <row r="1904" spans="1:10">
      <c r="A1904" s="89" t="s">
        <v>10445</v>
      </c>
      <c r="B1904" s="89">
        <v>500</v>
      </c>
      <c r="C1904" s="89" t="s">
        <v>7963</v>
      </c>
      <c r="D1904" s="89" t="s">
        <v>10446</v>
      </c>
      <c r="E1904" s="89" t="s">
        <v>6606</v>
      </c>
      <c r="F1904" s="89" t="s">
        <v>387</v>
      </c>
      <c r="G1904" s="105">
        <v>45358.751388888886</v>
      </c>
      <c r="H1904" t="str">
        <f>INDEX(Partner_details[companyName], MATCH(E1904, Partner_details[email], 0))</f>
        <v>Beer academy</v>
      </c>
      <c r="I1904">
        <f>IFERROR(INDEX(ggPayers[payer], MATCH(A1904, ggPayers[remote_order_id], 0)), 0)</f>
        <v>0</v>
      </c>
      <c r="J1904" t="str">
        <f t="shared" si="29"/>
        <v>other</v>
      </c>
    </row>
    <row r="1905" spans="1:10">
      <c r="A1905" s="89" t="s">
        <v>10447</v>
      </c>
      <c r="B1905" s="89">
        <v>500</v>
      </c>
      <c r="C1905" s="89" t="s">
        <v>7963</v>
      </c>
      <c r="D1905" s="89" t="s">
        <v>10448</v>
      </c>
      <c r="E1905" s="89" t="s">
        <v>6606</v>
      </c>
      <c r="F1905" s="89" t="s">
        <v>387</v>
      </c>
      <c r="G1905" s="105">
        <v>45358.751388888886</v>
      </c>
      <c r="H1905" t="str">
        <f>INDEX(Partner_details[companyName], MATCH(E1905, Partner_details[email], 0))</f>
        <v>Beer academy</v>
      </c>
      <c r="I1905">
        <f>IFERROR(INDEX(ggPayers[payer], MATCH(A1905, ggPayers[remote_order_id], 0)), 0)</f>
        <v>0</v>
      </c>
      <c r="J1905" t="str">
        <f t="shared" si="29"/>
        <v>other</v>
      </c>
    </row>
    <row r="1906" spans="1:10">
      <c r="A1906" s="89" t="s">
        <v>10449</v>
      </c>
      <c r="B1906" s="89">
        <v>1000</v>
      </c>
      <c r="C1906" s="89" t="s">
        <v>7963</v>
      </c>
      <c r="D1906" s="89"/>
      <c r="E1906" s="89" t="s">
        <v>6554</v>
      </c>
      <c r="F1906" s="89" t="s">
        <v>783</v>
      </c>
      <c r="G1906" s="105">
        <v>45358.802083333336</v>
      </c>
      <c r="H1906" t="str">
        <f>INDEX(Partner_details[companyName], MATCH(E1906, Partner_details[email], 0))</f>
        <v>Avetis Grigoryan</v>
      </c>
      <c r="I1906">
        <f>IFERROR(INDEX(ggPayers[payer], MATCH(A1906, ggPayers[remote_order_id], 0)), 0)</f>
        <v>0</v>
      </c>
      <c r="J1906" t="str">
        <f t="shared" si="29"/>
        <v>other</v>
      </c>
    </row>
    <row r="1907" spans="1:10">
      <c r="A1907" s="89" t="s">
        <v>2453</v>
      </c>
      <c r="B1907" s="89">
        <v>1000</v>
      </c>
      <c r="C1907" s="89" t="s">
        <v>561</v>
      </c>
      <c r="D1907" s="89"/>
      <c r="E1907" s="89" t="s">
        <v>6554</v>
      </c>
      <c r="F1907" s="89" t="s">
        <v>783</v>
      </c>
      <c r="G1907" s="105">
        <v>45358.802777777775</v>
      </c>
      <c r="H1907" t="str">
        <f>INDEX(Partner_details[companyName], MATCH(E1907, Partner_details[email], 0))</f>
        <v>Avetis Grigoryan</v>
      </c>
      <c r="I1907">
        <f>IFERROR(INDEX(ggPayers[payer], MATCH(A1907, ggPayers[remote_order_id], 0)), 0)</f>
        <v>0</v>
      </c>
      <c r="J1907" t="str">
        <f t="shared" si="29"/>
        <v>other</v>
      </c>
    </row>
    <row r="1908" spans="1:10">
      <c r="A1908" s="89" t="s">
        <v>10450</v>
      </c>
      <c r="B1908" s="89">
        <v>2000</v>
      </c>
      <c r="C1908" s="89" t="s">
        <v>7963</v>
      </c>
      <c r="D1908" s="89"/>
      <c r="E1908" s="89" t="s">
        <v>6554</v>
      </c>
      <c r="F1908" s="89" t="s">
        <v>783</v>
      </c>
      <c r="G1908" s="105">
        <v>45358.897916666669</v>
      </c>
      <c r="H1908" t="str">
        <f>INDEX(Partner_details[companyName], MATCH(E1908, Partner_details[email], 0))</f>
        <v>Avetis Grigoryan</v>
      </c>
      <c r="I1908">
        <f>IFERROR(INDEX(ggPayers[payer], MATCH(A1908, ggPayers[remote_order_id], 0)), 0)</f>
        <v>0</v>
      </c>
      <c r="J1908" t="str">
        <f t="shared" si="29"/>
        <v>other</v>
      </c>
    </row>
    <row r="1909" spans="1:10">
      <c r="A1909" s="89" t="s">
        <v>10451</v>
      </c>
      <c r="B1909" s="89">
        <v>2000</v>
      </c>
      <c r="C1909" s="89" t="s">
        <v>7963</v>
      </c>
      <c r="D1909" s="89"/>
      <c r="E1909" s="89" t="s">
        <v>6554</v>
      </c>
      <c r="F1909" s="89" t="s">
        <v>783</v>
      </c>
      <c r="G1909" s="105">
        <v>45358.897916666669</v>
      </c>
      <c r="H1909" t="str">
        <f>INDEX(Partner_details[companyName], MATCH(E1909, Partner_details[email], 0))</f>
        <v>Avetis Grigoryan</v>
      </c>
      <c r="I1909">
        <f>IFERROR(INDEX(ggPayers[payer], MATCH(A1909, ggPayers[remote_order_id], 0)), 0)</f>
        <v>0</v>
      </c>
      <c r="J1909" t="str">
        <f t="shared" si="29"/>
        <v>other</v>
      </c>
    </row>
    <row r="1910" spans="1:10">
      <c r="A1910" s="89" t="s">
        <v>6314</v>
      </c>
      <c r="B1910" s="89">
        <v>500</v>
      </c>
      <c r="C1910" s="89" t="s">
        <v>5606</v>
      </c>
      <c r="D1910" s="89" t="s">
        <v>10452</v>
      </c>
      <c r="E1910" s="89" t="s">
        <v>133</v>
      </c>
      <c r="F1910" s="89" t="s">
        <v>461</v>
      </c>
      <c r="G1910" s="105">
        <v>45359.30972222222</v>
      </c>
      <c r="H1910" t="str">
        <f>INDEX(Partner_details[companyName], MATCH(E1910, Partner_details[email], 0))</f>
        <v>Lumen Coffee</v>
      </c>
      <c r="I1910">
        <f>IFERROR(INDEX(ggPayers[payer], MATCH(A1910, ggPayers[remote_order_id], 0)), 0)</f>
        <v>1106070</v>
      </c>
      <c r="J1910" t="str">
        <f t="shared" si="29"/>
        <v>ggPay</v>
      </c>
    </row>
    <row r="1911" spans="1:10">
      <c r="A1911" s="89" t="s">
        <v>10453</v>
      </c>
      <c r="B1911" s="89">
        <v>500</v>
      </c>
      <c r="C1911" s="89" t="s">
        <v>7963</v>
      </c>
      <c r="D1911" s="89" t="s">
        <v>10454</v>
      </c>
      <c r="E1911" s="89" t="s">
        <v>133</v>
      </c>
      <c r="F1911" s="89" t="s">
        <v>461</v>
      </c>
      <c r="G1911" s="105">
        <v>45359.30972222222</v>
      </c>
      <c r="H1911" t="str">
        <f>INDEX(Partner_details[companyName], MATCH(E1911, Partner_details[email], 0))</f>
        <v>Lumen Coffee</v>
      </c>
      <c r="I1911">
        <f>IFERROR(INDEX(ggPayers[payer], MATCH(A1911, ggPayers[remote_order_id], 0)), 0)</f>
        <v>0</v>
      </c>
      <c r="J1911" t="str">
        <f t="shared" si="29"/>
        <v>other</v>
      </c>
    </row>
    <row r="1912" spans="1:10">
      <c r="A1912" s="89" t="s">
        <v>2451</v>
      </c>
      <c r="B1912" s="89">
        <v>300</v>
      </c>
      <c r="C1912" s="89" t="s">
        <v>561</v>
      </c>
      <c r="D1912" s="89" t="s">
        <v>10455</v>
      </c>
      <c r="E1912" s="89" t="s">
        <v>7018</v>
      </c>
      <c r="F1912" s="89" t="s">
        <v>476</v>
      </c>
      <c r="G1912" s="105">
        <v>45359.326388888891</v>
      </c>
      <c r="H1912" t="str">
        <f>INDEX(Partner_details[companyName], MATCH(E1912, Partner_details[email], 0))</f>
        <v>Malocco</v>
      </c>
      <c r="I1912">
        <f>IFERROR(INDEX(ggPayers[payer], MATCH(A1912, ggPayers[remote_order_id], 0)), 0)</f>
        <v>753554</v>
      </c>
      <c r="J1912" t="str">
        <f t="shared" si="29"/>
        <v>ggPay</v>
      </c>
    </row>
    <row r="1913" spans="1:10">
      <c r="A1913" s="89" t="s">
        <v>2449</v>
      </c>
      <c r="B1913" s="89">
        <v>1000</v>
      </c>
      <c r="C1913" s="89" t="s">
        <v>561</v>
      </c>
      <c r="D1913" s="89"/>
      <c r="E1913" s="89" t="s">
        <v>7296</v>
      </c>
      <c r="F1913" s="89" t="s">
        <v>516</v>
      </c>
      <c r="G1913" s="105">
        <v>45359.359027777777</v>
      </c>
      <c r="H1913" t="str">
        <f>INDEX(Partner_details[companyName], MATCH(E1913, Partner_details[email], 0))</f>
        <v>Paul</v>
      </c>
      <c r="I1913">
        <f>IFERROR(INDEX(ggPayers[payer], MATCH(A1913, ggPayers[remote_order_id], 0)), 0)</f>
        <v>0</v>
      </c>
      <c r="J1913" t="str">
        <f t="shared" si="29"/>
        <v>other</v>
      </c>
    </row>
    <row r="1914" spans="1:10">
      <c r="A1914" s="89" t="s">
        <v>2447</v>
      </c>
      <c r="B1914" s="89">
        <v>1000</v>
      </c>
      <c r="C1914" s="89" t="s">
        <v>561</v>
      </c>
      <c r="D1914" s="89"/>
      <c r="E1914" s="89" t="s">
        <v>6682</v>
      </c>
      <c r="F1914" s="89" t="s">
        <v>5008</v>
      </c>
      <c r="G1914" s="105">
        <v>45359.368750000001</v>
      </c>
      <c r="H1914" t="str">
        <f>INDEX(Partner_details[companyName], MATCH(E1914, Partner_details[email], 0))</f>
        <v>Sunrise noyland</v>
      </c>
      <c r="I1914">
        <f>IFERROR(INDEX(ggPayers[payer], MATCH(A1914, ggPayers[remote_order_id], 0)), 0)</f>
        <v>0</v>
      </c>
      <c r="J1914" t="str">
        <f t="shared" si="29"/>
        <v>other</v>
      </c>
    </row>
    <row r="1915" spans="1:10">
      <c r="A1915" s="89" t="s">
        <v>2445</v>
      </c>
      <c r="B1915" s="89">
        <v>1000</v>
      </c>
      <c r="C1915" s="89" t="s">
        <v>561</v>
      </c>
      <c r="D1915" s="89"/>
      <c r="E1915" s="89" t="s">
        <v>7296</v>
      </c>
      <c r="F1915" s="89" t="s">
        <v>516</v>
      </c>
      <c r="G1915" s="105">
        <v>45359.388194444444</v>
      </c>
      <c r="H1915" t="str">
        <f>INDEX(Partner_details[companyName], MATCH(E1915, Partner_details[email], 0))</f>
        <v>Paul</v>
      </c>
      <c r="I1915">
        <f>IFERROR(INDEX(ggPayers[payer], MATCH(A1915, ggPayers[remote_order_id], 0)), 0)</f>
        <v>0</v>
      </c>
      <c r="J1915" t="str">
        <f t="shared" si="29"/>
        <v>other</v>
      </c>
    </row>
    <row r="1916" spans="1:10">
      <c r="A1916" s="89" t="s">
        <v>10456</v>
      </c>
      <c r="B1916" s="89">
        <v>1000</v>
      </c>
      <c r="C1916" s="89" t="s">
        <v>7963</v>
      </c>
      <c r="D1916" s="89"/>
      <c r="E1916" s="89" t="s">
        <v>7296</v>
      </c>
      <c r="F1916" s="89" t="s">
        <v>516</v>
      </c>
      <c r="G1916" s="105">
        <v>45359.388194444444</v>
      </c>
      <c r="H1916" t="str">
        <f>INDEX(Partner_details[companyName], MATCH(E1916, Partner_details[email], 0))</f>
        <v>Paul</v>
      </c>
      <c r="I1916">
        <f>IFERROR(INDEX(ggPayers[payer], MATCH(A1916, ggPayers[remote_order_id], 0)), 0)</f>
        <v>0</v>
      </c>
      <c r="J1916" t="str">
        <f t="shared" si="29"/>
        <v>other</v>
      </c>
    </row>
    <row r="1917" spans="1:10">
      <c r="A1917" s="99" t="s">
        <v>10457</v>
      </c>
      <c r="B1917" s="89">
        <v>2000</v>
      </c>
      <c r="C1917" s="89" t="s">
        <v>7963</v>
      </c>
      <c r="D1917" s="89"/>
      <c r="E1917" s="89" t="s">
        <v>7018</v>
      </c>
      <c r="F1917" s="89" t="s">
        <v>476</v>
      </c>
      <c r="G1917" s="105">
        <v>45359.42291666667</v>
      </c>
      <c r="H1917" t="str">
        <f>INDEX(Partner_details[companyName], MATCH(E1917, Partner_details[email], 0))</f>
        <v>Malocco</v>
      </c>
      <c r="I1917">
        <f>IFERROR(INDEX(ggPayers[payer], MATCH(A1917, ggPayers[remote_order_id], 0)), 0)</f>
        <v>0</v>
      </c>
      <c r="J1917" t="str">
        <f t="shared" si="29"/>
        <v>other</v>
      </c>
    </row>
    <row r="1918" spans="1:10">
      <c r="A1918" s="89" t="s">
        <v>10458</v>
      </c>
      <c r="B1918" s="89">
        <v>2000</v>
      </c>
      <c r="C1918" s="89" t="s">
        <v>7963</v>
      </c>
      <c r="D1918" s="89" t="s">
        <v>10459</v>
      </c>
      <c r="E1918" s="89" t="s">
        <v>7018</v>
      </c>
      <c r="F1918" s="89" t="s">
        <v>476</v>
      </c>
      <c r="G1918" s="105">
        <v>45359.42291666667</v>
      </c>
      <c r="H1918" t="str">
        <f>INDEX(Partner_details[companyName], MATCH(E1918, Partner_details[email], 0))</f>
        <v>Malocco</v>
      </c>
      <c r="I1918">
        <f>IFERROR(INDEX(ggPayers[payer], MATCH(A1918, ggPayers[remote_order_id], 0)), 0)</f>
        <v>0</v>
      </c>
      <c r="J1918" t="str">
        <f t="shared" si="29"/>
        <v>other</v>
      </c>
    </row>
    <row r="1919" spans="1:10">
      <c r="A1919" s="89" t="s">
        <v>2442</v>
      </c>
      <c r="B1919" s="89">
        <v>2000</v>
      </c>
      <c r="C1919" s="89" t="s">
        <v>561</v>
      </c>
      <c r="D1919" s="89" t="s">
        <v>10460</v>
      </c>
      <c r="E1919" s="89" t="s">
        <v>7018</v>
      </c>
      <c r="F1919" s="89" t="s">
        <v>476</v>
      </c>
      <c r="G1919" s="105">
        <v>45359.423611111109</v>
      </c>
      <c r="H1919" t="str">
        <f>INDEX(Partner_details[companyName], MATCH(E1919, Partner_details[email], 0))</f>
        <v>Malocco</v>
      </c>
      <c r="I1919">
        <f>IFERROR(INDEX(ggPayers[payer], MATCH(A1919, ggPayers[remote_order_id], 0)), 0)</f>
        <v>937821</v>
      </c>
      <c r="J1919" t="str">
        <f t="shared" si="29"/>
        <v>ggPay</v>
      </c>
    </row>
    <row r="1920" spans="1:10">
      <c r="A1920" s="89" t="s">
        <v>10461</v>
      </c>
      <c r="B1920" s="89">
        <v>1000</v>
      </c>
      <c r="C1920" s="89" t="s">
        <v>7963</v>
      </c>
      <c r="D1920" s="89" t="s">
        <v>10462</v>
      </c>
      <c r="E1920" s="89" t="s">
        <v>7018</v>
      </c>
      <c r="F1920" s="89" t="s">
        <v>476</v>
      </c>
      <c r="G1920" s="105">
        <v>45359.43472222222</v>
      </c>
      <c r="H1920" t="str">
        <f>INDEX(Partner_details[companyName], MATCH(E1920, Partner_details[email], 0))</f>
        <v>Malocco</v>
      </c>
      <c r="I1920">
        <f>IFERROR(INDEX(ggPayers[payer], MATCH(A1920, ggPayers[remote_order_id], 0)), 0)</f>
        <v>0</v>
      </c>
      <c r="J1920" t="str">
        <f t="shared" si="29"/>
        <v>other</v>
      </c>
    </row>
    <row r="1921" spans="1:10">
      <c r="A1921" s="89" t="s">
        <v>2439</v>
      </c>
      <c r="B1921" s="89">
        <v>1000</v>
      </c>
      <c r="C1921" s="89" t="s">
        <v>561</v>
      </c>
      <c r="D1921" s="89"/>
      <c r="E1921" s="89" t="s">
        <v>7018</v>
      </c>
      <c r="F1921" s="89" t="s">
        <v>476</v>
      </c>
      <c r="G1921" s="105">
        <v>45359.43472222222</v>
      </c>
      <c r="H1921" t="str">
        <f>INDEX(Partner_details[companyName], MATCH(E1921, Partner_details[email], 0))</f>
        <v>Malocco</v>
      </c>
      <c r="I1921">
        <f>IFERROR(INDEX(ggPayers[payer], MATCH(A1921, ggPayers[remote_order_id], 0)), 0)</f>
        <v>0</v>
      </c>
      <c r="J1921" t="str">
        <f t="shared" si="29"/>
        <v>other</v>
      </c>
    </row>
    <row r="1922" spans="1:10">
      <c r="A1922" s="89" t="s">
        <v>2437</v>
      </c>
      <c r="B1922" s="89">
        <v>500</v>
      </c>
      <c r="C1922" s="89" t="s">
        <v>561</v>
      </c>
      <c r="D1922" s="89"/>
      <c r="E1922" s="89" t="s">
        <v>6682</v>
      </c>
      <c r="F1922" s="89" t="s">
        <v>5008</v>
      </c>
      <c r="G1922" s="105">
        <v>45359.436111111114</v>
      </c>
      <c r="H1922" t="str">
        <f>INDEX(Partner_details[companyName], MATCH(E1922, Partner_details[email], 0))</f>
        <v>Sunrise noyland</v>
      </c>
      <c r="I1922">
        <f>IFERROR(INDEX(ggPayers[payer], MATCH(A1922, ggPayers[remote_order_id], 0)), 0)</f>
        <v>0</v>
      </c>
      <c r="J1922" t="str">
        <f t="shared" si="29"/>
        <v>other</v>
      </c>
    </row>
    <row r="1923" spans="1:10">
      <c r="A1923" s="89" t="s">
        <v>10463</v>
      </c>
      <c r="B1923" s="89">
        <v>500</v>
      </c>
      <c r="C1923" s="89" t="s">
        <v>7963</v>
      </c>
      <c r="D1923" s="89"/>
      <c r="E1923" s="89" t="s">
        <v>6682</v>
      </c>
      <c r="F1923" s="89" t="s">
        <v>5008</v>
      </c>
      <c r="G1923" s="105">
        <v>45359.436111111114</v>
      </c>
      <c r="H1923" t="str">
        <f>INDEX(Partner_details[companyName], MATCH(E1923, Partner_details[email], 0))</f>
        <v>Sunrise noyland</v>
      </c>
      <c r="I1923">
        <f>IFERROR(INDEX(ggPayers[payer], MATCH(A1923, ggPayers[remote_order_id], 0)), 0)</f>
        <v>0</v>
      </c>
      <c r="J1923" t="str">
        <f t="shared" ref="J1923:J1986" si="30">IF(NOT(I1923=0), "ggPay", "other")</f>
        <v>other</v>
      </c>
    </row>
    <row r="1924" spans="1:10">
      <c r="A1924" s="89" t="s">
        <v>10464</v>
      </c>
      <c r="B1924" s="89">
        <v>2000</v>
      </c>
      <c r="C1924" s="89" t="s">
        <v>7963</v>
      </c>
      <c r="D1924" s="89" t="s">
        <v>10465</v>
      </c>
      <c r="E1924" s="89" t="s">
        <v>7296</v>
      </c>
      <c r="F1924" s="89" t="s">
        <v>516</v>
      </c>
      <c r="G1924" s="105">
        <v>45359.45208333333</v>
      </c>
      <c r="H1924" t="str">
        <f>INDEX(Partner_details[companyName], MATCH(E1924, Partner_details[email], 0))</f>
        <v>Paul</v>
      </c>
      <c r="I1924">
        <f>IFERROR(INDEX(ggPayers[payer], MATCH(A1924, ggPayers[remote_order_id], 0)), 0)</f>
        <v>0</v>
      </c>
      <c r="J1924" t="str">
        <f t="shared" si="30"/>
        <v>other</v>
      </c>
    </row>
    <row r="1925" spans="1:10">
      <c r="A1925" s="89" t="s">
        <v>10466</v>
      </c>
      <c r="B1925" s="89">
        <v>2000</v>
      </c>
      <c r="C1925" s="89" t="s">
        <v>7963</v>
      </c>
      <c r="D1925" s="89" t="s">
        <v>10467</v>
      </c>
      <c r="E1925" s="89" t="s">
        <v>7296</v>
      </c>
      <c r="F1925" s="89" t="s">
        <v>516</v>
      </c>
      <c r="G1925" s="105">
        <v>45359.45208333333</v>
      </c>
      <c r="H1925" t="str">
        <f>INDEX(Partner_details[companyName], MATCH(E1925, Partner_details[email], 0))</f>
        <v>Paul</v>
      </c>
      <c r="I1925">
        <f>IFERROR(INDEX(ggPayers[payer], MATCH(A1925, ggPayers[remote_order_id], 0)), 0)</f>
        <v>0</v>
      </c>
      <c r="J1925" t="str">
        <f t="shared" si="30"/>
        <v>other</v>
      </c>
    </row>
    <row r="1926" spans="1:10">
      <c r="A1926" s="89" t="s">
        <v>10468</v>
      </c>
      <c r="B1926" s="89">
        <v>1500</v>
      </c>
      <c r="C1926" s="89" t="s">
        <v>7963</v>
      </c>
      <c r="D1926" s="89" t="s">
        <v>10469</v>
      </c>
      <c r="E1926" s="89" t="s">
        <v>6682</v>
      </c>
      <c r="F1926" s="89" t="s">
        <v>5008</v>
      </c>
      <c r="G1926" s="105">
        <v>45359.46597222222</v>
      </c>
      <c r="H1926" t="str">
        <f>INDEX(Partner_details[companyName], MATCH(E1926, Partner_details[email], 0))</f>
        <v>Sunrise noyland</v>
      </c>
      <c r="I1926">
        <f>IFERROR(INDEX(ggPayers[payer], MATCH(A1926, ggPayers[remote_order_id], 0)), 0)</f>
        <v>0</v>
      </c>
      <c r="J1926" t="str">
        <f t="shared" si="30"/>
        <v>other</v>
      </c>
    </row>
    <row r="1927" spans="1:10">
      <c r="A1927" s="89" t="s">
        <v>2435</v>
      </c>
      <c r="B1927" s="89">
        <v>500</v>
      </c>
      <c r="C1927" s="89" t="s">
        <v>561</v>
      </c>
      <c r="D1927" s="89"/>
      <c r="E1927" s="89" t="s">
        <v>6682</v>
      </c>
      <c r="F1927" s="89" t="s">
        <v>5008</v>
      </c>
      <c r="G1927" s="105">
        <v>45359.468055555553</v>
      </c>
      <c r="H1927" t="str">
        <f>INDEX(Partner_details[companyName], MATCH(E1927, Partner_details[email], 0))</f>
        <v>Sunrise noyland</v>
      </c>
      <c r="I1927">
        <f>IFERROR(INDEX(ggPayers[payer], MATCH(A1927, ggPayers[remote_order_id], 0)), 0)</f>
        <v>0</v>
      </c>
      <c r="J1927" t="str">
        <f t="shared" si="30"/>
        <v>other</v>
      </c>
    </row>
    <row r="1928" spans="1:10">
      <c r="A1928" s="89" t="s">
        <v>2432</v>
      </c>
      <c r="B1928" s="89">
        <v>500</v>
      </c>
      <c r="C1928" s="89" t="s">
        <v>561</v>
      </c>
      <c r="D1928" s="89" t="s">
        <v>10470</v>
      </c>
      <c r="E1928" s="89" t="s">
        <v>40</v>
      </c>
      <c r="F1928" s="89" t="s">
        <v>7036</v>
      </c>
      <c r="G1928" s="105">
        <v>45359.492361111108</v>
      </c>
      <c r="H1928" t="str">
        <f>INDEX(Partner_details[companyName], MATCH(E1928, Partner_details[email], 0))</f>
        <v>gg cjsc</v>
      </c>
      <c r="I1928">
        <f>IFERROR(INDEX(ggPayers[payer], MATCH(A1928, ggPayers[remote_order_id], 0)), 0)</f>
        <v>825186</v>
      </c>
      <c r="J1928" t="str">
        <f t="shared" si="30"/>
        <v>ggPay</v>
      </c>
    </row>
    <row r="1929" spans="1:10">
      <c r="A1929" s="89" t="s">
        <v>10471</v>
      </c>
      <c r="B1929" s="89">
        <v>500</v>
      </c>
      <c r="C1929" s="89" t="s">
        <v>7963</v>
      </c>
      <c r="D1929" s="89" t="s">
        <v>10472</v>
      </c>
      <c r="E1929" s="89" t="s">
        <v>40</v>
      </c>
      <c r="F1929" s="89" t="s">
        <v>7036</v>
      </c>
      <c r="G1929" s="105">
        <v>45359.492361111108</v>
      </c>
      <c r="H1929" t="str">
        <f>INDEX(Partner_details[companyName], MATCH(E1929, Partner_details[email], 0))</f>
        <v>gg cjsc</v>
      </c>
      <c r="I1929">
        <f>IFERROR(INDEX(ggPayers[payer], MATCH(A1929, ggPayers[remote_order_id], 0)), 0)</f>
        <v>0</v>
      </c>
      <c r="J1929" t="str">
        <f t="shared" si="30"/>
        <v>other</v>
      </c>
    </row>
    <row r="1930" spans="1:10">
      <c r="A1930" s="89" t="s">
        <v>10473</v>
      </c>
      <c r="B1930" s="89">
        <v>1000</v>
      </c>
      <c r="C1930" s="89" t="s">
        <v>7963</v>
      </c>
      <c r="D1930" s="89"/>
      <c r="E1930" s="89" t="s">
        <v>7418</v>
      </c>
      <c r="F1930" s="89" t="s">
        <v>511</v>
      </c>
      <c r="G1930" s="105">
        <v>45359.494444444441</v>
      </c>
      <c r="H1930" t="str">
        <f>INDEX(Partner_details[companyName], MATCH(E1930, Partner_details[email], 0))</f>
        <v>Myler</v>
      </c>
      <c r="I1930">
        <f>IFERROR(INDEX(ggPayers[payer], MATCH(A1930, ggPayers[remote_order_id], 0)), 0)</f>
        <v>0</v>
      </c>
      <c r="J1930" t="str">
        <f t="shared" si="30"/>
        <v>other</v>
      </c>
    </row>
    <row r="1931" spans="1:10">
      <c r="A1931" s="89" t="s">
        <v>10474</v>
      </c>
      <c r="B1931" s="89">
        <v>1000</v>
      </c>
      <c r="C1931" s="89" t="s">
        <v>7963</v>
      </c>
      <c r="D1931" s="89"/>
      <c r="E1931" s="89" t="s">
        <v>7418</v>
      </c>
      <c r="F1931" s="89" t="s">
        <v>511</v>
      </c>
      <c r="G1931" s="105">
        <v>45359.494444444441</v>
      </c>
      <c r="H1931" t="str">
        <f>INDEX(Partner_details[companyName], MATCH(E1931, Partner_details[email], 0))</f>
        <v>Myler</v>
      </c>
      <c r="I1931">
        <f>IFERROR(INDEX(ggPayers[payer], MATCH(A1931, ggPayers[remote_order_id], 0)), 0)</f>
        <v>0</v>
      </c>
      <c r="J1931" t="str">
        <f t="shared" si="30"/>
        <v>other</v>
      </c>
    </row>
    <row r="1932" spans="1:10">
      <c r="A1932" s="89" t="s">
        <v>2430</v>
      </c>
      <c r="B1932" s="89">
        <v>1000</v>
      </c>
      <c r="C1932" s="89" t="s">
        <v>561</v>
      </c>
      <c r="D1932" s="89"/>
      <c r="E1932" s="89" t="s">
        <v>7418</v>
      </c>
      <c r="F1932" s="89" t="s">
        <v>511</v>
      </c>
      <c r="G1932" s="105">
        <v>45359.494444444441</v>
      </c>
      <c r="H1932" t="str">
        <f>INDEX(Partner_details[companyName], MATCH(E1932, Partner_details[email], 0))</f>
        <v>Myler</v>
      </c>
      <c r="I1932">
        <f>IFERROR(INDEX(ggPayers[payer], MATCH(A1932, ggPayers[remote_order_id], 0)), 0)</f>
        <v>0</v>
      </c>
      <c r="J1932" t="str">
        <f t="shared" si="30"/>
        <v>other</v>
      </c>
    </row>
    <row r="1933" spans="1:10">
      <c r="A1933" s="89" t="s">
        <v>2428</v>
      </c>
      <c r="B1933" s="89">
        <v>1000</v>
      </c>
      <c r="C1933" s="89" t="s">
        <v>561</v>
      </c>
      <c r="D1933" s="89" t="s">
        <v>10475</v>
      </c>
      <c r="E1933" s="89" t="s">
        <v>247</v>
      </c>
      <c r="F1933" s="89" t="s">
        <v>246</v>
      </c>
      <c r="G1933" s="105">
        <v>45359.49722222222</v>
      </c>
      <c r="H1933" t="str">
        <f>INDEX(Partner_details[companyName], MATCH(E1933, Partner_details[email], 0))</f>
        <v>gg cjsc</v>
      </c>
      <c r="I1933">
        <f>IFERROR(INDEX(ggPayers[payer], MATCH(A1933, ggPayers[remote_order_id], 0)), 0)</f>
        <v>798</v>
      </c>
      <c r="J1933" t="str">
        <f t="shared" si="30"/>
        <v>ggPay</v>
      </c>
    </row>
    <row r="1934" spans="1:10">
      <c r="A1934" s="89" t="s">
        <v>2426</v>
      </c>
      <c r="B1934" s="89">
        <v>1000</v>
      </c>
      <c r="C1934" s="89" t="s">
        <v>561</v>
      </c>
      <c r="D1934" s="89" t="s">
        <v>10476</v>
      </c>
      <c r="E1934" s="89" t="s">
        <v>190</v>
      </c>
      <c r="F1934" s="89" t="s">
        <v>189</v>
      </c>
      <c r="G1934" s="105">
        <v>45359.49722222222</v>
      </c>
      <c r="H1934" t="str">
        <f>INDEX(Partner_details[companyName], MATCH(E1934, Partner_details[email], 0))</f>
        <v>gg cjsc</v>
      </c>
      <c r="I1934">
        <f>IFERROR(INDEX(ggPayers[payer], MATCH(A1934, ggPayers[remote_order_id], 0)), 0)</f>
        <v>798</v>
      </c>
      <c r="J1934" t="str">
        <f t="shared" si="30"/>
        <v>ggPay</v>
      </c>
    </row>
    <row r="1935" spans="1:10">
      <c r="A1935" s="89" t="s">
        <v>2424</v>
      </c>
      <c r="B1935" s="89">
        <v>100</v>
      </c>
      <c r="C1935" s="89" t="s">
        <v>561</v>
      </c>
      <c r="D1935" s="89" t="s">
        <v>10477</v>
      </c>
      <c r="E1935" s="89" t="s">
        <v>7446</v>
      </c>
      <c r="F1935" s="89" t="s">
        <v>7445</v>
      </c>
      <c r="G1935" s="105">
        <v>45359.505555555559</v>
      </c>
      <c r="H1935" t="str">
        <f>INDEX(Partner_details[companyName], MATCH(E1935, Partner_details[email], 0))</f>
        <v>Unicorn</v>
      </c>
      <c r="I1935">
        <f>IFERROR(INDEX(ggPayers[payer], MATCH(A1935, ggPayers[remote_order_id], 0)), 0)</f>
        <v>825186</v>
      </c>
      <c r="J1935" t="str">
        <f t="shared" si="30"/>
        <v>ggPay</v>
      </c>
    </row>
    <row r="1936" spans="1:10">
      <c r="A1936" s="89" t="s">
        <v>10478</v>
      </c>
      <c r="B1936" s="89">
        <v>100</v>
      </c>
      <c r="C1936" s="89" t="s">
        <v>7974</v>
      </c>
      <c r="D1936" s="89"/>
      <c r="E1936" s="89" t="s">
        <v>6780</v>
      </c>
      <c r="F1936" s="89" t="s">
        <v>2419</v>
      </c>
      <c r="G1936" s="105">
        <v>45359.506249999999</v>
      </c>
      <c r="H1936" t="str">
        <f>INDEX(Partner_details[companyName], MATCH(E1936, Partner_details[email], 0))</f>
        <v>Unicorn</v>
      </c>
      <c r="I1936">
        <f>IFERROR(INDEX(ggPayers[payer], MATCH(A1936, ggPayers[remote_order_id], 0)), 0)</f>
        <v>0</v>
      </c>
      <c r="J1936" t="str">
        <f t="shared" si="30"/>
        <v>other</v>
      </c>
    </row>
    <row r="1937" spans="1:10">
      <c r="A1937" s="89" t="s">
        <v>2422</v>
      </c>
      <c r="B1937" s="89">
        <v>3000</v>
      </c>
      <c r="C1937" s="89" t="s">
        <v>561</v>
      </c>
      <c r="D1937" s="89"/>
      <c r="E1937" s="89" t="s">
        <v>7235</v>
      </c>
      <c r="F1937" s="89" t="s">
        <v>710</v>
      </c>
      <c r="G1937" s="105">
        <v>45359.506944444445</v>
      </c>
      <c r="H1937" t="str">
        <f>INDEX(Partner_details[companyName], MATCH(E1937, Partner_details[email], 0))</f>
        <v>Smoking Chef</v>
      </c>
      <c r="I1937">
        <f>IFERROR(INDEX(ggPayers[payer], MATCH(A1937, ggPayers[remote_order_id], 0)), 0)</f>
        <v>0</v>
      </c>
      <c r="J1937" t="str">
        <f t="shared" si="30"/>
        <v>other</v>
      </c>
    </row>
    <row r="1938" spans="1:10">
      <c r="A1938" s="89" t="s">
        <v>10479</v>
      </c>
      <c r="B1938" s="89">
        <v>100</v>
      </c>
      <c r="C1938" s="89" t="s">
        <v>7974</v>
      </c>
      <c r="D1938" s="89"/>
      <c r="E1938" s="89" t="s">
        <v>6780</v>
      </c>
      <c r="F1938" s="89" t="s">
        <v>2419</v>
      </c>
      <c r="G1938" s="105">
        <v>45359.507638888892</v>
      </c>
      <c r="H1938" t="str">
        <f>INDEX(Partner_details[companyName], MATCH(E1938, Partner_details[email], 0))</f>
        <v>Unicorn</v>
      </c>
      <c r="I1938">
        <f>IFERROR(INDEX(ggPayers[payer], MATCH(A1938, ggPayers[remote_order_id], 0)), 0)</f>
        <v>0</v>
      </c>
      <c r="J1938" t="str">
        <f t="shared" si="30"/>
        <v>other</v>
      </c>
    </row>
    <row r="1939" spans="1:10">
      <c r="A1939" s="89" t="s">
        <v>10480</v>
      </c>
      <c r="B1939" s="89">
        <v>100</v>
      </c>
      <c r="C1939" s="89" t="s">
        <v>7974</v>
      </c>
      <c r="D1939" s="89"/>
      <c r="E1939" s="89" t="s">
        <v>6780</v>
      </c>
      <c r="F1939" s="89" t="s">
        <v>2419</v>
      </c>
      <c r="G1939" s="105">
        <v>45359.512499999997</v>
      </c>
      <c r="H1939" t="str">
        <f>INDEX(Partner_details[companyName], MATCH(E1939, Partner_details[email], 0))</f>
        <v>Unicorn</v>
      </c>
      <c r="I1939">
        <f>IFERROR(INDEX(ggPayers[payer], MATCH(A1939, ggPayers[remote_order_id], 0)), 0)</f>
        <v>0</v>
      </c>
      <c r="J1939" t="str">
        <f t="shared" si="30"/>
        <v>other</v>
      </c>
    </row>
    <row r="1940" spans="1:10">
      <c r="A1940" s="89" t="s">
        <v>10481</v>
      </c>
      <c r="B1940" s="89">
        <v>300</v>
      </c>
      <c r="C1940" s="89" t="s">
        <v>7974</v>
      </c>
      <c r="D1940" s="89"/>
      <c r="E1940" s="89" t="s">
        <v>6780</v>
      </c>
      <c r="F1940" s="89" t="s">
        <v>2419</v>
      </c>
      <c r="G1940" s="105">
        <v>45359.512499999997</v>
      </c>
      <c r="H1940" t="str">
        <f>INDEX(Partner_details[companyName], MATCH(E1940, Partner_details[email], 0))</f>
        <v>Unicorn</v>
      </c>
      <c r="I1940">
        <f>IFERROR(INDEX(ggPayers[payer], MATCH(A1940, ggPayers[remote_order_id], 0)), 0)</f>
        <v>0</v>
      </c>
      <c r="J1940" t="str">
        <f t="shared" si="30"/>
        <v>other</v>
      </c>
    </row>
    <row r="1941" spans="1:10">
      <c r="A1941" s="89" t="s">
        <v>10482</v>
      </c>
      <c r="B1941" s="89">
        <v>100</v>
      </c>
      <c r="C1941" s="89" t="s">
        <v>7974</v>
      </c>
      <c r="D1941" s="89"/>
      <c r="E1941" s="89" t="s">
        <v>6780</v>
      </c>
      <c r="F1941" s="89" t="s">
        <v>2419</v>
      </c>
      <c r="G1941" s="105">
        <v>45359.515277777777</v>
      </c>
      <c r="H1941" t="str">
        <f>INDEX(Partner_details[companyName], MATCH(E1941, Partner_details[email], 0))</f>
        <v>Unicorn</v>
      </c>
      <c r="I1941">
        <f>IFERROR(INDEX(ggPayers[payer], MATCH(A1941, ggPayers[remote_order_id], 0)), 0)</f>
        <v>0</v>
      </c>
      <c r="J1941" t="str">
        <f t="shared" si="30"/>
        <v>other</v>
      </c>
    </row>
    <row r="1942" spans="1:10">
      <c r="A1942" s="89" t="s">
        <v>10483</v>
      </c>
      <c r="B1942" s="89">
        <v>100</v>
      </c>
      <c r="C1942" s="89" t="s">
        <v>7974</v>
      </c>
      <c r="D1942" s="89"/>
      <c r="E1942" s="89" t="s">
        <v>6780</v>
      </c>
      <c r="F1942" s="89" t="s">
        <v>2419</v>
      </c>
      <c r="G1942" s="105">
        <v>45359.515972222223</v>
      </c>
      <c r="H1942" t="str">
        <f>INDEX(Partner_details[companyName], MATCH(E1942, Partner_details[email], 0))</f>
        <v>Unicorn</v>
      </c>
      <c r="I1942">
        <f>IFERROR(INDEX(ggPayers[payer], MATCH(A1942, ggPayers[remote_order_id], 0)), 0)</f>
        <v>0</v>
      </c>
      <c r="J1942" t="str">
        <f t="shared" si="30"/>
        <v>other</v>
      </c>
    </row>
    <row r="1943" spans="1:10">
      <c r="A1943" s="89" t="s">
        <v>10484</v>
      </c>
      <c r="B1943" s="89">
        <v>100</v>
      </c>
      <c r="C1943" s="89" t="s">
        <v>7974</v>
      </c>
      <c r="D1943" s="89"/>
      <c r="E1943" s="89" t="s">
        <v>6780</v>
      </c>
      <c r="F1943" s="89" t="s">
        <v>2419</v>
      </c>
      <c r="G1943" s="105">
        <v>45359.515972222223</v>
      </c>
      <c r="H1943" t="str">
        <f>INDEX(Partner_details[companyName], MATCH(E1943, Partner_details[email], 0))</f>
        <v>Unicorn</v>
      </c>
      <c r="I1943">
        <f>IFERROR(INDEX(ggPayers[payer], MATCH(A1943, ggPayers[remote_order_id], 0)), 0)</f>
        <v>0</v>
      </c>
      <c r="J1943" t="str">
        <f t="shared" si="30"/>
        <v>other</v>
      </c>
    </row>
    <row r="1944" spans="1:10">
      <c r="A1944" s="89" t="s">
        <v>10485</v>
      </c>
      <c r="B1944" s="89">
        <v>100</v>
      </c>
      <c r="C1944" s="89" t="s">
        <v>7974</v>
      </c>
      <c r="D1944" s="89"/>
      <c r="E1944" s="89" t="s">
        <v>6780</v>
      </c>
      <c r="F1944" s="89" t="s">
        <v>2419</v>
      </c>
      <c r="G1944" s="105">
        <v>45359.515972222223</v>
      </c>
      <c r="H1944" t="str">
        <f>INDEX(Partner_details[companyName], MATCH(E1944, Partner_details[email], 0))</f>
        <v>Unicorn</v>
      </c>
      <c r="I1944">
        <f>IFERROR(INDEX(ggPayers[payer], MATCH(A1944, ggPayers[remote_order_id], 0)), 0)</f>
        <v>0</v>
      </c>
      <c r="J1944" t="str">
        <f t="shared" si="30"/>
        <v>other</v>
      </c>
    </row>
    <row r="1945" spans="1:10">
      <c r="A1945" s="89" t="s">
        <v>10486</v>
      </c>
      <c r="B1945" s="89">
        <v>100</v>
      </c>
      <c r="C1945" s="89" t="s">
        <v>7974</v>
      </c>
      <c r="D1945" s="89"/>
      <c r="E1945" s="89" t="s">
        <v>6780</v>
      </c>
      <c r="F1945" s="89" t="s">
        <v>2419</v>
      </c>
      <c r="G1945" s="105">
        <v>45359.515972222223</v>
      </c>
      <c r="H1945" t="str">
        <f>INDEX(Partner_details[companyName], MATCH(E1945, Partner_details[email], 0))</f>
        <v>Unicorn</v>
      </c>
      <c r="I1945">
        <f>IFERROR(INDEX(ggPayers[payer], MATCH(A1945, ggPayers[remote_order_id], 0)), 0)</f>
        <v>0</v>
      </c>
      <c r="J1945" t="str">
        <f t="shared" si="30"/>
        <v>other</v>
      </c>
    </row>
    <row r="1946" spans="1:10">
      <c r="A1946" s="89" t="s">
        <v>10487</v>
      </c>
      <c r="B1946" s="89">
        <v>100</v>
      </c>
      <c r="C1946" s="89" t="s">
        <v>7974</v>
      </c>
      <c r="D1946" s="89"/>
      <c r="E1946" s="89" t="s">
        <v>6780</v>
      </c>
      <c r="F1946" s="89" t="s">
        <v>2419</v>
      </c>
      <c r="G1946" s="105">
        <v>45359.515972222223</v>
      </c>
      <c r="H1946" t="str">
        <f>INDEX(Partner_details[companyName], MATCH(E1946, Partner_details[email], 0))</f>
        <v>Unicorn</v>
      </c>
      <c r="I1946">
        <f>IFERROR(INDEX(ggPayers[payer], MATCH(A1946, ggPayers[remote_order_id], 0)), 0)</f>
        <v>0</v>
      </c>
      <c r="J1946" t="str">
        <f t="shared" si="30"/>
        <v>other</v>
      </c>
    </row>
    <row r="1947" spans="1:10">
      <c r="A1947" s="89" t="s">
        <v>10488</v>
      </c>
      <c r="B1947" s="89">
        <v>100</v>
      </c>
      <c r="C1947" s="89" t="s">
        <v>7974</v>
      </c>
      <c r="D1947" s="89"/>
      <c r="E1947" s="89" t="s">
        <v>6780</v>
      </c>
      <c r="F1947" s="89" t="s">
        <v>2419</v>
      </c>
      <c r="G1947" s="105">
        <v>45359.515972222223</v>
      </c>
      <c r="H1947" t="str">
        <f>INDEX(Partner_details[companyName], MATCH(E1947, Partner_details[email], 0))</f>
        <v>Unicorn</v>
      </c>
      <c r="I1947">
        <f>IFERROR(INDEX(ggPayers[payer], MATCH(A1947, ggPayers[remote_order_id], 0)), 0)</f>
        <v>0</v>
      </c>
      <c r="J1947" t="str">
        <f t="shared" si="30"/>
        <v>other</v>
      </c>
    </row>
    <row r="1948" spans="1:10">
      <c r="A1948" s="89" t="s">
        <v>10489</v>
      </c>
      <c r="B1948" s="89">
        <v>100</v>
      </c>
      <c r="C1948" s="89" t="s">
        <v>7974</v>
      </c>
      <c r="D1948" s="89"/>
      <c r="E1948" s="89" t="s">
        <v>6780</v>
      </c>
      <c r="F1948" s="89" t="s">
        <v>2419</v>
      </c>
      <c r="G1948" s="105">
        <v>45359.515972222223</v>
      </c>
      <c r="H1948" t="str">
        <f>INDEX(Partner_details[companyName], MATCH(E1948, Partner_details[email], 0))</f>
        <v>Unicorn</v>
      </c>
      <c r="I1948">
        <f>IFERROR(INDEX(ggPayers[payer], MATCH(A1948, ggPayers[remote_order_id], 0)), 0)</f>
        <v>0</v>
      </c>
      <c r="J1948" t="str">
        <f t="shared" si="30"/>
        <v>other</v>
      </c>
    </row>
    <row r="1949" spans="1:10">
      <c r="A1949" s="89" t="s">
        <v>10490</v>
      </c>
      <c r="B1949" s="89">
        <v>100</v>
      </c>
      <c r="C1949" s="89" t="s">
        <v>7974</v>
      </c>
      <c r="D1949" s="89"/>
      <c r="E1949" s="89" t="s">
        <v>6780</v>
      </c>
      <c r="F1949" s="89" t="s">
        <v>2419</v>
      </c>
      <c r="G1949" s="105">
        <v>45359.515972222223</v>
      </c>
      <c r="H1949" t="str">
        <f>INDEX(Partner_details[companyName], MATCH(E1949, Partner_details[email], 0))</f>
        <v>Unicorn</v>
      </c>
      <c r="I1949">
        <f>IFERROR(INDEX(ggPayers[payer], MATCH(A1949, ggPayers[remote_order_id], 0)), 0)</f>
        <v>0</v>
      </c>
      <c r="J1949" t="str">
        <f t="shared" si="30"/>
        <v>other</v>
      </c>
    </row>
    <row r="1950" spans="1:10">
      <c r="A1950" s="89" t="s">
        <v>10491</v>
      </c>
      <c r="B1950" s="89">
        <v>100</v>
      </c>
      <c r="C1950" s="89" t="s">
        <v>7974</v>
      </c>
      <c r="D1950" s="89"/>
      <c r="E1950" s="89" t="s">
        <v>6780</v>
      </c>
      <c r="F1950" s="89" t="s">
        <v>2419</v>
      </c>
      <c r="G1950" s="105">
        <v>45359.515972222223</v>
      </c>
      <c r="H1950" t="str">
        <f>INDEX(Partner_details[companyName], MATCH(E1950, Partner_details[email], 0))</f>
        <v>Unicorn</v>
      </c>
      <c r="I1950">
        <f>IFERROR(INDEX(ggPayers[payer], MATCH(A1950, ggPayers[remote_order_id], 0)), 0)</f>
        <v>0</v>
      </c>
      <c r="J1950" t="str">
        <f t="shared" si="30"/>
        <v>other</v>
      </c>
    </row>
    <row r="1951" spans="1:10">
      <c r="A1951" s="89" t="s">
        <v>10492</v>
      </c>
      <c r="B1951" s="89">
        <v>100</v>
      </c>
      <c r="C1951" s="89" t="s">
        <v>7974</v>
      </c>
      <c r="D1951" s="89"/>
      <c r="E1951" s="89" t="s">
        <v>6780</v>
      </c>
      <c r="F1951" s="89" t="s">
        <v>2419</v>
      </c>
      <c r="G1951" s="105">
        <v>45359.515972222223</v>
      </c>
      <c r="H1951" t="str">
        <f>INDEX(Partner_details[companyName], MATCH(E1951, Partner_details[email], 0))</f>
        <v>Unicorn</v>
      </c>
      <c r="I1951">
        <f>IFERROR(INDEX(ggPayers[payer], MATCH(A1951, ggPayers[remote_order_id], 0)), 0)</f>
        <v>0</v>
      </c>
      <c r="J1951" t="str">
        <f t="shared" si="30"/>
        <v>other</v>
      </c>
    </row>
    <row r="1952" spans="1:10">
      <c r="A1952" s="89" t="s">
        <v>10493</v>
      </c>
      <c r="B1952" s="89">
        <v>100</v>
      </c>
      <c r="C1952" s="89" t="s">
        <v>7974</v>
      </c>
      <c r="D1952" s="89"/>
      <c r="E1952" s="89" t="s">
        <v>6780</v>
      </c>
      <c r="F1952" s="89" t="s">
        <v>2419</v>
      </c>
      <c r="G1952" s="105">
        <v>45359.515972222223</v>
      </c>
      <c r="H1952" t="str">
        <f>INDEX(Partner_details[companyName], MATCH(E1952, Partner_details[email], 0))</f>
        <v>Unicorn</v>
      </c>
      <c r="I1952">
        <f>IFERROR(INDEX(ggPayers[payer], MATCH(A1952, ggPayers[remote_order_id], 0)), 0)</f>
        <v>0</v>
      </c>
      <c r="J1952" t="str">
        <f t="shared" si="30"/>
        <v>other</v>
      </c>
    </row>
    <row r="1953" spans="1:10">
      <c r="A1953" s="89" t="s">
        <v>10494</v>
      </c>
      <c r="B1953" s="89">
        <v>100</v>
      </c>
      <c r="C1953" s="89" t="s">
        <v>7974</v>
      </c>
      <c r="D1953" s="89"/>
      <c r="E1953" s="89" t="s">
        <v>6780</v>
      </c>
      <c r="F1953" s="89" t="s">
        <v>2419</v>
      </c>
      <c r="G1953" s="105">
        <v>45359.515972222223</v>
      </c>
      <c r="H1953" t="str">
        <f>INDEX(Partner_details[companyName], MATCH(E1953, Partner_details[email], 0))</f>
        <v>Unicorn</v>
      </c>
      <c r="I1953">
        <f>IFERROR(INDEX(ggPayers[payer], MATCH(A1953, ggPayers[remote_order_id], 0)), 0)</f>
        <v>0</v>
      </c>
      <c r="J1953" t="str">
        <f t="shared" si="30"/>
        <v>other</v>
      </c>
    </row>
    <row r="1954" spans="1:10">
      <c r="A1954" s="89" t="s">
        <v>10495</v>
      </c>
      <c r="B1954" s="89">
        <v>100</v>
      </c>
      <c r="C1954" s="89" t="s">
        <v>7974</v>
      </c>
      <c r="D1954" s="89"/>
      <c r="E1954" s="89" t="s">
        <v>6780</v>
      </c>
      <c r="F1954" s="89" t="s">
        <v>2419</v>
      </c>
      <c r="G1954" s="105">
        <v>45359.515972222223</v>
      </c>
      <c r="H1954" t="str">
        <f>INDEX(Partner_details[companyName], MATCH(E1954, Partner_details[email], 0))</f>
        <v>Unicorn</v>
      </c>
      <c r="I1954">
        <f>IFERROR(INDEX(ggPayers[payer], MATCH(A1954, ggPayers[remote_order_id], 0)), 0)</f>
        <v>0</v>
      </c>
      <c r="J1954" t="str">
        <f t="shared" si="30"/>
        <v>other</v>
      </c>
    </row>
    <row r="1955" spans="1:10">
      <c r="A1955" s="89" t="s">
        <v>10496</v>
      </c>
      <c r="B1955" s="89">
        <v>100</v>
      </c>
      <c r="C1955" s="89" t="s">
        <v>7963</v>
      </c>
      <c r="D1955" s="89"/>
      <c r="E1955" s="89" t="s">
        <v>6780</v>
      </c>
      <c r="F1955" s="89" t="s">
        <v>2419</v>
      </c>
      <c r="G1955" s="105">
        <v>45359.515972222223</v>
      </c>
      <c r="H1955" t="str">
        <f>INDEX(Partner_details[companyName], MATCH(E1955, Partner_details[email], 0))</f>
        <v>Unicorn</v>
      </c>
      <c r="I1955">
        <f>IFERROR(INDEX(ggPayers[payer], MATCH(A1955, ggPayers[remote_order_id], 0)), 0)</f>
        <v>0</v>
      </c>
      <c r="J1955" t="str">
        <f t="shared" si="30"/>
        <v>other</v>
      </c>
    </row>
    <row r="1956" spans="1:10">
      <c r="A1956" s="89" t="s">
        <v>10497</v>
      </c>
      <c r="B1956" s="89">
        <v>100</v>
      </c>
      <c r="C1956" s="89" t="s">
        <v>7974</v>
      </c>
      <c r="D1956" s="89"/>
      <c r="E1956" s="89" t="s">
        <v>6780</v>
      </c>
      <c r="F1956" s="89" t="s">
        <v>2419</v>
      </c>
      <c r="G1956" s="105">
        <v>45359.515972222223</v>
      </c>
      <c r="H1956" t="str">
        <f>INDEX(Partner_details[companyName], MATCH(E1956, Partner_details[email], 0))</f>
        <v>Unicorn</v>
      </c>
      <c r="I1956">
        <f>IFERROR(INDEX(ggPayers[payer], MATCH(A1956, ggPayers[remote_order_id], 0)), 0)</f>
        <v>0</v>
      </c>
      <c r="J1956" t="str">
        <f t="shared" si="30"/>
        <v>other</v>
      </c>
    </row>
    <row r="1957" spans="1:10">
      <c r="A1957" s="89" t="s">
        <v>10498</v>
      </c>
      <c r="B1957" s="89">
        <v>100</v>
      </c>
      <c r="C1957" s="89" t="s">
        <v>7974</v>
      </c>
      <c r="D1957" s="89"/>
      <c r="E1957" s="89" t="s">
        <v>6780</v>
      </c>
      <c r="F1957" s="89" t="s">
        <v>2419</v>
      </c>
      <c r="G1957" s="105">
        <v>45359.515972222223</v>
      </c>
      <c r="H1957" t="str">
        <f>INDEX(Partner_details[companyName], MATCH(E1957, Partner_details[email], 0))</f>
        <v>Unicorn</v>
      </c>
      <c r="I1957">
        <f>IFERROR(INDEX(ggPayers[payer], MATCH(A1957, ggPayers[remote_order_id], 0)), 0)</f>
        <v>0</v>
      </c>
      <c r="J1957" t="str">
        <f t="shared" si="30"/>
        <v>other</v>
      </c>
    </row>
    <row r="1958" spans="1:10">
      <c r="A1958" s="89" t="s">
        <v>10499</v>
      </c>
      <c r="B1958" s="89">
        <v>100</v>
      </c>
      <c r="C1958" s="89" t="s">
        <v>7974</v>
      </c>
      <c r="D1958" s="89"/>
      <c r="E1958" s="89" t="s">
        <v>6780</v>
      </c>
      <c r="F1958" s="89" t="s">
        <v>2419</v>
      </c>
      <c r="G1958" s="105">
        <v>45359.515972222223</v>
      </c>
      <c r="H1958" t="str">
        <f>INDEX(Partner_details[companyName], MATCH(E1958, Partner_details[email], 0))</f>
        <v>Unicorn</v>
      </c>
      <c r="I1958">
        <f>IFERROR(INDEX(ggPayers[payer], MATCH(A1958, ggPayers[remote_order_id], 0)), 0)</f>
        <v>0</v>
      </c>
      <c r="J1958" t="str">
        <f t="shared" si="30"/>
        <v>other</v>
      </c>
    </row>
    <row r="1959" spans="1:10">
      <c r="A1959" s="89" t="s">
        <v>10500</v>
      </c>
      <c r="B1959" s="89">
        <v>100</v>
      </c>
      <c r="C1959" s="89" t="s">
        <v>7974</v>
      </c>
      <c r="D1959" s="89"/>
      <c r="E1959" s="89" t="s">
        <v>6780</v>
      </c>
      <c r="F1959" s="89" t="s">
        <v>2419</v>
      </c>
      <c r="G1959" s="105">
        <v>45359.515972222223</v>
      </c>
      <c r="H1959" t="str">
        <f>INDEX(Partner_details[companyName], MATCH(E1959, Partner_details[email], 0))</f>
        <v>Unicorn</v>
      </c>
      <c r="I1959">
        <f>IFERROR(INDEX(ggPayers[payer], MATCH(A1959, ggPayers[remote_order_id], 0)), 0)</f>
        <v>0</v>
      </c>
      <c r="J1959" t="str">
        <f t="shared" si="30"/>
        <v>other</v>
      </c>
    </row>
    <row r="1960" spans="1:10">
      <c r="A1960" s="89" t="s">
        <v>10501</v>
      </c>
      <c r="B1960" s="89">
        <v>100</v>
      </c>
      <c r="C1960" s="89" t="s">
        <v>7974</v>
      </c>
      <c r="D1960" s="89"/>
      <c r="E1960" s="89" t="s">
        <v>6780</v>
      </c>
      <c r="F1960" s="89" t="s">
        <v>2419</v>
      </c>
      <c r="G1960" s="105">
        <v>45359.515972222223</v>
      </c>
      <c r="H1960" t="str">
        <f>INDEX(Partner_details[companyName], MATCH(E1960, Partner_details[email], 0))</f>
        <v>Unicorn</v>
      </c>
      <c r="I1960">
        <f>IFERROR(INDEX(ggPayers[payer], MATCH(A1960, ggPayers[remote_order_id], 0)), 0)</f>
        <v>0</v>
      </c>
      <c r="J1960" t="str">
        <f t="shared" si="30"/>
        <v>other</v>
      </c>
    </row>
    <row r="1961" spans="1:10">
      <c r="A1961" s="89" t="s">
        <v>10502</v>
      </c>
      <c r="B1961" s="89">
        <v>100</v>
      </c>
      <c r="C1961" s="89" t="s">
        <v>7974</v>
      </c>
      <c r="D1961" s="89"/>
      <c r="E1961" s="89" t="s">
        <v>6780</v>
      </c>
      <c r="F1961" s="89" t="s">
        <v>2419</v>
      </c>
      <c r="G1961" s="105">
        <v>45359.515972222223</v>
      </c>
      <c r="H1961" t="str">
        <f>INDEX(Partner_details[companyName], MATCH(E1961, Partner_details[email], 0))</f>
        <v>Unicorn</v>
      </c>
      <c r="I1961">
        <f>IFERROR(INDEX(ggPayers[payer], MATCH(A1961, ggPayers[remote_order_id], 0)), 0)</f>
        <v>0</v>
      </c>
      <c r="J1961" t="str">
        <f t="shared" si="30"/>
        <v>other</v>
      </c>
    </row>
    <row r="1962" spans="1:10">
      <c r="A1962" s="89" t="s">
        <v>10503</v>
      </c>
      <c r="B1962" s="89">
        <v>100</v>
      </c>
      <c r="C1962" s="89" t="s">
        <v>7974</v>
      </c>
      <c r="D1962" s="89"/>
      <c r="E1962" s="89" t="s">
        <v>6780</v>
      </c>
      <c r="F1962" s="89" t="s">
        <v>2419</v>
      </c>
      <c r="G1962" s="105">
        <v>45359.515972222223</v>
      </c>
      <c r="H1962" t="str">
        <f>INDEX(Partner_details[companyName], MATCH(E1962, Partner_details[email], 0))</f>
        <v>Unicorn</v>
      </c>
      <c r="I1962">
        <f>IFERROR(INDEX(ggPayers[payer], MATCH(A1962, ggPayers[remote_order_id], 0)), 0)</f>
        <v>0</v>
      </c>
      <c r="J1962" t="str">
        <f t="shared" si="30"/>
        <v>other</v>
      </c>
    </row>
    <row r="1963" spans="1:10">
      <c r="A1963" s="89" t="s">
        <v>10504</v>
      </c>
      <c r="B1963" s="89">
        <v>100</v>
      </c>
      <c r="C1963" s="89" t="s">
        <v>7974</v>
      </c>
      <c r="D1963" s="89"/>
      <c r="E1963" s="89" t="s">
        <v>6780</v>
      </c>
      <c r="F1963" s="89" t="s">
        <v>2419</v>
      </c>
      <c r="G1963" s="105">
        <v>45359.515972222223</v>
      </c>
      <c r="H1963" t="str">
        <f>INDEX(Partner_details[companyName], MATCH(E1963, Partner_details[email], 0))</f>
        <v>Unicorn</v>
      </c>
      <c r="I1963">
        <f>IFERROR(INDEX(ggPayers[payer], MATCH(A1963, ggPayers[remote_order_id], 0)), 0)</f>
        <v>0</v>
      </c>
      <c r="J1963" t="str">
        <f t="shared" si="30"/>
        <v>other</v>
      </c>
    </row>
    <row r="1964" spans="1:10">
      <c r="A1964" s="89" t="s">
        <v>10505</v>
      </c>
      <c r="B1964" s="89">
        <v>100</v>
      </c>
      <c r="C1964" s="89" t="s">
        <v>7974</v>
      </c>
      <c r="D1964" s="89"/>
      <c r="E1964" s="89" t="s">
        <v>6780</v>
      </c>
      <c r="F1964" s="89" t="s">
        <v>2419</v>
      </c>
      <c r="G1964" s="105">
        <v>45359.515972222223</v>
      </c>
      <c r="H1964" t="str">
        <f>INDEX(Partner_details[companyName], MATCH(E1964, Partner_details[email], 0))</f>
        <v>Unicorn</v>
      </c>
      <c r="I1964">
        <f>IFERROR(INDEX(ggPayers[payer], MATCH(A1964, ggPayers[remote_order_id], 0)), 0)</f>
        <v>0</v>
      </c>
      <c r="J1964" t="str">
        <f t="shared" si="30"/>
        <v>other</v>
      </c>
    </row>
    <row r="1965" spans="1:10">
      <c r="A1965" s="89" t="s">
        <v>10506</v>
      </c>
      <c r="B1965" s="89">
        <v>100</v>
      </c>
      <c r="C1965" s="89" t="s">
        <v>7974</v>
      </c>
      <c r="D1965" s="89"/>
      <c r="E1965" s="89" t="s">
        <v>6780</v>
      </c>
      <c r="F1965" s="89" t="s">
        <v>2419</v>
      </c>
      <c r="G1965" s="105">
        <v>45359.515972222223</v>
      </c>
      <c r="H1965" t="str">
        <f>INDEX(Partner_details[companyName], MATCH(E1965, Partner_details[email], 0))</f>
        <v>Unicorn</v>
      </c>
      <c r="I1965">
        <f>IFERROR(INDEX(ggPayers[payer], MATCH(A1965, ggPayers[remote_order_id], 0)), 0)</f>
        <v>0</v>
      </c>
      <c r="J1965" t="str">
        <f t="shared" si="30"/>
        <v>other</v>
      </c>
    </row>
    <row r="1966" spans="1:10">
      <c r="A1966" s="89" t="s">
        <v>10507</v>
      </c>
      <c r="B1966" s="89">
        <v>100</v>
      </c>
      <c r="C1966" s="89" t="s">
        <v>7974</v>
      </c>
      <c r="D1966" s="89"/>
      <c r="E1966" s="89" t="s">
        <v>6780</v>
      </c>
      <c r="F1966" s="89" t="s">
        <v>2419</v>
      </c>
      <c r="G1966" s="105">
        <v>45359.515972222223</v>
      </c>
      <c r="H1966" t="str">
        <f>INDEX(Partner_details[companyName], MATCH(E1966, Partner_details[email], 0))</f>
        <v>Unicorn</v>
      </c>
      <c r="I1966">
        <f>IFERROR(INDEX(ggPayers[payer], MATCH(A1966, ggPayers[remote_order_id], 0)), 0)</f>
        <v>0</v>
      </c>
      <c r="J1966" t="str">
        <f t="shared" si="30"/>
        <v>other</v>
      </c>
    </row>
    <row r="1967" spans="1:10">
      <c r="A1967" s="89" t="s">
        <v>10508</v>
      </c>
      <c r="B1967" s="89">
        <v>100</v>
      </c>
      <c r="C1967" s="89" t="s">
        <v>7974</v>
      </c>
      <c r="D1967" s="89"/>
      <c r="E1967" s="89" t="s">
        <v>6780</v>
      </c>
      <c r="F1967" s="89" t="s">
        <v>2419</v>
      </c>
      <c r="G1967" s="105">
        <v>45359.515972222223</v>
      </c>
      <c r="H1967" t="str">
        <f>INDEX(Partner_details[companyName], MATCH(E1967, Partner_details[email], 0))</f>
        <v>Unicorn</v>
      </c>
      <c r="I1967">
        <f>IFERROR(INDEX(ggPayers[payer], MATCH(A1967, ggPayers[remote_order_id], 0)), 0)</f>
        <v>0</v>
      </c>
      <c r="J1967" t="str">
        <f t="shared" si="30"/>
        <v>other</v>
      </c>
    </row>
    <row r="1968" spans="1:10">
      <c r="A1968" s="89" t="s">
        <v>10509</v>
      </c>
      <c r="B1968" s="89">
        <v>100</v>
      </c>
      <c r="C1968" s="89" t="s">
        <v>7974</v>
      </c>
      <c r="D1968" s="89"/>
      <c r="E1968" s="89" t="s">
        <v>6780</v>
      </c>
      <c r="F1968" s="89" t="s">
        <v>2419</v>
      </c>
      <c r="G1968" s="105">
        <v>45359.515972222223</v>
      </c>
      <c r="H1968" t="str">
        <f>INDEX(Partner_details[companyName], MATCH(E1968, Partner_details[email], 0))</f>
        <v>Unicorn</v>
      </c>
      <c r="I1968">
        <f>IFERROR(INDEX(ggPayers[payer], MATCH(A1968, ggPayers[remote_order_id], 0)), 0)</f>
        <v>0</v>
      </c>
      <c r="J1968" t="str">
        <f t="shared" si="30"/>
        <v>other</v>
      </c>
    </row>
    <row r="1969" spans="1:10">
      <c r="A1969" s="89" t="s">
        <v>10510</v>
      </c>
      <c r="B1969" s="89">
        <v>100</v>
      </c>
      <c r="C1969" s="89" t="s">
        <v>7974</v>
      </c>
      <c r="D1969" s="89"/>
      <c r="E1969" s="89" t="s">
        <v>6780</v>
      </c>
      <c r="F1969" s="89" t="s">
        <v>2419</v>
      </c>
      <c r="G1969" s="105">
        <v>45359.515972222223</v>
      </c>
      <c r="H1969" t="str">
        <f>INDEX(Partner_details[companyName], MATCH(E1969, Partner_details[email], 0))</f>
        <v>Unicorn</v>
      </c>
      <c r="I1969">
        <f>IFERROR(INDEX(ggPayers[payer], MATCH(A1969, ggPayers[remote_order_id], 0)), 0)</f>
        <v>0</v>
      </c>
      <c r="J1969" t="str">
        <f t="shared" si="30"/>
        <v>other</v>
      </c>
    </row>
    <row r="1970" spans="1:10">
      <c r="A1970" s="89" t="s">
        <v>10511</v>
      </c>
      <c r="B1970" s="89">
        <v>100</v>
      </c>
      <c r="C1970" s="89" t="s">
        <v>7974</v>
      </c>
      <c r="D1970" s="89"/>
      <c r="E1970" s="89" t="s">
        <v>6780</v>
      </c>
      <c r="F1970" s="89" t="s">
        <v>2419</v>
      </c>
      <c r="G1970" s="105">
        <v>45359.515972222223</v>
      </c>
      <c r="H1970" t="str">
        <f>INDEX(Partner_details[companyName], MATCH(E1970, Partner_details[email], 0))</f>
        <v>Unicorn</v>
      </c>
      <c r="I1970">
        <f>IFERROR(INDEX(ggPayers[payer], MATCH(A1970, ggPayers[remote_order_id], 0)), 0)</f>
        <v>0</v>
      </c>
      <c r="J1970" t="str">
        <f t="shared" si="30"/>
        <v>other</v>
      </c>
    </row>
    <row r="1971" spans="1:10">
      <c r="A1971" s="89" t="s">
        <v>10512</v>
      </c>
      <c r="B1971" s="89">
        <v>100</v>
      </c>
      <c r="C1971" s="89" t="s">
        <v>7974</v>
      </c>
      <c r="D1971" s="89"/>
      <c r="E1971" s="89" t="s">
        <v>6780</v>
      </c>
      <c r="F1971" s="89" t="s">
        <v>2419</v>
      </c>
      <c r="G1971" s="105">
        <v>45359.515972222223</v>
      </c>
      <c r="H1971" t="str">
        <f>INDEX(Partner_details[companyName], MATCH(E1971, Partner_details[email], 0))</f>
        <v>Unicorn</v>
      </c>
      <c r="I1971">
        <f>IFERROR(INDEX(ggPayers[payer], MATCH(A1971, ggPayers[remote_order_id], 0)), 0)</f>
        <v>0</v>
      </c>
      <c r="J1971" t="str">
        <f t="shared" si="30"/>
        <v>other</v>
      </c>
    </row>
    <row r="1972" spans="1:10">
      <c r="A1972" s="89" t="s">
        <v>10513</v>
      </c>
      <c r="B1972" s="89">
        <v>100</v>
      </c>
      <c r="C1972" s="89" t="s">
        <v>7974</v>
      </c>
      <c r="D1972" s="89"/>
      <c r="E1972" s="89" t="s">
        <v>6780</v>
      </c>
      <c r="F1972" s="89" t="s">
        <v>2419</v>
      </c>
      <c r="G1972" s="105">
        <v>45359.51666666667</v>
      </c>
      <c r="H1972" t="str">
        <f>INDEX(Partner_details[companyName], MATCH(E1972, Partner_details[email], 0))</f>
        <v>Unicorn</v>
      </c>
      <c r="I1972">
        <f>IFERROR(INDEX(ggPayers[payer], MATCH(A1972, ggPayers[remote_order_id], 0)), 0)</f>
        <v>0</v>
      </c>
      <c r="J1972" t="str">
        <f t="shared" si="30"/>
        <v>other</v>
      </c>
    </row>
    <row r="1973" spans="1:10">
      <c r="A1973" s="89" t="s">
        <v>10514</v>
      </c>
      <c r="B1973" s="89">
        <v>100</v>
      </c>
      <c r="C1973" s="89" t="s">
        <v>7974</v>
      </c>
      <c r="D1973" s="89"/>
      <c r="E1973" s="89" t="s">
        <v>6780</v>
      </c>
      <c r="F1973" s="89" t="s">
        <v>2419</v>
      </c>
      <c r="G1973" s="105">
        <v>45359.518750000003</v>
      </c>
      <c r="H1973" t="str">
        <f>INDEX(Partner_details[companyName], MATCH(E1973, Partner_details[email], 0))</f>
        <v>Unicorn</v>
      </c>
      <c r="I1973">
        <f>IFERROR(INDEX(ggPayers[payer], MATCH(A1973, ggPayers[remote_order_id], 0)), 0)</f>
        <v>0</v>
      </c>
      <c r="J1973" t="str">
        <f t="shared" si="30"/>
        <v>other</v>
      </c>
    </row>
    <row r="1974" spans="1:10">
      <c r="A1974" s="89" t="s">
        <v>10515</v>
      </c>
      <c r="B1974" s="89">
        <v>100</v>
      </c>
      <c r="C1974" s="89" t="s">
        <v>7974</v>
      </c>
      <c r="D1974" s="89"/>
      <c r="E1974" s="89" t="s">
        <v>6780</v>
      </c>
      <c r="F1974" s="89" t="s">
        <v>2419</v>
      </c>
      <c r="G1974" s="105">
        <v>45359.522222222222</v>
      </c>
      <c r="H1974" t="str">
        <f>INDEX(Partner_details[companyName], MATCH(E1974, Partner_details[email], 0))</f>
        <v>Unicorn</v>
      </c>
      <c r="I1974">
        <f>IFERROR(INDEX(ggPayers[payer], MATCH(A1974, ggPayers[remote_order_id], 0)), 0)</f>
        <v>0</v>
      </c>
      <c r="J1974" t="str">
        <f t="shared" si="30"/>
        <v>other</v>
      </c>
    </row>
    <row r="1975" spans="1:10">
      <c r="A1975" s="89" t="s">
        <v>10516</v>
      </c>
      <c r="B1975" s="89">
        <v>100</v>
      </c>
      <c r="C1975" s="89" t="s">
        <v>7974</v>
      </c>
      <c r="D1975" s="89"/>
      <c r="E1975" s="89" t="s">
        <v>6780</v>
      </c>
      <c r="F1975" s="89" t="s">
        <v>2419</v>
      </c>
      <c r="G1975" s="105">
        <v>45359.522222222222</v>
      </c>
      <c r="H1975" t="str">
        <f>INDEX(Partner_details[companyName], MATCH(E1975, Partner_details[email], 0))</f>
        <v>Unicorn</v>
      </c>
      <c r="I1975">
        <f>IFERROR(INDEX(ggPayers[payer], MATCH(A1975, ggPayers[remote_order_id], 0)), 0)</f>
        <v>0</v>
      </c>
      <c r="J1975" t="str">
        <f t="shared" si="30"/>
        <v>other</v>
      </c>
    </row>
    <row r="1976" spans="1:10">
      <c r="A1976" s="89" t="s">
        <v>10517</v>
      </c>
      <c r="B1976" s="89">
        <v>100</v>
      </c>
      <c r="C1976" s="89" t="s">
        <v>7974</v>
      </c>
      <c r="D1976" s="89"/>
      <c r="E1976" s="89" t="s">
        <v>6780</v>
      </c>
      <c r="F1976" s="89" t="s">
        <v>2419</v>
      </c>
      <c r="G1976" s="105">
        <v>45359.522222222222</v>
      </c>
      <c r="H1976" t="str">
        <f>INDEX(Partner_details[companyName], MATCH(E1976, Partner_details[email], 0))</f>
        <v>Unicorn</v>
      </c>
      <c r="I1976">
        <f>IFERROR(INDEX(ggPayers[payer], MATCH(A1976, ggPayers[remote_order_id], 0)), 0)</f>
        <v>0</v>
      </c>
      <c r="J1976" t="str">
        <f t="shared" si="30"/>
        <v>other</v>
      </c>
    </row>
    <row r="1977" spans="1:10">
      <c r="A1977" s="89" t="s">
        <v>10518</v>
      </c>
      <c r="B1977" s="89">
        <v>100</v>
      </c>
      <c r="C1977" s="89" t="s">
        <v>7974</v>
      </c>
      <c r="D1977" s="89"/>
      <c r="E1977" s="89" t="s">
        <v>6780</v>
      </c>
      <c r="F1977" s="89" t="s">
        <v>2419</v>
      </c>
      <c r="G1977" s="105">
        <v>45359.522222222222</v>
      </c>
      <c r="H1977" t="str">
        <f>INDEX(Partner_details[companyName], MATCH(E1977, Partner_details[email], 0))</f>
        <v>Unicorn</v>
      </c>
      <c r="I1977">
        <f>IFERROR(INDEX(ggPayers[payer], MATCH(A1977, ggPayers[remote_order_id], 0)), 0)</f>
        <v>0</v>
      </c>
      <c r="J1977" t="str">
        <f t="shared" si="30"/>
        <v>other</v>
      </c>
    </row>
    <row r="1978" spans="1:10">
      <c r="A1978" s="89" t="s">
        <v>10519</v>
      </c>
      <c r="B1978" s="89">
        <v>100</v>
      </c>
      <c r="C1978" s="89" t="s">
        <v>7974</v>
      </c>
      <c r="D1978" s="89"/>
      <c r="E1978" s="89" t="s">
        <v>6780</v>
      </c>
      <c r="F1978" s="89" t="s">
        <v>2419</v>
      </c>
      <c r="G1978" s="105">
        <v>45359.522222222222</v>
      </c>
      <c r="H1978" t="str">
        <f>INDEX(Partner_details[companyName], MATCH(E1978, Partner_details[email], 0))</f>
        <v>Unicorn</v>
      </c>
      <c r="I1978">
        <f>IFERROR(INDEX(ggPayers[payer], MATCH(A1978, ggPayers[remote_order_id], 0)), 0)</f>
        <v>0</v>
      </c>
      <c r="J1978" t="str">
        <f t="shared" si="30"/>
        <v>other</v>
      </c>
    </row>
    <row r="1979" spans="1:10">
      <c r="A1979" s="89" t="s">
        <v>10520</v>
      </c>
      <c r="B1979" s="89">
        <v>100</v>
      </c>
      <c r="C1979" s="89" t="s">
        <v>7974</v>
      </c>
      <c r="D1979" s="89"/>
      <c r="E1979" s="89" t="s">
        <v>6780</v>
      </c>
      <c r="F1979" s="89" t="s">
        <v>2419</v>
      </c>
      <c r="G1979" s="105">
        <v>45359.522222222222</v>
      </c>
      <c r="H1979" t="str">
        <f>INDEX(Partner_details[companyName], MATCH(E1979, Partner_details[email], 0))</f>
        <v>Unicorn</v>
      </c>
      <c r="I1979">
        <f>IFERROR(INDEX(ggPayers[payer], MATCH(A1979, ggPayers[remote_order_id], 0)), 0)</f>
        <v>0</v>
      </c>
      <c r="J1979" t="str">
        <f t="shared" si="30"/>
        <v>other</v>
      </c>
    </row>
    <row r="1980" spans="1:10">
      <c r="A1980" s="89" t="s">
        <v>10521</v>
      </c>
      <c r="B1980" s="89">
        <v>300</v>
      </c>
      <c r="C1980" s="89" t="s">
        <v>7974</v>
      </c>
      <c r="D1980" s="89"/>
      <c r="E1980" s="89" t="s">
        <v>6780</v>
      </c>
      <c r="F1980" s="89" t="s">
        <v>2419</v>
      </c>
      <c r="G1980" s="105">
        <v>45359.522222222222</v>
      </c>
      <c r="H1980" t="str">
        <f>INDEX(Partner_details[companyName], MATCH(E1980, Partner_details[email], 0))</f>
        <v>Unicorn</v>
      </c>
      <c r="I1980">
        <f>IFERROR(INDEX(ggPayers[payer], MATCH(A1980, ggPayers[remote_order_id], 0)), 0)</f>
        <v>0</v>
      </c>
      <c r="J1980" t="str">
        <f t="shared" si="30"/>
        <v>other</v>
      </c>
    </row>
    <row r="1981" spans="1:10">
      <c r="A1981" s="89" t="s">
        <v>10522</v>
      </c>
      <c r="B1981" s="89">
        <v>300</v>
      </c>
      <c r="C1981" s="89" t="s">
        <v>7974</v>
      </c>
      <c r="D1981" s="89"/>
      <c r="E1981" s="89" t="s">
        <v>6780</v>
      </c>
      <c r="F1981" s="89" t="s">
        <v>2419</v>
      </c>
      <c r="G1981" s="105">
        <v>45359.522222222222</v>
      </c>
      <c r="H1981" t="str">
        <f>INDEX(Partner_details[companyName], MATCH(E1981, Partner_details[email], 0))</f>
        <v>Unicorn</v>
      </c>
      <c r="I1981">
        <f>IFERROR(INDEX(ggPayers[payer], MATCH(A1981, ggPayers[remote_order_id], 0)), 0)</f>
        <v>0</v>
      </c>
      <c r="J1981" t="str">
        <f t="shared" si="30"/>
        <v>other</v>
      </c>
    </row>
    <row r="1982" spans="1:10">
      <c r="A1982" s="89" t="s">
        <v>10523</v>
      </c>
      <c r="B1982" s="89">
        <v>300</v>
      </c>
      <c r="C1982" s="89" t="s">
        <v>7974</v>
      </c>
      <c r="D1982" s="89"/>
      <c r="E1982" s="89" t="s">
        <v>6780</v>
      </c>
      <c r="F1982" s="89" t="s">
        <v>2419</v>
      </c>
      <c r="G1982" s="105">
        <v>45359.522222222222</v>
      </c>
      <c r="H1982" t="str">
        <f>INDEX(Partner_details[companyName], MATCH(E1982, Partner_details[email], 0))</f>
        <v>Unicorn</v>
      </c>
      <c r="I1982">
        <f>IFERROR(INDEX(ggPayers[payer], MATCH(A1982, ggPayers[remote_order_id], 0)), 0)</f>
        <v>0</v>
      </c>
      <c r="J1982" t="str">
        <f t="shared" si="30"/>
        <v>other</v>
      </c>
    </row>
    <row r="1983" spans="1:10">
      <c r="A1983" s="89" t="s">
        <v>10524</v>
      </c>
      <c r="B1983" s="89">
        <v>100</v>
      </c>
      <c r="C1983" s="89" t="s">
        <v>7974</v>
      </c>
      <c r="D1983" s="89"/>
      <c r="E1983" s="89" t="s">
        <v>6780</v>
      </c>
      <c r="F1983" s="89" t="s">
        <v>2419</v>
      </c>
      <c r="G1983" s="105">
        <v>45359.522222222222</v>
      </c>
      <c r="H1983" t="str">
        <f>INDEX(Partner_details[companyName], MATCH(E1983, Partner_details[email], 0))</f>
        <v>Unicorn</v>
      </c>
      <c r="I1983">
        <f>IFERROR(INDEX(ggPayers[payer], MATCH(A1983, ggPayers[remote_order_id], 0)), 0)</f>
        <v>0</v>
      </c>
      <c r="J1983" t="str">
        <f t="shared" si="30"/>
        <v>other</v>
      </c>
    </row>
    <row r="1984" spans="1:10">
      <c r="A1984" s="89" t="s">
        <v>10525</v>
      </c>
      <c r="B1984" s="89">
        <v>100</v>
      </c>
      <c r="C1984" s="89" t="s">
        <v>7974</v>
      </c>
      <c r="D1984" s="89"/>
      <c r="E1984" s="89" t="s">
        <v>6780</v>
      </c>
      <c r="F1984" s="89" t="s">
        <v>2419</v>
      </c>
      <c r="G1984" s="105">
        <v>45359.522222222222</v>
      </c>
      <c r="H1984" t="str">
        <f>INDEX(Partner_details[companyName], MATCH(E1984, Partner_details[email], 0))</f>
        <v>Unicorn</v>
      </c>
      <c r="I1984">
        <f>IFERROR(INDEX(ggPayers[payer], MATCH(A1984, ggPayers[remote_order_id], 0)), 0)</f>
        <v>0</v>
      </c>
      <c r="J1984" t="str">
        <f t="shared" si="30"/>
        <v>other</v>
      </c>
    </row>
    <row r="1985" spans="1:10">
      <c r="A1985" s="89" t="s">
        <v>10526</v>
      </c>
      <c r="B1985" s="89">
        <v>100</v>
      </c>
      <c r="C1985" s="89" t="s">
        <v>7974</v>
      </c>
      <c r="D1985" s="89"/>
      <c r="E1985" s="89" t="s">
        <v>6780</v>
      </c>
      <c r="F1985" s="89" t="s">
        <v>2419</v>
      </c>
      <c r="G1985" s="105">
        <v>45359.522222222222</v>
      </c>
      <c r="H1985" t="str">
        <f>INDEX(Partner_details[companyName], MATCH(E1985, Partner_details[email], 0))</f>
        <v>Unicorn</v>
      </c>
      <c r="I1985">
        <f>IFERROR(INDEX(ggPayers[payer], MATCH(A1985, ggPayers[remote_order_id], 0)), 0)</f>
        <v>0</v>
      </c>
      <c r="J1985" t="str">
        <f t="shared" si="30"/>
        <v>other</v>
      </c>
    </row>
    <row r="1986" spans="1:10">
      <c r="A1986" s="89" t="s">
        <v>10527</v>
      </c>
      <c r="B1986" s="89">
        <v>100</v>
      </c>
      <c r="C1986" s="89" t="s">
        <v>7974</v>
      </c>
      <c r="D1986" s="89"/>
      <c r="E1986" s="89" t="s">
        <v>6780</v>
      </c>
      <c r="F1986" s="89" t="s">
        <v>2419</v>
      </c>
      <c r="G1986" s="105">
        <v>45359.522222222222</v>
      </c>
      <c r="H1986" t="str">
        <f>INDEX(Partner_details[companyName], MATCH(E1986, Partner_details[email], 0))</f>
        <v>Unicorn</v>
      </c>
      <c r="I1986">
        <f>IFERROR(INDEX(ggPayers[payer], MATCH(A1986, ggPayers[remote_order_id], 0)), 0)</f>
        <v>0</v>
      </c>
      <c r="J1986" t="str">
        <f t="shared" si="30"/>
        <v>other</v>
      </c>
    </row>
    <row r="1987" spans="1:10">
      <c r="A1987" s="89" t="s">
        <v>10528</v>
      </c>
      <c r="B1987" s="89">
        <v>100</v>
      </c>
      <c r="C1987" s="89" t="s">
        <v>7974</v>
      </c>
      <c r="D1987" s="89"/>
      <c r="E1987" s="89" t="s">
        <v>6780</v>
      </c>
      <c r="F1987" s="89" t="s">
        <v>2419</v>
      </c>
      <c r="G1987" s="105">
        <v>45359.522222222222</v>
      </c>
      <c r="H1987" t="str">
        <f>INDEX(Partner_details[companyName], MATCH(E1987, Partner_details[email], 0))</f>
        <v>Unicorn</v>
      </c>
      <c r="I1987">
        <f>IFERROR(INDEX(ggPayers[payer], MATCH(A1987, ggPayers[remote_order_id], 0)), 0)</f>
        <v>0</v>
      </c>
      <c r="J1987" t="str">
        <f t="shared" ref="J1987:J2050" si="31">IF(NOT(I1987=0), "ggPay", "other")</f>
        <v>other</v>
      </c>
    </row>
    <row r="1988" spans="1:10">
      <c r="A1988" s="89" t="s">
        <v>10529</v>
      </c>
      <c r="B1988" s="89">
        <v>100</v>
      </c>
      <c r="C1988" s="89" t="s">
        <v>7974</v>
      </c>
      <c r="D1988" s="89"/>
      <c r="E1988" s="89" t="s">
        <v>6780</v>
      </c>
      <c r="F1988" s="89" t="s">
        <v>2419</v>
      </c>
      <c r="G1988" s="105">
        <v>45359.522222222222</v>
      </c>
      <c r="H1988" t="str">
        <f>INDEX(Partner_details[companyName], MATCH(E1988, Partner_details[email], 0))</f>
        <v>Unicorn</v>
      </c>
      <c r="I1988">
        <f>IFERROR(INDEX(ggPayers[payer], MATCH(A1988, ggPayers[remote_order_id], 0)), 0)</f>
        <v>0</v>
      </c>
      <c r="J1988" t="str">
        <f t="shared" si="31"/>
        <v>other</v>
      </c>
    </row>
    <row r="1989" spans="1:10">
      <c r="A1989" s="99" t="s">
        <v>10530</v>
      </c>
      <c r="B1989" s="89">
        <v>100</v>
      </c>
      <c r="C1989" s="89" t="s">
        <v>7974</v>
      </c>
      <c r="D1989" s="89"/>
      <c r="E1989" s="89" t="s">
        <v>6780</v>
      </c>
      <c r="F1989" s="89" t="s">
        <v>2419</v>
      </c>
      <c r="G1989" s="105">
        <v>45359.522222222222</v>
      </c>
      <c r="H1989" t="str">
        <f>INDEX(Partner_details[companyName], MATCH(E1989, Partner_details[email], 0))</f>
        <v>Unicorn</v>
      </c>
      <c r="I1989">
        <f>IFERROR(INDEX(ggPayers[payer], MATCH(A1989, ggPayers[remote_order_id], 0)), 0)</f>
        <v>0</v>
      </c>
      <c r="J1989" t="str">
        <f t="shared" si="31"/>
        <v>other</v>
      </c>
    </row>
    <row r="1990" spans="1:10">
      <c r="A1990" s="89" t="s">
        <v>10531</v>
      </c>
      <c r="B1990" s="89">
        <v>100</v>
      </c>
      <c r="C1990" s="89" t="s">
        <v>7974</v>
      </c>
      <c r="D1990" s="89"/>
      <c r="E1990" s="89" t="s">
        <v>6780</v>
      </c>
      <c r="F1990" s="89" t="s">
        <v>2419</v>
      </c>
      <c r="G1990" s="105">
        <v>45359.522222222222</v>
      </c>
      <c r="H1990" t="str">
        <f>INDEX(Partner_details[companyName], MATCH(E1990, Partner_details[email], 0))</f>
        <v>Unicorn</v>
      </c>
      <c r="I1990">
        <f>IFERROR(INDEX(ggPayers[payer], MATCH(A1990, ggPayers[remote_order_id], 0)), 0)</f>
        <v>0</v>
      </c>
      <c r="J1990" t="str">
        <f t="shared" si="31"/>
        <v>other</v>
      </c>
    </row>
    <row r="1991" spans="1:10">
      <c r="A1991" s="89" t="s">
        <v>10532</v>
      </c>
      <c r="B1991" s="89">
        <v>100</v>
      </c>
      <c r="C1991" s="89" t="s">
        <v>7974</v>
      </c>
      <c r="D1991" s="89"/>
      <c r="E1991" s="89" t="s">
        <v>6780</v>
      </c>
      <c r="F1991" s="89" t="s">
        <v>2419</v>
      </c>
      <c r="G1991" s="105">
        <v>45359.522222222222</v>
      </c>
      <c r="H1991" t="str">
        <f>INDEX(Partner_details[companyName], MATCH(E1991, Partner_details[email], 0))</f>
        <v>Unicorn</v>
      </c>
      <c r="I1991">
        <f>IFERROR(INDEX(ggPayers[payer], MATCH(A1991, ggPayers[remote_order_id], 0)), 0)</f>
        <v>0</v>
      </c>
      <c r="J1991" t="str">
        <f t="shared" si="31"/>
        <v>other</v>
      </c>
    </row>
    <row r="1992" spans="1:10">
      <c r="A1992" s="89" t="s">
        <v>10533</v>
      </c>
      <c r="B1992" s="89">
        <v>100</v>
      </c>
      <c r="C1992" s="89" t="s">
        <v>7974</v>
      </c>
      <c r="D1992" s="89"/>
      <c r="E1992" s="89" t="s">
        <v>6780</v>
      </c>
      <c r="F1992" s="89" t="s">
        <v>2419</v>
      </c>
      <c r="G1992" s="105">
        <v>45359.522222222222</v>
      </c>
      <c r="H1992" t="str">
        <f>INDEX(Partner_details[companyName], MATCH(E1992, Partner_details[email], 0))</f>
        <v>Unicorn</v>
      </c>
      <c r="I1992">
        <f>IFERROR(INDEX(ggPayers[payer], MATCH(A1992, ggPayers[remote_order_id], 0)), 0)</f>
        <v>0</v>
      </c>
      <c r="J1992" t="str">
        <f t="shared" si="31"/>
        <v>other</v>
      </c>
    </row>
    <row r="1993" spans="1:10">
      <c r="A1993" s="89" t="s">
        <v>10534</v>
      </c>
      <c r="B1993" s="89">
        <v>100</v>
      </c>
      <c r="C1993" s="89" t="s">
        <v>7974</v>
      </c>
      <c r="D1993" s="89"/>
      <c r="E1993" s="89" t="s">
        <v>6780</v>
      </c>
      <c r="F1993" s="89" t="s">
        <v>2419</v>
      </c>
      <c r="G1993" s="105">
        <v>45359.522222222222</v>
      </c>
      <c r="H1993" t="str">
        <f>INDEX(Partner_details[companyName], MATCH(E1993, Partner_details[email], 0))</f>
        <v>Unicorn</v>
      </c>
      <c r="I1993">
        <f>IFERROR(INDEX(ggPayers[payer], MATCH(A1993, ggPayers[remote_order_id], 0)), 0)</f>
        <v>0</v>
      </c>
      <c r="J1993" t="str">
        <f t="shared" si="31"/>
        <v>other</v>
      </c>
    </row>
    <row r="1994" spans="1:10">
      <c r="A1994" s="89" t="s">
        <v>10535</v>
      </c>
      <c r="B1994" s="89">
        <v>100</v>
      </c>
      <c r="C1994" s="89" t="s">
        <v>7974</v>
      </c>
      <c r="D1994" s="89"/>
      <c r="E1994" s="89" t="s">
        <v>6780</v>
      </c>
      <c r="F1994" s="89" t="s">
        <v>2419</v>
      </c>
      <c r="G1994" s="105">
        <v>45359.522222222222</v>
      </c>
      <c r="H1994" t="str">
        <f>INDEX(Partner_details[companyName], MATCH(E1994, Partner_details[email], 0))</f>
        <v>Unicorn</v>
      </c>
      <c r="I1994">
        <f>IFERROR(INDEX(ggPayers[payer], MATCH(A1994, ggPayers[remote_order_id], 0)), 0)</f>
        <v>0</v>
      </c>
      <c r="J1994" t="str">
        <f t="shared" si="31"/>
        <v>other</v>
      </c>
    </row>
    <row r="1995" spans="1:10">
      <c r="A1995" s="89" t="s">
        <v>10536</v>
      </c>
      <c r="B1995" s="89">
        <v>100</v>
      </c>
      <c r="C1995" s="89" t="s">
        <v>7974</v>
      </c>
      <c r="D1995" s="89"/>
      <c r="E1995" s="89" t="s">
        <v>6780</v>
      </c>
      <c r="F1995" s="89" t="s">
        <v>2419</v>
      </c>
      <c r="G1995" s="105">
        <v>45359.522222222222</v>
      </c>
      <c r="H1995" t="str">
        <f>INDEX(Partner_details[companyName], MATCH(E1995, Partner_details[email], 0))</f>
        <v>Unicorn</v>
      </c>
      <c r="I1995">
        <f>IFERROR(INDEX(ggPayers[payer], MATCH(A1995, ggPayers[remote_order_id], 0)), 0)</f>
        <v>0</v>
      </c>
      <c r="J1995" t="str">
        <f t="shared" si="31"/>
        <v>other</v>
      </c>
    </row>
    <row r="1996" spans="1:10">
      <c r="A1996" s="89" t="s">
        <v>10537</v>
      </c>
      <c r="B1996" s="89">
        <v>100</v>
      </c>
      <c r="C1996" s="89" t="s">
        <v>7974</v>
      </c>
      <c r="D1996" s="89"/>
      <c r="E1996" s="89" t="s">
        <v>6780</v>
      </c>
      <c r="F1996" s="89" t="s">
        <v>2419</v>
      </c>
      <c r="G1996" s="105">
        <v>45359.522222222222</v>
      </c>
      <c r="H1996" t="str">
        <f>INDEX(Partner_details[companyName], MATCH(E1996, Partner_details[email], 0))</f>
        <v>Unicorn</v>
      </c>
      <c r="I1996">
        <f>IFERROR(INDEX(ggPayers[payer], MATCH(A1996, ggPayers[remote_order_id], 0)), 0)</f>
        <v>0</v>
      </c>
      <c r="J1996" t="str">
        <f t="shared" si="31"/>
        <v>other</v>
      </c>
    </row>
    <row r="1997" spans="1:10">
      <c r="A1997" s="89" t="s">
        <v>10538</v>
      </c>
      <c r="B1997" s="89">
        <v>100</v>
      </c>
      <c r="C1997" s="89" t="s">
        <v>7974</v>
      </c>
      <c r="D1997" s="89"/>
      <c r="E1997" s="89" t="s">
        <v>6780</v>
      </c>
      <c r="F1997" s="89" t="s">
        <v>2419</v>
      </c>
      <c r="G1997" s="105">
        <v>45359.522222222222</v>
      </c>
      <c r="H1997" t="str">
        <f>INDEX(Partner_details[companyName], MATCH(E1997, Partner_details[email], 0))</f>
        <v>Unicorn</v>
      </c>
      <c r="I1997">
        <f>IFERROR(INDEX(ggPayers[payer], MATCH(A1997, ggPayers[remote_order_id], 0)), 0)</f>
        <v>0</v>
      </c>
      <c r="J1997" t="str">
        <f t="shared" si="31"/>
        <v>other</v>
      </c>
    </row>
    <row r="1998" spans="1:10">
      <c r="A1998" s="89" t="s">
        <v>10539</v>
      </c>
      <c r="B1998" s="89">
        <v>100</v>
      </c>
      <c r="C1998" s="89" t="s">
        <v>7974</v>
      </c>
      <c r="D1998" s="89"/>
      <c r="E1998" s="89" t="s">
        <v>6780</v>
      </c>
      <c r="F1998" s="89" t="s">
        <v>2419</v>
      </c>
      <c r="G1998" s="105">
        <v>45359.522222222222</v>
      </c>
      <c r="H1998" t="str">
        <f>INDEX(Partner_details[companyName], MATCH(E1998, Partner_details[email], 0))</f>
        <v>Unicorn</v>
      </c>
      <c r="I1998">
        <f>IFERROR(INDEX(ggPayers[payer], MATCH(A1998, ggPayers[remote_order_id], 0)), 0)</f>
        <v>0</v>
      </c>
      <c r="J1998" t="str">
        <f t="shared" si="31"/>
        <v>other</v>
      </c>
    </row>
    <row r="1999" spans="1:10">
      <c r="A1999" s="89" t="s">
        <v>10540</v>
      </c>
      <c r="B1999" s="89">
        <v>100</v>
      </c>
      <c r="C1999" s="89" t="s">
        <v>7974</v>
      </c>
      <c r="D1999" s="89"/>
      <c r="E1999" s="89" t="s">
        <v>6780</v>
      </c>
      <c r="F1999" s="89" t="s">
        <v>2419</v>
      </c>
      <c r="G1999" s="105">
        <v>45359.522222222222</v>
      </c>
      <c r="H1999" t="str">
        <f>INDEX(Partner_details[companyName], MATCH(E1999, Partner_details[email], 0))</f>
        <v>Unicorn</v>
      </c>
      <c r="I1999">
        <f>IFERROR(INDEX(ggPayers[payer], MATCH(A1999, ggPayers[remote_order_id], 0)), 0)</f>
        <v>0</v>
      </c>
      <c r="J1999" t="str">
        <f t="shared" si="31"/>
        <v>other</v>
      </c>
    </row>
    <row r="2000" spans="1:10">
      <c r="A2000" s="89" t="s">
        <v>10541</v>
      </c>
      <c r="B2000" s="89">
        <v>100</v>
      </c>
      <c r="C2000" s="89" t="s">
        <v>7974</v>
      </c>
      <c r="D2000" s="89"/>
      <c r="E2000" s="89" t="s">
        <v>6780</v>
      </c>
      <c r="F2000" s="89" t="s">
        <v>2419</v>
      </c>
      <c r="G2000" s="105">
        <v>45359.522222222222</v>
      </c>
      <c r="H2000" t="str">
        <f>INDEX(Partner_details[companyName], MATCH(E2000, Partner_details[email], 0))</f>
        <v>Unicorn</v>
      </c>
      <c r="I2000">
        <f>IFERROR(INDEX(ggPayers[payer], MATCH(A2000, ggPayers[remote_order_id], 0)), 0)</f>
        <v>0</v>
      </c>
      <c r="J2000" t="str">
        <f t="shared" si="31"/>
        <v>other</v>
      </c>
    </row>
    <row r="2001" spans="1:10">
      <c r="A2001" s="89" t="s">
        <v>10542</v>
      </c>
      <c r="B2001" s="89">
        <v>100</v>
      </c>
      <c r="C2001" s="89" t="s">
        <v>7974</v>
      </c>
      <c r="D2001" s="89"/>
      <c r="E2001" s="89" t="s">
        <v>6780</v>
      </c>
      <c r="F2001" s="89" t="s">
        <v>2419</v>
      </c>
      <c r="G2001" s="105">
        <v>45359.522222222222</v>
      </c>
      <c r="H2001" t="str">
        <f>INDEX(Partner_details[companyName], MATCH(E2001, Partner_details[email], 0))</f>
        <v>Unicorn</v>
      </c>
      <c r="I2001">
        <f>IFERROR(INDEX(ggPayers[payer], MATCH(A2001, ggPayers[remote_order_id], 0)), 0)</f>
        <v>0</v>
      </c>
      <c r="J2001" t="str">
        <f t="shared" si="31"/>
        <v>other</v>
      </c>
    </row>
    <row r="2002" spans="1:10">
      <c r="A2002" s="89" t="s">
        <v>10543</v>
      </c>
      <c r="B2002" s="89">
        <v>100</v>
      </c>
      <c r="C2002" s="89" t="s">
        <v>7974</v>
      </c>
      <c r="D2002" s="89"/>
      <c r="E2002" s="89" t="s">
        <v>6780</v>
      </c>
      <c r="F2002" s="89" t="s">
        <v>2419</v>
      </c>
      <c r="G2002" s="105">
        <v>45359.522222222222</v>
      </c>
      <c r="H2002" t="str">
        <f>INDEX(Partner_details[companyName], MATCH(E2002, Partner_details[email], 0))</f>
        <v>Unicorn</v>
      </c>
      <c r="I2002">
        <f>IFERROR(INDEX(ggPayers[payer], MATCH(A2002, ggPayers[remote_order_id], 0)), 0)</f>
        <v>0</v>
      </c>
      <c r="J2002" t="str">
        <f t="shared" si="31"/>
        <v>other</v>
      </c>
    </row>
    <row r="2003" spans="1:10">
      <c r="A2003" s="89" t="s">
        <v>10544</v>
      </c>
      <c r="B2003" s="89">
        <v>100</v>
      </c>
      <c r="C2003" s="89" t="s">
        <v>7974</v>
      </c>
      <c r="D2003" s="89"/>
      <c r="E2003" s="89" t="s">
        <v>6780</v>
      </c>
      <c r="F2003" s="89" t="s">
        <v>2419</v>
      </c>
      <c r="G2003" s="105">
        <v>45359.522222222222</v>
      </c>
      <c r="H2003" t="str">
        <f>INDEX(Partner_details[companyName], MATCH(E2003, Partner_details[email], 0))</f>
        <v>Unicorn</v>
      </c>
      <c r="I2003">
        <f>IFERROR(INDEX(ggPayers[payer], MATCH(A2003, ggPayers[remote_order_id], 0)), 0)</f>
        <v>0</v>
      </c>
      <c r="J2003" t="str">
        <f t="shared" si="31"/>
        <v>other</v>
      </c>
    </row>
    <row r="2004" spans="1:10">
      <c r="A2004" s="89" t="s">
        <v>10545</v>
      </c>
      <c r="B2004" s="89">
        <v>300</v>
      </c>
      <c r="C2004" s="89" t="s">
        <v>7974</v>
      </c>
      <c r="D2004" s="89"/>
      <c r="E2004" s="89" t="s">
        <v>6780</v>
      </c>
      <c r="F2004" s="89" t="s">
        <v>2419</v>
      </c>
      <c r="G2004" s="105">
        <v>45359.522916666669</v>
      </c>
      <c r="H2004" t="str">
        <f>INDEX(Partner_details[companyName], MATCH(E2004, Partner_details[email], 0))</f>
        <v>Unicorn</v>
      </c>
      <c r="I2004">
        <f>IFERROR(INDEX(ggPayers[payer], MATCH(A2004, ggPayers[remote_order_id], 0)), 0)</f>
        <v>0</v>
      </c>
      <c r="J2004" t="str">
        <f t="shared" si="31"/>
        <v>other</v>
      </c>
    </row>
    <row r="2005" spans="1:10">
      <c r="A2005" s="89" t="s">
        <v>10546</v>
      </c>
      <c r="B2005" s="89">
        <v>300</v>
      </c>
      <c r="C2005" s="89" t="s">
        <v>7974</v>
      </c>
      <c r="D2005" s="89"/>
      <c r="E2005" s="89" t="s">
        <v>6780</v>
      </c>
      <c r="F2005" s="89" t="s">
        <v>2419</v>
      </c>
      <c r="G2005" s="105">
        <v>45359.522916666669</v>
      </c>
      <c r="H2005" t="str">
        <f>INDEX(Partner_details[companyName], MATCH(E2005, Partner_details[email], 0))</f>
        <v>Unicorn</v>
      </c>
      <c r="I2005">
        <f>IFERROR(INDEX(ggPayers[payer], MATCH(A2005, ggPayers[remote_order_id], 0)), 0)</f>
        <v>0</v>
      </c>
      <c r="J2005" t="str">
        <f t="shared" si="31"/>
        <v>other</v>
      </c>
    </row>
    <row r="2006" spans="1:10">
      <c r="A2006" s="89" t="s">
        <v>10547</v>
      </c>
      <c r="B2006" s="89">
        <v>300</v>
      </c>
      <c r="C2006" s="89" t="s">
        <v>7974</v>
      </c>
      <c r="D2006" s="89"/>
      <c r="E2006" s="89" t="s">
        <v>6780</v>
      </c>
      <c r="F2006" s="89" t="s">
        <v>2419</v>
      </c>
      <c r="G2006" s="105">
        <v>45359.523611111108</v>
      </c>
      <c r="H2006" t="str">
        <f>INDEX(Partner_details[companyName], MATCH(E2006, Partner_details[email], 0))</f>
        <v>Unicorn</v>
      </c>
      <c r="I2006">
        <f>IFERROR(INDEX(ggPayers[payer], MATCH(A2006, ggPayers[remote_order_id], 0)), 0)</f>
        <v>0</v>
      </c>
      <c r="J2006" t="str">
        <f t="shared" si="31"/>
        <v>other</v>
      </c>
    </row>
    <row r="2007" spans="1:10">
      <c r="A2007" s="89" t="s">
        <v>10548</v>
      </c>
      <c r="B2007" s="89">
        <v>300</v>
      </c>
      <c r="C2007" s="89" t="s">
        <v>7963</v>
      </c>
      <c r="D2007" s="89"/>
      <c r="E2007" s="89" t="s">
        <v>6780</v>
      </c>
      <c r="F2007" s="89" t="s">
        <v>2419</v>
      </c>
      <c r="G2007" s="105">
        <v>45359.524305555555</v>
      </c>
      <c r="H2007" t="str">
        <f>INDEX(Partner_details[companyName], MATCH(E2007, Partner_details[email], 0))</f>
        <v>Unicorn</v>
      </c>
      <c r="I2007">
        <f>IFERROR(INDEX(ggPayers[payer], MATCH(A2007, ggPayers[remote_order_id], 0)), 0)</f>
        <v>0</v>
      </c>
      <c r="J2007" t="str">
        <f t="shared" si="31"/>
        <v>other</v>
      </c>
    </row>
    <row r="2008" spans="1:10">
      <c r="A2008" s="89" t="s">
        <v>2420</v>
      </c>
      <c r="B2008" s="89">
        <v>100</v>
      </c>
      <c r="C2008" s="89" t="s">
        <v>561</v>
      </c>
      <c r="D2008" s="89"/>
      <c r="E2008" s="89" t="s">
        <v>6780</v>
      </c>
      <c r="F2008" s="89" t="s">
        <v>2419</v>
      </c>
      <c r="G2008" s="105">
        <v>45359.525000000001</v>
      </c>
      <c r="H2008" t="str">
        <f>INDEX(Partner_details[companyName], MATCH(E2008, Partner_details[email], 0))</f>
        <v>Unicorn</v>
      </c>
      <c r="I2008">
        <f>IFERROR(INDEX(ggPayers[payer], MATCH(A2008, ggPayers[remote_order_id], 0)), 0)</f>
        <v>0</v>
      </c>
      <c r="J2008" t="str">
        <f t="shared" si="31"/>
        <v>other</v>
      </c>
    </row>
    <row r="2009" spans="1:10">
      <c r="A2009" s="89" t="s">
        <v>10549</v>
      </c>
      <c r="B2009" s="89">
        <v>2000</v>
      </c>
      <c r="C2009" s="89" t="s">
        <v>7963</v>
      </c>
      <c r="D2009" s="89"/>
      <c r="E2009" s="89" t="s">
        <v>7296</v>
      </c>
      <c r="F2009" s="89" t="s">
        <v>516</v>
      </c>
      <c r="G2009" s="105">
        <v>45359.584027777775</v>
      </c>
      <c r="H2009" t="str">
        <f>INDEX(Partner_details[companyName], MATCH(E2009, Partner_details[email], 0))</f>
        <v>Paul</v>
      </c>
      <c r="I2009">
        <f>IFERROR(INDEX(ggPayers[payer], MATCH(A2009, ggPayers[remote_order_id], 0)), 0)</f>
        <v>0</v>
      </c>
      <c r="J2009" t="str">
        <f t="shared" si="31"/>
        <v>other</v>
      </c>
    </row>
    <row r="2010" spans="1:10">
      <c r="A2010" s="89" t="s">
        <v>10550</v>
      </c>
      <c r="B2010" s="89">
        <v>2000</v>
      </c>
      <c r="C2010" s="89" t="s">
        <v>7963</v>
      </c>
      <c r="D2010" s="89"/>
      <c r="E2010" s="89" t="s">
        <v>7296</v>
      </c>
      <c r="F2010" s="89" t="s">
        <v>516</v>
      </c>
      <c r="G2010" s="105">
        <v>45359.584027777775</v>
      </c>
      <c r="H2010" t="str">
        <f>INDEX(Partner_details[companyName], MATCH(E2010, Partner_details[email], 0))</f>
        <v>Paul</v>
      </c>
      <c r="I2010">
        <f>IFERROR(INDEX(ggPayers[payer], MATCH(A2010, ggPayers[remote_order_id], 0)), 0)</f>
        <v>0</v>
      </c>
      <c r="J2010" t="str">
        <f t="shared" si="31"/>
        <v>other</v>
      </c>
    </row>
    <row r="2011" spans="1:10">
      <c r="A2011" s="89" t="s">
        <v>10551</v>
      </c>
      <c r="B2011" s="89">
        <v>2000</v>
      </c>
      <c r="C2011" s="89" t="s">
        <v>7963</v>
      </c>
      <c r="D2011" s="89"/>
      <c r="E2011" s="89" t="s">
        <v>7296</v>
      </c>
      <c r="F2011" s="89" t="s">
        <v>516</v>
      </c>
      <c r="G2011" s="105">
        <v>45359.584027777775</v>
      </c>
      <c r="H2011" t="str">
        <f>INDEX(Partner_details[companyName], MATCH(E2011, Partner_details[email], 0))</f>
        <v>Paul</v>
      </c>
      <c r="I2011">
        <f>IFERROR(INDEX(ggPayers[payer], MATCH(A2011, ggPayers[remote_order_id], 0)), 0)</f>
        <v>0</v>
      </c>
      <c r="J2011" t="str">
        <f t="shared" si="31"/>
        <v>other</v>
      </c>
    </row>
    <row r="2012" spans="1:10">
      <c r="A2012" s="89" t="s">
        <v>10552</v>
      </c>
      <c r="B2012" s="89">
        <v>300</v>
      </c>
      <c r="C2012" s="89" t="s">
        <v>7963</v>
      </c>
      <c r="D2012" s="89"/>
      <c r="E2012" s="89" t="s">
        <v>7227</v>
      </c>
      <c r="F2012" s="89" t="s">
        <v>462</v>
      </c>
      <c r="G2012" s="105">
        <v>45359.613888888889</v>
      </c>
      <c r="H2012" t="str">
        <f>INDEX(Partner_details[companyName], MATCH(E2012, Partner_details[email], 0))</f>
        <v>Lumen Coffee</v>
      </c>
      <c r="I2012">
        <f>IFERROR(INDEX(ggPayers[payer], MATCH(A2012, ggPayers[remote_order_id], 0)), 0)</f>
        <v>0</v>
      </c>
      <c r="J2012" t="str">
        <f t="shared" si="31"/>
        <v>other</v>
      </c>
    </row>
    <row r="2013" spans="1:10">
      <c r="A2013" s="89" t="s">
        <v>10553</v>
      </c>
      <c r="B2013" s="89">
        <v>300</v>
      </c>
      <c r="C2013" s="89" t="s">
        <v>7963</v>
      </c>
      <c r="D2013" s="89"/>
      <c r="E2013" s="89" t="s">
        <v>7227</v>
      </c>
      <c r="F2013" s="89" t="s">
        <v>462</v>
      </c>
      <c r="G2013" s="105">
        <v>45359.613888888889</v>
      </c>
      <c r="H2013" t="str">
        <f>INDEX(Partner_details[companyName], MATCH(E2013, Partner_details[email], 0))</f>
        <v>Lumen Coffee</v>
      </c>
      <c r="I2013">
        <f>IFERROR(INDEX(ggPayers[payer], MATCH(A2013, ggPayers[remote_order_id], 0)), 0)</f>
        <v>0</v>
      </c>
      <c r="J2013" t="str">
        <f t="shared" si="31"/>
        <v>other</v>
      </c>
    </row>
    <row r="2014" spans="1:10">
      <c r="A2014" s="89" t="s">
        <v>10554</v>
      </c>
      <c r="B2014" s="89">
        <v>300</v>
      </c>
      <c r="C2014" s="89" t="s">
        <v>7963</v>
      </c>
      <c r="D2014" s="89"/>
      <c r="E2014" s="89" t="s">
        <v>7227</v>
      </c>
      <c r="F2014" s="89" t="s">
        <v>462</v>
      </c>
      <c r="G2014" s="105">
        <v>45359.613888888889</v>
      </c>
      <c r="H2014" t="str">
        <f>INDEX(Partner_details[companyName], MATCH(E2014, Partner_details[email], 0))</f>
        <v>Lumen Coffee</v>
      </c>
      <c r="I2014">
        <f>IFERROR(INDEX(ggPayers[payer], MATCH(A2014, ggPayers[remote_order_id], 0)), 0)</f>
        <v>0</v>
      </c>
      <c r="J2014" t="str">
        <f t="shared" si="31"/>
        <v>other</v>
      </c>
    </row>
    <row r="2015" spans="1:10">
      <c r="A2015" s="89" t="s">
        <v>6313</v>
      </c>
      <c r="B2015" s="89">
        <v>300</v>
      </c>
      <c r="C2015" s="89" t="s">
        <v>5606</v>
      </c>
      <c r="D2015" s="89" t="s">
        <v>10555</v>
      </c>
      <c r="E2015" s="89" t="s">
        <v>7227</v>
      </c>
      <c r="F2015" s="89" t="s">
        <v>462</v>
      </c>
      <c r="G2015" s="105">
        <v>45359.614583333336</v>
      </c>
      <c r="H2015" t="str">
        <f>INDEX(Partner_details[companyName], MATCH(E2015, Partner_details[email], 0))</f>
        <v>Lumen Coffee</v>
      </c>
      <c r="I2015">
        <f>IFERROR(INDEX(ggPayers[payer], MATCH(A2015, ggPayers[remote_order_id], 0)), 0)</f>
        <v>180650</v>
      </c>
      <c r="J2015" t="str">
        <f t="shared" si="31"/>
        <v>ggPay</v>
      </c>
    </row>
    <row r="2016" spans="1:10">
      <c r="A2016" s="89" t="s">
        <v>10556</v>
      </c>
      <c r="B2016" s="89">
        <v>300</v>
      </c>
      <c r="C2016" s="89" t="s">
        <v>7963</v>
      </c>
      <c r="D2016" s="89" t="s">
        <v>10557</v>
      </c>
      <c r="E2016" s="89" t="s">
        <v>7227</v>
      </c>
      <c r="F2016" s="89" t="s">
        <v>462</v>
      </c>
      <c r="G2016" s="105">
        <v>45359.616666666669</v>
      </c>
      <c r="H2016" t="str">
        <f>INDEX(Partner_details[companyName], MATCH(E2016, Partner_details[email], 0))</f>
        <v>Lumen Coffee</v>
      </c>
      <c r="I2016">
        <f>IFERROR(INDEX(ggPayers[payer], MATCH(A2016, ggPayers[remote_order_id], 0)), 0)</f>
        <v>0</v>
      </c>
      <c r="J2016" t="str">
        <f t="shared" si="31"/>
        <v>other</v>
      </c>
    </row>
    <row r="2017" spans="1:10">
      <c r="A2017" s="89" t="s">
        <v>2417</v>
      </c>
      <c r="B2017" s="89">
        <v>1500</v>
      </c>
      <c r="C2017" s="89" t="s">
        <v>561</v>
      </c>
      <c r="D2017" s="89"/>
      <c r="E2017" s="89" t="s">
        <v>6682</v>
      </c>
      <c r="F2017" s="89" t="s">
        <v>5008</v>
      </c>
      <c r="G2017" s="105">
        <v>45359.620833333334</v>
      </c>
      <c r="H2017" t="str">
        <f>INDEX(Partner_details[companyName], MATCH(E2017, Partner_details[email], 0))</f>
        <v>Sunrise noyland</v>
      </c>
      <c r="I2017">
        <f>IFERROR(INDEX(ggPayers[payer], MATCH(A2017, ggPayers[remote_order_id], 0)), 0)</f>
        <v>0</v>
      </c>
      <c r="J2017" t="str">
        <f t="shared" si="31"/>
        <v>other</v>
      </c>
    </row>
    <row r="2018" spans="1:10">
      <c r="A2018" s="89" t="s">
        <v>10558</v>
      </c>
      <c r="B2018" s="89">
        <v>1000</v>
      </c>
      <c r="C2018" s="89" t="s">
        <v>7963</v>
      </c>
      <c r="D2018" s="89"/>
      <c r="E2018" s="89" t="s">
        <v>7018</v>
      </c>
      <c r="F2018" s="89" t="s">
        <v>476</v>
      </c>
      <c r="G2018" s="105">
        <v>45359.634722222225</v>
      </c>
      <c r="H2018" t="str">
        <f>INDEX(Partner_details[companyName], MATCH(E2018, Partner_details[email], 0))</f>
        <v>Malocco</v>
      </c>
      <c r="I2018">
        <f>IFERROR(INDEX(ggPayers[payer], MATCH(A2018, ggPayers[remote_order_id], 0)), 0)</f>
        <v>0</v>
      </c>
      <c r="J2018" t="str">
        <f t="shared" si="31"/>
        <v>other</v>
      </c>
    </row>
    <row r="2019" spans="1:10">
      <c r="A2019" s="89" t="s">
        <v>2415</v>
      </c>
      <c r="B2019" s="89">
        <v>5000</v>
      </c>
      <c r="C2019" s="89" t="s">
        <v>561</v>
      </c>
      <c r="D2019" s="89"/>
      <c r="E2019" s="89" t="s">
        <v>7235</v>
      </c>
      <c r="F2019" s="89" t="s">
        <v>710</v>
      </c>
      <c r="G2019" s="105">
        <v>45359.647222222222</v>
      </c>
      <c r="H2019" t="str">
        <f>INDEX(Partner_details[companyName], MATCH(E2019, Partner_details[email], 0))</f>
        <v>Smoking Chef</v>
      </c>
      <c r="I2019">
        <f>IFERROR(INDEX(ggPayers[payer], MATCH(A2019, ggPayers[remote_order_id], 0)), 0)</f>
        <v>0</v>
      </c>
      <c r="J2019" t="str">
        <f t="shared" si="31"/>
        <v>other</v>
      </c>
    </row>
    <row r="2020" spans="1:10">
      <c r="A2020" s="89" t="s">
        <v>6312</v>
      </c>
      <c r="B2020" s="89">
        <v>1000</v>
      </c>
      <c r="C2020" s="89" t="s">
        <v>5606</v>
      </c>
      <c r="D2020" s="89" t="s">
        <v>10559</v>
      </c>
      <c r="E2020" s="89" t="s">
        <v>7296</v>
      </c>
      <c r="F2020" s="89" t="s">
        <v>516</v>
      </c>
      <c r="G2020" s="105">
        <v>45359.664583333331</v>
      </c>
      <c r="H2020" t="str">
        <f>INDEX(Partner_details[companyName], MATCH(E2020, Partner_details[email], 0))</f>
        <v>Paul</v>
      </c>
      <c r="I2020">
        <f>IFERROR(INDEX(ggPayers[payer], MATCH(A2020, ggPayers[remote_order_id], 0)), 0)</f>
        <v>443597</v>
      </c>
      <c r="J2020" t="str">
        <f t="shared" si="31"/>
        <v>ggPay</v>
      </c>
    </row>
    <row r="2021" spans="1:10">
      <c r="A2021" s="89" t="s">
        <v>2413</v>
      </c>
      <c r="B2021" s="89">
        <v>1000</v>
      </c>
      <c r="C2021" s="89" t="s">
        <v>561</v>
      </c>
      <c r="D2021" s="89" t="s">
        <v>10560</v>
      </c>
      <c r="E2021" s="89" t="s">
        <v>7296</v>
      </c>
      <c r="F2021" s="89" t="s">
        <v>516</v>
      </c>
      <c r="G2021" s="105">
        <v>45359.665277777778</v>
      </c>
      <c r="H2021" t="str">
        <f>INDEX(Partner_details[companyName], MATCH(E2021, Partner_details[email], 0))</f>
        <v>Paul</v>
      </c>
      <c r="I2021">
        <f>IFERROR(INDEX(ggPayers[payer], MATCH(A2021, ggPayers[remote_order_id], 0)), 0)</f>
        <v>7115</v>
      </c>
      <c r="J2021" t="str">
        <f t="shared" si="31"/>
        <v>ggPay</v>
      </c>
    </row>
    <row r="2022" spans="1:10">
      <c r="A2022" s="89" t="s">
        <v>2411</v>
      </c>
      <c r="B2022" s="89">
        <v>3000</v>
      </c>
      <c r="C2022" s="89" t="s">
        <v>561</v>
      </c>
      <c r="D2022" s="89" t="s">
        <v>10561</v>
      </c>
      <c r="E2022" s="89" t="s">
        <v>7296</v>
      </c>
      <c r="F2022" s="89" t="s">
        <v>516</v>
      </c>
      <c r="G2022" s="105">
        <v>45359.674305555556</v>
      </c>
      <c r="H2022" t="str">
        <f>INDEX(Partner_details[companyName], MATCH(E2022, Partner_details[email], 0))</f>
        <v>Paul</v>
      </c>
      <c r="I2022">
        <f>IFERROR(INDEX(ggPayers[payer], MATCH(A2022, ggPayers[remote_order_id], 0)), 0)</f>
        <v>839</v>
      </c>
      <c r="J2022" t="str">
        <f t="shared" si="31"/>
        <v>ggPay</v>
      </c>
    </row>
    <row r="2023" spans="1:10">
      <c r="A2023" s="89" t="s">
        <v>10562</v>
      </c>
      <c r="B2023" s="89">
        <v>1000</v>
      </c>
      <c r="C2023" s="89" t="s">
        <v>7963</v>
      </c>
      <c r="D2023" s="89"/>
      <c r="E2023" s="89" t="s">
        <v>6830</v>
      </c>
      <c r="F2023" s="89" t="s">
        <v>382</v>
      </c>
      <c r="G2023" s="105">
        <v>45359.722916666666</v>
      </c>
      <c r="H2023" t="str">
        <f>INDEX(Partner_details[companyName], MATCH(E2023, Partner_details[email], 0))</f>
        <v>Beer Academy</v>
      </c>
      <c r="I2023">
        <f>IFERROR(INDEX(ggPayers[payer], MATCH(A2023, ggPayers[remote_order_id], 0)), 0)</f>
        <v>0</v>
      </c>
      <c r="J2023" t="str">
        <f t="shared" si="31"/>
        <v>other</v>
      </c>
    </row>
    <row r="2024" spans="1:10">
      <c r="A2024" s="89" t="s">
        <v>10563</v>
      </c>
      <c r="B2024" s="89">
        <v>1000</v>
      </c>
      <c r="C2024" s="89" t="s">
        <v>7963</v>
      </c>
      <c r="D2024" s="89"/>
      <c r="E2024" s="89" t="s">
        <v>130</v>
      </c>
      <c r="F2024" s="89" t="s">
        <v>128</v>
      </c>
      <c r="G2024" s="105">
        <v>45359.746527777781</v>
      </c>
      <c r="H2024" t="str">
        <f>INDEX(Partner_details[companyName], MATCH(E2024, Partner_details[email], 0))</f>
        <v>Avetis Grigoryan</v>
      </c>
      <c r="I2024">
        <f>IFERROR(INDEX(ggPayers[payer], MATCH(A2024, ggPayers[remote_order_id], 0)), 0)</f>
        <v>0</v>
      </c>
      <c r="J2024" t="str">
        <f t="shared" si="31"/>
        <v>other</v>
      </c>
    </row>
    <row r="2025" spans="1:10">
      <c r="A2025" s="89" t="s">
        <v>10564</v>
      </c>
      <c r="B2025" s="89">
        <v>1000</v>
      </c>
      <c r="C2025" s="89" t="s">
        <v>7963</v>
      </c>
      <c r="D2025" s="89" t="s">
        <v>10565</v>
      </c>
      <c r="E2025" s="89" t="s">
        <v>130</v>
      </c>
      <c r="F2025" s="89" t="s">
        <v>128</v>
      </c>
      <c r="G2025" s="105">
        <v>45359.747916666667</v>
      </c>
      <c r="H2025" t="str">
        <f>INDEX(Partner_details[companyName], MATCH(E2025, Partner_details[email], 0))</f>
        <v>Avetis Grigoryan</v>
      </c>
      <c r="I2025">
        <f>IFERROR(INDEX(ggPayers[payer], MATCH(A2025, ggPayers[remote_order_id], 0)), 0)</f>
        <v>0</v>
      </c>
      <c r="J2025" t="str">
        <f t="shared" si="31"/>
        <v>other</v>
      </c>
    </row>
    <row r="2026" spans="1:10">
      <c r="A2026" s="89" t="s">
        <v>10566</v>
      </c>
      <c r="B2026" s="89">
        <v>500</v>
      </c>
      <c r="C2026" s="89" t="s">
        <v>7963</v>
      </c>
      <c r="D2026" s="89" t="s">
        <v>10567</v>
      </c>
      <c r="E2026" s="89" t="s">
        <v>116</v>
      </c>
      <c r="F2026" s="89" t="s">
        <v>6567</v>
      </c>
      <c r="G2026" s="105">
        <v>45359.753472222219</v>
      </c>
      <c r="H2026" t="str">
        <f>INDEX(Partner_details[companyName], MATCH(E2026, Partner_details[email], 0))</f>
        <v>Tumanyan</v>
      </c>
      <c r="I2026">
        <f>IFERROR(INDEX(ggPayers[payer], MATCH(A2026, ggPayers[remote_order_id], 0)), 0)</f>
        <v>0</v>
      </c>
      <c r="J2026" t="str">
        <f t="shared" si="31"/>
        <v>other</v>
      </c>
    </row>
    <row r="2027" spans="1:10">
      <c r="A2027" s="89" t="s">
        <v>10568</v>
      </c>
      <c r="B2027" s="89">
        <v>500</v>
      </c>
      <c r="C2027" s="89" t="s">
        <v>7963</v>
      </c>
      <c r="D2027" s="89" t="s">
        <v>10569</v>
      </c>
      <c r="E2027" s="89" t="s">
        <v>116</v>
      </c>
      <c r="F2027" s="89" t="s">
        <v>6567</v>
      </c>
      <c r="G2027" s="105">
        <v>45359.753472222219</v>
      </c>
      <c r="H2027" t="str">
        <f>INDEX(Partner_details[companyName], MATCH(E2027, Partner_details[email], 0))</f>
        <v>Tumanyan</v>
      </c>
      <c r="I2027">
        <f>IFERROR(INDEX(ggPayers[payer], MATCH(A2027, ggPayers[remote_order_id], 0)), 0)</f>
        <v>0</v>
      </c>
      <c r="J2027" t="str">
        <f t="shared" si="31"/>
        <v>other</v>
      </c>
    </row>
    <row r="2028" spans="1:10">
      <c r="A2028" s="89" t="s">
        <v>10570</v>
      </c>
      <c r="B2028" s="89">
        <v>1000</v>
      </c>
      <c r="C2028" s="89" t="s">
        <v>7963</v>
      </c>
      <c r="D2028" s="89"/>
      <c r="E2028" s="89" t="s">
        <v>130</v>
      </c>
      <c r="F2028" s="89" t="s">
        <v>128</v>
      </c>
      <c r="G2028" s="105">
        <v>45359.756944444445</v>
      </c>
      <c r="H2028" t="str">
        <f>INDEX(Partner_details[companyName], MATCH(E2028, Partner_details[email], 0))</f>
        <v>Avetis Grigoryan</v>
      </c>
      <c r="I2028">
        <f>IFERROR(INDEX(ggPayers[payer], MATCH(A2028, ggPayers[remote_order_id], 0)), 0)</f>
        <v>0</v>
      </c>
      <c r="J2028" t="str">
        <f t="shared" si="31"/>
        <v>other</v>
      </c>
    </row>
    <row r="2029" spans="1:10">
      <c r="A2029" s="89" t="s">
        <v>10571</v>
      </c>
      <c r="B2029" s="89">
        <v>1000</v>
      </c>
      <c r="C2029" s="89" t="s">
        <v>7963</v>
      </c>
      <c r="D2029" s="89"/>
      <c r="E2029" s="89" t="s">
        <v>130</v>
      </c>
      <c r="F2029" s="89" t="s">
        <v>128</v>
      </c>
      <c r="G2029" s="105">
        <v>45359.756944444445</v>
      </c>
      <c r="H2029" t="str">
        <f>INDEX(Partner_details[companyName], MATCH(E2029, Partner_details[email], 0))</f>
        <v>Avetis Grigoryan</v>
      </c>
      <c r="I2029">
        <f>IFERROR(INDEX(ggPayers[payer], MATCH(A2029, ggPayers[remote_order_id], 0)), 0)</f>
        <v>0</v>
      </c>
      <c r="J2029" t="str">
        <f t="shared" si="31"/>
        <v>other</v>
      </c>
    </row>
    <row r="2030" spans="1:10">
      <c r="A2030" s="89" t="s">
        <v>10572</v>
      </c>
      <c r="B2030" s="89">
        <v>500</v>
      </c>
      <c r="C2030" s="89" t="s">
        <v>7963</v>
      </c>
      <c r="D2030" s="89"/>
      <c r="E2030" s="89" t="s">
        <v>6554</v>
      </c>
      <c r="F2030" s="89" t="s">
        <v>783</v>
      </c>
      <c r="G2030" s="105">
        <v>45359.788888888892</v>
      </c>
      <c r="H2030" t="str">
        <f>INDEX(Partner_details[companyName], MATCH(E2030, Partner_details[email], 0))</f>
        <v>Avetis Grigoryan</v>
      </c>
      <c r="I2030">
        <f>IFERROR(INDEX(ggPayers[payer], MATCH(A2030, ggPayers[remote_order_id], 0)), 0)</f>
        <v>0</v>
      </c>
      <c r="J2030" t="str">
        <f t="shared" si="31"/>
        <v>other</v>
      </c>
    </row>
    <row r="2031" spans="1:10">
      <c r="A2031" s="89" t="s">
        <v>10573</v>
      </c>
      <c r="B2031" s="89">
        <v>500</v>
      </c>
      <c r="C2031" s="89" t="s">
        <v>7963</v>
      </c>
      <c r="D2031" s="89"/>
      <c r="E2031" s="89" t="s">
        <v>6554</v>
      </c>
      <c r="F2031" s="89" t="s">
        <v>783</v>
      </c>
      <c r="G2031" s="105">
        <v>45359.788888888892</v>
      </c>
      <c r="H2031" t="str">
        <f>INDEX(Partner_details[companyName], MATCH(E2031, Partner_details[email], 0))</f>
        <v>Avetis Grigoryan</v>
      </c>
      <c r="I2031">
        <f>IFERROR(INDEX(ggPayers[payer], MATCH(A2031, ggPayers[remote_order_id], 0)), 0)</f>
        <v>0</v>
      </c>
      <c r="J2031" t="str">
        <f t="shared" si="31"/>
        <v>other</v>
      </c>
    </row>
    <row r="2032" spans="1:10">
      <c r="A2032" s="89" t="s">
        <v>10574</v>
      </c>
      <c r="B2032" s="89">
        <v>500</v>
      </c>
      <c r="C2032" s="89" t="s">
        <v>7963</v>
      </c>
      <c r="D2032" s="89"/>
      <c r="E2032" s="89" t="s">
        <v>6554</v>
      </c>
      <c r="F2032" s="89" t="s">
        <v>783</v>
      </c>
      <c r="G2032" s="105">
        <v>45359.788888888892</v>
      </c>
      <c r="H2032" t="str">
        <f>INDEX(Partner_details[companyName], MATCH(E2032, Partner_details[email], 0))</f>
        <v>Avetis Grigoryan</v>
      </c>
      <c r="I2032">
        <f>IFERROR(INDEX(ggPayers[payer], MATCH(A2032, ggPayers[remote_order_id], 0)), 0)</f>
        <v>0</v>
      </c>
      <c r="J2032" t="str">
        <f t="shared" si="31"/>
        <v>other</v>
      </c>
    </row>
    <row r="2033" spans="1:10">
      <c r="A2033" s="89" t="s">
        <v>2409</v>
      </c>
      <c r="B2033" s="89">
        <v>1000</v>
      </c>
      <c r="C2033" s="89" t="s">
        <v>561</v>
      </c>
      <c r="D2033" s="89"/>
      <c r="E2033" s="89" t="s">
        <v>6554</v>
      </c>
      <c r="F2033" s="89" t="s">
        <v>783</v>
      </c>
      <c r="G2033" s="105">
        <v>45359.801388888889</v>
      </c>
      <c r="H2033" t="str">
        <f>INDEX(Partner_details[companyName], MATCH(E2033, Partner_details[email], 0))</f>
        <v>Avetis Grigoryan</v>
      </c>
      <c r="I2033">
        <f>IFERROR(INDEX(ggPayers[payer], MATCH(A2033, ggPayers[remote_order_id], 0)), 0)</f>
        <v>0</v>
      </c>
      <c r="J2033" t="str">
        <f t="shared" si="31"/>
        <v>other</v>
      </c>
    </row>
    <row r="2034" spans="1:10">
      <c r="A2034" s="89" t="s">
        <v>2407</v>
      </c>
      <c r="B2034" s="89">
        <v>1000</v>
      </c>
      <c r="C2034" s="89" t="s">
        <v>561</v>
      </c>
      <c r="D2034" s="89"/>
      <c r="E2034" s="89" t="s">
        <v>6707</v>
      </c>
      <c r="F2034" s="89" t="s">
        <v>384</v>
      </c>
      <c r="G2034" s="105">
        <v>45359.803472222222</v>
      </c>
      <c r="H2034" t="str">
        <f>INDEX(Partner_details[companyName], MATCH(E2034, Partner_details[email], 0))</f>
        <v>Beer Academy</v>
      </c>
      <c r="I2034">
        <f>IFERROR(INDEX(ggPayers[payer], MATCH(A2034, ggPayers[remote_order_id], 0)), 0)</f>
        <v>0</v>
      </c>
      <c r="J2034" t="str">
        <f t="shared" si="31"/>
        <v>other</v>
      </c>
    </row>
    <row r="2035" spans="1:10">
      <c r="A2035" s="89" t="s">
        <v>2405</v>
      </c>
      <c r="B2035" s="89">
        <v>1000</v>
      </c>
      <c r="C2035" s="89" t="s">
        <v>561</v>
      </c>
      <c r="D2035" s="89"/>
      <c r="E2035" s="89" t="s">
        <v>130</v>
      </c>
      <c r="F2035" s="89" t="s">
        <v>128</v>
      </c>
      <c r="G2035" s="105">
        <v>45359.804166666669</v>
      </c>
      <c r="H2035" t="str">
        <f>INDEX(Partner_details[companyName], MATCH(E2035, Partner_details[email], 0))</f>
        <v>Avetis Grigoryan</v>
      </c>
      <c r="I2035">
        <f>IFERROR(INDEX(ggPayers[payer], MATCH(A2035, ggPayers[remote_order_id], 0)), 0)</f>
        <v>0</v>
      </c>
      <c r="J2035" t="str">
        <f t="shared" si="31"/>
        <v>other</v>
      </c>
    </row>
    <row r="2036" spans="1:10">
      <c r="A2036" s="89" t="s">
        <v>10575</v>
      </c>
      <c r="B2036" s="89">
        <v>1000</v>
      </c>
      <c r="C2036" s="89" t="s">
        <v>7963</v>
      </c>
      <c r="D2036" s="89"/>
      <c r="E2036" s="89" t="s">
        <v>130</v>
      </c>
      <c r="F2036" s="89" t="s">
        <v>128</v>
      </c>
      <c r="G2036" s="105">
        <v>45359.804166666669</v>
      </c>
      <c r="H2036" t="str">
        <f>INDEX(Partner_details[companyName], MATCH(E2036, Partner_details[email], 0))</f>
        <v>Avetis Grigoryan</v>
      </c>
      <c r="I2036">
        <f>IFERROR(INDEX(ggPayers[payer], MATCH(A2036, ggPayers[remote_order_id], 0)), 0)</f>
        <v>0</v>
      </c>
      <c r="J2036" t="str">
        <f t="shared" si="31"/>
        <v>other</v>
      </c>
    </row>
    <row r="2037" spans="1:10">
      <c r="A2037" s="89" t="s">
        <v>2403</v>
      </c>
      <c r="B2037" s="89">
        <v>2000</v>
      </c>
      <c r="C2037" s="89" t="s">
        <v>561</v>
      </c>
      <c r="D2037" s="89"/>
      <c r="E2037" s="89" t="s">
        <v>6707</v>
      </c>
      <c r="F2037" s="89" t="s">
        <v>384</v>
      </c>
      <c r="G2037" s="105">
        <v>45359.867361111108</v>
      </c>
      <c r="H2037" t="str">
        <f>INDEX(Partner_details[companyName], MATCH(E2037, Partner_details[email], 0))</f>
        <v>Beer Academy</v>
      </c>
      <c r="I2037">
        <f>IFERROR(INDEX(ggPayers[payer], MATCH(A2037, ggPayers[remote_order_id], 0)), 0)</f>
        <v>0</v>
      </c>
      <c r="J2037" t="str">
        <f t="shared" si="31"/>
        <v>other</v>
      </c>
    </row>
    <row r="2038" spans="1:10">
      <c r="A2038" s="89" t="s">
        <v>2401</v>
      </c>
      <c r="B2038" s="89">
        <v>5000</v>
      </c>
      <c r="C2038" s="89" t="s">
        <v>561</v>
      </c>
      <c r="D2038" s="89" t="s">
        <v>10576</v>
      </c>
      <c r="E2038" s="89" t="s">
        <v>6816</v>
      </c>
      <c r="F2038" s="89" t="s">
        <v>1095</v>
      </c>
      <c r="G2038" s="105">
        <v>45360.280555555553</v>
      </c>
      <c r="H2038" t="str">
        <f>INDEX(Partner_details[companyName], MATCH(E2038, Partner_details[email], 0))</f>
        <v>Turqaget</v>
      </c>
      <c r="I2038">
        <f>IFERROR(INDEX(ggPayers[payer], MATCH(A2038, ggPayers[remote_order_id], 0)), 0)</f>
        <v>798</v>
      </c>
      <c r="J2038" t="str">
        <f t="shared" si="31"/>
        <v>ggPay</v>
      </c>
    </row>
    <row r="2039" spans="1:10">
      <c r="A2039" s="89" t="s">
        <v>10577</v>
      </c>
      <c r="B2039" s="89">
        <v>500</v>
      </c>
      <c r="C2039" s="89" t="s">
        <v>7963</v>
      </c>
      <c r="D2039" s="89" t="s">
        <v>10578</v>
      </c>
      <c r="E2039" s="89" t="s">
        <v>6816</v>
      </c>
      <c r="F2039" s="89" t="s">
        <v>1095</v>
      </c>
      <c r="G2039" s="105">
        <v>45360.281944444447</v>
      </c>
      <c r="H2039" t="str">
        <f>INDEX(Partner_details[companyName], MATCH(E2039, Partner_details[email], 0))</f>
        <v>Turqaget</v>
      </c>
      <c r="I2039">
        <f>IFERROR(INDEX(ggPayers[payer], MATCH(A2039, ggPayers[remote_order_id], 0)), 0)</f>
        <v>0</v>
      </c>
      <c r="J2039" t="str">
        <f t="shared" si="31"/>
        <v>other</v>
      </c>
    </row>
    <row r="2040" spans="1:10">
      <c r="A2040" s="89" t="s">
        <v>2399</v>
      </c>
      <c r="B2040" s="89">
        <v>1000</v>
      </c>
      <c r="C2040" s="89" t="s">
        <v>561</v>
      </c>
      <c r="D2040" s="89" t="s">
        <v>10579</v>
      </c>
      <c r="E2040" s="89" t="s">
        <v>6816</v>
      </c>
      <c r="F2040" s="89" t="s">
        <v>1095</v>
      </c>
      <c r="G2040" s="105">
        <v>45360.281944444447</v>
      </c>
      <c r="H2040" t="str">
        <f>INDEX(Partner_details[companyName], MATCH(E2040, Partner_details[email], 0))</f>
        <v>Turqaget</v>
      </c>
      <c r="I2040">
        <f>IFERROR(INDEX(ggPayers[payer], MATCH(A2040, ggPayers[remote_order_id], 0)), 0)</f>
        <v>231060</v>
      </c>
      <c r="J2040" t="str">
        <f t="shared" si="31"/>
        <v>ggPay</v>
      </c>
    </row>
    <row r="2041" spans="1:10">
      <c r="A2041" s="89" t="s">
        <v>2397</v>
      </c>
      <c r="B2041" s="89">
        <v>3000</v>
      </c>
      <c r="C2041" s="89" t="s">
        <v>561</v>
      </c>
      <c r="D2041" s="89"/>
      <c r="E2041" s="89" t="s">
        <v>6816</v>
      </c>
      <c r="F2041" s="89" t="s">
        <v>1095</v>
      </c>
      <c r="G2041" s="105">
        <v>45360.283333333333</v>
      </c>
      <c r="H2041" t="str">
        <f>INDEX(Partner_details[companyName], MATCH(E2041, Partner_details[email], 0))</f>
        <v>Turqaget</v>
      </c>
      <c r="I2041">
        <f>IFERROR(INDEX(ggPayers[payer], MATCH(A2041, ggPayers[remote_order_id], 0)), 0)</f>
        <v>0</v>
      </c>
      <c r="J2041" t="str">
        <f t="shared" si="31"/>
        <v>other</v>
      </c>
    </row>
    <row r="2042" spans="1:10">
      <c r="A2042" s="89" t="s">
        <v>2395</v>
      </c>
      <c r="B2042" s="89">
        <v>1000</v>
      </c>
      <c r="C2042" s="89" t="s">
        <v>561</v>
      </c>
      <c r="D2042" s="89"/>
      <c r="E2042" s="89" t="s">
        <v>6816</v>
      </c>
      <c r="F2042" s="89" t="s">
        <v>1095</v>
      </c>
      <c r="G2042" s="105">
        <v>45360.283333333333</v>
      </c>
      <c r="H2042" t="str">
        <f>INDEX(Partner_details[companyName], MATCH(E2042, Partner_details[email], 0))</f>
        <v>Turqaget</v>
      </c>
      <c r="I2042">
        <f>IFERROR(INDEX(ggPayers[payer], MATCH(A2042, ggPayers[remote_order_id], 0)), 0)</f>
        <v>0</v>
      </c>
      <c r="J2042" t="str">
        <f t="shared" si="31"/>
        <v>other</v>
      </c>
    </row>
    <row r="2043" spans="1:10">
      <c r="A2043" s="89" t="s">
        <v>2393</v>
      </c>
      <c r="B2043" s="89">
        <v>500</v>
      </c>
      <c r="C2043" s="89" t="s">
        <v>561</v>
      </c>
      <c r="D2043" s="89" t="s">
        <v>10580</v>
      </c>
      <c r="E2043" s="89" t="s">
        <v>6816</v>
      </c>
      <c r="F2043" s="89" t="s">
        <v>1095</v>
      </c>
      <c r="G2043" s="105">
        <v>45360.28402777778</v>
      </c>
      <c r="H2043" t="str">
        <f>INDEX(Partner_details[companyName], MATCH(E2043, Partner_details[email], 0))</f>
        <v>Turqaget</v>
      </c>
      <c r="I2043">
        <f>IFERROR(INDEX(ggPayers[payer], MATCH(A2043, ggPayers[remote_order_id], 0)), 0)</f>
        <v>691202</v>
      </c>
      <c r="J2043" t="str">
        <f t="shared" si="31"/>
        <v>ggPay</v>
      </c>
    </row>
    <row r="2044" spans="1:10">
      <c r="A2044" s="89" t="s">
        <v>6137</v>
      </c>
      <c r="B2044" s="89">
        <v>3000</v>
      </c>
      <c r="C2044" s="89" t="s">
        <v>5606</v>
      </c>
      <c r="D2044" s="89" t="s">
        <v>10581</v>
      </c>
      <c r="E2044" s="89" t="s">
        <v>130</v>
      </c>
      <c r="F2044" s="89" t="s">
        <v>128</v>
      </c>
      <c r="G2044" s="105">
        <v>45454.720833333333</v>
      </c>
      <c r="H2044" t="str">
        <f>INDEX(Partner_details[companyName], MATCH(E2044, Partner_details[email], 0))</f>
        <v>Avetis Grigoryan</v>
      </c>
      <c r="I2044">
        <f>IFERROR(INDEX(ggPayers[payer], MATCH(A2044, ggPayers[remote_order_id], 0)), 0)</f>
        <v>4865</v>
      </c>
      <c r="J2044" t="str">
        <f t="shared" si="31"/>
        <v>ggPay</v>
      </c>
    </row>
    <row r="2045" spans="1:10">
      <c r="A2045" s="89" t="s">
        <v>10582</v>
      </c>
      <c r="B2045" s="89">
        <v>5000</v>
      </c>
      <c r="C2045" s="89" t="s">
        <v>7963</v>
      </c>
      <c r="D2045" s="89"/>
      <c r="E2045" s="89" t="s">
        <v>6816</v>
      </c>
      <c r="F2045" s="89" t="s">
        <v>1095</v>
      </c>
      <c r="G2045" s="105">
        <v>45360.315972222219</v>
      </c>
      <c r="H2045" t="str">
        <f>INDEX(Partner_details[companyName], MATCH(E2045, Partner_details[email], 0))</f>
        <v>Turqaget</v>
      </c>
      <c r="I2045">
        <f>IFERROR(INDEX(ggPayers[payer], MATCH(A2045, ggPayers[remote_order_id], 0)), 0)</f>
        <v>0</v>
      </c>
      <c r="J2045" t="str">
        <f t="shared" si="31"/>
        <v>other</v>
      </c>
    </row>
    <row r="2046" spans="1:10">
      <c r="A2046" s="89" t="s">
        <v>10583</v>
      </c>
      <c r="B2046" s="89">
        <v>5000</v>
      </c>
      <c r="C2046" s="89" t="s">
        <v>7963</v>
      </c>
      <c r="D2046" s="89" t="s">
        <v>10584</v>
      </c>
      <c r="E2046" s="89" t="s">
        <v>6816</v>
      </c>
      <c r="F2046" s="89" t="s">
        <v>1095</v>
      </c>
      <c r="G2046" s="105">
        <v>45360.315972222219</v>
      </c>
      <c r="H2046" t="str">
        <f>INDEX(Partner_details[companyName], MATCH(E2046, Partner_details[email], 0))</f>
        <v>Turqaget</v>
      </c>
      <c r="I2046">
        <f>IFERROR(INDEX(ggPayers[payer], MATCH(A2046, ggPayers[remote_order_id], 0)), 0)</f>
        <v>0</v>
      </c>
      <c r="J2046" t="str">
        <f t="shared" si="31"/>
        <v>other</v>
      </c>
    </row>
    <row r="2047" spans="1:10">
      <c r="A2047" s="89" t="s">
        <v>10585</v>
      </c>
      <c r="B2047" s="89">
        <v>5000</v>
      </c>
      <c r="C2047" s="89" t="s">
        <v>7963</v>
      </c>
      <c r="D2047" s="89" t="s">
        <v>10586</v>
      </c>
      <c r="E2047" s="89" t="s">
        <v>6816</v>
      </c>
      <c r="F2047" s="89" t="s">
        <v>1095</v>
      </c>
      <c r="G2047" s="105">
        <v>45360.315972222219</v>
      </c>
      <c r="H2047" t="str">
        <f>INDEX(Partner_details[companyName], MATCH(E2047, Partner_details[email], 0))</f>
        <v>Turqaget</v>
      </c>
      <c r="I2047">
        <f>IFERROR(INDEX(ggPayers[payer], MATCH(A2047, ggPayers[remote_order_id], 0)), 0)</f>
        <v>0</v>
      </c>
      <c r="J2047" t="str">
        <f t="shared" si="31"/>
        <v>other</v>
      </c>
    </row>
    <row r="2048" spans="1:10">
      <c r="A2048" s="89" t="s">
        <v>10587</v>
      </c>
      <c r="B2048" s="89">
        <v>5000</v>
      </c>
      <c r="C2048" s="89" t="s">
        <v>7963</v>
      </c>
      <c r="D2048" s="89" t="s">
        <v>10588</v>
      </c>
      <c r="E2048" s="89" t="s">
        <v>6816</v>
      </c>
      <c r="F2048" s="89" t="s">
        <v>1095</v>
      </c>
      <c r="G2048" s="105">
        <v>45360.318749999999</v>
      </c>
      <c r="H2048" t="str">
        <f>INDEX(Partner_details[companyName], MATCH(E2048, Partner_details[email], 0))</f>
        <v>Turqaget</v>
      </c>
      <c r="I2048">
        <f>IFERROR(INDEX(ggPayers[payer], MATCH(A2048, ggPayers[remote_order_id], 0)), 0)</f>
        <v>0</v>
      </c>
      <c r="J2048" t="str">
        <f t="shared" si="31"/>
        <v>other</v>
      </c>
    </row>
    <row r="2049" spans="1:10">
      <c r="A2049" s="89" t="s">
        <v>2389</v>
      </c>
      <c r="B2049" s="89">
        <v>5000</v>
      </c>
      <c r="C2049" s="89" t="s">
        <v>561</v>
      </c>
      <c r="D2049" s="89" t="s">
        <v>10589</v>
      </c>
      <c r="E2049" s="89" t="s">
        <v>6816</v>
      </c>
      <c r="F2049" s="89" t="s">
        <v>1095</v>
      </c>
      <c r="G2049" s="105">
        <v>45360.319444444445</v>
      </c>
      <c r="H2049" t="str">
        <f>INDEX(Partner_details[companyName], MATCH(E2049, Partner_details[email], 0))</f>
        <v>Turqaget</v>
      </c>
      <c r="I2049">
        <f>IFERROR(INDEX(ggPayers[payer], MATCH(A2049, ggPayers[remote_order_id], 0)), 0)</f>
        <v>1109401</v>
      </c>
      <c r="J2049" t="str">
        <f t="shared" si="31"/>
        <v>ggPay</v>
      </c>
    </row>
    <row r="2050" spans="1:10">
      <c r="A2050" s="89" t="s">
        <v>2386</v>
      </c>
      <c r="B2050" s="89">
        <v>1000</v>
      </c>
      <c r="C2050" s="89" t="s">
        <v>561</v>
      </c>
      <c r="D2050" s="99" t="s">
        <v>10590</v>
      </c>
      <c r="E2050" s="89" t="s">
        <v>6816</v>
      </c>
      <c r="F2050" s="89" t="s">
        <v>1095</v>
      </c>
      <c r="G2050" s="105">
        <v>45360.320138888892</v>
      </c>
      <c r="H2050" t="str">
        <f>INDEX(Partner_details[companyName], MATCH(E2050, Partner_details[email], 0))</f>
        <v>Turqaget</v>
      </c>
      <c r="I2050">
        <f>IFERROR(INDEX(ggPayers[payer], MATCH(A2050, ggPayers[remote_order_id], 0)), 0)</f>
        <v>375012</v>
      </c>
      <c r="J2050" t="str">
        <f t="shared" si="31"/>
        <v>ggPay</v>
      </c>
    </row>
    <row r="2051" spans="1:10">
      <c r="A2051" s="89" t="s">
        <v>10591</v>
      </c>
      <c r="B2051" s="89">
        <v>5000</v>
      </c>
      <c r="C2051" s="89" t="s">
        <v>7963</v>
      </c>
      <c r="D2051" s="89"/>
      <c r="E2051" s="89" t="s">
        <v>6816</v>
      </c>
      <c r="F2051" s="89" t="s">
        <v>1095</v>
      </c>
      <c r="G2051" s="105">
        <v>45360.320833333331</v>
      </c>
      <c r="H2051" t="str">
        <f>INDEX(Partner_details[companyName], MATCH(E2051, Partner_details[email], 0))</f>
        <v>Turqaget</v>
      </c>
      <c r="I2051">
        <f>IFERROR(INDEX(ggPayers[payer], MATCH(A2051, ggPayers[remote_order_id], 0)), 0)</f>
        <v>0</v>
      </c>
      <c r="J2051" t="str">
        <f t="shared" ref="J2051:J2114" si="32">IF(NOT(I2051=0), "ggPay", "other")</f>
        <v>other</v>
      </c>
    </row>
    <row r="2052" spans="1:10">
      <c r="A2052" s="89" t="s">
        <v>10592</v>
      </c>
      <c r="B2052" s="89">
        <v>5000</v>
      </c>
      <c r="C2052" s="89" t="s">
        <v>7963</v>
      </c>
      <c r="D2052" s="89"/>
      <c r="E2052" s="89" t="s">
        <v>6816</v>
      </c>
      <c r="F2052" s="89" t="s">
        <v>1095</v>
      </c>
      <c r="G2052" s="105">
        <v>45360.320833333331</v>
      </c>
      <c r="H2052" t="str">
        <f>INDEX(Partner_details[companyName], MATCH(E2052, Partner_details[email], 0))</f>
        <v>Turqaget</v>
      </c>
      <c r="I2052">
        <f>IFERROR(INDEX(ggPayers[payer], MATCH(A2052, ggPayers[remote_order_id], 0)), 0)</f>
        <v>0</v>
      </c>
      <c r="J2052" t="str">
        <f t="shared" si="32"/>
        <v>other</v>
      </c>
    </row>
    <row r="2053" spans="1:10">
      <c r="A2053" s="89" t="s">
        <v>6311</v>
      </c>
      <c r="B2053" s="89">
        <v>1000</v>
      </c>
      <c r="C2053" s="89" t="s">
        <v>5606</v>
      </c>
      <c r="D2053" s="89" t="s">
        <v>10593</v>
      </c>
      <c r="E2053" s="89" t="s">
        <v>6816</v>
      </c>
      <c r="F2053" s="89" t="s">
        <v>1095</v>
      </c>
      <c r="G2053" s="105">
        <v>45360.321527777778</v>
      </c>
      <c r="H2053" t="str">
        <f>INDEX(Partner_details[companyName], MATCH(E2053, Partner_details[email], 0))</f>
        <v>Turqaget</v>
      </c>
      <c r="I2053">
        <f>IFERROR(INDEX(ggPayers[payer], MATCH(A2053, ggPayers[remote_order_id], 0)), 0)</f>
        <v>135322</v>
      </c>
      <c r="J2053" t="str">
        <f t="shared" si="32"/>
        <v>ggPay</v>
      </c>
    </row>
    <row r="2054" spans="1:10">
      <c r="A2054" s="89" t="s">
        <v>6310</v>
      </c>
      <c r="B2054" s="89">
        <v>1000</v>
      </c>
      <c r="C2054" s="89" t="s">
        <v>5606</v>
      </c>
      <c r="D2054" s="89" t="s">
        <v>10594</v>
      </c>
      <c r="E2054" s="89" t="s">
        <v>6816</v>
      </c>
      <c r="F2054" s="89" t="s">
        <v>1095</v>
      </c>
      <c r="G2054" s="105">
        <v>45360.321527777778</v>
      </c>
      <c r="H2054" t="str">
        <f>INDEX(Partner_details[companyName], MATCH(E2054, Partner_details[email], 0))</f>
        <v>Turqaget</v>
      </c>
      <c r="I2054">
        <f>IFERROR(INDEX(ggPayers[payer], MATCH(A2054, ggPayers[remote_order_id], 0)), 0)</f>
        <v>135322</v>
      </c>
      <c r="J2054" t="str">
        <f t="shared" si="32"/>
        <v>ggPay</v>
      </c>
    </row>
    <row r="2055" spans="1:10">
      <c r="A2055" s="89" t="s">
        <v>6309</v>
      </c>
      <c r="B2055" s="89">
        <v>1000</v>
      </c>
      <c r="C2055" s="89" t="s">
        <v>5606</v>
      </c>
      <c r="D2055" s="89" t="s">
        <v>10595</v>
      </c>
      <c r="E2055" s="89" t="s">
        <v>6816</v>
      </c>
      <c r="F2055" s="89" t="s">
        <v>1095</v>
      </c>
      <c r="G2055" s="105">
        <v>45360.322222222225</v>
      </c>
      <c r="H2055" t="str">
        <f>INDEX(Partner_details[companyName], MATCH(E2055, Partner_details[email], 0))</f>
        <v>Turqaget</v>
      </c>
      <c r="I2055">
        <f>IFERROR(INDEX(ggPayers[payer], MATCH(A2055, ggPayers[remote_order_id], 0)), 0)</f>
        <v>135322</v>
      </c>
      <c r="J2055" t="str">
        <f t="shared" si="32"/>
        <v>ggPay</v>
      </c>
    </row>
    <row r="2056" spans="1:10">
      <c r="A2056" s="89" t="s">
        <v>2384</v>
      </c>
      <c r="B2056" s="89">
        <v>2000</v>
      </c>
      <c r="C2056" s="89" t="s">
        <v>561</v>
      </c>
      <c r="D2056" s="89" t="s">
        <v>10596</v>
      </c>
      <c r="E2056" s="89" t="s">
        <v>6816</v>
      </c>
      <c r="F2056" s="89" t="s">
        <v>1095</v>
      </c>
      <c r="G2056" s="105">
        <v>45360.322916666664</v>
      </c>
      <c r="H2056" t="str">
        <f>INDEX(Partner_details[companyName], MATCH(E2056, Partner_details[email], 0))</f>
        <v>Turqaget</v>
      </c>
      <c r="I2056">
        <f>IFERROR(INDEX(ggPayers[payer], MATCH(A2056, ggPayers[remote_order_id], 0)), 0)</f>
        <v>850</v>
      </c>
      <c r="J2056" t="str">
        <f t="shared" si="32"/>
        <v>ggPay</v>
      </c>
    </row>
    <row r="2057" spans="1:10">
      <c r="A2057" s="89" t="s">
        <v>10597</v>
      </c>
      <c r="B2057" s="89">
        <v>5000</v>
      </c>
      <c r="C2057" s="89" t="s">
        <v>7963</v>
      </c>
      <c r="D2057" s="89"/>
      <c r="E2057" s="89" t="s">
        <v>6816</v>
      </c>
      <c r="F2057" s="89" t="s">
        <v>1095</v>
      </c>
      <c r="G2057" s="105">
        <v>45360.327777777777</v>
      </c>
      <c r="H2057" t="str">
        <f>INDEX(Partner_details[companyName], MATCH(E2057, Partner_details[email], 0))</f>
        <v>Turqaget</v>
      </c>
      <c r="I2057">
        <f>IFERROR(INDEX(ggPayers[payer], MATCH(A2057, ggPayers[remote_order_id], 0)), 0)</f>
        <v>0</v>
      </c>
      <c r="J2057" t="str">
        <f t="shared" si="32"/>
        <v>other</v>
      </c>
    </row>
    <row r="2058" spans="1:10">
      <c r="A2058" s="89" t="s">
        <v>2381</v>
      </c>
      <c r="B2058" s="89">
        <v>1000</v>
      </c>
      <c r="C2058" s="89" t="s">
        <v>561</v>
      </c>
      <c r="D2058" s="89" t="s">
        <v>10598</v>
      </c>
      <c r="E2058" s="89" t="s">
        <v>6816</v>
      </c>
      <c r="F2058" s="89" t="s">
        <v>1095</v>
      </c>
      <c r="G2058" s="105">
        <v>45360.334722222222</v>
      </c>
      <c r="H2058" t="str">
        <f>INDEX(Partner_details[companyName], MATCH(E2058, Partner_details[email], 0))</f>
        <v>Turqaget</v>
      </c>
      <c r="I2058">
        <f>IFERROR(INDEX(ggPayers[payer], MATCH(A2058, ggPayers[remote_order_id], 0)), 0)</f>
        <v>135322</v>
      </c>
      <c r="J2058" t="str">
        <f t="shared" si="32"/>
        <v>ggPay</v>
      </c>
    </row>
    <row r="2059" spans="1:10">
      <c r="A2059" s="89" t="s">
        <v>2378</v>
      </c>
      <c r="B2059" s="89">
        <v>500</v>
      </c>
      <c r="C2059" s="89" t="s">
        <v>561</v>
      </c>
      <c r="D2059" s="89" t="s">
        <v>10599</v>
      </c>
      <c r="E2059" s="89" t="s">
        <v>6816</v>
      </c>
      <c r="F2059" s="89" t="s">
        <v>1095</v>
      </c>
      <c r="G2059" s="105">
        <v>45360.334722222222</v>
      </c>
      <c r="H2059" t="str">
        <f>INDEX(Partner_details[companyName], MATCH(E2059, Partner_details[email], 0))</f>
        <v>Turqaget</v>
      </c>
      <c r="I2059">
        <f>IFERROR(INDEX(ggPayers[payer], MATCH(A2059, ggPayers[remote_order_id], 0)), 0)</f>
        <v>428690</v>
      </c>
      <c r="J2059" t="str">
        <f t="shared" si="32"/>
        <v>ggPay</v>
      </c>
    </row>
    <row r="2060" spans="1:10">
      <c r="A2060" s="89" t="s">
        <v>10600</v>
      </c>
      <c r="B2060" s="89">
        <v>500</v>
      </c>
      <c r="C2060" s="89" t="s">
        <v>7963</v>
      </c>
      <c r="D2060" s="89" t="s">
        <v>10601</v>
      </c>
      <c r="E2060" s="89" t="s">
        <v>6682</v>
      </c>
      <c r="F2060" s="89" t="s">
        <v>5008</v>
      </c>
      <c r="G2060" s="105">
        <v>45360.388194444444</v>
      </c>
      <c r="H2060" t="str">
        <f>INDEX(Partner_details[companyName], MATCH(E2060, Partner_details[email], 0))</f>
        <v>Sunrise noyland</v>
      </c>
      <c r="I2060">
        <f>IFERROR(INDEX(ggPayers[payer], MATCH(A2060, ggPayers[remote_order_id], 0)), 0)</f>
        <v>0</v>
      </c>
      <c r="J2060" t="str">
        <f t="shared" si="32"/>
        <v>other</v>
      </c>
    </row>
    <row r="2061" spans="1:10">
      <c r="A2061" s="89" t="s">
        <v>2376</v>
      </c>
      <c r="B2061" s="89">
        <v>1500</v>
      </c>
      <c r="C2061" s="89" t="s">
        <v>561</v>
      </c>
      <c r="D2061" s="89"/>
      <c r="E2061" s="89" t="s">
        <v>6682</v>
      </c>
      <c r="F2061" s="89" t="s">
        <v>5008</v>
      </c>
      <c r="G2061" s="105">
        <v>45360.390972222223</v>
      </c>
      <c r="H2061" t="str">
        <f>INDEX(Partner_details[companyName], MATCH(E2061, Partner_details[email], 0))</f>
        <v>Sunrise noyland</v>
      </c>
      <c r="I2061">
        <f>IFERROR(INDEX(ggPayers[payer], MATCH(A2061, ggPayers[remote_order_id], 0)), 0)</f>
        <v>0</v>
      </c>
      <c r="J2061" t="str">
        <f t="shared" si="32"/>
        <v>other</v>
      </c>
    </row>
    <row r="2062" spans="1:10">
      <c r="A2062" s="89" t="s">
        <v>10602</v>
      </c>
      <c r="B2062" s="89">
        <v>1500</v>
      </c>
      <c r="C2062" s="89" t="s">
        <v>7963</v>
      </c>
      <c r="D2062" s="89" t="s">
        <v>10603</v>
      </c>
      <c r="E2062" s="89" t="s">
        <v>7418</v>
      </c>
      <c r="F2062" s="89" t="s">
        <v>511</v>
      </c>
      <c r="G2062" s="105">
        <v>45360.395833333336</v>
      </c>
      <c r="H2062" t="str">
        <f>INDEX(Partner_details[companyName], MATCH(E2062, Partner_details[email], 0))</f>
        <v>Myler</v>
      </c>
      <c r="I2062">
        <f>IFERROR(INDEX(ggPayers[payer], MATCH(A2062, ggPayers[remote_order_id], 0)), 0)</f>
        <v>0</v>
      </c>
      <c r="J2062" t="str">
        <f t="shared" si="32"/>
        <v>other</v>
      </c>
    </row>
    <row r="2063" spans="1:10">
      <c r="A2063" s="89" t="s">
        <v>2374</v>
      </c>
      <c r="B2063" s="89">
        <v>1500</v>
      </c>
      <c r="C2063" s="89" t="s">
        <v>561</v>
      </c>
      <c r="D2063" s="89"/>
      <c r="E2063" s="89" t="s">
        <v>7418</v>
      </c>
      <c r="F2063" s="89" t="s">
        <v>511</v>
      </c>
      <c r="G2063" s="105">
        <v>45360.395833333336</v>
      </c>
      <c r="H2063" t="str">
        <f>INDEX(Partner_details[companyName], MATCH(E2063, Partner_details[email], 0))</f>
        <v>Myler</v>
      </c>
      <c r="I2063">
        <f>IFERROR(INDEX(ggPayers[payer], MATCH(A2063, ggPayers[remote_order_id], 0)), 0)</f>
        <v>0</v>
      </c>
      <c r="J2063" t="str">
        <f t="shared" si="32"/>
        <v>other</v>
      </c>
    </row>
    <row r="2064" spans="1:10">
      <c r="A2064" s="89" t="s">
        <v>10604</v>
      </c>
      <c r="B2064" s="89">
        <v>100</v>
      </c>
      <c r="C2064" s="89" t="s">
        <v>7974</v>
      </c>
      <c r="D2064" s="89"/>
      <c r="E2064" s="89" t="s">
        <v>6780</v>
      </c>
      <c r="F2064" s="89" t="s">
        <v>2419</v>
      </c>
      <c r="G2064" s="105">
        <v>45360.404861111114</v>
      </c>
      <c r="H2064" t="str">
        <f>INDEX(Partner_details[companyName], MATCH(E2064, Partner_details[email], 0))</f>
        <v>Unicorn</v>
      </c>
      <c r="I2064">
        <f>IFERROR(INDEX(ggPayers[payer], MATCH(A2064, ggPayers[remote_order_id], 0)), 0)</f>
        <v>0</v>
      </c>
      <c r="J2064" t="str">
        <f t="shared" si="32"/>
        <v>other</v>
      </c>
    </row>
    <row r="2065" spans="1:10">
      <c r="A2065" s="89" t="s">
        <v>10605</v>
      </c>
      <c r="B2065" s="89">
        <v>500</v>
      </c>
      <c r="C2065" s="89" t="s">
        <v>7963</v>
      </c>
      <c r="D2065" s="89" t="s">
        <v>10606</v>
      </c>
      <c r="E2065" s="89" t="s">
        <v>7018</v>
      </c>
      <c r="F2065" s="89" t="s">
        <v>476</v>
      </c>
      <c r="G2065" s="105">
        <v>45360.412499999999</v>
      </c>
      <c r="H2065" t="str">
        <f>INDEX(Partner_details[companyName], MATCH(E2065, Partner_details[email], 0))</f>
        <v>Malocco</v>
      </c>
      <c r="I2065">
        <f>IFERROR(INDEX(ggPayers[payer], MATCH(A2065, ggPayers[remote_order_id], 0)), 0)</f>
        <v>0</v>
      </c>
      <c r="J2065" t="str">
        <f t="shared" si="32"/>
        <v>other</v>
      </c>
    </row>
    <row r="2066" spans="1:10">
      <c r="A2066" s="89" t="s">
        <v>10607</v>
      </c>
      <c r="B2066" s="89">
        <v>500</v>
      </c>
      <c r="C2066" s="89" t="s">
        <v>7963</v>
      </c>
      <c r="D2066" s="89" t="s">
        <v>10608</v>
      </c>
      <c r="E2066" s="89" t="s">
        <v>7018</v>
      </c>
      <c r="F2066" s="89" t="s">
        <v>476</v>
      </c>
      <c r="G2066" s="105">
        <v>45360.413194444445</v>
      </c>
      <c r="H2066" t="str">
        <f>INDEX(Partner_details[companyName], MATCH(E2066, Partner_details[email], 0))</f>
        <v>Malocco</v>
      </c>
      <c r="I2066">
        <f>IFERROR(INDEX(ggPayers[payer], MATCH(A2066, ggPayers[remote_order_id], 0)), 0)</f>
        <v>0</v>
      </c>
      <c r="J2066" t="str">
        <f t="shared" si="32"/>
        <v>other</v>
      </c>
    </row>
    <row r="2067" spans="1:10">
      <c r="A2067" s="89" t="s">
        <v>10609</v>
      </c>
      <c r="B2067" s="89">
        <v>500</v>
      </c>
      <c r="C2067" s="89" t="s">
        <v>7963</v>
      </c>
      <c r="D2067" s="89" t="s">
        <v>10610</v>
      </c>
      <c r="E2067" s="89" t="s">
        <v>7018</v>
      </c>
      <c r="F2067" s="89" t="s">
        <v>476</v>
      </c>
      <c r="G2067" s="105">
        <v>45360.414583333331</v>
      </c>
      <c r="H2067" t="str">
        <f>INDEX(Partner_details[companyName], MATCH(E2067, Partner_details[email], 0))</f>
        <v>Malocco</v>
      </c>
      <c r="I2067">
        <f>IFERROR(INDEX(ggPayers[payer], MATCH(A2067, ggPayers[remote_order_id], 0)), 0)</f>
        <v>0</v>
      </c>
      <c r="J2067" t="str">
        <f t="shared" si="32"/>
        <v>other</v>
      </c>
    </row>
    <row r="2068" spans="1:10">
      <c r="A2068" s="89" t="s">
        <v>10611</v>
      </c>
      <c r="B2068" s="89">
        <v>500</v>
      </c>
      <c r="C2068" s="89" t="s">
        <v>7963</v>
      </c>
      <c r="D2068" s="89" t="s">
        <v>10612</v>
      </c>
      <c r="E2068" s="89" t="s">
        <v>7018</v>
      </c>
      <c r="F2068" s="89" t="s">
        <v>476</v>
      </c>
      <c r="G2068" s="105">
        <v>45360.415972222225</v>
      </c>
      <c r="H2068" t="str">
        <f>INDEX(Partner_details[companyName], MATCH(E2068, Partner_details[email], 0))</f>
        <v>Malocco</v>
      </c>
      <c r="I2068">
        <f>IFERROR(INDEX(ggPayers[payer], MATCH(A2068, ggPayers[remote_order_id], 0)), 0)</f>
        <v>0</v>
      </c>
      <c r="J2068" t="str">
        <f t="shared" si="32"/>
        <v>other</v>
      </c>
    </row>
    <row r="2069" spans="1:10">
      <c r="A2069" s="89" t="s">
        <v>2372</v>
      </c>
      <c r="B2069" s="89">
        <v>500</v>
      </c>
      <c r="C2069" s="89" t="s">
        <v>561</v>
      </c>
      <c r="D2069" s="89" t="s">
        <v>10613</v>
      </c>
      <c r="E2069" s="89" t="s">
        <v>7018</v>
      </c>
      <c r="F2069" s="89" t="s">
        <v>476</v>
      </c>
      <c r="G2069" s="105">
        <v>45360.416666666664</v>
      </c>
      <c r="H2069" t="str">
        <f>INDEX(Partner_details[companyName], MATCH(E2069, Partner_details[email], 0))</f>
        <v>Malocco</v>
      </c>
      <c r="I2069">
        <f>IFERROR(INDEX(ggPayers[payer], MATCH(A2069, ggPayers[remote_order_id], 0)), 0)</f>
        <v>1109435</v>
      </c>
      <c r="J2069" t="str">
        <f t="shared" si="32"/>
        <v>ggPay</v>
      </c>
    </row>
    <row r="2070" spans="1:10">
      <c r="A2070" s="89" t="s">
        <v>4205</v>
      </c>
      <c r="B2070" s="89">
        <v>1000</v>
      </c>
      <c r="C2070" s="89" t="s">
        <v>561</v>
      </c>
      <c r="D2070" s="89" t="s">
        <v>10614</v>
      </c>
      <c r="E2070" s="89" t="s">
        <v>6754</v>
      </c>
      <c r="F2070" s="89" t="s">
        <v>683</v>
      </c>
      <c r="G2070" s="105">
        <v>45454.723611111112</v>
      </c>
      <c r="H2070" t="str">
        <f>INDEX(Partner_details[companyName], MATCH(E2070, Partner_details[email], 0))</f>
        <v>Noraleppo</v>
      </c>
      <c r="I2070">
        <f>IFERROR(INDEX(ggPayers[payer], MATCH(A2070, ggPayers[remote_order_id], 0)), 0)</f>
        <v>448655</v>
      </c>
      <c r="J2070" t="str">
        <f t="shared" si="32"/>
        <v>ggPay</v>
      </c>
    </row>
    <row r="2071" spans="1:10">
      <c r="A2071" s="89" t="s">
        <v>2370</v>
      </c>
      <c r="B2071" s="89">
        <v>1000</v>
      </c>
      <c r="C2071" s="89" t="s">
        <v>561</v>
      </c>
      <c r="D2071" s="89" t="s">
        <v>10615</v>
      </c>
      <c r="E2071" s="89" t="s">
        <v>130</v>
      </c>
      <c r="F2071" s="89" t="s">
        <v>128</v>
      </c>
      <c r="G2071" s="105">
        <v>45360.484722222223</v>
      </c>
      <c r="H2071" t="str">
        <f>INDEX(Partner_details[companyName], MATCH(E2071, Partner_details[email], 0))</f>
        <v>Avetis Grigoryan</v>
      </c>
      <c r="I2071">
        <f>IFERROR(INDEX(ggPayers[payer], MATCH(A2071, ggPayers[remote_order_id], 0)), 0)</f>
        <v>91561</v>
      </c>
      <c r="J2071" t="str">
        <f t="shared" si="32"/>
        <v>ggPay</v>
      </c>
    </row>
    <row r="2072" spans="1:10">
      <c r="A2072" s="89" t="s">
        <v>2368</v>
      </c>
      <c r="B2072" s="89">
        <v>1000</v>
      </c>
      <c r="C2072" s="89" t="s">
        <v>561</v>
      </c>
      <c r="D2072" s="89"/>
      <c r="E2072" s="89" t="s">
        <v>6682</v>
      </c>
      <c r="F2072" s="89" t="s">
        <v>5008</v>
      </c>
      <c r="G2072" s="105">
        <v>45360.522222222222</v>
      </c>
      <c r="H2072" t="str">
        <f>INDEX(Partner_details[companyName], MATCH(E2072, Partner_details[email], 0))</f>
        <v>Sunrise noyland</v>
      </c>
      <c r="I2072">
        <f>IFERROR(INDEX(ggPayers[payer], MATCH(A2072, ggPayers[remote_order_id], 0)), 0)</f>
        <v>0</v>
      </c>
      <c r="J2072" t="str">
        <f t="shared" si="32"/>
        <v>other</v>
      </c>
    </row>
    <row r="2073" spans="1:10">
      <c r="A2073" s="89" t="s">
        <v>10616</v>
      </c>
      <c r="B2073" s="89">
        <v>1000</v>
      </c>
      <c r="C2073" s="89" t="s">
        <v>7963</v>
      </c>
      <c r="D2073" s="89"/>
      <c r="E2073" s="89" t="s">
        <v>6682</v>
      </c>
      <c r="F2073" s="89" t="s">
        <v>5008</v>
      </c>
      <c r="G2073" s="105">
        <v>45360.522222222222</v>
      </c>
      <c r="H2073" t="str">
        <f>INDEX(Partner_details[companyName], MATCH(E2073, Partner_details[email], 0))</f>
        <v>Sunrise noyland</v>
      </c>
      <c r="I2073">
        <f>IFERROR(INDEX(ggPayers[payer], MATCH(A2073, ggPayers[remote_order_id], 0)), 0)</f>
        <v>0</v>
      </c>
      <c r="J2073" t="str">
        <f t="shared" si="32"/>
        <v>other</v>
      </c>
    </row>
    <row r="2074" spans="1:10">
      <c r="A2074" s="89" t="s">
        <v>2366</v>
      </c>
      <c r="B2074" s="89">
        <v>2000</v>
      </c>
      <c r="C2074" s="89" t="s">
        <v>561</v>
      </c>
      <c r="D2074" s="89" t="s">
        <v>10617</v>
      </c>
      <c r="E2074" s="89" t="s">
        <v>6816</v>
      </c>
      <c r="F2074" s="89" t="s">
        <v>1095</v>
      </c>
      <c r="G2074" s="105">
        <v>45360.527777777781</v>
      </c>
      <c r="H2074" t="str">
        <f>INDEX(Partner_details[companyName], MATCH(E2074, Partner_details[email], 0))</f>
        <v>Turqaget</v>
      </c>
      <c r="I2074">
        <f>IFERROR(INDEX(ggPayers[payer], MATCH(A2074, ggPayers[remote_order_id], 0)), 0)</f>
        <v>798</v>
      </c>
      <c r="J2074" t="str">
        <f t="shared" si="32"/>
        <v>ggPay</v>
      </c>
    </row>
    <row r="2075" spans="1:10">
      <c r="A2075" s="89" t="s">
        <v>10618</v>
      </c>
      <c r="B2075" s="89">
        <v>500</v>
      </c>
      <c r="C2075" s="89" t="s">
        <v>7963</v>
      </c>
      <c r="D2075" s="89" t="s">
        <v>10619</v>
      </c>
      <c r="E2075" s="89" t="s">
        <v>6816</v>
      </c>
      <c r="F2075" s="89" t="s">
        <v>1095</v>
      </c>
      <c r="G2075" s="105">
        <v>45360.531944444447</v>
      </c>
      <c r="H2075" t="str">
        <f>INDEX(Partner_details[companyName], MATCH(E2075, Partner_details[email], 0))</f>
        <v>Turqaget</v>
      </c>
      <c r="I2075">
        <f>IFERROR(INDEX(ggPayers[payer], MATCH(A2075, ggPayers[remote_order_id], 0)), 0)</f>
        <v>0</v>
      </c>
      <c r="J2075" t="str">
        <f t="shared" si="32"/>
        <v>other</v>
      </c>
    </row>
    <row r="2076" spans="1:10">
      <c r="A2076" s="89" t="s">
        <v>10620</v>
      </c>
      <c r="B2076" s="89">
        <v>500</v>
      </c>
      <c r="C2076" s="89" t="s">
        <v>7963</v>
      </c>
      <c r="D2076" s="89" t="s">
        <v>10621</v>
      </c>
      <c r="E2076" s="89" t="s">
        <v>6816</v>
      </c>
      <c r="F2076" s="89" t="s">
        <v>1095</v>
      </c>
      <c r="G2076" s="105">
        <v>45360.531944444447</v>
      </c>
      <c r="H2076" t="str">
        <f>INDEX(Partner_details[companyName], MATCH(E2076, Partner_details[email], 0))</f>
        <v>Turqaget</v>
      </c>
      <c r="I2076">
        <f>IFERROR(INDEX(ggPayers[payer], MATCH(A2076, ggPayers[remote_order_id], 0)), 0)</f>
        <v>0</v>
      </c>
      <c r="J2076" t="str">
        <f t="shared" si="32"/>
        <v>other</v>
      </c>
    </row>
    <row r="2077" spans="1:10">
      <c r="A2077" s="89" t="s">
        <v>10622</v>
      </c>
      <c r="B2077" s="89">
        <v>500</v>
      </c>
      <c r="C2077" s="89" t="s">
        <v>7963</v>
      </c>
      <c r="D2077" s="89" t="s">
        <v>10623</v>
      </c>
      <c r="E2077" s="89" t="s">
        <v>6816</v>
      </c>
      <c r="F2077" s="89" t="s">
        <v>1095</v>
      </c>
      <c r="G2077" s="105">
        <v>45360.531944444447</v>
      </c>
      <c r="H2077" t="str">
        <f>INDEX(Partner_details[companyName], MATCH(E2077, Partner_details[email], 0))</f>
        <v>Turqaget</v>
      </c>
      <c r="I2077">
        <f>IFERROR(INDEX(ggPayers[payer], MATCH(A2077, ggPayers[remote_order_id], 0)), 0)</f>
        <v>0</v>
      </c>
      <c r="J2077" t="str">
        <f t="shared" si="32"/>
        <v>other</v>
      </c>
    </row>
    <row r="2078" spans="1:10">
      <c r="A2078" s="89" t="s">
        <v>10624</v>
      </c>
      <c r="B2078" s="89">
        <v>2000</v>
      </c>
      <c r="C2078" s="89" t="s">
        <v>7963</v>
      </c>
      <c r="D2078" s="89" t="s">
        <v>10625</v>
      </c>
      <c r="E2078" s="89" t="s">
        <v>6816</v>
      </c>
      <c r="F2078" s="89" t="s">
        <v>1095</v>
      </c>
      <c r="G2078" s="105">
        <v>45360.532638888886</v>
      </c>
      <c r="H2078" t="str">
        <f>INDEX(Partner_details[companyName], MATCH(E2078, Partner_details[email], 0))</f>
        <v>Turqaget</v>
      </c>
      <c r="I2078">
        <f>IFERROR(INDEX(ggPayers[payer], MATCH(A2078, ggPayers[remote_order_id], 0)), 0)</f>
        <v>0</v>
      </c>
      <c r="J2078" t="str">
        <f t="shared" si="32"/>
        <v>other</v>
      </c>
    </row>
    <row r="2079" spans="1:10">
      <c r="A2079" s="89" t="s">
        <v>10626</v>
      </c>
      <c r="B2079" s="89">
        <v>2000</v>
      </c>
      <c r="C2079" s="89" t="s">
        <v>7963</v>
      </c>
      <c r="D2079" s="89" t="s">
        <v>10627</v>
      </c>
      <c r="E2079" s="89" t="s">
        <v>6816</v>
      </c>
      <c r="F2079" s="89" t="s">
        <v>1095</v>
      </c>
      <c r="G2079" s="105">
        <v>45360.53402777778</v>
      </c>
      <c r="H2079" t="str">
        <f>INDEX(Partner_details[companyName], MATCH(E2079, Partner_details[email], 0))</f>
        <v>Turqaget</v>
      </c>
      <c r="I2079">
        <f>IFERROR(INDEX(ggPayers[payer], MATCH(A2079, ggPayers[remote_order_id], 0)), 0)</f>
        <v>0</v>
      </c>
      <c r="J2079" t="str">
        <f t="shared" si="32"/>
        <v>other</v>
      </c>
    </row>
    <row r="2080" spans="1:10">
      <c r="A2080" s="89" t="s">
        <v>10628</v>
      </c>
      <c r="B2080" s="89">
        <v>500</v>
      </c>
      <c r="C2080" s="89" t="s">
        <v>7963</v>
      </c>
      <c r="D2080" s="89" t="s">
        <v>10629</v>
      </c>
      <c r="E2080" s="89" t="s">
        <v>6816</v>
      </c>
      <c r="F2080" s="89" t="s">
        <v>1095</v>
      </c>
      <c r="G2080" s="105">
        <v>45360.534722222219</v>
      </c>
      <c r="H2080" t="str">
        <f>INDEX(Partner_details[companyName], MATCH(E2080, Partner_details[email], 0))</f>
        <v>Turqaget</v>
      </c>
      <c r="I2080">
        <f>IFERROR(INDEX(ggPayers[payer], MATCH(A2080, ggPayers[remote_order_id], 0)), 0)</f>
        <v>0</v>
      </c>
      <c r="J2080" t="str">
        <f t="shared" si="32"/>
        <v>other</v>
      </c>
    </row>
    <row r="2081" spans="1:10">
      <c r="A2081" s="89" t="s">
        <v>10630</v>
      </c>
      <c r="B2081" s="89">
        <v>500</v>
      </c>
      <c r="C2081" s="89" t="s">
        <v>7963</v>
      </c>
      <c r="D2081" s="89" t="s">
        <v>10631</v>
      </c>
      <c r="E2081" s="89" t="s">
        <v>6816</v>
      </c>
      <c r="F2081" s="89" t="s">
        <v>1095</v>
      </c>
      <c r="G2081" s="105">
        <v>45360.536805555559</v>
      </c>
      <c r="H2081" t="str">
        <f>INDEX(Partner_details[companyName], MATCH(E2081, Partner_details[email], 0))</f>
        <v>Turqaget</v>
      </c>
      <c r="I2081">
        <f>IFERROR(INDEX(ggPayers[payer], MATCH(A2081, ggPayers[remote_order_id], 0)), 0)</f>
        <v>0</v>
      </c>
      <c r="J2081" t="str">
        <f t="shared" si="32"/>
        <v>other</v>
      </c>
    </row>
    <row r="2082" spans="1:10">
      <c r="A2082" s="89" t="s">
        <v>2363</v>
      </c>
      <c r="B2082" s="89">
        <v>500</v>
      </c>
      <c r="C2082" s="89" t="s">
        <v>561</v>
      </c>
      <c r="D2082" s="89" t="s">
        <v>10632</v>
      </c>
      <c r="E2082" s="89" t="s">
        <v>6816</v>
      </c>
      <c r="F2082" s="89" t="s">
        <v>1095</v>
      </c>
      <c r="G2082" s="105">
        <v>45360.536805555559</v>
      </c>
      <c r="H2082" t="str">
        <f>INDEX(Partner_details[companyName], MATCH(E2082, Partner_details[email], 0))</f>
        <v>Turqaget</v>
      </c>
      <c r="I2082">
        <f>IFERROR(INDEX(ggPayers[payer], MATCH(A2082, ggPayers[remote_order_id], 0)), 0)</f>
        <v>438157</v>
      </c>
      <c r="J2082" t="str">
        <f t="shared" si="32"/>
        <v>ggPay</v>
      </c>
    </row>
    <row r="2083" spans="1:10">
      <c r="A2083" s="89" t="s">
        <v>2361</v>
      </c>
      <c r="B2083" s="89">
        <v>100</v>
      </c>
      <c r="C2083" s="89" t="s">
        <v>561</v>
      </c>
      <c r="D2083" s="89" t="s">
        <v>10633</v>
      </c>
      <c r="E2083" s="89" t="s">
        <v>6754</v>
      </c>
      <c r="F2083" s="89" t="s">
        <v>683</v>
      </c>
      <c r="G2083" s="105">
        <v>45360.550694444442</v>
      </c>
      <c r="H2083" t="str">
        <f>INDEX(Partner_details[companyName], MATCH(E2083, Partner_details[email], 0))</f>
        <v>Noraleppo</v>
      </c>
      <c r="I2083">
        <f>IFERROR(INDEX(ggPayers[payer], MATCH(A2083, ggPayers[remote_order_id], 0)), 0)</f>
        <v>825186</v>
      </c>
      <c r="J2083" t="str">
        <f t="shared" si="32"/>
        <v>ggPay</v>
      </c>
    </row>
    <row r="2084" spans="1:10">
      <c r="A2084" s="89" t="s">
        <v>2359</v>
      </c>
      <c r="B2084" s="89">
        <v>100</v>
      </c>
      <c r="C2084" s="89" t="s">
        <v>561</v>
      </c>
      <c r="D2084" s="89"/>
      <c r="E2084" s="89" t="s">
        <v>6754</v>
      </c>
      <c r="F2084" s="89" t="s">
        <v>683</v>
      </c>
      <c r="G2084" s="105">
        <v>45360.552083333336</v>
      </c>
      <c r="H2084" t="str">
        <f>INDEX(Partner_details[companyName], MATCH(E2084, Partner_details[email], 0))</f>
        <v>Noraleppo</v>
      </c>
      <c r="I2084">
        <f>IFERROR(INDEX(ggPayers[payer], MATCH(A2084, ggPayers[remote_order_id], 0)), 0)</f>
        <v>0</v>
      </c>
      <c r="J2084" t="str">
        <f t="shared" si="32"/>
        <v>other</v>
      </c>
    </row>
    <row r="2085" spans="1:10">
      <c r="A2085" s="89" t="s">
        <v>2357</v>
      </c>
      <c r="B2085" s="89">
        <v>5000</v>
      </c>
      <c r="C2085" s="89" t="s">
        <v>561</v>
      </c>
      <c r="D2085" s="89"/>
      <c r="E2085" s="89" t="s">
        <v>6816</v>
      </c>
      <c r="F2085" s="89" t="s">
        <v>1095</v>
      </c>
      <c r="G2085" s="105">
        <v>45360.556944444441</v>
      </c>
      <c r="H2085" t="str">
        <f>INDEX(Partner_details[companyName], MATCH(E2085, Partner_details[email], 0))</f>
        <v>Turqaget</v>
      </c>
      <c r="I2085">
        <f>IFERROR(INDEX(ggPayers[payer], MATCH(A2085, ggPayers[remote_order_id], 0)), 0)</f>
        <v>0</v>
      </c>
      <c r="J2085" t="str">
        <f t="shared" si="32"/>
        <v>other</v>
      </c>
    </row>
    <row r="2086" spans="1:10">
      <c r="A2086" s="89" t="s">
        <v>10634</v>
      </c>
      <c r="B2086" s="89">
        <v>5000</v>
      </c>
      <c r="C2086" s="89" t="s">
        <v>7963</v>
      </c>
      <c r="D2086" s="89"/>
      <c r="E2086" s="89" t="s">
        <v>6816</v>
      </c>
      <c r="F2086" s="89" t="s">
        <v>1095</v>
      </c>
      <c r="G2086" s="105">
        <v>45360.556944444441</v>
      </c>
      <c r="H2086" t="str">
        <f>INDEX(Partner_details[companyName], MATCH(E2086, Partner_details[email], 0))</f>
        <v>Turqaget</v>
      </c>
      <c r="I2086">
        <f>IFERROR(INDEX(ggPayers[payer], MATCH(A2086, ggPayers[remote_order_id], 0)), 0)</f>
        <v>0</v>
      </c>
      <c r="J2086" t="str">
        <f t="shared" si="32"/>
        <v>other</v>
      </c>
    </row>
    <row r="2087" spans="1:10">
      <c r="A2087" s="89" t="s">
        <v>10635</v>
      </c>
      <c r="B2087" s="89">
        <v>300</v>
      </c>
      <c r="C2087" s="89" t="s">
        <v>7963</v>
      </c>
      <c r="D2087" s="89"/>
      <c r="E2087" s="89" t="s">
        <v>6754</v>
      </c>
      <c r="F2087" s="89" t="s">
        <v>683</v>
      </c>
      <c r="G2087" s="105">
        <v>45360.56527777778</v>
      </c>
      <c r="H2087" t="str">
        <f>INDEX(Partner_details[companyName], MATCH(E2087, Partner_details[email], 0))</f>
        <v>Noraleppo</v>
      </c>
      <c r="I2087">
        <f>IFERROR(INDEX(ggPayers[payer], MATCH(A2087, ggPayers[remote_order_id], 0)), 0)</f>
        <v>0</v>
      </c>
      <c r="J2087" t="str">
        <f t="shared" si="32"/>
        <v>other</v>
      </c>
    </row>
    <row r="2088" spans="1:10">
      <c r="A2088" s="89" t="s">
        <v>2355</v>
      </c>
      <c r="B2088" s="89">
        <v>1500</v>
      </c>
      <c r="C2088" s="89" t="s">
        <v>561</v>
      </c>
      <c r="D2088" s="89"/>
      <c r="E2088" s="89" t="s">
        <v>6682</v>
      </c>
      <c r="F2088" s="89" t="s">
        <v>5008</v>
      </c>
      <c r="G2088" s="105">
        <v>45360.581250000003</v>
      </c>
      <c r="H2088" t="str">
        <f>INDEX(Partner_details[companyName], MATCH(E2088, Partner_details[email], 0))</f>
        <v>Sunrise noyland</v>
      </c>
      <c r="I2088">
        <f>IFERROR(INDEX(ggPayers[payer], MATCH(A2088, ggPayers[remote_order_id], 0)), 0)</f>
        <v>0</v>
      </c>
      <c r="J2088" t="str">
        <f t="shared" si="32"/>
        <v>other</v>
      </c>
    </row>
    <row r="2089" spans="1:10">
      <c r="A2089" s="89" t="s">
        <v>10636</v>
      </c>
      <c r="B2089" s="89">
        <v>2000</v>
      </c>
      <c r="C2089" s="89" t="s">
        <v>7963</v>
      </c>
      <c r="D2089" s="89" t="s">
        <v>10637</v>
      </c>
      <c r="E2089" s="89" t="s">
        <v>6816</v>
      </c>
      <c r="F2089" s="89" t="s">
        <v>1095</v>
      </c>
      <c r="G2089" s="105">
        <v>45360.587500000001</v>
      </c>
      <c r="H2089" t="str">
        <f>INDEX(Partner_details[companyName], MATCH(E2089, Partner_details[email], 0))</f>
        <v>Turqaget</v>
      </c>
      <c r="I2089">
        <f>IFERROR(INDEX(ggPayers[payer], MATCH(A2089, ggPayers[remote_order_id], 0)), 0)</f>
        <v>0</v>
      </c>
      <c r="J2089" t="str">
        <f t="shared" si="32"/>
        <v>other</v>
      </c>
    </row>
    <row r="2090" spans="1:10">
      <c r="A2090" s="89" t="s">
        <v>2353</v>
      </c>
      <c r="B2090" s="89">
        <v>1000</v>
      </c>
      <c r="C2090" s="89" t="s">
        <v>561</v>
      </c>
      <c r="D2090" s="89"/>
      <c r="E2090" s="89" t="s">
        <v>7018</v>
      </c>
      <c r="F2090" s="89" t="s">
        <v>476</v>
      </c>
      <c r="G2090" s="105">
        <v>45360.620138888888</v>
      </c>
      <c r="H2090" t="str">
        <f>INDEX(Partner_details[companyName], MATCH(E2090, Partner_details[email], 0))</f>
        <v>Malocco</v>
      </c>
      <c r="I2090">
        <f>IFERROR(INDEX(ggPayers[payer], MATCH(A2090, ggPayers[remote_order_id], 0)), 0)</f>
        <v>0</v>
      </c>
      <c r="J2090" t="str">
        <f t="shared" si="32"/>
        <v>other</v>
      </c>
    </row>
    <row r="2091" spans="1:10">
      <c r="A2091" s="89" t="s">
        <v>10638</v>
      </c>
      <c r="B2091" s="89">
        <v>5000</v>
      </c>
      <c r="C2091" s="89" t="s">
        <v>7963</v>
      </c>
      <c r="D2091" s="89" t="s">
        <v>10639</v>
      </c>
      <c r="E2091" s="89" t="s">
        <v>6816</v>
      </c>
      <c r="F2091" s="89" t="s">
        <v>1095</v>
      </c>
      <c r="G2091" s="105">
        <v>45360.661111111112</v>
      </c>
      <c r="H2091" t="str">
        <f>INDEX(Partner_details[companyName], MATCH(E2091, Partner_details[email], 0))</f>
        <v>Turqaget</v>
      </c>
      <c r="I2091">
        <f>IFERROR(INDEX(ggPayers[payer], MATCH(A2091, ggPayers[remote_order_id], 0)), 0)</f>
        <v>0</v>
      </c>
      <c r="J2091" t="str">
        <f t="shared" si="32"/>
        <v>other</v>
      </c>
    </row>
    <row r="2092" spans="1:10">
      <c r="A2092" s="89" t="s">
        <v>10640</v>
      </c>
      <c r="B2092" s="89">
        <v>5000</v>
      </c>
      <c r="C2092" s="89" t="s">
        <v>7963</v>
      </c>
      <c r="D2092" s="89" t="s">
        <v>10641</v>
      </c>
      <c r="E2092" s="89" t="s">
        <v>6816</v>
      </c>
      <c r="F2092" s="89" t="s">
        <v>1095</v>
      </c>
      <c r="G2092" s="105">
        <v>45360.661805555559</v>
      </c>
      <c r="H2092" t="str">
        <f>INDEX(Partner_details[companyName], MATCH(E2092, Partner_details[email], 0))</f>
        <v>Turqaget</v>
      </c>
      <c r="I2092">
        <f>IFERROR(INDEX(ggPayers[payer], MATCH(A2092, ggPayers[remote_order_id], 0)), 0)</f>
        <v>0</v>
      </c>
      <c r="J2092" t="str">
        <f t="shared" si="32"/>
        <v>other</v>
      </c>
    </row>
    <row r="2093" spans="1:10">
      <c r="A2093" s="89" t="s">
        <v>10642</v>
      </c>
      <c r="B2093" s="89">
        <v>5000</v>
      </c>
      <c r="C2093" s="89" t="s">
        <v>7963</v>
      </c>
      <c r="D2093" s="89" t="s">
        <v>10643</v>
      </c>
      <c r="E2093" s="89" t="s">
        <v>6816</v>
      </c>
      <c r="F2093" s="89" t="s">
        <v>1095</v>
      </c>
      <c r="G2093" s="105">
        <v>45360.661805555559</v>
      </c>
      <c r="H2093" t="str">
        <f>INDEX(Partner_details[companyName], MATCH(E2093, Partner_details[email], 0))</f>
        <v>Turqaget</v>
      </c>
      <c r="I2093">
        <f>IFERROR(INDEX(ggPayers[payer], MATCH(A2093, ggPayers[remote_order_id], 0)), 0)</f>
        <v>0</v>
      </c>
      <c r="J2093" t="str">
        <f t="shared" si="32"/>
        <v>other</v>
      </c>
    </row>
    <row r="2094" spans="1:10">
      <c r="A2094" s="89" t="s">
        <v>6308</v>
      </c>
      <c r="B2094" s="89">
        <v>1500</v>
      </c>
      <c r="C2094" s="89" t="s">
        <v>5606</v>
      </c>
      <c r="D2094" s="89" t="s">
        <v>10644</v>
      </c>
      <c r="E2094" s="89" t="s">
        <v>7296</v>
      </c>
      <c r="F2094" s="89" t="s">
        <v>516</v>
      </c>
      <c r="G2094" s="105">
        <v>45360.769444444442</v>
      </c>
      <c r="H2094" t="str">
        <f>INDEX(Partner_details[companyName], MATCH(E2094, Partner_details[email], 0))</f>
        <v>Paul</v>
      </c>
      <c r="I2094">
        <f>IFERROR(INDEX(ggPayers[payer], MATCH(A2094, ggPayers[remote_order_id], 0)), 0)</f>
        <v>12609</v>
      </c>
      <c r="J2094" t="str">
        <f t="shared" si="32"/>
        <v>ggPay</v>
      </c>
    </row>
    <row r="2095" spans="1:10">
      <c r="A2095" s="89" t="s">
        <v>2351</v>
      </c>
      <c r="B2095" s="89">
        <v>1500</v>
      </c>
      <c r="C2095" s="89" t="s">
        <v>561</v>
      </c>
      <c r="D2095" s="89" t="s">
        <v>10645</v>
      </c>
      <c r="E2095" s="89" t="s">
        <v>7296</v>
      </c>
      <c r="F2095" s="89" t="s">
        <v>516</v>
      </c>
      <c r="G2095" s="105">
        <v>45360.769444444442</v>
      </c>
      <c r="H2095" t="str">
        <f>INDEX(Partner_details[companyName], MATCH(E2095, Partner_details[email], 0))</f>
        <v>Paul</v>
      </c>
      <c r="I2095">
        <f>IFERROR(INDEX(ggPayers[payer], MATCH(A2095, ggPayers[remote_order_id], 0)), 0)</f>
        <v>12609</v>
      </c>
      <c r="J2095" t="str">
        <f t="shared" si="32"/>
        <v>ggPay</v>
      </c>
    </row>
    <row r="2096" spans="1:10">
      <c r="A2096" s="89" t="s">
        <v>10646</v>
      </c>
      <c r="B2096" s="89">
        <v>2000</v>
      </c>
      <c r="C2096" s="89" t="s">
        <v>7963</v>
      </c>
      <c r="D2096" s="89"/>
      <c r="E2096" s="89" t="s">
        <v>6554</v>
      </c>
      <c r="F2096" s="89" t="s">
        <v>783</v>
      </c>
      <c r="G2096" s="105">
        <v>45360.781944444447</v>
      </c>
      <c r="H2096" t="str">
        <f>INDEX(Partner_details[companyName], MATCH(E2096, Partner_details[email], 0))</f>
        <v>Avetis Grigoryan</v>
      </c>
      <c r="I2096">
        <f>IFERROR(INDEX(ggPayers[payer], MATCH(A2096, ggPayers[remote_order_id], 0)), 0)</f>
        <v>0</v>
      </c>
      <c r="J2096" t="str">
        <f t="shared" si="32"/>
        <v>other</v>
      </c>
    </row>
    <row r="2097" spans="1:10">
      <c r="A2097" s="89" t="s">
        <v>10647</v>
      </c>
      <c r="B2097" s="89">
        <v>2000</v>
      </c>
      <c r="C2097" s="89" t="s">
        <v>7963</v>
      </c>
      <c r="D2097" s="89"/>
      <c r="E2097" s="89" t="s">
        <v>6554</v>
      </c>
      <c r="F2097" s="89" t="s">
        <v>783</v>
      </c>
      <c r="G2097" s="105">
        <v>45360.782638888886</v>
      </c>
      <c r="H2097" t="str">
        <f>INDEX(Partner_details[companyName], MATCH(E2097, Partner_details[email], 0))</f>
        <v>Avetis Grigoryan</v>
      </c>
      <c r="I2097">
        <f>IFERROR(INDEX(ggPayers[payer], MATCH(A2097, ggPayers[remote_order_id], 0)), 0)</f>
        <v>0</v>
      </c>
      <c r="J2097" t="str">
        <f t="shared" si="32"/>
        <v>other</v>
      </c>
    </row>
    <row r="2098" spans="1:10">
      <c r="A2098" s="89" t="s">
        <v>10648</v>
      </c>
      <c r="B2098" s="89">
        <v>2000</v>
      </c>
      <c r="C2098" s="89" t="s">
        <v>7963</v>
      </c>
      <c r="D2098" s="89" t="s">
        <v>10649</v>
      </c>
      <c r="E2098" s="89" t="s">
        <v>130</v>
      </c>
      <c r="F2098" s="89" t="s">
        <v>128</v>
      </c>
      <c r="G2098" s="105">
        <v>45360.824305555558</v>
      </c>
      <c r="H2098" t="str">
        <f>INDEX(Partner_details[companyName], MATCH(E2098, Partner_details[email], 0))</f>
        <v>Avetis Grigoryan</v>
      </c>
      <c r="I2098">
        <f>IFERROR(INDEX(ggPayers[payer], MATCH(A2098, ggPayers[remote_order_id], 0)), 0)</f>
        <v>0</v>
      </c>
      <c r="J2098" t="str">
        <f t="shared" si="32"/>
        <v>other</v>
      </c>
    </row>
    <row r="2099" spans="1:10">
      <c r="A2099" s="89" t="s">
        <v>2349</v>
      </c>
      <c r="B2099" s="89">
        <v>4000</v>
      </c>
      <c r="C2099" s="89" t="s">
        <v>561</v>
      </c>
      <c r="D2099" s="89"/>
      <c r="E2099" s="89" t="s">
        <v>6554</v>
      </c>
      <c r="F2099" s="89" t="s">
        <v>783</v>
      </c>
      <c r="G2099" s="105">
        <v>45360.856249999997</v>
      </c>
      <c r="H2099" t="str">
        <f>INDEX(Partner_details[companyName], MATCH(E2099, Partner_details[email], 0))</f>
        <v>Avetis Grigoryan</v>
      </c>
      <c r="I2099">
        <f>IFERROR(INDEX(ggPayers[payer], MATCH(A2099, ggPayers[remote_order_id], 0)), 0)</f>
        <v>0</v>
      </c>
      <c r="J2099" t="str">
        <f t="shared" si="32"/>
        <v>other</v>
      </c>
    </row>
    <row r="2100" spans="1:10">
      <c r="A2100" s="89" t="s">
        <v>2347</v>
      </c>
      <c r="B2100" s="89">
        <v>3000</v>
      </c>
      <c r="C2100" s="89" t="s">
        <v>561</v>
      </c>
      <c r="D2100" s="89" t="s">
        <v>10650</v>
      </c>
      <c r="E2100" s="89" t="s">
        <v>6816</v>
      </c>
      <c r="F2100" s="89" t="s">
        <v>1095</v>
      </c>
      <c r="G2100" s="105">
        <v>45361.313194444447</v>
      </c>
      <c r="H2100" t="str">
        <f>INDEX(Partner_details[companyName], MATCH(E2100, Partner_details[email], 0))</f>
        <v>Turqaget</v>
      </c>
      <c r="I2100">
        <f>IFERROR(INDEX(ggPayers[payer], MATCH(A2100, ggPayers[remote_order_id], 0)), 0)</f>
        <v>798</v>
      </c>
      <c r="J2100" t="str">
        <f t="shared" si="32"/>
        <v>ggPay</v>
      </c>
    </row>
    <row r="2101" spans="1:10">
      <c r="A2101" s="89" t="s">
        <v>10651</v>
      </c>
      <c r="B2101" s="89">
        <v>1000</v>
      </c>
      <c r="C2101" s="89" t="s">
        <v>7963</v>
      </c>
      <c r="D2101" s="89" t="s">
        <v>10652</v>
      </c>
      <c r="E2101" s="89" t="s">
        <v>7018</v>
      </c>
      <c r="F2101" s="89" t="s">
        <v>476</v>
      </c>
      <c r="G2101" s="105">
        <v>45361.313194444447</v>
      </c>
      <c r="H2101" t="str">
        <f>INDEX(Partner_details[companyName], MATCH(E2101, Partner_details[email], 0))</f>
        <v>Malocco</v>
      </c>
      <c r="I2101">
        <f>IFERROR(INDEX(ggPayers[payer], MATCH(A2101, ggPayers[remote_order_id], 0)), 0)</f>
        <v>0</v>
      </c>
      <c r="J2101" t="str">
        <f t="shared" si="32"/>
        <v>other</v>
      </c>
    </row>
    <row r="2102" spans="1:10">
      <c r="A2102" s="89" t="s">
        <v>10653</v>
      </c>
      <c r="B2102" s="89">
        <v>5000</v>
      </c>
      <c r="C2102" s="89" t="s">
        <v>7963</v>
      </c>
      <c r="D2102" s="89" t="s">
        <v>10654</v>
      </c>
      <c r="E2102" s="89" t="s">
        <v>6816</v>
      </c>
      <c r="F2102" s="89" t="s">
        <v>1095</v>
      </c>
      <c r="G2102" s="105">
        <v>45361.321527777778</v>
      </c>
      <c r="H2102" t="str">
        <f>INDEX(Partner_details[companyName], MATCH(E2102, Partner_details[email], 0))</f>
        <v>Turqaget</v>
      </c>
      <c r="I2102">
        <f>IFERROR(INDEX(ggPayers[payer], MATCH(A2102, ggPayers[remote_order_id], 0)), 0)</f>
        <v>0</v>
      </c>
      <c r="J2102" t="str">
        <f t="shared" si="32"/>
        <v>other</v>
      </c>
    </row>
    <row r="2103" spans="1:10">
      <c r="A2103" s="89" t="s">
        <v>10655</v>
      </c>
      <c r="B2103" s="89">
        <v>5000</v>
      </c>
      <c r="C2103" s="89" t="s">
        <v>7963</v>
      </c>
      <c r="D2103" s="89" t="s">
        <v>10656</v>
      </c>
      <c r="E2103" s="89" t="s">
        <v>6816</v>
      </c>
      <c r="F2103" s="89" t="s">
        <v>1095</v>
      </c>
      <c r="G2103" s="105">
        <v>45361.322916666664</v>
      </c>
      <c r="H2103" t="str">
        <f>INDEX(Partner_details[companyName], MATCH(E2103, Partner_details[email], 0))</f>
        <v>Turqaget</v>
      </c>
      <c r="I2103">
        <f>IFERROR(INDEX(ggPayers[payer], MATCH(A2103, ggPayers[remote_order_id], 0)), 0)</f>
        <v>0</v>
      </c>
      <c r="J2103" t="str">
        <f t="shared" si="32"/>
        <v>other</v>
      </c>
    </row>
    <row r="2104" spans="1:10">
      <c r="A2104" s="89" t="s">
        <v>2344</v>
      </c>
      <c r="B2104" s="89">
        <v>5000</v>
      </c>
      <c r="C2104" s="89" t="s">
        <v>561</v>
      </c>
      <c r="D2104" s="89" t="s">
        <v>10657</v>
      </c>
      <c r="E2104" s="89" t="s">
        <v>6816</v>
      </c>
      <c r="F2104" s="89" t="s">
        <v>1095</v>
      </c>
      <c r="G2104" s="105">
        <v>45361.322916666664</v>
      </c>
      <c r="H2104" t="str">
        <f>INDEX(Partner_details[companyName], MATCH(E2104, Partner_details[email], 0))</f>
        <v>Turqaget</v>
      </c>
      <c r="I2104">
        <f>IFERROR(INDEX(ggPayers[payer], MATCH(A2104, ggPayers[remote_order_id], 0)), 0)</f>
        <v>1027078</v>
      </c>
      <c r="J2104" t="str">
        <f t="shared" si="32"/>
        <v>ggPay</v>
      </c>
    </row>
    <row r="2105" spans="1:10">
      <c r="A2105" s="89" t="s">
        <v>2342</v>
      </c>
      <c r="B2105" s="89">
        <v>1000</v>
      </c>
      <c r="C2105" s="89" t="s">
        <v>561</v>
      </c>
      <c r="D2105" s="89"/>
      <c r="E2105" s="89" t="s">
        <v>7018</v>
      </c>
      <c r="F2105" s="89" t="s">
        <v>476</v>
      </c>
      <c r="G2105" s="105">
        <v>45361.329861111109</v>
      </c>
      <c r="H2105" t="str">
        <f>INDEX(Partner_details[companyName], MATCH(E2105, Partner_details[email], 0))</f>
        <v>Malocco</v>
      </c>
      <c r="I2105">
        <f>IFERROR(INDEX(ggPayers[payer], MATCH(A2105, ggPayers[remote_order_id], 0)), 0)</f>
        <v>0</v>
      </c>
      <c r="J2105" t="str">
        <f t="shared" si="32"/>
        <v>other</v>
      </c>
    </row>
    <row r="2106" spans="1:10">
      <c r="A2106" s="89" t="s">
        <v>10658</v>
      </c>
      <c r="B2106" s="89">
        <v>1000</v>
      </c>
      <c r="C2106" s="89" t="s">
        <v>7963</v>
      </c>
      <c r="D2106" s="89"/>
      <c r="E2106" s="89" t="s">
        <v>7018</v>
      </c>
      <c r="F2106" s="89" t="s">
        <v>476</v>
      </c>
      <c r="G2106" s="105">
        <v>45361.329861111109</v>
      </c>
      <c r="H2106" t="str">
        <f>INDEX(Partner_details[companyName], MATCH(E2106, Partner_details[email], 0))</f>
        <v>Malocco</v>
      </c>
      <c r="I2106">
        <f>IFERROR(INDEX(ggPayers[payer], MATCH(A2106, ggPayers[remote_order_id], 0)), 0)</f>
        <v>0</v>
      </c>
      <c r="J2106" t="str">
        <f t="shared" si="32"/>
        <v>other</v>
      </c>
    </row>
    <row r="2107" spans="1:10">
      <c r="A2107" s="89" t="s">
        <v>10659</v>
      </c>
      <c r="B2107" s="89">
        <v>1000</v>
      </c>
      <c r="C2107" s="89" t="s">
        <v>7963</v>
      </c>
      <c r="D2107" s="89" t="s">
        <v>10660</v>
      </c>
      <c r="E2107" s="89" t="s">
        <v>7296</v>
      </c>
      <c r="F2107" s="89" t="s">
        <v>516</v>
      </c>
      <c r="G2107" s="105">
        <v>45361.334027777775</v>
      </c>
      <c r="H2107" t="str">
        <f>INDEX(Partner_details[companyName], MATCH(E2107, Partner_details[email], 0))</f>
        <v>Paul</v>
      </c>
      <c r="I2107">
        <f>IFERROR(INDEX(ggPayers[payer], MATCH(A2107, ggPayers[remote_order_id], 0)), 0)</f>
        <v>0</v>
      </c>
      <c r="J2107" t="str">
        <f t="shared" si="32"/>
        <v>other</v>
      </c>
    </row>
    <row r="2108" spans="1:10">
      <c r="A2108" s="89" t="s">
        <v>10661</v>
      </c>
      <c r="B2108" s="89">
        <v>1000</v>
      </c>
      <c r="C2108" s="89" t="s">
        <v>7963</v>
      </c>
      <c r="D2108" s="89" t="s">
        <v>10662</v>
      </c>
      <c r="E2108" s="89" t="s">
        <v>244</v>
      </c>
      <c r="F2108" s="89" t="s">
        <v>243</v>
      </c>
      <c r="G2108" s="105">
        <v>45361.334027777775</v>
      </c>
      <c r="H2108" t="str">
        <f>INDEX(Partner_details[companyName], MATCH(E2108, Partner_details[email], 0))</f>
        <v>gg cjsc</v>
      </c>
      <c r="I2108">
        <f>IFERROR(INDEX(ggPayers[payer], MATCH(A2108, ggPayers[remote_order_id], 0)), 0)</f>
        <v>0</v>
      </c>
      <c r="J2108" t="str">
        <f t="shared" si="32"/>
        <v>other</v>
      </c>
    </row>
    <row r="2109" spans="1:10">
      <c r="A2109" s="89" t="s">
        <v>10663</v>
      </c>
      <c r="B2109" s="89">
        <v>1000</v>
      </c>
      <c r="C2109" s="89" t="s">
        <v>7963</v>
      </c>
      <c r="D2109" s="89" t="s">
        <v>10664</v>
      </c>
      <c r="E2109" s="89" t="s">
        <v>244</v>
      </c>
      <c r="F2109" s="89" t="s">
        <v>243</v>
      </c>
      <c r="G2109" s="105">
        <v>45361.334027777775</v>
      </c>
      <c r="H2109" t="str">
        <f>INDEX(Partner_details[companyName], MATCH(E2109, Partner_details[email], 0))</f>
        <v>gg cjsc</v>
      </c>
      <c r="I2109">
        <f>IFERROR(INDEX(ggPayers[payer], MATCH(A2109, ggPayers[remote_order_id], 0)), 0)</f>
        <v>0</v>
      </c>
      <c r="J2109" t="str">
        <f t="shared" si="32"/>
        <v>other</v>
      </c>
    </row>
    <row r="2110" spans="1:10">
      <c r="A2110" s="89" t="s">
        <v>10665</v>
      </c>
      <c r="B2110" s="89">
        <v>1000</v>
      </c>
      <c r="C2110" s="89" t="s">
        <v>7963</v>
      </c>
      <c r="D2110" s="89"/>
      <c r="E2110" s="89" t="s">
        <v>7296</v>
      </c>
      <c r="F2110" s="89" t="s">
        <v>516</v>
      </c>
      <c r="G2110" s="105">
        <v>45361.334027777775</v>
      </c>
      <c r="H2110" t="str">
        <f>INDEX(Partner_details[companyName], MATCH(E2110, Partner_details[email], 0))</f>
        <v>Paul</v>
      </c>
      <c r="I2110">
        <f>IFERROR(INDEX(ggPayers[payer], MATCH(A2110, ggPayers[remote_order_id], 0)), 0)</f>
        <v>0</v>
      </c>
      <c r="J2110" t="str">
        <f t="shared" si="32"/>
        <v>other</v>
      </c>
    </row>
    <row r="2111" spans="1:10">
      <c r="A2111" s="89" t="s">
        <v>10666</v>
      </c>
      <c r="B2111" s="89">
        <v>1000</v>
      </c>
      <c r="C2111" s="89" t="s">
        <v>7963</v>
      </c>
      <c r="D2111" s="89" t="s">
        <v>10667</v>
      </c>
      <c r="E2111" s="89" t="s">
        <v>7296</v>
      </c>
      <c r="F2111" s="89" t="s">
        <v>516</v>
      </c>
      <c r="G2111" s="105">
        <v>45361.334722222222</v>
      </c>
      <c r="H2111" t="str">
        <f>INDEX(Partner_details[companyName], MATCH(E2111, Partner_details[email], 0))</f>
        <v>Paul</v>
      </c>
      <c r="I2111">
        <f>IFERROR(INDEX(ggPayers[payer], MATCH(A2111, ggPayers[remote_order_id], 0)), 0)</f>
        <v>0</v>
      </c>
      <c r="J2111" t="str">
        <f t="shared" si="32"/>
        <v>other</v>
      </c>
    </row>
    <row r="2112" spans="1:10">
      <c r="A2112" s="89" t="s">
        <v>10668</v>
      </c>
      <c r="B2112" s="89">
        <v>1000</v>
      </c>
      <c r="C2112" s="89" t="s">
        <v>7963</v>
      </c>
      <c r="D2112" s="89" t="s">
        <v>10669</v>
      </c>
      <c r="E2112" s="89" t="s">
        <v>7296</v>
      </c>
      <c r="F2112" s="89" t="s">
        <v>516</v>
      </c>
      <c r="G2112" s="105">
        <v>45361.334722222222</v>
      </c>
      <c r="H2112" t="str">
        <f>INDEX(Partner_details[companyName], MATCH(E2112, Partner_details[email], 0))</f>
        <v>Paul</v>
      </c>
      <c r="I2112">
        <f>IFERROR(INDEX(ggPayers[payer], MATCH(A2112, ggPayers[remote_order_id], 0)), 0)</f>
        <v>0</v>
      </c>
      <c r="J2112" t="str">
        <f t="shared" si="32"/>
        <v>other</v>
      </c>
    </row>
    <row r="2113" spans="1:10">
      <c r="A2113" s="89" t="s">
        <v>10670</v>
      </c>
      <c r="B2113" s="89">
        <v>1000</v>
      </c>
      <c r="C2113" s="89" t="s">
        <v>7963</v>
      </c>
      <c r="D2113" s="89" t="s">
        <v>10671</v>
      </c>
      <c r="E2113" s="89" t="s">
        <v>7296</v>
      </c>
      <c r="F2113" s="89" t="s">
        <v>516</v>
      </c>
      <c r="G2113" s="105">
        <v>45361.334722222222</v>
      </c>
      <c r="H2113" t="str">
        <f>INDEX(Partner_details[companyName], MATCH(E2113, Partner_details[email], 0))</f>
        <v>Paul</v>
      </c>
      <c r="I2113">
        <f>IFERROR(INDEX(ggPayers[payer], MATCH(A2113, ggPayers[remote_order_id], 0)), 0)</f>
        <v>0</v>
      </c>
      <c r="J2113" t="str">
        <f t="shared" si="32"/>
        <v>other</v>
      </c>
    </row>
    <row r="2114" spans="1:10">
      <c r="A2114" s="89" t="s">
        <v>10672</v>
      </c>
      <c r="B2114" s="89">
        <v>1000</v>
      </c>
      <c r="C2114" s="89" t="s">
        <v>7963</v>
      </c>
      <c r="D2114" s="89"/>
      <c r="E2114" s="89" t="s">
        <v>7296</v>
      </c>
      <c r="F2114" s="89" t="s">
        <v>516</v>
      </c>
      <c r="G2114" s="105">
        <v>45361.334722222222</v>
      </c>
      <c r="H2114" t="str">
        <f>INDEX(Partner_details[companyName], MATCH(E2114, Partner_details[email], 0))</f>
        <v>Paul</v>
      </c>
      <c r="I2114">
        <f>IFERROR(INDEX(ggPayers[payer], MATCH(A2114, ggPayers[remote_order_id], 0)), 0)</f>
        <v>0</v>
      </c>
      <c r="J2114" t="str">
        <f t="shared" si="32"/>
        <v>other</v>
      </c>
    </row>
    <row r="2115" spans="1:10">
      <c r="A2115" s="89" t="s">
        <v>10673</v>
      </c>
      <c r="B2115" s="89">
        <v>1000</v>
      </c>
      <c r="C2115" s="89" t="s">
        <v>7963</v>
      </c>
      <c r="D2115" s="89"/>
      <c r="E2115" s="89" t="s">
        <v>7296</v>
      </c>
      <c r="F2115" s="89" t="s">
        <v>516</v>
      </c>
      <c r="G2115" s="105">
        <v>45361.334722222222</v>
      </c>
      <c r="H2115" t="str">
        <f>INDEX(Partner_details[companyName], MATCH(E2115, Partner_details[email], 0))</f>
        <v>Paul</v>
      </c>
      <c r="I2115">
        <f>IFERROR(INDEX(ggPayers[payer], MATCH(A2115, ggPayers[remote_order_id], 0)), 0)</f>
        <v>0</v>
      </c>
      <c r="J2115" t="str">
        <f t="shared" ref="J2115:J2178" si="33">IF(NOT(I2115=0), "ggPay", "other")</f>
        <v>other</v>
      </c>
    </row>
    <row r="2116" spans="1:10">
      <c r="A2116" s="89" t="s">
        <v>10674</v>
      </c>
      <c r="B2116" s="89">
        <v>300</v>
      </c>
      <c r="C2116" s="89" t="s">
        <v>7963</v>
      </c>
      <c r="D2116" s="89" t="s">
        <v>10675</v>
      </c>
      <c r="E2116" s="89" t="s">
        <v>133</v>
      </c>
      <c r="F2116" s="89" t="s">
        <v>461</v>
      </c>
      <c r="G2116" s="105">
        <v>45361.338194444441</v>
      </c>
      <c r="H2116" t="str">
        <f>INDEX(Partner_details[companyName], MATCH(E2116, Partner_details[email], 0))</f>
        <v>Lumen Coffee</v>
      </c>
      <c r="I2116">
        <f>IFERROR(INDEX(ggPayers[payer], MATCH(A2116, ggPayers[remote_order_id], 0)), 0)</f>
        <v>0</v>
      </c>
      <c r="J2116" t="str">
        <f t="shared" si="33"/>
        <v>other</v>
      </c>
    </row>
    <row r="2117" spans="1:10">
      <c r="A2117" s="89" t="s">
        <v>10676</v>
      </c>
      <c r="B2117" s="89">
        <v>2000</v>
      </c>
      <c r="C2117" s="89" t="s">
        <v>7963</v>
      </c>
      <c r="D2117" s="89"/>
      <c r="E2117" s="89" t="s">
        <v>6816</v>
      </c>
      <c r="F2117" s="89" t="s">
        <v>1095</v>
      </c>
      <c r="G2117" s="105">
        <v>45361.338888888888</v>
      </c>
      <c r="H2117" t="str">
        <f>INDEX(Partner_details[companyName], MATCH(E2117, Partner_details[email], 0))</f>
        <v>Turqaget</v>
      </c>
      <c r="I2117">
        <f>IFERROR(INDEX(ggPayers[payer], MATCH(A2117, ggPayers[remote_order_id], 0)), 0)</f>
        <v>0</v>
      </c>
      <c r="J2117" t="str">
        <f t="shared" si="33"/>
        <v>other</v>
      </c>
    </row>
    <row r="2118" spans="1:10">
      <c r="A2118" s="89" t="s">
        <v>10677</v>
      </c>
      <c r="B2118" s="89">
        <v>500</v>
      </c>
      <c r="C2118" s="89" t="s">
        <v>7963</v>
      </c>
      <c r="D2118" s="89" t="s">
        <v>10678</v>
      </c>
      <c r="E2118" s="89" t="s">
        <v>7544</v>
      </c>
      <c r="F2118" s="89" t="s">
        <v>466</v>
      </c>
      <c r="G2118" s="105">
        <v>45361.345833333333</v>
      </c>
      <c r="H2118" t="str">
        <f>INDEX(Partner_details[companyName], MATCH(E2118, Partner_details[email], 0))</f>
        <v>Lumen Coffee</v>
      </c>
      <c r="I2118">
        <f>IFERROR(INDEX(ggPayers[payer], MATCH(A2118, ggPayers[remote_order_id], 0)), 0)</f>
        <v>0</v>
      </c>
      <c r="J2118" t="str">
        <f t="shared" si="33"/>
        <v>other</v>
      </c>
    </row>
    <row r="2119" spans="1:10">
      <c r="A2119" s="89" t="s">
        <v>10679</v>
      </c>
      <c r="B2119" s="89">
        <v>2000</v>
      </c>
      <c r="C2119" s="89" t="s">
        <v>7963</v>
      </c>
      <c r="D2119" s="89" t="s">
        <v>10680</v>
      </c>
      <c r="E2119" s="89" t="s">
        <v>6816</v>
      </c>
      <c r="F2119" s="89" t="s">
        <v>1095</v>
      </c>
      <c r="G2119" s="105">
        <v>45361.352777777778</v>
      </c>
      <c r="H2119" t="str">
        <f>INDEX(Partner_details[companyName], MATCH(E2119, Partner_details[email], 0))</f>
        <v>Turqaget</v>
      </c>
      <c r="I2119">
        <f>IFERROR(INDEX(ggPayers[payer], MATCH(A2119, ggPayers[remote_order_id], 0)), 0)</f>
        <v>0</v>
      </c>
      <c r="J2119" t="str">
        <f t="shared" si="33"/>
        <v>other</v>
      </c>
    </row>
    <row r="2120" spans="1:10">
      <c r="A2120" s="89" t="s">
        <v>10681</v>
      </c>
      <c r="B2120" s="89">
        <v>2000</v>
      </c>
      <c r="C2120" s="89" t="s">
        <v>7963</v>
      </c>
      <c r="D2120" s="89" t="s">
        <v>10682</v>
      </c>
      <c r="E2120" s="89" t="s">
        <v>6816</v>
      </c>
      <c r="F2120" s="89" t="s">
        <v>1095</v>
      </c>
      <c r="G2120" s="105">
        <v>45361.352777777778</v>
      </c>
      <c r="H2120" t="str">
        <f>INDEX(Partner_details[companyName], MATCH(E2120, Partner_details[email], 0))</f>
        <v>Turqaget</v>
      </c>
      <c r="I2120">
        <f>IFERROR(INDEX(ggPayers[payer], MATCH(A2120, ggPayers[remote_order_id], 0)), 0)</f>
        <v>0</v>
      </c>
      <c r="J2120" t="str">
        <f t="shared" si="33"/>
        <v>other</v>
      </c>
    </row>
    <row r="2121" spans="1:10">
      <c r="A2121" s="89" t="s">
        <v>10683</v>
      </c>
      <c r="B2121" s="89">
        <v>2000</v>
      </c>
      <c r="C2121" s="89" t="s">
        <v>7963</v>
      </c>
      <c r="D2121" s="89" t="s">
        <v>10684</v>
      </c>
      <c r="E2121" s="89" t="s">
        <v>6816</v>
      </c>
      <c r="F2121" s="89" t="s">
        <v>1095</v>
      </c>
      <c r="G2121" s="105">
        <v>45361.353472222225</v>
      </c>
      <c r="H2121" t="str">
        <f>INDEX(Partner_details[companyName], MATCH(E2121, Partner_details[email], 0))</f>
        <v>Turqaget</v>
      </c>
      <c r="I2121">
        <f>IFERROR(INDEX(ggPayers[payer], MATCH(A2121, ggPayers[remote_order_id], 0)), 0)</f>
        <v>0</v>
      </c>
      <c r="J2121" t="str">
        <f t="shared" si="33"/>
        <v>other</v>
      </c>
    </row>
    <row r="2122" spans="1:10">
      <c r="A2122" s="89" t="s">
        <v>10685</v>
      </c>
      <c r="B2122" s="89">
        <v>2000</v>
      </c>
      <c r="C2122" s="89" t="s">
        <v>7963</v>
      </c>
      <c r="D2122" s="89" t="s">
        <v>10686</v>
      </c>
      <c r="E2122" s="89" t="s">
        <v>6816</v>
      </c>
      <c r="F2122" s="89" t="s">
        <v>1095</v>
      </c>
      <c r="G2122" s="105">
        <v>45361.354166666664</v>
      </c>
      <c r="H2122" t="str">
        <f>INDEX(Partner_details[companyName], MATCH(E2122, Partner_details[email], 0))</f>
        <v>Turqaget</v>
      </c>
      <c r="I2122">
        <f>IFERROR(INDEX(ggPayers[payer], MATCH(A2122, ggPayers[remote_order_id], 0)), 0)</f>
        <v>0</v>
      </c>
      <c r="J2122" t="str">
        <f t="shared" si="33"/>
        <v>other</v>
      </c>
    </row>
    <row r="2123" spans="1:10">
      <c r="A2123" s="89" t="s">
        <v>10687</v>
      </c>
      <c r="B2123" s="89">
        <v>2100</v>
      </c>
      <c r="C2123" s="89" t="s">
        <v>7963</v>
      </c>
      <c r="D2123" s="89" t="s">
        <v>10688</v>
      </c>
      <c r="E2123" s="89" t="s">
        <v>6816</v>
      </c>
      <c r="F2123" s="89" t="s">
        <v>1095</v>
      </c>
      <c r="G2123" s="105">
        <v>45361.354166666664</v>
      </c>
      <c r="H2123" t="str">
        <f>INDEX(Partner_details[companyName], MATCH(E2123, Partner_details[email], 0))</f>
        <v>Turqaget</v>
      </c>
      <c r="I2123">
        <f>IFERROR(INDEX(ggPayers[payer], MATCH(A2123, ggPayers[remote_order_id], 0)), 0)</f>
        <v>0</v>
      </c>
      <c r="J2123" t="str">
        <f t="shared" si="33"/>
        <v>other</v>
      </c>
    </row>
    <row r="2124" spans="1:10">
      <c r="A2124" s="89" t="s">
        <v>2340</v>
      </c>
      <c r="B2124" s="89">
        <v>2100</v>
      </c>
      <c r="C2124" s="89" t="s">
        <v>561</v>
      </c>
      <c r="D2124" s="89" t="s">
        <v>10689</v>
      </c>
      <c r="E2124" s="89" t="s">
        <v>6816</v>
      </c>
      <c r="F2124" s="89" t="s">
        <v>1095</v>
      </c>
      <c r="G2124" s="105">
        <v>45361.354861111111</v>
      </c>
      <c r="H2124" t="str">
        <f>INDEX(Partner_details[companyName], MATCH(E2124, Partner_details[email], 0))</f>
        <v>Turqaget</v>
      </c>
      <c r="I2124">
        <f>IFERROR(INDEX(ggPayers[payer], MATCH(A2124, ggPayers[remote_order_id], 0)), 0)</f>
        <v>623</v>
      </c>
      <c r="J2124" t="str">
        <f t="shared" si="33"/>
        <v>ggPay</v>
      </c>
    </row>
    <row r="2125" spans="1:10">
      <c r="A2125" s="89" t="s">
        <v>10690</v>
      </c>
      <c r="B2125" s="89">
        <v>10000</v>
      </c>
      <c r="C2125" s="89" t="s">
        <v>7963</v>
      </c>
      <c r="D2125" s="89"/>
      <c r="E2125" s="89" t="s">
        <v>6816</v>
      </c>
      <c r="F2125" s="89" t="s">
        <v>1095</v>
      </c>
      <c r="G2125" s="105">
        <v>45361.356249999997</v>
      </c>
      <c r="H2125" t="str">
        <f>INDEX(Partner_details[companyName], MATCH(E2125, Partner_details[email], 0))</f>
        <v>Turqaget</v>
      </c>
      <c r="I2125">
        <f>IFERROR(INDEX(ggPayers[payer], MATCH(A2125, ggPayers[remote_order_id], 0)), 0)</f>
        <v>0</v>
      </c>
      <c r="J2125" t="str">
        <f t="shared" si="33"/>
        <v>other</v>
      </c>
    </row>
    <row r="2126" spans="1:10">
      <c r="A2126" s="89" t="s">
        <v>10691</v>
      </c>
      <c r="B2126" s="89">
        <v>1500</v>
      </c>
      <c r="C2126" s="89" t="s">
        <v>7963</v>
      </c>
      <c r="D2126" s="89"/>
      <c r="E2126" s="89" t="s">
        <v>6682</v>
      </c>
      <c r="F2126" s="89" t="s">
        <v>5008</v>
      </c>
      <c r="G2126" s="105">
        <v>45361.366666666669</v>
      </c>
      <c r="H2126" t="str">
        <f>INDEX(Partner_details[companyName], MATCH(E2126, Partner_details[email], 0))</f>
        <v>Sunrise noyland</v>
      </c>
      <c r="I2126">
        <f>IFERROR(INDEX(ggPayers[payer], MATCH(A2126, ggPayers[remote_order_id], 0)), 0)</f>
        <v>0</v>
      </c>
      <c r="J2126" t="str">
        <f t="shared" si="33"/>
        <v>other</v>
      </c>
    </row>
    <row r="2127" spans="1:10">
      <c r="A2127" s="89" t="s">
        <v>10692</v>
      </c>
      <c r="B2127" s="89">
        <v>5000</v>
      </c>
      <c r="C2127" s="89" t="s">
        <v>7963</v>
      </c>
      <c r="D2127" s="89" t="s">
        <v>10693</v>
      </c>
      <c r="E2127" s="89" t="s">
        <v>6816</v>
      </c>
      <c r="F2127" s="89" t="s">
        <v>1095</v>
      </c>
      <c r="G2127" s="105">
        <v>45361.371527777781</v>
      </c>
      <c r="H2127" t="str">
        <f>INDEX(Partner_details[companyName], MATCH(E2127, Partner_details[email], 0))</f>
        <v>Turqaget</v>
      </c>
      <c r="I2127">
        <f>IFERROR(INDEX(ggPayers[payer], MATCH(A2127, ggPayers[remote_order_id], 0)), 0)</f>
        <v>0</v>
      </c>
      <c r="J2127" t="str">
        <f t="shared" si="33"/>
        <v>other</v>
      </c>
    </row>
    <row r="2128" spans="1:10">
      <c r="A2128" s="89" t="s">
        <v>10694</v>
      </c>
      <c r="B2128" s="89">
        <v>5000</v>
      </c>
      <c r="C2128" s="89" t="s">
        <v>7963</v>
      </c>
      <c r="D2128" s="89" t="s">
        <v>10695</v>
      </c>
      <c r="E2128" s="89" t="s">
        <v>6816</v>
      </c>
      <c r="F2128" s="89" t="s">
        <v>1095</v>
      </c>
      <c r="G2128" s="105">
        <v>45361.373611111114</v>
      </c>
      <c r="H2128" t="str">
        <f>INDEX(Partner_details[companyName], MATCH(E2128, Partner_details[email], 0))</f>
        <v>Turqaget</v>
      </c>
      <c r="I2128">
        <f>IFERROR(INDEX(ggPayers[payer], MATCH(A2128, ggPayers[remote_order_id], 0)), 0)</f>
        <v>0</v>
      </c>
      <c r="J2128" t="str">
        <f t="shared" si="33"/>
        <v>other</v>
      </c>
    </row>
    <row r="2129" spans="1:10">
      <c r="A2129" s="89" t="s">
        <v>10696</v>
      </c>
      <c r="B2129" s="89">
        <v>500</v>
      </c>
      <c r="C2129" s="89" t="s">
        <v>7963</v>
      </c>
      <c r="D2129" s="89" t="s">
        <v>10697</v>
      </c>
      <c r="E2129" s="89" t="s">
        <v>7446</v>
      </c>
      <c r="F2129" s="89" t="s">
        <v>7445</v>
      </c>
      <c r="G2129" s="105">
        <v>45361.379861111112</v>
      </c>
      <c r="H2129" t="str">
        <f>INDEX(Partner_details[companyName], MATCH(E2129, Partner_details[email], 0))</f>
        <v>Unicorn</v>
      </c>
      <c r="I2129">
        <f>IFERROR(INDEX(ggPayers[payer], MATCH(A2129, ggPayers[remote_order_id], 0)), 0)</f>
        <v>0</v>
      </c>
      <c r="J2129" t="str">
        <f t="shared" si="33"/>
        <v>other</v>
      </c>
    </row>
    <row r="2130" spans="1:10">
      <c r="A2130" s="89" t="s">
        <v>10698</v>
      </c>
      <c r="B2130" s="89">
        <v>500</v>
      </c>
      <c r="C2130" s="89" t="s">
        <v>7963</v>
      </c>
      <c r="D2130" s="89" t="s">
        <v>10699</v>
      </c>
      <c r="E2130" s="89" t="s">
        <v>7446</v>
      </c>
      <c r="F2130" s="89" t="s">
        <v>7445</v>
      </c>
      <c r="G2130" s="105">
        <v>45361.380555555559</v>
      </c>
      <c r="H2130" t="str">
        <f>INDEX(Partner_details[companyName], MATCH(E2130, Partner_details[email], 0))</f>
        <v>Unicorn</v>
      </c>
      <c r="I2130">
        <f>IFERROR(INDEX(ggPayers[payer], MATCH(A2130, ggPayers[remote_order_id], 0)), 0)</f>
        <v>0</v>
      </c>
      <c r="J2130" t="str">
        <f t="shared" si="33"/>
        <v>other</v>
      </c>
    </row>
    <row r="2131" spans="1:10">
      <c r="A2131" s="89" t="s">
        <v>10700</v>
      </c>
      <c r="B2131" s="89">
        <v>500</v>
      </c>
      <c r="C2131" s="89" t="s">
        <v>7963</v>
      </c>
      <c r="D2131" s="89" t="s">
        <v>10701</v>
      </c>
      <c r="E2131" s="89" t="s">
        <v>7446</v>
      </c>
      <c r="F2131" s="89" t="s">
        <v>7445</v>
      </c>
      <c r="G2131" s="105">
        <v>45361.380555555559</v>
      </c>
      <c r="H2131" t="str">
        <f>INDEX(Partner_details[companyName], MATCH(E2131, Partner_details[email], 0))</f>
        <v>Unicorn</v>
      </c>
      <c r="I2131">
        <f>IFERROR(INDEX(ggPayers[payer], MATCH(A2131, ggPayers[remote_order_id], 0)), 0)</f>
        <v>0</v>
      </c>
      <c r="J2131" t="str">
        <f t="shared" si="33"/>
        <v>other</v>
      </c>
    </row>
    <row r="2132" spans="1:10">
      <c r="A2132" s="89" t="s">
        <v>10702</v>
      </c>
      <c r="B2132" s="89">
        <v>1000</v>
      </c>
      <c r="C2132" s="89" t="s">
        <v>7963</v>
      </c>
      <c r="D2132" s="89" t="s">
        <v>10703</v>
      </c>
      <c r="E2132" s="89" t="s">
        <v>6682</v>
      </c>
      <c r="F2132" s="89" t="s">
        <v>5008</v>
      </c>
      <c r="G2132" s="105">
        <v>45361.384027777778</v>
      </c>
      <c r="H2132" t="str">
        <f>INDEX(Partner_details[companyName], MATCH(E2132, Partner_details[email], 0))</f>
        <v>Sunrise noyland</v>
      </c>
      <c r="I2132">
        <f>IFERROR(INDEX(ggPayers[payer], MATCH(A2132, ggPayers[remote_order_id], 0)), 0)</f>
        <v>0</v>
      </c>
      <c r="J2132" t="str">
        <f t="shared" si="33"/>
        <v>other</v>
      </c>
    </row>
    <row r="2133" spans="1:10">
      <c r="A2133" s="89" t="s">
        <v>10704</v>
      </c>
      <c r="B2133" s="89">
        <v>1000</v>
      </c>
      <c r="C2133" s="89" t="s">
        <v>7963</v>
      </c>
      <c r="D2133" s="89" t="s">
        <v>10705</v>
      </c>
      <c r="E2133" s="89" t="s">
        <v>6682</v>
      </c>
      <c r="F2133" s="89" t="s">
        <v>5008</v>
      </c>
      <c r="G2133" s="105">
        <v>45361.384722222225</v>
      </c>
      <c r="H2133" t="str">
        <f>INDEX(Partner_details[companyName], MATCH(E2133, Partner_details[email], 0))</f>
        <v>Sunrise noyland</v>
      </c>
      <c r="I2133">
        <f>IFERROR(INDEX(ggPayers[payer], MATCH(A2133, ggPayers[remote_order_id], 0)), 0)</f>
        <v>0</v>
      </c>
      <c r="J2133" t="str">
        <f t="shared" si="33"/>
        <v>other</v>
      </c>
    </row>
    <row r="2134" spans="1:10">
      <c r="A2134" s="99" t="s">
        <v>10706</v>
      </c>
      <c r="B2134" s="89">
        <v>2000</v>
      </c>
      <c r="C2134" s="89" t="s">
        <v>7963</v>
      </c>
      <c r="D2134" s="89"/>
      <c r="E2134" s="89" t="s">
        <v>6816</v>
      </c>
      <c r="F2134" s="89" t="s">
        <v>1095</v>
      </c>
      <c r="G2134" s="105">
        <v>45361.384722222225</v>
      </c>
      <c r="H2134" t="str">
        <f>INDEX(Partner_details[companyName], MATCH(E2134, Partner_details[email], 0))</f>
        <v>Turqaget</v>
      </c>
      <c r="I2134">
        <f>IFERROR(INDEX(ggPayers[payer], MATCH(A2134, ggPayers[remote_order_id], 0)), 0)</f>
        <v>0</v>
      </c>
      <c r="J2134" t="str">
        <f t="shared" si="33"/>
        <v>other</v>
      </c>
    </row>
    <row r="2135" spans="1:10">
      <c r="A2135" s="89" t="s">
        <v>10707</v>
      </c>
      <c r="B2135" s="89">
        <v>2000</v>
      </c>
      <c r="C2135" s="89" t="s">
        <v>7963</v>
      </c>
      <c r="D2135" s="89"/>
      <c r="E2135" s="89" t="s">
        <v>6816</v>
      </c>
      <c r="F2135" s="89" t="s">
        <v>1095</v>
      </c>
      <c r="G2135" s="105">
        <v>45361.384722222225</v>
      </c>
      <c r="H2135" t="str">
        <f>INDEX(Partner_details[companyName], MATCH(E2135, Partner_details[email], 0))</f>
        <v>Turqaget</v>
      </c>
      <c r="I2135">
        <f>IFERROR(INDEX(ggPayers[payer], MATCH(A2135, ggPayers[remote_order_id], 0)), 0)</f>
        <v>0</v>
      </c>
      <c r="J2135" t="str">
        <f t="shared" si="33"/>
        <v>other</v>
      </c>
    </row>
    <row r="2136" spans="1:10">
      <c r="A2136" s="89" t="s">
        <v>10708</v>
      </c>
      <c r="B2136" s="89">
        <v>500</v>
      </c>
      <c r="C2136" s="89" t="s">
        <v>7963</v>
      </c>
      <c r="D2136" s="89" t="s">
        <v>10709</v>
      </c>
      <c r="E2136" s="89" t="s">
        <v>332</v>
      </c>
      <c r="F2136" s="89" t="s">
        <v>331</v>
      </c>
      <c r="G2136" s="105">
        <v>45361.405555555553</v>
      </c>
      <c r="H2136" t="str">
        <f>INDEX(Partner_details[companyName], MATCH(E2136, Partner_details[email], 0))</f>
        <v>gg cjsc</v>
      </c>
      <c r="I2136">
        <f>IFERROR(INDEX(ggPayers[payer], MATCH(A2136, ggPayers[remote_order_id], 0)), 0)</f>
        <v>0</v>
      </c>
      <c r="J2136" t="str">
        <f t="shared" si="33"/>
        <v>other</v>
      </c>
    </row>
    <row r="2137" spans="1:10">
      <c r="A2137" s="89" t="s">
        <v>10710</v>
      </c>
      <c r="B2137" s="89">
        <v>10000</v>
      </c>
      <c r="C2137" s="89" t="s">
        <v>7963</v>
      </c>
      <c r="D2137" s="89" t="s">
        <v>10711</v>
      </c>
      <c r="E2137" s="89" t="s">
        <v>6816</v>
      </c>
      <c r="F2137" s="89" t="s">
        <v>1095</v>
      </c>
      <c r="G2137" s="105">
        <v>45361.408333333333</v>
      </c>
      <c r="H2137" t="str">
        <f>INDEX(Partner_details[companyName], MATCH(E2137, Partner_details[email], 0))</f>
        <v>Turqaget</v>
      </c>
      <c r="I2137">
        <f>IFERROR(INDEX(ggPayers[payer], MATCH(A2137, ggPayers[remote_order_id], 0)), 0)</f>
        <v>0</v>
      </c>
      <c r="J2137" t="str">
        <f t="shared" si="33"/>
        <v>other</v>
      </c>
    </row>
    <row r="2138" spans="1:10">
      <c r="A2138" s="89" t="s">
        <v>10712</v>
      </c>
      <c r="B2138" s="89">
        <v>400</v>
      </c>
      <c r="C2138" s="89" t="s">
        <v>7963</v>
      </c>
      <c r="D2138" s="89" t="s">
        <v>10713</v>
      </c>
      <c r="E2138" s="89" t="s">
        <v>6594</v>
      </c>
      <c r="F2138" s="89" t="s">
        <v>433</v>
      </c>
      <c r="G2138" s="105">
        <v>45361.418055555558</v>
      </c>
      <c r="H2138" t="str">
        <f>INDEX(Partner_details[companyName], MATCH(E2138, Partner_details[email], 0))</f>
        <v>Eywa</v>
      </c>
      <c r="I2138">
        <f>IFERROR(INDEX(ggPayers[payer], MATCH(A2138, ggPayers[remote_order_id], 0)), 0)</f>
        <v>0</v>
      </c>
      <c r="J2138" t="str">
        <f t="shared" si="33"/>
        <v>other</v>
      </c>
    </row>
    <row r="2139" spans="1:10">
      <c r="A2139" s="89" t="s">
        <v>2338</v>
      </c>
      <c r="B2139" s="89">
        <v>400</v>
      </c>
      <c r="C2139" s="89" t="s">
        <v>561</v>
      </c>
      <c r="D2139" s="89"/>
      <c r="E2139" s="89" t="s">
        <v>6594</v>
      </c>
      <c r="F2139" s="89" t="s">
        <v>433</v>
      </c>
      <c r="G2139" s="105">
        <v>45361.418749999997</v>
      </c>
      <c r="H2139" t="str">
        <f>INDEX(Partner_details[companyName], MATCH(E2139, Partner_details[email], 0))</f>
        <v>Eywa</v>
      </c>
      <c r="I2139">
        <f>IFERROR(INDEX(ggPayers[payer], MATCH(A2139, ggPayers[remote_order_id], 0)), 0)</f>
        <v>0</v>
      </c>
      <c r="J2139" t="str">
        <f t="shared" si="33"/>
        <v>other</v>
      </c>
    </row>
    <row r="2140" spans="1:10">
      <c r="A2140" s="89" t="s">
        <v>2336</v>
      </c>
      <c r="B2140" s="89">
        <v>1000</v>
      </c>
      <c r="C2140" s="89" t="s">
        <v>561</v>
      </c>
      <c r="D2140" s="89"/>
      <c r="E2140" s="89" t="s">
        <v>7296</v>
      </c>
      <c r="F2140" s="89" t="s">
        <v>516</v>
      </c>
      <c r="G2140" s="105">
        <v>45361.431944444441</v>
      </c>
      <c r="H2140" t="str">
        <f>INDEX(Partner_details[companyName], MATCH(E2140, Partner_details[email], 0))</f>
        <v>Paul</v>
      </c>
      <c r="I2140">
        <f>IFERROR(INDEX(ggPayers[payer], MATCH(A2140, ggPayers[remote_order_id], 0)), 0)</f>
        <v>0</v>
      </c>
      <c r="J2140" t="str">
        <f t="shared" si="33"/>
        <v>other</v>
      </c>
    </row>
    <row r="2141" spans="1:10">
      <c r="A2141" s="89" t="s">
        <v>10714</v>
      </c>
      <c r="B2141" s="89">
        <v>1000</v>
      </c>
      <c r="C2141" s="89" t="s">
        <v>7963</v>
      </c>
      <c r="D2141" s="89"/>
      <c r="E2141" s="89" t="s">
        <v>7296</v>
      </c>
      <c r="F2141" s="89" t="s">
        <v>516</v>
      </c>
      <c r="G2141" s="105">
        <v>45361.431944444441</v>
      </c>
      <c r="H2141" t="str">
        <f>INDEX(Partner_details[companyName], MATCH(E2141, Partner_details[email], 0))</f>
        <v>Paul</v>
      </c>
      <c r="I2141">
        <f>IFERROR(INDEX(ggPayers[payer], MATCH(A2141, ggPayers[remote_order_id], 0)), 0)</f>
        <v>0</v>
      </c>
      <c r="J2141" t="str">
        <f t="shared" si="33"/>
        <v>other</v>
      </c>
    </row>
    <row r="2142" spans="1:10">
      <c r="A2142" s="89" t="s">
        <v>6307</v>
      </c>
      <c r="B2142" s="89">
        <v>500</v>
      </c>
      <c r="C2142" s="89" t="s">
        <v>5606</v>
      </c>
      <c r="D2142" s="89" t="s">
        <v>10715</v>
      </c>
      <c r="E2142" s="89" t="s">
        <v>7418</v>
      </c>
      <c r="F2142" s="89" t="s">
        <v>511</v>
      </c>
      <c r="G2142" s="105">
        <v>45361.4375</v>
      </c>
      <c r="H2142" t="str">
        <f>INDEX(Partner_details[companyName], MATCH(E2142, Partner_details[email], 0))</f>
        <v>Myler</v>
      </c>
      <c r="I2142">
        <f>IFERROR(INDEX(ggPayers[payer], MATCH(A2142, ggPayers[remote_order_id], 0)), 0)</f>
        <v>220085</v>
      </c>
      <c r="J2142" t="str">
        <f t="shared" si="33"/>
        <v>ggPay</v>
      </c>
    </row>
    <row r="2143" spans="1:10">
      <c r="A2143" s="89" t="s">
        <v>10716</v>
      </c>
      <c r="B2143" s="89">
        <v>500</v>
      </c>
      <c r="C2143" s="89" t="s">
        <v>7963</v>
      </c>
      <c r="D2143" s="89" t="s">
        <v>10717</v>
      </c>
      <c r="E2143" s="89" t="s">
        <v>7418</v>
      </c>
      <c r="F2143" s="89" t="s">
        <v>511</v>
      </c>
      <c r="G2143" s="105">
        <v>45361.4375</v>
      </c>
      <c r="H2143" t="str">
        <f>INDEX(Partner_details[companyName], MATCH(E2143, Partner_details[email], 0))</f>
        <v>Myler</v>
      </c>
      <c r="I2143">
        <f>IFERROR(INDEX(ggPayers[payer], MATCH(A2143, ggPayers[remote_order_id], 0)), 0)</f>
        <v>0</v>
      </c>
      <c r="J2143" t="str">
        <f t="shared" si="33"/>
        <v>other</v>
      </c>
    </row>
    <row r="2144" spans="1:10">
      <c r="A2144" s="89" t="s">
        <v>10718</v>
      </c>
      <c r="B2144" s="89">
        <v>500</v>
      </c>
      <c r="C2144" s="89" t="s">
        <v>7963</v>
      </c>
      <c r="D2144" s="89" t="s">
        <v>10719</v>
      </c>
      <c r="E2144" s="89" t="s">
        <v>7418</v>
      </c>
      <c r="F2144" s="89" t="s">
        <v>511</v>
      </c>
      <c r="G2144" s="105">
        <v>45361.4375</v>
      </c>
      <c r="H2144" t="str">
        <f>INDEX(Partner_details[companyName], MATCH(E2144, Partner_details[email], 0))</f>
        <v>Myler</v>
      </c>
      <c r="I2144">
        <f>IFERROR(INDEX(ggPayers[payer], MATCH(A2144, ggPayers[remote_order_id], 0)), 0)</f>
        <v>0</v>
      </c>
      <c r="J2144" t="str">
        <f t="shared" si="33"/>
        <v>other</v>
      </c>
    </row>
    <row r="2145" spans="1:10">
      <c r="A2145" s="89" t="s">
        <v>10720</v>
      </c>
      <c r="B2145" s="89">
        <v>500</v>
      </c>
      <c r="C2145" s="89" t="s">
        <v>7963</v>
      </c>
      <c r="D2145" s="89"/>
      <c r="E2145" s="89" t="s">
        <v>7418</v>
      </c>
      <c r="F2145" s="89" t="s">
        <v>511</v>
      </c>
      <c r="G2145" s="105">
        <v>45361.4375</v>
      </c>
      <c r="H2145" t="str">
        <f>INDEX(Partner_details[companyName], MATCH(E2145, Partner_details[email], 0))</f>
        <v>Myler</v>
      </c>
      <c r="I2145">
        <f>IFERROR(INDEX(ggPayers[payer], MATCH(A2145, ggPayers[remote_order_id], 0)), 0)</f>
        <v>0</v>
      </c>
      <c r="J2145" t="str">
        <f t="shared" si="33"/>
        <v>other</v>
      </c>
    </row>
    <row r="2146" spans="1:10">
      <c r="A2146" s="89" t="s">
        <v>10721</v>
      </c>
      <c r="B2146" s="89">
        <v>500</v>
      </c>
      <c r="C2146" s="89" t="s">
        <v>7963</v>
      </c>
      <c r="D2146" s="89"/>
      <c r="E2146" s="89" t="s">
        <v>7418</v>
      </c>
      <c r="F2146" s="89" t="s">
        <v>511</v>
      </c>
      <c r="G2146" s="105">
        <v>45361.4375</v>
      </c>
      <c r="H2146" t="str">
        <f>INDEX(Partner_details[companyName], MATCH(E2146, Partner_details[email], 0))</f>
        <v>Myler</v>
      </c>
      <c r="I2146">
        <f>IFERROR(INDEX(ggPayers[payer], MATCH(A2146, ggPayers[remote_order_id], 0)), 0)</f>
        <v>0</v>
      </c>
      <c r="J2146" t="str">
        <f t="shared" si="33"/>
        <v>other</v>
      </c>
    </row>
    <row r="2147" spans="1:10">
      <c r="A2147" s="89" t="s">
        <v>10722</v>
      </c>
      <c r="B2147" s="89">
        <v>500</v>
      </c>
      <c r="C2147" s="89" t="s">
        <v>7963</v>
      </c>
      <c r="D2147" s="89"/>
      <c r="E2147" s="89" t="s">
        <v>7418</v>
      </c>
      <c r="F2147" s="89" t="s">
        <v>511</v>
      </c>
      <c r="G2147" s="105">
        <v>45361.4375</v>
      </c>
      <c r="H2147" t="str">
        <f>INDEX(Partner_details[companyName], MATCH(E2147, Partner_details[email], 0))</f>
        <v>Myler</v>
      </c>
      <c r="I2147">
        <f>IFERROR(INDEX(ggPayers[payer], MATCH(A2147, ggPayers[remote_order_id], 0)), 0)</f>
        <v>0</v>
      </c>
      <c r="J2147" t="str">
        <f t="shared" si="33"/>
        <v>other</v>
      </c>
    </row>
    <row r="2148" spans="1:10">
      <c r="A2148" s="89" t="s">
        <v>10723</v>
      </c>
      <c r="B2148" s="89">
        <v>500</v>
      </c>
      <c r="C2148" s="89" t="s">
        <v>7963</v>
      </c>
      <c r="D2148" s="89"/>
      <c r="E2148" s="89" t="s">
        <v>7418</v>
      </c>
      <c r="F2148" s="89" t="s">
        <v>511</v>
      </c>
      <c r="G2148" s="105">
        <v>45361.4375</v>
      </c>
      <c r="H2148" t="str">
        <f>INDEX(Partner_details[companyName], MATCH(E2148, Partner_details[email], 0))</f>
        <v>Myler</v>
      </c>
      <c r="I2148">
        <f>IFERROR(INDEX(ggPayers[payer], MATCH(A2148, ggPayers[remote_order_id], 0)), 0)</f>
        <v>0</v>
      </c>
      <c r="J2148" t="str">
        <f t="shared" si="33"/>
        <v>other</v>
      </c>
    </row>
    <row r="2149" spans="1:10">
      <c r="A2149" s="89" t="s">
        <v>10724</v>
      </c>
      <c r="B2149" s="89">
        <v>700</v>
      </c>
      <c r="C2149" s="89" t="s">
        <v>7963</v>
      </c>
      <c r="D2149" s="89" t="s">
        <v>10725</v>
      </c>
      <c r="E2149" s="89" t="s">
        <v>7446</v>
      </c>
      <c r="F2149" s="89" t="s">
        <v>7445</v>
      </c>
      <c r="G2149" s="105">
        <v>45361.444444444445</v>
      </c>
      <c r="H2149" t="str">
        <f>INDEX(Partner_details[companyName], MATCH(E2149, Partner_details[email], 0))</f>
        <v>Unicorn</v>
      </c>
      <c r="I2149">
        <f>IFERROR(INDEX(ggPayers[payer], MATCH(A2149, ggPayers[remote_order_id], 0)), 0)</f>
        <v>0</v>
      </c>
      <c r="J2149" t="str">
        <f t="shared" si="33"/>
        <v>other</v>
      </c>
    </row>
    <row r="2150" spans="1:10">
      <c r="A2150" s="89" t="s">
        <v>10726</v>
      </c>
      <c r="B2150" s="89">
        <v>700</v>
      </c>
      <c r="C2150" s="89" t="s">
        <v>7963</v>
      </c>
      <c r="D2150" s="89" t="s">
        <v>10727</v>
      </c>
      <c r="E2150" s="89" t="s">
        <v>7446</v>
      </c>
      <c r="F2150" s="89" t="s">
        <v>7445</v>
      </c>
      <c r="G2150" s="105">
        <v>45361.444444444445</v>
      </c>
      <c r="H2150" t="str">
        <f>INDEX(Partner_details[companyName], MATCH(E2150, Partner_details[email], 0))</f>
        <v>Unicorn</v>
      </c>
      <c r="I2150">
        <f>IFERROR(INDEX(ggPayers[payer], MATCH(A2150, ggPayers[remote_order_id], 0)), 0)</f>
        <v>0</v>
      </c>
      <c r="J2150" t="str">
        <f t="shared" si="33"/>
        <v>other</v>
      </c>
    </row>
    <row r="2151" spans="1:10">
      <c r="A2151" s="89" t="s">
        <v>10728</v>
      </c>
      <c r="B2151" s="89">
        <v>700</v>
      </c>
      <c r="C2151" s="89" t="s">
        <v>7963</v>
      </c>
      <c r="D2151" s="89" t="s">
        <v>10729</v>
      </c>
      <c r="E2151" s="89" t="s">
        <v>7446</v>
      </c>
      <c r="F2151" s="89" t="s">
        <v>7445</v>
      </c>
      <c r="G2151" s="105">
        <v>45361.445138888892</v>
      </c>
      <c r="H2151" t="str">
        <f>INDEX(Partner_details[companyName], MATCH(E2151, Partner_details[email], 0))</f>
        <v>Unicorn</v>
      </c>
      <c r="I2151">
        <f>IFERROR(INDEX(ggPayers[payer], MATCH(A2151, ggPayers[remote_order_id], 0)), 0)</f>
        <v>0</v>
      </c>
      <c r="J2151" t="str">
        <f t="shared" si="33"/>
        <v>other</v>
      </c>
    </row>
    <row r="2152" spans="1:10">
      <c r="A2152" s="89" t="s">
        <v>10730</v>
      </c>
      <c r="B2152" s="89">
        <v>300</v>
      </c>
      <c r="C2152" s="89" t="s">
        <v>7963</v>
      </c>
      <c r="D2152" s="89" t="s">
        <v>10731</v>
      </c>
      <c r="E2152" s="89" t="s">
        <v>244</v>
      </c>
      <c r="F2152" s="89" t="s">
        <v>243</v>
      </c>
      <c r="G2152" s="105">
        <v>45361.447222222225</v>
      </c>
      <c r="H2152" t="str">
        <f>INDEX(Partner_details[companyName], MATCH(E2152, Partner_details[email], 0))</f>
        <v>gg cjsc</v>
      </c>
      <c r="I2152">
        <f>IFERROR(INDEX(ggPayers[payer], MATCH(A2152, ggPayers[remote_order_id], 0)), 0)</f>
        <v>0</v>
      </c>
      <c r="J2152" t="str">
        <f t="shared" si="33"/>
        <v>other</v>
      </c>
    </row>
    <row r="2153" spans="1:10">
      <c r="A2153" s="89" t="s">
        <v>10732</v>
      </c>
      <c r="B2153" s="89">
        <v>300</v>
      </c>
      <c r="C2153" s="89" t="s">
        <v>7963</v>
      </c>
      <c r="D2153" s="89" t="s">
        <v>10733</v>
      </c>
      <c r="E2153" s="89" t="s">
        <v>244</v>
      </c>
      <c r="F2153" s="89" t="s">
        <v>243</v>
      </c>
      <c r="G2153" s="105">
        <v>45361.447222222225</v>
      </c>
      <c r="H2153" t="str">
        <f>INDEX(Partner_details[companyName], MATCH(E2153, Partner_details[email], 0))</f>
        <v>gg cjsc</v>
      </c>
      <c r="I2153">
        <f>IFERROR(INDEX(ggPayers[payer], MATCH(A2153, ggPayers[remote_order_id], 0)), 0)</f>
        <v>0</v>
      </c>
      <c r="J2153" t="str">
        <f t="shared" si="33"/>
        <v>other</v>
      </c>
    </row>
    <row r="2154" spans="1:10">
      <c r="A2154" s="89" t="s">
        <v>10734</v>
      </c>
      <c r="B2154" s="89">
        <v>500</v>
      </c>
      <c r="C2154" s="89" t="s">
        <v>7963</v>
      </c>
      <c r="D2154" s="89" t="s">
        <v>10735</v>
      </c>
      <c r="E2154" s="89" t="s">
        <v>133</v>
      </c>
      <c r="F2154" s="89" t="s">
        <v>461</v>
      </c>
      <c r="G2154" s="105">
        <v>45361.450694444444</v>
      </c>
      <c r="H2154" t="str">
        <f>INDEX(Partner_details[companyName], MATCH(E2154, Partner_details[email], 0))</f>
        <v>Lumen Coffee</v>
      </c>
      <c r="I2154">
        <f>IFERROR(INDEX(ggPayers[payer], MATCH(A2154, ggPayers[remote_order_id], 0)), 0)</f>
        <v>0</v>
      </c>
      <c r="J2154" t="str">
        <f t="shared" si="33"/>
        <v>other</v>
      </c>
    </row>
    <row r="2155" spans="1:10">
      <c r="A2155" s="89" t="s">
        <v>10736</v>
      </c>
      <c r="B2155" s="89">
        <v>500</v>
      </c>
      <c r="C2155" s="89" t="s">
        <v>7963</v>
      </c>
      <c r="D2155" s="89" t="s">
        <v>10737</v>
      </c>
      <c r="E2155" s="89" t="s">
        <v>133</v>
      </c>
      <c r="F2155" s="89" t="s">
        <v>461</v>
      </c>
      <c r="G2155" s="105">
        <v>45361.450694444444</v>
      </c>
      <c r="H2155" t="str">
        <f>INDEX(Partner_details[companyName], MATCH(E2155, Partner_details[email], 0))</f>
        <v>Lumen Coffee</v>
      </c>
      <c r="I2155">
        <f>IFERROR(INDEX(ggPayers[payer], MATCH(A2155, ggPayers[remote_order_id], 0)), 0)</f>
        <v>0</v>
      </c>
      <c r="J2155" t="str">
        <f t="shared" si="33"/>
        <v>other</v>
      </c>
    </row>
    <row r="2156" spans="1:10">
      <c r="A2156" s="89" t="s">
        <v>10738</v>
      </c>
      <c r="B2156" s="89">
        <v>500</v>
      </c>
      <c r="C2156" s="89" t="s">
        <v>7963</v>
      </c>
      <c r="D2156" s="89"/>
      <c r="E2156" s="89" t="s">
        <v>133</v>
      </c>
      <c r="F2156" s="89" t="s">
        <v>461</v>
      </c>
      <c r="G2156" s="105">
        <v>45361.450694444444</v>
      </c>
      <c r="H2156" t="str">
        <f>INDEX(Partner_details[companyName], MATCH(E2156, Partner_details[email], 0))</f>
        <v>Lumen Coffee</v>
      </c>
      <c r="I2156">
        <f>IFERROR(INDEX(ggPayers[payer], MATCH(A2156, ggPayers[remote_order_id], 0)), 0)</f>
        <v>0</v>
      </c>
      <c r="J2156" t="str">
        <f t="shared" si="33"/>
        <v>other</v>
      </c>
    </row>
    <row r="2157" spans="1:10">
      <c r="A2157" s="89" t="s">
        <v>10739</v>
      </c>
      <c r="B2157" s="89">
        <v>500</v>
      </c>
      <c r="C2157" s="89" t="s">
        <v>7963</v>
      </c>
      <c r="D2157" s="89"/>
      <c r="E2157" s="89" t="s">
        <v>133</v>
      </c>
      <c r="F2157" s="89" t="s">
        <v>461</v>
      </c>
      <c r="G2157" s="105">
        <v>45361.450694444444</v>
      </c>
      <c r="H2157" t="str">
        <f>INDEX(Partner_details[companyName], MATCH(E2157, Partner_details[email], 0))</f>
        <v>Lumen Coffee</v>
      </c>
      <c r="I2157">
        <f>IFERROR(INDEX(ggPayers[payer], MATCH(A2157, ggPayers[remote_order_id], 0)), 0)</f>
        <v>0</v>
      </c>
      <c r="J2157" t="str">
        <f t="shared" si="33"/>
        <v>other</v>
      </c>
    </row>
    <row r="2158" spans="1:10">
      <c r="A2158" s="89" t="s">
        <v>10740</v>
      </c>
      <c r="B2158" s="89">
        <v>500</v>
      </c>
      <c r="C2158" s="89" t="s">
        <v>7963</v>
      </c>
      <c r="D2158" s="89"/>
      <c r="E2158" s="89" t="s">
        <v>133</v>
      </c>
      <c r="F2158" s="89" t="s">
        <v>461</v>
      </c>
      <c r="G2158" s="105">
        <v>45361.450694444444</v>
      </c>
      <c r="H2158" t="str">
        <f>INDEX(Partner_details[companyName], MATCH(E2158, Partner_details[email], 0))</f>
        <v>Lumen Coffee</v>
      </c>
      <c r="I2158">
        <f>IFERROR(INDEX(ggPayers[payer], MATCH(A2158, ggPayers[remote_order_id], 0)), 0)</f>
        <v>0</v>
      </c>
      <c r="J2158" t="str">
        <f t="shared" si="33"/>
        <v>other</v>
      </c>
    </row>
    <row r="2159" spans="1:10">
      <c r="A2159" s="89" t="s">
        <v>10741</v>
      </c>
      <c r="B2159" s="89">
        <v>500</v>
      </c>
      <c r="C2159" s="89" t="s">
        <v>7963</v>
      </c>
      <c r="D2159" s="89"/>
      <c r="E2159" s="89" t="s">
        <v>133</v>
      </c>
      <c r="F2159" s="89" t="s">
        <v>461</v>
      </c>
      <c r="G2159" s="105">
        <v>45361.450694444444</v>
      </c>
      <c r="H2159" t="str">
        <f>INDEX(Partner_details[companyName], MATCH(E2159, Partner_details[email], 0))</f>
        <v>Lumen Coffee</v>
      </c>
      <c r="I2159">
        <f>IFERROR(INDEX(ggPayers[payer], MATCH(A2159, ggPayers[remote_order_id], 0)), 0)</f>
        <v>0</v>
      </c>
      <c r="J2159" t="str">
        <f t="shared" si="33"/>
        <v>other</v>
      </c>
    </row>
    <row r="2160" spans="1:10">
      <c r="A2160" s="89" t="s">
        <v>10742</v>
      </c>
      <c r="B2160" s="89">
        <v>500</v>
      </c>
      <c r="C2160" s="89" t="s">
        <v>7963</v>
      </c>
      <c r="D2160" s="89"/>
      <c r="E2160" s="89" t="s">
        <v>133</v>
      </c>
      <c r="F2160" s="89" t="s">
        <v>461</v>
      </c>
      <c r="G2160" s="105">
        <v>45361.450694444444</v>
      </c>
      <c r="H2160" t="str">
        <f>INDEX(Partner_details[companyName], MATCH(E2160, Partner_details[email], 0))</f>
        <v>Lumen Coffee</v>
      </c>
      <c r="I2160">
        <f>IFERROR(INDEX(ggPayers[payer], MATCH(A2160, ggPayers[remote_order_id], 0)), 0)</f>
        <v>0</v>
      </c>
      <c r="J2160" t="str">
        <f t="shared" si="33"/>
        <v>other</v>
      </c>
    </row>
    <row r="2161" spans="1:10">
      <c r="A2161" s="89" t="s">
        <v>10743</v>
      </c>
      <c r="B2161" s="89">
        <v>500</v>
      </c>
      <c r="C2161" s="89" t="s">
        <v>7963</v>
      </c>
      <c r="D2161" s="89"/>
      <c r="E2161" s="89" t="s">
        <v>133</v>
      </c>
      <c r="F2161" s="89" t="s">
        <v>461</v>
      </c>
      <c r="G2161" s="105">
        <v>45361.450694444444</v>
      </c>
      <c r="H2161" t="str">
        <f>INDEX(Partner_details[companyName], MATCH(E2161, Partner_details[email], 0))</f>
        <v>Lumen Coffee</v>
      </c>
      <c r="I2161">
        <f>IFERROR(INDEX(ggPayers[payer], MATCH(A2161, ggPayers[remote_order_id], 0)), 0)</f>
        <v>0</v>
      </c>
      <c r="J2161" t="str">
        <f t="shared" si="33"/>
        <v>other</v>
      </c>
    </row>
    <row r="2162" spans="1:10">
      <c r="A2162" s="89" t="s">
        <v>10744</v>
      </c>
      <c r="B2162" s="89">
        <v>500</v>
      </c>
      <c r="C2162" s="89" t="s">
        <v>7963</v>
      </c>
      <c r="D2162" s="89"/>
      <c r="E2162" s="89" t="s">
        <v>133</v>
      </c>
      <c r="F2162" s="89" t="s">
        <v>461</v>
      </c>
      <c r="G2162" s="105">
        <v>45361.450694444444</v>
      </c>
      <c r="H2162" t="str">
        <f>INDEX(Partner_details[companyName], MATCH(E2162, Partner_details[email], 0))</f>
        <v>Lumen Coffee</v>
      </c>
      <c r="I2162">
        <f>IFERROR(INDEX(ggPayers[payer], MATCH(A2162, ggPayers[remote_order_id], 0)), 0)</f>
        <v>0</v>
      </c>
      <c r="J2162" t="str">
        <f t="shared" si="33"/>
        <v>other</v>
      </c>
    </row>
    <row r="2163" spans="1:10">
      <c r="A2163" s="89" t="s">
        <v>10745</v>
      </c>
      <c r="B2163" s="89">
        <v>500</v>
      </c>
      <c r="C2163" s="89" t="s">
        <v>7963</v>
      </c>
      <c r="D2163" s="89"/>
      <c r="E2163" s="89" t="s">
        <v>133</v>
      </c>
      <c r="F2163" s="89" t="s">
        <v>461</v>
      </c>
      <c r="G2163" s="105">
        <v>45361.450694444444</v>
      </c>
      <c r="H2163" t="str">
        <f>INDEX(Partner_details[companyName], MATCH(E2163, Partner_details[email], 0))</f>
        <v>Lumen Coffee</v>
      </c>
      <c r="I2163">
        <f>IFERROR(INDEX(ggPayers[payer], MATCH(A2163, ggPayers[remote_order_id], 0)), 0)</f>
        <v>0</v>
      </c>
      <c r="J2163" t="str">
        <f t="shared" si="33"/>
        <v>other</v>
      </c>
    </row>
    <row r="2164" spans="1:10">
      <c r="A2164" s="99" t="s">
        <v>2333</v>
      </c>
      <c r="B2164" s="89">
        <v>300</v>
      </c>
      <c r="C2164" s="89" t="s">
        <v>561</v>
      </c>
      <c r="D2164" s="89"/>
      <c r="E2164" s="89" t="s">
        <v>244</v>
      </c>
      <c r="F2164" s="89" t="s">
        <v>243</v>
      </c>
      <c r="G2164" s="105">
        <v>45361.45208333333</v>
      </c>
      <c r="H2164" t="str">
        <f>INDEX(Partner_details[companyName], MATCH(E2164, Partner_details[email], 0))</f>
        <v>gg cjsc</v>
      </c>
      <c r="I2164">
        <f>IFERROR(INDEX(ggPayers[payer], MATCH(A2164, ggPayers[remote_order_id], 0)), 0)</f>
        <v>0</v>
      </c>
      <c r="J2164" t="str">
        <f t="shared" si="33"/>
        <v>other</v>
      </c>
    </row>
    <row r="2165" spans="1:10">
      <c r="A2165" s="89" t="s">
        <v>10746</v>
      </c>
      <c r="B2165" s="89">
        <v>300</v>
      </c>
      <c r="C2165" s="89" t="s">
        <v>7963</v>
      </c>
      <c r="D2165" s="89"/>
      <c r="E2165" s="89" t="s">
        <v>244</v>
      </c>
      <c r="F2165" s="89" t="s">
        <v>243</v>
      </c>
      <c r="G2165" s="105">
        <v>45361.45208333333</v>
      </c>
      <c r="H2165" t="str">
        <f>INDEX(Partner_details[companyName], MATCH(E2165, Partner_details[email], 0))</f>
        <v>gg cjsc</v>
      </c>
      <c r="I2165">
        <f>IFERROR(INDEX(ggPayers[payer], MATCH(A2165, ggPayers[remote_order_id], 0)), 0)</f>
        <v>0</v>
      </c>
      <c r="J2165" t="str">
        <f t="shared" si="33"/>
        <v>other</v>
      </c>
    </row>
    <row r="2166" spans="1:10">
      <c r="A2166" s="89" t="s">
        <v>2331</v>
      </c>
      <c r="B2166" s="89">
        <v>100</v>
      </c>
      <c r="C2166" s="89" t="s">
        <v>561</v>
      </c>
      <c r="D2166" s="89" t="s">
        <v>10747</v>
      </c>
      <c r="E2166" s="89" t="s">
        <v>7418</v>
      </c>
      <c r="F2166" s="89" t="s">
        <v>511</v>
      </c>
      <c r="G2166" s="105">
        <v>45361.461111111108</v>
      </c>
      <c r="H2166" t="str">
        <f>INDEX(Partner_details[companyName], MATCH(E2166, Partner_details[email], 0))</f>
        <v>Myler</v>
      </c>
      <c r="I2166">
        <f>IFERROR(INDEX(ggPayers[payer], MATCH(A2166, ggPayers[remote_order_id], 0)), 0)</f>
        <v>798</v>
      </c>
      <c r="J2166" t="str">
        <f t="shared" si="33"/>
        <v>ggPay</v>
      </c>
    </row>
    <row r="2167" spans="1:10">
      <c r="A2167" s="89" t="s">
        <v>10748</v>
      </c>
      <c r="B2167" s="89">
        <v>2000</v>
      </c>
      <c r="C2167" s="89" t="s">
        <v>7963</v>
      </c>
      <c r="D2167" s="89" t="s">
        <v>10749</v>
      </c>
      <c r="E2167" s="89" t="s">
        <v>6816</v>
      </c>
      <c r="F2167" s="89" t="s">
        <v>1095</v>
      </c>
      <c r="G2167" s="105">
        <v>45361.490277777775</v>
      </c>
      <c r="H2167" t="str">
        <f>INDEX(Partner_details[companyName], MATCH(E2167, Partner_details[email], 0))</f>
        <v>Turqaget</v>
      </c>
      <c r="I2167">
        <f>IFERROR(INDEX(ggPayers[payer], MATCH(A2167, ggPayers[remote_order_id], 0)), 0)</f>
        <v>0</v>
      </c>
      <c r="J2167" t="str">
        <f t="shared" si="33"/>
        <v>other</v>
      </c>
    </row>
    <row r="2168" spans="1:10">
      <c r="A2168" s="89" t="s">
        <v>10750</v>
      </c>
      <c r="B2168" s="89">
        <v>2000</v>
      </c>
      <c r="C2168" s="89" t="s">
        <v>7963</v>
      </c>
      <c r="D2168" s="89" t="s">
        <v>10751</v>
      </c>
      <c r="E2168" s="89" t="s">
        <v>6816</v>
      </c>
      <c r="F2168" s="89" t="s">
        <v>1095</v>
      </c>
      <c r="G2168" s="105">
        <v>45361.490277777775</v>
      </c>
      <c r="H2168" t="str">
        <f>INDEX(Partner_details[companyName], MATCH(E2168, Partner_details[email], 0))</f>
        <v>Turqaget</v>
      </c>
      <c r="I2168">
        <f>IFERROR(INDEX(ggPayers[payer], MATCH(A2168, ggPayers[remote_order_id], 0)), 0)</f>
        <v>0</v>
      </c>
      <c r="J2168" t="str">
        <f t="shared" si="33"/>
        <v>other</v>
      </c>
    </row>
    <row r="2169" spans="1:10">
      <c r="A2169" s="89" t="s">
        <v>2329</v>
      </c>
      <c r="B2169" s="89">
        <v>500</v>
      </c>
      <c r="C2169" s="89" t="s">
        <v>561</v>
      </c>
      <c r="D2169" s="99" t="s">
        <v>10752</v>
      </c>
      <c r="E2169" s="89" t="s">
        <v>7018</v>
      </c>
      <c r="F2169" s="89" t="s">
        <v>476</v>
      </c>
      <c r="G2169" s="105">
        <v>45361.497916666667</v>
      </c>
      <c r="H2169" t="str">
        <f>INDEX(Partner_details[companyName], MATCH(E2169, Partner_details[email], 0))</f>
        <v>Malocco</v>
      </c>
      <c r="I2169">
        <f>IFERROR(INDEX(ggPayers[payer], MATCH(A2169, ggPayers[remote_order_id], 0)), 0)</f>
        <v>46748</v>
      </c>
      <c r="J2169" t="str">
        <f t="shared" si="33"/>
        <v>ggPay</v>
      </c>
    </row>
    <row r="2170" spans="1:10">
      <c r="A2170" s="89" t="s">
        <v>2327</v>
      </c>
      <c r="B2170" s="89">
        <v>800</v>
      </c>
      <c r="C2170" s="89" t="s">
        <v>561</v>
      </c>
      <c r="D2170" s="89" t="s">
        <v>10753</v>
      </c>
      <c r="E2170" s="89" t="s">
        <v>7018</v>
      </c>
      <c r="F2170" s="89" t="s">
        <v>476</v>
      </c>
      <c r="G2170" s="105">
        <v>45361.527083333334</v>
      </c>
      <c r="H2170" t="str">
        <f>INDEX(Partner_details[companyName], MATCH(E2170, Partner_details[email], 0))</f>
        <v>Malocco</v>
      </c>
      <c r="I2170">
        <f>IFERROR(INDEX(ggPayers[payer], MATCH(A2170, ggPayers[remote_order_id], 0)), 0)</f>
        <v>1109435</v>
      </c>
      <c r="J2170" t="str">
        <f t="shared" si="33"/>
        <v>ggPay</v>
      </c>
    </row>
    <row r="2171" spans="1:10">
      <c r="A2171" s="89" t="s">
        <v>2324</v>
      </c>
      <c r="B2171" s="89">
        <v>1000</v>
      </c>
      <c r="C2171" s="89" t="s">
        <v>561</v>
      </c>
      <c r="D2171" s="89" t="s">
        <v>10754</v>
      </c>
      <c r="E2171" s="89" t="s">
        <v>7227</v>
      </c>
      <c r="F2171" s="89" t="s">
        <v>462</v>
      </c>
      <c r="G2171" s="105">
        <v>45361.53125</v>
      </c>
      <c r="H2171" t="str">
        <f>INDEX(Partner_details[companyName], MATCH(E2171, Partner_details[email], 0))</f>
        <v>Lumen Coffee</v>
      </c>
      <c r="I2171">
        <f>IFERROR(INDEX(ggPayers[payer], MATCH(A2171, ggPayers[remote_order_id], 0)), 0)</f>
        <v>3515</v>
      </c>
      <c r="J2171" t="str">
        <f t="shared" si="33"/>
        <v>ggPay</v>
      </c>
    </row>
    <row r="2172" spans="1:10">
      <c r="A2172" s="89" t="s">
        <v>2322</v>
      </c>
      <c r="B2172" s="89">
        <v>300</v>
      </c>
      <c r="C2172" s="89" t="s">
        <v>561</v>
      </c>
      <c r="D2172" s="89"/>
      <c r="E2172" s="89" t="s">
        <v>133</v>
      </c>
      <c r="F2172" s="89" t="s">
        <v>461</v>
      </c>
      <c r="G2172" s="105">
        <v>45361.533333333333</v>
      </c>
      <c r="H2172" t="str">
        <f>INDEX(Partner_details[companyName], MATCH(E2172, Partner_details[email], 0))</f>
        <v>Lumen Coffee</v>
      </c>
      <c r="I2172">
        <f>IFERROR(INDEX(ggPayers[payer], MATCH(A2172, ggPayers[remote_order_id], 0)), 0)</f>
        <v>0</v>
      </c>
      <c r="J2172" t="str">
        <f t="shared" si="33"/>
        <v>other</v>
      </c>
    </row>
    <row r="2173" spans="1:10">
      <c r="A2173" s="89" t="s">
        <v>10755</v>
      </c>
      <c r="B2173" s="89">
        <v>300</v>
      </c>
      <c r="C2173" s="89" t="s">
        <v>7963</v>
      </c>
      <c r="D2173" s="89"/>
      <c r="E2173" s="89" t="s">
        <v>133</v>
      </c>
      <c r="F2173" s="89" t="s">
        <v>461</v>
      </c>
      <c r="G2173" s="105">
        <v>45361.533333333333</v>
      </c>
      <c r="H2173" t="str">
        <f>INDEX(Partner_details[companyName], MATCH(E2173, Partner_details[email], 0))</f>
        <v>Lumen Coffee</v>
      </c>
      <c r="I2173">
        <f>IFERROR(INDEX(ggPayers[payer], MATCH(A2173, ggPayers[remote_order_id], 0)), 0)</f>
        <v>0</v>
      </c>
      <c r="J2173" t="str">
        <f t="shared" si="33"/>
        <v>other</v>
      </c>
    </row>
    <row r="2174" spans="1:10">
      <c r="A2174" s="89" t="s">
        <v>6306</v>
      </c>
      <c r="B2174" s="89">
        <v>500</v>
      </c>
      <c r="C2174" s="89" t="s">
        <v>5606</v>
      </c>
      <c r="D2174" s="89" t="s">
        <v>10756</v>
      </c>
      <c r="E2174" s="89" t="s">
        <v>332</v>
      </c>
      <c r="F2174" s="89" t="s">
        <v>331</v>
      </c>
      <c r="G2174" s="105">
        <v>45361.541666666664</v>
      </c>
      <c r="H2174" t="str">
        <f>INDEX(Partner_details[companyName], MATCH(E2174, Partner_details[email], 0))</f>
        <v>gg cjsc</v>
      </c>
      <c r="I2174">
        <f>IFERROR(INDEX(ggPayers[payer], MATCH(A2174, ggPayers[remote_order_id], 0)), 0)</f>
        <v>5237</v>
      </c>
      <c r="J2174" t="str">
        <f t="shared" si="33"/>
        <v>ggPay</v>
      </c>
    </row>
    <row r="2175" spans="1:10">
      <c r="A2175" s="89" t="s">
        <v>10757</v>
      </c>
      <c r="B2175" s="89">
        <v>500</v>
      </c>
      <c r="C2175" s="89" t="s">
        <v>7963</v>
      </c>
      <c r="D2175" s="89" t="s">
        <v>10758</v>
      </c>
      <c r="E2175" s="89" t="s">
        <v>6830</v>
      </c>
      <c r="F2175" s="89" t="s">
        <v>382</v>
      </c>
      <c r="G2175" s="105">
        <v>45361.551388888889</v>
      </c>
      <c r="H2175" t="str">
        <f>INDEX(Partner_details[companyName], MATCH(E2175, Partner_details[email], 0))</f>
        <v>Beer Academy</v>
      </c>
      <c r="I2175">
        <f>IFERROR(INDEX(ggPayers[payer], MATCH(A2175, ggPayers[remote_order_id], 0)), 0)</f>
        <v>0</v>
      </c>
      <c r="J2175" t="str">
        <f t="shared" si="33"/>
        <v>other</v>
      </c>
    </row>
    <row r="2176" spans="1:10">
      <c r="A2176" s="89" t="s">
        <v>2320</v>
      </c>
      <c r="B2176" s="89">
        <v>500</v>
      </c>
      <c r="C2176" s="89" t="s">
        <v>561</v>
      </c>
      <c r="D2176" s="89" t="s">
        <v>10759</v>
      </c>
      <c r="E2176" s="89" t="s">
        <v>6682</v>
      </c>
      <c r="F2176" s="89" t="s">
        <v>5008</v>
      </c>
      <c r="G2176" s="105">
        <v>45361.555555555555</v>
      </c>
      <c r="H2176" t="str">
        <f>INDEX(Partner_details[companyName], MATCH(E2176, Partner_details[email], 0))</f>
        <v>Sunrise noyland</v>
      </c>
      <c r="I2176">
        <f>IFERROR(INDEX(ggPayers[payer], MATCH(A2176, ggPayers[remote_order_id], 0)), 0)</f>
        <v>135322</v>
      </c>
      <c r="J2176" t="str">
        <f t="shared" si="33"/>
        <v>ggPay</v>
      </c>
    </row>
    <row r="2177" spans="1:10">
      <c r="A2177" s="89" t="s">
        <v>2318</v>
      </c>
      <c r="B2177" s="89">
        <v>15000</v>
      </c>
      <c r="C2177" s="89" t="s">
        <v>561</v>
      </c>
      <c r="D2177" s="89"/>
      <c r="E2177" s="89" t="s">
        <v>130</v>
      </c>
      <c r="F2177" s="89" t="s">
        <v>128</v>
      </c>
      <c r="G2177" s="105">
        <v>45361.572916666664</v>
      </c>
      <c r="H2177" t="str">
        <f>INDEX(Partner_details[companyName], MATCH(E2177, Partner_details[email], 0))</f>
        <v>Avetis Grigoryan</v>
      </c>
      <c r="I2177">
        <f>IFERROR(INDEX(ggPayers[payer], MATCH(A2177, ggPayers[remote_order_id], 0)), 0)</f>
        <v>0</v>
      </c>
      <c r="J2177" t="str">
        <f t="shared" si="33"/>
        <v>other</v>
      </c>
    </row>
    <row r="2178" spans="1:10">
      <c r="A2178" s="89" t="s">
        <v>2314</v>
      </c>
      <c r="B2178" s="89">
        <v>100</v>
      </c>
      <c r="C2178" s="89" t="s">
        <v>561</v>
      </c>
      <c r="D2178" s="89" t="s">
        <v>10760</v>
      </c>
      <c r="E2178" s="89" t="s">
        <v>6682</v>
      </c>
      <c r="F2178" s="89" t="s">
        <v>5008</v>
      </c>
      <c r="G2178" s="105">
        <v>45361.606944444444</v>
      </c>
      <c r="H2178" t="str">
        <f>INDEX(Partner_details[companyName], MATCH(E2178, Partner_details[email], 0))</f>
        <v>Sunrise noyland</v>
      </c>
      <c r="I2178">
        <f>IFERROR(INDEX(ggPayers[payer], MATCH(A2178, ggPayers[remote_order_id], 0)), 0)</f>
        <v>33682</v>
      </c>
      <c r="J2178" t="str">
        <f t="shared" si="33"/>
        <v>ggPay</v>
      </c>
    </row>
    <row r="2179" spans="1:10">
      <c r="A2179" s="89" t="s">
        <v>2312</v>
      </c>
      <c r="B2179" s="89">
        <v>1500</v>
      </c>
      <c r="C2179" s="89" t="s">
        <v>561</v>
      </c>
      <c r="D2179" s="89" t="s">
        <v>10761</v>
      </c>
      <c r="E2179" s="89" t="s">
        <v>6682</v>
      </c>
      <c r="F2179" s="89" t="s">
        <v>5008</v>
      </c>
      <c r="G2179" s="105">
        <v>45361.614583333336</v>
      </c>
      <c r="H2179" t="str">
        <f>INDEX(Partner_details[companyName], MATCH(E2179, Partner_details[email], 0))</f>
        <v>Sunrise noyland</v>
      </c>
      <c r="I2179">
        <f>IFERROR(INDEX(ggPayers[payer], MATCH(A2179, ggPayers[remote_order_id], 0)), 0)</f>
        <v>798</v>
      </c>
      <c r="J2179" t="str">
        <f t="shared" ref="J2179:J2242" si="34">IF(NOT(I2179=0), "ggPay", "other")</f>
        <v>ggPay</v>
      </c>
    </row>
    <row r="2180" spans="1:10">
      <c r="A2180" s="89" t="s">
        <v>2310</v>
      </c>
      <c r="B2180" s="89">
        <v>1000</v>
      </c>
      <c r="C2180" s="89" t="s">
        <v>561</v>
      </c>
      <c r="D2180" s="89"/>
      <c r="E2180" s="89" t="s">
        <v>130</v>
      </c>
      <c r="F2180" s="89" t="s">
        <v>128</v>
      </c>
      <c r="G2180" s="105">
        <v>45361.660416666666</v>
      </c>
      <c r="H2180" t="str">
        <f>INDEX(Partner_details[companyName], MATCH(E2180, Partner_details[email], 0))</f>
        <v>Avetis Grigoryan</v>
      </c>
      <c r="I2180">
        <f>IFERROR(INDEX(ggPayers[payer], MATCH(A2180, ggPayers[remote_order_id], 0)), 0)</f>
        <v>0</v>
      </c>
      <c r="J2180" t="str">
        <f t="shared" si="34"/>
        <v>other</v>
      </c>
    </row>
    <row r="2181" spans="1:10">
      <c r="A2181" s="89" t="s">
        <v>10762</v>
      </c>
      <c r="B2181" s="89">
        <v>300</v>
      </c>
      <c r="C2181" s="89" t="s">
        <v>7963</v>
      </c>
      <c r="D2181" s="89" t="s">
        <v>10763</v>
      </c>
      <c r="E2181" s="89" t="s">
        <v>133</v>
      </c>
      <c r="F2181" s="89" t="s">
        <v>461</v>
      </c>
      <c r="G2181" s="105">
        <v>45361.702777777777</v>
      </c>
      <c r="H2181" t="str">
        <f>INDEX(Partner_details[companyName], MATCH(E2181, Partner_details[email], 0))</f>
        <v>Lumen Coffee</v>
      </c>
      <c r="I2181">
        <f>IFERROR(INDEX(ggPayers[payer], MATCH(A2181, ggPayers[remote_order_id], 0)), 0)</f>
        <v>0</v>
      </c>
      <c r="J2181" t="str">
        <f t="shared" si="34"/>
        <v>other</v>
      </c>
    </row>
    <row r="2182" spans="1:10">
      <c r="A2182" s="89" t="s">
        <v>10764</v>
      </c>
      <c r="B2182" s="89">
        <v>500</v>
      </c>
      <c r="C2182" s="89" t="s">
        <v>7963</v>
      </c>
      <c r="D2182" s="89" t="s">
        <v>10765</v>
      </c>
      <c r="E2182" s="89" t="s">
        <v>178</v>
      </c>
      <c r="F2182" s="89" t="s">
        <v>177</v>
      </c>
      <c r="G2182" s="105">
        <v>45361.727083333331</v>
      </c>
      <c r="H2182" t="str">
        <f>INDEX(Partner_details[companyName], MATCH(E2182, Partner_details[email], 0))</f>
        <v>gg cjsc</v>
      </c>
      <c r="I2182">
        <f>IFERROR(INDEX(ggPayers[payer], MATCH(A2182, ggPayers[remote_order_id], 0)), 0)</f>
        <v>0</v>
      </c>
      <c r="J2182" t="str">
        <f t="shared" si="34"/>
        <v>other</v>
      </c>
    </row>
    <row r="2183" spans="1:10">
      <c r="A2183" s="89" t="s">
        <v>10766</v>
      </c>
      <c r="B2183" s="89">
        <v>1000</v>
      </c>
      <c r="C2183" s="89" t="s">
        <v>7963</v>
      </c>
      <c r="D2183" s="89" t="s">
        <v>10767</v>
      </c>
      <c r="E2183" s="89" t="s">
        <v>332</v>
      </c>
      <c r="F2183" s="89" t="s">
        <v>331</v>
      </c>
      <c r="G2183" s="105">
        <v>45361.730555555558</v>
      </c>
      <c r="H2183" t="str">
        <f>INDEX(Partner_details[companyName], MATCH(E2183, Partner_details[email], 0))</f>
        <v>gg cjsc</v>
      </c>
      <c r="I2183">
        <f>IFERROR(INDEX(ggPayers[payer], MATCH(A2183, ggPayers[remote_order_id], 0)), 0)</f>
        <v>0</v>
      </c>
      <c r="J2183" t="str">
        <f t="shared" si="34"/>
        <v>other</v>
      </c>
    </row>
    <row r="2184" spans="1:10">
      <c r="A2184" s="89" t="s">
        <v>10768</v>
      </c>
      <c r="B2184" s="89">
        <v>500</v>
      </c>
      <c r="C2184" s="89" t="s">
        <v>7963</v>
      </c>
      <c r="D2184" s="89" t="s">
        <v>10769</v>
      </c>
      <c r="E2184" s="89" t="s">
        <v>332</v>
      </c>
      <c r="F2184" s="89" t="s">
        <v>331</v>
      </c>
      <c r="G2184" s="105">
        <v>45361.731944444444</v>
      </c>
      <c r="H2184" t="str">
        <f>INDEX(Partner_details[companyName], MATCH(E2184, Partner_details[email], 0))</f>
        <v>gg cjsc</v>
      </c>
      <c r="I2184">
        <f>IFERROR(INDEX(ggPayers[payer], MATCH(A2184, ggPayers[remote_order_id], 0)), 0)</f>
        <v>0</v>
      </c>
      <c r="J2184" t="str">
        <f t="shared" si="34"/>
        <v>other</v>
      </c>
    </row>
    <row r="2185" spans="1:10">
      <c r="A2185" s="89" t="s">
        <v>6305</v>
      </c>
      <c r="B2185" s="89">
        <v>1000</v>
      </c>
      <c r="C2185" s="89" t="s">
        <v>5606</v>
      </c>
      <c r="D2185" s="89" t="s">
        <v>10770</v>
      </c>
      <c r="E2185" s="89" t="s">
        <v>332</v>
      </c>
      <c r="F2185" s="89" t="s">
        <v>331</v>
      </c>
      <c r="G2185" s="105">
        <v>45361.734722222223</v>
      </c>
      <c r="H2185" t="str">
        <f>INDEX(Partner_details[companyName], MATCH(E2185, Partner_details[email], 0))</f>
        <v>gg cjsc</v>
      </c>
      <c r="I2185">
        <f>IFERROR(INDEX(ggPayers[payer], MATCH(A2185, ggPayers[remote_order_id], 0)), 0)</f>
        <v>5237</v>
      </c>
      <c r="J2185" t="str">
        <f t="shared" si="34"/>
        <v>ggPay</v>
      </c>
    </row>
    <row r="2186" spans="1:10">
      <c r="A2186" s="89" t="s">
        <v>10771</v>
      </c>
      <c r="B2186" s="89">
        <v>1000</v>
      </c>
      <c r="C2186" s="89" t="s">
        <v>7963</v>
      </c>
      <c r="D2186" s="89" t="s">
        <v>10772</v>
      </c>
      <c r="E2186" s="89" t="s">
        <v>7018</v>
      </c>
      <c r="F2186" s="89" t="s">
        <v>476</v>
      </c>
      <c r="G2186" s="105">
        <v>45361.741666666669</v>
      </c>
      <c r="H2186" t="str">
        <f>INDEX(Partner_details[companyName], MATCH(E2186, Partner_details[email], 0))</f>
        <v>Malocco</v>
      </c>
      <c r="I2186">
        <f>IFERROR(INDEX(ggPayers[payer], MATCH(A2186, ggPayers[remote_order_id], 0)), 0)</f>
        <v>0</v>
      </c>
      <c r="J2186" t="str">
        <f t="shared" si="34"/>
        <v>other</v>
      </c>
    </row>
    <row r="2187" spans="1:10">
      <c r="A2187" s="89" t="s">
        <v>10773</v>
      </c>
      <c r="B2187" s="89">
        <v>2000</v>
      </c>
      <c r="C2187" s="89" t="s">
        <v>7963</v>
      </c>
      <c r="D2187" s="89" t="s">
        <v>10774</v>
      </c>
      <c r="E2187" s="89" t="s">
        <v>6816</v>
      </c>
      <c r="F2187" s="89" t="s">
        <v>1095</v>
      </c>
      <c r="G2187" s="105">
        <v>45361.759722222225</v>
      </c>
      <c r="H2187" t="str">
        <f>INDEX(Partner_details[companyName], MATCH(E2187, Partner_details[email], 0))</f>
        <v>Turqaget</v>
      </c>
      <c r="I2187">
        <f>IFERROR(INDEX(ggPayers[payer], MATCH(A2187, ggPayers[remote_order_id], 0)), 0)</f>
        <v>0</v>
      </c>
      <c r="J2187" t="str">
        <f t="shared" si="34"/>
        <v>other</v>
      </c>
    </row>
    <row r="2188" spans="1:10">
      <c r="A2188" s="89" t="s">
        <v>2307</v>
      </c>
      <c r="B2188" s="89">
        <v>2000</v>
      </c>
      <c r="C2188" s="89" t="s">
        <v>561</v>
      </c>
      <c r="D2188" s="89" t="s">
        <v>10775</v>
      </c>
      <c r="E2188" s="89" t="s">
        <v>6816</v>
      </c>
      <c r="F2188" s="89" t="s">
        <v>1095</v>
      </c>
      <c r="G2188" s="105">
        <v>45361.759722222225</v>
      </c>
      <c r="H2188" t="str">
        <f>INDEX(Partner_details[companyName], MATCH(E2188, Partner_details[email], 0))</f>
        <v>Turqaget</v>
      </c>
      <c r="I2188">
        <f>IFERROR(INDEX(ggPayers[payer], MATCH(A2188, ggPayers[remote_order_id], 0)), 0)</f>
        <v>129697</v>
      </c>
      <c r="J2188" t="str">
        <f t="shared" si="34"/>
        <v>ggPay</v>
      </c>
    </row>
    <row r="2189" spans="1:10">
      <c r="A2189" s="89" t="s">
        <v>10776</v>
      </c>
      <c r="B2189" s="89">
        <v>300</v>
      </c>
      <c r="C2189" s="89" t="s">
        <v>7974</v>
      </c>
      <c r="D2189" s="89"/>
      <c r="E2189" s="89" t="s">
        <v>6780</v>
      </c>
      <c r="F2189" s="89" t="s">
        <v>2419</v>
      </c>
      <c r="G2189" s="105">
        <v>45361.802083333336</v>
      </c>
      <c r="H2189" t="str">
        <f>INDEX(Partner_details[companyName], MATCH(E2189, Partner_details[email], 0))</f>
        <v>Unicorn</v>
      </c>
      <c r="I2189">
        <f>IFERROR(INDEX(ggPayers[payer], MATCH(A2189, ggPayers[remote_order_id], 0)), 0)</f>
        <v>0</v>
      </c>
      <c r="J2189" t="str">
        <f t="shared" si="34"/>
        <v>other</v>
      </c>
    </row>
    <row r="2190" spans="1:10">
      <c r="A2190" s="89" t="s">
        <v>10777</v>
      </c>
      <c r="B2190" s="89">
        <v>300</v>
      </c>
      <c r="C2190" s="89" t="s">
        <v>7974</v>
      </c>
      <c r="D2190" s="89"/>
      <c r="E2190" s="89" t="s">
        <v>6780</v>
      </c>
      <c r="F2190" s="89" t="s">
        <v>2419</v>
      </c>
      <c r="G2190" s="105">
        <v>45361.802083333336</v>
      </c>
      <c r="H2190" t="str">
        <f>INDEX(Partner_details[companyName], MATCH(E2190, Partner_details[email], 0))</f>
        <v>Unicorn</v>
      </c>
      <c r="I2190">
        <f>IFERROR(INDEX(ggPayers[payer], MATCH(A2190, ggPayers[remote_order_id], 0)), 0)</f>
        <v>0</v>
      </c>
      <c r="J2190" t="str">
        <f t="shared" si="34"/>
        <v>other</v>
      </c>
    </row>
    <row r="2191" spans="1:10">
      <c r="A2191" s="89" t="s">
        <v>6304</v>
      </c>
      <c r="B2191" s="89">
        <v>300</v>
      </c>
      <c r="C2191" s="89" t="s">
        <v>5606</v>
      </c>
      <c r="D2191" s="89" t="s">
        <v>10778</v>
      </c>
      <c r="E2191" s="89" t="s">
        <v>332</v>
      </c>
      <c r="F2191" s="89" t="s">
        <v>331</v>
      </c>
      <c r="G2191" s="105">
        <v>45362.324305555558</v>
      </c>
      <c r="H2191" t="str">
        <f>INDEX(Partner_details[companyName], MATCH(E2191, Partner_details[email], 0))</f>
        <v>gg cjsc</v>
      </c>
      <c r="I2191">
        <f>IFERROR(INDEX(ggPayers[payer], MATCH(A2191, ggPayers[remote_order_id], 0)), 0)</f>
        <v>325453</v>
      </c>
      <c r="J2191" t="str">
        <f t="shared" si="34"/>
        <v>ggPay</v>
      </c>
    </row>
    <row r="2192" spans="1:10">
      <c r="A2192" s="89" t="s">
        <v>6303</v>
      </c>
      <c r="B2192" s="89">
        <v>300</v>
      </c>
      <c r="C2192" s="89" t="s">
        <v>5606</v>
      </c>
      <c r="D2192" s="89" t="s">
        <v>10779</v>
      </c>
      <c r="E2192" s="89" t="s">
        <v>332</v>
      </c>
      <c r="F2192" s="89" t="s">
        <v>331</v>
      </c>
      <c r="G2192" s="105">
        <v>45362.334722222222</v>
      </c>
      <c r="H2192" t="str">
        <f>INDEX(Partner_details[companyName], MATCH(E2192, Partner_details[email], 0))</f>
        <v>gg cjsc</v>
      </c>
      <c r="I2192">
        <f>IFERROR(INDEX(ggPayers[payer], MATCH(A2192, ggPayers[remote_order_id], 0)), 0)</f>
        <v>325453</v>
      </c>
      <c r="J2192" t="str">
        <f t="shared" si="34"/>
        <v>ggPay</v>
      </c>
    </row>
    <row r="2193" spans="1:10">
      <c r="A2193" s="89" t="s">
        <v>6302</v>
      </c>
      <c r="B2193" s="89">
        <v>300</v>
      </c>
      <c r="C2193" s="89" t="s">
        <v>5606</v>
      </c>
      <c r="D2193" s="89" t="s">
        <v>10780</v>
      </c>
      <c r="E2193" s="89" t="s">
        <v>332</v>
      </c>
      <c r="F2193" s="89" t="s">
        <v>331</v>
      </c>
      <c r="G2193" s="105">
        <v>45362.336111111108</v>
      </c>
      <c r="H2193" t="str">
        <f>INDEX(Partner_details[companyName], MATCH(E2193, Partner_details[email], 0))</f>
        <v>gg cjsc</v>
      </c>
      <c r="I2193">
        <f>IFERROR(INDEX(ggPayers[payer], MATCH(A2193, ggPayers[remote_order_id], 0)), 0)</f>
        <v>325453</v>
      </c>
      <c r="J2193" t="str">
        <f t="shared" si="34"/>
        <v>ggPay</v>
      </c>
    </row>
    <row r="2194" spans="1:10">
      <c r="A2194" s="89" t="s">
        <v>6301</v>
      </c>
      <c r="B2194" s="89">
        <v>300</v>
      </c>
      <c r="C2194" s="89" t="s">
        <v>5606</v>
      </c>
      <c r="D2194" s="89" t="s">
        <v>10781</v>
      </c>
      <c r="E2194" s="89" t="s">
        <v>332</v>
      </c>
      <c r="F2194" s="89" t="s">
        <v>331</v>
      </c>
      <c r="G2194" s="105">
        <v>45362.340277777781</v>
      </c>
      <c r="H2194" t="str">
        <f>INDEX(Partner_details[companyName], MATCH(E2194, Partner_details[email], 0))</f>
        <v>gg cjsc</v>
      </c>
      <c r="I2194">
        <f>IFERROR(INDEX(ggPayers[payer], MATCH(A2194, ggPayers[remote_order_id], 0)), 0)</f>
        <v>325453</v>
      </c>
      <c r="J2194" t="str">
        <f t="shared" si="34"/>
        <v>ggPay</v>
      </c>
    </row>
    <row r="2195" spans="1:10">
      <c r="A2195" s="89" t="s">
        <v>6300</v>
      </c>
      <c r="B2195" s="89">
        <v>300</v>
      </c>
      <c r="C2195" s="89" t="s">
        <v>5606</v>
      </c>
      <c r="D2195" s="89" t="s">
        <v>10782</v>
      </c>
      <c r="E2195" s="89" t="s">
        <v>332</v>
      </c>
      <c r="F2195" s="89" t="s">
        <v>331</v>
      </c>
      <c r="G2195" s="105">
        <v>45362.34097222222</v>
      </c>
      <c r="H2195" t="str">
        <f>INDEX(Partner_details[companyName], MATCH(E2195, Partner_details[email], 0))</f>
        <v>gg cjsc</v>
      </c>
      <c r="I2195">
        <f>IFERROR(INDEX(ggPayers[payer], MATCH(A2195, ggPayers[remote_order_id], 0)), 0)</f>
        <v>325453</v>
      </c>
      <c r="J2195" t="str">
        <f t="shared" si="34"/>
        <v>ggPay</v>
      </c>
    </row>
    <row r="2196" spans="1:10">
      <c r="A2196" s="89" t="s">
        <v>6299</v>
      </c>
      <c r="B2196" s="89">
        <v>300</v>
      </c>
      <c r="C2196" s="89" t="s">
        <v>5606</v>
      </c>
      <c r="D2196" s="89" t="s">
        <v>10783</v>
      </c>
      <c r="E2196" s="89" t="s">
        <v>332</v>
      </c>
      <c r="F2196" s="89" t="s">
        <v>331</v>
      </c>
      <c r="G2196" s="105">
        <v>45362.341666666667</v>
      </c>
      <c r="H2196" t="str">
        <f>INDEX(Partner_details[companyName], MATCH(E2196, Partner_details[email], 0))</f>
        <v>gg cjsc</v>
      </c>
      <c r="I2196">
        <f>IFERROR(INDEX(ggPayers[payer], MATCH(A2196, ggPayers[remote_order_id], 0)), 0)</f>
        <v>325453</v>
      </c>
      <c r="J2196" t="str">
        <f t="shared" si="34"/>
        <v>ggPay</v>
      </c>
    </row>
    <row r="2197" spans="1:10">
      <c r="A2197" s="89" t="s">
        <v>6298</v>
      </c>
      <c r="B2197" s="89">
        <v>300</v>
      </c>
      <c r="C2197" s="89" t="s">
        <v>5606</v>
      </c>
      <c r="D2197" s="89" t="s">
        <v>10784</v>
      </c>
      <c r="E2197" s="89" t="s">
        <v>332</v>
      </c>
      <c r="F2197" s="89" t="s">
        <v>331</v>
      </c>
      <c r="G2197" s="105">
        <v>45362.341666666667</v>
      </c>
      <c r="H2197" t="str">
        <f>INDEX(Partner_details[companyName], MATCH(E2197, Partner_details[email], 0))</f>
        <v>gg cjsc</v>
      </c>
      <c r="I2197">
        <f>IFERROR(INDEX(ggPayers[payer], MATCH(A2197, ggPayers[remote_order_id], 0)), 0)</f>
        <v>325453</v>
      </c>
      <c r="J2197" t="str">
        <f t="shared" si="34"/>
        <v>ggPay</v>
      </c>
    </row>
    <row r="2198" spans="1:10">
      <c r="A2198" s="89" t="s">
        <v>2305</v>
      </c>
      <c r="B2198" s="89">
        <v>1</v>
      </c>
      <c r="C2198" s="89" t="s">
        <v>561</v>
      </c>
      <c r="D2198" s="89" t="s">
        <v>10785</v>
      </c>
      <c r="E2198" s="89" t="s">
        <v>332</v>
      </c>
      <c r="F2198" s="89" t="s">
        <v>331</v>
      </c>
      <c r="G2198" s="105">
        <v>45362.342361111114</v>
      </c>
      <c r="H2198" t="str">
        <f>INDEX(Partner_details[companyName], MATCH(E2198, Partner_details[email], 0))</f>
        <v>gg cjsc</v>
      </c>
      <c r="I2198">
        <f>IFERROR(INDEX(ggPayers[payer], MATCH(A2198, ggPayers[remote_order_id], 0)), 0)</f>
        <v>325453</v>
      </c>
      <c r="J2198" t="str">
        <f t="shared" si="34"/>
        <v>ggPay</v>
      </c>
    </row>
    <row r="2199" spans="1:10">
      <c r="A2199" s="89" t="s">
        <v>10786</v>
      </c>
      <c r="B2199" s="89">
        <v>500</v>
      </c>
      <c r="C2199" s="89" t="s">
        <v>7963</v>
      </c>
      <c r="D2199" s="89" t="s">
        <v>10787</v>
      </c>
      <c r="E2199" s="89" t="s">
        <v>6682</v>
      </c>
      <c r="F2199" s="89" t="s">
        <v>5008</v>
      </c>
      <c r="G2199" s="105">
        <v>45362.392361111109</v>
      </c>
      <c r="H2199" t="str">
        <f>INDEX(Partner_details[companyName], MATCH(E2199, Partner_details[email], 0))</f>
        <v>Sunrise noyland</v>
      </c>
      <c r="I2199">
        <f>IFERROR(INDEX(ggPayers[payer], MATCH(A2199, ggPayers[remote_order_id], 0)), 0)</f>
        <v>0</v>
      </c>
      <c r="J2199" t="str">
        <f t="shared" si="34"/>
        <v>other</v>
      </c>
    </row>
    <row r="2200" spans="1:10">
      <c r="A2200" s="89" t="s">
        <v>10788</v>
      </c>
      <c r="B2200" s="89">
        <v>300</v>
      </c>
      <c r="C2200" s="89" t="s">
        <v>7963</v>
      </c>
      <c r="D2200" s="89" t="s">
        <v>10789</v>
      </c>
      <c r="E2200" s="89" t="s">
        <v>332</v>
      </c>
      <c r="F2200" s="89" t="s">
        <v>331</v>
      </c>
      <c r="G2200" s="105">
        <v>45362.456944444442</v>
      </c>
      <c r="H2200" t="str">
        <f>INDEX(Partner_details[companyName], MATCH(E2200, Partner_details[email], 0))</f>
        <v>gg cjsc</v>
      </c>
      <c r="I2200">
        <f>IFERROR(INDEX(ggPayers[payer], MATCH(A2200, ggPayers[remote_order_id], 0)), 0)</f>
        <v>0</v>
      </c>
      <c r="J2200" t="str">
        <f t="shared" si="34"/>
        <v>other</v>
      </c>
    </row>
    <row r="2201" spans="1:10">
      <c r="A2201" s="89" t="s">
        <v>10790</v>
      </c>
      <c r="B2201" s="89">
        <v>500</v>
      </c>
      <c r="C2201" s="89" t="s">
        <v>7963</v>
      </c>
      <c r="D2201" s="89" t="s">
        <v>10791</v>
      </c>
      <c r="E2201" s="89" t="s">
        <v>332</v>
      </c>
      <c r="F2201" s="89" t="s">
        <v>331</v>
      </c>
      <c r="G2201" s="105">
        <v>45362.459722222222</v>
      </c>
      <c r="H2201" t="str">
        <f>INDEX(Partner_details[companyName], MATCH(E2201, Partner_details[email], 0))</f>
        <v>gg cjsc</v>
      </c>
      <c r="I2201">
        <f>IFERROR(INDEX(ggPayers[payer], MATCH(A2201, ggPayers[remote_order_id], 0)), 0)</f>
        <v>0</v>
      </c>
      <c r="J2201" t="str">
        <f t="shared" si="34"/>
        <v>other</v>
      </c>
    </row>
    <row r="2202" spans="1:10">
      <c r="A2202" s="89" t="s">
        <v>10792</v>
      </c>
      <c r="B2202" s="89">
        <v>500</v>
      </c>
      <c r="C2202" s="89" t="s">
        <v>7963</v>
      </c>
      <c r="D2202" s="89" t="s">
        <v>10793</v>
      </c>
      <c r="E2202" s="89" t="s">
        <v>6984</v>
      </c>
      <c r="F2202" s="89" t="s">
        <v>206</v>
      </c>
      <c r="G2202" s="105">
        <v>45362.462500000001</v>
      </c>
      <c r="H2202" t="str">
        <f>INDEX(Partner_details[companyName], MATCH(E2202, Partner_details[email], 0))</f>
        <v>gg cjsc</v>
      </c>
      <c r="I2202">
        <f>IFERROR(INDEX(ggPayers[payer], MATCH(A2202, ggPayers[remote_order_id], 0)), 0)</f>
        <v>0</v>
      </c>
      <c r="J2202" t="str">
        <f t="shared" si="34"/>
        <v>other</v>
      </c>
    </row>
    <row r="2203" spans="1:10">
      <c r="A2203" s="89" t="s">
        <v>10794</v>
      </c>
      <c r="B2203" s="89">
        <v>500</v>
      </c>
      <c r="C2203" s="89" t="s">
        <v>7963</v>
      </c>
      <c r="D2203" s="89" t="s">
        <v>10795</v>
      </c>
      <c r="E2203" s="89" t="s">
        <v>6984</v>
      </c>
      <c r="F2203" s="89" t="s">
        <v>206</v>
      </c>
      <c r="G2203" s="105">
        <v>45362.463194444441</v>
      </c>
      <c r="H2203" t="str">
        <f>INDEX(Partner_details[companyName], MATCH(E2203, Partner_details[email], 0))</f>
        <v>gg cjsc</v>
      </c>
      <c r="I2203">
        <f>IFERROR(INDEX(ggPayers[payer], MATCH(A2203, ggPayers[remote_order_id], 0)), 0)</f>
        <v>0</v>
      </c>
      <c r="J2203" t="str">
        <f t="shared" si="34"/>
        <v>other</v>
      </c>
    </row>
    <row r="2204" spans="1:10">
      <c r="A2204" s="89" t="s">
        <v>10796</v>
      </c>
      <c r="B2204" s="89">
        <v>300</v>
      </c>
      <c r="C2204" s="89" t="s">
        <v>7963</v>
      </c>
      <c r="D2204" s="89"/>
      <c r="E2204" s="89" t="s">
        <v>332</v>
      </c>
      <c r="F2204" s="89" t="s">
        <v>331</v>
      </c>
      <c r="G2204" s="105">
        <v>45362.464583333334</v>
      </c>
      <c r="H2204" t="str">
        <f>INDEX(Partner_details[companyName], MATCH(E2204, Partner_details[email], 0))</f>
        <v>gg cjsc</v>
      </c>
      <c r="I2204">
        <f>IFERROR(INDEX(ggPayers[payer], MATCH(A2204, ggPayers[remote_order_id], 0)), 0)</f>
        <v>0</v>
      </c>
      <c r="J2204" t="str">
        <f t="shared" si="34"/>
        <v>other</v>
      </c>
    </row>
    <row r="2205" spans="1:10">
      <c r="A2205" s="89" t="s">
        <v>10797</v>
      </c>
      <c r="B2205" s="89">
        <v>1000</v>
      </c>
      <c r="C2205" s="89" t="s">
        <v>7963</v>
      </c>
      <c r="D2205" s="89"/>
      <c r="E2205" s="89" t="s">
        <v>7018</v>
      </c>
      <c r="F2205" s="89" t="s">
        <v>476</v>
      </c>
      <c r="G2205" s="105">
        <v>45362.49722222222</v>
      </c>
      <c r="H2205" t="str">
        <f>INDEX(Partner_details[companyName], MATCH(E2205, Partner_details[email], 0))</f>
        <v>Malocco</v>
      </c>
      <c r="I2205">
        <f>IFERROR(INDEX(ggPayers[payer], MATCH(A2205, ggPayers[remote_order_id], 0)), 0)</f>
        <v>0</v>
      </c>
      <c r="J2205" t="str">
        <f t="shared" si="34"/>
        <v>other</v>
      </c>
    </row>
    <row r="2206" spans="1:10">
      <c r="A2206" s="89" t="s">
        <v>10798</v>
      </c>
      <c r="B2206" s="89">
        <v>300</v>
      </c>
      <c r="C2206" s="89" t="s">
        <v>7963</v>
      </c>
      <c r="D2206" s="89" t="s">
        <v>10799</v>
      </c>
      <c r="E2206" s="89" t="s">
        <v>7261</v>
      </c>
      <c r="F2206" s="89" t="s">
        <v>2019</v>
      </c>
      <c r="G2206" s="105">
        <v>45362.513194444444</v>
      </c>
      <c r="H2206" t="str">
        <f>INDEX(Partner_details[companyName], MATCH(E2206, Partner_details[email], 0))</f>
        <v>gg cjsc</v>
      </c>
      <c r="I2206">
        <f>IFERROR(INDEX(ggPayers[payer], MATCH(A2206, ggPayers[remote_order_id], 0)), 0)</f>
        <v>0</v>
      </c>
      <c r="J2206" t="str">
        <f t="shared" si="34"/>
        <v>other</v>
      </c>
    </row>
    <row r="2207" spans="1:10">
      <c r="A2207" s="89" t="s">
        <v>10800</v>
      </c>
      <c r="B2207" s="89">
        <v>300</v>
      </c>
      <c r="C2207" s="89" t="s">
        <v>7963</v>
      </c>
      <c r="D2207" s="89"/>
      <c r="E2207" s="89" t="s">
        <v>7261</v>
      </c>
      <c r="F2207" s="89" t="s">
        <v>2019</v>
      </c>
      <c r="G2207" s="105">
        <v>45362.513194444444</v>
      </c>
      <c r="H2207" t="str">
        <f>INDEX(Partner_details[companyName], MATCH(E2207, Partner_details[email], 0))</f>
        <v>gg cjsc</v>
      </c>
      <c r="I2207">
        <f>IFERROR(INDEX(ggPayers[payer], MATCH(A2207, ggPayers[remote_order_id], 0)), 0)</f>
        <v>0</v>
      </c>
      <c r="J2207" t="str">
        <f t="shared" si="34"/>
        <v>other</v>
      </c>
    </row>
    <row r="2208" spans="1:10">
      <c r="A2208" s="89" t="s">
        <v>10801</v>
      </c>
      <c r="B2208" s="89">
        <v>300</v>
      </c>
      <c r="C2208" s="89" t="s">
        <v>7963</v>
      </c>
      <c r="D2208" s="89"/>
      <c r="E2208" s="89" t="s">
        <v>7261</v>
      </c>
      <c r="F2208" s="89" t="s">
        <v>2019</v>
      </c>
      <c r="G2208" s="105">
        <v>45362.525000000001</v>
      </c>
      <c r="H2208" t="str">
        <f>INDEX(Partner_details[companyName], MATCH(E2208, Partner_details[email], 0))</f>
        <v>gg cjsc</v>
      </c>
      <c r="I2208">
        <f>IFERROR(INDEX(ggPayers[payer], MATCH(A2208, ggPayers[remote_order_id], 0)), 0)</f>
        <v>0</v>
      </c>
      <c r="J2208" t="str">
        <f t="shared" si="34"/>
        <v>other</v>
      </c>
    </row>
    <row r="2209" spans="1:10">
      <c r="A2209" s="89" t="s">
        <v>2303</v>
      </c>
      <c r="B2209" s="89">
        <v>300</v>
      </c>
      <c r="C2209" s="89" t="s">
        <v>561</v>
      </c>
      <c r="D2209" s="89"/>
      <c r="E2209" s="89" t="s">
        <v>7261</v>
      </c>
      <c r="F2209" s="89" t="s">
        <v>2019</v>
      </c>
      <c r="G2209" s="105">
        <v>45362.525000000001</v>
      </c>
      <c r="H2209" t="str">
        <f>INDEX(Partner_details[companyName], MATCH(E2209, Partner_details[email], 0))</f>
        <v>gg cjsc</v>
      </c>
      <c r="I2209">
        <f>IFERROR(INDEX(ggPayers[payer], MATCH(A2209, ggPayers[remote_order_id], 0)), 0)</f>
        <v>0</v>
      </c>
      <c r="J2209" t="str">
        <f t="shared" si="34"/>
        <v>other</v>
      </c>
    </row>
    <row r="2210" spans="1:10">
      <c r="A2210" s="89" t="s">
        <v>4202</v>
      </c>
      <c r="B2210" s="89">
        <v>5000</v>
      </c>
      <c r="C2210" s="89" t="s">
        <v>561</v>
      </c>
      <c r="D2210" s="89"/>
      <c r="E2210" s="89" t="s">
        <v>130</v>
      </c>
      <c r="F2210" s="89" t="s">
        <v>128</v>
      </c>
      <c r="G2210" s="105">
        <v>45454.728472222225</v>
      </c>
      <c r="H2210" t="str">
        <f>INDEX(Partner_details[companyName], MATCH(E2210, Partner_details[email], 0))</f>
        <v>Avetis Grigoryan</v>
      </c>
      <c r="I2210">
        <f>IFERROR(INDEX(ggPayers[payer], MATCH(A2210, ggPayers[remote_order_id], 0)), 0)</f>
        <v>0</v>
      </c>
      <c r="J2210" t="str">
        <f t="shared" si="34"/>
        <v>other</v>
      </c>
    </row>
    <row r="2211" spans="1:10">
      <c r="A2211" s="89" t="s">
        <v>10802</v>
      </c>
      <c r="B2211" s="89">
        <v>300</v>
      </c>
      <c r="C2211" s="89" t="s">
        <v>7963</v>
      </c>
      <c r="D2211" s="89" t="s">
        <v>10803</v>
      </c>
      <c r="E2211" s="89" t="s">
        <v>332</v>
      </c>
      <c r="F2211" s="89" t="s">
        <v>331</v>
      </c>
      <c r="G2211" s="105">
        <v>45362.549305555556</v>
      </c>
      <c r="H2211" t="str">
        <f>INDEX(Partner_details[companyName], MATCH(E2211, Partner_details[email], 0))</f>
        <v>gg cjsc</v>
      </c>
      <c r="I2211">
        <f>IFERROR(INDEX(ggPayers[payer], MATCH(A2211, ggPayers[remote_order_id], 0)), 0)</f>
        <v>0</v>
      </c>
      <c r="J2211" t="str">
        <f t="shared" si="34"/>
        <v>other</v>
      </c>
    </row>
    <row r="2212" spans="1:10">
      <c r="A2212" s="89" t="s">
        <v>10804</v>
      </c>
      <c r="B2212" s="89">
        <v>300</v>
      </c>
      <c r="C2212" s="89" t="s">
        <v>7963</v>
      </c>
      <c r="D2212" s="89" t="s">
        <v>10805</v>
      </c>
      <c r="E2212" s="89" t="s">
        <v>332</v>
      </c>
      <c r="F2212" s="89" t="s">
        <v>331</v>
      </c>
      <c r="G2212" s="105">
        <v>45362.55</v>
      </c>
      <c r="H2212" t="str">
        <f>INDEX(Partner_details[companyName], MATCH(E2212, Partner_details[email], 0))</f>
        <v>gg cjsc</v>
      </c>
      <c r="I2212">
        <f>IFERROR(INDEX(ggPayers[payer], MATCH(A2212, ggPayers[remote_order_id], 0)), 0)</f>
        <v>0</v>
      </c>
      <c r="J2212" t="str">
        <f t="shared" si="34"/>
        <v>other</v>
      </c>
    </row>
    <row r="2213" spans="1:10">
      <c r="A2213" s="89" t="s">
        <v>10806</v>
      </c>
      <c r="B2213" s="89">
        <v>500</v>
      </c>
      <c r="C2213" s="89" t="s">
        <v>7963</v>
      </c>
      <c r="D2213" s="89"/>
      <c r="E2213" s="89" t="s">
        <v>6682</v>
      </c>
      <c r="F2213" s="89" t="s">
        <v>5008</v>
      </c>
      <c r="G2213" s="105">
        <v>45362.550694444442</v>
      </c>
      <c r="H2213" t="str">
        <f>INDEX(Partner_details[companyName], MATCH(E2213, Partner_details[email], 0))</f>
        <v>Sunrise noyland</v>
      </c>
      <c r="I2213">
        <f>IFERROR(INDEX(ggPayers[payer], MATCH(A2213, ggPayers[remote_order_id], 0)), 0)</f>
        <v>0</v>
      </c>
      <c r="J2213" t="str">
        <f t="shared" si="34"/>
        <v>other</v>
      </c>
    </row>
    <row r="2214" spans="1:10">
      <c r="A2214" s="89" t="s">
        <v>10807</v>
      </c>
      <c r="B2214" s="89">
        <v>2000</v>
      </c>
      <c r="C2214" s="89" t="s">
        <v>7963</v>
      </c>
      <c r="D2214" s="89" t="s">
        <v>10808</v>
      </c>
      <c r="E2214" s="89" t="s">
        <v>6816</v>
      </c>
      <c r="F2214" s="89" t="s">
        <v>1095</v>
      </c>
      <c r="G2214" s="105">
        <v>45362.567361111112</v>
      </c>
      <c r="H2214" t="str">
        <f>INDEX(Partner_details[companyName], MATCH(E2214, Partner_details[email], 0))</f>
        <v>Turqaget</v>
      </c>
      <c r="I2214">
        <f>IFERROR(INDEX(ggPayers[payer], MATCH(A2214, ggPayers[remote_order_id], 0)), 0)</f>
        <v>0</v>
      </c>
      <c r="J2214" t="str">
        <f t="shared" si="34"/>
        <v>other</v>
      </c>
    </row>
    <row r="2215" spans="1:10">
      <c r="A2215" s="89" t="s">
        <v>10809</v>
      </c>
      <c r="B2215" s="89">
        <v>2000</v>
      </c>
      <c r="C2215" s="89" t="s">
        <v>7963</v>
      </c>
      <c r="D2215" s="89" t="s">
        <v>10810</v>
      </c>
      <c r="E2215" s="89" t="s">
        <v>6816</v>
      </c>
      <c r="F2215" s="89" t="s">
        <v>1095</v>
      </c>
      <c r="G2215" s="105">
        <v>45362.570833333331</v>
      </c>
      <c r="H2215" t="str">
        <f>INDEX(Partner_details[companyName], MATCH(E2215, Partner_details[email], 0))</f>
        <v>Turqaget</v>
      </c>
      <c r="I2215">
        <f>IFERROR(INDEX(ggPayers[payer], MATCH(A2215, ggPayers[remote_order_id], 0)), 0)</f>
        <v>0</v>
      </c>
      <c r="J2215" t="str">
        <f t="shared" si="34"/>
        <v>other</v>
      </c>
    </row>
    <row r="2216" spans="1:10">
      <c r="A2216" s="89" t="s">
        <v>10811</v>
      </c>
      <c r="B2216" s="89">
        <v>2000</v>
      </c>
      <c r="C2216" s="89" t="s">
        <v>7963</v>
      </c>
      <c r="D2216" s="89" t="s">
        <v>10812</v>
      </c>
      <c r="E2216" s="89" t="s">
        <v>6816</v>
      </c>
      <c r="F2216" s="89" t="s">
        <v>1095</v>
      </c>
      <c r="G2216" s="105">
        <v>45362.570833333331</v>
      </c>
      <c r="H2216" t="str">
        <f>INDEX(Partner_details[companyName], MATCH(E2216, Partner_details[email], 0))</f>
        <v>Turqaget</v>
      </c>
      <c r="I2216">
        <f>IFERROR(INDEX(ggPayers[payer], MATCH(A2216, ggPayers[remote_order_id], 0)), 0)</f>
        <v>0</v>
      </c>
      <c r="J2216" t="str">
        <f t="shared" si="34"/>
        <v>other</v>
      </c>
    </row>
    <row r="2217" spans="1:10">
      <c r="A2217" s="89" t="s">
        <v>10813</v>
      </c>
      <c r="B2217" s="89">
        <v>2000</v>
      </c>
      <c r="C2217" s="89" t="s">
        <v>7963</v>
      </c>
      <c r="D2217" s="99" t="s">
        <v>10814</v>
      </c>
      <c r="E2217" s="89" t="s">
        <v>6816</v>
      </c>
      <c r="F2217" s="89" t="s">
        <v>1095</v>
      </c>
      <c r="G2217" s="105">
        <v>45362.570833333331</v>
      </c>
      <c r="H2217" t="str">
        <f>INDEX(Partner_details[companyName], MATCH(E2217, Partner_details[email], 0))</f>
        <v>Turqaget</v>
      </c>
      <c r="I2217">
        <f>IFERROR(INDEX(ggPayers[payer], MATCH(A2217, ggPayers[remote_order_id], 0)), 0)</f>
        <v>0</v>
      </c>
      <c r="J2217" t="str">
        <f t="shared" si="34"/>
        <v>other</v>
      </c>
    </row>
    <row r="2218" spans="1:10">
      <c r="A2218" s="89" t="s">
        <v>10815</v>
      </c>
      <c r="B2218" s="89">
        <v>2000</v>
      </c>
      <c r="C2218" s="89" t="s">
        <v>7963</v>
      </c>
      <c r="D2218" s="89" t="s">
        <v>10816</v>
      </c>
      <c r="E2218" s="89" t="s">
        <v>6816</v>
      </c>
      <c r="F2218" s="89" t="s">
        <v>1095</v>
      </c>
      <c r="G2218" s="105">
        <v>45362.570833333331</v>
      </c>
      <c r="H2218" t="str">
        <f>INDEX(Partner_details[companyName], MATCH(E2218, Partner_details[email], 0))</f>
        <v>Turqaget</v>
      </c>
      <c r="I2218">
        <f>IFERROR(INDEX(ggPayers[payer], MATCH(A2218, ggPayers[remote_order_id], 0)), 0)</f>
        <v>0</v>
      </c>
      <c r="J2218" t="str">
        <f t="shared" si="34"/>
        <v>other</v>
      </c>
    </row>
    <row r="2219" spans="1:10">
      <c r="A2219" s="89" t="s">
        <v>10817</v>
      </c>
      <c r="B2219" s="89">
        <v>2000</v>
      </c>
      <c r="C2219" s="89" t="s">
        <v>7963</v>
      </c>
      <c r="D2219" s="89" t="s">
        <v>10818</v>
      </c>
      <c r="E2219" s="89" t="s">
        <v>6816</v>
      </c>
      <c r="F2219" s="89" t="s">
        <v>1095</v>
      </c>
      <c r="G2219" s="105">
        <v>45362.570833333331</v>
      </c>
      <c r="H2219" t="str">
        <f>INDEX(Partner_details[companyName], MATCH(E2219, Partner_details[email], 0))</f>
        <v>Turqaget</v>
      </c>
      <c r="I2219">
        <f>IFERROR(INDEX(ggPayers[payer], MATCH(A2219, ggPayers[remote_order_id], 0)), 0)</f>
        <v>0</v>
      </c>
      <c r="J2219" t="str">
        <f t="shared" si="34"/>
        <v>other</v>
      </c>
    </row>
    <row r="2220" spans="1:10">
      <c r="A2220" s="89" t="s">
        <v>10819</v>
      </c>
      <c r="B2220" s="89">
        <v>2000</v>
      </c>
      <c r="C2220" s="89" t="s">
        <v>7963</v>
      </c>
      <c r="D2220" s="89"/>
      <c r="E2220" s="89" t="s">
        <v>6816</v>
      </c>
      <c r="F2220" s="89" t="s">
        <v>1095</v>
      </c>
      <c r="G2220" s="105">
        <v>45362.570833333331</v>
      </c>
      <c r="H2220" t="str">
        <f>INDEX(Partner_details[companyName], MATCH(E2220, Partner_details[email], 0))</f>
        <v>Turqaget</v>
      </c>
      <c r="I2220">
        <f>IFERROR(INDEX(ggPayers[payer], MATCH(A2220, ggPayers[remote_order_id], 0)), 0)</f>
        <v>0</v>
      </c>
      <c r="J2220" t="str">
        <f t="shared" si="34"/>
        <v>other</v>
      </c>
    </row>
    <row r="2221" spans="1:10">
      <c r="A2221" s="89" t="s">
        <v>10820</v>
      </c>
      <c r="B2221" s="89">
        <v>2000</v>
      </c>
      <c r="C2221" s="89" t="s">
        <v>7963</v>
      </c>
      <c r="D2221" s="89" t="s">
        <v>10821</v>
      </c>
      <c r="E2221" s="89" t="s">
        <v>6816</v>
      </c>
      <c r="F2221" s="89" t="s">
        <v>1095</v>
      </c>
      <c r="G2221" s="105">
        <v>45362.570833333331</v>
      </c>
      <c r="H2221" t="str">
        <f>INDEX(Partner_details[companyName], MATCH(E2221, Partner_details[email], 0))</f>
        <v>Turqaget</v>
      </c>
      <c r="I2221">
        <f>IFERROR(INDEX(ggPayers[payer], MATCH(A2221, ggPayers[remote_order_id], 0)), 0)</f>
        <v>0</v>
      </c>
      <c r="J2221" t="str">
        <f t="shared" si="34"/>
        <v>other</v>
      </c>
    </row>
    <row r="2222" spans="1:10">
      <c r="A2222" s="89" t="s">
        <v>10822</v>
      </c>
      <c r="B2222" s="89">
        <v>2000</v>
      </c>
      <c r="C2222" s="89" t="s">
        <v>7963</v>
      </c>
      <c r="D2222" s="89" t="s">
        <v>10823</v>
      </c>
      <c r="E2222" s="89" t="s">
        <v>6816</v>
      </c>
      <c r="F2222" s="89" t="s">
        <v>1095</v>
      </c>
      <c r="G2222" s="105">
        <v>45362.570833333331</v>
      </c>
      <c r="H2222" t="str">
        <f>INDEX(Partner_details[companyName], MATCH(E2222, Partner_details[email], 0))</f>
        <v>Turqaget</v>
      </c>
      <c r="I2222">
        <f>IFERROR(INDEX(ggPayers[payer], MATCH(A2222, ggPayers[remote_order_id], 0)), 0)</f>
        <v>0</v>
      </c>
      <c r="J2222" t="str">
        <f t="shared" si="34"/>
        <v>other</v>
      </c>
    </row>
    <row r="2223" spans="1:10">
      <c r="A2223" s="89" t="s">
        <v>10824</v>
      </c>
      <c r="B2223" s="89">
        <v>2000</v>
      </c>
      <c r="C2223" s="89" t="s">
        <v>7963</v>
      </c>
      <c r="D2223" s="89" t="s">
        <v>10825</v>
      </c>
      <c r="E2223" s="89" t="s">
        <v>6816</v>
      </c>
      <c r="F2223" s="89" t="s">
        <v>1095</v>
      </c>
      <c r="G2223" s="105">
        <v>45362.570833333331</v>
      </c>
      <c r="H2223" t="str">
        <f>INDEX(Partner_details[companyName], MATCH(E2223, Partner_details[email], 0))</f>
        <v>Turqaget</v>
      </c>
      <c r="I2223">
        <f>IFERROR(INDEX(ggPayers[payer], MATCH(A2223, ggPayers[remote_order_id], 0)), 0)</f>
        <v>0</v>
      </c>
      <c r="J2223" t="str">
        <f t="shared" si="34"/>
        <v>other</v>
      </c>
    </row>
    <row r="2224" spans="1:10">
      <c r="A2224" s="89" t="s">
        <v>10826</v>
      </c>
      <c r="B2224" s="89">
        <v>2000</v>
      </c>
      <c r="C2224" s="89" t="s">
        <v>7963</v>
      </c>
      <c r="D2224" s="89" t="s">
        <v>10827</v>
      </c>
      <c r="E2224" s="89" t="s">
        <v>6816</v>
      </c>
      <c r="F2224" s="89" t="s">
        <v>1095</v>
      </c>
      <c r="G2224" s="105">
        <v>45362.570833333331</v>
      </c>
      <c r="H2224" t="str">
        <f>INDEX(Partner_details[companyName], MATCH(E2224, Partner_details[email], 0))</f>
        <v>Turqaget</v>
      </c>
      <c r="I2224">
        <f>IFERROR(INDEX(ggPayers[payer], MATCH(A2224, ggPayers[remote_order_id], 0)), 0)</f>
        <v>0</v>
      </c>
      <c r="J2224" t="str">
        <f t="shared" si="34"/>
        <v>other</v>
      </c>
    </row>
    <row r="2225" spans="1:10">
      <c r="A2225" s="89" t="s">
        <v>10828</v>
      </c>
      <c r="B2225" s="89">
        <v>2000</v>
      </c>
      <c r="C2225" s="89" t="s">
        <v>7963</v>
      </c>
      <c r="D2225" s="89" t="s">
        <v>10829</v>
      </c>
      <c r="E2225" s="89" t="s">
        <v>6816</v>
      </c>
      <c r="F2225" s="89" t="s">
        <v>1095</v>
      </c>
      <c r="G2225" s="105">
        <v>45362.570833333331</v>
      </c>
      <c r="H2225" t="str">
        <f>INDEX(Partner_details[companyName], MATCH(E2225, Partner_details[email], 0))</f>
        <v>Turqaget</v>
      </c>
      <c r="I2225">
        <f>IFERROR(INDEX(ggPayers[payer], MATCH(A2225, ggPayers[remote_order_id], 0)), 0)</f>
        <v>0</v>
      </c>
      <c r="J2225" t="str">
        <f t="shared" si="34"/>
        <v>other</v>
      </c>
    </row>
    <row r="2226" spans="1:10">
      <c r="A2226" s="89" t="s">
        <v>10830</v>
      </c>
      <c r="B2226" s="89">
        <v>2000</v>
      </c>
      <c r="C2226" s="89" t="s">
        <v>7963</v>
      </c>
      <c r="D2226" s="89" t="s">
        <v>10831</v>
      </c>
      <c r="E2226" s="89" t="s">
        <v>6816</v>
      </c>
      <c r="F2226" s="89" t="s">
        <v>1095</v>
      </c>
      <c r="G2226" s="105">
        <v>45362.570833333331</v>
      </c>
      <c r="H2226" t="str">
        <f>INDEX(Partner_details[companyName], MATCH(E2226, Partner_details[email], 0))</f>
        <v>Turqaget</v>
      </c>
      <c r="I2226">
        <f>IFERROR(INDEX(ggPayers[payer], MATCH(A2226, ggPayers[remote_order_id], 0)), 0)</f>
        <v>0</v>
      </c>
      <c r="J2226" t="str">
        <f t="shared" si="34"/>
        <v>other</v>
      </c>
    </row>
    <row r="2227" spans="1:10">
      <c r="A2227" s="89" t="s">
        <v>10832</v>
      </c>
      <c r="B2227" s="89">
        <v>2000</v>
      </c>
      <c r="C2227" s="89" t="s">
        <v>7963</v>
      </c>
      <c r="D2227" s="89" t="s">
        <v>10833</v>
      </c>
      <c r="E2227" s="89" t="s">
        <v>6816</v>
      </c>
      <c r="F2227" s="89" t="s">
        <v>1095</v>
      </c>
      <c r="G2227" s="105">
        <v>45362.570833333331</v>
      </c>
      <c r="H2227" t="str">
        <f>INDEX(Partner_details[companyName], MATCH(E2227, Partner_details[email], 0))</f>
        <v>Turqaget</v>
      </c>
      <c r="I2227">
        <f>IFERROR(INDEX(ggPayers[payer], MATCH(A2227, ggPayers[remote_order_id], 0)), 0)</f>
        <v>0</v>
      </c>
      <c r="J2227" t="str">
        <f t="shared" si="34"/>
        <v>other</v>
      </c>
    </row>
    <row r="2228" spans="1:10">
      <c r="A2228" s="89" t="s">
        <v>10834</v>
      </c>
      <c r="B2228" s="89">
        <v>2000</v>
      </c>
      <c r="C2228" s="89" t="s">
        <v>7963</v>
      </c>
      <c r="D2228" s="99" t="s">
        <v>10835</v>
      </c>
      <c r="E2228" s="89" t="s">
        <v>6816</v>
      </c>
      <c r="F2228" s="89" t="s">
        <v>1095</v>
      </c>
      <c r="G2228" s="105">
        <v>45362.570833333331</v>
      </c>
      <c r="H2228" t="str">
        <f>INDEX(Partner_details[companyName], MATCH(E2228, Partner_details[email], 0))</f>
        <v>Turqaget</v>
      </c>
      <c r="I2228">
        <f>IFERROR(INDEX(ggPayers[payer], MATCH(A2228, ggPayers[remote_order_id], 0)), 0)</f>
        <v>0</v>
      </c>
      <c r="J2228" t="str">
        <f t="shared" si="34"/>
        <v>other</v>
      </c>
    </row>
    <row r="2229" spans="1:10">
      <c r="A2229" s="89" t="s">
        <v>10836</v>
      </c>
      <c r="B2229" s="89">
        <v>2000</v>
      </c>
      <c r="C2229" s="89" t="s">
        <v>7963</v>
      </c>
      <c r="D2229" s="89" t="s">
        <v>10837</v>
      </c>
      <c r="E2229" s="89" t="s">
        <v>6816</v>
      </c>
      <c r="F2229" s="89" t="s">
        <v>1095</v>
      </c>
      <c r="G2229" s="105">
        <v>45362.570833333331</v>
      </c>
      <c r="H2229" t="str">
        <f>INDEX(Partner_details[companyName], MATCH(E2229, Partner_details[email], 0))</f>
        <v>Turqaget</v>
      </c>
      <c r="I2229">
        <f>IFERROR(INDEX(ggPayers[payer], MATCH(A2229, ggPayers[remote_order_id], 0)), 0)</f>
        <v>0</v>
      </c>
      <c r="J2229" t="str">
        <f t="shared" si="34"/>
        <v>other</v>
      </c>
    </row>
    <row r="2230" spans="1:10">
      <c r="A2230" s="89" t="s">
        <v>10838</v>
      </c>
      <c r="B2230" s="89">
        <v>2000</v>
      </c>
      <c r="C2230" s="89" t="s">
        <v>7963</v>
      </c>
      <c r="D2230" s="89" t="s">
        <v>10839</v>
      </c>
      <c r="E2230" s="89" t="s">
        <v>6816</v>
      </c>
      <c r="F2230" s="89" t="s">
        <v>1095</v>
      </c>
      <c r="G2230" s="105">
        <v>45362.570833333331</v>
      </c>
      <c r="H2230" t="str">
        <f>INDEX(Partner_details[companyName], MATCH(E2230, Partner_details[email], 0))</f>
        <v>Turqaget</v>
      </c>
      <c r="I2230">
        <f>IFERROR(INDEX(ggPayers[payer], MATCH(A2230, ggPayers[remote_order_id], 0)), 0)</f>
        <v>0</v>
      </c>
      <c r="J2230" t="str">
        <f t="shared" si="34"/>
        <v>other</v>
      </c>
    </row>
    <row r="2231" spans="1:10">
      <c r="A2231" s="89" t="s">
        <v>10840</v>
      </c>
      <c r="B2231" s="89">
        <v>2000</v>
      </c>
      <c r="C2231" s="89" t="s">
        <v>7963</v>
      </c>
      <c r="D2231" s="99" t="s">
        <v>10841</v>
      </c>
      <c r="E2231" s="89" t="s">
        <v>6816</v>
      </c>
      <c r="F2231" s="89" t="s">
        <v>1095</v>
      </c>
      <c r="G2231" s="105">
        <v>45362.570833333331</v>
      </c>
      <c r="H2231" t="str">
        <f>INDEX(Partner_details[companyName], MATCH(E2231, Partner_details[email], 0))</f>
        <v>Turqaget</v>
      </c>
      <c r="I2231">
        <f>IFERROR(INDEX(ggPayers[payer], MATCH(A2231, ggPayers[remote_order_id], 0)), 0)</f>
        <v>0</v>
      </c>
      <c r="J2231" t="str">
        <f t="shared" si="34"/>
        <v>other</v>
      </c>
    </row>
    <row r="2232" spans="1:10">
      <c r="A2232" s="89" t="s">
        <v>10842</v>
      </c>
      <c r="B2232" s="89">
        <v>2000</v>
      </c>
      <c r="C2232" s="89" t="s">
        <v>7963</v>
      </c>
      <c r="D2232" s="89" t="s">
        <v>10843</v>
      </c>
      <c r="E2232" s="89" t="s">
        <v>6816</v>
      </c>
      <c r="F2232" s="89" t="s">
        <v>1095</v>
      </c>
      <c r="G2232" s="105">
        <v>45362.570833333331</v>
      </c>
      <c r="H2232" t="str">
        <f>INDEX(Partner_details[companyName], MATCH(E2232, Partner_details[email], 0))</f>
        <v>Turqaget</v>
      </c>
      <c r="I2232">
        <f>IFERROR(INDEX(ggPayers[payer], MATCH(A2232, ggPayers[remote_order_id], 0)), 0)</f>
        <v>0</v>
      </c>
      <c r="J2232" t="str">
        <f t="shared" si="34"/>
        <v>other</v>
      </c>
    </row>
    <row r="2233" spans="1:10">
      <c r="A2233" s="89" t="s">
        <v>10844</v>
      </c>
      <c r="B2233" s="89">
        <v>2000</v>
      </c>
      <c r="C2233" s="89" t="s">
        <v>7963</v>
      </c>
      <c r="D2233" s="89" t="s">
        <v>10845</v>
      </c>
      <c r="E2233" s="89" t="s">
        <v>6816</v>
      </c>
      <c r="F2233" s="89" t="s">
        <v>1095</v>
      </c>
      <c r="G2233" s="105">
        <v>45362.570833333331</v>
      </c>
      <c r="H2233" t="str">
        <f>INDEX(Partner_details[companyName], MATCH(E2233, Partner_details[email], 0))</f>
        <v>Turqaget</v>
      </c>
      <c r="I2233">
        <f>IFERROR(INDEX(ggPayers[payer], MATCH(A2233, ggPayers[remote_order_id], 0)), 0)</f>
        <v>0</v>
      </c>
      <c r="J2233" t="str">
        <f t="shared" si="34"/>
        <v>other</v>
      </c>
    </row>
    <row r="2234" spans="1:10">
      <c r="A2234" s="89" t="s">
        <v>10846</v>
      </c>
      <c r="B2234" s="89">
        <v>2000</v>
      </c>
      <c r="C2234" s="89" t="s">
        <v>7963</v>
      </c>
      <c r="D2234" s="89" t="s">
        <v>10847</v>
      </c>
      <c r="E2234" s="89" t="s">
        <v>6816</v>
      </c>
      <c r="F2234" s="89" t="s">
        <v>1095</v>
      </c>
      <c r="G2234" s="105">
        <v>45362.570833333331</v>
      </c>
      <c r="H2234" t="str">
        <f>INDEX(Partner_details[companyName], MATCH(E2234, Partner_details[email], 0))</f>
        <v>Turqaget</v>
      </c>
      <c r="I2234">
        <f>IFERROR(INDEX(ggPayers[payer], MATCH(A2234, ggPayers[remote_order_id], 0)), 0)</f>
        <v>0</v>
      </c>
      <c r="J2234" t="str">
        <f t="shared" si="34"/>
        <v>other</v>
      </c>
    </row>
    <row r="2235" spans="1:10">
      <c r="A2235" s="89" t="s">
        <v>10848</v>
      </c>
      <c r="B2235" s="89">
        <v>2000</v>
      </c>
      <c r="C2235" s="89" t="s">
        <v>7963</v>
      </c>
      <c r="D2235" s="89" t="s">
        <v>10849</v>
      </c>
      <c r="E2235" s="89" t="s">
        <v>6816</v>
      </c>
      <c r="F2235" s="89" t="s">
        <v>1095</v>
      </c>
      <c r="G2235" s="105">
        <v>45362.570833333331</v>
      </c>
      <c r="H2235" t="str">
        <f>INDEX(Partner_details[companyName], MATCH(E2235, Partner_details[email], 0))</f>
        <v>Turqaget</v>
      </c>
      <c r="I2235">
        <f>IFERROR(INDEX(ggPayers[payer], MATCH(A2235, ggPayers[remote_order_id], 0)), 0)</f>
        <v>0</v>
      </c>
      <c r="J2235" t="str">
        <f t="shared" si="34"/>
        <v>other</v>
      </c>
    </row>
    <row r="2236" spans="1:10">
      <c r="A2236" s="89" t="s">
        <v>10850</v>
      </c>
      <c r="B2236" s="89">
        <v>2000</v>
      </c>
      <c r="C2236" s="89" t="s">
        <v>7963</v>
      </c>
      <c r="D2236" s="89" t="s">
        <v>10851</v>
      </c>
      <c r="E2236" s="89" t="s">
        <v>6816</v>
      </c>
      <c r="F2236" s="89" t="s">
        <v>1095</v>
      </c>
      <c r="G2236" s="105">
        <v>45362.570833333331</v>
      </c>
      <c r="H2236" t="str">
        <f>INDEX(Partner_details[companyName], MATCH(E2236, Partner_details[email], 0))</f>
        <v>Turqaget</v>
      </c>
      <c r="I2236">
        <f>IFERROR(INDEX(ggPayers[payer], MATCH(A2236, ggPayers[remote_order_id], 0)), 0)</f>
        <v>0</v>
      </c>
      <c r="J2236" t="str">
        <f t="shared" si="34"/>
        <v>other</v>
      </c>
    </row>
    <row r="2237" spans="1:10">
      <c r="A2237" s="99" t="s">
        <v>10852</v>
      </c>
      <c r="B2237" s="89">
        <v>2000</v>
      </c>
      <c r="C2237" s="89" t="s">
        <v>7963</v>
      </c>
      <c r="D2237" s="89" t="s">
        <v>10853</v>
      </c>
      <c r="E2237" s="89" t="s">
        <v>6816</v>
      </c>
      <c r="F2237" s="89" t="s">
        <v>1095</v>
      </c>
      <c r="G2237" s="105">
        <v>45362.570833333331</v>
      </c>
      <c r="H2237" t="str">
        <f>INDEX(Partner_details[companyName], MATCH(E2237, Partner_details[email], 0))</f>
        <v>Turqaget</v>
      </c>
      <c r="I2237">
        <f>IFERROR(INDEX(ggPayers[payer], MATCH(A2237, ggPayers[remote_order_id], 0)), 0)</f>
        <v>0</v>
      </c>
      <c r="J2237" t="str">
        <f t="shared" si="34"/>
        <v>other</v>
      </c>
    </row>
    <row r="2238" spans="1:10">
      <c r="A2238" s="89" t="s">
        <v>10854</v>
      </c>
      <c r="B2238" s="89">
        <v>2000</v>
      </c>
      <c r="C2238" s="89" t="s">
        <v>7963</v>
      </c>
      <c r="D2238" s="89" t="s">
        <v>10855</v>
      </c>
      <c r="E2238" s="89" t="s">
        <v>6816</v>
      </c>
      <c r="F2238" s="89" t="s">
        <v>1095</v>
      </c>
      <c r="G2238" s="105">
        <v>45362.570833333331</v>
      </c>
      <c r="H2238" t="str">
        <f>INDEX(Partner_details[companyName], MATCH(E2238, Partner_details[email], 0))</f>
        <v>Turqaget</v>
      </c>
      <c r="I2238">
        <f>IFERROR(INDEX(ggPayers[payer], MATCH(A2238, ggPayers[remote_order_id], 0)), 0)</f>
        <v>0</v>
      </c>
      <c r="J2238" t="str">
        <f t="shared" si="34"/>
        <v>other</v>
      </c>
    </row>
    <row r="2239" spans="1:10">
      <c r="A2239" s="89" t="s">
        <v>10856</v>
      </c>
      <c r="B2239" s="89">
        <v>2000</v>
      </c>
      <c r="C2239" s="89" t="s">
        <v>7963</v>
      </c>
      <c r="D2239" s="89" t="s">
        <v>10857</v>
      </c>
      <c r="E2239" s="89" t="s">
        <v>6816</v>
      </c>
      <c r="F2239" s="89" t="s">
        <v>1095</v>
      </c>
      <c r="G2239" s="105">
        <v>45362.570833333331</v>
      </c>
      <c r="H2239" t="str">
        <f>INDEX(Partner_details[companyName], MATCH(E2239, Partner_details[email], 0))</f>
        <v>Turqaget</v>
      </c>
      <c r="I2239">
        <f>IFERROR(INDEX(ggPayers[payer], MATCH(A2239, ggPayers[remote_order_id], 0)), 0)</f>
        <v>0</v>
      </c>
      <c r="J2239" t="str">
        <f t="shared" si="34"/>
        <v>other</v>
      </c>
    </row>
    <row r="2240" spans="1:10">
      <c r="A2240" s="89" t="s">
        <v>10858</v>
      </c>
      <c r="B2240" s="89">
        <v>2000</v>
      </c>
      <c r="C2240" s="89" t="s">
        <v>7963</v>
      </c>
      <c r="D2240" s="89" t="s">
        <v>10859</v>
      </c>
      <c r="E2240" s="89" t="s">
        <v>6816</v>
      </c>
      <c r="F2240" s="89" t="s">
        <v>1095</v>
      </c>
      <c r="G2240" s="105">
        <v>45362.570833333331</v>
      </c>
      <c r="H2240" t="str">
        <f>INDEX(Partner_details[companyName], MATCH(E2240, Partner_details[email], 0))</f>
        <v>Turqaget</v>
      </c>
      <c r="I2240">
        <f>IFERROR(INDEX(ggPayers[payer], MATCH(A2240, ggPayers[remote_order_id], 0)), 0)</f>
        <v>0</v>
      </c>
      <c r="J2240" t="str">
        <f t="shared" si="34"/>
        <v>other</v>
      </c>
    </row>
    <row r="2241" spans="1:10">
      <c r="A2241" s="89" t="s">
        <v>10860</v>
      </c>
      <c r="B2241" s="89">
        <v>2000</v>
      </c>
      <c r="C2241" s="89" t="s">
        <v>7963</v>
      </c>
      <c r="D2241" s="89" t="s">
        <v>10861</v>
      </c>
      <c r="E2241" s="89" t="s">
        <v>6816</v>
      </c>
      <c r="F2241" s="89" t="s">
        <v>1095</v>
      </c>
      <c r="G2241" s="105">
        <v>45362.570833333331</v>
      </c>
      <c r="H2241" t="str">
        <f>INDEX(Partner_details[companyName], MATCH(E2241, Partner_details[email], 0))</f>
        <v>Turqaget</v>
      </c>
      <c r="I2241">
        <f>IFERROR(INDEX(ggPayers[payer], MATCH(A2241, ggPayers[remote_order_id], 0)), 0)</f>
        <v>0</v>
      </c>
      <c r="J2241" t="str">
        <f t="shared" si="34"/>
        <v>other</v>
      </c>
    </row>
    <row r="2242" spans="1:10">
      <c r="A2242" s="89" t="s">
        <v>10862</v>
      </c>
      <c r="B2242" s="89">
        <v>2000</v>
      </c>
      <c r="C2242" s="89" t="s">
        <v>7963</v>
      </c>
      <c r="D2242" s="89" t="s">
        <v>10863</v>
      </c>
      <c r="E2242" s="89" t="s">
        <v>6816</v>
      </c>
      <c r="F2242" s="89" t="s">
        <v>1095</v>
      </c>
      <c r="G2242" s="105">
        <v>45362.570833333331</v>
      </c>
      <c r="H2242" t="str">
        <f>INDEX(Partner_details[companyName], MATCH(E2242, Partner_details[email], 0))</f>
        <v>Turqaget</v>
      </c>
      <c r="I2242">
        <f>IFERROR(INDEX(ggPayers[payer], MATCH(A2242, ggPayers[remote_order_id], 0)), 0)</f>
        <v>0</v>
      </c>
      <c r="J2242" t="str">
        <f t="shared" si="34"/>
        <v>other</v>
      </c>
    </row>
    <row r="2243" spans="1:10">
      <c r="A2243" s="89" t="s">
        <v>10864</v>
      </c>
      <c r="B2243" s="89">
        <v>300</v>
      </c>
      <c r="C2243" s="89" t="s">
        <v>7963</v>
      </c>
      <c r="D2243" s="89" t="s">
        <v>10865</v>
      </c>
      <c r="E2243" s="89" t="s">
        <v>332</v>
      </c>
      <c r="F2243" s="89" t="s">
        <v>331</v>
      </c>
      <c r="G2243" s="105">
        <v>45362.575694444444</v>
      </c>
      <c r="H2243" t="str">
        <f>INDEX(Partner_details[companyName], MATCH(E2243, Partner_details[email], 0))</f>
        <v>gg cjsc</v>
      </c>
      <c r="I2243">
        <f>IFERROR(INDEX(ggPayers[payer], MATCH(A2243, ggPayers[remote_order_id], 0)), 0)</f>
        <v>0</v>
      </c>
      <c r="J2243" t="str">
        <f t="shared" ref="J2243:J2306" si="35">IF(NOT(I2243=0), "ggPay", "other")</f>
        <v>other</v>
      </c>
    </row>
    <row r="2244" spans="1:10">
      <c r="A2244" s="89" t="s">
        <v>10866</v>
      </c>
      <c r="B2244" s="89">
        <v>300</v>
      </c>
      <c r="C2244" s="89" t="s">
        <v>7963</v>
      </c>
      <c r="D2244" s="89" t="s">
        <v>10867</v>
      </c>
      <c r="E2244" s="89" t="s">
        <v>332</v>
      </c>
      <c r="F2244" s="89" t="s">
        <v>331</v>
      </c>
      <c r="G2244" s="105">
        <v>45362.576388888891</v>
      </c>
      <c r="H2244" t="str">
        <f>INDEX(Partner_details[companyName], MATCH(E2244, Partner_details[email], 0))</f>
        <v>gg cjsc</v>
      </c>
      <c r="I2244">
        <f>IFERROR(INDEX(ggPayers[payer], MATCH(A2244, ggPayers[remote_order_id], 0)), 0)</f>
        <v>0</v>
      </c>
      <c r="J2244" t="str">
        <f t="shared" si="35"/>
        <v>other</v>
      </c>
    </row>
    <row r="2245" spans="1:10">
      <c r="A2245" s="89" t="s">
        <v>10868</v>
      </c>
      <c r="B2245" s="89">
        <v>300</v>
      </c>
      <c r="C2245" s="89" t="s">
        <v>7963</v>
      </c>
      <c r="D2245" s="89" t="s">
        <v>10869</v>
      </c>
      <c r="E2245" s="89" t="s">
        <v>332</v>
      </c>
      <c r="F2245" s="89" t="s">
        <v>331</v>
      </c>
      <c r="G2245" s="105">
        <v>45362.57708333333</v>
      </c>
      <c r="H2245" t="str">
        <f>INDEX(Partner_details[companyName], MATCH(E2245, Partner_details[email], 0))</f>
        <v>gg cjsc</v>
      </c>
      <c r="I2245">
        <f>IFERROR(INDEX(ggPayers[payer], MATCH(A2245, ggPayers[remote_order_id], 0)), 0)</f>
        <v>0</v>
      </c>
      <c r="J2245" t="str">
        <f t="shared" si="35"/>
        <v>other</v>
      </c>
    </row>
    <row r="2246" spans="1:10">
      <c r="A2246" s="89" t="s">
        <v>10870</v>
      </c>
      <c r="B2246" s="89">
        <v>300</v>
      </c>
      <c r="C2246" s="89" t="s">
        <v>7963</v>
      </c>
      <c r="D2246" s="89" t="s">
        <v>10871</v>
      </c>
      <c r="E2246" s="89" t="s">
        <v>332</v>
      </c>
      <c r="F2246" s="89" t="s">
        <v>331</v>
      </c>
      <c r="G2246" s="105">
        <v>45362.577777777777</v>
      </c>
      <c r="H2246" t="str">
        <f>INDEX(Partner_details[companyName], MATCH(E2246, Partner_details[email], 0))</f>
        <v>gg cjsc</v>
      </c>
      <c r="I2246">
        <f>IFERROR(INDEX(ggPayers[payer], MATCH(A2246, ggPayers[remote_order_id], 0)), 0)</f>
        <v>0</v>
      </c>
      <c r="J2246" t="str">
        <f t="shared" si="35"/>
        <v>other</v>
      </c>
    </row>
    <row r="2247" spans="1:10">
      <c r="A2247" s="89" t="s">
        <v>2299</v>
      </c>
      <c r="B2247" s="89">
        <v>300</v>
      </c>
      <c r="C2247" s="89" t="s">
        <v>561</v>
      </c>
      <c r="D2247" s="89" t="s">
        <v>10872</v>
      </c>
      <c r="E2247" s="89" t="s">
        <v>7261</v>
      </c>
      <c r="F2247" s="89" t="s">
        <v>2019</v>
      </c>
      <c r="G2247" s="105">
        <v>45362.585416666669</v>
      </c>
      <c r="H2247" t="str">
        <f>INDEX(Partner_details[companyName], MATCH(E2247, Partner_details[email], 0))</f>
        <v>gg cjsc</v>
      </c>
      <c r="I2247">
        <f>IFERROR(INDEX(ggPayers[payer], MATCH(A2247, ggPayers[remote_order_id], 0)), 0)</f>
        <v>825186</v>
      </c>
      <c r="J2247" t="str">
        <f t="shared" si="35"/>
        <v>ggPay</v>
      </c>
    </row>
    <row r="2248" spans="1:10">
      <c r="A2248" s="89" t="s">
        <v>6297</v>
      </c>
      <c r="B2248" s="89">
        <v>300</v>
      </c>
      <c r="C2248" s="89" t="s">
        <v>5606</v>
      </c>
      <c r="D2248" s="89" t="s">
        <v>10873</v>
      </c>
      <c r="E2248" s="89" t="s">
        <v>332</v>
      </c>
      <c r="F2248" s="89" t="s">
        <v>331</v>
      </c>
      <c r="G2248" s="105">
        <v>45362.586111111108</v>
      </c>
      <c r="H2248" t="str">
        <f>INDEX(Partner_details[companyName], MATCH(E2248, Partner_details[email], 0))</f>
        <v>gg cjsc</v>
      </c>
      <c r="I2248">
        <f>IFERROR(INDEX(ggPayers[payer], MATCH(A2248, ggPayers[remote_order_id], 0)), 0)</f>
        <v>325453</v>
      </c>
      <c r="J2248" t="str">
        <f t="shared" si="35"/>
        <v>ggPay</v>
      </c>
    </row>
    <row r="2249" spans="1:10">
      <c r="A2249" s="89" t="s">
        <v>2297</v>
      </c>
      <c r="B2249" s="89">
        <v>300</v>
      </c>
      <c r="C2249" s="89" t="s">
        <v>561</v>
      </c>
      <c r="D2249" s="89" t="s">
        <v>10874</v>
      </c>
      <c r="E2249" s="89" t="s">
        <v>332</v>
      </c>
      <c r="F2249" s="89" t="s">
        <v>331</v>
      </c>
      <c r="G2249" s="105">
        <v>45362.586111111108</v>
      </c>
      <c r="H2249" t="str">
        <f>INDEX(Partner_details[companyName], MATCH(E2249, Partner_details[email], 0))</f>
        <v>gg cjsc</v>
      </c>
      <c r="I2249">
        <f>IFERROR(INDEX(ggPayers[payer], MATCH(A2249, ggPayers[remote_order_id], 0)), 0)</f>
        <v>325453</v>
      </c>
      <c r="J2249" t="str">
        <f t="shared" si="35"/>
        <v>ggPay</v>
      </c>
    </row>
    <row r="2250" spans="1:10">
      <c r="A2250" s="89" t="s">
        <v>6296</v>
      </c>
      <c r="B2250" s="89">
        <v>300</v>
      </c>
      <c r="C2250" s="89" t="s">
        <v>5606</v>
      </c>
      <c r="D2250" s="89" t="s">
        <v>10875</v>
      </c>
      <c r="E2250" s="89" t="s">
        <v>332</v>
      </c>
      <c r="F2250" s="89" t="s">
        <v>331</v>
      </c>
      <c r="G2250" s="105">
        <v>45362.59097222222</v>
      </c>
      <c r="H2250" t="str">
        <f>INDEX(Partner_details[companyName], MATCH(E2250, Partner_details[email], 0))</f>
        <v>gg cjsc</v>
      </c>
      <c r="I2250">
        <f>IFERROR(INDEX(ggPayers[payer], MATCH(A2250, ggPayers[remote_order_id], 0)), 0)</f>
        <v>325453</v>
      </c>
      <c r="J2250" t="str">
        <f t="shared" si="35"/>
        <v>ggPay</v>
      </c>
    </row>
    <row r="2251" spans="1:10">
      <c r="A2251" s="89" t="s">
        <v>10876</v>
      </c>
      <c r="B2251" s="89">
        <v>300</v>
      </c>
      <c r="C2251" s="89" t="s">
        <v>7963</v>
      </c>
      <c r="D2251" s="89" t="s">
        <v>10877</v>
      </c>
      <c r="E2251" s="89" t="s">
        <v>332</v>
      </c>
      <c r="F2251" s="89" t="s">
        <v>331</v>
      </c>
      <c r="G2251" s="105">
        <v>45362.609722222223</v>
      </c>
      <c r="H2251" t="str">
        <f>INDEX(Partner_details[companyName], MATCH(E2251, Partner_details[email], 0))</f>
        <v>gg cjsc</v>
      </c>
      <c r="I2251">
        <f>IFERROR(INDEX(ggPayers[payer], MATCH(A2251, ggPayers[remote_order_id], 0)), 0)</f>
        <v>0</v>
      </c>
      <c r="J2251" t="str">
        <f t="shared" si="35"/>
        <v>other</v>
      </c>
    </row>
    <row r="2252" spans="1:10">
      <c r="A2252" s="89" t="s">
        <v>10878</v>
      </c>
      <c r="B2252" s="89">
        <v>300</v>
      </c>
      <c r="C2252" s="89" t="s">
        <v>7963</v>
      </c>
      <c r="D2252" s="89" t="s">
        <v>10879</v>
      </c>
      <c r="E2252" s="89" t="s">
        <v>332</v>
      </c>
      <c r="F2252" s="89" t="s">
        <v>331</v>
      </c>
      <c r="G2252" s="105">
        <v>45362.61041666667</v>
      </c>
      <c r="H2252" t="str">
        <f>INDEX(Partner_details[companyName], MATCH(E2252, Partner_details[email], 0))</f>
        <v>gg cjsc</v>
      </c>
      <c r="I2252">
        <f>IFERROR(INDEX(ggPayers[payer], MATCH(A2252, ggPayers[remote_order_id], 0)), 0)</f>
        <v>0</v>
      </c>
      <c r="J2252" t="str">
        <f t="shared" si="35"/>
        <v>other</v>
      </c>
    </row>
    <row r="2253" spans="1:10">
      <c r="A2253" s="89" t="s">
        <v>2295</v>
      </c>
      <c r="B2253" s="89">
        <v>2000</v>
      </c>
      <c r="C2253" s="89" t="s">
        <v>561</v>
      </c>
      <c r="D2253" s="89" t="s">
        <v>10880</v>
      </c>
      <c r="E2253" s="89" t="s">
        <v>6816</v>
      </c>
      <c r="F2253" s="89" t="s">
        <v>1095</v>
      </c>
      <c r="G2253" s="105">
        <v>45362.619444444441</v>
      </c>
      <c r="H2253" t="str">
        <f>INDEX(Partner_details[companyName], MATCH(E2253, Partner_details[email], 0))</f>
        <v>Turqaget</v>
      </c>
      <c r="I2253">
        <f>IFERROR(INDEX(ggPayers[payer], MATCH(A2253, ggPayers[remote_order_id], 0)), 0)</f>
        <v>32998</v>
      </c>
      <c r="J2253" t="str">
        <f t="shared" si="35"/>
        <v>ggPay</v>
      </c>
    </row>
    <row r="2254" spans="1:10">
      <c r="A2254" s="89" t="s">
        <v>10881</v>
      </c>
      <c r="B2254" s="89">
        <v>50</v>
      </c>
      <c r="C2254" s="89" t="s">
        <v>7963</v>
      </c>
      <c r="D2254" s="89" t="s">
        <v>10882</v>
      </c>
      <c r="E2254" s="89" t="s">
        <v>7581</v>
      </c>
      <c r="F2254" s="89" t="s">
        <v>2236</v>
      </c>
      <c r="G2254" s="105">
        <v>45362.714583333334</v>
      </c>
      <c r="H2254" t="e">
        <f>INDEX(Partner_details[companyName], MATCH(E2254, Partner_details[email], 0))</f>
        <v>#N/A</v>
      </c>
      <c r="I2254">
        <f>IFERROR(INDEX(ggPayers[payer], MATCH(A2254, ggPayers[remote_order_id], 0)), 0)</f>
        <v>0</v>
      </c>
      <c r="J2254" t="str">
        <f t="shared" si="35"/>
        <v>other</v>
      </c>
    </row>
    <row r="2255" spans="1:10">
      <c r="A2255" s="89" t="s">
        <v>10883</v>
      </c>
      <c r="B2255" s="89">
        <v>50</v>
      </c>
      <c r="C2255" s="89" t="s">
        <v>7963</v>
      </c>
      <c r="D2255" s="89" t="s">
        <v>10884</v>
      </c>
      <c r="E2255" s="89" t="s">
        <v>7581</v>
      </c>
      <c r="F2255" s="89" t="s">
        <v>2236</v>
      </c>
      <c r="G2255" s="105">
        <v>45362.714583333334</v>
      </c>
      <c r="H2255" t="e">
        <f>INDEX(Partner_details[companyName], MATCH(E2255, Partner_details[email], 0))</f>
        <v>#N/A</v>
      </c>
      <c r="I2255">
        <f>IFERROR(INDEX(ggPayers[payer], MATCH(A2255, ggPayers[remote_order_id], 0)), 0)</f>
        <v>0</v>
      </c>
      <c r="J2255" t="str">
        <f t="shared" si="35"/>
        <v>other</v>
      </c>
    </row>
    <row r="2256" spans="1:10">
      <c r="A2256" s="89" t="s">
        <v>10885</v>
      </c>
      <c r="B2256" s="89">
        <v>300</v>
      </c>
      <c r="C2256" s="89" t="s">
        <v>7963</v>
      </c>
      <c r="D2256" s="89" t="s">
        <v>10886</v>
      </c>
      <c r="E2256" s="89" t="s">
        <v>7580</v>
      </c>
      <c r="F2256" s="89" t="s">
        <v>747</v>
      </c>
      <c r="G2256" s="105">
        <v>45362.71597222222</v>
      </c>
      <c r="H2256" t="e">
        <f>INDEX(Partner_details[companyName], MATCH(E2256, Partner_details[email], 0))</f>
        <v>#N/A</v>
      </c>
      <c r="I2256">
        <f>IFERROR(INDEX(ggPayers[payer], MATCH(A2256, ggPayers[remote_order_id], 0)), 0)</f>
        <v>0</v>
      </c>
      <c r="J2256" t="str">
        <f t="shared" si="35"/>
        <v>other</v>
      </c>
    </row>
    <row r="2257" spans="1:10">
      <c r="A2257" s="89" t="s">
        <v>10887</v>
      </c>
      <c r="B2257" s="89">
        <v>300</v>
      </c>
      <c r="C2257" s="89" t="s">
        <v>7963</v>
      </c>
      <c r="D2257" s="89" t="s">
        <v>10888</v>
      </c>
      <c r="E2257" s="89" t="s">
        <v>7580</v>
      </c>
      <c r="F2257" s="89" t="s">
        <v>747</v>
      </c>
      <c r="G2257" s="105">
        <v>45362.71597222222</v>
      </c>
      <c r="H2257" t="e">
        <f>INDEX(Partner_details[companyName], MATCH(E2257, Partner_details[email], 0))</f>
        <v>#N/A</v>
      </c>
      <c r="I2257">
        <f>IFERROR(INDEX(ggPayers[payer], MATCH(A2257, ggPayers[remote_order_id], 0)), 0)</f>
        <v>0</v>
      </c>
      <c r="J2257" t="str">
        <f t="shared" si="35"/>
        <v>other</v>
      </c>
    </row>
    <row r="2258" spans="1:10">
      <c r="A2258" s="89" t="s">
        <v>10889</v>
      </c>
      <c r="B2258" s="89">
        <v>300</v>
      </c>
      <c r="C2258" s="89" t="s">
        <v>7963</v>
      </c>
      <c r="D2258" s="89" t="s">
        <v>10890</v>
      </c>
      <c r="E2258" s="89" t="s">
        <v>7031</v>
      </c>
      <c r="F2258" s="89" t="s">
        <v>601</v>
      </c>
      <c r="G2258" s="105">
        <v>45362.71597222222</v>
      </c>
      <c r="H2258" t="str">
        <f>INDEX(Partner_details[companyName], MATCH(E2258, Partner_details[email], 0))</f>
        <v>Common and ground</v>
      </c>
      <c r="I2258">
        <f>IFERROR(INDEX(ggPayers[payer], MATCH(A2258, ggPayers[remote_order_id], 0)), 0)</f>
        <v>0</v>
      </c>
      <c r="J2258" t="str">
        <f t="shared" si="35"/>
        <v>other</v>
      </c>
    </row>
    <row r="2259" spans="1:10">
      <c r="A2259" s="89" t="s">
        <v>10891</v>
      </c>
      <c r="B2259" s="89">
        <v>300</v>
      </c>
      <c r="C2259" s="89" t="s">
        <v>7963</v>
      </c>
      <c r="D2259" s="89"/>
      <c r="E2259" s="89" t="s">
        <v>7031</v>
      </c>
      <c r="F2259" s="89" t="s">
        <v>601</v>
      </c>
      <c r="G2259" s="105">
        <v>45362.71597222222</v>
      </c>
      <c r="H2259" t="str">
        <f>INDEX(Partner_details[companyName], MATCH(E2259, Partner_details[email], 0))</f>
        <v>Common and ground</v>
      </c>
      <c r="I2259">
        <f>IFERROR(INDEX(ggPayers[payer], MATCH(A2259, ggPayers[remote_order_id], 0)), 0)</f>
        <v>0</v>
      </c>
      <c r="J2259" t="str">
        <f t="shared" si="35"/>
        <v>other</v>
      </c>
    </row>
    <row r="2260" spans="1:10">
      <c r="A2260" s="89" t="s">
        <v>10892</v>
      </c>
      <c r="B2260" s="89">
        <v>300</v>
      </c>
      <c r="C2260" s="89" t="s">
        <v>7963</v>
      </c>
      <c r="D2260" s="89"/>
      <c r="E2260" s="89" t="s">
        <v>7031</v>
      </c>
      <c r="F2260" s="89" t="s">
        <v>601</v>
      </c>
      <c r="G2260" s="105">
        <v>45362.71597222222</v>
      </c>
      <c r="H2260" t="str">
        <f>INDEX(Partner_details[companyName], MATCH(E2260, Partner_details[email], 0))</f>
        <v>Common and ground</v>
      </c>
      <c r="I2260">
        <f>IFERROR(INDEX(ggPayers[payer], MATCH(A2260, ggPayers[remote_order_id], 0)), 0)</f>
        <v>0</v>
      </c>
      <c r="J2260" t="str">
        <f t="shared" si="35"/>
        <v>other</v>
      </c>
    </row>
    <row r="2261" spans="1:10">
      <c r="A2261" s="89" t="s">
        <v>10893</v>
      </c>
      <c r="B2261" s="89">
        <v>300</v>
      </c>
      <c r="C2261" s="89" t="s">
        <v>7963</v>
      </c>
      <c r="D2261" s="89" t="s">
        <v>10894</v>
      </c>
      <c r="E2261" s="89" t="s">
        <v>7580</v>
      </c>
      <c r="F2261" s="89" t="s">
        <v>747</v>
      </c>
      <c r="G2261" s="105">
        <v>45362.71597222222</v>
      </c>
      <c r="H2261" t="e">
        <f>INDEX(Partner_details[companyName], MATCH(E2261, Partner_details[email], 0))</f>
        <v>#N/A</v>
      </c>
      <c r="I2261">
        <f>IFERROR(INDEX(ggPayers[payer], MATCH(A2261, ggPayers[remote_order_id], 0)), 0)</f>
        <v>0</v>
      </c>
      <c r="J2261" t="str">
        <f t="shared" si="35"/>
        <v>other</v>
      </c>
    </row>
    <row r="2262" spans="1:10">
      <c r="A2262" s="89" t="s">
        <v>10895</v>
      </c>
      <c r="B2262" s="89">
        <v>300</v>
      </c>
      <c r="C2262" s="89" t="s">
        <v>7963</v>
      </c>
      <c r="D2262" s="89" t="s">
        <v>10896</v>
      </c>
      <c r="E2262" s="89" t="s">
        <v>7580</v>
      </c>
      <c r="F2262" s="89" t="s">
        <v>747</v>
      </c>
      <c r="G2262" s="105">
        <v>45362.71597222222</v>
      </c>
      <c r="H2262" t="e">
        <f>INDEX(Partner_details[companyName], MATCH(E2262, Partner_details[email], 0))</f>
        <v>#N/A</v>
      </c>
      <c r="I2262">
        <f>IFERROR(INDEX(ggPayers[payer], MATCH(A2262, ggPayers[remote_order_id], 0)), 0)</f>
        <v>0</v>
      </c>
      <c r="J2262" t="str">
        <f t="shared" si="35"/>
        <v>other</v>
      </c>
    </row>
    <row r="2263" spans="1:10">
      <c r="A2263" s="89" t="s">
        <v>10897</v>
      </c>
      <c r="B2263" s="89">
        <v>300</v>
      </c>
      <c r="C2263" s="89" t="s">
        <v>7963</v>
      </c>
      <c r="D2263" s="89" t="s">
        <v>10898</v>
      </c>
      <c r="E2263" s="89" t="s">
        <v>7580</v>
      </c>
      <c r="F2263" s="89" t="s">
        <v>747</v>
      </c>
      <c r="G2263" s="105">
        <v>45362.71597222222</v>
      </c>
      <c r="H2263" t="e">
        <f>INDEX(Partner_details[companyName], MATCH(E2263, Partner_details[email], 0))</f>
        <v>#N/A</v>
      </c>
      <c r="I2263">
        <f>IFERROR(INDEX(ggPayers[payer], MATCH(A2263, ggPayers[remote_order_id], 0)), 0)</f>
        <v>0</v>
      </c>
      <c r="J2263" t="str">
        <f t="shared" si="35"/>
        <v>other</v>
      </c>
    </row>
    <row r="2264" spans="1:10">
      <c r="A2264" s="89" t="s">
        <v>2293</v>
      </c>
      <c r="B2264" s="89">
        <v>100</v>
      </c>
      <c r="C2264" s="89" t="s">
        <v>561</v>
      </c>
      <c r="D2264" s="89" t="s">
        <v>10899</v>
      </c>
      <c r="E2264" s="89" t="s">
        <v>7580</v>
      </c>
      <c r="F2264" s="89" t="s">
        <v>747</v>
      </c>
      <c r="G2264" s="105">
        <v>45362.71597222222</v>
      </c>
      <c r="H2264" t="e">
        <f>INDEX(Partner_details[companyName], MATCH(E2264, Partner_details[email], 0))</f>
        <v>#N/A</v>
      </c>
      <c r="I2264">
        <f>IFERROR(INDEX(ggPayers[payer], MATCH(A2264, ggPayers[remote_order_id], 0)), 0)</f>
        <v>825186</v>
      </c>
      <c r="J2264" t="str">
        <f t="shared" si="35"/>
        <v>ggPay</v>
      </c>
    </row>
    <row r="2265" spans="1:10">
      <c r="A2265" s="89" t="s">
        <v>2291</v>
      </c>
      <c r="B2265" s="89">
        <v>100</v>
      </c>
      <c r="C2265" s="89" t="s">
        <v>561</v>
      </c>
      <c r="D2265" s="89" t="s">
        <v>10900</v>
      </c>
      <c r="E2265" s="89" t="s">
        <v>7031</v>
      </c>
      <c r="F2265" s="89" t="s">
        <v>601</v>
      </c>
      <c r="G2265" s="105">
        <v>45362.716666666667</v>
      </c>
      <c r="H2265" t="str">
        <f>INDEX(Partner_details[companyName], MATCH(E2265, Partner_details[email], 0))</f>
        <v>Common and ground</v>
      </c>
      <c r="I2265">
        <f>IFERROR(INDEX(ggPayers[payer], MATCH(A2265, ggPayers[remote_order_id], 0)), 0)</f>
        <v>825186</v>
      </c>
      <c r="J2265" t="str">
        <f t="shared" si="35"/>
        <v>ggPay</v>
      </c>
    </row>
    <row r="2266" spans="1:10">
      <c r="A2266" s="89" t="s">
        <v>2288</v>
      </c>
      <c r="B2266" s="89">
        <v>1</v>
      </c>
      <c r="C2266" s="89" t="s">
        <v>7991</v>
      </c>
      <c r="D2266" s="89" t="s">
        <v>10901</v>
      </c>
      <c r="E2266" s="89" t="s">
        <v>7580</v>
      </c>
      <c r="F2266" s="89" t="s">
        <v>747</v>
      </c>
      <c r="G2266" s="105">
        <v>45362.722222222219</v>
      </c>
      <c r="H2266" t="e">
        <f>INDEX(Partner_details[companyName], MATCH(E2266, Partner_details[email], 0))</f>
        <v>#N/A</v>
      </c>
      <c r="I2266">
        <f>IFERROR(INDEX(ggPayers[payer], MATCH(A2266, ggPayers[remote_order_id], 0)), 0)</f>
        <v>926433</v>
      </c>
      <c r="J2266" t="str">
        <f t="shared" si="35"/>
        <v>ggPay</v>
      </c>
    </row>
    <row r="2267" spans="1:10">
      <c r="A2267" s="89" t="s">
        <v>2286</v>
      </c>
      <c r="B2267" s="89">
        <v>500</v>
      </c>
      <c r="C2267" s="89" t="s">
        <v>561</v>
      </c>
      <c r="D2267" s="89" t="s">
        <v>10902</v>
      </c>
      <c r="E2267" s="89" t="s">
        <v>6816</v>
      </c>
      <c r="F2267" s="89" t="s">
        <v>1095</v>
      </c>
      <c r="G2267" s="105">
        <v>45362.722222222219</v>
      </c>
      <c r="H2267" t="str">
        <f>INDEX(Partner_details[companyName], MATCH(E2267, Partner_details[email], 0))</f>
        <v>Turqaget</v>
      </c>
      <c r="I2267">
        <f>IFERROR(INDEX(ggPayers[payer], MATCH(A2267, ggPayers[remote_order_id], 0)), 0)</f>
        <v>798</v>
      </c>
      <c r="J2267" t="str">
        <f t="shared" si="35"/>
        <v>ggPay</v>
      </c>
    </row>
    <row r="2268" spans="1:10">
      <c r="A2268" s="89" t="s">
        <v>10903</v>
      </c>
      <c r="B2268" s="89">
        <v>500</v>
      </c>
      <c r="C2268" s="89" t="s">
        <v>7963</v>
      </c>
      <c r="D2268" s="89" t="s">
        <v>10904</v>
      </c>
      <c r="E2268" s="89" t="s">
        <v>6816</v>
      </c>
      <c r="F2268" s="89" t="s">
        <v>1095</v>
      </c>
      <c r="G2268" s="105">
        <v>45362.722916666666</v>
      </c>
      <c r="H2268" t="str">
        <f>INDEX(Partner_details[companyName], MATCH(E2268, Partner_details[email], 0))</f>
        <v>Turqaget</v>
      </c>
      <c r="I2268">
        <f>IFERROR(INDEX(ggPayers[payer], MATCH(A2268, ggPayers[remote_order_id], 0)), 0)</f>
        <v>0</v>
      </c>
      <c r="J2268" t="str">
        <f t="shared" si="35"/>
        <v>other</v>
      </c>
    </row>
    <row r="2269" spans="1:10">
      <c r="A2269" s="89" t="s">
        <v>10905</v>
      </c>
      <c r="B2269" s="89">
        <v>500</v>
      </c>
      <c r="C2269" s="89" t="s">
        <v>7963</v>
      </c>
      <c r="D2269" s="89"/>
      <c r="E2269" s="89" t="s">
        <v>6816</v>
      </c>
      <c r="F2269" s="89" t="s">
        <v>1095</v>
      </c>
      <c r="G2269" s="105">
        <v>45362.723611111112</v>
      </c>
      <c r="H2269" t="str">
        <f>INDEX(Partner_details[companyName], MATCH(E2269, Partner_details[email], 0))</f>
        <v>Turqaget</v>
      </c>
      <c r="I2269">
        <f>IFERROR(INDEX(ggPayers[payer], MATCH(A2269, ggPayers[remote_order_id], 0)), 0)</f>
        <v>0</v>
      </c>
      <c r="J2269" t="str">
        <f t="shared" si="35"/>
        <v>other</v>
      </c>
    </row>
    <row r="2270" spans="1:10">
      <c r="A2270" s="99" t="s">
        <v>10906</v>
      </c>
      <c r="B2270" s="89">
        <v>500</v>
      </c>
      <c r="C2270" s="89" t="s">
        <v>7963</v>
      </c>
      <c r="D2270" s="89" t="s">
        <v>10907</v>
      </c>
      <c r="E2270" s="89" t="s">
        <v>6816</v>
      </c>
      <c r="F2270" s="89" t="s">
        <v>1095</v>
      </c>
      <c r="G2270" s="105">
        <v>45362.723611111112</v>
      </c>
      <c r="H2270" t="str">
        <f>INDEX(Partner_details[companyName], MATCH(E2270, Partner_details[email], 0))</f>
        <v>Turqaget</v>
      </c>
      <c r="I2270">
        <f>IFERROR(INDEX(ggPayers[payer], MATCH(A2270, ggPayers[remote_order_id], 0)), 0)</f>
        <v>0</v>
      </c>
      <c r="J2270" t="str">
        <f t="shared" si="35"/>
        <v>other</v>
      </c>
    </row>
    <row r="2271" spans="1:10">
      <c r="A2271" s="89" t="s">
        <v>10908</v>
      </c>
      <c r="B2271" s="89">
        <v>500</v>
      </c>
      <c r="C2271" s="89" t="s">
        <v>7963</v>
      </c>
      <c r="D2271" s="89"/>
      <c r="E2271" s="89" t="s">
        <v>6816</v>
      </c>
      <c r="F2271" s="89" t="s">
        <v>1095</v>
      </c>
      <c r="G2271" s="105">
        <v>45362.724305555559</v>
      </c>
      <c r="H2271" t="str">
        <f>INDEX(Partner_details[companyName], MATCH(E2271, Partner_details[email], 0))</f>
        <v>Turqaget</v>
      </c>
      <c r="I2271">
        <f>IFERROR(INDEX(ggPayers[payer], MATCH(A2271, ggPayers[remote_order_id], 0)), 0)</f>
        <v>0</v>
      </c>
      <c r="J2271" t="str">
        <f t="shared" si="35"/>
        <v>other</v>
      </c>
    </row>
    <row r="2272" spans="1:10">
      <c r="A2272" s="89" t="s">
        <v>2284</v>
      </c>
      <c r="B2272" s="89">
        <v>1000</v>
      </c>
      <c r="C2272" s="89" t="s">
        <v>561</v>
      </c>
      <c r="D2272" s="89" t="s">
        <v>10909</v>
      </c>
      <c r="E2272" s="89" t="s">
        <v>7018</v>
      </c>
      <c r="F2272" s="89" t="s">
        <v>476</v>
      </c>
      <c r="G2272" s="105">
        <v>45362.740972222222</v>
      </c>
      <c r="H2272" t="str">
        <f>INDEX(Partner_details[companyName], MATCH(E2272, Partner_details[email], 0))</f>
        <v>Malocco</v>
      </c>
      <c r="I2272">
        <f>IFERROR(INDEX(ggPayers[payer], MATCH(A2272, ggPayers[remote_order_id], 0)), 0)</f>
        <v>1039016</v>
      </c>
      <c r="J2272" t="str">
        <f t="shared" si="35"/>
        <v>ggPay</v>
      </c>
    </row>
    <row r="2273" spans="1:10">
      <c r="A2273" s="89" t="s">
        <v>10910</v>
      </c>
      <c r="B2273" s="89">
        <v>500</v>
      </c>
      <c r="C2273" s="89" t="s">
        <v>7963</v>
      </c>
      <c r="D2273" s="89"/>
      <c r="E2273" s="89" t="s">
        <v>6554</v>
      </c>
      <c r="F2273" s="89" t="s">
        <v>783</v>
      </c>
      <c r="G2273" s="105">
        <v>45362.753472222219</v>
      </c>
      <c r="H2273" t="str">
        <f>INDEX(Partner_details[companyName], MATCH(E2273, Partner_details[email], 0))</f>
        <v>Avetis Grigoryan</v>
      </c>
      <c r="I2273">
        <f>IFERROR(INDEX(ggPayers[payer], MATCH(A2273, ggPayers[remote_order_id], 0)), 0)</f>
        <v>0</v>
      </c>
      <c r="J2273" t="str">
        <f t="shared" si="35"/>
        <v>other</v>
      </c>
    </row>
    <row r="2274" spans="1:10">
      <c r="A2274" s="89" t="s">
        <v>10911</v>
      </c>
      <c r="B2274" s="89">
        <v>500</v>
      </c>
      <c r="C2274" s="89" t="s">
        <v>7963</v>
      </c>
      <c r="D2274" s="89"/>
      <c r="E2274" s="89" t="s">
        <v>6554</v>
      </c>
      <c r="F2274" s="89" t="s">
        <v>783</v>
      </c>
      <c r="G2274" s="105">
        <v>45362.753472222219</v>
      </c>
      <c r="H2274" t="str">
        <f>INDEX(Partner_details[companyName], MATCH(E2274, Partner_details[email], 0))</f>
        <v>Avetis Grigoryan</v>
      </c>
      <c r="I2274">
        <f>IFERROR(INDEX(ggPayers[payer], MATCH(A2274, ggPayers[remote_order_id], 0)), 0)</f>
        <v>0</v>
      </c>
      <c r="J2274" t="str">
        <f t="shared" si="35"/>
        <v>other</v>
      </c>
    </row>
    <row r="2275" spans="1:10">
      <c r="A2275" s="89" t="s">
        <v>10912</v>
      </c>
      <c r="B2275" s="89">
        <v>500</v>
      </c>
      <c r="C2275" s="89" t="s">
        <v>7963</v>
      </c>
      <c r="D2275" s="89" t="s">
        <v>10913</v>
      </c>
      <c r="E2275" s="89" t="s">
        <v>332</v>
      </c>
      <c r="F2275" s="89" t="s">
        <v>331</v>
      </c>
      <c r="G2275" s="105">
        <v>45363.333333333336</v>
      </c>
      <c r="H2275" t="str">
        <f>INDEX(Partner_details[companyName], MATCH(E2275, Partner_details[email], 0))</f>
        <v>gg cjsc</v>
      </c>
      <c r="I2275">
        <f>IFERROR(INDEX(ggPayers[payer], MATCH(A2275, ggPayers[remote_order_id], 0)), 0)</f>
        <v>0</v>
      </c>
      <c r="J2275" t="str">
        <f t="shared" si="35"/>
        <v>other</v>
      </c>
    </row>
    <row r="2276" spans="1:10">
      <c r="A2276" s="89" t="s">
        <v>10914</v>
      </c>
      <c r="B2276" s="89">
        <v>500</v>
      </c>
      <c r="C2276" s="89" t="s">
        <v>7963</v>
      </c>
      <c r="D2276" s="89" t="s">
        <v>10915</v>
      </c>
      <c r="E2276" s="89" t="s">
        <v>332</v>
      </c>
      <c r="F2276" s="89" t="s">
        <v>331</v>
      </c>
      <c r="G2276" s="105">
        <v>45363.333333333336</v>
      </c>
      <c r="H2276" t="str">
        <f>INDEX(Partner_details[companyName], MATCH(E2276, Partner_details[email], 0))</f>
        <v>gg cjsc</v>
      </c>
      <c r="I2276">
        <f>IFERROR(INDEX(ggPayers[payer], MATCH(A2276, ggPayers[remote_order_id], 0)), 0)</f>
        <v>0</v>
      </c>
      <c r="J2276" t="str">
        <f t="shared" si="35"/>
        <v>other</v>
      </c>
    </row>
    <row r="2277" spans="1:10">
      <c r="A2277" s="89" t="s">
        <v>10916</v>
      </c>
      <c r="B2277" s="89">
        <v>300</v>
      </c>
      <c r="C2277" s="89" t="s">
        <v>7963</v>
      </c>
      <c r="D2277" s="89" t="s">
        <v>10917</v>
      </c>
      <c r="E2277" s="89" t="s">
        <v>332</v>
      </c>
      <c r="F2277" s="89" t="s">
        <v>331</v>
      </c>
      <c r="G2277" s="105">
        <v>45363.334722222222</v>
      </c>
      <c r="H2277" t="str">
        <f>INDEX(Partner_details[companyName], MATCH(E2277, Partner_details[email], 0))</f>
        <v>gg cjsc</v>
      </c>
      <c r="I2277">
        <f>IFERROR(INDEX(ggPayers[payer], MATCH(A2277, ggPayers[remote_order_id], 0)), 0)</f>
        <v>0</v>
      </c>
      <c r="J2277" t="str">
        <f t="shared" si="35"/>
        <v>other</v>
      </c>
    </row>
    <row r="2278" spans="1:10">
      <c r="A2278" s="89" t="s">
        <v>10918</v>
      </c>
      <c r="B2278" s="89">
        <v>500</v>
      </c>
      <c r="C2278" s="89" t="s">
        <v>7963</v>
      </c>
      <c r="D2278" s="89"/>
      <c r="E2278" s="89" t="s">
        <v>6520</v>
      </c>
      <c r="F2278" s="89" t="s">
        <v>469</v>
      </c>
      <c r="G2278" s="105">
        <v>45363.343055555553</v>
      </c>
      <c r="H2278" t="str">
        <f>INDEX(Partner_details[companyName], MATCH(E2278, Partner_details[email], 0))</f>
        <v>Lumen Coffee</v>
      </c>
      <c r="I2278">
        <f>IFERROR(INDEX(ggPayers[payer], MATCH(A2278, ggPayers[remote_order_id], 0)), 0)</f>
        <v>0</v>
      </c>
      <c r="J2278" t="str">
        <f t="shared" si="35"/>
        <v>other</v>
      </c>
    </row>
    <row r="2279" spans="1:10">
      <c r="A2279" s="89" t="s">
        <v>10919</v>
      </c>
      <c r="B2279" s="89">
        <v>500</v>
      </c>
      <c r="C2279" s="89" t="s">
        <v>7963</v>
      </c>
      <c r="D2279" s="89"/>
      <c r="E2279" s="89" t="s">
        <v>6520</v>
      </c>
      <c r="F2279" s="89" t="s">
        <v>469</v>
      </c>
      <c r="G2279" s="105">
        <v>45363.343055555553</v>
      </c>
      <c r="H2279" t="str">
        <f>INDEX(Partner_details[companyName], MATCH(E2279, Partner_details[email], 0))</f>
        <v>Lumen Coffee</v>
      </c>
      <c r="I2279">
        <f>IFERROR(INDEX(ggPayers[payer], MATCH(A2279, ggPayers[remote_order_id], 0)), 0)</f>
        <v>0</v>
      </c>
      <c r="J2279" t="str">
        <f t="shared" si="35"/>
        <v>other</v>
      </c>
    </row>
    <row r="2280" spans="1:10">
      <c r="A2280" s="89" t="s">
        <v>2282</v>
      </c>
      <c r="B2280" s="89">
        <v>500</v>
      </c>
      <c r="C2280" s="89" t="s">
        <v>561</v>
      </c>
      <c r="D2280" s="89"/>
      <c r="E2280" s="89" t="s">
        <v>6520</v>
      </c>
      <c r="F2280" s="89" t="s">
        <v>469</v>
      </c>
      <c r="G2280" s="105">
        <v>45363.363888888889</v>
      </c>
      <c r="H2280" t="str">
        <f>INDEX(Partner_details[companyName], MATCH(E2280, Partner_details[email], 0))</f>
        <v>Lumen Coffee</v>
      </c>
      <c r="I2280">
        <f>IFERROR(INDEX(ggPayers[payer], MATCH(A2280, ggPayers[remote_order_id], 0)), 0)</f>
        <v>0</v>
      </c>
      <c r="J2280" t="str">
        <f t="shared" si="35"/>
        <v>other</v>
      </c>
    </row>
    <row r="2281" spans="1:10">
      <c r="A2281" s="89" t="s">
        <v>6295</v>
      </c>
      <c r="B2281" s="89">
        <v>300</v>
      </c>
      <c r="C2281" s="89" t="s">
        <v>5606</v>
      </c>
      <c r="D2281" s="89" t="s">
        <v>10920</v>
      </c>
      <c r="E2281" s="89" t="s">
        <v>332</v>
      </c>
      <c r="F2281" s="89" t="s">
        <v>331</v>
      </c>
      <c r="G2281" s="105">
        <v>45363.386805555558</v>
      </c>
      <c r="H2281" t="str">
        <f>INDEX(Partner_details[companyName], MATCH(E2281, Partner_details[email], 0))</f>
        <v>gg cjsc</v>
      </c>
      <c r="I2281">
        <f>IFERROR(INDEX(ggPayers[payer], MATCH(A2281, ggPayers[remote_order_id], 0)), 0)</f>
        <v>325453</v>
      </c>
      <c r="J2281" t="str">
        <f t="shared" si="35"/>
        <v>ggPay</v>
      </c>
    </row>
    <row r="2282" spans="1:10">
      <c r="A2282" s="89" t="s">
        <v>6294</v>
      </c>
      <c r="B2282" s="89">
        <v>300</v>
      </c>
      <c r="C2282" s="89" t="s">
        <v>5606</v>
      </c>
      <c r="D2282" s="89" t="s">
        <v>10921</v>
      </c>
      <c r="E2282" s="89" t="s">
        <v>332</v>
      </c>
      <c r="F2282" s="89" t="s">
        <v>331</v>
      </c>
      <c r="G2282" s="105">
        <v>45363.38958333333</v>
      </c>
      <c r="H2282" t="str">
        <f>INDEX(Partner_details[companyName], MATCH(E2282, Partner_details[email], 0))</f>
        <v>gg cjsc</v>
      </c>
      <c r="I2282">
        <f>IFERROR(INDEX(ggPayers[payer], MATCH(A2282, ggPayers[remote_order_id], 0)), 0)</f>
        <v>325453</v>
      </c>
      <c r="J2282" t="str">
        <f t="shared" si="35"/>
        <v>ggPay</v>
      </c>
    </row>
    <row r="2283" spans="1:10">
      <c r="A2283" s="89" t="s">
        <v>2280</v>
      </c>
      <c r="B2283" s="89">
        <v>300</v>
      </c>
      <c r="C2283" s="89" t="s">
        <v>561</v>
      </c>
      <c r="D2283" s="89" t="s">
        <v>10922</v>
      </c>
      <c r="E2283" s="89" t="s">
        <v>332</v>
      </c>
      <c r="F2283" s="89" t="s">
        <v>331</v>
      </c>
      <c r="G2283" s="105">
        <v>45363.390277777777</v>
      </c>
      <c r="H2283" t="str">
        <f>INDEX(Partner_details[companyName], MATCH(E2283, Partner_details[email], 0))</f>
        <v>gg cjsc</v>
      </c>
      <c r="I2283">
        <f>IFERROR(INDEX(ggPayers[payer], MATCH(A2283, ggPayers[remote_order_id], 0)), 0)</f>
        <v>325453</v>
      </c>
      <c r="J2283" t="str">
        <f t="shared" si="35"/>
        <v>ggPay</v>
      </c>
    </row>
    <row r="2284" spans="1:10">
      <c r="A2284" s="89" t="s">
        <v>2278</v>
      </c>
      <c r="B2284" s="89">
        <v>300</v>
      </c>
      <c r="C2284" s="89" t="s">
        <v>561</v>
      </c>
      <c r="D2284" s="89" t="s">
        <v>10923</v>
      </c>
      <c r="E2284" s="89" t="s">
        <v>332</v>
      </c>
      <c r="F2284" s="89" t="s">
        <v>331</v>
      </c>
      <c r="G2284" s="105">
        <v>45363.392361111109</v>
      </c>
      <c r="H2284" t="str">
        <f>INDEX(Partner_details[companyName], MATCH(E2284, Partner_details[email], 0))</f>
        <v>gg cjsc</v>
      </c>
      <c r="I2284">
        <f>IFERROR(INDEX(ggPayers[payer], MATCH(A2284, ggPayers[remote_order_id], 0)), 0)</f>
        <v>162906</v>
      </c>
      <c r="J2284" t="str">
        <f t="shared" si="35"/>
        <v>ggPay</v>
      </c>
    </row>
    <row r="2285" spans="1:10">
      <c r="A2285" s="89" t="s">
        <v>10924</v>
      </c>
      <c r="B2285" s="89">
        <v>500</v>
      </c>
      <c r="C2285" s="89" t="s">
        <v>7963</v>
      </c>
      <c r="D2285" s="89" t="s">
        <v>10925</v>
      </c>
      <c r="E2285" s="89" t="s">
        <v>6816</v>
      </c>
      <c r="F2285" s="89" t="s">
        <v>1095</v>
      </c>
      <c r="G2285" s="105">
        <v>45363.393055555556</v>
      </c>
      <c r="H2285" t="str">
        <f>INDEX(Partner_details[companyName], MATCH(E2285, Partner_details[email], 0))</f>
        <v>Turqaget</v>
      </c>
      <c r="I2285">
        <f>IFERROR(INDEX(ggPayers[payer], MATCH(A2285, ggPayers[remote_order_id], 0)), 0)</f>
        <v>0</v>
      </c>
      <c r="J2285" t="str">
        <f t="shared" si="35"/>
        <v>other</v>
      </c>
    </row>
    <row r="2286" spans="1:10">
      <c r="A2286" s="89" t="s">
        <v>10926</v>
      </c>
      <c r="B2286" s="89">
        <v>500</v>
      </c>
      <c r="C2286" s="89" t="s">
        <v>7963</v>
      </c>
      <c r="D2286" s="89" t="s">
        <v>10927</v>
      </c>
      <c r="E2286" s="89" t="s">
        <v>7346</v>
      </c>
      <c r="F2286" s="89" t="s">
        <v>518</v>
      </c>
      <c r="G2286" s="105">
        <v>45363.413888888892</v>
      </c>
      <c r="H2286" t="str">
        <f>INDEX(Partner_details[companyName], MATCH(E2286, Partner_details[email], 0))</f>
        <v>Pizzanini</v>
      </c>
      <c r="I2286">
        <f>IFERROR(INDEX(ggPayers[payer], MATCH(A2286, ggPayers[remote_order_id], 0)), 0)</f>
        <v>0</v>
      </c>
      <c r="J2286" t="str">
        <f t="shared" si="35"/>
        <v>other</v>
      </c>
    </row>
    <row r="2287" spans="1:10">
      <c r="A2287" s="89" t="s">
        <v>6293</v>
      </c>
      <c r="B2287" s="89">
        <v>100</v>
      </c>
      <c r="C2287" s="89" t="s">
        <v>5606</v>
      </c>
      <c r="D2287" s="89" t="s">
        <v>10928</v>
      </c>
      <c r="E2287" s="89" t="s">
        <v>6714</v>
      </c>
      <c r="F2287" s="89" t="s">
        <v>585</v>
      </c>
      <c r="G2287" s="105">
        <v>45363.433333333334</v>
      </c>
      <c r="H2287" t="str">
        <f>INDEX(Partner_details[companyName], MATCH(E2287, Partner_details[email], 0))</f>
        <v>Dodopizza</v>
      </c>
      <c r="I2287">
        <f>IFERROR(INDEX(ggPayers[payer], MATCH(A2287, ggPayers[remote_order_id], 0)), 0)</f>
        <v>825186</v>
      </c>
      <c r="J2287" t="str">
        <f t="shared" si="35"/>
        <v>ggPay</v>
      </c>
    </row>
    <row r="2288" spans="1:10">
      <c r="A2288" s="89" t="s">
        <v>6292</v>
      </c>
      <c r="B2288" s="89">
        <v>300</v>
      </c>
      <c r="C2288" s="89" t="s">
        <v>5606</v>
      </c>
      <c r="D2288" s="89" t="s">
        <v>10929</v>
      </c>
      <c r="E2288" s="89" t="s">
        <v>7261</v>
      </c>
      <c r="F2288" s="89" t="s">
        <v>2019</v>
      </c>
      <c r="G2288" s="105">
        <v>45363.445833333331</v>
      </c>
      <c r="H2288" t="str">
        <f>INDEX(Partner_details[companyName], MATCH(E2288, Partner_details[email], 0))</f>
        <v>gg cjsc</v>
      </c>
      <c r="I2288">
        <f>IFERROR(INDEX(ggPayers[payer], MATCH(A2288, ggPayers[remote_order_id], 0)), 0)</f>
        <v>825186</v>
      </c>
      <c r="J2288" t="str">
        <f t="shared" si="35"/>
        <v>ggPay</v>
      </c>
    </row>
    <row r="2289" spans="1:10">
      <c r="A2289" s="89" t="s">
        <v>6291</v>
      </c>
      <c r="B2289" s="89">
        <v>100</v>
      </c>
      <c r="C2289" s="89" t="s">
        <v>5606</v>
      </c>
      <c r="D2289" s="89" t="s">
        <v>10930</v>
      </c>
      <c r="E2289" s="89" t="s">
        <v>7203</v>
      </c>
      <c r="F2289" s="89" t="s">
        <v>2040</v>
      </c>
      <c r="G2289" s="105">
        <v>45363.456944444442</v>
      </c>
      <c r="H2289" t="str">
        <f>INDEX(Partner_details[companyName], MATCH(E2289, Partner_details[email], 0))</f>
        <v>Dodopizza</v>
      </c>
      <c r="I2289">
        <f>IFERROR(INDEX(ggPayers[payer], MATCH(A2289, ggPayers[remote_order_id], 0)), 0)</f>
        <v>825186</v>
      </c>
      <c r="J2289" t="str">
        <f t="shared" si="35"/>
        <v>ggPay</v>
      </c>
    </row>
    <row r="2290" spans="1:10">
      <c r="A2290" s="89" t="s">
        <v>2276</v>
      </c>
      <c r="B2290" s="89">
        <v>500</v>
      </c>
      <c r="C2290" s="89" t="s">
        <v>561</v>
      </c>
      <c r="D2290" s="89" t="s">
        <v>10931</v>
      </c>
      <c r="E2290" s="89" t="s">
        <v>6754</v>
      </c>
      <c r="F2290" s="89" t="s">
        <v>683</v>
      </c>
      <c r="G2290" s="105">
        <v>45363.460416666669</v>
      </c>
      <c r="H2290" t="str">
        <f>INDEX(Partner_details[companyName], MATCH(E2290, Partner_details[email], 0))</f>
        <v>Noraleppo</v>
      </c>
      <c r="I2290">
        <f>IFERROR(INDEX(ggPayers[payer], MATCH(A2290, ggPayers[remote_order_id], 0)), 0)</f>
        <v>242343</v>
      </c>
      <c r="J2290" t="str">
        <f t="shared" si="35"/>
        <v>ggPay</v>
      </c>
    </row>
    <row r="2291" spans="1:10">
      <c r="A2291" s="89" t="s">
        <v>2274</v>
      </c>
      <c r="B2291" s="89">
        <v>300</v>
      </c>
      <c r="C2291" s="89" t="s">
        <v>561</v>
      </c>
      <c r="D2291" s="89" t="s">
        <v>10932</v>
      </c>
      <c r="E2291" s="89" t="s">
        <v>7261</v>
      </c>
      <c r="F2291" s="89" t="s">
        <v>2019</v>
      </c>
      <c r="G2291" s="105">
        <v>45363.462500000001</v>
      </c>
      <c r="H2291" t="str">
        <f>INDEX(Partner_details[companyName], MATCH(E2291, Partner_details[email], 0))</f>
        <v>gg cjsc</v>
      </c>
      <c r="I2291">
        <f>IFERROR(INDEX(ggPayers[payer], MATCH(A2291, ggPayers[remote_order_id], 0)), 0)</f>
        <v>825186</v>
      </c>
      <c r="J2291" t="str">
        <f t="shared" si="35"/>
        <v>ggPay</v>
      </c>
    </row>
    <row r="2292" spans="1:10">
      <c r="A2292" s="89" t="s">
        <v>2272</v>
      </c>
      <c r="B2292" s="89">
        <v>100</v>
      </c>
      <c r="C2292" s="89" t="s">
        <v>561</v>
      </c>
      <c r="D2292" s="89" t="s">
        <v>10933</v>
      </c>
      <c r="E2292" s="89" t="s">
        <v>7203</v>
      </c>
      <c r="F2292" s="89" t="s">
        <v>2040</v>
      </c>
      <c r="G2292" s="105">
        <v>45363.463888888888</v>
      </c>
      <c r="H2292" t="str">
        <f>INDEX(Partner_details[companyName], MATCH(E2292, Partner_details[email], 0))</f>
        <v>Dodopizza</v>
      </c>
      <c r="I2292">
        <f>IFERROR(INDEX(ggPayers[payer], MATCH(A2292, ggPayers[remote_order_id], 0)), 0)</f>
        <v>825186</v>
      </c>
      <c r="J2292" t="str">
        <f t="shared" si="35"/>
        <v>ggPay</v>
      </c>
    </row>
    <row r="2293" spans="1:10">
      <c r="A2293" s="89" t="s">
        <v>2270</v>
      </c>
      <c r="B2293" s="89">
        <v>100</v>
      </c>
      <c r="C2293" s="89" t="s">
        <v>561</v>
      </c>
      <c r="D2293" s="89" t="s">
        <v>10934</v>
      </c>
      <c r="E2293" s="89" t="s">
        <v>7203</v>
      </c>
      <c r="F2293" s="89" t="s">
        <v>2040</v>
      </c>
      <c r="G2293" s="105">
        <v>45363.477083333331</v>
      </c>
      <c r="H2293" t="str">
        <f>INDEX(Partner_details[companyName], MATCH(E2293, Partner_details[email], 0))</f>
        <v>Dodopizza</v>
      </c>
      <c r="I2293">
        <f>IFERROR(INDEX(ggPayers[payer], MATCH(A2293, ggPayers[remote_order_id], 0)), 0)</f>
        <v>825186</v>
      </c>
      <c r="J2293" t="str">
        <f t="shared" si="35"/>
        <v>ggPay</v>
      </c>
    </row>
    <row r="2294" spans="1:10">
      <c r="A2294" s="89" t="s">
        <v>2268</v>
      </c>
      <c r="B2294" s="89">
        <v>100</v>
      </c>
      <c r="C2294" s="89" t="s">
        <v>561</v>
      </c>
      <c r="D2294" s="89" t="s">
        <v>10935</v>
      </c>
      <c r="E2294" s="89" t="s">
        <v>6714</v>
      </c>
      <c r="F2294" s="89" t="s">
        <v>585</v>
      </c>
      <c r="G2294" s="105">
        <v>45363.477777777778</v>
      </c>
      <c r="H2294" t="str">
        <f>INDEX(Partner_details[companyName], MATCH(E2294, Partner_details[email], 0))</f>
        <v>Dodopizza</v>
      </c>
      <c r="I2294">
        <f>IFERROR(INDEX(ggPayers[payer], MATCH(A2294, ggPayers[remote_order_id], 0)), 0)</f>
        <v>825186</v>
      </c>
      <c r="J2294" t="str">
        <f t="shared" si="35"/>
        <v>ggPay</v>
      </c>
    </row>
    <row r="2295" spans="1:10">
      <c r="A2295" s="89" t="s">
        <v>2266</v>
      </c>
      <c r="B2295" s="89">
        <v>100</v>
      </c>
      <c r="C2295" s="89" t="s">
        <v>561</v>
      </c>
      <c r="D2295" s="89" t="s">
        <v>10936</v>
      </c>
      <c r="E2295" s="89" t="s">
        <v>6714</v>
      </c>
      <c r="F2295" s="89" t="s">
        <v>585</v>
      </c>
      <c r="G2295" s="105">
        <v>45363.477777777778</v>
      </c>
      <c r="H2295" t="str">
        <f>INDEX(Partner_details[companyName], MATCH(E2295, Partner_details[email], 0))</f>
        <v>Dodopizza</v>
      </c>
      <c r="I2295">
        <f>IFERROR(INDEX(ggPayers[payer], MATCH(A2295, ggPayers[remote_order_id], 0)), 0)</f>
        <v>825186</v>
      </c>
      <c r="J2295" t="str">
        <f t="shared" si="35"/>
        <v>ggPay</v>
      </c>
    </row>
    <row r="2296" spans="1:10">
      <c r="A2296" s="89" t="s">
        <v>10937</v>
      </c>
      <c r="B2296" s="89">
        <v>500</v>
      </c>
      <c r="C2296" s="89" t="s">
        <v>7963</v>
      </c>
      <c r="D2296" s="89" t="s">
        <v>10938</v>
      </c>
      <c r="E2296" s="89" t="s">
        <v>7027</v>
      </c>
      <c r="F2296" s="89" t="s">
        <v>1153</v>
      </c>
      <c r="G2296" s="105">
        <v>45363.487500000003</v>
      </c>
      <c r="H2296" t="str">
        <f>INDEX(Partner_details[companyName], MATCH(E2296, Partner_details[email], 0))</f>
        <v>Karas Khanjyan</v>
      </c>
      <c r="I2296">
        <f>IFERROR(INDEX(ggPayers[payer], MATCH(A2296, ggPayers[remote_order_id], 0)), 0)</f>
        <v>0</v>
      </c>
      <c r="J2296" t="str">
        <f t="shared" si="35"/>
        <v>other</v>
      </c>
    </row>
    <row r="2297" spans="1:10">
      <c r="A2297" s="89" t="s">
        <v>10939</v>
      </c>
      <c r="B2297" s="89">
        <v>500</v>
      </c>
      <c r="C2297" s="89" t="s">
        <v>7963</v>
      </c>
      <c r="D2297" s="89"/>
      <c r="E2297" s="89" t="s">
        <v>7027</v>
      </c>
      <c r="F2297" s="89" t="s">
        <v>1153</v>
      </c>
      <c r="G2297" s="105">
        <v>45363.488194444442</v>
      </c>
      <c r="H2297" t="str">
        <f>INDEX(Partner_details[companyName], MATCH(E2297, Partner_details[email], 0))</f>
        <v>Karas Khanjyan</v>
      </c>
      <c r="I2297">
        <f>IFERROR(INDEX(ggPayers[payer], MATCH(A2297, ggPayers[remote_order_id], 0)), 0)</f>
        <v>0</v>
      </c>
      <c r="J2297" t="str">
        <f t="shared" si="35"/>
        <v>other</v>
      </c>
    </row>
    <row r="2298" spans="1:10">
      <c r="A2298" s="89" t="s">
        <v>10940</v>
      </c>
      <c r="B2298" s="89">
        <v>500</v>
      </c>
      <c r="C2298" s="89" t="s">
        <v>7963</v>
      </c>
      <c r="D2298" s="89"/>
      <c r="E2298" s="89" t="s">
        <v>7027</v>
      </c>
      <c r="F2298" s="89" t="s">
        <v>1153</v>
      </c>
      <c r="G2298" s="105">
        <v>45363.488194444442</v>
      </c>
      <c r="H2298" t="str">
        <f>INDEX(Partner_details[companyName], MATCH(E2298, Partner_details[email], 0))</f>
        <v>Karas Khanjyan</v>
      </c>
      <c r="I2298">
        <f>IFERROR(INDEX(ggPayers[payer], MATCH(A2298, ggPayers[remote_order_id], 0)), 0)</f>
        <v>0</v>
      </c>
      <c r="J2298" t="str">
        <f t="shared" si="35"/>
        <v>other</v>
      </c>
    </row>
    <row r="2299" spans="1:10">
      <c r="A2299" s="89" t="s">
        <v>10941</v>
      </c>
      <c r="B2299" s="89">
        <v>500</v>
      </c>
      <c r="C2299" s="89" t="s">
        <v>7963</v>
      </c>
      <c r="D2299" s="89" t="s">
        <v>10942</v>
      </c>
      <c r="E2299" s="89" t="s">
        <v>35</v>
      </c>
      <c r="F2299" s="89" t="s">
        <v>264</v>
      </c>
      <c r="G2299" s="105">
        <v>45363.560416666667</v>
      </c>
      <c r="H2299" t="str">
        <f>INDEX(Partner_details[companyName], MATCH(E2299, Partner_details[email], 0))</f>
        <v>gg cjsc</v>
      </c>
      <c r="I2299">
        <f>IFERROR(INDEX(ggPayers[payer], MATCH(A2299, ggPayers[remote_order_id], 0)), 0)</f>
        <v>0</v>
      </c>
      <c r="J2299" t="str">
        <f t="shared" si="35"/>
        <v>other</v>
      </c>
    </row>
    <row r="2300" spans="1:10">
      <c r="A2300" s="89" t="s">
        <v>10943</v>
      </c>
      <c r="B2300" s="89">
        <v>300</v>
      </c>
      <c r="C2300" s="89" t="s">
        <v>7963</v>
      </c>
      <c r="D2300" s="89" t="s">
        <v>10944</v>
      </c>
      <c r="E2300" s="89" t="s">
        <v>35</v>
      </c>
      <c r="F2300" s="89" t="s">
        <v>264</v>
      </c>
      <c r="G2300" s="105">
        <v>45363.561111111114</v>
      </c>
      <c r="H2300" t="str">
        <f>INDEX(Partner_details[companyName], MATCH(E2300, Partner_details[email], 0))</f>
        <v>gg cjsc</v>
      </c>
      <c r="I2300">
        <f>IFERROR(INDEX(ggPayers[payer], MATCH(A2300, ggPayers[remote_order_id], 0)), 0)</f>
        <v>0</v>
      </c>
      <c r="J2300" t="str">
        <f t="shared" si="35"/>
        <v>other</v>
      </c>
    </row>
    <row r="2301" spans="1:10">
      <c r="A2301" s="89" t="s">
        <v>2264</v>
      </c>
      <c r="B2301" s="89">
        <v>300</v>
      </c>
      <c r="C2301" s="89" t="s">
        <v>561</v>
      </c>
      <c r="D2301" s="89" t="s">
        <v>10945</v>
      </c>
      <c r="E2301" s="89" t="s">
        <v>190</v>
      </c>
      <c r="F2301" s="89" t="s">
        <v>189</v>
      </c>
      <c r="G2301" s="105">
        <v>45363.576388888891</v>
      </c>
      <c r="H2301" t="str">
        <f>INDEX(Partner_details[companyName], MATCH(E2301, Partner_details[email], 0))</f>
        <v>gg cjsc</v>
      </c>
      <c r="I2301">
        <f>IFERROR(INDEX(ggPayers[payer], MATCH(A2301, ggPayers[remote_order_id], 0)), 0)</f>
        <v>325453</v>
      </c>
      <c r="J2301" t="str">
        <f t="shared" si="35"/>
        <v>ggPay</v>
      </c>
    </row>
    <row r="2302" spans="1:10">
      <c r="A2302" s="89" t="s">
        <v>10946</v>
      </c>
      <c r="B2302" s="89">
        <v>50</v>
      </c>
      <c r="C2302" s="89" t="s">
        <v>7963</v>
      </c>
      <c r="D2302" s="89" t="s">
        <v>10947</v>
      </c>
      <c r="E2302" s="89" t="s">
        <v>6728</v>
      </c>
      <c r="F2302" s="89" t="s">
        <v>6727</v>
      </c>
      <c r="G2302" s="105">
        <v>45363.584722222222</v>
      </c>
      <c r="H2302" t="str">
        <f>INDEX(Partner_details[companyName], MATCH(E2302, Partner_details[email], 0))</f>
        <v>Byblos</v>
      </c>
      <c r="I2302">
        <f>IFERROR(INDEX(ggPayers[payer], MATCH(A2302, ggPayers[remote_order_id], 0)), 0)</f>
        <v>0</v>
      </c>
      <c r="J2302" t="str">
        <f t="shared" si="35"/>
        <v>other</v>
      </c>
    </row>
    <row r="2303" spans="1:10">
      <c r="A2303" s="89" t="s">
        <v>10948</v>
      </c>
      <c r="B2303" s="89">
        <v>50</v>
      </c>
      <c r="C2303" s="89" t="s">
        <v>7963</v>
      </c>
      <c r="D2303" s="89" t="s">
        <v>10949</v>
      </c>
      <c r="E2303" s="89" t="s">
        <v>6728</v>
      </c>
      <c r="F2303" s="89" t="s">
        <v>6727</v>
      </c>
      <c r="G2303" s="105">
        <v>45363.584722222222</v>
      </c>
      <c r="H2303" t="str">
        <f>INDEX(Partner_details[companyName], MATCH(E2303, Partner_details[email], 0))</f>
        <v>Byblos</v>
      </c>
      <c r="I2303">
        <f>IFERROR(INDEX(ggPayers[payer], MATCH(A2303, ggPayers[remote_order_id], 0)), 0)</f>
        <v>0</v>
      </c>
      <c r="J2303" t="str">
        <f t="shared" si="35"/>
        <v>other</v>
      </c>
    </row>
    <row r="2304" spans="1:10">
      <c r="A2304" s="89" t="s">
        <v>10950</v>
      </c>
      <c r="B2304" s="89">
        <v>300</v>
      </c>
      <c r="C2304" s="89" t="s">
        <v>7963</v>
      </c>
      <c r="D2304" s="89"/>
      <c r="E2304" s="89" t="s">
        <v>6714</v>
      </c>
      <c r="F2304" s="89" t="s">
        <v>585</v>
      </c>
      <c r="G2304" s="105">
        <v>45456.355555555558</v>
      </c>
      <c r="H2304" t="str">
        <f>INDEX(Partner_details[companyName], MATCH(E2304, Partner_details[email], 0))</f>
        <v>Dodopizza</v>
      </c>
      <c r="I2304">
        <f>IFERROR(INDEX(ggPayers[payer], MATCH(A2304, ggPayers[remote_order_id], 0)), 0)</f>
        <v>0</v>
      </c>
      <c r="J2304" t="str">
        <f t="shared" si="35"/>
        <v>other</v>
      </c>
    </row>
    <row r="2305" spans="1:10">
      <c r="A2305" s="89" t="s">
        <v>10951</v>
      </c>
      <c r="B2305" s="89">
        <v>1000</v>
      </c>
      <c r="C2305" s="89" t="s">
        <v>7963</v>
      </c>
      <c r="D2305" s="89" t="s">
        <v>10952</v>
      </c>
      <c r="E2305" s="89" t="s">
        <v>6830</v>
      </c>
      <c r="F2305" s="89" t="s">
        <v>382</v>
      </c>
      <c r="G2305" s="105">
        <v>45456.40625</v>
      </c>
      <c r="H2305" t="str">
        <f>INDEX(Partner_details[companyName], MATCH(E2305, Partner_details[email], 0))</f>
        <v>Beer Academy</v>
      </c>
      <c r="I2305">
        <f>IFERROR(INDEX(ggPayers[payer], MATCH(A2305, ggPayers[remote_order_id], 0)), 0)</f>
        <v>0</v>
      </c>
      <c r="J2305" t="str">
        <f t="shared" si="35"/>
        <v>other</v>
      </c>
    </row>
    <row r="2306" spans="1:10">
      <c r="A2306" s="89" t="s">
        <v>4274</v>
      </c>
      <c r="B2306" s="89">
        <v>100</v>
      </c>
      <c r="C2306" s="89" t="s">
        <v>561</v>
      </c>
      <c r="D2306" s="89" t="s">
        <v>10953</v>
      </c>
      <c r="E2306" s="89" t="s">
        <v>6678</v>
      </c>
      <c r="F2306" s="89" t="s">
        <v>4273</v>
      </c>
      <c r="G2306" s="105">
        <v>45458.277083333334</v>
      </c>
      <c r="H2306" t="str">
        <f>INDEX(Partner_details[companyName], MATCH(E2306, Partner_details[email], 0))</f>
        <v>Tashir Komitas</v>
      </c>
      <c r="I2306">
        <f>IFERROR(INDEX(ggPayers[payer], MATCH(A2306, ggPayers[remote_order_id], 0)), 0)</f>
        <v>825186</v>
      </c>
      <c r="J2306" t="str">
        <f t="shared" si="35"/>
        <v>ggPay</v>
      </c>
    </row>
    <row r="2307" spans="1:10">
      <c r="A2307" s="89" t="s">
        <v>10954</v>
      </c>
      <c r="B2307" s="89">
        <v>1000</v>
      </c>
      <c r="C2307" s="89" t="s">
        <v>7963</v>
      </c>
      <c r="D2307" s="89"/>
      <c r="E2307" s="89" t="s">
        <v>7018</v>
      </c>
      <c r="F2307" s="89" t="s">
        <v>476</v>
      </c>
      <c r="G2307" s="105">
        <v>45459.677777777775</v>
      </c>
      <c r="H2307" t="str">
        <f>INDEX(Partner_details[companyName], MATCH(E2307, Partner_details[email], 0))</f>
        <v>Malocco</v>
      </c>
      <c r="I2307">
        <f>IFERROR(INDEX(ggPayers[payer], MATCH(A2307, ggPayers[remote_order_id], 0)), 0)</f>
        <v>0</v>
      </c>
      <c r="J2307" t="str">
        <f t="shared" ref="J2307:J2370" si="36">IF(NOT(I2307=0), "ggPay", "other")</f>
        <v>other</v>
      </c>
    </row>
    <row r="2308" spans="1:10">
      <c r="A2308" s="89" t="s">
        <v>10955</v>
      </c>
      <c r="B2308" s="89">
        <v>2000</v>
      </c>
      <c r="C2308" s="89" t="s">
        <v>7963</v>
      </c>
      <c r="D2308" s="89"/>
      <c r="E2308" s="89" t="s">
        <v>7235</v>
      </c>
      <c r="F2308" s="89" t="s">
        <v>710</v>
      </c>
      <c r="G2308" s="105">
        <v>45459.696527777778</v>
      </c>
      <c r="H2308" t="str">
        <f>INDEX(Partner_details[companyName], MATCH(E2308, Partner_details[email], 0))</f>
        <v>Smoking Chef</v>
      </c>
      <c r="I2308">
        <f>IFERROR(INDEX(ggPayers[payer], MATCH(A2308, ggPayers[remote_order_id], 0)), 0)</f>
        <v>0</v>
      </c>
      <c r="J2308" t="str">
        <f t="shared" si="36"/>
        <v>other</v>
      </c>
    </row>
    <row r="2309" spans="1:10">
      <c r="A2309" s="89" t="s">
        <v>2262</v>
      </c>
      <c r="B2309" s="89">
        <v>300</v>
      </c>
      <c r="C2309" s="89" t="s">
        <v>561</v>
      </c>
      <c r="D2309" s="89" t="s">
        <v>10956</v>
      </c>
      <c r="E2309" s="89" t="s">
        <v>7261</v>
      </c>
      <c r="F2309" s="89" t="s">
        <v>2019</v>
      </c>
      <c r="G2309" s="105">
        <v>45363.586111111108</v>
      </c>
      <c r="H2309" t="str">
        <f>INDEX(Partner_details[companyName], MATCH(E2309, Partner_details[email], 0))</f>
        <v>gg cjsc</v>
      </c>
      <c r="I2309">
        <f>IFERROR(INDEX(ggPayers[payer], MATCH(A2309, ggPayers[remote_order_id], 0)), 0)</f>
        <v>825186</v>
      </c>
      <c r="J2309" t="str">
        <f t="shared" si="36"/>
        <v>ggPay</v>
      </c>
    </row>
    <row r="2310" spans="1:10">
      <c r="A2310" s="89" t="s">
        <v>2260</v>
      </c>
      <c r="B2310" s="89">
        <v>300</v>
      </c>
      <c r="C2310" s="89" t="s">
        <v>561</v>
      </c>
      <c r="D2310" s="89" t="s">
        <v>10957</v>
      </c>
      <c r="E2310" s="89" t="s">
        <v>7261</v>
      </c>
      <c r="F2310" s="89" t="s">
        <v>2019</v>
      </c>
      <c r="G2310" s="105">
        <v>45363.586111111108</v>
      </c>
      <c r="H2310" t="str">
        <f>INDEX(Partner_details[companyName], MATCH(E2310, Partner_details[email], 0))</f>
        <v>gg cjsc</v>
      </c>
      <c r="I2310">
        <f>IFERROR(INDEX(ggPayers[payer], MATCH(A2310, ggPayers[remote_order_id], 0)), 0)</f>
        <v>825186</v>
      </c>
      <c r="J2310" t="str">
        <f t="shared" si="36"/>
        <v>ggPay</v>
      </c>
    </row>
    <row r="2311" spans="1:10">
      <c r="A2311" s="89" t="s">
        <v>2258</v>
      </c>
      <c r="B2311" s="89">
        <v>1000</v>
      </c>
      <c r="C2311" s="89" t="s">
        <v>561</v>
      </c>
      <c r="D2311" s="89"/>
      <c r="E2311" s="89" t="s">
        <v>130</v>
      </c>
      <c r="F2311" s="89" t="s">
        <v>128</v>
      </c>
      <c r="G2311" s="105">
        <v>45363.588888888888</v>
      </c>
      <c r="H2311" t="str">
        <f>INDEX(Partner_details[companyName], MATCH(E2311, Partner_details[email], 0))</f>
        <v>Avetis Grigoryan</v>
      </c>
      <c r="I2311">
        <f>IFERROR(INDEX(ggPayers[payer], MATCH(A2311, ggPayers[remote_order_id], 0)), 0)</f>
        <v>0</v>
      </c>
      <c r="J2311" t="str">
        <f t="shared" si="36"/>
        <v>other</v>
      </c>
    </row>
    <row r="2312" spans="1:10">
      <c r="A2312" s="89" t="s">
        <v>10958</v>
      </c>
      <c r="B2312" s="89">
        <v>1000</v>
      </c>
      <c r="C2312" s="89" t="s">
        <v>7963</v>
      </c>
      <c r="D2312" s="89"/>
      <c r="E2312" s="89" t="s">
        <v>130</v>
      </c>
      <c r="F2312" s="89" t="s">
        <v>128</v>
      </c>
      <c r="G2312" s="105">
        <v>45363.588888888888</v>
      </c>
      <c r="H2312" t="str">
        <f>INDEX(Partner_details[companyName], MATCH(E2312, Partner_details[email], 0))</f>
        <v>Avetis Grigoryan</v>
      </c>
      <c r="I2312">
        <f>IFERROR(INDEX(ggPayers[payer], MATCH(A2312, ggPayers[remote_order_id], 0)), 0)</f>
        <v>0</v>
      </c>
      <c r="J2312" t="str">
        <f t="shared" si="36"/>
        <v>other</v>
      </c>
    </row>
    <row r="2313" spans="1:10">
      <c r="A2313" s="89" t="s">
        <v>2256</v>
      </c>
      <c r="B2313" s="89">
        <v>1000</v>
      </c>
      <c r="C2313" s="89" t="s">
        <v>561</v>
      </c>
      <c r="D2313" s="89" t="s">
        <v>10959</v>
      </c>
      <c r="E2313" s="89" t="s">
        <v>7060</v>
      </c>
      <c r="F2313" s="89" t="s">
        <v>2019</v>
      </c>
      <c r="G2313" s="105">
        <v>45363.631944444445</v>
      </c>
      <c r="H2313" t="str">
        <f>INDEX(Partner_details[companyName], MATCH(E2313, Partner_details[email], 0))</f>
        <v>Karas hraparak</v>
      </c>
      <c r="I2313">
        <f>IFERROR(INDEX(ggPayers[payer], MATCH(A2313, ggPayers[remote_order_id], 0)), 0)</f>
        <v>827399</v>
      </c>
      <c r="J2313" t="str">
        <f t="shared" si="36"/>
        <v>ggPay</v>
      </c>
    </row>
    <row r="2314" spans="1:10">
      <c r="A2314" s="89" t="s">
        <v>10960</v>
      </c>
      <c r="B2314" s="89">
        <v>1000</v>
      </c>
      <c r="C2314" s="89" t="s">
        <v>7963</v>
      </c>
      <c r="D2314" s="89"/>
      <c r="E2314" s="89" t="s">
        <v>7018</v>
      </c>
      <c r="F2314" s="89" t="s">
        <v>476</v>
      </c>
      <c r="G2314" s="105">
        <v>45363.658333333333</v>
      </c>
      <c r="H2314" t="str">
        <f>INDEX(Partner_details[companyName], MATCH(E2314, Partner_details[email], 0))</f>
        <v>Malocco</v>
      </c>
      <c r="I2314">
        <f>IFERROR(INDEX(ggPayers[payer], MATCH(A2314, ggPayers[remote_order_id], 0)), 0)</f>
        <v>0</v>
      </c>
      <c r="J2314" t="str">
        <f t="shared" si="36"/>
        <v>other</v>
      </c>
    </row>
    <row r="2315" spans="1:10">
      <c r="A2315" s="89" t="s">
        <v>10961</v>
      </c>
      <c r="B2315" s="89">
        <v>1000</v>
      </c>
      <c r="C2315" s="89" t="s">
        <v>7963</v>
      </c>
      <c r="D2315" s="89"/>
      <c r="E2315" s="89" t="s">
        <v>7018</v>
      </c>
      <c r="F2315" s="89" t="s">
        <v>476</v>
      </c>
      <c r="G2315" s="105">
        <v>45363.658333333333</v>
      </c>
      <c r="H2315" t="str">
        <f>INDEX(Partner_details[companyName], MATCH(E2315, Partner_details[email], 0))</f>
        <v>Malocco</v>
      </c>
      <c r="I2315">
        <f>IFERROR(INDEX(ggPayers[payer], MATCH(A2315, ggPayers[remote_order_id], 0)), 0)</f>
        <v>0</v>
      </c>
      <c r="J2315" t="str">
        <f t="shared" si="36"/>
        <v>other</v>
      </c>
    </row>
    <row r="2316" spans="1:10">
      <c r="A2316" s="89" t="s">
        <v>2253</v>
      </c>
      <c r="B2316" s="89">
        <v>1000</v>
      </c>
      <c r="C2316" s="89" t="s">
        <v>561</v>
      </c>
      <c r="D2316" s="89"/>
      <c r="E2316" s="89" t="s">
        <v>7018</v>
      </c>
      <c r="F2316" s="89" t="s">
        <v>476</v>
      </c>
      <c r="G2316" s="105">
        <v>45363.658333333333</v>
      </c>
      <c r="H2316" t="str">
        <f>INDEX(Partner_details[companyName], MATCH(E2316, Partner_details[email], 0))</f>
        <v>Malocco</v>
      </c>
      <c r="I2316">
        <f>IFERROR(INDEX(ggPayers[payer], MATCH(A2316, ggPayers[remote_order_id], 0)), 0)</f>
        <v>0</v>
      </c>
      <c r="J2316" t="str">
        <f t="shared" si="36"/>
        <v>other</v>
      </c>
    </row>
    <row r="2317" spans="1:10">
      <c r="A2317" s="89" t="s">
        <v>10962</v>
      </c>
      <c r="B2317" s="89">
        <v>1000</v>
      </c>
      <c r="C2317" s="89" t="s">
        <v>7963</v>
      </c>
      <c r="D2317" s="89"/>
      <c r="E2317" s="89" t="s">
        <v>7018</v>
      </c>
      <c r="F2317" s="89" t="s">
        <v>476</v>
      </c>
      <c r="G2317" s="105">
        <v>45363.658333333333</v>
      </c>
      <c r="H2317" t="str">
        <f>INDEX(Partner_details[companyName], MATCH(E2317, Partner_details[email], 0))</f>
        <v>Malocco</v>
      </c>
      <c r="I2317">
        <f>IFERROR(INDEX(ggPayers[payer], MATCH(A2317, ggPayers[remote_order_id], 0)), 0)</f>
        <v>0</v>
      </c>
      <c r="J2317" t="str">
        <f t="shared" si="36"/>
        <v>other</v>
      </c>
    </row>
    <row r="2318" spans="1:10">
      <c r="A2318" s="89" t="s">
        <v>10963</v>
      </c>
      <c r="B2318" s="89">
        <v>5</v>
      </c>
      <c r="C2318" s="89" t="s">
        <v>7963</v>
      </c>
      <c r="D2318" s="89" t="s">
        <v>10964</v>
      </c>
      <c r="E2318" s="89" t="s">
        <v>7581</v>
      </c>
      <c r="F2318" s="89" t="s">
        <v>2236</v>
      </c>
      <c r="G2318" s="105">
        <v>45363.668055555558</v>
      </c>
      <c r="H2318" t="e">
        <f>INDEX(Partner_details[companyName], MATCH(E2318, Partner_details[email], 0))</f>
        <v>#N/A</v>
      </c>
      <c r="I2318">
        <f>IFERROR(INDEX(ggPayers[payer], MATCH(A2318, ggPayers[remote_order_id], 0)), 0)</f>
        <v>0</v>
      </c>
      <c r="J2318" t="str">
        <f t="shared" si="36"/>
        <v>other</v>
      </c>
    </row>
    <row r="2319" spans="1:10">
      <c r="A2319" s="89" t="s">
        <v>10965</v>
      </c>
      <c r="B2319" s="89">
        <v>5</v>
      </c>
      <c r="C2319" s="89" t="s">
        <v>7963</v>
      </c>
      <c r="D2319" s="89" t="s">
        <v>10966</v>
      </c>
      <c r="E2319" s="89" t="s">
        <v>7581</v>
      </c>
      <c r="F2319" s="89" t="s">
        <v>2236</v>
      </c>
      <c r="G2319" s="105">
        <v>45363.668055555558</v>
      </c>
      <c r="H2319" t="e">
        <f>INDEX(Partner_details[companyName], MATCH(E2319, Partner_details[email], 0))</f>
        <v>#N/A</v>
      </c>
      <c r="I2319">
        <f>IFERROR(INDEX(ggPayers[payer], MATCH(A2319, ggPayers[remote_order_id], 0)), 0)</f>
        <v>0</v>
      </c>
      <c r="J2319" t="str">
        <f t="shared" si="36"/>
        <v>other</v>
      </c>
    </row>
    <row r="2320" spans="1:10">
      <c r="A2320" s="89" t="s">
        <v>2250</v>
      </c>
      <c r="B2320" s="89">
        <v>2000</v>
      </c>
      <c r="C2320" s="89" t="s">
        <v>561</v>
      </c>
      <c r="D2320" s="89" t="s">
        <v>10967</v>
      </c>
      <c r="E2320" s="89" t="s">
        <v>7018</v>
      </c>
      <c r="F2320" s="89" t="s">
        <v>476</v>
      </c>
      <c r="G2320" s="105">
        <v>45363.713888888888</v>
      </c>
      <c r="H2320" t="str">
        <f>INDEX(Partner_details[companyName], MATCH(E2320, Partner_details[email], 0))</f>
        <v>Malocco</v>
      </c>
      <c r="I2320">
        <f>IFERROR(INDEX(ggPayers[payer], MATCH(A2320, ggPayers[remote_order_id], 0)), 0)</f>
        <v>198059</v>
      </c>
      <c r="J2320" t="str">
        <f t="shared" si="36"/>
        <v>ggPay</v>
      </c>
    </row>
    <row r="2321" spans="1:10">
      <c r="A2321" s="89" t="s">
        <v>10968</v>
      </c>
      <c r="B2321" s="89">
        <v>2000</v>
      </c>
      <c r="C2321" s="89" t="s">
        <v>7963</v>
      </c>
      <c r="D2321" s="89" t="s">
        <v>10969</v>
      </c>
      <c r="E2321" s="89" t="s">
        <v>7018</v>
      </c>
      <c r="F2321" s="89" t="s">
        <v>476</v>
      </c>
      <c r="G2321" s="105">
        <v>45363.713888888888</v>
      </c>
      <c r="H2321" t="str">
        <f>INDEX(Partner_details[companyName], MATCH(E2321, Partner_details[email], 0))</f>
        <v>Malocco</v>
      </c>
      <c r="I2321">
        <f>IFERROR(INDEX(ggPayers[payer], MATCH(A2321, ggPayers[remote_order_id], 0)), 0)</f>
        <v>0</v>
      </c>
      <c r="J2321" t="str">
        <f t="shared" si="36"/>
        <v>other</v>
      </c>
    </row>
    <row r="2322" spans="1:10">
      <c r="A2322" s="89" t="s">
        <v>2248</v>
      </c>
      <c r="B2322" s="89">
        <v>2000</v>
      </c>
      <c r="C2322" s="89" t="s">
        <v>561</v>
      </c>
      <c r="D2322" s="89"/>
      <c r="E2322" s="89" t="s">
        <v>7235</v>
      </c>
      <c r="F2322" s="89" t="s">
        <v>710</v>
      </c>
      <c r="G2322" s="105">
        <v>45363.728472222225</v>
      </c>
      <c r="H2322" t="str">
        <f>INDEX(Partner_details[companyName], MATCH(E2322, Partner_details[email], 0))</f>
        <v>Smoking Chef</v>
      </c>
      <c r="I2322">
        <f>IFERROR(INDEX(ggPayers[payer], MATCH(A2322, ggPayers[remote_order_id], 0)), 0)</f>
        <v>0</v>
      </c>
      <c r="J2322" t="str">
        <f t="shared" si="36"/>
        <v>other</v>
      </c>
    </row>
    <row r="2323" spans="1:10">
      <c r="A2323" s="89" t="s">
        <v>6289</v>
      </c>
      <c r="B2323" s="89">
        <v>1000</v>
      </c>
      <c r="C2323" s="89" t="s">
        <v>5606</v>
      </c>
      <c r="D2323" s="89" t="s">
        <v>10970</v>
      </c>
      <c r="E2323" s="89" t="s">
        <v>332</v>
      </c>
      <c r="F2323" s="89" t="s">
        <v>331</v>
      </c>
      <c r="G2323" s="105">
        <v>45363.731944444444</v>
      </c>
      <c r="H2323" t="str">
        <f>INDEX(Partner_details[companyName], MATCH(E2323, Partner_details[email], 0))</f>
        <v>gg cjsc</v>
      </c>
      <c r="I2323">
        <f>IFERROR(INDEX(ggPayers[payer], MATCH(A2323, ggPayers[remote_order_id], 0)), 0)</f>
        <v>5237</v>
      </c>
      <c r="J2323" t="str">
        <f t="shared" si="36"/>
        <v>ggPay</v>
      </c>
    </row>
    <row r="2324" spans="1:10">
      <c r="A2324" s="89" t="s">
        <v>6288</v>
      </c>
      <c r="B2324" s="89">
        <v>300</v>
      </c>
      <c r="C2324" s="89" t="s">
        <v>5606</v>
      </c>
      <c r="D2324" s="89" t="s">
        <v>10971</v>
      </c>
      <c r="E2324" s="89" t="s">
        <v>332</v>
      </c>
      <c r="F2324" s="89" t="s">
        <v>331</v>
      </c>
      <c r="G2324" s="105">
        <v>45363.731944444444</v>
      </c>
      <c r="H2324" t="str">
        <f>INDEX(Partner_details[companyName], MATCH(E2324, Partner_details[email], 0))</f>
        <v>gg cjsc</v>
      </c>
      <c r="I2324">
        <f>IFERROR(INDEX(ggPayers[payer], MATCH(A2324, ggPayers[remote_order_id], 0)), 0)</f>
        <v>5237</v>
      </c>
      <c r="J2324" t="str">
        <f t="shared" si="36"/>
        <v>ggPay</v>
      </c>
    </row>
    <row r="2325" spans="1:10">
      <c r="A2325" s="89" t="s">
        <v>6287</v>
      </c>
      <c r="B2325" s="89">
        <v>500</v>
      </c>
      <c r="C2325" s="89" t="s">
        <v>5606</v>
      </c>
      <c r="D2325" s="89" t="s">
        <v>10972</v>
      </c>
      <c r="E2325" s="89" t="s">
        <v>332</v>
      </c>
      <c r="F2325" s="89" t="s">
        <v>331</v>
      </c>
      <c r="G2325" s="105">
        <v>45363.732638888891</v>
      </c>
      <c r="H2325" t="str">
        <f>INDEX(Partner_details[companyName], MATCH(E2325, Partner_details[email], 0))</f>
        <v>gg cjsc</v>
      </c>
      <c r="I2325">
        <f>IFERROR(INDEX(ggPayers[payer], MATCH(A2325, ggPayers[remote_order_id], 0)), 0)</f>
        <v>5237</v>
      </c>
      <c r="J2325" t="str">
        <f t="shared" si="36"/>
        <v>ggPay</v>
      </c>
    </row>
    <row r="2326" spans="1:10">
      <c r="A2326" s="89" t="s">
        <v>6286</v>
      </c>
      <c r="B2326" s="89">
        <v>500</v>
      </c>
      <c r="C2326" s="89" t="s">
        <v>5606</v>
      </c>
      <c r="D2326" s="89" t="s">
        <v>10973</v>
      </c>
      <c r="E2326" s="89" t="s">
        <v>332</v>
      </c>
      <c r="F2326" s="89" t="s">
        <v>331</v>
      </c>
      <c r="G2326" s="105">
        <v>45363.739583333336</v>
      </c>
      <c r="H2326" t="str">
        <f>INDEX(Partner_details[companyName], MATCH(E2326, Partner_details[email], 0))</f>
        <v>gg cjsc</v>
      </c>
      <c r="I2326">
        <f>IFERROR(INDEX(ggPayers[payer], MATCH(A2326, ggPayers[remote_order_id], 0)), 0)</f>
        <v>5237</v>
      </c>
      <c r="J2326" t="str">
        <f t="shared" si="36"/>
        <v>ggPay</v>
      </c>
    </row>
    <row r="2327" spans="1:10">
      <c r="A2327" s="89" t="s">
        <v>6285</v>
      </c>
      <c r="B2327" s="89">
        <v>333</v>
      </c>
      <c r="C2327" s="89" t="s">
        <v>5606</v>
      </c>
      <c r="D2327" s="89" t="s">
        <v>10974</v>
      </c>
      <c r="E2327" s="89" t="s">
        <v>332</v>
      </c>
      <c r="F2327" s="89" t="s">
        <v>331</v>
      </c>
      <c r="G2327" s="105">
        <v>45363.742361111108</v>
      </c>
      <c r="H2327" t="str">
        <f>INDEX(Partner_details[companyName], MATCH(E2327, Partner_details[email], 0))</f>
        <v>gg cjsc</v>
      </c>
      <c r="I2327">
        <f>IFERROR(INDEX(ggPayers[payer], MATCH(A2327, ggPayers[remote_order_id], 0)), 0)</f>
        <v>5237</v>
      </c>
      <c r="J2327" t="str">
        <f t="shared" si="36"/>
        <v>ggPay</v>
      </c>
    </row>
    <row r="2328" spans="1:10">
      <c r="A2328" s="89" t="s">
        <v>6284</v>
      </c>
      <c r="B2328" s="89">
        <v>120</v>
      </c>
      <c r="C2328" s="89" t="s">
        <v>5606</v>
      </c>
      <c r="D2328" s="89" t="s">
        <v>10975</v>
      </c>
      <c r="E2328" s="89" t="s">
        <v>332</v>
      </c>
      <c r="F2328" s="89" t="s">
        <v>331</v>
      </c>
      <c r="G2328" s="105">
        <v>45363.743055555555</v>
      </c>
      <c r="H2328" t="str">
        <f>INDEX(Partner_details[companyName], MATCH(E2328, Partner_details[email], 0))</f>
        <v>gg cjsc</v>
      </c>
      <c r="I2328">
        <f>IFERROR(INDEX(ggPayers[payer], MATCH(A2328, ggPayers[remote_order_id], 0)), 0)</f>
        <v>5237</v>
      </c>
      <c r="J2328" t="str">
        <f t="shared" si="36"/>
        <v>ggPay</v>
      </c>
    </row>
    <row r="2329" spans="1:10">
      <c r="A2329" s="89" t="s">
        <v>2245</v>
      </c>
      <c r="B2329" s="89">
        <v>60</v>
      </c>
      <c r="C2329" s="89" t="s">
        <v>561</v>
      </c>
      <c r="D2329" s="89" t="s">
        <v>10976</v>
      </c>
      <c r="E2329" s="89" t="s">
        <v>332</v>
      </c>
      <c r="F2329" s="89" t="s">
        <v>331</v>
      </c>
      <c r="G2329" s="105">
        <v>45363.744444444441</v>
      </c>
      <c r="H2329" t="str">
        <f>INDEX(Partner_details[companyName], MATCH(E2329, Partner_details[email], 0))</f>
        <v>gg cjsc</v>
      </c>
      <c r="I2329">
        <f>IFERROR(INDEX(ggPayers[payer], MATCH(A2329, ggPayers[remote_order_id], 0)), 0)</f>
        <v>5237</v>
      </c>
      <c r="J2329" t="str">
        <f t="shared" si="36"/>
        <v>ggPay</v>
      </c>
    </row>
    <row r="2330" spans="1:10">
      <c r="A2330" s="89" t="s">
        <v>2243</v>
      </c>
      <c r="B2330" s="89">
        <v>1</v>
      </c>
      <c r="C2330" s="89" t="s">
        <v>7991</v>
      </c>
      <c r="D2330" s="89" t="s">
        <v>10977</v>
      </c>
      <c r="E2330" s="89" t="s">
        <v>7580</v>
      </c>
      <c r="F2330" s="89" t="s">
        <v>747</v>
      </c>
      <c r="G2330" s="105">
        <v>45363.79791666667</v>
      </c>
      <c r="H2330" t="e">
        <f>INDEX(Partner_details[companyName], MATCH(E2330, Partner_details[email], 0))</f>
        <v>#N/A</v>
      </c>
      <c r="I2330">
        <f>IFERROR(INDEX(ggPayers[payer], MATCH(A2330, ggPayers[remote_order_id], 0)), 0)</f>
        <v>926433</v>
      </c>
      <c r="J2330" t="str">
        <f t="shared" si="36"/>
        <v>ggPay</v>
      </c>
    </row>
    <row r="2331" spans="1:10">
      <c r="A2331" s="89" t="s">
        <v>10978</v>
      </c>
      <c r="B2331" s="89">
        <v>300</v>
      </c>
      <c r="C2331" s="89" t="s">
        <v>7963</v>
      </c>
      <c r="D2331" s="89" t="s">
        <v>10979</v>
      </c>
      <c r="E2331" s="89" t="s">
        <v>7580</v>
      </c>
      <c r="F2331" s="89" t="s">
        <v>747</v>
      </c>
      <c r="G2331" s="105">
        <v>45363.79791666667</v>
      </c>
      <c r="H2331" t="e">
        <f>INDEX(Partner_details[companyName], MATCH(E2331, Partner_details[email], 0))</f>
        <v>#N/A</v>
      </c>
      <c r="I2331">
        <f>IFERROR(INDEX(ggPayers[payer], MATCH(A2331, ggPayers[remote_order_id], 0)), 0)</f>
        <v>0</v>
      </c>
      <c r="J2331" t="str">
        <f t="shared" si="36"/>
        <v>other</v>
      </c>
    </row>
    <row r="2332" spans="1:10">
      <c r="A2332" s="89" t="s">
        <v>10980</v>
      </c>
      <c r="B2332" s="89">
        <v>100</v>
      </c>
      <c r="C2332" s="89" t="s">
        <v>7963</v>
      </c>
      <c r="D2332" s="89" t="s">
        <v>10981</v>
      </c>
      <c r="E2332" s="89" t="s">
        <v>7580</v>
      </c>
      <c r="F2332" s="89" t="s">
        <v>747</v>
      </c>
      <c r="G2332" s="105">
        <v>45363.799305555556</v>
      </c>
      <c r="H2332" t="e">
        <f>INDEX(Partner_details[companyName], MATCH(E2332, Partner_details[email], 0))</f>
        <v>#N/A</v>
      </c>
      <c r="I2332">
        <f>IFERROR(INDEX(ggPayers[payer], MATCH(A2332, ggPayers[remote_order_id], 0)), 0)</f>
        <v>0</v>
      </c>
      <c r="J2332" t="str">
        <f t="shared" si="36"/>
        <v>other</v>
      </c>
    </row>
    <row r="2333" spans="1:10">
      <c r="A2333" s="89" t="s">
        <v>10982</v>
      </c>
      <c r="B2333" s="89">
        <v>100</v>
      </c>
      <c r="C2333" s="89" t="s">
        <v>7963</v>
      </c>
      <c r="D2333" s="89" t="s">
        <v>10983</v>
      </c>
      <c r="E2333" s="89" t="s">
        <v>7580</v>
      </c>
      <c r="F2333" s="89" t="s">
        <v>747</v>
      </c>
      <c r="G2333" s="105">
        <v>45363.8125</v>
      </c>
      <c r="H2333" t="e">
        <f>INDEX(Partner_details[companyName], MATCH(E2333, Partner_details[email], 0))</f>
        <v>#N/A</v>
      </c>
      <c r="I2333">
        <f>IFERROR(INDEX(ggPayers[payer], MATCH(A2333, ggPayers[remote_order_id], 0)), 0)</f>
        <v>0</v>
      </c>
      <c r="J2333" t="str">
        <f t="shared" si="36"/>
        <v>other</v>
      </c>
    </row>
    <row r="2334" spans="1:10">
      <c r="A2334" s="89" t="s">
        <v>10984</v>
      </c>
      <c r="B2334" s="89">
        <v>300</v>
      </c>
      <c r="C2334" s="89" t="s">
        <v>7963</v>
      </c>
      <c r="D2334" s="89" t="s">
        <v>10985</v>
      </c>
      <c r="E2334" s="89" t="s">
        <v>6856</v>
      </c>
      <c r="F2334" s="89" t="s">
        <v>426</v>
      </c>
      <c r="G2334" s="105">
        <v>45363.813194444447</v>
      </c>
      <c r="H2334" t="str">
        <f>INDEX(Partner_details[companyName], MATCH(E2334, Partner_details[email], 0))</f>
        <v>Dodopizza</v>
      </c>
      <c r="I2334">
        <f>IFERROR(INDEX(ggPayers[payer], MATCH(A2334, ggPayers[remote_order_id], 0)), 0)</f>
        <v>0</v>
      </c>
      <c r="J2334" t="str">
        <f t="shared" si="36"/>
        <v>other</v>
      </c>
    </row>
    <row r="2335" spans="1:10">
      <c r="A2335" s="89" t="s">
        <v>2241</v>
      </c>
      <c r="B2335" s="89">
        <v>100</v>
      </c>
      <c r="C2335" s="89" t="s">
        <v>561</v>
      </c>
      <c r="D2335" s="89" t="s">
        <v>10986</v>
      </c>
      <c r="E2335" s="89" t="s">
        <v>7580</v>
      </c>
      <c r="F2335" s="89" t="s">
        <v>747</v>
      </c>
      <c r="G2335" s="105">
        <v>45363.813194444447</v>
      </c>
      <c r="H2335" t="e">
        <f>INDEX(Partner_details[companyName], MATCH(E2335, Partner_details[email], 0))</f>
        <v>#N/A</v>
      </c>
      <c r="I2335">
        <f>IFERROR(INDEX(ggPayers[payer], MATCH(A2335, ggPayers[remote_order_id], 0)), 0)</f>
        <v>770417</v>
      </c>
      <c r="J2335" t="str">
        <f t="shared" si="36"/>
        <v>ggPay</v>
      </c>
    </row>
    <row r="2336" spans="1:10">
      <c r="A2336" s="89" t="s">
        <v>2239</v>
      </c>
      <c r="B2336" s="89">
        <v>300</v>
      </c>
      <c r="C2336" s="89" t="s">
        <v>561</v>
      </c>
      <c r="D2336" s="89" t="s">
        <v>10987</v>
      </c>
      <c r="E2336" s="89" t="s">
        <v>7261</v>
      </c>
      <c r="F2336" s="89" t="s">
        <v>2019</v>
      </c>
      <c r="G2336" s="105">
        <v>45364.231249999997</v>
      </c>
      <c r="H2336" t="str">
        <f>INDEX(Partner_details[companyName], MATCH(E2336, Partner_details[email], 0))</f>
        <v>gg cjsc</v>
      </c>
      <c r="I2336">
        <f>IFERROR(INDEX(ggPayers[payer], MATCH(A2336, ggPayers[remote_order_id], 0)), 0)</f>
        <v>825186</v>
      </c>
      <c r="J2336" t="str">
        <f t="shared" si="36"/>
        <v>ggPay</v>
      </c>
    </row>
    <row r="2337" spans="1:10">
      <c r="A2337" s="89" t="s">
        <v>2237</v>
      </c>
      <c r="B2337" s="89">
        <v>100</v>
      </c>
      <c r="C2337" s="89" t="s">
        <v>561</v>
      </c>
      <c r="D2337" s="89" t="s">
        <v>10988</v>
      </c>
      <c r="E2337" s="89" t="s">
        <v>7581</v>
      </c>
      <c r="F2337" s="89" t="s">
        <v>2236</v>
      </c>
      <c r="G2337" s="105">
        <v>45364.242361111108</v>
      </c>
      <c r="H2337" t="e">
        <f>INDEX(Partner_details[companyName], MATCH(E2337, Partner_details[email], 0))</f>
        <v>#N/A</v>
      </c>
      <c r="I2337">
        <f>IFERROR(INDEX(ggPayers[payer], MATCH(A2337, ggPayers[remote_order_id], 0)), 0)</f>
        <v>825186</v>
      </c>
      <c r="J2337" t="str">
        <f t="shared" si="36"/>
        <v>ggPay</v>
      </c>
    </row>
    <row r="2338" spans="1:10">
      <c r="A2338" s="89" t="s">
        <v>10989</v>
      </c>
      <c r="B2338" s="89">
        <v>500</v>
      </c>
      <c r="C2338" s="89" t="s">
        <v>7963</v>
      </c>
      <c r="D2338" s="89" t="s">
        <v>10990</v>
      </c>
      <c r="E2338" s="89" t="s">
        <v>6520</v>
      </c>
      <c r="F2338" s="89" t="s">
        <v>469</v>
      </c>
      <c r="G2338" s="105">
        <v>45364.317361111112</v>
      </c>
      <c r="H2338" t="str">
        <f>INDEX(Partner_details[companyName], MATCH(E2338, Partner_details[email], 0))</f>
        <v>Lumen Coffee</v>
      </c>
      <c r="I2338">
        <f>IFERROR(INDEX(ggPayers[payer], MATCH(A2338, ggPayers[remote_order_id], 0)), 0)</f>
        <v>0</v>
      </c>
      <c r="J2338" t="str">
        <f t="shared" si="36"/>
        <v>other</v>
      </c>
    </row>
    <row r="2339" spans="1:10">
      <c r="A2339" s="89" t="s">
        <v>2234</v>
      </c>
      <c r="B2339" s="89">
        <v>100</v>
      </c>
      <c r="C2339" s="89" t="s">
        <v>561</v>
      </c>
      <c r="D2339" s="89" t="s">
        <v>10991</v>
      </c>
      <c r="E2339" s="89" t="s">
        <v>6960</v>
      </c>
      <c r="F2339" s="89" t="s">
        <v>2233</v>
      </c>
      <c r="G2339" s="105">
        <v>45364.320833333331</v>
      </c>
      <c r="H2339" t="str">
        <f>INDEX(Partner_details[companyName], MATCH(E2339, Partner_details[email], 0))</f>
        <v>Karas Tumanyan</v>
      </c>
      <c r="I2339">
        <f>IFERROR(INDEX(ggPayers[payer], MATCH(A2339, ggPayers[remote_order_id], 0)), 0)</f>
        <v>825186</v>
      </c>
      <c r="J2339" t="str">
        <f t="shared" si="36"/>
        <v>ggPay</v>
      </c>
    </row>
    <row r="2340" spans="1:10">
      <c r="A2340" s="89" t="s">
        <v>10992</v>
      </c>
      <c r="B2340" s="89">
        <v>300</v>
      </c>
      <c r="C2340" s="89" t="s">
        <v>7963</v>
      </c>
      <c r="D2340" s="99" t="s">
        <v>10993</v>
      </c>
      <c r="E2340" s="89" t="s">
        <v>7223</v>
      </c>
      <c r="F2340" s="89" t="s">
        <v>4660</v>
      </c>
      <c r="G2340" s="105">
        <v>45364.32708333333</v>
      </c>
      <c r="H2340" t="str">
        <f>INDEX(Partner_details[companyName], MATCH(E2340, Partner_details[email], 0))</f>
        <v>Karas Khanjyan</v>
      </c>
      <c r="I2340">
        <f>IFERROR(INDEX(ggPayers[payer], MATCH(A2340, ggPayers[remote_order_id], 0)), 0)</f>
        <v>0</v>
      </c>
      <c r="J2340" t="str">
        <f t="shared" si="36"/>
        <v>other</v>
      </c>
    </row>
    <row r="2341" spans="1:10">
      <c r="A2341" s="89" t="s">
        <v>10994</v>
      </c>
      <c r="B2341" s="89">
        <v>300</v>
      </c>
      <c r="C2341" s="89" t="s">
        <v>7963</v>
      </c>
      <c r="D2341" s="89"/>
      <c r="E2341" s="89" t="s">
        <v>7223</v>
      </c>
      <c r="F2341" s="89" t="s">
        <v>4660</v>
      </c>
      <c r="G2341" s="105">
        <v>45364.32708333333</v>
      </c>
      <c r="H2341" t="str">
        <f>INDEX(Partner_details[companyName], MATCH(E2341, Partner_details[email], 0))</f>
        <v>Karas Khanjyan</v>
      </c>
      <c r="I2341">
        <f>IFERROR(INDEX(ggPayers[payer], MATCH(A2341, ggPayers[remote_order_id], 0)), 0)</f>
        <v>0</v>
      </c>
      <c r="J2341" t="str">
        <f t="shared" si="36"/>
        <v>other</v>
      </c>
    </row>
    <row r="2342" spans="1:10">
      <c r="A2342" s="89" t="s">
        <v>10995</v>
      </c>
      <c r="B2342" s="89">
        <v>100</v>
      </c>
      <c r="C2342" s="89" t="s">
        <v>7963</v>
      </c>
      <c r="D2342" s="89" t="s">
        <v>10996</v>
      </c>
      <c r="E2342" s="89" t="s">
        <v>7250</v>
      </c>
      <c r="F2342" s="89" t="s">
        <v>1875</v>
      </c>
      <c r="G2342" s="105">
        <v>45364.40625</v>
      </c>
      <c r="H2342" t="str">
        <f>INDEX(Partner_details[companyName], MATCH(E2342, Partner_details[email], 0))</f>
        <v>Tbili</v>
      </c>
      <c r="I2342">
        <f>IFERROR(INDEX(ggPayers[payer], MATCH(A2342, ggPayers[remote_order_id], 0)), 0)</f>
        <v>0</v>
      </c>
      <c r="J2342" t="str">
        <f t="shared" si="36"/>
        <v>other</v>
      </c>
    </row>
    <row r="2343" spans="1:10">
      <c r="A2343" s="89" t="s">
        <v>10997</v>
      </c>
      <c r="B2343" s="89">
        <v>100</v>
      </c>
      <c r="C2343" s="89" t="s">
        <v>7963</v>
      </c>
      <c r="D2343" s="89" t="s">
        <v>10998</v>
      </c>
      <c r="E2343" s="89" t="s">
        <v>7250</v>
      </c>
      <c r="F2343" s="89" t="s">
        <v>1875</v>
      </c>
      <c r="G2343" s="105">
        <v>45364.40625</v>
      </c>
      <c r="H2343" t="str">
        <f>INDEX(Partner_details[companyName], MATCH(E2343, Partner_details[email], 0))</f>
        <v>Tbili</v>
      </c>
      <c r="I2343">
        <f>IFERROR(INDEX(ggPayers[payer], MATCH(A2343, ggPayers[remote_order_id], 0)), 0)</f>
        <v>0</v>
      </c>
      <c r="J2343" t="str">
        <f t="shared" si="36"/>
        <v>other</v>
      </c>
    </row>
    <row r="2344" spans="1:10">
      <c r="A2344" s="89" t="s">
        <v>10999</v>
      </c>
      <c r="B2344" s="89">
        <v>100</v>
      </c>
      <c r="C2344" s="89" t="s">
        <v>7963</v>
      </c>
      <c r="D2344" s="89" t="s">
        <v>11000</v>
      </c>
      <c r="E2344" s="89" t="s">
        <v>7250</v>
      </c>
      <c r="F2344" s="89" t="s">
        <v>1875</v>
      </c>
      <c r="G2344" s="105">
        <v>45364.40625</v>
      </c>
      <c r="H2344" t="str">
        <f>INDEX(Partner_details[companyName], MATCH(E2344, Partner_details[email], 0))</f>
        <v>Tbili</v>
      </c>
      <c r="I2344">
        <f>IFERROR(INDEX(ggPayers[payer], MATCH(A2344, ggPayers[remote_order_id], 0)), 0)</f>
        <v>0</v>
      </c>
      <c r="J2344" t="str">
        <f t="shared" si="36"/>
        <v>other</v>
      </c>
    </row>
    <row r="2345" spans="1:10">
      <c r="A2345" s="89" t="s">
        <v>11001</v>
      </c>
      <c r="B2345" s="89">
        <v>100</v>
      </c>
      <c r="C2345" s="89" t="s">
        <v>7963</v>
      </c>
      <c r="D2345" s="89"/>
      <c r="E2345" s="89" t="s">
        <v>7250</v>
      </c>
      <c r="F2345" s="89" t="s">
        <v>1875</v>
      </c>
      <c r="G2345" s="105">
        <v>45364.40625</v>
      </c>
      <c r="H2345" t="str">
        <f>INDEX(Partner_details[companyName], MATCH(E2345, Partner_details[email], 0))</f>
        <v>Tbili</v>
      </c>
      <c r="I2345">
        <f>IFERROR(INDEX(ggPayers[payer], MATCH(A2345, ggPayers[remote_order_id], 0)), 0)</f>
        <v>0</v>
      </c>
      <c r="J2345" t="str">
        <f t="shared" si="36"/>
        <v>other</v>
      </c>
    </row>
    <row r="2346" spans="1:10">
      <c r="A2346" s="89" t="s">
        <v>11002</v>
      </c>
      <c r="B2346" s="89">
        <v>100</v>
      </c>
      <c r="C2346" s="89" t="s">
        <v>7963</v>
      </c>
      <c r="D2346" s="89" t="s">
        <v>11003</v>
      </c>
      <c r="E2346" s="89" t="s">
        <v>7250</v>
      </c>
      <c r="F2346" s="89" t="s">
        <v>1875</v>
      </c>
      <c r="G2346" s="105">
        <v>45364.408333333333</v>
      </c>
      <c r="H2346" t="str">
        <f>INDEX(Partner_details[companyName], MATCH(E2346, Partner_details[email], 0))</f>
        <v>Tbili</v>
      </c>
      <c r="I2346">
        <f>IFERROR(INDEX(ggPayers[payer], MATCH(A2346, ggPayers[remote_order_id], 0)), 0)</f>
        <v>0</v>
      </c>
      <c r="J2346" t="str">
        <f t="shared" si="36"/>
        <v>other</v>
      </c>
    </row>
    <row r="2347" spans="1:10">
      <c r="A2347" s="89" t="s">
        <v>11004</v>
      </c>
      <c r="B2347" s="89">
        <v>100</v>
      </c>
      <c r="C2347" s="89" t="s">
        <v>7963</v>
      </c>
      <c r="D2347" s="89" t="s">
        <v>11005</v>
      </c>
      <c r="E2347" s="89" t="s">
        <v>7250</v>
      </c>
      <c r="F2347" s="89" t="s">
        <v>1875</v>
      </c>
      <c r="G2347" s="105">
        <v>45364.408333333333</v>
      </c>
      <c r="H2347" t="str">
        <f>INDEX(Partner_details[companyName], MATCH(E2347, Partner_details[email], 0))</f>
        <v>Tbili</v>
      </c>
      <c r="I2347">
        <f>IFERROR(INDEX(ggPayers[payer], MATCH(A2347, ggPayers[remote_order_id], 0)), 0)</f>
        <v>0</v>
      </c>
      <c r="J2347" t="str">
        <f t="shared" si="36"/>
        <v>other</v>
      </c>
    </row>
    <row r="2348" spans="1:10">
      <c r="A2348" s="89" t="s">
        <v>11006</v>
      </c>
      <c r="B2348" s="89">
        <v>100</v>
      </c>
      <c r="C2348" s="89" t="s">
        <v>7963</v>
      </c>
      <c r="D2348" s="89" t="s">
        <v>11007</v>
      </c>
      <c r="E2348" s="89" t="s">
        <v>7250</v>
      </c>
      <c r="F2348" s="89" t="s">
        <v>1875</v>
      </c>
      <c r="G2348" s="105">
        <v>45364.408333333333</v>
      </c>
      <c r="H2348" t="str">
        <f>INDEX(Partner_details[companyName], MATCH(E2348, Partner_details[email], 0))</f>
        <v>Tbili</v>
      </c>
      <c r="I2348">
        <f>IFERROR(INDEX(ggPayers[payer], MATCH(A2348, ggPayers[remote_order_id], 0)), 0)</f>
        <v>0</v>
      </c>
      <c r="J2348" t="str">
        <f t="shared" si="36"/>
        <v>other</v>
      </c>
    </row>
    <row r="2349" spans="1:10">
      <c r="A2349" s="89" t="s">
        <v>11008</v>
      </c>
      <c r="B2349" s="89">
        <v>100</v>
      </c>
      <c r="C2349" s="89" t="s">
        <v>7963</v>
      </c>
      <c r="D2349" s="89" t="s">
        <v>11009</v>
      </c>
      <c r="E2349" s="89" t="s">
        <v>7250</v>
      </c>
      <c r="F2349" s="89" t="s">
        <v>1875</v>
      </c>
      <c r="G2349" s="105">
        <v>45364.408333333333</v>
      </c>
      <c r="H2349" t="str">
        <f>INDEX(Partner_details[companyName], MATCH(E2349, Partner_details[email], 0))</f>
        <v>Tbili</v>
      </c>
      <c r="I2349">
        <f>IFERROR(INDEX(ggPayers[payer], MATCH(A2349, ggPayers[remote_order_id], 0)), 0)</f>
        <v>0</v>
      </c>
      <c r="J2349" t="str">
        <f t="shared" si="36"/>
        <v>other</v>
      </c>
    </row>
    <row r="2350" spans="1:10">
      <c r="A2350" s="89" t="s">
        <v>11010</v>
      </c>
      <c r="B2350" s="89">
        <v>100</v>
      </c>
      <c r="C2350" s="89" t="s">
        <v>7963</v>
      </c>
      <c r="D2350" s="89" t="s">
        <v>11011</v>
      </c>
      <c r="E2350" s="89" t="s">
        <v>7250</v>
      </c>
      <c r="F2350" s="89" t="s">
        <v>1875</v>
      </c>
      <c r="G2350" s="105">
        <v>45364.408333333333</v>
      </c>
      <c r="H2350" t="str">
        <f>INDEX(Partner_details[companyName], MATCH(E2350, Partner_details[email], 0))</f>
        <v>Tbili</v>
      </c>
      <c r="I2350">
        <f>IFERROR(INDEX(ggPayers[payer], MATCH(A2350, ggPayers[remote_order_id], 0)), 0)</f>
        <v>0</v>
      </c>
      <c r="J2350" t="str">
        <f t="shared" si="36"/>
        <v>other</v>
      </c>
    </row>
    <row r="2351" spans="1:10">
      <c r="A2351" s="89" t="s">
        <v>11012</v>
      </c>
      <c r="B2351" s="89">
        <v>100</v>
      </c>
      <c r="C2351" s="89" t="s">
        <v>7963</v>
      </c>
      <c r="D2351" s="89" t="s">
        <v>11013</v>
      </c>
      <c r="E2351" s="89" t="s">
        <v>7250</v>
      </c>
      <c r="F2351" s="89" t="s">
        <v>1875</v>
      </c>
      <c r="G2351" s="105">
        <v>45364.408333333333</v>
      </c>
      <c r="H2351" t="str">
        <f>INDEX(Partner_details[companyName], MATCH(E2351, Partner_details[email], 0))</f>
        <v>Tbili</v>
      </c>
      <c r="I2351">
        <f>IFERROR(INDEX(ggPayers[payer], MATCH(A2351, ggPayers[remote_order_id], 0)), 0)</f>
        <v>0</v>
      </c>
      <c r="J2351" t="str">
        <f t="shared" si="36"/>
        <v>other</v>
      </c>
    </row>
    <row r="2352" spans="1:10">
      <c r="A2352" s="89" t="s">
        <v>11014</v>
      </c>
      <c r="B2352" s="89">
        <v>100</v>
      </c>
      <c r="C2352" s="89" t="s">
        <v>7963</v>
      </c>
      <c r="D2352" s="89" t="s">
        <v>11015</v>
      </c>
      <c r="E2352" s="89" t="s">
        <v>7250</v>
      </c>
      <c r="F2352" s="89" t="s">
        <v>1875</v>
      </c>
      <c r="G2352" s="105">
        <v>45364.408333333333</v>
      </c>
      <c r="H2352" t="str">
        <f>INDEX(Partner_details[companyName], MATCH(E2352, Partner_details[email], 0))</f>
        <v>Tbili</v>
      </c>
      <c r="I2352">
        <f>IFERROR(INDEX(ggPayers[payer], MATCH(A2352, ggPayers[remote_order_id], 0)), 0)</f>
        <v>0</v>
      </c>
      <c r="J2352" t="str">
        <f t="shared" si="36"/>
        <v>other</v>
      </c>
    </row>
    <row r="2353" spans="1:10">
      <c r="A2353" s="89" t="s">
        <v>11016</v>
      </c>
      <c r="B2353" s="89">
        <v>100</v>
      </c>
      <c r="C2353" s="89" t="s">
        <v>7963</v>
      </c>
      <c r="D2353" s="89" t="s">
        <v>11017</v>
      </c>
      <c r="E2353" s="89" t="s">
        <v>7250</v>
      </c>
      <c r="F2353" s="89" t="s">
        <v>1875</v>
      </c>
      <c r="G2353" s="105">
        <v>45364.40902777778</v>
      </c>
      <c r="H2353" t="str">
        <f>INDEX(Partner_details[companyName], MATCH(E2353, Partner_details[email], 0))</f>
        <v>Tbili</v>
      </c>
      <c r="I2353">
        <f>IFERROR(INDEX(ggPayers[payer], MATCH(A2353, ggPayers[remote_order_id], 0)), 0)</f>
        <v>0</v>
      </c>
      <c r="J2353" t="str">
        <f t="shared" si="36"/>
        <v>other</v>
      </c>
    </row>
    <row r="2354" spans="1:10">
      <c r="A2354" s="89" t="s">
        <v>11018</v>
      </c>
      <c r="B2354" s="89">
        <v>100</v>
      </c>
      <c r="C2354" s="89" t="s">
        <v>7963</v>
      </c>
      <c r="D2354" s="89"/>
      <c r="E2354" s="89" t="s">
        <v>7250</v>
      </c>
      <c r="F2354" s="89" t="s">
        <v>1875</v>
      </c>
      <c r="G2354" s="105">
        <v>45364.40902777778</v>
      </c>
      <c r="H2354" t="str">
        <f>INDEX(Partner_details[companyName], MATCH(E2354, Partner_details[email], 0))</f>
        <v>Tbili</v>
      </c>
      <c r="I2354">
        <f>IFERROR(INDEX(ggPayers[payer], MATCH(A2354, ggPayers[remote_order_id], 0)), 0)</f>
        <v>0</v>
      </c>
      <c r="J2354" t="str">
        <f t="shared" si="36"/>
        <v>other</v>
      </c>
    </row>
    <row r="2355" spans="1:10">
      <c r="A2355" s="89" t="s">
        <v>11019</v>
      </c>
      <c r="B2355" s="89">
        <v>100</v>
      </c>
      <c r="C2355" s="89" t="s">
        <v>7963</v>
      </c>
      <c r="D2355" s="89"/>
      <c r="E2355" s="89" t="s">
        <v>7250</v>
      </c>
      <c r="F2355" s="89" t="s">
        <v>1875</v>
      </c>
      <c r="G2355" s="105">
        <v>45364.40902777778</v>
      </c>
      <c r="H2355" t="str">
        <f>INDEX(Partner_details[companyName], MATCH(E2355, Partner_details[email], 0))</f>
        <v>Tbili</v>
      </c>
      <c r="I2355">
        <f>IFERROR(INDEX(ggPayers[payer], MATCH(A2355, ggPayers[remote_order_id], 0)), 0)</f>
        <v>0</v>
      </c>
      <c r="J2355" t="str">
        <f t="shared" si="36"/>
        <v>other</v>
      </c>
    </row>
    <row r="2356" spans="1:10">
      <c r="A2356" s="89" t="s">
        <v>11020</v>
      </c>
      <c r="B2356" s="89">
        <v>100</v>
      </c>
      <c r="C2356" s="89" t="s">
        <v>7963</v>
      </c>
      <c r="D2356" s="89" t="s">
        <v>11021</v>
      </c>
      <c r="E2356" s="89" t="s">
        <v>7250</v>
      </c>
      <c r="F2356" s="89" t="s">
        <v>1875</v>
      </c>
      <c r="G2356" s="105">
        <v>45364.410416666666</v>
      </c>
      <c r="H2356" t="str">
        <f>INDEX(Partner_details[companyName], MATCH(E2356, Partner_details[email], 0))</f>
        <v>Tbili</v>
      </c>
      <c r="I2356">
        <f>IFERROR(INDEX(ggPayers[payer], MATCH(A2356, ggPayers[remote_order_id], 0)), 0)</f>
        <v>0</v>
      </c>
      <c r="J2356" t="str">
        <f t="shared" si="36"/>
        <v>other</v>
      </c>
    </row>
    <row r="2357" spans="1:10">
      <c r="A2357" s="99" t="s">
        <v>11022</v>
      </c>
      <c r="B2357" s="89">
        <v>100</v>
      </c>
      <c r="C2357" s="89" t="s">
        <v>7963</v>
      </c>
      <c r="D2357" s="89" t="s">
        <v>11023</v>
      </c>
      <c r="E2357" s="89" t="s">
        <v>7250</v>
      </c>
      <c r="F2357" s="89" t="s">
        <v>1875</v>
      </c>
      <c r="G2357" s="105">
        <v>45364.410416666666</v>
      </c>
      <c r="H2357" t="str">
        <f>INDEX(Partner_details[companyName], MATCH(E2357, Partner_details[email], 0))</f>
        <v>Tbili</v>
      </c>
      <c r="I2357">
        <f>IFERROR(INDEX(ggPayers[payer], MATCH(A2357, ggPayers[remote_order_id], 0)), 0)</f>
        <v>0</v>
      </c>
      <c r="J2357" t="str">
        <f t="shared" si="36"/>
        <v>other</v>
      </c>
    </row>
    <row r="2358" spans="1:10">
      <c r="A2358" s="89" t="s">
        <v>11024</v>
      </c>
      <c r="B2358" s="89">
        <v>100</v>
      </c>
      <c r="C2358" s="89" t="s">
        <v>7963</v>
      </c>
      <c r="D2358" s="89" t="s">
        <v>11025</v>
      </c>
      <c r="E2358" s="89" t="s">
        <v>7250</v>
      </c>
      <c r="F2358" s="89" t="s">
        <v>1875</v>
      </c>
      <c r="G2358" s="105">
        <v>45364.410416666666</v>
      </c>
      <c r="H2358" t="str">
        <f>INDEX(Partner_details[companyName], MATCH(E2358, Partner_details[email], 0))</f>
        <v>Tbili</v>
      </c>
      <c r="I2358">
        <f>IFERROR(INDEX(ggPayers[payer], MATCH(A2358, ggPayers[remote_order_id], 0)), 0)</f>
        <v>0</v>
      </c>
      <c r="J2358" t="str">
        <f t="shared" si="36"/>
        <v>other</v>
      </c>
    </row>
    <row r="2359" spans="1:10">
      <c r="A2359" s="89" t="s">
        <v>11026</v>
      </c>
      <c r="B2359" s="89">
        <v>100</v>
      </c>
      <c r="C2359" s="89" t="s">
        <v>7963</v>
      </c>
      <c r="D2359" s="89" t="s">
        <v>11027</v>
      </c>
      <c r="E2359" s="89" t="s">
        <v>7250</v>
      </c>
      <c r="F2359" s="89" t="s">
        <v>1875</v>
      </c>
      <c r="G2359" s="105">
        <v>45364.410416666666</v>
      </c>
      <c r="H2359" t="str">
        <f>INDEX(Partner_details[companyName], MATCH(E2359, Partner_details[email], 0))</f>
        <v>Tbili</v>
      </c>
      <c r="I2359">
        <f>IFERROR(INDEX(ggPayers[payer], MATCH(A2359, ggPayers[remote_order_id], 0)), 0)</f>
        <v>0</v>
      </c>
      <c r="J2359" t="str">
        <f t="shared" si="36"/>
        <v>other</v>
      </c>
    </row>
    <row r="2360" spans="1:10">
      <c r="A2360" s="89" t="s">
        <v>11028</v>
      </c>
      <c r="B2360" s="89">
        <v>100</v>
      </c>
      <c r="C2360" s="89" t="s">
        <v>7963</v>
      </c>
      <c r="D2360" s="89" t="s">
        <v>11029</v>
      </c>
      <c r="E2360" s="89" t="s">
        <v>7250</v>
      </c>
      <c r="F2360" s="89" t="s">
        <v>1875</v>
      </c>
      <c r="G2360" s="105">
        <v>45364.410416666666</v>
      </c>
      <c r="H2360" t="str">
        <f>INDEX(Partner_details[companyName], MATCH(E2360, Partner_details[email], 0))</f>
        <v>Tbili</v>
      </c>
      <c r="I2360">
        <f>IFERROR(INDEX(ggPayers[payer], MATCH(A2360, ggPayers[remote_order_id], 0)), 0)</f>
        <v>0</v>
      </c>
      <c r="J2360" t="str">
        <f t="shared" si="36"/>
        <v>other</v>
      </c>
    </row>
    <row r="2361" spans="1:10">
      <c r="A2361" s="89" t="s">
        <v>11030</v>
      </c>
      <c r="B2361" s="89">
        <v>100</v>
      </c>
      <c r="C2361" s="89" t="s">
        <v>7963</v>
      </c>
      <c r="D2361" s="89" t="s">
        <v>11031</v>
      </c>
      <c r="E2361" s="89" t="s">
        <v>7250</v>
      </c>
      <c r="F2361" s="89" t="s">
        <v>1875</v>
      </c>
      <c r="G2361" s="105">
        <v>45364.410416666666</v>
      </c>
      <c r="H2361" t="str">
        <f>INDEX(Partner_details[companyName], MATCH(E2361, Partner_details[email], 0))</f>
        <v>Tbili</v>
      </c>
      <c r="I2361">
        <f>IFERROR(INDEX(ggPayers[payer], MATCH(A2361, ggPayers[remote_order_id], 0)), 0)</f>
        <v>0</v>
      </c>
      <c r="J2361" t="str">
        <f t="shared" si="36"/>
        <v>other</v>
      </c>
    </row>
    <row r="2362" spans="1:10">
      <c r="A2362" s="89" t="s">
        <v>2231</v>
      </c>
      <c r="B2362" s="89">
        <v>500</v>
      </c>
      <c r="C2362" s="89" t="s">
        <v>561</v>
      </c>
      <c r="D2362" s="89" t="s">
        <v>11032</v>
      </c>
      <c r="E2362" s="89" t="s">
        <v>6984</v>
      </c>
      <c r="F2362" s="89" t="s">
        <v>206</v>
      </c>
      <c r="G2362" s="105">
        <v>45364.413194444445</v>
      </c>
      <c r="H2362" t="str">
        <f>INDEX(Partner_details[companyName], MATCH(E2362, Partner_details[email], 0))</f>
        <v>gg cjsc</v>
      </c>
      <c r="I2362">
        <f>IFERROR(INDEX(ggPayers[payer], MATCH(A2362, ggPayers[remote_order_id], 0)), 0)</f>
        <v>798</v>
      </c>
      <c r="J2362" t="str">
        <f t="shared" si="36"/>
        <v>ggPay</v>
      </c>
    </row>
    <row r="2363" spans="1:10">
      <c r="A2363" s="89" t="s">
        <v>11033</v>
      </c>
      <c r="B2363" s="89">
        <v>500</v>
      </c>
      <c r="C2363" s="89" t="s">
        <v>7963</v>
      </c>
      <c r="D2363" s="89" t="s">
        <v>11034</v>
      </c>
      <c r="E2363" s="89" t="s">
        <v>6570</v>
      </c>
      <c r="F2363" s="89" t="s">
        <v>155</v>
      </c>
      <c r="G2363" s="105">
        <v>45364.413888888892</v>
      </c>
      <c r="H2363" t="str">
        <f>INDEX(Partner_details[companyName], MATCH(E2363, Partner_details[email], 0))</f>
        <v>gg cjsc</v>
      </c>
      <c r="I2363">
        <f>IFERROR(INDEX(ggPayers[payer], MATCH(A2363, ggPayers[remote_order_id], 0)), 0)</f>
        <v>0</v>
      </c>
      <c r="J2363" t="str">
        <f t="shared" si="36"/>
        <v>other</v>
      </c>
    </row>
    <row r="2364" spans="1:10">
      <c r="A2364" s="89" t="s">
        <v>2228</v>
      </c>
      <c r="B2364" s="89">
        <v>500</v>
      </c>
      <c r="C2364" s="89" t="s">
        <v>561</v>
      </c>
      <c r="D2364" s="89"/>
      <c r="E2364" s="89" t="s">
        <v>6570</v>
      </c>
      <c r="F2364" s="89" t="s">
        <v>155</v>
      </c>
      <c r="G2364" s="105">
        <v>45364.414583333331</v>
      </c>
      <c r="H2364" t="str">
        <f>INDEX(Partner_details[companyName], MATCH(E2364, Partner_details[email], 0))</f>
        <v>gg cjsc</v>
      </c>
      <c r="I2364">
        <f>IFERROR(INDEX(ggPayers[payer], MATCH(A2364, ggPayers[remote_order_id], 0)), 0)</f>
        <v>0</v>
      </c>
      <c r="J2364" t="str">
        <f t="shared" si="36"/>
        <v>other</v>
      </c>
    </row>
    <row r="2365" spans="1:10">
      <c r="A2365" s="89" t="s">
        <v>11035</v>
      </c>
      <c r="B2365" s="89">
        <v>100</v>
      </c>
      <c r="C2365" s="89" t="s">
        <v>7963</v>
      </c>
      <c r="D2365" s="89" t="s">
        <v>11036</v>
      </c>
      <c r="E2365" s="89" t="s">
        <v>7250</v>
      </c>
      <c r="F2365" s="89" t="s">
        <v>1875</v>
      </c>
      <c r="G2365" s="105">
        <v>45364.416666666664</v>
      </c>
      <c r="H2365" t="str">
        <f>INDEX(Partner_details[companyName], MATCH(E2365, Partner_details[email], 0))</f>
        <v>Tbili</v>
      </c>
      <c r="I2365">
        <f>IFERROR(INDEX(ggPayers[payer], MATCH(A2365, ggPayers[remote_order_id], 0)), 0)</f>
        <v>0</v>
      </c>
      <c r="J2365" t="str">
        <f t="shared" si="36"/>
        <v>other</v>
      </c>
    </row>
    <row r="2366" spans="1:10">
      <c r="A2366" s="89" t="s">
        <v>11037</v>
      </c>
      <c r="B2366" s="89">
        <v>100</v>
      </c>
      <c r="C2366" s="89" t="s">
        <v>7963</v>
      </c>
      <c r="D2366" s="89" t="s">
        <v>11038</v>
      </c>
      <c r="E2366" s="89" t="s">
        <v>7250</v>
      </c>
      <c r="F2366" s="89" t="s">
        <v>1875</v>
      </c>
      <c r="G2366" s="105">
        <v>45364.416666666664</v>
      </c>
      <c r="H2366" t="str">
        <f>INDEX(Partner_details[companyName], MATCH(E2366, Partner_details[email], 0))</f>
        <v>Tbili</v>
      </c>
      <c r="I2366">
        <f>IFERROR(INDEX(ggPayers[payer], MATCH(A2366, ggPayers[remote_order_id], 0)), 0)</f>
        <v>0</v>
      </c>
      <c r="J2366" t="str">
        <f t="shared" si="36"/>
        <v>other</v>
      </c>
    </row>
    <row r="2367" spans="1:10">
      <c r="A2367" s="89" t="s">
        <v>11039</v>
      </c>
      <c r="B2367" s="89">
        <v>100</v>
      </c>
      <c r="C2367" s="89" t="s">
        <v>7963</v>
      </c>
      <c r="D2367" s="89" t="s">
        <v>11040</v>
      </c>
      <c r="E2367" s="89" t="s">
        <v>7250</v>
      </c>
      <c r="F2367" s="89" t="s">
        <v>1875</v>
      </c>
      <c r="G2367" s="105">
        <v>45364.416666666664</v>
      </c>
      <c r="H2367" t="str">
        <f>INDEX(Partner_details[companyName], MATCH(E2367, Partner_details[email], 0))</f>
        <v>Tbili</v>
      </c>
      <c r="I2367">
        <f>IFERROR(INDEX(ggPayers[payer], MATCH(A2367, ggPayers[remote_order_id], 0)), 0)</f>
        <v>0</v>
      </c>
      <c r="J2367" t="str">
        <f t="shared" si="36"/>
        <v>other</v>
      </c>
    </row>
    <row r="2368" spans="1:10">
      <c r="A2368" s="89" t="s">
        <v>11041</v>
      </c>
      <c r="B2368" s="89">
        <v>100</v>
      </c>
      <c r="C2368" s="89" t="s">
        <v>7963</v>
      </c>
      <c r="D2368" s="89" t="s">
        <v>11042</v>
      </c>
      <c r="E2368" s="89" t="s">
        <v>7250</v>
      </c>
      <c r="F2368" s="89" t="s">
        <v>1875</v>
      </c>
      <c r="G2368" s="105">
        <v>45364.416666666664</v>
      </c>
      <c r="H2368" t="str">
        <f>INDEX(Partner_details[companyName], MATCH(E2368, Partner_details[email], 0))</f>
        <v>Tbili</v>
      </c>
      <c r="I2368">
        <f>IFERROR(INDEX(ggPayers[payer], MATCH(A2368, ggPayers[remote_order_id], 0)), 0)</f>
        <v>0</v>
      </c>
      <c r="J2368" t="str">
        <f t="shared" si="36"/>
        <v>other</v>
      </c>
    </row>
    <row r="2369" spans="1:10">
      <c r="A2369" s="89" t="s">
        <v>11043</v>
      </c>
      <c r="B2369" s="89">
        <v>100</v>
      </c>
      <c r="C2369" s="89" t="s">
        <v>7963</v>
      </c>
      <c r="D2369" s="89" t="s">
        <v>11044</v>
      </c>
      <c r="E2369" s="89" t="s">
        <v>7250</v>
      </c>
      <c r="F2369" s="89" t="s">
        <v>1875</v>
      </c>
      <c r="G2369" s="105">
        <v>45364.416666666664</v>
      </c>
      <c r="H2369" t="str">
        <f>INDEX(Partner_details[companyName], MATCH(E2369, Partner_details[email], 0))</f>
        <v>Tbili</v>
      </c>
      <c r="I2369">
        <f>IFERROR(INDEX(ggPayers[payer], MATCH(A2369, ggPayers[remote_order_id], 0)), 0)</f>
        <v>0</v>
      </c>
      <c r="J2369" t="str">
        <f t="shared" si="36"/>
        <v>other</v>
      </c>
    </row>
    <row r="2370" spans="1:10">
      <c r="A2370" s="89" t="s">
        <v>11045</v>
      </c>
      <c r="B2370" s="89">
        <v>100</v>
      </c>
      <c r="C2370" s="89" t="s">
        <v>7963</v>
      </c>
      <c r="D2370" s="89" t="s">
        <v>11046</v>
      </c>
      <c r="E2370" s="89" t="s">
        <v>7250</v>
      </c>
      <c r="F2370" s="89" t="s">
        <v>1875</v>
      </c>
      <c r="G2370" s="105">
        <v>45364.416666666664</v>
      </c>
      <c r="H2370" t="str">
        <f>INDEX(Partner_details[companyName], MATCH(E2370, Partner_details[email], 0))</f>
        <v>Tbili</v>
      </c>
      <c r="I2370">
        <f>IFERROR(INDEX(ggPayers[payer], MATCH(A2370, ggPayers[remote_order_id], 0)), 0)</f>
        <v>0</v>
      </c>
      <c r="J2370" t="str">
        <f t="shared" si="36"/>
        <v>other</v>
      </c>
    </row>
    <row r="2371" spans="1:10">
      <c r="A2371" s="89" t="s">
        <v>11047</v>
      </c>
      <c r="B2371" s="89">
        <v>100</v>
      </c>
      <c r="C2371" s="89" t="s">
        <v>7963</v>
      </c>
      <c r="D2371" s="89" t="s">
        <v>11048</v>
      </c>
      <c r="E2371" s="89" t="s">
        <v>7250</v>
      </c>
      <c r="F2371" s="89" t="s">
        <v>1875</v>
      </c>
      <c r="G2371" s="105">
        <v>45364.418055555558</v>
      </c>
      <c r="H2371" t="str">
        <f>INDEX(Partner_details[companyName], MATCH(E2371, Partner_details[email], 0))</f>
        <v>Tbili</v>
      </c>
      <c r="I2371">
        <f>IFERROR(INDEX(ggPayers[payer], MATCH(A2371, ggPayers[remote_order_id], 0)), 0)</f>
        <v>0</v>
      </c>
      <c r="J2371" t="str">
        <f t="shared" ref="J2371:J2434" si="37">IF(NOT(I2371=0), "ggPay", "other")</f>
        <v>other</v>
      </c>
    </row>
    <row r="2372" spans="1:10">
      <c r="A2372" s="89" t="s">
        <v>11049</v>
      </c>
      <c r="B2372" s="89">
        <v>300</v>
      </c>
      <c r="C2372" s="89" t="s">
        <v>7974</v>
      </c>
      <c r="D2372" s="89"/>
      <c r="E2372" s="89" t="s">
        <v>6780</v>
      </c>
      <c r="F2372" s="89" t="s">
        <v>2419</v>
      </c>
      <c r="G2372" s="105">
        <v>45364.42291666667</v>
      </c>
      <c r="H2372" t="str">
        <f>INDEX(Partner_details[companyName], MATCH(E2372, Partner_details[email], 0))</f>
        <v>Unicorn</v>
      </c>
      <c r="I2372">
        <f>IFERROR(INDEX(ggPayers[payer], MATCH(A2372, ggPayers[remote_order_id], 0)), 0)</f>
        <v>0</v>
      </c>
      <c r="J2372" t="str">
        <f t="shared" si="37"/>
        <v>other</v>
      </c>
    </row>
    <row r="2373" spans="1:10">
      <c r="A2373" s="89" t="s">
        <v>11050</v>
      </c>
      <c r="B2373" s="89">
        <v>100</v>
      </c>
      <c r="C2373" s="89" t="s">
        <v>7963</v>
      </c>
      <c r="D2373" s="89" t="s">
        <v>11051</v>
      </c>
      <c r="E2373" s="89" t="s">
        <v>7250</v>
      </c>
      <c r="F2373" s="89" t="s">
        <v>1875</v>
      </c>
      <c r="G2373" s="105">
        <v>45364.439583333333</v>
      </c>
      <c r="H2373" t="str">
        <f>INDEX(Partner_details[companyName], MATCH(E2373, Partner_details[email], 0))</f>
        <v>Tbili</v>
      </c>
      <c r="I2373">
        <f>IFERROR(INDEX(ggPayers[payer], MATCH(A2373, ggPayers[remote_order_id], 0)), 0)</f>
        <v>0</v>
      </c>
      <c r="J2373" t="str">
        <f t="shared" si="37"/>
        <v>other</v>
      </c>
    </row>
    <row r="2374" spans="1:10">
      <c r="A2374" s="89" t="s">
        <v>11052</v>
      </c>
      <c r="B2374" s="89">
        <v>100</v>
      </c>
      <c r="C2374" s="89" t="s">
        <v>7963</v>
      </c>
      <c r="D2374" s="89" t="s">
        <v>11053</v>
      </c>
      <c r="E2374" s="89" t="s">
        <v>7250</v>
      </c>
      <c r="F2374" s="89" t="s">
        <v>1875</v>
      </c>
      <c r="G2374" s="105">
        <v>45364.439583333333</v>
      </c>
      <c r="H2374" t="str">
        <f>INDEX(Partner_details[companyName], MATCH(E2374, Partner_details[email], 0))</f>
        <v>Tbili</v>
      </c>
      <c r="I2374">
        <f>IFERROR(INDEX(ggPayers[payer], MATCH(A2374, ggPayers[remote_order_id], 0)), 0)</f>
        <v>0</v>
      </c>
      <c r="J2374" t="str">
        <f t="shared" si="37"/>
        <v>other</v>
      </c>
    </row>
    <row r="2375" spans="1:10">
      <c r="A2375" s="89" t="s">
        <v>11054</v>
      </c>
      <c r="B2375" s="89">
        <v>100</v>
      </c>
      <c r="C2375" s="89" t="s">
        <v>7963</v>
      </c>
      <c r="D2375" s="89" t="s">
        <v>11055</v>
      </c>
      <c r="E2375" s="89" t="s">
        <v>7250</v>
      </c>
      <c r="F2375" s="89" t="s">
        <v>1875</v>
      </c>
      <c r="G2375" s="105">
        <v>45364.439583333333</v>
      </c>
      <c r="H2375" t="str">
        <f>INDEX(Partner_details[companyName], MATCH(E2375, Partner_details[email], 0))</f>
        <v>Tbili</v>
      </c>
      <c r="I2375">
        <f>IFERROR(INDEX(ggPayers[payer], MATCH(A2375, ggPayers[remote_order_id], 0)), 0)</f>
        <v>0</v>
      </c>
      <c r="J2375" t="str">
        <f t="shared" si="37"/>
        <v>other</v>
      </c>
    </row>
    <row r="2376" spans="1:10">
      <c r="A2376" s="89" t="s">
        <v>11056</v>
      </c>
      <c r="B2376" s="89">
        <v>100</v>
      </c>
      <c r="C2376" s="89" t="s">
        <v>7963</v>
      </c>
      <c r="D2376" s="89" t="s">
        <v>11057</v>
      </c>
      <c r="E2376" s="89" t="s">
        <v>7250</v>
      </c>
      <c r="F2376" s="89" t="s">
        <v>1875</v>
      </c>
      <c r="G2376" s="105">
        <v>45364.439583333333</v>
      </c>
      <c r="H2376" t="str">
        <f>INDEX(Partner_details[companyName], MATCH(E2376, Partner_details[email], 0))</f>
        <v>Tbili</v>
      </c>
      <c r="I2376">
        <f>IFERROR(INDEX(ggPayers[payer], MATCH(A2376, ggPayers[remote_order_id], 0)), 0)</f>
        <v>0</v>
      </c>
      <c r="J2376" t="str">
        <f t="shared" si="37"/>
        <v>other</v>
      </c>
    </row>
    <row r="2377" spans="1:10">
      <c r="A2377" s="89" t="s">
        <v>11058</v>
      </c>
      <c r="B2377" s="89">
        <v>100</v>
      </c>
      <c r="C2377" s="89" t="s">
        <v>7963</v>
      </c>
      <c r="D2377" s="89" t="s">
        <v>11059</v>
      </c>
      <c r="E2377" s="89" t="s">
        <v>7250</v>
      </c>
      <c r="F2377" s="89" t="s">
        <v>1875</v>
      </c>
      <c r="G2377" s="105">
        <v>45364.439583333333</v>
      </c>
      <c r="H2377" t="str">
        <f>INDEX(Partner_details[companyName], MATCH(E2377, Partner_details[email], 0))</f>
        <v>Tbili</v>
      </c>
      <c r="I2377">
        <f>IFERROR(INDEX(ggPayers[payer], MATCH(A2377, ggPayers[remote_order_id], 0)), 0)</f>
        <v>0</v>
      </c>
      <c r="J2377" t="str">
        <f t="shared" si="37"/>
        <v>other</v>
      </c>
    </row>
    <row r="2378" spans="1:10">
      <c r="A2378" s="89" t="s">
        <v>11060</v>
      </c>
      <c r="B2378" s="89">
        <v>300</v>
      </c>
      <c r="C2378" s="89" t="s">
        <v>7963</v>
      </c>
      <c r="D2378" s="89" t="s">
        <v>11061</v>
      </c>
      <c r="E2378" s="89" t="s">
        <v>7250</v>
      </c>
      <c r="F2378" s="89" t="s">
        <v>1875</v>
      </c>
      <c r="G2378" s="105">
        <v>45364.439583333333</v>
      </c>
      <c r="H2378" t="str">
        <f>INDEX(Partner_details[companyName], MATCH(E2378, Partner_details[email], 0))</f>
        <v>Tbili</v>
      </c>
      <c r="I2378">
        <f>IFERROR(INDEX(ggPayers[payer], MATCH(A2378, ggPayers[remote_order_id], 0)), 0)</f>
        <v>0</v>
      </c>
      <c r="J2378" t="str">
        <f t="shared" si="37"/>
        <v>other</v>
      </c>
    </row>
    <row r="2379" spans="1:10">
      <c r="A2379" s="89" t="s">
        <v>11062</v>
      </c>
      <c r="B2379" s="89">
        <v>2000</v>
      </c>
      <c r="C2379" s="89" t="s">
        <v>7963</v>
      </c>
      <c r="D2379" s="89" t="s">
        <v>11063</v>
      </c>
      <c r="E2379" s="89" t="s">
        <v>7060</v>
      </c>
      <c r="F2379" s="89" t="s">
        <v>2019</v>
      </c>
      <c r="G2379" s="105">
        <v>45364.456944444442</v>
      </c>
      <c r="H2379" t="str">
        <f>INDEX(Partner_details[companyName], MATCH(E2379, Partner_details[email], 0))</f>
        <v>Karas hraparak</v>
      </c>
      <c r="I2379">
        <f>IFERROR(INDEX(ggPayers[payer], MATCH(A2379, ggPayers[remote_order_id], 0)), 0)</f>
        <v>0</v>
      </c>
      <c r="J2379" t="str">
        <f t="shared" si="37"/>
        <v>other</v>
      </c>
    </row>
    <row r="2380" spans="1:10">
      <c r="A2380" s="89" t="s">
        <v>11064</v>
      </c>
      <c r="B2380" s="89">
        <v>2000</v>
      </c>
      <c r="C2380" s="89" t="s">
        <v>7963</v>
      </c>
      <c r="D2380" s="89" t="s">
        <v>11065</v>
      </c>
      <c r="E2380" s="89" t="s">
        <v>7060</v>
      </c>
      <c r="F2380" s="89" t="s">
        <v>2019</v>
      </c>
      <c r="G2380" s="105">
        <v>45364.456944444442</v>
      </c>
      <c r="H2380" t="str">
        <f>INDEX(Partner_details[companyName], MATCH(E2380, Partner_details[email], 0))</f>
        <v>Karas hraparak</v>
      </c>
      <c r="I2380">
        <f>IFERROR(INDEX(ggPayers[payer], MATCH(A2380, ggPayers[remote_order_id], 0)), 0)</f>
        <v>0</v>
      </c>
      <c r="J2380" t="str">
        <f t="shared" si="37"/>
        <v>other</v>
      </c>
    </row>
    <row r="2381" spans="1:10">
      <c r="A2381" s="89" t="s">
        <v>11066</v>
      </c>
      <c r="B2381" s="89">
        <v>2000</v>
      </c>
      <c r="C2381" s="89" t="s">
        <v>7963</v>
      </c>
      <c r="D2381" s="89" t="s">
        <v>11067</v>
      </c>
      <c r="E2381" s="89" t="s">
        <v>7060</v>
      </c>
      <c r="F2381" s="89" t="s">
        <v>2019</v>
      </c>
      <c r="G2381" s="105">
        <v>45364.457638888889</v>
      </c>
      <c r="H2381" t="str">
        <f>INDEX(Partner_details[companyName], MATCH(E2381, Partner_details[email], 0))</f>
        <v>Karas hraparak</v>
      </c>
      <c r="I2381">
        <f>IFERROR(INDEX(ggPayers[payer], MATCH(A2381, ggPayers[remote_order_id], 0)), 0)</f>
        <v>0</v>
      </c>
      <c r="J2381" t="str">
        <f t="shared" si="37"/>
        <v>other</v>
      </c>
    </row>
    <row r="2382" spans="1:10">
      <c r="A2382" s="89" t="s">
        <v>11068</v>
      </c>
      <c r="B2382" s="89">
        <v>2000</v>
      </c>
      <c r="C2382" s="89" t="s">
        <v>7963</v>
      </c>
      <c r="D2382" s="89" t="s">
        <v>11069</v>
      </c>
      <c r="E2382" s="89" t="s">
        <v>7060</v>
      </c>
      <c r="F2382" s="89" t="s">
        <v>2019</v>
      </c>
      <c r="G2382" s="105">
        <v>45364.458333333336</v>
      </c>
      <c r="H2382" t="str">
        <f>INDEX(Partner_details[companyName], MATCH(E2382, Partner_details[email], 0))</f>
        <v>Karas hraparak</v>
      </c>
      <c r="I2382">
        <f>IFERROR(INDEX(ggPayers[payer], MATCH(A2382, ggPayers[remote_order_id], 0)), 0)</f>
        <v>0</v>
      </c>
      <c r="J2382" t="str">
        <f t="shared" si="37"/>
        <v>other</v>
      </c>
    </row>
    <row r="2383" spans="1:10">
      <c r="A2383" s="89" t="s">
        <v>11070</v>
      </c>
      <c r="B2383" s="89">
        <v>300</v>
      </c>
      <c r="C2383" s="89" t="s">
        <v>7974</v>
      </c>
      <c r="D2383" s="89"/>
      <c r="E2383" s="89" t="s">
        <v>6780</v>
      </c>
      <c r="F2383" s="89" t="s">
        <v>2419</v>
      </c>
      <c r="G2383" s="105">
        <v>45364.489583333336</v>
      </c>
      <c r="H2383" t="str">
        <f>INDEX(Partner_details[companyName], MATCH(E2383, Partner_details[email], 0))</f>
        <v>Unicorn</v>
      </c>
      <c r="I2383">
        <f>IFERROR(INDEX(ggPayers[payer], MATCH(A2383, ggPayers[remote_order_id], 0)), 0)</f>
        <v>0</v>
      </c>
      <c r="J2383" t="str">
        <f t="shared" si="37"/>
        <v>other</v>
      </c>
    </row>
    <row r="2384" spans="1:10">
      <c r="A2384" s="89" t="s">
        <v>11071</v>
      </c>
      <c r="B2384" s="89">
        <v>100</v>
      </c>
      <c r="C2384" s="89" t="s">
        <v>7963</v>
      </c>
      <c r="D2384" s="89" t="s">
        <v>11072</v>
      </c>
      <c r="E2384" s="89" t="s">
        <v>6739</v>
      </c>
      <c r="F2384" s="89" t="s">
        <v>2172</v>
      </c>
      <c r="G2384" s="105">
        <v>45364.495138888888</v>
      </c>
      <c r="H2384" t="str">
        <f>INDEX(Partner_details[companyName], MATCH(E2384, Partner_details[email], 0))</f>
        <v>Tbili</v>
      </c>
      <c r="I2384">
        <f>IFERROR(INDEX(ggPayers[payer], MATCH(A2384, ggPayers[remote_order_id], 0)), 0)</f>
        <v>0</v>
      </c>
      <c r="J2384" t="str">
        <f t="shared" si="37"/>
        <v>other</v>
      </c>
    </row>
    <row r="2385" spans="1:10">
      <c r="A2385" s="89" t="s">
        <v>11073</v>
      </c>
      <c r="B2385" s="89">
        <v>100</v>
      </c>
      <c r="C2385" s="89" t="s">
        <v>7963</v>
      </c>
      <c r="D2385" s="89"/>
      <c r="E2385" s="89" t="s">
        <v>6739</v>
      </c>
      <c r="F2385" s="89" t="s">
        <v>2172</v>
      </c>
      <c r="G2385" s="105">
        <v>45364.495138888888</v>
      </c>
      <c r="H2385" t="str">
        <f>INDEX(Partner_details[companyName], MATCH(E2385, Partner_details[email], 0))</f>
        <v>Tbili</v>
      </c>
      <c r="I2385">
        <f>IFERROR(INDEX(ggPayers[payer], MATCH(A2385, ggPayers[remote_order_id], 0)), 0)</f>
        <v>0</v>
      </c>
      <c r="J2385" t="str">
        <f t="shared" si="37"/>
        <v>other</v>
      </c>
    </row>
    <row r="2386" spans="1:10">
      <c r="A2386" s="89" t="s">
        <v>11074</v>
      </c>
      <c r="B2386" s="89">
        <v>100</v>
      </c>
      <c r="C2386" s="89" t="s">
        <v>7963</v>
      </c>
      <c r="D2386" s="89" t="s">
        <v>11075</v>
      </c>
      <c r="E2386" s="89" t="s">
        <v>6739</v>
      </c>
      <c r="F2386" s="89" t="s">
        <v>2172</v>
      </c>
      <c r="G2386" s="105">
        <v>45364.495138888888</v>
      </c>
      <c r="H2386" t="str">
        <f>INDEX(Partner_details[companyName], MATCH(E2386, Partner_details[email], 0))</f>
        <v>Tbili</v>
      </c>
      <c r="I2386">
        <f>IFERROR(INDEX(ggPayers[payer], MATCH(A2386, ggPayers[remote_order_id], 0)), 0)</f>
        <v>0</v>
      </c>
      <c r="J2386" t="str">
        <f t="shared" si="37"/>
        <v>other</v>
      </c>
    </row>
    <row r="2387" spans="1:10">
      <c r="A2387" s="89" t="s">
        <v>11076</v>
      </c>
      <c r="B2387" s="89">
        <v>100</v>
      </c>
      <c r="C2387" s="89" t="s">
        <v>7963</v>
      </c>
      <c r="D2387" s="89" t="s">
        <v>11077</v>
      </c>
      <c r="E2387" s="89" t="s">
        <v>6739</v>
      </c>
      <c r="F2387" s="89" t="s">
        <v>2172</v>
      </c>
      <c r="G2387" s="105">
        <v>45364.495138888888</v>
      </c>
      <c r="H2387" t="str">
        <f>INDEX(Partner_details[companyName], MATCH(E2387, Partner_details[email], 0))</f>
        <v>Tbili</v>
      </c>
      <c r="I2387">
        <f>IFERROR(INDEX(ggPayers[payer], MATCH(A2387, ggPayers[remote_order_id], 0)), 0)</f>
        <v>0</v>
      </c>
      <c r="J2387" t="str">
        <f t="shared" si="37"/>
        <v>other</v>
      </c>
    </row>
    <row r="2388" spans="1:10">
      <c r="A2388" s="89" t="s">
        <v>11078</v>
      </c>
      <c r="B2388" s="89">
        <v>100</v>
      </c>
      <c r="C2388" s="89" t="s">
        <v>7963</v>
      </c>
      <c r="D2388" s="89" t="s">
        <v>11079</v>
      </c>
      <c r="E2388" s="89" t="s">
        <v>6739</v>
      </c>
      <c r="F2388" s="89" t="s">
        <v>2172</v>
      </c>
      <c r="G2388" s="105">
        <v>45364.495138888888</v>
      </c>
      <c r="H2388" t="str">
        <f>INDEX(Partner_details[companyName], MATCH(E2388, Partner_details[email], 0))</f>
        <v>Tbili</v>
      </c>
      <c r="I2388">
        <f>IFERROR(INDEX(ggPayers[payer], MATCH(A2388, ggPayers[remote_order_id], 0)), 0)</f>
        <v>0</v>
      </c>
      <c r="J2388" t="str">
        <f t="shared" si="37"/>
        <v>other</v>
      </c>
    </row>
    <row r="2389" spans="1:10">
      <c r="A2389" s="89" t="s">
        <v>11080</v>
      </c>
      <c r="B2389" s="89">
        <v>100</v>
      </c>
      <c r="C2389" s="89" t="s">
        <v>7963</v>
      </c>
      <c r="D2389" s="89" t="s">
        <v>11081</v>
      </c>
      <c r="E2389" s="89" t="s">
        <v>6739</v>
      </c>
      <c r="F2389" s="89" t="s">
        <v>2172</v>
      </c>
      <c r="G2389" s="105">
        <v>45364.495138888888</v>
      </c>
      <c r="H2389" t="str">
        <f>INDEX(Partner_details[companyName], MATCH(E2389, Partner_details[email], 0))</f>
        <v>Tbili</v>
      </c>
      <c r="I2389">
        <f>IFERROR(INDEX(ggPayers[payer], MATCH(A2389, ggPayers[remote_order_id], 0)), 0)</f>
        <v>0</v>
      </c>
      <c r="J2389" t="str">
        <f t="shared" si="37"/>
        <v>other</v>
      </c>
    </row>
    <row r="2390" spans="1:10">
      <c r="A2390" s="89" t="s">
        <v>6283</v>
      </c>
      <c r="B2390" s="89">
        <v>500</v>
      </c>
      <c r="C2390" s="89" t="s">
        <v>5606</v>
      </c>
      <c r="D2390" s="89" t="s">
        <v>11082</v>
      </c>
      <c r="E2390" s="89" t="s">
        <v>178</v>
      </c>
      <c r="F2390" s="89" t="s">
        <v>177</v>
      </c>
      <c r="G2390" s="105">
        <v>45364.515277777777</v>
      </c>
      <c r="H2390" t="str">
        <f>INDEX(Partner_details[companyName], MATCH(E2390, Partner_details[email], 0))</f>
        <v>gg cjsc</v>
      </c>
      <c r="I2390">
        <f>IFERROR(INDEX(ggPayers[payer], MATCH(A2390, ggPayers[remote_order_id], 0)), 0)</f>
        <v>5237</v>
      </c>
      <c r="J2390" t="str">
        <f t="shared" si="37"/>
        <v>ggPay</v>
      </c>
    </row>
    <row r="2391" spans="1:10">
      <c r="A2391" s="89" t="s">
        <v>2226</v>
      </c>
      <c r="B2391" s="89">
        <v>1000</v>
      </c>
      <c r="C2391" s="89" t="s">
        <v>561</v>
      </c>
      <c r="D2391" s="89" t="s">
        <v>11083</v>
      </c>
      <c r="E2391" s="89" t="s">
        <v>6544</v>
      </c>
      <c r="F2391" s="89" t="s">
        <v>169</v>
      </c>
      <c r="G2391" s="105">
        <v>45364.515972222223</v>
      </c>
      <c r="H2391" t="str">
        <f>INDEX(Partner_details[companyName], MATCH(E2391, Partner_details[email], 0))</f>
        <v>gg cjsc</v>
      </c>
      <c r="I2391">
        <f>IFERROR(INDEX(ggPayers[payer], MATCH(A2391, ggPayers[remote_order_id], 0)), 0)</f>
        <v>162166</v>
      </c>
      <c r="J2391" t="str">
        <f t="shared" si="37"/>
        <v>ggPay</v>
      </c>
    </row>
    <row r="2392" spans="1:10">
      <c r="A2392" s="89" t="s">
        <v>11084</v>
      </c>
      <c r="B2392" s="89">
        <v>100</v>
      </c>
      <c r="C2392" s="89" t="s">
        <v>7963</v>
      </c>
      <c r="D2392" s="89" t="s">
        <v>11085</v>
      </c>
      <c r="E2392" s="89" t="s">
        <v>332</v>
      </c>
      <c r="F2392" s="89" t="s">
        <v>331</v>
      </c>
      <c r="G2392" s="105">
        <v>45364.540277777778</v>
      </c>
      <c r="H2392" t="str">
        <f>INDEX(Partner_details[companyName], MATCH(E2392, Partner_details[email], 0))</f>
        <v>gg cjsc</v>
      </c>
      <c r="I2392">
        <f>IFERROR(INDEX(ggPayers[payer], MATCH(A2392, ggPayers[remote_order_id], 0)), 0)</f>
        <v>0</v>
      </c>
      <c r="J2392" t="str">
        <f t="shared" si="37"/>
        <v>other</v>
      </c>
    </row>
    <row r="2393" spans="1:10">
      <c r="A2393" s="89" t="s">
        <v>2224</v>
      </c>
      <c r="B2393" s="89">
        <v>50</v>
      </c>
      <c r="C2393" s="89" t="s">
        <v>561</v>
      </c>
      <c r="D2393" s="89" t="s">
        <v>11086</v>
      </c>
      <c r="E2393" s="89" t="s">
        <v>332</v>
      </c>
      <c r="F2393" s="89" t="s">
        <v>331</v>
      </c>
      <c r="G2393" s="105">
        <v>45364.540972222225</v>
      </c>
      <c r="H2393" t="str">
        <f>INDEX(Partner_details[companyName], MATCH(E2393, Partner_details[email], 0))</f>
        <v>gg cjsc</v>
      </c>
      <c r="I2393">
        <f>IFERROR(INDEX(ggPayers[payer], MATCH(A2393, ggPayers[remote_order_id], 0)), 0)</f>
        <v>325453</v>
      </c>
      <c r="J2393" t="str">
        <f t="shared" si="37"/>
        <v>ggPay</v>
      </c>
    </row>
    <row r="2394" spans="1:10">
      <c r="A2394" s="89" t="s">
        <v>11087</v>
      </c>
      <c r="B2394" s="89">
        <v>100</v>
      </c>
      <c r="C2394" s="89" t="s">
        <v>7963</v>
      </c>
      <c r="D2394" s="89" t="s">
        <v>11088</v>
      </c>
      <c r="E2394" s="89" t="s">
        <v>332</v>
      </c>
      <c r="F2394" s="89" t="s">
        <v>331</v>
      </c>
      <c r="G2394" s="105">
        <v>45364.542361111111</v>
      </c>
      <c r="H2394" t="str">
        <f>INDEX(Partner_details[companyName], MATCH(E2394, Partner_details[email], 0))</f>
        <v>gg cjsc</v>
      </c>
      <c r="I2394">
        <f>IFERROR(INDEX(ggPayers[payer], MATCH(A2394, ggPayers[remote_order_id], 0)), 0)</f>
        <v>0</v>
      </c>
      <c r="J2394" t="str">
        <f t="shared" si="37"/>
        <v>other</v>
      </c>
    </row>
    <row r="2395" spans="1:10">
      <c r="A2395" s="89" t="s">
        <v>11089</v>
      </c>
      <c r="B2395" s="89">
        <v>100</v>
      </c>
      <c r="C2395" s="89" t="s">
        <v>7963</v>
      </c>
      <c r="D2395" s="89" t="s">
        <v>11090</v>
      </c>
      <c r="E2395" s="89" t="s">
        <v>332</v>
      </c>
      <c r="F2395" s="89" t="s">
        <v>331</v>
      </c>
      <c r="G2395" s="105">
        <v>45364.543055555558</v>
      </c>
      <c r="H2395" t="str">
        <f>INDEX(Partner_details[companyName], MATCH(E2395, Partner_details[email], 0))</f>
        <v>gg cjsc</v>
      </c>
      <c r="I2395">
        <f>IFERROR(INDEX(ggPayers[payer], MATCH(A2395, ggPayers[remote_order_id], 0)), 0)</f>
        <v>0</v>
      </c>
      <c r="J2395" t="str">
        <f t="shared" si="37"/>
        <v>other</v>
      </c>
    </row>
    <row r="2396" spans="1:10">
      <c r="A2396" s="89" t="s">
        <v>11091</v>
      </c>
      <c r="B2396" s="89">
        <v>300</v>
      </c>
      <c r="C2396" s="89" t="s">
        <v>7963</v>
      </c>
      <c r="D2396" s="89" t="s">
        <v>11092</v>
      </c>
      <c r="E2396" s="89" t="s">
        <v>332</v>
      </c>
      <c r="F2396" s="89" t="s">
        <v>331</v>
      </c>
      <c r="G2396" s="105">
        <v>45364.546527777777</v>
      </c>
      <c r="H2396" t="str">
        <f>INDEX(Partner_details[companyName], MATCH(E2396, Partner_details[email], 0))</f>
        <v>gg cjsc</v>
      </c>
      <c r="I2396">
        <f>IFERROR(INDEX(ggPayers[payer], MATCH(A2396, ggPayers[remote_order_id], 0)), 0)</f>
        <v>0</v>
      </c>
      <c r="J2396" t="str">
        <f t="shared" si="37"/>
        <v>other</v>
      </c>
    </row>
    <row r="2397" spans="1:10">
      <c r="A2397" s="89" t="s">
        <v>11093</v>
      </c>
      <c r="B2397" s="89">
        <v>2000</v>
      </c>
      <c r="C2397" s="89" t="s">
        <v>7963</v>
      </c>
      <c r="D2397" s="89" t="s">
        <v>11094</v>
      </c>
      <c r="E2397" s="89" t="s">
        <v>7060</v>
      </c>
      <c r="F2397" s="89" t="s">
        <v>2019</v>
      </c>
      <c r="G2397" s="105">
        <v>45364.546527777777</v>
      </c>
      <c r="H2397" t="str">
        <f>INDEX(Partner_details[companyName], MATCH(E2397, Partner_details[email], 0))</f>
        <v>Karas hraparak</v>
      </c>
      <c r="I2397">
        <f>IFERROR(INDEX(ggPayers[payer], MATCH(A2397, ggPayers[remote_order_id], 0)), 0)</f>
        <v>0</v>
      </c>
      <c r="J2397" t="str">
        <f t="shared" si="37"/>
        <v>other</v>
      </c>
    </row>
    <row r="2398" spans="1:10">
      <c r="A2398" s="89" t="s">
        <v>11095</v>
      </c>
      <c r="B2398" s="89">
        <v>2000</v>
      </c>
      <c r="C2398" s="89" t="s">
        <v>7963</v>
      </c>
      <c r="D2398" s="89"/>
      <c r="E2398" s="89" t="s">
        <v>7060</v>
      </c>
      <c r="F2398" s="89" t="s">
        <v>2019</v>
      </c>
      <c r="G2398" s="105">
        <v>45364.547222222223</v>
      </c>
      <c r="H2398" t="str">
        <f>INDEX(Partner_details[companyName], MATCH(E2398, Partner_details[email], 0))</f>
        <v>Karas hraparak</v>
      </c>
      <c r="I2398">
        <f>IFERROR(INDEX(ggPayers[payer], MATCH(A2398, ggPayers[remote_order_id], 0)), 0)</f>
        <v>0</v>
      </c>
      <c r="J2398" t="str">
        <f t="shared" si="37"/>
        <v>other</v>
      </c>
    </row>
    <row r="2399" spans="1:10">
      <c r="A2399" s="89" t="s">
        <v>11096</v>
      </c>
      <c r="B2399" s="89">
        <v>2000</v>
      </c>
      <c r="C2399" s="89" t="s">
        <v>7963</v>
      </c>
      <c r="D2399" s="89" t="s">
        <v>11097</v>
      </c>
      <c r="E2399" s="89" t="s">
        <v>7060</v>
      </c>
      <c r="F2399" s="89" t="s">
        <v>2019</v>
      </c>
      <c r="G2399" s="105">
        <v>45364.547222222223</v>
      </c>
      <c r="H2399" t="str">
        <f>INDEX(Partner_details[companyName], MATCH(E2399, Partner_details[email], 0))</f>
        <v>Karas hraparak</v>
      </c>
      <c r="I2399">
        <f>IFERROR(INDEX(ggPayers[payer], MATCH(A2399, ggPayers[remote_order_id], 0)), 0)</f>
        <v>0</v>
      </c>
      <c r="J2399" t="str">
        <f t="shared" si="37"/>
        <v>other</v>
      </c>
    </row>
    <row r="2400" spans="1:10">
      <c r="A2400" s="89" t="s">
        <v>11098</v>
      </c>
      <c r="B2400" s="89">
        <v>300</v>
      </c>
      <c r="C2400" s="89" t="s">
        <v>7963</v>
      </c>
      <c r="D2400" s="89" t="s">
        <v>11099</v>
      </c>
      <c r="E2400" s="89" t="s">
        <v>332</v>
      </c>
      <c r="F2400" s="89" t="s">
        <v>331</v>
      </c>
      <c r="G2400" s="105">
        <v>45364.556250000001</v>
      </c>
      <c r="H2400" t="str">
        <f>INDEX(Partner_details[companyName], MATCH(E2400, Partner_details[email], 0))</f>
        <v>gg cjsc</v>
      </c>
      <c r="I2400">
        <f>IFERROR(INDEX(ggPayers[payer], MATCH(A2400, ggPayers[remote_order_id], 0)), 0)</f>
        <v>0</v>
      </c>
      <c r="J2400" t="str">
        <f t="shared" si="37"/>
        <v>other</v>
      </c>
    </row>
    <row r="2401" spans="1:10">
      <c r="A2401" s="89" t="s">
        <v>11100</v>
      </c>
      <c r="B2401" s="89">
        <v>500</v>
      </c>
      <c r="C2401" s="89" t="s">
        <v>7963</v>
      </c>
      <c r="D2401" s="89"/>
      <c r="E2401" s="89" t="s">
        <v>7192</v>
      </c>
      <c r="F2401" s="89" t="s">
        <v>1998</v>
      </c>
      <c r="G2401" s="105">
        <v>45364.570833333331</v>
      </c>
      <c r="H2401" t="str">
        <f>INDEX(Partner_details[companyName], MATCH(E2401, Partner_details[email], 0))</f>
        <v>Karas Tumanyan</v>
      </c>
      <c r="I2401">
        <f>IFERROR(INDEX(ggPayers[payer], MATCH(A2401, ggPayers[remote_order_id], 0)), 0)</f>
        <v>0</v>
      </c>
      <c r="J2401" t="str">
        <f t="shared" si="37"/>
        <v>other</v>
      </c>
    </row>
    <row r="2402" spans="1:10">
      <c r="A2402" s="89" t="s">
        <v>11101</v>
      </c>
      <c r="B2402" s="89">
        <v>500</v>
      </c>
      <c r="C2402" s="89" t="s">
        <v>7963</v>
      </c>
      <c r="D2402" s="89"/>
      <c r="E2402" s="89" t="s">
        <v>7192</v>
      </c>
      <c r="F2402" s="89" t="s">
        <v>1998</v>
      </c>
      <c r="G2402" s="105">
        <v>45364.570833333331</v>
      </c>
      <c r="H2402" t="str">
        <f>INDEX(Partner_details[companyName], MATCH(E2402, Partner_details[email], 0))</f>
        <v>Karas Tumanyan</v>
      </c>
      <c r="I2402">
        <f>IFERROR(INDEX(ggPayers[payer], MATCH(A2402, ggPayers[remote_order_id], 0)), 0)</f>
        <v>0</v>
      </c>
      <c r="J2402" t="str">
        <f t="shared" si="37"/>
        <v>other</v>
      </c>
    </row>
    <row r="2403" spans="1:10">
      <c r="A2403" s="89" t="s">
        <v>2222</v>
      </c>
      <c r="B2403" s="89">
        <v>300</v>
      </c>
      <c r="C2403" s="89" t="s">
        <v>561</v>
      </c>
      <c r="D2403" s="89" t="s">
        <v>11102</v>
      </c>
      <c r="E2403" s="89" t="s">
        <v>6509</v>
      </c>
      <c r="F2403" s="89" t="s">
        <v>218</v>
      </c>
      <c r="G2403" s="105">
        <v>45364.595833333333</v>
      </c>
      <c r="H2403" t="str">
        <f>INDEX(Partner_details[companyName], MATCH(E2403, Partner_details[email], 0))</f>
        <v>gg cjsc</v>
      </c>
      <c r="I2403">
        <f>IFERROR(INDEX(ggPayers[payer], MATCH(A2403, ggPayers[remote_order_id], 0)), 0)</f>
        <v>17617</v>
      </c>
      <c r="J2403" t="str">
        <f t="shared" si="37"/>
        <v>ggPay</v>
      </c>
    </row>
    <row r="2404" spans="1:10">
      <c r="A2404" s="89" t="s">
        <v>11103</v>
      </c>
      <c r="B2404" s="89">
        <v>300</v>
      </c>
      <c r="C2404" s="89" t="s">
        <v>7963</v>
      </c>
      <c r="D2404" s="89" t="s">
        <v>11104</v>
      </c>
      <c r="E2404" s="89" t="s">
        <v>6509</v>
      </c>
      <c r="F2404" s="89" t="s">
        <v>218</v>
      </c>
      <c r="G2404" s="105">
        <v>45364.595833333333</v>
      </c>
      <c r="H2404" t="str">
        <f>INDEX(Partner_details[companyName], MATCH(E2404, Partner_details[email], 0))</f>
        <v>gg cjsc</v>
      </c>
      <c r="I2404">
        <f>IFERROR(INDEX(ggPayers[payer], MATCH(A2404, ggPayers[remote_order_id], 0)), 0)</f>
        <v>0</v>
      </c>
      <c r="J2404" t="str">
        <f t="shared" si="37"/>
        <v>other</v>
      </c>
    </row>
    <row r="2405" spans="1:10">
      <c r="A2405" s="89" t="s">
        <v>11105</v>
      </c>
      <c r="B2405" s="89">
        <v>4000</v>
      </c>
      <c r="C2405" s="89" t="s">
        <v>7963</v>
      </c>
      <c r="D2405" s="89" t="s">
        <v>11106</v>
      </c>
      <c r="E2405" s="89" t="s">
        <v>7235</v>
      </c>
      <c r="F2405" s="89" t="s">
        <v>710</v>
      </c>
      <c r="G2405" s="105">
        <v>45364.620833333334</v>
      </c>
      <c r="H2405" t="str">
        <f>INDEX(Partner_details[companyName], MATCH(E2405, Partner_details[email], 0))</f>
        <v>Smoking Chef</v>
      </c>
      <c r="I2405">
        <f>IFERROR(INDEX(ggPayers[payer], MATCH(A2405, ggPayers[remote_order_id], 0)), 0)</f>
        <v>0</v>
      </c>
      <c r="J2405" t="str">
        <f t="shared" si="37"/>
        <v>other</v>
      </c>
    </row>
    <row r="2406" spans="1:10">
      <c r="A2406" s="89" t="s">
        <v>2220</v>
      </c>
      <c r="B2406" s="89">
        <v>4000</v>
      </c>
      <c r="C2406" s="89" t="s">
        <v>561</v>
      </c>
      <c r="D2406" s="89"/>
      <c r="E2406" s="89" t="s">
        <v>7235</v>
      </c>
      <c r="F2406" s="89" t="s">
        <v>710</v>
      </c>
      <c r="G2406" s="105">
        <v>45364.621527777781</v>
      </c>
      <c r="H2406" t="str">
        <f>INDEX(Partner_details[companyName], MATCH(E2406, Partner_details[email], 0))</f>
        <v>Smoking Chef</v>
      </c>
      <c r="I2406">
        <f>IFERROR(INDEX(ggPayers[payer], MATCH(A2406, ggPayers[remote_order_id], 0)), 0)</f>
        <v>0</v>
      </c>
      <c r="J2406" t="str">
        <f t="shared" si="37"/>
        <v>other</v>
      </c>
    </row>
    <row r="2407" spans="1:10">
      <c r="A2407" s="89" t="s">
        <v>11107</v>
      </c>
      <c r="B2407" s="89">
        <v>300</v>
      </c>
      <c r="C2407" s="89" t="s">
        <v>7963</v>
      </c>
      <c r="D2407" s="89" t="s">
        <v>11108</v>
      </c>
      <c r="E2407" s="89" t="s">
        <v>7060</v>
      </c>
      <c r="F2407" s="89" t="s">
        <v>2019</v>
      </c>
      <c r="G2407" s="105">
        <v>45364.649305555555</v>
      </c>
      <c r="H2407" t="str">
        <f>INDEX(Partner_details[companyName], MATCH(E2407, Partner_details[email], 0))</f>
        <v>Karas hraparak</v>
      </c>
      <c r="I2407">
        <f>IFERROR(INDEX(ggPayers[payer], MATCH(A2407, ggPayers[remote_order_id], 0)), 0)</f>
        <v>0</v>
      </c>
      <c r="J2407" t="str">
        <f t="shared" si="37"/>
        <v>other</v>
      </c>
    </row>
    <row r="2408" spans="1:10">
      <c r="A2408" s="89" t="s">
        <v>11109</v>
      </c>
      <c r="B2408" s="89">
        <v>300</v>
      </c>
      <c r="C2408" s="89" t="s">
        <v>7963</v>
      </c>
      <c r="D2408" s="89" t="s">
        <v>11110</v>
      </c>
      <c r="E2408" s="89" t="s">
        <v>7060</v>
      </c>
      <c r="F2408" s="89" t="s">
        <v>2019</v>
      </c>
      <c r="G2408" s="105">
        <v>45364.649305555555</v>
      </c>
      <c r="H2408" t="str">
        <f>INDEX(Partner_details[companyName], MATCH(E2408, Partner_details[email], 0))</f>
        <v>Karas hraparak</v>
      </c>
      <c r="I2408">
        <f>IFERROR(INDEX(ggPayers[payer], MATCH(A2408, ggPayers[remote_order_id], 0)), 0)</f>
        <v>0</v>
      </c>
      <c r="J2408" t="str">
        <f t="shared" si="37"/>
        <v>other</v>
      </c>
    </row>
    <row r="2409" spans="1:10">
      <c r="A2409" s="89" t="s">
        <v>2218</v>
      </c>
      <c r="B2409" s="89">
        <v>1000</v>
      </c>
      <c r="C2409" s="89" t="s">
        <v>561</v>
      </c>
      <c r="D2409" s="89"/>
      <c r="E2409" s="89" t="s">
        <v>7296</v>
      </c>
      <c r="F2409" s="89" t="s">
        <v>516</v>
      </c>
      <c r="G2409" s="105">
        <v>45364.674305555556</v>
      </c>
      <c r="H2409" t="str">
        <f>INDEX(Partner_details[companyName], MATCH(E2409, Partner_details[email], 0))</f>
        <v>Paul</v>
      </c>
      <c r="I2409">
        <f>IFERROR(INDEX(ggPayers[payer], MATCH(A2409, ggPayers[remote_order_id], 0)), 0)</f>
        <v>0</v>
      </c>
      <c r="J2409" t="str">
        <f t="shared" si="37"/>
        <v>other</v>
      </c>
    </row>
    <row r="2410" spans="1:10">
      <c r="A2410" s="89" t="s">
        <v>2216</v>
      </c>
      <c r="B2410" s="89">
        <v>100</v>
      </c>
      <c r="C2410" s="89" t="s">
        <v>561</v>
      </c>
      <c r="D2410" s="89"/>
      <c r="E2410" s="89" t="s">
        <v>7296</v>
      </c>
      <c r="F2410" s="89" t="s">
        <v>516</v>
      </c>
      <c r="G2410" s="105">
        <v>45364.702777777777</v>
      </c>
      <c r="H2410" t="str">
        <f>INDEX(Partner_details[companyName], MATCH(E2410, Partner_details[email], 0))</f>
        <v>Paul</v>
      </c>
      <c r="I2410">
        <f>IFERROR(INDEX(ggPayers[payer], MATCH(A2410, ggPayers[remote_order_id], 0)), 0)</f>
        <v>0</v>
      </c>
      <c r="J2410" t="str">
        <f t="shared" si="37"/>
        <v>other</v>
      </c>
    </row>
    <row r="2411" spans="1:10">
      <c r="A2411" s="89" t="s">
        <v>11111</v>
      </c>
      <c r="B2411" s="89">
        <v>500</v>
      </c>
      <c r="C2411" s="89" t="s">
        <v>7963</v>
      </c>
      <c r="D2411" s="89" t="s">
        <v>11112</v>
      </c>
      <c r="E2411" s="89" t="s">
        <v>7579</v>
      </c>
      <c r="F2411" s="89" t="s">
        <v>602</v>
      </c>
      <c r="G2411" s="105">
        <v>45364.724305555559</v>
      </c>
      <c r="H2411" t="e">
        <f>INDEX(Partner_details[companyName], MATCH(E2411, Partner_details[email], 0))</f>
        <v>#N/A</v>
      </c>
      <c r="I2411">
        <f>IFERROR(INDEX(ggPayers[payer], MATCH(A2411, ggPayers[remote_order_id], 0)), 0)</f>
        <v>0</v>
      </c>
      <c r="J2411" t="str">
        <f t="shared" si="37"/>
        <v>other</v>
      </c>
    </row>
    <row r="2412" spans="1:10">
      <c r="A2412" s="89" t="s">
        <v>11113</v>
      </c>
      <c r="B2412" s="89">
        <v>500</v>
      </c>
      <c r="C2412" s="89" t="s">
        <v>7963</v>
      </c>
      <c r="D2412" s="89"/>
      <c r="E2412" s="89" t="s">
        <v>7579</v>
      </c>
      <c r="F2412" s="89" t="s">
        <v>602</v>
      </c>
      <c r="G2412" s="105">
        <v>45364.724999999999</v>
      </c>
      <c r="H2412" t="e">
        <f>INDEX(Partner_details[companyName], MATCH(E2412, Partner_details[email], 0))</f>
        <v>#N/A</v>
      </c>
      <c r="I2412">
        <f>IFERROR(INDEX(ggPayers[payer], MATCH(A2412, ggPayers[remote_order_id], 0)), 0)</f>
        <v>0</v>
      </c>
      <c r="J2412" t="str">
        <f t="shared" si="37"/>
        <v>other</v>
      </c>
    </row>
    <row r="2413" spans="1:10">
      <c r="A2413" s="89" t="s">
        <v>11114</v>
      </c>
      <c r="B2413" s="89">
        <v>1000</v>
      </c>
      <c r="C2413" s="89" t="s">
        <v>7963</v>
      </c>
      <c r="D2413" s="89"/>
      <c r="E2413" s="89" t="s">
        <v>6830</v>
      </c>
      <c r="F2413" s="89" t="s">
        <v>382</v>
      </c>
      <c r="G2413" s="105">
        <v>45364.738888888889</v>
      </c>
      <c r="H2413" t="str">
        <f>INDEX(Partner_details[companyName], MATCH(E2413, Partner_details[email], 0))</f>
        <v>Beer Academy</v>
      </c>
      <c r="I2413">
        <f>IFERROR(INDEX(ggPayers[payer], MATCH(A2413, ggPayers[remote_order_id], 0)), 0)</f>
        <v>0</v>
      </c>
      <c r="J2413" t="str">
        <f t="shared" si="37"/>
        <v>other</v>
      </c>
    </row>
    <row r="2414" spans="1:10">
      <c r="A2414" s="89" t="s">
        <v>2214</v>
      </c>
      <c r="B2414" s="89">
        <v>1000</v>
      </c>
      <c r="C2414" s="89" t="s">
        <v>561</v>
      </c>
      <c r="D2414" s="89" t="s">
        <v>11115</v>
      </c>
      <c r="E2414" s="89" t="s">
        <v>7296</v>
      </c>
      <c r="F2414" s="89" t="s">
        <v>516</v>
      </c>
      <c r="G2414" s="105">
        <v>45364.793055555558</v>
      </c>
      <c r="H2414" t="str">
        <f>INDEX(Partner_details[companyName], MATCH(E2414, Partner_details[email], 0))</f>
        <v>Paul</v>
      </c>
      <c r="I2414">
        <f>IFERROR(INDEX(ggPayers[payer], MATCH(A2414, ggPayers[remote_order_id], 0)), 0)</f>
        <v>349307</v>
      </c>
      <c r="J2414" t="str">
        <f t="shared" si="37"/>
        <v>ggPay</v>
      </c>
    </row>
    <row r="2415" spans="1:10">
      <c r="A2415" s="89" t="s">
        <v>11116</v>
      </c>
      <c r="B2415" s="89">
        <v>650</v>
      </c>
      <c r="C2415" s="89" t="s">
        <v>7963</v>
      </c>
      <c r="D2415" s="89" t="s">
        <v>11117</v>
      </c>
      <c r="E2415" s="89" t="s">
        <v>7296</v>
      </c>
      <c r="F2415" s="89" t="s">
        <v>516</v>
      </c>
      <c r="G2415" s="105">
        <v>45364.824305555558</v>
      </c>
      <c r="H2415" t="str">
        <f>INDEX(Partner_details[companyName], MATCH(E2415, Partner_details[email], 0))</f>
        <v>Paul</v>
      </c>
      <c r="I2415">
        <f>IFERROR(INDEX(ggPayers[payer], MATCH(A2415, ggPayers[remote_order_id], 0)), 0)</f>
        <v>0</v>
      </c>
      <c r="J2415" t="str">
        <f t="shared" si="37"/>
        <v>other</v>
      </c>
    </row>
    <row r="2416" spans="1:10">
      <c r="A2416" s="89" t="s">
        <v>11118</v>
      </c>
      <c r="B2416" s="89">
        <v>500</v>
      </c>
      <c r="C2416" s="89" t="s">
        <v>7963</v>
      </c>
      <c r="D2416" s="89" t="s">
        <v>11119</v>
      </c>
      <c r="E2416" s="89" t="s">
        <v>244</v>
      </c>
      <c r="F2416" s="89" t="s">
        <v>243</v>
      </c>
      <c r="G2416" s="105">
        <v>45364.865972222222</v>
      </c>
      <c r="H2416" t="str">
        <f>INDEX(Partner_details[companyName], MATCH(E2416, Partner_details[email], 0))</f>
        <v>gg cjsc</v>
      </c>
      <c r="I2416">
        <f>IFERROR(INDEX(ggPayers[payer], MATCH(A2416, ggPayers[remote_order_id], 0)), 0)</f>
        <v>0</v>
      </c>
      <c r="J2416" t="str">
        <f t="shared" si="37"/>
        <v>other</v>
      </c>
    </row>
    <row r="2417" spans="1:10">
      <c r="A2417" s="89" t="s">
        <v>11120</v>
      </c>
      <c r="B2417" s="89">
        <v>500</v>
      </c>
      <c r="C2417" s="89" t="s">
        <v>7963</v>
      </c>
      <c r="D2417" s="89" t="s">
        <v>11121</v>
      </c>
      <c r="E2417" s="89" t="s">
        <v>244</v>
      </c>
      <c r="F2417" s="89" t="s">
        <v>243</v>
      </c>
      <c r="G2417" s="105">
        <v>45364.865972222222</v>
      </c>
      <c r="H2417" t="str">
        <f>INDEX(Partner_details[companyName], MATCH(E2417, Partner_details[email], 0))</f>
        <v>gg cjsc</v>
      </c>
      <c r="I2417">
        <f>IFERROR(INDEX(ggPayers[payer], MATCH(A2417, ggPayers[remote_order_id], 0)), 0)</f>
        <v>0</v>
      </c>
      <c r="J2417" t="str">
        <f t="shared" si="37"/>
        <v>other</v>
      </c>
    </row>
    <row r="2418" spans="1:10">
      <c r="A2418" s="89" t="s">
        <v>11122</v>
      </c>
      <c r="B2418" s="89">
        <v>500</v>
      </c>
      <c r="C2418" s="89" t="s">
        <v>7963</v>
      </c>
      <c r="D2418" s="89" t="s">
        <v>11123</v>
      </c>
      <c r="E2418" s="89" t="s">
        <v>244</v>
      </c>
      <c r="F2418" s="89" t="s">
        <v>243</v>
      </c>
      <c r="G2418" s="105">
        <v>45364.865972222222</v>
      </c>
      <c r="H2418" t="str">
        <f>INDEX(Partner_details[companyName], MATCH(E2418, Partner_details[email], 0))</f>
        <v>gg cjsc</v>
      </c>
      <c r="I2418">
        <f>IFERROR(INDEX(ggPayers[payer], MATCH(A2418, ggPayers[remote_order_id], 0)), 0)</f>
        <v>0</v>
      </c>
      <c r="J2418" t="str">
        <f t="shared" si="37"/>
        <v>other</v>
      </c>
    </row>
    <row r="2419" spans="1:10">
      <c r="A2419" s="99" t="s">
        <v>2211</v>
      </c>
      <c r="B2419" s="89">
        <v>500</v>
      </c>
      <c r="C2419" s="89" t="s">
        <v>561</v>
      </c>
      <c r="D2419" s="89"/>
      <c r="E2419" s="89" t="s">
        <v>244</v>
      </c>
      <c r="F2419" s="89" t="s">
        <v>243</v>
      </c>
      <c r="G2419" s="105">
        <v>45364.865972222222</v>
      </c>
      <c r="H2419" t="str">
        <f>INDEX(Partner_details[companyName], MATCH(E2419, Partner_details[email], 0))</f>
        <v>gg cjsc</v>
      </c>
      <c r="I2419">
        <f>IFERROR(INDEX(ggPayers[payer], MATCH(A2419, ggPayers[remote_order_id], 0)), 0)</f>
        <v>0</v>
      </c>
      <c r="J2419" t="str">
        <f t="shared" si="37"/>
        <v>other</v>
      </c>
    </row>
    <row r="2420" spans="1:10">
      <c r="A2420" s="89" t="s">
        <v>11124</v>
      </c>
      <c r="B2420" s="89">
        <v>500</v>
      </c>
      <c r="C2420" s="89" t="s">
        <v>7963</v>
      </c>
      <c r="D2420" s="89" t="s">
        <v>11125</v>
      </c>
      <c r="E2420" s="89" t="s">
        <v>244</v>
      </c>
      <c r="F2420" s="89" t="s">
        <v>243</v>
      </c>
      <c r="G2420" s="105">
        <v>45364.865972222222</v>
      </c>
      <c r="H2420" t="str">
        <f>INDEX(Partner_details[companyName], MATCH(E2420, Partner_details[email], 0))</f>
        <v>gg cjsc</v>
      </c>
      <c r="I2420">
        <f>IFERROR(INDEX(ggPayers[payer], MATCH(A2420, ggPayers[remote_order_id], 0)), 0)</f>
        <v>0</v>
      </c>
      <c r="J2420" t="str">
        <f t="shared" si="37"/>
        <v>other</v>
      </c>
    </row>
    <row r="2421" spans="1:10">
      <c r="A2421" s="89" t="s">
        <v>2208</v>
      </c>
      <c r="B2421" s="89">
        <v>500</v>
      </c>
      <c r="C2421" s="89" t="s">
        <v>561</v>
      </c>
      <c r="D2421" s="89"/>
      <c r="E2421" s="89" t="s">
        <v>244</v>
      </c>
      <c r="F2421" s="89" t="s">
        <v>243</v>
      </c>
      <c r="G2421" s="105">
        <v>45364.868055555555</v>
      </c>
      <c r="H2421" t="str">
        <f>INDEX(Partner_details[companyName], MATCH(E2421, Partner_details[email], 0))</f>
        <v>gg cjsc</v>
      </c>
      <c r="I2421">
        <f>IFERROR(INDEX(ggPayers[payer], MATCH(A2421, ggPayers[remote_order_id], 0)), 0)</f>
        <v>0</v>
      </c>
      <c r="J2421" t="str">
        <f t="shared" si="37"/>
        <v>other</v>
      </c>
    </row>
    <row r="2422" spans="1:10">
      <c r="A2422" s="89" t="s">
        <v>2205</v>
      </c>
      <c r="B2422" s="89">
        <v>500</v>
      </c>
      <c r="C2422" s="89" t="s">
        <v>561</v>
      </c>
      <c r="D2422" s="89"/>
      <c r="E2422" s="89" t="s">
        <v>244</v>
      </c>
      <c r="F2422" s="89" t="s">
        <v>243</v>
      </c>
      <c r="G2422" s="105">
        <v>45364.870138888888</v>
      </c>
      <c r="H2422" t="str">
        <f>INDEX(Partner_details[companyName], MATCH(E2422, Partner_details[email], 0))</f>
        <v>gg cjsc</v>
      </c>
      <c r="I2422">
        <f>IFERROR(INDEX(ggPayers[payer], MATCH(A2422, ggPayers[remote_order_id], 0)), 0)</f>
        <v>0</v>
      </c>
      <c r="J2422" t="str">
        <f t="shared" si="37"/>
        <v>other</v>
      </c>
    </row>
    <row r="2423" spans="1:10">
      <c r="A2423" s="89" t="s">
        <v>11126</v>
      </c>
      <c r="B2423" s="89">
        <v>300</v>
      </c>
      <c r="C2423" s="89" t="s">
        <v>7963</v>
      </c>
      <c r="D2423" s="89" t="s">
        <v>11127</v>
      </c>
      <c r="E2423" s="89" t="s">
        <v>244</v>
      </c>
      <c r="F2423" s="89" t="s">
        <v>243</v>
      </c>
      <c r="G2423" s="105">
        <v>45364.874305555553</v>
      </c>
      <c r="H2423" t="str">
        <f>INDEX(Partner_details[companyName], MATCH(E2423, Partner_details[email], 0))</f>
        <v>gg cjsc</v>
      </c>
      <c r="I2423">
        <f>IFERROR(INDEX(ggPayers[payer], MATCH(A2423, ggPayers[remote_order_id], 0)), 0)</f>
        <v>0</v>
      </c>
      <c r="J2423" t="str">
        <f t="shared" si="37"/>
        <v>other</v>
      </c>
    </row>
    <row r="2424" spans="1:10">
      <c r="A2424" s="89" t="s">
        <v>11128</v>
      </c>
      <c r="B2424" s="89">
        <v>300</v>
      </c>
      <c r="C2424" s="89" t="s">
        <v>7963</v>
      </c>
      <c r="D2424" s="89" t="s">
        <v>11129</v>
      </c>
      <c r="E2424" s="89" t="s">
        <v>244</v>
      </c>
      <c r="F2424" s="89" t="s">
        <v>243</v>
      </c>
      <c r="G2424" s="105">
        <v>45364.875</v>
      </c>
      <c r="H2424" t="str">
        <f>INDEX(Partner_details[companyName], MATCH(E2424, Partner_details[email], 0))</f>
        <v>gg cjsc</v>
      </c>
      <c r="I2424">
        <f>IFERROR(INDEX(ggPayers[payer], MATCH(A2424, ggPayers[remote_order_id], 0)), 0)</f>
        <v>0</v>
      </c>
      <c r="J2424" t="str">
        <f t="shared" si="37"/>
        <v>other</v>
      </c>
    </row>
    <row r="2425" spans="1:10">
      <c r="A2425" s="89" t="s">
        <v>11130</v>
      </c>
      <c r="B2425" s="89">
        <v>300</v>
      </c>
      <c r="C2425" s="89" t="s">
        <v>7963</v>
      </c>
      <c r="D2425" s="89" t="s">
        <v>11131</v>
      </c>
      <c r="E2425" s="89" t="s">
        <v>244</v>
      </c>
      <c r="F2425" s="89" t="s">
        <v>243</v>
      </c>
      <c r="G2425" s="105">
        <v>45364.875</v>
      </c>
      <c r="H2425" t="str">
        <f>INDEX(Partner_details[companyName], MATCH(E2425, Partner_details[email], 0))</f>
        <v>gg cjsc</v>
      </c>
      <c r="I2425">
        <f>IFERROR(INDEX(ggPayers[payer], MATCH(A2425, ggPayers[remote_order_id], 0)), 0)</f>
        <v>0</v>
      </c>
      <c r="J2425" t="str">
        <f t="shared" si="37"/>
        <v>other</v>
      </c>
    </row>
    <row r="2426" spans="1:10">
      <c r="A2426" s="89" t="s">
        <v>2203</v>
      </c>
      <c r="B2426" s="89">
        <v>100</v>
      </c>
      <c r="C2426" s="89" t="s">
        <v>561</v>
      </c>
      <c r="D2426" s="89" t="s">
        <v>11132</v>
      </c>
      <c r="E2426" s="89" t="s">
        <v>244</v>
      </c>
      <c r="F2426" s="89" t="s">
        <v>243</v>
      </c>
      <c r="G2426" s="105">
        <v>45364.875694444447</v>
      </c>
      <c r="H2426" t="str">
        <f>INDEX(Partner_details[companyName], MATCH(E2426, Partner_details[email], 0))</f>
        <v>gg cjsc</v>
      </c>
      <c r="I2426">
        <f>IFERROR(INDEX(ggPayers[payer], MATCH(A2426, ggPayers[remote_order_id], 0)), 0)</f>
        <v>825186</v>
      </c>
      <c r="J2426" t="str">
        <f t="shared" si="37"/>
        <v>ggPay</v>
      </c>
    </row>
    <row r="2427" spans="1:10">
      <c r="A2427" s="89" t="s">
        <v>11133</v>
      </c>
      <c r="B2427" s="89">
        <v>300</v>
      </c>
      <c r="C2427" s="89" t="s">
        <v>7963</v>
      </c>
      <c r="D2427" s="89" t="s">
        <v>11134</v>
      </c>
      <c r="E2427" s="89" t="s">
        <v>244</v>
      </c>
      <c r="F2427" s="89" t="s">
        <v>243</v>
      </c>
      <c r="G2427" s="105">
        <v>45364.876388888886</v>
      </c>
      <c r="H2427" t="str">
        <f>INDEX(Partner_details[companyName], MATCH(E2427, Partner_details[email], 0))</f>
        <v>gg cjsc</v>
      </c>
      <c r="I2427">
        <f>IFERROR(INDEX(ggPayers[payer], MATCH(A2427, ggPayers[remote_order_id], 0)), 0)</f>
        <v>0</v>
      </c>
      <c r="J2427" t="str">
        <f t="shared" si="37"/>
        <v>other</v>
      </c>
    </row>
    <row r="2428" spans="1:10">
      <c r="A2428" s="89" t="s">
        <v>11135</v>
      </c>
      <c r="B2428" s="89">
        <v>300</v>
      </c>
      <c r="C2428" s="89" t="s">
        <v>7963</v>
      </c>
      <c r="D2428" s="99" t="s">
        <v>11136</v>
      </c>
      <c r="E2428" s="89" t="s">
        <v>244</v>
      </c>
      <c r="F2428" s="89" t="s">
        <v>243</v>
      </c>
      <c r="G2428" s="105">
        <v>45364.876388888886</v>
      </c>
      <c r="H2428" t="str">
        <f>INDEX(Partner_details[companyName], MATCH(E2428, Partner_details[email], 0))</f>
        <v>gg cjsc</v>
      </c>
      <c r="I2428">
        <f>IFERROR(INDEX(ggPayers[payer], MATCH(A2428, ggPayers[remote_order_id], 0)), 0)</f>
        <v>0</v>
      </c>
      <c r="J2428" t="str">
        <f t="shared" si="37"/>
        <v>other</v>
      </c>
    </row>
    <row r="2429" spans="1:10">
      <c r="A2429" s="89" t="s">
        <v>2201</v>
      </c>
      <c r="B2429" s="89">
        <v>500</v>
      </c>
      <c r="C2429" s="89" t="s">
        <v>561</v>
      </c>
      <c r="D2429" s="89" t="s">
        <v>11137</v>
      </c>
      <c r="E2429" s="89" t="s">
        <v>133</v>
      </c>
      <c r="F2429" s="89" t="s">
        <v>461</v>
      </c>
      <c r="G2429" s="105">
        <v>45365.242361111108</v>
      </c>
      <c r="H2429" t="str">
        <f>INDEX(Partner_details[companyName], MATCH(E2429, Partner_details[email], 0))</f>
        <v>Lumen Coffee</v>
      </c>
      <c r="I2429">
        <f>IFERROR(INDEX(ggPayers[payer], MATCH(A2429, ggPayers[remote_order_id], 0)), 0)</f>
        <v>1106070</v>
      </c>
      <c r="J2429" t="str">
        <f t="shared" si="37"/>
        <v>ggPay</v>
      </c>
    </row>
    <row r="2430" spans="1:10">
      <c r="A2430" s="89" t="s">
        <v>11138</v>
      </c>
      <c r="B2430" s="89">
        <v>2000</v>
      </c>
      <c r="C2430" s="89" t="s">
        <v>7963</v>
      </c>
      <c r="D2430" s="89"/>
      <c r="E2430" s="89" t="s">
        <v>6816</v>
      </c>
      <c r="F2430" s="89" t="s">
        <v>1095</v>
      </c>
      <c r="G2430" s="105">
        <v>45365.255555555559</v>
      </c>
      <c r="H2430" t="str">
        <f>INDEX(Partner_details[companyName], MATCH(E2430, Partner_details[email], 0))</f>
        <v>Turqaget</v>
      </c>
      <c r="I2430">
        <f>IFERROR(INDEX(ggPayers[payer], MATCH(A2430, ggPayers[remote_order_id], 0)), 0)</f>
        <v>0</v>
      </c>
      <c r="J2430" t="str">
        <f t="shared" si="37"/>
        <v>other</v>
      </c>
    </row>
    <row r="2431" spans="1:10">
      <c r="A2431" s="89" t="s">
        <v>2199</v>
      </c>
      <c r="B2431" s="89">
        <v>100</v>
      </c>
      <c r="C2431" s="89" t="s">
        <v>561</v>
      </c>
      <c r="D2431" s="89" t="s">
        <v>11139</v>
      </c>
      <c r="E2431" s="89" t="s">
        <v>332</v>
      </c>
      <c r="F2431" s="89" t="s">
        <v>331</v>
      </c>
      <c r="G2431" s="105">
        <v>45365.256249999999</v>
      </c>
      <c r="H2431" t="str">
        <f>INDEX(Partner_details[companyName], MATCH(E2431, Partner_details[email], 0))</f>
        <v>gg cjsc</v>
      </c>
      <c r="I2431">
        <f>IFERROR(INDEX(ggPayers[payer], MATCH(A2431, ggPayers[remote_order_id], 0)), 0)</f>
        <v>299967</v>
      </c>
      <c r="J2431" t="str">
        <f t="shared" si="37"/>
        <v>ggPay</v>
      </c>
    </row>
    <row r="2432" spans="1:10">
      <c r="A2432" s="89" t="s">
        <v>11140</v>
      </c>
      <c r="B2432" s="89">
        <v>25000</v>
      </c>
      <c r="C2432" s="89" t="s">
        <v>7974</v>
      </c>
      <c r="D2432" s="89"/>
      <c r="E2432" s="89" t="s">
        <v>7261</v>
      </c>
      <c r="F2432" s="89" t="s">
        <v>2019</v>
      </c>
      <c r="G2432" s="105">
        <v>45365.259027777778</v>
      </c>
      <c r="H2432" t="str">
        <f>INDEX(Partner_details[companyName], MATCH(E2432, Partner_details[email], 0))</f>
        <v>gg cjsc</v>
      </c>
      <c r="I2432">
        <f>IFERROR(INDEX(ggPayers[payer], MATCH(A2432, ggPayers[remote_order_id], 0)), 0)</f>
        <v>0</v>
      </c>
      <c r="J2432" t="str">
        <f t="shared" si="37"/>
        <v>other</v>
      </c>
    </row>
    <row r="2433" spans="1:10">
      <c r="A2433" s="89" t="s">
        <v>11141</v>
      </c>
      <c r="B2433" s="89">
        <v>5000</v>
      </c>
      <c r="C2433" s="89" t="s">
        <v>7963</v>
      </c>
      <c r="D2433" s="89" t="s">
        <v>11142</v>
      </c>
      <c r="E2433" s="89" t="s">
        <v>227</v>
      </c>
      <c r="F2433" s="89" t="s">
        <v>226</v>
      </c>
      <c r="G2433" s="105">
        <v>45365.261111111111</v>
      </c>
      <c r="H2433" t="str">
        <f>INDEX(Partner_details[companyName], MATCH(E2433, Partner_details[email], 0))</f>
        <v>gg cjsc</v>
      </c>
      <c r="I2433">
        <f>IFERROR(INDEX(ggPayers[payer], MATCH(A2433, ggPayers[remote_order_id], 0)), 0)</f>
        <v>0</v>
      </c>
      <c r="J2433" t="str">
        <f t="shared" si="37"/>
        <v>other</v>
      </c>
    </row>
    <row r="2434" spans="1:10">
      <c r="A2434" s="89" t="s">
        <v>11143</v>
      </c>
      <c r="B2434" s="89">
        <v>5000</v>
      </c>
      <c r="C2434" s="89" t="s">
        <v>7963</v>
      </c>
      <c r="D2434" s="89" t="s">
        <v>11144</v>
      </c>
      <c r="E2434" s="89" t="s">
        <v>6933</v>
      </c>
      <c r="F2434" s="89" t="s">
        <v>41</v>
      </c>
      <c r="G2434" s="105">
        <v>45365.263194444444</v>
      </c>
      <c r="H2434" t="str">
        <f>INDEX(Partner_details[companyName], MATCH(E2434, Partner_details[email], 0))</f>
        <v>gg cjsc</v>
      </c>
      <c r="I2434">
        <f>IFERROR(INDEX(ggPayers[payer], MATCH(A2434, ggPayers[remote_order_id], 0)), 0)</f>
        <v>0</v>
      </c>
      <c r="J2434" t="str">
        <f t="shared" si="37"/>
        <v>other</v>
      </c>
    </row>
    <row r="2435" spans="1:10">
      <c r="A2435" s="89" t="s">
        <v>11145</v>
      </c>
      <c r="B2435" s="89">
        <v>100</v>
      </c>
      <c r="C2435" s="89" t="s">
        <v>7963</v>
      </c>
      <c r="D2435" s="89" t="s">
        <v>11146</v>
      </c>
      <c r="E2435" s="89" t="s">
        <v>6933</v>
      </c>
      <c r="F2435" s="89" t="s">
        <v>41</v>
      </c>
      <c r="G2435" s="105">
        <v>45365.263194444444</v>
      </c>
      <c r="H2435" t="str">
        <f>INDEX(Partner_details[companyName], MATCH(E2435, Partner_details[email], 0))</f>
        <v>gg cjsc</v>
      </c>
      <c r="I2435">
        <f>IFERROR(INDEX(ggPayers[payer], MATCH(A2435, ggPayers[remote_order_id], 0)), 0)</f>
        <v>0</v>
      </c>
      <c r="J2435" t="str">
        <f t="shared" ref="J2435:J2498" si="38">IF(NOT(I2435=0), "ggPay", "other")</f>
        <v>other</v>
      </c>
    </row>
    <row r="2436" spans="1:10">
      <c r="A2436" s="89" t="s">
        <v>11147</v>
      </c>
      <c r="B2436" s="89">
        <v>100</v>
      </c>
      <c r="C2436" s="89" t="s">
        <v>7963</v>
      </c>
      <c r="D2436" s="89" t="s">
        <v>11148</v>
      </c>
      <c r="E2436" s="89" t="s">
        <v>6933</v>
      </c>
      <c r="F2436" s="89" t="s">
        <v>41</v>
      </c>
      <c r="G2436" s="105">
        <v>45365.263888888891</v>
      </c>
      <c r="H2436" t="str">
        <f>INDEX(Partner_details[companyName], MATCH(E2436, Partner_details[email], 0))</f>
        <v>gg cjsc</v>
      </c>
      <c r="I2436">
        <f>IFERROR(INDEX(ggPayers[payer], MATCH(A2436, ggPayers[remote_order_id], 0)), 0)</f>
        <v>0</v>
      </c>
      <c r="J2436" t="str">
        <f t="shared" si="38"/>
        <v>other</v>
      </c>
    </row>
    <row r="2437" spans="1:10">
      <c r="A2437" s="89" t="s">
        <v>6136</v>
      </c>
      <c r="B2437" s="89">
        <v>1000</v>
      </c>
      <c r="C2437" s="89" t="s">
        <v>5606</v>
      </c>
      <c r="D2437" s="89" t="s">
        <v>11149</v>
      </c>
      <c r="E2437" s="89" t="s">
        <v>130</v>
      </c>
      <c r="F2437" s="89" t="s">
        <v>128</v>
      </c>
      <c r="G2437" s="105">
        <v>45454.756249999999</v>
      </c>
      <c r="H2437" t="str">
        <f>INDEX(Partner_details[companyName], MATCH(E2437, Partner_details[email], 0))</f>
        <v>Avetis Grigoryan</v>
      </c>
      <c r="I2437">
        <f>IFERROR(INDEX(ggPayers[payer], MATCH(A2437, ggPayers[remote_order_id], 0)), 0)</f>
        <v>220085</v>
      </c>
      <c r="J2437" t="str">
        <f t="shared" si="38"/>
        <v>ggPay</v>
      </c>
    </row>
    <row r="2438" spans="1:10">
      <c r="A2438" s="89" t="s">
        <v>2194</v>
      </c>
      <c r="B2438" s="89">
        <v>10000</v>
      </c>
      <c r="C2438" s="89" t="s">
        <v>561</v>
      </c>
      <c r="D2438" s="89" t="s">
        <v>11150</v>
      </c>
      <c r="E2438" s="89" t="s">
        <v>6816</v>
      </c>
      <c r="F2438" s="89" t="s">
        <v>1095</v>
      </c>
      <c r="G2438" s="105">
        <v>45365.268750000003</v>
      </c>
      <c r="H2438" t="str">
        <f>INDEX(Partner_details[companyName], MATCH(E2438, Partner_details[email], 0))</f>
        <v>Turqaget</v>
      </c>
      <c r="I2438">
        <f>IFERROR(INDEX(ggPayers[payer], MATCH(A2438, ggPayers[remote_order_id], 0)), 0)</f>
        <v>63136</v>
      </c>
      <c r="J2438" t="str">
        <f t="shared" si="38"/>
        <v>ggPay</v>
      </c>
    </row>
    <row r="2439" spans="1:10">
      <c r="A2439" s="89" t="s">
        <v>11151</v>
      </c>
      <c r="B2439" s="89">
        <v>300</v>
      </c>
      <c r="C2439" s="89" t="s">
        <v>7963</v>
      </c>
      <c r="D2439" s="89" t="s">
        <v>11152</v>
      </c>
      <c r="E2439" s="89" t="s">
        <v>6933</v>
      </c>
      <c r="F2439" s="89" t="s">
        <v>41</v>
      </c>
      <c r="G2439" s="105">
        <v>45365.268750000003</v>
      </c>
      <c r="H2439" t="str">
        <f>INDEX(Partner_details[companyName], MATCH(E2439, Partner_details[email], 0))</f>
        <v>gg cjsc</v>
      </c>
      <c r="I2439">
        <f>IFERROR(INDEX(ggPayers[payer], MATCH(A2439, ggPayers[remote_order_id], 0)), 0)</f>
        <v>0</v>
      </c>
      <c r="J2439" t="str">
        <f t="shared" si="38"/>
        <v>other</v>
      </c>
    </row>
    <row r="2440" spans="1:10">
      <c r="A2440" s="89" t="s">
        <v>11153</v>
      </c>
      <c r="B2440" s="89">
        <v>300</v>
      </c>
      <c r="C2440" s="89" t="s">
        <v>7963</v>
      </c>
      <c r="D2440" s="89" t="s">
        <v>11154</v>
      </c>
      <c r="E2440" s="89" t="s">
        <v>6933</v>
      </c>
      <c r="F2440" s="89" t="s">
        <v>41</v>
      </c>
      <c r="G2440" s="105">
        <v>45365.269444444442</v>
      </c>
      <c r="H2440" t="str">
        <f>INDEX(Partner_details[companyName], MATCH(E2440, Partner_details[email], 0))</f>
        <v>gg cjsc</v>
      </c>
      <c r="I2440">
        <f>IFERROR(INDEX(ggPayers[payer], MATCH(A2440, ggPayers[remote_order_id], 0)), 0)</f>
        <v>0</v>
      </c>
      <c r="J2440" t="str">
        <f t="shared" si="38"/>
        <v>other</v>
      </c>
    </row>
    <row r="2441" spans="1:10">
      <c r="A2441" s="89" t="s">
        <v>11155</v>
      </c>
      <c r="B2441" s="89">
        <v>300</v>
      </c>
      <c r="C2441" s="89" t="s">
        <v>7963</v>
      </c>
      <c r="D2441" s="89" t="s">
        <v>11156</v>
      </c>
      <c r="E2441" s="89" t="s">
        <v>6933</v>
      </c>
      <c r="F2441" s="89" t="s">
        <v>41</v>
      </c>
      <c r="G2441" s="105">
        <v>45365.269444444442</v>
      </c>
      <c r="H2441" t="str">
        <f>INDEX(Partner_details[companyName], MATCH(E2441, Partner_details[email], 0))</f>
        <v>gg cjsc</v>
      </c>
      <c r="I2441">
        <f>IFERROR(INDEX(ggPayers[payer], MATCH(A2441, ggPayers[remote_order_id], 0)), 0)</f>
        <v>0</v>
      </c>
      <c r="J2441" t="str">
        <f t="shared" si="38"/>
        <v>other</v>
      </c>
    </row>
    <row r="2442" spans="1:10">
      <c r="A2442" s="89" t="s">
        <v>11157</v>
      </c>
      <c r="B2442" s="89">
        <v>100</v>
      </c>
      <c r="C2442" s="89" t="s">
        <v>7963</v>
      </c>
      <c r="D2442" s="89" t="s">
        <v>11158</v>
      </c>
      <c r="E2442" s="89" t="s">
        <v>6933</v>
      </c>
      <c r="F2442" s="89" t="s">
        <v>41</v>
      </c>
      <c r="G2442" s="105">
        <v>45365.272222222222</v>
      </c>
      <c r="H2442" t="str">
        <f>INDEX(Partner_details[companyName], MATCH(E2442, Partner_details[email], 0))</f>
        <v>gg cjsc</v>
      </c>
      <c r="I2442">
        <f>IFERROR(INDEX(ggPayers[payer], MATCH(A2442, ggPayers[remote_order_id], 0)), 0)</f>
        <v>0</v>
      </c>
      <c r="J2442" t="str">
        <f t="shared" si="38"/>
        <v>other</v>
      </c>
    </row>
    <row r="2443" spans="1:10">
      <c r="A2443" s="89" t="s">
        <v>11159</v>
      </c>
      <c r="B2443" s="89">
        <v>100</v>
      </c>
      <c r="C2443" s="89" t="s">
        <v>7963</v>
      </c>
      <c r="D2443" s="89" t="s">
        <v>11160</v>
      </c>
      <c r="E2443" s="89" t="s">
        <v>6933</v>
      </c>
      <c r="F2443" s="89" t="s">
        <v>41</v>
      </c>
      <c r="G2443" s="105">
        <v>45365.273611111108</v>
      </c>
      <c r="H2443" t="str">
        <f>INDEX(Partner_details[companyName], MATCH(E2443, Partner_details[email], 0))</f>
        <v>gg cjsc</v>
      </c>
      <c r="I2443">
        <f>IFERROR(INDEX(ggPayers[payer], MATCH(A2443, ggPayers[remote_order_id], 0)), 0)</f>
        <v>0</v>
      </c>
      <c r="J2443" t="str">
        <f t="shared" si="38"/>
        <v>other</v>
      </c>
    </row>
    <row r="2444" spans="1:10">
      <c r="A2444" s="89" t="s">
        <v>11161</v>
      </c>
      <c r="B2444" s="89">
        <v>100</v>
      </c>
      <c r="C2444" s="89" t="s">
        <v>7963</v>
      </c>
      <c r="D2444" s="89" t="s">
        <v>11162</v>
      </c>
      <c r="E2444" s="89" t="s">
        <v>6933</v>
      </c>
      <c r="F2444" s="89" t="s">
        <v>41</v>
      </c>
      <c r="G2444" s="105">
        <v>45365.274305555555</v>
      </c>
      <c r="H2444" t="str">
        <f>INDEX(Partner_details[companyName], MATCH(E2444, Partner_details[email], 0))</f>
        <v>gg cjsc</v>
      </c>
      <c r="I2444">
        <f>IFERROR(INDEX(ggPayers[payer], MATCH(A2444, ggPayers[remote_order_id], 0)), 0)</f>
        <v>0</v>
      </c>
      <c r="J2444" t="str">
        <f t="shared" si="38"/>
        <v>other</v>
      </c>
    </row>
    <row r="2445" spans="1:10">
      <c r="A2445" s="99" t="s">
        <v>11163</v>
      </c>
      <c r="B2445" s="89">
        <v>100</v>
      </c>
      <c r="C2445" s="89" t="s">
        <v>7963</v>
      </c>
      <c r="D2445" s="99" t="s">
        <v>11164</v>
      </c>
      <c r="E2445" s="89" t="s">
        <v>6994</v>
      </c>
      <c r="F2445" s="89" t="s">
        <v>231</v>
      </c>
      <c r="G2445" s="105">
        <v>45365.28402777778</v>
      </c>
      <c r="H2445" t="str">
        <f>INDEX(Partner_details[companyName], MATCH(E2445, Partner_details[email], 0))</f>
        <v>gg cjsc</v>
      </c>
      <c r="I2445">
        <f>IFERROR(INDEX(ggPayers[payer], MATCH(A2445, ggPayers[remote_order_id], 0)), 0)</f>
        <v>0</v>
      </c>
      <c r="J2445" t="str">
        <f t="shared" si="38"/>
        <v>other</v>
      </c>
    </row>
    <row r="2446" spans="1:10">
      <c r="A2446" s="89" t="s">
        <v>11165</v>
      </c>
      <c r="B2446" s="89">
        <v>300</v>
      </c>
      <c r="C2446" s="89" t="s">
        <v>7963</v>
      </c>
      <c r="D2446" s="89" t="s">
        <v>11166</v>
      </c>
      <c r="E2446" s="89" t="s">
        <v>7250</v>
      </c>
      <c r="F2446" s="89" t="s">
        <v>1875</v>
      </c>
      <c r="G2446" s="105">
        <v>45365.286805555559</v>
      </c>
      <c r="H2446" t="str">
        <f>INDEX(Partner_details[companyName], MATCH(E2446, Partner_details[email], 0))</f>
        <v>Tbili</v>
      </c>
      <c r="I2446">
        <f>IFERROR(INDEX(ggPayers[payer], MATCH(A2446, ggPayers[remote_order_id], 0)), 0)</f>
        <v>0</v>
      </c>
      <c r="J2446" t="str">
        <f t="shared" si="38"/>
        <v>other</v>
      </c>
    </row>
    <row r="2447" spans="1:10">
      <c r="A2447" s="89" t="s">
        <v>11167</v>
      </c>
      <c r="B2447" s="89">
        <v>300</v>
      </c>
      <c r="C2447" s="89" t="s">
        <v>7963</v>
      </c>
      <c r="D2447" s="89" t="s">
        <v>11168</v>
      </c>
      <c r="E2447" s="89" t="s">
        <v>7250</v>
      </c>
      <c r="F2447" s="89" t="s">
        <v>1875</v>
      </c>
      <c r="G2447" s="105">
        <v>45365.286805555559</v>
      </c>
      <c r="H2447" t="str">
        <f>INDEX(Partner_details[companyName], MATCH(E2447, Partner_details[email], 0))</f>
        <v>Tbili</v>
      </c>
      <c r="I2447">
        <f>IFERROR(INDEX(ggPayers[payer], MATCH(A2447, ggPayers[remote_order_id], 0)), 0)</f>
        <v>0</v>
      </c>
      <c r="J2447" t="str">
        <f t="shared" si="38"/>
        <v>other</v>
      </c>
    </row>
    <row r="2448" spans="1:10">
      <c r="A2448" s="89" t="s">
        <v>11169</v>
      </c>
      <c r="B2448" s="89">
        <v>1000</v>
      </c>
      <c r="C2448" s="89" t="s">
        <v>7963</v>
      </c>
      <c r="D2448" s="89" t="s">
        <v>11170</v>
      </c>
      <c r="E2448" s="89" t="s">
        <v>130</v>
      </c>
      <c r="F2448" s="89" t="s">
        <v>128</v>
      </c>
      <c r="G2448" s="105">
        <v>45454.756249999999</v>
      </c>
      <c r="H2448" t="str">
        <f>INDEX(Partner_details[companyName], MATCH(E2448, Partner_details[email], 0))</f>
        <v>Avetis Grigoryan</v>
      </c>
      <c r="I2448">
        <f>IFERROR(INDEX(ggPayers[payer], MATCH(A2448, ggPayers[remote_order_id], 0)), 0)</f>
        <v>0</v>
      </c>
      <c r="J2448" t="str">
        <f t="shared" si="38"/>
        <v>other</v>
      </c>
    </row>
    <row r="2449" spans="1:10">
      <c r="A2449" s="89" t="s">
        <v>2192</v>
      </c>
      <c r="B2449" s="89">
        <v>300</v>
      </c>
      <c r="C2449" s="89" t="s">
        <v>561</v>
      </c>
      <c r="D2449" s="89" t="s">
        <v>11171</v>
      </c>
      <c r="E2449" s="89" t="s">
        <v>7250</v>
      </c>
      <c r="F2449" s="89" t="s">
        <v>1875</v>
      </c>
      <c r="G2449" s="105">
        <v>45365.290972222225</v>
      </c>
      <c r="H2449" t="str">
        <f>INDEX(Partner_details[companyName], MATCH(E2449, Partner_details[email], 0))</f>
        <v>Tbili</v>
      </c>
      <c r="I2449">
        <f>IFERROR(INDEX(ggPayers[payer], MATCH(A2449, ggPayers[remote_order_id], 0)), 0)</f>
        <v>839</v>
      </c>
      <c r="J2449" t="str">
        <f t="shared" si="38"/>
        <v>ggPay</v>
      </c>
    </row>
    <row r="2450" spans="1:10">
      <c r="A2450" s="89" t="s">
        <v>11172</v>
      </c>
      <c r="B2450" s="89">
        <v>100</v>
      </c>
      <c r="C2450" s="89" t="s">
        <v>7963</v>
      </c>
      <c r="D2450" s="89" t="s">
        <v>11173</v>
      </c>
      <c r="E2450" s="89" t="s">
        <v>7250</v>
      </c>
      <c r="F2450" s="89" t="s">
        <v>1875</v>
      </c>
      <c r="G2450" s="105">
        <v>45365.293749999997</v>
      </c>
      <c r="H2450" t="str">
        <f>INDEX(Partner_details[companyName], MATCH(E2450, Partner_details[email], 0))</f>
        <v>Tbili</v>
      </c>
      <c r="I2450">
        <f>IFERROR(INDEX(ggPayers[payer], MATCH(A2450, ggPayers[remote_order_id], 0)), 0)</f>
        <v>0</v>
      </c>
      <c r="J2450" t="str">
        <f t="shared" si="38"/>
        <v>other</v>
      </c>
    </row>
    <row r="2451" spans="1:10">
      <c r="A2451" s="89" t="s">
        <v>11174</v>
      </c>
      <c r="B2451" s="89">
        <v>100</v>
      </c>
      <c r="C2451" s="89" t="s">
        <v>7963</v>
      </c>
      <c r="D2451" s="89" t="s">
        <v>11175</v>
      </c>
      <c r="E2451" s="89" t="s">
        <v>7250</v>
      </c>
      <c r="F2451" s="89" t="s">
        <v>1875</v>
      </c>
      <c r="G2451" s="105">
        <v>45365.293749999997</v>
      </c>
      <c r="H2451" t="str">
        <f>INDEX(Partner_details[companyName], MATCH(E2451, Partner_details[email], 0))</f>
        <v>Tbili</v>
      </c>
      <c r="I2451">
        <f>IFERROR(INDEX(ggPayers[payer], MATCH(A2451, ggPayers[remote_order_id], 0)), 0)</f>
        <v>0</v>
      </c>
      <c r="J2451" t="str">
        <f t="shared" si="38"/>
        <v>other</v>
      </c>
    </row>
    <row r="2452" spans="1:10">
      <c r="A2452" s="89" t="s">
        <v>11176</v>
      </c>
      <c r="B2452" s="89">
        <v>100</v>
      </c>
      <c r="C2452" s="89" t="s">
        <v>7963</v>
      </c>
      <c r="D2452" s="89" t="s">
        <v>11177</v>
      </c>
      <c r="E2452" s="89" t="s">
        <v>7250</v>
      </c>
      <c r="F2452" s="89" t="s">
        <v>1875</v>
      </c>
      <c r="G2452" s="105">
        <v>45365.293749999997</v>
      </c>
      <c r="H2452" t="str">
        <f>INDEX(Partner_details[companyName], MATCH(E2452, Partner_details[email], 0))</f>
        <v>Tbili</v>
      </c>
      <c r="I2452">
        <f>IFERROR(INDEX(ggPayers[payer], MATCH(A2452, ggPayers[remote_order_id], 0)), 0)</f>
        <v>0</v>
      </c>
      <c r="J2452" t="str">
        <f t="shared" si="38"/>
        <v>other</v>
      </c>
    </row>
    <row r="2453" spans="1:10">
      <c r="A2453" s="89" t="s">
        <v>2189</v>
      </c>
      <c r="B2453" s="89">
        <v>300</v>
      </c>
      <c r="C2453" s="89" t="s">
        <v>561</v>
      </c>
      <c r="D2453" s="89" t="s">
        <v>11178</v>
      </c>
      <c r="E2453" s="89" t="s">
        <v>7579</v>
      </c>
      <c r="F2453" s="89" t="s">
        <v>602</v>
      </c>
      <c r="G2453" s="105">
        <v>45365.304861111108</v>
      </c>
      <c r="H2453" t="e">
        <f>INDEX(Partner_details[companyName], MATCH(E2453, Partner_details[email], 0))</f>
        <v>#N/A</v>
      </c>
      <c r="I2453">
        <f>IFERROR(INDEX(ggPayers[payer], MATCH(A2453, ggPayers[remote_order_id], 0)), 0)</f>
        <v>231060</v>
      </c>
      <c r="J2453" t="str">
        <f t="shared" si="38"/>
        <v>ggPay</v>
      </c>
    </row>
    <row r="2454" spans="1:10">
      <c r="A2454" s="89" t="s">
        <v>11179</v>
      </c>
      <c r="B2454" s="89">
        <v>300</v>
      </c>
      <c r="C2454" s="89" t="s">
        <v>7963</v>
      </c>
      <c r="D2454" s="89" t="s">
        <v>11180</v>
      </c>
      <c r="E2454" s="89" t="s">
        <v>6994</v>
      </c>
      <c r="F2454" s="89" t="s">
        <v>231</v>
      </c>
      <c r="G2454" s="105">
        <v>45365.334722222222</v>
      </c>
      <c r="H2454" t="str">
        <f>INDEX(Partner_details[companyName], MATCH(E2454, Partner_details[email], 0))</f>
        <v>gg cjsc</v>
      </c>
      <c r="I2454">
        <f>IFERROR(INDEX(ggPayers[payer], MATCH(A2454, ggPayers[remote_order_id], 0)), 0)</f>
        <v>0</v>
      </c>
      <c r="J2454" t="str">
        <f t="shared" si="38"/>
        <v>other</v>
      </c>
    </row>
    <row r="2455" spans="1:10">
      <c r="A2455" s="89" t="s">
        <v>11181</v>
      </c>
      <c r="B2455" s="89">
        <v>300</v>
      </c>
      <c r="C2455" s="89" t="s">
        <v>7963</v>
      </c>
      <c r="D2455" s="89" t="s">
        <v>11182</v>
      </c>
      <c r="E2455" s="89" t="s">
        <v>6994</v>
      </c>
      <c r="F2455" s="89" t="s">
        <v>231</v>
      </c>
      <c r="G2455" s="105">
        <v>45365.334722222222</v>
      </c>
      <c r="H2455" t="str">
        <f>INDEX(Partner_details[companyName], MATCH(E2455, Partner_details[email], 0))</f>
        <v>gg cjsc</v>
      </c>
      <c r="I2455">
        <f>IFERROR(INDEX(ggPayers[payer], MATCH(A2455, ggPayers[remote_order_id], 0)), 0)</f>
        <v>0</v>
      </c>
      <c r="J2455" t="str">
        <f t="shared" si="38"/>
        <v>other</v>
      </c>
    </row>
    <row r="2456" spans="1:10">
      <c r="A2456" s="89" t="s">
        <v>11183</v>
      </c>
      <c r="B2456" s="89">
        <v>300</v>
      </c>
      <c r="C2456" s="89" t="s">
        <v>7963</v>
      </c>
      <c r="D2456" s="89" t="s">
        <v>11184</v>
      </c>
      <c r="E2456" s="89" t="s">
        <v>6994</v>
      </c>
      <c r="F2456" s="89" t="s">
        <v>231</v>
      </c>
      <c r="G2456" s="105">
        <v>45365.334722222222</v>
      </c>
      <c r="H2456" t="str">
        <f>INDEX(Partner_details[companyName], MATCH(E2456, Partner_details[email], 0))</f>
        <v>gg cjsc</v>
      </c>
      <c r="I2456">
        <f>IFERROR(INDEX(ggPayers[payer], MATCH(A2456, ggPayers[remote_order_id], 0)), 0)</f>
        <v>0</v>
      </c>
      <c r="J2456" t="str">
        <f t="shared" si="38"/>
        <v>other</v>
      </c>
    </row>
    <row r="2457" spans="1:10">
      <c r="A2457" s="89" t="s">
        <v>11185</v>
      </c>
      <c r="B2457" s="89">
        <v>300</v>
      </c>
      <c r="C2457" s="89" t="s">
        <v>7963</v>
      </c>
      <c r="D2457" s="89" t="s">
        <v>11186</v>
      </c>
      <c r="E2457" s="89" t="s">
        <v>6994</v>
      </c>
      <c r="F2457" s="89" t="s">
        <v>231</v>
      </c>
      <c r="G2457" s="105">
        <v>45365.334722222222</v>
      </c>
      <c r="H2457" t="str">
        <f>INDEX(Partner_details[companyName], MATCH(E2457, Partner_details[email], 0))</f>
        <v>gg cjsc</v>
      </c>
      <c r="I2457">
        <f>IFERROR(INDEX(ggPayers[payer], MATCH(A2457, ggPayers[remote_order_id], 0)), 0)</f>
        <v>0</v>
      </c>
      <c r="J2457" t="str">
        <f t="shared" si="38"/>
        <v>other</v>
      </c>
    </row>
    <row r="2458" spans="1:10">
      <c r="A2458" s="89" t="s">
        <v>2187</v>
      </c>
      <c r="B2458" s="89">
        <v>100</v>
      </c>
      <c r="C2458" s="89" t="s">
        <v>561</v>
      </c>
      <c r="D2458" s="89" t="s">
        <v>11187</v>
      </c>
      <c r="E2458" s="89" t="s">
        <v>6994</v>
      </c>
      <c r="F2458" s="89" t="s">
        <v>231</v>
      </c>
      <c r="G2458" s="105">
        <v>45365.335416666669</v>
      </c>
      <c r="H2458" t="str">
        <f>INDEX(Partner_details[companyName], MATCH(E2458, Partner_details[email], 0))</f>
        <v>gg cjsc</v>
      </c>
      <c r="I2458">
        <f>IFERROR(INDEX(ggPayers[payer], MATCH(A2458, ggPayers[remote_order_id], 0)), 0)</f>
        <v>825186</v>
      </c>
      <c r="J2458" t="str">
        <f t="shared" si="38"/>
        <v>ggPay</v>
      </c>
    </row>
    <row r="2459" spans="1:10">
      <c r="A2459" s="89" t="s">
        <v>11188</v>
      </c>
      <c r="B2459" s="89">
        <v>300</v>
      </c>
      <c r="C2459" s="89" t="s">
        <v>7963</v>
      </c>
      <c r="D2459" s="89" t="s">
        <v>11189</v>
      </c>
      <c r="E2459" s="89" t="s">
        <v>6994</v>
      </c>
      <c r="F2459" s="89" t="s">
        <v>231</v>
      </c>
      <c r="G2459" s="105">
        <v>45365.335416666669</v>
      </c>
      <c r="H2459" t="str">
        <f>INDEX(Partner_details[companyName], MATCH(E2459, Partner_details[email], 0))</f>
        <v>gg cjsc</v>
      </c>
      <c r="I2459">
        <f>IFERROR(INDEX(ggPayers[payer], MATCH(A2459, ggPayers[remote_order_id], 0)), 0)</f>
        <v>0</v>
      </c>
      <c r="J2459" t="str">
        <f t="shared" si="38"/>
        <v>other</v>
      </c>
    </row>
    <row r="2460" spans="1:10">
      <c r="A2460" s="89" t="s">
        <v>2185</v>
      </c>
      <c r="B2460" s="89">
        <v>100</v>
      </c>
      <c r="C2460" s="89" t="s">
        <v>561</v>
      </c>
      <c r="D2460" s="89" t="s">
        <v>11190</v>
      </c>
      <c r="E2460" s="89" t="s">
        <v>6994</v>
      </c>
      <c r="F2460" s="89" t="s">
        <v>231</v>
      </c>
      <c r="G2460" s="105">
        <v>45365.336111111108</v>
      </c>
      <c r="H2460" t="str">
        <f>INDEX(Partner_details[companyName], MATCH(E2460, Partner_details[email], 0))</f>
        <v>gg cjsc</v>
      </c>
      <c r="I2460">
        <f>IFERROR(INDEX(ggPayers[payer], MATCH(A2460, ggPayers[remote_order_id], 0)), 0)</f>
        <v>839</v>
      </c>
      <c r="J2460" t="str">
        <f t="shared" si="38"/>
        <v>ggPay</v>
      </c>
    </row>
    <row r="2461" spans="1:10">
      <c r="A2461" s="89" t="s">
        <v>11191</v>
      </c>
      <c r="B2461" s="89">
        <v>300</v>
      </c>
      <c r="C2461" s="89" t="s">
        <v>7963</v>
      </c>
      <c r="D2461" s="89"/>
      <c r="E2461" s="89" t="s">
        <v>7027</v>
      </c>
      <c r="F2461" s="89" t="s">
        <v>1153</v>
      </c>
      <c r="G2461" s="105">
        <v>45365.354166666664</v>
      </c>
      <c r="H2461" t="str">
        <f>INDEX(Partner_details[companyName], MATCH(E2461, Partner_details[email], 0))</f>
        <v>Karas Khanjyan</v>
      </c>
      <c r="I2461">
        <f>IFERROR(INDEX(ggPayers[payer], MATCH(A2461, ggPayers[remote_order_id], 0)), 0)</f>
        <v>0</v>
      </c>
      <c r="J2461" t="str">
        <f t="shared" si="38"/>
        <v>other</v>
      </c>
    </row>
    <row r="2462" spans="1:10">
      <c r="A2462" s="89" t="s">
        <v>11192</v>
      </c>
      <c r="B2462" s="89">
        <v>300</v>
      </c>
      <c r="C2462" s="89" t="s">
        <v>7963</v>
      </c>
      <c r="D2462" s="89"/>
      <c r="E2462" s="89" t="s">
        <v>7027</v>
      </c>
      <c r="F2462" s="89" t="s">
        <v>1153</v>
      </c>
      <c r="G2462" s="105">
        <v>45365.354166666664</v>
      </c>
      <c r="H2462" t="str">
        <f>INDEX(Partner_details[companyName], MATCH(E2462, Partner_details[email], 0))</f>
        <v>Karas Khanjyan</v>
      </c>
      <c r="I2462">
        <f>IFERROR(INDEX(ggPayers[payer], MATCH(A2462, ggPayers[remote_order_id], 0)), 0)</f>
        <v>0</v>
      </c>
      <c r="J2462" t="str">
        <f t="shared" si="38"/>
        <v>other</v>
      </c>
    </row>
    <row r="2463" spans="1:10">
      <c r="A2463" s="89" t="s">
        <v>2183</v>
      </c>
      <c r="B2463" s="89">
        <v>300</v>
      </c>
      <c r="C2463" s="89" t="s">
        <v>561</v>
      </c>
      <c r="D2463" s="89" t="s">
        <v>11193</v>
      </c>
      <c r="E2463" s="89" t="s">
        <v>7027</v>
      </c>
      <c r="F2463" s="89" t="s">
        <v>1153</v>
      </c>
      <c r="G2463" s="105">
        <v>45365.354166666664</v>
      </c>
      <c r="H2463" t="str">
        <f>INDEX(Partner_details[companyName], MATCH(E2463, Partner_details[email], 0))</f>
        <v>Karas Khanjyan</v>
      </c>
      <c r="I2463">
        <f>IFERROR(INDEX(ggPayers[payer], MATCH(A2463, ggPayers[remote_order_id], 0)), 0)</f>
        <v>925779</v>
      </c>
      <c r="J2463" t="str">
        <f t="shared" si="38"/>
        <v>ggPay</v>
      </c>
    </row>
    <row r="2464" spans="1:10">
      <c r="A2464" s="89" t="s">
        <v>11194</v>
      </c>
      <c r="B2464" s="89">
        <v>300</v>
      </c>
      <c r="C2464" s="89" t="s">
        <v>7963</v>
      </c>
      <c r="D2464" s="89" t="s">
        <v>11195</v>
      </c>
      <c r="E2464" s="89" t="s">
        <v>7027</v>
      </c>
      <c r="F2464" s="89" t="s">
        <v>1153</v>
      </c>
      <c r="G2464" s="105">
        <v>45365.354166666664</v>
      </c>
      <c r="H2464" t="str">
        <f>INDEX(Partner_details[companyName], MATCH(E2464, Partner_details[email], 0))</f>
        <v>Karas Khanjyan</v>
      </c>
      <c r="I2464">
        <f>IFERROR(INDEX(ggPayers[payer], MATCH(A2464, ggPayers[remote_order_id], 0)), 0)</f>
        <v>0</v>
      </c>
      <c r="J2464" t="str">
        <f t="shared" si="38"/>
        <v>other</v>
      </c>
    </row>
    <row r="2465" spans="1:10">
      <c r="A2465" s="89" t="s">
        <v>2181</v>
      </c>
      <c r="B2465" s="89">
        <v>1000</v>
      </c>
      <c r="C2465" s="89" t="s">
        <v>561</v>
      </c>
      <c r="D2465" s="89"/>
      <c r="E2465" s="89" t="s">
        <v>7296</v>
      </c>
      <c r="F2465" s="89" t="s">
        <v>516</v>
      </c>
      <c r="G2465" s="105">
        <v>45365.373611111114</v>
      </c>
      <c r="H2465" t="str">
        <f>INDEX(Partner_details[companyName], MATCH(E2465, Partner_details[email], 0))</f>
        <v>Paul</v>
      </c>
      <c r="I2465">
        <f>IFERROR(INDEX(ggPayers[payer], MATCH(A2465, ggPayers[remote_order_id], 0)), 0)</f>
        <v>0</v>
      </c>
      <c r="J2465" t="str">
        <f t="shared" si="38"/>
        <v>other</v>
      </c>
    </row>
    <row r="2466" spans="1:10">
      <c r="A2466" s="89" t="s">
        <v>11196</v>
      </c>
      <c r="B2466" s="89">
        <v>500</v>
      </c>
      <c r="C2466" s="89" t="s">
        <v>7963</v>
      </c>
      <c r="D2466" s="89" t="s">
        <v>11197</v>
      </c>
      <c r="E2466" s="89" t="s">
        <v>7027</v>
      </c>
      <c r="F2466" s="89" t="s">
        <v>1153</v>
      </c>
      <c r="G2466" s="105">
        <v>45365.453472222223</v>
      </c>
      <c r="H2466" t="str">
        <f>INDEX(Partner_details[companyName], MATCH(E2466, Partner_details[email], 0))</f>
        <v>Karas Khanjyan</v>
      </c>
      <c r="I2466">
        <f>IFERROR(INDEX(ggPayers[payer], MATCH(A2466, ggPayers[remote_order_id], 0)), 0)</f>
        <v>0</v>
      </c>
      <c r="J2466" t="str">
        <f t="shared" si="38"/>
        <v>other</v>
      </c>
    </row>
    <row r="2467" spans="1:10">
      <c r="A2467" s="89" t="s">
        <v>11198</v>
      </c>
      <c r="B2467" s="89">
        <v>500</v>
      </c>
      <c r="C2467" s="89" t="s">
        <v>7963</v>
      </c>
      <c r="D2467" s="89" t="s">
        <v>11199</v>
      </c>
      <c r="E2467" s="89" t="s">
        <v>7027</v>
      </c>
      <c r="F2467" s="89" t="s">
        <v>1153</v>
      </c>
      <c r="G2467" s="105">
        <v>45365.453472222223</v>
      </c>
      <c r="H2467" t="str">
        <f>INDEX(Partner_details[companyName], MATCH(E2467, Partner_details[email], 0))</f>
        <v>Karas Khanjyan</v>
      </c>
      <c r="I2467">
        <f>IFERROR(INDEX(ggPayers[payer], MATCH(A2467, ggPayers[remote_order_id], 0)), 0)</f>
        <v>0</v>
      </c>
      <c r="J2467" t="str">
        <f t="shared" si="38"/>
        <v>other</v>
      </c>
    </row>
    <row r="2468" spans="1:10">
      <c r="A2468" s="89" t="s">
        <v>6281</v>
      </c>
      <c r="B2468" s="89">
        <v>100</v>
      </c>
      <c r="C2468" s="89" t="s">
        <v>5606</v>
      </c>
      <c r="D2468" s="89" t="s">
        <v>11200</v>
      </c>
      <c r="E2468" s="89" t="s">
        <v>7250</v>
      </c>
      <c r="F2468" s="89" t="s">
        <v>1875</v>
      </c>
      <c r="G2468" s="105">
        <v>45365.472222222219</v>
      </c>
      <c r="H2468" t="str">
        <f>INDEX(Partner_details[companyName], MATCH(E2468, Partner_details[email], 0))</f>
        <v>Tbili</v>
      </c>
      <c r="I2468">
        <f>IFERROR(INDEX(ggPayers[payer], MATCH(A2468, ggPayers[remote_order_id], 0)), 0)</f>
        <v>144433</v>
      </c>
      <c r="J2468" t="str">
        <f t="shared" si="38"/>
        <v>ggPay</v>
      </c>
    </row>
    <row r="2469" spans="1:10">
      <c r="A2469" s="89" t="s">
        <v>11201</v>
      </c>
      <c r="B2469" s="89">
        <v>100</v>
      </c>
      <c r="C2469" s="89" t="s">
        <v>7963</v>
      </c>
      <c r="D2469" s="89" t="s">
        <v>11202</v>
      </c>
      <c r="E2469" s="89" t="s">
        <v>6739</v>
      </c>
      <c r="F2469" s="89" t="s">
        <v>2172</v>
      </c>
      <c r="G2469" s="105">
        <v>45365.474305555559</v>
      </c>
      <c r="H2469" t="str">
        <f>INDEX(Partner_details[companyName], MATCH(E2469, Partner_details[email], 0))</f>
        <v>Tbili</v>
      </c>
      <c r="I2469">
        <f>IFERROR(INDEX(ggPayers[payer], MATCH(A2469, ggPayers[remote_order_id], 0)), 0)</f>
        <v>0</v>
      </c>
      <c r="J2469" t="str">
        <f t="shared" si="38"/>
        <v>other</v>
      </c>
    </row>
    <row r="2470" spans="1:10">
      <c r="A2470" s="89" t="s">
        <v>6280</v>
      </c>
      <c r="B2470" s="89">
        <v>100</v>
      </c>
      <c r="C2470" s="89" t="s">
        <v>5606</v>
      </c>
      <c r="D2470" s="89" t="s">
        <v>11203</v>
      </c>
      <c r="E2470" s="89" t="s">
        <v>7250</v>
      </c>
      <c r="F2470" s="89" t="s">
        <v>1875</v>
      </c>
      <c r="G2470" s="105">
        <v>45365.474305555559</v>
      </c>
      <c r="H2470" t="str">
        <f>INDEX(Partner_details[companyName], MATCH(E2470, Partner_details[email], 0))</f>
        <v>Tbili</v>
      </c>
      <c r="I2470">
        <f>IFERROR(INDEX(ggPayers[payer], MATCH(A2470, ggPayers[remote_order_id], 0)), 0)</f>
        <v>825186</v>
      </c>
      <c r="J2470" t="str">
        <f t="shared" si="38"/>
        <v>ggPay</v>
      </c>
    </row>
    <row r="2471" spans="1:10">
      <c r="A2471" s="89" t="s">
        <v>6279</v>
      </c>
      <c r="B2471" s="89">
        <v>100</v>
      </c>
      <c r="C2471" s="89" t="s">
        <v>5606</v>
      </c>
      <c r="D2471" s="89" t="s">
        <v>11204</v>
      </c>
      <c r="E2471" s="89" t="s">
        <v>6739</v>
      </c>
      <c r="F2471" s="89" t="s">
        <v>2172</v>
      </c>
      <c r="G2471" s="105">
        <v>45365.475694444445</v>
      </c>
      <c r="H2471" t="str">
        <f>INDEX(Partner_details[companyName], MATCH(E2471, Partner_details[email], 0))</f>
        <v>Tbili</v>
      </c>
      <c r="I2471">
        <f>IFERROR(INDEX(ggPayers[payer], MATCH(A2471, ggPayers[remote_order_id], 0)), 0)</f>
        <v>825186</v>
      </c>
      <c r="J2471" t="str">
        <f t="shared" si="38"/>
        <v>ggPay</v>
      </c>
    </row>
    <row r="2472" spans="1:10">
      <c r="A2472" s="89" t="s">
        <v>6278</v>
      </c>
      <c r="B2472" s="89">
        <v>100</v>
      </c>
      <c r="C2472" s="89" t="s">
        <v>5606</v>
      </c>
      <c r="D2472" s="89" t="s">
        <v>11205</v>
      </c>
      <c r="E2472" s="89" t="s">
        <v>7250</v>
      </c>
      <c r="F2472" s="89" t="s">
        <v>1875</v>
      </c>
      <c r="G2472" s="105">
        <v>45365.476388888892</v>
      </c>
      <c r="H2472" t="str">
        <f>INDEX(Partner_details[companyName], MATCH(E2472, Partner_details[email], 0))</f>
        <v>Tbili</v>
      </c>
      <c r="I2472">
        <f>IFERROR(INDEX(ggPayers[payer], MATCH(A2472, ggPayers[remote_order_id], 0)), 0)</f>
        <v>825186</v>
      </c>
      <c r="J2472" t="str">
        <f t="shared" si="38"/>
        <v>ggPay</v>
      </c>
    </row>
    <row r="2473" spans="1:10">
      <c r="A2473" s="89" t="s">
        <v>11206</v>
      </c>
      <c r="B2473" s="89">
        <v>500</v>
      </c>
      <c r="C2473" s="89" t="s">
        <v>7963</v>
      </c>
      <c r="D2473" s="89" t="s">
        <v>11207</v>
      </c>
      <c r="E2473" s="89" t="s">
        <v>7018</v>
      </c>
      <c r="F2473" s="89" t="s">
        <v>476</v>
      </c>
      <c r="G2473" s="105">
        <v>45454.786805555559</v>
      </c>
      <c r="H2473" t="str">
        <f>INDEX(Partner_details[companyName], MATCH(E2473, Partner_details[email], 0))</f>
        <v>Malocco</v>
      </c>
      <c r="I2473">
        <f>IFERROR(INDEX(ggPayers[payer], MATCH(A2473, ggPayers[remote_order_id], 0)), 0)</f>
        <v>0</v>
      </c>
      <c r="J2473" t="str">
        <f t="shared" si="38"/>
        <v>other</v>
      </c>
    </row>
    <row r="2474" spans="1:10">
      <c r="A2474" s="89" t="s">
        <v>11208</v>
      </c>
      <c r="B2474" s="89">
        <v>300</v>
      </c>
      <c r="C2474" s="89" t="s">
        <v>7963</v>
      </c>
      <c r="D2474" s="89"/>
      <c r="E2474" s="89" t="s">
        <v>7544</v>
      </c>
      <c r="F2474" s="89" t="s">
        <v>466</v>
      </c>
      <c r="G2474" s="105">
        <v>45365.477083333331</v>
      </c>
      <c r="H2474" t="str">
        <f>INDEX(Partner_details[companyName], MATCH(E2474, Partner_details[email], 0))</f>
        <v>Lumen Coffee</v>
      </c>
      <c r="I2474">
        <f>IFERROR(INDEX(ggPayers[payer], MATCH(A2474, ggPayers[remote_order_id], 0)), 0)</f>
        <v>0</v>
      </c>
      <c r="J2474" t="str">
        <f t="shared" si="38"/>
        <v>other</v>
      </c>
    </row>
    <row r="2475" spans="1:10">
      <c r="A2475" s="89" t="s">
        <v>11209</v>
      </c>
      <c r="B2475" s="89">
        <v>500</v>
      </c>
      <c r="C2475" s="89" t="s">
        <v>7963</v>
      </c>
      <c r="D2475" s="89" t="s">
        <v>11210</v>
      </c>
      <c r="E2475" s="89" t="s">
        <v>7018</v>
      </c>
      <c r="F2475" s="89" t="s">
        <v>476</v>
      </c>
      <c r="G2475" s="105">
        <v>45454.786805555559</v>
      </c>
      <c r="H2475" t="str">
        <f>INDEX(Partner_details[companyName], MATCH(E2475, Partner_details[email], 0))</f>
        <v>Malocco</v>
      </c>
      <c r="I2475">
        <f>IFERROR(INDEX(ggPayers[payer], MATCH(A2475, ggPayers[remote_order_id], 0)), 0)</f>
        <v>0</v>
      </c>
      <c r="J2475" t="str">
        <f t="shared" si="38"/>
        <v>other</v>
      </c>
    </row>
    <row r="2476" spans="1:10">
      <c r="A2476" s="89" t="s">
        <v>6275</v>
      </c>
      <c r="B2476" s="89">
        <v>1000</v>
      </c>
      <c r="C2476" s="89" t="s">
        <v>5606</v>
      </c>
      <c r="D2476" s="89" t="s">
        <v>11211</v>
      </c>
      <c r="E2476" s="89" t="s">
        <v>338</v>
      </c>
      <c r="F2476" s="89" t="s">
        <v>337</v>
      </c>
      <c r="G2476" s="105">
        <v>45365.487500000003</v>
      </c>
      <c r="H2476" t="str">
        <f>INDEX(Partner_details[companyName], MATCH(E2476, Partner_details[email], 0))</f>
        <v>gg cjsc</v>
      </c>
      <c r="I2476">
        <f>IFERROR(INDEX(ggPayers[payer], MATCH(A2476, ggPayers[remote_order_id], 0)), 0)</f>
        <v>798</v>
      </c>
      <c r="J2476" t="str">
        <f t="shared" si="38"/>
        <v>ggPay</v>
      </c>
    </row>
    <row r="2477" spans="1:10">
      <c r="A2477" s="89" t="s">
        <v>11212</v>
      </c>
      <c r="B2477" s="89">
        <v>300</v>
      </c>
      <c r="C2477" s="89" t="s">
        <v>7963</v>
      </c>
      <c r="D2477" s="99" t="s">
        <v>11213</v>
      </c>
      <c r="E2477" s="89" t="s">
        <v>338</v>
      </c>
      <c r="F2477" s="89" t="s">
        <v>337</v>
      </c>
      <c r="G2477" s="105">
        <v>45365.488194444442</v>
      </c>
      <c r="H2477" t="str">
        <f>INDEX(Partner_details[companyName], MATCH(E2477, Partner_details[email], 0))</f>
        <v>gg cjsc</v>
      </c>
      <c r="I2477">
        <f>IFERROR(INDEX(ggPayers[payer], MATCH(A2477, ggPayers[remote_order_id], 0)), 0)</f>
        <v>0</v>
      </c>
      <c r="J2477" t="str">
        <f t="shared" si="38"/>
        <v>other</v>
      </c>
    </row>
    <row r="2478" spans="1:10">
      <c r="A2478" s="89" t="s">
        <v>6274</v>
      </c>
      <c r="B2478" s="89">
        <v>1000</v>
      </c>
      <c r="C2478" s="89" t="s">
        <v>5606</v>
      </c>
      <c r="D2478" s="89" t="s">
        <v>11214</v>
      </c>
      <c r="E2478" s="89" t="s">
        <v>338</v>
      </c>
      <c r="F2478" s="89" t="s">
        <v>337</v>
      </c>
      <c r="G2478" s="105">
        <v>45365.488194444442</v>
      </c>
      <c r="H2478" t="str">
        <f>INDEX(Partner_details[companyName], MATCH(E2478, Partner_details[email], 0))</f>
        <v>gg cjsc</v>
      </c>
      <c r="I2478">
        <f>IFERROR(INDEX(ggPayers[payer], MATCH(A2478, ggPayers[remote_order_id], 0)), 0)</f>
        <v>798</v>
      </c>
      <c r="J2478" t="str">
        <f t="shared" si="38"/>
        <v>ggPay</v>
      </c>
    </row>
    <row r="2479" spans="1:10">
      <c r="A2479" s="89" t="s">
        <v>6273</v>
      </c>
      <c r="B2479" s="89">
        <v>300</v>
      </c>
      <c r="C2479" s="89" t="s">
        <v>5606</v>
      </c>
      <c r="D2479" s="89" t="s">
        <v>11215</v>
      </c>
      <c r="E2479" s="89" t="s">
        <v>7261</v>
      </c>
      <c r="F2479" s="89" t="s">
        <v>2019</v>
      </c>
      <c r="G2479" s="105">
        <v>45365.493750000001</v>
      </c>
      <c r="H2479" t="str">
        <f>INDEX(Partner_details[companyName], MATCH(E2479, Partner_details[email], 0))</f>
        <v>gg cjsc</v>
      </c>
      <c r="I2479">
        <f>IFERROR(INDEX(ggPayers[payer], MATCH(A2479, ggPayers[remote_order_id], 0)), 0)</f>
        <v>825186</v>
      </c>
      <c r="J2479" t="str">
        <f t="shared" si="38"/>
        <v>ggPay</v>
      </c>
    </row>
    <row r="2480" spans="1:10">
      <c r="A2480" s="89" t="s">
        <v>11216</v>
      </c>
      <c r="B2480" s="89">
        <v>500</v>
      </c>
      <c r="C2480" s="89" t="s">
        <v>7963</v>
      </c>
      <c r="D2480" s="89"/>
      <c r="E2480" s="89" t="s">
        <v>7250</v>
      </c>
      <c r="F2480" s="89" t="s">
        <v>1875</v>
      </c>
      <c r="G2480" s="105">
        <v>45365.523611111108</v>
      </c>
      <c r="H2480" t="str">
        <f>INDEX(Partner_details[companyName], MATCH(E2480, Partner_details[email], 0))</f>
        <v>Tbili</v>
      </c>
      <c r="I2480">
        <f>IFERROR(INDEX(ggPayers[payer], MATCH(A2480, ggPayers[remote_order_id], 0)), 0)</f>
        <v>0</v>
      </c>
      <c r="J2480" t="str">
        <f t="shared" si="38"/>
        <v>other</v>
      </c>
    </row>
    <row r="2481" spans="1:10">
      <c r="A2481" s="89" t="s">
        <v>2179</v>
      </c>
      <c r="B2481" s="89">
        <v>300</v>
      </c>
      <c r="C2481" s="89" t="s">
        <v>561</v>
      </c>
      <c r="D2481" s="89" t="s">
        <v>11217</v>
      </c>
      <c r="E2481" s="89" t="s">
        <v>7261</v>
      </c>
      <c r="F2481" s="89" t="s">
        <v>2019</v>
      </c>
      <c r="G2481" s="105">
        <v>45365.547222222223</v>
      </c>
      <c r="H2481" t="str">
        <f>INDEX(Partner_details[companyName], MATCH(E2481, Partner_details[email], 0))</f>
        <v>gg cjsc</v>
      </c>
      <c r="I2481">
        <f>IFERROR(INDEX(ggPayers[payer], MATCH(A2481, ggPayers[remote_order_id], 0)), 0)</f>
        <v>825186</v>
      </c>
      <c r="J2481" t="str">
        <f t="shared" si="38"/>
        <v>ggPay</v>
      </c>
    </row>
    <row r="2482" spans="1:10">
      <c r="A2482" s="89" t="s">
        <v>2177</v>
      </c>
      <c r="B2482" s="89">
        <v>100</v>
      </c>
      <c r="C2482" s="89" t="s">
        <v>561</v>
      </c>
      <c r="D2482" s="89" t="s">
        <v>11218</v>
      </c>
      <c r="E2482" s="89" t="s">
        <v>7250</v>
      </c>
      <c r="F2482" s="89" t="s">
        <v>1875</v>
      </c>
      <c r="G2482" s="105">
        <v>45365.54791666667</v>
      </c>
      <c r="H2482" t="str">
        <f>INDEX(Partner_details[companyName], MATCH(E2482, Partner_details[email], 0))</f>
        <v>Tbili</v>
      </c>
      <c r="I2482">
        <f>IFERROR(INDEX(ggPayers[payer], MATCH(A2482, ggPayers[remote_order_id], 0)), 0)</f>
        <v>825186</v>
      </c>
      <c r="J2482" t="str">
        <f t="shared" si="38"/>
        <v>ggPay</v>
      </c>
    </row>
    <row r="2483" spans="1:10">
      <c r="A2483" s="89" t="s">
        <v>6272</v>
      </c>
      <c r="B2483" s="89">
        <v>100</v>
      </c>
      <c r="C2483" s="89" t="s">
        <v>5606</v>
      </c>
      <c r="D2483" s="89" t="s">
        <v>11219</v>
      </c>
      <c r="E2483" s="89" t="s">
        <v>6739</v>
      </c>
      <c r="F2483" s="89" t="s">
        <v>2172</v>
      </c>
      <c r="G2483" s="105">
        <v>45365.548611111109</v>
      </c>
      <c r="H2483" t="str">
        <f>INDEX(Partner_details[companyName], MATCH(E2483, Partner_details[email], 0))</f>
        <v>Tbili</v>
      </c>
      <c r="I2483">
        <f>IFERROR(INDEX(ggPayers[payer], MATCH(A2483, ggPayers[remote_order_id], 0)), 0)</f>
        <v>825186</v>
      </c>
      <c r="J2483" t="str">
        <f t="shared" si="38"/>
        <v>ggPay</v>
      </c>
    </row>
    <row r="2484" spans="1:10">
      <c r="A2484" s="89" t="s">
        <v>11220</v>
      </c>
      <c r="B2484" s="89">
        <v>500</v>
      </c>
      <c r="C2484" s="89" t="s">
        <v>7963</v>
      </c>
      <c r="D2484" s="89" t="s">
        <v>11221</v>
      </c>
      <c r="E2484" s="89" t="s">
        <v>7018</v>
      </c>
      <c r="F2484" s="89" t="s">
        <v>476</v>
      </c>
      <c r="G2484" s="105">
        <v>45454.786805555559</v>
      </c>
      <c r="H2484" t="str">
        <f>INDEX(Partner_details[companyName], MATCH(E2484, Partner_details[email], 0))</f>
        <v>Malocco</v>
      </c>
      <c r="I2484">
        <f>IFERROR(INDEX(ggPayers[payer], MATCH(A2484, ggPayers[remote_order_id], 0)), 0)</f>
        <v>0</v>
      </c>
      <c r="J2484" t="str">
        <f t="shared" si="38"/>
        <v>other</v>
      </c>
    </row>
    <row r="2485" spans="1:10">
      <c r="A2485" s="89" t="s">
        <v>6271</v>
      </c>
      <c r="B2485" s="89">
        <v>100</v>
      </c>
      <c r="C2485" s="89" t="s">
        <v>5606</v>
      </c>
      <c r="D2485" s="89" t="s">
        <v>11222</v>
      </c>
      <c r="E2485" s="89" t="s">
        <v>6739</v>
      </c>
      <c r="F2485" s="89" t="s">
        <v>2172</v>
      </c>
      <c r="G2485" s="105">
        <v>45365.549305555556</v>
      </c>
      <c r="H2485" t="str">
        <f>INDEX(Partner_details[companyName], MATCH(E2485, Partner_details[email], 0))</f>
        <v>Tbili</v>
      </c>
      <c r="I2485">
        <f>IFERROR(INDEX(ggPayers[payer], MATCH(A2485, ggPayers[remote_order_id], 0)), 0)</f>
        <v>825186</v>
      </c>
      <c r="J2485" t="str">
        <f t="shared" si="38"/>
        <v>ggPay</v>
      </c>
    </row>
    <row r="2486" spans="1:10">
      <c r="A2486" s="89" t="s">
        <v>2173</v>
      </c>
      <c r="B2486" s="89">
        <v>100</v>
      </c>
      <c r="C2486" s="89" t="s">
        <v>561</v>
      </c>
      <c r="D2486" s="89" t="s">
        <v>11223</v>
      </c>
      <c r="E2486" s="89" t="s">
        <v>6739</v>
      </c>
      <c r="F2486" s="89" t="s">
        <v>2172</v>
      </c>
      <c r="G2486" s="105">
        <v>45365.554166666669</v>
      </c>
      <c r="H2486" t="str">
        <f>INDEX(Partner_details[companyName], MATCH(E2486, Partner_details[email], 0))</f>
        <v>Tbili</v>
      </c>
      <c r="I2486">
        <f>IFERROR(INDEX(ggPayers[payer], MATCH(A2486, ggPayers[remote_order_id], 0)), 0)</f>
        <v>825186</v>
      </c>
      <c r="J2486" t="str">
        <f t="shared" si="38"/>
        <v>ggPay</v>
      </c>
    </row>
    <row r="2487" spans="1:10">
      <c r="A2487" s="99" t="s">
        <v>11224</v>
      </c>
      <c r="B2487" s="89">
        <v>1000</v>
      </c>
      <c r="C2487" s="89" t="s">
        <v>7963</v>
      </c>
      <c r="D2487" s="89"/>
      <c r="E2487" s="89" t="s">
        <v>6754</v>
      </c>
      <c r="F2487" s="89" t="s">
        <v>683</v>
      </c>
      <c r="G2487" s="105">
        <v>45365.586805555555</v>
      </c>
      <c r="H2487" t="str">
        <f>INDEX(Partner_details[companyName], MATCH(E2487, Partner_details[email], 0))</f>
        <v>Noraleppo</v>
      </c>
      <c r="I2487">
        <f>IFERROR(INDEX(ggPayers[payer], MATCH(A2487, ggPayers[remote_order_id], 0)), 0)</f>
        <v>0</v>
      </c>
      <c r="J2487" t="str">
        <f t="shared" si="38"/>
        <v>other</v>
      </c>
    </row>
    <row r="2488" spans="1:10">
      <c r="A2488" s="89" t="s">
        <v>2168</v>
      </c>
      <c r="B2488" s="89">
        <v>500</v>
      </c>
      <c r="C2488" s="89" t="s">
        <v>561</v>
      </c>
      <c r="D2488" s="89" t="s">
        <v>11225</v>
      </c>
      <c r="E2488" s="89" t="s">
        <v>6830</v>
      </c>
      <c r="F2488" s="89" t="s">
        <v>382</v>
      </c>
      <c r="G2488" s="105">
        <v>45365.638888888891</v>
      </c>
      <c r="H2488" t="str">
        <f>INDEX(Partner_details[companyName], MATCH(E2488, Partner_details[email], 0))</f>
        <v>Beer Academy</v>
      </c>
      <c r="I2488">
        <f>IFERROR(INDEX(ggPayers[payer], MATCH(A2488, ggPayers[remote_order_id], 0)), 0)</f>
        <v>240674</v>
      </c>
      <c r="J2488" t="str">
        <f t="shared" si="38"/>
        <v>ggPay</v>
      </c>
    </row>
    <row r="2489" spans="1:10">
      <c r="A2489" s="89" t="s">
        <v>2170</v>
      </c>
      <c r="B2489" s="89">
        <v>300</v>
      </c>
      <c r="C2489" s="89" t="s">
        <v>561</v>
      </c>
      <c r="D2489" s="89" t="s">
        <v>11226</v>
      </c>
      <c r="E2489" s="89" t="s">
        <v>338</v>
      </c>
      <c r="F2489" s="89" t="s">
        <v>337</v>
      </c>
      <c r="G2489" s="105">
        <v>45365.638888888891</v>
      </c>
      <c r="H2489" t="str">
        <f>INDEX(Partner_details[companyName], MATCH(E2489, Partner_details[email], 0))</f>
        <v>gg cjsc</v>
      </c>
      <c r="I2489">
        <f>IFERROR(INDEX(ggPayers[payer], MATCH(A2489, ggPayers[remote_order_id], 0)), 0)</f>
        <v>798</v>
      </c>
      <c r="J2489" t="str">
        <f t="shared" si="38"/>
        <v>ggPay</v>
      </c>
    </row>
    <row r="2490" spans="1:10">
      <c r="A2490" s="89" t="s">
        <v>11227</v>
      </c>
      <c r="B2490" s="89">
        <v>1000</v>
      </c>
      <c r="C2490" s="89" t="s">
        <v>7963</v>
      </c>
      <c r="D2490" s="89" t="s">
        <v>11228</v>
      </c>
      <c r="E2490" s="89" t="s">
        <v>7296</v>
      </c>
      <c r="F2490" s="89" t="s">
        <v>516</v>
      </c>
      <c r="G2490" s="105">
        <v>45365.669444444444</v>
      </c>
      <c r="H2490" t="str">
        <f>INDEX(Partner_details[companyName], MATCH(E2490, Partner_details[email], 0))</f>
        <v>Paul</v>
      </c>
      <c r="I2490">
        <f>IFERROR(INDEX(ggPayers[payer], MATCH(A2490, ggPayers[remote_order_id], 0)), 0)</f>
        <v>0</v>
      </c>
      <c r="J2490" t="str">
        <f t="shared" si="38"/>
        <v>other</v>
      </c>
    </row>
    <row r="2491" spans="1:10">
      <c r="A2491" s="89" t="s">
        <v>11229</v>
      </c>
      <c r="B2491" s="89">
        <v>300</v>
      </c>
      <c r="C2491" s="89" t="s">
        <v>7963</v>
      </c>
      <c r="D2491" s="89" t="s">
        <v>11230</v>
      </c>
      <c r="E2491" s="89" t="s">
        <v>7579</v>
      </c>
      <c r="F2491" s="89" t="s">
        <v>602</v>
      </c>
      <c r="G2491" s="105">
        <v>45365.697916666664</v>
      </c>
      <c r="H2491" t="e">
        <f>INDEX(Partner_details[companyName], MATCH(E2491, Partner_details[email], 0))</f>
        <v>#N/A</v>
      </c>
      <c r="I2491">
        <f>IFERROR(INDEX(ggPayers[payer], MATCH(A2491, ggPayers[remote_order_id], 0)), 0)</f>
        <v>0</v>
      </c>
      <c r="J2491" t="str">
        <f t="shared" si="38"/>
        <v>other</v>
      </c>
    </row>
    <row r="2492" spans="1:10">
      <c r="A2492" s="89" t="s">
        <v>2166</v>
      </c>
      <c r="B2492" s="89">
        <v>500</v>
      </c>
      <c r="C2492" s="89" t="s">
        <v>561</v>
      </c>
      <c r="D2492" s="99" t="s">
        <v>11231</v>
      </c>
      <c r="E2492" s="89" t="s">
        <v>6984</v>
      </c>
      <c r="F2492" s="89" t="s">
        <v>206</v>
      </c>
      <c r="G2492" s="105">
        <v>45365.743055555555</v>
      </c>
      <c r="H2492" t="str">
        <f>INDEX(Partner_details[companyName], MATCH(E2492, Partner_details[email], 0))</f>
        <v>gg cjsc</v>
      </c>
      <c r="I2492">
        <f>IFERROR(INDEX(ggPayers[payer], MATCH(A2492, ggPayers[remote_order_id], 0)), 0)</f>
        <v>839</v>
      </c>
      <c r="J2492" t="str">
        <f t="shared" si="38"/>
        <v>ggPay</v>
      </c>
    </row>
    <row r="2493" spans="1:10">
      <c r="A2493" s="89" t="s">
        <v>11232</v>
      </c>
      <c r="B2493" s="89">
        <v>500</v>
      </c>
      <c r="C2493" s="89" t="s">
        <v>7963</v>
      </c>
      <c r="D2493" s="89" t="s">
        <v>11233</v>
      </c>
      <c r="E2493" s="89" t="s">
        <v>6984</v>
      </c>
      <c r="F2493" s="89" t="s">
        <v>206</v>
      </c>
      <c r="G2493" s="105">
        <v>45365.743055555555</v>
      </c>
      <c r="H2493" t="str">
        <f>INDEX(Partner_details[companyName], MATCH(E2493, Partner_details[email], 0))</f>
        <v>gg cjsc</v>
      </c>
      <c r="I2493">
        <f>IFERROR(INDEX(ggPayers[payer], MATCH(A2493, ggPayers[remote_order_id], 0)), 0)</f>
        <v>0</v>
      </c>
      <c r="J2493" t="str">
        <f t="shared" si="38"/>
        <v>other</v>
      </c>
    </row>
    <row r="2494" spans="1:10">
      <c r="A2494" s="89" t="s">
        <v>2164</v>
      </c>
      <c r="B2494" s="89">
        <v>500</v>
      </c>
      <c r="C2494" s="89" t="s">
        <v>561</v>
      </c>
      <c r="D2494" s="89" t="s">
        <v>11234</v>
      </c>
      <c r="E2494" s="89" t="s">
        <v>7018</v>
      </c>
      <c r="F2494" s="89" t="s">
        <v>476</v>
      </c>
      <c r="G2494" s="105">
        <v>45365.769444444442</v>
      </c>
      <c r="H2494" t="str">
        <f>INDEX(Partner_details[companyName], MATCH(E2494, Partner_details[email], 0))</f>
        <v>Malocco</v>
      </c>
      <c r="I2494">
        <f>IFERROR(INDEX(ggPayers[payer], MATCH(A2494, ggPayers[remote_order_id], 0)), 0)</f>
        <v>798</v>
      </c>
      <c r="J2494" t="str">
        <f t="shared" si="38"/>
        <v>ggPay</v>
      </c>
    </row>
    <row r="2495" spans="1:10">
      <c r="A2495" s="89" t="s">
        <v>11235</v>
      </c>
      <c r="B2495" s="89">
        <v>1000</v>
      </c>
      <c r="C2495" s="89" t="s">
        <v>7963</v>
      </c>
      <c r="D2495" s="89" t="s">
        <v>11236</v>
      </c>
      <c r="E2495" s="89" t="s">
        <v>130</v>
      </c>
      <c r="F2495" s="89" t="s">
        <v>128</v>
      </c>
      <c r="G2495" s="105">
        <v>45365.770138888889</v>
      </c>
      <c r="H2495" t="str">
        <f>INDEX(Partner_details[companyName], MATCH(E2495, Partner_details[email], 0))</f>
        <v>Avetis Grigoryan</v>
      </c>
      <c r="I2495">
        <f>IFERROR(INDEX(ggPayers[payer], MATCH(A2495, ggPayers[remote_order_id], 0)), 0)</f>
        <v>0</v>
      </c>
      <c r="J2495" t="str">
        <f t="shared" si="38"/>
        <v>other</v>
      </c>
    </row>
    <row r="2496" spans="1:10">
      <c r="A2496" s="89" t="s">
        <v>2161</v>
      </c>
      <c r="B2496" s="89">
        <v>1000</v>
      </c>
      <c r="C2496" s="89" t="s">
        <v>561</v>
      </c>
      <c r="D2496" s="89"/>
      <c r="E2496" s="89" t="s">
        <v>130</v>
      </c>
      <c r="F2496" s="89" t="s">
        <v>128</v>
      </c>
      <c r="G2496" s="105">
        <v>45365.770138888889</v>
      </c>
      <c r="H2496" t="str">
        <f>INDEX(Partner_details[companyName], MATCH(E2496, Partner_details[email], 0))</f>
        <v>Avetis Grigoryan</v>
      </c>
      <c r="I2496">
        <f>IFERROR(INDEX(ggPayers[payer], MATCH(A2496, ggPayers[remote_order_id], 0)), 0)</f>
        <v>0</v>
      </c>
      <c r="J2496" t="str">
        <f t="shared" si="38"/>
        <v>other</v>
      </c>
    </row>
    <row r="2497" spans="1:10">
      <c r="A2497" s="89" t="s">
        <v>2159</v>
      </c>
      <c r="B2497" s="89">
        <v>1000</v>
      </c>
      <c r="C2497" s="89" t="s">
        <v>561</v>
      </c>
      <c r="D2497" s="89" t="s">
        <v>11237</v>
      </c>
      <c r="E2497" s="89" t="s">
        <v>130</v>
      </c>
      <c r="F2497" s="89" t="s">
        <v>128</v>
      </c>
      <c r="G2497" s="105">
        <v>45365.770833333336</v>
      </c>
      <c r="H2497" t="str">
        <f>INDEX(Partner_details[companyName], MATCH(E2497, Partner_details[email], 0))</f>
        <v>Avetis Grigoryan</v>
      </c>
      <c r="I2497">
        <f>IFERROR(INDEX(ggPayers[payer], MATCH(A2497, ggPayers[remote_order_id], 0)), 0)</f>
        <v>862393</v>
      </c>
      <c r="J2497" t="str">
        <f t="shared" si="38"/>
        <v>ggPay</v>
      </c>
    </row>
    <row r="2498" spans="1:10">
      <c r="A2498" s="89" t="s">
        <v>11238</v>
      </c>
      <c r="B2498" s="89">
        <v>1000</v>
      </c>
      <c r="C2498" s="89" t="s">
        <v>7963</v>
      </c>
      <c r="D2498" s="89" t="s">
        <v>11239</v>
      </c>
      <c r="E2498" s="89" t="s">
        <v>130</v>
      </c>
      <c r="F2498" s="89" t="s">
        <v>128</v>
      </c>
      <c r="G2498" s="105">
        <v>45365.770833333336</v>
      </c>
      <c r="H2498" t="str">
        <f>INDEX(Partner_details[companyName], MATCH(E2498, Partner_details[email], 0))</f>
        <v>Avetis Grigoryan</v>
      </c>
      <c r="I2498">
        <f>IFERROR(INDEX(ggPayers[payer], MATCH(A2498, ggPayers[remote_order_id], 0)), 0)</f>
        <v>0</v>
      </c>
      <c r="J2498" t="str">
        <f t="shared" si="38"/>
        <v>other</v>
      </c>
    </row>
    <row r="2499" spans="1:10">
      <c r="A2499" s="99" t="s">
        <v>11240</v>
      </c>
      <c r="B2499" s="89">
        <v>500</v>
      </c>
      <c r="C2499" s="89" t="s">
        <v>7963</v>
      </c>
      <c r="D2499" s="89" t="s">
        <v>11241</v>
      </c>
      <c r="E2499" s="89" t="s">
        <v>7306</v>
      </c>
      <c r="F2499" s="89" t="s">
        <v>379</v>
      </c>
      <c r="G2499" s="105">
        <v>45365.822222222225</v>
      </c>
      <c r="H2499" t="str">
        <f>INDEX(Partner_details[companyName], MATCH(E2499, Partner_details[email], 0))</f>
        <v>Bardak</v>
      </c>
      <c r="I2499">
        <f>IFERROR(INDEX(ggPayers[payer], MATCH(A2499, ggPayers[remote_order_id], 0)), 0)</f>
        <v>0</v>
      </c>
      <c r="J2499" t="str">
        <f t="shared" ref="J2499:J2562" si="39">IF(NOT(I2499=0), "ggPay", "other")</f>
        <v>other</v>
      </c>
    </row>
    <row r="2500" spans="1:10">
      <c r="A2500" s="89" t="s">
        <v>2157</v>
      </c>
      <c r="B2500" s="89">
        <v>300</v>
      </c>
      <c r="C2500" s="89" t="s">
        <v>561</v>
      </c>
      <c r="D2500" s="89" t="s">
        <v>11242</v>
      </c>
      <c r="E2500" s="89" t="s">
        <v>6984</v>
      </c>
      <c r="F2500" s="89" t="s">
        <v>206</v>
      </c>
      <c r="G2500" s="105">
        <v>45365.822222222225</v>
      </c>
      <c r="H2500" t="str">
        <f>INDEX(Partner_details[companyName], MATCH(E2500, Partner_details[email], 0))</f>
        <v>gg cjsc</v>
      </c>
      <c r="I2500">
        <f>IFERROR(INDEX(ggPayers[payer], MATCH(A2500, ggPayers[remote_order_id], 0)), 0)</f>
        <v>839</v>
      </c>
      <c r="J2500" t="str">
        <f t="shared" si="39"/>
        <v>ggPay</v>
      </c>
    </row>
    <row r="2501" spans="1:10">
      <c r="A2501" s="89" t="s">
        <v>2155</v>
      </c>
      <c r="B2501" s="89">
        <v>2000</v>
      </c>
      <c r="C2501" s="89" t="s">
        <v>561</v>
      </c>
      <c r="D2501" s="89" t="s">
        <v>11243</v>
      </c>
      <c r="E2501" s="89" t="s">
        <v>7306</v>
      </c>
      <c r="F2501" s="89" t="s">
        <v>379</v>
      </c>
      <c r="G2501" s="105">
        <v>45365.822916666664</v>
      </c>
      <c r="H2501" t="str">
        <f>INDEX(Partner_details[companyName], MATCH(E2501, Partner_details[email], 0))</f>
        <v>Bardak</v>
      </c>
      <c r="I2501">
        <f>IFERROR(INDEX(ggPayers[payer], MATCH(A2501, ggPayers[remote_order_id], 0)), 0)</f>
        <v>209681</v>
      </c>
      <c r="J2501" t="str">
        <f t="shared" si="39"/>
        <v>ggPay</v>
      </c>
    </row>
    <row r="2502" spans="1:10">
      <c r="A2502" s="89" t="s">
        <v>2152</v>
      </c>
      <c r="B2502" s="89">
        <v>500</v>
      </c>
      <c r="C2502" s="89" t="s">
        <v>561</v>
      </c>
      <c r="D2502" s="89" t="s">
        <v>11244</v>
      </c>
      <c r="E2502" s="89" t="s">
        <v>244</v>
      </c>
      <c r="F2502" s="89" t="s">
        <v>243</v>
      </c>
      <c r="G2502" s="105">
        <v>45365.85833333333</v>
      </c>
      <c r="H2502" t="str">
        <f>INDEX(Partner_details[companyName], MATCH(E2502, Partner_details[email], 0))</f>
        <v>gg cjsc</v>
      </c>
      <c r="I2502">
        <f>IFERROR(INDEX(ggPayers[payer], MATCH(A2502, ggPayers[remote_order_id], 0)), 0)</f>
        <v>825186</v>
      </c>
      <c r="J2502" t="str">
        <f t="shared" si="39"/>
        <v>ggPay</v>
      </c>
    </row>
    <row r="2503" spans="1:10">
      <c r="A2503" s="89" t="s">
        <v>11245</v>
      </c>
      <c r="B2503" s="89">
        <v>2000</v>
      </c>
      <c r="C2503" s="89" t="s">
        <v>7963</v>
      </c>
      <c r="D2503" s="89"/>
      <c r="E2503" s="89" t="s">
        <v>6554</v>
      </c>
      <c r="F2503" s="89" t="s">
        <v>783</v>
      </c>
      <c r="G2503" s="105">
        <v>45365.871527777781</v>
      </c>
      <c r="H2503" t="str">
        <f>INDEX(Partner_details[companyName], MATCH(E2503, Partner_details[email], 0))</f>
        <v>Avetis Grigoryan</v>
      </c>
      <c r="I2503">
        <f>IFERROR(INDEX(ggPayers[payer], MATCH(A2503, ggPayers[remote_order_id], 0)), 0)</f>
        <v>0</v>
      </c>
      <c r="J2503" t="str">
        <f t="shared" si="39"/>
        <v>other</v>
      </c>
    </row>
    <row r="2504" spans="1:10">
      <c r="A2504" s="89" t="s">
        <v>11246</v>
      </c>
      <c r="B2504" s="89">
        <v>2000</v>
      </c>
      <c r="C2504" s="89" t="s">
        <v>7963</v>
      </c>
      <c r="D2504" s="89"/>
      <c r="E2504" s="89" t="s">
        <v>6554</v>
      </c>
      <c r="F2504" s="89" t="s">
        <v>783</v>
      </c>
      <c r="G2504" s="105">
        <v>45365.871527777781</v>
      </c>
      <c r="H2504" t="str">
        <f>INDEX(Partner_details[companyName], MATCH(E2504, Partner_details[email], 0))</f>
        <v>Avetis Grigoryan</v>
      </c>
      <c r="I2504">
        <f>IFERROR(INDEX(ggPayers[payer], MATCH(A2504, ggPayers[remote_order_id], 0)), 0)</f>
        <v>0</v>
      </c>
      <c r="J2504" t="str">
        <f t="shared" si="39"/>
        <v>other</v>
      </c>
    </row>
    <row r="2505" spans="1:10">
      <c r="A2505" s="89" t="s">
        <v>11247</v>
      </c>
      <c r="B2505" s="89">
        <v>2000</v>
      </c>
      <c r="C2505" s="89" t="s">
        <v>7963</v>
      </c>
      <c r="D2505" s="89"/>
      <c r="E2505" s="89" t="s">
        <v>6554</v>
      </c>
      <c r="F2505" s="89" t="s">
        <v>783</v>
      </c>
      <c r="G2505" s="105">
        <v>45365.871527777781</v>
      </c>
      <c r="H2505" t="str">
        <f>INDEX(Partner_details[companyName], MATCH(E2505, Partner_details[email], 0))</f>
        <v>Avetis Grigoryan</v>
      </c>
      <c r="I2505">
        <f>IFERROR(INDEX(ggPayers[payer], MATCH(A2505, ggPayers[remote_order_id], 0)), 0)</f>
        <v>0</v>
      </c>
      <c r="J2505" t="str">
        <f t="shared" si="39"/>
        <v>other</v>
      </c>
    </row>
    <row r="2506" spans="1:10">
      <c r="A2506" s="89" t="s">
        <v>2150</v>
      </c>
      <c r="B2506" s="89">
        <v>1000</v>
      </c>
      <c r="C2506" s="89" t="s">
        <v>561</v>
      </c>
      <c r="D2506" s="89" t="s">
        <v>11248</v>
      </c>
      <c r="E2506" s="89" t="s">
        <v>6816</v>
      </c>
      <c r="F2506" s="89" t="s">
        <v>1095</v>
      </c>
      <c r="G2506" s="105">
        <v>45366.275694444441</v>
      </c>
      <c r="H2506" t="str">
        <f>INDEX(Partner_details[companyName], MATCH(E2506, Partner_details[email], 0))</f>
        <v>Turqaget</v>
      </c>
      <c r="I2506">
        <f>IFERROR(INDEX(ggPayers[payer], MATCH(A2506, ggPayers[remote_order_id], 0)), 0)</f>
        <v>798</v>
      </c>
      <c r="J2506" t="str">
        <f t="shared" si="39"/>
        <v>ggPay</v>
      </c>
    </row>
    <row r="2507" spans="1:10">
      <c r="A2507" s="89" t="s">
        <v>2148</v>
      </c>
      <c r="B2507" s="89">
        <v>300</v>
      </c>
      <c r="C2507" s="89" t="s">
        <v>561</v>
      </c>
      <c r="D2507" s="89" t="s">
        <v>11249</v>
      </c>
      <c r="E2507" s="89" t="s">
        <v>332</v>
      </c>
      <c r="F2507" s="89" t="s">
        <v>331</v>
      </c>
      <c r="G2507" s="105">
        <v>45366.316666666666</v>
      </c>
      <c r="H2507" t="str">
        <f>INDEX(Partner_details[companyName], MATCH(E2507, Partner_details[email], 0))</f>
        <v>gg cjsc</v>
      </c>
      <c r="I2507">
        <f>IFERROR(INDEX(ggPayers[payer], MATCH(A2507, ggPayers[remote_order_id], 0)), 0)</f>
        <v>299967</v>
      </c>
      <c r="J2507" t="str">
        <f t="shared" si="39"/>
        <v>ggPay</v>
      </c>
    </row>
    <row r="2508" spans="1:10">
      <c r="A2508" s="89" t="s">
        <v>2146</v>
      </c>
      <c r="B2508" s="89">
        <v>300</v>
      </c>
      <c r="C2508" s="89" t="s">
        <v>561</v>
      </c>
      <c r="D2508" s="89" t="s">
        <v>11250</v>
      </c>
      <c r="E2508" s="89" t="s">
        <v>7018</v>
      </c>
      <c r="F2508" s="89" t="s">
        <v>476</v>
      </c>
      <c r="G2508" s="105">
        <v>45366.370833333334</v>
      </c>
      <c r="H2508" t="str">
        <f>INDEX(Partner_details[companyName], MATCH(E2508, Partner_details[email], 0))</f>
        <v>Malocco</v>
      </c>
      <c r="I2508">
        <f>IFERROR(INDEX(ggPayers[payer], MATCH(A2508, ggPayers[remote_order_id], 0)), 0)</f>
        <v>1109435</v>
      </c>
      <c r="J2508" t="str">
        <f t="shared" si="39"/>
        <v>ggPay</v>
      </c>
    </row>
    <row r="2509" spans="1:10">
      <c r="A2509" s="89" t="s">
        <v>11251</v>
      </c>
      <c r="B2509" s="89">
        <v>1000</v>
      </c>
      <c r="C2509" s="89" t="s">
        <v>7963</v>
      </c>
      <c r="D2509" s="89"/>
      <c r="E2509" s="89" t="s">
        <v>7296</v>
      </c>
      <c r="F2509" s="89" t="s">
        <v>516</v>
      </c>
      <c r="G2509" s="105">
        <v>45366.388888888891</v>
      </c>
      <c r="H2509" t="str">
        <f>INDEX(Partner_details[companyName], MATCH(E2509, Partner_details[email], 0))</f>
        <v>Paul</v>
      </c>
      <c r="I2509">
        <f>IFERROR(INDEX(ggPayers[payer], MATCH(A2509, ggPayers[remote_order_id], 0)), 0)</f>
        <v>0</v>
      </c>
      <c r="J2509" t="str">
        <f t="shared" si="39"/>
        <v>other</v>
      </c>
    </row>
    <row r="2510" spans="1:10">
      <c r="A2510" s="89" t="s">
        <v>11252</v>
      </c>
      <c r="B2510" s="89">
        <v>1000</v>
      </c>
      <c r="C2510" s="89" t="s">
        <v>7963</v>
      </c>
      <c r="D2510" s="89" t="s">
        <v>11253</v>
      </c>
      <c r="E2510" s="89" t="s">
        <v>6754</v>
      </c>
      <c r="F2510" s="89" t="s">
        <v>683</v>
      </c>
      <c r="G2510" s="105">
        <v>45366.427777777775</v>
      </c>
      <c r="H2510" t="str">
        <f>INDEX(Partner_details[companyName], MATCH(E2510, Partner_details[email], 0))</f>
        <v>Noraleppo</v>
      </c>
      <c r="I2510">
        <f>IFERROR(INDEX(ggPayers[payer], MATCH(A2510, ggPayers[remote_order_id], 0)), 0)</f>
        <v>0</v>
      </c>
      <c r="J2510" t="str">
        <f t="shared" si="39"/>
        <v>other</v>
      </c>
    </row>
    <row r="2511" spans="1:10">
      <c r="A2511" s="89" t="s">
        <v>11254</v>
      </c>
      <c r="B2511" s="89">
        <v>1000</v>
      </c>
      <c r="C2511" s="89" t="s">
        <v>7963</v>
      </c>
      <c r="D2511" s="89" t="s">
        <v>11255</v>
      </c>
      <c r="E2511" s="89" t="s">
        <v>6754</v>
      </c>
      <c r="F2511" s="89" t="s">
        <v>683</v>
      </c>
      <c r="G2511" s="105">
        <v>45366.428472222222</v>
      </c>
      <c r="H2511" t="str">
        <f>INDEX(Partner_details[companyName], MATCH(E2511, Partner_details[email], 0))</f>
        <v>Noraleppo</v>
      </c>
      <c r="I2511">
        <f>IFERROR(INDEX(ggPayers[payer], MATCH(A2511, ggPayers[remote_order_id], 0)), 0)</f>
        <v>0</v>
      </c>
      <c r="J2511" t="str">
        <f t="shared" si="39"/>
        <v>other</v>
      </c>
    </row>
    <row r="2512" spans="1:10">
      <c r="A2512" s="99" t="s">
        <v>2144</v>
      </c>
      <c r="B2512" s="89">
        <v>500</v>
      </c>
      <c r="C2512" s="89" t="s">
        <v>561</v>
      </c>
      <c r="D2512" s="89"/>
      <c r="E2512" s="89" t="s">
        <v>7296</v>
      </c>
      <c r="F2512" s="89" t="s">
        <v>516</v>
      </c>
      <c r="G2512" s="105">
        <v>45366.462500000001</v>
      </c>
      <c r="H2512" t="str">
        <f>INDEX(Partner_details[companyName], MATCH(E2512, Partner_details[email], 0))</f>
        <v>Paul</v>
      </c>
      <c r="I2512">
        <f>IFERROR(INDEX(ggPayers[payer], MATCH(A2512, ggPayers[remote_order_id], 0)), 0)</f>
        <v>0</v>
      </c>
      <c r="J2512" t="str">
        <f t="shared" si="39"/>
        <v>other</v>
      </c>
    </row>
    <row r="2513" spans="1:10">
      <c r="A2513" s="89" t="s">
        <v>11256</v>
      </c>
      <c r="B2513" s="89">
        <v>1000</v>
      </c>
      <c r="C2513" s="89" t="s">
        <v>7963</v>
      </c>
      <c r="D2513" s="89"/>
      <c r="E2513" s="89" t="s">
        <v>130</v>
      </c>
      <c r="F2513" s="89" t="s">
        <v>128</v>
      </c>
      <c r="G2513" s="105">
        <v>45366.515972222223</v>
      </c>
      <c r="H2513" t="str">
        <f>INDEX(Partner_details[companyName], MATCH(E2513, Partner_details[email], 0))</f>
        <v>Avetis Grigoryan</v>
      </c>
      <c r="I2513">
        <f>IFERROR(INDEX(ggPayers[payer], MATCH(A2513, ggPayers[remote_order_id], 0)), 0)</f>
        <v>0</v>
      </c>
      <c r="J2513" t="str">
        <f t="shared" si="39"/>
        <v>other</v>
      </c>
    </row>
    <row r="2514" spans="1:10">
      <c r="A2514" s="89" t="s">
        <v>11257</v>
      </c>
      <c r="B2514" s="89">
        <v>300</v>
      </c>
      <c r="C2514" s="89" t="s">
        <v>7963</v>
      </c>
      <c r="D2514" s="89" t="s">
        <v>11258</v>
      </c>
      <c r="E2514" s="89" t="s">
        <v>7261</v>
      </c>
      <c r="F2514" s="89" t="s">
        <v>2019</v>
      </c>
      <c r="G2514" s="105">
        <v>45366.525000000001</v>
      </c>
      <c r="H2514" t="str">
        <f>INDEX(Partner_details[companyName], MATCH(E2514, Partner_details[email], 0))</f>
        <v>gg cjsc</v>
      </c>
      <c r="I2514">
        <f>IFERROR(INDEX(ggPayers[payer], MATCH(A2514, ggPayers[remote_order_id], 0)), 0)</f>
        <v>0</v>
      </c>
      <c r="J2514" t="str">
        <f t="shared" si="39"/>
        <v>other</v>
      </c>
    </row>
    <row r="2515" spans="1:10">
      <c r="A2515" s="89" t="s">
        <v>2142</v>
      </c>
      <c r="B2515" s="89">
        <v>300</v>
      </c>
      <c r="C2515" s="89" t="s">
        <v>561</v>
      </c>
      <c r="D2515" s="89" t="s">
        <v>11259</v>
      </c>
      <c r="E2515" s="89" t="s">
        <v>7261</v>
      </c>
      <c r="F2515" s="89" t="s">
        <v>2019</v>
      </c>
      <c r="G2515" s="105">
        <v>45366.527777777781</v>
      </c>
      <c r="H2515" t="str">
        <f>INDEX(Partner_details[companyName], MATCH(E2515, Partner_details[email], 0))</f>
        <v>gg cjsc</v>
      </c>
      <c r="I2515">
        <f>IFERROR(INDEX(ggPayers[payer], MATCH(A2515, ggPayers[remote_order_id], 0)), 0)</f>
        <v>825186</v>
      </c>
      <c r="J2515" t="str">
        <f t="shared" si="39"/>
        <v>ggPay</v>
      </c>
    </row>
    <row r="2516" spans="1:10">
      <c r="A2516" s="89" t="s">
        <v>11260</v>
      </c>
      <c r="B2516" s="89">
        <v>2000</v>
      </c>
      <c r="C2516" s="89" t="s">
        <v>7963</v>
      </c>
      <c r="D2516" s="89" t="s">
        <v>11261</v>
      </c>
      <c r="E2516" s="89" t="s">
        <v>130</v>
      </c>
      <c r="F2516" s="89" t="s">
        <v>128</v>
      </c>
      <c r="G2516" s="105">
        <v>45366.597222222219</v>
      </c>
      <c r="H2516" t="str">
        <f>INDEX(Partner_details[companyName], MATCH(E2516, Partner_details[email], 0))</f>
        <v>Avetis Grigoryan</v>
      </c>
      <c r="I2516">
        <f>IFERROR(INDEX(ggPayers[payer], MATCH(A2516, ggPayers[remote_order_id], 0)), 0)</f>
        <v>0</v>
      </c>
      <c r="J2516" t="str">
        <f t="shared" si="39"/>
        <v>other</v>
      </c>
    </row>
    <row r="2517" spans="1:10">
      <c r="A2517" s="99" t="s">
        <v>11262</v>
      </c>
      <c r="B2517" s="89">
        <v>2000</v>
      </c>
      <c r="C2517" s="89" t="s">
        <v>7963</v>
      </c>
      <c r="D2517" s="89" t="s">
        <v>11263</v>
      </c>
      <c r="E2517" s="89" t="s">
        <v>130</v>
      </c>
      <c r="F2517" s="89" t="s">
        <v>128</v>
      </c>
      <c r="G2517" s="105">
        <v>45366.599305555559</v>
      </c>
      <c r="H2517" t="str">
        <f>INDEX(Partner_details[companyName], MATCH(E2517, Partner_details[email], 0))</f>
        <v>Avetis Grigoryan</v>
      </c>
      <c r="I2517">
        <f>IFERROR(INDEX(ggPayers[payer], MATCH(A2517, ggPayers[remote_order_id], 0)), 0)</f>
        <v>0</v>
      </c>
      <c r="J2517" t="str">
        <f t="shared" si="39"/>
        <v>other</v>
      </c>
    </row>
    <row r="2518" spans="1:10">
      <c r="A2518" s="89" t="s">
        <v>11264</v>
      </c>
      <c r="B2518" s="89">
        <v>2000</v>
      </c>
      <c r="C2518" s="89" t="s">
        <v>7963</v>
      </c>
      <c r="D2518" s="89" t="s">
        <v>11265</v>
      </c>
      <c r="E2518" s="89" t="s">
        <v>130</v>
      </c>
      <c r="F2518" s="89" t="s">
        <v>128</v>
      </c>
      <c r="G2518" s="105">
        <v>45366.599305555559</v>
      </c>
      <c r="H2518" t="str">
        <f>INDEX(Partner_details[companyName], MATCH(E2518, Partner_details[email], 0))</f>
        <v>Avetis Grigoryan</v>
      </c>
      <c r="I2518">
        <f>IFERROR(INDEX(ggPayers[payer], MATCH(A2518, ggPayers[remote_order_id], 0)), 0)</f>
        <v>0</v>
      </c>
      <c r="J2518" t="str">
        <f t="shared" si="39"/>
        <v>other</v>
      </c>
    </row>
    <row r="2519" spans="1:10">
      <c r="A2519" s="89" t="s">
        <v>11266</v>
      </c>
      <c r="B2519" s="89">
        <v>300</v>
      </c>
      <c r="C2519" s="89" t="s">
        <v>7963</v>
      </c>
      <c r="D2519" s="89" t="s">
        <v>11267</v>
      </c>
      <c r="E2519" s="89" t="s">
        <v>133</v>
      </c>
      <c r="F2519" s="89" t="s">
        <v>461</v>
      </c>
      <c r="G2519" s="105">
        <v>45366.601388888892</v>
      </c>
      <c r="H2519" t="str">
        <f>INDEX(Partner_details[companyName], MATCH(E2519, Partner_details[email], 0))</f>
        <v>Lumen Coffee</v>
      </c>
      <c r="I2519">
        <f>IFERROR(INDEX(ggPayers[payer], MATCH(A2519, ggPayers[remote_order_id], 0)), 0)</f>
        <v>0</v>
      </c>
      <c r="J2519" t="str">
        <f t="shared" si="39"/>
        <v>other</v>
      </c>
    </row>
    <row r="2520" spans="1:10">
      <c r="A2520" s="89" t="s">
        <v>11268</v>
      </c>
      <c r="B2520" s="89">
        <v>2000</v>
      </c>
      <c r="C2520" s="89" t="s">
        <v>7963</v>
      </c>
      <c r="D2520" s="89" t="s">
        <v>11269</v>
      </c>
      <c r="E2520" s="89" t="s">
        <v>7296</v>
      </c>
      <c r="F2520" s="89" t="s">
        <v>516</v>
      </c>
      <c r="G2520" s="105">
        <v>45366.623611111114</v>
      </c>
      <c r="H2520" t="str">
        <f>INDEX(Partner_details[companyName], MATCH(E2520, Partner_details[email], 0))</f>
        <v>Paul</v>
      </c>
      <c r="I2520">
        <f>IFERROR(INDEX(ggPayers[payer], MATCH(A2520, ggPayers[remote_order_id], 0)), 0)</f>
        <v>0</v>
      </c>
      <c r="J2520" t="str">
        <f t="shared" si="39"/>
        <v>other</v>
      </c>
    </row>
    <row r="2521" spans="1:10">
      <c r="A2521" s="89" t="s">
        <v>11270</v>
      </c>
      <c r="B2521" s="89">
        <v>500</v>
      </c>
      <c r="C2521" s="89" t="s">
        <v>7963</v>
      </c>
      <c r="D2521" s="89" t="s">
        <v>11271</v>
      </c>
      <c r="E2521" s="89" t="s">
        <v>6714</v>
      </c>
      <c r="F2521" s="89" t="s">
        <v>585</v>
      </c>
      <c r="G2521" s="105">
        <v>45366.678472222222</v>
      </c>
      <c r="H2521" t="str">
        <f>INDEX(Partner_details[companyName], MATCH(E2521, Partner_details[email], 0))</f>
        <v>Dodopizza</v>
      </c>
      <c r="I2521">
        <f>IFERROR(INDEX(ggPayers[payer], MATCH(A2521, ggPayers[remote_order_id], 0)), 0)</f>
        <v>0</v>
      </c>
      <c r="J2521" t="str">
        <f t="shared" si="39"/>
        <v>other</v>
      </c>
    </row>
    <row r="2522" spans="1:10">
      <c r="A2522" s="89" t="s">
        <v>2140</v>
      </c>
      <c r="B2522" s="89">
        <v>300</v>
      </c>
      <c r="C2522" s="89" t="s">
        <v>561</v>
      </c>
      <c r="D2522" s="89"/>
      <c r="E2522" s="89" t="s">
        <v>7306</v>
      </c>
      <c r="F2522" s="89" t="s">
        <v>379</v>
      </c>
      <c r="G2522" s="105">
        <v>45366.765277777777</v>
      </c>
      <c r="H2522" t="str">
        <f>INDEX(Partner_details[companyName], MATCH(E2522, Partner_details[email], 0))</f>
        <v>Bardak</v>
      </c>
      <c r="I2522">
        <f>IFERROR(INDEX(ggPayers[payer], MATCH(A2522, ggPayers[remote_order_id], 0)), 0)</f>
        <v>0</v>
      </c>
      <c r="J2522" t="str">
        <f t="shared" si="39"/>
        <v>other</v>
      </c>
    </row>
    <row r="2523" spans="1:10">
      <c r="A2523" s="89" t="s">
        <v>11272</v>
      </c>
      <c r="B2523" s="89">
        <v>500</v>
      </c>
      <c r="C2523" s="89" t="s">
        <v>7963</v>
      </c>
      <c r="D2523" s="89" t="s">
        <v>11273</v>
      </c>
      <c r="E2523" s="89" t="s">
        <v>193</v>
      </c>
      <c r="F2523" s="89" t="s">
        <v>192</v>
      </c>
      <c r="G2523" s="105">
        <v>45366.777777777781</v>
      </c>
      <c r="H2523" t="str">
        <f>INDEX(Partner_details[companyName], MATCH(E2523, Partner_details[email], 0))</f>
        <v>gg cjsc</v>
      </c>
      <c r="I2523">
        <f>IFERROR(INDEX(ggPayers[payer], MATCH(A2523, ggPayers[remote_order_id], 0)), 0)</f>
        <v>0</v>
      </c>
      <c r="J2523" t="str">
        <f t="shared" si="39"/>
        <v>other</v>
      </c>
    </row>
    <row r="2524" spans="1:10">
      <c r="A2524" s="89" t="s">
        <v>11274</v>
      </c>
      <c r="B2524" s="89">
        <v>500</v>
      </c>
      <c r="C2524" s="89" t="s">
        <v>7963</v>
      </c>
      <c r="D2524" s="99" t="s">
        <v>11275</v>
      </c>
      <c r="E2524" s="89" t="s">
        <v>7306</v>
      </c>
      <c r="F2524" s="89" t="s">
        <v>379</v>
      </c>
      <c r="G2524" s="105">
        <v>45366.77847222222</v>
      </c>
      <c r="H2524" t="str">
        <f>INDEX(Partner_details[companyName], MATCH(E2524, Partner_details[email], 0))</f>
        <v>Bardak</v>
      </c>
      <c r="I2524">
        <f>IFERROR(INDEX(ggPayers[payer], MATCH(A2524, ggPayers[remote_order_id], 0)), 0)</f>
        <v>0</v>
      </c>
      <c r="J2524" t="str">
        <f t="shared" si="39"/>
        <v>other</v>
      </c>
    </row>
    <row r="2525" spans="1:10">
      <c r="A2525" s="89" t="s">
        <v>11276</v>
      </c>
      <c r="B2525" s="89">
        <v>500</v>
      </c>
      <c r="C2525" s="89" t="s">
        <v>7963</v>
      </c>
      <c r="D2525" s="89" t="s">
        <v>11277</v>
      </c>
      <c r="E2525" s="89" t="s">
        <v>7306</v>
      </c>
      <c r="F2525" s="89" t="s">
        <v>379</v>
      </c>
      <c r="G2525" s="105">
        <v>45366.77847222222</v>
      </c>
      <c r="H2525" t="str">
        <f>INDEX(Partner_details[companyName], MATCH(E2525, Partner_details[email], 0))</f>
        <v>Bardak</v>
      </c>
      <c r="I2525">
        <f>IFERROR(INDEX(ggPayers[payer], MATCH(A2525, ggPayers[remote_order_id], 0)), 0)</f>
        <v>0</v>
      </c>
      <c r="J2525" t="str">
        <f t="shared" si="39"/>
        <v>other</v>
      </c>
    </row>
    <row r="2526" spans="1:10">
      <c r="A2526" s="89" t="s">
        <v>11278</v>
      </c>
      <c r="B2526" s="89">
        <v>500</v>
      </c>
      <c r="C2526" s="89" t="s">
        <v>7963</v>
      </c>
      <c r="D2526" s="89" t="s">
        <v>11279</v>
      </c>
      <c r="E2526" s="89" t="s">
        <v>7306</v>
      </c>
      <c r="F2526" s="89" t="s">
        <v>379</v>
      </c>
      <c r="G2526" s="105">
        <v>45366.77847222222</v>
      </c>
      <c r="H2526" t="str">
        <f>INDEX(Partner_details[companyName], MATCH(E2526, Partner_details[email], 0))</f>
        <v>Bardak</v>
      </c>
      <c r="I2526">
        <f>IFERROR(INDEX(ggPayers[payer], MATCH(A2526, ggPayers[remote_order_id], 0)), 0)</f>
        <v>0</v>
      </c>
      <c r="J2526" t="str">
        <f t="shared" si="39"/>
        <v>other</v>
      </c>
    </row>
    <row r="2527" spans="1:10">
      <c r="A2527" s="89" t="s">
        <v>2138</v>
      </c>
      <c r="B2527" s="89">
        <v>500</v>
      </c>
      <c r="C2527" s="89" t="s">
        <v>561</v>
      </c>
      <c r="D2527" s="89"/>
      <c r="E2527" s="89" t="s">
        <v>7306</v>
      </c>
      <c r="F2527" s="89" t="s">
        <v>379</v>
      </c>
      <c r="G2527" s="105">
        <v>45366.779166666667</v>
      </c>
      <c r="H2527" t="str">
        <f>INDEX(Partner_details[companyName], MATCH(E2527, Partner_details[email], 0))</f>
        <v>Bardak</v>
      </c>
      <c r="I2527">
        <f>IFERROR(INDEX(ggPayers[payer], MATCH(A2527, ggPayers[remote_order_id], 0)), 0)</f>
        <v>0</v>
      </c>
      <c r="J2527" t="str">
        <f t="shared" si="39"/>
        <v>other</v>
      </c>
    </row>
    <row r="2528" spans="1:10">
      <c r="A2528" s="89" t="s">
        <v>11280</v>
      </c>
      <c r="B2528" s="89">
        <v>500</v>
      </c>
      <c r="C2528" s="89" t="s">
        <v>7963</v>
      </c>
      <c r="D2528" s="89"/>
      <c r="E2528" s="89" t="s">
        <v>7306</v>
      </c>
      <c r="F2528" s="89" t="s">
        <v>379</v>
      </c>
      <c r="G2528" s="105">
        <v>45366.779166666667</v>
      </c>
      <c r="H2528" t="str">
        <f>INDEX(Partner_details[companyName], MATCH(E2528, Partner_details[email], 0))</f>
        <v>Bardak</v>
      </c>
      <c r="I2528">
        <f>IFERROR(INDEX(ggPayers[payer], MATCH(A2528, ggPayers[remote_order_id], 0)), 0)</f>
        <v>0</v>
      </c>
      <c r="J2528" t="str">
        <f t="shared" si="39"/>
        <v>other</v>
      </c>
    </row>
    <row r="2529" spans="1:10">
      <c r="A2529" s="89" t="s">
        <v>2135</v>
      </c>
      <c r="B2529" s="89">
        <v>1000</v>
      </c>
      <c r="C2529" s="89" t="s">
        <v>561</v>
      </c>
      <c r="D2529" s="89" t="s">
        <v>11281</v>
      </c>
      <c r="E2529" s="89" t="s">
        <v>6830</v>
      </c>
      <c r="F2529" s="89" t="s">
        <v>382</v>
      </c>
      <c r="G2529" s="105">
        <v>45366.786111111112</v>
      </c>
      <c r="H2529" t="str">
        <f>INDEX(Partner_details[companyName], MATCH(E2529, Partner_details[email], 0))</f>
        <v>Beer Academy</v>
      </c>
      <c r="I2529">
        <f>IFERROR(INDEX(ggPayers[payer], MATCH(A2529, ggPayers[remote_order_id], 0)), 0)</f>
        <v>119480</v>
      </c>
      <c r="J2529" t="str">
        <f t="shared" si="39"/>
        <v>ggPay</v>
      </c>
    </row>
    <row r="2530" spans="1:10">
      <c r="A2530" s="89" t="s">
        <v>11282</v>
      </c>
      <c r="B2530" s="89">
        <v>1000</v>
      </c>
      <c r="C2530" s="89" t="s">
        <v>7963</v>
      </c>
      <c r="D2530" s="89" t="s">
        <v>11283</v>
      </c>
      <c r="E2530" s="89" t="s">
        <v>6830</v>
      </c>
      <c r="F2530" s="89" t="s">
        <v>382</v>
      </c>
      <c r="G2530" s="105">
        <v>45366.786111111112</v>
      </c>
      <c r="H2530" t="str">
        <f>INDEX(Partner_details[companyName], MATCH(E2530, Partner_details[email], 0))</f>
        <v>Beer Academy</v>
      </c>
      <c r="I2530">
        <f>IFERROR(INDEX(ggPayers[payer], MATCH(A2530, ggPayers[remote_order_id], 0)), 0)</f>
        <v>0</v>
      </c>
      <c r="J2530" t="str">
        <f t="shared" si="39"/>
        <v>other</v>
      </c>
    </row>
    <row r="2531" spans="1:10">
      <c r="A2531" s="89" t="s">
        <v>2132</v>
      </c>
      <c r="B2531" s="89">
        <v>1000</v>
      </c>
      <c r="C2531" s="89" t="s">
        <v>561</v>
      </c>
      <c r="D2531" s="89"/>
      <c r="E2531" s="89" t="s">
        <v>7306</v>
      </c>
      <c r="F2531" s="89" t="s">
        <v>379</v>
      </c>
      <c r="G2531" s="105">
        <v>45366.794444444444</v>
      </c>
      <c r="H2531" t="str">
        <f>INDEX(Partner_details[companyName], MATCH(E2531, Partner_details[email], 0))</f>
        <v>Bardak</v>
      </c>
      <c r="I2531">
        <f>IFERROR(INDEX(ggPayers[payer], MATCH(A2531, ggPayers[remote_order_id], 0)), 0)</f>
        <v>0</v>
      </c>
      <c r="J2531" t="str">
        <f t="shared" si="39"/>
        <v>other</v>
      </c>
    </row>
    <row r="2532" spans="1:10">
      <c r="A2532" s="89" t="s">
        <v>11284</v>
      </c>
      <c r="B2532" s="89">
        <v>1000</v>
      </c>
      <c r="C2532" s="89" t="s">
        <v>7963</v>
      </c>
      <c r="D2532" s="89"/>
      <c r="E2532" s="89" t="s">
        <v>7306</v>
      </c>
      <c r="F2532" s="89" t="s">
        <v>379</v>
      </c>
      <c r="G2532" s="105">
        <v>45366.794444444444</v>
      </c>
      <c r="H2532" t="str">
        <f>INDEX(Partner_details[companyName], MATCH(E2532, Partner_details[email], 0))</f>
        <v>Bardak</v>
      </c>
      <c r="I2532">
        <f>IFERROR(INDEX(ggPayers[payer], MATCH(A2532, ggPayers[remote_order_id], 0)), 0)</f>
        <v>0</v>
      </c>
      <c r="J2532" t="str">
        <f t="shared" si="39"/>
        <v>other</v>
      </c>
    </row>
    <row r="2533" spans="1:10">
      <c r="A2533" s="89" t="s">
        <v>11285</v>
      </c>
      <c r="B2533" s="89">
        <v>300</v>
      </c>
      <c r="C2533" s="89" t="s">
        <v>7963</v>
      </c>
      <c r="D2533" s="89" t="s">
        <v>11286</v>
      </c>
      <c r="E2533" s="89" t="s">
        <v>7018</v>
      </c>
      <c r="F2533" s="89" t="s">
        <v>476</v>
      </c>
      <c r="G2533" s="105">
        <v>45366.809027777781</v>
      </c>
      <c r="H2533" t="str">
        <f>INDEX(Partner_details[companyName], MATCH(E2533, Partner_details[email], 0))</f>
        <v>Malocco</v>
      </c>
      <c r="I2533">
        <f>IFERROR(INDEX(ggPayers[payer], MATCH(A2533, ggPayers[remote_order_id], 0)), 0)</f>
        <v>0</v>
      </c>
      <c r="J2533" t="str">
        <f t="shared" si="39"/>
        <v>other</v>
      </c>
    </row>
    <row r="2534" spans="1:10">
      <c r="A2534" s="89" t="s">
        <v>11287</v>
      </c>
      <c r="B2534" s="89">
        <v>300</v>
      </c>
      <c r="C2534" s="89" t="s">
        <v>7963</v>
      </c>
      <c r="D2534" s="89" t="s">
        <v>11288</v>
      </c>
      <c r="E2534" s="89" t="s">
        <v>7018</v>
      </c>
      <c r="F2534" s="89" t="s">
        <v>476</v>
      </c>
      <c r="G2534" s="105">
        <v>45366.80972222222</v>
      </c>
      <c r="H2534" t="str">
        <f>INDEX(Partner_details[companyName], MATCH(E2534, Partner_details[email], 0))</f>
        <v>Malocco</v>
      </c>
      <c r="I2534">
        <f>IFERROR(INDEX(ggPayers[payer], MATCH(A2534, ggPayers[remote_order_id], 0)), 0)</f>
        <v>0</v>
      </c>
      <c r="J2534" t="str">
        <f t="shared" si="39"/>
        <v>other</v>
      </c>
    </row>
    <row r="2535" spans="1:10">
      <c r="A2535" s="89" t="s">
        <v>11289</v>
      </c>
      <c r="B2535" s="89">
        <v>300</v>
      </c>
      <c r="C2535" s="89" t="s">
        <v>7963</v>
      </c>
      <c r="D2535" s="89" t="s">
        <v>11290</v>
      </c>
      <c r="E2535" s="89" t="s">
        <v>7018</v>
      </c>
      <c r="F2535" s="89" t="s">
        <v>476</v>
      </c>
      <c r="G2535" s="105">
        <v>45366.80972222222</v>
      </c>
      <c r="H2535" t="str">
        <f>INDEX(Partner_details[companyName], MATCH(E2535, Partner_details[email], 0))</f>
        <v>Malocco</v>
      </c>
      <c r="I2535">
        <f>IFERROR(INDEX(ggPayers[payer], MATCH(A2535, ggPayers[remote_order_id], 0)), 0)</f>
        <v>0</v>
      </c>
      <c r="J2535" t="str">
        <f t="shared" si="39"/>
        <v>other</v>
      </c>
    </row>
    <row r="2536" spans="1:10">
      <c r="A2536" s="89" t="s">
        <v>2130</v>
      </c>
      <c r="B2536" s="89">
        <v>5000</v>
      </c>
      <c r="C2536" s="89" t="s">
        <v>561</v>
      </c>
      <c r="D2536" s="89" t="s">
        <v>11291</v>
      </c>
      <c r="E2536" s="89" t="s">
        <v>130</v>
      </c>
      <c r="F2536" s="89" t="s">
        <v>128</v>
      </c>
      <c r="G2536" s="105">
        <v>45366.811805555553</v>
      </c>
      <c r="H2536" t="str">
        <f>INDEX(Partner_details[companyName], MATCH(E2536, Partner_details[email], 0))</f>
        <v>Avetis Grigoryan</v>
      </c>
      <c r="I2536">
        <f>IFERROR(INDEX(ggPayers[payer], MATCH(A2536, ggPayers[remote_order_id], 0)), 0)</f>
        <v>74501</v>
      </c>
      <c r="J2536" t="str">
        <f t="shared" si="39"/>
        <v>ggPay</v>
      </c>
    </row>
    <row r="2537" spans="1:10">
      <c r="A2537" s="99" t="s">
        <v>2128</v>
      </c>
      <c r="B2537" s="89">
        <v>1000</v>
      </c>
      <c r="C2537" s="89" t="s">
        <v>561</v>
      </c>
      <c r="D2537" s="89" t="s">
        <v>11292</v>
      </c>
      <c r="E2537" s="89" t="s">
        <v>7306</v>
      </c>
      <c r="F2537" s="89" t="s">
        <v>379</v>
      </c>
      <c r="G2537" s="105">
        <v>45366.829861111109</v>
      </c>
      <c r="H2537" t="str">
        <f>INDEX(Partner_details[companyName], MATCH(E2537, Partner_details[email], 0))</f>
        <v>Bardak</v>
      </c>
      <c r="I2537">
        <f>IFERROR(INDEX(ggPayers[payer], MATCH(A2537, ggPayers[remote_order_id], 0)), 0)</f>
        <v>281359</v>
      </c>
      <c r="J2537" t="str">
        <f t="shared" si="39"/>
        <v>ggPay</v>
      </c>
    </row>
    <row r="2538" spans="1:10">
      <c r="A2538" s="89" t="s">
        <v>11293</v>
      </c>
      <c r="B2538" s="89">
        <v>1000</v>
      </c>
      <c r="C2538" s="89" t="s">
        <v>7963</v>
      </c>
      <c r="D2538" s="89" t="s">
        <v>11294</v>
      </c>
      <c r="E2538" s="89" t="s">
        <v>7306</v>
      </c>
      <c r="F2538" s="89" t="s">
        <v>379</v>
      </c>
      <c r="G2538" s="105">
        <v>45366.829861111109</v>
      </c>
      <c r="H2538" t="str">
        <f>INDEX(Partner_details[companyName], MATCH(E2538, Partner_details[email], 0))</f>
        <v>Bardak</v>
      </c>
      <c r="I2538">
        <f>IFERROR(INDEX(ggPayers[payer], MATCH(A2538, ggPayers[remote_order_id], 0)), 0)</f>
        <v>0</v>
      </c>
      <c r="J2538" t="str">
        <f t="shared" si="39"/>
        <v>other</v>
      </c>
    </row>
    <row r="2539" spans="1:10">
      <c r="A2539" s="89" t="s">
        <v>6270</v>
      </c>
      <c r="B2539" s="89">
        <v>1000</v>
      </c>
      <c r="C2539" s="89" t="s">
        <v>5606</v>
      </c>
      <c r="D2539" s="89" t="s">
        <v>11295</v>
      </c>
      <c r="E2539" s="89" t="s">
        <v>7306</v>
      </c>
      <c r="F2539" s="89" t="s">
        <v>379</v>
      </c>
      <c r="G2539" s="105">
        <v>45366.857638888891</v>
      </c>
      <c r="H2539" t="str">
        <f>INDEX(Partner_details[companyName], MATCH(E2539, Partner_details[email], 0))</f>
        <v>Bardak</v>
      </c>
      <c r="I2539">
        <f>IFERROR(INDEX(ggPayers[payer], MATCH(A2539, ggPayers[remote_order_id], 0)), 0)</f>
        <v>111609</v>
      </c>
      <c r="J2539" t="str">
        <f t="shared" si="39"/>
        <v>ggPay</v>
      </c>
    </row>
    <row r="2540" spans="1:10">
      <c r="A2540" s="89" t="s">
        <v>11296</v>
      </c>
      <c r="B2540" s="89">
        <v>300</v>
      </c>
      <c r="C2540" s="89" t="s">
        <v>7963</v>
      </c>
      <c r="D2540" s="89" t="s">
        <v>11297</v>
      </c>
      <c r="E2540" s="89" t="s">
        <v>6994</v>
      </c>
      <c r="F2540" s="89" t="s">
        <v>231</v>
      </c>
      <c r="G2540" s="105">
        <v>45367.286805555559</v>
      </c>
      <c r="H2540" t="str">
        <f>INDEX(Partner_details[companyName], MATCH(E2540, Partner_details[email], 0))</f>
        <v>gg cjsc</v>
      </c>
      <c r="I2540">
        <f>IFERROR(INDEX(ggPayers[payer], MATCH(A2540, ggPayers[remote_order_id], 0)), 0)</f>
        <v>0</v>
      </c>
      <c r="J2540" t="str">
        <f t="shared" si="39"/>
        <v>other</v>
      </c>
    </row>
    <row r="2541" spans="1:10">
      <c r="A2541" s="89" t="s">
        <v>11298</v>
      </c>
      <c r="B2541" s="89">
        <v>500</v>
      </c>
      <c r="C2541" s="89" t="s">
        <v>7963</v>
      </c>
      <c r="D2541" s="89"/>
      <c r="E2541" s="89" t="s">
        <v>7101</v>
      </c>
      <c r="F2541" s="89" t="s">
        <v>1731</v>
      </c>
      <c r="G2541" s="105">
        <v>45367.385416666664</v>
      </c>
      <c r="H2541" t="str">
        <f>INDEX(Partner_details[companyName], MATCH(E2541, Partner_details[email], 0))</f>
        <v>Karas Tumanyan</v>
      </c>
      <c r="I2541">
        <f>IFERROR(INDEX(ggPayers[payer], MATCH(A2541, ggPayers[remote_order_id], 0)), 0)</f>
        <v>0</v>
      </c>
      <c r="J2541" t="str">
        <f t="shared" si="39"/>
        <v>other</v>
      </c>
    </row>
    <row r="2542" spans="1:10">
      <c r="A2542" s="89" t="s">
        <v>11299</v>
      </c>
      <c r="B2542" s="89">
        <v>500</v>
      </c>
      <c r="C2542" s="89" t="s">
        <v>7963</v>
      </c>
      <c r="D2542" s="89"/>
      <c r="E2542" s="89" t="s">
        <v>7018</v>
      </c>
      <c r="F2542" s="89" t="s">
        <v>476</v>
      </c>
      <c r="G2542" s="105">
        <v>45454.787499999999</v>
      </c>
      <c r="H2542" t="str">
        <f>INDEX(Partner_details[companyName], MATCH(E2542, Partner_details[email], 0))</f>
        <v>Malocco</v>
      </c>
      <c r="I2542">
        <f>IFERROR(INDEX(ggPayers[payer], MATCH(A2542, ggPayers[remote_order_id], 0)), 0)</f>
        <v>0</v>
      </c>
      <c r="J2542" t="str">
        <f t="shared" si="39"/>
        <v>other</v>
      </c>
    </row>
    <row r="2543" spans="1:10">
      <c r="A2543" s="89" t="s">
        <v>2124</v>
      </c>
      <c r="B2543" s="89">
        <v>500</v>
      </c>
      <c r="C2543" s="89" t="s">
        <v>561</v>
      </c>
      <c r="D2543" s="89"/>
      <c r="E2543" s="89" t="s">
        <v>7418</v>
      </c>
      <c r="F2543" s="89" t="s">
        <v>511</v>
      </c>
      <c r="G2543" s="105">
        <v>45367.428472222222</v>
      </c>
      <c r="H2543" t="str">
        <f>INDEX(Partner_details[companyName], MATCH(E2543, Partner_details[email], 0))</f>
        <v>Myler</v>
      </c>
      <c r="I2543">
        <f>IFERROR(INDEX(ggPayers[payer], MATCH(A2543, ggPayers[remote_order_id], 0)), 0)</f>
        <v>0</v>
      </c>
      <c r="J2543" t="str">
        <f t="shared" si="39"/>
        <v>other</v>
      </c>
    </row>
    <row r="2544" spans="1:10">
      <c r="A2544" s="89" t="s">
        <v>2122</v>
      </c>
      <c r="B2544" s="89">
        <v>100</v>
      </c>
      <c r="C2544" s="89" t="s">
        <v>561</v>
      </c>
      <c r="D2544" s="89"/>
      <c r="E2544" s="89" t="s">
        <v>6754</v>
      </c>
      <c r="F2544" s="89" t="s">
        <v>683</v>
      </c>
      <c r="G2544" s="105">
        <v>45367.439583333333</v>
      </c>
      <c r="H2544" t="str">
        <f>INDEX(Partner_details[companyName], MATCH(E2544, Partner_details[email], 0))</f>
        <v>Noraleppo</v>
      </c>
      <c r="I2544">
        <f>IFERROR(INDEX(ggPayers[payer], MATCH(A2544, ggPayers[remote_order_id], 0)), 0)</f>
        <v>0</v>
      </c>
      <c r="J2544" t="str">
        <f t="shared" si="39"/>
        <v>other</v>
      </c>
    </row>
    <row r="2545" spans="1:10">
      <c r="A2545" s="89" t="s">
        <v>2120</v>
      </c>
      <c r="B2545" s="89">
        <v>100</v>
      </c>
      <c r="C2545" s="89" t="s">
        <v>7991</v>
      </c>
      <c r="D2545" s="89"/>
      <c r="E2545" s="89" t="s">
        <v>6981</v>
      </c>
      <c r="F2545" s="89" t="s">
        <v>160</v>
      </c>
      <c r="G2545" s="105">
        <v>45367.44027777778</v>
      </c>
      <c r="H2545" t="str">
        <f>INDEX(Partner_details[companyName], MATCH(E2545, Partner_details[email], 0))</f>
        <v>Gor1</v>
      </c>
      <c r="I2545">
        <f>IFERROR(INDEX(ggPayers[payer], MATCH(A2545, ggPayers[remote_order_id], 0)), 0)</f>
        <v>0</v>
      </c>
      <c r="J2545" t="str">
        <f t="shared" si="39"/>
        <v>other</v>
      </c>
    </row>
    <row r="2546" spans="1:10">
      <c r="A2546" s="89" t="s">
        <v>11300</v>
      </c>
      <c r="B2546" s="89">
        <v>100</v>
      </c>
      <c r="C2546" s="89" t="s">
        <v>7963</v>
      </c>
      <c r="D2546" s="89"/>
      <c r="E2546" s="89" t="s">
        <v>6981</v>
      </c>
      <c r="F2546" s="89" t="s">
        <v>160</v>
      </c>
      <c r="G2546" s="105">
        <v>45367.44027777778</v>
      </c>
      <c r="H2546" t="str">
        <f>INDEX(Partner_details[companyName], MATCH(E2546, Partner_details[email], 0))</f>
        <v>Gor1</v>
      </c>
      <c r="I2546">
        <f>IFERROR(INDEX(ggPayers[payer], MATCH(A2546, ggPayers[remote_order_id], 0)), 0)</f>
        <v>0</v>
      </c>
      <c r="J2546" t="str">
        <f t="shared" si="39"/>
        <v>other</v>
      </c>
    </row>
    <row r="2547" spans="1:10">
      <c r="A2547" s="89" t="s">
        <v>11301</v>
      </c>
      <c r="B2547" s="89">
        <v>100</v>
      </c>
      <c r="C2547" s="89" t="s">
        <v>7963</v>
      </c>
      <c r="D2547" s="89"/>
      <c r="E2547" s="89" t="s">
        <v>6981</v>
      </c>
      <c r="F2547" s="89" t="s">
        <v>160</v>
      </c>
      <c r="G2547" s="105">
        <v>45367.44027777778</v>
      </c>
      <c r="H2547" t="str">
        <f>INDEX(Partner_details[companyName], MATCH(E2547, Partner_details[email], 0))</f>
        <v>Gor1</v>
      </c>
      <c r="I2547">
        <f>IFERROR(INDEX(ggPayers[payer], MATCH(A2547, ggPayers[remote_order_id], 0)), 0)</f>
        <v>0</v>
      </c>
      <c r="J2547" t="str">
        <f t="shared" si="39"/>
        <v>other</v>
      </c>
    </row>
    <row r="2548" spans="1:10">
      <c r="A2548" s="89" t="s">
        <v>11302</v>
      </c>
      <c r="B2548" s="89">
        <v>2000</v>
      </c>
      <c r="C2548" s="89" t="s">
        <v>7963</v>
      </c>
      <c r="D2548" s="89"/>
      <c r="E2548" s="89" t="s">
        <v>6907</v>
      </c>
      <c r="F2548" s="89" t="s">
        <v>582</v>
      </c>
      <c r="G2548" s="105">
        <v>45367.445833333331</v>
      </c>
      <c r="H2548" t="str">
        <f>INDEX(Partner_details[companyName], MATCH(E2548, Partner_details[email], 0))</f>
        <v>Karas Tumanyan</v>
      </c>
      <c r="I2548">
        <f>IFERROR(INDEX(ggPayers[payer], MATCH(A2548, ggPayers[remote_order_id], 0)), 0)</f>
        <v>0</v>
      </c>
      <c r="J2548" t="str">
        <f t="shared" si="39"/>
        <v>other</v>
      </c>
    </row>
    <row r="2549" spans="1:10">
      <c r="A2549" s="89" t="s">
        <v>2117</v>
      </c>
      <c r="B2549" s="89">
        <v>800</v>
      </c>
      <c r="C2549" s="89" t="s">
        <v>561</v>
      </c>
      <c r="D2549" s="89" t="s">
        <v>11303</v>
      </c>
      <c r="E2549" s="89" t="s">
        <v>7579</v>
      </c>
      <c r="F2549" s="89" t="s">
        <v>602</v>
      </c>
      <c r="G2549" s="105">
        <v>45367.455555555556</v>
      </c>
      <c r="H2549" t="e">
        <f>INDEX(Partner_details[companyName], MATCH(E2549, Partner_details[email], 0))</f>
        <v>#N/A</v>
      </c>
      <c r="I2549">
        <f>IFERROR(INDEX(ggPayers[payer], MATCH(A2549, ggPayers[remote_order_id], 0)), 0)</f>
        <v>546960</v>
      </c>
      <c r="J2549" t="str">
        <f t="shared" si="39"/>
        <v>ggPay</v>
      </c>
    </row>
    <row r="2550" spans="1:10">
      <c r="A2550" s="89" t="s">
        <v>11304</v>
      </c>
      <c r="B2550" s="89">
        <v>1000</v>
      </c>
      <c r="C2550" s="89" t="s">
        <v>7963</v>
      </c>
      <c r="D2550" s="89" t="s">
        <v>11305</v>
      </c>
      <c r="E2550" s="89" t="s">
        <v>7235</v>
      </c>
      <c r="F2550" s="89" t="s">
        <v>710</v>
      </c>
      <c r="G2550" s="105">
        <v>45367.455555555556</v>
      </c>
      <c r="H2550" t="str">
        <f>INDEX(Partner_details[companyName], MATCH(E2550, Partner_details[email], 0))</f>
        <v>Smoking Chef</v>
      </c>
      <c r="I2550">
        <f>IFERROR(INDEX(ggPayers[payer], MATCH(A2550, ggPayers[remote_order_id], 0)), 0)</f>
        <v>0</v>
      </c>
      <c r="J2550" t="str">
        <f t="shared" si="39"/>
        <v>other</v>
      </c>
    </row>
    <row r="2551" spans="1:10">
      <c r="A2551" s="89" t="s">
        <v>11306</v>
      </c>
      <c r="B2551" s="89">
        <v>500</v>
      </c>
      <c r="C2551" s="89" t="s">
        <v>7974</v>
      </c>
      <c r="D2551" s="89"/>
      <c r="E2551" s="89" t="s">
        <v>285</v>
      </c>
      <c r="F2551" s="89" t="s">
        <v>284</v>
      </c>
      <c r="G2551" s="105">
        <v>45367.456250000003</v>
      </c>
      <c r="H2551" t="str">
        <f>INDEX(Partner_details[companyName], MATCH(E2551, Partner_details[email], 0))</f>
        <v>gg cjsc</v>
      </c>
      <c r="I2551">
        <f>IFERROR(INDEX(ggPayers[payer], MATCH(A2551, ggPayers[remote_order_id], 0)), 0)</f>
        <v>0</v>
      </c>
      <c r="J2551" t="str">
        <f t="shared" si="39"/>
        <v>other</v>
      </c>
    </row>
    <row r="2552" spans="1:10">
      <c r="A2552" s="89" t="s">
        <v>11307</v>
      </c>
      <c r="B2552" s="89">
        <v>500</v>
      </c>
      <c r="C2552" s="89" t="s">
        <v>7974</v>
      </c>
      <c r="D2552" s="89"/>
      <c r="E2552" s="89" t="s">
        <v>285</v>
      </c>
      <c r="F2552" s="89" t="s">
        <v>284</v>
      </c>
      <c r="G2552" s="105">
        <v>45367.456944444442</v>
      </c>
      <c r="H2552" t="str">
        <f>INDEX(Partner_details[companyName], MATCH(E2552, Partner_details[email], 0))</f>
        <v>gg cjsc</v>
      </c>
      <c r="I2552">
        <f>IFERROR(INDEX(ggPayers[payer], MATCH(A2552, ggPayers[remote_order_id], 0)), 0)</f>
        <v>0</v>
      </c>
      <c r="J2552" t="str">
        <f t="shared" si="39"/>
        <v>other</v>
      </c>
    </row>
    <row r="2553" spans="1:10">
      <c r="A2553" s="89" t="s">
        <v>11308</v>
      </c>
      <c r="B2553" s="89">
        <v>500</v>
      </c>
      <c r="C2553" s="89" t="s">
        <v>7963</v>
      </c>
      <c r="D2553" s="89"/>
      <c r="E2553" s="89" t="s">
        <v>285</v>
      </c>
      <c r="F2553" s="89" t="s">
        <v>284</v>
      </c>
      <c r="G2553" s="105">
        <v>45367.458333333336</v>
      </c>
      <c r="H2553" t="str">
        <f>INDEX(Partner_details[companyName], MATCH(E2553, Partner_details[email], 0))</f>
        <v>gg cjsc</v>
      </c>
      <c r="I2553">
        <f>IFERROR(INDEX(ggPayers[payer], MATCH(A2553, ggPayers[remote_order_id], 0)), 0)</f>
        <v>0</v>
      </c>
      <c r="J2553" t="str">
        <f t="shared" si="39"/>
        <v>other</v>
      </c>
    </row>
    <row r="2554" spans="1:10">
      <c r="A2554" s="89" t="s">
        <v>11309</v>
      </c>
      <c r="B2554" s="89">
        <v>500</v>
      </c>
      <c r="C2554" s="89" t="s">
        <v>7963</v>
      </c>
      <c r="D2554" s="89"/>
      <c r="E2554" s="89" t="s">
        <v>285</v>
      </c>
      <c r="F2554" s="89" t="s">
        <v>284</v>
      </c>
      <c r="G2554" s="105">
        <v>45367.459027777775</v>
      </c>
      <c r="H2554" t="str">
        <f>INDEX(Partner_details[companyName], MATCH(E2554, Partner_details[email], 0))</f>
        <v>gg cjsc</v>
      </c>
      <c r="I2554">
        <f>IFERROR(INDEX(ggPayers[payer], MATCH(A2554, ggPayers[remote_order_id], 0)), 0)</f>
        <v>0</v>
      </c>
      <c r="J2554" t="str">
        <f t="shared" si="39"/>
        <v>other</v>
      </c>
    </row>
    <row r="2555" spans="1:10">
      <c r="A2555" s="89" t="s">
        <v>11310</v>
      </c>
      <c r="B2555" s="89">
        <v>500</v>
      </c>
      <c r="C2555" s="89" t="s">
        <v>7974</v>
      </c>
      <c r="D2555" s="89"/>
      <c r="E2555" s="89" t="s">
        <v>285</v>
      </c>
      <c r="F2555" s="89" t="s">
        <v>284</v>
      </c>
      <c r="G2555" s="105">
        <v>45367.459027777775</v>
      </c>
      <c r="H2555" t="str">
        <f>INDEX(Partner_details[companyName], MATCH(E2555, Partner_details[email], 0))</f>
        <v>gg cjsc</v>
      </c>
      <c r="I2555">
        <f>IFERROR(INDEX(ggPayers[payer], MATCH(A2555, ggPayers[remote_order_id], 0)), 0)</f>
        <v>0</v>
      </c>
      <c r="J2555" t="str">
        <f t="shared" si="39"/>
        <v>other</v>
      </c>
    </row>
    <row r="2556" spans="1:10">
      <c r="A2556" s="89" t="s">
        <v>2115</v>
      </c>
      <c r="B2556" s="89">
        <v>500</v>
      </c>
      <c r="C2556" s="89" t="s">
        <v>561</v>
      </c>
      <c r="D2556" s="89"/>
      <c r="E2556" s="89" t="s">
        <v>285</v>
      </c>
      <c r="F2556" s="89" t="s">
        <v>284</v>
      </c>
      <c r="G2556" s="105">
        <v>45367.459027777775</v>
      </c>
      <c r="H2556" t="str">
        <f>INDEX(Partner_details[companyName], MATCH(E2556, Partner_details[email], 0))</f>
        <v>gg cjsc</v>
      </c>
      <c r="I2556">
        <f>IFERROR(INDEX(ggPayers[payer], MATCH(A2556, ggPayers[remote_order_id], 0)), 0)</f>
        <v>0</v>
      </c>
      <c r="J2556" t="str">
        <f t="shared" si="39"/>
        <v>other</v>
      </c>
    </row>
    <row r="2557" spans="1:10">
      <c r="A2557" s="89" t="s">
        <v>6269</v>
      </c>
      <c r="B2557" s="89">
        <v>3000</v>
      </c>
      <c r="C2557" s="89" t="s">
        <v>5606</v>
      </c>
      <c r="D2557" s="89" t="s">
        <v>11311</v>
      </c>
      <c r="E2557" s="89" t="s">
        <v>182</v>
      </c>
      <c r="F2557" s="89" t="s">
        <v>80</v>
      </c>
      <c r="G2557" s="105">
        <v>45367.49722222222</v>
      </c>
      <c r="H2557" t="str">
        <f>INDEX(Partner_details[companyName], MATCH(E2557, Partner_details[email], 0))</f>
        <v>gg cjsc</v>
      </c>
      <c r="I2557">
        <f>IFERROR(INDEX(ggPayers[payer], MATCH(A2557, ggPayers[remote_order_id], 0)), 0)</f>
        <v>627160</v>
      </c>
      <c r="J2557" t="str">
        <f t="shared" si="39"/>
        <v>ggPay</v>
      </c>
    </row>
    <row r="2558" spans="1:10">
      <c r="A2558" s="89" t="s">
        <v>2112</v>
      </c>
      <c r="B2558" s="89">
        <v>3000</v>
      </c>
      <c r="C2558" s="89" t="s">
        <v>561</v>
      </c>
      <c r="D2558" s="89" t="s">
        <v>11312</v>
      </c>
      <c r="E2558" s="89" t="s">
        <v>182</v>
      </c>
      <c r="F2558" s="89" t="s">
        <v>80</v>
      </c>
      <c r="G2558" s="105">
        <v>45367.498611111114</v>
      </c>
      <c r="H2558" t="str">
        <f>INDEX(Partner_details[companyName], MATCH(E2558, Partner_details[email], 0))</f>
        <v>gg cjsc</v>
      </c>
      <c r="I2558">
        <f>IFERROR(INDEX(ggPayers[payer], MATCH(A2558, ggPayers[remote_order_id], 0)), 0)</f>
        <v>627160</v>
      </c>
      <c r="J2558" t="str">
        <f t="shared" si="39"/>
        <v>ggPay</v>
      </c>
    </row>
    <row r="2559" spans="1:10">
      <c r="A2559" s="89" t="s">
        <v>2109</v>
      </c>
      <c r="B2559" s="89">
        <v>3000</v>
      </c>
      <c r="C2559" s="89" t="s">
        <v>561</v>
      </c>
      <c r="D2559" s="89" t="s">
        <v>11313</v>
      </c>
      <c r="E2559" s="89" t="s">
        <v>182</v>
      </c>
      <c r="F2559" s="89" t="s">
        <v>80</v>
      </c>
      <c r="G2559" s="105">
        <v>45367.499305555553</v>
      </c>
      <c r="H2559" t="str">
        <f>INDEX(Partner_details[companyName], MATCH(E2559, Partner_details[email], 0))</f>
        <v>gg cjsc</v>
      </c>
      <c r="I2559">
        <f>IFERROR(INDEX(ggPayers[payer], MATCH(A2559, ggPayers[remote_order_id], 0)), 0)</f>
        <v>231060</v>
      </c>
      <c r="J2559" t="str">
        <f t="shared" si="39"/>
        <v>ggPay</v>
      </c>
    </row>
    <row r="2560" spans="1:10">
      <c r="A2560" s="89" t="s">
        <v>11314</v>
      </c>
      <c r="B2560" s="89">
        <v>1000</v>
      </c>
      <c r="C2560" s="89" t="s">
        <v>7963</v>
      </c>
      <c r="D2560" s="89"/>
      <c r="E2560" s="89" t="s">
        <v>7296</v>
      </c>
      <c r="F2560" s="89" t="s">
        <v>516</v>
      </c>
      <c r="G2560" s="105">
        <v>45367.518055555556</v>
      </c>
      <c r="H2560" t="str">
        <f>INDEX(Partner_details[companyName], MATCH(E2560, Partner_details[email], 0))</f>
        <v>Paul</v>
      </c>
      <c r="I2560">
        <f>IFERROR(INDEX(ggPayers[payer], MATCH(A2560, ggPayers[remote_order_id], 0)), 0)</f>
        <v>0</v>
      </c>
      <c r="J2560" t="str">
        <f t="shared" si="39"/>
        <v>other</v>
      </c>
    </row>
    <row r="2561" spans="1:10">
      <c r="A2561" s="89" t="s">
        <v>2107</v>
      </c>
      <c r="B2561" s="89">
        <v>100</v>
      </c>
      <c r="C2561" s="89" t="s">
        <v>561</v>
      </c>
      <c r="D2561" s="89"/>
      <c r="E2561" s="89" t="s">
        <v>7381</v>
      </c>
      <c r="F2561" s="89" t="s">
        <v>507</v>
      </c>
      <c r="G2561" s="105">
        <v>45367.531944444447</v>
      </c>
      <c r="H2561" t="str">
        <f>INDEX(Partner_details[companyName], MATCH(E2561, Partner_details[email], 0))</f>
        <v>Eatnact</v>
      </c>
      <c r="I2561">
        <f>IFERROR(INDEX(ggPayers[payer], MATCH(A2561, ggPayers[remote_order_id], 0)), 0)</f>
        <v>0</v>
      </c>
      <c r="J2561" t="str">
        <f t="shared" si="39"/>
        <v>other</v>
      </c>
    </row>
    <row r="2562" spans="1:10">
      <c r="A2562" s="89" t="s">
        <v>2105</v>
      </c>
      <c r="B2562" s="89">
        <v>3000</v>
      </c>
      <c r="C2562" s="89" t="s">
        <v>561</v>
      </c>
      <c r="D2562" s="89"/>
      <c r="E2562" s="89" t="s">
        <v>6682</v>
      </c>
      <c r="F2562" s="89" t="s">
        <v>5008</v>
      </c>
      <c r="G2562" s="105">
        <v>45367.556944444441</v>
      </c>
      <c r="H2562" t="str">
        <f>INDEX(Partner_details[companyName], MATCH(E2562, Partner_details[email], 0))</f>
        <v>Sunrise noyland</v>
      </c>
      <c r="I2562">
        <f>IFERROR(INDEX(ggPayers[payer], MATCH(A2562, ggPayers[remote_order_id], 0)), 0)</f>
        <v>0</v>
      </c>
      <c r="J2562" t="str">
        <f t="shared" si="39"/>
        <v>other</v>
      </c>
    </row>
    <row r="2563" spans="1:10">
      <c r="A2563" s="89" t="s">
        <v>11315</v>
      </c>
      <c r="B2563" s="89">
        <v>500</v>
      </c>
      <c r="C2563" s="89" t="s">
        <v>7963</v>
      </c>
      <c r="D2563" s="89" t="s">
        <v>11316</v>
      </c>
      <c r="E2563" s="89" t="s">
        <v>6714</v>
      </c>
      <c r="F2563" s="89" t="s">
        <v>585</v>
      </c>
      <c r="G2563" s="105">
        <v>45367.597222222219</v>
      </c>
      <c r="H2563" t="str">
        <f>INDEX(Partner_details[companyName], MATCH(E2563, Partner_details[email], 0))</f>
        <v>Dodopizza</v>
      </c>
      <c r="I2563">
        <f>IFERROR(INDEX(ggPayers[payer], MATCH(A2563, ggPayers[remote_order_id], 0)), 0)</f>
        <v>0</v>
      </c>
      <c r="J2563" t="str">
        <f t="shared" ref="J2563:J2626" si="40">IF(NOT(I2563=0), "ggPay", "other")</f>
        <v>other</v>
      </c>
    </row>
    <row r="2564" spans="1:10">
      <c r="A2564" s="89" t="s">
        <v>11317</v>
      </c>
      <c r="B2564" s="89">
        <v>500</v>
      </c>
      <c r="C2564" s="89" t="s">
        <v>7963</v>
      </c>
      <c r="D2564" s="89" t="s">
        <v>11318</v>
      </c>
      <c r="E2564" s="89" t="s">
        <v>6714</v>
      </c>
      <c r="F2564" s="89" t="s">
        <v>585</v>
      </c>
      <c r="G2564" s="105">
        <v>45367.597222222219</v>
      </c>
      <c r="H2564" t="str">
        <f>INDEX(Partner_details[companyName], MATCH(E2564, Partner_details[email], 0))</f>
        <v>Dodopizza</v>
      </c>
      <c r="I2564">
        <f>IFERROR(INDEX(ggPayers[payer], MATCH(A2564, ggPayers[remote_order_id], 0)), 0)</f>
        <v>0</v>
      </c>
      <c r="J2564" t="str">
        <f t="shared" si="40"/>
        <v>other</v>
      </c>
    </row>
    <row r="2565" spans="1:10">
      <c r="A2565" s="89" t="s">
        <v>2100</v>
      </c>
      <c r="B2565" s="89">
        <v>2000</v>
      </c>
      <c r="C2565" s="89" t="s">
        <v>561</v>
      </c>
      <c r="D2565" s="89"/>
      <c r="E2565" s="89" t="s">
        <v>6554</v>
      </c>
      <c r="F2565" s="89" t="s">
        <v>783</v>
      </c>
      <c r="G2565" s="105">
        <v>45367.643750000003</v>
      </c>
      <c r="H2565" t="str">
        <f>INDEX(Partner_details[companyName], MATCH(E2565, Partner_details[email], 0))</f>
        <v>Avetis Grigoryan</v>
      </c>
      <c r="I2565">
        <f>IFERROR(INDEX(ggPayers[payer], MATCH(A2565, ggPayers[remote_order_id], 0)), 0)</f>
        <v>0</v>
      </c>
      <c r="J2565" t="str">
        <f t="shared" si="40"/>
        <v>other</v>
      </c>
    </row>
    <row r="2566" spans="1:10">
      <c r="A2566" s="89" t="s">
        <v>11319</v>
      </c>
      <c r="B2566" s="89">
        <v>2000</v>
      </c>
      <c r="C2566" s="89" t="s">
        <v>7963</v>
      </c>
      <c r="D2566" s="89"/>
      <c r="E2566" s="89" t="s">
        <v>6554</v>
      </c>
      <c r="F2566" s="89" t="s">
        <v>783</v>
      </c>
      <c r="G2566" s="105">
        <v>45367.645138888889</v>
      </c>
      <c r="H2566" t="str">
        <f>INDEX(Partner_details[companyName], MATCH(E2566, Partner_details[email], 0))</f>
        <v>Avetis Grigoryan</v>
      </c>
      <c r="I2566">
        <f>IFERROR(INDEX(ggPayers[payer], MATCH(A2566, ggPayers[remote_order_id], 0)), 0)</f>
        <v>0</v>
      </c>
      <c r="J2566" t="str">
        <f t="shared" si="40"/>
        <v>other</v>
      </c>
    </row>
    <row r="2567" spans="1:10">
      <c r="A2567" s="89" t="s">
        <v>11320</v>
      </c>
      <c r="B2567" s="89">
        <v>2000</v>
      </c>
      <c r="C2567" s="89" t="s">
        <v>7963</v>
      </c>
      <c r="D2567" s="89"/>
      <c r="E2567" s="89" t="s">
        <v>6554</v>
      </c>
      <c r="F2567" s="89" t="s">
        <v>783</v>
      </c>
      <c r="G2567" s="105">
        <v>45367.645833333336</v>
      </c>
      <c r="H2567" t="str">
        <f>INDEX(Partner_details[companyName], MATCH(E2567, Partner_details[email], 0))</f>
        <v>Avetis Grigoryan</v>
      </c>
      <c r="I2567">
        <f>IFERROR(INDEX(ggPayers[payer], MATCH(A2567, ggPayers[remote_order_id], 0)), 0)</f>
        <v>0</v>
      </c>
      <c r="J2567" t="str">
        <f t="shared" si="40"/>
        <v>other</v>
      </c>
    </row>
    <row r="2568" spans="1:10">
      <c r="A2568" s="89" t="s">
        <v>2098</v>
      </c>
      <c r="B2568" s="89">
        <v>500</v>
      </c>
      <c r="C2568" s="89" t="s">
        <v>561</v>
      </c>
      <c r="D2568" s="89"/>
      <c r="E2568" s="89" t="s">
        <v>6714</v>
      </c>
      <c r="F2568" s="89" t="s">
        <v>585</v>
      </c>
      <c r="G2568" s="105">
        <v>45367.663194444445</v>
      </c>
      <c r="H2568" t="str">
        <f>INDEX(Partner_details[companyName], MATCH(E2568, Partner_details[email], 0))</f>
        <v>Dodopizza</v>
      </c>
      <c r="I2568">
        <f>IFERROR(INDEX(ggPayers[payer], MATCH(A2568, ggPayers[remote_order_id], 0)), 0)</f>
        <v>0</v>
      </c>
      <c r="J2568" t="str">
        <f t="shared" si="40"/>
        <v>other</v>
      </c>
    </row>
    <row r="2569" spans="1:10">
      <c r="A2569" s="89" t="s">
        <v>11321</v>
      </c>
      <c r="B2569" s="89">
        <v>500</v>
      </c>
      <c r="C2569" s="89" t="s">
        <v>7963</v>
      </c>
      <c r="D2569" s="89"/>
      <c r="E2569" s="89" t="s">
        <v>6714</v>
      </c>
      <c r="F2569" s="89" t="s">
        <v>585</v>
      </c>
      <c r="G2569" s="105">
        <v>45367.663194444445</v>
      </c>
      <c r="H2569" t="str">
        <f>INDEX(Partner_details[companyName], MATCH(E2569, Partner_details[email], 0))</f>
        <v>Dodopizza</v>
      </c>
      <c r="I2569">
        <f>IFERROR(INDEX(ggPayers[payer], MATCH(A2569, ggPayers[remote_order_id], 0)), 0)</f>
        <v>0</v>
      </c>
      <c r="J2569" t="str">
        <f t="shared" si="40"/>
        <v>other</v>
      </c>
    </row>
    <row r="2570" spans="1:10">
      <c r="A2570" s="89" t="s">
        <v>11322</v>
      </c>
      <c r="B2570" s="89">
        <v>3000</v>
      </c>
      <c r="C2570" s="89" t="s">
        <v>7963</v>
      </c>
      <c r="D2570" s="89" t="s">
        <v>11323</v>
      </c>
      <c r="E2570" s="89" t="s">
        <v>130</v>
      </c>
      <c r="F2570" s="89" t="s">
        <v>128</v>
      </c>
      <c r="G2570" s="105">
        <v>45367.665277777778</v>
      </c>
      <c r="H2570" t="str">
        <f>INDEX(Partner_details[companyName], MATCH(E2570, Partner_details[email], 0))</f>
        <v>Avetis Grigoryan</v>
      </c>
      <c r="I2570">
        <f>IFERROR(INDEX(ggPayers[payer], MATCH(A2570, ggPayers[remote_order_id], 0)), 0)</f>
        <v>0</v>
      </c>
      <c r="J2570" t="str">
        <f t="shared" si="40"/>
        <v>other</v>
      </c>
    </row>
    <row r="2571" spans="1:10">
      <c r="A2571" s="89" t="s">
        <v>2096</v>
      </c>
      <c r="B2571" s="89">
        <v>3000</v>
      </c>
      <c r="C2571" s="89" t="s">
        <v>561</v>
      </c>
      <c r="D2571" s="89" t="s">
        <v>11324</v>
      </c>
      <c r="E2571" s="89" t="s">
        <v>130</v>
      </c>
      <c r="F2571" s="89" t="s">
        <v>128</v>
      </c>
      <c r="G2571" s="105">
        <v>45367.666666666664</v>
      </c>
      <c r="H2571" t="str">
        <f>INDEX(Partner_details[companyName], MATCH(E2571, Partner_details[email], 0))</f>
        <v>Avetis Grigoryan</v>
      </c>
      <c r="I2571">
        <f>IFERROR(INDEX(ggPayers[payer], MATCH(A2571, ggPayers[remote_order_id], 0)), 0)</f>
        <v>731973</v>
      </c>
      <c r="J2571" t="str">
        <f t="shared" si="40"/>
        <v>ggPay</v>
      </c>
    </row>
    <row r="2572" spans="1:10">
      <c r="A2572" s="89" t="s">
        <v>11325</v>
      </c>
      <c r="B2572" s="89">
        <v>1500</v>
      </c>
      <c r="C2572" s="89" t="s">
        <v>7963</v>
      </c>
      <c r="D2572" s="89"/>
      <c r="E2572" s="89" t="s">
        <v>6830</v>
      </c>
      <c r="F2572" s="89" t="s">
        <v>382</v>
      </c>
      <c r="G2572" s="105">
        <v>45367.73333333333</v>
      </c>
      <c r="H2572" t="str">
        <f>INDEX(Partner_details[companyName], MATCH(E2572, Partner_details[email], 0))</f>
        <v>Beer Academy</v>
      </c>
      <c r="I2572">
        <f>IFERROR(INDEX(ggPayers[payer], MATCH(A2572, ggPayers[remote_order_id], 0)), 0)</f>
        <v>0</v>
      </c>
      <c r="J2572" t="str">
        <f t="shared" si="40"/>
        <v>other</v>
      </c>
    </row>
    <row r="2573" spans="1:10">
      <c r="A2573" s="89" t="s">
        <v>11326</v>
      </c>
      <c r="B2573" s="89">
        <v>1500</v>
      </c>
      <c r="C2573" s="89" t="s">
        <v>7963</v>
      </c>
      <c r="D2573" s="89" t="s">
        <v>11327</v>
      </c>
      <c r="E2573" s="89" t="s">
        <v>6830</v>
      </c>
      <c r="F2573" s="89" t="s">
        <v>382</v>
      </c>
      <c r="G2573" s="105">
        <v>45367.734027777777</v>
      </c>
      <c r="H2573" t="str">
        <f>INDEX(Partner_details[companyName], MATCH(E2573, Partner_details[email], 0))</f>
        <v>Beer Academy</v>
      </c>
      <c r="I2573">
        <f>IFERROR(INDEX(ggPayers[payer], MATCH(A2573, ggPayers[remote_order_id], 0)), 0)</f>
        <v>0</v>
      </c>
      <c r="J2573" t="str">
        <f t="shared" si="40"/>
        <v>other</v>
      </c>
    </row>
    <row r="2574" spans="1:10">
      <c r="A2574" s="89" t="s">
        <v>2092</v>
      </c>
      <c r="B2574" s="89">
        <v>500</v>
      </c>
      <c r="C2574" s="89" t="s">
        <v>561</v>
      </c>
      <c r="D2574" s="89"/>
      <c r="E2574" s="89" t="s">
        <v>199</v>
      </c>
      <c r="F2574" s="89" t="s">
        <v>198</v>
      </c>
      <c r="G2574" s="105">
        <v>45367.761111111111</v>
      </c>
      <c r="H2574" t="str">
        <f>INDEX(Partner_details[companyName], MATCH(E2574, Partner_details[email], 0))</f>
        <v>gg cjsc</v>
      </c>
      <c r="I2574">
        <f>IFERROR(INDEX(ggPayers[payer], MATCH(A2574, ggPayers[remote_order_id], 0)), 0)</f>
        <v>0</v>
      </c>
      <c r="J2574" t="str">
        <f t="shared" si="40"/>
        <v>other</v>
      </c>
    </row>
    <row r="2575" spans="1:10">
      <c r="A2575" s="89" t="s">
        <v>11328</v>
      </c>
      <c r="B2575" s="89">
        <v>500</v>
      </c>
      <c r="C2575" s="89" t="s">
        <v>7963</v>
      </c>
      <c r="D2575" s="89"/>
      <c r="E2575" s="89" t="s">
        <v>6554</v>
      </c>
      <c r="F2575" s="89" t="s">
        <v>783</v>
      </c>
      <c r="G2575" s="105">
        <v>45367.788194444445</v>
      </c>
      <c r="H2575" t="str">
        <f>INDEX(Partner_details[companyName], MATCH(E2575, Partner_details[email], 0))</f>
        <v>Avetis Grigoryan</v>
      </c>
      <c r="I2575">
        <f>IFERROR(INDEX(ggPayers[payer], MATCH(A2575, ggPayers[remote_order_id], 0)), 0)</f>
        <v>0</v>
      </c>
      <c r="J2575" t="str">
        <f t="shared" si="40"/>
        <v>other</v>
      </c>
    </row>
    <row r="2576" spans="1:10">
      <c r="A2576" s="89" t="s">
        <v>11329</v>
      </c>
      <c r="B2576" s="89">
        <v>1000</v>
      </c>
      <c r="C2576" s="89" t="s">
        <v>7963</v>
      </c>
      <c r="D2576" s="89"/>
      <c r="E2576" s="89" t="s">
        <v>6554</v>
      </c>
      <c r="F2576" s="89" t="s">
        <v>783</v>
      </c>
      <c r="G2576" s="105">
        <v>45367.809027777781</v>
      </c>
      <c r="H2576" t="str">
        <f>INDEX(Partner_details[companyName], MATCH(E2576, Partner_details[email], 0))</f>
        <v>Avetis Grigoryan</v>
      </c>
      <c r="I2576">
        <f>IFERROR(INDEX(ggPayers[payer], MATCH(A2576, ggPayers[remote_order_id], 0)), 0)</f>
        <v>0</v>
      </c>
      <c r="J2576" t="str">
        <f t="shared" si="40"/>
        <v>other</v>
      </c>
    </row>
    <row r="2577" spans="1:10">
      <c r="A2577" s="89" t="s">
        <v>11330</v>
      </c>
      <c r="B2577" s="89">
        <v>1500</v>
      </c>
      <c r="C2577" s="89" t="s">
        <v>7963</v>
      </c>
      <c r="D2577" s="89"/>
      <c r="E2577" s="89" t="s">
        <v>6830</v>
      </c>
      <c r="F2577" s="89" t="s">
        <v>382</v>
      </c>
      <c r="G2577" s="105">
        <v>45367.832638888889</v>
      </c>
      <c r="H2577" t="str">
        <f>INDEX(Partner_details[companyName], MATCH(E2577, Partner_details[email], 0))</f>
        <v>Beer Academy</v>
      </c>
      <c r="I2577">
        <f>IFERROR(INDEX(ggPayers[payer], MATCH(A2577, ggPayers[remote_order_id], 0)), 0)</f>
        <v>0</v>
      </c>
      <c r="J2577" t="str">
        <f t="shared" si="40"/>
        <v>other</v>
      </c>
    </row>
    <row r="2578" spans="1:10">
      <c r="A2578" s="89" t="s">
        <v>11331</v>
      </c>
      <c r="B2578" s="89">
        <v>2000</v>
      </c>
      <c r="C2578" s="89" t="s">
        <v>7963</v>
      </c>
      <c r="D2578" s="89"/>
      <c r="E2578" s="89" t="s">
        <v>7296</v>
      </c>
      <c r="F2578" s="89" t="s">
        <v>516</v>
      </c>
      <c r="G2578" s="105">
        <v>45368.288888888892</v>
      </c>
      <c r="H2578" t="str">
        <f>INDEX(Partner_details[companyName], MATCH(E2578, Partner_details[email], 0))</f>
        <v>Paul</v>
      </c>
      <c r="I2578">
        <f>IFERROR(INDEX(ggPayers[payer], MATCH(A2578, ggPayers[remote_order_id], 0)), 0)</f>
        <v>0</v>
      </c>
      <c r="J2578" t="str">
        <f t="shared" si="40"/>
        <v>other</v>
      </c>
    </row>
    <row r="2579" spans="1:10">
      <c r="A2579" s="89" t="s">
        <v>11332</v>
      </c>
      <c r="B2579" s="89">
        <v>2000</v>
      </c>
      <c r="C2579" s="89" t="s">
        <v>7963</v>
      </c>
      <c r="D2579" s="89"/>
      <c r="E2579" s="89" t="s">
        <v>7296</v>
      </c>
      <c r="F2579" s="89" t="s">
        <v>516</v>
      </c>
      <c r="G2579" s="105">
        <v>45368.288888888892</v>
      </c>
      <c r="H2579" t="str">
        <f>INDEX(Partner_details[companyName], MATCH(E2579, Partner_details[email], 0))</f>
        <v>Paul</v>
      </c>
      <c r="I2579">
        <f>IFERROR(INDEX(ggPayers[payer], MATCH(A2579, ggPayers[remote_order_id], 0)), 0)</f>
        <v>0</v>
      </c>
      <c r="J2579" t="str">
        <f t="shared" si="40"/>
        <v>other</v>
      </c>
    </row>
    <row r="2580" spans="1:10">
      <c r="A2580" s="89" t="s">
        <v>11333</v>
      </c>
      <c r="B2580" s="89">
        <v>2000</v>
      </c>
      <c r="C2580" s="89" t="s">
        <v>7963</v>
      </c>
      <c r="D2580" s="89"/>
      <c r="E2580" s="89" t="s">
        <v>7296</v>
      </c>
      <c r="F2580" s="89" t="s">
        <v>516</v>
      </c>
      <c r="G2580" s="105">
        <v>45368.289583333331</v>
      </c>
      <c r="H2580" t="str">
        <f>INDEX(Partner_details[companyName], MATCH(E2580, Partner_details[email], 0))</f>
        <v>Paul</v>
      </c>
      <c r="I2580">
        <f>IFERROR(INDEX(ggPayers[payer], MATCH(A2580, ggPayers[remote_order_id], 0)), 0)</f>
        <v>0</v>
      </c>
      <c r="J2580" t="str">
        <f t="shared" si="40"/>
        <v>other</v>
      </c>
    </row>
    <row r="2581" spans="1:10">
      <c r="A2581" s="89" t="s">
        <v>11334</v>
      </c>
      <c r="B2581" s="89">
        <v>1000</v>
      </c>
      <c r="C2581" s="89" t="s">
        <v>7963</v>
      </c>
      <c r="D2581" s="89" t="s">
        <v>11335</v>
      </c>
      <c r="E2581" s="89" t="s">
        <v>6682</v>
      </c>
      <c r="F2581" s="89" t="s">
        <v>5008</v>
      </c>
      <c r="G2581" s="105">
        <v>45368.324999999997</v>
      </c>
      <c r="H2581" t="str">
        <f>INDEX(Partner_details[companyName], MATCH(E2581, Partner_details[email], 0))</f>
        <v>Sunrise noyland</v>
      </c>
      <c r="I2581">
        <f>IFERROR(INDEX(ggPayers[payer], MATCH(A2581, ggPayers[remote_order_id], 0)), 0)</f>
        <v>0</v>
      </c>
      <c r="J2581" t="str">
        <f t="shared" si="40"/>
        <v>other</v>
      </c>
    </row>
    <row r="2582" spans="1:10">
      <c r="A2582" s="89" t="s">
        <v>11336</v>
      </c>
      <c r="B2582" s="89">
        <v>1000</v>
      </c>
      <c r="C2582" s="89" t="s">
        <v>7963</v>
      </c>
      <c r="D2582" s="89" t="s">
        <v>11337</v>
      </c>
      <c r="E2582" s="89" t="s">
        <v>6682</v>
      </c>
      <c r="F2582" s="89" t="s">
        <v>5008</v>
      </c>
      <c r="G2582" s="105">
        <v>45368.326388888891</v>
      </c>
      <c r="H2582" t="str">
        <f>INDEX(Partner_details[companyName], MATCH(E2582, Partner_details[email], 0))</f>
        <v>Sunrise noyland</v>
      </c>
      <c r="I2582">
        <f>IFERROR(INDEX(ggPayers[payer], MATCH(A2582, ggPayers[remote_order_id], 0)), 0)</f>
        <v>0</v>
      </c>
      <c r="J2582" t="str">
        <f t="shared" si="40"/>
        <v>other</v>
      </c>
    </row>
    <row r="2583" spans="1:10">
      <c r="A2583" s="89" t="s">
        <v>11338</v>
      </c>
      <c r="B2583" s="89">
        <v>2000</v>
      </c>
      <c r="C2583" s="89" t="s">
        <v>7963</v>
      </c>
      <c r="D2583" s="89" t="s">
        <v>11339</v>
      </c>
      <c r="E2583" s="89" t="s">
        <v>7296</v>
      </c>
      <c r="F2583" s="89" t="s">
        <v>516</v>
      </c>
      <c r="G2583" s="105">
        <v>45368.368750000001</v>
      </c>
      <c r="H2583" t="str">
        <f>INDEX(Partner_details[companyName], MATCH(E2583, Partner_details[email], 0))</f>
        <v>Paul</v>
      </c>
      <c r="I2583">
        <f>IFERROR(INDEX(ggPayers[payer], MATCH(A2583, ggPayers[remote_order_id], 0)), 0)</f>
        <v>0</v>
      </c>
      <c r="J2583" t="str">
        <f t="shared" si="40"/>
        <v>other</v>
      </c>
    </row>
    <row r="2584" spans="1:10">
      <c r="A2584" s="89" t="s">
        <v>11340</v>
      </c>
      <c r="B2584" s="89">
        <v>2000</v>
      </c>
      <c r="C2584" s="89" t="s">
        <v>7963</v>
      </c>
      <c r="D2584" s="89" t="s">
        <v>11341</v>
      </c>
      <c r="E2584" s="89" t="s">
        <v>7296</v>
      </c>
      <c r="F2584" s="89" t="s">
        <v>516</v>
      </c>
      <c r="G2584" s="105">
        <v>45368.370138888888</v>
      </c>
      <c r="H2584" t="str">
        <f>INDEX(Partner_details[companyName], MATCH(E2584, Partner_details[email], 0))</f>
        <v>Paul</v>
      </c>
      <c r="I2584">
        <f>IFERROR(INDEX(ggPayers[payer], MATCH(A2584, ggPayers[remote_order_id], 0)), 0)</f>
        <v>0</v>
      </c>
      <c r="J2584" t="str">
        <f t="shared" si="40"/>
        <v>other</v>
      </c>
    </row>
    <row r="2585" spans="1:10">
      <c r="A2585" s="89" t="s">
        <v>2090</v>
      </c>
      <c r="B2585" s="89">
        <v>1000</v>
      </c>
      <c r="C2585" s="89" t="s">
        <v>561</v>
      </c>
      <c r="D2585" s="89"/>
      <c r="E2585" s="89" t="s">
        <v>6682</v>
      </c>
      <c r="F2585" s="89" t="s">
        <v>5008</v>
      </c>
      <c r="G2585" s="105">
        <v>45368.384027777778</v>
      </c>
      <c r="H2585" t="str">
        <f>INDEX(Partner_details[companyName], MATCH(E2585, Partner_details[email], 0))</f>
        <v>Sunrise noyland</v>
      </c>
      <c r="I2585">
        <f>IFERROR(INDEX(ggPayers[payer], MATCH(A2585, ggPayers[remote_order_id], 0)), 0)</f>
        <v>0</v>
      </c>
      <c r="J2585" t="str">
        <f t="shared" si="40"/>
        <v>other</v>
      </c>
    </row>
    <row r="2586" spans="1:10">
      <c r="A2586" s="89" t="s">
        <v>11342</v>
      </c>
      <c r="B2586" s="89">
        <v>1000</v>
      </c>
      <c r="C2586" s="89" t="s">
        <v>7963</v>
      </c>
      <c r="D2586" s="89"/>
      <c r="E2586" s="89" t="s">
        <v>6682</v>
      </c>
      <c r="F2586" s="89" t="s">
        <v>5008</v>
      </c>
      <c r="G2586" s="105">
        <v>45368.384027777778</v>
      </c>
      <c r="H2586" t="str">
        <f>INDEX(Partner_details[companyName], MATCH(E2586, Partner_details[email], 0))</f>
        <v>Sunrise noyland</v>
      </c>
      <c r="I2586">
        <f>IFERROR(INDEX(ggPayers[payer], MATCH(A2586, ggPayers[remote_order_id], 0)), 0)</f>
        <v>0</v>
      </c>
      <c r="J2586" t="str">
        <f t="shared" si="40"/>
        <v>other</v>
      </c>
    </row>
    <row r="2587" spans="1:10">
      <c r="A2587" s="89" t="s">
        <v>11343</v>
      </c>
      <c r="B2587" s="89">
        <v>2000</v>
      </c>
      <c r="C2587" s="89" t="s">
        <v>7963</v>
      </c>
      <c r="D2587" s="89" t="s">
        <v>11344</v>
      </c>
      <c r="E2587" s="89" t="s">
        <v>7296</v>
      </c>
      <c r="F2587" s="89" t="s">
        <v>516</v>
      </c>
      <c r="G2587" s="105">
        <v>45368.395138888889</v>
      </c>
      <c r="H2587" t="str">
        <f>INDEX(Partner_details[companyName], MATCH(E2587, Partner_details[email], 0))</f>
        <v>Paul</v>
      </c>
      <c r="I2587">
        <f>IFERROR(INDEX(ggPayers[payer], MATCH(A2587, ggPayers[remote_order_id], 0)), 0)</f>
        <v>0</v>
      </c>
      <c r="J2587" t="str">
        <f t="shared" si="40"/>
        <v>other</v>
      </c>
    </row>
    <row r="2588" spans="1:10">
      <c r="A2588" s="89" t="s">
        <v>11345</v>
      </c>
      <c r="B2588" s="89">
        <v>1200</v>
      </c>
      <c r="C2588" s="89" t="s">
        <v>7963</v>
      </c>
      <c r="D2588" s="89" t="s">
        <v>11346</v>
      </c>
      <c r="E2588" s="89" t="s">
        <v>7579</v>
      </c>
      <c r="F2588" s="89" t="s">
        <v>602</v>
      </c>
      <c r="G2588" s="105">
        <v>45368.479861111111</v>
      </c>
      <c r="H2588" t="e">
        <f>INDEX(Partner_details[companyName], MATCH(E2588, Partner_details[email], 0))</f>
        <v>#N/A</v>
      </c>
      <c r="I2588">
        <f>IFERROR(INDEX(ggPayers[payer], MATCH(A2588, ggPayers[remote_order_id], 0)), 0)</f>
        <v>0</v>
      </c>
      <c r="J2588" t="str">
        <f t="shared" si="40"/>
        <v>other</v>
      </c>
    </row>
    <row r="2589" spans="1:10">
      <c r="A2589" s="89" t="s">
        <v>11347</v>
      </c>
      <c r="B2589" s="89">
        <v>1000</v>
      </c>
      <c r="C2589" s="89" t="s">
        <v>7963</v>
      </c>
      <c r="D2589" s="89"/>
      <c r="E2589" s="89" t="s">
        <v>6682</v>
      </c>
      <c r="F2589" s="89" t="s">
        <v>5008</v>
      </c>
      <c r="G2589" s="105">
        <v>45368.519444444442</v>
      </c>
      <c r="H2589" t="str">
        <f>INDEX(Partner_details[companyName], MATCH(E2589, Partner_details[email], 0))</f>
        <v>Sunrise noyland</v>
      </c>
      <c r="I2589">
        <f>IFERROR(INDEX(ggPayers[payer], MATCH(A2589, ggPayers[remote_order_id], 0)), 0)</f>
        <v>0</v>
      </c>
      <c r="J2589" t="str">
        <f t="shared" si="40"/>
        <v>other</v>
      </c>
    </row>
    <row r="2590" spans="1:10">
      <c r="A2590" s="89" t="s">
        <v>11348</v>
      </c>
      <c r="B2590" s="89">
        <v>1000</v>
      </c>
      <c r="C2590" s="89" t="s">
        <v>7963</v>
      </c>
      <c r="D2590" s="89" t="s">
        <v>11349</v>
      </c>
      <c r="E2590" s="89" t="s">
        <v>6682</v>
      </c>
      <c r="F2590" s="89" t="s">
        <v>5008</v>
      </c>
      <c r="G2590" s="105">
        <v>45368.519444444442</v>
      </c>
      <c r="H2590" t="str">
        <f>INDEX(Partner_details[companyName], MATCH(E2590, Partner_details[email], 0))</f>
        <v>Sunrise noyland</v>
      </c>
      <c r="I2590">
        <f>IFERROR(INDEX(ggPayers[payer], MATCH(A2590, ggPayers[remote_order_id], 0)), 0)</f>
        <v>0</v>
      </c>
      <c r="J2590" t="str">
        <f t="shared" si="40"/>
        <v>other</v>
      </c>
    </row>
    <row r="2591" spans="1:10">
      <c r="A2591" s="89" t="s">
        <v>2088</v>
      </c>
      <c r="B2591" s="89">
        <v>2000</v>
      </c>
      <c r="C2591" s="89" t="s">
        <v>561</v>
      </c>
      <c r="D2591" s="89"/>
      <c r="E2591" s="89" t="s">
        <v>6554</v>
      </c>
      <c r="F2591" s="89" t="s">
        <v>783</v>
      </c>
      <c r="G2591" s="105">
        <v>45368.584027777775</v>
      </c>
      <c r="H2591" t="str">
        <f>INDEX(Partner_details[companyName], MATCH(E2591, Partner_details[email], 0))</f>
        <v>Avetis Grigoryan</v>
      </c>
      <c r="I2591">
        <f>IFERROR(INDEX(ggPayers[payer], MATCH(A2591, ggPayers[remote_order_id], 0)), 0)</f>
        <v>0</v>
      </c>
      <c r="J2591" t="str">
        <f t="shared" si="40"/>
        <v>other</v>
      </c>
    </row>
    <row r="2592" spans="1:10">
      <c r="A2592" s="89" t="s">
        <v>11350</v>
      </c>
      <c r="B2592" s="89">
        <v>2000</v>
      </c>
      <c r="C2592" s="89" t="s">
        <v>7963</v>
      </c>
      <c r="D2592" s="89"/>
      <c r="E2592" s="89" t="s">
        <v>6554</v>
      </c>
      <c r="F2592" s="89" t="s">
        <v>783</v>
      </c>
      <c r="G2592" s="105">
        <v>45368.584027777775</v>
      </c>
      <c r="H2592" t="str">
        <f>INDEX(Partner_details[companyName], MATCH(E2592, Partner_details[email], 0))</f>
        <v>Avetis Grigoryan</v>
      </c>
      <c r="I2592">
        <f>IFERROR(INDEX(ggPayers[payer], MATCH(A2592, ggPayers[remote_order_id], 0)), 0)</f>
        <v>0</v>
      </c>
      <c r="J2592" t="str">
        <f t="shared" si="40"/>
        <v>other</v>
      </c>
    </row>
    <row r="2593" spans="1:10">
      <c r="A2593" s="89" t="s">
        <v>2086</v>
      </c>
      <c r="B2593" s="89">
        <v>2000</v>
      </c>
      <c r="C2593" s="89" t="s">
        <v>561</v>
      </c>
      <c r="D2593" s="89"/>
      <c r="E2593" s="89" t="s">
        <v>6830</v>
      </c>
      <c r="F2593" s="89" t="s">
        <v>382</v>
      </c>
      <c r="G2593" s="105">
        <v>45368.626388888886</v>
      </c>
      <c r="H2593" t="str">
        <f>INDEX(Partner_details[companyName], MATCH(E2593, Partner_details[email], 0))</f>
        <v>Beer Academy</v>
      </c>
      <c r="I2593">
        <f>IFERROR(INDEX(ggPayers[payer], MATCH(A2593, ggPayers[remote_order_id], 0)), 0)</f>
        <v>0</v>
      </c>
      <c r="J2593" t="str">
        <f t="shared" si="40"/>
        <v>other</v>
      </c>
    </row>
    <row r="2594" spans="1:10">
      <c r="A2594" s="89" t="s">
        <v>11351</v>
      </c>
      <c r="B2594" s="89">
        <v>500</v>
      </c>
      <c r="C2594" s="89" t="s">
        <v>7963</v>
      </c>
      <c r="D2594" s="89" t="s">
        <v>11352</v>
      </c>
      <c r="E2594" s="89" t="s">
        <v>6830</v>
      </c>
      <c r="F2594" s="89" t="s">
        <v>382</v>
      </c>
      <c r="G2594" s="105">
        <v>45368.65902777778</v>
      </c>
      <c r="H2594" t="str">
        <f>INDEX(Partner_details[companyName], MATCH(E2594, Partner_details[email], 0))</f>
        <v>Beer Academy</v>
      </c>
      <c r="I2594">
        <f>IFERROR(INDEX(ggPayers[payer], MATCH(A2594, ggPayers[remote_order_id], 0)), 0)</f>
        <v>0</v>
      </c>
      <c r="J2594" t="str">
        <f t="shared" si="40"/>
        <v>other</v>
      </c>
    </row>
    <row r="2595" spans="1:10">
      <c r="A2595" s="89" t="s">
        <v>2084</v>
      </c>
      <c r="B2595" s="89">
        <v>1000</v>
      </c>
      <c r="C2595" s="89" t="s">
        <v>561</v>
      </c>
      <c r="D2595" s="89"/>
      <c r="E2595" s="89" t="s">
        <v>6554</v>
      </c>
      <c r="F2595" s="89" t="s">
        <v>783</v>
      </c>
      <c r="G2595" s="105">
        <v>45368.666666666664</v>
      </c>
      <c r="H2595" t="str">
        <f>INDEX(Partner_details[companyName], MATCH(E2595, Partner_details[email], 0))</f>
        <v>Avetis Grigoryan</v>
      </c>
      <c r="I2595">
        <f>IFERROR(INDEX(ggPayers[payer], MATCH(A2595, ggPayers[remote_order_id], 0)), 0)</f>
        <v>0</v>
      </c>
      <c r="J2595" t="str">
        <f t="shared" si="40"/>
        <v>other</v>
      </c>
    </row>
    <row r="2596" spans="1:10">
      <c r="A2596" s="89" t="s">
        <v>11353</v>
      </c>
      <c r="B2596" s="89">
        <v>1000</v>
      </c>
      <c r="C2596" s="89" t="s">
        <v>7963</v>
      </c>
      <c r="D2596" s="89"/>
      <c r="E2596" s="89" t="s">
        <v>6554</v>
      </c>
      <c r="F2596" s="89" t="s">
        <v>783</v>
      </c>
      <c r="G2596" s="105">
        <v>45368.666666666664</v>
      </c>
      <c r="H2596" t="str">
        <f>INDEX(Partner_details[companyName], MATCH(E2596, Partner_details[email], 0))</f>
        <v>Avetis Grigoryan</v>
      </c>
      <c r="I2596">
        <f>IFERROR(INDEX(ggPayers[payer], MATCH(A2596, ggPayers[remote_order_id], 0)), 0)</f>
        <v>0</v>
      </c>
      <c r="J2596" t="str">
        <f t="shared" si="40"/>
        <v>other</v>
      </c>
    </row>
    <row r="2597" spans="1:10">
      <c r="A2597" s="89" t="s">
        <v>11354</v>
      </c>
      <c r="B2597" s="89">
        <v>1000</v>
      </c>
      <c r="C2597" s="89" t="s">
        <v>7963</v>
      </c>
      <c r="D2597" s="89" t="s">
        <v>11355</v>
      </c>
      <c r="E2597" s="89" t="s">
        <v>7579</v>
      </c>
      <c r="F2597" s="89" t="s">
        <v>602</v>
      </c>
      <c r="G2597" s="105">
        <v>45368.668055555558</v>
      </c>
      <c r="H2597" t="e">
        <f>INDEX(Partner_details[companyName], MATCH(E2597, Partner_details[email], 0))</f>
        <v>#N/A</v>
      </c>
      <c r="I2597">
        <f>IFERROR(INDEX(ggPayers[payer], MATCH(A2597, ggPayers[remote_order_id], 0)), 0)</f>
        <v>0</v>
      </c>
      <c r="J2597" t="str">
        <f t="shared" si="40"/>
        <v>other</v>
      </c>
    </row>
    <row r="2598" spans="1:10">
      <c r="A2598" s="89" t="s">
        <v>2082</v>
      </c>
      <c r="B2598" s="89">
        <v>800</v>
      </c>
      <c r="C2598" s="89" t="s">
        <v>561</v>
      </c>
      <c r="D2598" s="99" t="s">
        <v>11356</v>
      </c>
      <c r="E2598" s="89" t="s">
        <v>7579</v>
      </c>
      <c r="F2598" s="89" t="s">
        <v>602</v>
      </c>
      <c r="G2598" s="105">
        <v>45368.67083333333</v>
      </c>
      <c r="H2598" t="e">
        <f>INDEX(Partner_details[companyName], MATCH(E2598, Partner_details[email], 0))</f>
        <v>#N/A</v>
      </c>
      <c r="I2598">
        <f>IFERROR(INDEX(ggPayers[payer], MATCH(A2598, ggPayers[remote_order_id], 0)), 0)</f>
        <v>910292</v>
      </c>
      <c r="J2598" t="str">
        <f t="shared" si="40"/>
        <v>ggPay</v>
      </c>
    </row>
    <row r="2599" spans="1:10">
      <c r="A2599" s="89" t="s">
        <v>11357</v>
      </c>
      <c r="B2599" s="89">
        <v>500</v>
      </c>
      <c r="C2599" s="89" t="s">
        <v>7963</v>
      </c>
      <c r="D2599" s="89" t="s">
        <v>11358</v>
      </c>
      <c r="E2599" s="89" t="s">
        <v>6754</v>
      </c>
      <c r="F2599" s="89" t="s">
        <v>683</v>
      </c>
      <c r="G2599" s="105">
        <v>45368.671527777777</v>
      </c>
      <c r="H2599" t="str">
        <f>INDEX(Partner_details[companyName], MATCH(E2599, Partner_details[email], 0))</f>
        <v>Noraleppo</v>
      </c>
      <c r="I2599">
        <f>IFERROR(INDEX(ggPayers[payer], MATCH(A2599, ggPayers[remote_order_id], 0)), 0)</f>
        <v>0</v>
      </c>
      <c r="J2599" t="str">
        <f t="shared" si="40"/>
        <v>other</v>
      </c>
    </row>
    <row r="2600" spans="1:10">
      <c r="A2600" s="89" t="s">
        <v>11359</v>
      </c>
      <c r="B2600" s="89">
        <v>700</v>
      </c>
      <c r="C2600" s="89" t="s">
        <v>7963</v>
      </c>
      <c r="D2600" s="89" t="s">
        <v>11360</v>
      </c>
      <c r="E2600" s="89" t="s">
        <v>7296</v>
      </c>
      <c r="F2600" s="89" t="s">
        <v>516</v>
      </c>
      <c r="G2600" s="105">
        <v>45368.678472222222</v>
      </c>
      <c r="H2600" t="str">
        <f>INDEX(Partner_details[companyName], MATCH(E2600, Partner_details[email], 0))</f>
        <v>Paul</v>
      </c>
      <c r="I2600">
        <f>IFERROR(INDEX(ggPayers[payer], MATCH(A2600, ggPayers[remote_order_id], 0)), 0)</f>
        <v>0</v>
      </c>
      <c r="J2600" t="str">
        <f t="shared" si="40"/>
        <v>other</v>
      </c>
    </row>
    <row r="2601" spans="1:10">
      <c r="A2601" s="99" t="s">
        <v>11361</v>
      </c>
      <c r="B2601" s="89">
        <v>100</v>
      </c>
      <c r="C2601" s="89" t="s">
        <v>7963</v>
      </c>
      <c r="D2601" s="89"/>
      <c r="E2601" s="89" t="s">
        <v>7263</v>
      </c>
      <c r="F2601" s="89" t="s">
        <v>270</v>
      </c>
      <c r="G2601" s="105">
        <v>45368.688194444447</v>
      </c>
      <c r="H2601" t="str">
        <f>INDEX(Partner_details[companyName], MATCH(E2601, Partner_details[email], 0))</f>
        <v>Arctic Fox</v>
      </c>
      <c r="I2601">
        <f>IFERROR(INDEX(ggPayers[payer], MATCH(A2601, ggPayers[remote_order_id], 0)), 0)</f>
        <v>0</v>
      </c>
      <c r="J2601" t="str">
        <f t="shared" si="40"/>
        <v>other</v>
      </c>
    </row>
    <row r="2602" spans="1:10">
      <c r="A2602" s="89" t="s">
        <v>11362</v>
      </c>
      <c r="B2602" s="89">
        <v>100</v>
      </c>
      <c r="C2602" s="89" t="s">
        <v>7963</v>
      </c>
      <c r="D2602" s="89"/>
      <c r="E2602" s="89" t="s">
        <v>7263</v>
      </c>
      <c r="F2602" s="89" t="s">
        <v>270</v>
      </c>
      <c r="G2602" s="105">
        <v>45368.688194444447</v>
      </c>
      <c r="H2602" t="str">
        <f>INDEX(Partner_details[companyName], MATCH(E2602, Partner_details[email], 0))</f>
        <v>Arctic Fox</v>
      </c>
      <c r="I2602">
        <f>IFERROR(INDEX(ggPayers[payer], MATCH(A2602, ggPayers[remote_order_id], 0)), 0)</f>
        <v>0</v>
      </c>
      <c r="J2602" t="str">
        <f t="shared" si="40"/>
        <v>other</v>
      </c>
    </row>
    <row r="2603" spans="1:10">
      <c r="A2603" s="89" t="s">
        <v>11363</v>
      </c>
      <c r="B2603" s="89">
        <v>3000</v>
      </c>
      <c r="C2603" s="89" t="s">
        <v>7963</v>
      </c>
      <c r="D2603" s="89" t="s">
        <v>11364</v>
      </c>
      <c r="E2603" s="89" t="s">
        <v>130</v>
      </c>
      <c r="F2603" s="89" t="s">
        <v>128</v>
      </c>
      <c r="G2603" s="105">
        <v>45368.729861111111</v>
      </c>
      <c r="H2603" t="str">
        <f>INDEX(Partner_details[companyName], MATCH(E2603, Partner_details[email], 0))</f>
        <v>Avetis Grigoryan</v>
      </c>
      <c r="I2603">
        <f>IFERROR(INDEX(ggPayers[payer], MATCH(A2603, ggPayers[remote_order_id], 0)), 0)</f>
        <v>0</v>
      </c>
      <c r="J2603" t="str">
        <f t="shared" si="40"/>
        <v>other</v>
      </c>
    </row>
    <row r="2604" spans="1:10">
      <c r="A2604" s="89" t="s">
        <v>11365</v>
      </c>
      <c r="B2604" s="89">
        <v>3000</v>
      </c>
      <c r="C2604" s="89" t="s">
        <v>7963</v>
      </c>
      <c r="D2604" s="89" t="s">
        <v>11366</v>
      </c>
      <c r="E2604" s="89" t="s">
        <v>130</v>
      </c>
      <c r="F2604" s="89" t="s">
        <v>128</v>
      </c>
      <c r="G2604" s="105">
        <v>45368.729861111111</v>
      </c>
      <c r="H2604" t="str">
        <f>INDEX(Partner_details[companyName], MATCH(E2604, Partner_details[email], 0))</f>
        <v>Avetis Grigoryan</v>
      </c>
      <c r="I2604">
        <f>IFERROR(INDEX(ggPayers[payer], MATCH(A2604, ggPayers[remote_order_id], 0)), 0)</f>
        <v>0</v>
      </c>
      <c r="J2604" t="str">
        <f t="shared" si="40"/>
        <v>other</v>
      </c>
    </row>
    <row r="2605" spans="1:10">
      <c r="A2605" s="89" t="s">
        <v>11367</v>
      </c>
      <c r="B2605" s="89">
        <v>3000</v>
      </c>
      <c r="C2605" s="89" t="s">
        <v>7963</v>
      </c>
      <c r="D2605" s="89"/>
      <c r="E2605" s="89" t="s">
        <v>130</v>
      </c>
      <c r="F2605" s="89" t="s">
        <v>128</v>
      </c>
      <c r="G2605" s="105">
        <v>45368.730555555558</v>
      </c>
      <c r="H2605" t="str">
        <f>INDEX(Partner_details[companyName], MATCH(E2605, Partner_details[email], 0))</f>
        <v>Avetis Grigoryan</v>
      </c>
      <c r="I2605">
        <f>IFERROR(INDEX(ggPayers[payer], MATCH(A2605, ggPayers[remote_order_id], 0)), 0)</f>
        <v>0</v>
      </c>
      <c r="J2605" t="str">
        <f t="shared" si="40"/>
        <v>other</v>
      </c>
    </row>
    <row r="2606" spans="1:10">
      <c r="A2606" s="89" t="s">
        <v>11368</v>
      </c>
      <c r="B2606" s="89">
        <v>3000</v>
      </c>
      <c r="C2606" s="89" t="s">
        <v>7963</v>
      </c>
      <c r="D2606" s="89" t="s">
        <v>11369</v>
      </c>
      <c r="E2606" s="89" t="s">
        <v>130</v>
      </c>
      <c r="F2606" s="89" t="s">
        <v>128</v>
      </c>
      <c r="G2606" s="105">
        <v>45368.732638888891</v>
      </c>
      <c r="H2606" t="str">
        <f>INDEX(Partner_details[companyName], MATCH(E2606, Partner_details[email], 0))</f>
        <v>Avetis Grigoryan</v>
      </c>
      <c r="I2606">
        <f>IFERROR(INDEX(ggPayers[payer], MATCH(A2606, ggPayers[remote_order_id], 0)), 0)</f>
        <v>0</v>
      </c>
      <c r="J2606" t="str">
        <f t="shared" si="40"/>
        <v>other</v>
      </c>
    </row>
    <row r="2607" spans="1:10">
      <c r="A2607" s="89" t="s">
        <v>11370</v>
      </c>
      <c r="B2607" s="89">
        <v>3000</v>
      </c>
      <c r="C2607" s="89" t="s">
        <v>7963</v>
      </c>
      <c r="D2607" s="89" t="s">
        <v>11371</v>
      </c>
      <c r="E2607" s="89" t="s">
        <v>130</v>
      </c>
      <c r="F2607" s="89" t="s">
        <v>128</v>
      </c>
      <c r="G2607" s="105">
        <v>45368.732638888891</v>
      </c>
      <c r="H2607" t="str">
        <f>INDEX(Partner_details[companyName], MATCH(E2607, Partner_details[email], 0))</f>
        <v>Avetis Grigoryan</v>
      </c>
      <c r="I2607">
        <f>IFERROR(INDEX(ggPayers[payer], MATCH(A2607, ggPayers[remote_order_id], 0)), 0)</f>
        <v>0</v>
      </c>
      <c r="J2607" t="str">
        <f t="shared" si="40"/>
        <v>other</v>
      </c>
    </row>
    <row r="2608" spans="1:10">
      <c r="A2608" s="89" t="s">
        <v>11372</v>
      </c>
      <c r="B2608" s="89">
        <v>3000</v>
      </c>
      <c r="C2608" s="89" t="s">
        <v>7963</v>
      </c>
      <c r="D2608" s="89"/>
      <c r="E2608" s="89" t="s">
        <v>130</v>
      </c>
      <c r="F2608" s="89" t="s">
        <v>128</v>
      </c>
      <c r="G2608" s="105">
        <v>45368.73333333333</v>
      </c>
      <c r="H2608" t="str">
        <f>INDEX(Partner_details[companyName], MATCH(E2608, Partner_details[email], 0))</f>
        <v>Avetis Grigoryan</v>
      </c>
      <c r="I2608">
        <f>IFERROR(INDEX(ggPayers[payer], MATCH(A2608, ggPayers[remote_order_id], 0)), 0)</f>
        <v>0</v>
      </c>
      <c r="J2608" t="str">
        <f t="shared" si="40"/>
        <v>other</v>
      </c>
    </row>
    <row r="2609" spans="1:10">
      <c r="A2609" s="89" t="s">
        <v>11373</v>
      </c>
      <c r="B2609" s="89">
        <v>3000</v>
      </c>
      <c r="C2609" s="89" t="s">
        <v>7963</v>
      </c>
      <c r="D2609" s="89" t="s">
        <v>11374</v>
      </c>
      <c r="E2609" s="89" t="s">
        <v>130</v>
      </c>
      <c r="F2609" s="89" t="s">
        <v>128</v>
      </c>
      <c r="G2609" s="105">
        <v>45368.734722222223</v>
      </c>
      <c r="H2609" t="str">
        <f>INDEX(Partner_details[companyName], MATCH(E2609, Partner_details[email], 0))</f>
        <v>Avetis Grigoryan</v>
      </c>
      <c r="I2609">
        <f>IFERROR(INDEX(ggPayers[payer], MATCH(A2609, ggPayers[remote_order_id], 0)), 0)</f>
        <v>0</v>
      </c>
      <c r="J2609" t="str">
        <f t="shared" si="40"/>
        <v>other</v>
      </c>
    </row>
    <row r="2610" spans="1:10">
      <c r="A2610" s="89" t="s">
        <v>11375</v>
      </c>
      <c r="B2610" s="89">
        <v>3000</v>
      </c>
      <c r="C2610" s="89" t="s">
        <v>7963</v>
      </c>
      <c r="D2610" s="89" t="s">
        <v>11376</v>
      </c>
      <c r="E2610" s="89" t="s">
        <v>130</v>
      </c>
      <c r="F2610" s="89" t="s">
        <v>128</v>
      </c>
      <c r="G2610" s="105">
        <v>45368.73541666667</v>
      </c>
      <c r="H2610" t="str">
        <f>INDEX(Partner_details[companyName], MATCH(E2610, Partner_details[email], 0))</f>
        <v>Avetis Grigoryan</v>
      </c>
      <c r="I2610">
        <f>IFERROR(INDEX(ggPayers[payer], MATCH(A2610, ggPayers[remote_order_id], 0)), 0)</f>
        <v>0</v>
      </c>
      <c r="J2610" t="str">
        <f t="shared" si="40"/>
        <v>other</v>
      </c>
    </row>
    <row r="2611" spans="1:10">
      <c r="A2611" s="89" t="s">
        <v>11377</v>
      </c>
      <c r="B2611" s="89">
        <v>3000</v>
      </c>
      <c r="C2611" s="89" t="s">
        <v>7963</v>
      </c>
      <c r="D2611" s="89"/>
      <c r="E2611" s="89" t="s">
        <v>130</v>
      </c>
      <c r="F2611" s="89" t="s">
        <v>128</v>
      </c>
      <c r="G2611" s="105">
        <v>45368.73541666667</v>
      </c>
      <c r="H2611" t="str">
        <f>INDEX(Partner_details[companyName], MATCH(E2611, Partner_details[email], 0))</f>
        <v>Avetis Grigoryan</v>
      </c>
      <c r="I2611">
        <f>IFERROR(INDEX(ggPayers[payer], MATCH(A2611, ggPayers[remote_order_id], 0)), 0)</f>
        <v>0</v>
      </c>
      <c r="J2611" t="str">
        <f t="shared" si="40"/>
        <v>other</v>
      </c>
    </row>
    <row r="2612" spans="1:10">
      <c r="A2612" s="89" t="s">
        <v>11378</v>
      </c>
      <c r="B2612" s="89">
        <v>3000</v>
      </c>
      <c r="C2612" s="89" t="s">
        <v>7963</v>
      </c>
      <c r="D2612" s="89" t="s">
        <v>11379</v>
      </c>
      <c r="E2612" s="89" t="s">
        <v>130</v>
      </c>
      <c r="F2612" s="89" t="s">
        <v>128</v>
      </c>
      <c r="G2612" s="105">
        <v>45368.73541666667</v>
      </c>
      <c r="H2612" t="str">
        <f>INDEX(Partner_details[companyName], MATCH(E2612, Partner_details[email], 0))</f>
        <v>Avetis Grigoryan</v>
      </c>
      <c r="I2612">
        <f>IFERROR(INDEX(ggPayers[payer], MATCH(A2612, ggPayers[remote_order_id], 0)), 0)</f>
        <v>0</v>
      </c>
      <c r="J2612" t="str">
        <f t="shared" si="40"/>
        <v>other</v>
      </c>
    </row>
    <row r="2613" spans="1:10">
      <c r="A2613" s="89" t="s">
        <v>11380</v>
      </c>
      <c r="B2613" s="89">
        <v>3000</v>
      </c>
      <c r="C2613" s="89" t="s">
        <v>7963</v>
      </c>
      <c r="D2613" s="89" t="s">
        <v>11381</v>
      </c>
      <c r="E2613" s="89" t="s">
        <v>130</v>
      </c>
      <c r="F2613" s="89" t="s">
        <v>128</v>
      </c>
      <c r="G2613" s="105">
        <v>45368.736111111109</v>
      </c>
      <c r="H2613" t="str">
        <f>INDEX(Partner_details[companyName], MATCH(E2613, Partner_details[email], 0))</f>
        <v>Avetis Grigoryan</v>
      </c>
      <c r="I2613">
        <f>IFERROR(INDEX(ggPayers[payer], MATCH(A2613, ggPayers[remote_order_id], 0)), 0)</f>
        <v>0</v>
      </c>
      <c r="J2613" t="str">
        <f t="shared" si="40"/>
        <v>other</v>
      </c>
    </row>
    <row r="2614" spans="1:10">
      <c r="A2614" s="89" t="s">
        <v>2079</v>
      </c>
      <c r="B2614" s="89">
        <v>1000</v>
      </c>
      <c r="C2614" s="89" t="s">
        <v>561</v>
      </c>
      <c r="D2614" s="89" t="s">
        <v>11382</v>
      </c>
      <c r="E2614" s="89" t="s">
        <v>182</v>
      </c>
      <c r="F2614" s="89" t="s">
        <v>80</v>
      </c>
      <c r="G2614" s="105">
        <v>45369.15625</v>
      </c>
      <c r="H2614" t="str">
        <f>INDEX(Partner_details[companyName], MATCH(E2614, Partner_details[email], 0))</f>
        <v>gg cjsc</v>
      </c>
      <c r="I2614">
        <f>IFERROR(INDEX(ggPayers[payer], MATCH(A2614, ggPayers[remote_order_id], 0)), 0)</f>
        <v>799832</v>
      </c>
      <c r="J2614" t="str">
        <f t="shared" si="40"/>
        <v>ggPay</v>
      </c>
    </row>
    <row r="2615" spans="1:10">
      <c r="A2615" s="89" t="s">
        <v>11383</v>
      </c>
      <c r="B2615" s="89">
        <v>1000</v>
      </c>
      <c r="C2615" s="89" t="s">
        <v>7963</v>
      </c>
      <c r="D2615" s="89" t="s">
        <v>11384</v>
      </c>
      <c r="E2615" s="89" t="s">
        <v>182</v>
      </c>
      <c r="F2615" s="89" t="s">
        <v>80</v>
      </c>
      <c r="G2615" s="105">
        <v>45369.15625</v>
      </c>
      <c r="H2615" t="str">
        <f>INDEX(Partner_details[companyName], MATCH(E2615, Partner_details[email], 0))</f>
        <v>gg cjsc</v>
      </c>
      <c r="I2615">
        <f>IFERROR(INDEX(ggPayers[payer], MATCH(A2615, ggPayers[remote_order_id], 0)), 0)</f>
        <v>0</v>
      </c>
      <c r="J2615" t="str">
        <f t="shared" si="40"/>
        <v>other</v>
      </c>
    </row>
    <row r="2616" spans="1:10">
      <c r="A2616" s="99" t="s">
        <v>11385</v>
      </c>
      <c r="B2616" s="89">
        <v>1000</v>
      </c>
      <c r="C2616" s="89" t="s">
        <v>7963</v>
      </c>
      <c r="D2616" s="89" t="s">
        <v>11386</v>
      </c>
      <c r="E2616" s="89" t="s">
        <v>7296</v>
      </c>
      <c r="F2616" s="89" t="s">
        <v>516</v>
      </c>
      <c r="G2616" s="105">
        <v>45369.29791666667</v>
      </c>
      <c r="H2616" t="str">
        <f>INDEX(Partner_details[companyName], MATCH(E2616, Partner_details[email], 0))</f>
        <v>Paul</v>
      </c>
      <c r="I2616">
        <f>IFERROR(INDEX(ggPayers[payer], MATCH(A2616, ggPayers[remote_order_id], 0)), 0)</f>
        <v>0</v>
      </c>
      <c r="J2616" t="str">
        <f t="shared" si="40"/>
        <v>other</v>
      </c>
    </row>
    <row r="2617" spans="1:10">
      <c r="A2617" s="89" t="s">
        <v>11387</v>
      </c>
      <c r="B2617" s="89">
        <v>1000</v>
      </c>
      <c r="C2617" s="89" t="s">
        <v>7963</v>
      </c>
      <c r="D2617" s="89" t="s">
        <v>11388</v>
      </c>
      <c r="E2617" s="89" t="s">
        <v>7296</v>
      </c>
      <c r="F2617" s="89" t="s">
        <v>516</v>
      </c>
      <c r="G2617" s="105">
        <v>45369.29791666667</v>
      </c>
      <c r="H2617" t="str">
        <f>INDEX(Partner_details[companyName], MATCH(E2617, Partner_details[email], 0))</f>
        <v>Paul</v>
      </c>
      <c r="I2617">
        <f>IFERROR(INDEX(ggPayers[payer], MATCH(A2617, ggPayers[remote_order_id], 0)), 0)</f>
        <v>0</v>
      </c>
      <c r="J2617" t="str">
        <f t="shared" si="40"/>
        <v>other</v>
      </c>
    </row>
    <row r="2618" spans="1:10">
      <c r="A2618" s="89" t="s">
        <v>11389</v>
      </c>
      <c r="B2618" s="89">
        <v>1000</v>
      </c>
      <c r="C2618" s="89" t="s">
        <v>7963</v>
      </c>
      <c r="D2618" s="89"/>
      <c r="E2618" s="89" t="s">
        <v>7296</v>
      </c>
      <c r="F2618" s="89" t="s">
        <v>516</v>
      </c>
      <c r="G2618" s="105">
        <v>45369.29791666667</v>
      </c>
      <c r="H2618" t="str">
        <f>INDEX(Partner_details[companyName], MATCH(E2618, Partner_details[email], 0))</f>
        <v>Paul</v>
      </c>
      <c r="I2618">
        <f>IFERROR(INDEX(ggPayers[payer], MATCH(A2618, ggPayers[remote_order_id], 0)), 0)</f>
        <v>0</v>
      </c>
      <c r="J2618" t="str">
        <f t="shared" si="40"/>
        <v>other</v>
      </c>
    </row>
    <row r="2619" spans="1:10">
      <c r="A2619" s="89" t="s">
        <v>11390</v>
      </c>
      <c r="B2619" s="89">
        <v>1000</v>
      </c>
      <c r="C2619" s="89" t="s">
        <v>7963</v>
      </c>
      <c r="D2619" s="89"/>
      <c r="E2619" s="89" t="s">
        <v>7296</v>
      </c>
      <c r="F2619" s="89" t="s">
        <v>516</v>
      </c>
      <c r="G2619" s="105">
        <v>45369.29791666667</v>
      </c>
      <c r="H2619" t="str">
        <f>INDEX(Partner_details[companyName], MATCH(E2619, Partner_details[email], 0))</f>
        <v>Paul</v>
      </c>
      <c r="I2619">
        <f>IFERROR(INDEX(ggPayers[payer], MATCH(A2619, ggPayers[remote_order_id], 0)), 0)</f>
        <v>0</v>
      </c>
      <c r="J2619" t="str">
        <f t="shared" si="40"/>
        <v>other</v>
      </c>
    </row>
    <row r="2620" spans="1:10">
      <c r="A2620" s="89" t="s">
        <v>11391</v>
      </c>
      <c r="B2620" s="89">
        <v>1000</v>
      </c>
      <c r="C2620" s="89" t="s">
        <v>7963</v>
      </c>
      <c r="D2620" s="89" t="s">
        <v>11392</v>
      </c>
      <c r="E2620" s="89" t="s">
        <v>7296</v>
      </c>
      <c r="F2620" s="89" t="s">
        <v>516</v>
      </c>
      <c r="G2620" s="105">
        <v>45369.298611111109</v>
      </c>
      <c r="H2620" t="str">
        <f>INDEX(Partner_details[companyName], MATCH(E2620, Partner_details[email], 0))</f>
        <v>Paul</v>
      </c>
      <c r="I2620">
        <f>IFERROR(INDEX(ggPayers[payer], MATCH(A2620, ggPayers[remote_order_id], 0)), 0)</f>
        <v>0</v>
      </c>
      <c r="J2620" t="str">
        <f t="shared" si="40"/>
        <v>other</v>
      </c>
    </row>
    <row r="2621" spans="1:10">
      <c r="A2621" s="89" t="s">
        <v>2077</v>
      </c>
      <c r="B2621" s="89">
        <v>100</v>
      </c>
      <c r="C2621" s="89" t="s">
        <v>561</v>
      </c>
      <c r="D2621" s="89" t="s">
        <v>11393</v>
      </c>
      <c r="E2621" s="89" t="s">
        <v>7432</v>
      </c>
      <c r="F2621" s="89" t="s">
        <v>571</v>
      </c>
      <c r="G2621" s="105">
        <v>45369.304861111108</v>
      </c>
      <c r="H2621" t="str">
        <f>INDEX(Partner_details[companyName], MATCH(E2621, Partner_details[email], 0))</f>
        <v>Venlo</v>
      </c>
      <c r="I2621">
        <f>IFERROR(INDEX(ggPayers[payer], MATCH(A2621, ggPayers[remote_order_id], 0)), 0)</f>
        <v>825186</v>
      </c>
      <c r="J2621" t="str">
        <f t="shared" si="40"/>
        <v>ggPay</v>
      </c>
    </row>
    <row r="2622" spans="1:10">
      <c r="A2622" s="89" t="s">
        <v>2074</v>
      </c>
      <c r="B2622" s="89">
        <v>50</v>
      </c>
      <c r="C2622" s="89" t="s">
        <v>561</v>
      </c>
      <c r="D2622" s="89" t="s">
        <v>11394</v>
      </c>
      <c r="E2622" s="89" t="s">
        <v>7432</v>
      </c>
      <c r="F2622" s="89" t="s">
        <v>571</v>
      </c>
      <c r="G2622" s="105">
        <v>45369.306944444441</v>
      </c>
      <c r="H2622" t="str">
        <f>INDEX(Partner_details[companyName], MATCH(E2622, Partner_details[email], 0))</f>
        <v>Venlo</v>
      </c>
      <c r="I2622">
        <f>IFERROR(INDEX(ggPayers[payer], MATCH(A2622, ggPayers[remote_order_id], 0)), 0)</f>
        <v>825186</v>
      </c>
      <c r="J2622" t="str">
        <f t="shared" si="40"/>
        <v>ggPay</v>
      </c>
    </row>
    <row r="2623" spans="1:10">
      <c r="A2623" s="89" t="s">
        <v>11395</v>
      </c>
      <c r="B2623" s="89">
        <v>500</v>
      </c>
      <c r="C2623" s="89" t="s">
        <v>7963</v>
      </c>
      <c r="D2623" s="89"/>
      <c r="E2623" s="89" t="s">
        <v>7018</v>
      </c>
      <c r="F2623" s="89" t="s">
        <v>476</v>
      </c>
      <c r="G2623" s="105">
        <v>45454.788194444445</v>
      </c>
      <c r="H2623" t="str">
        <f>INDEX(Partner_details[companyName], MATCH(E2623, Partner_details[email], 0))</f>
        <v>Malocco</v>
      </c>
      <c r="I2623">
        <f>IFERROR(INDEX(ggPayers[payer], MATCH(A2623, ggPayers[remote_order_id], 0)), 0)</f>
        <v>0</v>
      </c>
      <c r="J2623" t="str">
        <f t="shared" si="40"/>
        <v>other</v>
      </c>
    </row>
    <row r="2624" spans="1:10">
      <c r="A2624" s="89" t="s">
        <v>4323</v>
      </c>
      <c r="B2624" s="89">
        <v>100</v>
      </c>
      <c r="C2624" s="89" t="s">
        <v>561</v>
      </c>
      <c r="D2624" s="89" t="s">
        <v>11396</v>
      </c>
      <c r="E2624" s="89" t="s">
        <v>279</v>
      </c>
      <c r="F2624" s="89" t="s">
        <v>278</v>
      </c>
      <c r="G2624" s="105">
        <v>45456.509027777778</v>
      </c>
      <c r="H2624" t="str">
        <f>INDEX(Partner_details[companyName], MATCH(E2624, Partner_details[email], 0))</f>
        <v>gg cjsc</v>
      </c>
      <c r="I2624">
        <f>IFERROR(INDEX(ggPayers[payer], MATCH(A2624, ggPayers[remote_order_id], 0)), 0)</f>
        <v>825186</v>
      </c>
      <c r="J2624" t="str">
        <f t="shared" si="40"/>
        <v>ggPay</v>
      </c>
    </row>
    <row r="2625" spans="1:10">
      <c r="A2625" s="89" t="s">
        <v>11397</v>
      </c>
      <c r="B2625" s="89">
        <v>500</v>
      </c>
      <c r="C2625" s="89" t="s">
        <v>7963</v>
      </c>
      <c r="D2625" s="89" t="s">
        <v>11398</v>
      </c>
      <c r="E2625" s="89" t="s">
        <v>6984</v>
      </c>
      <c r="F2625" s="89" t="s">
        <v>206</v>
      </c>
      <c r="G2625" s="105">
        <v>45369.3125</v>
      </c>
      <c r="H2625" t="str">
        <f>INDEX(Partner_details[companyName], MATCH(E2625, Partner_details[email], 0))</f>
        <v>gg cjsc</v>
      </c>
      <c r="I2625">
        <f>IFERROR(INDEX(ggPayers[payer], MATCH(A2625, ggPayers[remote_order_id], 0)), 0)</f>
        <v>0</v>
      </c>
      <c r="J2625" t="str">
        <f t="shared" si="40"/>
        <v>other</v>
      </c>
    </row>
    <row r="2626" spans="1:10">
      <c r="A2626" s="89" t="s">
        <v>2068</v>
      </c>
      <c r="B2626" s="89">
        <v>500</v>
      </c>
      <c r="C2626" s="89" t="s">
        <v>561</v>
      </c>
      <c r="D2626" s="89"/>
      <c r="E2626" s="89" t="s">
        <v>6984</v>
      </c>
      <c r="F2626" s="89" t="s">
        <v>206</v>
      </c>
      <c r="G2626" s="105">
        <v>45369.322916666664</v>
      </c>
      <c r="H2626" t="str">
        <f>INDEX(Partner_details[companyName], MATCH(E2626, Partner_details[email], 0))</f>
        <v>gg cjsc</v>
      </c>
      <c r="I2626">
        <f>IFERROR(INDEX(ggPayers[payer], MATCH(A2626, ggPayers[remote_order_id], 0)), 0)</f>
        <v>0</v>
      </c>
      <c r="J2626" t="str">
        <f t="shared" si="40"/>
        <v>other</v>
      </c>
    </row>
    <row r="2627" spans="1:10">
      <c r="A2627" s="89" t="s">
        <v>4321</v>
      </c>
      <c r="B2627" s="89">
        <v>500</v>
      </c>
      <c r="C2627" s="89" t="s">
        <v>561</v>
      </c>
      <c r="D2627" s="89" t="s">
        <v>11399</v>
      </c>
      <c r="E2627" s="89" t="s">
        <v>7432</v>
      </c>
      <c r="F2627" s="89" t="s">
        <v>571</v>
      </c>
      <c r="G2627" s="105">
        <v>45456.513194444444</v>
      </c>
      <c r="H2627" t="str">
        <f>INDEX(Partner_details[companyName], MATCH(E2627, Partner_details[email], 0))</f>
        <v>Venlo</v>
      </c>
      <c r="I2627">
        <f>IFERROR(INDEX(ggPayers[payer], MATCH(A2627, ggPayers[remote_order_id], 0)), 0)</f>
        <v>798</v>
      </c>
      <c r="J2627" t="str">
        <f t="shared" ref="J2627:J2690" si="41">IF(NOT(I2627=0), "ggPay", "other")</f>
        <v>ggPay</v>
      </c>
    </row>
    <row r="2628" spans="1:10">
      <c r="A2628" s="89" t="s">
        <v>11400</v>
      </c>
      <c r="B2628" s="89">
        <v>1000</v>
      </c>
      <c r="C2628" s="89" t="s">
        <v>7963</v>
      </c>
      <c r="D2628" s="89"/>
      <c r="E2628" s="89" t="s">
        <v>116</v>
      </c>
      <c r="F2628" s="89" t="s">
        <v>6567</v>
      </c>
      <c r="G2628" s="105">
        <v>45456.59097222222</v>
      </c>
      <c r="H2628" t="str">
        <f>INDEX(Partner_details[companyName], MATCH(E2628, Partner_details[email], 0))</f>
        <v>Tumanyan</v>
      </c>
      <c r="I2628">
        <f>IFERROR(INDEX(ggPayers[payer], MATCH(A2628, ggPayers[remote_order_id], 0)), 0)</f>
        <v>0</v>
      </c>
      <c r="J2628" t="str">
        <f t="shared" si="41"/>
        <v>other</v>
      </c>
    </row>
    <row r="2629" spans="1:10">
      <c r="A2629" s="89" t="s">
        <v>2061</v>
      </c>
      <c r="B2629" s="89">
        <v>50</v>
      </c>
      <c r="C2629" s="89" t="s">
        <v>561</v>
      </c>
      <c r="D2629" s="89" t="s">
        <v>11401</v>
      </c>
      <c r="E2629" s="89" t="s">
        <v>7203</v>
      </c>
      <c r="F2629" s="89" t="s">
        <v>2040</v>
      </c>
      <c r="G2629" s="105">
        <v>45369.345138888886</v>
      </c>
      <c r="H2629" t="str">
        <f>INDEX(Partner_details[companyName], MATCH(E2629, Partner_details[email], 0))</f>
        <v>Dodopizza</v>
      </c>
      <c r="I2629">
        <f>IFERROR(INDEX(ggPayers[payer], MATCH(A2629, ggPayers[remote_order_id], 0)), 0)</f>
        <v>825186</v>
      </c>
      <c r="J2629" t="str">
        <f t="shared" si="41"/>
        <v>ggPay</v>
      </c>
    </row>
    <row r="2630" spans="1:10">
      <c r="A2630" s="89" t="s">
        <v>2059</v>
      </c>
      <c r="B2630" s="89">
        <v>300</v>
      </c>
      <c r="C2630" s="89" t="s">
        <v>561</v>
      </c>
      <c r="D2630" s="89" t="s">
        <v>11402</v>
      </c>
      <c r="E2630" s="89" t="s">
        <v>6509</v>
      </c>
      <c r="F2630" s="89" t="s">
        <v>218</v>
      </c>
      <c r="G2630" s="105">
        <v>45369.34652777778</v>
      </c>
      <c r="H2630" t="str">
        <f>INDEX(Partner_details[companyName], MATCH(E2630, Partner_details[email], 0))</f>
        <v>gg cjsc</v>
      </c>
      <c r="I2630">
        <f>IFERROR(INDEX(ggPayers[payer], MATCH(A2630, ggPayers[remote_order_id], 0)), 0)</f>
        <v>17617</v>
      </c>
      <c r="J2630" t="str">
        <f t="shared" si="41"/>
        <v>ggPay</v>
      </c>
    </row>
    <row r="2631" spans="1:10">
      <c r="A2631" s="89" t="s">
        <v>2057</v>
      </c>
      <c r="B2631" s="89">
        <v>100</v>
      </c>
      <c r="C2631" s="89" t="s">
        <v>561</v>
      </c>
      <c r="D2631" s="89" t="s">
        <v>11403</v>
      </c>
      <c r="E2631" s="89" t="s">
        <v>7261</v>
      </c>
      <c r="F2631" s="89" t="s">
        <v>2019</v>
      </c>
      <c r="G2631" s="105">
        <v>45369.348611111112</v>
      </c>
      <c r="H2631" t="str">
        <f>INDEX(Partner_details[companyName], MATCH(E2631, Partner_details[email], 0))</f>
        <v>gg cjsc</v>
      </c>
      <c r="I2631">
        <f>IFERROR(INDEX(ggPayers[payer], MATCH(A2631, ggPayers[remote_order_id], 0)), 0)</f>
        <v>821204</v>
      </c>
      <c r="J2631" t="str">
        <f t="shared" si="41"/>
        <v>ggPay</v>
      </c>
    </row>
    <row r="2632" spans="1:10">
      <c r="A2632" s="89" t="s">
        <v>2055</v>
      </c>
      <c r="B2632" s="89">
        <v>500</v>
      </c>
      <c r="C2632" s="89" t="s">
        <v>561</v>
      </c>
      <c r="D2632" s="89" t="s">
        <v>11404</v>
      </c>
      <c r="E2632" s="89" t="s">
        <v>6984</v>
      </c>
      <c r="F2632" s="89" t="s">
        <v>206</v>
      </c>
      <c r="G2632" s="105">
        <v>45369.361805555556</v>
      </c>
      <c r="H2632" t="str">
        <f>INDEX(Partner_details[companyName], MATCH(E2632, Partner_details[email], 0))</f>
        <v>gg cjsc</v>
      </c>
      <c r="I2632">
        <f>IFERROR(INDEX(ggPayers[payer], MATCH(A2632, ggPayers[remote_order_id], 0)), 0)</f>
        <v>839</v>
      </c>
      <c r="J2632" t="str">
        <f t="shared" si="41"/>
        <v>ggPay</v>
      </c>
    </row>
    <row r="2633" spans="1:10">
      <c r="A2633" s="89" t="s">
        <v>4270</v>
      </c>
      <c r="B2633" s="89">
        <v>1000</v>
      </c>
      <c r="C2633" s="89" t="s">
        <v>561</v>
      </c>
      <c r="D2633" s="89" t="s">
        <v>11405</v>
      </c>
      <c r="E2633" s="89" t="s">
        <v>7296</v>
      </c>
      <c r="F2633" s="89" t="s">
        <v>516</v>
      </c>
      <c r="G2633" s="105">
        <v>45458.297222222223</v>
      </c>
      <c r="H2633" t="str">
        <f>INDEX(Partner_details[companyName], MATCH(E2633, Partner_details[email], 0))</f>
        <v>Paul</v>
      </c>
      <c r="I2633">
        <f>IFERROR(INDEX(ggPayers[payer], MATCH(A2633, ggPayers[remote_order_id], 0)), 0)</f>
        <v>37586</v>
      </c>
      <c r="J2633" t="str">
        <f t="shared" si="41"/>
        <v>ggPay</v>
      </c>
    </row>
    <row r="2634" spans="1:10">
      <c r="A2634" s="89" t="s">
        <v>11406</v>
      </c>
      <c r="B2634" s="89">
        <v>1000</v>
      </c>
      <c r="C2634" s="89" t="s">
        <v>7963</v>
      </c>
      <c r="D2634" s="89" t="s">
        <v>11407</v>
      </c>
      <c r="E2634" s="89" t="s">
        <v>7296</v>
      </c>
      <c r="F2634" s="89" t="s">
        <v>516</v>
      </c>
      <c r="G2634" s="105">
        <v>45369.37222222222</v>
      </c>
      <c r="H2634" t="str">
        <f>INDEX(Partner_details[companyName], MATCH(E2634, Partner_details[email], 0))</f>
        <v>Paul</v>
      </c>
      <c r="I2634">
        <f>IFERROR(INDEX(ggPayers[payer], MATCH(A2634, ggPayers[remote_order_id], 0)), 0)</f>
        <v>0</v>
      </c>
      <c r="J2634" t="str">
        <f t="shared" si="41"/>
        <v>other</v>
      </c>
    </row>
    <row r="2635" spans="1:10">
      <c r="A2635" s="99" t="s">
        <v>11408</v>
      </c>
      <c r="B2635" s="89">
        <v>1000</v>
      </c>
      <c r="C2635" s="89" t="s">
        <v>7963</v>
      </c>
      <c r="D2635" s="89"/>
      <c r="E2635" s="89" t="s">
        <v>7296</v>
      </c>
      <c r="F2635" s="89" t="s">
        <v>516</v>
      </c>
      <c r="G2635" s="105">
        <v>45369.37222222222</v>
      </c>
      <c r="H2635" t="str">
        <f>INDEX(Partner_details[companyName], MATCH(E2635, Partner_details[email], 0))</f>
        <v>Paul</v>
      </c>
      <c r="I2635">
        <f>IFERROR(INDEX(ggPayers[payer], MATCH(A2635, ggPayers[remote_order_id], 0)), 0)</f>
        <v>0</v>
      </c>
      <c r="J2635" t="str">
        <f t="shared" si="41"/>
        <v>other</v>
      </c>
    </row>
    <row r="2636" spans="1:10">
      <c r="A2636" s="89" t="s">
        <v>11409</v>
      </c>
      <c r="B2636" s="89">
        <v>1000</v>
      </c>
      <c r="C2636" s="89" t="s">
        <v>7963</v>
      </c>
      <c r="D2636" s="89" t="s">
        <v>11410</v>
      </c>
      <c r="E2636" s="89" t="s">
        <v>7296</v>
      </c>
      <c r="F2636" s="89" t="s">
        <v>516</v>
      </c>
      <c r="G2636" s="105">
        <v>45369.407638888886</v>
      </c>
      <c r="H2636" t="str">
        <f>INDEX(Partner_details[companyName], MATCH(E2636, Partner_details[email], 0))</f>
        <v>Paul</v>
      </c>
      <c r="I2636">
        <f>IFERROR(INDEX(ggPayers[payer], MATCH(A2636, ggPayers[remote_order_id], 0)), 0)</f>
        <v>0</v>
      </c>
      <c r="J2636" t="str">
        <f t="shared" si="41"/>
        <v>other</v>
      </c>
    </row>
    <row r="2637" spans="1:10">
      <c r="A2637" s="89" t="s">
        <v>11411</v>
      </c>
      <c r="B2637" s="89">
        <v>100</v>
      </c>
      <c r="C2637" s="89" t="s">
        <v>7963</v>
      </c>
      <c r="D2637" s="89" t="s">
        <v>11412</v>
      </c>
      <c r="E2637" s="89" t="s">
        <v>6714</v>
      </c>
      <c r="F2637" s="89" t="s">
        <v>585</v>
      </c>
      <c r="G2637" s="105">
        <v>45369.419444444444</v>
      </c>
      <c r="H2637" t="str">
        <f>INDEX(Partner_details[companyName], MATCH(E2637, Partner_details[email], 0))</f>
        <v>Dodopizza</v>
      </c>
      <c r="I2637">
        <f>IFERROR(INDEX(ggPayers[payer], MATCH(A2637, ggPayers[remote_order_id], 0)), 0)</f>
        <v>0</v>
      </c>
      <c r="J2637" t="str">
        <f t="shared" si="41"/>
        <v>other</v>
      </c>
    </row>
    <row r="2638" spans="1:10">
      <c r="A2638" s="89" t="s">
        <v>2051</v>
      </c>
      <c r="B2638" s="89">
        <v>50</v>
      </c>
      <c r="C2638" s="89" t="s">
        <v>561</v>
      </c>
      <c r="D2638" s="89" t="s">
        <v>11413</v>
      </c>
      <c r="E2638" s="89" t="s">
        <v>7261</v>
      </c>
      <c r="F2638" s="89" t="s">
        <v>2019</v>
      </c>
      <c r="G2638" s="105">
        <v>45369.442361111112</v>
      </c>
      <c r="H2638" t="str">
        <f>INDEX(Partner_details[companyName], MATCH(E2638, Partner_details[email], 0))</f>
        <v>gg cjsc</v>
      </c>
      <c r="I2638">
        <f>IFERROR(INDEX(ggPayers[payer], MATCH(A2638, ggPayers[remote_order_id], 0)), 0)</f>
        <v>825186</v>
      </c>
      <c r="J2638" t="str">
        <f t="shared" si="41"/>
        <v>ggPay</v>
      </c>
    </row>
    <row r="2639" spans="1:10">
      <c r="A2639" s="89" t="s">
        <v>2047</v>
      </c>
      <c r="B2639" s="89">
        <v>1000</v>
      </c>
      <c r="C2639" s="89" t="s">
        <v>561</v>
      </c>
      <c r="D2639" s="89" t="s">
        <v>11414</v>
      </c>
      <c r="E2639" s="89" t="s">
        <v>130</v>
      </c>
      <c r="F2639" s="89" t="s">
        <v>128</v>
      </c>
      <c r="G2639" s="105">
        <v>45369.518055555556</v>
      </c>
      <c r="H2639" t="str">
        <f>INDEX(Partner_details[companyName], MATCH(E2639, Partner_details[email], 0))</f>
        <v>Avetis Grigoryan</v>
      </c>
      <c r="I2639">
        <f>IFERROR(INDEX(ggPayers[payer], MATCH(A2639, ggPayers[remote_order_id], 0)), 0)</f>
        <v>91561</v>
      </c>
      <c r="J2639" t="str">
        <f t="shared" si="41"/>
        <v>ggPay</v>
      </c>
    </row>
    <row r="2640" spans="1:10">
      <c r="A2640" s="89" t="s">
        <v>4240</v>
      </c>
      <c r="B2640" s="89">
        <v>1000</v>
      </c>
      <c r="C2640" s="89" t="s">
        <v>561</v>
      </c>
      <c r="D2640" s="89"/>
      <c r="E2640" s="89" t="s">
        <v>7018</v>
      </c>
      <c r="F2640" s="89" t="s">
        <v>476</v>
      </c>
      <c r="G2640" s="105">
        <v>45459.71597222222</v>
      </c>
      <c r="H2640" t="str">
        <f>INDEX(Partner_details[companyName], MATCH(E2640, Partner_details[email], 0))</f>
        <v>Malocco</v>
      </c>
      <c r="I2640">
        <f>IFERROR(INDEX(ggPayers[payer], MATCH(A2640, ggPayers[remote_order_id], 0)), 0)</f>
        <v>0</v>
      </c>
      <c r="J2640" t="str">
        <f t="shared" si="41"/>
        <v>other</v>
      </c>
    </row>
    <row r="2641" spans="1:10">
      <c r="A2641" s="89" t="s">
        <v>11415</v>
      </c>
      <c r="B2641" s="89">
        <v>300</v>
      </c>
      <c r="C2641" s="89" t="s">
        <v>7963</v>
      </c>
      <c r="D2641" s="89"/>
      <c r="E2641" s="89" t="s">
        <v>7027</v>
      </c>
      <c r="F2641" s="89" t="s">
        <v>1153</v>
      </c>
      <c r="G2641" s="105">
        <v>45369.55</v>
      </c>
      <c r="H2641" t="str">
        <f>INDEX(Partner_details[companyName], MATCH(E2641, Partner_details[email], 0))</f>
        <v>Karas Khanjyan</v>
      </c>
      <c r="I2641">
        <f>IFERROR(INDEX(ggPayers[payer], MATCH(A2641, ggPayers[remote_order_id], 0)), 0)</f>
        <v>0</v>
      </c>
      <c r="J2641" t="str">
        <f t="shared" si="41"/>
        <v>other</v>
      </c>
    </row>
    <row r="2642" spans="1:10">
      <c r="A2642" s="89" t="s">
        <v>11416</v>
      </c>
      <c r="B2642" s="89">
        <v>300</v>
      </c>
      <c r="C2642" s="89" t="s">
        <v>7963</v>
      </c>
      <c r="D2642" s="89"/>
      <c r="E2642" s="89" t="s">
        <v>7027</v>
      </c>
      <c r="F2642" s="89" t="s">
        <v>1153</v>
      </c>
      <c r="G2642" s="105">
        <v>45369.55</v>
      </c>
      <c r="H2642" t="str">
        <f>INDEX(Partner_details[companyName], MATCH(E2642, Partner_details[email], 0))</f>
        <v>Karas Khanjyan</v>
      </c>
      <c r="I2642">
        <f>IFERROR(INDEX(ggPayers[payer], MATCH(A2642, ggPayers[remote_order_id], 0)), 0)</f>
        <v>0</v>
      </c>
      <c r="J2642" t="str">
        <f t="shared" si="41"/>
        <v>other</v>
      </c>
    </row>
    <row r="2643" spans="1:10">
      <c r="A2643" s="89" t="s">
        <v>2045</v>
      </c>
      <c r="B2643" s="89">
        <v>500</v>
      </c>
      <c r="C2643" s="89" t="s">
        <v>561</v>
      </c>
      <c r="D2643" s="89" t="s">
        <v>11417</v>
      </c>
      <c r="E2643" s="89" t="s">
        <v>6984</v>
      </c>
      <c r="F2643" s="89" t="s">
        <v>206</v>
      </c>
      <c r="G2643" s="105">
        <v>45369.581944444442</v>
      </c>
      <c r="H2643" t="str">
        <f>INDEX(Partner_details[companyName], MATCH(E2643, Partner_details[email], 0))</f>
        <v>gg cjsc</v>
      </c>
      <c r="I2643">
        <f>IFERROR(INDEX(ggPayers[payer], MATCH(A2643, ggPayers[remote_order_id], 0)), 0)</f>
        <v>839</v>
      </c>
      <c r="J2643" t="str">
        <f t="shared" si="41"/>
        <v>ggPay</v>
      </c>
    </row>
    <row r="2644" spans="1:10">
      <c r="A2644" s="89" t="s">
        <v>11418</v>
      </c>
      <c r="B2644" s="89">
        <v>2000</v>
      </c>
      <c r="C2644" s="89" t="s">
        <v>7963</v>
      </c>
      <c r="D2644" s="89" t="s">
        <v>11419</v>
      </c>
      <c r="E2644" s="89" t="s">
        <v>6816</v>
      </c>
      <c r="F2644" s="89" t="s">
        <v>1095</v>
      </c>
      <c r="G2644" s="105">
        <v>45369.606249999997</v>
      </c>
      <c r="H2644" t="str">
        <f>INDEX(Partner_details[companyName], MATCH(E2644, Partner_details[email], 0))</f>
        <v>Turqaget</v>
      </c>
      <c r="I2644">
        <f>IFERROR(INDEX(ggPayers[payer], MATCH(A2644, ggPayers[remote_order_id], 0)), 0)</f>
        <v>0</v>
      </c>
      <c r="J2644" t="str">
        <f t="shared" si="41"/>
        <v>other</v>
      </c>
    </row>
    <row r="2645" spans="1:10">
      <c r="A2645" s="89" t="s">
        <v>2043</v>
      </c>
      <c r="B2645" s="89">
        <v>300</v>
      </c>
      <c r="C2645" s="89" t="s">
        <v>561</v>
      </c>
      <c r="D2645" s="89" t="s">
        <v>11420</v>
      </c>
      <c r="E2645" s="89" t="s">
        <v>6509</v>
      </c>
      <c r="F2645" s="89" t="s">
        <v>218</v>
      </c>
      <c r="G2645" s="105">
        <v>45369.65347222222</v>
      </c>
      <c r="H2645" t="str">
        <f>INDEX(Partner_details[companyName], MATCH(E2645, Partner_details[email], 0))</f>
        <v>gg cjsc</v>
      </c>
      <c r="I2645">
        <f>IFERROR(INDEX(ggPayers[payer], MATCH(A2645, ggPayers[remote_order_id], 0)), 0)</f>
        <v>17617</v>
      </c>
      <c r="J2645" t="str">
        <f t="shared" si="41"/>
        <v>ggPay</v>
      </c>
    </row>
    <row r="2646" spans="1:10">
      <c r="A2646" s="89" t="s">
        <v>2041</v>
      </c>
      <c r="B2646" s="89">
        <v>500</v>
      </c>
      <c r="C2646" s="89" t="s">
        <v>561</v>
      </c>
      <c r="D2646" s="89" t="s">
        <v>11421</v>
      </c>
      <c r="E2646" s="89" t="s">
        <v>7203</v>
      </c>
      <c r="F2646" s="89" t="s">
        <v>2040</v>
      </c>
      <c r="G2646" s="105">
        <v>45369.676388888889</v>
      </c>
      <c r="H2646" t="str">
        <f>INDEX(Partner_details[companyName], MATCH(E2646, Partner_details[email], 0))</f>
        <v>Dodopizza</v>
      </c>
      <c r="I2646">
        <f>IFERROR(INDEX(ggPayers[payer], MATCH(A2646, ggPayers[remote_order_id], 0)), 0)</f>
        <v>231060</v>
      </c>
      <c r="J2646" t="str">
        <f t="shared" si="41"/>
        <v>ggPay</v>
      </c>
    </row>
    <row r="2647" spans="1:10">
      <c r="A2647" s="89" t="s">
        <v>11422</v>
      </c>
      <c r="B2647" s="89">
        <v>500</v>
      </c>
      <c r="C2647" s="89" t="s">
        <v>7963</v>
      </c>
      <c r="D2647" s="89" t="s">
        <v>11423</v>
      </c>
      <c r="E2647" s="89" t="s">
        <v>130</v>
      </c>
      <c r="F2647" s="89" t="s">
        <v>128</v>
      </c>
      <c r="G2647" s="105">
        <v>45369.69027777778</v>
      </c>
      <c r="H2647" t="str">
        <f>INDEX(Partner_details[companyName], MATCH(E2647, Partner_details[email], 0))</f>
        <v>Avetis Grigoryan</v>
      </c>
      <c r="I2647">
        <f>IFERROR(INDEX(ggPayers[payer], MATCH(A2647, ggPayers[remote_order_id], 0)), 0)</f>
        <v>0</v>
      </c>
      <c r="J2647" t="str">
        <f t="shared" si="41"/>
        <v>other</v>
      </c>
    </row>
    <row r="2648" spans="1:10">
      <c r="A2648" s="89" t="s">
        <v>2038</v>
      </c>
      <c r="B2648" s="89">
        <v>500</v>
      </c>
      <c r="C2648" s="89" t="s">
        <v>561</v>
      </c>
      <c r="D2648" s="89" t="s">
        <v>11424</v>
      </c>
      <c r="E2648" s="89" t="s">
        <v>6714</v>
      </c>
      <c r="F2648" s="89" t="s">
        <v>585</v>
      </c>
      <c r="G2648" s="105">
        <v>45369.694444444445</v>
      </c>
      <c r="H2648" t="str">
        <f>INDEX(Partner_details[companyName], MATCH(E2648, Partner_details[email], 0))</f>
        <v>Dodopizza</v>
      </c>
      <c r="I2648">
        <f>IFERROR(INDEX(ggPayers[payer], MATCH(A2648, ggPayers[remote_order_id], 0)), 0)</f>
        <v>231060</v>
      </c>
      <c r="J2648" t="str">
        <f t="shared" si="41"/>
        <v>ggPay</v>
      </c>
    </row>
    <row r="2649" spans="1:10">
      <c r="A2649" s="89" t="s">
        <v>11425</v>
      </c>
      <c r="B2649" s="89">
        <v>1000</v>
      </c>
      <c r="C2649" s="89" t="s">
        <v>7963</v>
      </c>
      <c r="D2649" s="89"/>
      <c r="E2649" s="89" t="s">
        <v>7018</v>
      </c>
      <c r="F2649" s="89" t="s">
        <v>476</v>
      </c>
      <c r="G2649" s="105">
        <v>45459.71597222222</v>
      </c>
      <c r="H2649" t="str">
        <f>INDEX(Partner_details[companyName], MATCH(E2649, Partner_details[email], 0))</f>
        <v>Malocco</v>
      </c>
      <c r="I2649">
        <f>IFERROR(INDEX(ggPayers[payer], MATCH(A2649, ggPayers[remote_order_id], 0)), 0)</f>
        <v>0</v>
      </c>
      <c r="J2649" t="str">
        <f t="shared" si="41"/>
        <v>other</v>
      </c>
    </row>
    <row r="2650" spans="1:10">
      <c r="A2650" s="89" t="s">
        <v>11426</v>
      </c>
      <c r="B2650" s="89">
        <v>100</v>
      </c>
      <c r="C2650" s="89" t="s">
        <v>7963</v>
      </c>
      <c r="D2650" s="89" t="s">
        <v>11427</v>
      </c>
      <c r="E2650" s="89" t="s">
        <v>6984</v>
      </c>
      <c r="F2650" s="89" t="s">
        <v>206</v>
      </c>
      <c r="G2650" s="105">
        <v>45370.302777777775</v>
      </c>
      <c r="H2650" t="str">
        <f>INDEX(Partner_details[companyName], MATCH(E2650, Partner_details[email], 0))</f>
        <v>gg cjsc</v>
      </c>
      <c r="I2650">
        <f>IFERROR(INDEX(ggPayers[payer], MATCH(A2650, ggPayers[remote_order_id], 0)), 0)</f>
        <v>0</v>
      </c>
      <c r="J2650" t="str">
        <f t="shared" si="41"/>
        <v>other</v>
      </c>
    </row>
    <row r="2651" spans="1:10">
      <c r="A2651" s="89" t="s">
        <v>11428</v>
      </c>
      <c r="B2651" s="89">
        <v>500</v>
      </c>
      <c r="C2651" s="89" t="s">
        <v>7963</v>
      </c>
      <c r="D2651" s="89"/>
      <c r="E2651" s="89" t="s">
        <v>7223</v>
      </c>
      <c r="F2651" s="89" t="s">
        <v>4660</v>
      </c>
      <c r="G2651" s="105">
        <v>45370.341666666667</v>
      </c>
      <c r="H2651" t="str">
        <f>INDEX(Partner_details[companyName], MATCH(E2651, Partner_details[email], 0))</f>
        <v>Karas Khanjyan</v>
      </c>
      <c r="I2651">
        <f>IFERROR(INDEX(ggPayers[payer], MATCH(A2651, ggPayers[remote_order_id], 0)), 0)</f>
        <v>0</v>
      </c>
      <c r="J2651" t="str">
        <f t="shared" si="41"/>
        <v>other</v>
      </c>
    </row>
    <row r="2652" spans="1:10">
      <c r="A2652" s="89" t="s">
        <v>11429</v>
      </c>
      <c r="B2652" s="89">
        <v>300</v>
      </c>
      <c r="C2652" s="89" t="s">
        <v>7963</v>
      </c>
      <c r="D2652" s="89" t="s">
        <v>11430</v>
      </c>
      <c r="E2652" s="89" t="s">
        <v>6984</v>
      </c>
      <c r="F2652" s="89" t="s">
        <v>206</v>
      </c>
      <c r="G2652" s="105">
        <v>45370.355555555558</v>
      </c>
      <c r="H2652" t="str">
        <f>INDEX(Partner_details[companyName], MATCH(E2652, Partner_details[email], 0))</f>
        <v>gg cjsc</v>
      </c>
      <c r="I2652">
        <f>IFERROR(INDEX(ggPayers[payer], MATCH(A2652, ggPayers[remote_order_id], 0)), 0)</f>
        <v>0</v>
      </c>
      <c r="J2652" t="str">
        <f t="shared" si="41"/>
        <v>other</v>
      </c>
    </row>
    <row r="2653" spans="1:10">
      <c r="A2653" s="89" t="s">
        <v>11431</v>
      </c>
      <c r="B2653" s="89">
        <v>300</v>
      </c>
      <c r="C2653" s="89" t="s">
        <v>7963</v>
      </c>
      <c r="D2653" s="89" t="s">
        <v>11432</v>
      </c>
      <c r="E2653" s="89" t="s">
        <v>6984</v>
      </c>
      <c r="F2653" s="89" t="s">
        <v>206</v>
      </c>
      <c r="G2653" s="105">
        <v>45370.355555555558</v>
      </c>
      <c r="H2653" t="str">
        <f>INDEX(Partner_details[companyName], MATCH(E2653, Partner_details[email], 0))</f>
        <v>gg cjsc</v>
      </c>
      <c r="I2653">
        <f>IFERROR(INDEX(ggPayers[payer], MATCH(A2653, ggPayers[remote_order_id], 0)), 0)</f>
        <v>0</v>
      </c>
      <c r="J2653" t="str">
        <f t="shared" si="41"/>
        <v>other</v>
      </c>
    </row>
    <row r="2654" spans="1:10">
      <c r="A2654" s="89" t="s">
        <v>11433</v>
      </c>
      <c r="B2654" s="89">
        <v>300</v>
      </c>
      <c r="C2654" s="89" t="s">
        <v>7963</v>
      </c>
      <c r="D2654" s="89" t="s">
        <v>11434</v>
      </c>
      <c r="E2654" s="89" t="s">
        <v>6984</v>
      </c>
      <c r="F2654" s="89" t="s">
        <v>206</v>
      </c>
      <c r="G2654" s="105">
        <v>45370.356249999997</v>
      </c>
      <c r="H2654" t="str">
        <f>INDEX(Partner_details[companyName], MATCH(E2654, Partner_details[email], 0))</f>
        <v>gg cjsc</v>
      </c>
      <c r="I2654">
        <f>IFERROR(INDEX(ggPayers[payer], MATCH(A2654, ggPayers[remote_order_id], 0)), 0)</f>
        <v>0</v>
      </c>
      <c r="J2654" t="str">
        <f t="shared" si="41"/>
        <v>other</v>
      </c>
    </row>
    <row r="2655" spans="1:10">
      <c r="A2655" s="89" t="s">
        <v>11435</v>
      </c>
      <c r="B2655" s="89">
        <v>100</v>
      </c>
      <c r="C2655" s="89" t="s">
        <v>7963</v>
      </c>
      <c r="D2655" s="89"/>
      <c r="E2655" s="89" t="s">
        <v>7562</v>
      </c>
      <c r="F2655" s="89" t="s">
        <v>1888</v>
      </c>
      <c r="G2655" s="105">
        <v>45370.425694444442</v>
      </c>
      <c r="H2655" t="str">
        <f>INDEX(Partner_details[companyName], MATCH(E2655, Partner_details[email], 0))</f>
        <v>Dave hotel</v>
      </c>
      <c r="I2655">
        <f>IFERROR(INDEX(ggPayers[payer], MATCH(A2655, ggPayers[remote_order_id], 0)), 0)</f>
        <v>0</v>
      </c>
      <c r="J2655" t="str">
        <f t="shared" si="41"/>
        <v>other</v>
      </c>
    </row>
    <row r="2656" spans="1:10">
      <c r="A2656" s="89" t="s">
        <v>11436</v>
      </c>
      <c r="B2656" s="89">
        <v>100</v>
      </c>
      <c r="C2656" s="89" t="s">
        <v>7963</v>
      </c>
      <c r="D2656" s="89"/>
      <c r="E2656" s="89" t="s">
        <v>7562</v>
      </c>
      <c r="F2656" s="89" t="s">
        <v>1888</v>
      </c>
      <c r="G2656" s="105">
        <v>45370.425694444442</v>
      </c>
      <c r="H2656" t="str">
        <f>INDEX(Partner_details[companyName], MATCH(E2656, Partner_details[email], 0))</f>
        <v>Dave hotel</v>
      </c>
      <c r="I2656">
        <f>IFERROR(INDEX(ggPayers[payer], MATCH(A2656, ggPayers[remote_order_id], 0)), 0)</f>
        <v>0</v>
      </c>
      <c r="J2656" t="str">
        <f t="shared" si="41"/>
        <v>other</v>
      </c>
    </row>
    <row r="2657" spans="1:10">
      <c r="A2657" s="89" t="s">
        <v>11437</v>
      </c>
      <c r="B2657" s="89">
        <v>300</v>
      </c>
      <c r="C2657" s="89" t="s">
        <v>7963</v>
      </c>
      <c r="D2657" s="89" t="s">
        <v>11438</v>
      </c>
      <c r="E2657" s="89" t="s">
        <v>6856</v>
      </c>
      <c r="F2657" s="89" t="s">
        <v>426</v>
      </c>
      <c r="G2657" s="105">
        <v>45370.430555555555</v>
      </c>
      <c r="H2657" t="str">
        <f>INDEX(Partner_details[companyName], MATCH(E2657, Partner_details[email], 0))</f>
        <v>Dodopizza</v>
      </c>
      <c r="I2657">
        <f>IFERROR(INDEX(ggPayers[payer], MATCH(A2657, ggPayers[remote_order_id], 0)), 0)</f>
        <v>0</v>
      </c>
      <c r="J2657" t="str">
        <f t="shared" si="41"/>
        <v>other</v>
      </c>
    </row>
    <row r="2658" spans="1:10">
      <c r="A2658" s="89" t="s">
        <v>11439</v>
      </c>
      <c r="B2658" s="89">
        <v>300</v>
      </c>
      <c r="C2658" s="89" t="s">
        <v>7963</v>
      </c>
      <c r="D2658" s="89"/>
      <c r="E2658" s="89" t="s">
        <v>6856</v>
      </c>
      <c r="F2658" s="89" t="s">
        <v>426</v>
      </c>
      <c r="G2658" s="105">
        <v>45370.430555555555</v>
      </c>
      <c r="H2658" t="str">
        <f>INDEX(Partner_details[companyName], MATCH(E2658, Partner_details[email], 0))</f>
        <v>Dodopizza</v>
      </c>
      <c r="I2658">
        <f>IFERROR(INDEX(ggPayers[payer], MATCH(A2658, ggPayers[remote_order_id], 0)), 0)</f>
        <v>0</v>
      </c>
      <c r="J2658" t="str">
        <f t="shared" si="41"/>
        <v>other</v>
      </c>
    </row>
    <row r="2659" spans="1:10">
      <c r="A2659" s="89" t="s">
        <v>11440</v>
      </c>
      <c r="B2659" s="89">
        <v>300</v>
      </c>
      <c r="C2659" s="89" t="s">
        <v>7963</v>
      </c>
      <c r="D2659" s="89" t="s">
        <v>11441</v>
      </c>
      <c r="E2659" s="89" t="s">
        <v>6856</v>
      </c>
      <c r="F2659" s="89" t="s">
        <v>426</v>
      </c>
      <c r="G2659" s="105">
        <v>45370.431250000001</v>
      </c>
      <c r="H2659" t="str">
        <f>INDEX(Partner_details[companyName], MATCH(E2659, Partner_details[email], 0))</f>
        <v>Dodopizza</v>
      </c>
      <c r="I2659">
        <f>IFERROR(INDEX(ggPayers[payer], MATCH(A2659, ggPayers[remote_order_id], 0)), 0)</f>
        <v>0</v>
      </c>
      <c r="J2659" t="str">
        <f t="shared" si="41"/>
        <v>other</v>
      </c>
    </row>
    <row r="2660" spans="1:10">
      <c r="A2660" s="89" t="s">
        <v>2032</v>
      </c>
      <c r="B2660" s="89">
        <v>100</v>
      </c>
      <c r="C2660" s="89" t="s">
        <v>561</v>
      </c>
      <c r="D2660" s="89"/>
      <c r="E2660" s="89" t="s">
        <v>7562</v>
      </c>
      <c r="F2660" s="89" t="s">
        <v>1888</v>
      </c>
      <c r="G2660" s="105">
        <v>45370.4375</v>
      </c>
      <c r="H2660" t="str">
        <f>INDEX(Partner_details[companyName], MATCH(E2660, Partner_details[email], 0))</f>
        <v>Dave hotel</v>
      </c>
      <c r="I2660">
        <f>IFERROR(INDEX(ggPayers[payer], MATCH(A2660, ggPayers[remote_order_id], 0)), 0)</f>
        <v>0</v>
      </c>
      <c r="J2660" t="str">
        <f t="shared" si="41"/>
        <v>other</v>
      </c>
    </row>
    <row r="2661" spans="1:10">
      <c r="A2661" s="89" t="s">
        <v>11442</v>
      </c>
      <c r="B2661" s="89">
        <v>300</v>
      </c>
      <c r="C2661" s="89" t="s">
        <v>7963</v>
      </c>
      <c r="D2661" s="89" t="s">
        <v>11443</v>
      </c>
      <c r="E2661" s="89" t="s">
        <v>6856</v>
      </c>
      <c r="F2661" s="89" t="s">
        <v>426</v>
      </c>
      <c r="G2661" s="105">
        <v>45370.438194444447</v>
      </c>
      <c r="H2661" t="str">
        <f>INDEX(Partner_details[companyName], MATCH(E2661, Partner_details[email], 0))</f>
        <v>Dodopizza</v>
      </c>
      <c r="I2661">
        <f>IFERROR(INDEX(ggPayers[payer], MATCH(A2661, ggPayers[remote_order_id], 0)), 0)</f>
        <v>0</v>
      </c>
      <c r="J2661" t="str">
        <f t="shared" si="41"/>
        <v>other</v>
      </c>
    </row>
    <row r="2662" spans="1:10">
      <c r="A2662" s="89" t="s">
        <v>11444</v>
      </c>
      <c r="B2662" s="89">
        <v>300</v>
      </c>
      <c r="C2662" s="89" t="s">
        <v>7963</v>
      </c>
      <c r="D2662" s="89" t="s">
        <v>11445</v>
      </c>
      <c r="E2662" s="89" t="s">
        <v>6856</v>
      </c>
      <c r="F2662" s="89" t="s">
        <v>426</v>
      </c>
      <c r="G2662" s="105">
        <v>45370.456944444442</v>
      </c>
      <c r="H2662" t="str">
        <f>INDEX(Partner_details[companyName], MATCH(E2662, Partner_details[email], 0))</f>
        <v>Dodopizza</v>
      </c>
      <c r="I2662">
        <f>IFERROR(INDEX(ggPayers[payer], MATCH(A2662, ggPayers[remote_order_id], 0)), 0)</f>
        <v>0</v>
      </c>
      <c r="J2662" t="str">
        <f t="shared" si="41"/>
        <v>other</v>
      </c>
    </row>
    <row r="2663" spans="1:10">
      <c r="A2663" s="89" t="s">
        <v>2030</v>
      </c>
      <c r="B2663" s="89">
        <v>300</v>
      </c>
      <c r="C2663" s="89" t="s">
        <v>561</v>
      </c>
      <c r="D2663" s="89" t="s">
        <v>11446</v>
      </c>
      <c r="E2663" s="89" t="s">
        <v>6856</v>
      </c>
      <c r="F2663" s="89" t="s">
        <v>426</v>
      </c>
      <c r="G2663" s="105">
        <v>45370.457638888889</v>
      </c>
      <c r="H2663" t="str">
        <f>INDEX(Partner_details[companyName], MATCH(E2663, Partner_details[email], 0))</f>
        <v>Dodopizza</v>
      </c>
      <c r="I2663">
        <f>IFERROR(INDEX(ggPayers[payer], MATCH(A2663, ggPayers[remote_order_id], 0)), 0)</f>
        <v>1112338</v>
      </c>
      <c r="J2663" t="str">
        <f t="shared" si="41"/>
        <v>ggPay</v>
      </c>
    </row>
    <row r="2664" spans="1:10">
      <c r="A2664" s="89" t="s">
        <v>11447</v>
      </c>
      <c r="B2664" s="89">
        <v>500</v>
      </c>
      <c r="C2664" s="89" t="s">
        <v>7963</v>
      </c>
      <c r="D2664" s="89"/>
      <c r="E2664" s="89" t="s">
        <v>7192</v>
      </c>
      <c r="F2664" s="89" t="s">
        <v>1998</v>
      </c>
      <c r="G2664" s="105">
        <v>45370.540277777778</v>
      </c>
      <c r="H2664" t="str">
        <f>INDEX(Partner_details[companyName], MATCH(E2664, Partner_details[email], 0))</f>
        <v>Karas Tumanyan</v>
      </c>
      <c r="I2664">
        <f>IFERROR(INDEX(ggPayers[payer], MATCH(A2664, ggPayers[remote_order_id], 0)), 0)</f>
        <v>0</v>
      </c>
      <c r="J2664" t="str">
        <f t="shared" si="41"/>
        <v>other</v>
      </c>
    </row>
    <row r="2665" spans="1:10">
      <c r="A2665" s="89" t="s">
        <v>11448</v>
      </c>
      <c r="B2665" s="89">
        <v>500</v>
      </c>
      <c r="C2665" s="89" t="s">
        <v>7963</v>
      </c>
      <c r="D2665" s="89"/>
      <c r="E2665" s="89" t="s">
        <v>7192</v>
      </c>
      <c r="F2665" s="89" t="s">
        <v>1998</v>
      </c>
      <c r="G2665" s="105">
        <v>45370.540277777778</v>
      </c>
      <c r="H2665" t="str">
        <f>INDEX(Partner_details[companyName], MATCH(E2665, Partner_details[email], 0))</f>
        <v>Karas Tumanyan</v>
      </c>
      <c r="I2665">
        <f>IFERROR(INDEX(ggPayers[payer], MATCH(A2665, ggPayers[remote_order_id], 0)), 0)</f>
        <v>0</v>
      </c>
      <c r="J2665" t="str">
        <f t="shared" si="41"/>
        <v>other</v>
      </c>
    </row>
    <row r="2666" spans="1:10">
      <c r="A2666" s="89" t="s">
        <v>2028</v>
      </c>
      <c r="B2666" s="89">
        <v>500</v>
      </c>
      <c r="C2666" s="89" t="s">
        <v>561</v>
      </c>
      <c r="D2666" s="89" t="s">
        <v>11449</v>
      </c>
      <c r="E2666" s="89" t="s">
        <v>7227</v>
      </c>
      <c r="F2666" s="89" t="s">
        <v>462</v>
      </c>
      <c r="G2666" s="105">
        <v>45370.597222222219</v>
      </c>
      <c r="H2666" t="str">
        <f>INDEX(Partner_details[companyName], MATCH(E2666, Partner_details[email], 0))</f>
        <v>Lumen Coffee</v>
      </c>
      <c r="I2666">
        <f>IFERROR(INDEX(ggPayers[payer], MATCH(A2666, ggPayers[remote_order_id], 0)), 0)</f>
        <v>682217</v>
      </c>
      <c r="J2666" t="str">
        <f t="shared" si="41"/>
        <v>ggPay</v>
      </c>
    </row>
    <row r="2667" spans="1:10">
      <c r="A2667" s="89" t="s">
        <v>2026</v>
      </c>
      <c r="B2667" s="89">
        <v>1000</v>
      </c>
      <c r="C2667" s="89" t="s">
        <v>561</v>
      </c>
      <c r="D2667" s="89" t="s">
        <v>11450</v>
      </c>
      <c r="E2667" s="89" t="s">
        <v>6816</v>
      </c>
      <c r="F2667" s="89" t="s">
        <v>1095</v>
      </c>
      <c r="G2667" s="105">
        <v>45370.684027777781</v>
      </c>
      <c r="H2667" t="str">
        <f>INDEX(Partner_details[companyName], MATCH(E2667, Partner_details[email], 0))</f>
        <v>Turqaget</v>
      </c>
      <c r="I2667">
        <f>IFERROR(INDEX(ggPayers[payer], MATCH(A2667, ggPayers[remote_order_id], 0)), 0)</f>
        <v>798</v>
      </c>
      <c r="J2667" t="str">
        <f t="shared" si="41"/>
        <v>ggPay</v>
      </c>
    </row>
    <row r="2668" spans="1:10">
      <c r="A2668" s="89" t="s">
        <v>11451</v>
      </c>
      <c r="B2668" s="89">
        <v>2000</v>
      </c>
      <c r="C2668" s="89" t="s">
        <v>7963</v>
      </c>
      <c r="D2668" s="89" t="s">
        <v>11452</v>
      </c>
      <c r="E2668" s="89" t="s">
        <v>6816</v>
      </c>
      <c r="F2668" s="89" t="s">
        <v>1095</v>
      </c>
      <c r="G2668" s="105">
        <v>45370.685416666667</v>
      </c>
      <c r="H2668" t="str">
        <f>INDEX(Partner_details[companyName], MATCH(E2668, Partner_details[email], 0))</f>
        <v>Turqaget</v>
      </c>
      <c r="I2668">
        <f>IFERROR(INDEX(ggPayers[payer], MATCH(A2668, ggPayers[remote_order_id], 0)), 0)</f>
        <v>0</v>
      </c>
      <c r="J2668" t="str">
        <f t="shared" si="41"/>
        <v>other</v>
      </c>
    </row>
    <row r="2669" spans="1:10">
      <c r="A2669" s="89" t="s">
        <v>2024</v>
      </c>
      <c r="B2669" s="89">
        <v>1000</v>
      </c>
      <c r="C2669" s="89" t="s">
        <v>561</v>
      </c>
      <c r="D2669" s="89"/>
      <c r="E2669" s="89" t="s">
        <v>6728</v>
      </c>
      <c r="F2669" s="89" t="s">
        <v>6727</v>
      </c>
      <c r="G2669" s="105">
        <v>45370.704861111109</v>
      </c>
      <c r="H2669" t="str">
        <f>INDEX(Partner_details[companyName], MATCH(E2669, Partner_details[email], 0))</f>
        <v>Byblos</v>
      </c>
      <c r="I2669">
        <f>IFERROR(INDEX(ggPayers[payer], MATCH(A2669, ggPayers[remote_order_id], 0)), 0)</f>
        <v>0</v>
      </c>
      <c r="J2669" t="str">
        <f t="shared" si="41"/>
        <v>other</v>
      </c>
    </row>
    <row r="2670" spans="1:10">
      <c r="A2670" s="89" t="s">
        <v>11453</v>
      </c>
      <c r="B2670" s="89">
        <v>1000</v>
      </c>
      <c r="C2670" s="89" t="s">
        <v>7963</v>
      </c>
      <c r="D2670" s="89"/>
      <c r="E2670" s="89" t="s">
        <v>6728</v>
      </c>
      <c r="F2670" s="89" t="s">
        <v>6727</v>
      </c>
      <c r="G2670" s="105">
        <v>45370.704861111109</v>
      </c>
      <c r="H2670" t="str">
        <f>INDEX(Partner_details[companyName], MATCH(E2670, Partner_details[email], 0))</f>
        <v>Byblos</v>
      </c>
      <c r="I2670">
        <f>IFERROR(INDEX(ggPayers[payer], MATCH(A2670, ggPayers[remote_order_id], 0)), 0)</f>
        <v>0</v>
      </c>
      <c r="J2670" t="str">
        <f t="shared" si="41"/>
        <v>other</v>
      </c>
    </row>
    <row r="2671" spans="1:10">
      <c r="A2671" s="89" t="s">
        <v>11454</v>
      </c>
      <c r="B2671" s="89">
        <v>1000</v>
      </c>
      <c r="C2671" s="89" t="s">
        <v>7963</v>
      </c>
      <c r="D2671" s="89" t="s">
        <v>11455</v>
      </c>
      <c r="E2671" s="89" t="s">
        <v>6728</v>
      </c>
      <c r="F2671" s="89" t="s">
        <v>6727</v>
      </c>
      <c r="G2671" s="105">
        <v>45370.705555555556</v>
      </c>
      <c r="H2671" t="str">
        <f>INDEX(Partner_details[companyName], MATCH(E2671, Partner_details[email], 0))</f>
        <v>Byblos</v>
      </c>
      <c r="I2671">
        <f>IFERROR(INDEX(ggPayers[payer], MATCH(A2671, ggPayers[remote_order_id], 0)), 0)</f>
        <v>0</v>
      </c>
      <c r="J2671" t="str">
        <f t="shared" si="41"/>
        <v>other</v>
      </c>
    </row>
    <row r="2672" spans="1:10">
      <c r="A2672" s="89" t="s">
        <v>11456</v>
      </c>
      <c r="B2672" s="89">
        <v>1000</v>
      </c>
      <c r="C2672" s="89" t="s">
        <v>7963</v>
      </c>
      <c r="D2672" s="89"/>
      <c r="E2672" s="89" t="s">
        <v>6728</v>
      </c>
      <c r="F2672" s="89" t="s">
        <v>6727</v>
      </c>
      <c r="G2672" s="105">
        <v>45370.708333333336</v>
      </c>
      <c r="H2672" t="str">
        <f>INDEX(Partner_details[companyName], MATCH(E2672, Partner_details[email], 0))</f>
        <v>Byblos</v>
      </c>
      <c r="I2672">
        <f>IFERROR(INDEX(ggPayers[payer], MATCH(A2672, ggPayers[remote_order_id], 0)), 0)</f>
        <v>0</v>
      </c>
      <c r="J2672" t="str">
        <f t="shared" si="41"/>
        <v>other</v>
      </c>
    </row>
    <row r="2673" spans="1:10">
      <c r="A2673" s="89" t="s">
        <v>11457</v>
      </c>
      <c r="B2673" s="89">
        <v>1000</v>
      </c>
      <c r="C2673" s="89" t="s">
        <v>7963</v>
      </c>
      <c r="D2673" s="89"/>
      <c r="E2673" s="89" t="s">
        <v>6728</v>
      </c>
      <c r="F2673" s="89" t="s">
        <v>6727</v>
      </c>
      <c r="G2673" s="105">
        <v>45370.708333333336</v>
      </c>
      <c r="H2673" t="str">
        <f>INDEX(Partner_details[companyName], MATCH(E2673, Partner_details[email], 0))</f>
        <v>Byblos</v>
      </c>
      <c r="I2673">
        <f>IFERROR(INDEX(ggPayers[payer], MATCH(A2673, ggPayers[remote_order_id], 0)), 0)</f>
        <v>0</v>
      </c>
      <c r="J2673" t="str">
        <f t="shared" si="41"/>
        <v>other</v>
      </c>
    </row>
    <row r="2674" spans="1:10">
      <c r="A2674" s="99" t="s">
        <v>11458</v>
      </c>
      <c r="B2674" s="89">
        <v>1000</v>
      </c>
      <c r="C2674" s="89" t="s">
        <v>7963</v>
      </c>
      <c r="D2674" s="89" t="s">
        <v>11459</v>
      </c>
      <c r="E2674" s="89" t="s">
        <v>6830</v>
      </c>
      <c r="F2674" s="89" t="s">
        <v>382</v>
      </c>
      <c r="G2674" s="105">
        <v>45459.771527777775</v>
      </c>
      <c r="H2674" t="str">
        <f>INDEX(Partner_details[companyName], MATCH(E2674, Partner_details[email], 0))</f>
        <v>Beer Academy</v>
      </c>
      <c r="I2674">
        <f>IFERROR(INDEX(ggPayers[payer], MATCH(A2674, ggPayers[remote_order_id], 0)), 0)</f>
        <v>0</v>
      </c>
      <c r="J2674" t="str">
        <f t="shared" si="41"/>
        <v>other</v>
      </c>
    </row>
    <row r="2675" spans="1:10">
      <c r="A2675" s="89" t="s">
        <v>2022</v>
      </c>
      <c r="B2675" s="89">
        <v>300</v>
      </c>
      <c r="C2675" s="89" t="s">
        <v>561</v>
      </c>
      <c r="D2675" s="89" t="s">
        <v>11460</v>
      </c>
      <c r="E2675" s="89" t="s">
        <v>6994</v>
      </c>
      <c r="F2675" s="89" t="s">
        <v>231</v>
      </c>
      <c r="G2675" s="105">
        <v>45371.254166666666</v>
      </c>
      <c r="H2675" t="str">
        <f>INDEX(Partner_details[companyName], MATCH(E2675, Partner_details[email], 0))</f>
        <v>gg cjsc</v>
      </c>
      <c r="I2675">
        <f>IFERROR(INDEX(ggPayers[payer], MATCH(A2675, ggPayers[remote_order_id], 0)), 0)</f>
        <v>798</v>
      </c>
      <c r="J2675" t="str">
        <f t="shared" si="41"/>
        <v>ggPay</v>
      </c>
    </row>
    <row r="2676" spans="1:10">
      <c r="A2676" s="89" t="s">
        <v>11461</v>
      </c>
      <c r="B2676" s="89">
        <v>1000</v>
      </c>
      <c r="C2676" s="89" t="s">
        <v>7963</v>
      </c>
      <c r="D2676" s="89"/>
      <c r="E2676" s="89" t="s">
        <v>6830</v>
      </c>
      <c r="F2676" s="89" t="s">
        <v>382</v>
      </c>
      <c r="G2676" s="105">
        <v>45459.771527777775</v>
      </c>
      <c r="H2676" t="str">
        <f>INDEX(Partner_details[companyName], MATCH(E2676, Partner_details[email], 0))</f>
        <v>Beer Academy</v>
      </c>
      <c r="I2676">
        <f>IFERROR(INDEX(ggPayers[payer], MATCH(A2676, ggPayers[remote_order_id], 0)), 0)</f>
        <v>0</v>
      </c>
      <c r="J2676" t="str">
        <f t="shared" si="41"/>
        <v>other</v>
      </c>
    </row>
    <row r="2677" spans="1:10">
      <c r="A2677" s="89" t="s">
        <v>11462</v>
      </c>
      <c r="B2677" s="89">
        <v>1000</v>
      </c>
      <c r="C2677" s="89" t="s">
        <v>7963</v>
      </c>
      <c r="D2677" s="89" t="s">
        <v>11463</v>
      </c>
      <c r="E2677" s="89" t="s">
        <v>7296</v>
      </c>
      <c r="F2677" s="89" t="s">
        <v>516</v>
      </c>
      <c r="G2677" s="105">
        <v>45371.260416666664</v>
      </c>
      <c r="H2677" t="str">
        <f>INDEX(Partner_details[companyName], MATCH(E2677, Partner_details[email], 0))</f>
        <v>Paul</v>
      </c>
      <c r="I2677">
        <f>IFERROR(INDEX(ggPayers[payer], MATCH(A2677, ggPayers[remote_order_id], 0)), 0)</f>
        <v>0</v>
      </c>
      <c r="J2677" t="str">
        <f t="shared" si="41"/>
        <v>other</v>
      </c>
    </row>
    <row r="2678" spans="1:10">
      <c r="A2678" s="89" t="s">
        <v>11464</v>
      </c>
      <c r="B2678" s="89">
        <v>1000</v>
      </c>
      <c r="C2678" s="89" t="s">
        <v>7963</v>
      </c>
      <c r="D2678" s="89" t="s">
        <v>11465</v>
      </c>
      <c r="E2678" s="89" t="s">
        <v>7296</v>
      </c>
      <c r="F2678" s="89" t="s">
        <v>516</v>
      </c>
      <c r="G2678" s="105">
        <v>45371.260416666664</v>
      </c>
      <c r="H2678" t="str">
        <f>INDEX(Partner_details[companyName], MATCH(E2678, Partner_details[email], 0))</f>
        <v>Paul</v>
      </c>
      <c r="I2678">
        <f>IFERROR(INDEX(ggPayers[payer], MATCH(A2678, ggPayers[remote_order_id], 0)), 0)</f>
        <v>0</v>
      </c>
      <c r="J2678" t="str">
        <f t="shared" si="41"/>
        <v>other</v>
      </c>
    </row>
    <row r="2679" spans="1:10">
      <c r="A2679" s="89" t="s">
        <v>2020</v>
      </c>
      <c r="B2679" s="89">
        <v>50</v>
      </c>
      <c r="C2679" s="89" t="s">
        <v>561</v>
      </c>
      <c r="D2679" s="89" t="s">
        <v>11466</v>
      </c>
      <c r="E2679" s="89" t="s">
        <v>7261</v>
      </c>
      <c r="F2679" s="89" t="s">
        <v>2019</v>
      </c>
      <c r="G2679" s="105">
        <v>45371.294444444444</v>
      </c>
      <c r="H2679" t="str">
        <f>INDEX(Partner_details[companyName], MATCH(E2679, Partner_details[email], 0))</f>
        <v>gg cjsc</v>
      </c>
      <c r="I2679">
        <f>IFERROR(INDEX(ggPayers[payer], MATCH(A2679, ggPayers[remote_order_id], 0)), 0)</f>
        <v>825186</v>
      </c>
      <c r="J2679" t="str">
        <f t="shared" si="41"/>
        <v>ggPay</v>
      </c>
    </row>
    <row r="2680" spans="1:10">
      <c r="A2680" s="89" t="s">
        <v>2017</v>
      </c>
      <c r="B2680" s="89">
        <v>50</v>
      </c>
      <c r="C2680" s="89" t="s">
        <v>561</v>
      </c>
      <c r="D2680" s="89" t="s">
        <v>11467</v>
      </c>
      <c r="E2680" s="89" t="s">
        <v>6994</v>
      </c>
      <c r="F2680" s="89" t="s">
        <v>231</v>
      </c>
      <c r="G2680" s="105">
        <v>45371.29791666667</v>
      </c>
      <c r="H2680" t="str">
        <f>INDEX(Partner_details[companyName], MATCH(E2680, Partner_details[email], 0))</f>
        <v>gg cjsc</v>
      </c>
      <c r="I2680">
        <f>IFERROR(INDEX(ggPayers[payer], MATCH(A2680, ggPayers[remote_order_id], 0)), 0)</f>
        <v>825186</v>
      </c>
      <c r="J2680" t="str">
        <f t="shared" si="41"/>
        <v>ggPay</v>
      </c>
    </row>
    <row r="2681" spans="1:10">
      <c r="A2681" s="89" t="s">
        <v>11468</v>
      </c>
      <c r="B2681" s="89">
        <v>500</v>
      </c>
      <c r="C2681" s="89" t="s">
        <v>7963</v>
      </c>
      <c r="D2681" s="89"/>
      <c r="E2681" s="89" t="s">
        <v>6984</v>
      </c>
      <c r="F2681" s="89" t="s">
        <v>206</v>
      </c>
      <c r="G2681" s="105">
        <v>45371.313888888886</v>
      </c>
      <c r="H2681" t="str">
        <f>INDEX(Partner_details[companyName], MATCH(E2681, Partner_details[email], 0))</f>
        <v>gg cjsc</v>
      </c>
      <c r="I2681">
        <f>IFERROR(INDEX(ggPayers[payer], MATCH(A2681, ggPayers[remote_order_id], 0)), 0)</f>
        <v>0</v>
      </c>
      <c r="J2681" t="str">
        <f t="shared" si="41"/>
        <v>other</v>
      </c>
    </row>
    <row r="2682" spans="1:10">
      <c r="A2682" s="89" t="s">
        <v>2015</v>
      </c>
      <c r="B2682" s="89">
        <v>100</v>
      </c>
      <c r="C2682" s="89" t="s">
        <v>561</v>
      </c>
      <c r="D2682" s="89" t="s">
        <v>11469</v>
      </c>
      <c r="E2682" s="89" t="s">
        <v>7263</v>
      </c>
      <c r="F2682" s="89" t="s">
        <v>270</v>
      </c>
      <c r="G2682" s="105">
        <v>45371.319444444445</v>
      </c>
      <c r="H2682" t="str">
        <f>INDEX(Partner_details[companyName], MATCH(E2682, Partner_details[email], 0))</f>
        <v>Arctic Fox</v>
      </c>
      <c r="I2682">
        <f>IFERROR(INDEX(ggPayers[payer], MATCH(A2682, ggPayers[remote_order_id], 0)), 0)</f>
        <v>162906</v>
      </c>
      <c r="J2682" t="str">
        <f t="shared" si="41"/>
        <v>ggPay</v>
      </c>
    </row>
    <row r="2683" spans="1:10">
      <c r="A2683" s="89" t="s">
        <v>11470</v>
      </c>
      <c r="B2683" s="89">
        <v>100</v>
      </c>
      <c r="C2683" s="89" t="s">
        <v>7963</v>
      </c>
      <c r="D2683" s="89" t="s">
        <v>11471</v>
      </c>
      <c r="E2683" s="89" t="s">
        <v>7263</v>
      </c>
      <c r="F2683" s="89" t="s">
        <v>270</v>
      </c>
      <c r="G2683" s="105">
        <v>45371.319444444445</v>
      </c>
      <c r="H2683" t="str">
        <f>INDEX(Partner_details[companyName], MATCH(E2683, Partner_details[email], 0))</f>
        <v>Arctic Fox</v>
      </c>
      <c r="I2683">
        <f>IFERROR(INDEX(ggPayers[payer], MATCH(A2683, ggPayers[remote_order_id], 0)), 0)</f>
        <v>0</v>
      </c>
      <c r="J2683" t="str">
        <f t="shared" si="41"/>
        <v>other</v>
      </c>
    </row>
    <row r="2684" spans="1:10">
      <c r="A2684" s="89" t="s">
        <v>11472</v>
      </c>
      <c r="B2684" s="89">
        <v>870</v>
      </c>
      <c r="C2684" s="89" t="s">
        <v>7963</v>
      </c>
      <c r="D2684" s="89" t="s">
        <v>11473</v>
      </c>
      <c r="E2684" s="89" t="s">
        <v>7296</v>
      </c>
      <c r="F2684" s="89" t="s">
        <v>516</v>
      </c>
      <c r="G2684" s="105">
        <v>45371.331944444442</v>
      </c>
      <c r="H2684" t="str">
        <f>INDEX(Partner_details[companyName], MATCH(E2684, Partner_details[email], 0))</f>
        <v>Paul</v>
      </c>
      <c r="I2684">
        <f>IFERROR(INDEX(ggPayers[payer], MATCH(A2684, ggPayers[remote_order_id], 0)), 0)</f>
        <v>0</v>
      </c>
      <c r="J2684" t="str">
        <f t="shared" si="41"/>
        <v>other</v>
      </c>
    </row>
    <row r="2685" spans="1:10">
      <c r="A2685" s="89" t="s">
        <v>11474</v>
      </c>
      <c r="B2685" s="89">
        <v>870</v>
      </c>
      <c r="C2685" s="89" t="s">
        <v>7963</v>
      </c>
      <c r="D2685" s="89"/>
      <c r="E2685" s="89" t="s">
        <v>7296</v>
      </c>
      <c r="F2685" s="89" t="s">
        <v>516</v>
      </c>
      <c r="G2685" s="105">
        <v>45371.331944444442</v>
      </c>
      <c r="H2685" t="str">
        <f>INDEX(Partner_details[companyName], MATCH(E2685, Partner_details[email], 0))</f>
        <v>Paul</v>
      </c>
      <c r="I2685">
        <f>IFERROR(INDEX(ggPayers[payer], MATCH(A2685, ggPayers[remote_order_id], 0)), 0)</f>
        <v>0</v>
      </c>
      <c r="J2685" t="str">
        <f t="shared" si="41"/>
        <v>other</v>
      </c>
    </row>
    <row r="2686" spans="1:10">
      <c r="A2686" s="89" t="s">
        <v>11475</v>
      </c>
      <c r="B2686" s="89">
        <v>870</v>
      </c>
      <c r="C2686" s="89" t="s">
        <v>7963</v>
      </c>
      <c r="D2686" s="89" t="s">
        <v>11476</v>
      </c>
      <c r="E2686" s="89" t="s">
        <v>7296</v>
      </c>
      <c r="F2686" s="89" t="s">
        <v>516</v>
      </c>
      <c r="G2686" s="105">
        <v>45371.331944444442</v>
      </c>
      <c r="H2686" t="str">
        <f>INDEX(Partner_details[companyName], MATCH(E2686, Partner_details[email], 0))</f>
        <v>Paul</v>
      </c>
      <c r="I2686">
        <f>IFERROR(INDEX(ggPayers[payer], MATCH(A2686, ggPayers[remote_order_id], 0)), 0)</f>
        <v>0</v>
      </c>
      <c r="J2686" t="str">
        <f t="shared" si="41"/>
        <v>other</v>
      </c>
    </row>
    <row r="2687" spans="1:10">
      <c r="A2687" s="89" t="s">
        <v>2013</v>
      </c>
      <c r="B2687" s="89">
        <v>2000</v>
      </c>
      <c r="C2687" s="89" t="s">
        <v>561</v>
      </c>
      <c r="D2687" s="89" t="s">
        <v>11477</v>
      </c>
      <c r="E2687" s="89" t="s">
        <v>6816</v>
      </c>
      <c r="F2687" s="89" t="s">
        <v>1095</v>
      </c>
      <c r="G2687" s="105">
        <v>45371.37222222222</v>
      </c>
      <c r="H2687" t="str">
        <f>INDEX(Partner_details[companyName], MATCH(E2687, Partner_details[email], 0))</f>
        <v>Turqaget</v>
      </c>
      <c r="I2687">
        <f>IFERROR(INDEX(ggPayers[payer], MATCH(A2687, ggPayers[remote_order_id], 0)), 0)</f>
        <v>71690</v>
      </c>
      <c r="J2687" t="str">
        <f t="shared" si="41"/>
        <v>ggPay</v>
      </c>
    </row>
    <row r="2688" spans="1:10">
      <c r="A2688" s="89" t="s">
        <v>11478</v>
      </c>
      <c r="B2688" s="89">
        <v>1000</v>
      </c>
      <c r="C2688" s="89" t="s">
        <v>7963</v>
      </c>
      <c r="D2688" s="89" t="s">
        <v>11479</v>
      </c>
      <c r="E2688" s="89" t="s">
        <v>130</v>
      </c>
      <c r="F2688" s="89" t="s">
        <v>128</v>
      </c>
      <c r="G2688" s="105">
        <v>45371.375</v>
      </c>
      <c r="H2688" t="str">
        <f>INDEX(Partner_details[companyName], MATCH(E2688, Partner_details[email], 0))</f>
        <v>Avetis Grigoryan</v>
      </c>
      <c r="I2688">
        <f>IFERROR(INDEX(ggPayers[payer], MATCH(A2688, ggPayers[remote_order_id], 0)), 0)</f>
        <v>0</v>
      </c>
      <c r="J2688" t="str">
        <f t="shared" si="41"/>
        <v>other</v>
      </c>
    </row>
    <row r="2689" spans="1:10">
      <c r="A2689" s="89" t="s">
        <v>11480</v>
      </c>
      <c r="B2689" s="89">
        <v>1000</v>
      </c>
      <c r="C2689" s="89" t="s">
        <v>7963</v>
      </c>
      <c r="D2689" s="89" t="s">
        <v>11481</v>
      </c>
      <c r="E2689" s="89" t="s">
        <v>130</v>
      </c>
      <c r="F2689" s="89" t="s">
        <v>128</v>
      </c>
      <c r="G2689" s="105">
        <v>45371.375</v>
      </c>
      <c r="H2689" t="str">
        <f>INDEX(Partner_details[companyName], MATCH(E2689, Partner_details[email], 0))</f>
        <v>Avetis Grigoryan</v>
      </c>
      <c r="I2689">
        <f>IFERROR(INDEX(ggPayers[payer], MATCH(A2689, ggPayers[remote_order_id], 0)), 0)</f>
        <v>0</v>
      </c>
      <c r="J2689" t="str">
        <f t="shared" si="41"/>
        <v>other</v>
      </c>
    </row>
    <row r="2690" spans="1:10">
      <c r="A2690" s="89" t="s">
        <v>2011</v>
      </c>
      <c r="B2690" s="89">
        <v>100</v>
      </c>
      <c r="C2690" s="89" t="s">
        <v>561</v>
      </c>
      <c r="D2690" s="89"/>
      <c r="E2690" s="89" t="s">
        <v>133</v>
      </c>
      <c r="F2690" s="89" t="s">
        <v>461</v>
      </c>
      <c r="G2690" s="105">
        <v>45371.375694444447</v>
      </c>
      <c r="H2690" t="str">
        <f>INDEX(Partner_details[companyName], MATCH(E2690, Partner_details[email], 0))</f>
        <v>Lumen Coffee</v>
      </c>
      <c r="I2690">
        <f>IFERROR(INDEX(ggPayers[payer], MATCH(A2690, ggPayers[remote_order_id], 0)), 0)</f>
        <v>0</v>
      </c>
      <c r="J2690" t="str">
        <f t="shared" si="41"/>
        <v>other</v>
      </c>
    </row>
    <row r="2691" spans="1:10">
      <c r="A2691" s="89" t="s">
        <v>11482</v>
      </c>
      <c r="B2691" s="89">
        <v>100</v>
      </c>
      <c r="C2691" s="89" t="s">
        <v>7963</v>
      </c>
      <c r="D2691" s="89"/>
      <c r="E2691" s="89" t="s">
        <v>133</v>
      </c>
      <c r="F2691" s="89" t="s">
        <v>461</v>
      </c>
      <c r="G2691" s="105">
        <v>45371.375694444447</v>
      </c>
      <c r="H2691" t="str">
        <f>INDEX(Partner_details[companyName], MATCH(E2691, Partner_details[email], 0))</f>
        <v>Lumen Coffee</v>
      </c>
      <c r="I2691">
        <f>IFERROR(INDEX(ggPayers[payer], MATCH(A2691, ggPayers[remote_order_id], 0)), 0)</f>
        <v>0</v>
      </c>
      <c r="J2691" t="str">
        <f t="shared" ref="J2691:J2754" si="42">IF(NOT(I2691=0), "ggPay", "other")</f>
        <v>other</v>
      </c>
    </row>
    <row r="2692" spans="1:10">
      <c r="A2692" s="89" t="s">
        <v>2009</v>
      </c>
      <c r="B2692" s="89">
        <v>100</v>
      </c>
      <c r="C2692" s="89" t="s">
        <v>561</v>
      </c>
      <c r="D2692" s="89" t="s">
        <v>11483</v>
      </c>
      <c r="E2692" s="89" t="s">
        <v>7562</v>
      </c>
      <c r="F2692" s="89" t="s">
        <v>1888</v>
      </c>
      <c r="G2692" s="105">
        <v>45371.495833333334</v>
      </c>
      <c r="H2692" t="str">
        <f>INDEX(Partner_details[companyName], MATCH(E2692, Partner_details[email], 0))</f>
        <v>Dave hotel</v>
      </c>
      <c r="I2692">
        <f>IFERROR(INDEX(ggPayers[payer], MATCH(A2692, ggPayers[remote_order_id], 0)), 0)</f>
        <v>825186</v>
      </c>
      <c r="J2692" t="str">
        <f t="shared" si="42"/>
        <v>ggPay</v>
      </c>
    </row>
    <row r="2693" spans="1:10">
      <c r="A2693" s="89" t="s">
        <v>11484</v>
      </c>
      <c r="B2693" s="89">
        <v>500</v>
      </c>
      <c r="C2693" s="89" t="s">
        <v>7963</v>
      </c>
      <c r="D2693" s="89"/>
      <c r="E2693" s="89" t="s">
        <v>7446</v>
      </c>
      <c r="F2693" s="89" t="s">
        <v>7445</v>
      </c>
      <c r="G2693" s="105">
        <v>45371.522222222222</v>
      </c>
      <c r="H2693" t="str">
        <f>INDEX(Partner_details[companyName], MATCH(E2693, Partner_details[email], 0))</f>
        <v>Unicorn</v>
      </c>
      <c r="I2693">
        <f>IFERROR(INDEX(ggPayers[payer], MATCH(A2693, ggPayers[remote_order_id], 0)), 0)</f>
        <v>0</v>
      </c>
      <c r="J2693" t="str">
        <f t="shared" si="42"/>
        <v>other</v>
      </c>
    </row>
    <row r="2694" spans="1:10">
      <c r="A2694" s="89" t="s">
        <v>11485</v>
      </c>
      <c r="B2694" s="89">
        <v>500</v>
      </c>
      <c r="C2694" s="89" t="s">
        <v>7963</v>
      </c>
      <c r="D2694" s="89" t="s">
        <v>11486</v>
      </c>
      <c r="E2694" s="89" t="s">
        <v>7446</v>
      </c>
      <c r="F2694" s="89" t="s">
        <v>7445</v>
      </c>
      <c r="G2694" s="105">
        <v>45371.522916666669</v>
      </c>
      <c r="H2694" t="str">
        <f>INDEX(Partner_details[companyName], MATCH(E2694, Partner_details[email], 0))</f>
        <v>Unicorn</v>
      </c>
      <c r="I2694">
        <f>IFERROR(INDEX(ggPayers[payer], MATCH(A2694, ggPayers[remote_order_id], 0)), 0)</f>
        <v>0</v>
      </c>
      <c r="J2694" t="str">
        <f t="shared" si="42"/>
        <v>other</v>
      </c>
    </row>
    <row r="2695" spans="1:10">
      <c r="A2695" s="89" t="s">
        <v>2006</v>
      </c>
      <c r="B2695" s="89">
        <v>500</v>
      </c>
      <c r="C2695" s="89" t="s">
        <v>561</v>
      </c>
      <c r="D2695" s="89"/>
      <c r="E2695" s="89" t="s">
        <v>7446</v>
      </c>
      <c r="F2695" s="89" t="s">
        <v>7445</v>
      </c>
      <c r="G2695" s="105">
        <v>45371.522916666669</v>
      </c>
      <c r="H2695" t="str">
        <f>INDEX(Partner_details[companyName], MATCH(E2695, Partner_details[email], 0))</f>
        <v>Unicorn</v>
      </c>
      <c r="I2695">
        <f>IFERROR(INDEX(ggPayers[payer], MATCH(A2695, ggPayers[remote_order_id], 0)), 0)</f>
        <v>0</v>
      </c>
      <c r="J2695" t="str">
        <f t="shared" si="42"/>
        <v>other</v>
      </c>
    </row>
    <row r="2696" spans="1:10">
      <c r="A2696" s="89" t="s">
        <v>11487</v>
      </c>
      <c r="B2696" s="89">
        <v>500</v>
      </c>
      <c r="C2696" s="89" t="s">
        <v>7963</v>
      </c>
      <c r="D2696" s="89"/>
      <c r="E2696" s="89" t="s">
        <v>7446</v>
      </c>
      <c r="F2696" s="89" t="s">
        <v>7445</v>
      </c>
      <c r="G2696" s="105">
        <v>45371.522916666669</v>
      </c>
      <c r="H2696" t="str">
        <f>INDEX(Partner_details[companyName], MATCH(E2696, Partner_details[email], 0))</f>
        <v>Unicorn</v>
      </c>
      <c r="I2696">
        <f>IFERROR(INDEX(ggPayers[payer], MATCH(A2696, ggPayers[remote_order_id], 0)), 0)</f>
        <v>0</v>
      </c>
      <c r="J2696" t="str">
        <f t="shared" si="42"/>
        <v>other</v>
      </c>
    </row>
    <row r="2697" spans="1:10">
      <c r="A2697" s="89" t="s">
        <v>11488</v>
      </c>
      <c r="B2697" s="89">
        <v>500</v>
      </c>
      <c r="C2697" s="89" t="s">
        <v>7963</v>
      </c>
      <c r="D2697" s="89"/>
      <c r="E2697" s="89" t="s">
        <v>7562</v>
      </c>
      <c r="F2697" s="89" t="s">
        <v>1888</v>
      </c>
      <c r="G2697" s="105">
        <v>45371.560416666667</v>
      </c>
      <c r="H2697" t="str">
        <f>INDEX(Partner_details[companyName], MATCH(E2697, Partner_details[email], 0))</f>
        <v>Dave hotel</v>
      </c>
      <c r="I2697">
        <f>IFERROR(INDEX(ggPayers[payer], MATCH(A2697, ggPayers[remote_order_id], 0)), 0)</f>
        <v>0</v>
      </c>
      <c r="J2697" t="str">
        <f t="shared" si="42"/>
        <v>other</v>
      </c>
    </row>
    <row r="2698" spans="1:10">
      <c r="A2698" s="89" t="s">
        <v>11489</v>
      </c>
      <c r="B2698" s="89">
        <v>500</v>
      </c>
      <c r="C2698" s="89" t="s">
        <v>7963</v>
      </c>
      <c r="D2698" s="89"/>
      <c r="E2698" s="89" t="s">
        <v>7562</v>
      </c>
      <c r="F2698" s="89" t="s">
        <v>1888</v>
      </c>
      <c r="G2698" s="105">
        <v>45371.560416666667</v>
      </c>
      <c r="H2698" t="str">
        <f>INDEX(Partner_details[companyName], MATCH(E2698, Partner_details[email], 0))</f>
        <v>Dave hotel</v>
      </c>
      <c r="I2698">
        <f>IFERROR(INDEX(ggPayers[payer], MATCH(A2698, ggPayers[remote_order_id], 0)), 0)</f>
        <v>0</v>
      </c>
      <c r="J2698" t="str">
        <f t="shared" si="42"/>
        <v>other</v>
      </c>
    </row>
    <row r="2699" spans="1:10">
      <c r="A2699" s="89" t="s">
        <v>11490</v>
      </c>
      <c r="B2699" s="89">
        <v>500</v>
      </c>
      <c r="C2699" s="89" t="s">
        <v>7963</v>
      </c>
      <c r="D2699" s="89"/>
      <c r="E2699" s="89" t="s">
        <v>7562</v>
      </c>
      <c r="F2699" s="89" t="s">
        <v>1888</v>
      </c>
      <c r="G2699" s="105">
        <v>45371.561111111114</v>
      </c>
      <c r="H2699" t="str">
        <f>INDEX(Partner_details[companyName], MATCH(E2699, Partner_details[email], 0))</f>
        <v>Dave hotel</v>
      </c>
      <c r="I2699">
        <f>IFERROR(INDEX(ggPayers[payer], MATCH(A2699, ggPayers[remote_order_id], 0)), 0)</f>
        <v>0</v>
      </c>
      <c r="J2699" t="str">
        <f t="shared" si="42"/>
        <v>other</v>
      </c>
    </row>
    <row r="2700" spans="1:10">
      <c r="A2700" s="89" t="s">
        <v>11491</v>
      </c>
      <c r="B2700" s="89">
        <v>500</v>
      </c>
      <c r="C2700" s="89" t="s">
        <v>7963</v>
      </c>
      <c r="D2700" s="89"/>
      <c r="E2700" s="89" t="s">
        <v>7562</v>
      </c>
      <c r="F2700" s="89" t="s">
        <v>1888</v>
      </c>
      <c r="G2700" s="105">
        <v>45371.561111111114</v>
      </c>
      <c r="H2700" t="str">
        <f>INDEX(Partner_details[companyName], MATCH(E2700, Partner_details[email], 0))</f>
        <v>Dave hotel</v>
      </c>
      <c r="I2700">
        <f>IFERROR(INDEX(ggPayers[payer], MATCH(A2700, ggPayers[remote_order_id], 0)), 0)</f>
        <v>0</v>
      </c>
      <c r="J2700" t="str">
        <f t="shared" si="42"/>
        <v>other</v>
      </c>
    </row>
    <row r="2701" spans="1:10">
      <c r="A2701" s="89" t="s">
        <v>11492</v>
      </c>
      <c r="B2701" s="89">
        <v>500</v>
      </c>
      <c r="C2701" s="89" t="s">
        <v>7963</v>
      </c>
      <c r="D2701" s="89"/>
      <c r="E2701" s="89" t="s">
        <v>7562</v>
      </c>
      <c r="F2701" s="89" t="s">
        <v>1888</v>
      </c>
      <c r="G2701" s="105">
        <v>45371.5625</v>
      </c>
      <c r="H2701" t="str">
        <f>INDEX(Partner_details[companyName], MATCH(E2701, Partner_details[email], 0))</f>
        <v>Dave hotel</v>
      </c>
      <c r="I2701">
        <f>IFERROR(INDEX(ggPayers[payer], MATCH(A2701, ggPayers[remote_order_id], 0)), 0)</f>
        <v>0</v>
      </c>
      <c r="J2701" t="str">
        <f t="shared" si="42"/>
        <v>other</v>
      </c>
    </row>
    <row r="2702" spans="1:10">
      <c r="A2702" s="89" t="s">
        <v>11493</v>
      </c>
      <c r="B2702" s="89">
        <v>300</v>
      </c>
      <c r="C2702" s="89" t="s">
        <v>7963</v>
      </c>
      <c r="D2702" s="89" t="s">
        <v>11494</v>
      </c>
      <c r="E2702" s="89" t="s">
        <v>6714</v>
      </c>
      <c r="F2702" s="89" t="s">
        <v>585</v>
      </c>
      <c r="G2702" s="105">
        <v>45371.652777777781</v>
      </c>
      <c r="H2702" t="str">
        <f>INDEX(Partner_details[companyName], MATCH(E2702, Partner_details[email], 0))</f>
        <v>Dodopizza</v>
      </c>
      <c r="I2702">
        <f>IFERROR(INDEX(ggPayers[payer], MATCH(A2702, ggPayers[remote_order_id], 0)), 0)</f>
        <v>0</v>
      </c>
      <c r="J2702" t="str">
        <f t="shared" si="42"/>
        <v>other</v>
      </c>
    </row>
    <row r="2703" spans="1:10">
      <c r="A2703" s="89" t="s">
        <v>11495</v>
      </c>
      <c r="B2703" s="89">
        <v>300</v>
      </c>
      <c r="C2703" s="89" t="s">
        <v>7963</v>
      </c>
      <c r="D2703" s="89" t="s">
        <v>11496</v>
      </c>
      <c r="E2703" s="89" t="s">
        <v>6714</v>
      </c>
      <c r="F2703" s="89" t="s">
        <v>585</v>
      </c>
      <c r="G2703" s="105">
        <v>45371.65625</v>
      </c>
      <c r="H2703" t="str">
        <f>INDEX(Partner_details[companyName], MATCH(E2703, Partner_details[email], 0))</f>
        <v>Dodopizza</v>
      </c>
      <c r="I2703">
        <f>IFERROR(INDEX(ggPayers[payer], MATCH(A2703, ggPayers[remote_order_id], 0)), 0)</f>
        <v>0</v>
      </c>
      <c r="J2703" t="str">
        <f t="shared" si="42"/>
        <v>other</v>
      </c>
    </row>
    <row r="2704" spans="1:10">
      <c r="A2704" s="89" t="s">
        <v>11497</v>
      </c>
      <c r="B2704" s="89">
        <v>1000</v>
      </c>
      <c r="C2704" s="89" t="s">
        <v>7963</v>
      </c>
      <c r="D2704" s="89" t="s">
        <v>11498</v>
      </c>
      <c r="E2704" s="89" t="s">
        <v>130</v>
      </c>
      <c r="F2704" s="89" t="s">
        <v>128</v>
      </c>
      <c r="G2704" s="105">
        <v>45371.665972222225</v>
      </c>
      <c r="H2704" t="str">
        <f>INDEX(Partner_details[companyName], MATCH(E2704, Partner_details[email], 0))</f>
        <v>Avetis Grigoryan</v>
      </c>
      <c r="I2704">
        <f>IFERROR(INDEX(ggPayers[payer], MATCH(A2704, ggPayers[remote_order_id], 0)), 0)</f>
        <v>0</v>
      </c>
      <c r="J2704" t="str">
        <f t="shared" si="42"/>
        <v>other</v>
      </c>
    </row>
    <row r="2705" spans="1:10">
      <c r="A2705" s="89" t="s">
        <v>11499</v>
      </c>
      <c r="B2705" s="89">
        <v>1000</v>
      </c>
      <c r="C2705" s="89" t="s">
        <v>7963</v>
      </c>
      <c r="D2705" s="89"/>
      <c r="E2705" s="89" t="s">
        <v>130</v>
      </c>
      <c r="F2705" s="89" t="s">
        <v>128</v>
      </c>
      <c r="G2705" s="105">
        <v>45371.665972222225</v>
      </c>
      <c r="H2705" t="str">
        <f>INDEX(Partner_details[companyName], MATCH(E2705, Partner_details[email], 0))</f>
        <v>Avetis Grigoryan</v>
      </c>
      <c r="I2705">
        <f>IFERROR(INDEX(ggPayers[payer], MATCH(A2705, ggPayers[remote_order_id], 0)), 0)</f>
        <v>0</v>
      </c>
      <c r="J2705" t="str">
        <f t="shared" si="42"/>
        <v>other</v>
      </c>
    </row>
    <row r="2706" spans="1:10">
      <c r="A2706" s="89" t="s">
        <v>11500</v>
      </c>
      <c r="B2706" s="89">
        <v>300</v>
      </c>
      <c r="C2706" s="89" t="s">
        <v>7963</v>
      </c>
      <c r="D2706" s="89" t="s">
        <v>11501</v>
      </c>
      <c r="E2706" s="89" t="s">
        <v>7027</v>
      </c>
      <c r="F2706" s="89" t="s">
        <v>1153</v>
      </c>
      <c r="G2706" s="105">
        <v>45371.679166666669</v>
      </c>
      <c r="H2706" t="str">
        <f>INDEX(Partner_details[companyName], MATCH(E2706, Partner_details[email], 0))</f>
        <v>Karas Khanjyan</v>
      </c>
      <c r="I2706">
        <f>IFERROR(INDEX(ggPayers[payer], MATCH(A2706, ggPayers[remote_order_id], 0)), 0)</f>
        <v>0</v>
      </c>
      <c r="J2706" t="str">
        <f t="shared" si="42"/>
        <v>other</v>
      </c>
    </row>
    <row r="2707" spans="1:10">
      <c r="A2707" s="89" t="s">
        <v>2003</v>
      </c>
      <c r="B2707" s="89">
        <v>300</v>
      </c>
      <c r="C2707" s="89" t="s">
        <v>561</v>
      </c>
      <c r="D2707" s="89" t="s">
        <v>11502</v>
      </c>
      <c r="E2707" s="89" t="s">
        <v>187</v>
      </c>
      <c r="F2707" s="89" t="s">
        <v>26</v>
      </c>
      <c r="G2707" s="105">
        <v>45371.688194444447</v>
      </c>
      <c r="H2707" t="str">
        <f>INDEX(Partner_details[companyName], MATCH(E2707, Partner_details[email], 0))</f>
        <v>gg cjsc</v>
      </c>
      <c r="I2707">
        <f>IFERROR(INDEX(ggPayers[payer], MATCH(A2707, ggPayers[remote_order_id], 0)), 0)</f>
        <v>825186</v>
      </c>
      <c r="J2707" t="str">
        <f t="shared" si="42"/>
        <v>ggPay</v>
      </c>
    </row>
    <row r="2708" spans="1:10">
      <c r="A2708" s="89" t="s">
        <v>11503</v>
      </c>
      <c r="B2708" s="89">
        <v>2000</v>
      </c>
      <c r="C2708" s="89" t="s">
        <v>7963</v>
      </c>
      <c r="D2708" s="89"/>
      <c r="E2708" s="89" t="s">
        <v>6554</v>
      </c>
      <c r="F2708" s="89" t="s">
        <v>783</v>
      </c>
      <c r="G2708" s="105">
        <v>45371.720833333333</v>
      </c>
      <c r="H2708" t="str">
        <f>INDEX(Partner_details[companyName], MATCH(E2708, Partner_details[email], 0))</f>
        <v>Avetis Grigoryan</v>
      </c>
      <c r="I2708">
        <f>IFERROR(INDEX(ggPayers[payer], MATCH(A2708, ggPayers[remote_order_id], 0)), 0)</f>
        <v>0</v>
      </c>
      <c r="J2708" t="str">
        <f t="shared" si="42"/>
        <v>other</v>
      </c>
    </row>
    <row r="2709" spans="1:10">
      <c r="A2709" s="89" t="s">
        <v>11504</v>
      </c>
      <c r="B2709" s="89">
        <v>2000</v>
      </c>
      <c r="C2709" s="89" t="s">
        <v>7963</v>
      </c>
      <c r="D2709" s="89"/>
      <c r="E2709" s="89" t="s">
        <v>6554</v>
      </c>
      <c r="F2709" s="89" t="s">
        <v>783</v>
      </c>
      <c r="G2709" s="105">
        <v>45371.72152777778</v>
      </c>
      <c r="H2709" t="str">
        <f>INDEX(Partner_details[companyName], MATCH(E2709, Partner_details[email], 0))</f>
        <v>Avetis Grigoryan</v>
      </c>
      <c r="I2709">
        <f>IFERROR(INDEX(ggPayers[payer], MATCH(A2709, ggPayers[remote_order_id], 0)), 0)</f>
        <v>0</v>
      </c>
      <c r="J2709" t="str">
        <f t="shared" si="42"/>
        <v>other</v>
      </c>
    </row>
    <row r="2710" spans="1:10">
      <c r="A2710" s="89" t="s">
        <v>2001</v>
      </c>
      <c r="B2710" s="89">
        <v>500</v>
      </c>
      <c r="C2710" s="89" t="s">
        <v>561</v>
      </c>
      <c r="D2710" s="89"/>
      <c r="E2710" s="89" t="s">
        <v>7027</v>
      </c>
      <c r="F2710" s="89" t="s">
        <v>1153</v>
      </c>
      <c r="G2710" s="105">
        <v>45371.77847222222</v>
      </c>
      <c r="H2710" t="str">
        <f>INDEX(Partner_details[companyName], MATCH(E2710, Partner_details[email], 0))</f>
        <v>Karas Khanjyan</v>
      </c>
      <c r="I2710">
        <f>IFERROR(INDEX(ggPayers[payer], MATCH(A2710, ggPayers[remote_order_id], 0)), 0)</f>
        <v>0</v>
      </c>
      <c r="J2710" t="str">
        <f t="shared" si="42"/>
        <v>other</v>
      </c>
    </row>
    <row r="2711" spans="1:10">
      <c r="A2711" s="89" t="s">
        <v>11505</v>
      </c>
      <c r="B2711" s="89">
        <v>1000</v>
      </c>
      <c r="C2711" s="89" t="s">
        <v>7963</v>
      </c>
      <c r="D2711" s="89"/>
      <c r="E2711" s="89" t="s">
        <v>6554</v>
      </c>
      <c r="F2711" s="89" t="s">
        <v>783</v>
      </c>
      <c r="G2711" s="105">
        <v>45371.806250000001</v>
      </c>
      <c r="H2711" t="str">
        <f>INDEX(Partner_details[companyName], MATCH(E2711, Partner_details[email], 0))</f>
        <v>Avetis Grigoryan</v>
      </c>
      <c r="I2711">
        <f>IFERROR(INDEX(ggPayers[payer], MATCH(A2711, ggPayers[remote_order_id], 0)), 0)</f>
        <v>0</v>
      </c>
      <c r="J2711" t="str">
        <f t="shared" si="42"/>
        <v>other</v>
      </c>
    </row>
    <row r="2712" spans="1:10">
      <c r="A2712" s="89" t="s">
        <v>11506</v>
      </c>
      <c r="B2712" s="89">
        <v>1000</v>
      </c>
      <c r="C2712" s="89" t="s">
        <v>7963</v>
      </c>
      <c r="D2712" s="89"/>
      <c r="E2712" s="89" t="s">
        <v>6554</v>
      </c>
      <c r="F2712" s="89" t="s">
        <v>783</v>
      </c>
      <c r="G2712" s="105">
        <v>45371.806250000001</v>
      </c>
      <c r="H2712" t="str">
        <f>INDEX(Partner_details[companyName], MATCH(E2712, Partner_details[email], 0))</f>
        <v>Avetis Grigoryan</v>
      </c>
      <c r="I2712">
        <f>IFERROR(INDEX(ggPayers[payer], MATCH(A2712, ggPayers[remote_order_id], 0)), 0)</f>
        <v>0</v>
      </c>
      <c r="J2712" t="str">
        <f t="shared" si="42"/>
        <v>other</v>
      </c>
    </row>
    <row r="2713" spans="1:10">
      <c r="A2713" s="89" t="s">
        <v>11507</v>
      </c>
      <c r="B2713" s="89">
        <v>1000</v>
      </c>
      <c r="C2713" s="89" t="s">
        <v>7963</v>
      </c>
      <c r="D2713" s="89" t="s">
        <v>11508</v>
      </c>
      <c r="E2713" s="89" t="s">
        <v>7562</v>
      </c>
      <c r="F2713" s="89" t="s">
        <v>1888</v>
      </c>
      <c r="G2713" s="105">
        <v>45372.238888888889</v>
      </c>
      <c r="H2713" t="str">
        <f>INDEX(Partner_details[companyName], MATCH(E2713, Partner_details[email], 0))</f>
        <v>Dave hotel</v>
      </c>
      <c r="I2713">
        <f>IFERROR(INDEX(ggPayers[payer], MATCH(A2713, ggPayers[remote_order_id], 0)), 0)</f>
        <v>0</v>
      </c>
      <c r="J2713" t="str">
        <f t="shared" si="42"/>
        <v>other</v>
      </c>
    </row>
    <row r="2714" spans="1:10">
      <c r="A2714" s="89" t="s">
        <v>1999</v>
      </c>
      <c r="B2714" s="89">
        <v>300</v>
      </c>
      <c r="C2714" s="89" t="s">
        <v>561</v>
      </c>
      <c r="D2714" s="89"/>
      <c r="E2714" s="89" t="s">
        <v>7192</v>
      </c>
      <c r="F2714" s="89" t="s">
        <v>1998</v>
      </c>
      <c r="G2714" s="105">
        <v>45372.279166666667</v>
      </c>
      <c r="H2714" t="str">
        <f>INDEX(Partner_details[companyName], MATCH(E2714, Partner_details[email], 0))</f>
        <v>Karas Tumanyan</v>
      </c>
      <c r="I2714">
        <f>IFERROR(INDEX(ggPayers[payer], MATCH(A2714, ggPayers[remote_order_id], 0)), 0)</f>
        <v>0</v>
      </c>
      <c r="J2714" t="str">
        <f t="shared" si="42"/>
        <v>other</v>
      </c>
    </row>
    <row r="2715" spans="1:10">
      <c r="A2715" s="99" t="s">
        <v>11509</v>
      </c>
      <c r="B2715" s="89">
        <v>300</v>
      </c>
      <c r="C2715" s="89" t="s">
        <v>7963</v>
      </c>
      <c r="D2715" s="89"/>
      <c r="E2715" s="89" t="s">
        <v>7192</v>
      </c>
      <c r="F2715" s="89" t="s">
        <v>1998</v>
      </c>
      <c r="G2715" s="105">
        <v>45372.279166666667</v>
      </c>
      <c r="H2715" t="str">
        <f>INDEX(Partner_details[companyName], MATCH(E2715, Partner_details[email], 0))</f>
        <v>Karas Tumanyan</v>
      </c>
      <c r="I2715">
        <f>IFERROR(INDEX(ggPayers[payer], MATCH(A2715, ggPayers[remote_order_id], 0)), 0)</f>
        <v>0</v>
      </c>
      <c r="J2715" t="str">
        <f t="shared" si="42"/>
        <v>other</v>
      </c>
    </row>
    <row r="2716" spans="1:10">
      <c r="A2716" s="89" t="s">
        <v>11510</v>
      </c>
      <c r="B2716" s="89">
        <v>500</v>
      </c>
      <c r="C2716" s="89" t="s">
        <v>7963</v>
      </c>
      <c r="D2716" s="89" t="s">
        <v>11511</v>
      </c>
      <c r="E2716" s="89" t="s">
        <v>7562</v>
      </c>
      <c r="F2716" s="89" t="s">
        <v>1888</v>
      </c>
      <c r="G2716" s="105">
        <v>45372.327777777777</v>
      </c>
      <c r="H2716" t="str">
        <f>INDEX(Partner_details[companyName], MATCH(E2716, Partner_details[email], 0))</f>
        <v>Dave hotel</v>
      </c>
      <c r="I2716">
        <f>IFERROR(INDEX(ggPayers[payer], MATCH(A2716, ggPayers[remote_order_id], 0)), 0)</f>
        <v>0</v>
      </c>
      <c r="J2716" t="str">
        <f t="shared" si="42"/>
        <v>other</v>
      </c>
    </row>
    <row r="2717" spans="1:10">
      <c r="A2717" s="89" t="s">
        <v>11512</v>
      </c>
      <c r="B2717" s="89">
        <v>1000</v>
      </c>
      <c r="C2717" s="89" t="s">
        <v>7963</v>
      </c>
      <c r="D2717" s="89" t="s">
        <v>11513</v>
      </c>
      <c r="E2717" s="89" t="s">
        <v>7562</v>
      </c>
      <c r="F2717" s="89" t="s">
        <v>1888</v>
      </c>
      <c r="G2717" s="105">
        <v>45372.351388888892</v>
      </c>
      <c r="H2717" t="str">
        <f>INDEX(Partner_details[companyName], MATCH(E2717, Partner_details[email], 0))</f>
        <v>Dave hotel</v>
      </c>
      <c r="I2717">
        <f>IFERROR(INDEX(ggPayers[payer], MATCH(A2717, ggPayers[remote_order_id], 0)), 0)</f>
        <v>0</v>
      </c>
      <c r="J2717" t="str">
        <f t="shared" si="42"/>
        <v>other</v>
      </c>
    </row>
    <row r="2718" spans="1:10">
      <c r="A2718" s="89" t="s">
        <v>11514</v>
      </c>
      <c r="B2718" s="89">
        <v>1000</v>
      </c>
      <c r="C2718" s="89" t="s">
        <v>7963</v>
      </c>
      <c r="D2718" s="89" t="s">
        <v>11515</v>
      </c>
      <c r="E2718" s="89" t="s">
        <v>7562</v>
      </c>
      <c r="F2718" s="89" t="s">
        <v>1888</v>
      </c>
      <c r="G2718" s="105">
        <v>45372.351388888892</v>
      </c>
      <c r="H2718" t="str">
        <f>INDEX(Partner_details[companyName], MATCH(E2718, Partner_details[email], 0))</f>
        <v>Dave hotel</v>
      </c>
      <c r="I2718">
        <f>IFERROR(INDEX(ggPayers[payer], MATCH(A2718, ggPayers[remote_order_id], 0)), 0)</f>
        <v>0</v>
      </c>
      <c r="J2718" t="str">
        <f t="shared" si="42"/>
        <v>other</v>
      </c>
    </row>
    <row r="2719" spans="1:10">
      <c r="A2719" s="89" t="s">
        <v>1996</v>
      </c>
      <c r="B2719" s="89">
        <v>1000</v>
      </c>
      <c r="C2719" s="89" t="s">
        <v>561</v>
      </c>
      <c r="D2719" s="89" t="s">
        <v>11516</v>
      </c>
      <c r="E2719" s="89" t="s">
        <v>6762</v>
      </c>
      <c r="F2719" s="89" t="s">
        <v>472</v>
      </c>
      <c r="G2719" s="105">
        <v>45372.355555555558</v>
      </c>
      <c r="H2719" t="str">
        <f>INDEX(Partner_details[companyName], MATCH(E2719, Partner_details[email], 0))</f>
        <v>Machar</v>
      </c>
      <c r="I2719">
        <f>IFERROR(INDEX(ggPayers[payer], MATCH(A2719, ggPayers[remote_order_id], 0)), 0)</f>
        <v>242343</v>
      </c>
      <c r="J2719" t="str">
        <f t="shared" si="42"/>
        <v>ggPay</v>
      </c>
    </row>
    <row r="2720" spans="1:10">
      <c r="A2720" s="89" t="s">
        <v>11517</v>
      </c>
      <c r="B2720" s="89">
        <v>500</v>
      </c>
      <c r="C2720" s="89" t="s">
        <v>7963</v>
      </c>
      <c r="D2720" s="89" t="s">
        <v>11518</v>
      </c>
      <c r="E2720" s="89" t="s">
        <v>7554</v>
      </c>
      <c r="F2720" s="89" t="s">
        <v>623</v>
      </c>
      <c r="G2720" s="105">
        <v>45372.35833333333</v>
      </c>
      <c r="H2720" t="str">
        <f>INDEX(Partner_details[companyName], MATCH(E2720, Partner_details[email], 0))</f>
        <v>Bagel</v>
      </c>
      <c r="I2720">
        <f>IFERROR(INDEX(ggPayers[payer], MATCH(A2720, ggPayers[remote_order_id], 0)), 0)</f>
        <v>0</v>
      </c>
      <c r="J2720" t="str">
        <f t="shared" si="42"/>
        <v>other</v>
      </c>
    </row>
    <row r="2721" spans="1:10">
      <c r="A2721" s="89" t="s">
        <v>1994</v>
      </c>
      <c r="B2721" s="89">
        <v>1000</v>
      </c>
      <c r="C2721" s="89" t="s">
        <v>561</v>
      </c>
      <c r="D2721" s="89" t="s">
        <v>11519</v>
      </c>
      <c r="E2721" s="89" t="s">
        <v>6714</v>
      </c>
      <c r="F2721" s="89" t="s">
        <v>585</v>
      </c>
      <c r="G2721" s="105">
        <v>45372.38958333333</v>
      </c>
      <c r="H2721" t="str">
        <f>INDEX(Partner_details[companyName], MATCH(E2721, Partner_details[email], 0))</f>
        <v>Dodopizza</v>
      </c>
      <c r="I2721">
        <f>IFERROR(INDEX(ggPayers[payer], MATCH(A2721, ggPayers[remote_order_id], 0)), 0)</f>
        <v>847907</v>
      </c>
      <c r="J2721" t="str">
        <f t="shared" si="42"/>
        <v>ggPay</v>
      </c>
    </row>
    <row r="2722" spans="1:10">
      <c r="A2722" s="89" t="s">
        <v>1992</v>
      </c>
      <c r="B2722" s="89">
        <v>1000</v>
      </c>
      <c r="C2722" s="89" t="s">
        <v>561</v>
      </c>
      <c r="D2722" s="89"/>
      <c r="E2722" s="89" t="s">
        <v>7018</v>
      </c>
      <c r="F2722" s="89" t="s">
        <v>476</v>
      </c>
      <c r="G2722" s="105">
        <v>45372.409722222219</v>
      </c>
      <c r="H2722" t="str">
        <f>INDEX(Partner_details[companyName], MATCH(E2722, Partner_details[email], 0))</f>
        <v>Malocco</v>
      </c>
      <c r="I2722">
        <f>IFERROR(INDEX(ggPayers[payer], MATCH(A2722, ggPayers[remote_order_id], 0)), 0)</f>
        <v>0</v>
      </c>
      <c r="J2722" t="str">
        <f t="shared" si="42"/>
        <v>other</v>
      </c>
    </row>
    <row r="2723" spans="1:10">
      <c r="A2723" s="89" t="s">
        <v>6135</v>
      </c>
      <c r="B2723" s="89">
        <v>100</v>
      </c>
      <c r="C2723" s="89" t="s">
        <v>5606</v>
      </c>
      <c r="D2723" s="89" t="s">
        <v>11520</v>
      </c>
      <c r="E2723" s="89" t="s">
        <v>279</v>
      </c>
      <c r="F2723" s="89" t="s">
        <v>278</v>
      </c>
      <c r="G2723" s="105">
        <v>45455.251388888886</v>
      </c>
      <c r="H2723" t="str">
        <f>INDEX(Partner_details[companyName], MATCH(E2723, Partner_details[email], 0))</f>
        <v>gg cjsc</v>
      </c>
      <c r="I2723">
        <f>IFERROR(INDEX(ggPayers[payer], MATCH(A2723, ggPayers[remote_order_id], 0)), 0)</f>
        <v>825186</v>
      </c>
      <c r="J2723" t="str">
        <f t="shared" si="42"/>
        <v>ggPay</v>
      </c>
    </row>
    <row r="2724" spans="1:10">
      <c r="A2724" s="99" t="s">
        <v>11521</v>
      </c>
      <c r="B2724" s="89">
        <v>500</v>
      </c>
      <c r="C2724" s="89" t="s">
        <v>7963</v>
      </c>
      <c r="D2724" s="89" t="s">
        <v>11522</v>
      </c>
      <c r="E2724" s="89" t="s">
        <v>130</v>
      </c>
      <c r="F2724" s="89" t="s">
        <v>128</v>
      </c>
      <c r="G2724" s="105">
        <v>45372.472916666666</v>
      </c>
      <c r="H2724" t="str">
        <f>INDEX(Partner_details[companyName], MATCH(E2724, Partner_details[email], 0))</f>
        <v>Avetis Grigoryan</v>
      </c>
      <c r="I2724">
        <f>IFERROR(INDEX(ggPayers[payer], MATCH(A2724, ggPayers[remote_order_id], 0)), 0)</f>
        <v>0</v>
      </c>
      <c r="J2724" t="str">
        <f t="shared" si="42"/>
        <v>other</v>
      </c>
    </row>
    <row r="2725" spans="1:10">
      <c r="A2725" s="89" t="s">
        <v>11523</v>
      </c>
      <c r="B2725" s="89">
        <v>500</v>
      </c>
      <c r="C2725" s="89" t="s">
        <v>7963</v>
      </c>
      <c r="D2725" s="89" t="s">
        <v>11524</v>
      </c>
      <c r="E2725" s="89" t="s">
        <v>130</v>
      </c>
      <c r="F2725" s="89" t="s">
        <v>128</v>
      </c>
      <c r="G2725" s="105">
        <v>45372.472916666666</v>
      </c>
      <c r="H2725" t="str">
        <f>INDEX(Partner_details[companyName], MATCH(E2725, Partner_details[email], 0))</f>
        <v>Avetis Grigoryan</v>
      </c>
      <c r="I2725">
        <f>IFERROR(INDEX(ggPayers[payer], MATCH(A2725, ggPayers[remote_order_id], 0)), 0)</f>
        <v>0</v>
      </c>
      <c r="J2725" t="str">
        <f t="shared" si="42"/>
        <v>other</v>
      </c>
    </row>
    <row r="2726" spans="1:10">
      <c r="A2726" s="89" t="s">
        <v>11525</v>
      </c>
      <c r="B2726" s="89">
        <v>1000</v>
      </c>
      <c r="C2726" s="89" t="s">
        <v>7963</v>
      </c>
      <c r="D2726" s="89" t="s">
        <v>11526</v>
      </c>
      <c r="E2726" s="89" t="s">
        <v>7296</v>
      </c>
      <c r="F2726" s="89" t="s">
        <v>516</v>
      </c>
      <c r="G2726" s="105">
        <v>45372.493055555555</v>
      </c>
      <c r="H2726" t="str">
        <f>INDEX(Partner_details[companyName], MATCH(E2726, Partner_details[email], 0))</f>
        <v>Paul</v>
      </c>
      <c r="I2726">
        <f>IFERROR(INDEX(ggPayers[payer], MATCH(A2726, ggPayers[remote_order_id], 0)), 0)</f>
        <v>0</v>
      </c>
      <c r="J2726" t="str">
        <f t="shared" si="42"/>
        <v>other</v>
      </c>
    </row>
    <row r="2727" spans="1:10">
      <c r="A2727" s="89" t="s">
        <v>11527</v>
      </c>
      <c r="B2727" s="89">
        <v>1000</v>
      </c>
      <c r="C2727" s="89" t="s">
        <v>7963</v>
      </c>
      <c r="D2727" s="89" t="s">
        <v>11528</v>
      </c>
      <c r="E2727" s="89" t="s">
        <v>7296</v>
      </c>
      <c r="F2727" s="89" t="s">
        <v>516</v>
      </c>
      <c r="G2727" s="105">
        <v>45372.493055555555</v>
      </c>
      <c r="H2727" t="str">
        <f>INDEX(Partner_details[companyName], MATCH(E2727, Partner_details[email], 0))</f>
        <v>Paul</v>
      </c>
      <c r="I2727">
        <f>IFERROR(INDEX(ggPayers[payer], MATCH(A2727, ggPayers[remote_order_id], 0)), 0)</f>
        <v>0</v>
      </c>
      <c r="J2727" t="str">
        <f t="shared" si="42"/>
        <v>other</v>
      </c>
    </row>
    <row r="2728" spans="1:10">
      <c r="A2728" s="89" t="s">
        <v>11529</v>
      </c>
      <c r="B2728" s="89">
        <v>300</v>
      </c>
      <c r="C2728" s="89" t="s">
        <v>7963</v>
      </c>
      <c r="D2728" s="89" t="s">
        <v>11530</v>
      </c>
      <c r="E2728" s="89" t="s">
        <v>204</v>
      </c>
      <c r="F2728" s="89" t="s">
        <v>135</v>
      </c>
      <c r="G2728" s="105">
        <v>45372.520833333336</v>
      </c>
      <c r="H2728" t="str">
        <f>INDEX(Partner_details[companyName], MATCH(E2728, Partner_details[email], 0))</f>
        <v>gg cjsc</v>
      </c>
      <c r="I2728">
        <f>IFERROR(INDEX(ggPayers[payer], MATCH(A2728, ggPayers[remote_order_id], 0)), 0)</f>
        <v>0</v>
      </c>
      <c r="J2728" t="str">
        <f t="shared" si="42"/>
        <v>other</v>
      </c>
    </row>
    <row r="2729" spans="1:10">
      <c r="A2729" s="89" t="s">
        <v>11531</v>
      </c>
      <c r="B2729" s="89">
        <v>300</v>
      </c>
      <c r="C2729" s="89" t="s">
        <v>7963</v>
      </c>
      <c r="D2729" s="89" t="s">
        <v>11532</v>
      </c>
      <c r="E2729" s="89" t="s">
        <v>347</v>
      </c>
      <c r="F2729" s="89" t="s">
        <v>346</v>
      </c>
      <c r="G2729" s="105">
        <v>45372.545138888891</v>
      </c>
      <c r="H2729" t="str">
        <f>INDEX(Partner_details[companyName], MATCH(E2729, Partner_details[email], 0))</f>
        <v>gg cjsc</v>
      </c>
      <c r="I2729">
        <f>IFERROR(INDEX(ggPayers[payer], MATCH(A2729, ggPayers[remote_order_id], 0)), 0)</f>
        <v>0</v>
      </c>
      <c r="J2729" t="str">
        <f t="shared" si="42"/>
        <v>other</v>
      </c>
    </row>
    <row r="2730" spans="1:10">
      <c r="A2730" s="89" t="s">
        <v>11533</v>
      </c>
      <c r="B2730" s="89">
        <v>1000</v>
      </c>
      <c r="C2730" s="89" t="s">
        <v>7963</v>
      </c>
      <c r="D2730" s="89"/>
      <c r="E2730" s="89" t="s">
        <v>7235</v>
      </c>
      <c r="F2730" s="89" t="s">
        <v>710</v>
      </c>
      <c r="G2730" s="105">
        <v>45372.61041666667</v>
      </c>
      <c r="H2730" t="str">
        <f>INDEX(Partner_details[companyName], MATCH(E2730, Partner_details[email], 0))</f>
        <v>Smoking Chef</v>
      </c>
      <c r="I2730">
        <f>IFERROR(INDEX(ggPayers[payer], MATCH(A2730, ggPayers[remote_order_id], 0)), 0)</f>
        <v>0</v>
      </c>
      <c r="J2730" t="str">
        <f t="shared" si="42"/>
        <v>other</v>
      </c>
    </row>
    <row r="2731" spans="1:10">
      <c r="A2731" s="89" t="s">
        <v>11534</v>
      </c>
      <c r="B2731" s="89">
        <v>500</v>
      </c>
      <c r="C2731" s="89" t="s">
        <v>7963</v>
      </c>
      <c r="D2731" s="89"/>
      <c r="E2731" s="89" t="s">
        <v>7562</v>
      </c>
      <c r="F2731" s="89" t="s">
        <v>1888</v>
      </c>
      <c r="G2731" s="105">
        <v>45372.628472222219</v>
      </c>
      <c r="H2731" t="str">
        <f>INDEX(Partner_details[companyName], MATCH(E2731, Partner_details[email], 0))</f>
        <v>Dave hotel</v>
      </c>
      <c r="I2731">
        <f>IFERROR(INDEX(ggPayers[payer], MATCH(A2731, ggPayers[remote_order_id], 0)), 0)</f>
        <v>0</v>
      </c>
      <c r="J2731" t="str">
        <f t="shared" si="42"/>
        <v>other</v>
      </c>
    </row>
    <row r="2732" spans="1:10">
      <c r="A2732" s="89" t="s">
        <v>1987</v>
      </c>
      <c r="B2732" s="89">
        <v>300</v>
      </c>
      <c r="C2732" s="89" t="s">
        <v>561</v>
      </c>
      <c r="D2732" s="89" t="s">
        <v>11535</v>
      </c>
      <c r="E2732" s="89" t="s">
        <v>40</v>
      </c>
      <c r="F2732" s="89" t="s">
        <v>7036</v>
      </c>
      <c r="G2732" s="105">
        <v>45372.665972222225</v>
      </c>
      <c r="H2732" t="str">
        <f>INDEX(Partner_details[companyName], MATCH(E2732, Partner_details[email], 0))</f>
        <v>gg cjsc</v>
      </c>
      <c r="I2732">
        <f>IFERROR(INDEX(ggPayers[payer], MATCH(A2732, ggPayers[remote_order_id], 0)), 0)</f>
        <v>825186</v>
      </c>
      <c r="J2732" t="str">
        <f t="shared" si="42"/>
        <v>ggPay</v>
      </c>
    </row>
    <row r="2733" spans="1:10">
      <c r="A2733" s="89" t="s">
        <v>11536</v>
      </c>
      <c r="B2733" s="89">
        <v>300</v>
      </c>
      <c r="C2733" s="89" t="s">
        <v>7963</v>
      </c>
      <c r="D2733" s="89" t="s">
        <v>11537</v>
      </c>
      <c r="E2733" s="89" t="s">
        <v>7057</v>
      </c>
      <c r="F2733" s="89" t="s">
        <v>184</v>
      </c>
      <c r="G2733" s="105">
        <v>45372.666666666664</v>
      </c>
      <c r="H2733" t="str">
        <f>INDEX(Partner_details[companyName], MATCH(E2733, Partner_details[email], 0))</f>
        <v>gg cjsc</v>
      </c>
      <c r="I2733">
        <f>IFERROR(INDEX(ggPayers[payer], MATCH(A2733, ggPayers[remote_order_id], 0)), 0)</f>
        <v>0</v>
      </c>
      <c r="J2733" t="str">
        <f t="shared" si="42"/>
        <v>other</v>
      </c>
    </row>
    <row r="2734" spans="1:10">
      <c r="A2734" s="89" t="s">
        <v>1984</v>
      </c>
      <c r="B2734" s="89">
        <v>300</v>
      </c>
      <c r="C2734" s="89" t="s">
        <v>561</v>
      </c>
      <c r="D2734" s="89"/>
      <c r="E2734" s="89" t="s">
        <v>7057</v>
      </c>
      <c r="F2734" s="89" t="s">
        <v>184</v>
      </c>
      <c r="G2734" s="105">
        <v>45372.666666666664</v>
      </c>
      <c r="H2734" t="str">
        <f>INDEX(Partner_details[companyName], MATCH(E2734, Partner_details[email], 0))</f>
        <v>gg cjsc</v>
      </c>
      <c r="I2734">
        <f>IFERROR(INDEX(ggPayers[payer], MATCH(A2734, ggPayers[remote_order_id], 0)), 0)</f>
        <v>0</v>
      </c>
      <c r="J2734" t="str">
        <f t="shared" si="42"/>
        <v>other</v>
      </c>
    </row>
    <row r="2735" spans="1:10">
      <c r="A2735" s="89" t="s">
        <v>1982</v>
      </c>
      <c r="B2735" s="89">
        <v>300</v>
      </c>
      <c r="C2735" s="89" t="s">
        <v>561</v>
      </c>
      <c r="D2735" s="89"/>
      <c r="E2735" s="89" t="s">
        <v>6714</v>
      </c>
      <c r="F2735" s="89" t="s">
        <v>585</v>
      </c>
      <c r="G2735" s="105">
        <v>45372.731944444444</v>
      </c>
      <c r="H2735" t="str">
        <f>INDEX(Partner_details[companyName], MATCH(E2735, Partner_details[email], 0))</f>
        <v>Dodopizza</v>
      </c>
      <c r="I2735">
        <f>IFERROR(INDEX(ggPayers[payer], MATCH(A2735, ggPayers[remote_order_id], 0)), 0)</f>
        <v>0</v>
      </c>
      <c r="J2735" t="str">
        <f t="shared" si="42"/>
        <v>other</v>
      </c>
    </row>
    <row r="2736" spans="1:10">
      <c r="A2736" s="89" t="s">
        <v>11538</v>
      </c>
      <c r="B2736" s="89">
        <v>1000</v>
      </c>
      <c r="C2736" s="89" t="s">
        <v>7963</v>
      </c>
      <c r="D2736" s="89" t="s">
        <v>11539</v>
      </c>
      <c r="E2736" s="89" t="s">
        <v>7235</v>
      </c>
      <c r="F2736" s="89" t="s">
        <v>710</v>
      </c>
      <c r="G2736" s="105">
        <v>45372.747916666667</v>
      </c>
      <c r="H2736" t="str">
        <f>INDEX(Partner_details[companyName], MATCH(E2736, Partner_details[email], 0))</f>
        <v>Smoking Chef</v>
      </c>
      <c r="I2736">
        <f>IFERROR(INDEX(ggPayers[payer], MATCH(A2736, ggPayers[remote_order_id], 0)), 0)</f>
        <v>0</v>
      </c>
      <c r="J2736" t="str">
        <f t="shared" si="42"/>
        <v>other</v>
      </c>
    </row>
    <row r="2737" spans="1:10">
      <c r="A2737" s="89" t="s">
        <v>1979</v>
      </c>
      <c r="B2737" s="89">
        <v>1000</v>
      </c>
      <c r="C2737" s="89" t="s">
        <v>561</v>
      </c>
      <c r="D2737" s="89"/>
      <c r="E2737" s="89" t="s">
        <v>7296</v>
      </c>
      <c r="F2737" s="89" t="s">
        <v>516</v>
      </c>
      <c r="G2737" s="105">
        <v>45372.754861111112</v>
      </c>
      <c r="H2737" t="str">
        <f>INDEX(Partner_details[companyName], MATCH(E2737, Partner_details[email], 0))</f>
        <v>Paul</v>
      </c>
      <c r="I2737">
        <f>IFERROR(INDEX(ggPayers[payer], MATCH(A2737, ggPayers[remote_order_id], 0)), 0)</f>
        <v>0</v>
      </c>
      <c r="J2737" t="str">
        <f t="shared" si="42"/>
        <v>other</v>
      </c>
    </row>
    <row r="2738" spans="1:10">
      <c r="A2738" s="89" t="s">
        <v>11540</v>
      </c>
      <c r="B2738" s="89">
        <v>1000</v>
      </c>
      <c r="C2738" s="89" t="s">
        <v>7963</v>
      </c>
      <c r="D2738" s="89"/>
      <c r="E2738" s="89" t="s">
        <v>7296</v>
      </c>
      <c r="F2738" s="89" t="s">
        <v>516</v>
      </c>
      <c r="G2738" s="105">
        <v>45372.754861111112</v>
      </c>
      <c r="H2738" t="str">
        <f>INDEX(Partner_details[companyName], MATCH(E2738, Partner_details[email], 0))</f>
        <v>Paul</v>
      </c>
      <c r="I2738">
        <f>IFERROR(INDEX(ggPayers[payer], MATCH(A2738, ggPayers[remote_order_id], 0)), 0)</f>
        <v>0</v>
      </c>
      <c r="J2738" t="str">
        <f t="shared" si="42"/>
        <v>other</v>
      </c>
    </row>
    <row r="2739" spans="1:10">
      <c r="A2739" s="89" t="s">
        <v>11541</v>
      </c>
      <c r="B2739" s="89">
        <v>2000</v>
      </c>
      <c r="C2739" s="89" t="s">
        <v>7963</v>
      </c>
      <c r="D2739" s="89"/>
      <c r="E2739" s="89" t="s">
        <v>6830</v>
      </c>
      <c r="F2739" s="89" t="s">
        <v>382</v>
      </c>
      <c r="G2739" s="105">
        <v>45372.770833333336</v>
      </c>
      <c r="H2739" t="str">
        <f>INDEX(Partner_details[companyName], MATCH(E2739, Partner_details[email], 0))</f>
        <v>Beer Academy</v>
      </c>
      <c r="I2739">
        <f>IFERROR(INDEX(ggPayers[payer], MATCH(A2739, ggPayers[remote_order_id], 0)), 0)</f>
        <v>0</v>
      </c>
      <c r="J2739" t="str">
        <f t="shared" si="42"/>
        <v>other</v>
      </c>
    </row>
    <row r="2740" spans="1:10">
      <c r="A2740" s="89" t="s">
        <v>11542</v>
      </c>
      <c r="B2740" s="89">
        <v>2000</v>
      </c>
      <c r="C2740" s="89" t="s">
        <v>7963</v>
      </c>
      <c r="D2740" s="89"/>
      <c r="E2740" s="89" t="s">
        <v>6830</v>
      </c>
      <c r="F2740" s="89" t="s">
        <v>382</v>
      </c>
      <c r="G2740" s="105">
        <v>45372.770833333336</v>
      </c>
      <c r="H2740" t="str">
        <f>INDEX(Partner_details[companyName], MATCH(E2740, Partner_details[email], 0))</f>
        <v>Beer Academy</v>
      </c>
      <c r="I2740">
        <f>IFERROR(INDEX(ggPayers[payer], MATCH(A2740, ggPayers[remote_order_id], 0)), 0)</f>
        <v>0</v>
      </c>
      <c r="J2740" t="str">
        <f t="shared" si="42"/>
        <v>other</v>
      </c>
    </row>
    <row r="2741" spans="1:10">
      <c r="A2741" s="89" t="s">
        <v>11543</v>
      </c>
      <c r="B2741" s="89">
        <v>2000</v>
      </c>
      <c r="C2741" s="89" t="s">
        <v>7963</v>
      </c>
      <c r="D2741" s="89" t="s">
        <v>11544</v>
      </c>
      <c r="E2741" s="89" t="s">
        <v>6830</v>
      </c>
      <c r="F2741" s="89" t="s">
        <v>382</v>
      </c>
      <c r="G2741" s="105">
        <v>45372.771527777775</v>
      </c>
      <c r="H2741" t="str">
        <f>INDEX(Partner_details[companyName], MATCH(E2741, Partner_details[email], 0))</f>
        <v>Beer Academy</v>
      </c>
      <c r="I2741">
        <f>IFERROR(INDEX(ggPayers[payer], MATCH(A2741, ggPayers[remote_order_id], 0)), 0)</f>
        <v>0</v>
      </c>
      <c r="J2741" t="str">
        <f t="shared" si="42"/>
        <v>other</v>
      </c>
    </row>
    <row r="2742" spans="1:10">
      <c r="A2742" s="89" t="s">
        <v>1976</v>
      </c>
      <c r="B2742" s="89">
        <v>2000</v>
      </c>
      <c r="C2742" s="89" t="s">
        <v>561</v>
      </c>
      <c r="D2742" s="89"/>
      <c r="E2742" s="89" t="s">
        <v>6830</v>
      </c>
      <c r="F2742" s="89" t="s">
        <v>382</v>
      </c>
      <c r="G2742" s="105">
        <v>45372.771527777775</v>
      </c>
      <c r="H2742" t="str">
        <f>INDEX(Partner_details[companyName], MATCH(E2742, Partner_details[email], 0))</f>
        <v>Beer Academy</v>
      </c>
      <c r="I2742">
        <f>IFERROR(INDEX(ggPayers[payer], MATCH(A2742, ggPayers[remote_order_id], 0)), 0)</f>
        <v>0</v>
      </c>
      <c r="J2742" t="str">
        <f t="shared" si="42"/>
        <v>other</v>
      </c>
    </row>
    <row r="2743" spans="1:10">
      <c r="A2743" s="89" t="s">
        <v>1974</v>
      </c>
      <c r="B2743" s="89">
        <v>1000</v>
      </c>
      <c r="C2743" s="89" t="s">
        <v>561</v>
      </c>
      <c r="D2743" s="89" t="s">
        <v>11545</v>
      </c>
      <c r="E2743" s="89" t="s">
        <v>6728</v>
      </c>
      <c r="F2743" s="89" t="s">
        <v>6727</v>
      </c>
      <c r="G2743" s="105">
        <v>45372.780555555553</v>
      </c>
      <c r="H2743" t="str">
        <f>INDEX(Partner_details[companyName], MATCH(E2743, Partner_details[email], 0))</f>
        <v>Byblos</v>
      </c>
      <c r="I2743">
        <f>IFERROR(INDEX(ggPayers[payer], MATCH(A2743, ggPayers[remote_order_id], 0)), 0)</f>
        <v>140962</v>
      </c>
      <c r="J2743" t="str">
        <f t="shared" si="42"/>
        <v>ggPay</v>
      </c>
    </row>
    <row r="2744" spans="1:10">
      <c r="A2744" s="89" t="s">
        <v>11546</v>
      </c>
      <c r="B2744" s="89">
        <v>10000</v>
      </c>
      <c r="C2744" s="89" t="s">
        <v>7963</v>
      </c>
      <c r="D2744" s="89" t="s">
        <v>11547</v>
      </c>
      <c r="E2744" s="89" t="s">
        <v>130</v>
      </c>
      <c r="F2744" s="89" t="s">
        <v>128</v>
      </c>
      <c r="G2744" s="105">
        <v>45372.814583333333</v>
      </c>
      <c r="H2744" t="str">
        <f>INDEX(Partner_details[companyName], MATCH(E2744, Partner_details[email], 0))</f>
        <v>Avetis Grigoryan</v>
      </c>
      <c r="I2744">
        <f>IFERROR(INDEX(ggPayers[payer], MATCH(A2744, ggPayers[remote_order_id], 0)), 0)</f>
        <v>0</v>
      </c>
      <c r="J2744" t="str">
        <f t="shared" si="42"/>
        <v>other</v>
      </c>
    </row>
    <row r="2745" spans="1:10">
      <c r="A2745" s="89" t="s">
        <v>1972</v>
      </c>
      <c r="B2745" s="89">
        <v>10000</v>
      </c>
      <c r="C2745" s="89" t="s">
        <v>561</v>
      </c>
      <c r="D2745" s="89"/>
      <c r="E2745" s="89" t="s">
        <v>130</v>
      </c>
      <c r="F2745" s="89" t="s">
        <v>128</v>
      </c>
      <c r="G2745" s="105">
        <v>45372.81527777778</v>
      </c>
      <c r="H2745" t="str">
        <f>INDEX(Partner_details[companyName], MATCH(E2745, Partner_details[email], 0))</f>
        <v>Avetis Grigoryan</v>
      </c>
      <c r="I2745">
        <f>IFERROR(INDEX(ggPayers[payer], MATCH(A2745, ggPayers[remote_order_id], 0)), 0)</f>
        <v>0</v>
      </c>
      <c r="J2745" t="str">
        <f t="shared" si="42"/>
        <v>other</v>
      </c>
    </row>
    <row r="2746" spans="1:10">
      <c r="A2746" s="89" t="s">
        <v>11548</v>
      </c>
      <c r="B2746" s="89">
        <v>1000</v>
      </c>
      <c r="C2746" s="89" t="s">
        <v>7963</v>
      </c>
      <c r="D2746" s="89" t="s">
        <v>11549</v>
      </c>
      <c r="E2746" s="89" t="s">
        <v>7306</v>
      </c>
      <c r="F2746" s="89" t="s">
        <v>379</v>
      </c>
      <c r="G2746" s="105">
        <v>45372.818055555559</v>
      </c>
      <c r="H2746" t="str">
        <f>INDEX(Partner_details[companyName], MATCH(E2746, Partner_details[email], 0))</f>
        <v>Bardak</v>
      </c>
      <c r="I2746">
        <f>IFERROR(INDEX(ggPayers[payer], MATCH(A2746, ggPayers[remote_order_id], 0)), 0)</f>
        <v>0</v>
      </c>
      <c r="J2746" t="str">
        <f t="shared" si="42"/>
        <v>other</v>
      </c>
    </row>
    <row r="2747" spans="1:10">
      <c r="A2747" s="89" t="s">
        <v>1970</v>
      </c>
      <c r="B2747" s="89">
        <v>1000</v>
      </c>
      <c r="C2747" s="89" t="s">
        <v>561</v>
      </c>
      <c r="D2747" s="89"/>
      <c r="E2747" s="89" t="s">
        <v>6554</v>
      </c>
      <c r="F2747" s="89" t="s">
        <v>783</v>
      </c>
      <c r="G2747" s="105">
        <v>45372.868055555555</v>
      </c>
      <c r="H2747" t="str">
        <f>INDEX(Partner_details[companyName], MATCH(E2747, Partner_details[email], 0))</f>
        <v>Avetis Grigoryan</v>
      </c>
      <c r="I2747">
        <f>IFERROR(INDEX(ggPayers[payer], MATCH(A2747, ggPayers[remote_order_id], 0)), 0)</f>
        <v>0</v>
      </c>
      <c r="J2747" t="str">
        <f t="shared" si="42"/>
        <v>other</v>
      </c>
    </row>
    <row r="2748" spans="1:10">
      <c r="A2748" s="89" t="s">
        <v>11550</v>
      </c>
      <c r="B2748" s="89">
        <v>1000</v>
      </c>
      <c r="C2748" s="89" t="s">
        <v>7963</v>
      </c>
      <c r="D2748" s="89" t="s">
        <v>11551</v>
      </c>
      <c r="E2748" s="89" t="s">
        <v>7296</v>
      </c>
      <c r="F2748" s="89" t="s">
        <v>516</v>
      </c>
      <c r="G2748" s="105">
        <v>45373.220138888886</v>
      </c>
      <c r="H2748" t="str">
        <f>INDEX(Partner_details[companyName], MATCH(E2748, Partner_details[email], 0))</f>
        <v>Paul</v>
      </c>
      <c r="I2748">
        <f>IFERROR(INDEX(ggPayers[payer], MATCH(A2748, ggPayers[remote_order_id], 0)), 0)</f>
        <v>0</v>
      </c>
      <c r="J2748" t="str">
        <f t="shared" si="42"/>
        <v>other</v>
      </c>
    </row>
    <row r="2749" spans="1:10">
      <c r="A2749" s="89" t="s">
        <v>1968</v>
      </c>
      <c r="B2749" s="89">
        <v>1000</v>
      </c>
      <c r="C2749" s="89" t="s">
        <v>561</v>
      </c>
      <c r="D2749" s="89"/>
      <c r="E2749" s="89" t="s">
        <v>6907</v>
      </c>
      <c r="F2749" s="89" t="s">
        <v>582</v>
      </c>
      <c r="G2749" s="105">
        <v>45373.365972222222</v>
      </c>
      <c r="H2749" t="str">
        <f>INDEX(Partner_details[companyName], MATCH(E2749, Partner_details[email], 0))</f>
        <v>Karas Tumanyan</v>
      </c>
      <c r="I2749">
        <f>IFERROR(INDEX(ggPayers[payer], MATCH(A2749, ggPayers[remote_order_id], 0)), 0)</f>
        <v>0</v>
      </c>
      <c r="J2749" t="str">
        <f t="shared" si="42"/>
        <v>other</v>
      </c>
    </row>
    <row r="2750" spans="1:10">
      <c r="A2750" s="89" t="s">
        <v>11552</v>
      </c>
      <c r="B2750" s="89">
        <v>2000</v>
      </c>
      <c r="C2750" s="89" t="s">
        <v>7963</v>
      </c>
      <c r="D2750" s="89" t="s">
        <v>11553</v>
      </c>
      <c r="E2750" s="89" t="s">
        <v>7296</v>
      </c>
      <c r="F2750" s="89" t="s">
        <v>516</v>
      </c>
      <c r="G2750" s="105">
        <v>45373.378472222219</v>
      </c>
      <c r="H2750" t="str">
        <f>INDEX(Partner_details[companyName], MATCH(E2750, Partner_details[email], 0))</f>
        <v>Paul</v>
      </c>
      <c r="I2750">
        <f>IFERROR(INDEX(ggPayers[payer], MATCH(A2750, ggPayers[remote_order_id], 0)), 0)</f>
        <v>0</v>
      </c>
      <c r="J2750" t="str">
        <f t="shared" si="42"/>
        <v>other</v>
      </c>
    </row>
    <row r="2751" spans="1:10">
      <c r="A2751" s="89" t="s">
        <v>11554</v>
      </c>
      <c r="B2751" s="89">
        <v>2000</v>
      </c>
      <c r="C2751" s="89" t="s">
        <v>7963</v>
      </c>
      <c r="D2751" s="89" t="s">
        <v>11555</v>
      </c>
      <c r="E2751" s="89" t="s">
        <v>7296</v>
      </c>
      <c r="F2751" s="89" t="s">
        <v>516</v>
      </c>
      <c r="G2751" s="105">
        <v>45373.378472222219</v>
      </c>
      <c r="H2751" t="str">
        <f>INDEX(Partner_details[companyName], MATCH(E2751, Partner_details[email], 0))</f>
        <v>Paul</v>
      </c>
      <c r="I2751">
        <f>IFERROR(INDEX(ggPayers[payer], MATCH(A2751, ggPayers[remote_order_id], 0)), 0)</f>
        <v>0</v>
      </c>
      <c r="J2751" t="str">
        <f t="shared" si="42"/>
        <v>other</v>
      </c>
    </row>
    <row r="2752" spans="1:10">
      <c r="A2752" s="89" t="s">
        <v>1966</v>
      </c>
      <c r="B2752" s="89">
        <v>1000</v>
      </c>
      <c r="C2752" s="89" t="s">
        <v>561</v>
      </c>
      <c r="D2752" s="89" t="s">
        <v>11556</v>
      </c>
      <c r="E2752" s="89" t="s">
        <v>7235</v>
      </c>
      <c r="F2752" s="89" t="s">
        <v>710</v>
      </c>
      <c r="G2752" s="105">
        <v>45373.433333333334</v>
      </c>
      <c r="H2752" t="str">
        <f>INDEX(Partner_details[companyName], MATCH(E2752, Partner_details[email], 0))</f>
        <v>Smoking Chef</v>
      </c>
      <c r="I2752">
        <f>IFERROR(INDEX(ggPayers[payer], MATCH(A2752, ggPayers[remote_order_id], 0)), 0)</f>
        <v>850</v>
      </c>
      <c r="J2752" t="str">
        <f t="shared" si="42"/>
        <v>ggPay</v>
      </c>
    </row>
    <row r="2753" spans="1:10">
      <c r="A2753" s="89" t="s">
        <v>1963</v>
      </c>
      <c r="B2753" s="89">
        <v>100</v>
      </c>
      <c r="C2753" s="89" t="s">
        <v>561</v>
      </c>
      <c r="D2753" s="89" t="s">
        <v>11557</v>
      </c>
      <c r="E2753" s="89" t="s">
        <v>7490</v>
      </c>
      <c r="F2753" s="89" t="s">
        <v>7489</v>
      </c>
      <c r="G2753" s="105">
        <v>45373.484027777777</v>
      </c>
      <c r="H2753" t="str">
        <f>INDEX(Partner_details[companyName], MATCH(E2753, Partner_details[email], 0))</f>
        <v>Kond house</v>
      </c>
      <c r="I2753">
        <f>IFERROR(INDEX(ggPayers[payer], MATCH(A2753, ggPayers[remote_order_id], 0)), 0)</f>
        <v>825186</v>
      </c>
      <c r="J2753" t="str">
        <f t="shared" si="42"/>
        <v>ggPay</v>
      </c>
    </row>
    <row r="2754" spans="1:10">
      <c r="A2754" s="89" t="s">
        <v>11558</v>
      </c>
      <c r="B2754" s="89">
        <v>500</v>
      </c>
      <c r="C2754" s="89" t="s">
        <v>7963</v>
      </c>
      <c r="D2754" s="89"/>
      <c r="E2754" s="89" t="s">
        <v>6714</v>
      </c>
      <c r="F2754" s="89" t="s">
        <v>585</v>
      </c>
      <c r="G2754" s="105">
        <v>45373.51666666667</v>
      </c>
      <c r="H2754" t="str">
        <f>INDEX(Partner_details[companyName], MATCH(E2754, Partner_details[email], 0))</f>
        <v>Dodopizza</v>
      </c>
      <c r="I2754">
        <f>IFERROR(INDEX(ggPayers[payer], MATCH(A2754, ggPayers[remote_order_id], 0)), 0)</f>
        <v>0</v>
      </c>
      <c r="J2754" t="str">
        <f t="shared" si="42"/>
        <v>other</v>
      </c>
    </row>
    <row r="2755" spans="1:10">
      <c r="A2755" s="89" t="s">
        <v>11559</v>
      </c>
      <c r="B2755" s="89">
        <v>300</v>
      </c>
      <c r="C2755" s="89" t="s">
        <v>7963</v>
      </c>
      <c r="D2755" s="89"/>
      <c r="E2755" s="89" t="s">
        <v>6714</v>
      </c>
      <c r="F2755" s="89" t="s">
        <v>585</v>
      </c>
      <c r="G2755" s="105">
        <v>45373.517361111109</v>
      </c>
      <c r="H2755" t="str">
        <f>INDEX(Partner_details[companyName], MATCH(E2755, Partner_details[email], 0))</f>
        <v>Dodopizza</v>
      </c>
      <c r="I2755">
        <f>IFERROR(INDEX(ggPayers[payer], MATCH(A2755, ggPayers[remote_order_id], 0)), 0)</f>
        <v>0</v>
      </c>
      <c r="J2755" t="str">
        <f t="shared" ref="J2755:J2818" si="43">IF(NOT(I2755=0), "ggPay", "other")</f>
        <v>other</v>
      </c>
    </row>
    <row r="2756" spans="1:10">
      <c r="A2756" s="89" t="s">
        <v>11560</v>
      </c>
      <c r="B2756" s="89">
        <v>500</v>
      </c>
      <c r="C2756" s="89" t="s">
        <v>7974</v>
      </c>
      <c r="D2756" s="89"/>
      <c r="E2756" s="89" t="s">
        <v>7071</v>
      </c>
      <c r="F2756" s="89" t="s">
        <v>7070</v>
      </c>
      <c r="G2756" s="105">
        <v>45373.574999999997</v>
      </c>
      <c r="H2756" t="str">
        <f>INDEX(Partner_details[companyName], MATCH(E2756, Partner_details[email], 0))</f>
        <v>Kond house</v>
      </c>
      <c r="I2756">
        <f>IFERROR(INDEX(ggPayers[payer], MATCH(A2756, ggPayers[remote_order_id], 0)), 0)</f>
        <v>0</v>
      </c>
      <c r="J2756" t="str">
        <f t="shared" si="43"/>
        <v>other</v>
      </c>
    </row>
    <row r="2757" spans="1:10">
      <c r="A2757" s="89" t="s">
        <v>11561</v>
      </c>
      <c r="B2757" s="89">
        <v>500</v>
      </c>
      <c r="C2757" s="89" t="s">
        <v>7974</v>
      </c>
      <c r="D2757" s="89"/>
      <c r="E2757" s="89" t="s">
        <v>7071</v>
      </c>
      <c r="F2757" s="89" t="s">
        <v>7070</v>
      </c>
      <c r="G2757" s="105">
        <v>45373.575694444444</v>
      </c>
      <c r="H2757" t="str">
        <f>INDEX(Partner_details[companyName], MATCH(E2757, Partner_details[email], 0))</f>
        <v>Kond house</v>
      </c>
      <c r="I2757">
        <f>IFERROR(INDEX(ggPayers[payer], MATCH(A2757, ggPayers[remote_order_id], 0)), 0)</f>
        <v>0</v>
      </c>
      <c r="J2757" t="str">
        <f t="shared" si="43"/>
        <v>other</v>
      </c>
    </row>
    <row r="2758" spans="1:10">
      <c r="A2758" s="89" t="s">
        <v>11562</v>
      </c>
      <c r="B2758" s="89">
        <v>500</v>
      </c>
      <c r="C2758" s="89" t="s">
        <v>7974</v>
      </c>
      <c r="D2758" s="89"/>
      <c r="E2758" s="89" t="s">
        <v>7071</v>
      </c>
      <c r="F2758" s="89" t="s">
        <v>7070</v>
      </c>
      <c r="G2758" s="105">
        <v>45373.57708333333</v>
      </c>
      <c r="H2758" t="str">
        <f>INDEX(Partner_details[companyName], MATCH(E2758, Partner_details[email], 0))</f>
        <v>Kond house</v>
      </c>
      <c r="I2758">
        <f>IFERROR(INDEX(ggPayers[payer], MATCH(A2758, ggPayers[remote_order_id], 0)), 0)</f>
        <v>0</v>
      </c>
      <c r="J2758" t="str">
        <f t="shared" si="43"/>
        <v>other</v>
      </c>
    </row>
    <row r="2759" spans="1:10">
      <c r="A2759" s="89" t="s">
        <v>11563</v>
      </c>
      <c r="B2759" s="89">
        <v>500</v>
      </c>
      <c r="C2759" s="89" t="s">
        <v>7974</v>
      </c>
      <c r="D2759" s="89"/>
      <c r="E2759" s="89" t="s">
        <v>7071</v>
      </c>
      <c r="F2759" s="89" t="s">
        <v>7070</v>
      </c>
      <c r="G2759" s="105">
        <v>45373.57708333333</v>
      </c>
      <c r="H2759" t="str">
        <f>INDEX(Partner_details[companyName], MATCH(E2759, Partner_details[email], 0))</f>
        <v>Kond house</v>
      </c>
      <c r="I2759">
        <f>IFERROR(INDEX(ggPayers[payer], MATCH(A2759, ggPayers[remote_order_id], 0)), 0)</f>
        <v>0</v>
      </c>
      <c r="J2759" t="str">
        <f t="shared" si="43"/>
        <v>other</v>
      </c>
    </row>
    <row r="2760" spans="1:10">
      <c r="A2760" s="89" t="s">
        <v>11564</v>
      </c>
      <c r="B2760" s="89">
        <v>500</v>
      </c>
      <c r="C2760" s="89" t="s">
        <v>7974</v>
      </c>
      <c r="D2760" s="89"/>
      <c r="E2760" s="89" t="s">
        <v>7071</v>
      </c>
      <c r="F2760" s="89" t="s">
        <v>7070</v>
      </c>
      <c r="G2760" s="105">
        <v>45373.57708333333</v>
      </c>
      <c r="H2760" t="str">
        <f>INDEX(Partner_details[companyName], MATCH(E2760, Partner_details[email], 0))</f>
        <v>Kond house</v>
      </c>
      <c r="I2760">
        <f>IFERROR(INDEX(ggPayers[payer], MATCH(A2760, ggPayers[remote_order_id], 0)), 0)</f>
        <v>0</v>
      </c>
      <c r="J2760" t="str">
        <f t="shared" si="43"/>
        <v>other</v>
      </c>
    </row>
    <row r="2761" spans="1:10">
      <c r="A2761" s="89" t="s">
        <v>11565</v>
      </c>
      <c r="B2761" s="89">
        <v>500</v>
      </c>
      <c r="C2761" s="89" t="s">
        <v>7974</v>
      </c>
      <c r="D2761" s="89"/>
      <c r="E2761" s="89" t="s">
        <v>7071</v>
      </c>
      <c r="F2761" s="89" t="s">
        <v>7070</v>
      </c>
      <c r="G2761" s="105">
        <v>45373.57708333333</v>
      </c>
      <c r="H2761" t="str">
        <f>INDEX(Partner_details[companyName], MATCH(E2761, Partner_details[email], 0))</f>
        <v>Kond house</v>
      </c>
      <c r="I2761">
        <f>IFERROR(INDEX(ggPayers[payer], MATCH(A2761, ggPayers[remote_order_id], 0)), 0)</f>
        <v>0</v>
      </c>
      <c r="J2761" t="str">
        <f t="shared" si="43"/>
        <v>other</v>
      </c>
    </row>
    <row r="2762" spans="1:10">
      <c r="A2762" s="89" t="s">
        <v>11566</v>
      </c>
      <c r="B2762" s="89">
        <v>500</v>
      </c>
      <c r="C2762" s="89" t="s">
        <v>7974</v>
      </c>
      <c r="D2762" s="89"/>
      <c r="E2762" s="89" t="s">
        <v>7071</v>
      </c>
      <c r="F2762" s="89" t="s">
        <v>7070</v>
      </c>
      <c r="G2762" s="105">
        <v>45373.57708333333</v>
      </c>
      <c r="H2762" t="str">
        <f>INDEX(Partner_details[companyName], MATCH(E2762, Partner_details[email], 0))</f>
        <v>Kond house</v>
      </c>
      <c r="I2762">
        <f>IFERROR(INDEX(ggPayers[payer], MATCH(A2762, ggPayers[remote_order_id], 0)), 0)</f>
        <v>0</v>
      </c>
      <c r="J2762" t="str">
        <f t="shared" si="43"/>
        <v>other</v>
      </c>
    </row>
    <row r="2763" spans="1:10">
      <c r="A2763" s="99" t="s">
        <v>11567</v>
      </c>
      <c r="B2763" s="89">
        <v>500</v>
      </c>
      <c r="C2763" s="89" t="s">
        <v>7974</v>
      </c>
      <c r="D2763" s="89"/>
      <c r="E2763" s="89" t="s">
        <v>7071</v>
      </c>
      <c r="F2763" s="89" t="s">
        <v>7070</v>
      </c>
      <c r="G2763" s="105">
        <v>45373.57708333333</v>
      </c>
      <c r="H2763" t="str">
        <f>INDEX(Partner_details[companyName], MATCH(E2763, Partner_details[email], 0))</f>
        <v>Kond house</v>
      </c>
      <c r="I2763">
        <f>IFERROR(INDEX(ggPayers[payer], MATCH(A2763, ggPayers[remote_order_id], 0)), 0)</f>
        <v>0</v>
      </c>
      <c r="J2763" t="str">
        <f t="shared" si="43"/>
        <v>other</v>
      </c>
    </row>
    <row r="2764" spans="1:10">
      <c r="A2764" s="89" t="s">
        <v>11568</v>
      </c>
      <c r="B2764" s="89">
        <v>500</v>
      </c>
      <c r="C2764" s="89" t="s">
        <v>7974</v>
      </c>
      <c r="D2764" s="89"/>
      <c r="E2764" s="89" t="s">
        <v>7071</v>
      </c>
      <c r="F2764" s="89" t="s">
        <v>7070</v>
      </c>
      <c r="G2764" s="105">
        <v>45373.57708333333</v>
      </c>
      <c r="H2764" t="str">
        <f>INDEX(Partner_details[companyName], MATCH(E2764, Partner_details[email], 0))</f>
        <v>Kond house</v>
      </c>
      <c r="I2764">
        <f>IFERROR(INDEX(ggPayers[payer], MATCH(A2764, ggPayers[remote_order_id], 0)), 0)</f>
        <v>0</v>
      </c>
      <c r="J2764" t="str">
        <f t="shared" si="43"/>
        <v>other</v>
      </c>
    </row>
    <row r="2765" spans="1:10">
      <c r="A2765" s="89" t="s">
        <v>11569</v>
      </c>
      <c r="B2765" s="89">
        <v>500</v>
      </c>
      <c r="C2765" s="89" t="s">
        <v>7974</v>
      </c>
      <c r="D2765" s="89"/>
      <c r="E2765" s="89" t="s">
        <v>7071</v>
      </c>
      <c r="F2765" s="89" t="s">
        <v>7070</v>
      </c>
      <c r="G2765" s="105">
        <v>45373.57708333333</v>
      </c>
      <c r="H2765" t="str">
        <f>INDEX(Partner_details[companyName], MATCH(E2765, Partner_details[email], 0))</f>
        <v>Kond house</v>
      </c>
      <c r="I2765">
        <f>IFERROR(INDEX(ggPayers[payer], MATCH(A2765, ggPayers[remote_order_id], 0)), 0)</f>
        <v>0</v>
      </c>
      <c r="J2765" t="str">
        <f t="shared" si="43"/>
        <v>other</v>
      </c>
    </row>
    <row r="2766" spans="1:10">
      <c r="A2766" s="89" t="s">
        <v>11570</v>
      </c>
      <c r="B2766" s="89">
        <v>500</v>
      </c>
      <c r="C2766" s="89" t="s">
        <v>7974</v>
      </c>
      <c r="D2766" s="89"/>
      <c r="E2766" s="89" t="s">
        <v>7071</v>
      </c>
      <c r="F2766" s="89" t="s">
        <v>7070</v>
      </c>
      <c r="G2766" s="105">
        <v>45373.57708333333</v>
      </c>
      <c r="H2766" t="str">
        <f>INDEX(Partner_details[companyName], MATCH(E2766, Partner_details[email], 0))</f>
        <v>Kond house</v>
      </c>
      <c r="I2766">
        <f>IFERROR(INDEX(ggPayers[payer], MATCH(A2766, ggPayers[remote_order_id], 0)), 0)</f>
        <v>0</v>
      </c>
      <c r="J2766" t="str">
        <f t="shared" si="43"/>
        <v>other</v>
      </c>
    </row>
    <row r="2767" spans="1:10">
      <c r="A2767" s="89" t="s">
        <v>11571</v>
      </c>
      <c r="B2767" s="89">
        <v>500</v>
      </c>
      <c r="C2767" s="89" t="s">
        <v>7963</v>
      </c>
      <c r="D2767" s="89"/>
      <c r="E2767" s="89" t="s">
        <v>7071</v>
      </c>
      <c r="F2767" s="89" t="s">
        <v>7070</v>
      </c>
      <c r="G2767" s="105">
        <v>45373.580555555556</v>
      </c>
      <c r="H2767" t="str">
        <f>INDEX(Partner_details[companyName], MATCH(E2767, Partner_details[email], 0))</f>
        <v>Kond house</v>
      </c>
      <c r="I2767">
        <f>IFERROR(INDEX(ggPayers[payer], MATCH(A2767, ggPayers[remote_order_id], 0)), 0)</f>
        <v>0</v>
      </c>
      <c r="J2767" t="str">
        <f t="shared" si="43"/>
        <v>other</v>
      </c>
    </row>
    <row r="2768" spans="1:10">
      <c r="A2768" s="89" t="s">
        <v>11572</v>
      </c>
      <c r="B2768" s="89">
        <v>500</v>
      </c>
      <c r="C2768" s="89" t="s">
        <v>7963</v>
      </c>
      <c r="D2768" s="89"/>
      <c r="E2768" s="89" t="s">
        <v>7071</v>
      </c>
      <c r="F2768" s="89" t="s">
        <v>7070</v>
      </c>
      <c r="G2768" s="105">
        <v>45373.580555555556</v>
      </c>
      <c r="H2768" t="str">
        <f>INDEX(Partner_details[companyName], MATCH(E2768, Partner_details[email], 0))</f>
        <v>Kond house</v>
      </c>
      <c r="I2768">
        <f>IFERROR(INDEX(ggPayers[payer], MATCH(A2768, ggPayers[remote_order_id], 0)), 0)</f>
        <v>0</v>
      </c>
      <c r="J2768" t="str">
        <f t="shared" si="43"/>
        <v>other</v>
      </c>
    </row>
    <row r="2769" spans="1:10">
      <c r="A2769" s="89" t="s">
        <v>1959</v>
      </c>
      <c r="B2769" s="89">
        <v>800</v>
      </c>
      <c r="C2769" s="89" t="s">
        <v>561</v>
      </c>
      <c r="D2769" s="89"/>
      <c r="E2769" s="89" t="s">
        <v>7579</v>
      </c>
      <c r="F2769" s="89" t="s">
        <v>602</v>
      </c>
      <c r="G2769" s="105">
        <v>45373.620833333334</v>
      </c>
      <c r="H2769" t="e">
        <f>INDEX(Partner_details[companyName], MATCH(E2769, Partner_details[email], 0))</f>
        <v>#N/A</v>
      </c>
      <c r="I2769">
        <f>IFERROR(INDEX(ggPayers[payer], MATCH(A2769, ggPayers[remote_order_id], 0)), 0)</f>
        <v>0</v>
      </c>
      <c r="J2769" t="str">
        <f t="shared" si="43"/>
        <v>other</v>
      </c>
    </row>
    <row r="2770" spans="1:10">
      <c r="A2770" s="89" t="s">
        <v>11573</v>
      </c>
      <c r="B2770" s="89">
        <v>800</v>
      </c>
      <c r="C2770" s="89" t="s">
        <v>7963</v>
      </c>
      <c r="D2770" s="89"/>
      <c r="E2770" s="89" t="s">
        <v>7579</v>
      </c>
      <c r="F2770" s="89" t="s">
        <v>602</v>
      </c>
      <c r="G2770" s="105">
        <v>45373.620833333334</v>
      </c>
      <c r="H2770" t="e">
        <f>INDEX(Partner_details[companyName], MATCH(E2770, Partner_details[email], 0))</f>
        <v>#N/A</v>
      </c>
      <c r="I2770">
        <f>IFERROR(INDEX(ggPayers[payer], MATCH(A2770, ggPayers[remote_order_id], 0)), 0)</f>
        <v>0</v>
      </c>
      <c r="J2770" t="str">
        <f t="shared" si="43"/>
        <v>other</v>
      </c>
    </row>
    <row r="2771" spans="1:10">
      <c r="A2771" s="89" t="s">
        <v>11574</v>
      </c>
      <c r="B2771" s="89">
        <v>1000</v>
      </c>
      <c r="C2771" s="89" t="s">
        <v>7963</v>
      </c>
      <c r="D2771" s="89"/>
      <c r="E2771" s="89" t="s">
        <v>6907</v>
      </c>
      <c r="F2771" s="89" t="s">
        <v>582</v>
      </c>
      <c r="G2771" s="105">
        <v>45373.629166666666</v>
      </c>
      <c r="H2771" t="str">
        <f>INDEX(Partner_details[companyName], MATCH(E2771, Partner_details[email], 0))</f>
        <v>Karas Tumanyan</v>
      </c>
      <c r="I2771">
        <f>IFERROR(INDEX(ggPayers[payer], MATCH(A2771, ggPayers[remote_order_id], 0)), 0)</f>
        <v>0</v>
      </c>
      <c r="J2771" t="str">
        <f t="shared" si="43"/>
        <v>other</v>
      </c>
    </row>
    <row r="2772" spans="1:10">
      <c r="A2772" s="89" t="s">
        <v>11575</v>
      </c>
      <c r="B2772" s="89">
        <v>2000</v>
      </c>
      <c r="C2772" s="89" t="s">
        <v>7963</v>
      </c>
      <c r="D2772" s="89" t="s">
        <v>11576</v>
      </c>
      <c r="E2772" s="89" t="s">
        <v>130</v>
      </c>
      <c r="F2772" s="89" t="s">
        <v>128</v>
      </c>
      <c r="G2772" s="105">
        <v>45373.743750000001</v>
      </c>
      <c r="H2772" t="str">
        <f>INDEX(Partner_details[companyName], MATCH(E2772, Partner_details[email], 0))</f>
        <v>Avetis Grigoryan</v>
      </c>
      <c r="I2772">
        <f>IFERROR(INDEX(ggPayers[payer], MATCH(A2772, ggPayers[remote_order_id], 0)), 0)</f>
        <v>0</v>
      </c>
      <c r="J2772" t="str">
        <f t="shared" si="43"/>
        <v>other</v>
      </c>
    </row>
    <row r="2773" spans="1:10">
      <c r="A2773" s="89" t="s">
        <v>11577</v>
      </c>
      <c r="B2773" s="89">
        <v>2000</v>
      </c>
      <c r="C2773" s="89" t="s">
        <v>7963</v>
      </c>
      <c r="D2773" s="89" t="s">
        <v>11578</v>
      </c>
      <c r="E2773" s="89" t="s">
        <v>130</v>
      </c>
      <c r="F2773" s="89" t="s">
        <v>128</v>
      </c>
      <c r="G2773" s="105">
        <v>45373.743750000001</v>
      </c>
      <c r="H2773" t="str">
        <f>INDEX(Partner_details[companyName], MATCH(E2773, Partner_details[email], 0))</f>
        <v>Avetis Grigoryan</v>
      </c>
      <c r="I2773">
        <f>IFERROR(INDEX(ggPayers[payer], MATCH(A2773, ggPayers[remote_order_id], 0)), 0)</f>
        <v>0</v>
      </c>
      <c r="J2773" t="str">
        <f t="shared" si="43"/>
        <v>other</v>
      </c>
    </row>
    <row r="2774" spans="1:10">
      <c r="A2774" s="89" t="s">
        <v>11579</v>
      </c>
      <c r="B2774" s="89">
        <v>2000</v>
      </c>
      <c r="C2774" s="89" t="s">
        <v>7963</v>
      </c>
      <c r="D2774" s="89" t="s">
        <v>11580</v>
      </c>
      <c r="E2774" s="89" t="s">
        <v>130</v>
      </c>
      <c r="F2774" s="89" t="s">
        <v>128</v>
      </c>
      <c r="G2774" s="105">
        <v>45373.744444444441</v>
      </c>
      <c r="H2774" t="str">
        <f>INDEX(Partner_details[companyName], MATCH(E2774, Partner_details[email], 0))</f>
        <v>Avetis Grigoryan</v>
      </c>
      <c r="I2774">
        <f>IFERROR(INDEX(ggPayers[payer], MATCH(A2774, ggPayers[remote_order_id], 0)), 0)</f>
        <v>0</v>
      </c>
      <c r="J2774" t="str">
        <f t="shared" si="43"/>
        <v>other</v>
      </c>
    </row>
    <row r="2775" spans="1:10">
      <c r="A2775" s="89" t="s">
        <v>11581</v>
      </c>
      <c r="B2775" s="89">
        <v>2000</v>
      </c>
      <c r="C2775" s="89" t="s">
        <v>7963</v>
      </c>
      <c r="D2775" s="89"/>
      <c r="E2775" s="89" t="s">
        <v>130</v>
      </c>
      <c r="F2775" s="89" t="s">
        <v>128</v>
      </c>
      <c r="G2775" s="105">
        <v>45373.745138888888</v>
      </c>
      <c r="H2775" t="str">
        <f>INDEX(Partner_details[companyName], MATCH(E2775, Partner_details[email], 0))</f>
        <v>Avetis Grigoryan</v>
      </c>
      <c r="I2775">
        <f>IFERROR(INDEX(ggPayers[payer], MATCH(A2775, ggPayers[remote_order_id], 0)), 0)</f>
        <v>0</v>
      </c>
      <c r="J2775" t="str">
        <f t="shared" si="43"/>
        <v>other</v>
      </c>
    </row>
    <row r="2776" spans="1:10">
      <c r="A2776" s="89" t="s">
        <v>11582</v>
      </c>
      <c r="B2776" s="89">
        <v>2000</v>
      </c>
      <c r="C2776" s="89" t="s">
        <v>7963</v>
      </c>
      <c r="D2776" s="89"/>
      <c r="E2776" s="89" t="s">
        <v>130</v>
      </c>
      <c r="F2776" s="89" t="s">
        <v>128</v>
      </c>
      <c r="G2776" s="105">
        <v>45373.745138888888</v>
      </c>
      <c r="H2776" t="str">
        <f>INDEX(Partner_details[companyName], MATCH(E2776, Partner_details[email], 0))</f>
        <v>Avetis Grigoryan</v>
      </c>
      <c r="I2776">
        <f>IFERROR(INDEX(ggPayers[payer], MATCH(A2776, ggPayers[remote_order_id], 0)), 0)</f>
        <v>0</v>
      </c>
      <c r="J2776" t="str">
        <f t="shared" si="43"/>
        <v>other</v>
      </c>
    </row>
    <row r="2777" spans="1:10">
      <c r="A2777" s="89" t="s">
        <v>1957</v>
      </c>
      <c r="B2777" s="89">
        <v>10000</v>
      </c>
      <c r="C2777" s="89" t="s">
        <v>561</v>
      </c>
      <c r="D2777" s="89"/>
      <c r="E2777" s="89" t="s">
        <v>130</v>
      </c>
      <c r="F2777" s="89" t="s">
        <v>128</v>
      </c>
      <c r="G2777" s="105">
        <v>45373.770833333336</v>
      </c>
      <c r="H2777" t="str">
        <f>INDEX(Partner_details[companyName], MATCH(E2777, Partner_details[email], 0))</f>
        <v>Avetis Grigoryan</v>
      </c>
      <c r="I2777">
        <f>IFERROR(INDEX(ggPayers[payer], MATCH(A2777, ggPayers[remote_order_id], 0)), 0)</f>
        <v>0</v>
      </c>
      <c r="J2777" t="str">
        <f t="shared" si="43"/>
        <v>other</v>
      </c>
    </row>
    <row r="2778" spans="1:10">
      <c r="A2778" s="89" t="s">
        <v>11583</v>
      </c>
      <c r="B2778" s="89">
        <v>2000</v>
      </c>
      <c r="C2778" s="89" t="s">
        <v>7963</v>
      </c>
      <c r="D2778" s="89"/>
      <c r="E2778" s="89" t="s">
        <v>6554</v>
      </c>
      <c r="F2778" s="89" t="s">
        <v>783</v>
      </c>
      <c r="G2778" s="105">
        <v>45373.775694444441</v>
      </c>
      <c r="H2778" t="str">
        <f>INDEX(Partner_details[companyName], MATCH(E2778, Partner_details[email], 0))</f>
        <v>Avetis Grigoryan</v>
      </c>
      <c r="I2778">
        <f>IFERROR(INDEX(ggPayers[payer], MATCH(A2778, ggPayers[remote_order_id], 0)), 0)</f>
        <v>0</v>
      </c>
      <c r="J2778" t="str">
        <f t="shared" si="43"/>
        <v>other</v>
      </c>
    </row>
    <row r="2779" spans="1:10">
      <c r="A2779" s="89" t="s">
        <v>11584</v>
      </c>
      <c r="B2779" s="89">
        <v>2000</v>
      </c>
      <c r="C2779" s="89" t="s">
        <v>7963</v>
      </c>
      <c r="D2779" s="89" t="s">
        <v>11585</v>
      </c>
      <c r="E2779" s="89" t="s">
        <v>130</v>
      </c>
      <c r="F2779" s="89" t="s">
        <v>128</v>
      </c>
      <c r="G2779" s="105">
        <v>45373.790277777778</v>
      </c>
      <c r="H2779" t="str">
        <f>INDEX(Partner_details[companyName], MATCH(E2779, Partner_details[email], 0))</f>
        <v>Avetis Grigoryan</v>
      </c>
      <c r="I2779">
        <f>IFERROR(INDEX(ggPayers[payer], MATCH(A2779, ggPayers[remote_order_id], 0)), 0)</f>
        <v>0</v>
      </c>
      <c r="J2779" t="str">
        <f t="shared" si="43"/>
        <v>other</v>
      </c>
    </row>
    <row r="2780" spans="1:10">
      <c r="A2780" s="89" t="s">
        <v>11586</v>
      </c>
      <c r="B2780" s="89">
        <v>2000</v>
      </c>
      <c r="C2780" s="89" t="s">
        <v>7963</v>
      </c>
      <c r="D2780" s="89" t="s">
        <v>11587</v>
      </c>
      <c r="E2780" s="89" t="s">
        <v>130</v>
      </c>
      <c r="F2780" s="89" t="s">
        <v>128</v>
      </c>
      <c r="G2780" s="105">
        <v>45373.790277777778</v>
      </c>
      <c r="H2780" t="str">
        <f>INDEX(Partner_details[companyName], MATCH(E2780, Partner_details[email], 0))</f>
        <v>Avetis Grigoryan</v>
      </c>
      <c r="I2780">
        <f>IFERROR(INDEX(ggPayers[payer], MATCH(A2780, ggPayers[remote_order_id], 0)), 0)</f>
        <v>0</v>
      </c>
      <c r="J2780" t="str">
        <f t="shared" si="43"/>
        <v>other</v>
      </c>
    </row>
    <row r="2781" spans="1:10">
      <c r="A2781" s="89" t="s">
        <v>11588</v>
      </c>
      <c r="B2781" s="89">
        <v>2000</v>
      </c>
      <c r="C2781" s="89" t="s">
        <v>7963</v>
      </c>
      <c r="D2781" s="89" t="s">
        <v>11589</v>
      </c>
      <c r="E2781" s="89" t="s">
        <v>130</v>
      </c>
      <c r="F2781" s="89" t="s">
        <v>128</v>
      </c>
      <c r="G2781" s="105">
        <v>45373.790277777778</v>
      </c>
      <c r="H2781" t="str">
        <f>INDEX(Partner_details[companyName], MATCH(E2781, Partner_details[email], 0))</f>
        <v>Avetis Grigoryan</v>
      </c>
      <c r="I2781">
        <f>IFERROR(INDEX(ggPayers[payer], MATCH(A2781, ggPayers[remote_order_id], 0)), 0)</f>
        <v>0</v>
      </c>
      <c r="J2781" t="str">
        <f t="shared" si="43"/>
        <v>other</v>
      </c>
    </row>
    <row r="2782" spans="1:10">
      <c r="A2782" s="89" t="s">
        <v>1955</v>
      </c>
      <c r="B2782" s="89">
        <v>2000</v>
      </c>
      <c r="C2782" s="89" t="s">
        <v>561</v>
      </c>
      <c r="D2782" s="89"/>
      <c r="E2782" s="89" t="s">
        <v>130</v>
      </c>
      <c r="F2782" s="89" t="s">
        <v>128</v>
      </c>
      <c r="G2782" s="105">
        <v>45373.790277777778</v>
      </c>
      <c r="H2782" t="str">
        <f>INDEX(Partner_details[companyName], MATCH(E2782, Partner_details[email], 0))</f>
        <v>Avetis Grigoryan</v>
      </c>
      <c r="I2782">
        <f>IFERROR(INDEX(ggPayers[payer], MATCH(A2782, ggPayers[remote_order_id], 0)), 0)</f>
        <v>0</v>
      </c>
      <c r="J2782" t="str">
        <f t="shared" si="43"/>
        <v>other</v>
      </c>
    </row>
    <row r="2783" spans="1:10">
      <c r="A2783" s="89" t="s">
        <v>11590</v>
      </c>
      <c r="B2783" s="89">
        <v>1500</v>
      </c>
      <c r="C2783" s="89" t="s">
        <v>7963</v>
      </c>
      <c r="D2783" s="89"/>
      <c r="E2783" s="89" t="s">
        <v>6554</v>
      </c>
      <c r="F2783" s="89" t="s">
        <v>783</v>
      </c>
      <c r="G2783" s="105">
        <v>45373.845138888886</v>
      </c>
      <c r="H2783" t="str">
        <f>INDEX(Partner_details[companyName], MATCH(E2783, Partner_details[email], 0))</f>
        <v>Avetis Grigoryan</v>
      </c>
      <c r="I2783">
        <f>IFERROR(INDEX(ggPayers[payer], MATCH(A2783, ggPayers[remote_order_id], 0)), 0)</f>
        <v>0</v>
      </c>
      <c r="J2783" t="str">
        <f t="shared" si="43"/>
        <v>other</v>
      </c>
    </row>
    <row r="2784" spans="1:10">
      <c r="A2784" s="89" t="s">
        <v>11591</v>
      </c>
      <c r="B2784" s="89">
        <v>500</v>
      </c>
      <c r="C2784" s="89" t="s">
        <v>7963</v>
      </c>
      <c r="D2784" s="89" t="s">
        <v>11592</v>
      </c>
      <c r="E2784" s="89" t="s">
        <v>6994</v>
      </c>
      <c r="F2784" s="89" t="s">
        <v>231</v>
      </c>
      <c r="G2784" s="105">
        <v>45374.29583333333</v>
      </c>
      <c r="H2784" t="str">
        <f>INDEX(Partner_details[companyName], MATCH(E2784, Partner_details[email], 0))</f>
        <v>gg cjsc</v>
      </c>
      <c r="I2784">
        <f>IFERROR(INDEX(ggPayers[payer], MATCH(A2784, ggPayers[remote_order_id], 0)), 0)</f>
        <v>0</v>
      </c>
      <c r="J2784" t="str">
        <f t="shared" si="43"/>
        <v>other</v>
      </c>
    </row>
    <row r="2785" spans="1:10">
      <c r="A2785" s="89" t="s">
        <v>11593</v>
      </c>
      <c r="B2785" s="89">
        <v>400</v>
      </c>
      <c r="C2785" s="89" t="s">
        <v>7963</v>
      </c>
      <c r="D2785" s="89" t="s">
        <v>11594</v>
      </c>
      <c r="E2785" s="89" t="s">
        <v>7296</v>
      </c>
      <c r="F2785" s="89" t="s">
        <v>516</v>
      </c>
      <c r="G2785" s="105">
        <v>45374.305555555555</v>
      </c>
      <c r="H2785" t="str">
        <f>INDEX(Partner_details[companyName], MATCH(E2785, Partner_details[email], 0))</f>
        <v>Paul</v>
      </c>
      <c r="I2785">
        <f>IFERROR(INDEX(ggPayers[payer], MATCH(A2785, ggPayers[remote_order_id], 0)), 0)</f>
        <v>0</v>
      </c>
      <c r="J2785" t="str">
        <f t="shared" si="43"/>
        <v>other</v>
      </c>
    </row>
    <row r="2786" spans="1:10">
      <c r="A2786" s="89" t="s">
        <v>11595</v>
      </c>
      <c r="B2786" s="89">
        <v>400</v>
      </c>
      <c r="C2786" s="89" t="s">
        <v>7963</v>
      </c>
      <c r="D2786" s="89" t="s">
        <v>11596</v>
      </c>
      <c r="E2786" s="89" t="s">
        <v>7296</v>
      </c>
      <c r="F2786" s="89" t="s">
        <v>516</v>
      </c>
      <c r="G2786" s="105">
        <v>45374.305555555555</v>
      </c>
      <c r="H2786" t="str">
        <f>INDEX(Partner_details[companyName], MATCH(E2786, Partner_details[email], 0))</f>
        <v>Paul</v>
      </c>
      <c r="I2786">
        <f>IFERROR(INDEX(ggPayers[payer], MATCH(A2786, ggPayers[remote_order_id], 0)), 0)</f>
        <v>0</v>
      </c>
      <c r="J2786" t="str">
        <f t="shared" si="43"/>
        <v>other</v>
      </c>
    </row>
    <row r="2787" spans="1:10">
      <c r="A2787" s="89" t="s">
        <v>11597</v>
      </c>
      <c r="B2787" s="89">
        <v>400</v>
      </c>
      <c r="C2787" s="89" t="s">
        <v>7963</v>
      </c>
      <c r="D2787" s="89"/>
      <c r="E2787" s="89" t="s">
        <v>7296</v>
      </c>
      <c r="F2787" s="89" t="s">
        <v>516</v>
      </c>
      <c r="G2787" s="105">
        <v>45374.305555555555</v>
      </c>
      <c r="H2787" t="str">
        <f>INDEX(Partner_details[companyName], MATCH(E2787, Partner_details[email], 0))</f>
        <v>Paul</v>
      </c>
      <c r="I2787">
        <f>IFERROR(INDEX(ggPayers[payer], MATCH(A2787, ggPayers[remote_order_id], 0)), 0)</f>
        <v>0</v>
      </c>
      <c r="J2787" t="str">
        <f t="shared" si="43"/>
        <v>other</v>
      </c>
    </row>
    <row r="2788" spans="1:10">
      <c r="A2788" s="89" t="s">
        <v>11598</v>
      </c>
      <c r="B2788" s="89">
        <v>400</v>
      </c>
      <c r="C2788" s="89" t="s">
        <v>7963</v>
      </c>
      <c r="D2788" s="89" t="s">
        <v>11599</v>
      </c>
      <c r="E2788" s="89" t="s">
        <v>7296</v>
      </c>
      <c r="F2788" s="89" t="s">
        <v>516</v>
      </c>
      <c r="G2788" s="105">
        <v>45374.306250000001</v>
      </c>
      <c r="H2788" t="str">
        <f>INDEX(Partner_details[companyName], MATCH(E2788, Partner_details[email], 0))</f>
        <v>Paul</v>
      </c>
      <c r="I2788">
        <f>IFERROR(INDEX(ggPayers[payer], MATCH(A2788, ggPayers[remote_order_id], 0)), 0)</f>
        <v>0</v>
      </c>
      <c r="J2788" t="str">
        <f t="shared" si="43"/>
        <v>other</v>
      </c>
    </row>
    <row r="2789" spans="1:10">
      <c r="A2789" s="89" t="s">
        <v>11600</v>
      </c>
      <c r="B2789" s="89">
        <v>500</v>
      </c>
      <c r="C2789" s="89" t="s">
        <v>7963</v>
      </c>
      <c r="D2789" s="89" t="s">
        <v>11601</v>
      </c>
      <c r="E2789" s="89" t="s">
        <v>7296</v>
      </c>
      <c r="F2789" s="89" t="s">
        <v>516</v>
      </c>
      <c r="G2789" s="105">
        <v>45374.384722222225</v>
      </c>
      <c r="H2789" t="str">
        <f>INDEX(Partner_details[companyName], MATCH(E2789, Partner_details[email], 0))</f>
        <v>Paul</v>
      </c>
      <c r="I2789">
        <f>IFERROR(INDEX(ggPayers[payer], MATCH(A2789, ggPayers[remote_order_id], 0)), 0)</f>
        <v>0</v>
      </c>
      <c r="J2789" t="str">
        <f t="shared" si="43"/>
        <v>other</v>
      </c>
    </row>
    <row r="2790" spans="1:10">
      <c r="A2790" s="89" t="s">
        <v>1953</v>
      </c>
      <c r="B2790" s="89">
        <v>1500</v>
      </c>
      <c r="C2790" s="89" t="s">
        <v>561</v>
      </c>
      <c r="D2790" s="89"/>
      <c r="E2790" s="89" t="s">
        <v>6682</v>
      </c>
      <c r="F2790" s="89" t="s">
        <v>5008</v>
      </c>
      <c r="G2790" s="105">
        <v>45374.417361111111</v>
      </c>
      <c r="H2790" t="str">
        <f>INDEX(Partner_details[companyName], MATCH(E2790, Partner_details[email], 0))</f>
        <v>Sunrise noyland</v>
      </c>
      <c r="I2790">
        <f>IFERROR(INDEX(ggPayers[payer], MATCH(A2790, ggPayers[remote_order_id], 0)), 0)</f>
        <v>0</v>
      </c>
      <c r="J2790" t="str">
        <f t="shared" si="43"/>
        <v>other</v>
      </c>
    </row>
    <row r="2791" spans="1:10">
      <c r="A2791" s="89" t="s">
        <v>1951</v>
      </c>
      <c r="B2791" s="89">
        <v>1000</v>
      </c>
      <c r="C2791" s="89" t="s">
        <v>561</v>
      </c>
      <c r="D2791" s="89"/>
      <c r="E2791" s="89" t="s">
        <v>7418</v>
      </c>
      <c r="F2791" s="89" t="s">
        <v>511</v>
      </c>
      <c r="G2791" s="105">
        <v>45374.434027777781</v>
      </c>
      <c r="H2791" t="str">
        <f>INDEX(Partner_details[companyName], MATCH(E2791, Partner_details[email], 0))</f>
        <v>Myler</v>
      </c>
      <c r="I2791">
        <f>IFERROR(INDEX(ggPayers[payer], MATCH(A2791, ggPayers[remote_order_id], 0)), 0)</f>
        <v>0</v>
      </c>
      <c r="J2791" t="str">
        <f t="shared" si="43"/>
        <v>other</v>
      </c>
    </row>
    <row r="2792" spans="1:10">
      <c r="A2792" s="89" t="s">
        <v>11602</v>
      </c>
      <c r="B2792" s="89">
        <v>1000</v>
      </c>
      <c r="C2792" s="89" t="s">
        <v>7963</v>
      </c>
      <c r="D2792" s="89"/>
      <c r="E2792" s="89" t="s">
        <v>7418</v>
      </c>
      <c r="F2792" s="89" t="s">
        <v>511</v>
      </c>
      <c r="G2792" s="105">
        <v>45374.434027777781</v>
      </c>
      <c r="H2792" t="str">
        <f>INDEX(Partner_details[companyName], MATCH(E2792, Partner_details[email], 0))</f>
        <v>Myler</v>
      </c>
      <c r="I2792">
        <f>IFERROR(INDEX(ggPayers[payer], MATCH(A2792, ggPayers[remote_order_id], 0)), 0)</f>
        <v>0</v>
      </c>
      <c r="J2792" t="str">
        <f t="shared" si="43"/>
        <v>other</v>
      </c>
    </row>
    <row r="2793" spans="1:10">
      <c r="A2793" s="89" t="s">
        <v>1949</v>
      </c>
      <c r="B2793" s="89">
        <v>300</v>
      </c>
      <c r="C2793" s="89" t="s">
        <v>561</v>
      </c>
      <c r="D2793" s="89" t="s">
        <v>11603</v>
      </c>
      <c r="E2793" s="89" t="s">
        <v>133</v>
      </c>
      <c r="F2793" s="89" t="s">
        <v>461</v>
      </c>
      <c r="G2793" s="105">
        <v>45374.435416666667</v>
      </c>
      <c r="H2793" t="str">
        <f>INDEX(Partner_details[companyName], MATCH(E2793, Partner_details[email], 0))</f>
        <v>Lumen Coffee</v>
      </c>
      <c r="I2793">
        <f>IFERROR(INDEX(ggPayers[payer], MATCH(A2793, ggPayers[remote_order_id], 0)), 0)</f>
        <v>1000385</v>
      </c>
      <c r="J2793" t="str">
        <f t="shared" si="43"/>
        <v>ggPay</v>
      </c>
    </row>
    <row r="2794" spans="1:10">
      <c r="A2794" s="89" t="s">
        <v>11604</v>
      </c>
      <c r="B2794" s="89">
        <v>500</v>
      </c>
      <c r="C2794" s="89" t="s">
        <v>7963</v>
      </c>
      <c r="D2794" s="99" t="s">
        <v>11605</v>
      </c>
      <c r="E2794" s="89" t="s">
        <v>7018</v>
      </c>
      <c r="F2794" s="89" t="s">
        <v>476</v>
      </c>
      <c r="G2794" s="105">
        <v>45374.459722222222</v>
      </c>
      <c r="H2794" t="str">
        <f>INDEX(Partner_details[companyName], MATCH(E2794, Partner_details[email], 0))</f>
        <v>Malocco</v>
      </c>
      <c r="I2794">
        <f>IFERROR(INDEX(ggPayers[payer], MATCH(A2794, ggPayers[remote_order_id], 0)), 0)</f>
        <v>0</v>
      </c>
      <c r="J2794" t="str">
        <f t="shared" si="43"/>
        <v>other</v>
      </c>
    </row>
    <row r="2795" spans="1:10">
      <c r="A2795" s="89" t="s">
        <v>11606</v>
      </c>
      <c r="B2795" s="89">
        <v>500</v>
      </c>
      <c r="C2795" s="89" t="s">
        <v>7963</v>
      </c>
      <c r="D2795" s="89"/>
      <c r="E2795" s="89" t="s">
        <v>7018</v>
      </c>
      <c r="F2795" s="89" t="s">
        <v>476</v>
      </c>
      <c r="G2795" s="105">
        <v>45374.460416666669</v>
      </c>
      <c r="H2795" t="str">
        <f>INDEX(Partner_details[companyName], MATCH(E2795, Partner_details[email], 0))</f>
        <v>Malocco</v>
      </c>
      <c r="I2795">
        <f>IFERROR(INDEX(ggPayers[payer], MATCH(A2795, ggPayers[remote_order_id], 0)), 0)</f>
        <v>0</v>
      </c>
      <c r="J2795" t="str">
        <f t="shared" si="43"/>
        <v>other</v>
      </c>
    </row>
    <row r="2796" spans="1:10">
      <c r="A2796" s="89" t="s">
        <v>1947</v>
      </c>
      <c r="B2796" s="89">
        <v>1200</v>
      </c>
      <c r="C2796" s="89" t="s">
        <v>561</v>
      </c>
      <c r="D2796" s="89" t="s">
        <v>11607</v>
      </c>
      <c r="E2796" s="89" t="s">
        <v>7579</v>
      </c>
      <c r="F2796" s="89" t="s">
        <v>602</v>
      </c>
      <c r="G2796" s="105">
        <v>45374.464583333334</v>
      </c>
      <c r="H2796" t="e">
        <f>INDEX(Partner_details[companyName], MATCH(E2796, Partner_details[email], 0))</f>
        <v>#N/A</v>
      </c>
      <c r="I2796">
        <f>IFERROR(INDEX(ggPayers[payer], MATCH(A2796, ggPayers[remote_order_id], 0)), 0)</f>
        <v>910292</v>
      </c>
      <c r="J2796" t="str">
        <f t="shared" si="43"/>
        <v>ggPay</v>
      </c>
    </row>
    <row r="2797" spans="1:10">
      <c r="A2797" s="89" t="s">
        <v>1945</v>
      </c>
      <c r="B2797" s="89">
        <v>1000</v>
      </c>
      <c r="C2797" s="89" t="s">
        <v>561</v>
      </c>
      <c r="D2797" s="89"/>
      <c r="E2797" s="89" t="s">
        <v>6682</v>
      </c>
      <c r="F2797" s="89" t="s">
        <v>5008</v>
      </c>
      <c r="G2797" s="105">
        <v>45374.472222222219</v>
      </c>
      <c r="H2797" t="str">
        <f>INDEX(Partner_details[companyName], MATCH(E2797, Partner_details[email], 0))</f>
        <v>Sunrise noyland</v>
      </c>
      <c r="I2797">
        <f>IFERROR(INDEX(ggPayers[payer], MATCH(A2797, ggPayers[remote_order_id], 0)), 0)</f>
        <v>0</v>
      </c>
      <c r="J2797" t="str">
        <f t="shared" si="43"/>
        <v>other</v>
      </c>
    </row>
    <row r="2798" spans="1:10">
      <c r="A2798" s="89" t="s">
        <v>11608</v>
      </c>
      <c r="B2798" s="89">
        <v>1000</v>
      </c>
      <c r="C2798" s="89" t="s">
        <v>7963</v>
      </c>
      <c r="D2798" s="89"/>
      <c r="E2798" s="89" t="s">
        <v>6682</v>
      </c>
      <c r="F2798" s="89" t="s">
        <v>5008</v>
      </c>
      <c r="G2798" s="105">
        <v>45374.472222222219</v>
      </c>
      <c r="H2798" t="str">
        <f>INDEX(Partner_details[companyName], MATCH(E2798, Partner_details[email], 0))</f>
        <v>Sunrise noyland</v>
      </c>
      <c r="I2798">
        <f>IFERROR(INDEX(ggPayers[payer], MATCH(A2798, ggPayers[remote_order_id], 0)), 0)</f>
        <v>0</v>
      </c>
      <c r="J2798" t="str">
        <f t="shared" si="43"/>
        <v>other</v>
      </c>
    </row>
    <row r="2799" spans="1:10">
      <c r="A2799" s="89" t="s">
        <v>11609</v>
      </c>
      <c r="B2799" s="89">
        <v>150</v>
      </c>
      <c r="C2799" s="89" t="s">
        <v>7963</v>
      </c>
      <c r="D2799" s="89" t="s">
        <v>11610</v>
      </c>
      <c r="E2799" s="89" t="s">
        <v>7018</v>
      </c>
      <c r="F2799" s="89" t="s">
        <v>476</v>
      </c>
      <c r="G2799" s="105">
        <v>45374.474305555559</v>
      </c>
      <c r="H2799" t="str">
        <f>INDEX(Partner_details[companyName], MATCH(E2799, Partner_details[email], 0))</f>
        <v>Malocco</v>
      </c>
      <c r="I2799">
        <f>IFERROR(INDEX(ggPayers[payer], MATCH(A2799, ggPayers[remote_order_id], 0)), 0)</f>
        <v>0</v>
      </c>
      <c r="J2799" t="str">
        <f t="shared" si="43"/>
        <v>other</v>
      </c>
    </row>
    <row r="2800" spans="1:10">
      <c r="A2800" s="89" t="s">
        <v>1943</v>
      </c>
      <c r="B2800" s="89">
        <v>300</v>
      </c>
      <c r="C2800" s="89" t="s">
        <v>561</v>
      </c>
      <c r="D2800" s="89"/>
      <c r="E2800" s="89" t="s">
        <v>6856</v>
      </c>
      <c r="F2800" s="89" t="s">
        <v>426</v>
      </c>
      <c r="G2800" s="105">
        <v>45374.509722222225</v>
      </c>
      <c r="H2800" t="str">
        <f>INDEX(Partner_details[companyName], MATCH(E2800, Partner_details[email], 0))</f>
        <v>Dodopizza</v>
      </c>
      <c r="I2800">
        <f>IFERROR(INDEX(ggPayers[payer], MATCH(A2800, ggPayers[remote_order_id], 0)), 0)</f>
        <v>0</v>
      </c>
      <c r="J2800" t="str">
        <f t="shared" si="43"/>
        <v>other</v>
      </c>
    </row>
    <row r="2801" spans="1:10">
      <c r="A2801" s="89" t="s">
        <v>11611</v>
      </c>
      <c r="B2801" s="89">
        <v>300</v>
      </c>
      <c r="C2801" s="89" t="s">
        <v>7963</v>
      </c>
      <c r="D2801" s="89"/>
      <c r="E2801" s="89" t="s">
        <v>6856</v>
      </c>
      <c r="F2801" s="89" t="s">
        <v>426</v>
      </c>
      <c r="G2801" s="105">
        <v>45374.509722222225</v>
      </c>
      <c r="H2801" t="str">
        <f>INDEX(Partner_details[companyName], MATCH(E2801, Partner_details[email], 0))</f>
        <v>Dodopizza</v>
      </c>
      <c r="I2801">
        <f>IFERROR(INDEX(ggPayers[payer], MATCH(A2801, ggPayers[remote_order_id], 0)), 0)</f>
        <v>0</v>
      </c>
      <c r="J2801" t="str">
        <f t="shared" si="43"/>
        <v>other</v>
      </c>
    </row>
    <row r="2802" spans="1:10">
      <c r="A2802" s="89" t="s">
        <v>11612</v>
      </c>
      <c r="B2802" s="89">
        <v>500</v>
      </c>
      <c r="C2802" s="89" t="s">
        <v>7963</v>
      </c>
      <c r="D2802" s="89" t="s">
        <v>11613</v>
      </c>
      <c r="E2802" s="89" t="s">
        <v>6714</v>
      </c>
      <c r="F2802" s="89" t="s">
        <v>585</v>
      </c>
      <c r="G2802" s="105">
        <v>45374.509722222225</v>
      </c>
      <c r="H2802" t="str">
        <f>INDEX(Partner_details[companyName], MATCH(E2802, Partner_details[email], 0))</f>
        <v>Dodopizza</v>
      </c>
      <c r="I2802">
        <f>IFERROR(INDEX(ggPayers[payer], MATCH(A2802, ggPayers[remote_order_id], 0)), 0)</f>
        <v>0</v>
      </c>
      <c r="J2802" t="str">
        <f t="shared" si="43"/>
        <v>other</v>
      </c>
    </row>
    <row r="2803" spans="1:10">
      <c r="A2803" s="89" t="s">
        <v>1941</v>
      </c>
      <c r="B2803" s="89">
        <v>800</v>
      </c>
      <c r="C2803" s="89" t="s">
        <v>561</v>
      </c>
      <c r="D2803" s="89"/>
      <c r="E2803" s="89" t="s">
        <v>7579</v>
      </c>
      <c r="F2803" s="89" t="s">
        <v>602</v>
      </c>
      <c r="G2803" s="105">
        <v>45374.517361111109</v>
      </c>
      <c r="H2803" t="e">
        <f>INDEX(Partner_details[companyName], MATCH(E2803, Partner_details[email], 0))</f>
        <v>#N/A</v>
      </c>
      <c r="I2803">
        <f>IFERROR(INDEX(ggPayers[payer], MATCH(A2803, ggPayers[remote_order_id], 0)), 0)</f>
        <v>0</v>
      </c>
      <c r="J2803" t="str">
        <f t="shared" si="43"/>
        <v>other</v>
      </c>
    </row>
    <row r="2804" spans="1:10">
      <c r="A2804" s="89" t="s">
        <v>1939</v>
      </c>
      <c r="B2804" s="89">
        <v>3000</v>
      </c>
      <c r="C2804" s="89" t="s">
        <v>561</v>
      </c>
      <c r="D2804" s="89" t="s">
        <v>11614</v>
      </c>
      <c r="E2804" s="89" t="s">
        <v>7235</v>
      </c>
      <c r="F2804" s="89" t="s">
        <v>710</v>
      </c>
      <c r="G2804" s="105">
        <v>45374.603472222225</v>
      </c>
      <c r="H2804" t="str">
        <f>INDEX(Partner_details[companyName], MATCH(E2804, Partner_details[email], 0))</f>
        <v>Smoking Chef</v>
      </c>
      <c r="I2804">
        <f>IFERROR(INDEX(ggPayers[payer], MATCH(A2804, ggPayers[remote_order_id], 0)), 0)</f>
        <v>23426</v>
      </c>
      <c r="J2804" t="str">
        <f t="shared" si="43"/>
        <v>ggPay</v>
      </c>
    </row>
    <row r="2805" spans="1:10">
      <c r="A2805" s="89" t="s">
        <v>11615</v>
      </c>
      <c r="B2805" s="89">
        <v>2000</v>
      </c>
      <c r="C2805" s="89" t="s">
        <v>7963</v>
      </c>
      <c r="D2805" s="89" t="s">
        <v>11616</v>
      </c>
      <c r="E2805" s="89" t="s">
        <v>130</v>
      </c>
      <c r="F2805" s="89" t="s">
        <v>128</v>
      </c>
      <c r="G2805" s="105">
        <v>45374.604166666664</v>
      </c>
      <c r="H2805" t="str">
        <f>INDEX(Partner_details[companyName], MATCH(E2805, Partner_details[email], 0))</f>
        <v>Avetis Grigoryan</v>
      </c>
      <c r="I2805">
        <f>IFERROR(INDEX(ggPayers[payer], MATCH(A2805, ggPayers[remote_order_id], 0)), 0)</f>
        <v>0</v>
      </c>
      <c r="J2805" t="str">
        <f t="shared" si="43"/>
        <v>other</v>
      </c>
    </row>
    <row r="2806" spans="1:10">
      <c r="A2806" s="89" t="s">
        <v>11617</v>
      </c>
      <c r="B2806" s="89">
        <v>2000</v>
      </c>
      <c r="C2806" s="89" t="s">
        <v>7963</v>
      </c>
      <c r="D2806" s="89"/>
      <c r="E2806" s="89" t="s">
        <v>130</v>
      </c>
      <c r="F2806" s="89" t="s">
        <v>128</v>
      </c>
      <c r="G2806" s="105">
        <v>45374.604166666664</v>
      </c>
      <c r="H2806" t="str">
        <f>INDEX(Partner_details[companyName], MATCH(E2806, Partner_details[email], 0))</f>
        <v>Avetis Grigoryan</v>
      </c>
      <c r="I2806">
        <f>IFERROR(INDEX(ggPayers[payer], MATCH(A2806, ggPayers[remote_order_id], 0)), 0)</f>
        <v>0</v>
      </c>
      <c r="J2806" t="str">
        <f t="shared" si="43"/>
        <v>other</v>
      </c>
    </row>
    <row r="2807" spans="1:10">
      <c r="A2807" s="89" t="s">
        <v>11618</v>
      </c>
      <c r="B2807" s="89">
        <v>2000</v>
      </c>
      <c r="C2807" s="89" t="s">
        <v>7963</v>
      </c>
      <c r="D2807" s="89"/>
      <c r="E2807" s="89" t="s">
        <v>130</v>
      </c>
      <c r="F2807" s="89" t="s">
        <v>128</v>
      </c>
      <c r="G2807" s="105">
        <v>45374.604166666664</v>
      </c>
      <c r="H2807" t="str">
        <f>INDEX(Partner_details[companyName], MATCH(E2807, Partner_details[email], 0))</f>
        <v>Avetis Grigoryan</v>
      </c>
      <c r="I2807">
        <f>IFERROR(INDEX(ggPayers[payer], MATCH(A2807, ggPayers[remote_order_id], 0)), 0)</f>
        <v>0</v>
      </c>
      <c r="J2807" t="str">
        <f t="shared" si="43"/>
        <v>other</v>
      </c>
    </row>
    <row r="2808" spans="1:10">
      <c r="A2808" s="89" t="s">
        <v>11619</v>
      </c>
      <c r="B2808" s="89">
        <v>1000</v>
      </c>
      <c r="C2808" s="89" t="s">
        <v>7963</v>
      </c>
      <c r="D2808" s="89" t="s">
        <v>11620</v>
      </c>
      <c r="E2808" s="89" t="s">
        <v>130</v>
      </c>
      <c r="F2808" s="89" t="s">
        <v>128</v>
      </c>
      <c r="G2808" s="105">
        <v>45374.604861111111</v>
      </c>
      <c r="H2808" t="str">
        <f>INDEX(Partner_details[companyName], MATCH(E2808, Partner_details[email], 0))</f>
        <v>Avetis Grigoryan</v>
      </c>
      <c r="I2808">
        <f>IFERROR(INDEX(ggPayers[payer], MATCH(A2808, ggPayers[remote_order_id], 0)), 0)</f>
        <v>0</v>
      </c>
      <c r="J2808" t="str">
        <f t="shared" si="43"/>
        <v>other</v>
      </c>
    </row>
    <row r="2809" spans="1:10">
      <c r="A2809" s="89" t="s">
        <v>1937</v>
      </c>
      <c r="B2809" s="89">
        <v>1000</v>
      </c>
      <c r="C2809" s="89" t="s">
        <v>561</v>
      </c>
      <c r="D2809" s="89" t="s">
        <v>11621</v>
      </c>
      <c r="E2809" s="89" t="s">
        <v>6762</v>
      </c>
      <c r="F2809" s="89" t="s">
        <v>472</v>
      </c>
      <c r="G2809" s="105">
        <v>45374.70416666667</v>
      </c>
      <c r="H2809" t="str">
        <f>INDEX(Partner_details[companyName], MATCH(E2809, Partner_details[email], 0))</f>
        <v>Machar</v>
      </c>
      <c r="I2809">
        <f>IFERROR(INDEX(ggPayers[payer], MATCH(A2809, ggPayers[remote_order_id], 0)), 0)</f>
        <v>798</v>
      </c>
      <c r="J2809" t="str">
        <f t="shared" si="43"/>
        <v>ggPay</v>
      </c>
    </row>
    <row r="2810" spans="1:10">
      <c r="A2810" s="89" t="s">
        <v>11622</v>
      </c>
      <c r="B2810" s="89">
        <v>1000</v>
      </c>
      <c r="C2810" s="89" t="s">
        <v>7963</v>
      </c>
      <c r="D2810" s="89" t="s">
        <v>11623</v>
      </c>
      <c r="E2810" s="89" t="s">
        <v>6754</v>
      </c>
      <c r="F2810" s="89" t="s">
        <v>683</v>
      </c>
      <c r="G2810" s="105">
        <v>45374.734027777777</v>
      </c>
      <c r="H2810" t="str">
        <f>INDEX(Partner_details[companyName], MATCH(E2810, Partner_details[email], 0))</f>
        <v>Noraleppo</v>
      </c>
      <c r="I2810">
        <f>IFERROR(INDEX(ggPayers[payer], MATCH(A2810, ggPayers[remote_order_id], 0)), 0)</f>
        <v>0</v>
      </c>
      <c r="J2810" t="str">
        <f t="shared" si="43"/>
        <v>other</v>
      </c>
    </row>
    <row r="2811" spans="1:10">
      <c r="A2811" s="89" t="s">
        <v>11624</v>
      </c>
      <c r="B2811" s="89">
        <v>2000</v>
      </c>
      <c r="C2811" s="89" t="s">
        <v>7963</v>
      </c>
      <c r="D2811" s="89" t="s">
        <v>11625</v>
      </c>
      <c r="E2811" s="89" t="s">
        <v>6754</v>
      </c>
      <c r="F2811" s="89" t="s">
        <v>683</v>
      </c>
      <c r="G2811" s="105">
        <v>45374.734027777777</v>
      </c>
      <c r="H2811" t="str">
        <f>INDEX(Partner_details[companyName], MATCH(E2811, Partner_details[email], 0))</f>
        <v>Noraleppo</v>
      </c>
      <c r="I2811">
        <f>IFERROR(INDEX(ggPayers[payer], MATCH(A2811, ggPayers[remote_order_id], 0)), 0)</f>
        <v>0</v>
      </c>
      <c r="J2811" t="str">
        <f t="shared" si="43"/>
        <v>other</v>
      </c>
    </row>
    <row r="2812" spans="1:10">
      <c r="A2812" s="89" t="s">
        <v>11626</v>
      </c>
      <c r="B2812" s="89">
        <v>2000</v>
      </c>
      <c r="C2812" s="89" t="s">
        <v>7963</v>
      </c>
      <c r="D2812" s="89" t="s">
        <v>11627</v>
      </c>
      <c r="E2812" s="89" t="s">
        <v>6754</v>
      </c>
      <c r="F2812" s="89" t="s">
        <v>683</v>
      </c>
      <c r="G2812" s="105">
        <v>45374.73541666667</v>
      </c>
      <c r="H2812" t="str">
        <f>INDEX(Partner_details[companyName], MATCH(E2812, Partner_details[email], 0))</f>
        <v>Noraleppo</v>
      </c>
      <c r="I2812">
        <f>IFERROR(INDEX(ggPayers[payer], MATCH(A2812, ggPayers[remote_order_id], 0)), 0)</f>
        <v>0</v>
      </c>
      <c r="J2812" t="str">
        <f t="shared" si="43"/>
        <v>other</v>
      </c>
    </row>
    <row r="2813" spans="1:10">
      <c r="A2813" s="89" t="s">
        <v>11628</v>
      </c>
      <c r="B2813" s="89">
        <v>1000</v>
      </c>
      <c r="C2813" s="89" t="s">
        <v>7963</v>
      </c>
      <c r="D2813" s="89" t="s">
        <v>11629</v>
      </c>
      <c r="E2813" s="89" t="s">
        <v>6754</v>
      </c>
      <c r="F2813" s="89" t="s">
        <v>683</v>
      </c>
      <c r="G2813" s="105">
        <v>45374.73541666667</v>
      </c>
      <c r="H2813" t="str">
        <f>INDEX(Partner_details[companyName], MATCH(E2813, Partner_details[email], 0))</f>
        <v>Noraleppo</v>
      </c>
      <c r="I2813">
        <f>IFERROR(INDEX(ggPayers[payer], MATCH(A2813, ggPayers[remote_order_id], 0)), 0)</f>
        <v>0</v>
      </c>
      <c r="J2813" t="str">
        <f t="shared" si="43"/>
        <v>other</v>
      </c>
    </row>
    <row r="2814" spans="1:10">
      <c r="A2814" s="89" t="s">
        <v>11630</v>
      </c>
      <c r="B2814" s="89">
        <v>2000</v>
      </c>
      <c r="C2814" s="89" t="s">
        <v>7963</v>
      </c>
      <c r="D2814" s="89" t="s">
        <v>11631</v>
      </c>
      <c r="E2814" s="89" t="s">
        <v>6754</v>
      </c>
      <c r="F2814" s="89" t="s">
        <v>683</v>
      </c>
      <c r="G2814" s="105">
        <v>45374.73541666667</v>
      </c>
      <c r="H2814" t="str">
        <f>INDEX(Partner_details[companyName], MATCH(E2814, Partner_details[email], 0))</f>
        <v>Noraleppo</v>
      </c>
      <c r="I2814">
        <f>IFERROR(INDEX(ggPayers[payer], MATCH(A2814, ggPayers[remote_order_id], 0)), 0)</f>
        <v>0</v>
      </c>
      <c r="J2814" t="str">
        <f t="shared" si="43"/>
        <v>other</v>
      </c>
    </row>
    <row r="2815" spans="1:10">
      <c r="A2815" s="89" t="s">
        <v>1934</v>
      </c>
      <c r="B2815" s="89">
        <v>500</v>
      </c>
      <c r="C2815" s="89" t="s">
        <v>561</v>
      </c>
      <c r="D2815" s="89" t="s">
        <v>11632</v>
      </c>
      <c r="E2815" s="89" t="s">
        <v>7296</v>
      </c>
      <c r="F2815" s="89" t="s">
        <v>516</v>
      </c>
      <c r="G2815" s="105">
        <v>45374.743055555555</v>
      </c>
      <c r="H2815" t="str">
        <f>INDEX(Partner_details[companyName], MATCH(E2815, Partner_details[email], 0))</f>
        <v>Paul</v>
      </c>
      <c r="I2815">
        <f>IFERROR(INDEX(ggPayers[payer], MATCH(A2815, ggPayers[remote_order_id], 0)), 0)</f>
        <v>428690</v>
      </c>
      <c r="J2815" t="str">
        <f t="shared" si="43"/>
        <v>ggPay</v>
      </c>
    </row>
    <row r="2816" spans="1:10">
      <c r="A2816" s="89" t="s">
        <v>11633</v>
      </c>
      <c r="B2816" s="89">
        <v>500</v>
      </c>
      <c r="C2816" s="89" t="s">
        <v>7963</v>
      </c>
      <c r="D2816" s="89" t="s">
        <v>11634</v>
      </c>
      <c r="E2816" s="89" t="s">
        <v>7296</v>
      </c>
      <c r="F2816" s="89" t="s">
        <v>516</v>
      </c>
      <c r="G2816" s="105">
        <v>45374.743055555555</v>
      </c>
      <c r="H2816" t="str">
        <f>INDEX(Partner_details[companyName], MATCH(E2816, Partner_details[email], 0))</f>
        <v>Paul</v>
      </c>
      <c r="I2816">
        <f>IFERROR(INDEX(ggPayers[payer], MATCH(A2816, ggPayers[remote_order_id], 0)), 0)</f>
        <v>0</v>
      </c>
      <c r="J2816" t="str">
        <f t="shared" si="43"/>
        <v>other</v>
      </c>
    </row>
    <row r="2817" spans="1:10">
      <c r="A2817" s="89" t="s">
        <v>11635</v>
      </c>
      <c r="B2817" s="89">
        <v>2000</v>
      </c>
      <c r="C2817" s="89" t="s">
        <v>7963</v>
      </c>
      <c r="D2817" s="89" t="s">
        <v>11636</v>
      </c>
      <c r="E2817" s="89" t="s">
        <v>6754</v>
      </c>
      <c r="F2817" s="89" t="s">
        <v>683</v>
      </c>
      <c r="G2817" s="105">
        <v>45374.750694444447</v>
      </c>
      <c r="H2817" t="str">
        <f>INDEX(Partner_details[companyName], MATCH(E2817, Partner_details[email], 0))</f>
        <v>Noraleppo</v>
      </c>
      <c r="I2817">
        <f>IFERROR(INDEX(ggPayers[payer], MATCH(A2817, ggPayers[remote_order_id], 0)), 0)</f>
        <v>0</v>
      </c>
      <c r="J2817" t="str">
        <f t="shared" si="43"/>
        <v>other</v>
      </c>
    </row>
    <row r="2818" spans="1:10">
      <c r="A2818" s="89" t="s">
        <v>11637</v>
      </c>
      <c r="B2818" s="89">
        <v>2000</v>
      </c>
      <c r="C2818" s="89" t="s">
        <v>7963</v>
      </c>
      <c r="D2818" s="89" t="s">
        <v>11638</v>
      </c>
      <c r="E2818" s="89" t="s">
        <v>6754</v>
      </c>
      <c r="F2818" s="89" t="s">
        <v>683</v>
      </c>
      <c r="G2818" s="105">
        <v>45374.751388888886</v>
      </c>
      <c r="H2818" t="str">
        <f>INDEX(Partner_details[companyName], MATCH(E2818, Partner_details[email], 0))</f>
        <v>Noraleppo</v>
      </c>
      <c r="I2818">
        <f>IFERROR(INDEX(ggPayers[payer], MATCH(A2818, ggPayers[remote_order_id], 0)), 0)</f>
        <v>0</v>
      </c>
      <c r="J2818" t="str">
        <f t="shared" si="43"/>
        <v>other</v>
      </c>
    </row>
    <row r="2819" spans="1:10">
      <c r="A2819" s="89" t="s">
        <v>1932</v>
      </c>
      <c r="B2819" s="89">
        <v>1000</v>
      </c>
      <c r="C2819" s="89" t="s">
        <v>561</v>
      </c>
      <c r="D2819" s="89"/>
      <c r="E2819" s="89" t="s">
        <v>6554</v>
      </c>
      <c r="F2819" s="89" t="s">
        <v>783</v>
      </c>
      <c r="G2819" s="105">
        <v>45374.792361111111</v>
      </c>
      <c r="H2819" t="str">
        <f>INDEX(Partner_details[companyName], MATCH(E2819, Partner_details[email], 0))</f>
        <v>Avetis Grigoryan</v>
      </c>
      <c r="I2819">
        <f>IFERROR(INDEX(ggPayers[payer], MATCH(A2819, ggPayers[remote_order_id], 0)), 0)</f>
        <v>0</v>
      </c>
      <c r="J2819" t="str">
        <f t="shared" ref="J2819:J2882" si="44">IF(NOT(I2819=0), "ggPay", "other")</f>
        <v>other</v>
      </c>
    </row>
    <row r="2820" spans="1:10">
      <c r="A2820" s="89" t="s">
        <v>1930</v>
      </c>
      <c r="B2820" s="89">
        <v>500</v>
      </c>
      <c r="C2820" s="89" t="s">
        <v>561</v>
      </c>
      <c r="D2820" s="89" t="s">
        <v>11639</v>
      </c>
      <c r="E2820" s="89" t="s">
        <v>6682</v>
      </c>
      <c r="F2820" s="89" t="s">
        <v>5008</v>
      </c>
      <c r="G2820" s="105">
        <v>45375.395833333336</v>
      </c>
      <c r="H2820" t="str">
        <f>INDEX(Partner_details[companyName], MATCH(E2820, Partner_details[email], 0))</f>
        <v>Sunrise noyland</v>
      </c>
      <c r="I2820">
        <f>IFERROR(INDEX(ggPayers[payer], MATCH(A2820, ggPayers[remote_order_id], 0)), 0)</f>
        <v>135322</v>
      </c>
      <c r="J2820" t="str">
        <f t="shared" si="44"/>
        <v>ggPay</v>
      </c>
    </row>
    <row r="2821" spans="1:10">
      <c r="A2821" s="89" t="s">
        <v>11640</v>
      </c>
      <c r="B2821" s="89">
        <v>1000</v>
      </c>
      <c r="C2821" s="89" t="s">
        <v>7963</v>
      </c>
      <c r="D2821" s="89"/>
      <c r="E2821" s="89" t="s">
        <v>7296</v>
      </c>
      <c r="F2821" s="89" t="s">
        <v>516</v>
      </c>
      <c r="G2821" s="105">
        <v>45375.406944444447</v>
      </c>
      <c r="H2821" t="str">
        <f>INDEX(Partner_details[companyName], MATCH(E2821, Partner_details[email], 0))</f>
        <v>Paul</v>
      </c>
      <c r="I2821">
        <f>IFERROR(INDEX(ggPayers[payer], MATCH(A2821, ggPayers[remote_order_id], 0)), 0)</f>
        <v>0</v>
      </c>
      <c r="J2821" t="str">
        <f t="shared" si="44"/>
        <v>other</v>
      </c>
    </row>
    <row r="2822" spans="1:10">
      <c r="A2822" s="89" t="s">
        <v>11641</v>
      </c>
      <c r="B2822" s="89">
        <v>1000</v>
      </c>
      <c r="C2822" s="89" t="s">
        <v>7963</v>
      </c>
      <c r="D2822" s="89"/>
      <c r="E2822" s="89" t="s">
        <v>7296</v>
      </c>
      <c r="F2822" s="89" t="s">
        <v>516</v>
      </c>
      <c r="G2822" s="105">
        <v>45375.451388888891</v>
      </c>
      <c r="H2822" t="str">
        <f>INDEX(Partner_details[companyName], MATCH(E2822, Partner_details[email], 0))</f>
        <v>Paul</v>
      </c>
      <c r="I2822">
        <f>IFERROR(INDEX(ggPayers[payer], MATCH(A2822, ggPayers[remote_order_id], 0)), 0)</f>
        <v>0</v>
      </c>
      <c r="J2822" t="str">
        <f t="shared" si="44"/>
        <v>other</v>
      </c>
    </row>
    <row r="2823" spans="1:10">
      <c r="A2823" s="89" t="s">
        <v>1928</v>
      </c>
      <c r="B2823" s="89">
        <v>1000</v>
      </c>
      <c r="C2823" s="89" t="s">
        <v>561</v>
      </c>
      <c r="D2823" s="89" t="s">
        <v>11642</v>
      </c>
      <c r="E2823" s="89" t="s">
        <v>6682</v>
      </c>
      <c r="F2823" s="89" t="s">
        <v>5008</v>
      </c>
      <c r="G2823" s="105">
        <v>45375.46875</v>
      </c>
      <c r="H2823" t="str">
        <f>INDEX(Partner_details[companyName], MATCH(E2823, Partner_details[email], 0))</f>
        <v>Sunrise noyland</v>
      </c>
      <c r="I2823">
        <f>IFERROR(INDEX(ggPayers[payer], MATCH(A2823, ggPayers[remote_order_id], 0)), 0)</f>
        <v>21643</v>
      </c>
      <c r="J2823" t="str">
        <f t="shared" si="44"/>
        <v>ggPay</v>
      </c>
    </row>
    <row r="2824" spans="1:10">
      <c r="A2824" s="89" t="s">
        <v>11643</v>
      </c>
      <c r="B2824" s="89">
        <v>1000</v>
      </c>
      <c r="C2824" s="89" t="s">
        <v>7963</v>
      </c>
      <c r="D2824" s="89" t="s">
        <v>11644</v>
      </c>
      <c r="E2824" s="89" t="s">
        <v>6682</v>
      </c>
      <c r="F2824" s="89" t="s">
        <v>5008</v>
      </c>
      <c r="G2824" s="105">
        <v>45375.46875</v>
      </c>
      <c r="H2824" t="str">
        <f>INDEX(Partner_details[companyName], MATCH(E2824, Partner_details[email], 0))</f>
        <v>Sunrise noyland</v>
      </c>
      <c r="I2824">
        <f>IFERROR(INDEX(ggPayers[payer], MATCH(A2824, ggPayers[remote_order_id], 0)), 0)</f>
        <v>0</v>
      </c>
      <c r="J2824" t="str">
        <f t="shared" si="44"/>
        <v>other</v>
      </c>
    </row>
    <row r="2825" spans="1:10">
      <c r="A2825" s="89" t="s">
        <v>11645</v>
      </c>
      <c r="B2825" s="89">
        <v>100</v>
      </c>
      <c r="C2825" s="89" t="s">
        <v>7963</v>
      </c>
      <c r="D2825" s="89" t="s">
        <v>11646</v>
      </c>
      <c r="E2825" s="89" t="s">
        <v>6682</v>
      </c>
      <c r="F2825" s="89" t="s">
        <v>5008</v>
      </c>
      <c r="G2825" s="105">
        <v>45375.498611111114</v>
      </c>
      <c r="H2825" t="str">
        <f>INDEX(Partner_details[companyName], MATCH(E2825, Partner_details[email], 0))</f>
        <v>Sunrise noyland</v>
      </c>
      <c r="I2825">
        <f>IFERROR(INDEX(ggPayers[payer], MATCH(A2825, ggPayers[remote_order_id], 0)), 0)</f>
        <v>0</v>
      </c>
      <c r="J2825" t="str">
        <f t="shared" si="44"/>
        <v>other</v>
      </c>
    </row>
    <row r="2826" spans="1:10">
      <c r="A2826" s="89" t="s">
        <v>11647</v>
      </c>
      <c r="B2826" s="89">
        <v>100</v>
      </c>
      <c r="C2826" s="89" t="s">
        <v>7963</v>
      </c>
      <c r="D2826" s="89"/>
      <c r="E2826" s="89" t="s">
        <v>6682</v>
      </c>
      <c r="F2826" s="89" t="s">
        <v>5008</v>
      </c>
      <c r="G2826" s="105">
        <v>45375.498611111114</v>
      </c>
      <c r="H2826" t="str">
        <f>INDEX(Partner_details[companyName], MATCH(E2826, Partner_details[email], 0))</f>
        <v>Sunrise noyland</v>
      </c>
      <c r="I2826">
        <f>IFERROR(INDEX(ggPayers[payer], MATCH(A2826, ggPayers[remote_order_id], 0)), 0)</f>
        <v>0</v>
      </c>
      <c r="J2826" t="str">
        <f t="shared" si="44"/>
        <v>other</v>
      </c>
    </row>
    <row r="2827" spans="1:10">
      <c r="A2827" s="89" t="s">
        <v>11648</v>
      </c>
      <c r="B2827" s="89">
        <v>100</v>
      </c>
      <c r="C2827" s="89" t="s">
        <v>7963</v>
      </c>
      <c r="D2827" s="89"/>
      <c r="E2827" s="89" t="s">
        <v>6682</v>
      </c>
      <c r="F2827" s="89" t="s">
        <v>5008</v>
      </c>
      <c r="G2827" s="105">
        <v>45375.498611111114</v>
      </c>
      <c r="H2827" t="str">
        <f>INDEX(Partner_details[companyName], MATCH(E2827, Partner_details[email], 0))</f>
        <v>Sunrise noyland</v>
      </c>
      <c r="I2827">
        <f>IFERROR(INDEX(ggPayers[payer], MATCH(A2827, ggPayers[remote_order_id], 0)), 0)</f>
        <v>0</v>
      </c>
      <c r="J2827" t="str">
        <f t="shared" si="44"/>
        <v>other</v>
      </c>
    </row>
    <row r="2828" spans="1:10">
      <c r="A2828" s="89" t="s">
        <v>11649</v>
      </c>
      <c r="B2828" s="89">
        <v>3000</v>
      </c>
      <c r="C2828" s="89" t="s">
        <v>7963</v>
      </c>
      <c r="D2828" s="89" t="s">
        <v>11650</v>
      </c>
      <c r="E2828" s="89" t="s">
        <v>7235</v>
      </c>
      <c r="F2828" s="89" t="s">
        <v>710</v>
      </c>
      <c r="G2828" s="105">
        <v>45375.527083333334</v>
      </c>
      <c r="H2828" t="str">
        <f>INDEX(Partner_details[companyName], MATCH(E2828, Partner_details[email], 0))</f>
        <v>Smoking Chef</v>
      </c>
      <c r="I2828">
        <f>IFERROR(INDEX(ggPayers[payer], MATCH(A2828, ggPayers[remote_order_id], 0)), 0)</f>
        <v>0</v>
      </c>
      <c r="J2828" t="str">
        <f t="shared" si="44"/>
        <v>other</v>
      </c>
    </row>
    <row r="2829" spans="1:10">
      <c r="A2829" s="89" t="s">
        <v>11651</v>
      </c>
      <c r="B2829" s="89">
        <v>3000</v>
      </c>
      <c r="C2829" s="89" t="s">
        <v>7963</v>
      </c>
      <c r="D2829" s="89" t="s">
        <v>11652</v>
      </c>
      <c r="E2829" s="89" t="s">
        <v>7235</v>
      </c>
      <c r="F2829" s="89" t="s">
        <v>710</v>
      </c>
      <c r="G2829" s="105">
        <v>45375.527777777781</v>
      </c>
      <c r="H2829" t="str">
        <f>INDEX(Partner_details[companyName], MATCH(E2829, Partner_details[email], 0))</f>
        <v>Smoking Chef</v>
      </c>
      <c r="I2829">
        <f>IFERROR(INDEX(ggPayers[payer], MATCH(A2829, ggPayers[remote_order_id], 0)), 0)</f>
        <v>0</v>
      </c>
      <c r="J2829" t="str">
        <f t="shared" si="44"/>
        <v>other</v>
      </c>
    </row>
    <row r="2830" spans="1:10">
      <c r="A2830" s="89" t="s">
        <v>11653</v>
      </c>
      <c r="B2830" s="89">
        <v>2000</v>
      </c>
      <c r="C2830" s="89" t="s">
        <v>7963</v>
      </c>
      <c r="D2830" s="89" t="s">
        <v>11654</v>
      </c>
      <c r="E2830" s="89" t="s">
        <v>7579</v>
      </c>
      <c r="F2830" s="89" t="s">
        <v>602</v>
      </c>
      <c r="G2830" s="105">
        <v>45375.587500000001</v>
      </c>
      <c r="H2830" t="e">
        <f>INDEX(Partner_details[companyName], MATCH(E2830, Partner_details[email], 0))</f>
        <v>#N/A</v>
      </c>
      <c r="I2830">
        <f>IFERROR(INDEX(ggPayers[payer], MATCH(A2830, ggPayers[remote_order_id], 0)), 0)</f>
        <v>0</v>
      </c>
      <c r="J2830" t="str">
        <f t="shared" si="44"/>
        <v>other</v>
      </c>
    </row>
    <row r="2831" spans="1:10">
      <c r="A2831" s="89" t="s">
        <v>1926</v>
      </c>
      <c r="B2831" s="89">
        <v>500</v>
      </c>
      <c r="C2831" s="89" t="s">
        <v>561</v>
      </c>
      <c r="D2831" s="89"/>
      <c r="E2831" s="89" t="s">
        <v>7018</v>
      </c>
      <c r="F2831" s="89" t="s">
        <v>476</v>
      </c>
      <c r="G2831" s="105">
        <v>45375.595833333333</v>
      </c>
      <c r="H2831" t="str">
        <f>INDEX(Partner_details[companyName], MATCH(E2831, Partner_details[email], 0))</f>
        <v>Malocco</v>
      </c>
      <c r="I2831">
        <f>IFERROR(INDEX(ggPayers[payer], MATCH(A2831, ggPayers[remote_order_id], 0)), 0)</f>
        <v>0</v>
      </c>
      <c r="J2831" t="str">
        <f t="shared" si="44"/>
        <v>other</v>
      </c>
    </row>
    <row r="2832" spans="1:10">
      <c r="A2832" s="89" t="s">
        <v>11655</v>
      </c>
      <c r="B2832" s="89">
        <v>2000</v>
      </c>
      <c r="C2832" s="89" t="s">
        <v>7963</v>
      </c>
      <c r="D2832" s="89" t="s">
        <v>11656</v>
      </c>
      <c r="E2832" s="89" t="s">
        <v>130</v>
      </c>
      <c r="F2832" s="89" t="s">
        <v>128</v>
      </c>
      <c r="G2832" s="105">
        <v>45375.609027777777</v>
      </c>
      <c r="H2832" t="str">
        <f>INDEX(Partner_details[companyName], MATCH(E2832, Partner_details[email], 0))</f>
        <v>Avetis Grigoryan</v>
      </c>
      <c r="I2832">
        <f>IFERROR(INDEX(ggPayers[payer], MATCH(A2832, ggPayers[remote_order_id], 0)), 0)</f>
        <v>0</v>
      </c>
      <c r="J2832" t="str">
        <f t="shared" si="44"/>
        <v>other</v>
      </c>
    </row>
    <row r="2833" spans="1:10">
      <c r="A2833" s="89" t="s">
        <v>11657</v>
      </c>
      <c r="B2833" s="89">
        <v>2000</v>
      </c>
      <c r="C2833" s="89" t="s">
        <v>7963</v>
      </c>
      <c r="D2833" s="89" t="s">
        <v>11658</v>
      </c>
      <c r="E2833" s="89" t="s">
        <v>6728</v>
      </c>
      <c r="F2833" s="89" t="s">
        <v>6727</v>
      </c>
      <c r="G2833" s="105">
        <v>45375.651388888888</v>
      </c>
      <c r="H2833" t="str">
        <f>INDEX(Partner_details[companyName], MATCH(E2833, Partner_details[email], 0))</f>
        <v>Byblos</v>
      </c>
      <c r="I2833">
        <f>IFERROR(INDEX(ggPayers[payer], MATCH(A2833, ggPayers[remote_order_id], 0)), 0)</f>
        <v>0</v>
      </c>
      <c r="J2833" t="str">
        <f t="shared" si="44"/>
        <v>other</v>
      </c>
    </row>
    <row r="2834" spans="1:10">
      <c r="A2834" s="89" t="s">
        <v>11659</v>
      </c>
      <c r="B2834" s="89">
        <v>500</v>
      </c>
      <c r="C2834" s="89" t="s">
        <v>7963</v>
      </c>
      <c r="D2834" s="89" t="s">
        <v>11660</v>
      </c>
      <c r="E2834" s="89" t="s">
        <v>7579</v>
      </c>
      <c r="F2834" s="89" t="s">
        <v>602</v>
      </c>
      <c r="G2834" s="105">
        <v>45375.675000000003</v>
      </c>
      <c r="H2834" t="e">
        <f>INDEX(Partner_details[companyName], MATCH(E2834, Partner_details[email], 0))</f>
        <v>#N/A</v>
      </c>
      <c r="I2834">
        <f>IFERROR(INDEX(ggPayers[payer], MATCH(A2834, ggPayers[remote_order_id], 0)), 0)</f>
        <v>0</v>
      </c>
      <c r="J2834" t="str">
        <f t="shared" si="44"/>
        <v>other</v>
      </c>
    </row>
    <row r="2835" spans="1:10">
      <c r="A2835" s="89" t="s">
        <v>11661</v>
      </c>
      <c r="B2835" s="89">
        <v>300</v>
      </c>
      <c r="C2835" s="89" t="s">
        <v>7963</v>
      </c>
      <c r="D2835" s="89" t="s">
        <v>11662</v>
      </c>
      <c r="E2835" s="89" t="s">
        <v>7579</v>
      </c>
      <c r="F2835" s="89" t="s">
        <v>602</v>
      </c>
      <c r="G2835" s="105">
        <v>45375.677083333336</v>
      </c>
      <c r="H2835" t="e">
        <f>INDEX(Partner_details[companyName], MATCH(E2835, Partner_details[email], 0))</f>
        <v>#N/A</v>
      </c>
      <c r="I2835">
        <f>IFERROR(INDEX(ggPayers[payer], MATCH(A2835, ggPayers[remote_order_id], 0)), 0)</f>
        <v>0</v>
      </c>
      <c r="J2835" t="str">
        <f t="shared" si="44"/>
        <v>other</v>
      </c>
    </row>
    <row r="2836" spans="1:10">
      <c r="A2836" s="89" t="s">
        <v>1924</v>
      </c>
      <c r="B2836" s="89">
        <v>300</v>
      </c>
      <c r="C2836" s="89" t="s">
        <v>561</v>
      </c>
      <c r="D2836" s="99" t="s">
        <v>11663</v>
      </c>
      <c r="E2836" s="89" t="s">
        <v>7579</v>
      </c>
      <c r="F2836" s="89" t="s">
        <v>602</v>
      </c>
      <c r="G2836" s="105">
        <v>45375.678472222222</v>
      </c>
      <c r="H2836" t="e">
        <f>INDEX(Partner_details[companyName], MATCH(E2836, Partner_details[email], 0))</f>
        <v>#N/A</v>
      </c>
      <c r="I2836">
        <f>IFERROR(INDEX(ggPayers[payer], MATCH(A2836, ggPayers[remote_order_id], 0)), 0)</f>
        <v>1096644</v>
      </c>
      <c r="J2836" t="str">
        <f t="shared" si="44"/>
        <v>ggPay</v>
      </c>
    </row>
    <row r="2837" spans="1:10">
      <c r="A2837" s="89" t="s">
        <v>1922</v>
      </c>
      <c r="B2837" s="89">
        <v>1000</v>
      </c>
      <c r="C2837" s="89" t="s">
        <v>561</v>
      </c>
      <c r="D2837" s="89" t="s">
        <v>11664</v>
      </c>
      <c r="E2837" s="89" t="s">
        <v>7018</v>
      </c>
      <c r="F2837" s="89" t="s">
        <v>476</v>
      </c>
      <c r="G2837" s="105">
        <v>45375.68472222222</v>
      </c>
      <c r="H2837" t="str">
        <f>INDEX(Partner_details[companyName], MATCH(E2837, Partner_details[email], 0))</f>
        <v>Malocco</v>
      </c>
      <c r="I2837">
        <f>IFERROR(INDEX(ggPayers[payer], MATCH(A2837, ggPayers[remote_order_id], 0)), 0)</f>
        <v>534206</v>
      </c>
      <c r="J2837" t="str">
        <f t="shared" si="44"/>
        <v>ggPay</v>
      </c>
    </row>
    <row r="2838" spans="1:10">
      <c r="A2838" s="89" t="s">
        <v>11665</v>
      </c>
      <c r="B2838" s="89">
        <v>2000</v>
      </c>
      <c r="C2838" s="89" t="s">
        <v>7963</v>
      </c>
      <c r="D2838" s="89"/>
      <c r="E2838" s="89" t="s">
        <v>6830</v>
      </c>
      <c r="F2838" s="89" t="s">
        <v>382</v>
      </c>
      <c r="G2838" s="105">
        <v>45375.693749999999</v>
      </c>
      <c r="H2838" t="str">
        <f>INDEX(Partner_details[companyName], MATCH(E2838, Partner_details[email], 0))</f>
        <v>Beer Academy</v>
      </c>
      <c r="I2838">
        <f>IFERROR(INDEX(ggPayers[payer], MATCH(A2838, ggPayers[remote_order_id], 0)), 0)</f>
        <v>0</v>
      </c>
      <c r="J2838" t="str">
        <f t="shared" si="44"/>
        <v>other</v>
      </c>
    </row>
    <row r="2839" spans="1:10">
      <c r="A2839" s="89" t="s">
        <v>11666</v>
      </c>
      <c r="B2839" s="89">
        <v>2000</v>
      </c>
      <c r="C2839" s="89" t="s">
        <v>7963</v>
      </c>
      <c r="D2839" s="89" t="s">
        <v>11667</v>
      </c>
      <c r="E2839" s="89" t="s">
        <v>6830</v>
      </c>
      <c r="F2839" s="89" t="s">
        <v>382</v>
      </c>
      <c r="G2839" s="105">
        <v>45375.693749999999</v>
      </c>
      <c r="H2839" t="str">
        <f>INDEX(Partner_details[companyName], MATCH(E2839, Partner_details[email], 0))</f>
        <v>Beer Academy</v>
      </c>
      <c r="I2839">
        <f>IFERROR(INDEX(ggPayers[payer], MATCH(A2839, ggPayers[remote_order_id], 0)), 0)</f>
        <v>0</v>
      </c>
      <c r="J2839" t="str">
        <f t="shared" si="44"/>
        <v>other</v>
      </c>
    </row>
    <row r="2840" spans="1:10">
      <c r="A2840" s="89" t="s">
        <v>11668</v>
      </c>
      <c r="B2840" s="89">
        <v>2000</v>
      </c>
      <c r="C2840" s="89" t="s">
        <v>7963</v>
      </c>
      <c r="D2840" s="89"/>
      <c r="E2840" s="89" t="s">
        <v>6830</v>
      </c>
      <c r="F2840" s="89" t="s">
        <v>382</v>
      </c>
      <c r="G2840" s="105">
        <v>45375.694444444445</v>
      </c>
      <c r="H2840" t="str">
        <f>INDEX(Partner_details[companyName], MATCH(E2840, Partner_details[email], 0))</f>
        <v>Beer Academy</v>
      </c>
      <c r="I2840">
        <f>IFERROR(INDEX(ggPayers[payer], MATCH(A2840, ggPayers[remote_order_id], 0)), 0)</f>
        <v>0</v>
      </c>
      <c r="J2840" t="str">
        <f t="shared" si="44"/>
        <v>other</v>
      </c>
    </row>
    <row r="2841" spans="1:10">
      <c r="A2841" s="89" t="s">
        <v>1920</v>
      </c>
      <c r="B2841" s="89">
        <v>1994</v>
      </c>
      <c r="C2841" s="89" t="s">
        <v>561</v>
      </c>
      <c r="D2841" s="89" t="s">
        <v>11669</v>
      </c>
      <c r="E2841" s="89" t="s">
        <v>7018</v>
      </c>
      <c r="F2841" s="89" t="s">
        <v>476</v>
      </c>
      <c r="G2841" s="105">
        <v>45375.695138888892</v>
      </c>
      <c r="H2841" t="str">
        <f>INDEX(Partner_details[companyName], MATCH(E2841, Partner_details[email], 0))</f>
        <v>Malocco</v>
      </c>
      <c r="I2841">
        <f>IFERROR(INDEX(ggPayers[payer], MATCH(A2841, ggPayers[remote_order_id], 0)), 0)</f>
        <v>798</v>
      </c>
      <c r="J2841" t="str">
        <f t="shared" si="44"/>
        <v>ggPay</v>
      </c>
    </row>
    <row r="2842" spans="1:10">
      <c r="A2842" s="89" t="s">
        <v>1917</v>
      </c>
      <c r="B2842" s="89">
        <v>2000</v>
      </c>
      <c r="C2842" s="89" t="s">
        <v>561</v>
      </c>
      <c r="D2842" s="89"/>
      <c r="E2842" s="89" t="s">
        <v>6830</v>
      </c>
      <c r="F2842" s="89" t="s">
        <v>382</v>
      </c>
      <c r="G2842" s="105">
        <v>45375.695833333331</v>
      </c>
      <c r="H2842" t="str">
        <f>INDEX(Partner_details[companyName], MATCH(E2842, Partner_details[email], 0))</f>
        <v>Beer Academy</v>
      </c>
      <c r="I2842">
        <f>IFERROR(INDEX(ggPayers[payer], MATCH(A2842, ggPayers[remote_order_id], 0)), 0)</f>
        <v>0</v>
      </c>
      <c r="J2842" t="str">
        <f t="shared" si="44"/>
        <v>other</v>
      </c>
    </row>
    <row r="2843" spans="1:10">
      <c r="A2843" s="89" t="s">
        <v>1915</v>
      </c>
      <c r="B2843" s="89">
        <v>1000</v>
      </c>
      <c r="C2843" s="89" t="s">
        <v>561</v>
      </c>
      <c r="D2843" s="89"/>
      <c r="E2843" s="89" t="s">
        <v>7235</v>
      </c>
      <c r="F2843" s="89" t="s">
        <v>710</v>
      </c>
      <c r="G2843" s="105">
        <v>45375.723611111112</v>
      </c>
      <c r="H2843" t="str">
        <f>INDEX(Partner_details[companyName], MATCH(E2843, Partner_details[email], 0))</f>
        <v>Smoking Chef</v>
      </c>
      <c r="I2843">
        <f>IFERROR(INDEX(ggPayers[payer], MATCH(A2843, ggPayers[remote_order_id], 0)), 0)</f>
        <v>0</v>
      </c>
      <c r="J2843" t="str">
        <f t="shared" si="44"/>
        <v>other</v>
      </c>
    </row>
    <row r="2844" spans="1:10">
      <c r="A2844" s="89" t="s">
        <v>1913</v>
      </c>
      <c r="B2844" s="89">
        <v>300</v>
      </c>
      <c r="C2844" s="89" t="s">
        <v>561</v>
      </c>
      <c r="D2844" s="89"/>
      <c r="E2844" s="89" t="s">
        <v>204</v>
      </c>
      <c r="F2844" s="89" t="s">
        <v>135</v>
      </c>
      <c r="G2844" s="105">
        <v>45375.776388888888</v>
      </c>
      <c r="H2844" t="str">
        <f>INDEX(Partner_details[companyName], MATCH(E2844, Partner_details[email], 0))</f>
        <v>gg cjsc</v>
      </c>
      <c r="I2844">
        <f>IFERROR(INDEX(ggPayers[payer], MATCH(A2844, ggPayers[remote_order_id], 0)), 0)</f>
        <v>0</v>
      </c>
      <c r="J2844" t="str">
        <f t="shared" si="44"/>
        <v>other</v>
      </c>
    </row>
    <row r="2845" spans="1:10">
      <c r="A2845" s="89" t="s">
        <v>11670</v>
      </c>
      <c r="B2845" s="89">
        <v>300</v>
      </c>
      <c r="C2845" s="89" t="s">
        <v>7963</v>
      </c>
      <c r="D2845" s="89"/>
      <c r="E2845" s="89" t="s">
        <v>204</v>
      </c>
      <c r="F2845" s="89" t="s">
        <v>135</v>
      </c>
      <c r="G2845" s="105">
        <v>45375.776388888888</v>
      </c>
      <c r="H2845" t="str">
        <f>INDEX(Partner_details[companyName], MATCH(E2845, Partner_details[email], 0))</f>
        <v>gg cjsc</v>
      </c>
      <c r="I2845">
        <f>IFERROR(INDEX(ggPayers[payer], MATCH(A2845, ggPayers[remote_order_id], 0)), 0)</f>
        <v>0</v>
      </c>
      <c r="J2845" t="str">
        <f t="shared" si="44"/>
        <v>other</v>
      </c>
    </row>
    <row r="2846" spans="1:10">
      <c r="A2846" s="89" t="s">
        <v>11671</v>
      </c>
      <c r="B2846" s="89">
        <v>1000</v>
      </c>
      <c r="C2846" s="89" t="s">
        <v>7963</v>
      </c>
      <c r="D2846" s="89" t="s">
        <v>11672</v>
      </c>
      <c r="E2846" s="89" t="s">
        <v>130</v>
      </c>
      <c r="F2846" s="89" t="s">
        <v>128</v>
      </c>
      <c r="G2846" s="105">
        <v>45375.790277777778</v>
      </c>
      <c r="H2846" t="str">
        <f>INDEX(Partner_details[companyName], MATCH(E2846, Partner_details[email], 0))</f>
        <v>Avetis Grigoryan</v>
      </c>
      <c r="I2846">
        <f>IFERROR(INDEX(ggPayers[payer], MATCH(A2846, ggPayers[remote_order_id], 0)), 0)</f>
        <v>0</v>
      </c>
      <c r="J2846" t="str">
        <f t="shared" si="44"/>
        <v>other</v>
      </c>
    </row>
    <row r="2847" spans="1:10">
      <c r="A2847" s="89" t="s">
        <v>1910</v>
      </c>
      <c r="B2847" s="89">
        <v>300</v>
      </c>
      <c r="C2847" s="89" t="s">
        <v>561</v>
      </c>
      <c r="D2847" s="89" t="s">
        <v>11673</v>
      </c>
      <c r="E2847" s="89" t="s">
        <v>244</v>
      </c>
      <c r="F2847" s="89" t="s">
        <v>243</v>
      </c>
      <c r="G2847" s="105">
        <v>45376.248611111114</v>
      </c>
      <c r="H2847" t="str">
        <f>INDEX(Partner_details[companyName], MATCH(E2847, Partner_details[email], 0))</f>
        <v>gg cjsc</v>
      </c>
      <c r="I2847">
        <f>IFERROR(INDEX(ggPayers[payer], MATCH(A2847, ggPayers[remote_order_id], 0)), 0)</f>
        <v>17617</v>
      </c>
      <c r="J2847" t="str">
        <f t="shared" si="44"/>
        <v>ggPay</v>
      </c>
    </row>
    <row r="2848" spans="1:10">
      <c r="A2848" s="89" t="s">
        <v>1908</v>
      </c>
      <c r="B2848" s="89">
        <v>500</v>
      </c>
      <c r="C2848" s="89" t="s">
        <v>561</v>
      </c>
      <c r="D2848" s="89" t="s">
        <v>11674</v>
      </c>
      <c r="E2848" s="89" t="s">
        <v>7554</v>
      </c>
      <c r="F2848" s="89" t="s">
        <v>623</v>
      </c>
      <c r="G2848" s="105">
        <v>45376.429861111108</v>
      </c>
      <c r="H2848" t="str">
        <f>INDEX(Partner_details[companyName], MATCH(E2848, Partner_details[email], 0))</f>
        <v>Bagel</v>
      </c>
      <c r="I2848">
        <f>IFERROR(INDEX(ggPayers[payer], MATCH(A2848, ggPayers[remote_order_id], 0)), 0)</f>
        <v>947536</v>
      </c>
      <c r="J2848" t="str">
        <f t="shared" si="44"/>
        <v>ggPay</v>
      </c>
    </row>
    <row r="2849" spans="1:10">
      <c r="A2849" s="89" t="s">
        <v>1906</v>
      </c>
      <c r="B2849" s="89">
        <v>500</v>
      </c>
      <c r="C2849" s="89" t="s">
        <v>561</v>
      </c>
      <c r="D2849" s="89" t="s">
        <v>11675</v>
      </c>
      <c r="E2849" s="89" t="s">
        <v>7554</v>
      </c>
      <c r="F2849" s="89" t="s">
        <v>623</v>
      </c>
      <c r="G2849" s="105">
        <v>45376.431250000001</v>
      </c>
      <c r="H2849" t="str">
        <f>INDEX(Partner_details[companyName], MATCH(E2849, Partner_details[email], 0))</f>
        <v>Bagel</v>
      </c>
      <c r="I2849">
        <f>IFERROR(INDEX(ggPayers[payer], MATCH(A2849, ggPayers[remote_order_id], 0)), 0)</f>
        <v>947536</v>
      </c>
      <c r="J2849" t="str">
        <f t="shared" si="44"/>
        <v>ggPay</v>
      </c>
    </row>
    <row r="2850" spans="1:10">
      <c r="A2850" s="89" t="s">
        <v>11676</v>
      </c>
      <c r="B2850" s="89">
        <v>500</v>
      </c>
      <c r="C2850" s="89" t="s">
        <v>7963</v>
      </c>
      <c r="D2850" s="99" t="s">
        <v>11677</v>
      </c>
      <c r="E2850" s="89" t="s">
        <v>130</v>
      </c>
      <c r="F2850" s="89" t="s">
        <v>128</v>
      </c>
      <c r="G2850" s="105">
        <v>45376.591666666667</v>
      </c>
      <c r="H2850" t="str">
        <f>INDEX(Partner_details[companyName], MATCH(E2850, Partner_details[email], 0))</f>
        <v>Avetis Grigoryan</v>
      </c>
      <c r="I2850">
        <f>IFERROR(INDEX(ggPayers[payer], MATCH(A2850, ggPayers[remote_order_id], 0)), 0)</f>
        <v>0</v>
      </c>
      <c r="J2850" t="str">
        <f t="shared" si="44"/>
        <v>other</v>
      </c>
    </row>
    <row r="2851" spans="1:10">
      <c r="A2851" s="89" t="s">
        <v>11678</v>
      </c>
      <c r="B2851" s="89">
        <v>500</v>
      </c>
      <c r="C2851" s="89" t="s">
        <v>7963</v>
      </c>
      <c r="D2851" s="89" t="s">
        <v>11679</v>
      </c>
      <c r="E2851" s="89" t="s">
        <v>130</v>
      </c>
      <c r="F2851" s="89" t="s">
        <v>128</v>
      </c>
      <c r="G2851" s="105">
        <v>45376.591666666667</v>
      </c>
      <c r="H2851" t="str">
        <f>INDEX(Partner_details[companyName], MATCH(E2851, Partner_details[email], 0))</f>
        <v>Avetis Grigoryan</v>
      </c>
      <c r="I2851">
        <f>IFERROR(INDEX(ggPayers[payer], MATCH(A2851, ggPayers[remote_order_id], 0)), 0)</f>
        <v>0</v>
      </c>
      <c r="J2851" t="str">
        <f t="shared" si="44"/>
        <v>other</v>
      </c>
    </row>
    <row r="2852" spans="1:10">
      <c r="A2852" s="89" t="s">
        <v>11680</v>
      </c>
      <c r="B2852" s="89">
        <v>2000</v>
      </c>
      <c r="C2852" s="89" t="s">
        <v>7963</v>
      </c>
      <c r="D2852" s="89" t="s">
        <v>11681</v>
      </c>
      <c r="E2852" s="89" t="s">
        <v>7296</v>
      </c>
      <c r="F2852" s="89" t="s">
        <v>516</v>
      </c>
      <c r="G2852" s="105">
        <v>45376.613194444442</v>
      </c>
      <c r="H2852" t="str">
        <f>INDEX(Partner_details[companyName], MATCH(E2852, Partner_details[email], 0))</f>
        <v>Paul</v>
      </c>
      <c r="I2852">
        <f>IFERROR(INDEX(ggPayers[payer], MATCH(A2852, ggPayers[remote_order_id], 0)), 0)</f>
        <v>0</v>
      </c>
      <c r="J2852" t="str">
        <f t="shared" si="44"/>
        <v>other</v>
      </c>
    </row>
    <row r="2853" spans="1:10">
      <c r="A2853" s="89" t="s">
        <v>6134</v>
      </c>
      <c r="B2853" s="89">
        <v>100</v>
      </c>
      <c r="C2853" s="89" t="s">
        <v>5606</v>
      </c>
      <c r="D2853" s="89" t="s">
        <v>11682</v>
      </c>
      <c r="E2853" s="89" t="s">
        <v>279</v>
      </c>
      <c r="F2853" s="89" t="s">
        <v>278</v>
      </c>
      <c r="G2853" s="105">
        <v>45455.252083333333</v>
      </c>
      <c r="H2853" t="str">
        <f>INDEX(Partner_details[companyName], MATCH(E2853, Partner_details[email], 0))</f>
        <v>gg cjsc</v>
      </c>
      <c r="I2853">
        <f>IFERROR(INDEX(ggPayers[payer], MATCH(A2853, ggPayers[remote_order_id], 0)), 0)</f>
        <v>825186</v>
      </c>
      <c r="J2853" t="str">
        <f t="shared" si="44"/>
        <v>ggPay</v>
      </c>
    </row>
    <row r="2854" spans="1:10">
      <c r="A2854" s="89" t="s">
        <v>1902</v>
      </c>
      <c r="B2854" s="89">
        <v>1000</v>
      </c>
      <c r="C2854" s="89" t="s">
        <v>561</v>
      </c>
      <c r="D2854" s="89"/>
      <c r="E2854" s="89" t="s">
        <v>130</v>
      </c>
      <c r="F2854" s="89" t="s">
        <v>128</v>
      </c>
      <c r="G2854" s="105">
        <v>45376.679166666669</v>
      </c>
      <c r="H2854" t="str">
        <f>INDEX(Partner_details[companyName], MATCH(E2854, Partner_details[email], 0))</f>
        <v>Avetis Grigoryan</v>
      </c>
      <c r="I2854">
        <f>IFERROR(INDEX(ggPayers[payer], MATCH(A2854, ggPayers[remote_order_id], 0)), 0)</f>
        <v>0</v>
      </c>
      <c r="J2854" t="str">
        <f t="shared" si="44"/>
        <v>other</v>
      </c>
    </row>
    <row r="2855" spans="1:10">
      <c r="A2855" s="89" t="s">
        <v>11683</v>
      </c>
      <c r="B2855" s="89">
        <v>500</v>
      </c>
      <c r="C2855" s="89" t="s">
        <v>7963</v>
      </c>
      <c r="D2855" s="89"/>
      <c r="E2855" s="89" t="s">
        <v>6707</v>
      </c>
      <c r="F2855" s="89" t="s">
        <v>384</v>
      </c>
      <c r="G2855" s="105">
        <v>45376.738194444442</v>
      </c>
      <c r="H2855" t="str">
        <f>INDEX(Partner_details[companyName], MATCH(E2855, Partner_details[email], 0))</f>
        <v>Beer Academy</v>
      </c>
      <c r="I2855">
        <f>IFERROR(INDEX(ggPayers[payer], MATCH(A2855, ggPayers[remote_order_id], 0)), 0)</f>
        <v>0</v>
      </c>
      <c r="J2855" t="str">
        <f t="shared" si="44"/>
        <v>other</v>
      </c>
    </row>
    <row r="2856" spans="1:10">
      <c r="A2856" s="89" t="s">
        <v>1900</v>
      </c>
      <c r="B2856" s="89">
        <v>1000</v>
      </c>
      <c r="C2856" s="89" t="s">
        <v>561</v>
      </c>
      <c r="D2856" s="89"/>
      <c r="E2856" s="89" t="s">
        <v>6554</v>
      </c>
      <c r="F2856" s="89" t="s">
        <v>783</v>
      </c>
      <c r="G2856" s="105">
        <v>45376.798611111109</v>
      </c>
      <c r="H2856" t="str">
        <f>INDEX(Partner_details[companyName], MATCH(E2856, Partner_details[email], 0))</f>
        <v>Avetis Grigoryan</v>
      </c>
      <c r="I2856">
        <f>IFERROR(INDEX(ggPayers[payer], MATCH(A2856, ggPayers[remote_order_id], 0)), 0)</f>
        <v>0</v>
      </c>
      <c r="J2856" t="str">
        <f t="shared" si="44"/>
        <v>other</v>
      </c>
    </row>
    <row r="2857" spans="1:10">
      <c r="A2857" s="89" t="s">
        <v>1898</v>
      </c>
      <c r="B2857" s="89">
        <v>1000</v>
      </c>
      <c r="C2857" s="89" t="s">
        <v>561</v>
      </c>
      <c r="D2857" s="89" t="s">
        <v>11684</v>
      </c>
      <c r="E2857" s="89" t="s">
        <v>7446</v>
      </c>
      <c r="F2857" s="89" t="s">
        <v>7445</v>
      </c>
      <c r="G2857" s="105">
        <v>45377.340277777781</v>
      </c>
      <c r="H2857" t="str">
        <f>INDEX(Partner_details[companyName], MATCH(E2857, Partner_details[email], 0))</f>
        <v>Unicorn</v>
      </c>
      <c r="I2857">
        <f>IFERROR(INDEX(ggPayers[payer], MATCH(A2857, ggPayers[remote_order_id], 0)), 0)</f>
        <v>2387</v>
      </c>
      <c r="J2857" t="str">
        <f t="shared" si="44"/>
        <v>ggPay</v>
      </c>
    </row>
    <row r="2858" spans="1:10">
      <c r="A2858" s="89" t="s">
        <v>11685</v>
      </c>
      <c r="B2858" s="89">
        <v>500</v>
      </c>
      <c r="C2858" s="89" t="s">
        <v>7963</v>
      </c>
      <c r="D2858" s="89" t="s">
        <v>11686</v>
      </c>
      <c r="E2858" s="89" t="s">
        <v>7296</v>
      </c>
      <c r="F2858" s="89" t="s">
        <v>516</v>
      </c>
      <c r="G2858" s="105">
        <v>45377.375694444447</v>
      </c>
      <c r="H2858" t="str">
        <f>INDEX(Partner_details[companyName], MATCH(E2858, Partner_details[email], 0))</f>
        <v>Paul</v>
      </c>
      <c r="I2858">
        <f>IFERROR(INDEX(ggPayers[payer], MATCH(A2858, ggPayers[remote_order_id], 0)), 0)</f>
        <v>0</v>
      </c>
      <c r="J2858" t="str">
        <f t="shared" si="44"/>
        <v>other</v>
      </c>
    </row>
    <row r="2859" spans="1:10">
      <c r="A2859" s="89" t="s">
        <v>11687</v>
      </c>
      <c r="B2859" s="89">
        <v>500</v>
      </c>
      <c r="C2859" s="89" t="s">
        <v>7963</v>
      </c>
      <c r="D2859" s="89" t="s">
        <v>11688</v>
      </c>
      <c r="E2859" s="89" t="s">
        <v>7468</v>
      </c>
      <c r="F2859" s="89" t="s">
        <v>4194</v>
      </c>
      <c r="G2859" s="105">
        <v>45377.386805555558</v>
      </c>
      <c r="H2859" t="str">
        <f>INDEX(Partner_details[companyName], MATCH(E2859, Partner_details[email], 0))</f>
        <v>Karas hraparak</v>
      </c>
      <c r="I2859">
        <f>IFERROR(INDEX(ggPayers[payer], MATCH(A2859, ggPayers[remote_order_id], 0)), 0)</f>
        <v>0</v>
      </c>
      <c r="J2859" t="str">
        <f t="shared" si="44"/>
        <v>other</v>
      </c>
    </row>
    <row r="2860" spans="1:10">
      <c r="A2860" s="89" t="s">
        <v>11689</v>
      </c>
      <c r="B2860" s="89">
        <v>500</v>
      </c>
      <c r="C2860" s="89" t="s">
        <v>7963</v>
      </c>
      <c r="D2860" s="89" t="s">
        <v>11690</v>
      </c>
      <c r="E2860" s="89" t="s">
        <v>7468</v>
      </c>
      <c r="F2860" s="89" t="s">
        <v>4194</v>
      </c>
      <c r="G2860" s="105">
        <v>45377.386805555558</v>
      </c>
      <c r="H2860" t="str">
        <f>INDEX(Partner_details[companyName], MATCH(E2860, Partner_details[email], 0))</f>
        <v>Karas hraparak</v>
      </c>
      <c r="I2860">
        <f>IFERROR(INDEX(ggPayers[payer], MATCH(A2860, ggPayers[remote_order_id], 0)), 0)</f>
        <v>0</v>
      </c>
      <c r="J2860" t="str">
        <f t="shared" si="44"/>
        <v>other</v>
      </c>
    </row>
    <row r="2861" spans="1:10">
      <c r="A2861" s="89" t="s">
        <v>11691</v>
      </c>
      <c r="B2861" s="89">
        <v>500</v>
      </c>
      <c r="C2861" s="89" t="s">
        <v>7963</v>
      </c>
      <c r="D2861" s="89" t="s">
        <v>11692</v>
      </c>
      <c r="E2861" s="89" t="s">
        <v>7468</v>
      </c>
      <c r="F2861" s="89" t="s">
        <v>4194</v>
      </c>
      <c r="G2861" s="105">
        <v>45377.386805555558</v>
      </c>
      <c r="H2861" t="str">
        <f>INDEX(Partner_details[companyName], MATCH(E2861, Partner_details[email], 0))</f>
        <v>Karas hraparak</v>
      </c>
      <c r="I2861">
        <f>IFERROR(INDEX(ggPayers[payer], MATCH(A2861, ggPayers[remote_order_id], 0)), 0)</f>
        <v>0</v>
      </c>
      <c r="J2861" t="str">
        <f t="shared" si="44"/>
        <v>other</v>
      </c>
    </row>
    <row r="2862" spans="1:10">
      <c r="A2862" s="89" t="s">
        <v>6133</v>
      </c>
      <c r="B2862" s="89">
        <v>100</v>
      </c>
      <c r="C2862" s="89" t="s">
        <v>5606</v>
      </c>
      <c r="D2862" s="89" t="s">
        <v>11693</v>
      </c>
      <c r="E2862" s="89" t="s">
        <v>279</v>
      </c>
      <c r="F2862" s="89" t="s">
        <v>278</v>
      </c>
      <c r="G2862" s="105">
        <v>45455.254166666666</v>
      </c>
      <c r="H2862" t="str">
        <f>INDEX(Partner_details[companyName], MATCH(E2862, Partner_details[email], 0))</f>
        <v>gg cjsc</v>
      </c>
      <c r="I2862">
        <f>IFERROR(INDEX(ggPayers[payer], MATCH(A2862, ggPayers[remote_order_id], 0)), 0)</f>
        <v>825186</v>
      </c>
      <c r="J2862" t="str">
        <f t="shared" si="44"/>
        <v>ggPay</v>
      </c>
    </row>
    <row r="2863" spans="1:10">
      <c r="A2863" s="89" t="s">
        <v>11694</v>
      </c>
      <c r="B2863" s="89">
        <v>500</v>
      </c>
      <c r="C2863" s="89" t="s">
        <v>7963</v>
      </c>
      <c r="D2863" s="89" t="s">
        <v>11695</v>
      </c>
      <c r="E2863" s="89" t="s">
        <v>7018</v>
      </c>
      <c r="F2863" s="89" t="s">
        <v>476</v>
      </c>
      <c r="G2863" s="105">
        <v>45377.472222222219</v>
      </c>
      <c r="H2863" t="str">
        <f>INDEX(Partner_details[companyName], MATCH(E2863, Partner_details[email], 0))</f>
        <v>Malocco</v>
      </c>
      <c r="I2863">
        <f>IFERROR(INDEX(ggPayers[payer], MATCH(A2863, ggPayers[remote_order_id], 0)), 0)</f>
        <v>0</v>
      </c>
      <c r="J2863" t="str">
        <f t="shared" si="44"/>
        <v>other</v>
      </c>
    </row>
    <row r="2864" spans="1:10">
      <c r="A2864" s="89" t="s">
        <v>1894</v>
      </c>
      <c r="B2864" s="89">
        <v>500</v>
      </c>
      <c r="C2864" s="89" t="s">
        <v>561</v>
      </c>
      <c r="D2864" s="89"/>
      <c r="E2864" s="89" t="s">
        <v>7018</v>
      </c>
      <c r="F2864" s="89" t="s">
        <v>476</v>
      </c>
      <c r="G2864" s="105">
        <v>45377.493055555555</v>
      </c>
      <c r="H2864" t="str">
        <f>INDEX(Partner_details[companyName], MATCH(E2864, Partner_details[email], 0))</f>
        <v>Malocco</v>
      </c>
      <c r="I2864">
        <f>IFERROR(INDEX(ggPayers[payer], MATCH(A2864, ggPayers[remote_order_id], 0)), 0)</f>
        <v>0</v>
      </c>
      <c r="J2864" t="str">
        <f t="shared" si="44"/>
        <v>other</v>
      </c>
    </row>
    <row r="2865" spans="1:10">
      <c r="A2865" s="89" t="s">
        <v>11696</v>
      </c>
      <c r="B2865" s="89">
        <v>500</v>
      </c>
      <c r="C2865" s="89" t="s">
        <v>7963</v>
      </c>
      <c r="D2865" s="89"/>
      <c r="E2865" s="89" t="s">
        <v>7018</v>
      </c>
      <c r="F2865" s="89" t="s">
        <v>476</v>
      </c>
      <c r="G2865" s="105">
        <v>45377.493055555555</v>
      </c>
      <c r="H2865" t="str">
        <f>INDEX(Partner_details[companyName], MATCH(E2865, Partner_details[email], 0))</f>
        <v>Malocco</v>
      </c>
      <c r="I2865">
        <f>IFERROR(INDEX(ggPayers[payer], MATCH(A2865, ggPayers[remote_order_id], 0)), 0)</f>
        <v>0</v>
      </c>
      <c r="J2865" t="str">
        <f t="shared" si="44"/>
        <v>other</v>
      </c>
    </row>
    <row r="2866" spans="1:10">
      <c r="A2866" s="89" t="s">
        <v>11697</v>
      </c>
      <c r="B2866" s="89">
        <v>300</v>
      </c>
      <c r="C2866" s="89" t="s">
        <v>7974</v>
      </c>
      <c r="D2866" s="89"/>
      <c r="E2866" s="89" t="s">
        <v>6898</v>
      </c>
      <c r="F2866" s="89" t="s">
        <v>1173</v>
      </c>
      <c r="G2866" s="105">
        <v>45377.494444444441</v>
      </c>
      <c r="H2866" t="str">
        <f>INDEX(Partner_details[companyName], MATCH(E2866, Partner_details[email], 0))</f>
        <v>Bisquit</v>
      </c>
      <c r="I2866">
        <f>IFERROR(INDEX(ggPayers[payer], MATCH(A2866, ggPayers[remote_order_id], 0)), 0)</f>
        <v>0</v>
      </c>
      <c r="J2866" t="str">
        <f t="shared" si="44"/>
        <v>other</v>
      </c>
    </row>
    <row r="2867" spans="1:10">
      <c r="A2867" s="89" t="s">
        <v>11698</v>
      </c>
      <c r="B2867" s="89">
        <v>300</v>
      </c>
      <c r="C2867" s="89" t="s">
        <v>7974</v>
      </c>
      <c r="D2867" s="89"/>
      <c r="E2867" s="89" t="s">
        <v>6898</v>
      </c>
      <c r="F2867" s="89" t="s">
        <v>1173</v>
      </c>
      <c r="G2867" s="105">
        <v>45377.494444444441</v>
      </c>
      <c r="H2867" t="str">
        <f>INDEX(Partner_details[companyName], MATCH(E2867, Partner_details[email], 0))</f>
        <v>Bisquit</v>
      </c>
      <c r="I2867">
        <f>IFERROR(INDEX(ggPayers[payer], MATCH(A2867, ggPayers[remote_order_id], 0)), 0)</f>
        <v>0</v>
      </c>
      <c r="J2867" t="str">
        <f t="shared" si="44"/>
        <v>other</v>
      </c>
    </row>
    <row r="2868" spans="1:10">
      <c r="A2868" s="89" t="s">
        <v>11699</v>
      </c>
      <c r="B2868" s="89">
        <v>300</v>
      </c>
      <c r="C2868" s="89" t="s">
        <v>7974</v>
      </c>
      <c r="D2868" s="89"/>
      <c r="E2868" s="89" t="s">
        <v>6898</v>
      </c>
      <c r="F2868" s="89" t="s">
        <v>1173</v>
      </c>
      <c r="G2868" s="105">
        <v>45377.494444444441</v>
      </c>
      <c r="H2868" t="str">
        <f>INDEX(Partner_details[companyName], MATCH(E2868, Partner_details[email], 0))</f>
        <v>Bisquit</v>
      </c>
      <c r="I2868">
        <f>IFERROR(INDEX(ggPayers[payer], MATCH(A2868, ggPayers[remote_order_id], 0)), 0)</f>
        <v>0</v>
      </c>
      <c r="J2868" t="str">
        <f t="shared" si="44"/>
        <v>other</v>
      </c>
    </row>
    <row r="2869" spans="1:10">
      <c r="A2869" s="89" t="s">
        <v>11700</v>
      </c>
      <c r="B2869" s="89">
        <v>300</v>
      </c>
      <c r="C2869" s="89" t="s">
        <v>7974</v>
      </c>
      <c r="D2869" s="89"/>
      <c r="E2869" s="89" t="s">
        <v>6898</v>
      </c>
      <c r="F2869" s="89" t="s">
        <v>1173</v>
      </c>
      <c r="G2869" s="105">
        <v>45377.494444444441</v>
      </c>
      <c r="H2869" t="str">
        <f>INDEX(Partner_details[companyName], MATCH(E2869, Partner_details[email], 0))</f>
        <v>Bisquit</v>
      </c>
      <c r="I2869">
        <f>IFERROR(INDEX(ggPayers[payer], MATCH(A2869, ggPayers[remote_order_id], 0)), 0)</f>
        <v>0</v>
      </c>
      <c r="J2869" t="str">
        <f t="shared" si="44"/>
        <v>other</v>
      </c>
    </row>
    <row r="2870" spans="1:10">
      <c r="A2870" s="89" t="s">
        <v>11701</v>
      </c>
      <c r="B2870" s="89">
        <v>300</v>
      </c>
      <c r="C2870" s="89" t="s">
        <v>7963</v>
      </c>
      <c r="D2870" s="89"/>
      <c r="E2870" s="89" t="s">
        <v>6898</v>
      </c>
      <c r="F2870" s="89" t="s">
        <v>1173</v>
      </c>
      <c r="G2870" s="105">
        <v>45377.494444444441</v>
      </c>
      <c r="H2870" t="str">
        <f>INDEX(Partner_details[companyName], MATCH(E2870, Partner_details[email], 0))</f>
        <v>Bisquit</v>
      </c>
      <c r="I2870">
        <f>IFERROR(INDEX(ggPayers[payer], MATCH(A2870, ggPayers[remote_order_id], 0)), 0)</f>
        <v>0</v>
      </c>
      <c r="J2870" t="str">
        <f t="shared" si="44"/>
        <v>other</v>
      </c>
    </row>
    <row r="2871" spans="1:10">
      <c r="A2871" s="89" t="s">
        <v>11702</v>
      </c>
      <c r="B2871" s="89">
        <v>300</v>
      </c>
      <c r="C2871" s="89" t="s">
        <v>7974</v>
      </c>
      <c r="D2871" s="89"/>
      <c r="E2871" s="89" t="s">
        <v>6898</v>
      </c>
      <c r="F2871" s="89" t="s">
        <v>1173</v>
      </c>
      <c r="G2871" s="105">
        <v>45377.494444444441</v>
      </c>
      <c r="H2871" t="str">
        <f>INDEX(Partner_details[companyName], MATCH(E2871, Partner_details[email], 0))</f>
        <v>Bisquit</v>
      </c>
      <c r="I2871">
        <f>IFERROR(INDEX(ggPayers[payer], MATCH(A2871, ggPayers[remote_order_id], 0)), 0)</f>
        <v>0</v>
      </c>
      <c r="J2871" t="str">
        <f t="shared" si="44"/>
        <v>other</v>
      </c>
    </row>
    <row r="2872" spans="1:10">
      <c r="A2872" s="89" t="s">
        <v>11703</v>
      </c>
      <c r="B2872" s="89">
        <v>300</v>
      </c>
      <c r="C2872" s="89" t="s">
        <v>7963</v>
      </c>
      <c r="D2872" s="89"/>
      <c r="E2872" s="89" t="s">
        <v>6898</v>
      </c>
      <c r="F2872" s="89" t="s">
        <v>1173</v>
      </c>
      <c r="G2872" s="105">
        <v>45377.494444444441</v>
      </c>
      <c r="H2872" t="str">
        <f>INDEX(Partner_details[companyName], MATCH(E2872, Partner_details[email], 0))</f>
        <v>Bisquit</v>
      </c>
      <c r="I2872">
        <f>IFERROR(INDEX(ggPayers[payer], MATCH(A2872, ggPayers[remote_order_id], 0)), 0)</f>
        <v>0</v>
      </c>
      <c r="J2872" t="str">
        <f t="shared" si="44"/>
        <v>other</v>
      </c>
    </row>
    <row r="2873" spans="1:10">
      <c r="A2873" s="89" t="s">
        <v>1892</v>
      </c>
      <c r="B2873" s="89">
        <v>100</v>
      </c>
      <c r="C2873" s="89" t="s">
        <v>561</v>
      </c>
      <c r="D2873" s="89" t="s">
        <v>11704</v>
      </c>
      <c r="E2873" s="89" t="s">
        <v>204</v>
      </c>
      <c r="F2873" s="89" t="s">
        <v>135</v>
      </c>
      <c r="G2873" s="105">
        <v>45377.529166666667</v>
      </c>
      <c r="H2873" t="str">
        <f>INDEX(Partner_details[companyName], MATCH(E2873, Partner_details[email], 0))</f>
        <v>gg cjsc</v>
      </c>
      <c r="I2873">
        <f>IFERROR(INDEX(ggPayers[payer], MATCH(A2873, ggPayers[remote_order_id], 0)), 0)</f>
        <v>825186</v>
      </c>
      <c r="J2873" t="str">
        <f t="shared" si="44"/>
        <v>ggPay</v>
      </c>
    </row>
    <row r="2874" spans="1:10">
      <c r="A2874" s="89" t="s">
        <v>11705</v>
      </c>
      <c r="B2874" s="89">
        <v>1000</v>
      </c>
      <c r="C2874" s="89" t="s">
        <v>7963</v>
      </c>
      <c r="D2874" s="89"/>
      <c r="E2874" s="89" t="s">
        <v>7562</v>
      </c>
      <c r="F2874" s="89" t="s">
        <v>1888</v>
      </c>
      <c r="G2874" s="105">
        <v>45377.551388888889</v>
      </c>
      <c r="H2874" t="str">
        <f>INDEX(Partner_details[companyName], MATCH(E2874, Partner_details[email], 0))</f>
        <v>Dave hotel</v>
      </c>
      <c r="I2874">
        <f>IFERROR(INDEX(ggPayers[payer], MATCH(A2874, ggPayers[remote_order_id], 0)), 0)</f>
        <v>0</v>
      </c>
      <c r="J2874" t="str">
        <f t="shared" si="44"/>
        <v>other</v>
      </c>
    </row>
    <row r="2875" spans="1:10">
      <c r="A2875" s="89" t="s">
        <v>1889</v>
      </c>
      <c r="B2875" s="89">
        <v>1000</v>
      </c>
      <c r="C2875" s="89" t="s">
        <v>561</v>
      </c>
      <c r="D2875" s="89"/>
      <c r="E2875" s="89" t="s">
        <v>7562</v>
      </c>
      <c r="F2875" s="89" t="s">
        <v>1888</v>
      </c>
      <c r="G2875" s="105">
        <v>45377.552777777775</v>
      </c>
      <c r="H2875" t="str">
        <f>INDEX(Partner_details[companyName], MATCH(E2875, Partner_details[email], 0))</f>
        <v>Dave hotel</v>
      </c>
      <c r="I2875">
        <f>IFERROR(INDEX(ggPayers[payer], MATCH(A2875, ggPayers[remote_order_id], 0)), 0)</f>
        <v>0</v>
      </c>
      <c r="J2875" t="str">
        <f t="shared" si="44"/>
        <v>other</v>
      </c>
    </row>
    <row r="2876" spans="1:10">
      <c r="A2876" s="99" t="s">
        <v>1885</v>
      </c>
      <c r="B2876" s="89">
        <v>1000</v>
      </c>
      <c r="C2876" s="89" t="s">
        <v>561</v>
      </c>
      <c r="D2876" s="89"/>
      <c r="E2876" s="89" t="s">
        <v>130</v>
      </c>
      <c r="F2876" s="89" t="s">
        <v>128</v>
      </c>
      <c r="G2876" s="105">
        <v>45377.730555555558</v>
      </c>
      <c r="H2876" t="str">
        <f>INDEX(Partner_details[companyName], MATCH(E2876, Partner_details[email], 0))</f>
        <v>Avetis Grigoryan</v>
      </c>
      <c r="I2876">
        <f>IFERROR(INDEX(ggPayers[payer], MATCH(A2876, ggPayers[remote_order_id], 0)), 0)</f>
        <v>0</v>
      </c>
      <c r="J2876" t="str">
        <f t="shared" si="44"/>
        <v>other</v>
      </c>
    </row>
    <row r="2877" spans="1:10">
      <c r="A2877" s="89" t="s">
        <v>11706</v>
      </c>
      <c r="B2877" s="89">
        <v>500</v>
      </c>
      <c r="C2877" s="89" t="s">
        <v>7974</v>
      </c>
      <c r="D2877" s="89"/>
      <c r="E2877" s="89" t="s">
        <v>7529</v>
      </c>
      <c r="F2877" s="89" t="s">
        <v>7528</v>
      </c>
      <c r="G2877" s="105">
        <v>45377.872916666667</v>
      </c>
      <c r="H2877" t="str">
        <f>INDEX(Partner_details[companyName], MATCH(E2877, Partner_details[email], 0))</f>
        <v>Kond house</v>
      </c>
      <c r="I2877">
        <f>IFERROR(INDEX(ggPayers[payer], MATCH(A2877, ggPayers[remote_order_id], 0)), 0)</f>
        <v>0</v>
      </c>
      <c r="J2877" t="str">
        <f t="shared" si="44"/>
        <v>other</v>
      </c>
    </row>
    <row r="2878" spans="1:10">
      <c r="A2878" s="89" t="s">
        <v>11707</v>
      </c>
      <c r="B2878" s="89">
        <v>500</v>
      </c>
      <c r="C2878" s="89" t="s">
        <v>7974</v>
      </c>
      <c r="D2878" s="89"/>
      <c r="E2878" s="89" t="s">
        <v>7529</v>
      </c>
      <c r="F2878" s="89" t="s">
        <v>7528</v>
      </c>
      <c r="G2878" s="105">
        <v>45377.872916666667</v>
      </c>
      <c r="H2878" t="str">
        <f>INDEX(Partner_details[companyName], MATCH(E2878, Partner_details[email], 0))</f>
        <v>Kond house</v>
      </c>
      <c r="I2878">
        <f>IFERROR(INDEX(ggPayers[payer], MATCH(A2878, ggPayers[remote_order_id], 0)), 0)</f>
        <v>0</v>
      </c>
      <c r="J2878" t="str">
        <f t="shared" si="44"/>
        <v>other</v>
      </c>
    </row>
    <row r="2879" spans="1:10">
      <c r="A2879" s="89" t="s">
        <v>11708</v>
      </c>
      <c r="B2879" s="89">
        <v>500</v>
      </c>
      <c r="C2879" s="89" t="s">
        <v>7974</v>
      </c>
      <c r="D2879" s="89"/>
      <c r="E2879" s="89" t="s">
        <v>7529</v>
      </c>
      <c r="F2879" s="89" t="s">
        <v>7528</v>
      </c>
      <c r="G2879" s="105">
        <v>45377.872916666667</v>
      </c>
      <c r="H2879" t="str">
        <f>INDEX(Partner_details[companyName], MATCH(E2879, Partner_details[email], 0))</f>
        <v>Kond house</v>
      </c>
      <c r="I2879">
        <f>IFERROR(INDEX(ggPayers[payer], MATCH(A2879, ggPayers[remote_order_id], 0)), 0)</f>
        <v>0</v>
      </c>
      <c r="J2879" t="str">
        <f t="shared" si="44"/>
        <v>other</v>
      </c>
    </row>
    <row r="2880" spans="1:10">
      <c r="A2880" s="89" t="s">
        <v>11709</v>
      </c>
      <c r="B2880" s="89">
        <v>500</v>
      </c>
      <c r="C2880" s="89" t="s">
        <v>7974</v>
      </c>
      <c r="D2880" s="89"/>
      <c r="E2880" s="89" t="s">
        <v>7529</v>
      </c>
      <c r="F2880" s="89" t="s">
        <v>7528</v>
      </c>
      <c r="G2880" s="105">
        <v>45377.872916666667</v>
      </c>
      <c r="H2880" t="str">
        <f>INDEX(Partner_details[companyName], MATCH(E2880, Partner_details[email], 0))</f>
        <v>Kond house</v>
      </c>
      <c r="I2880">
        <f>IFERROR(INDEX(ggPayers[payer], MATCH(A2880, ggPayers[remote_order_id], 0)), 0)</f>
        <v>0</v>
      </c>
      <c r="J2880" t="str">
        <f t="shared" si="44"/>
        <v>other</v>
      </c>
    </row>
    <row r="2881" spans="1:10">
      <c r="A2881" s="89" t="s">
        <v>11710</v>
      </c>
      <c r="B2881" s="89">
        <v>500</v>
      </c>
      <c r="C2881" s="89" t="s">
        <v>7974</v>
      </c>
      <c r="D2881" s="89"/>
      <c r="E2881" s="89" t="s">
        <v>7529</v>
      </c>
      <c r="F2881" s="89" t="s">
        <v>7528</v>
      </c>
      <c r="G2881" s="105">
        <v>45377.872916666667</v>
      </c>
      <c r="H2881" t="str">
        <f>INDEX(Partner_details[companyName], MATCH(E2881, Partner_details[email], 0))</f>
        <v>Kond house</v>
      </c>
      <c r="I2881">
        <f>IFERROR(INDEX(ggPayers[payer], MATCH(A2881, ggPayers[remote_order_id], 0)), 0)</f>
        <v>0</v>
      </c>
      <c r="J2881" t="str">
        <f t="shared" si="44"/>
        <v>other</v>
      </c>
    </row>
    <row r="2882" spans="1:10">
      <c r="A2882" s="89" t="s">
        <v>11711</v>
      </c>
      <c r="B2882" s="89">
        <v>500</v>
      </c>
      <c r="C2882" s="89" t="s">
        <v>7974</v>
      </c>
      <c r="D2882" s="89"/>
      <c r="E2882" s="89" t="s">
        <v>7529</v>
      </c>
      <c r="F2882" s="89" t="s">
        <v>7528</v>
      </c>
      <c r="G2882" s="105">
        <v>45377.872916666667</v>
      </c>
      <c r="H2882" t="str">
        <f>INDEX(Partner_details[companyName], MATCH(E2882, Partner_details[email], 0))</f>
        <v>Kond house</v>
      </c>
      <c r="I2882">
        <f>IFERROR(INDEX(ggPayers[payer], MATCH(A2882, ggPayers[remote_order_id], 0)), 0)</f>
        <v>0</v>
      </c>
      <c r="J2882" t="str">
        <f t="shared" si="44"/>
        <v>other</v>
      </c>
    </row>
    <row r="2883" spans="1:10">
      <c r="A2883" s="89" t="s">
        <v>11712</v>
      </c>
      <c r="B2883" s="89">
        <v>500</v>
      </c>
      <c r="C2883" s="89" t="s">
        <v>7974</v>
      </c>
      <c r="D2883" s="89"/>
      <c r="E2883" s="89" t="s">
        <v>7529</v>
      </c>
      <c r="F2883" s="89" t="s">
        <v>7528</v>
      </c>
      <c r="G2883" s="105">
        <v>45377.872916666667</v>
      </c>
      <c r="H2883" t="str">
        <f>INDEX(Partner_details[companyName], MATCH(E2883, Partner_details[email], 0))</f>
        <v>Kond house</v>
      </c>
      <c r="I2883">
        <f>IFERROR(INDEX(ggPayers[payer], MATCH(A2883, ggPayers[remote_order_id], 0)), 0)</f>
        <v>0</v>
      </c>
      <c r="J2883" t="str">
        <f t="shared" ref="J2883:J2946" si="45">IF(NOT(I2883=0), "ggPay", "other")</f>
        <v>other</v>
      </c>
    </row>
    <row r="2884" spans="1:10">
      <c r="A2884" s="89" t="s">
        <v>11713</v>
      </c>
      <c r="B2884" s="89">
        <v>500</v>
      </c>
      <c r="C2884" s="89" t="s">
        <v>7974</v>
      </c>
      <c r="D2884" s="89"/>
      <c r="E2884" s="89" t="s">
        <v>7529</v>
      </c>
      <c r="F2884" s="89" t="s">
        <v>7528</v>
      </c>
      <c r="G2884" s="105">
        <v>45377.872916666667</v>
      </c>
      <c r="H2884" t="str">
        <f>INDEX(Partner_details[companyName], MATCH(E2884, Partner_details[email], 0))</f>
        <v>Kond house</v>
      </c>
      <c r="I2884">
        <f>IFERROR(INDEX(ggPayers[payer], MATCH(A2884, ggPayers[remote_order_id], 0)), 0)</f>
        <v>0</v>
      </c>
      <c r="J2884" t="str">
        <f t="shared" si="45"/>
        <v>other</v>
      </c>
    </row>
    <row r="2885" spans="1:10">
      <c r="A2885" s="89" t="s">
        <v>11714</v>
      </c>
      <c r="B2885" s="89">
        <v>500</v>
      </c>
      <c r="C2885" s="89" t="s">
        <v>7974</v>
      </c>
      <c r="D2885" s="89"/>
      <c r="E2885" s="89" t="s">
        <v>7529</v>
      </c>
      <c r="F2885" s="89" t="s">
        <v>7528</v>
      </c>
      <c r="G2885" s="105">
        <v>45377.872916666667</v>
      </c>
      <c r="H2885" t="str">
        <f>INDEX(Partner_details[companyName], MATCH(E2885, Partner_details[email], 0))</f>
        <v>Kond house</v>
      </c>
      <c r="I2885">
        <f>IFERROR(INDEX(ggPayers[payer], MATCH(A2885, ggPayers[remote_order_id], 0)), 0)</f>
        <v>0</v>
      </c>
      <c r="J2885" t="str">
        <f t="shared" si="45"/>
        <v>other</v>
      </c>
    </row>
    <row r="2886" spans="1:10">
      <c r="A2886" s="89" t="s">
        <v>11715</v>
      </c>
      <c r="B2886" s="89">
        <v>500</v>
      </c>
      <c r="C2886" s="89" t="s">
        <v>7974</v>
      </c>
      <c r="D2886" s="89"/>
      <c r="E2886" s="89" t="s">
        <v>7529</v>
      </c>
      <c r="F2886" s="89" t="s">
        <v>7528</v>
      </c>
      <c r="G2886" s="105">
        <v>45377.872916666667</v>
      </c>
      <c r="H2886" t="str">
        <f>INDEX(Partner_details[companyName], MATCH(E2886, Partner_details[email], 0))</f>
        <v>Kond house</v>
      </c>
      <c r="I2886">
        <f>IFERROR(INDEX(ggPayers[payer], MATCH(A2886, ggPayers[remote_order_id], 0)), 0)</f>
        <v>0</v>
      </c>
      <c r="J2886" t="str">
        <f t="shared" si="45"/>
        <v>other</v>
      </c>
    </row>
    <row r="2887" spans="1:10">
      <c r="A2887" s="89" t="s">
        <v>11716</v>
      </c>
      <c r="B2887" s="89">
        <v>500</v>
      </c>
      <c r="C2887" s="89" t="s">
        <v>7974</v>
      </c>
      <c r="D2887" s="89"/>
      <c r="E2887" s="89" t="s">
        <v>7529</v>
      </c>
      <c r="F2887" s="89" t="s">
        <v>7528</v>
      </c>
      <c r="G2887" s="105">
        <v>45377.872916666667</v>
      </c>
      <c r="H2887" t="str">
        <f>INDEX(Partner_details[companyName], MATCH(E2887, Partner_details[email], 0))</f>
        <v>Kond house</v>
      </c>
      <c r="I2887">
        <f>IFERROR(INDEX(ggPayers[payer], MATCH(A2887, ggPayers[remote_order_id], 0)), 0)</f>
        <v>0</v>
      </c>
      <c r="J2887" t="str">
        <f t="shared" si="45"/>
        <v>other</v>
      </c>
    </row>
    <row r="2888" spans="1:10">
      <c r="A2888" s="89" t="s">
        <v>11717</v>
      </c>
      <c r="B2888" s="89">
        <v>500</v>
      </c>
      <c r="C2888" s="89" t="s">
        <v>7974</v>
      </c>
      <c r="D2888" s="89"/>
      <c r="E2888" s="89" t="s">
        <v>7529</v>
      </c>
      <c r="F2888" s="89" t="s">
        <v>7528</v>
      </c>
      <c r="G2888" s="105">
        <v>45377.872916666667</v>
      </c>
      <c r="H2888" t="str">
        <f>INDEX(Partner_details[companyName], MATCH(E2888, Partner_details[email], 0))</f>
        <v>Kond house</v>
      </c>
      <c r="I2888">
        <f>IFERROR(INDEX(ggPayers[payer], MATCH(A2888, ggPayers[remote_order_id], 0)), 0)</f>
        <v>0</v>
      </c>
      <c r="J2888" t="str">
        <f t="shared" si="45"/>
        <v>other</v>
      </c>
    </row>
    <row r="2889" spans="1:10">
      <c r="A2889" s="89" t="s">
        <v>11718</v>
      </c>
      <c r="B2889" s="89">
        <v>500</v>
      </c>
      <c r="C2889" s="89" t="s">
        <v>7974</v>
      </c>
      <c r="D2889" s="89"/>
      <c r="E2889" s="89" t="s">
        <v>7529</v>
      </c>
      <c r="F2889" s="89" t="s">
        <v>7528</v>
      </c>
      <c r="G2889" s="105">
        <v>45377.872916666667</v>
      </c>
      <c r="H2889" t="str">
        <f>INDEX(Partner_details[companyName], MATCH(E2889, Partner_details[email], 0))</f>
        <v>Kond house</v>
      </c>
      <c r="I2889">
        <f>IFERROR(INDEX(ggPayers[payer], MATCH(A2889, ggPayers[remote_order_id], 0)), 0)</f>
        <v>0</v>
      </c>
      <c r="J2889" t="str">
        <f t="shared" si="45"/>
        <v>other</v>
      </c>
    </row>
    <row r="2890" spans="1:10">
      <c r="A2890" s="89" t="s">
        <v>11719</v>
      </c>
      <c r="B2890" s="89">
        <v>500</v>
      </c>
      <c r="C2890" s="89" t="s">
        <v>7974</v>
      </c>
      <c r="D2890" s="89"/>
      <c r="E2890" s="89" t="s">
        <v>7529</v>
      </c>
      <c r="F2890" s="89" t="s">
        <v>7528</v>
      </c>
      <c r="G2890" s="105">
        <v>45377.872916666667</v>
      </c>
      <c r="H2890" t="str">
        <f>INDEX(Partner_details[companyName], MATCH(E2890, Partner_details[email], 0))</f>
        <v>Kond house</v>
      </c>
      <c r="I2890">
        <f>IFERROR(INDEX(ggPayers[payer], MATCH(A2890, ggPayers[remote_order_id], 0)), 0)</f>
        <v>0</v>
      </c>
      <c r="J2890" t="str">
        <f t="shared" si="45"/>
        <v>other</v>
      </c>
    </row>
    <row r="2891" spans="1:10">
      <c r="A2891" s="89" t="s">
        <v>11720</v>
      </c>
      <c r="B2891" s="89">
        <v>500</v>
      </c>
      <c r="C2891" s="89" t="s">
        <v>7974</v>
      </c>
      <c r="D2891" s="89"/>
      <c r="E2891" s="89" t="s">
        <v>7529</v>
      </c>
      <c r="F2891" s="89" t="s">
        <v>7528</v>
      </c>
      <c r="G2891" s="105">
        <v>45377.872916666667</v>
      </c>
      <c r="H2891" t="str">
        <f>INDEX(Partner_details[companyName], MATCH(E2891, Partner_details[email], 0))</f>
        <v>Kond house</v>
      </c>
      <c r="I2891">
        <f>IFERROR(INDEX(ggPayers[payer], MATCH(A2891, ggPayers[remote_order_id], 0)), 0)</f>
        <v>0</v>
      </c>
      <c r="J2891" t="str">
        <f t="shared" si="45"/>
        <v>other</v>
      </c>
    </row>
    <row r="2892" spans="1:10">
      <c r="A2892" s="89" t="s">
        <v>11721</v>
      </c>
      <c r="B2892" s="89">
        <v>500</v>
      </c>
      <c r="C2892" s="89" t="s">
        <v>7974</v>
      </c>
      <c r="D2892" s="89"/>
      <c r="E2892" s="89" t="s">
        <v>7529</v>
      </c>
      <c r="F2892" s="89" t="s">
        <v>7528</v>
      </c>
      <c r="G2892" s="105">
        <v>45377.872916666667</v>
      </c>
      <c r="H2892" t="str">
        <f>INDEX(Partner_details[companyName], MATCH(E2892, Partner_details[email], 0))</f>
        <v>Kond house</v>
      </c>
      <c r="I2892">
        <f>IFERROR(INDEX(ggPayers[payer], MATCH(A2892, ggPayers[remote_order_id], 0)), 0)</f>
        <v>0</v>
      </c>
      <c r="J2892" t="str">
        <f t="shared" si="45"/>
        <v>other</v>
      </c>
    </row>
    <row r="2893" spans="1:10">
      <c r="A2893" s="89" t="s">
        <v>11722</v>
      </c>
      <c r="B2893" s="89">
        <v>500</v>
      </c>
      <c r="C2893" s="89" t="s">
        <v>7974</v>
      </c>
      <c r="D2893" s="89"/>
      <c r="E2893" s="89" t="s">
        <v>7529</v>
      </c>
      <c r="F2893" s="89" t="s">
        <v>7528</v>
      </c>
      <c r="G2893" s="105">
        <v>45377.872916666667</v>
      </c>
      <c r="H2893" t="str">
        <f>INDEX(Partner_details[companyName], MATCH(E2893, Partner_details[email], 0))</f>
        <v>Kond house</v>
      </c>
      <c r="I2893">
        <f>IFERROR(INDEX(ggPayers[payer], MATCH(A2893, ggPayers[remote_order_id], 0)), 0)</f>
        <v>0</v>
      </c>
      <c r="J2893" t="str">
        <f t="shared" si="45"/>
        <v>other</v>
      </c>
    </row>
    <row r="2894" spans="1:10">
      <c r="A2894" s="89" t="s">
        <v>11723</v>
      </c>
      <c r="B2894" s="89">
        <v>500</v>
      </c>
      <c r="C2894" s="89" t="s">
        <v>7974</v>
      </c>
      <c r="D2894" s="89"/>
      <c r="E2894" s="89" t="s">
        <v>7529</v>
      </c>
      <c r="F2894" s="89" t="s">
        <v>7528</v>
      </c>
      <c r="G2894" s="105">
        <v>45377.872916666667</v>
      </c>
      <c r="H2894" t="str">
        <f>INDEX(Partner_details[companyName], MATCH(E2894, Partner_details[email], 0))</f>
        <v>Kond house</v>
      </c>
      <c r="I2894">
        <f>IFERROR(INDEX(ggPayers[payer], MATCH(A2894, ggPayers[remote_order_id], 0)), 0)</f>
        <v>0</v>
      </c>
      <c r="J2894" t="str">
        <f t="shared" si="45"/>
        <v>other</v>
      </c>
    </row>
    <row r="2895" spans="1:10">
      <c r="A2895" s="89" t="s">
        <v>11724</v>
      </c>
      <c r="B2895" s="89">
        <v>500</v>
      </c>
      <c r="C2895" s="89" t="s">
        <v>7974</v>
      </c>
      <c r="D2895" s="89"/>
      <c r="E2895" s="89" t="s">
        <v>7529</v>
      </c>
      <c r="F2895" s="89" t="s">
        <v>7528</v>
      </c>
      <c r="G2895" s="105">
        <v>45377.872916666667</v>
      </c>
      <c r="H2895" t="str">
        <f>INDEX(Partner_details[companyName], MATCH(E2895, Partner_details[email], 0))</f>
        <v>Kond house</v>
      </c>
      <c r="I2895">
        <f>IFERROR(INDEX(ggPayers[payer], MATCH(A2895, ggPayers[remote_order_id], 0)), 0)</f>
        <v>0</v>
      </c>
      <c r="J2895" t="str">
        <f t="shared" si="45"/>
        <v>other</v>
      </c>
    </row>
    <row r="2896" spans="1:10">
      <c r="A2896" s="89" t="s">
        <v>11725</v>
      </c>
      <c r="B2896" s="89">
        <v>500</v>
      </c>
      <c r="C2896" s="89" t="s">
        <v>7974</v>
      </c>
      <c r="D2896" s="89"/>
      <c r="E2896" s="89" t="s">
        <v>7529</v>
      </c>
      <c r="F2896" s="89" t="s">
        <v>7528</v>
      </c>
      <c r="G2896" s="105">
        <v>45377.872916666667</v>
      </c>
      <c r="H2896" t="str">
        <f>INDEX(Partner_details[companyName], MATCH(E2896, Partner_details[email], 0))</f>
        <v>Kond house</v>
      </c>
      <c r="I2896">
        <f>IFERROR(INDEX(ggPayers[payer], MATCH(A2896, ggPayers[remote_order_id], 0)), 0)</f>
        <v>0</v>
      </c>
      <c r="J2896" t="str">
        <f t="shared" si="45"/>
        <v>other</v>
      </c>
    </row>
    <row r="2897" spans="1:10">
      <c r="A2897" s="89" t="s">
        <v>11726</v>
      </c>
      <c r="B2897" s="89">
        <v>500</v>
      </c>
      <c r="C2897" s="89" t="s">
        <v>7974</v>
      </c>
      <c r="D2897" s="89"/>
      <c r="E2897" s="89" t="s">
        <v>7529</v>
      </c>
      <c r="F2897" s="89" t="s">
        <v>7528</v>
      </c>
      <c r="G2897" s="105">
        <v>45377.872916666667</v>
      </c>
      <c r="H2897" t="str">
        <f>INDEX(Partner_details[companyName], MATCH(E2897, Partner_details[email], 0))</f>
        <v>Kond house</v>
      </c>
      <c r="I2897">
        <f>IFERROR(INDEX(ggPayers[payer], MATCH(A2897, ggPayers[remote_order_id], 0)), 0)</f>
        <v>0</v>
      </c>
      <c r="J2897" t="str">
        <f t="shared" si="45"/>
        <v>other</v>
      </c>
    </row>
    <row r="2898" spans="1:10">
      <c r="A2898" s="89" t="s">
        <v>11727</v>
      </c>
      <c r="B2898" s="89">
        <v>500</v>
      </c>
      <c r="C2898" s="89" t="s">
        <v>7974</v>
      </c>
      <c r="D2898" s="89"/>
      <c r="E2898" s="89" t="s">
        <v>7529</v>
      </c>
      <c r="F2898" s="89" t="s">
        <v>7528</v>
      </c>
      <c r="G2898" s="105">
        <v>45377.872916666667</v>
      </c>
      <c r="H2898" t="str">
        <f>INDEX(Partner_details[companyName], MATCH(E2898, Partner_details[email], 0))</f>
        <v>Kond house</v>
      </c>
      <c r="I2898">
        <f>IFERROR(INDEX(ggPayers[payer], MATCH(A2898, ggPayers[remote_order_id], 0)), 0)</f>
        <v>0</v>
      </c>
      <c r="J2898" t="str">
        <f t="shared" si="45"/>
        <v>other</v>
      </c>
    </row>
    <row r="2899" spans="1:10">
      <c r="A2899" s="89" t="s">
        <v>11728</v>
      </c>
      <c r="B2899" s="89">
        <v>500</v>
      </c>
      <c r="C2899" s="89" t="s">
        <v>7974</v>
      </c>
      <c r="D2899" s="89"/>
      <c r="E2899" s="89" t="s">
        <v>7529</v>
      </c>
      <c r="F2899" s="89" t="s">
        <v>7528</v>
      </c>
      <c r="G2899" s="105">
        <v>45377.872916666667</v>
      </c>
      <c r="H2899" t="str">
        <f>INDEX(Partner_details[companyName], MATCH(E2899, Partner_details[email], 0))</f>
        <v>Kond house</v>
      </c>
      <c r="I2899">
        <f>IFERROR(INDEX(ggPayers[payer], MATCH(A2899, ggPayers[remote_order_id], 0)), 0)</f>
        <v>0</v>
      </c>
      <c r="J2899" t="str">
        <f t="shared" si="45"/>
        <v>other</v>
      </c>
    </row>
    <row r="2900" spans="1:10">
      <c r="A2900" s="89" t="s">
        <v>11729</v>
      </c>
      <c r="B2900" s="89">
        <v>500</v>
      </c>
      <c r="C2900" s="89" t="s">
        <v>7974</v>
      </c>
      <c r="D2900" s="89"/>
      <c r="E2900" s="89" t="s">
        <v>7529</v>
      </c>
      <c r="F2900" s="89" t="s">
        <v>7528</v>
      </c>
      <c r="G2900" s="105">
        <v>45377.873611111114</v>
      </c>
      <c r="H2900" t="str">
        <f>INDEX(Partner_details[companyName], MATCH(E2900, Partner_details[email], 0))</f>
        <v>Kond house</v>
      </c>
      <c r="I2900">
        <f>IFERROR(INDEX(ggPayers[payer], MATCH(A2900, ggPayers[remote_order_id], 0)), 0)</f>
        <v>0</v>
      </c>
      <c r="J2900" t="str">
        <f t="shared" si="45"/>
        <v>other</v>
      </c>
    </row>
    <row r="2901" spans="1:10">
      <c r="A2901" s="89" t="s">
        <v>11730</v>
      </c>
      <c r="B2901" s="89">
        <v>500</v>
      </c>
      <c r="C2901" s="89" t="s">
        <v>7974</v>
      </c>
      <c r="D2901" s="89"/>
      <c r="E2901" s="89" t="s">
        <v>7529</v>
      </c>
      <c r="F2901" s="89" t="s">
        <v>7528</v>
      </c>
      <c r="G2901" s="105">
        <v>45377.873611111114</v>
      </c>
      <c r="H2901" t="str">
        <f>INDEX(Partner_details[companyName], MATCH(E2901, Partner_details[email], 0))</f>
        <v>Kond house</v>
      </c>
      <c r="I2901">
        <f>IFERROR(INDEX(ggPayers[payer], MATCH(A2901, ggPayers[remote_order_id], 0)), 0)</f>
        <v>0</v>
      </c>
      <c r="J2901" t="str">
        <f t="shared" si="45"/>
        <v>other</v>
      </c>
    </row>
    <row r="2902" spans="1:10">
      <c r="A2902" s="99" t="s">
        <v>11731</v>
      </c>
      <c r="B2902" s="89">
        <v>500</v>
      </c>
      <c r="C2902" s="89" t="s">
        <v>7974</v>
      </c>
      <c r="D2902" s="89"/>
      <c r="E2902" s="89" t="s">
        <v>7529</v>
      </c>
      <c r="F2902" s="89" t="s">
        <v>7528</v>
      </c>
      <c r="G2902" s="105">
        <v>45377.873611111114</v>
      </c>
      <c r="H2902" t="str">
        <f>INDEX(Partner_details[companyName], MATCH(E2902, Partner_details[email], 0))</f>
        <v>Kond house</v>
      </c>
      <c r="I2902">
        <f>IFERROR(INDEX(ggPayers[payer], MATCH(A2902, ggPayers[remote_order_id], 0)), 0)</f>
        <v>0</v>
      </c>
      <c r="J2902" t="str">
        <f t="shared" si="45"/>
        <v>other</v>
      </c>
    </row>
    <row r="2903" spans="1:10">
      <c r="A2903" s="89" t="s">
        <v>11732</v>
      </c>
      <c r="B2903" s="89">
        <v>500</v>
      </c>
      <c r="C2903" s="89" t="s">
        <v>7974</v>
      </c>
      <c r="D2903" s="89"/>
      <c r="E2903" s="89" t="s">
        <v>7529</v>
      </c>
      <c r="F2903" s="89" t="s">
        <v>7528</v>
      </c>
      <c r="G2903" s="105">
        <v>45377.873611111114</v>
      </c>
      <c r="H2903" t="str">
        <f>INDEX(Partner_details[companyName], MATCH(E2903, Partner_details[email], 0))</f>
        <v>Kond house</v>
      </c>
      <c r="I2903">
        <f>IFERROR(INDEX(ggPayers[payer], MATCH(A2903, ggPayers[remote_order_id], 0)), 0)</f>
        <v>0</v>
      </c>
      <c r="J2903" t="str">
        <f t="shared" si="45"/>
        <v>other</v>
      </c>
    </row>
    <row r="2904" spans="1:10">
      <c r="A2904" s="89" t="s">
        <v>11733</v>
      </c>
      <c r="B2904" s="89">
        <v>500</v>
      </c>
      <c r="C2904" s="89" t="s">
        <v>7974</v>
      </c>
      <c r="D2904" s="89"/>
      <c r="E2904" s="89" t="s">
        <v>7529</v>
      </c>
      <c r="F2904" s="89" t="s">
        <v>7528</v>
      </c>
      <c r="G2904" s="105">
        <v>45377.873611111114</v>
      </c>
      <c r="H2904" t="str">
        <f>INDEX(Partner_details[companyName], MATCH(E2904, Partner_details[email], 0))</f>
        <v>Kond house</v>
      </c>
      <c r="I2904">
        <f>IFERROR(INDEX(ggPayers[payer], MATCH(A2904, ggPayers[remote_order_id], 0)), 0)</f>
        <v>0</v>
      </c>
      <c r="J2904" t="str">
        <f t="shared" si="45"/>
        <v>other</v>
      </c>
    </row>
    <row r="2905" spans="1:10">
      <c r="A2905" s="89" t="s">
        <v>11734</v>
      </c>
      <c r="B2905" s="89">
        <v>500</v>
      </c>
      <c r="C2905" s="89" t="s">
        <v>7974</v>
      </c>
      <c r="D2905" s="89"/>
      <c r="E2905" s="89" t="s">
        <v>7529</v>
      </c>
      <c r="F2905" s="89" t="s">
        <v>7528</v>
      </c>
      <c r="G2905" s="105">
        <v>45377.873611111114</v>
      </c>
      <c r="H2905" t="str">
        <f>INDEX(Partner_details[companyName], MATCH(E2905, Partner_details[email], 0))</f>
        <v>Kond house</v>
      </c>
      <c r="I2905">
        <f>IFERROR(INDEX(ggPayers[payer], MATCH(A2905, ggPayers[remote_order_id], 0)), 0)</f>
        <v>0</v>
      </c>
      <c r="J2905" t="str">
        <f t="shared" si="45"/>
        <v>other</v>
      </c>
    </row>
    <row r="2906" spans="1:10">
      <c r="A2906" s="89" t="s">
        <v>11735</v>
      </c>
      <c r="B2906" s="89">
        <v>500</v>
      </c>
      <c r="C2906" s="89" t="s">
        <v>7974</v>
      </c>
      <c r="D2906" s="89"/>
      <c r="E2906" s="89" t="s">
        <v>7529</v>
      </c>
      <c r="F2906" s="89" t="s">
        <v>7528</v>
      </c>
      <c r="G2906" s="105">
        <v>45377.873611111114</v>
      </c>
      <c r="H2906" t="str">
        <f>INDEX(Partner_details[companyName], MATCH(E2906, Partner_details[email], 0))</f>
        <v>Kond house</v>
      </c>
      <c r="I2906">
        <f>IFERROR(INDEX(ggPayers[payer], MATCH(A2906, ggPayers[remote_order_id], 0)), 0)</f>
        <v>0</v>
      </c>
      <c r="J2906" t="str">
        <f t="shared" si="45"/>
        <v>other</v>
      </c>
    </row>
    <row r="2907" spans="1:10">
      <c r="A2907" s="89" t="s">
        <v>11736</v>
      </c>
      <c r="B2907" s="89">
        <v>500</v>
      </c>
      <c r="C2907" s="89" t="s">
        <v>7974</v>
      </c>
      <c r="D2907" s="89"/>
      <c r="E2907" s="89" t="s">
        <v>7529</v>
      </c>
      <c r="F2907" s="89" t="s">
        <v>7528</v>
      </c>
      <c r="G2907" s="105">
        <v>45377.873611111114</v>
      </c>
      <c r="H2907" t="str">
        <f>INDEX(Partner_details[companyName], MATCH(E2907, Partner_details[email], 0))</f>
        <v>Kond house</v>
      </c>
      <c r="I2907">
        <f>IFERROR(INDEX(ggPayers[payer], MATCH(A2907, ggPayers[remote_order_id], 0)), 0)</f>
        <v>0</v>
      </c>
      <c r="J2907" t="str">
        <f t="shared" si="45"/>
        <v>other</v>
      </c>
    </row>
    <row r="2908" spans="1:10">
      <c r="A2908" s="89" t="s">
        <v>11737</v>
      </c>
      <c r="B2908" s="89">
        <v>500</v>
      </c>
      <c r="C2908" s="89" t="s">
        <v>7974</v>
      </c>
      <c r="D2908" s="89"/>
      <c r="E2908" s="89" t="s">
        <v>7529</v>
      </c>
      <c r="F2908" s="89" t="s">
        <v>7528</v>
      </c>
      <c r="G2908" s="105">
        <v>45377.873611111114</v>
      </c>
      <c r="H2908" t="str">
        <f>INDEX(Partner_details[companyName], MATCH(E2908, Partner_details[email], 0))</f>
        <v>Kond house</v>
      </c>
      <c r="I2908">
        <f>IFERROR(INDEX(ggPayers[payer], MATCH(A2908, ggPayers[remote_order_id], 0)), 0)</f>
        <v>0</v>
      </c>
      <c r="J2908" t="str">
        <f t="shared" si="45"/>
        <v>other</v>
      </c>
    </row>
    <row r="2909" spans="1:10">
      <c r="A2909" s="89" t="s">
        <v>11738</v>
      </c>
      <c r="B2909" s="89">
        <v>500</v>
      </c>
      <c r="C2909" s="89" t="s">
        <v>7974</v>
      </c>
      <c r="D2909" s="89"/>
      <c r="E2909" s="89" t="s">
        <v>7529</v>
      </c>
      <c r="F2909" s="89" t="s">
        <v>7528</v>
      </c>
      <c r="G2909" s="105">
        <v>45377.873611111114</v>
      </c>
      <c r="H2909" t="str">
        <f>INDEX(Partner_details[companyName], MATCH(E2909, Partner_details[email], 0))</f>
        <v>Kond house</v>
      </c>
      <c r="I2909">
        <f>IFERROR(INDEX(ggPayers[payer], MATCH(A2909, ggPayers[remote_order_id], 0)), 0)</f>
        <v>0</v>
      </c>
      <c r="J2909" t="str">
        <f t="shared" si="45"/>
        <v>other</v>
      </c>
    </row>
    <row r="2910" spans="1:10">
      <c r="A2910" s="89" t="s">
        <v>11739</v>
      </c>
      <c r="B2910" s="89">
        <v>1000</v>
      </c>
      <c r="C2910" s="89" t="s">
        <v>7974</v>
      </c>
      <c r="D2910" s="89"/>
      <c r="E2910" s="89" t="s">
        <v>7529</v>
      </c>
      <c r="F2910" s="89" t="s">
        <v>7528</v>
      </c>
      <c r="G2910" s="105">
        <v>45377.873611111114</v>
      </c>
      <c r="H2910" t="str">
        <f>INDEX(Partner_details[companyName], MATCH(E2910, Partner_details[email], 0))</f>
        <v>Kond house</v>
      </c>
      <c r="I2910">
        <f>IFERROR(INDEX(ggPayers[payer], MATCH(A2910, ggPayers[remote_order_id], 0)), 0)</f>
        <v>0</v>
      </c>
      <c r="J2910" t="str">
        <f t="shared" si="45"/>
        <v>other</v>
      </c>
    </row>
    <row r="2911" spans="1:10">
      <c r="A2911" s="89" t="s">
        <v>11740</v>
      </c>
      <c r="B2911" s="89">
        <v>1000</v>
      </c>
      <c r="C2911" s="89" t="s">
        <v>7974</v>
      </c>
      <c r="D2911" s="89"/>
      <c r="E2911" s="89" t="s">
        <v>7529</v>
      </c>
      <c r="F2911" s="89" t="s">
        <v>7528</v>
      </c>
      <c r="G2911" s="105">
        <v>45377.873611111114</v>
      </c>
      <c r="H2911" t="str">
        <f>INDEX(Partner_details[companyName], MATCH(E2911, Partner_details[email], 0))</f>
        <v>Kond house</v>
      </c>
      <c r="I2911">
        <f>IFERROR(INDEX(ggPayers[payer], MATCH(A2911, ggPayers[remote_order_id], 0)), 0)</f>
        <v>0</v>
      </c>
      <c r="J2911" t="str">
        <f t="shared" si="45"/>
        <v>other</v>
      </c>
    </row>
    <row r="2912" spans="1:10">
      <c r="A2912" s="89" t="s">
        <v>11741</v>
      </c>
      <c r="B2912" s="89">
        <v>1000</v>
      </c>
      <c r="C2912" s="89" t="s">
        <v>7974</v>
      </c>
      <c r="D2912" s="89"/>
      <c r="E2912" s="89" t="s">
        <v>7529</v>
      </c>
      <c r="F2912" s="89" t="s">
        <v>7528</v>
      </c>
      <c r="G2912" s="105">
        <v>45377.873611111114</v>
      </c>
      <c r="H2912" t="str">
        <f>INDEX(Partner_details[companyName], MATCH(E2912, Partner_details[email], 0))</f>
        <v>Kond house</v>
      </c>
      <c r="I2912">
        <f>IFERROR(INDEX(ggPayers[payer], MATCH(A2912, ggPayers[remote_order_id], 0)), 0)</f>
        <v>0</v>
      </c>
      <c r="J2912" t="str">
        <f t="shared" si="45"/>
        <v>other</v>
      </c>
    </row>
    <row r="2913" spans="1:10">
      <c r="A2913" s="89" t="s">
        <v>11742</v>
      </c>
      <c r="B2913" s="89">
        <v>1000</v>
      </c>
      <c r="C2913" s="89" t="s">
        <v>7974</v>
      </c>
      <c r="D2913" s="89"/>
      <c r="E2913" s="89" t="s">
        <v>7529</v>
      </c>
      <c r="F2913" s="89" t="s">
        <v>7528</v>
      </c>
      <c r="G2913" s="105">
        <v>45377.873611111114</v>
      </c>
      <c r="H2913" t="str">
        <f>INDEX(Partner_details[companyName], MATCH(E2913, Partner_details[email], 0))</f>
        <v>Kond house</v>
      </c>
      <c r="I2913">
        <f>IFERROR(INDEX(ggPayers[payer], MATCH(A2913, ggPayers[remote_order_id], 0)), 0)</f>
        <v>0</v>
      </c>
      <c r="J2913" t="str">
        <f t="shared" si="45"/>
        <v>other</v>
      </c>
    </row>
    <row r="2914" spans="1:10">
      <c r="A2914" s="89" t="s">
        <v>11743</v>
      </c>
      <c r="B2914" s="89">
        <v>1000</v>
      </c>
      <c r="C2914" s="89" t="s">
        <v>7974</v>
      </c>
      <c r="D2914" s="89"/>
      <c r="E2914" s="89" t="s">
        <v>7529</v>
      </c>
      <c r="F2914" s="89" t="s">
        <v>7528</v>
      </c>
      <c r="G2914" s="105">
        <v>45377.873611111114</v>
      </c>
      <c r="H2914" t="str">
        <f>INDEX(Partner_details[companyName], MATCH(E2914, Partner_details[email], 0))</f>
        <v>Kond house</v>
      </c>
      <c r="I2914">
        <f>IFERROR(INDEX(ggPayers[payer], MATCH(A2914, ggPayers[remote_order_id], 0)), 0)</f>
        <v>0</v>
      </c>
      <c r="J2914" t="str">
        <f t="shared" si="45"/>
        <v>other</v>
      </c>
    </row>
    <row r="2915" spans="1:10">
      <c r="A2915" s="89" t="s">
        <v>11744</v>
      </c>
      <c r="B2915" s="89">
        <v>1000</v>
      </c>
      <c r="C2915" s="89" t="s">
        <v>7974</v>
      </c>
      <c r="D2915" s="89"/>
      <c r="E2915" s="89" t="s">
        <v>7529</v>
      </c>
      <c r="F2915" s="89" t="s">
        <v>7528</v>
      </c>
      <c r="G2915" s="105">
        <v>45377.873611111114</v>
      </c>
      <c r="H2915" t="str">
        <f>INDEX(Partner_details[companyName], MATCH(E2915, Partner_details[email], 0))</f>
        <v>Kond house</v>
      </c>
      <c r="I2915">
        <f>IFERROR(INDEX(ggPayers[payer], MATCH(A2915, ggPayers[remote_order_id], 0)), 0)</f>
        <v>0</v>
      </c>
      <c r="J2915" t="str">
        <f t="shared" si="45"/>
        <v>other</v>
      </c>
    </row>
    <row r="2916" spans="1:10">
      <c r="A2916" s="89" t="s">
        <v>11745</v>
      </c>
      <c r="B2916" s="89">
        <v>1000</v>
      </c>
      <c r="C2916" s="89" t="s">
        <v>7974</v>
      </c>
      <c r="D2916" s="89"/>
      <c r="E2916" s="89" t="s">
        <v>7529</v>
      </c>
      <c r="F2916" s="89" t="s">
        <v>7528</v>
      </c>
      <c r="G2916" s="105">
        <v>45377.873611111114</v>
      </c>
      <c r="H2916" t="str">
        <f>INDEX(Partner_details[companyName], MATCH(E2916, Partner_details[email], 0))</f>
        <v>Kond house</v>
      </c>
      <c r="I2916">
        <f>IFERROR(INDEX(ggPayers[payer], MATCH(A2916, ggPayers[remote_order_id], 0)), 0)</f>
        <v>0</v>
      </c>
      <c r="J2916" t="str">
        <f t="shared" si="45"/>
        <v>other</v>
      </c>
    </row>
    <row r="2917" spans="1:10">
      <c r="A2917" s="89" t="s">
        <v>11746</v>
      </c>
      <c r="B2917" s="89">
        <v>1000</v>
      </c>
      <c r="C2917" s="89" t="s">
        <v>7974</v>
      </c>
      <c r="D2917" s="89"/>
      <c r="E2917" s="89" t="s">
        <v>7529</v>
      </c>
      <c r="F2917" s="89" t="s">
        <v>7528</v>
      </c>
      <c r="G2917" s="105">
        <v>45377.873611111114</v>
      </c>
      <c r="H2917" t="str">
        <f>INDEX(Partner_details[companyName], MATCH(E2917, Partner_details[email], 0))</f>
        <v>Kond house</v>
      </c>
      <c r="I2917">
        <f>IFERROR(INDEX(ggPayers[payer], MATCH(A2917, ggPayers[remote_order_id], 0)), 0)</f>
        <v>0</v>
      </c>
      <c r="J2917" t="str">
        <f t="shared" si="45"/>
        <v>other</v>
      </c>
    </row>
    <row r="2918" spans="1:10">
      <c r="A2918" s="89" t="s">
        <v>11747</v>
      </c>
      <c r="B2918" s="89">
        <v>1000</v>
      </c>
      <c r="C2918" s="89" t="s">
        <v>7974</v>
      </c>
      <c r="D2918" s="89"/>
      <c r="E2918" s="89" t="s">
        <v>7529</v>
      </c>
      <c r="F2918" s="89" t="s">
        <v>7528</v>
      </c>
      <c r="G2918" s="105">
        <v>45377.873611111114</v>
      </c>
      <c r="H2918" t="str">
        <f>INDEX(Partner_details[companyName], MATCH(E2918, Partner_details[email], 0))</f>
        <v>Kond house</v>
      </c>
      <c r="I2918">
        <f>IFERROR(INDEX(ggPayers[payer], MATCH(A2918, ggPayers[remote_order_id], 0)), 0)</f>
        <v>0</v>
      </c>
      <c r="J2918" t="str">
        <f t="shared" si="45"/>
        <v>other</v>
      </c>
    </row>
    <row r="2919" spans="1:10">
      <c r="A2919" s="89" t="s">
        <v>11748</v>
      </c>
      <c r="B2919" s="89">
        <v>500</v>
      </c>
      <c r="C2919" s="89" t="s">
        <v>7963</v>
      </c>
      <c r="D2919" s="89" t="s">
        <v>11749</v>
      </c>
      <c r="E2919" s="89" t="s">
        <v>6994</v>
      </c>
      <c r="F2919" s="89" t="s">
        <v>231</v>
      </c>
      <c r="G2919" s="105">
        <v>45378.29583333333</v>
      </c>
      <c r="H2919" t="str">
        <f>INDEX(Partner_details[companyName], MATCH(E2919, Partner_details[email], 0))</f>
        <v>gg cjsc</v>
      </c>
      <c r="I2919">
        <f>IFERROR(INDEX(ggPayers[payer], MATCH(A2919, ggPayers[remote_order_id], 0)), 0)</f>
        <v>0</v>
      </c>
      <c r="J2919" t="str">
        <f t="shared" si="45"/>
        <v>other</v>
      </c>
    </row>
    <row r="2920" spans="1:10">
      <c r="A2920" s="89" t="s">
        <v>11750</v>
      </c>
      <c r="B2920" s="89">
        <v>5000</v>
      </c>
      <c r="C2920" s="89" t="s">
        <v>7963</v>
      </c>
      <c r="D2920" s="89"/>
      <c r="E2920" s="89" t="s">
        <v>6754</v>
      </c>
      <c r="F2920" s="89" t="s">
        <v>683</v>
      </c>
      <c r="G2920" s="105">
        <v>45378.432638888888</v>
      </c>
      <c r="H2920" t="str">
        <f>INDEX(Partner_details[companyName], MATCH(E2920, Partner_details[email], 0))</f>
        <v>Noraleppo</v>
      </c>
      <c r="I2920">
        <f>IFERROR(INDEX(ggPayers[payer], MATCH(A2920, ggPayers[remote_order_id], 0)), 0)</f>
        <v>0</v>
      </c>
      <c r="J2920" t="str">
        <f t="shared" si="45"/>
        <v>other</v>
      </c>
    </row>
    <row r="2921" spans="1:10">
      <c r="A2921" s="89" t="s">
        <v>11751</v>
      </c>
      <c r="B2921" s="89">
        <v>800</v>
      </c>
      <c r="C2921" s="89" t="s">
        <v>7963</v>
      </c>
      <c r="D2921" s="89"/>
      <c r="E2921" s="89" t="s">
        <v>7579</v>
      </c>
      <c r="F2921" s="89" t="s">
        <v>602</v>
      </c>
      <c r="G2921" s="105">
        <v>45378.451388888891</v>
      </c>
      <c r="H2921" t="e">
        <f>INDEX(Partner_details[companyName], MATCH(E2921, Partner_details[email], 0))</f>
        <v>#N/A</v>
      </c>
      <c r="I2921">
        <f>IFERROR(INDEX(ggPayers[payer], MATCH(A2921, ggPayers[remote_order_id], 0)), 0)</f>
        <v>0</v>
      </c>
      <c r="J2921" t="str">
        <f t="shared" si="45"/>
        <v>other</v>
      </c>
    </row>
    <row r="2922" spans="1:10">
      <c r="A2922" s="89" t="s">
        <v>11752</v>
      </c>
      <c r="B2922" s="89">
        <v>800</v>
      </c>
      <c r="C2922" s="89" t="s">
        <v>7963</v>
      </c>
      <c r="D2922" s="89" t="s">
        <v>11753</v>
      </c>
      <c r="E2922" s="89" t="s">
        <v>7579</v>
      </c>
      <c r="F2922" s="89" t="s">
        <v>602</v>
      </c>
      <c r="G2922" s="105">
        <v>45378.451388888891</v>
      </c>
      <c r="H2922" t="e">
        <f>INDEX(Partner_details[companyName], MATCH(E2922, Partner_details[email], 0))</f>
        <v>#N/A</v>
      </c>
      <c r="I2922">
        <f>IFERROR(INDEX(ggPayers[payer], MATCH(A2922, ggPayers[remote_order_id], 0)), 0)</f>
        <v>0</v>
      </c>
      <c r="J2922" t="str">
        <f t="shared" si="45"/>
        <v>other</v>
      </c>
    </row>
    <row r="2923" spans="1:10">
      <c r="A2923" s="89" t="s">
        <v>11754</v>
      </c>
      <c r="B2923" s="89">
        <v>1500</v>
      </c>
      <c r="C2923" s="89" t="s">
        <v>7963</v>
      </c>
      <c r="D2923" s="89"/>
      <c r="E2923" s="89" t="s">
        <v>6682</v>
      </c>
      <c r="F2923" s="89" t="s">
        <v>5008</v>
      </c>
      <c r="G2923" s="105">
        <v>45378.47152777778</v>
      </c>
      <c r="H2923" t="str">
        <f>INDEX(Partner_details[companyName], MATCH(E2923, Partner_details[email], 0))</f>
        <v>Sunrise noyland</v>
      </c>
      <c r="I2923">
        <f>IFERROR(INDEX(ggPayers[payer], MATCH(A2923, ggPayers[remote_order_id], 0)), 0)</f>
        <v>0</v>
      </c>
      <c r="J2923" t="str">
        <f t="shared" si="45"/>
        <v>other</v>
      </c>
    </row>
    <row r="2924" spans="1:10">
      <c r="A2924" s="89" t="s">
        <v>11755</v>
      </c>
      <c r="B2924" s="89">
        <v>1500</v>
      </c>
      <c r="C2924" s="89" t="s">
        <v>7963</v>
      </c>
      <c r="D2924" s="89"/>
      <c r="E2924" s="89" t="s">
        <v>6682</v>
      </c>
      <c r="F2924" s="89" t="s">
        <v>5008</v>
      </c>
      <c r="G2924" s="105">
        <v>45378.472222222219</v>
      </c>
      <c r="H2924" t="str">
        <f>INDEX(Partner_details[companyName], MATCH(E2924, Partner_details[email], 0))</f>
        <v>Sunrise noyland</v>
      </c>
      <c r="I2924">
        <f>IFERROR(INDEX(ggPayers[payer], MATCH(A2924, ggPayers[remote_order_id], 0)), 0)</f>
        <v>0</v>
      </c>
      <c r="J2924" t="str">
        <f t="shared" si="45"/>
        <v>other</v>
      </c>
    </row>
    <row r="2925" spans="1:10">
      <c r="A2925" s="89" t="s">
        <v>6132</v>
      </c>
      <c r="B2925" s="89">
        <v>100</v>
      </c>
      <c r="C2925" s="89" t="s">
        <v>5606</v>
      </c>
      <c r="D2925" s="89" t="s">
        <v>11756</v>
      </c>
      <c r="E2925" s="89" t="s">
        <v>279</v>
      </c>
      <c r="F2925" s="89" t="s">
        <v>278</v>
      </c>
      <c r="G2925" s="105">
        <v>45455.254861111112</v>
      </c>
      <c r="H2925" t="str">
        <f>INDEX(Partner_details[companyName], MATCH(E2925, Partner_details[email], 0))</f>
        <v>gg cjsc</v>
      </c>
      <c r="I2925">
        <f>IFERROR(INDEX(ggPayers[payer], MATCH(A2925, ggPayers[remote_order_id], 0)), 0)</f>
        <v>825186</v>
      </c>
      <c r="J2925" t="str">
        <f t="shared" si="45"/>
        <v>ggPay</v>
      </c>
    </row>
    <row r="2926" spans="1:10">
      <c r="A2926" s="89" t="s">
        <v>1881</v>
      </c>
      <c r="B2926" s="89">
        <v>100</v>
      </c>
      <c r="C2926" s="89" t="s">
        <v>561</v>
      </c>
      <c r="D2926" s="89" t="s">
        <v>11757</v>
      </c>
      <c r="E2926" s="89" t="s">
        <v>7097</v>
      </c>
      <c r="F2926" s="89" t="s">
        <v>1880</v>
      </c>
      <c r="G2926" s="105">
        <v>45378.538194444445</v>
      </c>
      <c r="H2926" t="str">
        <f>INDEX(Partner_details[companyName], MATCH(E2926, Partner_details[email], 0))</f>
        <v>Karas hayreniq</v>
      </c>
      <c r="I2926">
        <f>IFERROR(INDEX(ggPayers[payer], MATCH(A2926, ggPayers[remote_order_id], 0)), 0)</f>
        <v>825186</v>
      </c>
      <c r="J2926" t="str">
        <f t="shared" si="45"/>
        <v>ggPay</v>
      </c>
    </row>
    <row r="2927" spans="1:10">
      <c r="A2927" s="89" t="s">
        <v>11758</v>
      </c>
      <c r="B2927" s="89">
        <v>1000</v>
      </c>
      <c r="C2927" s="89" t="s">
        <v>7963</v>
      </c>
      <c r="D2927" s="89" t="s">
        <v>11759</v>
      </c>
      <c r="E2927" s="89" t="s">
        <v>6570</v>
      </c>
      <c r="F2927" s="89" t="s">
        <v>155</v>
      </c>
      <c r="G2927" s="105">
        <v>45378.663194444445</v>
      </c>
      <c r="H2927" t="str">
        <f>INDEX(Partner_details[companyName], MATCH(E2927, Partner_details[email], 0))</f>
        <v>gg cjsc</v>
      </c>
      <c r="I2927">
        <f>IFERROR(INDEX(ggPayers[payer], MATCH(A2927, ggPayers[remote_order_id], 0)), 0)</f>
        <v>0</v>
      </c>
      <c r="J2927" t="str">
        <f t="shared" si="45"/>
        <v>other</v>
      </c>
    </row>
    <row r="2928" spans="1:10">
      <c r="A2928" s="89" t="s">
        <v>11760</v>
      </c>
      <c r="B2928" s="89">
        <v>1000</v>
      </c>
      <c r="C2928" s="89" t="s">
        <v>7963</v>
      </c>
      <c r="D2928" s="89" t="s">
        <v>11761</v>
      </c>
      <c r="E2928" s="89" t="s">
        <v>6570</v>
      </c>
      <c r="F2928" s="89" t="s">
        <v>155</v>
      </c>
      <c r="G2928" s="105">
        <v>45378.663888888892</v>
      </c>
      <c r="H2928" t="str">
        <f>INDEX(Partner_details[companyName], MATCH(E2928, Partner_details[email], 0))</f>
        <v>gg cjsc</v>
      </c>
      <c r="I2928">
        <f>IFERROR(INDEX(ggPayers[payer], MATCH(A2928, ggPayers[remote_order_id], 0)), 0)</f>
        <v>0</v>
      </c>
      <c r="J2928" t="str">
        <f t="shared" si="45"/>
        <v>other</v>
      </c>
    </row>
    <row r="2929" spans="1:10">
      <c r="A2929" s="89" t="s">
        <v>11762</v>
      </c>
      <c r="B2929" s="89">
        <v>1000</v>
      </c>
      <c r="C2929" s="89" t="s">
        <v>7963</v>
      </c>
      <c r="D2929" s="89" t="s">
        <v>11763</v>
      </c>
      <c r="E2929" s="89" t="s">
        <v>6994</v>
      </c>
      <c r="F2929" s="89" t="s">
        <v>231</v>
      </c>
      <c r="G2929" s="105">
        <v>45378.703472222223</v>
      </c>
      <c r="H2929" t="str">
        <f>INDEX(Partner_details[companyName], MATCH(E2929, Partner_details[email], 0))</f>
        <v>gg cjsc</v>
      </c>
      <c r="I2929">
        <f>IFERROR(INDEX(ggPayers[payer], MATCH(A2929, ggPayers[remote_order_id], 0)), 0)</f>
        <v>0</v>
      </c>
      <c r="J2929" t="str">
        <f t="shared" si="45"/>
        <v>other</v>
      </c>
    </row>
    <row r="2930" spans="1:10">
      <c r="A2930" s="89" t="s">
        <v>11764</v>
      </c>
      <c r="B2930" s="89">
        <v>1000</v>
      </c>
      <c r="C2930" s="89" t="s">
        <v>7963</v>
      </c>
      <c r="D2930" s="89" t="s">
        <v>11765</v>
      </c>
      <c r="E2930" s="89" t="s">
        <v>6994</v>
      </c>
      <c r="F2930" s="89" t="s">
        <v>231</v>
      </c>
      <c r="G2930" s="105">
        <v>45378.703472222223</v>
      </c>
      <c r="H2930" t="str">
        <f>INDEX(Partner_details[companyName], MATCH(E2930, Partner_details[email], 0))</f>
        <v>gg cjsc</v>
      </c>
      <c r="I2930">
        <f>IFERROR(INDEX(ggPayers[payer], MATCH(A2930, ggPayers[remote_order_id], 0)), 0)</f>
        <v>0</v>
      </c>
      <c r="J2930" t="str">
        <f t="shared" si="45"/>
        <v>other</v>
      </c>
    </row>
    <row r="2931" spans="1:10">
      <c r="A2931" s="89" t="s">
        <v>1876</v>
      </c>
      <c r="B2931" s="89">
        <v>5000</v>
      </c>
      <c r="C2931" s="89" t="s">
        <v>561</v>
      </c>
      <c r="D2931" s="89"/>
      <c r="E2931" s="89" t="s">
        <v>7250</v>
      </c>
      <c r="F2931" s="89" t="s">
        <v>1875</v>
      </c>
      <c r="G2931" s="105">
        <v>45378.792361111111</v>
      </c>
      <c r="H2931" t="str">
        <f>INDEX(Partner_details[companyName], MATCH(E2931, Partner_details[email], 0))</f>
        <v>Tbili</v>
      </c>
      <c r="I2931">
        <f>IFERROR(INDEX(ggPayers[payer], MATCH(A2931, ggPayers[remote_order_id], 0)), 0)</f>
        <v>0</v>
      </c>
      <c r="J2931" t="str">
        <f t="shared" si="45"/>
        <v>other</v>
      </c>
    </row>
    <row r="2932" spans="1:10">
      <c r="A2932" s="89" t="s">
        <v>11766</v>
      </c>
      <c r="B2932" s="89">
        <v>2000</v>
      </c>
      <c r="C2932" s="89" t="s">
        <v>7963</v>
      </c>
      <c r="D2932" s="99" t="s">
        <v>11767</v>
      </c>
      <c r="E2932" s="89" t="s">
        <v>130</v>
      </c>
      <c r="F2932" s="89" t="s">
        <v>128</v>
      </c>
      <c r="G2932" s="105">
        <v>45378.815972222219</v>
      </c>
      <c r="H2932" t="str">
        <f>INDEX(Partner_details[companyName], MATCH(E2932, Partner_details[email], 0))</f>
        <v>Avetis Grigoryan</v>
      </c>
      <c r="I2932">
        <f>IFERROR(INDEX(ggPayers[payer], MATCH(A2932, ggPayers[remote_order_id], 0)), 0)</f>
        <v>0</v>
      </c>
      <c r="J2932" t="str">
        <f t="shared" si="45"/>
        <v>other</v>
      </c>
    </row>
    <row r="2933" spans="1:10">
      <c r="A2933" s="89" t="s">
        <v>1872</v>
      </c>
      <c r="B2933" s="89">
        <v>1500</v>
      </c>
      <c r="C2933" s="89" t="s">
        <v>561</v>
      </c>
      <c r="D2933" s="89" t="s">
        <v>11768</v>
      </c>
      <c r="E2933" s="89" t="s">
        <v>6830</v>
      </c>
      <c r="F2933" s="89" t="s">
        <v>382</v>
      </c>
      <c r="G2933" s="105">
        <v>45378.824305555558</v>
      </c>
      <c r="H2933" t="str">
        <f>INDEX(Partner_details[companyName], MATCH(E2933, Partner_details[email], 0))</f>
        <v>Beer Academy</v>
      </c>
      <c r="I2933">
        <f>IFERROR(INDEX(ggPayers[payer], MATCH(A2933, ggPayers[remote_order_id], 0)), 0)</f>
        <v>248106</v>
      </c>
      <c r="J2933" t="str">
        <f t="shared" si="45"/>
        <v>ggPay</v>
      </c>
    </row>
    <row r="2934" spans="1:10">
      <c r="A2934" s="89" t="s">
        <v>1870</v>
      </c>
      <c r="B2934" s="89">
        <v>1500</v>
      </c>
      <c r="C2934" s="89" t="s">
        <v>561</v>
      </c>
      <c r="D2934" s="89" t="s">
        <v>11769</v>
      </c>
      <c r="E2934" s="89" t="s">
        <v>6830</v>
      </c>
      <c r="F2934" s="89" t="s">
        <v>382</v>
      </c>
      <c r="G2934" s="105">
        <v>45378.824999999997</v>
      </c>
      <c r="H2934" t="str">
        <f>INDEX(Partner_details[companyName], MATCH(E2934, Partner_details[email], 0))</f>
        <v>Beer Academy</v>
      </c>
      <c r="I2934">
        <f>IFERROR(INDEX(ggPayers[payer], MATCH(A2934, ggPayers[remote_order_id], 0)), 0)</f>
        <v>248106</v>
      </c>
      <c r="J2934" t="str">
        <f t="shared" si="45"/>
        <v>ggPay</v>
      </c>
    </row>
    <row r="2935" spans="1:10">
      <c r="A2935" s="89" t="s">
        <v>11770</v>
      </c>
      <c r="B2935" s="89">
        <v>2000</v>
      </c>
      <c r="C2935" s="89" t="s">
        <v>7963</v>
      </c>
      <c r="D2935" s="89" t="s">
        <v>11771</v>
      </c>
      <c r="E2935" s="89" t="s">
        <v>7296</v>
      </c>
      <c r="F2935" s="89" t="s">
        <v>516</v>
      </c>
      <c r="G2935" s="105">
        <v>45379.241666666669</v>
      </c>
      <c r="H2935" t="str">
        <f>INDEX(Partner_details[companyName], MATCH(E2935, Partner_details[email], 0))</f>
        <v>Paul</v>
      </c>
      <c r="I2935">
        <f>IFERROR(INDEX(ggPayers[payer], MATCH(A2935, ggPayers[remote_order_id], 0)), 0)</f>
        <v>0</v>
      </c>
      <c r="J2935" t="str">
        <f t="shared" si="45"/>
        <v>other</v>
      </c>
    </row>
    <row r="2936" spans="1:10">
      <c r="A2936" s="89" t="s">
        <v>11772</v>
      </c>
      <c r="B2936" s="89">
        <v>2000</v>
      </c>
      <c r="C2936" s="89" t="s">
        <v>7963</v>
      </c>
      <c r="D2936" s="89"/>
      <c r="E2936" s="89" t="s">
        <v>7296</v>
      </c>
      <c r="F2936" s="89" t="s">
        <v>516</v>
      </c>
      <c r="G2936" s="105">
        <v>45379.241666666669</v>
      </c>
      <c r="H2936" t="str">
        <f>INDEX(Partner_details[companyName], MATCH(E2936, Partner_details[email], 0))</f>
        <v>Paul</v>
      </c>
      <c r="I2936">
        <f>IFERROR(INDEX(ggPayers[payer], MATCH(A2936, ggPayers[remote_order_id], 0)), 0)</f>
        <v>0</v>
      </c>
      <c r="J2936" t="str">
        <f t="shared" si="45"/>
        <v>other</v>
      </c>
    </row>
    <row r="2937" spans="1:10">
      <c r="A2937" s="89" t="s">
        <v>11773</v>
      </c>
      <c r="B2937" s="89">
        <v>2000</v>
      </c>
      <c r="C2937" s="89" t="s">
        <v>7963</v>
      </c>
      <c r="D2937" s="89"/>
      <c r="E2937" s="89" t="s">
        <v>7296</v>
      </c>
      <c r="F2937" s="89" t="s">
        <v>516</v>
      </c>
      <c r="G2937" s="105">
        <v>45379.241666666669</v>
      </c>
      <c r="H2937" t="str">
        <f>INDEX(Partner_details[companyName], MATCH(E2937, Partner_details[email], 0))</f>
        <v>Paul</v>
      </c>
      <c r="I2937">
        <f>IFERROR(INDEX(ggPayers[payer], MATCH(A2937, ggPayers[remote_order_id], 0)), 0)</f>
        <v>0</v>
      </c>
      <c r="J2937" t="str">
        <f t="shared" si="45"/>
        <v>other</v>
      </c>
    </row>
    <row r="2938" spans="1:10">
      <c r="A2938" s="89" t="s">
        <v>1868</v>
      </c>
      <c r="B2938" s="89">
        <v>1000</v>
      </c>
      <c r="C2938" s="89" t="s">
        <v>561</v>
      </c>
      <c r="D2938" s="89" t="s">
        <v>11774</v>
      </c>
      <c r="E2938" s="89" t="s">
        <v>329</v>
      </c>
      <c r="F2938" s="89" t="s">
        <v>328</v>
      </c>
      <c r="G2938" s="105">
        <v>45379.288194444445</v>
      </c>
      <c r="H2938" t="str">
        <f>INDEX(Partner_details[companyName], MATCH(E2938, Partner_details[email], 0))</f>
        <v>gg cjsc</v>
      </c>
      <c r="I2938">
        <f>IFERROR(INDEX(ggPayers[payer], MATCH(A2938, ggPayers[remote_order_id], 0)), 0)</f>
        <v>162166</v>
      </c>
      <c r="J2938" t="str">
        <f t="shared" si="45"/>
        <v>ggPay</v>
      </c>
    </row>
    <row r="2939" spans="1:10">
      <c r="A2939" s="89" t="s">
        <v>11775</v>
      </c>
      <c r="B2939" s="89">
        <v>50</v>
      </c>
      <c r="C2939" s="89" t="s">
        <v>7974</v>
      </c>
      <c r="D2939" s="89"/>
      <c r="E2939" s="89" t="s">
        <v>7101</v>
      </c>
      <c r="F2939" s="89" t="s">
        <v>1731</v>
      </c>
      <c r="G2939" s="105">
        <v>45379.324999999997</v>
      </c>
      <c r="H2939" t="str">
        <f>INDEX(Partner_details[companyName], MATCH(E2939, Partner_details[email], 0))</f>
        <v>Karas Tumanyan</v>
      </c>
      <c r="I2939">
        <f>IFERROR(INDEX(ggPayers[payer], MATCH(A2939, ggPayers[remote_order_id], 0)), 0)</f>
        <v>0</v>
      </c>
      <c r="J2939" t="str">
        <f t="shared" si="45"/>
        <v>other</v>
      </c>
    </row>
    <row r="2940" spans="1:10">
      <c r="A2940" s="89" t="s">
        <v>1864</v>
      </c>
      <c r="B2940" s="89">
        <v>2000</v>
      </c>
      <c r="C2940" s="89" t="s">
        <v>561</v>
      </c>
      <c r="D2940" s="89" t="s">
        <v>11776</v>
      </c>
      <c r="E2940" s="89" t="s">
        <v>6984</v>
      </c>
      <c r="F2940" s="89" t="s">
        <v>206</v>
      </c>
      <c r="G2940" s="105">
        <v>45379.359027777777</v>
      </c>
      <c r="H2940" t="str">
        <f>INDEX(Partner_details[companyName], MATCH(E2940, Partner_details[email], 0))</f>
        <v>gg cjsc</v>
      </c>
      <c r="I2940">
        <f>IFERROR(INDEX(ggPayers[payer], MATCH(A2940, ggPayers[remote_order_id], 0)), 0)</f>
        <v>839</v>
      </c>
      <c r="J2940" t="str">
        <f t="shared" si="45"/>
        <v>ggPay</v>
      </c>
    </row>
    <row r="2941" spans="1:10">
      <c r="A2941" s="89" t="s">
        <v>11777</v>
      </c>
      <c r="B2941" s="89">
        <v>100</v>
      </c>
      <c r="C2941" s="89" t="s">
        <v>7963</v>
      </c>
      <c r="D2941" s="89" t="s">
        <v>11778</v>
      </c>
      <c r="E2941" s="89" t="s">
        <v>7263</v>
      </c>
      <c r="F2941" s="89" t="s">
        <v>270</v>
      </c>
      <c r="G2941" s="105">
        <v>45379.359722222223</v>
      </c>
      <c r="H2941" t="str">
        <f>INDEX(Partner_details[companyName], MATCH(E2941, Partner_details[email], 0))</f>
        <v>Arctic Fox</v>
      </c>
      <c r="I2941">
        <f>IFERROR(INDEX(ggPayers[payer], MATCH(A2941, ggPayers[remote_order_id], 0)), 0)</f>
        <v>0</v>
      </c>
      <c r="J2941" t="str">
        <f t="shared" si="45"/>
        <v>other</v>
      </c>
    </row>
    <row r="2942" spans="1:10">
      <c r="A2942" s="89" t="s">
        <v>1862</v>
      </c>
      <c r="B2942" s="89">
        <v>100</v>
      </c>
      <c r="C2942" s="89" t="s">
        <v>561</v>
      </c>
      <c r="D2942" s="89" t="s">
        <v>11779</v>
      </c>
      <c r="E2942" s="89" t="s">
        <v>7263</v>
      </c>
      <c r="F2942" s="89" t="s">
        <v>270</v>
      </c>
      <c r="G2942" s="105">
        <v>45379.359722222223</v>
      </c>
      <c r="H2942" t="str">
        <f>INDEX(Partner_details[companyName], MATCH(E2942, Partner_details[email], 0))</f>
        <v>Arctic Fox</v>
      </c>
      <c r="I2942">
        <f>IFERROR(INDEX(ggPayers[payer], MATCH(A2942, ggPayers[remote_order_id], 0)), 0)</f>
        <v>162906</v>
      </c>
      <c r="J2942" t="str">
        <f t="shared" si="45"/>
        <v>ggPay</v>
      </c>
    </row>
    <row r="2943" spans="1:10">
      <c r="A2943" s="89" t="s">
        <v>11780</v>
      </c>
      <c r="B2943" s="89">
        <v>200</v>
      </c>
      <c r="C2943" s="89" t="s">
        <v>7963</v>
      </c>
      <c r="D2943" s="89" t="s">
        <v>11781</v>
      </c>
      <c r="E2943" s="89" t="s">
        <v>7263</v>
      </c>
      <c r="F2943" s="89" t="s">
        <v>270</v>
      </c>
      <c r="G2943" s="105">
        <v>45379.363194444442</v>
      </c>
      <c r="H2943" t="str">
        <f>INDEX(Partner_details[companyName], MATCH(E2943, Partner_details[email], 0))</f>
        <v>Arctic Fox</v>
      </c>
      <c r="I2943">
        <f>IFERROR(INDEX(ggPayers[payer], MATCH(A2943, ggPayers[remote_order_id], 0)), 0)</f>
        <v>0</v>
      </c>
      <c r="J2943" t="str">
        <f t="shared" si="45"/>
        <v>other</v>
      </c>
    </row>
    <row r="2944" spans="1:10">
      <c r="A2944" s="99" t="s">
        <v>1860</v>
      </c>
      <c r="B2944" s="89">
        <v>1000</v>
      </c>
      <c r="C2944" s="89" t="s">
        <v>561</v>
      </c>
      <c r="D2944" s="89" t="s">
        <v>11782</v>
      </c>
      <c r="E2944" s="89" t="s">
        <v>7263</v>
      </c>
      <c r="F2944" s="89" t="s">
        <v>270</v>
      </c>
      <c r="G2944" s="105">
        <v>45379.364583333336</v>
      </c>
      <c r="H2944" t="str">
        <f>INDEX(Partner_details[companyName], MATCH(E2944, Partner_details[email], 0))</f>
        <v>Arctic Fox</v>
      </c>
      <c r="I2944">
        <f>IFERROR(INDEX(ggPayers[payer], MATCH(A2944, ggPayers[remote_order_id], 0)), 0)</f>
        <v>346534</v>
      </c>
      <c r="J2944" t="str">
        <f t="shared" si="45"/>
        <v>ggPay</v>
      </c>
    </row>
    <row r="2945" spans="1:10">
      <c r="A2945" s="89" t="s">
        <v>11783</v>
      </c>
      <c r="B2945" s="89">
        <v>1500</v>
      </c>
      <c r="C2945" s="89" t="s">
        <v>7963</v>
      </c>
      <c r="D2945" s="89"/>
      <c r="E2945" s="89" t="s">
        <v>6682</v>
      </c>
      <c r="F2945" s="89" t="s">
        <v>5008</v>
      </c>
      <c r="G2945" s="105">
        <v>45379.443749999999</v>
      </c>
      <c r="H2945" t="str">
        <f>INDEX(Partner_details[companyName], MATCH(E2945, Partner_details[email], 0))</f>
        <v>Sunrise noyland</v>
      </c>
      <c r="I2945">
        <f>IFERROR(INDEX(ggPayers[payer], MATCH(A2945, ggPayers[remote_order_id], 0)), 0)</f>
        <v>0</v>
      </c>
      <c r="J2945" t="str">
        <f t="shared" si="45"/>
        <v>other</v>
      </c>
    </row>
    <row r="2946" spans="1:10">
      <c r="A2946" s="89" t="s">
        <v>11784</v>
      </c>
      <c r="B2946" s="89">
        <v>1500</v>
      </c>
      <c r="C2946" s="89" t="s">
        <v>7963</v>
      </c>
      <c r="D2946" s="89"/>
      <c r="E2946" s="89" t="s">
        <v>6682</v>
      </c>
      <c r="F2946" s="89" t="s">
        <v>5008</v>
      </c>
      <c r="G2946" s="105">
        <v>45379.443749999999</v>
      </c>
      <c r="H2946" t="str">
        <f>INDEX(Partner_details[companyName], MATCH(E2946, Partner_details[email], 0))</f>
        <v>Sunrise noyland</v>
      </c>
      <c r="I2946">
        <f>IFERROR(INDEX(ggPayers[payer], MATCH(A2946, ggPayers[remote_order_id], 0)), 0)</f>
        <v>0</v>
      </c>
      <c r="J2946" t="str">
        <f t="shared" si="45"/>
        <v>other</v>
      </c>
    </row>
    <row r="2947" spans="1:10">
      <c r="A2947" s="89" t="s">
        <v>11785</v>
      </c>
      <c r="B2947" s="89">
        <v>2000</v>
      </c>
      <c r="C2947" s="89" t="s">
        <v>7963</v>
      </c>
      <c r="D2947" s="89" t="s">
        <v>11786</v>
      </c>
      <c r="E2947" s="89" t="s">
        <v>6682</v>
      </c>
      <c r="F2947" s="89" t="s">
        <v>5008</v>
      </c>
      <c r="G2947" s="105">
        <v>45379.465277777781</v>
      </c>
      <c r="H2947" t="str">
        <f>INDEX(Partner_details[companyName], MATCH(E2947, Partner_details[email], 0))</f>
        <v>Sunrise noyland</v>
      </c>
      <c r="I2947">
        <f>IFERROR(INDEX(ggPayers[payer], MATCH(A2947, ggPayers[remote_order_id], 0)), 0)</f>
        <v>0</v>
      </c>
      <c r="J2947" t="str">
        <f t="shared" ref="J2947:J3010" si="46">IF(NOT(I2947=0), "ggPay", "other")</f>
        <v>other</v>
      </c>
    </row>
    <row r="2948" spans="1:10">
      <c r="A2948" s="89" t="s">
        <v>1858</v>
      </c>
      <c r="B2948" s="89">
        <v>2000</v>
      </c>
      <c r="C2948" s="89" t="s">
        <v>561</v>
      </c>
      <c r="D2948" s="89"/>
      <c r="E2948" s="89" t="s">
        <v>6682</v>
      </c>
      <c r="F2948" s="89" t="s">
        <v>5008</v>
      </c>
      <c r="G2948" s="105">
        <v>45379.465277777781</v>
      </c>
      <c r="H2948" t="str">
        <f>INDEX(Partner_details[companyName], MATCH(E2948, Partner_details[email], 0))</f>
        <v>Sunrise noyland</v>
      </c>
      <c r="I2948">
        <f>IFERROR(INDEX(ggPayers[payer], MATCH(A2948, ggPayers[remote_order_id], 0)), 0)</f>
        <v>0</v>
      </c>
      <c r="J2948" t="str">
        <f t="shared" si="46"/>
        <v>other</v>
      </c>
    </row>
    <row r="2949" spans="1:10">
      <c r="A2949" s="89" t="s">
        <v>11787</v>
      </c>
      <c r="B2949" s="89">
        <v>1000</v>
      </c>
      <c r="C2949" s="89" t="s">
        <v>7963</v>
      </c>
      <c r="D2949" s="89"/>
      <c r="E2949" s="89" t="s">
        <v>6728</v>
      </c>
      <c r="F2949" s="89" t="s">
        <v>6727</v>
      </c>
      <c r="G2949" s="105">
        <v>45379.524305555555</v>
      </c>
      <c r="H2949" t="str">
        <f>INDEX(Partner_details[companyName], MATCH(E2949, Partner_details[email], 0))</f>
        <v>Byblos</v>
      </c>
      <c r="I2949">
        <f>IFERROR(INDEX(ggPayers[payer], MATCH(A2949, ggPayers[remote_order_id], 0)), 0)</f>
        <v>0</v>
      </c>
      <c r="J2949" t="str">
        <f t="shared" si="46"/>
        <v>other</v>
      </c>
    </row>
    <row r="2950" spans="1:10">
      <c r="A2950" s="89" t="s">
        <v>11788</v>
      </c>
      <c r="B2950" s="89">
        <v>1000</v>
      </c>
      <c r="C2950" s="89" t="s">
        <v>7963</v>
      </c>
      <c r="D2950" s="89"/>
      <c r="E2950" s="89" t="s">
        <v>6728</v>
      </c>
      <c r="F2950" s="89" t="s">
        <v>6727</v>
      </c>
      <c r="G2950" s="105">
        <v>45379.525000000001</v>
      </c>
      <c r="H2950" t="str">
        <f>INDEX(Partner_details[companyName], MATCH(E2950, Partner_details[email], 0))</f>
        <v>Byblos</v>
      </c>
      <c r="I2950">
        <f>IFERROR(INDEX(ggPayers[payer], MATCH(A2950, ggPayers[remote_order_id], 0)), 0)</f>
        <v>0</v>
      </c>
      <c r="J2950" t="str">
        <f t="shared" si="46"/>
        <v>other</v>
      </c>
    </row>
    <row r="2951" spans="1:10">
      <c r="A2951" s="89" t="s">
        <v>11789</v>
      </c>
      <c r="B2951" s="89">
        <v>1000</v>
      </c>
      <c r="C2951" s="89" t="s">
        <v>7963</v>
      </c>
      <c r="D2951" s="89"/>
      <c r="E2951" s="89" t="s">
        <v>6728</v>
      </c>
      <c r="F2951" s="89" t="s">
        <v>6727</v>
      </c>
      <c r="G2951" s="105">
        <v>45379.525000000001</v>
      </c>
      <c r="H2951" t="str">
        <f>INDEX(Partner_details[companyName], MATCH(E2951, Partner_details[email], 0))</f>
        <v>Byblos</v>
      </c>
      <c r="I2951">
        <f>IFERROR(INDEX(ggPayers[payer], MATCH(A2951, ggPayers[remote_order_id], 0)), 0)</f>
        <v>0</v>
      </c>
      <c r="J2951" t="str">
        <f t="shared" si="46"/>
        <v>other</v>
      </c>
    </row>
    <row r="2952" spans="1:10">
      <c r="A2952" s="89" t="s">
        <v>11790</v>
      </c>
      <c r="B2952" s="89">
        <v>1000</v>
      </c>
      <c r="C2952" s="89" t="s">
        <v>7963</v>
      </c>
      <c r="D2952" s="89"/>
      <c r="E2952" s="89" t="s">
        <v>6728</v>
      </c>
      <c r="F2952" s="89" t="s">
        <v>6727</v>
      </c>
      <c r="G2952" s="105">
        <v>45379.525000000001</v>
      </c>
      <c r="H2952" t="str">
        <f>INDEX(Partner_details[companyName], MATCH(E2952, Partner_details[email], 0))</f>
        <v>Byblos</v>
      </c>
      <c r="I2952">
        <f>IFERROR(INDEX(ggPayers[payer], MATCH(A2952, ggPayers[remote_order_id], 0)), 0)</f>
        <v>0</v>
      </c>
      <c r="J2952" t="str">
        <f t="shared" si="46"/>
        <v>other</v>
      </c>
    </row>
    <row r="2953" spans="1:10">
      <c r="A2953" s="89" t="s">
        <v>1856</v>
      </c>
      <c r="B2953" s="89">
        <v>100</v>
      </c>
      <c r="C2953" s="89" t="s">
        <v>561</v>
      </c>
      <c r="D2953" s="89"/>
      <c r="E2953" s="89" t="s">
        <v>124</v>
      </c>
      <c r="F2953" s="89" t="s">
        <v>397</v>
      </c>
      <c r="G2953" s="105">
        <v>45379.535416666666</v>
      </c>
      <c r="H2953" t="str">
        <f>INDEX(Partner_details[companyName], MATCH(E2953, Partner_details[email], 0))</f>
        <v>Cinna Cone</v>
      </c>
      <c r="I2953">
        <f>IFERROR(INDEX(ggPayers[payer], MATCH(A2953, ggPayers[remote_order_id], 0)), 0)</f>
        <v>0</v>
      </c>
      <c r="J2953" t="str">
        <f t="shared" si="46"/>
        <v>other</v>
      </c>
    </row>
    <row r="2954" spans="1:10">
      <c r="A2954" s="89" t="s">
        <v>11791</v>
      </c>
      <c r="B2954" s="89">
        <v>100</v>
      </c>
      <c r="C2954" s="89" t="s">
        <v>7963</v>
      </c>
      <c r="D2954" s="89"/>
      <c r="E2954" s="89" t="s">
        <v>6889</v>
      </c>
      <c r="F2954" s="89" t="s">
        <v>373</v>
      </c>
      <c r="G2954" s="105">
        <v>45379.546527777777</v>
      </c>
      <c r="H2954" t="str">
        <f>INDEX(Partner_details[companyName], MATCH(E2954, Partner_details[email], 0))</f>
        <v>101CAFFE</v>
      </c>
      <c r="I2954">
        <f>IFERROR(INDEX(ggPayers[payer], MATCH(A2954, ggPayers[remote_order_id], 0)), 0)</f>
        <v>0</v>
      </c>
      <c r="J2954" t="str">
        <f t="shared" si="46"/>
        <v>other</v>
      </c>
    </row>
    <row r="2955" spans="1:10">
      <c r="A2955" s="89" t="s">
        <v>1854</v>
      </c>
      <c r="B2955" s="89">
        <v>100</v>
      </c>
      <c r="C2955" s="89" t="s">
        <v>561</v>
      </c>
      <c r="D2955" s="89"/>
      <c r="E2955" s="89" t="s">
        <v>6889</v>
      </c>
      <c r="F2955" s="89" t="s">
        <v>373</v>
      </c>
      <c r="G2955" s="105">
        <v>45379.546527777777</v>
      </c>
      <c r="H2955" t="str">
        <f>INDEX(Partner_details[companyName], MATCH(E2955, Partner_details[email], 0))</f>
        <v>101CAFFE</v>
      </c>
      <c r="I2955">
        <f>IFERROR(INDEX(ggPayers[payer], MATCH(A2955, ggPayers[remote_order_id], 0)), 0)</f>
        <v>0</v>
      </c>
      <c r="J2955" t="str">
        <f t="shared" si="46"/>
        <v>other</v>
      </c>
    </row>
    <row r="2956" spans="1:10">
      <c r="A2956" s="89" t="s">
        <v>11792</v>
      </c>
      <c r="B2956" s="89">
        <v>300</v>
      </c>
      <c r="C2956" s="89" t="s">
        <v>7963</v>
      </c>
      <c r="D2956" s="89"/>
      <c r="E2956" s="89" t="s">
        <v>7192</v>
      </c>
      <c r="F2956" s="89" t="s">
        <v>1998</v>
      </c>
      <c r="G2956" s="105">
        <v>45379.568055555559</v>
      </c>
      <c r="H2956" t="str">
        <f>INDEX(Partner_details[companyName], MATCH(E2956, Partner_details[email], 0))</f>
        <v>Karas Tumanyan</v>
      </c>
      <c r="I2956">
        <f>IFERROR(INDEX(ggPayers[payer], MATCH(A2956, ggPayers[remote_order_id], 0)), 0)</f>
        <v>0</v>
      </c>
      <c r="J2956" t="str">
        <f t="shared" si="46"/>
        <v>other</v>
      </c>
    </row>
    <row r="2957" spans="1:10">
      <c r="A2957" s="89" t="s">
        <v>1852</v>
      </c>
      <c r="B2957" s="89">
        <v>300</v>
      </c>
      <c r="C2957" s="89" t="s">
        <v>561</v>
      </c>
      <c r="D2957" s="89" t="s">
        <v>11793</v>
      </c>
      <c r="E2957" s="89" t="s">
        <v>6714</v>
      </c>
      <c r="F2957" s="89" t="s">
        <v>585</v>
      </c>
      <c r="G2957" s="105">
        <v>45379.569444444445</v>
      </c>
      <c r="H2957" t="str">
        <f>INDEX(Partner_details[companyName], MATCH(E2957, Partner_details[email], 0))</f>
        <v>Dodopizza</v>
      </c>
      <c r="I2957">
        <f>IFERROR(INDEX(ggPayers[payer], MATCH(A2957, ggPayers[remote_order_id], 0)), 0)</f>
        <v>984353</v>
      </c>
      <c r="J2957" t="str">
        <f t="shared" si="46"/>
        <v>ggPay</v>
      </c>
    </row>
    <row r="2958" spans="1:10">
      <c r="A2958" s="89" t="s">
        <v>11794</v>
      </c>
      <c r="B2958" s="89">
        <v>100</v>
      </c>
      <c r="C2958" s="89" t="s">
        <v>7963</v>
      </c>
      <c r="D2958" s="89"/>
      <c r="E2958" s="89" t="s">
        <v>6867</v>
      </c>
      <c r="F2958" s="89" t="s">
        <v>1501</v>
      </c>
      <c r="G2958" s="105">
        <v>45379.591666666667</v>
      </c>
      <c r="H2958" t="str">
        <f>INDEX(Partner_details[companyName], MATCH(E2958, Partner_details[email], 0))</f>
        <v>Eatnact</v>
      </c>
      <c r="I2958">
        <f>IFERROR(INDEX(ggPayers[payer], MATCH(A2958, ggPayers[remote_order_id], 0)), 0)</f>
        <v>0</v>
      </c>
      <c r="J2958" t="str">
        <f t="shared" si="46"/>
        <v>other</v>
      </c>
    </row>
    <row r="2959" spans="1:10">
      <c r="A2959" s="89" t="s">
        <v>11795</v>
      </c>
      <c r="B2959" s="89">
        <v>100</v>
      </c>
      <c r="C2959" s="89" t="s">
        <v>7974</v>
      </c>
      <c r="D2959" s="89"/>
      <c r="E2959" s="89" t="s">
        <v>6867</v>
      </c>
      <c r="F2959" s="89" t="s">
        <v>1501</v>
      </c>
      <c r="G2959" s="105">
        <v>45379.594444444447</v>
      </c>
      <c r="H2959" t="str">
        <f>INDEX(Partner_details[companyName], MATCH(E2959, Partner_details[email], 0))</f>
        <v>Eatnact</v>
      </c>
      <c r="I2959">
        <f>IFERROR(INDEX(ggPayers[payer], MATCH(A2959, ggPayers[remote_order_id], 0)), 0)</f>
        <v>0</v>
      </c>
      <c r="J2959" t="str">
        <f t="shared" si="46"/>
        <v>other</v>
      </c>
    </row>
    <row r="2960" spans="1:10">
      <c r="A2960" s="89" t="s">
        <v>11796</v>
      </c>
      <c r="B2960" s="89">
        <v>100</v>
      </c>
      <c r="C2960" s="89" t="s">
        <v>7974</v>
      </c>
      <c r="D2960" s="89"/>
      <c r="E2960" s="89" t="s">
        <v>6867</v>
      </c>
      <c r="F2960" s="89" t="s">
        <v>1501</v>
      </c>
      <c r="G2960" s="105">
        <v>45379.594444444447</v>
      </c>
      <c r="H2960" t="str">
        <f>INDEX(Partner_details[companyName], MATCH(E2960, Partner_details[email], 0))</f>
        <v>Eatnact</v>
      </c>
      <c r="I2960">
        <f>IFERROR(INDEX(ggPayers[payer], MATCH(A2960, ggPayers[remote_order_id], 0)), 0)</f>
        <v>0</v>
      </c>
      <c r="J2960" t="str">
        <f t="shared" si="46"/>
        <v>other</v>
      </c>
    </row>
    <row r="2961" spans="1:10">
      <c r="A2961" s="89" t="s">
        <v>11797</v>
      </c>
      <c r="B2961" s="89">
        <v>100</v>
      </c>
      <c r="C2961" s="89" t="s">
        <v>7974</v>
      </c>
      <c r="D2961" s="89"/>
      <c r="E2961" s="89" t="s">
        <v>6867</v>
      </c>
      <c r="F2961" s="89" t="s">
        <v>1501</v>
      </c>
      <c r="G2961" s="105">
        <v>45379.594444444447</v>
      </c>
      <c r="H2961" t="str">
        <f>INDEX(Partner_details[companyName], MATCH(E2961, Partner_details[email], 0))</f>
        <v>Eatnact</v>
      </c>
      <c r="I2961">
        <f>IFERROR(INDEX(ggPayers[payer], MATCH(A2961, ggPayers[remote_order_id], 0)), 0)</f>
        <v>0</v>
      </c>
      <c r="J2961" t="str">
        <f t="shared" si="46"/>
        <v>other</v>
      </c>
    </row>
    <row r="2962" spans="1:10">
      <c r="A2962" s="89" t="s">
        <v>11798</v>
      </c>
      <c r="B2962" s="89">
        <v>100</v>
      </c>
      <c r="C2962" s="89" t="s">
        <v>7974</v>
      </c>
      <c r="D2962" s="89"/>
      <c r="E2962" s="89" t="s">
        <v>6867</v>
      </c>
      <c r="F2962" s="89" t="s">
        <v>1501</v>
      </c>
      <c r="G2962" s="105">
        <v>45379.594444444447</v>
      </c>
      <c r="H2962" t="str">
        <f>INDEX(Partner_details[companyName], MATCH(E2962, Partner_details[email], 0))</f>
        <v>Eatnact</v>
      </c>
      <c r="I2962">
        <f>IFERROR(INDEX(ggPayers[payer], MATCH(A2962, ggPayers[remote_order_id], 0)), 0)</f>
        <v>0</v>
      </c>
      <c r="J2962" t="str">
        <f t="shared" si="46"/>
        <v>other</v>
      </c>
    </row>
    <row r="2963" spans="1:10">
      <c r="A2963" s="89" t="s">
        <v>11799</v>
      </c>
      <c r="B2963" s="89">
        <v>100</v>
      </c>
      <c r="C2963" s="89" t="s">
        <v>7963</v>
      </c>
      <c r="D2963" s="89" t="s">
        <v>11800</v>
      </c>
      <c r="E2963" s="89" t="s">
        <v>6570</v>
      </c>
      <c r="F2963" s="89" t="s">
        <v>155</v>
      </c>
      <c r="G2963" s="105">
        <v>45379.648611111108</v>
      </c>
      <c r="H2963" t="str">
        <f>INDEX(Partner_details[companyName], MATCH(E2963, Partner_details[email], 0))</f>
        <v>gg cjsc</v>
      </c>
      <c r="I2963">
        <f>IFERROR(INDEX(ggPayers[payer], MATCH(A2963, ggPayers[remote_order_id], 0)), 0)</f>
        <v>0</v>
      </c>
      <c r="J2963" t="str">
        <f t="shared" si="46"/>
        <v>other</v>
      </c>
    </row>
    <row r="2964" spans="1:10">
      <c r="A2964" s="89" t="s">
        <v>1850</v>
      </c>
      <c r="B2964" s="89">
        <v>1500</v>
      </c>
      <c r="C2964" s="89" t="s">
        <v>561</v>
      </c>
      <c r="D2964" s="89" t="s">
        <v>11801</v>
      </c>
      <c r="E2964" s="89" t="s">
        <v>6754</v>
      </c>
      <c r="F2964" s="89" t="s">
        <v>683</v>
      </c>
      <c r="G2964" s="105">
        <v>45379.658333333333</v>
      </c>
      <c r="H2964" t="str">
        <f>INDEX(Partner_details[companyName], MATCH(E2964, Partner_details[email], 0))</f>
        <v>Noraleppo</v>
      </c>
      <c r="I2964">
        <f>IFERROR(INDEX(ggPayers[payer], MATCH(A2964, ggPayers[remote_order_id], 0)), 0)</f>
        <v>71241</v>
      </c>
      <c r="J2964" t="str">
        <f t="shared" si="46"/>
        <v>ggPay</v>
      </c>
    </row>
    <row r="2965" spans="1:10">
      <c r="A2965" s="89" t="s">
        <v>1848</v>
      </c>
      <c r="B2965" s="89">
        <v>222</v>
      </c>
      <c r="C2965" s="89" t="s">
        <v>561</v>
      </c>
      <c r="D2965" s="89" t="s">
        <v>11802</v>
      </c>
      <c r="E2965" s="89" t="s">
        <v>7358</v>
      </c>
      <c r="F2965" s="89" t="s">
        <v>1147</v>
      </c>
      <c r="G2965" s="105">
        <v>45379.736805555556</v>
      </c>
      <c r="H2965" t="str">
        <f>INDEX(Partner_details[companyName], MATCH(E2965, Partner_details[email], 0))</f>
        <v>Karas hayreniq</v>
      </c>
      <c r="I2965">
        <f>IFERROR(INDEX(ggPayers[payer], MATCH(A2965, ggPayers[remote_order_id], 0)), 0)</f>
        <v>135322</v>
      </c>
      <c r="J2965" t="str">
        <f t="shared" si="46"/>
        <v>ggPay</v>
      </c>
    </row>
    <row r="2966" spans="1:10">
      <c r="A2966" s="89" t="s">
        <v>1846</v>
      </c>
      <c r="B2966" s="89">
        <v>5000</v>
      </c>
      <c r="C2966" s="89" t="s">
        <v>561</v>
      </c>
      <c r="D2966" s="89" t="s">
        <v>11803</v>
      </c>
      <c r="E2966" s="89" t="s">
        <v>6830</v>
      </c>
      <c r="F2966" s="89" t="s">
        <v>382</v>
      </c>
      <c r="G2966" s="105">
        <v>45379.740972222222</v>
      </c>
      <c r="H2966" t="str">
        <f>INDEX(Partner_details[companyName], MATCH(E2966, Partner_details[email], 0))</f>
        <v>Beer Academy</v>
      </c>
      <c r="I2966">
        <f>IFERROR(INDEX(ggPayers[payer], MATCH(A2966, ggPayers[remote_order_id], 0)), 0)</f>
        <v>242179</v>
      </c>
      <c r="J2966" t="str">
        <f t="shared" si="46"/>
        <v>ggPay</v>
      </c>
    </row>
    <row r="2967" spans="1:10">
      <c r="A2967" s="89" t="s">
        <v>11804</v>
      </c>
      <c r="B2967" s="89">
        <v>800</v>
      </c>
      <c r="C2967" s="89" t="s">
        <v>7963</v>
      </c>
      <c r="D2967" s="89"/>
      <c r="E2967" s="89" t="s">
        <v>7579</v>
      </c>
      <c r="F2967" s="89" t="s">
        <v>602</v>
      </c>
      <c r="G2967" s="105">
        <v>45379.75</v>
      </c>
      <c r="H2967" t="e">
        <f>INDEX(Partner_details[companyName], MATCH(E2967, Partner_details[email], 0))</f>
        <v>#N/A</v>
      </c>
      <c r="I2967">
        <f>IFERROR(INDEX(ggPayers[payer], MATCH(A2967, ggPayers[remote_order_id], 0)), 0)</f>
        <v>0</v>
      </c>
      <c r="J2967" t="str">
        <f t="shared" si="46"/>
        <v>other</v>
      </c>
    </row>
    <row r="2968" spans="1:10">
      <c r="A2968" s="89" t="s">
        <v>11805</v>
      </c>
      <c r="B2968" s="89">
        <v>3000</v>
      </c>
      <c r="C2968" s="89" t="s">
        <v>7963</v>
      </c>
      <c r="D2968" s="89"/>
      <c r="E2968" s="89" t="s">
        <v>6728</v>
      </c>
      <c r="F2968" s="89" t="s">
        <v>6727</v>
      </c>
      <c r="G2968" s="105">
        <v>45379.763194444444</v>
      </c>
      <c r="H2968" t="str">
        <f>INDEX(Partner_details[companyName], MATCH(E2968, Partner_details[email], 0))</f>
        <v>Byblos</v>
      </c>
      <c r="I2968">
        <f>IFERROR(INDEX(ggPayers[payer], MATCH(A2968, ggPayers[remote_order_id], 0)), 0)</f>
        <v>0</v>
      </c>
      <c r="J2968" t="str">
        <f t="shared" si="46"/>
        <v>other</v>
      </c>
    </row>
    <row r="2969" spans="1:10">
      <c r="A2969" s="89" t="s">
        <v>1843</v>
      </c>
      <c r="B2969" s="89">
        <v>2000</v>
      </c>
      <c r="C2969" s="89" t="s">
        <v>561</v>
      </c>
      <c r="D2969" s="89" t="s">
        <v>11806</v>
      </c>
      <c r="E2969" s="89" t="s">
        <v>6830</v>
      </c>
      <c r="F2969" s="89" t="s">
        <v>382</v>
      </c>
      <c r="G2969" s="105">
        <v>45379.779166666667</v>
      </c>
      <c r="H2969" t="str">
        <f>INDEX(Partner_details[companyName], MATCH(E2969, Partner_details[email], 0))</f>
        <v>Beer Academy</v>
      </c>
      <c r="I2969">
        <f>IFERROR(INDEX(ggPayers[payer], MATCH(A2969, ggPayers[remote_order_id], 0)), 0)</f>
        <v>627160</v>
      </c>
      <c r="J2969" t="str">
        <f t="shared" si="46"/>
        <v>ggPay</v>
      </c>
    </row>
    <row r="2970" spans="1:10">
      <c r="A2970" s="89" t="s">
        <v>11807</v>
      </c>
      <c r="B2970" s="89">
        <v>500</v>
      </c>
      <c r="C2970" s="89" t="s">
        <v>7963</v>
      </c>
      <c r="D2970" s="89"/>
      <c r="E2970" s="89" t="s">
        <v>6525</v>
      </c>
      <c r="F2970" s="89" t="s">
        <v>6524</v>
      </c>
      <c r="G2970" s="105">
        <v>45379.786111111112</v>
      </c>
      <c r="H2970" t="str">
        <f>INDEX(Partner_details[companyName], MATCH(E2970, Partner_details[email], 0))</f>
        <v>Kond house</v>
      </c>
      <c r="I2970">
        <f>IFERROR(INDEX(ggPayers[payer], MATCH(A2970, ggPayers[remote_order_id], 0)), 0)</f>
        <v>0</v>
      </c>
      <c r="J2970" t="str">
        <f t="shared" si="46"/>
        <v>other</v>
      </c>
    </row>
    <row r="2971" spans="1:10">
      <c r="A2971" s="89" t="s">
        <v>11808</v>
      </c>
      <c r="B2971" s="89">
        <v>500</v>
      </c>
      <c r="C2971" s="89" t="s">
        <v>7963</v>
      </c>
      <c r="D2971" s="89"/>
      <c r="E2971" s="89" t="s">
        <v>6525</v>
      </c>
      <c r="F2971" s="89" t="s">
        <v>6524</v>
      </c>
      <c r="G2971" s="105">
        <v>45379.786111111112</v>
      </c>
      <c r="H2971" t="str">
        <f>INDEX(Partner_details[companyName], MATCH(E2971, Partner_details[email], 0))</f>
        <v>Kond house</v>
      </c>
      <c r="I2971">
        <f>IFERROR(INDEX(ggPayers[payer], MATCH(A2971, ggPayers[remote_order_id], 0)), 0)</f>
        <v>0</v>
      </c>
      <c r="J2971" t="str">
        <f t="shared" si="46"/>
        <v>other</v>
      </c>
    </row>
    <row r="2972" spans="1:10">
      <c r="A2972" s="89" t="s">
        <v>1841</v>
      </c>
      <c r="B2972" s="89">
        <v>1000</v>
      </c>
      <c r="C2972" s="89" t="s">
        <v>561</v>
      </c>
      <c r="D2972" s="89" t="s">
        <v>11809</v>
      </c>
      <c r="E2972" s="89" t="s">
        <v>7018</v>
      </c>
      <c r="F2972" s="89" t="s">
        <v>476</v>
      </c>
      <c r="G2972" s="105">
        <v>45379.801388888889</v>
      </c>
      <c r="H2972" t="str">
        <f>INDEX(Partner_details[companyName], MATCH(E2972, Partner_details[email], 0))</f>
        <v>Malocco</v>
      </c>
      <c r="I2972">
        <f>IFERROR(INDEX(ggPayers[payer], MATCH(A2972, ggPayers[remote_order_id], 0)), 0)</f>
        <v>798</v>
      </c>
      <c r="J2972" t="str">
        <f t="shared" si="46"/>
        <v>ggPay</v>
      </c>
    </row>
    <row r="2973" spans="1:10">
      <c r="A2973" s="89" t="s">
        <v>11810</v>
      </c>
      <c r="B2973" s="89">
        <v>500</v>
      </c>
      <c r="C2973" s="89" t="s">
        <v>7963</v>
      </c>
      <c r="D2973" s="89"/>
      <c r="E2973" s="89" t="s">
        <v>7018</v>
      </c>
      <c r="F2973" s="89" t="s">
        <v>476</v>
      </c>
      <c r="G2973" s="105">
        <v>45379.802083333336</v>
      </c>
      <c r="H2973" t="str">
        <f>INDEX(Partner_details[companyName], MATCH(E2973, Partner_details[email], 0))</f>
        <v>Malocco</v>
      </c>
      <c r="I2973">
        <f>IFERROR(INDEX(ggPayers[payer], MATCH(A2973, ggPayers[remote_order_id], 0)), 0)</f>
        <v>0</v>
      </c>
      <c r="J2973" t="str">
        <f t="shared" si="46"/>
        <v>other</v>
      </c>
    </row>
    <row r="2974" spans="1:10">
      <c r="A2974" s="89" t="s">
        <v>1839</v>
      </c>
      <c r="B2974" s="89">
        <v>1500</v>
      </c>
      <c r="C2974" s="89" t="s">
        <v>561</v>
      </c>
      <c r="D2974" s="89"/>
      <c r="E2974" s="89" t="s">
        <v>204</v>
      </c>
      <c r="F2974" s="89" t="s">
        <v>135</v>
      </c>
      <c r="G2974" s="105">
        <v>45379.839583333334</v>
      </c>
      <c r="H2974" t="str">
        <f>INDEX(Partner_details[companyName], MATCH(E2974, Partner_details[email], 0))</f>
        <v>gg cjsc</v>
      </c>
      <c r="I2974">
        <f>IFERROR(INDEX(ggPayers[payer], MATCH(A2974, ggPayers[remote_order_id], 0)), 0)</f>
        <v>0</v>
      </c>
      <c r="J2974" t="str">
        <f t="shared" si="46"/>
        <v>other</v>
      </c>
    </row>
    <row r="2975" spans="1:10">
      <c r="A2975" s="89" t="s">
        <v>1837</v>
      </c>
      <c r="B2975" s="89">
        <v>1000</v>
      </c>
      <c r="C2975" s="89" t="s">
        <v>561</v>
      </c>
      <c r="D2975" s="89" t="s">
        <v>11811</v>
      </c>
      <c r="E2975" s="89" t="s">
        <v>7432</v>
      </c>
      <c r="F2975" s="89" t="s">
        <v>571</v>
      </c>
      <c r="G2975" s="105">
        <v>45380.270138888889</v>
      </c>
      <c r="H2975" t="str">
        <f>INDEX(Partner_details[companyName], MATCH(E2975, Partner_details[email], 0))</f>
        <v>Venlo</v>
      </c>
      <c r="I2975">
        <f>IFERROR(INDEX(ggPayers[payer], MATCH(A2975, ggPayers[remote_order_id], 0)), 0)</f>
        <v>798</v>
      </c>
      <c r="J2975" t="str">
        <f t="shared" si="46"/>
        <v>ggPay</v>
      </c>
    </row>
    <row r="2976" spans="1:10">
      <c r="A2976" s="89" t="s">
        <v>6131</v>
      </c>
      <c r="B2976" s="89">
        <v>100</v>
      </c>
      <c r="C2976" s="89" t="s">
        <v>5606</v>
      </c>
      <c r="D2976" s="89" t="s">
        <v>11812</v>
      </c>
      <c r="E2976" s="89" t="s">
        <v>279</v>
      </c>
      <c r="F2976" s="89" t="s">
        <v>278</v>
      </c>
      <c r="G2976" s="105">
        <v>45455.257638888892</v>
      </c>
      <c r="H2976" t="str">
        <f>INDEX(Partner_details[companyName], MATCH(E2976, Partner_details[email], 0))</f>
        <v>gg cjsc</v>
      </c>
      <c r="I2976">
        <f>IFERROR(INDEX(ggPayers[payer], MATCH(A2976, ggPayers[remote_order_id], 0)), 0)</f>
        <v>825186</v>
      </c>
      <c r="J2976" t="str">
        <f t="shared" si="46"/>
        <v>ggPay</v>
      </c>
    </row>
    <row r="2977" spans="1:10">
      <c r="A2977" s="89" t="s">
        <v>11813</v>
      </c>
      <c r="B2977" s="89">
        <v>1000</v>
      </c>
      <c r="C2977" s="89" t="s">
        <v>7963</v>
      </c>
      <c r="D2977" s="89" t="s">
        <v>11814</v>
      </c>
      <c r="E2977" s="89" t="s">
        <v>7485</v>
      </c>
      <c r="F2977" s="89" t="s">
        <v>1728</v>
      </c>
      <c r="G2977" s="105">
        <v>45456.6875</v>
      </c>
      <c r="H2977" t="str">
        <f>INDEX(Partner_details[companyName], MATCH(E2977, Partner_details[email], 0))</f>
        <v>Cinnabon</v>
      </c>
      <c r="I2977">
        <f>IFERROR(INDEX(ggPayers[payer], MATCH(A2977, ggPayers[remote_order_id], 0)), 0)</f>
        <v>0</v>
      </c>
      <c r="J2977" t="str">
        <f t="shared" si="46"/>
        <v>other</v>
      </c>
    </row>
    <row r="2978" spans="1:10">
      <c r="A2978" s="89" t="s">
        <v>4319</v>
      </c>
      <c r="B2978" s="89">
        <v>2000</v>
      </c>
      <c r="C2978" s="89" t="s">
        <v>561</v>
      </c>
      <c r="D2978" s="89" t="s">
        <v>11815</v>
      </c>
      <c r="E2978" s="89" t="s">
        <v>7235</v>
      </c>
      <c r="F2978" s="89" t="s">
        <v>710</v>
      </c>
      <c r="G2978" s="105">
        <v>45456.693055555559</v>
      </c>
      <c r="H2978" t="str">
        <f>INDEX(Partner_details[companyName], MATCH(E2978, Partner_details[email], 0))</f>
        <v>Smoking Chef</v>
      </c>
      <c r="I2978">
        <f>IFERROR(INDEX(ggPayers[payer], MATCH(A2978, ggPayers[remote_order_id], 0)), 0)</f>
        <v>902206</v>
      </c>
      <c r="J2978" t="str">
        <f t="shared" si="46"/>
        <v>ggPay</v>
      </c>
    </row>
    <row r="2979" spans="1:10">
      <c r="A2979" s="89" t="s">
        <v>4268</v>
      </c>
      <c r="B2979" s="89">
        <v>3000</v>
      </c>
      <c r="C2979" s="89" t="s">
        <v>561</v>
      </c>
      <c r="D2979" s="89" t="s">
        <v>11816</v>
      </c>
      <c r="E2979" s="89" t="s">
        <v>7235</v>
      </c>
      <c r="F2979" s="89" t="s">
        <v>710</v>
      </c>
      <c r="G2979" s="105">
        <v>45458.418749999997</v>
      </c>
      <c r="H2979" t="str">
        <f>INDEX(Partner_details[companyName], MATCH(E2979, Partner_details[email], 0))</f>
        <v>Smoking Chef</v>
      </c>
      <c r="I2979">
        <f>IFERROR(INDEX(ggPayers[payer], MATCH(A2979, ggPayers[remote_order_id], 0)), 0)</f>
        <v>35127</v>
      </c>
      <c r="J2979" t="str">
        <f t="shared" si="46"/>
        <v>ggPay</v>
      </c>
    </row>
    <row r="2980" spans="1:10">
      <c r="A2980" s="89" t="s">
        <v>11817</v>
      </c>
      <c r="B2980" s="89">
        <v>1000</v>
      </c>
      <c r="C2980" s="89" t="s">
        <v>7963</v>
      </c>
      <c r="D2980" s="89" t="s">
        <v>11818</v>
      </c>
      <c r="E2980" s="89" t="s">
        <v>7296</v>
      </c>
      <c r="F2980" s="89" t="s">
        <v>516</v>
      </c>
      <c r="G2980" s="105">
        <v>45458.427777777775</v>
      </c>
      <c r="H2980" t="str">
        <f>INDEX(Partner_details[companyName], MATCH(E2980, Partner_details[email], 0))</f>
        <v>Paul</v>
      </c>
      <c r="I2980">
        <f>IFERROR(INDEX(ggPayers[payer], MATCH(A2980, ggPayers[remote_order_id], 0)), 0)</f>
        <v>0</v>
      </c>
      <c r="J2980" t="str">
        <f t="shared" si="46"/>
        <v>other</v>
      </c>
    </row>
    <row r="2981" spans="1:10">
      <c r="A2981" s="89" t="s">
        <v>11819</v>
      </c>
      <c r="B2981" s="89">
        <v>1000</v>
      </c>
      <c r="C2981" s="89" t="s">
        <v>7963</v>
      </c>
      <c r="D2981" s="89"/>
      <c r="E2981" s="89" t="s">
        <v>7296</v>
      </c>
      <c r="F2981" s="89" t="s">
        <v>516</v>
      </c>
      <c r="G2981" s="105">
        <v>45458.427777777775</v>
      </c>
      <c r="H2981" t="str">
        <f>INDEX(Partner_details[companyName], MATCH(E2981, Partner_details[email], 0))</f>
        <v>Paul</v>
      </c>
      <c r="I2981">
        <f>IFERROR(INDEX(ggPayers[payer], MATCH(A2981, ggPayers[remote_order_id], 0)), 0)</f>
        <v>0</v>
      </c>
      <c r="J2981" t="str">
        <f t="shared" si="46"/>
        <v>other</v>
      </c>
    </row>
    <row r="2982" spans="1:10">
      <c r="A2982" s="89" t="s">
        <v>4266</v>
      </c>
      <c r="B2982" s="89">
        <v>300</v>
      </c>
      <c r="C2982" s="89" t="s">
        <v>561</v>
      </c>
      <c r="D2982" s="89" t="s">
        <v>11820</v>
      </c>
      <c r="E2982" s="89" t="s">
        <v>7432</v>
      </c>
      <c r="F2982" s="89" t="s">
        <v>571</v>
      </c>
      <c r="G2982" s="105">
        <v>45458.468055555553</v>
      </c>
      <c r="H2982" t="str">
        <f>INDEX(Partner_details[companyName], MATCH(E2982, Partner_details[email], 0))</f>
        <v>Venlo</v>
      </c>
      <c r="I2982">
        <f>IFERROR(INDEX(ggPayers[payer], MATCH(A2982, ggPayers[remote_order_id], 0)), 0)</f>
        <v>159282</v>
      </c>
      <c r="J2982" t="str">
        <f t="shared" si="46"/>
        <v>ggPay</v>
      </c>
    </row>
    <row r="2983" spans="1:10">
      <c r="A2983" s="89" t="s">
        <v>11821</v>
      </c>
      <c r="B2983" s="89">
        <v>1000</v>
      </c>
      <c r="C2983" s="89" t="s">
        <v>7963</v>
      </c>
      <c r="D2983" s="89" t="s">
        <v>11822</v>
      </c>
      <c r="E2983" s="89" t="s">
        <v>6830</v>
      </c>
      <c r="F2983" s="89" t="s">
        <v>382</v>
      </c>
      <c r="G2983" s="105">
        <v>45459.771527777775</v>
      </c>
      <c r="H2983" t="str">
        <f>INDEX(Partner_details[companyName], MATCH(E2983, Partner_details[email], 0))</f>
        <v>Beer Academy</v>
      </c>
      <c r="I2983">
        <f>IFERROR(INDEX(ggPayers[payer], MATCH(A2983, ggPayers[remote_order_id], 0)), 0)</f>
        <v>0</v>
      </c>
      <c r="J2983" t="str">
        <f t="shared" si="46"/>
        <v>other</v>
      </c>
    </row>
    <row r="2984" spans="1:10">
      <c r="A2984" s="89" t="s">
        <v>11823</v>
      </c>
      <c r="B2984" s="89">
        <v>1000</v>
      </c>
      <c r="C2984" s="89" t="s">
        <v>7963</v>
      </c>
      <c r="D2984" s="89"/>
      <c r="E2984" s="89" t="s">
        <v>6830</v>
      </c>
      <c r="F2984" s="89" t="s">
        <v>382</v>
      </c>
      <c r="G2984" s="105">
        <v>45459.797222222223</v>
      </c>
      <c r="H2984" t="str">
        <f>INDEX(Partner_details[companyName], MATCH(E2984, Partner_details[email], 0))</f>
        <v>Beer Academy</v>
      </c>
      <c r="I2984">
        <f>IFERROR(INDEX(ggPayers[payer], MATCH(A2984, ggPayers[remote_order_id], 0)), 0)</f>
        <v>0</v>
      </c>
      <c r="J2984" t="str">
        <f t="shared" si="46"/>
        <v>other</v>
      </c>
    </row>
    <row r="2985" spans="1:10">
      <c r="A2985" s="89" t="s">
        <v>4367</v>
      </c>
      <c r="B2985" s="89">
        <v>500</v>
      </c>
      <c r="C2985" s="89" t="s">
        <v>561</v>
      </c>
      <c r="D2985" s="89" t="s">
        <v>11824</v>
      </c>
      <c r="E2985" s="89" t="s">
        <v>6572</v>
      </c>
      <c r="F2985" s="89" t="s">
        <v>568</v>
      </c>
      <c r="G2985" s="105">
        <v>45461.32708333333</v>
      </c>
      <c r="H2985" t="str">
        <f>INDEX(Partner_details[companyName], MATCH(E2985, Partner_details[email], 0))</f>
        <v>Bisquit</v>
      </c>
      <c r="I2985">
        <f>IFERROR(INDEX(ggPayers[payer], MATCH(A2985, ggPayers[remote_order_id], 0)), 0)</f>
        <v>176935</v>
      </c>
      <c r="J2985" t="str">
        <f t="shared" si="46"/>
        <v>ggPay</v>
      </c>
    </row>
    <row r="2986" spans="1:10">
      <c r="A2986" s="89" t="s">
        <v>11825</v>
      </c>
      <c r="B2986" s="89">
        <v>500</v>
      </c>
      <c r="C2986" s="89" t="s">
        <v>7963</v>
      </c>
      <c r="D2986" s="89" t="s">
        <v>11826</v>
      </c>
      <c r="E2986" s="89" t="s">
        <v>6572</v>
      </c>
      <c r="F2986" s="89" t="s">
        <v>568</v>
      </c>
      <c r="G2986" s="105">
        <v>45461.32708333333</v>
      </c>
      <c r="H2986" t="str">
        <f>INDEX(Partner_details[companyName], MATCH(E2986, Partner_details[email], 0))</f>
        <v>Bisquit</v>
      </c>
      <c r="I2986">
        <f>IFERROR(INDEX(ggPayers[payer], MATCH(A2986, ggPayers[remote_order_id], 0)), 0)</f>
        <v>0</v>
      </c>
      <c r="J2986" t="str">
        <f t="shared" si="46"/>
        <v>other</v>
      </c>
    </row>
    <row r="2987" spans="1:10">
      <c r="A2987" s="89" t="s">
        <v>11827</v>
      </c>
      <c r="B2987" s="89">
        <v>1000</v>
      </c>
      <c r="C2987" s="89" t="s">
        <v>7963</v>
      </c>
      <c r="D2987" s="89" t="s">
        <v>11828</v>
      </c>
      <c r="E2987" s="89" t="s">
        <v>6728</v>
      </c>
      <c r="F2987" s="89" t="s">
        <v>6727</v>
      </c>
      <c r="G2987" s="105">
        <v>45461.35</v>
      </c>
      <c r="H2987" t="str">
        <f>INDEX(Partner_details[companyName], MATCH(E2987, Partner_details[email], 0))</f>
        <v>Byblos</v>
      </c>
      <c r="I2987">
        <f>IFERROR(INDEX(ggPayers[payer], MATCH(A2987, ggPayers[remote_order_id], 0)), 0)</f>
        <v>0</v>
      </c>
      <c r="J2987" t="str">
        <f t="shared" si="46"/>
        <v>other</v>
      </c>
    </row>
    <row r="2988" spans="1:10">
      <c r="A2988" s="89" t="s">
        <v>4365</v>
      </c>
      <c r="B2988" s="89">
        <v>500</v>
      </c>
      <c r="C2988" s="89" t="s">
        <v>561</v>
      </c>
      <c r="D2988" s="89" t="s">
        <v>11829</v>
      </c>
      <c r="E2988" s="89" t="s">
        <v>7018</v>
      </c>
      <c r="F2988" s="89" t="s">
        <v>476</v>
      </c>
      <c r="G2988" s="105">
        <v>45461.384722222225</v>
      </c>
      <c r="H2988" t="str">
        <f>INDEX(Partner_details[companyName], MATCH(E2988, Partner_details[email], 0))</f>
        <v>Malocco</v>
      </c>
      <c r="I2988">
        <f>IFERROR(INDEX(ggPayers[payer], MATCH(A2988, ggPayers[remote_order_id], 0)), 0)</f>
        <v>87060</v>
      </c>
      <c r="J2988" t="str">
        <f t="shared" si="46"/>
        <v>ggPay</v>
      </c>
    </row>
    <row r="2989" spans="1:10">
      <c r="A2989" s="89" t="s">
        <v>4363</v>
      </c>
      <c r="B2989" s="89">
        <v>500</v>
      </c>
      <c r="C2989" s="89" t="s">
        <v>561</v>
      </c>
      <c r="D2989" s="89"/>
      <c r="E2989" s="89" t="s">
        <v>6937</v>
      </c>
      <c r="F2989" s="89" t="s">
        <v>6936</v>
      </c>
      <c r="G2989" s="105">
        <v>45461.395833333336</v>
      </c>
      <c r="H2989" t="str">
        <f>INDEX(Partner_details[companyName], MATCH(E2989, Partner_details[email], 0))</f>
        <v>Tashir Papazyan</v>
      </c>
      <c r="I2989">
        <f>IFERROR(INDEX(ggPayers[payer], MATCH(A2989, ggPayers[remote_order_id], 0)), 0)</f>
        <v>0</v>
      </c>
      <c r="J2989" t="str">
        <f t="shared" si="46"/>
        <v>other</v>
      </c>
    </row>
    <row r="2990" spans="1:10">
      <c r="A2990" s="89" t="s">
        <v>11830</v>
      </c>
      <c r="B2990" s="89">
        <v>500</v>
      </c>
      <c r="C2990" s="89" t="s">
        <v>7963</v>
      </c>
      <c r="D2990" s="89"/>
      <c r="E2990" s="89" t="s">
        <v>6937</v>
      </c>
      <c r="F2990" s="89" t="s">
        <v>6936</v>
      </c>
      <c r="G2990" s="105">
        <v>45461.395833333336</v>
      </c>
      <c r="H2990" t="str">
        <f>INDEX(Partner_details[companyName], MATCH(E2990, Partner_details[email], 0))</f>
        <v>Tashir Papazyan</v>
      </c>
      <c r="I2990">
        <f>IFERROR(INDEX(ggPayers[payer], MATCH(A2990, ggPayers[remote_order_id], 0)), 0)</f>
        <v>0</v>
      </c>
      <c r="J2990" t="str">
        <f t="shared" si="46"/>
        <v>other</v>
      </c>
    </row>
    <row r="2991" spans="1:10">
      <c r="A2991" s="89" t="s">
        <v>11831</v>
      </c>
      <c r="B2991" s="89">
        <v>500</v>
      </c>
      <c r="C2991" s="89" t="s">
        <v>7963</v>
      </c>
      <c r="D2991" s="89"/>
      <c r="E2991" s="89" t="s">
        <v>6937</v>
      </c>
      <c r="F2991" s="89" t="s">
        <v>6936</v>
      </c>
      <c r="G2991" s="105">
        <v>45461.395833333336</v>
      </c>
      <c r="H2991" t="str">
        <f>INDEX(Partner_details[companyName], MATCH(E2991, Partner_details[email], 0))</f>
        <v>Tashir Papazyan</v>
      </c>
      <c r="I2991">
        <f>IFERROR(INDEX(ggPayers[payer], MATCH(A2991, ggPayers[remote_order_id], 0)), 0)</f>
        <v>0</v>
      </c>
      <c r="J2991" t="str">
        <f t="shared" si="46"/>
        <v>other</v>
      </c>
    </row>
    <row r="2992" spans="1:10">
      <c r="A2992" s="89" t="s">
        <v>4359</v>
      </c>
      <c r="B2992" s="89">
        <v>100</v>
      </c>
      <c r="C2992" s="89" t="s">
        <v>561</v>
      </c>
      <c r="D2992" s="89" t="s">
        <v>11832</v>
      </c>
      <c r="E2992" s="89" t="s">
        <v>7388</v>
      </c>
      <c r="F2992" s="89" t="s">
        <v>550</v>
      </c>
      <c r="G2992" s="105">
        <v>45461.512499999997</v>
      </c>
      <c r="H2992" t="str">
        <f>INDEX(Partner_details[companyName], MATCH(E2992, Partner_details[email], 0))</f>
        <v>Date</v>
      </c>
      <c r="I2992">
        <f>IFERROR(INDEX(ggPayers[payer], MATCH(A2992, ggPayers[remote_order_id], 0)), 0)</f>
        <v>825186</v>
      </c>
      <c r="J2992" t="str">
        <f t="shared" si="46"/>
        <v>ggPay</v>
      </c>
    </row>
    <row r="2993" spans="1:10">
      <c r="A2993" s="89" t="s">
        <v>11833</v>
      </c>
      <c r="B2993" s="89">
        <v>500</v>
      </c>
      <c r="C2993" s="89" t="s">
        <v>7963</v>
      </c>
      <c r="D2993" s="89" t="s">
        <v>11834</v>
      </c>
      <c r="E2993" s="89" t="s">
        <v>7281</v>
      </c>
      <c r="F2993" s="89" t="s">
        <v>4066</v>
      </c>
      <c r="G2993" s="105">
        <v>45461.572222222225</v>
      </c>
      <c r="H2993" t="str">
        <f>INDEX(Partner_details[companyName], MATCH(E2993, Partner_details[email], 0))</f>
        <v>Tashir Petrosyan</v>
      </c>
      <c r="I2993">
        <f>IFERROR(INDEX(ggPayers[payer], MATCH(A2993, ggPayers[remote_order_id], 0)), 0)</f>
        <v>0</v>
      </c>
      <c r="J2993" t="str">
        <f t="shared" si="46"/>
        <v>other</v>
      </c>
    </row>
    <row r="2994" spans="1:10">
      <c r="A2994" s="89" t="s">
        <v>11835</v>
      </c>
      <c r="B2994" s="89">
        <v>500</v>
      </c>
      <c r="C2994" s="89" t="s">
        <v>7963</v>
      </c>
      <c r="D2994" s="89"/>
      <c r="E2994" s="89" t="s">
        <v>7281</v>
      </c>
      <c r="F2994" s="89" t="s">
        <v>4066</v>
      </c>
      <c r="G2994" s="105">
        <v>45461.572222222225</v>
      </c>
      <c r="H2994" t="str">
        <f>INDEX(Partner_details[companyName], MATCH(E2994, Partner_details[email], 0))</f>
        <v>Tashir Petrosyan</v>
      </c>
      <c r="I2994">
        <f>IFERROR(INDEX(ggPayers[payer], MATCH(A2994, ggPayers[remote_order_id], 0)), 0)</f>
        <v>0</v>
      </c>
      <c r="J2994" t="str">
        <f t="shared" si="46"/>
        <v>other</v>
      </c>
    </row>
    <row r="2995" spans="1:10">
      <c r="A2995" s="89" t="s">
        <v>4354</v>
      </c>
      <c r="B2995" s="89">
        <v>500</v>
      </c>
      <c r="C2995" s="89" t="s">
        <v>561</v>
      </c>
      <c r="D2995" s="89"/>
      <c r="E2995" s="89" t="s">
        <v>7281</v>
      </c>
      <c r="F2995" s="89" t="s">
        <v>4066</v>
      </c>
      <c r="G2995" s="105">
        <v>45461.572222222225</v>
      </c>
      <c r="H2995" t="str">
        <f>INDEX(Partner_details[companyName], MATCH(E2995, Partner_details[email], 0))</f>
        <v>Tashir Petrosyan</v>
      </c>
      <c r="I2995">
        <f>IFERROR(INDEX(ggPayers[payer], MATCH(A2995, ggPayers[remote_order_id], 0)), 0)</f>
        <v>0</v>
      </c>
      <c r="J2995" t="str">
        <f t="shared" si="46"/>
        <v>other</v>
      </c>
    </row>
    <row r="2996" spans="1:10">
      <c r="A2996" s="89" t="s">
        <v>11836</v>
      </c>
      <c r="B2996" s="89">
        <v>500</v>
      </c>
      <c r="C2996" s="89" t="s">
        <v>7963</v>
      </c>
      <c r="D2996" s="89"/>
      <c r="E2996" s="89" t="s">
        <v>7281</v>
      </c>
      <c r="F2996" s="89" t="s">
        <v>4066</v>
      </c>
      <c r="G2996" s="105">
        <v>45461.572222222225</v>
      </c>
      <c r="H2996" t="str">
        <f>INDEX(Partner_details[companyName], MATCH(E2996, Partner_details[email], 0))</f>
        <v>Tashir Petrosyan</v>
      </c>
      <c r="I2996">
        <f>IFERROR(INDEX(ggPayers[payer], MATCH(A2996, ggPayers[remote_order_id], 0)), 0)</f>
        <v>0</v>
      </c>
      <c r="J2996" t="str">
        <f t="shared" si="46"/>
        <v>other</v>
      </c>
    </row>
    <row r="2997" spans="1:10">
      <c r="A2997" s="89" t="s">
        <v>11837</v>
      </c>
      <c r="B2997" s="89">
        <v>1000</v>
      </c>
      <c r="C2997" s="89" t="s">
        <v>7963</v>
      </c>
      <c r="D2997" s="89"/>
      <c r="E2997" s="89" t="s">
        <v>7296</v>
      </c>
      <c r="F2997" s="89" t="s">
        <v>516</v>
      </c>
      <c r="G2997" s="105">
        <v>45461.574999999997</v>
      </c>
      <c r="H2997" t="str">
        <f>INDEX(Partner_details[companyName], MATCH(E2997, Partner_details[email], 0))</f>
        <v>Paul</v>
      </c>
      <c r="I2997">
        <f>IFERROR(INDEX(ggPayers[payer], MATCH(A2997, ggPayers[remote_order_id], 0)), 0)</f>
        <v>0</v>
      </c>
      <c r="J2997" t="str">
        <f t="shared" si="46"/>
        <v>other</v>
      </c>
    </row>
    <row r="2998" spans="1:10">
      <c r="A2998" s="89" t="s">
        <v>4352</v>
      </c>
      <c r="B2998" s="89">
        <v>1000</v>
      </c>
      <c r="C2998" s="89" t="s">
        <v>561</v>
      </c>
      <c r="D2998" s="89"/>
      <c r="E2998" s="89" t="s">
        <v>7296</v>
      </c>
      <c r="F2998" s="89" t="s">
        <v>516</v>
      </c>
      <c r="G2998" s="105">
        <v>45461.574999999997</v>
      </c>
      <c r="H2998" t="str">
        <f>INDEX(Partner_details[companyName], MATCH(E2998, Partner_details[email], 0))</f>
        <v>Paul</v>
      </c>
      <c r="I2998">
        <f>IFERROR(INDEX(ggPayers[payer], MATCH(A2998, ggPayers[remote_order_id], 0)), 0)</f>
        <v>0</v>
      </c>
      <c r="J2998" t="str">
        <f t="shared" si="46"/>
        <v>other</v>
      </c>
    </row>
    <row r="2999" spans="1:10">
      <c r="A2999" s="89" t="s">
        <v>11838</v>
      </c>
      <c r="B2999" s="89">
        <v>1000</v>
      </c>
      <c r="C2999" s="89" t="s">
        <v>7963</v>
      </c>
      <c r="D2999" s="89" t="s">
        <v>11839</v>
      </c>
      <c r="E2999" s="89" t="s">
        <v>6653</v>
      </c>
      <c r="F2999" s="89" t="s">
        <v>1403</v>
      </c>
      <c r="G2999" s="105">
        <v>45461.634027777778</v>
      </c>
      <c r="H2999" t="str">
        <f>INDEX(Partner_details[companyName], MATCH(E2999, Partner_details[email], 0))</f>
        <v>Karas mashtoc</v>
      </c>
      <c r="I2999">
        <f>IFERROR(INDEX(ggPayers[payer], MATCH(A2999, ggPayers[remote_order_id], 0)), 0)</f>
        <v>0</v>
      </c>
      <c r="J2999" t="str">
        <f t="shared" si="46"/>
        <v>other</v>
      </c>
    </row>
    <row r="3000" spans="1:10">
      <c r="A3000" s="89" t="s">
        <v>11840</v>
      </c>
      <c r="B3000" s="89">
        <v>1000</v>
      </c>
      <c r="C3000" s="89" t="s">
        <v>7963</v>
      </c>
      <c r="D3000" s="89" t="s">
        <v>11841</v>
      </c>
      <c r="E3000" s="89" t="s">
        <v>6653</v>
      </c>
      <c r="F3000" s="89" t="s">
        <v>1403</v>
      </c>
      <c r="G3000" s="105">
        <v>45461.636805555558</v>
      </c>
      <c r="H3000" t="str">
        <f>INDEX(Partner_details[companyName], MATCH(E3000, Partner_details[email], 0))</f>
        <v>Karas mashtoc</v>
      </c>
      <c r="I3000">
        <f>IFERROR(INDEX(ggPayers[payer], MATCH(A3000, ggPayers[remote_order_id], 0)), 0)</f>
        <v>0</v>
      </c>
      <c r="J3000" t="str">
        <f t="shared" si="46"/>
        <v>other</v>
      </c>
    </row>
    <row r="3001" spans="1:10">
      <c r="A3001" s="89" t="s">
        <v>11842</v>
      </c>
      <c r="B3001" s="89">
        <v>1000</v>
      </c>
      <c r="C3001" s="89" t="s">
        <v>7963</v>
      </c>
      <c r="D3001" s="89" t="s">
        <v>11843</v>
      </c>
      <c r="E3001" s="89" t="s">
        <v>6653</v>
      </c>
      <c r="F3001" s="89" t="s">
        <v>1403</v>
      </c>
      <c r="G3001" s="105">
        <v>45461.636805555558</v>
      </c>
      <c r="H3001" t="str">
        <f>INDEX(Partner_details[companyName], MATCH(E3001, Partner_details[email], 0))</f>
        <v>Karas mashtoc</v>
      </c>
      <c r="I3001">
        <f>IFERROR(INDEX(ggPayers[payer], MATCH(A3001, ggPayers[remote_order_id], 0)), 0)</f>
        <v>0</v>
      </c>
      <c r="J3001" t="str">
        <f t="shared" si="46"/>
        <v>other</v>
      </c>
    </row>
    <row r="3002" spans="1:10">
      <c r="A3002" s="89" t="s">
        <v>11844</v>
      </c>
      <c r="B3002" s="89">
        <v>500</v>
      </c>
      <c r="C3002" s="89" t="s">
        <v>7963</v>
      </c>
      <c r="D3002" s="89" t="s">
        <v>11845</v>
      </c>
      <c r="E3002" s="89" t="s">
        <v>6937</v>
      </c>
      <c r="F3002" s="89" t="s">
        <v>6936</v>
      </c>
      <c r="G3002" s="105">
        <v>45461.637499999997</v>
      </c>
      <c r="H3002" t="str">
        <f>INDEX(Partner_details[companyName], MATCH(E3002, Partner_details[email], 0))</f>
        <v>Tashir Papazyan</v>
      </c>
      <c r="I3002">
        <f>IFERROR(INDEX(ggPayers[payer], MATCH(A3002, ggPayers[remote_order_id], 0)), 0)</f>
        <v>0</v>
      </c>
      <c r="J3002" t="str">
        <f t="shared" si="46"/>
        <v>other</v>
      </c>
    </row>
    <row r="3003" spans="1:10">
      <c r="A3003" s="89" t="s">
        <v>11846</v>
      </c>
      <c r="B3003" s="89">
        <v>500</v>
      </c>
      <c r="C3003" s="89" t="s">
        <v>7963</v>
      </c>
      <c r="D3003" s="89" t="s">
        <v>11847</v>
      </c>
      <c r="E3003" s="89" t="s">
        <v>6937</v>
      </c>
      <c r="F3003" s="89" t="s">
        <v>6936</v>
      </c>
      <c r="G3003" s="105">
        <v>45461.637499999997</v>
      </c>
      <c r="H3003" t="str">
        <f>INDEX(Partner_details[companyName], MATCH(E3003, Partner_details[email], 0))</f>
        <v>Tashir Papazyan</v>
      </c>
      <c r="I3003">
        <f>IFERROR(INDEX(ggPayers[payer], MATCH(A3003, ggPayers[remote_order_id], 0)), 0)</f>
        <v>0</v>
      </c>
      <c r="J3003" t="str">
        <f t="shared" si="46"/>
        <v>other</v>
      </c>
    </row>
    <row r="3004" spans="1:10">
      <c r="A3004" s="89" t="s">
        <v>11848</v>
      </c>
      <c r="B3004" s="89">
        <v>500</v>
      </c>
      <c r="C3004" s="89" t="s">
        <v>7963</v>
      </c>
      <c r="D3004" s="89"/>
      <c r="E3004" s="89" t="s">
        <v>6937</v>
      </c>
      <c r="F3004" s="89" t="s">
        <v>6936</v>
      </c>
      <c r="G3004" s="105">
        <v>45461.638194444444</v>
      </c>
      <c r="H3004" t="str">
        <f>INDEX(Partner_details[companyName], MATCH(E3004, Partner_details[email], 0))</f>
        <v>Tashir Papazyan</v>
      </c>
      <c r="I3004">
        <f>IFERROR(INDEX(ggPayers[payer], MATCH(A3004, ggPayers[remote_order_id], 0)), 0)</f>
        <v>0</v>
      </c>
      <c r="J3004" t="str">
        <f t="shared" si="46"/>
        <v>other</v>
      </c>
    </row>
    <row r="3005" spans="1:10">
      <c r="A3005" s="89" t="s">
        <v>11849</v>
      </c>
      <c r="B3005" s="89">
        <v>500</v>
      </c>
      <c r="C3005" s="89" t="s">
        <v>7963</v>
      </c>
      <c r="D3005" s="89" t="s">
        <v>11850</v>
      </c>
      <c r="E3005" s="89" t="s">
        <v>7567</v>
      </c>
      <c r="F3005" s="89" t="s">
        <v>1834</v>
      </c>
      <c r="G3005" s="105">
        <v>45380.302777777775</v>
      </c>
      <c r="H3005" t="str">
        <f>INDEX(Partner_details[companyName], MATCH(E3005, Partner_details[email], 0))</f>
        <v>Bisquit</v>
      </c>
      <c r="I3005">
        <f>IFERROR(INDEX(ggPayers[payer], MATCH(A3005, ggPayers[remote_order_id], 0)), 0)</f>
        <v>0</v>
      </c>
      <c r="J3005" t="str">
        <f t="shared" si="46"/>
        <v>other</v>
      </c>
    </row>
    <row r="3006" spans="1:10">
      <c r="A3006" s="89" t="s">
        <v>1835</v>
      </c>
      <c r="B3006" s="89">
        <v>500</v>
      </c>
      <c r="C3006" s="89" t="s">
        <v>561</v>
      </c>
      <c r="D3006" s="89"/>
      <c r="E3006" s="89" t="s">
        <v>7567</v>
      </c>
      <c r="F3006" s="89" t="s">
        <v>1834</v>
      </c>
      <c r="G3006" s="105">
        <v>45380.302777777775</v>
      </c>
      <c r="H3006" t="str">
        <f>INDEX(Partner_details[companyName], MATCH(E3006, Partner_details[email], 0))</f>
        <v>Bisquit</v>
      </c>
      <c r="I3006">
        <f>IFERROR(INDEX(ggPayers[payer], MATCH(A3006, ggPayers[remote_order_id], 0)), 0)</f>
        <v>0</v>
      </c>
      <c r="J3006" t="str">
        <f t="shared" si="46"/>
        <v>other</v>
      </c>
    </row>
    <row r="3007" spans="1:10">
      <c r="A3007" s="89" t="s">
        <v>11851</v>
      </c>
      <c r="B3007" s="89">
        <v>500</v>
      </c>
      <c r="C3007" s="89" t="s">
        <v>7963</v>
      </c>
      <c r="D3007" s="89"/>
      <c r="E3007" s="89" t="s">
        <v>7567</v>
      </c>
      <c r="F3007" s="89" t="s">
        <v>1834</v>
      </c>
      <c r="G3007" s="105">
        <v>45380.302777777775</v>
      </c>
      <c r="H3007" t="str">
        <f>INDEX(Partner_details[companyName], MATCH(E3007, Partner_details[email], 0))</f>
        <v>Bisquit</v>
      </c>
      <c r="I3007">
        <f>IFERROR(INDEX(ggPayers[payer], MATCH(A3007, ggPayers[remote_order_id], 0)), 0)</f>
        <v>0</v>
      </c>
      <c r="J3007" t="str">
        <f t="shared" si="46"/>
        <v>other</v>
      </c>
    </row>
    <row r="3008" spans="1:10">
      <c r="A3008" s="89" t="s">
        <v>1832</v>
      </c>
      <c r="B3008" s="89">
        <v>100</v>
      </c>
      <c r="C3008" s="89" t="s">
        <v>561</v>
      </c>
      <c r="D3008" s="89" t="s">
        <v>11852</v>
      </c>
      <c r="E3008" s="89" t="s">
        <v>332</v>
      </c>
      <c r="F3008" s="89" t="s">
        <v>331</v>
      </c>
      <c r="G3008" s="105">
        <v>45380.326388888891</v>
      </c>
      <c r="H3008" t="str">
        <f>INDEX(Partner_details[companyName], MATCH(E3008, Partner_details[email], 0))</f>
        <v>gg cjsc</v>
      </c>
      <c r="I3008">
        <f>IFERROR(INDEX(ggPayers[payer], MATCH(A3008, ggPayers[remote_order_id], 0)), 0)</f>
        <v>325453</v>
      </c>
      <c r="J3008" t="str">
        <f t="shared" si="46"/>
        <v>ggPay</v>
      </c>
    </row>
    <row r="3009" spans="1:10">
      <c r="A3009" s="89" t="s">
        <v>1829</v>
      </c>
      <c r="B3009" s="89">
        <v>500</v>
      </c>
      <c r="C3009" s="89" t="s">
        <v>561</v>
      </c>
      <c r="D3009" s="89" t="s">
        <v>11853</v>
      </c>
      <c r="E3009" s="89" t="s">
        <v>6984</v>
      </c>
      <c r="F3009" s="89" t="s">
        <v>206</v>
      </c>
      <c r="G3009" s="105">
        <v>45380.327777777777</v>
      </c>
      <c r="H3009" t="str">
        <f>INDEX(Partner_details[companyName], MATCH(E3009, Partner_details[email], 0))</f>
        <v>gg cjsc</v>
      </c>
      <c r="I3009">
        <f>IFERROR(INDEX(ggPayers[payer], MATCH(A3009, ggPayers[remote_order_id], 0)), 0)</f>
        <v>325453</v>
      </c>
      <c r="J3009" t="str">
        <f t="shared" si="46"/>
        <v>ggPay</v>
      </c>
    </row>
    <row r="3010" spans="1:10">
      <c r="A3010" s="89" t="s">
        <v>11854</v>
      </c>
      <c r="B3010" s="89">
        <v>300</v>
      </c>
      <c r="C3010" s="89" t="s">
        <v>7963</v>
      </c>
      <c r="D3010" s="89" t="s">
        <v>11855</v>
      </c>
      <c r="E3010" s="89" t="s">
        <v>6653</v>
      </c>
      <c r="F3010" s="89" t="s">
        <v>1403</v>
      </c>
      <c r="G3010" s="105">
        <v>45380.334027777775</v>
      </c>
      <c r="H3010" t="str">
        <f>INDEX(Partner_details[companyName], MATCH(E3010, Partner_details[email], 0))</f>
        <v>Karas mashtoc</v>
      </c>
      <c r="I3010">
        <f>IFERROR(INDEX(ggPayers[payer], MATCH(A3010, ggPayers[remote_order_id], 0)), 0)</f>
        <v>0</v>
      </c>
      <c r="J3010" t="str">
        <f t="shared" si="46"/>
        <v>other</v>
      </c>
    </row>
    <row r="3011" spans="1:10">
      <c r="A3011" s="89" t="s">
        <v>1827</v>
      </c>
      <c r="B3011" s="89">
        <v>100</v>
      </c>
      <c r="C3011" s="89" t="s">
        <v>561</v>
      </c>
      <c r="D3011" s="89" t="s">
        <v>11856</v>
      </c>
      <c r="E3011" s="89" t="s">
        <v>6653</v>
      </c>
      <c r="F3011" s="89" t="s">
        <v>1403</v>
      </c>
      <c r="G3011" s="105">
        <v>45380.338194444441</v>
      </c>
      <c r="H3011" t="str">
        <f>INDEX(Partner_details[companyName], MATCH(E3011, Partner_details[email], 0))</f>
        <v>Karas mashtoc</v>
      </c>
      <c r="I3011">
        <f>IFERROR(INDEX(ggPayers[payer], MATCH(A3011, ggPayers[remote_order_id], 0)), 0)</f>
        <v>825186</v>
      </c>
      <c r="J3011" t="str">
        <f t="shared" ref="J3011:J3074" si="47">IF(NOT(I3011=0), "ggPay", "other")</f>
        <v>ggPay</v>
      </c>
    </row>
    <row r="3012" spans="1:10">
      <c r="A3012" s="89" t="s">
        <v>11857</v>
      </c>
      <c r="B3012" s="89">
        <v>1000</v>
      </c>
      <c r="C3012" s="89" t="s">
        <v>7963</v>
      </c>
      <c r="D3012" s="89" t="s">
        <v>11858</v>
      </c>
      <c r="E3012" s="89" t="s">
        <v>6599</v>
      </c>
      <c r="F3012" s="89" t="s">
        <v>307</v>
      </c>
      <c r="G3012" s="105">
        <v>45380.366666666669</v>
      </c>
      <c r="H3012" t="str">
        <f>INDEX(Partner_details[companyName], MATCH(E3012, Partner_details[email], 0))</f>
        <v>gg cjsc</v>
      </c>
      <c r="I3012">
        <f>IFERROR(INDEX(ggPayers[payer], MATCH(A3012, ggPayers[remote_order_id], 0)), 0)</f>
        <v>0</v>
      </c>
      <c r="J3012" t="str">
        <f t="shared" si="47"/>
        <v>other</v>
      </c>
    </row>
    <row r="3013" spans="1:10">
      <c r="A3013" s="89" t="s">
        <v>11859</v>
      </c>
      <c r="B3013" s="89">
        <v>1000</v>
      </c>
      <c r="C3013" s="89" t="s">
        <v>7963</v>
      </c>
      <c r="D3013" s="89"/>
      <c r="E3013" s="89" t="s">
        <v>6599</v>
      </c>
      <c r="F3013" s="89" t="s">
        <v>307</v>
      </c>
      <c r="G3013" s="105">
        <v>45380.367361111108</v>
      </c>
      <c r="H3013" t="str">
        <f>INDEX(Partner_details[companyName], MATCH(E3013, Partner_details[email], 0))</f>
        <v>gg cjsc</v>
      </c>
      <c r="I3013">
        <f>IFERROR(INDEX(ggPayers[payer], MATCH(A3013, ggPayers[remote_order_id], 0)), 0)</f>
        <v>0</v>
      </c>
      <c r="J3013" t="str">
        <f t="shared" si="47"/>
        <v>other</v>
      </c>
    </row>
    <row r="3014" spans="1:10">
      <c r="A3014" s="89" t="s">
        <v>11860</v>
      </c>
      <c r="B3014" s="89">
        <v>1000</v>
      </c>
      <c r="C3014" s="89" t="s">
        <v>7963</v>
      </c>
      <c r="D3014" s="89"/>
      <c r="E3014" s="89" t="s">
        <v>6599</v>
      </c>
      <c r="F3014" s="89" t="s">
        <v>307</v>
      </c>
      <c r="G3014" s="105">
        <v>45380.367361111108</v>
      </c>
      <c r="H3014" t="str">
        <f>INDEX(Partner_details[companyName], MATCH(E3014, Partner_details[email], 0))</f>
        <v>gg cjsc</v>
      </c>
      <c r="I3014">
        <f>IFERROR(INDEX(ggPayers[payer], MATCH(A3014, ggPayers[remote_order_id], 0)), 0)</f>
        <v>0</v>
      </c>
      <c r="J3014" t="str">
        <f t="shared" si="47"/>
        <v>other</v>
      </c>
    </row>
    <row r="3015" spans="1:10">
      <c r="A3015" s="89" t="s">
        <v>11861</v>
      </c>
      <c r="B3015" s="89">
        <v>1500</v>
      </c>
      <c r="C3015" s="89" t="s">
        <v>7963</v>
      </c>
      <c r="D3015" s="89" t="s">
        <v>11862</v>
      </c>
      <c r="E3015" s="89" t="s">
        <v>7482</v>
      </c>
      <c r="F3015" s="89" t="s">
        <v>226</v>
      </c>
      <c r="G3015" s="105">
        <v>45380.425000000003</v>
      </c>
      <c r="H3015" t="str">
        <f>INDEX(Partner_details[companyName], MATCH(E3015, Partner_details[email], 0))</f>
        <v>Bisquit</v>
      </c>
      <c r="I3015">
        <f>IFERROR(INDEX(ggPayers[payer], MATCH(A3015, ggPayers[remote_order_id], 0)), 0)</f>
        <v>0</v>
      </c>
      <c r="J3015" t="str">
        <f t="shared" si="47"/>
        <v>other</v>
      </c>
    </row>
    <row r="3016" spans="1:10">
      <c r="A3016" s="89" t="s">
        <v>11863</v>
      </c>
      <c r="B3016" s="89">
        <v>300</v>
      </c>
      <c r="C3016" s="89" t="s">
        <v>7974</v>
      </c>
      <c r="D3016" s="89"/>
      <c r="E3016" s="89" t="s">
        <v>7192</v>
      </c>
      <c r="F3016" s="89" t="s">
        <v>1998</v>
      </c>
      <c r="G3016" s="105">
        <v>45380.487500000003</v>
      </c>
      <c r="H3016" t="str">
        <f>INDEX(Partner_details[companyName], MATCH(E3016, Partner_details[email], 0))</f>
        <v>Karas Tumanyan</v>
      </c>
      <c r="I3016">
        <f>IFERROR(INDEX(ggPayers[payer], MATCH(A3016, ggPayers[remote_order_id], 0)), 0)</f>
        <v>0</v>
      </c>
      <c r="J3016" t="str">
        <f t="shared" si="47"/>
        <v>other</v>
      </c>
    </row>
    <row r="3017" spans="1:10">
      <c r="A3017" s="89" t="s">
        <v>1825</v>
      </c>
      <c r="B3017" s="89">
        <v>500</v>
      </c>
      <c r="C3017" s="89" t="s">
        <v>561</v>
      </c>
      <c r="D3017" s="89" t="s">
        <v>11864</v>
      </c>
      <c r="E3017" s="89" t="s">
        <v>6572</v>
      </c>
      <c r="F3017" s="89" t="s">
        <v>568</v>
      </c>
      <c r="G3017" s="105">
        <v>45380.488194444442</v>
      </c>
      <c r="H3017" t="str">
        <f>INDEX(Partner_details[companyName], MATCH(E3017, Partner_details[email], 0))</f>
        <v>Bisquit</v>
      </c>
      <c r="I3017">
        <f>IFERROR(INDEX(ggPayers[payer], MATCH(A3017, ggPayers[remote_order_id], 0)), 0)</f>
        <v>11270</v>
      </c>
      <c r="J3017" t="str">
        <f t="shared" si="47"/>
        <v>ggPay</v>
      </c>
    </row>
    <row r="3018" spans="1:10">
      <c r="A3018" s="99" t="s">
        <v>11865</v>
      </c>
      <c r="B3018" s="89">
        <v>500</v>
      </c>
      <c r="C3018" s="89" t="s">
        <v>7963</v>
      </c>
      <c r="D3018" s="89" t="s">
        <v>11866</v>
      </c>
      <c r="E3018" s="89" t="s">
        <v>6847</v>
      </c>
      <c r="F3018" s="89" t="s">
        <v>862</v>
      </c>
      <c r="G3018" s="105">
        <v>45380.497916666667</v>
      </c>
      <c r="H3018" t="str">
        <f>INDEX(Partner_details[companyName], MATCH(E3018, Partner_details[email], 0))</f>
        <v>Karas mashtoc</v>
      </c>
      <c r="I3018">
        <f>IFERROR(INDEX(ggPayers[payer], MATCH(A3018, ggPayers[remote_order_id], 0)), 0)</f>
        <v>0</v>
      </c>
      <c r="J3018" t="str">
        <f t="shared" si="47"/>
        <v>other</v>
      </c>
    </row>
    <row r="3019" spans="1:10">
      <c r="A3019" s="89" t="s">
        <v>11867</v>
      </c>
      <c r="B3019" s="89">
        <v>300</v>
      </c>
      <c r="C3019" s="89" t="s">
        <v>7963</v>
      </c>
      <c r="D3019" s="89"/>
      <c r="E3019" s="89" t="s">
        <v>7018</v>
      </c>
      <c r="F3019" s="89" t="s">
        <v>476</v>
      </c>
      <c r="G3019" s="105">
        <v>45380.525694444441</v>
      </c>
      <c r="H3019" t="str">
        <f>INDEX(Partner_details[companyName], MATCH(E3019, Partner_details[email], 0))</f>
        <v>Malocco</v>
      </c>
      <c r="I3019">
        <f>IFERROR(INDEX(ggPayers[payer], MATCH(A3019, ggPayers[remote_order_id], 0)), 0)</f>
        <v>0</v>
      </c>
      <c r="J3019" t="str">
        <f t="shared" si="47"/>
        <v>other</v>
      </c>
    </row>
    <row r="3020" spans="1:10">
      <c r="A3020" s="89" t="s">
        <v>1819</v>
      </c>
      <c r="B3020" s="89">
        <v>500</v>
      </c>
      <c r="C3020" s="89" t="s">
        <v>561</v>
      </c>
      <c r="D3020" s="89" t="s">
        <v>11868</v>
      </c>
      <c r="E3020" s="89" t="s">
        <v>247</v>
      </c>
      <c r="F3020" s="89" t="s">
        <v>246</v>
      </c>
      <c r="G3020" s="105">
        <v>45380.530555555553</v>
      </c>
      <c r="H3020" t="str">
        <f>INDEX(Partner_details[companyName], MATCH(E3020, Partner_details[email], 0))</f>
        <v>gg cjsc</v>
      </c>
      <c r="I3020">
        <f>IFERROR(INDEX(ggPayers[payer], MATCH(A3020, ggPayers[remote_order_id], 0)), 0)</f>
        <v>798</v>
      </c>
      <c r="J3020" t="str">
        <f t="shared" si="47"/>
        <v>ggPay</v>
      </c>
    </row>
    <row r="3021" spans="1:10">
      <c r="A3021" s="89" t="s">
        <v>11869</v>
      </c>
      <c r="B3021" s="89">
        <v>500</v>
      </c>
      <c r="C3021" s="89" t="s">
        <v>7963</v>
      </c>
      <c r="D3021" s="89" t="s">
        <v>11870</v>
      </c>
      <c r="E3021" s="89" t="s">
        <v>7432</v>
      </c>
      <c r="F3021" s="89" t="s">
        <v>571</v>
      </c>
      <c r="G3021" s="105">
        <v>45380.54583333333</v>
      </c>
      <c r="H3021" t="str">
        <f>INDEX(Partner_details[companyName], MATCH(E3021, Partner_details[email], 0))</f>
        <v>Venlo</v>
      </c>
      <c r="I3021">
        <f>IFERROR(INDEX(ggPayers[payer], MATCH(A3021, ggPayers[remote_order_id], 0)), 0)</f>
        <v>0</v>
      </c>
      <c r="J3021" t="str">
        <f t="shared" si="47"/>
        <v>other</v>
      </c>
    </row>
    <row r="3022" spans="1:10">
      <c r="A3022" s="89" t="s">
        <v>1817</v>
      </c>
      <c r="B3022" s="89">
        <v>300</v>
      </c>
      <c r="C3022" s="89" t="s">
        <v>561</v>
      </c>
      <c r="D3022" s="89" t="s">
        <v>11871</v>
      </c>
      <c r="E3022" s="89" t="s">
        <v>7432</v>
      </c>
      <c r="F3022" s="89" t="s">
        <v>571</v>
      </c>
      <c r="G3022" s="105">
        <v>45380.546527777777</v>
      </c>
      <c r="H3022" t="str">
        <f>INDEX(Partner_details[companyName], MATCH(E3022, Partner_details[email], 0))</f>
        <v>Venlo</v>
      </c>
      <c r="I3022">
        <f>IFERROR(INDEX(ggPayers[payer], MATCH(A3022, ggPayers[remote_order_id], 0)), 0)</f>
        <v>798</v>
      </c>
      <c r="J3022" t="str">
        <f t="shared" si="47"/>
        <v>ggPay</v>
      </c>
    </row>
    <row r="3023" spans="1:10">
      <c r="A3023" s="99" t="s">
        <v>11872</v>
      </c>
      <c r="B3023" s="89">
        <v>1500</v>
      </c>
      <c r="C3023" s="89" t="s">
        <v>7963</v>
      </c>
      <c r="D3023" s="89" t="s">
        <v>11873</v>
      </c>
      <c r="E3023" s="89" t="s">
        <v>6690</v>
      </c>
      <c r="F3023" s="89" t="s">
        <v>655</v>
      </c>
      <c r="G3023" s="105">
        <v>45380.546527777777</v>
      </c>
      <c r="H3023" t="str">
        <f>INDEX(Partner_details[companyName], MATCH(E3023, Partner_details[email], 0))</f>
        <v>Bisquit</v>
      </c>
      <c r="I3023">
        <f>IFERROR(INDEX(ggPayers[payer], MATCH(A3023, ggPayers[remote_order_id], 0)), 0)</f>
        <v>0</v>
      </c>
      <c r="J3023" t="str">
        <f t="shared" si="47"/>
        <v>other</v>
      </c>
    </row>
    <row r="3024" spans="1:10">
      <c r="A3024" s="89" t="s">
        <v>11874</v>
      </c>
      <c r="B3024" s="89">
        <v>1500</v>
      </c>
      <c r="C3024" s="89" t="s">
        <v>7963</v>
      </c>
      <c r="D3024" s="89" t="s">
        <v>11875</v>
      </c>
      <c r="E3024" s="89" t="s">
        <v>6690</v>
      </c>
      <c r="F3024" s="89" t="s">
        <v>655</v>
      </c>
      <c r="G3024" s="105">
        <v>45380.547222222223</v>
      </c>
      <c r="H3024" t="str">
        <f>INDEX(Partner_details[companyName], MATCH(E3024, Partner_details[email], 0))</f>
        <v>Bisquit</v>
      </c>
      <c r="I3024">
        <f>IFERROR(INDEX(ggPayers[payer], MATCH(A3024, ggPayers[remote_order_id], 0)), 0)</f>
        <v>0</v>
      </c>
      <c r="J3024" t="str">
        <f t="shared" si="47"/>
        <v>other</v>
      </c>
    </row>
    <row r="3025" spans="1:10">
      <c r="A3025" s="89" t="s">
        <v>11876</v>
      </c>
      <c r="B3025" s="89">
        <v>300</v>
      </c>
      <c r="C3025" s="89" t="s">
        <v>7963</v>
      </c>
      <c r="D3025" s="89"/>
      <c r="E3025" s="89" t="s">
        <v>6847</v>
      </c>
      <c r="F3025" s="89" t="s">
        <v>862</v>
      </c>
      <c r="G3025" s="105">
        <v>45380.570138888892</v>
      </c>
      <c r="H3025" t="str">
        <f>INDEX(Partner_details[companyName], MATCH(E3025, Partner_details[email], 0))</f>
        <v>Karas mashtoc</v>
      </c>
      <c r="I3025">
        <f>IFERROR(INDEX(ggPayers[payer], MATCH(A3025, ggPayers[remote_order_id], 0)), 0)</f>
        <v>0</v>
      </c>
      <c r="J3025" t="str">
        <f t="shared" si="47"/>
        <v>other</v>
      </c>
    </row>
    <row r="3026" spans="1:10">
      <c r="A3026" s="89" t="s">
        <v>11877</v>
      </c>
      <c r="B3026" s="89">
        <v>300</v>
      </c>
      <c r="C3026" s="89" t="s">
        <v>7963</v>
      </c>
      <c r="D3026" s="89"/>
      <c r="E3026" s="89" t="s">
        <v>6847</v>
      </c>
      <c r="F3026" s="89" t="s">
        <v>862</v>
      </c>
      <c r="G3026" s="105">
        <v>45380.570138888892</v>
      </c>
      <c r="H3026" t="str">
        <f>INDEX(Partner_details[companyName], MATCH(E3026, Partner_details[email], 0))</f>
        <v>Karas mashtoc</v>
      </c>
      <c r="I3026">
        <f>IFERROR(INDEX(ggPayers[payer], MATCH(A3026, ggPayers[remote_order_id], 0)), 0)</f>
        <v>0</v>
      </c>
      <c r="J3026" t="str">
        <f t="shared" si="47"/>
        <v>other</v>
      </c>
    </row>
    <row r="3027" spans="1:10">
      <c r="A3027" s="89" t="s">
        <v>11878</v>
      </c>
      <c r="B3027" s="89">
        <v>300</v>
      </c>
      <c r="C3027" s="89" t="s">
        <v>7963</v>
      </c>
      <c r="D3027" s="89" t="s">
        <v>11879</v>
      </c>
      <c r="E3027" s="89" t="s">
        <v>6847</v>
      </c>
      <c r="F3027" s="89" t="s">
        <v>862</v>
      </c>
      <c r="G3027" s="105">
        <v>45380.570833333331</v>
      </c>
      <c r="H3027" t="str">
        <f>INDEX(Partner_details[companyName], MATCH(E3027, Partner_details[email], 0))</f>
        <v>Karas mashtoc</v>
      </c>
      <c r="I3027">
        <f>IFERROR(INDEX(ggPayers[payer], MATCH(A3027, ggPayers[remote_order_id], 0)), 0)</f>
        <v>0</v>
      </c>
      <c r="J3027" t="str">
        <f t="shared" si="47"/>
        <v>other</v>
      </c>
    </row>
    <row r="3028" spans="1:10">
      <c r="A3028" s="89" t="s">
        <v>1815</v>
      </c>
      <c r="B3028" s="89">
        <v>100</v>
      </c>
      <c r="C3028" s="89" t="s">
        <v>561</v>
      </c>
      <c r="D3028" s="89" t="s">
        <v>11880</v>
      </c>
      <c r="E3028" s="89" t="s">
        <v>6572</v>
      </c>
      <c r="F3028" s="89" t="s">
        <v>568</v>
      </c>
      <c r="G3028" s="105">
        <v>45380.581250000003</v>
      </c>
      <c r="H3028" t="str">
        <f>INDEX(Partner_details[companyName], MATCH(E3028, Partner_details[email], 0))</f>
        <v>Bisquit</v>
      </c>
      <c r="I3028">
        <f>IFERROR(INDEX(ggPayers[payer], MATCH(A3028, ggPayers[remote_order_id], 0)), 0)</f>
        <v>825186</v>
      </c>
      <c r="J3028" t="str">
        <f t="shared" si="47"/>
        <v>ggPay</v>
      </c>
    </row>
    <row r="3029" spans="1:10">
      <c r="A3029" s="89" t="s">
        <v>11881</v>
      </c>
      <c r="B3029" s="89">
        <v>1000</v>
      </c>
      <c r="C3029" s="89" t="s">
        <v>7963</v>
      </c>
      <c r="D3029" s="89" t="s">
        <v>11882</v>
      </c>
      <c r="E3029" s="89" t="s">
        <v>6690</v>
      </c>
      <c r="F3029" s="89" t="s">
        <v>655</v>
      </c>
      <c r="G3029" s="105">
        <v>45380.581250000003</v>
      </c>
      <c r="H3029" t="str">
        <f>INDEX(Partner_details[companyName], MATCH(E3029, Partner_details[email], 0))</f>
        <v>Bisquit</v>
      </c>
      <c r="I3029">
        <f>IFERROR(INDEX(ggPayers[payer], MATCH(A3029, ggPayers[remote_order_id], 0)), 0)</f>
        <v>0</v>
      </c>
      <c r="J3029" t="str">
        <f t="shared" si="47"/>
        <v>other</v>
      </c>
    </row>
    <row r="3030" spans="1:10">
      <c r="A3030" s="89" t="s">
        <v>11883</v>
      </c>
      <c r="B3030" s="89">
        <v>1000</v>
      </c>
      <c r="C3030" s="89" t="s">
        <v>7963</v>
      </c>
      <c r="D3030" s="89" t="s">
        <v>11884</v>
      </c>
      <c r="E3030" s="89" t="s">
        <v>6690</v>
      </c>
      <c r="F3030" s="89" t="s">
        <v>655</v>
      </c>
      <c r="G3030" s="105">
        <v>45380.593055555553</v>
      </c>
      <c r="H3030" t="str">
        <f>INDEX(Partner_details[companyName], MATCH(E3030, Partner_details[email], 0))</f>
        <v>Bisquit</v>
      </c>
      <c r="I3030">
        <f>IFERROR(INDEX(ggPayers[payer], MATCH(A3030, ggPayers[remote_order_id], 0)), 0)</f>
        <v>0</v>
      </c>
      <c r="J3030" t="str">
        <f t="shared" si="47"/>
        <v>other</v>
      </c>
    </row>
    <row r="3031" spans="1:10">
      <c r="A3031" s="89" t="s">
        <v>11885</v>
      </c>
      <c r="B3031" s="89">
        <v>1000</v>
      </c>
      <c r="C3031" s="89" t="s">
        <v>7963</v>
      </c>
      <c r="D3031" s="89" t="s">
        <v>11886</v>
      </c>
      <c r="E3031" s="89" t="s">
        <v>6690</v>
      </c>
      <c r="F3031" s="89" t="s">
        <v>655</v>
      </c>
      <c r="G3031" s="105">
        <v>45380.59375</v>
      </c>
      <c r="H3031" t="str">
        <f>INDEX(Partner_details[companyName], MATCH(E3031, Partner_details[email], 0))</f>
        <v>Bisquit</v>
      </c>
      <c r="I3031">
        <f>IFERROR(INDEX(ggPayers[payer], MATCH(A3031, ggPayers[remote_order_id], 0)), 0)</f>
        <v>0</v>
      </c>
      <c r="J3031" t="str">
        <f t="shared" si="47"/>
        <v>other</v>
      </c>
    </row>
    <row r="3032" spans="1:10">
      <c r="A3032" s="89" t="s">
        <v>11887</v>
      </c>
      <c r="B3032" s="89">
        <v>1000</v>
      </c>
      <c r="C3032" s="89" t="s">
        <v>7963</v>
      </c>
      <c r="D3032" s="89" t="s">
        <v>11888</v>
      </c>
      <c r="E3032" s="89" t="s">
        <v>6690</v>
      </c>
      <c r="F3032" s="89" t="s">
        <v>655</v>
      </c>
      <c r="G3032" s="105">
        <v>45380.594444444447</v>
      </c>
      <c r="H3032" t="str">
        <f>INDEX(Partner_details[companyName], MATCH(E3032, Partner_details[email], 0))</f>
        <v>Bisquit</v>
      </c>
      <c r="I3032">
        <f>IFERROR(INDEX(ggPayers[payer], MATCH(A3032, ggPayers[remote_order_id], 0)), 0)</f>
        <v>0</v>
      </c>
      <c r="J3032" t="str">
        <f t="shared" si="47"/>
        <v>other</v>
      </c>
    </row>
    <row r="3033" spans="1:10">
      <c r="A3033" s="89" t="s">
        <v>1813</v>
      </c>
      <c r="B3033" s="89">
        <v>1000</v>
      </c>
      <c r="C3033" s="89" t="s">
        <v>561</v>
      </c>
      <c r="D3033" s="99" t="s">
        <v>11889</v>
      </c>
      <c r="E3033" s="89" t="s">
        <v>6690</v>
      </c>
      <c r="F3033" s="89" t="s">
        <v>655</v>
      </c>
      <c r="G3033" s="105">
        <v>45380.595833333333</v>
      </c>
      <c r="H3033" t="str">
        <f>INDEX(Partner_details[companyName], MATCH(E3033, Partner_details[email], 0))</f>
        <v>Bisquit</v>
      </c>
      <c r="I3033">
        <f>IFERROR(INDEX(ggPayers[payer], MATCH(A3033, ggPayers[remote_order_id], 0)), 0)</f>
        <v>1089821</v>
      </c>
      <c r="J3033" t="str">
        <f t="shared" si="47"/>
        <v>ggPay</v>
      </c>
    </row>
    <row r="3034" spans="1:10">
      <c r="A3034" s="89" t="s">
        <v>1811</v>
      </c>
      <c r="B3034" s="89">
        <v>800</v>
      </c>
      <c r="C3034" s="89" t="s">
        <v>561</v>
      </c>
      <c r="D3034" s="89"/>
      <c r="E3034" s="89" t="s">
        <v>7579</v>
      </c>
      <c r="F3034" s="89" t="s">
        <v>602</v>
      </c>
      <c r="G3034" s="105">
        <v>45380.60833333333</v>
      </c>
      <c r="H3034" t="e">
        <f>INDEX(Partner_details[companyName], MATCH(E3034, Partner_details[email], 0))</f>
        <v>#N/A</v>
      </c>
      <c r="I3034">
        <f>IFERROR(INDEX(ggPayers[payer], MATCH(A3034, ggPayers[remote_order_id], 0)), 0)</f>
        <v>0</v>
      </c>
      <c r="J3034" t="str">
        <f t="shared" si="47"/>
        <v>other</v>
      </c>
    </row>
    <row r="3035" spans="1:10">
      <c r="A3035" s="89" t="s">
        <v>11890</v>
      </c>
      <c r="B3035" s="89">
        <v>1000</v>
      </c>
      <c r="C3035" s="89" t="s">
        <v>7963</v>
      </c>
      <c r="D3035" s="89"/>
      <c r="E3035" s="89" t="s">
        <v>130</v>
      </c>
      <c r="F3035" s="89" t="s">
        <v>128</v>
      </c>
      <c r="G3035" s="105">
        <v>45380.710416666669</v>
      </c>
      <c r="H3035" t="str">
        <f>INDEX(Partner_details[companyName], MATCH(E3035, Partner_details[email], 0))</f>
        <v>Avetis Grigoryan</v>
      </c>
      <c r="I3035">
        <f>IFERROR(INDEX(ggPayers[payer], MATCH(A3035, ggPayers[remote_order_id], 0)), 0)</f>
        <v>0</v>
      </c>
      <c r="J3035" t="str">
        <f t="shared" si="47"/>
        <v>other</v>
      </c>
    </row>
    <row r="3036" spans="1:10">
      <c r="A3036" s="89" t="s">
        <v>11891</v>
      </c>
      <c r="B3036" s="89">
        <v>1000</v>
      </c>
      <c r="C3036" s="89" t="s">
        <v>7963</v>
      </c>
      <c r="D3036" s="89"/>
      <c r="E3036" s="89" t="s">
        <v>130</v>
      </c>
      <c r="F3036" s="89" t="s">
        <v>128</v>
      </c>
      <c r="G3036" s="105">
        <v>45380.710416666669</v>
      </c>
      <c r="H3036" t="str">
        <f>INDEX(Partner_details[companyName], MATCH(E3036, Partner_details[email], 0))</f>
        <v>Avetis Grigoryan</v>
      </c>
      <c r="I3036">
        <f>IFERROR(INDEX(ggPayers[payer], MATCH(A3036, ggPayers[remote_order_id], 0)), 0)</f>
        <v>0</v>
      </c>
      <c r="J3036" t="str">
        <f t="shared" si="47"/>
        <v>other</v>
      </c>
    </row>
    <row r="3037" spans="1:10">
      <c r="A3037" s="89" t="s">
        <v>1809</v>
      </c>
      <c r="B3037" s="89">
        <v>1000</v>
      </c>
      <c r="C3037" s="89" t="s">
        <v>561</v>
      </c>
      <c r="D3037" s="89" t="s">
        <v>11892</v>
      </c>
      <c r="E3037" s="89" t="s">
        <v>7235</v>
      </c>
      <c r="F3037" s="89" t="s">
        <v>710</v>
      </c>
      <c r="G3037" s="105">
        <v>45380.722222222219</v>
      </c>
      <c r="H3037" t="str">
        <f>INDEX(Partner_details[companyName], MATCH(E3037, Partner_details[email], 0))</f>
        <v>Smoking Chef</v>
      </c>
      <c r="I3037">
        <f>IFERROR(INDEX(ggPayers[payer], MATCH(A3037, ggPayers[remote_order_id], 0)), 0)</f>
        <v>1027078</v>
      </c>
      <c r="J3037" t="str">
        <f t="shared" si="47"/>
        <v>ggPay</v>
      </c>
    </row>
    <row r="3038" spans="1:10">
      <c r="A3038" s="89" t="s">
        <v>11893</v>
      </c>
      <c r="B3038" s="89">
        <v>1000</v>
      </c>
      <c r="C3038" s="89" t="s">
        <v>7963</v>
      </c>
      <c r="D3038" s="89" t="s">
        <v>11894</v>
      </c>
      <c r="E3038" s="89" t="s">
        <v>7296</v>
      </c>
      <c r="F3038" s="89" t="s">
        <v>516</v>
      </c>
      <c r="G3038" s="105">
        <v>45380.722222222219</v>
      </c>
      <c r="H3038" t="str">
        <f>INDEX(Partner_details[companyName], MATCH(E3038, Partner_details[email], 0))</f>
        <v>Paul</v>
      </c>
      <c r="I3038">
        <f>IFERROR(INDEX(ggPayers[payer], MATCH(A3038, ggPayers[remote_order_id], 0)), 0)</f>
        <v>0</v>
      </c>
      <c r="J3038" t="str">
        <f t="shared" si="47"/>
        <v>other</v>
      </c>
    </row>
    <row r="3039" spans="1:10">
      <c r="A3039" s="89" t="s">
        <v>11895</v>
      </c>
      <c r="B3039" s="89">
        <v>1000</v>
      </c>
      <c r="C3039" s="89" t="s">
        <v>7963</v>
      </c>
      <c r="D3039" s="89" t="s">
        <v>11896</v>
      </c>
      <c r="E3039" s="89" t="s">
        <v>7296</v>
      </c>
      <c r="F3039" s="89" t="s">
        <v>516</v>
      </c>
      <c r="G3039" s="105">
        <v>45380.722222222219</v>
      </c>
      <c r="H3039" t="str">
        <f>INDEX(Partner_details[companyName], MATCH(E3039, Partner_details[email], 0))</f>
        <v>Paul</v>
      </c>
      <c r="I3039">
        <f>IFERROR(INDEX(ggPayers[payer], MATCH(A3039, ggPayers[remote_order_id], 0)), 0)</f>
        <v>0</v>
      </c>
      <c r="J3039" t="str">
        <f t="shared" si="47"/>
        <v>other</v>
      </c>
    </row>
    <row r="3040" spans="1:10">
      <c r="A3040" s="89" t="s">
        <v>1807</v>
      </c>
      <c r="B3040" s="89">
        <v>1000</v>
      </c>
      <c r="C3040" s="89" t="s">
        <v>561</v>
      </c>
      <c r="D3040" s="89"/>
      <c r="E3040" s="89" t="s">
        <v>7296</v>
      </c>
      <c r="F3040" s="89" t="s">
        <v>516</v>
      </c>
      <c r="G3040" s="105">
        <v>45380.722916666666</v>
      </c>
      <c r="H3040" t="str">
        <f>INDEX(Partner_details[companyName], MATCH(E3040, Partner_details[email], 0))</f>
        <v>Paul</v>
      </c>
      <c r="I3040">
        <f>IFERROR(INDEX(ggPayers[payer], MATCH(A3040, ggPayers[remote_order_id], 0)), 0)</f>
        <v>0</v>
      </c>
      <c r="J3040" t="str">
        <f t="shared" si="47"/>
        <v>other</v>
      </c>
    </row>
    <row r="3041" spans="1:10">
      <c r="A3041" s="89" t="s">
        <v>11897</v>
      </c>
      <c r="B3041" s="89">
        <v>1000</v>
      </c>
      <c r="C3041" s="89" t="s">
        <v>7963</v>
      </c>
      <c r="D3041" s="89"/>
      <c r="E3041" s="89" t="s">
        <v>7296</v>
      </c>
      <c r="F3041" s="89" t="s">
        <v>516</v>
      </c>
      <c r="G3041" s="105">
        <v>45380.722916666666</v>
      </c>
      <c r="H3041" t="str">
        <f>INDEX(Partner_details[companyName], MATCH(E3041, Partner_details[email], 0))</f>
        <v>Paul</v>
      </c>
      <c r="I3041">
        <f>IFERROR(INDEX(ggPayers[payer], MATCH(A3041, ggPayers[remote_order_id], 0)), 0)</f>
        <v>0</v>
      </c>
      <c r="J3041" t="str">
        <f t="shared" si="47"/>
        <v>other</v>
      </c>
    </row>
    <row r="3042" spans="1:10">
      <c r="A3042" s="89" t="s">
        <v>11898</v>
      </c>
      <c r="B3042" s="89">
        <v>1000</v>
      </c>
      <c r="C3042" s="89" t="s">
        <v>7963</v>
      </c>
      <c r="D3042" s="89"/>
      <c r="E3042" s="89" t="s">
        <v>7296</v>
      </c>
      <c r="F3042" s="89" t="s">
        <v>516</v>
      </c>
      <c r="G3042" s="105">
        <v>45380.722916666666</v>
      </c>
      <c r="H3042" t="str">
        <f>INDEX(Partner_details[companyName], MATCH(E3042, Partner_details[email], 0))</f>
        <v>Paul</v>
      </c>
      <c r="I3042">
        <f>IFERROR(INDEX(ggPayers[payer], MATCH(A3042, ggPayers[remote_order_id], 0)), 0)</f>
        <v>0</v>
      </c>
      <c r="J3042" t="str">
        <f t="shared" si="47"/>
        <v>other</v>
      </c>
    </row>
    <row r="3043" spans="1:10">
      <c r="A3043" s="89" t="s">
        <v>11899</v>
      </c>
      <c r="B3043" s="89">
        <v>500</v>
      </c>
      <c r="C3043" s="89" t="s">
        <v>7963</v>
      </c>
      <c r="D3043" s="89" t="s">
        <v>11900</v>
      </c>
      <c r="E3043" s="89" t="s">
        <v>6830</v>
      </c>
      <c r="F3043" s="89" t="s">
        <v>382</v>
      </c>
      <c r="G3043" s="105">
        <v>45380.723611111112</v>
      </c>
      <c r="H3043" t="str">
        <f>INDEX(Partner_details[companyName], MATCH(E3043, Partner_details[email], 0))</f>
        <v>Beer Academy</v>
      </c>
      <c r="I3043">
        <f>IFERROR(INDEX(ggPayers[payer], MATCH(A3043, ggPayers[remote_order_id], 0)), 0)</f>
        <v>0</v>
      </c>
      <c r="J3043" t="str">
        <f t="shared" si="47"/>
        <v>other</v>
      </c>
    </row>
    <row r="3044" spans="1:10">
      <c r="A3044" s="89" t="s">
        <v>11901</v>
      </c>
      <c r="B3044" s="89">
        <v>2000</v>
      </c>
      <c r="C3044" s="89" t="s">
        <v>7963</v>
      </c>
      <c r="D3044" s="89" t="s">
        <v>11902</v>
      </c>
      <c r="E3044" s="89" t="s">
        <v>7306</v>
      </c>
      <c r="F3044" s="89" t="s">
        <v>379</v>
      </c>
      <c r="G3044" s="105">
        <v>45380.739583333336</v>
      </c>
      <c r="H3044" t="str">
        <f>INDEX(Partner_details[companyName], MATCH(E3044, Partner_details[email], 0))</f>
        <v>Bardak</v>
      </c>
      <c r="I3044">
        <f>IFERROR(INDEX(ggPayers[payer], MATCH(A3044, ggPayers[remote_order_id], 0)), 0)</f>
        <v>0</v>
      </c>
      <c r="J3044" t="str">
        <f t="shared" si="47"/>
        <v>other</v>
      </c>
    </row>
    <row r="3045" spans="1:10">
      <c r="A3045" s="89" t="s">
        <v>11903</v>
      </c>
      <c r="B3045" s="89">
        <v>2000</v>
      </c>
      <c r="C3045" s="89" t="s">
        <v>7963</v>
      </c>
      <c r="D3045" s="89" t="s">
        <v>11904</v>
      </c>
      <c r="E3045" s="89" t="s">
        <v>7306</v>
      </c>
      <c r="F3045" s="89" t="s">
        <v>379</v>
      </c>
      <c r="G3045" s="105">
        <v>45380.740277777775</v>
      </c>
      <c r="H3045" t="str">
        <f>INDEX(Partner_details[companyName], MATCH(E3045, Partner_details[email], 0))</f>
        <v>Bardak</v>
      </c>
      <c r="I3045">
        <f>IFERROR(INDEX(ggPayers[payer], MATCH(A3045, ggPayers[remote_order_id], 0)), 0)</f>
        <v>0</v>
      </c>
      <c r="J3045" t="str">
        <f t="shared" si="47"/>
        <v>other</v>
      </c>
    </row>
    <row r="3046" spans="1:10">
      <c r="A3046" s="89" t="s">
        <v>11905</v>
      </c>
      <c r="B3046" s="89">
        <v>2000</v>
      </c>
      <c r="C3046" s="89" t="s">
        <v>7963</v>
      </c>
      <c r="D3046" s="89" t="s">
        <v>11906</v>
      </c>
      <c r="E3046" s="89" t="s">
        <v>7306</v>
      </c>
      <c r="F3046" s="89" t="s">
        <v>379</v>
      </c>
      <c r="G3046" s="105">
        <v>45380.740277777775</v>
      </c>
      <c r="H3046" t="str">
        <f>INDEX(Partner_details[companyName], MATCH(E3046, Partner_details[email], 0))</f>
        <v>Bardak</v>
      </c>
      <c r="I3046">
        <f>IFERROR(INDEX(ggPayers[payer], MATCH(A3046, ggPayers[remote_order_id], 0)), 0)</f>
        <v>0</v>
      </c>
      <c r="J3046" t="str">
        <f t="shared" si="47"/>
        <v>other</v>
      </c>
    </row>
    <row r="3047" spans="1:10">
      <c r="A3047" s="89" t="s">
        <v>6268</v>
      </c>
      <c r="B3047" s="89">
        <v>2000</v>
      </c>
      <c r="C3047" s="89" t="s">
        <v>5606</v>
      </c>
      <c r="D3047" s="89" t="s">
        <v>11907</v>
      </c>
      <c r="E3047" s="89" t="s">
        <v>130</v>
      </c>
      <c r="F3047" s="89" t="s">
        <v>128</v>
      </c>
      <c r="G3047" s="105">
        <v>45380.785416666666</v>
      </c>
      <c r="H3047" t="str">
        <f>INDEX(Partner_details[companyName], MATCH(E3047, Partner_details[email], 0))</f>
        <v>Avetis Grigoryan</v>
      </c>
      <c r="I3047">
        <f>IFERROR(INDEX(ggPayers[payer], MATCH(A3047, ggPayers[remote_order_id], 0)), 0)</f>
        <v>60915</v>
      </c>
      <c r="J3047" t="str">
        <f t="shared" si="47"/>
        <v>ggPay</v>
      </c>
    </row>
    <row r="3048" spans="1:10">
      <c r="A3048" s="89" t="s">
        <v>6266</v>
      </c>
      <c r="B3048" s="89">
        <v>2000</v>
      </c>
      <c r="C3048" s="89" t="s">
        <v>5606</v>
      </c>
      <c r="D3048" s="89" t="s">
        <v>11908</v>
      </c>
      <c r="E3048" s="89" t="s">
        <v>130</v>
      </c>
      <c r="F3048" s="89" t="s">
        <v>128</v>
      </c>
      <c r="G3048" s="105">
        <v>45380.785416666666</v>
      </c>
      <c r="H3048" t="str">
        <f>INDEX(Partner_details[companyName], MATCH(E3048, Partner_details[email], 0))</f>
        <v>Avetis Grigoryan</v>
      </c>
      <c r="I3048">
        <f>IFERROR(INDEX(ggPayers[payer], MATCH(A3048, ggPayers[remote_order_id], 0)), 0)</f>
        <v>60915</v>
      </c>
      <c r="J3048" t="str">
        <f t="shared" si="47"/>
        <v>ggPay</v>
      </c>
    </row>
    <row r="3049" spans="1:10">
      <c r="A3049" s="89" t="s">
        <v>1804</v>
      </c>
      <c r="B3049" s="89">
        <v>2000</v>
      </c>
      <c r="C3049" s="89" t="s">
        <v>561</v>
      </c>
      <c r="D3049" s="89" t="s">
        <v>11909</v>
      </c>
      <c r="E3049" s="89" t="s">
        <v>130</v>
      </c>
      <c r="F3049" s="89" t="s">
        <v>128</v>
      </c>
      <c r="G3049" s="105">
        <v>45380.786111111112</v>
      </c>
      <c r="H3049" t="str">
        <f>INDEX(Partner_details[companyName], MATCH(E3049, Partner_details[email], 0))</f>
        <v>Avetis Grigoryan</v>
      </c>
      <c r="I3049">
        <f>IFERROR(INDEX(ggPayers[payer], MATCH(A3049, ggPayers[remote_order_id], 0)), 0)</f>
        <v>178665</v>
      </c>
      <c r="J3049" t="str">
        <f t="shared" si="47"/>
        <v>ggPay</v>
      </c>
    </row>
    <row r="3050" spans="1:10">
      <c r="A3050" s="89" t="s">
        <v>11910</v>
      </c>
      <c r="B3050" s="89">
        <v>2000</v>
      </c>
      <c r="C3050" s="89" t="s">
        <v>7963</v>
      </c>
      <c r="D3050" s="89" t="s">
        <v>11911</v>
      </c>
      <c r="E3050" s="89" t="s">
        <v>130</v>
      </c>
      <c r="F3050" s="89" t="s">
        <v>128</v>
      </c>
      <c r="G3050" s="105">
        <v>45380.786111111112</v>
      </c>
      <c r="H3050" t="str">
        <f>INDEX(Partner_details[companyName], MATCH(E3050, Partner_details[email], 0))</f>
        <v>Avetis Grigoryan</v>
      </c>
      <c r="I3050">
        <f>IFERROR(INDEX(ggPayers[payer], MATCH(A3050, ggPayers[remote_order_id], 0)), 0)</f>
        <v>0</v>
      </c>
      <c r="J3050" t="str">
        <f t="shared" si="47"/>
        <v>other</v>
      </c>
    </row>
    <row r="3051" spans="1:10">
      <c r="A3051" s="89" t="s">
        <v>11912</v>
      </c>
      <c r="B3051" s="89">
        <v>500</v>
      </c>
      <c r="C3051" s="89" t="s">
        <v>7963</v>
      </c>
      <c r="D3051" s="89"/>
      <c r="E3051" s="89" t="s">
        <v>6707</v>
      </c>
      <c r="F3051" s="89" t="s">
        <v>384</v>
      </c>
      <c r="G3051" s="105">
        <v>45380.820833333331</v>
      </c>
      <c r="H3051" t="str">
        <f>INDEX(Partner_details[companyName], MATCH(E3051, Partner_details[email], 0))</f>
        <v>Beer Academy</v>
      </c>
      <c r="I3051">
        <f>IFERROR(INDEX(ggPayers[payer], MATCH(A3051, ggPayers[remote_order_id], 0)), 0)</f>
        <v>0</v>
      </c>
      <c r="J3051" t="str">
        <f t="shared" si="47"/>
        <v>other</v>
      </c>
    </row>
    <row r="3052" spans="1:10">
      <c r="A3052" s="89" t="s">
        <v>11913</v>
      </c>
      <c r="B3052" s="89">
        <v>20000</v>
      </c>
      <c r="C3052" s="89" t="s">
        <v>7974</v>
      </c>
      <c r="D3052" s="89"/>
      <c r="E3052" s="89" t="s">
        <v>7306</v>
      </c>
      <c r="F3052" s="89" t="s">
        <v>379</v>
      </c>
      <c r="G3052" s="105">
        <v>45380.863194444442</v>
      </c>
      <c r="H3052" t="str">
        <f>INDEX(Partner_details[companyName], MATCH(E3052, Partner_details[email], 0))</f>
        <v>Bardak</v>
      </c>
      <c r="I3052">
        <f>IFERROR(INDEX(ggPayers[payer], MATCH(A3052, ggPayers[remote_order_id], 0)), 0)</f>
        <v>0</v>
      </c>
      <c r="J3052" t="str">
        <f t="shared" si="47"/>
        <v>other</v>
      </c>
    </row>
    <row r="3053" spans="1:10">
      <c r="A3053" s="89" t="s">
        <v>11914</v>
      </c>
      <c r="B3053" s="89">
        <v>20000</v>
      </c>
      <c r="C3053" s="89" t="s">
        <v>7974</v>
      </c>
      <c r="D3053" s="89"/>
      <c r="E3053" s="89" t="s">
        <v>7306</v>
      </c>
      <c r="F3053" s="89" t="s">
        <v>379</v>
      </c>
      <c r="G3053" s="105">
        <v>45380.863194444442</v>
      </c>
      <c r="H3053" t="str">
        <f>INDEX(Partner_details[companyName], MATCH(E3053, Partner_details[email], 0))</f>
        <v>Bardak</v>
      </c>
      <c r="I3053">
        <f>IFERROR(INDEX(ggPayers[payer], MATCH(A3053, ggPayers[remote_order_id], 0)), 0)</f>
        <v>0</v>
      </c>
      <c r="J3053" t="str">
        <f t="shared" si="47"/>
        <v>other</v>
      </c>
    </row>
    <row r="3054" spans="1:10">
      <c r="A3054" s="89" t="s">
        <v>11915</v>
      </c>
      <c r="B3054" s="89">
        <v>100</v>
      </c>
      <c r="C3054" s="89" t="s">
        <v>7963</v>
      </c>
      <c r="D3054" s="89" t="s">
        <v>11916</v>
      </c>
      <c r="E3054" s="89" t="s">
        <v>6682</v>
      </c>
      <c r="F3054" s="89" t="s">
        <v>5008</v>
      </c>
      <c r="G3054" s="105">
        <v>45381.257638888892</v>
      </c>
      <c r="H3054" t="str">
        <f>INDEX(Partner_details[companyName], MATCH(E3054, Partner_details[email], 0))</f>
        <v>Sunrise noyland</v>
      </c>
      <c r="I3054">
        <f>IFERROR(INDEX(ggPayers[payer], MATCH(A3054, ggPayers[remote_order_id], 0)), 0)</f>
        <v>0</v>
      </c>
      <c r="J3054" t="str">
        <f t="shared" si="47"/>
        <v>other</v>
      </c>
    </row>
    <row r="3055" spans="1:10">
      <c r="A3055" s="89" t="s">
        <v>6264</v>
      </c>
      <c r="B3055" s="89">
        <v>1000</v>
      </c>
      <c r="C3055" s="89" t="s">
        <v>5606</v>
      </c>
      <c r="D3055" s="89" t="s">
        <v>11917</v>
      </c>
      <c r="E3055" s="89" t="s">
        <v>7018</v>
      </c>
      <c r="F3055" s="89" t="s">
        <v>476</v>
      </c>
      <c r="G3055" s="105">
        <v>45381.287499999999</v>
      </c>
      <c r="H3055" t="str">
        <f>INDEX(Partner_details[companyName], MATCH(E3055, Partner_details[email], 0))</f>
        <v>Malocco</v>
      </c>
      <c r="I3055">
        <f>IFERROR(INDEX(ggPayers[payer], MATCH(A3055, ggPayers[remote_order_id], 0)), 0)</f>
        <v>70744</v>
      </c>
      <c r="J3055" t="str">
        <f t="shared" si="47"/>
        <v>ggPay</v>
      </c>
    </row>
    <row r="3056" spans="1:10">
      <c r="A3056" s="89" t="s">
        <v>1802</v>
      </c>
      <c r="B3056" s="89">
        <v>1000</v>
      </c>
      <c r="C3056" s="89" t="s">
        <v>561</v>
      </c>
      <c r="D3056" s="89" t="s">
        <v>11918</v>
      </c>
      <c r="E3056" s="89" t="s">
        <v>7018</v>
      </c>
      <c r="F3056" s="89" t="s">
        <v>476</v>
      </c>
      <c r="G3056" s="105">
        <v>45381.288888888892</v>
      </c>
      <c r="H3056" t="str">
        <f>INDEX(Partner_details[companyName], MATCH(E3056, Partner_details[email], 0))</f>
        <v>Malocco</v>
      </c>
      <c r="I3056">
        <f>IFERROR(INDEX(ggPayers[payer], MATCH(A3056, ggPayers[remote_order_id], 0)), 0)</f>
        <v>70744</v>
      </c>
      <c r="J3056" t="str">
        <f t="shared" si="47"/>
        <v>ggPay</v>
      </c>
    </row>
    <row r="3057" spans="1:10">
      <c r="A3057" s="89" t="s">
        <v>11919</v>
      </c>
      <c r="B3057" s="89">
        <v>1000</v>
      </c>
      <c r="C3057" s="89" t="s">
        <v>7963</v>
      </c>
      <c r="D3057" s="89" t="s">
        <v>11920</v>
      </c>
      <c r="E3057" s="89" t="s">
        <v>7018</v>
      </c>
      <c r="F3057" s="89" t="s">
        <v>476</v>
      </c>
      <c r="G3057" s="105">
        <v>45381.288888888892</v>
      </c>
      <c r="H3057" t="str">
        <f>INDEX(Partner_details[companyName], MATCH(E3057, Partner_details[email], 0))</f>
        <v>Malocco</v>
      </c>
      <c r="I3057">
        <f>IFERROR(INDEX(ggPayers[payer], MATCH(A3057, ggPayers[remote_order_id], 0)), 0)</f>
        <v>0</v>
      </c>
      <c r="J3057" t="str">
        <f t="shared" si="47"/>
        <v>other</v>
      </c>
    </row>
    <row r="3058" spans="1:10">
      <c r="A3058" s="89" t="s">
        <v>11921</v>
      </c>
      <c r="B3058" s="89">
        <v>1200</v>
      </c>
      <c r="C3058" s="89" t="s">
        <v>7963</v>
      </c>
      <c r="D3058" s="89" t="s">
        <v>11922</v>
      </c>
      <c r="E3058" s="89" t="s">
        <v>7579</v>
      </c>
      <c r="F3058" s="89" t="s">
        <v>602</v>
      </c>
      <c r="G3058" s="105">
        <v>45381.345138888886</v>
      </c>
      <c r="H3058" t="e">
        <f>INDEX(Partner_details[companyName], MATCH(E3058, Partner_details[email], 0))</f>
        <v>#N/A</v>
      </c>
      <c r="I3058">
        <f>IFERROR(INDEX(ggPayers[payer], MATCH(A3058, ggPayers[remote_order_id], 0)), 0)</f>
        <v>0</v>
      </c>
      <c r="J3058" t="str">
        <f t="shared" si="47"/>
        <v>other</v>
      </c>
    </row>
    <row r="3059" spans="1:10">
      <c r="A3059" s="89" t="s">
        <v>11923</v>
      </c>
      <c r="B3059" s="89">
        <v>1200</v>
      </c>
      <c r="C3059" s="89" t="s">
        <v>7963</v>
      </c>
      <c r="D3059" s="89"/>
      <c r="E3059" s="89" t="s">
        <v>7579</v>
      </c>
      <c r="F3059" s="89" t="s">
        <v>602</v>
      </c>
      <c r="G3059" s="105">
        <v>45381.345833333333</v>
      </c>
      <c r="H3059" t="e">
        <f>INDEX(Partner_details[companyName], MATCH(E3059, Partner_details[email], 0))</f>
        <v>#N/A</v>
      </c>
      <c r="I3059">
        <f>IFERROR(INDEX(ggPayers[payer], MATCH(A3059, ggPayers[remote_order_id], 0)), 0)</f>
        <v>0</v>
      </c>
      <c r="J3059" t="str">
        <f t="shared" si="47"/>
        <v>other</v>
      </c>
    </row>
    <row r="3060" spans="1:10">
      <c r="A3060" s="89" t="s">
        <v>11924</v>
      </c>
      <c r="B3060" s="89">
        <v>1200</v>
      </c>
      <c r="C3060" s="89" t="s">
        <v>7963</v>
      </c>
      <c r="D3060" s="89" t="s">
        <v>11925</v>
      </c>
      <c r="E3060" s="89" t="s">
        <v>7579</v>
      </c>
      <c r="F3060" s="89" t="s">
        <v>602</v>
      </c>
      <c r="G3060" s="105">
        <v>45381.34652777778</v>
      </c>
      <c r="H3060" t="e">
        <f>INDEX(Partner_details[companyName], MATCH(E3060, Partner_details[email], 0))</f>
        <v>#N/A</v>
      </c>
      <c r="I3060">
        <f>IFERROR(INDEX(ggPayers[payer], MATCH(A3060, ggPayers[remote_order_id], 0)), 0)</f>
        <v>0</v>
      </c>
      <c r="J3060" t="str">
        <f t="shared" si="47"/>
        <v>other</v>
      </c>
    </row>
    <row r="3061" spans="1:10">
      <c r="A3061" s="89" t="s">
        <v>1800</v>
      </c>
      <c r="B3061" s="89">
        <v>1200</v>
      </c>
      <c r="C3061" s="89" t="s">
        <v>561</v>
      </c>
      <c r="D3061" s="89" t="s">
        <v>11926</v>
      </c>
      <c r="E3061" s="89" t="s">
        <v>7579</v>
      </c>
      <c r="F3061" s="89" t="s">
        <v>602</v>
      </c>
      <c r="G3061" s="105">
        <v>45381.347222222219</v>
      </c>
      <c r="H3061" t="e">
        <f>INDEX(Partner_details[companyName], MATCH(E3061, Partner_details[email], 0))</f>
        <v>#N/A</v>
      </c>
      <c r="I3061">
        <f>IFERROR(INDEX(ggPayers[payer], MATCH(A3061, ggPayers[remote_order_id], 0)), 0)</f>
        <v>1059889</v>
      </c>
      <c r="J3061" t="str">
        <f t="shared" si="47"/>
        <v>ggPay</v>
      </c>
    </row>
    <row r="3062" spans="1:10">
      <c r="A3062" s="89" t="s">
        <v>6263</v>
      </c>
      <c r="B3062" s="89">
        <v>1000</v>
      </c>
      <c r="C3062" s="89" t="s">
        <v>5606</v>
      </c>
      <c r="D3062" s="89" t="s">
        <v>11927</v>
      </c>
      <c r="E3062" s="89" t="s">
        <v>7482</v>
      </c>
      <c r="F3062" s="89" t="s">
        <v>226</v>
      </c>
      <c r="G3062" s="105">
        <v>45381.356944444444</v>
      </c>
      <c r="H3062" t="str">
        <f>INDEX(Partner_details[companyName], MATCH(E3062, Partner_details[email], 0))</f>
        <v>Bisquit</v>
      </c>
      <c r="I3062">
        <f>IFERROR(INDEX(ggPayers[payer], MATCH(A3062, ggPayers[remote_order_id], 0)), 0)</f>
        <v>32142</v>
      </c>
      <c r="J3062" t="str">
        <f t="shared" si="47"/>
        <v>ggPay</v>
      </c>
    </row>
    <row r="3063" spans="1:10">
      <c r="A3063" s="89" t="s">
        <v>11928</v>
      </c>
      <c r="B3063" s="89">
        <v>1000</v>
      </c>
      <c r="C3063" s="89" t="s">
        <v>7963</v>
      </c>
      <c r="D3063" s="89" t="s">
        <v>11929</v>
      </c>
      <c r="E3063" s="89" t="s">
        <v>7482</v>
      </c>
      <c r="F3063" s="89" t="s">
        <v>226</v>
      </c>
      <c r="G3063" s="105">
        <v>45381.356944444444</v>
      </c>
      <c r="H3063" t="str">
        <f>INDEX(Partner_details[companyName], MATCH(E3063, Partner_details[email], 0))</f>
        <v>Bisquit</v>
      </c>
      <c r="I3063">
        <f>IFERROR(INDEX(ggPayers[payer], MATCH(A3063, ggPayers[remote_order_id], 0)), 0)</f>
        <v>0</v>
      </c>
      <c r="J3063" t="str">
        <f t="shared" si="47"/>
        <v>other</v>
      </c>
    </row>
    <row r="3064" spans="1:10">
      <c r="A3064" s="89" t="s">
        <v>11930</v>
      </c>
      <c r="B3064" s="89">
        <v>160</v>
      </c>
      <c r="C3064" s="89" t="s">
        <v>7963</v>
      </c>
      <c r="D3064" s="89" t="s">
        <v>11931</v>
      </c>
      <c r="E3064" s="89" t="s">
        <v>7446</v>
      </c>
      <c r="F3064" s="89" t="s">
        <v>7445</v>
      </c>
      <c r="G3064" s="105">
        <v>45381.364583333336</v>
      </c>
      <c r="H3064" t="str">
        <f>INDEX(Partner_details[companyName], MATCH(E3064, Partner_details[email], 0))</f>
        <v>Unicorn</v>
      </c>
      <c r="I3064">
        <f>IFERROR(INDEX(ggPayers[payer], MATCH(A3064, ggPayers[remote_order_id], 0)), 0)</f>
        <v>0</v>
      </c>
      <c r="J3064" t="str">
        <f t="shared" si="47"/>
        <v>other</v>
      </c>
    </row>
    <row r="3065" spans="1:10">
      <c r="A3065" s="89" t="s">
        <v>11932</v>
      </c>
      <c r="B3065" s="89">
        <v>160</v>
      </c>
      <c r="C3065" s="89" t="s">
        <v>7963</v>
      </c>
      <c r="D3065" s="89"/>
      <c r="E3065" s="89" t="s">
        <v>7446</v>
      </c>
      <c r="F3065" s="89" t="s">
        <v>7445</v>
      </c>
      <c r="G3065" s="105">
        <v>45381.364583333336</v>
      </c>
      <c r="H3065" t="str">
        <f>INDEX(Partner_details[companyName], MATCH(E3065, Partner_details[email], 0))</f>
        <v>Unicorn</v>
      </c>
      <c r="I3065">
        <f>IFERROR(INDEX(ggPayers[payer], MATCH(A3065, ggPayers[remote_order_id], 0)), 0)</f>
        <v>0</v>
      </c>
      <c r="J3065" t="str">
        <f t="shared" si="47"/>
        <v>other</v>
      </c>
    </row>
    <row r="3066" spans="1:10">
      <c r="A3066" s="89" t="s">
        <v>11933</v>
      </c>
      <c r="B3066" s="89">
        <v>160</v>
      </c>
      <c r="C3066" s="89" t="s">
        <v>7963</v>
      </c>
      <c r="D3066" s="89" t="s">
        <v>11934</v>
      </c>
      <c r="E3066" s="89" t="s">
        <v>7446</v>
      </c>
      <c r="F3066" s="89" t="s">
        <v>7445</v>
      </c>
      <c r="G3066" s="105">
        <v>45381.364583333336</v>
      </c>
      <c r="H3066" t="str">
        <f>INDEX(Partner_details[companyName], MATCH(E3066, Partner_details[email], 0))</f>
        <v>Unicorn</v>
      </c>
      <c r="I3066">
        <f>IFERROR(INDEX(ggPayers[payer], MATCH(A3066, ggPayers[remote_order_id], 0)), 0)</f>
        <v>0</v>
      </c>
      <c r="J3066" t="str">
        <f t="shared" si="47"/>
        <v>other</v>
      </c>
    </row>
    <row r="3067" spans="1:10">
      <c r="A3067" s="89" t="s">
        <v>11935</v>
      </c>
      <c r="B3067" s="89">
        <v>1000</v>
      </c>
      <c r="C3067" s="89" t="s">
        <v>7974</v>
      </c>
      <c r="D3067" s="89"/>
      <c r="E3067" s="89" t="s">
        <v>6582</v>
      </c>
      <c r="F3067" s="89" t="s">
        <v>536</v>
      </c>
      <c r="G3067" s="105">
        <v>45381.369444444441</v>
      </c>
      <c r="H3067" t="str">
        <f>INDEX(Partner_details[companyName], MATCH(E3067, Partner_details[email], 0))</f>
        <v>Vikings</v>
      </c>
      <c r="I3067">
        <f>IFERROR(INDEX(ggPayers[payer], MATCH(A3067, ggPayers[remote_order_id], 0)), 0)</f>
        <v>0</v>
      </c>
      <c r="J3067" t="str">
        <f t="shared" si="47"/>
        <v>other</v>
      </c>
    </row>
    <row r="3068" spans="1:10">
      <c r="A3068" s="89" t="s">
        <v>11936</v>
      </c>
      <c r="B3068" s="89">
        <v>1000</v>
      </c>
      <c r="C3068" s="89" t="s">
        <v>7974</v>
      </c>
      <c r="D3068" s="89"/>
      <c r="E3068" s="89" t="s">
        <v>6582</v>
      </c>
      <c r="F3068" s="89" t="s">
        <v>536</v>
      </c>
      <c r="G3068" s="105">
        <v>45381.369444444441</v>
      </c>
      <c r="H3068" t="str">
        <f>INDEX(Partner_details[companyName], MATCH(E3068, Partner_details[email], 0))</f>
        <v>Vikings</v>
      </c>
      <c r="I3068">
        <f>IFERROR(INDEX(ggPayers[payer], MATCH(A3068, ggPayers[remote_order_id], 0)), 0)</f>
        <v>0</v>
      </c>
      <c r="J3068" t="str">
        <f t="shared" si="47"/>
        <v>other</v>
      </c>
    </row>
    <row r="3069" spans="1:10">
      <c r="A3069" s="89" t="s">
        <v>11937</v>
      </c>
      <c r="B3069" s="89">
        <v>1000</v>
      </c>
      <c r="C3069" s="89" t="s">
        <v>7963</v>
      </c>
      <c r="D3069" s="89"/>
      <c r="E3069" s="89" t="s">
        <v>6582</v>
      </c>
      <c r="F3069" s="89" t="s">
        <v>536</v>
      </c>
      <c r="G3069" s="105">
        <v>45381.369444444441</v>
      </c>
      <c r="H3069" t="str">
        <f>INDEX(Partner_details[companyName], MATCH(E3069, Partner_details[email], 0))</f>
        <v>Vikings</v>
      </c>
      <c r="I3069">
        <f>IFERROR(INDEX(ggPayers[payer], MATCH(A3069, ggPayers[remote_order_id], 0)), 0)</f>
        <v>0</v>
      </c>
      <c r="J3069" t="str">
        <f t="shared" si="47"/>
        <v>other</v>
      </c>
    </row>
    <row r="3070" spans="1:10">
      <c r="A3070" s="89" t="s">
        <v>11938</v>
      </c>
      <c r="B3070" s="89">
        <v>500</v>
      </c>
      <c r="C3070" s="89" t="s">
        <v>7963</v>
      </c>
      <c r="D3070" s="89" t="s">
        <v>11939</v>
      </c>
      <c r="E3070" s="89" t="s">
        <v>7296</v>
      </c>
      <c r="F3070" s="89" t="s">
        <v>516</v>
      </c>
      <c r="G3070" s="105">
        <v>45381.385416666664</v>
      </c>
      <c r="H3070" t="str">
        <f>INDEX(Partner_details[companyName], MATCH(E3070, Partner_details[email], 0))</f>
        <v>Paul</v>
      </c>
      <c r="I3070">
        <f>IFERROR(INDEX(ggPayers[payer], MATCH(A3070, ggPayers[remote_order_id], 0)), 0)</f>
        <v>0</v>
      </c>
      <c r="J3070" t="str">
        <f t="shared" si="47"/>
        <v>other</v>
      </c>
    </row>
    <row r="3071" spans="1:10">
      <c r="A3071" s="89" t="s">
        <v>1798</v>
      </c>
      <c r="B3071" s="89">
        <v>800</v>
      </c>
      <c r="C3071" s="89" t="s">
        <v>561</v>
      </c>
      <c r="D3071" s="89" t="s">
        <v>11940</v>
      </c>
      <c r="E3071" s="89" t="s">
        <v>7296</v>
      </c>
      <c r="F3071" s="89" t="s">
        <v>516</v>
      </c>
      <c r="G3071" s="105">
        <v>45381.394444444442</v>
      </c>
      <c r="H3071" t="str">
        <f>INDEX(Partner_details[companyName], MATCH(E3071, Partner_details[email], 0))</f>
        <v>Paul</v>
      </c>
      <c r="I3071">
        <f>IFERROR(INDEX(ggPayers[payer], MATCH(A3071, ggPayers[remote_order_id], 0)), 0)</f>
        <v>72642</v>
      </c>
      <c r="J3071" t="str">
        <f t="shared" si="47"/>
        <v>ggPay</v>
      </c>
    </row>
    <row r="3072" spans="1:10">
      <c r="A3072" s="89" t="s">
        <v>11941</v>
      </c>
      <c r="B3072" s="89">
        <v>800</v>
      </c>
      <c r="C3072" s="89" t="s">
        <v>7963</v>
      </c>
      <c r="D3072" s="89" t="s">
        <v>11942</v>
      </c>
      <c r="E3072" s="89" t="s">
        <v>7296</v>
      </c>
      <c r="F3072" s="89" t="s">
        <v>516</v>
      </c>
      <c r="G3072" s="105">
        <v>45381.394444444442</v>
      </c>
      <c r="H3072" t="str">
        <f>INDEX(Partner_details[companyName], MATCH(E3072, Partner_details[email], 0))</f>
        <v>Paul</v>
      </c>
      <c r="I3072">
        <f>IFERROR(INDEX(ggPayers[payer], MATCH(A3072, ggPayers[remote_order_id], 0)), 0)</f>
        <v>0</v>
      </c>
      <c r="J3072" t="str">
        <f t="shared" si="47"/>
        <v>other</v>
      </c>
    </row>
    <row r="3073" spans="1:10">
      <c r="A3073" s="89" t="s">
        <v>1796</v>
      </c>
      <c r="B3073" s="89">
        <v>1500</v>
      </c>
      <c r="C3073" s="89" t="s">
        <v>561</v>
      </c>
      <c r="D3073" s="89"/>
      <c r="E3073" s="89" t="s">
        <v>7418</v>
      </c>
      <c r="F3073" s="89" t="s">
        <v>511</v>
      </c>
      <c r="G3073" s="105">
        <v>45381.422222222223</v>
      </c>
      <c r="H3073" t="str">
        <f>INDEX(Partner_details[companyName], MATCH(E3073, Partner_details[email], 0))</f>
        <v>Myler</v>
      </c>
      <c r="I3073">
        <f>IFERROR(INDEX(ggPayers[payer], MATCH(A3073, ggPayers[remote_order_id], 0)), 0)</f>
        <v>0</v>
      </c>
      <c r="J3073" t="str">
        <f t="shared" si="47"/>
        <v>other</v>
      </c>
    </row>
    <row r="3074" spans="1:10">
      <c r="A3074" s="89" t="s">
        <v>11943</v>
      </c>
      <c r="B3074" s="89">
        <v>1500</v>
      </c>
      <c r="C3074" s="89" t="s">
        <v>7963</v>
      </c>
      <c r="D3074" s="89"/>
      <c r="E3074" s="89" t="s">
        <v>7418</v>
      </c>
      <c r="F3074" s="89" t="s">
        <v>511</v>
      </c>
      <c r="G3074" s="105">
        <v>45381.422222222223</v>
      </c>
      <c r="H3074" t="str">
        <f>INDEX(Partner_details[companyName], MATCH(E3074, Partner_details[email], 0))</f>
        <v>Myler</v>
      </c>
      <c r="I3074">
        <f>IFERROR(INDEX(ggPayers[payer], MATCH(A3074, ggPayers[remote_order_id], 0)), 0)</f>
        <v>0</v>
      </c>
      <c r="J3074" t="str">
        <f t="shared" si="47"/>
        <v>other</v>
      </c>
    </row>
    <row r="3075" spans="1:10">
      <c r="A3075" s="99" t="s">
        <v>1793</v>
      </c>
      <c r="B3075" s="89">
        <v>1000</v>
      </c>
      <c r="C3075" s="89" t="s">
        <v>561</v>
      </c>
      <c r="D3075" s="89"/>
      <c r="E3075" s="89" t="s">
        <v>6682</v>
      </c>
      <c r="F3075" s="89" t="s">
        <v>5008</v>
      </c>
      <c r="G3075" s="105">
        <v>45381.444444444445</v>
      </c>
      <c r="H3075" t="str">
        <f>INDEX(Partner_details[companyName], MATCH(E3075, Partner_details[email], 0))</f>
        <v>Sunrise noyland</v>
      </c>
      <c r="I3075">
        <f>IFERROR(INDEX(ggPayers[payer], MATCH(A3075, ggPayers[remote_order_id], 0)), 0)</f>
        <v>0</v>
      </c>
      <c r="J3075" t="str">
        <f t="shared" ref="J3075:J3138" si="48">IF(NOT(I3075=0), "ggPay", "other")</f>
        <v>other</v>
      </c>
    </row>
    <row r="3076" spans="1:10">
      <c r="A3076" s="89" t="s">
        <v>1791</v>
      </c>
      <c r="B3076" s="89">
        <v>1000</v>
      </c>
      <c r="C3076" s="89" t="s">
        <v>561</v>
      </c>
      <c r="D3076" s="89"/>
      <c r="E3076" s="89" t="s">
        <v>6728</v>
      </c>
      <c r="F3076" s="89" t="s">
        <v>6727</v>
      </c>
      <c r="G3076" s="105">
        <v>45381.5</v>
      </c>
      <c r="H3076" t="str">
        <f>INDEX(Partner_details[companyName], MATCH(E3076, Partner_details[email], 0))</f>
        <v>Byblos</v>
      </c>
      <c r="I3076">
        <f>IFERROR(INDEX(ggPayers[payer], MATCH(A3076, ggPayers[remote_order_id], 0)), 0)</f>
        <v>0</v>
      </c>
      <c r="J3076" t="str">
        <f t="shared" si="48"/>
        <v>other</v>
      </c>
    </row>
    <row r="3077" spans="1:10">
      <c r="A3077" s="89" t="s">
        <v>1789</v>
      </c>
      <c r="B3077" s="89">
        <v>1000</v>
      </c>
      <c r="C3077" s="89" t="s">
        <v>561</v>
      </c>
      <c r="D3077" s="89" t="s">
        <v>11944</v>
      </c>
      <c r="E3077" s="89" t="s">
        <v>7296</v>
      </c>
      <c r="F3077" s="89" t="s">
        <v>516</v>
      </c>
      <c r="G3077" s="105">
        <v>45381.533333333333</v>
      </c>
      <c r="H3077" t="str">
        <f>INDEX(Partner_details[companyName], MATCH(E3077, Partner_details[email], 0))</f>
        <v>Paul</v>
      </c>
      <c r="I3077">
        <f>IFERROR(INDEX(ggPayers[payer], MATCH(A3077, ggPayers[remote_order_id], 0)), 0)</f>
        <v>15766</v>
      </c>
      <c r="J3077" t="str">
        <f t="shared" si="48"/>
        <v>ggPay</v>
      </c>
    </row>
    <row r="3078" spans="1:10">
      <c r="A3078" s="89" t="s">
        <v>11945</v>
      </c>
      <c r="B3078" s="89">
        <v>300</v>
      </c>
      <c r="C3078" s="89" t="s">
        <v>7963</v>
      </c>
      <c r="D3078" s="89"/>
      <c r="E3078" s="89" t="s">
        <v>6714</v>
      </c>
      <c r="F3078" s="89" t="s">
        <v>585</v>
      </c>
      <c r="G3078" s="105">
        <v>45381.55972222222</v>
      </c>
      <c r="H3078" t="str">
        <f>INDEX(Partner_details[companyName], MATCH(E3078, Partner_details[email], 0))</f>
        <v>Dodopizza</v>
      </c>
      <c r="I3078">
        <f>IFERROR(INDEX(ggPayers[payer], MATCH(A3078, ggPayers[remote_order_id], 0)), 0)</f>
        <v>0</v>
      </c>
      <c r="J3078" t="str">
        <f t="shared" si="48"/>
        <v>other</v>
      </c>
    </row>
    <row r="3079" spans="1:10">
      <c r="A3079" s="89" t="s">
        <v>11946</v>
      </c>
      <c r="B3079" s="89">
        <v>3000</v>
      </c>
      <c r="C3079" s="89" t="s">
        <v>7963</v>
      </c>
      <c r="D3079" s="89" t="s">
        <v>11947</v>
      </c>
      <c r="E3079" s="89" t="s">
        <v>7235</v>
      </c>
      <c r="F3079" s="89" t="s">
        <v>710</v>
      </c>
      <c r="G3079" s="105">
        <v>45381.566666666666</v>
      </c>
      <c r="H3079" t="str">
        <f>INDEX(Partner_details[companyName], MATCH(E3079, Partner_details[email], 0))</f>
        <v>Smoking Chef</v>
      </c>
      <c r="I3079">
        <f>IFERROR(INDEX(ggPayers[payer], MATCH(A3079, ggPayers[remote_order_id], 0)), 0)</f>
        <v>0</v>
      </c>
      <c r="J3079" t="str">
        <f t="shared" si="48"/>
        <v>other</v>
      </c>
    </row>
    <row r="3080" spans="1:10">
      <c r="A3080" s="89" t="s">
        <v>11948</v>
      </c>
      <c r="B3080" s="89">
        <v>300</v>
      </c>
      <c r="C3080" s="89" t="s">
        <v>7963</v>
      </c>
      <c r="D3080" s="89" t="s">
        <v>11949</v>
      </c>
      <c r="E3080" s="89" t="s">
        <v>7579</v>
      </c>
      <c r="F3080" s="89" t="s">
        <v>602</v>
      </c>
      <c r="G3080" s="105">
        <v>45381.595833333333</v>
      </c>
      <c r="H3080" t="e">
        <f>INDEX(Partner_details[companyName], MATCH(E3080, Partner_details[email], 0))</f>
        <v>#N/A</v>
      </c>
      <c r="I3080">
        <f>IFERROR(INDEX(ggPayers[payer], MATCH(A3080, ggPayers[remote_order_id], 0)), 0)</f>
        <v>0</v>
      </c>
      <c r="J3080" t="str">
        <f t="shared" si="48"/>
        <v>other</v>
      </c>
    </row>
    <row r="3081" spans="1:10">
      <c r="A3081" s="89" t="s">
        <v>11950</v>
      </c>
      <c r="B3081" s="89">
        <v>1000</v>
      </c>
      <c r="C3081" s="89" t="s">
        <v>7974</v>
      </c>
      <c r="D3081" s="89"/>
      <c r="E3081" s="89" t="s">
        <v>6554</v>
      </c>
      <c r="F3081" s="89" t="s">
        <v>783</v>
      </c>
      <c r="G3081" s="105">
        <v>45381.633333333331</v>
      </c>
      <c r="H3081" t="str">
        <f>INDEX(Partner_details[companyName], MATCH(E3081, Partner_details[email], 0))</f>
        <v>Avetis Grigoryan</v>
      </c>
      <c r="I3081">
        <f>IFERROR(INDEX(ggPayers[payer], MATCH(A3081, ggPayers[remote_order_id], 0)), 0)</f>
        <v>0</v>
      </c>
      <c r="J3081" t="str">
        <f t="shared" si="48"/>
        <v>other</v>
      </c>
    </row>
    <row r="3082" spans="1:10">
      <c r="A3082" s="99" t="s">
        <v>1787</v>
      </c>
      <c r="B3082" s="89">
        <v>1000</v>
      </c>
      <c r="C3082" s="89" t="s">
        <v>561</v>
      </c>
      <c r="D3082" s="89" t="s">
        <v>11951</v>
      </c>
      <c r="E3082" s="89" t="s">
        <v>7018</v>
      </c>
      <c r="F3082" s="89" t="s">
        <v>476</v>
      </c>
      <c r="G3082" s="105">
        <v>45381.649305555555</v>
      </c>
      <c r="H3082" t="str">
        <f>INDEX(Partner_details[companyName], MATCH(E3082, Partner_details[email], 0))</f>
        <v>Malocco</v>
      </c>
      <c r="I3082">
        <f>IFERROR(INDEX(ggPayers[payer], MATCH(A3082, ggPayers[remote_order_id], 0)), 0)</f>
        <v>231060</v>
      </c>
      <c r="J3082" t="str">
        <f t="shared" si="48"/>
        <v>ggPay</v>
      </c>
    </row>
    <row r="3083" spans="1:10">
      <c r="A3083" s="89" t="s">
        <v>1785</v>
      </c>
      <c r="B3083" s="89">
        <v>800</v>
      </c>
      <c r="C3083" s="89" t="s">
        <v>561</v>
      </c>
      <c r="D3083" s="89" t="s">
        <v>11952</v>
      </c>
      <c r="E3083" s="89" t="s">
        <v>6572</v>
      </c>
      <c r="F3083" s="89" t="s">
        <v>568</v>
      </c>
      <c r="G3083" s="105">
        <v>45381.710416666669</v>
      </c>
      <c r="H3083" t="str">
        <f>INDEX(Partner_details[companyName], MATCH(E3083, Partner_details[email], 0))</f>
        <v>Bisquit</v>
      </c>
      <c r="I3083">
        <f>IFERROR(INDEX(ggPayers[payer], MATCH(A3083, ggPayers[remote_order_id], 0)), 0)</f>
        <v>283965</v>
      </c>
      <c r="J3083" t="str">
        <f t="shared" si="48"/>
        <v>ggPay</v>
      </c>
    </row>
    <row r="3084" spans="1:10">
      <c r="A3084" s="89" t="s">
        <v>11953</v>
      </c>
      <c r="B3084" s="89">
        <v>1000</v>
      </c>
      <c r="C3084" s="89" t="s">
        <v>7963</v>
      </c>
      <c r="D3084" s="89" t="s">
        <v>11954</v>
      </c>
      <c r="E3084" s="89" t="s">
        <v>7235</v>
      </c>
      <c r="F3084" s="89" t="s">
        <v>710</v>
      </c>
      <c r="G3084" s="105">
        <v>45381.718055555553</v>
      </c>
      <c r="H3084" t="str">
        <f>INDEX(Partner_details[companyName], MATCH(E3084, Partner_details[email], 0))</f>
        <v>Smoking Chef</v>
      </c>
      <c r="I3084">
        <f>IFERROR(INDEX(ggPayers[payer], MATCH(A3084, ggPayers[remote_order_id], 0)), 0)</f>
        <v>0</v>
      </c>
      <c r="J3084" t="str">
        <f t="shared" si="48"/>
        <v>other</v>
      </c>
    </row>
    <row r="3085" spans="1:10">
      <c r="A3085" s="89" t="s">
        <v>11955</v>
      </c>
      <c r="B3085" s="89">
        <v>1500</v>
      </c>
      <c r="C3085" s="89" t="s">
        <v>7963</v>
      </c>
      <c r="D3085" s="89" t="s">
        <v>11956</v>
      </c>
      <c r="E3085" s="89" t="s">
        <v>6830</v>
      </c>
      <c r="F3085" s="89" t="s">
        <v>382</v>
      </c>
      <c r="G3085" s="105">
        <v>45381.727777777778</v>
      </c>
      <c r="H3085" t="str">
        <f>INDEX(Partner_details[companyName], MATCH(E3085, Partner_details[email], 0))</f>
        <v>Beer Academy</v>
      </c>
      <c r="I3085">
        <f>IFERROR(INDEX(ggPayers[payer], MATCH(A3085, ggPayers[remote_order_id], 0)), 0)</f>
        <v>0</v>
      </c>
      <c r="J3085" t="str">
        <f t="shared" si="48"/>
        <v>other</v>
      </c>
    </row>
    <row r="3086" spans="1:10">
      <c r="A3086" s="89" t="s">
        <v>11957</v>
      </c>
      <c r="B3086" s="89">
        <v>1500</v>
      </c>
      <c r="C3086" s="89" t="s">
        <v>7963</v>
      </c>
      <c r="D3086" s="89"/>
      <c r="E3086" s="89" t="s">
        <v>6830</v>
      </c>
      <c r="F3086" s="89" t="s">
        <v>382</v>
      </c>
      <c r="G3086" s="105">
        <v>45381.727777777778</v>
      </c>
      <c r="H3086" t="str">
        <f>INDEX(Partner_details[companyName], MATCH(E3086, Partner_details[email], 0))</f>
        <v>Beer Academy</v>
      </c>
      <c r="I3086">
        <f>IFERROR(INDEX(ggPayers[payer], MATCH(A3086, ggPayers[remote_order_id], 0)), 0)</f>
        <v>0</v>
      </c>
      <c r="J3086" t="str">
        <f t="shared" si="48"/>
        <v>other</v>
      </c>
    </row>
    <row r="3087" spans="1:10">
      <c r="A3087" s="89" t="s">
        <v>11958</v>
      </c>
      <c r="B3087" s="89">
        <v>1500</v>
      </c>
      <c r="C3087" s="89" t="s">
        <v>7963</v>
      </c>
      <c r="D3087" s="89" t="s">
        <v>11959</v>
      </c>
      <c r="E3087" s="89" t="s">
        <v>6830</v>
      </c>
      <c r="F3087" s="89" t="s">
        <v>382</v>
      </c>
      <c r="G3087" s="105">
        <v>45381.729166666664</v>
      </c>
      <c r="H3087" t="str">
        <f>INDEX(Partner_details[companyName], MATCH(E3087, Partner_details[email], 0))</f>
        <v>Beer Academy</v>
      </c>
      <c r="I3087">
        <f>IFERROR(INDEX(ggPayers[payer], MATCH(A3087, ggPayers[remote_order_id], 0)), 0)</f>
        <v>0</v>
      </c>
      <c r="J3087" t="str">
        <f t="shared" si="48"/>
        <v>other</v>
      </c>
    </row>
    <row r="3088" spans="1:10">
      <c r="A3088" s="89" t="s">
        <v>1783</v>
      </c>
      <c r="B3088" s="89">
        <v>1500</v>
      </c>
      <c r="C3088" s="89" t="s">
        <v>561</v>
      </c>
      <c r="D3088" s="89" t="s">
        <v>11960</v>
      </c>
      <c r="E3088" s="89" t="s">
        <v>6830</v>
      </c>
      <c r="F3088" s="89" t="s">
        <v>382</v>
      </c>
      <c r="G3088" s="105">
        <v>45381.729861111111</v>
      </c>
      <c r="H3088" t="str">
        <f>INDEX(Partner_details[companyName], MATCH(E3088, Partner_details[email], 0))</f>
        <v>Beer Academy</v>
      </c>
      <c r="I3088">
        <f>IFERROR(INDEX(ggPayers[payer], MATCH(A3088, ggPayers[remote_order_id], 0)), 0)</f>
        <v>973147</v>
      </c>
      <c r="J3088" t="str">
        <f t="shared" si="48"/>
        <v>ggPay</v>
      </c>
    </row>
    <row r="3089" spans="1:10">
      <c r="A3089" s="89" t="s">
        <v>11961</v>
      </c>
      <c r="B3089" s="89">
        <v>1500</v>
      </c>
      <c r="C3089" s="89" t="s">
        <v>7963</v>
      </c>
      <c r="D3089" s="89" t="s">
        <v>11962</v>
      </c>
      <c r="E3089" s="89" t="s">
        <v>6830</v>
      </c>
      <c r="F3089" s="89" t="s">
        <v>382</v>
      </c>
      <c r="G3089" s="105">
        <v>45381.729861111111</v>
      </c>
      <c r="H3089" t="str">
        <f>INDEX(Partner_details[companyName], MATCH(E3089, Partner_details[email], 0))</f>
        <v>Beer Academy</v>
      </c>
      <c r="I3089">
        <f>IFERROR(INDEX(ggPayers[payer], MATCH(A3089, ggPayers[remote_order_id], 0)), 0)</f>
        <v>0</v>
      </c>
      <c r="J3089" t="str">
        <f t="shared" si="48"/>
        <v>other</v>
      </c>
    </row>
    <row r="3090" spans="1:10">
      <c r="A3090" s="89" t="s">
        <v>1781</v>
      </c>
      <c r="B3090" s="89">
        <v>2000</v>
      </c>
      <c r="C3090" s="89" t="s">
        <v>561</v>
      </c>
      <c r="D3090" s="89"/>
      <c r="E3090" s="89" t="s">
        <v>6830</v>
      </c>
      <c r="F3090" s="89" t="s">
        <v>382</v>
      </c>
      <c r="G3090" s="105">
        <v>45381.731249999997</v>
      </c>
      <c r="H3090" t="str">
        <f>INDEX(Partner_details[companyName], MATCH(E3090, Partner_details[email], 0))</f>
        <v>Beer Academy</v>
      </c>
      <c r="I3090">
        <f>IFERROR(INDEX(ggPayers[payer], MATCH(A3090, ggPayers[remote_order_id], 0)), 0)</f>
        <v>0</v>
      </c>
      <c r="J3090" t="str">
        <f t="shared" si="48"/>
        <v>other</v>
      </c>
    </row>
    <row r="3091" spans="1:10">
      <c r="A3091" s="89" t="s">
        <v>11963</v>
      </c>
      <c r="B3091" s="89">
        <v>2000</v>
      </c>
      <c r="C3091" s="89" t="s">
        <v>7963</v>
      </c>
      <c r="D3091" s="89"/>
      <c r="E3091" s="89" t="s">
        <v>6830</v>
      </c>
      <c r="F3091" s="89" t="s">
        <v>382</v>
      </c>
      <c r="G3091" s="105">
        <v>45381.731249999997</v>
      </c>
      <c r="H3091" t="str">
        <f>INDEX(Partner_details[companyName], MATCH(E3091, Partner_details[email], 0))</f>
        <v>Beer Academy</v>
      </c>
      <c r="I3091">
        <f>IFERROR(INDEX(ggPayers[payer], MATCH(A3091, ggPayers[remote_order_id], 0)), 0)</f>
        <v>0</v>
      </c>
      <c r="J3091" t="str">
        <f t="shared" si="48"/>
        <v>other</v>
      </c>
    </row>
    <row r="3092" spans="1:10">
      <c r="A3092" s="89" t="s">
        <v>1779</v>
      </c>
      <c r="B3092" s="89">
        <v>3000</v>
      </c>
      <c r="C3092" s="89" t="s">
        <v>561</v>
      </c>
      <c r="D3092" s="89" t="s">
        <v>11964</v>
      </c>
      <c r="E3092" s="89" t="s">
        <v>130</v>
      </c>
      <c r="F3092" s="89" t="s">
        <v>128</v>
      </c>
      <c r="G3092" s="105">
        <v>45381.746527777781</v>
      </c>
      <c r="H3092" t="str">
        <f>INDEX(Partner_details[companyName], MATCH(E3092, Partner_details[email], 0))</f>
        <v>Avetis Grigoryan</v>
      </c>
      <c r="I3092">
        <f>IFERROR(INDEX(ggPayers[payer], MATCH(A3092, ggPayers[remote_order_id], 0)), 0)</f>
        <v>29910</v>
      </c>
      <c r="J3092" t="str">
        <f t="shared" si="48"/>
        <v>ggPay</v>
      </c>
    </row>
    <row r="3093" spans="1:10">
      <c r="A3093" s="89" t="s">
        <v>11965</v>
      </c>
      <c r="B3093" s="89">
        <v>2000</v>
      </c>
      <c r="C3093" s="89" t="s">
        <v>7963</v>
      </c>
      <c r="D3093" s="89" t="s">
        <v>11966</v>
      </c>
      <c r="E3093" s="89" t="s">
        <v>130</v>
      </c>
      <c r="F3093" s="89" t="s">
        <v>128</v>
      </c>
      <c r="G3093" s="105">
        <v>45381.809027777781</v>
      </c>
      <c r="H3093" t="str">
        <f>INDEX(Partner_details[companyName], MATCH(E3093, Partner_details[email], 0))</f>
        <v>Avetis Grigoryan</v>
      </c>
      <c r="I3093">
        <f>IFERROR(INDEX(ggPayers[payer], MATCH(A3093, ggPayers[remote_order_id], 0)), 0)</f>
        <v>0</v>
      </c>
      <c r="J3093" t="str">
        <f t="shared" si="48"/>
        <v>other</v>
      </c>
    </row>
    <row r="3094" spans="1:10">
      <c r="A3094" s="89" t="s">
        <v>11967</v>
      </c>
      <c r="B3094" s="89">
        <v>2500</v>
      </c>
      <c r="C3094" s="89" t="s">
        <v>7974</v>
      </c>
      <c r="D3094" s="89"/>
      <c r="E3094" s="89" t="s">
        <v>6554</v>
      </c>
      <c r="F3094" s="89" t="s">
        <v>783</v>
      </c>
      <c r="G3094" s="105">
        <v>45381.844444444447</v>
      </c>
      <c r="H3094" t="str">
        <f>INDEX(Partner_details[companyName], MATCH(E3094, Partner_details[email], 0))</f>
        <v>Avetis Grigoryan</v>
      </c>
      <c r="I3094">
        <f>IFERROR(INDEX(ggPayers[payer], MATCH(A3094, ggPayers[remote_order_id], 0)), 0)</f>
        <v>0</v>
      </c>
      <c r="J3094" t="str">
        <f t="shared" si="48"/>
        <v>other</v>
      </c>
    </row>
    <row r="3095" spans="1:10">
      <c r="A3095" s="89" t="s">
        <v>11968</v>
      </c>
      <c r="B3095" s="89">
        <v>2500</v>
      </c>
      <c r="C3095" s="89" t="s">
        <v>7974</v>
      </c>
      <c r="D3095" s="89"/>
      <c r="E3095" s="89" t="s">
        <v>6554</v>
      </c>
      <c r="F3095" s="89" t="s">
        <v>783</v>
      </c>
      <c r="G3095" s="105">
        <v>45381.845138888886</v>
      </c>
      <c r="H3095" t="str">
        <f>INDEX(Partner_details[companyName], MATCH(E3095, Partner_details[email], 0))</f>
        <v>Avetis Grigoryan</v>
      </c>
      <c r="I3095">
        <f>IFERROR(INDEX(ggPayers[payer], MATCH(A3095, ggPayers[remote_order_id], 0)), 0)</f>
        <v>0</v>
      </c>
      <c r="J3095" t="str">
        <f t="shared" si="48"/>
        <v>other</v>
      </c>
    </row>
    <row r="3096" spans="1:10">
      <c r="A3096" s="89" t="s">
        <v>11969</v>
      </c>
      <c r="B3096" s="89">
        <v>2500</v>
      </c>
      <c r="C3096" s="89" t="s">
        <v>7974</v>
      </c>
      <c r="D3096" s="89"/>
      <c r="E3096" s="89" t="s">
        <v>6554</v>
      </c>
      <c r="F3096" s="89" t="s">
        <v>783</v>
      </c>
      <c r="G3096" s="105">
        <v>45381.845138888886</v>
      </c>
      <c r="H3096" t="str">
        <f>INDEX(Partner_details[companyName], MATCH(E3096, Partner_details[email], 0))</f>
        <v>Avetis Grigoryan</v>
      </c>
      <c r="I3096">
        <f>IFERROR(INDEX(ggPayers[payer], MATCH(A3096, ggPayers[remote_order_id], 0)), 0)</f>
        <v>0</v>
      </c>
      <c r="J3096" t="str">
        <f t="shared" si="48"/>
        <v>other</v>
      </c>
    </row>
    <row r="3097" spans="1:10">
      <c r="A3097" s="89" t="s">
        <v>11970</v>
      </c>
      <c r="B3097" s="89">
        <v>2500</v>
      </c>
      <c r="C3097" s="89" t="s">
        <v>7974</v>
      </c>
      <c r="D3097" s="89"/>
      <c r="E3097" s="89" t="s">
        <v>6554</v>
      </c>
      <c r="F3097" s="89" t="s">
        <v>783</v>
      </c>
      <c r="G3097" s="105">
        <v>45381.845138888886</v>
      </c>
      <c r="H3097" t="str">
        <f>INDEX(Partner_details[companyName], MATCH(E3097, Partner_details[email], 0))</f>
        <v>Avetis Grigoryan</v>
      </c>
      <c r="I3097">
        <f>IFERROR(INDEX(ggPayers[payer], MATCH(A3097, ggPayers[remote_order_id], 0)), 0)</f>
        <v>0</v>
      </c>
      <c r="J3097" t="str">
        <f t="shared" si="48"/>
        <v>other</v>
      </c>
    </row>
    <row r="3098" spans="1:10">
      <c r="A3098" s="89" t="s">
        <v>11971</v>
      </c>
      <c r="B3098" s="89">
        <v>2500</v>
      </c>
      <c r="C3098" s="89" t="s">
        <v>7974</v>
      </c>
      <c r="D3098" s="89"/>
      <c r="E3098" s="89" t="s">
        <v>6554</v>
      </c>
      <c r="F3098" s="89" t="s">
        <v>783</v>
      </c>
      <c r="G3098" s="105">
        <v>45381.845138888886</v>
      </c>
      <c r="H3098" t="str">
        <f>INDEX(Partner_details[companyName], MATCH(E3098, Partner_details[email], 0))</f>
        <v>Avetis Grigoryan</v>
      </c>
      <c r="I3098">
        <f>IFERROR(INDEX(ggPayers[payer], MATCH(A3098, ggPayers[remote_order_id], 0)), 0)</f>
        <v>0</v>
      </c>
      <c r="J3098" t="str">
        <f t="shared" si="48"/>
        <v>other</v>
      </c>
    </row>
    <row r="3099" spans="1:10">
      <c r="A3099" s="89" t="s">
        <v>11972</v>
      </c>
      <c r="B3099" s="89">
        <v>2500</v>
      </c>
      <c r="C3099" s="89" t="s">
        <v>7974</v>
      </c>
      <c r="D3099" s="89"/>
      <c r="E3099" s="89" t="s">
        <v>6554</v>
      </c>
      <c r="F3099" s="89" t="s">
        <v>783</v>
      </c>
      <c r="G3099" s="105">
        <v>45381.845138888886</v>
      </c>
      <c r="H3099" t="str">
        <f>INDEX(Partner_details[companyName], MATCH(E3099, Partner_details[email], 0))</f>
        <v>Avetis Grigoryan</v>
      </c>
      <c r="I3099">
        <f>IFERROR(INDEX(ggPayers[payer], MATCH(A3099, ggPayers[remote_order_id], 0)), 0)</f>
        <v>0</v>
      </c>
      <c r="J3099" t="str">
        <f t="shared" si="48"/>
        <v>other</v>
      </c>
    </row>
    <row r="3100" spans="1:10">
      <c r="A3100" s="89" t="s">
        <v>11973</v>
      </c>
      <c r="B3100" s="89">
        <v>2500</v>
      </c>
      <c r="C3100" s="89" t="s">
        <v>7974</v>
      </c>
      <c r="D3100" s="89"/>
      <c r="E3100" s="89" t="s">
        <v>6554</v>
      </c>
      <c r="F3100" s="89" t="s">
        <v>783</v>
      </c>
      <c r="G3100" s="105">
        <v>45381.845138888886</v>
      </c>
      <c r="H3100" t="str">
        <f>INDEX(Partner_details[companyName], MATCH(E3100, Partner_details[email], 0))</f>
        <v>Avetis Grigoryan</v>
      </c>
      <c r="I3100">
        <f>IFERROR(INDEX(ggPayers[payer], MATCH(A3100, ggPayers[remote_order_id], 0)), 0)</f>
        <v>0</v>
      </c>
      <c r="J3100" t="str">
        <f t="shared" si="48"/>
        <v>other</v>
      </c>
    </row>
    <row r="3101" spans="1:10">
      <c r="A3101" s="89" t="s">
        <v>11974</v>
      </c>
      <c r="B3101" s="89">
        <v>2500</v>
      </c>
      <c r="C3101" s="89" t="s">
        <v>7974</v>
      </c>
      <c r="D3101" s="89"/>
      <c r="E3101" s="89" t="s">
        <v>6554</v>
      </c>
      <c r="F3101" s="89" t="s">
        <v>783</v>
      </c>
      <c r="G3101" s="105">
        <v>45381.845138888886</v>
      </c>
      <c r="H3101" t="str">
        <f>INDEX(Partner_details[companyName], MATCH(E3101, Partner_details[email], 0))</f>
        <v>Avetis Grigoryan</v>
      </c>
      <c r="I3101">
        <f>IFERROR(INDEX(ggPayers[payer], MATCH(A3101, ggPayers[remote_order_id], 0)), 0)</f>
        <v>0</v>
      </c>
      <c r="J3101" t="str">
        <f t="shared" si="48"/>
        <v>other</v>
      </c>
    </row>
    <row r="3102" spans="1:10">
      <c r="A3102" s="89" t="s">
        <v>11975</v>
      </c>
      <c r="B3102" s="89">
        <v>2500</v>
      </c>
      <c r="C3102" s="89" t="s">
        <v>7963</v>
      </c>
      <c r="D3102" s="89"/>
      <c r="E3102" s="89" t="s">
        <v>6554</v>
      </c>
      <c r="F3102" s="89" t="s">
        <v>783</v>
      </c>
      <c r="G3102" s="105">
        <v>45381.845138888886</v>
      </c>
      <c r="H3102" t="str">
        <f>INDEX(Partner_details[companyName], MATCH(E3102, Partner_details[email], 0))</f>
        <v>Avetis Grigoryan</v>
      </c>
      <c r="I3102">
        <f>IFERROR(INDEX(ggPayers[payer], MATCH(A3102, ggPayers[remote_order_id], 0)), 0)</f>
        <v>0</v>
      </c>
      <c r="J3102" t="str">
        <f t="shared" si="48"/>
        <v>other</v>
      </c>
    </row>
    <row r="3103" spans="1:10">
      <c r="A3103" s="89" t="s">
        <v>11976</v>
      </c>
      <c r="B3103" s="89">
        <v>2500</v>
      </c>
      <c r="C3103" s="89" t="s">
        <v>7963</v>
      </c>
      <c r="D3103" s="89"/>
      <c r="E3103" s="89" t="s">
        <v>6554</v>
      </c>
      <c r="F3103" s="89" t="s">
        <v>783</v>
      </c>
      <c r="G3103" s="105">
        <v>45381.845138888886</v>
      </c>
      <c r="H3103" t="str">
        <f>INDEX(Partner_details[companyName], MATCH(E3103, Partner_details[email], 0))</f>
        <v>Avetis Grigoryan</v>
      </c>
      <c r="I3103">
        <f>IFERROR(INDEX(ggPayers[payer], MATCH(A3103, ggPayers[remote_order_id], 0)), 0)</f>
        <v>0</v>
      </c>
      <c r="J3103" t="str">
        <f t="shared" si="48"/>
        <v>other</v>
      </c>
    </row>
    <row r="3104" spans="1:10">
      <c r="A3104" s="89" t="s">
        <v>11977</v>
      </c>
      <c r="B3104" s="89">
        <v>2500</v>
      </c>
      <c r="C3104" s="89" t="s">
        <v>7963</v>
      </c>
      <c r="D3104" s="89"/>
      <c r="E3104" s="89" t="s">
        <v>6554</v>
      </c>
      <c r="F3104" s="89" t="s">
        <v>783</v>
      </c>
      <c r="G3104" s="105">
        <v>45381.845138888886</v>
      </c>
      <c r="H3104" t="str">
        <f>INDEX(Partner_details[companyName], MATCH(E3104, Partner_details[email], 0))</f>
        <v>Avetis Grigoryan</v>
      </c>
      <c r="I3104">
        <f>IFERROR(INDEX(ggPayers[payer], MATCH(A3104, ggPayers[remote_order_id], 0)), 0)</f>
        <v>0</v>
      </c>
      <c r="J3104" t="str">
        <f t="shared" si="48"/>
        <v>other</v>
      </c>
    </row>
    <row r="3105" spans="1:10">
      <c r="A3105" s="89" t="s">
        <v>11978</v>
      </c>
      <c r="B3105" s="89">
        <v>2000</v>
      </c>
      <c r="C3105" s="89" t="s">
        <v>7963</v>
      </c>
      <c r="D3105" s="89"/>
      <c r="E3105" s="89" t="s">
        <v>7296</v>
      </c>
      <c r="F3105" s="89" t="s">
        <v>516</v>
      </c>
      <c r="G3105" s="105">
        <v>45382.309027777781</v>
      </c>
      <c r="H3105" t="str">
        <f>INDEX(Partner_details[companyName], MATCH(E3105, Partner_details[email], 0))</f>
        <v>Paul</v>
      </c>
      <c r="I3105">
        <f>IFERROR(INDEX(ggPayers[payer], MATCH(A3105, ggPayers[remote_order_id], 0)), 0)</f>
        <v>0</v>
      </c>
      <c r="J3105" t="str">
        <f t="shared" si="48"/>
        <v>other</v>
      </c>
    </row>
    <row r="3106" spans="1:10">
      <c r="A3106" s="89" t="s">
        <v>11979</v>
      </c>
      <c r="B3106" s="89">
        <v>2000</v>
      </c>
      <c r="C3106" s="89" t="s">
        <v>7963</v>
      </c>
      <c r="D3106" s="89"/>
      <c r="E3106" s="89" t="s">
        <v>7296</v>
      </c>
      <c r="F3106" s="89" t="s">
        <v>516</v>
      </c>
      <c r="G3106" s="105">
        <v>45382.309027777781</v>
      </c>
      <c r="H3106" t="str">
        <f>INDEX(Partner_details[companyName], MATCH(E3106, Partner_details[email], 0))</f>
        <v>Paul</v>
      </c>
      <c r="I3106">
        <f>IFERROR(INDEX(ggPayers[payer], MATCH(A3106, ggPayers[remote_order_id], 0)), 0)</f>
        <v>0</v>
      </c>
      <c r="J3106" t="str">
        <f t="shared" si="48"/>
        <v>other</v>
      </c>
    </row>
    <row r="3107" spans="1:10">
      <c r="A3107" s="89" t="s">
        <v>11980</v>
      </c>
      <c r="B3107" s="89">
        <v>500</v>
      </c>
      <c r="C3107" s="89" t="s">
        <v>7963</v>
      </c>
      <c r="D3107" s="89" t="s">
        <v>11981</v>
      </c>
      <c r="E3107" s="89" t="s">
        <v>6714</v>
      </c>
      <c r="F3107" s="89" t="s">
        <v>585</v>
      </c>
      <c r="G3107" s="105">
        <v>45382.402083333334</v>
      </c>
      <c r="H3107" t="str">
        <f>INDEX(Partner_details[companyName], MATCH(E3107, Partner_details[email], 0))</f>
        <v>Dodopizza</v>
      </c>
      <c r="I3107">
        <f>IFERROR(INDEX(ggPayers[payer], MATCH(A3107, ggPayers[remote_order_id], 0)), 0)</f>
        <v>0</v>
      </c>
      <c r="J3107" t="str">
        <f t="shared" si="48"/>
        <v>other</v>
      </c>
    </row>
    <row r="3108" spans="1:10">
      <c r="A3108" s="89" t="s">
        <v>11982</v>
      </c>
      <c r="B3108" s="89">
        <v>500</v>
      </c>
      <c r="C3108" s="89" t="s">
        <v>7963</v>
      </c>
      <c r="D3108" s="89" t="s">
        <v>11983</v>
      </c>
      <c r="E3108" s="89" t="s">
        <v>6714</v>
      </c>
      <c r="F3108" s="89" t="s">
        <v>585</v>
      </c>
      <c r="G3108" s="105">
        <v>45382.40347222222</v>
      </c>
      <c r="H3108" t="str">
        <f>INDEX(Partner_details[companyName], MATCH(E3108, Partner_details[email], 0))</f>
        <v>Dodopizza</v>
      </c>
      <c r="I3108">
        <f>IFERROR(INDEX(ggPayers[payer], MATCH(A3108, ggPayers[remote_order_id], 0)), 0)</f>
        <v>0</v>
      </c>
      <c r="J3108" t="str">
        <f t="shared" si="48"/>
        <v>other</v>
      </c>
    </row>
    <row r="3109" spans="1:10">
      <c r="A3109" s="89" t="s">
        <v>11984</v>
      </c>
      <c r="B3109" s="89">
        <v>1000</v>
      </c>
      <c r="C3109" s="89" t="s">
        <v>7963</v>
      </c>
      <c r="D3109" s="89" t="s">
        <v>11985</v>
      </c>
      <c r="E3109" s="89" t="s">
        <v>6728</v>
      </c>
      <c r="F3109" s="89" t="s">
        <v>6727</v>
      </c>
      <c r="G3109" s="105">
        <v>45382.477083333331</v>
      </c>
      <c r="H3109" t="str">
        <f>INDEX(Partner_details[companyName], MATCH(E3109, Partner_details[email], 0))</f>
        <v>Byblos</v>
      </c>
      <c r="I3109">
        <f>IFERROR(INDEX(ggPayers[payer], MATCH(A3109, ggPayers[remote_order_id], 0)), 0)</f>
        <v>0</v>
      </c>
      <c r="J3109" t="str">
        <f t="shared" si="48"/>
        <v>other</v>
      </c>
    </row>
    <row r="3110" spans="1:10">
      <c r="A3110" s="89" t="s">
        <v>11986</v>
      </c>
      <c r="B3110" s="89">
        <v>1000</v>
      </c>
      <c r="C3110" s="89" t="s">
        <v>7963</v>
      </c>
      <c r="D3110" s="89" t="s">
        <v>11987</v>
      </c>
      <c r="E3110" s="89" t="s">
        <v>6728</v>
      </c>
      <c r="F3110" s="89" t="s">
        <v>6727</v>
      </c>
      <c r="G3110" s="105">
        <v>45382.479166666664</v>
      </c>
      <c r="H3110" t="str">
        <f>INDEX(Partner_details[companyName], MATCH(E3110, Partner_details[email], 0))</f>
        <v>Byblos</v>
      </c>
      <c r="I3110">
        <f>IFERROR(INDEX(ggPayers[payer], MATCH(A3110, ggPayers[remote_order_id], 0)), 0)</f>
        <v>0</v>
      </c>
      <c r="J3110" t="str">
        <f t="shared" si="48"/>
        <v>other</v>
      </c>
    </row>
    <row r="3111" spans="1:10">
      <c r="A3111" s="89" t="s">
        <v>11988</v>
      </c>
      <c r="B3111" s="89">
        <v>500</v>
      </c>
      <c r="C3111" s="89" t="s">
        <v>7963</v>
      </c>
      <c r="D3111" s="89"/>
      <c r="E3111" s="89" t="s">
        <v>6520</v>
      </c>
      <c r="F3111" s="89" t="s">
        <v>469</v>
      </c>
      <c r="G3111" s="105">
        <v>45382.515972222223</v>
      </c>
      <c r="H3111" t="str">
        <f>INDEX(Partner_details[companyName], MATCH(E3111, Partner_details[email], 0))</f>
        <v>Lumen Coffee</v>
      </c>
      <c r="I3111">
        <f>IFERROR(INDEX(ggPayers[payer], MATCH(A3111, ggPayers[remote_order_id], 0)), 0)</f>
        <v>0</v>
      </c>
      <c r="J3111" t="str">
        <f t="shared" si="48"/>
        <v>other</v>
      </c>
    </row>
    <row r="3112" spans="1:10">
      <c r="A3112" s="89" t="s">
        <v>11989</v>
      </c>
      <c r="B3112" s="89">
        <v>1000</v>
      </c>
      <c r="C3112" s="89" t="s">
        <v>7974</v>
      </c>
      <c r="D3112" s="89"/>
      <c r="E3112" s="89" t="s">
        <v>6907</v>
      </c>
      <c r="F3112" s="89" t="s">
        <v>582</v>
      </c>
      <c r="G3112" s="105">
        <v>45382.564583333333</v>
      </c>
      <c r="H3112" t="str">
        <f>INDEX(Partner_details[companyName], MATCH(E3112, Partner_details[email], 0))</f>
        <v>Karas Tumanyan</v>
      </c>
      <c r="I3112">
        <f>IFERROR(INDEX(ggPayers[payer], MATCH(A3112, ggPayers[remote_order_id], 0)), 0)</f>
        <v>0</v>
      </c>
      <c r="J3112" t="str">
        <f t="shared" si="48"/>
        <v>other</v>
      </c>
    </row>
    <row r="3113" spans="1:10">
      <c r="A3113" s="89" t="s">
        <v>11990</v>
      </c>
      <c r="B3113" s="89">
        <v>1000</v>
      </c>
      <c r="C3113" s="89" t="s">
        <v>7974</v>
      </c>
      <c r="D3113" s="89"/>
      <c r="E3113" s="89" t="s">
        <v>6907</v>
      </c>
      <c r="F3113" s="89" t="s">
        <v>582</v>
      </c>
      <c r="G3113" s="105">
        <v>45382.564583333333</v>
      </c>
      <c r="H3113" t="str">
        <f>INDEX(Partner_details[companyName], MATCH(E3113, Partner_details[email], 0))</f>
        <v>Karas Tumanyan</v>
      </c>
      <c r="I3113">
        <f>IFERROR(INDEX(ggPayers[payer], MATCH(A3113, ggPayers[remote_order_id], 0)), 0)</f>
        <v>0</v>
      </c>
      <c r="J3113" t="str">
        <f t="shared" si="48"/>
        <v>other</v>
      </c>
    </row>
    <row r="3114" spans="1:10">
      <c r="A3114" s="89" t="s">
        <v>11991</v>
      </c>
      <c r="B3114" s="89">
        <v>1000</v>
      </c>
      <c r="C3114" s="89" t="s">
        <v>7974</v>
      </c>
      <c r="D3114" s="89"/>
      <c r="E3114" s="89" t="s">
        <v>6907</v>
      </c>
      <c r="F3114" s="89" t="s">
        <v>582</v>
      </c>
      <c r="G3114" s="105">
        <v>45382.564583333333</v>
      </c>
      <c r="H3114" t="str">
        <f>INDEX(Partner_details[companyName], MATCH(E3114, Partner_details[email], 0))</f>
        <v>Karas Tumanyan</v>
      </c>
      <c r="I3114">
        <f>IFERROR(INDEX(ggPayers[payer], MATCH(A3114, ggPayers[remote_order_id], 0)), 0)</f>
        <v>0</v>
      </c>
      <c r="J3114" t="str">
        <f t="shared" si="48"/>
        <v>other</v>
      </c>
    </row>
    <row r="3115" spans="1:10">
      <c r="A3115" s="89" t="s">
        <v>11992</v>
      </c>
      <c r="B3115" s="89">
        <v>1000</v>
      </c>
      <c r="C3115" s="89" t="s">
        <v>7974</v>
      </c>
      <c r="D3115" s="89"/>
      <c r="E3115" s="89" t="s">
        <v>6907</v>
      </c>
      <c r="F3115" s="89" t="s">
        <v>582</v>
      </c>
      <c r="G3115" s="105">
        <v>45382.564583333333</v>
      </c>
      <c r="H3115" t="str">
        <f>INDEX(Partner_details[companyName], MATCH(E3115, Partner_details[email], 0))</f>
        <v>Karas Tumanyan</v>
      </c>
      <c r="I3115">
        <f>IFERROR(INDEX(ggPayers[payer], MATCH(A3115, ggPayers[remote_order_id], 0)), 0)</f>
        <v>0</v>
      </c>
      <c r="J3115" t="str">
        <f t="shared" si="48"/>
        <v>other</v>
      </c>
    </row>
    <row r="3116" spans="1:10">
      <c r="A3116" s="89" t="s">
        <v>11993</v>
      </c>
      <c r="B3116" s="89">
        <v>1000</v>
      </c>
      <c r="C3116" s="89" t="s">
        <v>7974</v>
      </c>
      <c r="D3116" s="89"/>
      <c r="E3116" s="89" t="s">
        <v>6907</v>
      </c>
      <c r="F3116" s="89" t="s">
        <v>582</v>
      </c>
      <c r="G3116" s="105">
        <v>45382.564583333333</v>
      </c>
      <c r="H3116" t="str">
        <f>INDEX(Partner_details[companyName], MATCH(E3116, Partner_details[email], 0))</f>
        <v>Karas Tumanyan</v>
      </c>
      <c r="I3116">
        <f>IFERROR(INDEX(ggPayers[payer], MATCH(A3116, ggPayers[remote_order_id], 0)), 0)</f>
        <v>0</v>
      </c>
      <c r="J3116" t="str">
        <f t="shared" si="48"/>
        <v>other</v>
      </c>
    </row>
    <row r="3117" spans="1:10">
      <c r="A3117" s="89" t="s">
        <v>11994</v>
      </c>
      <c r="B3117" s="89">
        <v>1000</v>
      </c>
      <c r="C3117" s="89" t="s">
        <v>7974</v>
      </c>
      <c r="D3117" s="89"/>
      <c r="E3117" s="89" t="s">
        <v>6907</v>
      </c>
      <c r="F3117" s="89" t="s">
        <v>582</v>
      </c>
      <c r="G3117" s="105">
        <v>45382.564583333333</v>
      </c>
      <c r="H3117" t="str">
        <f>INDEX(Partner_details[companyName], MATCH(E3117, Partner_details[email], 0))</f>
        <v>Karas Tumanyan</v>
      </c>
      <c r="I3117">
        <f>IFERROR(INDEX(ggPayers[payer], MATCH(A3117, ggPayers[remote_order_id], 0)), 0)</f>
        <v>0</v>
      </c>
      <c r="J3117" t="str">
        <f t="shared" si="48"/>
        <v>other</v>
      </c>
    </row>
    <row r="3118" spans="1:10">
      <c r="A3118" s="89" t="s">
        <v>11995</v>
      </c>
      <c r="B3118" s="89">
        <v>1000</v>
      </c>
      <c r="C3118" s="89" t="s">
        <v>7974</v>
      </c>
      <c r="D3118" s="89"/>
      <c r="E3118" s="89" t="s">
        <v>6907</v>
      </c>
      <c r="F3118" s="89" t="s">
        <v>582</v>
      </c>
      <c r="G3118" s="105">
        <v>45382.564583333333</v>
      </c>
      <c r="H3118" t="str">
        <f>INDEX(Partner_details[companyName], MATCH(E3118, Partner_details[email], 0))</f>
        <v>Karas Tumanyan</v>
      </c>
      <c r="I3118">
        <f>IFERROR(INDEX(ggPayers[payer], MATCH(A3118, ggPayers[remote_order_id], 0)), 0)</f>
        <v>0</v>
      </c>
      <c r="J3118" t="str">
        <f t="shared" si="48"/>
        <v>other</v>
      </c>
    </row>
    <row r="3119" spans="1:10">
      <c r="A3119" s="89" t="s">
        <v>11996</v>
      </c>
      <c r="B3119" s="89">
        <v>1000</v>
      </c>
      <c r="C3119" s="89" t="s">
        <v>7974</v>
      </c>
      <c r="D3119" s="89"/>
      <c r="E3119" s="89" t="s">
        <v>6907</v>
      </c>
      <c r="F3119" s="89" t="s">
        <v>582</v>
      </c>
      <c r="G3119" s="105">
        <v>45382.564583333333</v>
      </c>
      <c r="H3119" t="str">
        <f>INDEX(Partner_details[companyName], MATCH(E3119, Partner_details[email], 0))</f>
        <v>Karas Tumanyan</v>
      </c>
      <c r="I3119">
        <f>IFERROR(INDEX(ggPayers[payer], MATCH(A3119, ggPayers[remote_order_id], 0)), 0)</f>
        <v>0</v>
      </c>
      <c r="J3119" t="str">
        <f t="shared" si="48"/>
        <v>other</v>
      </c>
    </row>
    <row r="3120" spans="1:10">
      <c r="A3120" s="89" t="s">
        <v>11997</v>
      </c>
      <c r="B3120" s="89">
        <v>1000</v>
      </c>
      <c r="C3120" s="89" t="s">
        <v>7974</v>
      </c>
      <c r="D3120" s="89"/>
      <c r="E3120" s="89" t="s">
        <v>6907</v>
      </c>
      <c r="F3120" s="89" t="s">
        <v>582</v>
      </c>
      <c r="G3120" s="105">
        <v>45382.564583333333</v>
      </c>
      <c r="H3120" t="str">
        <f>INDEX(Partner_details[companyName], MATCH(E3120, Partner_details[email], 0))</f>
        <v>Karas Tumanyan</v>
      </c>
      <c r="I3120">
        <f>IFERROR(INDEX(ggPayers[payer], MATCH(A3120, ggPayers[remote_order_id], 0)), 0)</f>
        <v>0</v>
      </c>
      <c r="J3120" t="str">
        <f t="shared" si="48"/>
        <v>other</v>
      </c>
    </row>
    <row r="3121" spans="1:10">
      <c r="A3121" s="89" t="s">
        <v>11998</v>
      </c>
      <c r="B3121" s="89">
        <v>1000</v>
      </c>
      <c r="C3121" s="89" t="s">
        <v>7974</v>
      </c>
      <c r="D3121" s="89"/>
      <c r="E3121" s="89" t="s">
        <v>6907</v>
      </c>
      <c r="F3121" s="89" t="s">
        <v>582</v>
      </c>
      <c r="G3121" s="105">
        <v>45382.564583333333</v>
      </c>
      <c r="H3121" t="str">
        <f>INDEX(Partner_details[companyName], MATCH(E3121, Partner_details[email], 0))</f>
        <v>Karas Tumanyan</v>
      </c>
      <c r="I3121">
        <f>IFERROR(INDEX(ggPayers[payer], MATCH(A3121, ggPayers[remote_order_id], 0)), 0)</f>
        <v>0</v>
      </c>
      <c r="J3121" t="str">
        <f t="shared" si="48"/>
        <v>other</v>
      </c>
    </row>
    <row r="3122" spans="1:10">
      <c r="A3122" s="89" t="s">
        <v>11999</v>
      </c>
      <c r="B3122" s="89">
        <v>1000</v>
      </c>
      <c r="C3122" s="89" t="s">
        <v>7974</v>
      </c>
      <c r="D3122" s="89"/>
      <c r="E3122" s="89" t="s">
        <v>6907</v>
      </c>
      <c r="F3122" s="89" t="s">
        <v>582</v>
      </c>
      <c r="G3122" s="105">
        <v>45382.564583333333</v>
      </c>
      <c r="H3122" t="str">
        <f>INDEX(Partner_details[companyName], MATCH(E3122, Partner_details[email], 0))</f>
        <v>Karas Tumanyan</v>
      </c>
      <c r="I3122">
        <f>IFERROR(INDEX(ggPayers[payer], MATCH(A3122, ggPayers[remote_order_id], 0)), 0)</f>
        <v>0</v>
      </c>
      <c r="J3122" t="str">
        <f t="shared" si="48"/>
        <v>other</v>
      </c>
    </row>
    <row r="3123" spans="1:10">
      <c r="A3123" s="89" t="s">
        <v>12000</v>
      </c>
      <c r="B3123" s="89">
        <v>1000</v>
      </c>
      <c r="C3123" s="89" t="s">
        <v>7974</v>
      </c>
      <c r="D3123" s="89"/>
      <c r="E3123" s="89" t="s">
        <v>6907</v>
      </c>
      <c r="F3123" s="89" t="s">
        <v>582</v>
      </c>
      <c r="G3123" s="105">
        <v>45382.564583333333</v>
      </c>
      <c r="H3123" t="str">
        <f>INDEX(Partner_details[companyName], MATCH(E3123, Partner_details[email], 0))</f>
        <v>Karas Tumanyan</v>
      </c>
      <c r="I3123">
        <f>IFERROR(INDEX(ggPayers[payer], MATCH(A3123, ggPayers[remote_order_id], 0)), 0)</f>
        <v>0</v>
      </c>
      <c r="J3123" t="str">
        <f t="shared" si="48"/>
        <v>other</v>
      </c>
    </row>
    <row r="3124" spans="1:10">
      <c r="A3124" s="89" t="s">
        <v>12001</v>
      </c>
      <c r="B3124" s="89">
        <v>1000</v>
      </c>
      <c r="C3124" s="89" t="s">
        <v>7974</v>
      </c>
      <c r="D3124" s="89"/>
      <c r="E3124" s="89" t="s">
        <v>6907</v>
      </c>
      <c r="F3124" s="89" t="s">
        <v>582</v>
      </c>
      <c r="G3124" s="105">
        <v>45382.564583333333</v>
      </c>
      <c r="H3124" t="str">
        <f>INDEX(Partner_details[companyName], MATCH(E3124, Partner_details[email], 0))</f>
        <v>Karas Tumanyan</v>
      </c>
      <c r="I3124">
        <f>IFERROR(INDEX(ggPayers[payer], MATCH(A3124, ggPayers[remote_order_id], 0)), 0)</f>
        <v>0</v>
      </c>
      <c r="J3124" t="str">
        <f t="shared" si="48"/>
        <v>other</v>
      </c>
    </row>
    <row r="3125" spans="1:10">
      <c r="A3125" s="89" t="s">
        <v>12002</v>
      </c>
      <c r="B3125" s="89">
        <v>1000</v>
      </c>
      <c r="C3125" s="89" t="s">
        <v>7974</v>
      </c>
      <c r="D3125" s="89"/>
      <c r="E3125" s="89" t="s">
        <v>6907</v>
      </c>
      <c r="F3125" s="89" t="s">
        <v>582</v>
      </c>
      <c r="G3125" s="105">
        <v>45382.564583333333</v>
      </c>
      <c r="H3125" t="str">
        <f>INDEX(Partner_details[companyName], MATCH(E3125, Partner_details[email], 0))</f>
        <v>Karas Tumanyan</v>
      </c>
      <c r="I3125">
        <f>IFERROR(INDEX(ggPayers[payer], MATCH(A3125, ggPayers[remote_order_id], 0)), 0)</f>
        <v>0</v>
      </c>
      <c r="J3125" t="str">
        <f t="shared" si="48"/>
        <v>other</v>
      </c>
    </row>
    <row r="3126" spans="1:10">
      <c r="A3126" s="89" t="s">
        <v>12003</v>
      </c>
      <c r="B3126" s="89">
        <v>1000</v>
      </c>
      <c r="C3126" s="89" t="s">
        <v>7963</v>
      </c>
      <c r="D3126" s="89"/>
      <c r="E3126" s="89" t="s">
        <v>6907</v>
      </c>
      <c r="F3126" s="89" t="s">
        <v>582</v>
      </c>
      <c r="G3126" s="105">
        <v>45382.564583333333</v>
      </c>
      <c r="H3126" t="str">
        <f>INDEX(Partner_details[companyName], MATCH(E3126, Partner_details[email], 0))</f>
        <v>Karas Tumanyan</v>
      </c>
      <c r="I3126">
        <f>IFERROR(INDEX(ggPayers[payer], MATCH(A3126, ggPayers[remote_order_id], 0)), 0)</f>
        <v>0</v>
      </c>
      <c r="J3126" t="str">
        <f t="shared" si="48"/>
        <v>other</v>
      </c>
    </row>
    <row r="3127" spans="1:10">
      <c r="A3127" s="89" t="s">
        <v>12004</v>
      </c>
      <c r="B3127" s="89">
        <v>1000</v>
      </c>
      <c r="C3127" s="89" t="s">
        <v>7974</v>
      </c>
      <c r="D3127" s="89"/>
      <c r="E3127" s="89" t="s">
        <v>6907</v>
      </c>
      <c r="F3127" s="89" t="s">
        <v>582</v>
      </c>
      <c r="G3127" s="105">
        <v>45382.564583333333</v>
      </c>
      <c r="H3127" t="str">
        <f>INDEX(Partner_details[companyName], MATCH(E3127, Partner_details[email], 0))</f>
        <v>Karas Tumanyan</v>
      </c>
      <c r="I3127">
        <f>IFERROR(INDEX(ggPayers[payer], MATCH(A3127, ggPayers[remote_order_id], 0)), 0)</f>
        <v>0</v>
      </c>
      <c r="J3127" t="str">
        <f t="shared" si="48"/>
        <v>other</v>
      </c>
    </row>
    <row r="3128" spans="1:10">
      <c r="A3128" s="89" t="s">
        <v>12005</v>
      </c>
      <c r="B3128" s="89">
        <v>1000</v>
      </c>
      <c r="C3128" s="89" t="s">
        <v>7974</v>
      </c>
      <c r="D3128" s="89"/>
      <c r="E3128" s="89" t="s">
        <v>6907</v>
      </c>
      <c r="F3128" s="89" t="s">
        <v>582</v>
      </c>
      <c r="G3128" s="105">
        <v>45382.564583333333</v>
      </c>
      <c r="H3128" t="str">
        <f>INDEX(Partner_details[companyName], MATCH(E3128, Partner_details[email], 0))</f>
        <v>Karas Tumanyan</v>
      </c>
      <c r="I3128">
        <f>IFERROR(INDEX(ggPayers[payer], MATCH(A3128, ggPayers[remote_order_id], 0)), 0)</f>
        <v>0</v>
      </c>
      <c r="J3128" t="str">
        <f t="shared" si="48"/>
        <v>other</v>
      </c>
    </row>
    <row r="3129" spans="1:10">
      <c r="A3129" s="89" t="s">
        <v>12006</v>
      </c>
      <c r="B3129" s="89">
        <v>1000</v>
      </c>
      <c r="C3129" s="89" t="s">
        <v>7974</v>
      </c>
      <c r="D3129" s="89"/>
      <c r="E3129" s="89" t="s">
        <v>6907</v>
      </c>
      <c r="F3129" s="89" t="s">
        <v>582</v>
      </c>
      <c r="G3129" s="105">
        <v>45382.564583333333</v>
      </c>
      <c r="H3129" t="str">
        <f>INDEX(Partner_details[companyName], MATCH(E3129, Partner_details[email], 0))</f>
        <v>Karas Tumanyan</v>
      </c>
      <c r="I3129">
        <f>IFERROR(INDEX(ggPayers[payer], MATCH(A3129, ggPayers[remote_order_id], 0)), 0)</f>
        <v>0</v>
      </c>
      <c r="J3129" t="str">
        <f t="shared" si="48"/>
        <v>other</v>
      </c>
    </row>
    <row r="3130" spans="1:10">
      <c r="A3130" s="89" t="s">
        <v>12007</v>
      </c>
      <c r="B3130" s="89">
        <v>1000</v>
      </c>
      <c r="C3130" s="89" t="s">
        <v>7974</v>
      </c>
      <c r="D3130" s="89"/>
      <c r="E3130" s="89" t="s">
        <v>6907</v>
      </c>
      <c r="F3130" s="89" t="s">
        <v>582</v>
      </c>
      <c r="G3130" s="105">
        <v>45382.564583333333</v>
      </c>
      <c r="H3130" t="str">
        <f>INDEX(Partner_details[companyName], MATCH(E3130, Partner_details[email], 0))</f>
        <v>Karas Tumanyan</v>
      </c>
      <c r="I3130">
        <f>IFERROR(INDEX(ggPayers[payer], MATCH(A3130, ggPayers[remote_order_id], 0)), 0)</f>
        <v>0</v>
      </c>
      <c r="J3130" t="str">
        <f t="shared" si="48"/>
        <v>other</v>
      </c>
    </row>
    <row r="3131" spans="1:10">
      <c r="A3131" s="89" t="s">
        <v>12008</v>
      </c>
      <c r="B3131" s="89">
        <v>1000</v>
      </c>
      <c r="C3131" s="89" t="s">
        <v>7974</v>
      </c>
      <c r="D3131" s="89"/>
      <c r="E3131" s="89" t="s">
        <v>6907</v>
      </c>
      <c r="F3131" s="89" t="s">
        <v>582</v>
      </c>
      <c r="G3131" s="105">
        <v>45382.564583333333</v>
      </c>
      <c r="H3131" t="str">
        <f>INDEX(Partner_details[companyName], MATCH(E3131, Partner_details[email], 0))</f>
        <v>Karas Tumanyan</v>
      </c>
      <c r="I3131">
        <f>IFERROR(INDEX(ggPayers[payer], MATCH(A3131, ggPayers[remote_order_id], 0)), 0)</f>
        <v>0</v>
      </c>
      <c r="J3131" t="str">
        <f t="shared" si="48"/>
        <v>other</v>
      </c>
    </row>
    <row r="3132" spans="1:10">
      <c r="A3132" s="89" t="s">
        <v>12009</v>
      </c>
      <c r="B3132" s="89">
        <v>1000</v>
      </c>
      <c r="C3132" s="89" t="s">
        <v>7974</v>
      </c>
      <c r="D3132" s="89"/>
      <c r="E3132" s="89" t="s">
        <v>6907</v>
      </c>
      <c r="F3132" s="89" t="s">
        <v>582</v>
      </c>
      <c r="G3132" s="105">
        <v>45382.564583333333</v>
      </c>
      <c r="H3132" t="str">
        <f>INDEX(Partner_details[companyName], MATCH(E3132, Partner_details[email], 0))</f>
        <v>Karas Tumanyan</v>
      </c>
      <c r="I3132">
        <f>IFERROR(INDEX(ggPayers[payer], MATCH(A3132, ggPayers[remote_order_id], 0)), 0)</f>
        <v>0</v>
      </c>
      <c r="J3132" t="str">
        <f t="shared" si="48"/>
        <v>other</v>
      </c>
    </row>
    <row r="3133" spans="1:10">
      <c r="A3133" s="89" t="s">
        <v>12010</v>
      </c>
      <c r="B3133" s="89">
        <v>1000</v>
      </c>
      <c r="C3133" s="89" t="s">
        <v>7974</v>
      </c>
      <c r="D3133" s="89"/>
      <c r="E3133" s="89" t="s">
        <v>6907</v>
      </c>
      <c r="F3133" s="89" t="s">
        <v>582</v>
      </c>
      <c r="G3133" s="105">
        <v>45382.564583333333</v>
      </c>
      <c r="H3133" t="str">
        <f>INDEX(Partner_details[companyName], MATCH(E3133, Partner_details[email], 0))</f>
        <v>Karas Tumanyan</v>
      </c>
      <c r="I3133">
        <f>IFERROR(INDEX(ggPayers[payer], MATCH(A3133, ggPayers[remote_order_id], 0)), 0)</f>
        <v>0</v>
      </c>
      <c r="J3133" t="str">
        <f t="shared" si="48"/>
        <v>other</v>
      </c>
    </row>
    <row r="3134" spans="1:10">
      <c r="A3134" s="89" t="s">
        <v>12011</v>
      </c>
      <c r="B3134" s="89">
        <v>1000</v>
      </c>
      <c r="C3134" s="89" t="s">
        <v>7974</v>
      </c>
      <c r="D3134" s="89"/>
      <c r="E3134" s="89" t="s">
        <v>6907</v>
      </c>
      <c r="F3134" s="89" t="s">
        <v>582</v>
      </c>
      <c r="G3134" s="105">
        <v>45382.564583333333</v>
      </c>
      <c r="H3134" t="str">
        <f>INDEX(Partner_details[companyName], MATCH(E3134, Partner_details[email], 0))</f>
        <v>Karas Tumanyan</v>
      </c>
      <c r="I3134">
        <f>IFERROR(INDEX(ggPayers[payer], MATCH(A3134, ggPayers[remote_order_id], 0)), 0)</f>
        <v>0</v>
      </c>
      <c r="J3134" t="str">
        <f t="shared" si="48"/>
        <v>other</v>
      </c>
    </row>
    <row r="3135" spans="1:10">
      <c r="A3135" s="89" t="s">
        <v>12012</v>
      </c>
      <c r="B3135" s="89">
        <v>1000</v>
      </c>
      <c r="C3135" s="89" t="s">
        <v>7974</v>
      </c>
      <c r="D3135" s="89"/>
      <c r="E3135" s="89" t="s">
        <v>6907</v>
      </c>
      <c r="F3135" s="89" t="s">
        <v>582</v>
      </c>
      <c r="G3135" s="105">
        <v>45382.564583333333</v>
      </c>
      <c r="H3135" t="str">
        <f>INDEX(Partner_details[companyName], MATCH(E3135, Partner_details[email], 0))</f>
        <v>Karas Tumanyan</v>
      </c>
      <c r="I3135">
        <f>IFERROR(INDEX(ggPayers[payer], MATCH(A3135, ggPayers[remote_order_id], 0)), 0)</f>
        <v>0</v>
      </c>
      <c r="J3135" t="str">
        <f t="shared" si="48"/>
        <v>other</v>
      </c>
    </row>
    <row r="3136" spans="1:10">
      <c r="A3136" s="89" t="s">
        <v>12013</v>
      </c>
      <c r="B3136" s="89">
        <v>1000</v>
      </c>
      <c r="C3136" s="89" t="s">
        <v>7974</v>
      </c>
      <c r="D3136" s="89"/>
      <c r="E3136" s="89" t="s">
        <v>6907</v>
      </c>
      <c r="F3136" s="89" t="s">
        <v>582</v>
      </c>
      <c r="G3136" s="105">
        <v>45382.564583333333</v>
      </c>
      <c r="H3136" t="str">
        <f>INDEX(Partner_details[companyName], MATCH(E3136, Partner_details[email], 0))</f>
        <v>Karas Tumanyan</v>
      </c>
      <c r="I3136">
        <f>IFERROR(INDEX(ggPayers[payer], MATCH(A3136, ggPayers[remote_order_id], 0)), 0)</f>
        <v>0</v>
      </c>
      <c r="J3136" t="str">
        <f t="shared" si="48"/>
        <v>other</v>
      </c>
    </row>
    <row r="3137" spans="1:10">
      <c r="A3137" s="89" t="s">
        <v>12014</v>
      </c>
      <c r="B3137" s="89">
        <v>1000</v>
      </c>
      <c r="C3137" s="89" t="s">
        <v>7974</v>
      </c>
      <c r="D3137" s="89"/>
      <c r="E3137" s="89" t="s">
        <v>6907</v>
      </c>
      <c r="F3137" s="89" t="s">
        <v>582</v>
      </c>
      <c r="G3137" s="105">
        <v>45382.564583333333</v>
      </c>
      <c r="H3137" t="str">
        <f>INDEX(Partner_details[companyName], MATCH(E3137, Partner_details[email], 0))</f>
        <v>Karas Tumanyan</v>
      </c>
      <c r="I3137">
        <f>IFERROR(INDEX(ggPayers[payer], MATCH(A3137, ggPayers[remote_order_id], 0)), 0)</f>
        <v>0</v>
      </c>
      <c r="J3137" t="str">
        <f t="shared" si="48"/>
        <v>other</v>
      </c>
    </row>
    <row r="3138" spans="1:10">
      <c r="A3138" s="89" t="s">
        <v>12015</v>
      </c>
      <c r="B3138" s="89">
        <v>1000</v>
      </c>
      <c r="C3138" s="89" t="s">
        <v>7974</v>
      </c>
      <c r="D3138" s="89"/>
      <c r="E3138" s="89" t="s">
        <v>6907</v>
      </c>
      <c r="F3138" s="89" t="s">
        <v>582</v>
      </c>
      <c r="G3138" s="105">
        <v>45382.564583333333</v>
      </c>
      <c r="H3138" t="str">
        <f>INDEX(Partner_details[companyName], MATCH(E3138, Partner_details[email], 0))</f>
        <v>Karas Tumanyan</v>
      </c>
      <c r="I3138">
        <f>IFERROR(INDEX(ggPayers[payer], MATCH(A3138, ggPayers[remote_order_id], 0)), 0)</f>
        <v>0</v>
      </c>
      <c r="J3138" t="str">
        <f t="shared" si="48"/>
        <v>other</v>
      </c>
    </row>
    <row r="3139" spans="1:10">
      <c r="A3139" s="89" t="s">
        <v>12016</v>
      </c>
      <c r="B3139" s="89">
        <v>1000</v>
      </c>
      <c r="C3139" s="89" t="s">
        <v>7974</v>
      </c>
      <c r="D3139" s="89"/>
      <c r="E3139" s="89" t="s">
        <v>6907</v>
      </c>
      <c r="F3139" s="89" t="s">
        <v>582</v>
      </c>
      <c r="G3139" s="105">
        <v>45382.56527777778</v>
      </c>
      <c r="H3139" t="str">
        <f>INDEX(Partner_details[companyName], MATCH(E3139, Partner_details[email], 0))</f>
        <v>Karas Tumanyan</v>
      </c>
      <c r="I3139">
        <f>IFERROR(INDEX(ggPayers[payer], MATCH(A3139, ggPayers[remote_order_id], 0)), 0)</f>
        <v>0</v>
      </c>
      <c r="J3139" t="str">
        <f t="shared" ref="J3139:J3202" si="49">IF(NOT(I3139=0), "ggPay", "other")</f>
        <v>other</v>
      </c>
    </row>
    <row r="3140" spans="1:10">
      <c r="A3140" s="89" t="s">
        <v>12017</v>
      </c>
      <c r="B3140" s="89">
        <v>1000</v>
      </c>
      <c r="C3140" s="89" t="s">
        <v>7974</v>
      </c>
      <c r="D3140" s="89"/>
      <c r="E3140" s="89" t="s">
        <v>6907</v>
      </c>
      <c r="F3140" s="89" t="s">
        <v>582</v>
      </c>
      <c r="G3140" s="105">
        <v>45382.56527777778</v>
      </c>
      <c r="H3140" t="str">
        <f>INDEX(Partner_details[companyName], MATCH(E3140, Partner_details[email], 0))</f>
        <v>Karas Tumanyan</v>
      </c>
      <c r="I3140">
        <f>IFERROR(INDEX(ggPayers[payer], MATCH(A3140, ggPayers[remote_order_id], 0)), 0)</f>
        <v>0</v>
      </c>
      <c r="J3140" t="str">
        <f t="shared" si="49"/>
        <v>other</v>
      </c>
    </row>
    <row r="3141" spans="1:10">
      <c r="A3141" s="89" t="s">
        <v>12018</v>
      </c>
      <c r="B3141" s="89">
        <v>1000</v>
      </c>
      <c r="C3141" s="89" t="s">
        <v>7974</v>
      </c>
      <c r="D3141" s="89"/>
      <c r="E3141" s="89" t="s">
        <v>6907</v>
      </c>
      <c r="F3141" s="89" t="s">
        <v>582</v>
      </c>
      <c r="G3141" s="105">
        <v>45382.56527777778</v>
      </c>
      <c r="H3141" t="str">
        <f>INDEX(Partner_details[companyName], MATCH(E3141, Partner_details[email], 0))</f>
        <v>Karas Tumanyan</v>
      </c>
      <c r="I3141">
        <f>IFERROR(INDEX(ggPayers[payer], MATCH(A3141, ggPayers[remote_order_id], 0)), 0)</f>
        <v>0</v>
      </c>
      <c r="J3141" t="str">
        <f t="shared" si="49"/>
        <v>other</v>
      </c>
    </row>
    <row r="3142" spans="1:10">
      <c r="A3142" s="99" t="s">
        <v>12019</v>
      </c>
      <c r="B3142" s="89">
        <v>1000</v>
      </c>
      <c r="C3142" s="89" t="s">
        <v>7974</v>
      </c>
      <c r="D3142" s="89"/>
      <c r="E3142" s="89" t="s">
        <v>6907</v>
      </c>
      <c r="F3142" s="89" t="s">
        <v>582</v>
      </c>
      <c r="G3142" s="105">
        <v>45382.56527777778</v>
      </c>
      <c r="H3142" t="str">
        <f>INDEX(Partner_details[companyName], MATCH(E3142, Partner_details[email], 0))</f>
        <v>Karas Tumanyan</v>
      </c>
      <c r="I3142">
        <f>IFERROR(INDEX(ggPayers[payer], MATCH(A3142, ggPayers[remote_order_id], 0)), 0)</f>
        <v>0</v>
      </c>
      <c r="J3142" t="str">
        <f t="shared" si="49"/>
        <v>other</v>
      </c>
    </row>
    <row r="3143" spans="1:10">
      <c r="A3143" s="89" t="s">
        <v>12020</v>
      </c>
      <c r="B3143" s="89">
        <v>1000</v>
      </c>
      <c r="C3143" s="89" t="s">
        <v>7974</v>
      </c>
      <c r="D3143" s="89"/>
      <c r="E3143" s="89" t="s">
        <v>6907</v>
      </c>
      <c r="F3143" s="89" t="s">
        <v>582</v>
      </c>
      <c r="G3143" s="105">
        <v>45382.56527777778</v>
      </c>
      <c r="H3143" t="str">
        <f>INDEX(Partner_details[companyName], MATCH(E3143, Partner_details[email], 0))</f>
        <v>Karas Tumanyan</v>
      </c>
      <c r="I3143">
        <f>IFERROR(INDEX(ggPayers[payer], MATCH(A3143, ggPayers[remote_order_id], 0)), 0)</f>
        <v>0</v>
      </c>
      <c r="J3143" t="str">
        <f t="shared" si="49"/>
        <v>other</v>
      </c>
    </row>
    <row r="3144" spans="1:10">
      <c r="A3144" s="89" t="s">
        <v>12021</v>
      </c>
      <c r="B3144" s="89">
        <v>1000</v>
      </c>
      <c r="C3144" s="89" t="s">
        <v>7974</v>
      </c>
      <c r="D3144" s="89"/>
      <c r="E3144" s="89" t="s">
        <v>6907</v>
      </c>
      <c r="F3144" s="89" t="s">
        <v>582</v>
      </c>
      <c r="G3144" s="105">
        <v>45382.56527777778</v>
      </c>
      <c r="H3144" t="str">
        <f>INDEX(Partner_details[companyName], MATCH(E3144, Partner_details[email], 0))</f>
        <v>Karas Tumanyan</v>
      </c>
      <c r="I3144">
        <f>IFERROR(INDEX(ggPayers[payer], MATCH(A3144, ggPayers[remote_order_id], 0)), 0)</f>
        <v>0</v>
      </c>
      <c r="J3144" t="str">
        <f t="shared" si="49"/>
        <v>other</v>
      </c>
    </row>
    <row r="3145" spans="1:10">
      <c r="A3145" s="89" t="s">
        <v>12022</v>
      </c>
      <c r="B3145" s="89">
        <v>1000</v>
      </c>
      <c r="C3145" s="89" t="s">
        <v>7974</v>
      </c>
      <c r="D3145" s="89"/>
      <c r="E3145" s="89" t="s">
        <v>6907</v>
      </c>
      <c r="F3145" s="89" t="s">
        <v>582</v>
      </c>
      <c r="G3145" s="105">
        <v>45382.56527777778</v>
      </c>
      <c r="H3145" t="str">
        <f>INDEX(Partner_details[companyName], MATCH(E3145, Partner_details[email], 0))</f>
        <v>Karas Tumanyan</v>
      </c>
      <c r="I3145">
        <f>IFERROR(INDEX(ggPayers[payer], MATCH(A3145, ggPayers[remote_order_id], 0)), 0)</f>
        <v>0</v>
      </c>
      <c r="J3145" t="str">
        <f t="shared" si="49"/>
        <v>other</v>
      </c>
    </row>
    <row r="3146" spans="1:10">
      <c r="A3146" s="89" t="s">
        <v>12023</v>
      </c>
      <c r="B3146" s="89">
        <v>1000</v>
      </c>
      <c r="C3146" s="89" t="s">
        <v>7974</v>
      </c>
      <c r="D3146" s="89"/>
      <c r="E3146" s="89" t="s">
        <v>6907</v>
      </c>
      <c r="F3146" s="89" t="s">
        <v>582</v>
      </c>
      <c r="G3146" s="105">
        <v>45382.56527777778</v>
      </c>
      <c r="H3146" t="str">
        <f>INDEX(Partner_details[companyName], MATCH(E3146, Partner_details[email], 0))</f>
        <v>Karas Tumanyan</v>
      </c>
      <c r="I3146">
        <f>IFERROR(INDEX(ggPayers[payer], MATCH(A3146, ggPayers[remote_order_id], 0)), 0)</f>
        <v>0</v>
      </c>
      <c r="J3146" t="str">
        <f t="shared" si="49"/>
        <v>other</v>
      </c>
    </row>
    <row r="3147" spans="1:10">
      <c r="A3147" s="89" t="s">
        <v>12024</v>
      </c>
      <c r="B3147" s="89">
        <v>1000</v>
      </c>
      <c r="C3147" s="89" t="s">
        <v>7974</v>
      </c>
      <c r="D3147" s="89"/>
      <c r="E3147" s="89" t="s">
        <v>6907</v>
      </c>
      <c r="F3147" s="89" t="s">
        <v>582</v>
      </c>
      <c r="G3147" s="105">
        <v>45382.56527777778</v>
      </c>
      <c r="H3147" t="str">
        <f>INDEX(Partner_details[companyName], MATCH(E3147, Partner_details[email], 0))</f>
        <v>Karas Tumanyan</v>
      </c>
      <c r="I3147">
        <f>IFERROR(INDEX(ggPayers[payer], MATCH(A3147, ggPayers[remote_order_id], 0)), 0)</f>
        <v>0</v>
      </c>
      <c r="J3147" t="str">
        <f t="shared" si="49"/>
        <v>other</v>
      </c>
    </row>
    <row r="3148" spans="1:10">
      <c r="A3148" s="89" t="s">
        <v>12025</v>
      </c>
      <c r="B3148" s="89">
        <v>1000</v>
      </c>
      <c r="C3148" s="89" t="s">
        <v>7974</v>
      </c>
      <c r="D3148" s="89"/>
      <c r="E3148" s="89" t="s">
        <v>6907</v>
      </c>
      <c r="F3148" s="89" t="s">
        <v>582</v>
      </c>
      <c r="G3148" s="105">
        <v>45382.56527777778</v>
      </c>
      <c r="H3148" t="str">
        <f>INDEX(Partner_details[companyName], MATCH(E3148, Partner_details[email], 0))</f>
        <v>Karas Tumanyan</v>
      </c>
      <c r="I3148">
        <f>IFERROR(INDEX(ggPayers[payer], MATCH(A3148, ggPayers[remote_order_id], 0)), 0)</f>
        <v>0</v>
      </c>
      <c r="J3148" t="str">
        <f t="shared" si="49"/>
        <v>other</v>
      </c>
    </row>
    <row r="3149" spans="1:10">
      <c r="A3149" s="89" t="s">
        <v>12026</v>
      </c>
      <c r="B3149" s="89">
        <v>1000</v>
      </c>
      <c r="C3149" s="89" t="s">
        <v>7974</v>
      </c>
      <c r="D3149" s="89"/>
      <c r="E3149" s="89" t="s">
        <v>6907</v>
      </c>
      <c r="F3149" s="89" t="s">
        <v>582</v>
      </c>
      <c r="G3149" s="105">
        <v>45382.56527777778</v>
      </c>
      <c r="H3149" t="str">
        <f>INDEX(Partner_details[companyName], MATCH(E3149, Partner_details[email], 0))</f>
        <v>Karas Tumanyan</v>
      </c>
      <c r="I3149">
        <f>IFERROR(INDEX(ggPayers[payer], MATCH(A3149, ggPayers[remote_order_id], 0)), 0)</f>
        <v>0</v>
      </c>
      <c r="J3149" t="str">
        <f t="shared" si="49"/>
        <v>other</v>
      </c>
    </row>
    <row r="3150" spans="1:10">
      <c r="A3150" s="89" t="s">
        <v>12027</v>
      </c>
      <c r="B3150" s="89">
        <v>1000</v>
      </c>
      <c r="C3150" s="89" t="s">
        <v>7974</v>
      </c>
      <c r="D3150" s="89"/>
      <c r="E3150" s="89" t="s">
        <v>6907</v>
      </c>
      <c r="F3150" s="89" t="s">
        <v>582</v>
      </c>
      <c r="G3150" s="105">
        <v>45382.56527777778</v>
      </c>
      <c r="H3150" t="str">
        <f>INDEX(Partner_details[companyName], MATCH(E3150, Partner_details[email], 0))</f>
        <v>Karas Tumanyan</v>
      </c>
      <c r="I3150">
        <f>IFERROR(INDEX(ggPayers[payer], MATCH(A3150, ggPayers[remote_order_id], 0)), 0)</f>
        <v>0</v>
      </c>
      <c r="J3150" t="str">
        <f t="shared" si="49"/>
        <v>other</v>
      </c>
    </row>
    <row r="3151" spans="1:10">
      <c r="A3151" s="89" t="s">
        <v>12028</v>
      </c>
      <c r="B3151" s="89">
        <v>1000</v>
      </c>
      <c r="C3151" s="89" t="s">
        <v>7974</v>
      </c>
      <c r="D3151" s="89"/>
      <c r="E3151" s="89" t="s">
        <v>6907</v>
      </c>
      <c r="F3151" s="89" t="s">
        <v>582</v>
      </c>
      <c r="G3151" s="105">
        <v>45382.56527777778</v>
      </c>
      <c r="H3151" t="str">
        <f>INDEX(Partner_details[companyName], MATCH(E3151, Partner_details[email], 0))</f>
        <v>Karas Tumanyan</v>
      </c>
      <c r="I3151">
        <f>IFERROR(INDEX(ggPayers[payer], MATCH(A3151, ggPayers[remote_order_id], 0)), 0)</f>
        <v>0</v>
      </c>
      <c r="J3151" t="str">
        <f t="shared" si="49"/>
        <v>other</v>
      </c>
    </row>
    <row r="3152" spans="1:10">
      <c r="A3152" s="89" t="s">
        <v>12029</v>
      </c>
      <c r="B3152" s="89">
        <v>1000</v>
      </c>
      <c r="C3152" s="89" t="s">
        <v>7974</v>
      </c>
      <c r="D3152" s="89"/>
      <c r="E3152" s="89" t="s">
        <v>6907</v>
      </c>
      <c r="F3152" s="89" t="s">
        <v>582</v>
      </c>
      <c r="G3152" s="105">
        <v>45382.56527777778</v>
      </c>
      <c r="H3152" t="str">
        <f>INDEX(Partner_details[companyName], MATCH(E3152, Partner_details[email], 0))</f>
        <v>Karas Tumanyan</v>
      </c>
      <c r="I3152">
        <f>IFERROR(INDEX(ggPayers[payer], MATCH(A3152, ggPayers[remote_order_id], 0)), 0)</f>
        <v>0</v>
      </c>
      <c r="J3152" t="str">
        <f t="shared" si="49"/>
        <v>other</v>
      </c>
    </row>
    <row r="3153" spans="1:10">
      <c r="A3153" s="89" t="s">
        <v>12030</v>
      </c>
      <c r="B3153" s="89">
        <v>1000</v>
      </c>
      <c r="C3153" s="89" t="s">
        <v>7963</v>
      </c>
      <c r="D3153" s="89"/>
      <c r="E3153" s="89" t="s">
        <v>6907</v>
      </c>
      <c r="F3153" s="89" t="s">
        <v>582</v>
      </c>
      <c r="G3153" s="105">
        <v>45382.56527777778</v>
      </c>
      <c r="H3153" t="str">
        <f>INDEX(Partner_details[companyName], MATCH(E3153, Partner_details[email], 0))</f>
        <v>Karas Tumanyan</v>
      </c>
      <c r="I3153">
        <f>IFERROR(INDEX(ggPayers[payer], MATCH(A3153, ggPayers[remote_order_id], 0)), 0)</f>
        <v>0</v>
      </c>
      <c r="J3153" t="str">
        <f t="shared" si="49"/>
        <v>other</v>
      </c>
    </row>
    <row r="3154" spans="1:10">
      <c r="A3154" s="89" t="s">
        <v>12031</v>
      </c>
      <c r="B3154" s="89">
        <v>1000</v>
      </c>
      <c r="C3154" s="89" t="s">
        <v>7974</v>
      </c>
      <c r="D3154" s="89"/>
      <c r="E3154" s="89" t="s">
        <v>6907</v>
      </c>
      <c r="F3154" s="89" t="s">
        <v>582</v>
      </c>
      <c r="G3154" s="105">
        <v>45382.56527777778</v>
      </c>
      <c r="H3154" t="str">
        <f>INDEX(Partner_details[companyName], MATCH(E3154, Partner_details[email], 0))</f>
        <v>Karas Tumanyan</v>
      </c>
      <c r="I3154">
        <f>IFERROR(INDEX(ggPayers[payer], MATCH(A3154, ggPayers[remote_order_id], 0)), 0)</f>
        <v>0</v>
      </c>
      <c r="J3154" t="str">
        <f t="shared" si="49"/>
        <v>other</v>
      </c>
    </row>
    <row r="3155" spans="1:10">
      <c r="A3155" s="89" t="s">
        <v>12032</v>
      </c>
      <c r="B3155" s="89">
        <v>1000</v>
      </c>
      <c r="C3155" s="89" t="s">
        <v>7974</v>
      </c>
      <c r="D3155" s="89"/>
      <c r="E3155" s="89" t="s">
        <v>6907</v>
      </c>
      <c r="F3155" s="89" t="s">
        <v>582</v>
      </c>
      <c r="G3155" s="105">
        <v>45382.56527777778</v>
      </c>
      <c r="H3155" t="str">
        <f>INDEX(Partner_details[companyName], MATCH(E3155, Partner_details[email], 0))</f>
        <v>Karas Tumanyan</v>
      </c>
      <c r="I3155">
        <f>IFERROR(INDEX(ggPayers[payer], MATCH(A3155, ggPayers[remote_order_id], 0)), 0)</f>
        <v>0</v>
      </c>
      <c r="J3155" t="str">
        <f t="shared" si="49"/>
        <v>other</v>
      </c>
    </row>
    <row r="3156" spans="1:10">
      <c r="A3156" s="89" t="s">
        <v>12033</v>
      </c>
      <c r="B3156" s="89">
        <v>1000</v>
      </c>
      <c r="C3156" s="89" t="s">
        <v>7974</v>
      </c>
      <c r="D3156" s="89"/>
      <c r="E3156" s="89" t="s">
        <v>6907</v>
      </c>
      <c r="F3156" s="89" t="s">
        <v>582</v>
      </c>
      <c r="G3156" s="105">
        <v>45382.56527777778</v>
      </c>
      <c r="H3156" t="str">
        <f>INDEX(Partner_details[companyName], MATCH(E3156, Partner_details[email], 0))</f>
        <v>Karas Tumanyan</v>
      </c>
      <c r="I3156">
        <f>IFERROR(INDEX(ggPayers[payer], MATCH(A3156, ggPayers[remote_order_id], 0)), 0)</f>
        <v>0</v>
      </c>
      <c r="J3156" t="str">
        <f t="shared" si="49"/>
        <v>other</v>
      </c>
    </row>
    <row r="3157" spans="1:10">
      <c r="A3157" s="89" t="s">
        <v>12034</v>
      </c>
      <c r="B3157" s="89">
        <v>1000</v>
      </c>
      <c r="C3157" s="89" t="s">
        <v>7974</v>
      </c>
      <c r="D3157" s="89"/>
      <c r="E3157" s="89" t="s">
        <v>6907</v>
      </c>
      <c r="F3157" s="89" t="s">
        <v>582</v>
      </c>
      <c r="G3157" s="105">
        <v>45382.56527777778</v>
      </c>
      <c r="H3157" t="str">
        <f>INDEX(Partner_details[companyName], MATCH(E3157, Partner_details[email], 0))</f>
        <v>Karas Tumanyan</v>
      </c>
      <c r="I3157">
        <f>IFERROR(INDEX(ggPayers[payer], MATCH(A3157, ggPayers[remote_order_id], 0)), 0)</f>
        <v>0</v>
      </c>
      <c r="J3157" t="str">
        <f t="shared" si="49"/>
        <v>other</v>
      </c>
    </row>
    <row r="3158" spans="1:10">
      <c r="A3158" s="89" t="s">
        <v>12035</v>
      </c>
      <c r="B3158" s="89">
        <v>1000</v>
      </c>
      <c r="C3158" s="89" t="s">
        <v>7974</v>
      </c>
      <c r="D3158" s="89"/>
      <c r="E3158" s="89" t="s">
        <v>6907</v>
      </c>
      <c r="F3158" s="89" t="s">
        <v>582</v>
      </c>
      <c r="G3158" s="105">
        <v>45382.56527777778</v>
      </c>
      <c r="H3158" t="str">
        <f>INDEX(Partner_details[companyName], MATCH(E3158, Partner_details[email], 0))</f>
        <v>Karas Tumanyan</v>
      </c>
      <c r="I3158">
        <f>IFERROR(INDEX(ggPayers[payer], MATCH(A3158, ggPayers[remote_order_id], 0)), 0)</f>
        <v>0</v>
      </c>
      <c r="J3158" t="str">
        <f t="shared" si="49"/>
        <v>other</v>
      </c>
    </row>
    <row r="3159" spans="1:10">
      <c r="A3159" s="89" t="s">
        <v>12036</v>
      </c>
      <c r="B3159" s="89">
        <v>1000</v>
      </c>
      <c r="C3159" s="89" t="s">
        <v>7963</v>
      </c>
      <c r="D3159" s="89"/>
      <c r="E3159" s="89" t="s">
        <v>6907</v>
      </c>
      <c r="F3159" s="89" t="s">
        <v>582</v>
      </c>
      <c r="G3159" s="105">
        <v>45382.56527777778</v>
      </c>
      <c r="H3159" t="str">
        <f>INDEX(Partner_details[companyName], MATCH(E3159, Partner_details[email], 0))</f>
        <v>Karas Tumanyan</v>
      </c>
      <c r="I3159">
        <f>IFERROR(INDEX(ggPayers[payer], MATCH(A3159, ggPayers[remote_order_id], 0)), 0)</f>
        <v>0</v>
      </c>
      <c r="J3159" t="str">
        <f t="shared" si="49"/>
        <v>other</v>
      </c>
    </row>
    <row r="3160" spans="1:10">
      <c r="A3160" s="89" t="s">
        <v>12037</v>
      </c>
      <c r="B3160" s="89">
        <v>1000</v>
      </c>
      <c r="C3160" s="89" t="s">
        <v>7963</v>
      </c>
      <c r="D3160" s="89"/>
      <c r="E3160" s="89" t="s">
        <v>6907</v>
      </c>
      <c r="F3160" s="89" t="s">
        <v>582</v>
      </c>
      <c r="G3160" s="105">
        <v>45382.565972222219</v>
      </c>
      <c r="H3160" t="str">
        <f>INDEX(Partner_details[companyName], MATCH(E3160, Partner_details[email], 0))</f>
        <v>Karas Tumanyan</v>
      </c>
      <c r="I3160">
        <f>IFERROR(INDEX(ggPayers[payer], MATCH(A3160, ggPayers[remote_order_id], 0)), 0)</f>
        <v>0</v>
      </c>
      <c r="J3160" t="str">
        <f t="shared" si="49"/>
        <v>other</v>
      </c>
    </row>
    <row r="3161" spans="1:10">
      <c r="A3161" s="89" t="s">
        <v>12038</v>
      </c>
      <c r="B3161" s="89">
        <v>1000</v>
      </c>
      <c r="C3161" s="89" t="s">
        <v>7974</v>
      </c>
      <c r="D3161" s="89"/>
      <c r="E3161" s="89" t="s">
        <v>6907</v>
      </c>
      <c r="F3161" s="89" t="s">
        <v>582</v>
      </c>
      <c r="G3161" s="105">
        <v>45382.565972222219</v>
      </c>
      <c r="H3161" t="str">
        <f>INDEX(Partner_details[companyName], MATCH(E3161, Partner_details[email], 0))</f>
        <v>Karas Tumanyan</v>
      </c>
      <c r="I3161">
        <f>IFERROR(INDEX(ggPayers[payer], MATCH(A3161, ggPayers[remote_order_id], 0)), 0)</f>
        <v>0</v>
      </c>
      <c r="J3161" t="str">
        <f t="shared" si="49"/>
        <v>other</v>
      </c>
    </row>
    <row r="3162" spans="1:10">
      <c r="A3162" s="89" t="s">
        <v>12039</v>
      </c>
      <c r="B3162" s="89">
        <v>1000</v>
      </c>
      <c r="C3162" s="89" t="s">
        <v>7974</v>
      </c>
      <c r="D3162" s="89"/>
      <c r="E3162" s="89" t="s">
        <v>6907</v>
      </c>
      <c r="F3162" s="89" t="s">
        <v>582</v>
      </c>
      <c r="G3162" s="105">
        <v>45382.565972222219</v>
      </c>
      <c r="H3162" t="str">
        <f>INDEX(Partner_details[companyName], MATCH(E3162, Partner_details[email], 0))</f>
        <v>Karas Tumanyan</v>
      </c>
      <c r="I3162">
        <f>IFERROR(INDEX(ggPayers[payer], MATCH(A3162, ggPayers[remote_order_id], 0)), 0)</f>
        <v>0</v>
      </c>
      <c r="J3162" t="str">
        <f t="shared" si="49"/>
        <v>other</v>
      </c>
    </row>
    <row r="3163" spans="1:10">
      <c r="A3163" s="89" t="s">
        <v>12040</v>
      </c>
      <c r="B3163" s="89">
        <v>1000</v>
      </c>
      <c r="C3163" s="89" t="s">
        <v>7974</v>
      </c>
      <c r="D3163" s="89"/>
      <c r="E3163" s="89" t="s">
        <v>6907</v>
      </c>
      <c r="F3163" s="89" t="s">
        <v>582</v>
      </c>
      <c r="G3163" s="105">
        <v>45382.565972222219</v>
      </c>
      <c r="H3163" t="str">
        <f>INDEX(Partner_details[companyName], MATCH(E3163, Partner_details[email], 0))</f>
        <v>Karas Tumanyan</v>
      </c>
      <c r="I3163">
        <f>IFERROR(INDEX(ggPayers[payer], MATCH(A3163, ggPayers[remote_order_id], 0)), 0)</f>
        <v>0</v>
      </c>
      <c r="J3163" t="str">
        <f t="shared" si="49"/>
        <v>other</v>
      </c>
    </row>
    <row r="3164" spans="1:10">
      <c r="A3164" s="89" t="s">
        <v>12041</v>
      </c>
      <c r="B3164" s="89">
        <v>1000</v>
      </c>
      <c r="C3164" s="89" t="s">
        <v>7974</v>
      </c>
      <c r="D3164" s="89"/>
      <c r="E3164" s="89" t="s">
        <v>6907</v>
      </c>
      <c r="F3164" s="89" t="s">
        <v>582</v>
      </c>
      <c r="G3164" s="105">
        <v>45382.565972222219</v>
      </c>
      <c r="H3164" t="str">
        <f>INDEX(Partner_details[companyName], MATCH(E3164, Partner_details[email], 0))</f>
        <v>Karas Tumanyan</v>
      </c>
      <c r="I3164">
        <f>IFERROR(INDEX(ggPayers[payer], MATCH(A3164, ggPayers[remote_order_id], 0)), 0)</f>
        <v>0</v>
      </c>
      <c r="J3164" t="str">
        <f t="shared" si="49"/>
        <v>other</v>
      </c>
    </row>
    <row r="3165" spans="1:10">
      <c r="A3165" s="89" t="s">
        <v>12042</v>
      </c>
      <c r="B3165" s="89">
        <v>1000</v>
      </c>
      <c r="C3165" s="89" t="s">
        <v>7974</v>
      </c>
      <c r="D3165" s="89"/>
      <c r="E3165" s="89" t="s">
        <v>6907</v>
      </c>
      <c r="F3165" s="89" t="s">
        <v>582</v>
      </c>
      <c r="G3165" s="105">
        <v>45382.565972222219</v>
      </c>
      <c r="H3165" t="str">
        <f>INDEX(Partner_details[companyName], MATCH(E3165, Partner_details[email], 0))</f>
        <v>Karas Tumanyan</v>
      </c>
      <c r="I3165">
        <f>IFERROR(INDEX(ggPayers[payer], MATCH(A3165, ggPayers[remote_order_id], 0)), 0)</f>
        <v>0</v>
      </c>
      <c r="J3165" t="str">
        <f t="shared" si="49"/>
        <v>other</v>
      </c>
    </row>
    <row r="3166" spans="1:10">
      <c r="A3166" s="89" t="s">
        <v>12043</v>
      </c>
      <c r="B3166" s="89">
        <v>1000</v>
      </c>
      <c r="C3166" s="89" t="s">
        <v>7974</v>
      </c>
      <c r="D3166" s="89"/>
      <c r="E3166" s="89" t="s">
        <v>6907</v>
      </c>
      <c r="F3166" s="89" t="s">
        <v>582</v>
      </c>
      <c r="G3166" s="105">
        <v>45382.565972222219</v>
      </c>
      <c r="H3166" t="str">
        <f>INDEX(Partner_details[companyName], MATCH(E3166, Partner_details[email], 0))</f>
        <v>Karas Tumanyan</v>
      </c>
      <c r="I3166">
        <f>IFERROR(INDEX(ggPayers[payer], MATCH(A3166, ggPayers[remote_order_id], 0)), 0)</f>
        <v>0</v>
      </c>
      <c r="J3166" t="str">
        <f t="shared" si="49"/>
        <v>other</v>
      </c>
    </row>
    <row r="3167" spans="1:10">
      <c r="A3167" s="89" t="s">
        <v>12044</v>
      </c>
      <c r="B3167" s="89">
        <v>1000</v>
      </c>
      <c r="C3167" s="89" t="s">
        <v>7974</v>
      </c>
      <c r="D3167" s="89"/>
      <c r="E3167" s="89" t="s">
        <v>6907</v>
      </c>
      <c r="F3167" s="89" t="s">
        <v>582</v>
      </c>
      <c r="G3167" s="105">
        <v>45382.565972222219</v>
      </c>
      <c r="H3167" t="str">
        <f>INDEX(Partner_details[companyName], MATCH(E3167, Partner_details[email], 0))</f>
        <v>Karas Tumanyan</v>
      </c>
      <c r="I3167">
        <f>IFERROR(INDEX(ggPayers[payer], MATCH(A3167, ggPayers[remote_order_id], 0)), 0)</f>
        <v>0</v>
      </c>
      <c r="J3167" t="str">
        <f t="shared" si="49"/>
        <v>other</v>
      </c>
    </row>
    <row r="3168" spans="1:10">
      <c r="A3168" s="89" t="s">
        <v>12045</v>
      </c>
      <c r="B3168" s="89">
        <v>1000</v>
      </c>
      <c r="C3168" s="89" t="s">
        <v>7974</v>
      </c>
      <c r="D3168" s="89"/>
      <c r="E3168" s="89" t="s">
        <v>6907</v>
      </c>
      <c r="F3168" s="89" t="s">
        <v>582</v>
      </c>
      <c r="G3168" s="105">
        <v>45382.565972222219</v>
      </c>
      <c r="H3168" t="str">
        <f>INDEX(Partner_details[companyName], MATCH(E3168, Partner_details[email], 0))</f>
        <v>Karas Tumanyan</v>
      </c>
      <c r="I3168">
        <f>IFERROR(INDEX(ggPayers[payer], MATCH(A3168, ggPayers[remote_order_id], 0)), 0)</f>
        <v>0</v>
      </c>
      <c r="J3168" t="str">
        <f t="shared" si="49"/>
        <v>other</v>
      </c>
    </row>
    <row r="3169" spans="1:10">
      <c r="A3169" s="89" t="s">
        <v>12046</v>
      </c>
      <c r="B3169" s="89">
        <v>1000</v>
      </c>
      <c r="C3169" s="89" t="s">
        <v>7974</v>
      </c>
      <c r="D3169" s="89"/>
      <c r="E3169" s="89" t="s">
        <v>6907</v>
      </c>
      <c r="F3169" s="89" t="s">
        <v>582</v>
      </c>
      <c r="G3169" s="105">
        <v>45382.565972222219</v>
      </c>
      <c r="H3169" t="str">
        <f>INDEX(Partner_details[companyName], MATCH(E3169, Partner_details[email], 0))</f>
        <v>Karas Tumanyan</v>
      </c>
      <c r="I3169">
        <f>IFERROR(INDEX(ggPayers[payer], MATCH(A3169, ggPayers[remote_order_id], 0)), 0)</f>
        <v>0</v>
      </c>
      <c r="J3169" t="str">
        <f t="shared" si="49"/>
        <v>other</v>
      </c>
    </row>
    <row r="3170" spans="1:10">
      <c r="A3170" s="89" t="s">
        <v>12047</v>
      </c>
      <c r="B3170" s="89">
        <v>1000</v>
      </c>
      <c r="C3170" s="89" t="s">
        <v>7974</v>
      </c>
      <c r="D3170" s="89"/>
      <c r="E3170" s="89" t="s">
        <v>6907</v>
      </c>
      <c r="F3170" s="89" t="s">
        <v>582</v>
      </c>
      <c r="G3170" s="105">
        <v>45382.565972222219</v>
      </c>
      <c r="H3170" t="str">
        <f>INDEX(Partner_details[companyName], MATCH(E3170, Partner_details[email], 0))</f>
        <v>Karas Tumanyan</v>
      </c>
      <c r="I3170">
        <f>IFERROR(INDEX(ggPayers[payer], MATCH(A3170, ggPayers[remote_order_id], 0)), 0)</f>
        <v>0</v>
      </c>
      <c r="J3170" t="str">
        <f t="shared" si="49"/>
        <v>other</v>
      </c>
    </row>
    <row r="3171" spans="1:10">
      <c r="A3171" s="89" t="s">
        <v>12048</v>
      </c>
      <c r="B3171" s="89">
        <v>1000</v>
      </c>
      <c r="C3171" s="89" t="s">
        <v>7974</v>
      </c>
      <c r="D3171" s="89"/>
      <c r="E3171" s="89" t="s">
        <v>6907</v>
      </c>
      <c r="F3171" s="89" t="s">
        <v>582</v>
      </c>
      <c r="G3171" s="105">
        <v>45382.565972222219</v>
      </c>
      <c r="H3171" t="str">
        <f>INDEX(Partner_details[companyName], MATCH(E3171, Partner_details[email], 0))</f>
        <v>Karas Tumanyan</v>
      </c>
      <c r="I3171">
        <f>IFERROR(INDEX(ggPayers[payer], MATCH(A3171, ggPayers[remote_order_id], 0)), 0)</f>
        <v>0</v>
      </c>
      <c r="J3171" t="str">
        <f t="shared" si="49"/>
        <v>other</v>
      </c>
    </row>
    <row r="3172" spans="1:10">
      <c r="A3172" s="89" t="s">
        <v>12049</v>
      </c>
      <c r="B3172" s="89">
        <v>1000</v>
      </c>
      <c r="C3172" s="89" t="s">
        <v>7974</v>
      </c>
      <c r="D3172" s="89"/>
      <c r="E3172" s="89" t="s">
        <v>6907</v>
      </c>
      <c r="F3172" s="89" t="s">
        <v>582</v>
      </c>
      <c r="G3172" s="105">
        <v>45382.565972222219</v>
      </c>
      <c r="H3172" t="str">
        <f>INDEX(Partner_details[companyName], MATCH(E3172, Partner_details[email], 0))</f>
        <v>Karas Tumanyan</v>
      </c>
      <c r="I3172">
        <f>IFERROR(INDEX(ggPayers[payer], MATCH(A3172, ggPayers[remote_order_id], 0)), 0)</f>
        <v>0</v>
      </c>
      <c r="J3172" t="str">
        <f t="shared" si="49"/>
        <v>other</v>
      </c>
    </row>
    <row r="3173" spans="1:10">
      <c r="A3173" s="89" t="s">
        <v>12050</v>
      </c>
      <c r="B3173" s="89">
        <v>1000</v>
      </c>
      <c r="C3173" s="89" t="s">
        <v>7974</v>
      </c>
      <c r="D3173" s="89"/>
      <c r="E3173" s="89" t="s">
        <v>6907</v>
      </c>
      <c r="F3173" s="89" t="s">
        <v>582</v>
      </c>
      <c r="G3173" s="105">
        <v>45382.565972222219</v>
      </c>
      <c r="H3173" t="str">
        <f>INDEX(Partner_details[companyName], MATCH(E3173, Partner_details[email], 0))</f>
        <v>Karas Tumanyan</v>
      </c>
      <c r="I3173">
        <f>IFERROR(INDEX(ggPayers[payer], MATCH(A3173, ggPayers[remote_order_id], 0)), 0)</f>
        <v>0</v>
      </c>
      <c r="J3173" t="str">
        <f t="shared" si="49"/>
        <v>other</v>
      </c>
    </row>
    <row r="3174" spans="1:10">
      <c r="A3174" s="89" t="s">
        <v>12051</v>
      </c>
      <c r="B3174" s="89">
        <v>1000</v>
      </c>
      <c r="C3174" s="89" t="s">
        <v>7974</v>
      </c>
      <c r="D3174" s="89"/>
      <c r="E3174" s="89" t="s">
        <v>6907</v>
      </c>
      <c r="F3174" s="89" t="s">
        <v>582</v>
      </c>
      <c r="G3174" s="105">
        <v>45382.565972222219</v>
      </c>
      <c r="H3174" t="str">
        <f>INDEX(Partner_details[companyName], MATCH(E3174, Partner_details[email], 0))</f>
        <v>Karas Tumanyan</v>
      </c>
      <c r="I3174">
        <f>IFERROR(INDEX(ggPayers[payer], MATCH(A3174, ggPayers[remote_order_id], 0)), 0)</f>
        <v>0</v>
      </c>
      <c r="J3174" t="str">
        <f t="shared" si="49"/>
        <v>other</v>
      </c>
    </row>
    <row r="3175" spans="1:10">
      <c r="A3175" s="89" t="s">
        <v>12052</v>
      </c>
      <c r="B3175" s="89">
        <v>1000</v>
      </c>
      <c r="C3175" s="89" t="s">
        <v>7974</v>
      </c>
      <c r="D3175" s="89"/>
      <c r="E3175" s="89" t="s">
        <v>6907</v>
      </c>
      <c r="F3175" s="89" t="s">
        <v>582</v>
      </c>
      <c r="G3175" s="105">
        <v>45382.565972222219</v>
      </c>
      <c r="H3175" t="str">
        <f>INDEX(Partner_details[companyName], MATCH(E3175, Partner_details[email], 0))</f>
        <v>Karas Tumanyan</v>
      </c>
      <c r="I3175">
        <f>IFERROR(INDEX(ggPayers[payer], MATCH(A3175, ggPayers[remote_order_id], 0)), 0)</f>
        <v>0</v>
      </c>
      <c r="J3175" t="str">
        <f t="shared" si="49"/>
        <v>other</v>
      </c>
    </row>
    <row r="3176" spans="1:10">
      <c r="A3176" s="89" t="s">
        <v>12053</v>
      </c>
      <c r="B3176" s="89">
        <v>1000</v>
      </c>
      <c r="C3176" s="89" t="s">
        <v>7974</v>
      </c>
      <c r="D3176" s="89"/>
      <c r="E3176" s="89" t="s">
        <v>6907</v>
      </c>
      <c r="F3176" s="89" t="s">
        <v>582</v>
      </c>
      <c r="G3176" s="105">
        <v>45382.565972222219</v>
      </c>
      <c r="H3176" t="str">
        <f>INDEX(Partner_details[companyName], MATCH(E3176, Partner_details[email], 0))</f>
        <v>Karas Tumanyan</v>
      </c>
      <c r="I3176">
        <f>IFERROR(INDEX(ggPayers[payer], MATCH(A3176, ggPayers[remote_order_id], 0)), 0)</f>
        <v>0</v>
      </c>
      <c r="J3176" t="str">
        <f t="shared" si="49"/>
        <v>other</v>
      </c>
    </row>
    <row r="3177" spans="1:10">
      <c r="A3177" s="89" t="s">
        <v>12054</v>
      </c>
      <c r="B3177" s="89">
        <v>1000</v>
      </c>
      <c r="C3177" s="89" t="s">
        <v>7974</v>
      </c>
      <c r="D3177" s="89"/>
      <c r="E3177" s="89" t="s">
        <v>6907</v>
      </c>
      <c r="F3177" s="89" t="s">
        <v>582</v>
      </c>
      <c r="G3177" s="105">
        <v>45382.565972222219</v>
      </c>
      <c r="H3177" t="str">
        <f>INDEX(Partner_details[companyName], MATCH(E3177, Partner_details[email], 0))</f>
        <v>Karas Tumanyan</v>
      </c>
      <c r="I3177">
        <f>IFERROR(INDEX(ggPayers[payer], MATCH(A3177, ggPayers[remote_order_id], 0)), 0)</f>
        <v>0</v>
      </c>
      <c r="J3177" t="str">
        <f t="shared" si="49"/>
        <v>other</v>
      </c>
    </row>
    <row r="3178" spans="1:10">
      <c r="A3178" s="89" t="s">
        <v>12055</v>
      </c>
      <c r="B3178" s="89">
        <v>1000</v>
      </c>
      <c r="C3178" s="89" t="s">
        <v>7974</v>
      </c>
      <c r="D3178" s="89"/>
      <c r="E3178" s="89" t="s">
        <v>6907</v>
      </c>
      <c r="F3178" s="89" t="s">
        <v>582</v>
      </c>
      <c r="G3178" s="105">
        <v>45382.565972222219</v>
      </c>
      <c r="H3178" t="str">
        <f>INDEX(Partner_details[companyName], MATCH(E3178, Partner_details[email], 0))</f>
        <v>Karas Tumanyan</v>
      </c>
      <c r="I3178">
        <f>IFERROR(INDEX(ggPayers[payer], MATCH(A3178, ggPayers[remote_order_id], 0)), 0)</f>
        <v>0</v>
      </c>
      <c r="J3178" t="str">
        <f t="shared" si="49"/>
        <v>other</v>
      </c>
    </row>
    <row r="3179" spans="1:10">
      <c r="A3179" s="89" t="s">
        <v>12056</v>
      </c>
      <c r="B3179" s="89">
        <v>1000</v>
      </c>
      <c r="C3179" s="89" t="s">
        <v>7974</v>
      </c>
      <c r="D3179" s="89"/>
      <c r="E3179" s="89" t="s">
        <v>6907</v>
      </c>
      <c r="F3179" s="89" t="s">
        <v>582</v>
      </c>
      <c r="G3179" s="105">
        <v>45382.567361111112</v>
      </c>
      <c r="H3179" t="str">
        <f>INDEX(Partner_details[companyName], MATCH(E3179, Partner_details[email], 0))</f>
        <v>Karas Tumanyan</v>
      </c>
      <c r="I3179">
        <f>IFERROR(INDEX(ggPayers[payer], MATCH(A3179, ggPayers[remote_order_id], 0)), 0)</f>
        <v>0</v>
      </c>
      <c r="J3179" t="str">
        <f t="shared" si="49"/>
        <v>other</v>
      </c>
    </row>
    <row r="3180" spans="1:10">
      <c r="A3180" s="89" t="s">
        <v>12057</v>
      </c>
      <c r="B3180" s="89">
        <v>500</v>
      </c>
      <c r="C3180" s="89" t="s">
        <v>7963</v>
      </c>
      <c r="D3180" s="89"/>
      <c r="E3180" s="89" t="s">
        <v>7018</v>
      </c>
      <c r="F3180" s="89" t="s">
        <v>476</v>
      </c>
      <c r="G3180" s="105">
        <v>45382.644444444442</v>
      </c>
      <c r="H3180" t="str">
        <f>INDEX(Partner_details[companyName], MATCH(E3180, Partner_details[email], 0))</f>
        <v>Malocco</v>
      </c>
      <c r="I3180">
        <f>IFERROR(INDEX(ggPayers[payer], MATCH(A3180, ggPayers[remote_order_id], 0)), 0)</f>
        <v>0</v>
      </c>
      <c r="J3180" t="str">
        <f t="shared" si="49"/>
        <v>other</v>
      </c>
    </row>
    <row r="3181" spans="1:10">
      <c r="A3181" s="89" t="s">
        <v>1775</v>
      </c>
      <c r="B3181" s="89">
        <v>1000</v>
      </c>
      <c r="C3181" s="89" t="s">
        <v>561</v>
      </c>
      <c r="D3181" s="89"/>
      <c r="E3181" s="89" t="s">
        <v>7296</v>
      </c>
      <c r="F3181" s="89" t="s">
        <v>516</v>
      </c>
      <c r="G3181" s="105">
        <v>45382.652777777781</v>
      </c>
      <c r="H3181" t="str">
        <f>INDEX(Partner_details[companyName], MATCH(E3181, Partner_details[email], 0))</f>
        <v>Paul</v>
      </c>
      <c r="I3181">
        <f>IFERROR(INDEX(ggPayers[payer], MATCH(A3181, ggPayers[remote_order_id], 0)), 0)</f>
        <v>0</v>
      </c>
      <c r="J3181" t="str">
        <f t="shared" si="49"/>
        <v>other</v>
      </c>
    </row>
    <row r="3182" spans="1:10">
      <c r="A3182" s="89" t="s">
        <v>12058</v>
      </c>
      <c r="B3182" s="89">
        <v>1000</v>
      </c>
      <c r="C3182" s="89" t="s">
        <v>7963</v>
      </c>
      <c r="D3182" s="89"/>
      <c r="E3182" s="89" t="s">
        <v>6728</v>
      </c>
      <c r="F3182" s="89" t="s">
        <v>6727</v>
      </c>
      <c r="G3182" s="105">
        <v>45382.664583333331</v>
      </c>
      <c r="H3182" t="str">
        <f>INDEX(Partner_details[companyName], MATCH(E3182, Partner_details[email], 0))</f>
        <v>Byblos</v>
      </c>
      <c r="I3182">
        <f>IFERROR(INDEX(ggPayers[payer], MATCH(A3182, ggPayers[remote_order_id], 0)), 0)</f>
        <v>0</v>
      </c>
      <c r="J3182" t="str">
        <f t="shared" si="49"/>
        <v>other</v>
      </c>
    </row>
    <row r="3183" spans="1:10">
      <c r="A3183" s="89" t="s">
        <v>12059</v>
      </c>
      <c r="B3183" s="89">
        <v>1000</v>
      </c>
      <c r="C3183" s="89" t="s">
        <v>7963</v>
      </c>
      <c r="D3183" s="89"/>
      <c r="E3183" s="89" t="s">
        <v>6728</v>
      </c>
      <c r="F3183" s="89" t="s">
        <v>6727</v>
      </c>
      <c r="G3183" s="105">
        <v>45382.665277777778</v>
      </c>
      <c r="H3183" t="str">
        <f>INDEX(Partner_details[companyName], MATCH(E3183, Partner_details[email], 0))</f>
        <v>Byblos</v>
      </c>
      <c r="I3183">
        <f>IFERROR(INDEX(ggPayers[payer], MATCH(A3183, ggPayers[remote_order_id], 0)), 0)</f>
        <v>0</v>
      </c>
      <c r="J3183" t="str">
        <f t="shared" si="49"/>
        <v>other</v>
      </c>
    </row>
    <row r="3184" spans="1:10">
      <c r="A3184" s="89" t="s">
        <v>12060</v>
      </c>
      <c r="B3184" s="89">
        <v>1000</v>
      </c>
      <c r="C3184" s="89" t="s">
        <v>7963</v>
      </c>
      <c r="D3184" s="89"/>
      <c r="E3184" s="89" t="s">
        <v>6728</v>
      </c>
      <c r="F3184" s="89" t="s">
        <v>6727</v>
      </c>
      <c r="G3184" s="105">
        <v>45382.666666666664</v>
      </c>
      <c r="H3184" t="str">
        <f>INDEX(Partner_details[companyName], MATCH(E3184, Partner_details[email], 0))</f>
        <v>Byblos</v>
      </c>
      <c r="I3184">
        <f>IFERROR(INDEX(ggPayers[payer], MATCH(A3184, ggPayers[remote_order_id], 0)), 0)</f>
        <v>0</v>
      </c>
      <c r="J3184" t="str">
        <f t="shared" si="49"/>
        <v>other</v>
      </c>
    </row>
    <row r="3185" spans="1:10">
      <c r="A3185" s="89" t="s">
        <v>1773</v>
      </c>
      <c r="B3185" s="89">
        <v>1000</v>
      </c>
      <c r="C3185" s="89" t="s">
        <v>561</v>
      </c>
      <c r="D3185" s="89" t="s">
        <v>12061</v>
      </c>
      <c r="E3185" s="89" t="s">
        <v>6728</v>
      </c>
      <c r="F3185" s="89" t="s">
        <v>6727</v>
      </c>
      <c r="G3185" s="105">
        <v>45382.666666666664</v>
      </c>
      <c r="H3185" t="str">
        <f>INDEX(Partner_details[companyName], MATCH(E3185, Partner_details[email], 0))</f>
        <v>Byblos</v>
      </c>
      <c r="I3185">
        <f>IFERROR(INDEX(ggPayers[payer], MATCH(A3185, ggPayers[remote_order_id], 0)), 0)</f>
        <v>311147</v>
      </c>
      <c r="J3185" t="str">
        <f t="shared" si="49"/>
        <v>ggPay</v>
      </c>
    </row>
    <row r="3186" spans="1:10">
      <c r="A3186" s="89" t="s">
        <v>1771</v>
      </c>
      <c r="B3186" s="89">
        <v>500</v>
      </c>
      <c r="C3186" s="89" t="s">
        <v>561</v>
      </c>
      <c r="D3186" s="89"/>
      <c r="E3186" s="89" t="s">
        <v>7579</v>
      </c>
      <c r="F3186" s="89" t="s">
        <v>602</v>
      </c>
      <c r="G3186" s="105">
        <v>45382.67083333333</v>
      </c>
      <c r="H3186" t="e">
        <f>INDEX(Partner_details[companyName], MATCH(E3186, Partner_details[email], 0))</f>
        <v>#N/A</v>
      </c>
      <c r="I3186">
        <f>IFERROR(INDEX(ggPayers[payer], MATCH(A3186, ggPayers[remote_order_id], 0)), 0)</f>
        <v>0</v>
      </c>
      <c r="J3186" t="str">
        <f t="shared" si="49"/>
        <v>other</v>
      </c>
    </row>
    <row r="3187" spans="1:10">
      <c r="A3187" s="89" t="s">
        <v>12062</v>
      </c>
      <c r="B3187" s="89">
        <v>1000</v>
      </c>
      <c r="C3187" s="89" t="s">
        <v>7963</v>
      </c>
      <c r="D3187" s="89" t="s">
        <v>12063</v>
      </c>
      <c r="E3187" s="89" t="s">
        <v>130</v>
      </c>
      <c r="F3187" s="89" t="s">
        <v>128</v>
      </c>
      <c r="G3187" s="105">
        <v>45382.675694444442</v>
      </c>
      <c r="H3187" t="str">
        <f>INDEX(Partner_details[companyName], MATCH(E3187, Partner_details[email], 0))</f>
        <v>Avetis Grigoryan</v>
      </c>
      <c r="I3187">
        <f>IFERROR(INDEX(ggPayers[payer], MATCH(A3187, ggPayers[remote_order_id], 0)), 0)</f>
        <v>0</v>
      </c>
      <c r="J3187" t="str">
        <f t="shared" si="49"/>
        <v>other</v>
      </c>
    </row>
    <row r="3188" spans="1:10">
      <c r="A3188" s="89" t="s">
        <v>12064</v>
      </c>
      <c r="B3188" s="89">
        <v>1000</v>
      </c>
      <c r="C3188" s="89" t="s">
        <v>7963</v>
      </c>
      <c r="D3188" s="89"/>
      <c r="E3188" s="89" t="s">
        <v>130</v>
      </c>
      <c r="F3188" s="89" t="s">
        <v>128</v>
      </c>
      <c r="G3188" s="105">
        <v>45382.676388888889</v>
      </c>
      <c r="H3188" t="str">
        <f>INDEX(Partner_details[companyName], MATCH(E3188, Partner_details[email], 0))</f>
        <v>Avetis Grigoryan</v>
      </c>
      <c r="I3188">
        <f>IFERROR(INDEX(ggPayers[payer], MATCH(A3188, ggPayers[remote_order_id], 0)), 0)</f>
        <v>0</v>
      </c>
      <c r="J3188" t="str">
        <f t="shared" si="49"/>
        <v>other</v>
      </c>
    </row>
    <row r="3189" spans="1:10">
      <c r="A3189" s="89" t="s">
        <v>12065</v>
      </c>
      <c r="B3189" s="89">
        <v>3000</v>
      </c>
      <c r="C3189" s="89" t="s">
        <v>7963</v>
      </c>
      <c r="D3189" s="89" t="s">
        <v>12066</v>
      </c>
      <c r="E3189" s="89" t="s">
        <v>7235</v>
      </c>
      <c r="F3189" s="89" t="s">
        <v>710</v>
      </c>
      <c r="G3189" s="105">
        <v>45382.682638888888</v>
      </c>
      <c r="H3189" t="str">
        <f>INDEX(Partner_details[companyName], MATCH(E3189, Partner_details[email], 0))</f>
        <v>Smoking Chef</v>
      </c>
      <c r="I3189">
        <f>IFERROR(INDEX(ggPayers[payer], MATCH(A3189, ggPayers[remote_order_id], 0)), 0)</f>
        <v>0</v>
      </c>
      <c r="J3189" t="str">
        <f t="shared" si="49"/>
        <v>other</v>
      </c>
    </row>
    <row r="3190" spans="1:10">
      <c r="A3190" s="89" t="s">
        <v>12067</v>
      </c>
      <c r="B3190" s="89">
        <v>3000</v>
      </c>
      <c r="C3190" s="89" t="s">
        <v>7963</v>
      </c>
      <c r="D3190" s="89"/>
      <c r="E3190" s="89" t="s">
        <v>7235</v>
      </c>
      <c r="F3190" s="89" t="s">
        <v>710</v>
      </c>
      <c r="G3190" s="105">
        <v>45382.683333333334</v>
      </c>
      <c r="H3190" t="str">
        <f>INDEX(Partner_details[companyName], MATCH(E3190, Partner_details[email], 0))</f>
        <v>Smoking Chef</v>
      </c>
      <c r="I3190">
        <f>IFERROR(INDEX(ggPayers[payer], MATCH(A3190, ggPayers[remote_order_id], 0)), 0)</f>
        <v>0</v>
      </c>
      <c r="J3190" t="str">
        <f t="shared" si="49"/>
        <v>other</v>
      </c>
    </row>
    <row r="3191" spans="1:10">
      <c r="A3191" s="89" t="s">
        <v>12068</v>
      </c>
      <c r="B3191" s="89">
        <v>500</v>
      </c>
      <c r="C3191" s="89" t="s">
        <v>7963</v>
      </c>
      <c r="D3191" s="89" t="s">
        <v>12069</v>
      </c>
      <c r="E3191" s="89" t="s">
        <v>7018</v>
      </c>
      <c r="F3191" s="89" t="s">
        <v>476</v>
      </c>
      <c r="G3191" s="105">
        <v>45382.69027777778</v>
      </c>
      <c r="H3191" t="str">
        <f>INDEX(Partner_details[companyName], MATCH(E3191, Partner_details[email], 0))</f>
        <v>Malocco</v>
      </c>
      <c r="I3191">
        <f>IFERROR(INDEX(ggPayers[payer], MATCH(A3191, ggPayers[remote_order_id], 0)), 0)</f>
        <v>0</v>
      </c>
      <c r="J3191" t="str">
        <f t="shared" si="49"/>
        <v>other</v>
      </c>
    </row>
    <row r="3192" spans="1:10">
      <c r="A3192" s="89" t="s">
        <v>12070</v>
      </c>
      <c r="B3192" s="89">
        <v>1000</v>
      </c>
      <c r="C3192" s="89" t="s">
        <v>7963</v>
      </c>
      <c r="D3192" s="89"/>
      <c r="E3192" s="89" t="s">
        <v>6554</v>
      </c>
      <c r="F3192" s="89" t="s">
        <v>783</v>
      </c>
      <c r="G3192" s="105">
        <v>45382.717361111114</v>
      </c>
      <c r="H3192" t="str">
        <f>INDEX(Partner_details[companyName], MATCH(E3192, Partner_details[email], 0))</f>
        <v>Avetis Grigoryan</v>
      </c>
      <c r="I3192">
        <f>IFERROR(INDEX(ggPayers[payer], MATCH(A3192, ggPayers[remote_order_id], 0)), 0)</f>
        <v>0</v>
      </c>
      <c r="J3192" t="str">
        <f t="shared" si="49"/>
        <v>other</v>
      </c>
    </row>
    <row r="3193" spans="1:10">
      <c r="A3193" s="89" t="s">
        <v>1768</v>
      </c>
      <c r="B3193" s="89">
        <v>1000</v>
      </c>
      <c r="C3193" s="89" t="s">
        <v>561</v>
      </c>
      <c r="D3193" s="89" t="s">
        <v>12071</v>
      </c>
      <c r="E3193" s="89" t="s">
        <v>338</v>
      </c>
      <c r="F3193" s="89" t="s">
        <v>337</v>
      </c>
      <c r="G3193" s="105">
        <v>45383.281944444447</v>
      </c>
      <c r="H3193" t="str">
        <f>INDEX(Partner_details[companyName], MATCH(E3193, Partner_details[email], 0))</f>
        <v>gg cjsc</v>
      </c>
      <c r="I3193">
        <f>IFERROR(INDEX(ggPayers[payer], MATCH(A3193, ggPayers[remote_order_id], 0)), 0)</f>
        <v>135322</v>
      </c>
      <c r="J3193" t="str">
        <f t="shared" si="49"/>
        <v>ggPay</v>
      </c>
    </row>
    <row r="3194" spans="1:10">
      <c r="A3194" s="89" t="s">
        <v>1766</v>
      </c>
      <c r="B3194" s="89">
        <v>2000</v>
      </c>
      <c r="C3194" s="89" t="s">
        <v>561</v>
      </c>
      <c r="D3194" s="89" t="s">
        <v>12072</v>
      </c>
      <c r="E3194" s="89" t="s">
        <v>338</v>
      </c>
      <c r="F3194" s="89" t="s">
        <v>337</v>
      </c>
      <c r="G3194" s="105">
        <v>45383.3</v>
      </c>
      <c r="H3194" t="str">
        <f>INDEX(Partner_details[companyName], MATCH(E3194, Partner_details[email], 0))</f>
        <v>gg cjsc</v>
      </c>
      <c r="I3194">
        <f>IFERROR(INDEX(ggPayers[payer], MATCH(A3194, ggPayers[remote_order_id], 0)), 0)</f>
        <v>839</v>
      </c>
      <c r="J3194" t="str">
        <f t="shared" si="49"/>
        <v>ggPay</v>
      </c>
    </row>
    <row r="3195" spans="1:10">
      <c r="A3195" s="89" t="s">
        <v>12073</v>
      </c>
      <c r="B3195" s="89">
        <v>1000</v>
      </c>
      <c r="C3195" s="89" t="s">
        <v>7963</v>
      </c>
      <c r="D3195" s="89" t="s">
        <v>12074</v>
      </c>
      <c r="E3195" s="89" t="s">
        <v>338</v>
      </c>
      <c r="F3195" s="89" t="s">
        <v>337</v>
      </c>
      <c r="G3195" s="105">
        <v>45383.300694444442</v>
      </c>
      <c r="H3195" t="str">
        <f>INDEX(Partner_details[companyName], MATCH(E3195, Partner_details[email], 0))</f>
        <v>gg cjsc</v>
      </c>
      <c r="I3195">
        <f>IFERROR(INDEX(ggPayers[payer], MATCH(A3195, ggPayers[remote_order_id], 0)), 0)</f>
        <v>0</v>
      </c>
      <c r="J3195" t="str">
        <f t="shared" si="49"/>
        <v>other</v>
      </c>
    </row>
    <row r="3196" spans="1:10">
      <c r="A3196" s="89" t="s">
        <v>12075</v>
      </c>
      <c r="B3196" s="89">
        <v>1000</v>
      </c>
      <c r="C3196" s="89" t="s">
        <v>7963</v>
      </c>
      <c r="D3196" s="89" t="s">
        <v>12076</v>
      </c>
      <c r="E3196" s="89" t="s">
        <v>338</v>
      </c>
      <c r="F3196" s="89" t="s">
        <v>337</v>
      </c>
      <c r="G3196" s="105">
        <v>45383.300694444442</v>
      </c>
      <c r="H3196" t="str">
        <f>INDEX(Partner_details[companyName], MATCH(E3196, Partner_details[email], 0))</f>
        <v>gg cjsc</v>
      </c>
      <c r="I3196">
        <f>IFERROR(INDEX(ggPayers[payer], MATCH(A3196, ggPayers[remote_order_id], 0)), 0)</f>
        <v>0</v>
      </c>
      <c r="J3196" t="str">
        <f t="shared" si="49"/>
        <v>other</v>
      </c>
    </row>
    <row r="3197" spans="1:10">
      <c r="A3197" s="89" t="s">
        <v>1763</v>
      </c>
      <c r="B3197" s="89">
        <v>1000</v>
      </c>
      <c r="C3197" s="89" t="s">
        <v>561</v>
      </c>
      <c r="D3197" s="89" t="s">
        <v>12077</v>
      </c>
      <c r="E3197" s="89" t="s">
        <v>338</v>
      </c>
      <c r="F3197" s="89" t="s">
        <v>337</v>
      </c>
      <c r="G3197" s="105">
        <v>45383.300694444442</v>
      </c>
      <c r="H3197" t="str">
        <f>INDEX(Partner_details[companyName], MATCH(E3197, Partner_details[email], 0))</f>
        <v>gg cjsc</v>
      </c>
      <c r="I3197">
        <f>IFERROR(INDEX(ggPayers[payer], MATCH(A3197, ggPayers[remote_order_id], 0)), 0)</f>
        <v>269354</v>
      </c>
      <c r="J3197" t="str">
        <f t="shared" si="49"/>
        <v>ggPay</v>
      </c>
    </row>
    <row r="3198" spans="1:10">
      <c r="A3198" s="89" t="s">
        <v>1761</v>
      </c>
      <c r="B3198" s="89">
        <v>1500</v>
      </c>
      <c r="C3198" s="89" t="s">
        <v>561</v>
      </c>
      <c r="D3198" s="89" t="s">
        <v>12078</v>
      </c>
      <c r="E3198" s="89" t="s">
        <v>338</v>
      </c>
      <c r="F3198" s="89" t="s">
        <v>337</v>
      </c>
      <c r="G3198" s="105">
        <v>45383.300694444442</v>
      </c>
      <c r="H3198" t="str">
        <f>INDEX(Partner_details[companyName], MATCH(E3198, Partner_details[email], 0))</f>
        <v>gg cjsc</v>
      </c>
      <c r="I3198">
        <f>IFERROR(INDEX(ggPayers[payer], MATCH(A3198, ggPayers[remote_order_id], 0)), 0)</f>
        <v>850</v>
      </c>
      <c r="J3198" t="str">
        <f t="shared" si="49"/>
        <v>ggPay</v>
      </c>
    </row>
    <row r="3199" spans="1:10">
      <c r="A3199" s="89" t="s">
        <v>12079</v>
      </c>
      <c r="B3199" s="89">
        <v>1000</v>
      </c>
      <c r="C3199" s="89" t="s">
        <v>7963</v>
      </c>
      <c r="D3199" s="89" t="s">
        <v>12080</v>
      </c>
      <c r="E3199" s="89" t="s">
        <v>338</v>
      </c>
      <c r="F3199" s="89" t="s">
        <v>337</v>
      </c>
      <c r="G3199" s="105">
        <v>45383.301388888889</v>
      </c>
      <c r="H3199" t="str">
        <f>INDEX(Partner_details[companyName], MATCH(E3199, Partner_details[email], 0))</f>
        <v>gg cjsc</v>
      </c>
      <c r="I3199">
        <f>IFERROR(INDEX(ggPayers[payer], MATCH(A3199, ggPayers[remote_order_id], 0)), 0)</f>
        <v>0</v>
      </c>
      <c r="J3199" t="str">
        <f t="shared" si="49"/>
        <v>other</v>
      </c>
    </row>
    <row r="3200" spans="1:10">
      <c r="A3200" s="89" t="s">
        <v>1758</v>
      </c>
      <c r="B3200" s="89">
        <v>1000</v>
      </c>
      <c r="C3200" s="89" t="s">
        <v>561</v>
      </c>
      <c r="D3200" s="89"/>
      <c r="E3200" s="89" t="s">
        <v>338</v>
      </c>
      <c r="F3200" s="89" t="s">
        <v>337</v>
      </c>
      <c r="G3200" s="105">
        <v>45383.302083333336</v>
      </c>
      <c r="H3200" t="str">
        <f>INDEX(Partner_details[companyName], MATCH(E3200, Partner_details[email], 0))</f>
        <v>gg cjsc</v>
      </c>
      <c r="I3200">
        <f>IFERROR(INDEX(ggPayers[payer], MATCH(A3200, ggPayers[remote_order_id], 0)), 0)</f>
        <v>0</v>
      </c>
      <c r="J3200" t="str">
        <f t="shared" si="49"/>
        <v>other</v>
      </c>
    </row>
    <row r="3201" spans="1:10">
      <c r="A3201" s="89" t="s">
        <v>12081</v>
      </c>
      <c r="B3201" s="89">
        <v>1000</v>
      </c>
      <c r="C3201" s="89" t="s">
        <v>7963</v>
      </c>
      <c r="D3201" s="89"/>
      <c r="E3201" s="89" t="s">
        <v>338</v>
      </c>
      <c r="F3201" s="89" t="s">
        <v>337</v>
      </c>
      <c r="G3201" s="105">
        <v>45383.302083333336</v>
      </c>
      <c r="H3201" t="str">
        <f>INDEX(Partner_details[companyName], MATCH(E3201, Partner_details[email], 0))</f>
        <v>gg cjsc</v>
      </c>
      <c r="I3201">
        <f>IFERROR(INDEX(ggPayers[payer], MATCH(A3201, ggPayers[remote_order_id], 0)), 0)</f>
        <v>0</v>
      </c>
      <c r="J3201" t="str">
        <f t="shared" si="49"/>
        <v>other</v>
      </c>
    </row>
    <row r="3202" spans="1:10">
      <c r="A3202" s="89" t="s">
        <v>1756</v>
      </c>
      <c r="B3202" s="89">
        <v>500</v>
      </c>
      <c r="C3202" s="89" t="s">
        <v>561</v>
      </c>
      <c r="D3202" s="89" t="s">
        <v>12082</v>
      </c>
      <c r="E3202" s="89" t="s">
        <v>338</v>
      </c>
      <c r="F3202" s="89" t="s">
        <v>337</v>
      </c>
      <c r="G3202" s="105">
        <v>45383.302777777775</v>
      </c>
      <c r="H3202" t="str">
        <f>INDEX(Partner_details[companyName], MATCH(E3202, Partner_details[email], 0))</f>
        <v>gg cjsc</v>
      </c>
      <c r="I3202">
        <f>IFERROR(INDEX(ggPayers[payer], MATCH(A3202, ggPayers[remote_order_id], 0)), 0)</f>
        <v>325453</v>
      </c>
      <c r="J3202" t="str">
        <f t="shared" si="49"/>
        <v>ggPay</v>
      </c>
    </row>
    <row r="3203" spans="1:10">
      <c r="A3203" s="89" t="s">
        <v>12083</v>
      </c>
      <c r="B3203" s="89">
        <v>500</v>
      </c>
      <c r="C3203" s="89" t="s">
        <v>7963</v>
      </c>
      <c r="D3203" s="89" t="s">
        <v>12084</v>
      </c>
      <c r="E3203" s="89" t="s">
        <v>338</v>
      </c>
      <c r="F3203" s="89" t="s">
        <v>337</v>
      </c>
      <c r="G3203" s="105">
        <v>45383.30972222222</v>
      </c>
      <c r="H3203" t="str">
        <f>INDEX(Partner_details[companyName], MATCH(E3203, Partner_details[email], 0))</f>
        <v>gg cjsc</v>
      </c>
      <c r="I3203">
        <f>IFERROR(INDEX(ggPayers[payer], MATCH(A3203, ggPayers[remote_order_id], 0)), 0)</f>
        <v>0</v>
      </c>
      <c r="J3203" t="str">
        <f t="shared" ref="J3203:J3266" si="50">IF(NOT(I3203=0), "ggPay", "other")</f>
        <v>other</v>
      </c>
    </row>
    <row r="3204" spans="1:10">
      <c r="A3204" s="89" t="s">
        <v>12085</v>
      </c>
      <c r="B3204" s="89">
        <v>500</v>
      </c>
      <c r="C3204" s="89" t="s">
        <v>7963</v>
      </c>
      <c r="D3204" s="89" t="s">
        <v>12086</v>
      </c>
      <c r="E3204" s="89" t="s">
        <v>332</v>
      </c>
      <c r="F3204" s="89" t="s">
        <v>331</v>
      </c>
      <c r="G3204" s="105">
        <v>45383.311805555553</v>
      </c>
      <c r="H3204" t="str">
        <f>INDEX(Partner_details[companyName], MATCH(E3204, Partner_details[email], 0))</f>
        <v>gg cjsc</v>
      </c>
      <c r="I3204">
        <f>IFERROR(INDEX(ggPayers[payer], MATCH(A3204, ggPayers[remote_order_id], 0)), 0)</f>
        <v>0</v>
      </c>
      <c r="J3204" t="str">
        <f t="shared" si="50"/>
        <v>other</v>
      </c>
    </row>
    <row r="3205" spans="1:10">
      <c r="A3205" s="89" t="s">
        <v>12087</v>
      </c>
      <c r="B3205" s="89">
        <v>500</v>
      </c>
      <c r="C3205" s="89" t="s">
        <v>7963</v>
      </c>
      <c r="D3205" s="89" t="s">
        <v>12088</v>
      </c>
      <c r="E3205" s="89" t="s">
        <v>338</v>
      </c>
      <c r="F3205" s="89" t="s">
        <v>337</v>
      </c>
      <c r="G3205" s="105">
        <v>45383.317361111112</v>
      </c>
      <c r="H3205" t="str">
        <f>INDEX(Partner_details[companyName], MATCH(E3205, Partner_details[email], 0))</f>
        <v>gg cjsc</v>
      </c>
      <c r="I3205">
        <f>IFERROR(INDEX(ggPayers[payer], MATCH(A3205, ggPayers[remote_order_id], 0)), 0)</f>
        <v>0</v>
      </c>
      <c r="J3205" t="str">
        <f t="shared" si="50"/>
        <v>other</v>
      </c>
    </row>
    <row r="3206" spans="1:10">
      <c r="A3206" s="89" t="s">
        <v>1754</v>
      </c>
      <c r="B3206" s="89">
        <v>100</v>
      </c>
      <c r="C3206" s="89" t="s">
        <v>561</v>
      </c>
      <c r="D3206" s="89"/>
      <c r="E3206" s="89" t="s">
        <v>7114</v>
      </c>
      <c r="F3206" s="89" t="s">
        <v>7113</v>
      </c>
      <c r="G3206" s="105">
        <v>45383.385416666664</v>
      </c>
      <c r="H3206" t="str">
        <f>INDEX(Partner_details[companyName], MATCH(E3206, Partner_details[email], 0))</f>
        <v>Arctic Fox</v>
      </c>
      <c r="I3206">
        <f>IFERROR(INDEX(ggPayers[payer], MATCH(A3206, ggPayers[remote_order_id], 0)), 0)</f>
        <v>0</v>
      </c>
      <c r="J3206" t="str">
        <f t="shared" si="50"/>
        <v>other</v>
      </c>
    </row>
    <row r="3207" spans="1:10">
      <c r="A3207" s="89" t="s">
        <v>12089</v>
      </c>
      <c r="B3207" s="89">
        <v>500</v>
      </c>
      <c r="C3207" s="89" t="s">
        <v>7963</v>
      </c>
      <c r="D3207" s="89" t="s">
        <v>12090</v>
      </c>
      <c r="E3207" s="89" t="s">
        <v>338</v>
      </c>
      <c r="F3207" s="89" t="s">
        <v>337</v>
      </c>
      <c r="G3207" s="105">
        <v>45383.390277777777</v>
      </c>
      <c r="H3207" t="str">
        <f>INDEX(Partner_details[companyName], MATCH(E3207, Partner_details[email], 0))</f>
        <v>gg cjsc</v>
      </c>
      <c r="I3207">
        <f>IFERROR(INDEX(ggPayers[payer], MATCH(A3207, ggPayers[remote_order_id], 0)), 0)</f>
        <v>0</v>
      </c>
      <c r="J3207" t="str">
        <f t="shared" si="50"/>
        <v>other</v>
      </c>
    </row>
    <row r="3208" spans="1:10">
      <c r="A3208" s="89" t="s">
        <v>12091</v>
      </c>
      <c r="B3208" s="89">
        <v>500</v>
      </c>
      <c r="C3208" s="89" t="s">
        <v>7963</v>
      </c>
      <c r="D3208" s="89" t="s">
        <v>12092</v>
      </c>
      <c r="E3208" s="89" t="s">
        <v>6690</v>
      </c>
      <c r="F3208" s="89" t="s">
        <v>655</v>
      </c>
      <c r="G3208" s="105">
        <v>45383.415277777778</v>
      </c>
      <c r="H3208" t="str">
        <f>INDEX(Partner_details[companyName], MATCH(E3208, Partner_details[email], 0))</f>
        <v>Bisquit</v>
      </c>
      <c r="I3208">
        <f>IFERROR(INDEX(ggPayers[payer], MATCH(A3208, ggPayers[remote_order_id], 0)), 0)</f>
        <v>0</v>
      </c>
      <c r="J3208" t="str">
        <f t="shared" si="50"/>
        <v>other</v>
      </c>
    </row>
    <row r="3209" spans="1:10">
      <c r="A3209" s="89" t="s">
        <v>1752</v>
      </c>
      <c r="B3209" s="89">
        <v>500</v>
      </c>
      <c r="C3209" s="89" t="s">
        <v>561</v>
      </c>
      <c r="D3209" s="99" t="s">
        <v>12093</v>
      </c>
      <c r="E3209" s="89" t="s">
        <v>6572</v>
      </c>
      <c r="F3209" s="89" t="s">
        <v>568</v>
      </c>
      <c r="G3209" s="105">
        <v>45383.419444444444</v>
      </c>
      <c r="H3209" t="str">
        <f>INDEX(Partner_details[companyName], MATCH(E3209, Partner_details[email], 0))</f>
        <v>Bisquit</v>
      </c>
      <c r="I3209">
        <f>IFERROR(INDEX(ggPayers[payer], MATCH(A3209, ggPayers[remote_order_id], 0)), 0)</f>
        <v>372637</v>
      </c>
      <c r="J3209" t="str">
        <f t="shared" si="50"/>
        <v>ggPay</v>
      </c>
    </row>
    <row r="3210" spans="1:10">
      <c r="A3210" s="89" t="s">
        <v>12094</v>
      </c>
      <c r="B3210" s="89">
        <v>500</v>
      </c>
      <c r="C3210" s="89" t="s">
        <v>7963</v>
      </c>
      <c r="D3210" s="89" t="s">
        <v>12095</v>
      </c>
      <c r="E3210" s="89" t="s">
        <v>7018</v>
      </c>
      <c r="F3210" s="89" t="s">
        <v>476</v>
      </c>
      <c r="G3210" s="105">
        <v>45383.420138888891</v>
      </c>
      <c r="H3210" t="str">
        <f>INDEX(Partner_details[companyName], MATCH(E3210, Partner_details[email], 0))</f>
        <v>Malocco</v>
      </c>
      <c r="I3210">
        <f>IFERROR(INDEX(ggPayers[payer], MATCH(A3210, ggPayers[remote_order_id], 0)), 0)</f>
        <v>0</v>
      </c>
      <c r="J3210" t="str">
        <f t="shared" si="50"/>
        <v>other</v>
      </c>
    </row>
    <row r="3211" spans="1:10">
      <c r="A3211" s="89" t="s">
        <v>12096</v>
      </c>
      <c r="B3211" s="89">
        <v>500</v>
      </c>
      <c r="C3211" s="89" t="s">
        <v>7963</v>
      </c>
      <c r="D3211" s="89"/>
      <c r="E3211" s="89" t="s">
        <v>7018</v>
      </c>
      <c r="F3211" s="89" t="s">
        <v>476</v>
      </c>
      <c r="G3211" s="105">
        <v>45383.420138888891</v>
      </c>
      <c r="H3211" t="str">
        <f>INDEX(Partner_details[companyName], MATCH(E3211, Partner_details[email], 0))</f>
        <v>Malocco</v>
      </c>
      <c r="I3211">
        <f>IFERROR(INDEX(ggPayers[payer], MATCH(A3211, ggPayers[remote_order_id], 0)), 0)</f>
        <v>0</v>
      </c>
      <c r="J3211" t="str">
        <f t="shared" si="50"/>
        <v>other</v>
      </c>
    </row>
    <row r="3212" spans="1:10">
      <c r="A3212" s="89" t="s">
        <v>12097</v>
      </c>
      <c r="B3212" s="89">
        <v>100</v>
      </c>
      <c r="C3212" s="89" t="s">
        <v>7974</v>
      </c>
      <c r="D3212" s="89"/>
      <c r="E3212" s="89" t="s">
        <v>7303</v>
      </c>
      <c r="F3212" s="89" t="s">
        <v>1494</v>
      </c>
      <c r="G3212" s="105">
        <v>45383.427083333336</v>
      </c>
      <c r="H3212" t="str">
        <f>INDEX(Partner_details[companyName], MATCH(E3212, Partner_details[email], 0))</f>
        <v>Laboratory specialty coffee</v>
      </c>
      <c r="I3212">
        <f>IFERROR(INDEX(ggPayers[payer], MATCH(A3212, ggPayers[remote_order_id], 0)), 0)</f>
        <v>0</v>
      </c>
      <c r="J3212" t="str">
        <f t="shared" si="50"/>
        <v>other</v>
      </c>
    </row>
    <row r="3213" spans="1:10">
      <c r="A3213" s="89" t="s">
        <v>12098</v>
      </c>
      <c r="B3213" s="89">
        <v>100</v>
      </c>
      <c r="C3213" s="89" t="s">
        <v>7974</v>
      </c>
      <c r="D3213" s="89"/>
      <c r="E3213" s="89" t="s">
        <v>7303</v>
      </c>
      <c r="F3213" s="89" t="s">
        <v>1494</v>
      </c>
      <c r="G3213" s="105">
        <v>45383.427777777775</v>
      </c>
      <c r="H3213" t="str">
        <f>INDEX(Partner_details[companyName], MATCH(E3213, Partner_details[email], 0))</f>
        <v>Laboratory specialty coffee</v>
      </c>
      <c r="I3213">
        <f>IFERROR(INDEX(ggPayers[payer], MATCH(A3213, ggPayers[remote_order_id], 0)), 0)</f>
        <v>0</v>
      </c>
      <c r="J3213" t="str">
        <f t="shared" si="50"/>
        <v>other</v>
      </c>
    </row>
    <row r="3214" spans="1:10">
      <c r="A3214" s="89" t="s">
        <v>12099</v>
      </c>
      <c r="B3214" s="89">
        <v>500</v>
      </c>
      <c r="C3214" s="89" t="s">
        <v>7974</v>
      </c>
      <c r="D3214" s="89"/>
      <c r="E3214" s="89" t="s">
        <v>7303</v>
      </c>
      <c r="F3214" s="89" t="s">
        <v>1494</v>
      </c>
      <c r="G3214" s="105">
        <v>45383.428472222222</v>
      </c>
      <c r="H3214" t="str">
        <f>INDEX(Partner_details[companyName], MATCH(E3214, Partner_details[email], 0))</f>
        <v>Laboratory specialty coffee</v>
      </c>
      <c r="I3214">
        <f>IFERROR(INDEX(ggPayers[payer], MATCH(A3214, ggPayers[remote_order_id], 0)), 0)</f>
        <v>0</v>
      </c>
      <c r="J3214" t="str">
        <f t="shared" si="50"/>
        <v>other</v>
      </c>
    </row>
    <row r="3215" spans="1:10">
      <c r="A3215" s="89" t="s">
        <v>12100</v>
      </c>
      <c r="B3215" s="89">
        <v>100</v>
      </c>
      <c r="C3215" s="89" t="s">
        <v>7974</v>
      </c>
      <c r="D3215" s="89"/>
      <c r="E3215" s="89" t="s">
        <v>7303</v>
      </c>
      <c r="F3215" s="89" t="s">
        <v>1494</v>
      </c>
      <c r="G3215" s="105">
        <v>45383.431250000001</v>
      </c>
      <c r="H3215" t="str">
        <f>INDEX(Partner_details[companyName], MATCH(E3215, Partner_details[email], 0))</f>
        <v>Laboratory specialty coffee</v>
      </c>
      <c r="I3215">
        <f>IFERROR(INDEX(ggPayers[payer], MATCH(A3215, ggPayers[remote_order_id], 0)), 0)</f>
        <v>0</v>
      </c>
      <c r="J3215" t="str">
        <f t="shared" si="50"/>
        <v>other</v>
      </c>
    </row>
    <row r="3216" spans="1:10">
      <c r="A3216" s="89" t="s">
        <v>12101</v>
      </c>
      <c r="B3216" s="89">
        <v>100</v>
      </c>
      <c r="C3216" s="89" t="s">
        <v>7974</v>
      </c>
      <c r="D3216" s="89"/>
      <c r="E3216" s="89" t="s">
        <v>7303</v>
      </c>
      <c r="F3216" s="89" t="s">
        <v>1494</v>
      </c>
      <c r="G3216" s="105">
        <v>45383.432638888888</v>
      </c>
      <c r="H3216" t="str">
        <f>INDEX(Partner_details[companyName], MATCH(E3216, Partner_details[email], 0))</f>
        <v>Laboratory specialty coffee</v>
      </c>
      <c r="I3216">
        <f>IFERROR(INDEX(ggPayers[payer], MATCH(A3216, ggPayers[remote_order_id], 0)), 0)</f>
        <v>0</v>
      </c>
      <c r="J3216" t="str">
        <f t="shared" si="50"/>
        <v>other</v>
      </c>
    </row>
    <row r="3217" spans="1:10">
      <c r="A3217" s="89" t="s">
        <v>12102</v>
      </c>
      <c r="B3217" s="89">
        <v>100</v>
      </c>
      <c r="C3217" s="89" t="s">
        <v>7974</v>
      </c>
      <c r="D3217" s="89"/>
      <c r="E3217" s="89" t="s">
        <v>7303</v>
      </c>
      <c r="F3217" s="89" t="s">
        <v>1494</v>
      </c>
      <c r="G3217" s="105">
        <v>45383.432638888888</v>
      </c>
      <c r="H3217" t="str">
        <f>INDEX(Partner_details[companyName], MATCH(E3217, Partner_details[email], 0))</f>
        <v>Laboratory specialty coffee</v>
      </c>
      <c r="I3217">
        <f>IFERROR(INDEX(ggPayers[payer], MATCH(A3217, ggPayers[remote_order_id], 0)), 0)</f>
        <v>0</v>
      </c>
      <c r="J3217" t="str">
        <f t="shared" si="50"/>
        <v>other</v>
      </c>
    </row>
    <row r="3218" spans="1:10">
      <c r="A3218" s="89" t="s">
        <v>12103</v>
      </c>
      <c r="B3218" s="89">
        <v>100</v>
      </c>
      <c r="C3218" s="89" t="s">
        <v>7974</v>
      </c>
      <c r="D3218" s="89"/>
      <c r="E3218" s="89" t="s">
        <v>7303</v>
      </c>
      <c r="F3218" s="89" t="s">
        <v>1494</v>
      </c>
      <c r="G3218" s="105">
        <v>45383.432638888888</v>
      </c>
      <c r="H3218" t="str">
        <f>INDEX(Partner_details[companyName], MATCH(E3218, Partner_details[email], 0))</f>
        <v>Laboratory specialty coffee</v>
      </c>
      <c r="I3218">
        <f>IFERROR(INDEX(ggPayers[payer], MATCH(A3218, ggPayers[remote_order_id], 0)), 0)</f>
        <v>0</v>
      </c>
      <c r="J3218" t="str">
        <f t="shared" si="50"/>
        <v>other</v>
      </c>
    </row>
    <row r="3219" spans="1:10">
      <c r="A3219" s="89" t="s">
        <v>4199</v>
      </c>
      <c r="B3219" s="89">
        <v>300</v>
      </c>
      <c r="C3219" s="89" t="s">
        <v>561</v>
      </c>
      <c r="D3219" s="89" t="s">
        <v>12104</v>
      </c>
      <c r="E3219" s="89" t="s">
        <v>7432</v>
      </c>
      <c r="F3219" s="89" t="s">
        <v>571</v>
      </c>
      <c r="G3219" s="105">
        <v>45455.270833333336</v>
      </c>
      <c r="H3219" t="str">
        <f>INDEX(Partner_details[companyName], MATCH(E3219, Partner_details[email], 0))</f>
        <v>Venlo</v>
      </c>
      <c r="I3219">
        <f>IFERROR(INDEX(ggPayers[payer], MATCH(A3219, ggPayers[remote_order_id], 0)), 0)</f>
        <v>480863</v>
      </c>
      <c r="J3219" t="str">
        <f t="shared" si="50"/>
        <v>ggPay</v>
      </c>
    </row>
    <row r="3220" spans="1:10">
      <c r="A3220" s="89" t="s">
        <v>12105</v>
      </c>
      <c r="B3220" s="89">
        <v>500</v>
      </c>
      <c r="C3220" s="89" t="s">
        <v>7963</v>
      </c>
      <c r="D3220" s="89" t="s">
        <v>12106</v>
      </c>
      <c r="E3220" s="89" t="s">
        <v>6395</v>
      </c>
      <c r="F3220" s="89" t="s">
        <v>4046</v>
      </c>
      <c r="G3220" s="105">
        <v>45456.710416666669</v>
      </c>
      <c r="H3220" t="str">
        <f>INDEX(Partner_details[companyName], MATCH(E3220, Partner_details[email], 0))</f>
        <v>Tashir Teryan</v>
      </c>
      <c r="I3220">
        <f>IFERROR(INDEX(ggPayers[payer], MATCH(A3220, ggPayers[remote_order_id], 0)), 0)</f>
        <v>0</v>
      </c>
      <c r="J3220" t="str">
        <f t="shared" si="50"/>
        <v>other</v>
      </c>
    </row>
    <row r="3221" spans="1:10">
      <c r="A3221" s="89" t="s">
        <v>4317</v>
      </c>
      <c r="B3221" s="89">
        <v>500</v>
      </c>
      <c r="C3221" s="89" t="s">
        <v>561</v>
      </c>
      <c r="D3221" s="89"/>
      <c r="E3221" s="89" t="s">
        <v>6395</v>
      </c>
      <c r="F3221" s="89" t="s">
        <v>4046</v>
      </c>
      <c r="G3221" s="105">
        <v>45456.72152777778</v>
      </c>
      <c r="H3221" t="str">
        <f>INDEX(Partner_details[companyName], MATCH(E3221, Partner_details[email], 0))</f>
        <v>Tashir Teryan</v>
      </c>
      <c r="I3221">
        <f>IFERROR(INDEX(ggPayers[payer], MATCH(A3221, ggPayers[remote_order_id], 0)), 0)</f>
        <v>0</v>
      </c>
      <c r="J3221" t="str">
        <f t="shared" si="50"/>
        <v>other</v>
      </c>
    </row>
    <row r="3222" spans="1:10">
      <c r="A3222" s="89" t="s">
        <v>1749</v>
      </c>
      <c r="B3222" s="89">
        <v>1000</v>
      </c>
      <c r="C3222" s="89" t="s">
        <v>561</v>
      </c>
      <c r="D3222" s="89" t="s">
        <v>12107</v>
      </c>
      <c r="E3222" s="89" t="s">
        <v>6690</v>
      </c>
      <c r="F3222" s="89" t="s">
        <v>655</v>
      </c>
      <c r="G3222" s="105">
        <v>45383.481249999997</v>
      </c>
      <c r="H3222" t="str">
        <f>INDEX(Partner_details[companyName], MATCH(E3222, Partner_details[email], 0))</f>
        <v>Bisquit</v>
      </c>
      <c r="I3222">
        <f>IFERROR(INDEX(ggPayers[payer], MATCH(A3222, ggPayers[remote_order_id], 0)), 0)</f>
        <v>156864</v>
      </c>
      <c r="J3222" t="str">
        <f t="shared" si="50"/>
        <v>ggPay</v>
      </c>
    </row>
    <row r="3223" spans="1:10">
      <c r="A3223" s="89" t="s">
        <v>12108</v>
      </c>
      <c r="B3223" s="89">
        <v>500</v>
      </c>
      <c r="C3223" s="89" t="s">
        <v>7963</v>
      </c>
      <c r="D3223" s="89" t="s">
        <v>12109</v>
      </c>
      <c r="E3223" s="89" t="s">
        <v>6572</v>
      </c>
      <c r="F3223" s="89" t="s">
        <v>568</v>
      </c>
      <c r="G3223" s="105">
        <v>45383.498611111114</v>
      </c>
      <c r="H3223" t="str">
        <f>INDEX(Partner_details[companyName], MATCH(E3223, Partner_details[email], 0))</f>
        <v>Bisquit</v>
      </c>
      <c r="I3223">
        <f>IFERROR(INDEX(ggPayers[payer], MATCH(A3223, ggPayers[remote_order_id], 0)), 0)</f>
        <v>0</v>
      </c>
      <c r="J3223" t="str">
        <f t="shared" si="50"/>
        <v>other</v>
      </c>
    </row>
    <row r="3224" spans="1:10">
      <c r="A3224" s="89" t="s">
        <v>12110</v>
      </c>
      <c r="B3224" s="89">
        <v>500</v>
      </c>
      <c r="C3224" s="89" t="s">
        <v>7963</v>
      </c>
      <c r="D3224" s="89" t="s">
        <v>12111</v>
      </c>
      <c r="E3224" s="89" t="s">
        <v>6572</v>
      </c>
      <c r="F3224" s="89" t="s">
        <v>568</v>
      </c>
      <c r="G3224" s="105">
        <v>45383.498611111114</v>
      </c>
      <c r="H3224" t="str">
        <f>INDEX(Partner_details[companyName], MATCH(E3224, Partner_details[email], 0))</f>
        <v>Bisquit</v>
      </c>
      <c r="I3224">
        <f>IFERROR(INDEX(ggPayers[payer], MATCH(A3224, ggPayers[remote_order_id], 0)), 0)</f>
        <v>0</v>
      </c>
      <c r="J3224" t="str">
        <f t="shared" si="50"/>
        <v>other</v>
      </c>
    </row>
    <row r="3225" spans="1:10">
      <c r="A3225" s="89" t="s">
        <v>12112</v>
      </c>
      <c r="B3225" s="89">
        <v>500</v>
      </c>
      <c r="C3225" s="89" t="s">
        <v>7963</v>
      </c>
      <c r="D3225" s="89" t="s">
        <v>12113</v>
      </c>
      <c r="E3225" s="89" t="s">
        <v>6572</v>
      </c>
      <c r="F3225" s="89" t="s">
        <v>568</v>
      </c>
      <c r="G3225" s="105">
        <v>45383.510416666664</v>
      </c>
      <c r="H3225" t="str">
        <f>INDEX(Partner_details[companyName], MATCH(E3225, Partner_details[email], 0))</f>
        <v>Bisquit</v>
      </c>
      <c r="I3225">
        <f>IFERROR(INDEX(ggPayers[payer], MATCH(A3225, ggPayers[remote_order_id], 0)), 0)</f>
        <v>0</v>
      </c>
      <c r="J3225" t="str">
        <f t="shared" si="50"/>
        <v>other</v>
      </c>
    </row>
    <row r="3226" spans="1:10">
      <c r="A3226" s="89" t="s">
        <v>12114</v>
      </c>
      <c r="B3226" s="89">
        <v>500</v>
      </c>
      <c r="C3226" s="89" t="s">
        <v>7974</v>
      </c>
      <c r="D3226" s="89"/>
      <c r="E3226" s="89" t="s">
        <v>6907</v>
      </c>
      <c r="F3226" s="89" t="s">
        <v>582</v>
      </c>
      <c r="G3226" s="105">
        <v>45383.53402777778</v>
      </c>
      <c r="H3226" t="str">
        <f>INDEX(Partner_details[companyName], MATCH(E3226, Partner_details[email], 0))</f>
        <v>Karas Tumanyan</v>
      </c>
      <c r="I3226">
        <f>IFERROR(INDEX(ggPayers[payer], MATCH(A3226, ggPayers[remote_order_id], 0)), 0)</f>
        <v>0</v>
      </c>
      <c r="J3226" t="str">
        <f t="shared" si="50"/>
        <v>other</v>
      </c>
    </row>
    <row r="3227" spans="1:10">
      <c r="A3227" s="89" t="s">
        <v>12115</v>
      </c>
      <c r="B3227" s="89">
        <v>500</v>
      </c>
      <c r="C3227" s="89" t="s">
        <v>7963</v>
      </c>
      <c r="D3227" s="89"/>
      <c r="E3227" s="89" t="s">
        <v>6907</v>
      </c>
      <c r="F3227" s="89" t="s">
        <v>582</v>
      </c>
      <c r="G3227" s="105">
        <v>45383.534722222219</v>
      </c>
      <c r="H3227" t="str">
        <f>INDEX(Partner_details[companyName], MATCH(E3227, Partner_details[email], 0))</f>
        <v>Karas Tumanyan</v>
      </c>
      <c r="I3227">
        <f>IFERROR(INDEX(ggPayers[payer], MATCH(A3227, ggPayers[remote_order_id], 0)), 0)</f>
        <v>0</v>
      </c>
      <c r="J3227" t="str">
        <f t="shared" si="50"/>
        <v>other</v>
      </c>
    </row>
    <row r="3228" spans="1:10">
      <c r="A3228" s="89" t="s">
        <v>1747</v>
      </c>
      <c r="B3228" s="89">
        <v>100</v>
      </c>
      <c r="C3228" s="89" t="s">
        <v>561</v>
      </c>
      <c r="D3228" s="89" t="s">
        <v>12116</v>
      </c>
      <c r="E3228" s="89" t="s">
        <v>6572</v>
      </c>
      <c r="F3228" s="89" t="s">
        <v>568</v>
      </c>
      <c r="G3228" s="105">
        <v>45383.539583333331</v>
      </c>
      <c r="H3228" t="str">
        <f>INDEX(Partner_details[companyName], MATCH(E3228, Partner_details[email], 0))</f>
        <v>Bisquit</v>
      </c>
      <c r="I3228">
        <f>IFERROR(INDEX(ggPayers[payer], MATCH(A3228, ggPayers[remote_order_id], 0)), 0)</f>
        <v>825186</v>
      </c>
      <c r="J3228" t="str">
        <f t="shared" si="50"/>
        <v>ggPay</v>
      </c>
    </row>
    <row r="3229" spans="1:10">
      <c r="A3229" s="89" t="s">
        <v>1745</v>
      </c>
      <c r="B3229" s="89">
        <v>1000</v>
      </c>
      <c r="C3229" s="89" t="s">
        <v>561</v>
      </c>
      <c r="D3229" s="89"/>
      <c r="E3229" s="89" t="s">
        <v>7296</v>
      </c>
      <c r="F3229" s="89" t="s">
        <v>516</v>
      </c>
      <c r="G3229" s="105">
        <v>45383.561111111114</v>
      </c>
      <c r="H3229" t="str">
        <f>INDEX(Partner_details[companyName], MATCH(E3229, Partner_details[email], 0))</f>
        <v>Paul</v>
      </c>
      <c r="I3229">
        <f>IFERROR(INDEX(ggPayers[payer], MATCH(A3229, ggPayers[remote_order_id], 0)), 0)</f>
        <v>0</v>
      </c>
      <c r="J3229" t="str">
        <f t="shared" si="50"/>
        <v>other</v>
      </c>
    </row>
    <row r="3230" spans="1:10">
      <c r="A3230" s="89" t="s">
        <v>1743</v>
      </c>
      <c r="B3230" s="89">
        <v>1000</v>
      </c>
      <c r="C3230" s="89" t="s">
        <v>561</v>
      </c>
      <c r="D3230" s="89" t="s">
        <v>12117</v>
      </c>
      <c r="E3230" s="89" t="s">
        <v>6572</v>
      </c>
      <c r="F3230" s="89" t="s">
        <v>568</v>
      </c>
      <c r="G3230" s="105">
        <v>45383.713888888888</v>
      </c>
      <c r="H3230" t="str">
        <f>INDEX(Partner_details[companyName], MATCH(E3230, Partner_details[email], 0))</f>
        <v>Bisquit</v>
      </c>
      <c r="I3230">
        <f>IFERROR(INDEX(ggPayers[payer], MATCH(A3230, ggPayers[remote_order_id], 0)), 0)</f>
        <v>358526</v>
      </c>
      <c r="J3230" t="str">
        <f t="shared" si="50"/>
        <v>ggPay</v>
      </c>
    </row>
    <row r="3231" spans="1:10">
      <c r="A3231" s="89" t="s">
        <v>12118</v>
      </c>
      <c r="B3231" s="89">
        <v>500</v>
      </c>
      <c r="C3231" s="89" t="s">
        <v>7963</v>
      </c>
      <c r="D3231" s="89" t="s">
        <v>12119</v>
      </c>
      <c r="E3231" s="89" t="s">
        <v>7018</v>
      </c>
      <c r="F3231" s="89" t="s">
        <v>476</v>
      </c>
      <c r="G3231" s="105">
        <v>45383.731944444444</v>
      </c>
      <c r="H3231" t="str">
        <f>INDEX(Partner_details[companyName], MATCH(E3231, Partner_details[email], 0))</f>
        <v>Malocco</v>
      </c>
      <c r="I3231">
        <f>IFERROR(INDEX(ggPayers[payer], MATCH(A3231, ggPayers[remote_order_id], 0)), 0)</f>
        <v>0</v>
      </c>
      <c r="J3231" t="str">
        <f t="shared" si="50"/>
        <v>other</v>
      </c>
    </row>
    <row r="3232" spans="1:10">
      <c r="A3232" s="89" t="s">
        <v>1741</v>
      </c>
      <c r="B3232" s="89">
        <v>1000</v>
      </c>
      <c r="C3232" s="89" t="s">
        <v>561</v>
      </c>
      <c r="D3232" s="89" t="s">
        <v>12120</v>
      </c>
      <c r="E3232" s="89" t="s">
        <v>6690</v>
      </c>
      <c r="F3232" s="89" t="s">
        <v>655</v>
      </c>
      <c r="G3232" s="105">
        <v>45383.73541666667</v>
      </c>
      <c r="H3232" t="str">
        <f>INDEX(Partner_details[companyName], MATCH(E3232, Partner_details[email], 0))</f>
        <v>Bisquit</v>
      </c>
      <c r="I3232">
        <f>IFERROR(INDEX(ggPayers[payer], MATCH(A3232, ggPayers[remote_order_id], 0)), 0)</f>
        <v>1089821</v>
      </c>
      <c r="J3232" t="str">
        <f t="shared" si="50"/>
        <v>ggPay</v>
      </c>
    </row>
    <row r="3233" spans="1:10">
      <c r="A3233" s="89" t="s">
        <v>12121</v>
      </c>
      <c r="B3233" s="89">
        <v>2000</v>
      </c>
      <c r="C3233" s="89" t="s">
        <v>7963</v>
      </c>
      <c r="D3233" s="89" t="s">
        <v>12122</v>
      </c>
      <c r="E3233" s="89" t="s">
        <v>7235</v>
      </c>
      <c r="F3233" s="89" t="s">
        <v>710</v>
      </c>
      <c r="G3233" s="105">
        <v>45383.760416666664</v>
      </c>
      <c r="H3233" t="str">
        <f>INDEX(Partner_details[companyName], MATCH(E3233, Partner_details[email], 0))</f>
        <v>Smoking Chef</v>
      </c>
      <c r="I3233">
        <f>IFERROR(INDEX(ggPayers[payer], MATCH(A3233, ggPayers[remote_order_id], 0)), 0)</f>
        <v>0</v>
      </c>
      <c r="J3233" t="str">
        <f t="shared" si="50"/>
        <v>other</v>
      </c>
    </row>
    <row r="3234" spans="1:10">
      <c r="A3234" s="89" t="s">
        <v>12123</v>
      </c>
      <c r="B3234" s="89">
        <v>2000</v>
      </c>
      <c r="C3234" s="89" t="s">
        <v>7963</v>
      </c>
      <c r="D3234" s="89" t="s">
        <v>12124</v>
      </c>
      <c r="E3234" s="89" t="s">
        <v>7296</v>
      </c>
      <c r="F3234" s="89" t="s">
        <v>516</v>
      </c>
      <c r="G3234" s="105">
        <v>45384.220138888886</v>
      </c>
      <c r="H3234" t="str">
        <f>INDEX(Partner_details[companyName], MATCH(E3234, Partner_details[email], 0))</f>
        <v>Paul</v>
      </c>
      <c r="I3234">
        <f>IFERROR(INDEX(ggPayers[payer], MATCH(A3234, ggPayers[remote_order_id], 0)), 0)</f>
        <v>0</v>
      </c>
      <c r="J3234" t="str">
        <f t="shared" si="50"/>
        <v>other</v>
      </c>
    </row>
    <row r="3235" spans="1:10">
      <c r="A3235" s="99" t="s">
        <v>12125</v>
      </c>
      <c r="B3235" s="89">
        <v>1000</v>
      </c>
      <c r="C3235" s="89" t="s">
        <v>7974</v>
      </c>
      <c r="D3235" s="89"/>
      <c r="E3235" s="89" t="s">
        <v>7114</v>
      </c>
      <c r="F3235" s="89" t="s">
        <v>7113</v>
      </c>
      <c r="G3235" s="105">
        <v>45384.256249999999</v>
      </c>
      <c r="H3235" t="str">
        <f>INDEX(Partner_details[companyName], MATCH(E3235, Partner_details[email], 0))</f>
        <v>Arctic Fox</v>
      </c>
      <c r="I3235">
        <f>IFERROR(INDEX(ggPayers[payer], MATCH(A3235, ggPayers[remote_order_id], 0)), 0)</f>
        <v>0</v>
      </c>
      <c r="J3235" t="str">
        <f t="shared" si="50"/>
        <v>other</v>
      </c>
    </row>
    <row r="3236" spans="1:10">
      <c r="A3236" s="89" t="s">
        <v>12126</v>
      </c>
      <c r="B3236" s="89">
        <v>1000</v>
      </c>
      <c r="C3236" s="89" t="s">
        <v>7974</v>
      </c>
      <c r="D3236" s="89"/>
      <c r="E3236" s="89" t="s">
        <v>7114</v>
      </c>
      <c r="F3236" s="89" t="s">
        <v>7113</v>
      </c>
      <c r="G3236" s="105">
        <v>45384.256249999999</v>
      </c>
      <c r="H3236" t="str">
        <f>INDEX(Partner_details[companyName], MATCH(E3236, Partner_details[email], 0))</f>
        <v>Arctic Fox</v>
      </c>
      <c r="I3236">
        <f>IFERROR(INDEX(ggPayers[payer], MATCH(A3236, ggPayers[remote_order_id], 0)), 0)</f>
        <v>0</v>
      </c>
      <c r="J3236" t="str">
        <f t="shared" si="50"/>
        <v>other</v>
      </c>
    </row>
    <row r="3237" spans="1:10">
      <c r="A3237" s="89" t="s">
        <v>12127</v>
      </c>
      <c r="B3237" s="89">
        <v>1000</v>
      </c>
      <c r="C3237" s="89" t="s">
        <v>7974</v>
      </c>
      <c r="D3237" s="89"/>
      <c r="E3237" s="89" t="s">
        <v>7114</v>
      </c>
      <c r="F3237" s="89" t="s">
        <v>7113</v>
      </c>
      <c r="G3237" s="105">
        <v>45384.256249999999</v>
      </c>
      <c r="H3237" t="str">
        <f>INDEX(Partner_details[companyName], MATCH(E3237, Partner_details[email], 0))</f>
        <v>Arctic Fox</v>
      </c>
      <c r="I3237">
        <f>IFERROR(INDEX(ggPayers[payer], MATCH(A3237, ggPayers[remote_order_id], 0)), 0)</f>
        <v>0</v>
      </c>
      <c r="J3237" t="str">
        <f t="shared" si="50"/>
        <v>other</v>
      </c>
    </row>
    <row r="3238" spans="1:10">
      <c r="A3238" s="89" t="s">
        <v>12128</v>
      </c>
      <c r="B3238" s="89">
        <v>1000</v>
      </c>
      <c r="C3238" s="89" t="s">
        <v>7974</v>
      </c>
      <c r="D3238" s="89"/>
      <c r="E3238" s="89" t="s">
        <v>7114</v>
      </c>
      <c r="F3238" s="89" t="s">
        <v>7113</v>
      </c>
      <c r="G3238" s="105">
        <v>45384.256249999999</v>
      </c>
      <c r="H3238" t="str">
        <f>INDEX(Partner_details[companyName], MATCH(E3238, Partner_details[email], 0))</f>
        <v>Arctic Fox</v>
      </c>
      <c r="I3238">
        <f>IFERROR(INDEX(ggPayers[payer], MATCH(A3238, ggPayers[remote_order_id], 0)), 0)</f>
        <v>0</v>
      </c>
      <c r="J3238" t="str">
        <f t="shared" si="50"/>
        <v>other</v>
      </c>
    </row>
    <row r="3239" spans="1:10">
      <c r="A3239" s="89" t="s">
        <v>12129</v>
      </c>
      <c r="B3239" s="89">
        <v>1000</v>
      </c>
      <c r="C3239" s="89" t="s">
        <v>7974</v>
      </c>
      <c r="D3239" s="89"/>
      <c r="E3239" s="89" t="s">
        <v>7114</v>
      </c>
      <c r="F3239" s="89" t="s">
        <v>7113</v>
      </c>
      <c r="G3239" s="105">
        <v>45384.256249999999</v>
      </c>
      <c r="H3239" t="str">
        <f>INDEX(Partner_details[companyName], MATCH(E3239, Partner_details[email], 0))</f>
        <v>Arctic Fox</v>
      </c>
      <c r="I3239">
        <f>IFERROR(INDEX(ggPayers[payer], MATCH(A3239, ggPayers[remote_order_id], 0)), 0)</f>
        <v>0</v>
      </c>
      <c r="J3239" t="str">
        <f t="shared" si="50"/>
        <v>other</v>
      </c>
    </row>
    <row r="3240" spans="1:10">
      <c r="A3240" s="89" t="s">
        <v>12130</v>
      </c>
      <c r="B3240" s="89">
        <v>1000</v>
      </c>
      <c r="C3240" s="89" t="s">
        <v>7974</v>
      </c>
      <c r="D3240" s="89"/>
      <c r="E3240" s="89" t="s">
        <v>7114</v>
      </c>
      <c r="F3240" s="89" t="s">
        <v>7113</v>
      </c>
      <c r="G3240" s="105">
        <v>45384.256249999999</v>
      </c>
      <c r="H3240" t="str">
        <f>INDEX(Partner_details[companyName], MATCH(E3240, Partner_details[email], 0))</f>
        <v>Arctic Fox</v>
      </c>
      <c r="I3240">
        <f>IFERROR(INDEX(ggPayers[payer], MATCH(A3240, ggPayers[remote_order_id], 0)), 0)</f>
        <v>0</v>
      </c>
      <c r="J3240" t="str">
        <f t="shared" si="50"/>
        <v>other</v>
      </c>
    </row>
    <row r="3241" spans="1:10">
      <c r="A3241" s="89" t="s">
        <v>12131</v>
      </c>
      <c r="B3241" s="89">
        <v>1000</v>
      </c>
      <c r="C3241" s="89" t="s">
        <v>7974</v>
      </c>
      <c r="D3241" s="89"/>
      <c r="E3241" s="89" t="s">
        <v>7114</v>
      </c>
      <c r="F3241" s="89" t="s">
        <v>7113</v>
      </c>
      <c r="G3241" s="105">
        <v>45384.256249999999</v>
      </c>
      <c r="H3241" t="str">
        <f>INDEX(Partner_details[companyName], MATCH(E3241, Partner_details[email], 0))</f>
        <v>Arctic Fox</v>
      </c>
      <c r="I3241">
        <f>IFERROR(INDEX(ggPayers[payer], MATCH(A3241, ggPayers[remote_order_id], 0)), 0)</f>
        <v>0</v>
      </c>
      <c r="J3241" t="str">
        <f t="shared" si="50"/>
        <v>other</v>
      </c>
    </row>
    <row r="3242" spans="1:10">
      <c r="A3242" s="89" t="s">
        <v>12132</v>
      </c>
      <c r="B3242" s="89">
        <v>1000</v>
      </c>
      <c r="C3242" s="89" t="s">
        <v>7974</v>
      </c>
      <c r="D3242" s="89"/>
      <c r="E3242" s="89" t="s">
        <v>7114</v>
      </c>
      <c r="F3242" s="89" t="s">
        <v>7113</v>
      </c>
      <c r="G3242" s="105">
        <v>45384.256249999999</v>
      </c>
      <c r="H3242" t="str">
        <f>INDEX(Partner_details[companyName], MATCH(E3242, Partner_details[email], 0))</f>
        <v>Arctic Fox</v>
      </c>
      <c r="I3242">
        <f>IFERROR(INDEX(ggPayers[payer], MATCH(A3242, ggPayers[remote_order_id], 0)), 0)</f>
        <v>0</v>
      </c>
      <c r="J3242" t="str">
        <f t="shared" si="50"/>
        <v>other</v>
      </c>
    </row>
    <row r="3243" spans="1:10">
      <c r="A3243" s="89" t="s">
        <v>12133</v>
      </c>
      <c r="B3243" s="89">
        <v>1000</v>
      </c>
      <c r="C3243" s="89" t="s">
        <v>7974</v>
      </c>
      <c r="D3243" s="89"/>
      <c r="E3243" s="89" t="s">
        <v>7114</v>
      </c>
      <c r="F3243" s="89" t="s">
        <v>7113</v>
      </c>
      <c r="G3243" s="105">
        <v>45384.256249999999</v>
      </c>
      <c r="H3243" t="str">
        <f>INDEX(Partner_details[companyName], MATCH(E3243, Partner_details[email], 0))</f>
        <v>Arctic Fox</v>
      </c>
      <c r="I3243">
        <f>IFERROR(INDEX(ggPayers[payer], MATCH(A3243, ggPayers[remote_order_id], 0)), 0)</f>
        <v>0</v>
      </c>
      <c r="J3243" t="str">
        <f t="shared" si="50"/>
        <v>other</v>
      </c>
    </row>
    <row r="3244" spans="1:10">
      <c r="A3244" s="89" t="s">
        <v>12134</v>
      </c>
      <c r="B3244" s="89">
        <v>1000</v>
      </c>
      <c r="C3244" s="89" t="s">
        <v>7974</v>
      </c>
      <c r="D3244" s="89"/>
      <c r="E3244" s="89" t="s">
        <v>7114</v>
      </c>
      <c r="F3244" s="89" t="s">
        <v>7113</v>
      </c>
      <c r="G3244" s="105">
        <v>45384.256249999999</v>
      </c>
      <c r="H3244" t="str">
        <f>INDEX(Partner_details[companyName], MATCH(E3244, Partner_details[email], 0))</f>
        <v>Arctic Fox</v>
      </c>
      <c r="I3244">
        <f>IFERROR(INDEX(ggPayers[payer], MATCH(A3244, ggPayers[remote_order_id], 0)), 0)</f>
        <v>0</v>
      </c>
      <c r="J3244" t="str">
        <f t="shared" si="50"/>
        <v>other</v>
      </c>
    </row>
    <row r="3245" spans="1:10">
      <c r="A3245" s="89" t="s">
        <v>12135</v>
      </c>
      <c r="B3245" s="89">
        <v>1000</v>
      </c>
      <c r="C3245" s="89" t="s">
        <v>7974</v>
      </c>
      <c r="D3245" s="89"/>
      <c r="E3245" s="89" t="s">
        <v>7114</v>
      </c>
      <c r="F3245" s="89" t="s">
        <v>7113</v>
      </c>
      <c r="G3245" s="105">
        <v>45384.256249999999</v>
      </c>
      <c r="H3245" t="str">
        <f>INDEX(Partner_details[companyName], MATCH(E3245, Partner_details[email], 0))</f>
        <v>Arctic Fox</v>
      </c>
      <c r="I3245">
        <f>IFERROR(INDEX(ggPayers[payer], MATCH(A3245, ggPayers[remote_order_id], 0)), 0)</f>
        <v>0</v>
      </c>
      <c r="J3245" t="str">
        <f t="shared" si="50"/>
        <v>other</v>
      </c>
    </row>
    <row r="3246" spans="1:10">
      <c r="A3246" s="89" t="s">
        <v>12136</v>
      </c>
      <c r="B3246" s="89">
        <v>1000</v>
      </c>
      <c r="C3246" s="89" t="s">
        <v>7974</v>
      </c>
      <c r="D3246" s="89"/>
      <c r="E3246" s="89" t="s">
        <v>7114</v>
      </c>
      <c r="F3246" s="89" t="s">
        <v>7113</v>
      </c>
      <c r="G3246" s="105">
        <v>45384.256249999999</v>
      </c>
      <c r="H3246" t="str">
        <f>INDEX(Partner_details[companyName], MATCH(E3246, Partner_details[email], 0))</f>
        <v>Arctic Fox</v>
      </c>
      <c r="I3246">
        <f>IFERROR(INDEX(ggPayers[payer], MATCH(A3246, ggPayers[remote_order_id], 0)), 0)</f>
        <v>0</v>
      </c>
      <c r="J3246" t="str">
        <f t="shared" si="50"/>
        <v>other</v>
      </c>
    </row>
    <row r="3247" spans="1:10">
      <c r="A3247" s="89" t="s">
        <v>1739</v>
      </c>
      <c r="B3247" s="89">
        <v>100</v>
      </c>
      <c r="C3247" s="89" t="s">
        <v>561</v>
      </c>
      <c r="D3247" s="89" t="s">
        <v>12137</v>
      </c>
      <c r="E3247" s="89" t="s">
        <v>6546</v>
      </c>
      <c r="F3247" s="89" t="s">
        <v>1738</v>
      </c>
      <c r="G3247" s="105">
        <v>45384.313888888886</v>
      </c>
      <c r="H3247" t="str">
        <f>INDEX(Partner_details[companyName], MATCH(E3247, Partner_details[email], 0))</f>
        <v>Kilikian</v>
      </c>
      <c r="I3247">
        <f>IFERROR(INDEX(ggPayers[payer], MATCH(A3247, ggPayers[remote_order_id], 0)), 0)</f>
        <v>825186</v>
      </c>
      <c r="J3247" t="str">
        <f t="shared" si="50"/>
        <v>ggPay</v>
      </c>
    </row>
    <row r="3248" spans="1:10">
      <c r="A3248" s="89" t="s">
        <v>12138</v>
      </c>
      <c r="B3248" s="89">
        <v>300</v>
      </c>
      <c r="C3248" s="89" t="s">
        <v>7963</v>
      </c>
      <c r="D3248" s="89"/>
      <c r="E3248" s="89" t="s">
        <v>7018</v>
      </c>
      <c r="F3248" s="89" t="s">
        <v>476</v>
      </c>
      <c r="G3248" s="105">
        <v>45384.393750000003</v>
      </c>
      <c r="H3248" t="str">
        <f>INDEX(Partner_details[companyName], MATCH(E3248, Partner_details[email], 0))</f>
        <v>Malocco</v>
      </c>
      <c r="I3248">
        <f>IFERROR(INDEX(ggPayers[payer], MATCH(A3248, ggPayers[remote_order_id], 0)), 0)</f>
        <v>0</v>
      </c>
      <c r="J3248" t="str">
        <f t="shared" si="50"/>
        <v>other</v>
      </c>
    </row>
    <row r="3249" spans="1:10">
      <c r="A3249" s="89" t="s">
        <v>12139</v>
      </c>
      <c r="B3249" s="89">
        <v>300</v>
      </c>
      <c r="C3249" s="89" t="s">
        <v>7963</v>
      </c>
      <c r="D3249" s="89" t="s">
        <v>12140</v>
      </c>
      <c r="E3249" s="89" t="s">
        <v>7018</v>
      </c>
      <c r="F3249" s="89" t="s">
        <v>476</v>
      </c>
      <c r="G3249" s="105">
        <v>45384.394444444442</v>
      </c>
      <c r="H3249" t="str">
        <f>INDEX(Partner_details[companyName], MATCH(E3249, Partner_details[email], 0))</f>
        <v>Malocco</v>
      </c>
      <c r="I3249">
        <f>IFERROR(INDEX(ggPayers[payer], MATCH(A3249, ggPayers[remote_order_id], 0)), 0)</f>
        <v>0</v>
      </c>
      <c r="J3249" t="str">
        <f t="shared" si="50"/>
        <v>other</v>
      </c>
    </row>
    <row r="3250" spans="1:10">
      <c r="A3250" s="89" t="s">
        <v>1736</v>
      </c>
      <c r="B3250" s="89">
        <v>300</v>
      </c>
      <c r="C3250" s="89" t="s">
        <v>561</v>
      </c>
      <c r="D3250" s="89" t="s">
        <v>12141</v>
      </c>
      <c r="E3250" s="89" t="s">
        <v>7018</v>
      </c>
      <c r="F3250" s="89" t="s">
        <v>476</v>
      </c>
      <c r="G3250" s="105">
        <v>45384.404166666667</v>
      </c>
      <c r="H3250" t="str">
        <f>INDEX(Partner_details[companyName], MATCH(E3250, Partner_details[email], 0))</f>
        <v>Malocco</v>
      </c>
      <c r="I3250">
        <f>IFERROR(INDEX(ggPayers[payer], MATCH(A3250, ggPayers[remote_order_id], 0)), 0)</f>
        <v>78479</v>
      </c>
      <c r="J3250" t="str">
        <f t="shared" si="50"/>
        <v>ggPay</v>
      </c>
    </row>
    <row r="3251" spans="1:10">
      <c r="A3251" s="89" t="s">
        <v>1734</v>
      </c>
      <c r="B3251" s="89">
        <v>600</v>
      </c>
      <c r="C3251" s="89" t="s">
        <v>561</v>
      </c>
      <c r="D3251" s="89" t="s">
        <v>12142</v>
      </c>
      <c r="E3251" s="89" t="s">
        <v>6728</v>
      </c>
      <c r="F3251" s="89" t="s">
        <v>6727</v>
      </c>
      <c r="G3251" s="105">
        <v>45384.418055555558</v>
      </c>
      <c r="H3251" t="str">
        <f>INDEX(Partner_details[companyName], MATCH(E3251, Partner_details[email], 0))</f>
        <v>Byblos</v>
      </c>
      <c r="I3251">
        <f>IFERROR(INDEX(ggPayers[payer], MATCH(A3251, ggPayers[remote_order_id], 0)), 0)</f>
        <v>112204</v>
      </c>
      <c r="J3251" t="str">
        <f t="shared" si="50"/>
        <v>ggPay</v>
      </c>
    </row>
    <row r="3252" spans="1:10">
      <c r="A3252" s="89" t="s">
        <v>12143</v>
      </c>
      <c r="B3252" s="89">
        <v>100</v>
      </c>
      <c r="C3252" s="89" t="s">
        <v>7974</v>
      </c>
      <c r="D3252" s="89"/>
      <c r="E3252" s="89" t="s">
        <v>7101</v>
      </c>
      <c r="F3252" s="89" t="s">
        <v>1731</v>
      </c>
      <c r="G3252" s="105">
        <v>45384.428472222222</v>
      </c>
      <c r="H3252" t="str">
        <f>INDEX(Partner_details[companyName], MATCH(E3252, Partner_details[email], 0))</f>
        <v>Karas Tumanyan</v>
      </c>
      <c r="I3252">
        <f>IFERROR(INDEX(ggPayers[payer], MATCH(A3252, ggPayers[remote_order_id], 0)), 0)</f>
        <v>0</v>
      </c>
      <c r="J3252" t="str">
        <f t="shared" si="50"/>
        <v>other</v>
      </c>
    </row>
    <row r="3253" spans="1:10">
      <c r="A3253" s="89" t="s">
        <v>1732</v>
      </c>
      <c r="B3253" s="89">
        <v>100</v>
      </c>
      <c r="C3253" s="89" t="s">
        <v>561</v>
      </c>
      <c r="D3253" s="89"/>
      <c r="E3253" s="89" t="s">
        <v>7101</v>
      </c>
      <c r="F3253" s="89" t="s">
        <v>1731</v>
      </c>
      <c r="G3253" s="105">
        <v>45384.429166666669</v>
      </c>
      <c r="H3253" t="str">
        <f>INDEX(Partner_details[companyName], MATCH(E3253, Partner_details[email], 0))</f>
        <v>Karas Tumanyan</v>
      </c>
      <c r="I3253">
        <f>IFERROR(INDEX(ggPayers[payer], MATCH(A3253, ggPayers[remote_order_id], 0)), 0)</f>
        <v>0</v>
      </c>
      <c r="J3253" t="str">
        <f t="shared" si="50"/>
        <v>other</v>
      </c>
    </row>
    <row r="3254" spans="1:10">
      <c r="A3254" s="89" t="s">
        <v>1729</v>
      </c>
      <c r="B3254" s="89">
        <v>1000</v>
      </c>
      <c r="C3254" s="89" t="s">
        <v>561</v>
      </c>
      <c r="D3254" s="99" t="s">
        <v>12144</v>
      </c>
      <c r="E3254" s="89" t="s">
        <v>6535</v>
      </c>
      <c r="F3254" s="89" t="s">
        <v>307</v>
      </c>
      <c r="G3254" s="105">
        <v>45384.476388888892</v>
      </c>
      <c r="H3254" t="str">
        <f>INDEX(Partner_details[companyName], MATCH(E3254, Partner_details[email], 0))</f>
        <v>Cinnabon</v>
      </c>
      <c r="I3254">
        <f>IFERROR(INDEX(ggPayers[payer], MATCH(A3254, ggPayers[remote_order_id], 0)), 0)</f>
        <v>668927</v>
      </c>
      <c r="J3254" t="str">
        <f t="shared" si="50"/>
        <v>ggPay</v>
      </c>
    </row>
    <row r="3255" spans="1:10">
      <c r="A3255" s="89" t="s">
        <v>1726</v>
      </c>
      <c r="B3255" s="89">
        <v>300</v>
      </c>
      <c r="C3255" s="89" t="s">
        <v>561</v>
      </c>
      <c r="D3255" s="89" t="s">
        <v>12145</v>
      </c>
      <c r="E3255" s="89" t="s">
        <v>7579</v>
      </c>
      <c r="F3255" s="89" t="s">
        <v>602</v>
      </c>
      <c r="G3255" s="105">
        <v>45384.552083333336</v>
      </c>
      <c r="H3255" t="e">
        <f>INDEX(Partner_details[companyName], MATCH(E3255, Partner_details[email], 0))</f>
        <v>#N/A</v>
      </c>
      <c r="I3255">
        <f>IFERROR(INDEX(ggPayers[payer], MATCH(A3255, ggPayers[remote_order_id], 0)), 0)</f>
        <v>899789</v>
      </c>
      <c r="J3255" t="str">
        <f t="shared" si="50"/>
        <v>ggPay</v>
      </c>
    </row>
    <row r="3256" spans="1:10">
      <c r="A3256" s="89" t="s">
        <v>1723</v>
      </c>
      <c r="B3256" s="89">
        <v>5432</v>
      </c>
      <c r="C3256" s="89" t="s">
        <v>561</v>
      </c>
      <c r="D3256" s="89" t="s">
        <v>12146</v>
      </c>
      <c r="E3256" s="89" t="s">
        <v>244</v>
      </c>
      <c r="F3256" s="89" t="s">
        <v>243</v>
      </c>
      <c r="G3256" s="105">
        <v>45384.59652777778</v>
      </c>
      <c r="H3256" t="str">
        <f>INDEX(Partner_details[companyName], MATCH(E3256, Partner_details[email], 0))</f>
        <v>gg cjsc</v>
      </c>
      <c r="I3256">
        <f>IFERROR(INDEX(ggPayers[payer], MATCH(A3256, ggPayers[remote_order_id], 0)), 0)</f>
        <v>685480</v>
      </c>
      <c r="J3256" t="str">
        <f t="shared" si="50"/>
        <v>ggPay</v>
      </c>
    </row>
    <row r="3257" spans="1:10">
      <c r="A3257" s="89" t="s">
        <v>12147</v>
      </c>
      <c r="B3257" s="89">
        <v>500</v>
      </c>
      <c r="C3257" s="89" t="s">
        <v>7963</v>
      </c>
      <c r="D3257" s="89"/>
      <c r="E3257" s="89" t="s">
        <v>6690</v>
      </c>
      <c r="F3257" s="89" t="s">
        <v>655</v>
      </c>
      <c r="G3257" s="105">
        <v>45384.661805555559</v>
      </c>
      <c r="H3257" t="str">
        <f>INDEX(Partner_details[companyName], MATCH(E3257, Partner_details[email], 0))</f>
        <v>Bisquit</v>
      </c>
      <c r="I3257">
        <f>IFERROR(INDEX(ggPayers[payer], MATCH(A3257, ggPayers[remote_order_id], 0)), 0)</f>
        <v>0</v>
      </c>
      <c r="J3257" t="str">
        <f t="shared" si="50"/>
        <v>other</v>
      </c>
    </row>
    <row r="3258" spans="1:10">
      <c r="A3258" s="89" t="s">
        <v>12148</v>
      </c>
      <c r="B3258" s="89">
        <v>500</v>
      </c>
      <c r="C3258" s="89" t="s">
        <v>7963</v>
      </c>
      <c r="D3258" s="89"/>
      <c r="E3258" s="89" t="s">
        <v>6690</v>
      </c>
      <c r="F3258" s="89" t="s">
        <v>655</v>
      </c>
      <c r="G3258" s="105">
        <v>45384.661805555559</v>
      </c>
      <c r="H3258" t="str">
        <f>INDEX(Partner_details[companyName], MATCH(E3258, Partner_details[email], 0))</f>
        <v>Bisquit</v>
      </c>
      <c r="I3258">
        <f>IFERROR(INDEX(ggPayers[payer], MATCH(A3258, ggPayers[remote_order_id], 0)), 0)</f>
        <v>0</v>
      </c>
      <c r="J3258" t="str">
        <f t="shared" si="50"/>
        <v>other</v>
      </c>
    </row>
    <row r="3259" spans="1:10">
      <c r="A3259" s="89" t="s">
        <v>1721</v>
      </c>
      <c r="B3259" s="89">
        <v>500</v>
      </c>
      <c r="C3259" s="89" t="s">
        <v>561</v>
      </c>
      <c r="D3259" s="89" t="s">
        <v>12149</v>
      </c>
      <c r="E3259" s="89" t="s">
        <v>6754</v>
      </c>
      <c r="F3259" s="89" t="s">
        <v>683</v>
      </c>
      <c r="G3259" s="105">
        <v>45384.667361111111</v>
      </c>
      <c r="H3259" t="str">
        <f>INDEX(Partner_details[companyName], MATCH(E3259, Partner_details[email], 0))</f>
        <v>Noraleppo</v>
      </c>
      <c r="I3259">
        <f>IFERROR(INDEX(ggPayers[payer], MATCH(A3259, ggPayers[remote_order_id], 0)), 0)</f>
        <v>822470</v>
      </c>
      <c r="J3259" t="str">
        <f t="shared" si="50"/>
        <v>ggPay</v>
      </c>
    </row>
    <row r="3260" spans="1:10">
      <c r="A3260" s="89" t="s">
        <v>12150</v>
      </c>
      <c r="B3260" s="89">
        <v>1500</v>
      </c>
      <c r="C3260" s="89" t="s">
        <v>7963</v>
      </c>
      <c r="D3260" s="89" t="s">
        <v>12151</v>
      </c>
      <c r="E3260" s="89" t="s">
        <v>7579</v>
      </c>
      <c r="F3260" s="89" t="s">
        <v>602</v>
      </c>
      <c r="G3260" s="105">
        <v>45384.668055555558</v>
      </c>
      <c r="H3260" t="e">
        <f>INDEX(Partner_details[companyName], MATCH(E3260, Partner_details[email], 0))</f>
        <v>#N/A</v>
      </c>
      <c r="I3260">
        <f>IFERROR(INDEX(ggPayers[payer], MATCH(A3260, ggPayers[remote_order_id], 0)), 0)</f>
        <v>0</v>
      </c>
      <c r="J3260" t="str">
        <f t="shared" si="50"/>
        <v>other</v>
      </c>
    </row>
    <row r="3261" spans="1:10">
      <c r="A3261" s="89" t="s">
        <v>12152</v>
      </c>
      <c r="B3261" s="89">
        <v>1500</v>
      </c>
      <c r="C3261" s="89" t="s">
        <v>7963</v>
      </c>
      <c r="D3261" s="89"/>
      <c r="E3261" s="89" t="s">
        <v>7579</v>
      </c>
      <c r="F3261" s="89" t="s">
        <v>602</v>
      </c>
      <c r="G3261" s="105">
        <v>45384.668749999997</v>
      </c>
      <c r="H3261" t="e">
        <f>INDEX(Partner_details[companyName], MATCH(E3261, Partner_details[email], 0))</f>
        <v>#N/A</v>
      </c>
      <c r="I3261">
        <f>IFERROR(INDEX(ggPayers[payer], MATCH(A3261, ggPayers[remote_order_id], 0)), 0)</f>
        <v>0</v>
      </c>
      <c r="J3261" t="str">
        <f t="shared" si="50"/>
        <v>other</v>
      </c>
    </row>
    <row r="3262" spans="1:10">
      <c r="A3262" s="89" t="s">
        <v>12153</v>
      </c>
      <c r="B3262" s="89">
        <v>1500</v>
      </c>
      <c r="C3262" s="89" t="s">
        <v>7963</v>
      </c>
      <c r="D3262" s="89" t="s">
        <v>12154</v>
      </c>
      <c r="E3262" s="89" t="s">
        <v>7579</v>
      </c>
      <c r="F3262" s="89" t="s">
        <v>602</v>
      </c>
      <c r="G3262" s="105">
        <v>45384.668749999997</v>
      </c>
      <c r="H3262" t="e">
        <f>INDEX(Partner_details[companyName], MATCH(E3262, Partner_details[email], 0))</f>
        <v>#N/A</v>
      </c>
      <c r="I3262">
        <f>IFERROR(INDEX(ggPayers[payer], MATCH(A3262, ggPayers[remote_order_id], 0)), 0)</f>
        <v>0</v>
      </c>
      <c r="J3262" t="str">
        <f t="shared" si="50"/>
        <v>other</v>
      </c>
    </row>
    <row r="3263" spans="1:10">
      <c r="A3263" s="89" t="s">
        <v>12155</v>
      </c>
      <c r="B3263" s="89">
        <v>1500</v>
      </c>
      <c r="C3263" s="89" t="s">
        <v>7963</v>
      </c>
      <c r="D3263" s="99" t="s">
        <v>12156</v>
      </c>
      <c r="E3263" s="89" t="s">
        <v>7579</v>
      </c>
      <c r="F3263" s="89" t="s">
        <v>602</v>
      </c>
      <c r="G3263" s="105">
        <v>45384.67083333333</v>
      </c>
      <c r="H3263" t="e">
        <f>INDEX(Partner_details[companyName], MATCH(E3263, Partner_details[email], 0))</f>
        <v>#N/A</v>
      </c>
      <c r="I3263">
        <f>IFERROR(INDEX(ggPayers[payer], MATCH(A3263, ggPayers[remote_order_id], 0)), 0)</f>
        <v>0</v>
      </c>
      <c r="J3263" t="str">
        <f t="shared" si="50"/>
        <v>other</v>
      </c>
    </row>
    <row r="3264" spans="1:10">
      <c r="A3264" s="89" t="s">
        <v>12157</v>
      </c>
      <c r="B3264" s="89">
        <v>800</v>
      </c>
      <c r="C3264" s="89" t="s">
        <v>7963</v>
      </c>
      <c r="D3264" s="89" t="s">
        <v>12158</v>
      </c>
      <c r="E3264" s="89" t="s">
        <v>7579</v>
      </c>
      <c r="F3264" s="89" t="s">
        <v>602</v>
      </c>
      <c r="G3264" s="105">
        <v>45384.671527777777</v>
      </c>
      <c r="H3264" t="e">
        <f>INDEX(Partner_details[companyName], MATCH(E3264, Partner_details[email], 0))</f>
        <v>#N/A</v>
      </c>
      <c r="I3264">
        <f>IFERROR(INDEX(ggPayers[payer], MATCH(A3264, ggPayers[remote_order_id], 0)), 0)</f>
        <v>0</v>
      </c>
      <c r="J3264" t="str">
        <f t="shared" si="50"/>
        <v>other</v>
      </c>
    </row>
    <row r="3265" spans="1:10">
      <c r="A3265" s="89" t="s">
        <v>12159</v>
      </c>
      <c r="B3265" s="89">
        <v>1500</v>
      </c>
      <c r="C3265" s="89" t="s">
        <v>7963</v>
      </c>
      <c r="D3265" s="89" t="s">
        <v>12160</v>
      </c>
      <c r="E3265" s="89" t="s">
        <v>7579</v>
      </c>
      <c r="F3265" s="89" t="s">
        <v>602</v>
      </c>
      <c r="G3265" s="105">
        <v>45384.671527777777</v>
      </c>
      <c r="H3265" t="e">
        <f>INDEX(Partner_details[companyName], MATCH(E3265, Partner_details[email], 0))</f>
        <v>#N/A</v>
      </c>
      <c r="I3265">
        <f>IFERROR(INDEX(ggPayers[payer], MATCH(A3265, ggPayers[remote_order_id], 0)), 0)</f>
        <v>0</v>
      </c>
      <c r="J3265" t="str">
        <f t="shared" si="50"/>
        <v>other</v>
      </c>
    </row>
    <row r="3266" spans="1:10">
      <c r="A3266" s="89" t="s">
        <v>12161</v>
      </c>
      <c r="B3266" s="89">
        <v>1000</v>
      </c>
      <c r="C3266" s="89" t="s">
        <v>7963</v>
      </c>
      <c r="D3266" s="89"/>
      <c r="E3266" s="89" t="s">
        <v>6830</v>
      </c>
      <c r="F3266" s="89" t="s">
        <v>382</v>
      </c>
      <c r="G3266" s="105">
        <v>45384.675000000003</v>
      </c>
      <c r="H3266" t="str">
        <f>INDEX(Partner_details[companyName], MATCH(E3266, Partner_details[email], 0))</f>
        <v>Beer Academy</v>
      </c>
      <c r="I3266">
        <f>IFERROR(INDEX(ggPayers[payer], MATCH(A3266, ggPayers[remote_order_id], 0)), 0)</f>
        <v>0</v>
      </c>
      <c r="J3266" t="str">
        <f t="shared" si="50"/>
        <v>other</v>
      </c>
    </row>
    <row r="3267" spans="1:10">
      <c r="A3267" s="89" t="s">
        <v>12162</v>
      </c>
      <c r="B3267" s="89">
        <v>1000</v>
      </c>
      <c r="C3267" s="89" t="s">
        <v>7963</v>
      </c>
      <c r="D3267" s="89"/>
      <c r="E3267" s="89" t="s">
        <v>6830</v>
      </c>
      <c r="F3267" s="89" t="s">
        <v>382</v>
      </c>
      <c r="G3267" s="105">
        <v>45384.675000000003</v>
      </c>
      <c r="H3267" t="str">
        <f>INDEX(Partner_details[companyName], MATCH(E3267, Partner_details[email], 0))</f>
        <v>Beer Academy</v>
      </c>
      <c r="I3267">
        <f>IFERROR(INDEX(ggPayers[payer], MATCH(A3267, ggPayers[remote_order_id], 0)), 0)</f>
        <v>0</v>
      </c>
      <c r="J3267" t="str">
        <f t="shared" ref="J3267:J3330" si="51">IF(NOT(I3267=0), "ggPay", "other")</f>
        <v>other</v>
      </c>
    </row>
    <row r="3268" spans="1:10">
      <c r="A3268" s="89" t="s">
        <v>1716</v>
      </c>
      <c r="B3268" s="89">
        <v>500</v>
      </c>
      <c r="C3268" s="89" t="s">
        <v>561</v>
      </c>
      <c r="D3268" s="89" t="s">
        <v>12163</v>
      </c>
      <c r="E3268" s="89" t="s">
        <v>338</v>
      </c>
      <c r="F3268" s="89" t="s">
        <v>337</v>
      </c>
      <c r="G3268" s="105">
        <v>45384.691666666666</v>
      </c>
      <c r="H3268" t="str">
        <f>INDEX(Partner_details[companyName], MATCH(E3268, Partner_details[email], 0))</f>
        <v>gg cjsc</v>
      </c>
      <c r="I3268">
        <f>IFERROR(INDEX(ggPayers[payer], MATCH(A3268, ggPayers[remote_order_id], 0)), 0)</f>
        <v>345</v>
      </c>
      <c r="J3268" t="str">
        <f t="shared" si="51"/>
        <v>ggPay</v>
      </c>
    </row>
    <row r="3269" spans="1:10">
      <c r="A3269" s="89" t="s">
        <v>12164</v>
      </c>
      <c r="B3269" s="89">
        <v>500</v>
      </c>
      <c r="C3269" s="89" t="s">
        <v>7963</v>
      </c>
      <c r="D3269" s="89" t="s">
        <v>12165</v>
      </c>
      <c r="E3269" s="89" t="s">
        <v>7296</v>
      </c>
      <c r="F3269" s="89" t="s">
        <v>516</v>
      </c>
      <c r="G3269" s="105">
        <v>45384.712500000001</v>
      </c>
      <c r="H3269" t="str">
        <f>INDEX(Partner_details[companyName], MATCH(E3269, Partner_details[email], 0))</f>
        <v>Paul</v>
      </c>
      <c r="I3269">
        <f>IFERROR(INDEX(ggPayers[payer], MATCH(A3269, ggPayers[remote_order_id], 0)), 0)</f>
        <v>0</v>
      </c>
      <c r="J3269" t="str">
        <f t="shared" si="51"/>
        <v>other</v>
      </c>
    </row>
    <row r="3270" spans="1:10">
      <c r="A3270" s="89" t="s">
        <v>1712</v>
      </c>
      <c r="B3270" s="89">
        <v>1500</v>
      </c>
      <c r="C3270" s="89" t="s">
        <v>561</v>
      </c>
      <c r="D3270" s="89" t="s">
        <v>12166</v>
      </c>
      <c r="E3270" s="89" t="s">
        <v>6754</v>
      </c>
      <c r="F3270" s="89" t="s">
        <v>683</v>
      </c>
      <c r="G3270" s="105">
        <v>45384.74722222222</v>
      </c>
      <c r="H3270" t="str">
        <f>INDEX(Partner_details[companyName], MATCH(E3270, Partner_details[email], 0))</f>
        <v>Noraleppo</v>
      </c>
      <c r="I3270">
        <f>IFERROR(INDEX(ggPayers[payer], MATCH(A3270, ggPayers[remote_order_id], 0)), 0)</f>
        <v>36723</v>
      </c>
      <c r="J3270" t="str">
        <f t="shared" si="51"/>
        <v>ggPay</v>
      </c>
    </row>
    <row r="3271" spans="1:10">
      <c r="A3271" s="89" t="s">
        <v>1710</v>
      </c>
      <c r="B3271" s="89">
        <v>2000</v>
      </c>
      <c r="C3271" s="89" t="s">
        <v>561</v>
      </c>
      <c r="D3271" s="89" t="s">
        <v>12167</v>
      </c>
      <c r="E3271" s="89" t="s">
        <v>130</v>
      </c>
      <c r="F3271" s="89" t="s">
        <v>128</v>
      </c>
      <c r="G3271" s="105">
        <v>45384.749305555553</v>
      </c>
      <c r="H3271" t="str">
        <f>INDEX(Partner_details[companyName], MATCH(E3271, Partner_details[email], 0))</f>
        <v>Avetis Grigoryan</v>
      </c>
      <c r="I3271">
        <f>IFERROR(INDEX(ggPayers[payer], MATCH(A3271, ggPayers[remote_order_id], 0)), 0)</f>
        <v>53334</v>
      </c>
      <c r="J3271" t="str">
        <f t="shared" si="51"/>
        <v>ggPay</v>
      </c>
    </row>
    <row r="3272" spans="1:10">
      <c r="A3272" s="89" t="s">
        <v>12168</v>
      </c>
      <c r="B3272" s="89">
        <v>1000</v>
      </c>
      <c r="C3272" s="89" t="s">
        <v>7963</v>
      </c>
      <c r="D3272" s="89" t="s">
        <v>12169</v>
      </c>
      <c r="E3272" s="89" t="s">
        <v>6714</v>
      </c>
      <c r="F3272" s="89" t="s">
        <v>585</v>
      </c>
      <c r="G3272" s="105">
        <v>45384.76666666667</v>
      </c>
      <c r="H3272" t="str">
        <f>INDEX(Partner_details[companyName], MATCH(E3272, Partner_details[email], 0))</f>
        <v>Dodopizza</v>
      </c>
      <c r="I3272">
        <f>IFERROR(INDEX(ggPayers[payer], MATCH(A3272, ggPayers[remote_order_id], 0)), 0)</f>
        <v>0</v>
      </c>
      <c r="J3272" t="str">
        <f t="shared" si="51"/>
        <v>other</v>
      </c>
    </row>
    <row r="3273" spans="1:10">
      <c r="A3273" s="89" t="s">
        <v>12170</v>
      </c>
      <c r="B3273" s="89">
        <v>1000</v>
      </c>
      <c r="C3273" s="89" t="s">
        <v>7963</v>
      </c>
      <c r="D3273" s="89" t="s">
        <v>12171</v>
      </c>
      <c r="E3273" s="89" t="s">
        <v>7296</v>
      </c>
      <c r="F3273" s="89" t="s">
        <v>516</v>
      </c>
      <c r="G3273" s="105">
        <v>45384.772222222222</v>
      </c>
      <c r="H3273" t="str">
        <f>INDEX(Partner_details[companyName], MATCH(E3273, Partner_details[email], 0))</f>
        <v>Paul</v>
      </c>
      <c r="I3273">
        <f>IFERROR(INDEX(ggPayers[payer], MATCH(A3273, ggPayers[remote_order_id], 0)), 0)</f>
        <v>0</v>
      </c>
      <c r="J3273" t="str">
        <f t="shared" si="51"/>
        <v>other</v>
      </c>
    </row>
    <row r="3274" spans="1:10">
      <c r="A3274" s="89" t="s">
        <v>1708</v>
      </c>
      <c r="B3274" s="89">
        <v>1000</v>
      </c>
      <c r="C3274" s="89" t="s">
        <v>561</v>
      </c>
      <c r="D3274" s="89" t="s">
        <v>12172</v>
      </c>
      <c r="E3274" s="89" t="s">
        <v>6762</v>
      </c>
      <c r="F3274" s="89" t="s">
        <v>472</v>
      </c>
      <c r="G3274" s="105">
        <v>45384.775000000001</v>
      </c>
      <c r="H3274" t="str">
        <f>INDEX(Partner_details[companyName], MATCH(E3274, Partner_details[email], 0))</f>
        <v>Machar</v>
      </c>
      <c r="I3274">
        <f>IFERROR(INDEX(ggPayers[payer], MATCH(A3274, ggPayers[remote_order_id], 0)), 0)</f>
        <v>798</v>
      </c>
      <c r="J3274" t="str">
        <f t="shared" si="51"/>
        <v>ggPay</v>
      </c>
    </row>
    <row r="3275" spans="1:10">
      <c r="A3275" s="89" t="s">
        <v>1706</v>
      </c>
      <c r="B3275" s="89">
        <v>500</v>
      </c>
      <c r="C3275" s="89" t="s">
        <v>561</v>
      </c>
      <c r="D3275" s="89"/>
      <c r="E3275" s="89" t="s">
        <v>6639</v>
      </c>
      <c r="F3275" s="89" t="s">
        <v>1705</v>
      </c>
      <c r="G3275" s="105">
        <v>45384.805555555555</v>
      </c>
      <c r="H3275" t="str">
        <f>INDEX(Partner_details[companyName], MATCH(E3275, Partner_details[email], 0))</f>
        <v>gg cjsc</v>
      </c>
      <c r="I3275">
        <f>IFERROR(INDEX(ggPayers[payer], MATCH(A3275, ggPayers[remote_order_id], 0)), 0)</f>
        <v>0</v>
      </c>
      <c r="J3275" t="str">
        <f t="shared" si="51"/>
        <v>other</v>
      </c>
    </row>
    <row r="3276" spans="1:10">
      <c r="A3276" s="89" t="s">
        <v>12173</v>
      </c>
      <c r="B3276" s="89">
        <v>5000</v>
      </c>
      <c r="C3276" s="89" t="s">
        <v>7963</v>
      </c>
      <c r="D3276" s="89"/>
      <c r="E3276" s="89" t="s">
        <v>7235</v>
      </c>
      <c r="F3276" s="89" t="s">
        <v>710</v>
      </c>
      <c r="G3276" s="105">
        <v>45384.830555555556</v>
      </c>
      <c r="H3276" t="str">
        <f>INDEX(Partner_details[companyName], MATCH(E3276, Partner_details[email], 0))</f>
        <v>Smoking Chef</v>
      </c>
      <c r="I3276">
        <f>IFERROR(INDEX(ggPayers[payer], MATCH(A3276, ggPayers[remote_order_id], 0)), 0)</f>
        <v>0</v>
      </c>
      <c r="J3276" t="str">
        <f t="shared" si="51"/>
        <v>other</v>
      </c>
    </row>
    <row r="3277" spans="1:10">
      <c r="A3277" s="89" t="s">
        <v>12174</v>
      </c>
      <c r="B3277" s="89">
        <v>5000</v>
      </c>
      <c r="C3277" s="89" t="s">
        <v>7963</v>
      </c>
      <c r="D3277" s="89"/>
      <c r="E3277" s="89" t="s">
        <v>7235</v>
      </c>
      <c r="F3277" s="89" t="s">
        <v>710</v>
      </c>
      <c r="G3277" s="105">
        <v>45384.830555555556</v>
      </c>
      <c r="H3277" t="str">
        <f>INDEX(Partner_details[companyName], MATCH(E3277, Partner_details[email], 0))</f>
        <v>Smoking Chef</v>
      </c>
      <c r="I3277">
        <f>IFERROR(INDEX(ggPayers[payer], MATCH(A3277, ggPayers[remote_order_id], 0)), 0)</f>
        <v>0</v>
      </c>
      <c r="J3277" t="str">
        <f t="shared" si="51"/>
        <v>other</v>
      </c>
    </row>
    <row r="3278" spans="1:10">
      <c r="A3278" s="89" t="s">
        <v>12175</v>
      </c>
      <c r="B3278" s="89">
        <v>5000</v>
      </c>
      <c r="C3278" s="89" t="s">
        <v>7963</v>
      </c>
      <c r="D3278" s="89" t="s">
        <v>12176</v>
      </c>
      <c r="E3278" s="89" t="s">
        <v>7235</v>
      </c>
      <c r="F3278" s="89" t="s">
        <v>710</v>
      </c>
      <c r="G3278" s="105">
        <v>45384.830555555556</v>
      </c>
      <c r="H3278" t="str">
        <f>INDEX(Partner_details[companyName], MATCH(E3278, Partner_details[email], 0))</f>
        <v>Smoking Chef</v>
      </c>
      <c r="I3278">
        <f>IFERROR(INDEX(ggPayers[payer], MATCH(A3278, ggPayers[remote_order_id], 0)), 0)</f>
        <v>0</v>
      </c>
      <c r="J3278" t="str">
        <f t="shared" si="51"/>
        <v>other</v>
      </c>
    </row>
    <row r="3279" spans="1:10">
      <c r="A3279" s="89" t="s">
        <v>1703</v>
      </c>
      <c r="B3279" s="89">
        <v>500</v>
      </c>
      <c r="C3279" s="89" t="s">
        <v>561</v>
      </c>
      <c r="D3279" s="89" t="s">
        <v>12177</v>
      </c>
      <c r="E3279" s="89" t="s">
        <v>190</v>
      </c>
      <c r="F3279" s="89" t="s">
        <v>189</v>
      </c>
      <c r="G3279" s="105">
        <v>45385.287499999999</v>
      </c>
      <c r="H3279" t="str">
        <f>INDEX(Partner_details[companyName], MATCH(E3279, Partner_details[email], 0))</f>
        <v>gg cjsc</v>
      </c>
      <c r="I3279">
        <f>IFERROR(INDEX(ggPayers[payer], MATCH(A3279, ggPayers[remote_order_id], 0)), 0)</f>
        <v>798</v>
      </c>
      <c r="J3279" t="str">
        <f t="shared" si="51"/>
        <v>ggPay</v>
      </c>
    </row>
    <row r="3280" spans="1:10">
      <c r="A3280" s="89" t="s">
        <v>1701</v>
      </c>
      <c r="B3280" s="89">
        <v>100</v>
      </c>
      <c r="C3280" s="89" t="s">
        <v>561</v>
      </c>
      <c r="D3280" s="89" t="s">
        <v>12178</v>
      </c>
      <c r="E3280" s="89" t="s">
        <v>338</v>
      </c>
      <c r="F3280" s="89" t="s">
        <v>337</v>
      </c>
      <c r="G3280" s="105">
        <v>45385.314583333333</v>
      </c>
      <c r="H3280" t="str">
        <f>INDEX(Partner_details[companyName], MATCH(E3280, Partner_details[email], 0))</f>
        <v>gg cjsc</v>
      </c>
      <c r="I3280">
        <f>IFERROR(INDEX(ggPayers[payer], MATCH(A3280, ggPayers[remote_order_id], 0)), 0)</f>
        <v>825186</v>
      </c>
      <c r="J3280" t="str">
        <f t="shared" si="51"/>
        <v>ggPay</v>
      </c>
    </row>
    <row r="3281" spans="1:10">
      <c r="A3281" s="89" t="s">
        <v>1699</v>
      </c>
      <c r="B3281" s="89">
        <v>100</v>
      </c>
      <c r="C3281" s="89" t="s">
        <v>561</v>
      </c>
      <c r="D3281" s="89" t="s">
        <v>12179</v>
      </c>
      <c r="E3281" s="89" t="s">
        <v>332</v>
      </c>
      <c r="F3281" s="89" t="s">
        <v>331</v>
      </c>
      <c r="G3281" s="105">
        <v>45385.332638888889</v>
      </c>
      <c r="H3281" t="str">
        <f>INDEX(Partner_details[companyName], MATCH(E3281, Partner_details[email], 0))</f>
        <v>gg cjsc</v>
      </c>
      <c r="I3281">
        <f>IFERROR(INDEX(ggPayers[payer], MATCH(A3281, ggPayers[remote_order_id], 0)), 0)</f>
        <v>325453</v>
      </c>
      <c r="J3281" t="str">
        <f t="shared" si="51"/>
        <v>ggPay</v>
      </c>
    </row>
    <row r="3282" spans="1:10">
      <c r="A3282" s="89" t="s">
        <v>12180</v>
      </c>
      <c r="B3282" s="89">
        <v>1000</v>
      </c>
      <c r="C3282" s="89" t="s">
        <v>7963</v>
      </c>
      <c r="D3282" s="89" t="s">
        <v>12181</v>
      </c>
      <c r="E3282" s="89" t="s">
        <v>6572</v>
      </c>
      <c r="F3282" s="89" t="s">
        <v>568</v>
      </c>
      <c r="G3282" s="105">
        <v>45385.335416666669</v>
      </c>
      <c r="H3282" t="str">
        <f>INDEX(Partner_details[companyName], MATCH(E3282, Partner_details[email], 0))</f>
        <v>Bisquit</v>
      </c>
      <c r="I3282">
        <f>IFERROR(INDEX(ggPayers[payer], MATCH(A3282, ggPayers[remote_order_id], 0)), 0)</f>
        <v>0</v>
      </c>
      <c r="J3282" t="str">
        <f t="shared" si="51"/>
        <v>other</v>
      </c>
    </row>
    <row r="3283" spans="1:10">
      <c r="A3283" s="89" t="s">
        <v>12182</v>
      </c>
      <c r="B3283" s="89">
        <v>1000</v>
      </c>
      <c r="C3283" s="89" t="s">
        <v>7963</v>
      </c>
      <c r="D3283" s="89" t="s">
        <v>12183</v>
      </c>
      <c r="E3283" s="89" t="s">
        <v>6572</v>
      </c>
      <c r="F3283" s="89" t="s">
        <v>568</v>
      </c>
      <c r="G3283" s="105">
        <v>45385.339583333334</v>
      </c>
      <c r="H3283" t="str">
        <f>INDEX(Partner_details[companyName], MATCH(E3283, Partner_details[email], 0))</f>
        <v>Bisquit</v>
      </c>
      <c r="I3283">
        <f>IFERROR(INDEX(ggPayers[payer], MATCH(A3283, ggPayers[remote_order_id], 0)), 0)</f>
        <v>0</v>
      </c>
      <c r="J3283" t="str">
        <f t="shared" si="51"/>
        <v>other</v>
      </c>
    </row>
    <row r="3284" spans="1:10">
      <c r="A3284" s="89" t="s">
        <v>1697</v>
      </c>
      <c r="B3284" s="89">
        <v>1000</v>
      </c>
      <c r="C3284" s="89" t="s">
        <v>561</v>
      </c>
      <c r="D3284" s="89" t="s">
        <v>12184</v>
      </c>
      <c r="E3284" s="89" t="s">
        <v>6690</v>
      </c>
      <c r="F3284" s="89" t="s">
        <v>655</v>
      </c>
      <c r="G3284" s="105">
        <v>45385.339583333334</v>
      </c>
      <c r="H3284" t="str">
        <f>INDEX(Partner_details[companyName], MATCH(E3284, Partner_details[email], 0))</f>
        <v>Bisquit</v>
      </c>
      <c r="I3284">
        <f>IFERROR(INDEX(ggPayers[payer], MATCH(A3284, ggPayers[remote_order_id], 0)), 0)</f>
        <v>77617</v>
      </c>
      <c r="J3284" t="str">
        <f t="shared" si="51"/>
        <v>ggPay</v>
      </c>
    </row>
    <row r="3285" spans="1:10">
      <c r="A3285" s="89" t="s">
        <v>1695</v>
      </c>
      <c r="B3285" s="89">
        <v>300</v>
      </c>
      <c r="C3285" s="89" t="s">
        <v>561</v>
      </c>
      <c r="D3285" s="89" t="s">
        <v>12185</v>
      </c>
      <c r="E3285" s="89" t="s">
        <v>7432</v>
      </c>
      <c r="F3285" s="89" t="s">
        <v>571</v>
      </c>
      <c r="G3285" s="105">
        <v>45385.353472222225</v>
      </c>
      <c r="H3285" t="str">
        <f>INDEX(Partner_details[companyName], MATCH(E3285, Partner_details[email], 0))</f>
        <v>Venlo</v>
      </c>
      <c r="I3285">
        <f>IFERROR(INDEX(ggPayers[payer], MATCH(A3285, ggPayers[remote_order_id], 0)), 0)</f>
        <v>798</v>
      </c>
      <c r="J3285" t="str">
        <f t="shared" si="51"/>
        <v>ggPay</v>
      </c>
    </row>
    <row r="3286" spans="1:10">
      <c r="A3286" s="89" t="s">
        <v>1693</v>
      </c>
      <c r="B3286" s="89">
        <v>1000</v>
      </c>
      <c r="C3286" s="89" t="s">
        <v>561</v>
      </c>
      <c r="D3286" s="89"/>
      <c r="E3286" s="89" t="s">
        <v>7018</v>
      </c>
      <c r="F3286" s="89" t="s">
        <v>476</v>
      </c>
      <c r="G3286" s="105">
        <v>45385.419444444444</v>
      </c>
      <c r="H3286" t="str">
        <f>INDEX(Partner_details[companyName], MATCH(E3286, Partner_details[email], 0))</f>
        <v>Malocco</v>
      </c>
      <c r="I3286">
        <f>IFERROR(INDEX(ggPayers[payer], MATCH(A3286, ggPayers[remote_order_id], 0)), 0)</f>
        <v>0</v>
      </c>
      <c r="J3286" t="str">
        <f t="shared" si="51"/>
        <v>other</v>
      </c>
    </row>
    <row r="3287" spans="1:10">
      <c r="A3287" s="89" t="s">
        <v>12186</v>
      </c>
      <c r="B3287" s="89">
        <v>1000</v>
      </c>
      <c r="C3287" s="89" t="s">
        <v>7963</v>
      </c>
      <c r="D3287" s="89"/>
      <c r="E3287" s="89" t="s">
        <v>6690</v>
      </c>
      <c r="F3287" s="89" t="s">
        <v>655</v>
      </c>
      <c r="G3287" s="105">
        <v>45385.42083333333</v>
      </c>
      <c r="H3287" t="str">
        <f>INDEX(Partner_details[companyName], MATCH(E3287, Partner_details[email], 0))</f>
        <v>Bisquit</v>
      </c>
      <c r="I3287">
        <f>IFERROR(INDEX(ggPayers[payer], MATCH(A3287, ggPayers[remote_order_id], 0)), 0)</f>
        <v>0</v>
      </c>
      <c r="J3287" t="str">
        <f t="shared" si="51"/>
        <v>other</v>
      </c>
    </row>
    <row r="3288" spans="1:10">
      <c r="A3288" s="89" t="s">
        <v>12187</v>
      </c>
      <c r="B3288" s="89">
        <v>500</v>
      </c>
      <c r="C3288" s="89" t="s">
        <v>7963</v>
      </c>
      <c r="D3288" s="89" t="s">
        <v>12188</v>
      </c>
      <c r="E3288" s="89" t="s">
        <v>347</v>
      </c>
      <c r="F3288" s="89" t="s">
        <v>346</v>
      </c>
      <c r="G3288" s="105">
        <v>45385.443749999999</v>
      </c>
      <c r="H3288" t="str">
        <f>INDEX(Partner_details[companyName], MATCH(E3288, Partner_details[email], 0))</f>
        <v>gg cjsc</v>
      </c>
      <c r="I3288">
        <f>IFERROR(INDEX(ggPayers[payer], MATCH(A3288, ggPayers[remote_order_id], 0)), 0)</f>
        <v>0</v>
      </c>
      <c r="J3288" t="str">
        <f t="shared" si="51"/>
        <v>other</v>
      </c>
    </row>
    <row r="3289" spans="1:10">
      <c r="A3289" s="89" t="s">
        <v>12189</v>
      </c>
      <c r="B3289" s="89">
        <v>500</v>
      </c>
      <c r="C3289" s="89" t="s">
        <v>7963</v>
      </c>
      <c r="D3289" s="89" t="s">
        <v>12190</v>
      </c>
      <c r="E3289" s="89" t="s">
        <v>347</v>
      </c>
      <c r="F3289" s="89" t="s">
        <v>346</v>
      </c>
      <c r="G3289" s="105">
        <v>45385.444444444445</v>
      </c>
      <c r="H3289" t="str">
        <f>INDEX(Partner_details[companyName], MATCH(E3289, Partner_details[email], 0))</f>
        <v>gg cjsc</v>
      </c>
      <c r="I3289">
        <f>IFERROR(INDEX(ggPayers[payer], MATCH(A3289, ggPayers[remote_order_id], 0)), 0)</f>
        <v>0</v>
      </c>
      <c r="J3289" t="str">
        <f t="shared" si="51"/>
        <v>other</v>
      </c>
    </row>
    <row r="3290" spans="1:10">
      <c r="A3290" s="89" t="s">
        <v>12191</v>
      </c>
      <c r="B3290" s="89">
        <v>500</v>
      </c>
      <c r="C3290" s="89" t="s">
        <v>7963</v>
      </c>
      <c r="D3290" s="89" t="s">
        <v>12192</v>
      </c>
      <c r="E3290" s="89" t="s">
        <v>347</v>
      </c>
      <c r="F3290" s="89" t="s">
        <v>346</v>
      </c>
      <c r="G3290" s="105">
        <v>45385.446527777778</v>
      </c>
      <c r="H3290" t="str">
        <f>INDEX(Partner_details[companyName], MATCH(E3290, Partner_details[email], 0))</f>
        <v>gg cjsc</v>
      </c>
      <c r="I3290">
        <f>IFERROR(INDEX(ggPayers[payer], MATCH(A3290, ggPayers[remote_order_id], 0)), 0)</f>
        <v>0</v>
      </c>
      <c r="J3290" t="str">
        <f t="shared" si="51"/>
        <v>other</v>
      </c>
    </row>
    <row r="3291" spans="1:10">
      <c r="A3291" s="89" t="s">
        <v>12193</v>
      </c>
      <c r="B3291" s="89">
        <v>500</v>
      </c>
      <c r="C3291" s="89" t="s">
        <v>7963</v>
      </c>
      <c r="D3291" s="89" t="s">
        <v>12194</v>
      </c>
      <c r="E3291" s="89" t="s">
        <v>347</v>
      </c>
      <c r="F3291" s="89" t="s">
        <v>346</v>
      </c>
      <c r="G3291" s="105">
        <v>45385.453472222223</v>
      </c>
      <c r="H3291" t="str">
        <f>INDEX(Partner_details[companyName], MATCH(E3291, Partner_details[email], 0))</f>
        <v>gg cjsc</v>
      </c>
      <c r="I3291">
        <f>IFERROR(INDEX(ggPayers[payer], MATCH(A3291, ggPayers[remote_order_id], 0)), 0)</f>
        <v>0</v>
      </c>
      <c r="J3291" t="str">
        <f t="shared" si="51"/>
        <v>other</v>
      </c>
    </row>
    <row r="3292" spans="1:10">
      <c r="A3292" s="89" t="s">
        <v>12195</v>
      </c>
      <c r="B3292" s="89">
        <v>500</v>
      </c>
      <c r="C3292" s="89" t="s">
        <v>7963</v>
      </c>
      <c r="D3292" s="89" t="s">
        <v>12196</v>
      </c>
      <c r="E3292" s="89" t="s">
        <v>347</v>
      </c>
      <c r="F3292" s="89" t="s">
        <v>346</v>
      </c>
      <c r="G3292" s="105">
        <v>45385.453472222223</v>
      </c>
      <c r="H3292" t="str">
        <f>INDEX(Partner_details[companyName], MATCH(E3292, Partner_details[email], 0))</f>
        <v>gg cjsc</v>
      </c>
      <c r="I3292">
        <f>IFERROR(INDEX(ggPayers[payer], MATCH(A3292, ggPayers[remote_order_id], 0)), 0)</f>
        <v>0</v>
      </c>
      <c r="J3292" t="str">
        <f t="shared" si="51"/>
        <v>other</v>
      </c>
    </row>
    <row r="3293" spans="1:10">
      <c r="A3293" s="89" t="s">
        <v>12197</v>
      </c>
      <c r="B3293" s="89">
        <v>500</v>
      </c>
      <c r="C3293" s="89" t="s">
        <v>7963</v>
      </c>
      <c r="D3293" s="89" t="s">
        <v>12198</v>
      </c>
      <c r="E3293" s="89" t="s">
        <v>347</v>
      </c>
      <c r="F3293" s="89" t="s">
        <v>346</v>
      </c>
      <c r="G3293" s="105">
        <v>45385.454861111109</v>
      </c>
      <c r="H3293" t="str">
        <f>INDEX(Partner_details[companyName], MATCH(E3293, Partner_details[email], 0))</f>
        <v>gg cjsc</v>
      </c>
      <c r="I3293">
        <f>IFERROR(INDEX(ggPayers[payer], MATCH(A3293, ggPayers[remote_order_id], 0)), 0)</f>
        <v>0</v>
      </c>
      <c r="J3293" t="str">
        <f t="shared" si="51"/>
        <v>other</v>
      </c>
    </row>
    <row r="3294" spans="1:10">
      <c r="A3294" s="89" t="s">
        <v>12199</v>
      </c>
      <c r="B3294" s="89">
        <v>100</v>
      </c>
      <c r="C3294" s="89" t="s">
        <v>7963</v>
      </c>
      <c r="D3294" s="89" t="s">
        <v>12200</v>
      </c>
      <c r="E3294" s="89" t="s">
        <v>6535</v>
      </c>
      <c r="F3294" s="89" t="s">
        <v>307</v>
      </c>
      <c r="G3294" s="105">
        <v>45385.493055555555</v>
      </c>
      <c r="H3294" t="str">
        <f>INDEX(Partner_details[companyName], MATCH(E3294, Partner_details[email], 0))</f>
        <v>Cinnabon</v>
      </c>
      <c r="I3294">
        <f>IFERROR(INDEX(ggPayers[payer], MATCH(A3294, ggPayers[remote_order_id], 0)), 0)</f>
        <v>0</v>
      </c>
      <c r="J3294" t="str">
        <f t="shared" si="51"/>
        <v>other</v>
      </c>
    </row>
    <row r="3295" spans="1:10">
      <c r="A3295" s="89" t="s">
        <v>1691</v>
      </c>
      <c r="B3295" s="89">
        <v>500</v>
      </c>
      <c r="C3295" s="89" t="s">
        <v>561</v>
      </c>
      <c r="D3295" s="89"/>
      <c r="E3295" s="89" t="s">
        <v>7018</v>
      </c>
      <c r="F3295" s="89" t="s">
        <v>476</v>
      </c>
      <c r="G3295" s="105">
        <v>45385.501388888886</v>
      </c>
      <c r="H3295" t="str">
        <f>INDEX(Partner_details[companyName], MATCH(E3295, Partner_details[email], 0))</f>
        <v>Malocco</v>
      </c>
      <c r="I3295">
        <f>IFERROR(INDEX(ggPayers[payer], MATCH(A3295, ggPayers[remote_order_id], 0)), 0)</f>
        <v>0</v>
      </c>
      <c r="J3295" t="str">
        <f t="shared" si="51"/>
        <v>other</v>
      </c>
    </row>
    <row r="3296" spans="1:10">
      <c r="A3296" s="89" t="s">
        <v>12201</v>
      </c>
      <c r="B3296" s="89">
        <v>500</v>
      </c>
      <c r="C3296" s="89" t="s">
        <v>7963</v>
      </c>
      <c r="D3296" s="89"/>
      <c r="E3296" s="89" t="s">
        <v>7018</v>
      </c>
      <c r="F3296" s="89" t="s">
        <v>476</v>
      </c>
      <c r="G3296" s="105">
        <v>45385.501388888886</v>
      </c>
      <c r="H3296" t="str">
        <f>INDEX(Partner_details[companyName], MATCH(E3296, Partner_details[email], 0))</f>
        <v>Malocco</v>
      </c>
      <c r="I3296">
        <f>IFERROR(INDEX(ggPayers[payer], MATCH(A3296, ggPayers[remote_order_id], 0)), 0)</f>
        <v>0</v>
      </c>
      <c r="J3296" t="str">
        <f t="shared" si="51"/>
        <v>other</v>
      </c>
    </row>
    <row r="3297" spans="1:10">
      <c r="A3297" s="89" t="s">
        <v>1689</v>
      </c>
      <c r="B3297" s="89">
        <v>2000</v>
      </c>
      <c r="C3297" s="89" t="s">
        <v>561</v>
      </c>
      <c r="D3297" s="89" t="s">
        <v>12202</v>
      </c>
      <c r="E3297" s="89" t="s">
        <v>7296</v>
      </c>
      <c r="F3297" s="89" t="s">
        <v>516</v>
      </c>
      <c r="G3297" s="105">
        <v>45385.509722222225</v>
      </c>
      <c r="H3297" t="str">
        <f>INDEX(Partner_details[companyName], MATCH(E3297, Partner_details[email], 0))</f>
        <v>Paul</v>
      </c>
      <c r="I3297">
        <f>IFERROR(INDEX(ggPayers[payer], MATCH(A3297, ggPayers[remote_order_id], 0)), 0)</f>
        <v>876051</v>
      </c>
      <c r="J3297" t="str">
        <f t="shared" si="51"/>
        <v>ggPay</v>
      </c>
    </row>
    <row r="3298" spans="1:10">
      <c r="A3298" s="89" t="s">
        <v>12203</v>
      </c>
      <c r="B3298" s="89">
        <v>500</v>
      </c>
      <c r="C3298" s="89" t="s">
        <v>7963</v>
      </c>
      <c r="D3298" s="89" t="s">
        <v>12204</v>
      </c>
      <c r="E3298" s="89" t="s">
        <v>7367</v>
      </c>
      <c r="F3298" s="89" t="s">
        <v>7366</v>
      </c>
      <c r="G3298" s="105">
        <v>45385.527083333334</v>
      </c>
      <c r="H3298" t="str">
        <f>INDEX(Partner_details[companyName], MATCH(E3298, Partner_details[email], 0))</f>
        <v>Cinnabon</v>
      </c>
      <c r="I3298">
        <f>IFERROR(INDEX(ggPayers[payer], MATCH(A3298, ggPayers[remote_order_id], 0)), 0)</f>
        <v>0</v>
      </c>
      <c r="J3298" t="str">
        <f t="shared" si="51"/>
        <v>other</v>
      </c>
    </row>
    <row r="3299" spans="1:10">
      <c r="A3299" s="89" t="s">
        <v>12205</v>
      </c>
      <c r="B3299" s="89">
        <v>500</v>
      </c>
      <c r="C3299" s="89" t="s">
        <v>7963</v>
      </c>
      <c r="D3299" s="89"/>
      <c r="E3299" s="89" t="s">
        <v>7367</v>
      </c>
      <c r="F3299" s="89" t="s">
        <v>7366</v>
      </c>
      <c r="G3299" s="105">
        <v>45385.527083333334</v>
      </c>
      <c r="H3299" t="str">
        <f>INDEX(Partner_details[companyName], MATCH(E3299, Partner_details[email], 0))</f>
        <v>Cinnabon</v>
      </c>
      <c r="I3299">
        <f>IFERROR(INDEX(ggPayers[payer], MATCH(A3299, ggPayers[remote_order_id], 0)), 0)</f>
        <v>0</v>
      </c>
      <c r="J3299" t="str">
        <f t="shared" si="51"/>
        <v>other</v>
      </c>
    </row>
    <row r="3300" spans="1:10">
      <c r="A3300" s="89" t="s">
        <v>4197</v>
      </c>
      <c r="B3300" s="89">
        <v>100</v>
      </c>
      <c r="C3300" s="89" t="s">
        <v>561</v>
      </c>
      <c r="D3300" s="89" t="s">
        <v>12206</v>
      </c>
      <c r="E3300" s="89" t="s">
        <v>279</v>
      </c>
      <c r="F3300" s="89" t="s">
        <v>278</v>
      </c>
      <c r="G3300" s="105">
        <v>45455.292361111111</v>
      </c>
      <c r="H3300" t="str">
        <f>INDEX(Partner_details[companyName], MATCH(E3300, Partner_details[email], 0))</f>
        <v>gg cjsc</v>
      </c>
      <c r="I3300">
        <f>IFERROR(INDEX(ggPayers[payer], MATCH(A3300, ggPayers[remote_order_id], 0)), 0)</f>
        <v>825186</v>
      </c>
      <c r="J3300" t="str">
        <f t="shared" si="51"/>
        <v>ggPay</v>
      </c>
    </row>
    <row r="3301" spans="1:10">
      <c r="A3301" s="89" t="s">
        <v>4315</v>
      </c>
      <c r="B3301" s="89">
        <v>1000</v>
      </c>
      <c r="C3301" s="89" t="s">
        <v>561</v>
      </c>
      <c r="D3301" s="89"/>
      <c r="E3301" s="89" t="s">
        <v>7018</v>
      </c>
      <c r="F3301" s="89" t="s">
        <v>476</v>
      </c>
      <c r="G3301" s="105">
        <v>45456.787499999999</v>
      </c>
      <c r="H3301" t="str">
        <f>INDEX(Partner_details[companyName], MATCH(E3301, Partner_details[email], 0))</f>
        <v>Malocco</v>
      </c>
      <c r="I3301">
        <f>IFERROR(INDEX(ggPayers[payer], MATCH(A3301, ggPayers[remote_order_id], 0)), 0)</f>
        <v>0</v>
      </c>
      <c r="J3301" t="str">
        <f t="shared" si="51"/>
        <v>other</v>
      </c>
    </row>
    <row r="3302" spans="1:10">
      <c r="A3302" s="89" t="s">
        <v>1687</v>
      </c>
      <c r="B3302" s="89">
        <v>500</v>
      </c>
      <c r="C3302" s="89" t="s">
        <v>561</v>
      </c>
      <c r="D3302" s="89" t="s">
        <v>12207</v>
      </c>
      <c r="E3302" s="89" t="s">
        <v>247</v>
      </c>
      <c r="F3302" s="89" t="s">
        <v>246</v>
      </c>
      <c r="G3302" s="105">
        <v>45385.587500000001</v>
      </c>
      <c r="H3302" t="str">
        <f>INDEX(Partner_details[companyName], MATCH(E3302, Partner_details[email], 0))</f>
        <v>gg cjsc</v>
      </c>
      <c r="I3302">
        <f>IFERROR(INDEX(ggPayers[payer], MATCH(A3302, ggPayers[remote_order_id], 0)), 0)</f>
        <v>325453</v>
      </c>
      <c r="J3302" t="str">
        <f t="shared" si="51"/>
        <v>ggPay</v>
      </c>
    </row>
    <row r="3303" spans="1:10">
      <c r="A3303" s="89" t="s">
        <v>12208</v>
      </c>
      <c r="B3303" s="89">
        <v>100</v>
      </c>
      <c r="C3303" s="89" t="s">
        <v>7963</v>
      </c>
      <c r="D3303" s="89" t="s">
        <v>12209</v>
      </c>
      <c r="E3303" s="89" t="s">
        <v>6653</v>
      </c>
      <c r="F3303" s="89" t="s">
        <v>1403</v>
      </c>
      <c r="G3303" s="105">
        <v>45385.63958333333</v>
      </c>
      <c r="H3303" t="str">
        <f>INDEX(Partner_details[companyName], MATCH(E3303, Partner_details[email], 0))</f>
        <v>Karas mashtoc</v>
      </c>
      <c r="I3303">
        <f>IFERROR(INDEX(ggPayers[payer], MATCH(A3303, ggPayers[remote_order_id], 0)), 0)</f>
        <v>0</v>
      </c>
      <c r="J3303" t="str">
        <f t="shared" si="51"/>
        <v>other</v>
      </c>
    </row>
    <row r="3304" spans="1:10">
      <c r="A3304" s="89" t="s">
        <v>12210</v>
      </c>
      <c r="B3304" s="89">
        <v>100</v>
      </c>
      <c r="C3304" s="89" t="s">
        <v>7963</v>
      </c>
      <c r="D3304" s="89" t="s">
        <v>12211</v>
      </c>
      <c r="E3304" s="89" t="s">
        <v>6653</v>
      </c>
      <c r="F3304" s="89" t="s">
        <v>1403</v>
      </c>
      <c r="G3304" s="105">
        <v>45385.64166666667</v>
      </c>
      <c r="H3304" t="str">
        <f>INDEX(Partner_details[companyName], MATCH(E3304, Partner_details[email], 0))</f>
        <v>Karas mashtoc</v>
      </c>
      <c r="I3304">
        <f>IFERROR(INDEX(ggPayers[payer], MATCH(A3304, ggPayers[remote_order_id], 0)), 0)</f>
        <v>0</v>
      </c>
      <c r="J3304" t="str">
        <f t="shared" si="51"/>
        <v>other</v>
      </c>
    </row>
    <row r="3305" spans="1:10">
      <c r="A3305" s="89" t="s">
        <v>12212</v>
      </c>
      <c r="B3305" s="89">
        <v>100</v>
      </c>
      <c r="C3305" s="89" t="s">
        <v>7963</v>
      </c>
      <c r="D3305" s="89" t="s">
        <v>12213</v>
      </c>
      <c r="E3305" s="89" t="s">
        <v>6653</v>
      </c>
      <c r="F3305" s="89" t="s">
        <v>1403</v>
      </c>
      <c r="G3305" s="105">
        <v>45385.64166666667</v>
      </c>
      <c r="H3305" t="str">
        <f>INDEX(Partner_details[companyName], MATCH(E3305, Partner_details[email], 0))</f>
        <v>Karas mashtoc</v>
      </c>
      <c r="I3305">
        <f>IFERROR(INDEX(ggPayers[payer], MATCH(A3305, ggPayers[remote_order_id], 0)), 0)</f>
        <v>0</v>
      </c>
      <c r="J3305" t="str">
        <f t="shared" si="51"/>
        <v>other</v>
      </c>
    </row>
    <row r="3306" spans="1:10">
      <c r="A3306" s="89" t="s">
        <v>1685</v>
      </c>
      <c r="B3306" s="89">
        <v>700</v>
      </c>
      <c r="C3306" s="89" t="s">
        <v>561</v>
      </c>
      <c r="D3306" s="89"/>
      <c r="E3306" s="89" t="s">
        <v>7579</v>
      </c>
      <c r="F3306" s="89" t="s">
        <v>602</v>
      </c>
      <c r="G3306" s="105">
        <v>45385.650694444441</v>
      </c>
      <c r="H3306" t="e">
        <f>INDEX(Partner_details[companyName], MATCH(E3306, Partner_details[email], 0))</f>
        <v>#N/A</v>
      </c>
      <c r="I3306">
        <f>IFERROR(INDEX(ggPayers[payer], MATCH(A3306, ggPayers[remote_order_id], 0)), 0)</f>
        <v>0</v>
      </c>
      <c r="J3306" t="str">
        <f t="shared" si="51"/>
        <v>other</v>
      </c>
    </row>
    <row r="3307" spans="1:10">
      <c r="A3307" s="89" t="s">
        <v>1683</v>
      </c>
      <c r="B3307" s="89">
        <v>2000</v>
      </c>
      <c r="C3307" s="89" t="s">
        <v>561</v>
      </c>
      <c r="D3307" s="89"/>
      <c r="E3307" s="89" t="s">
        <v>6554</v>
      </c>
      <c r="F3307" s="89" t="s">
        <v>783</v>
      </c>
      <c r="G3307" s="105">
        <v>45385.730555555558</v>
      </c>
      <c r="H3307" t="str">
        <f>INDEX(Partner_details[companyName], MATCH(E3307, Partner_details[email], 0))</f>
        <v>Avetis Grigoryan</v>
      </c>
      <c r="I3307">
        <f>IFERROR(INDEX(ggPayers[payer], MATCH(A3307, ggPayers[remote_order_id], 0)), 0)</f>
        <v>0</v>
      </c>
      <c r="J3307" t="str">
        <f t="shared" si="51"/>
        <v>other</v>
      </c>
    </row>
    <row r="3308" spans="1:10">
      <c r="A3308" s="89" t="s">
        <v>12214</v>
      </c>
      <c r="B3308" s="89">
        <v>2000</v>
      </c>
      <c r="C3308" s="89" t="s">
        <v>7963</v>
      </c>
      <c r="D3308" s="89"/>
      <c r="E3308" s="89" t="s">
        <v>6554</v>
      </c>
      <c r="F3308" s="89" t="s">
        <v>783</v>
      </c>
      <c r="G3308" s="105">
        <v>45385.730555555558</v>
      </c>
      <c r="H3308" t="str">
        <f>INDEX(Partner_details[companyName], MATCH(E3308, Partner_details[email], 0))</f>
        <v>Avetis Grigoryan</v>
      </c>
      <c r="I3308">
        <f>IFERROR(INDEX(ggPayers[payer], MATCH(A3308, ggPayers[remote_order_id], 0)), 0)</f>
        <v>0</v>
      </c>
      <c r="J3308" t="str">
        <f t="shared" si="51"/>
        <v>other</v>
      </c>
    </row>
    <row r="3309" spans="1:10">
      <c r="A3309" s="89" t="s">
        <v>12215</v>
      </c>
      <c r="B3309" s="89">
        <v>2000</v>
      </c>
      <c r="C3309" s="89" t="s">
        <v>7974</v>
      </c>
      <c r="D3309" s="89"/>
      <c r="E3309" s="89" t="s">
        <v>6554</v>
      </c>
      <c r="F3309" s="89" t="s">
        <v>783</v>
      </c>
      <c r="G3309" s="105">
        <v>45385.739583333336</v>
      </c>
      <c r="H3309" t="str">
        <f>INDEX(Partner_details[companyName], MATCH(E3309, Partner_details[email], 0))</f>
        <v>Avetis Grigoryan</v>
      </c>
      <c r="I3309">
        <f>IFERROR(INDEX(ggPayers[payer], MATCH(A3309, ggPayers[remote_order_id], 0)), 0)</f>
        <v>0</v>
      </c>
      <c r="J3309" t="str">
        <f t="shared" si="51"/>
        <v>other</v>
      </c>
    </row>
    <row r="3310" spans="1:10">
      <c r="A3310" s="89" t="s">
        <v>1680</v>
      </c>
      <c r="B3310" s="89">
        <v>1000</v>
      </c>
      <c r="C3310" s="89" t="s">
        <v>561</v>
      </c>
      <c r="D3310" s="89" t="s">
        <v>12216</v>
      </c>
      <c r="E3310" s="89" t="s">
        <v>6830</v>
      </c>
      <c r="F3310" s="89" t="s">
        <v>382</v>
      </c>
      <c r="G3310" s="105">
        <v>45385.767361111109</v>
      </c>
      <c r="H3310" t="str">
        <f>INDEX(Partner_details[companyName], MATCH(E3310, Partner_details[email], 0))</f>
        <v>Beer Academy</v>
      </c>
      <c r="I3310">
        <f>IFERROR(INDEX(ggPayers[payer], MATCH(A3310, ggPayers[remote_order_id], 0)), 0)</f>
        <v>536691</v>
      </c>
      <c r="J3310" t="str">
        <f t="shared" si="51"/>
        <v>ggPay</v>
      </c>
    </row>
    <row r="3311" spans="1:10">
      <c r="A3311" s="89" t="s">
        <v>12217</v>
      </c>
      <c r="B3311" s="89">
        <v>1000</v>
      </c>
      <c r="C3311" s="89" t="s">
        <v>7974</v>
      </c>
      <c r="D3311" s="89"/>
      <c r="E3311" s="89" t="s">
        <v>6554</v>
      </c>
      <c r="F3311" s="89" t="s">
        <v>783</v>
      </c>
      <c r="G3311" s="105">
        <v>45385.806944444441</v>
      </c>
      <c r="H3311" t="str">
        <f>INDEX(Partner_details[companyName], MATCH(E3311, Partner_details[email], 0))</f>
        <v>Avetis Grigoryan</v>
      </c>
      <c r="I3311">
        <f>IFERROR(INDEX(ggPayers[payer], MATCH(A3311, ggPayers[remote_order_id], 0)), 0)</f>
        <v>0</v>
      </c>
      <c r="J3311" t="str">
        <f t="shared" si="51"/>
        <v>other</v>
      </c>
    </row>
    <row r="3312" spans="1:10">
      <c r="A3312" s="89" t="s">
        <v>12218</v>
      </c>
      <c r="B3312" s="89">
        <v>1000</v>
      </c>
      <c r="C3312" s="89" t="s">
        <v>7974</v>
      </c>
      <c r="D3312" s="89"/>
      <c r="E3312" s="89" t="s">
        <v>6554</v>
      </c>
      <c r="F3312" s="89" t="s">
        <v>783</v>
      </c>
      <c r="G3312" s="105">
        <v>45385.815972222219</v>
      </c>
      <c r="H3312" t="str">
        <f>INDEX(Partner_details[companyName], MATCH(E3312, Partner_details[email], 0))</f>
        <v>Avetis Grigoryan</v>
      </c>
      <c r="I3312">
        <f>IFERROR(INDEX(ggPayers[payer], MATCH(A3312, ggPayers[remote_order_id], 0)), 0)</f>
        <v>0</v>
      </c>
      <c r="J3312" t="str">
        <f t="shared" si="51"/>
        <v>other</v>
      </c>
    </row>
    <row r="3313" spans="1:10">
      <c r="A3313" s="89" t="s">
        <v>12219</v>
      </c>
      <c r="B3313" s="89">
        <v>1000</v>
      </c>
      <c r="C3313" s="89" t="s">
        <v>7974</v>
      </c>
      <c r="D3313" s="89"/>
      <c r="E3313" s="89" t="s">
        <v>6554</v>
      </c>
      <c r="F3313" s="89" t="s">
        <v>783</v>
      </c>
      <c r="G3313" s="105">
        <v>45385.815972222219</v>
      </c>
      <c r="H3313" t="str">
        <f>INDEX(Partner_details[companyName], MATCH(E3313, Partner_details[email], 0))</f>
        <v>Avetis Grigoryan</v>
      </c>
      <c r="I3313">
        <f>IFERROR(INDEX(ggPayers[payer], MATCH(A3313, ggPayers[remote_order_id], 0)), 0)</f>
        <v>0</v>
      </c>
      <c r="J3313" t="str">
        <f t="shared" si="51"/>
        <v>other</v>
      </c>
    </row>
    <row r="3314" spans="1:10">
      <c r="A3314" s="89" t="s">
        <v>12220</v>
      </c>
      <c r="B3314" s="89">
        <v>1000</v>
      </c>
      <c r="C3314" s="89" t="s">
        <v>7974</v>
      </c>
      <c r="D3314" s="89"/>
      <c r="E3314" s="89" t="s">
        <v>6554</v>
      </c>
      <c r="F3314" s="89" t="s">
        <v>783</v>
      </c>
      <c r="G3314" s="105">
        <v>45385.815972222219</v>
      </c>
      <c r="H3314" t="str">
        <f>INDEX(Partner_details[companyName], MATCH(E3314, Partner_details[email], 0))</f>
        <v>Avetis Grigoryan</v>
      </c>
      <c r="I3314">
        <f>IFERROR(INDEX(ggPayers[payer], MATCH(A3314, ggPayers[remote_order_id], 0)), 0)</f>
        <v>0</v>
      </c>
      <c r="J3314" t="str">
        <f t="shared" si="51"/>
        <v>other</v>
      </c>
    </row>
    <row r="3315" spans="1:10">
      <c r="A3315" s="89" t="s">
        <v>12221</v>
      </c>
      <c r="B3315" s="89">
        <v>1000</v>
      </c>
      <c r="C3315" s="89" t="s">
        <v>7974</v>
      </c>
      <c r="D3315" s="89"/>
      <c r="E3315" s="89" t="s">
        <v>6554</v>
      </c>
      <c r="F3315" s="89" t="s">
        <v>783</v>
      </c>
      <c r="G3315" s="105">
        <v>45385.815972222219</v>
      </c>
      <c r="H3315" t="str">
        <f>INDEX(Partner_details[companyName], MATCH(E3315, Partner_details[email], 0))</f>
        <v>Avetis Grigoryan</v>
      </c>
      <c r="I3315">
        <f>IFERROR(INDEX(ggPayers[payer], MATCH(A3315, ggPayers[remote_order_id], 0)), 0)</f>
        <v>0</v>
      </c>
      <c r="J3315" t="str">
        <f t="shared" si="51"/>
        <v>other</v>
      </c>
    </row>
    <row r="3316" spans="1:10">
      <c r="A3316" s="89" t="s">
        <v>12222</v>
      </c>
      <c r="B3316" s="89">
        <v>1000</v>
      </c>
      <c r="C3316" s="89" t="s">
        <v>7974</v>
      </c>
      <c r="D3316" s="89"/>
      <c r="E3316" s="89" t="s">
        <v>6554</v>
      </c>
      <c r="F3316" s="89" t="s">
        <v>783</v>
      </c>
      <c r="G3316" s="105">
        <v>45385.815972222219</v>
      </c>
      <c r="H3316" t="str">
        <f>INDEX(Partner_details[companyName], MATCH(E3316, Partner_details[email], 0))</f>
        <v>Avetis Grigoryan</v>
      </c>
      <c r="I3316">
        <f>IFERROR(INDEX(ggPayers[payer], MATCH(A3316, ggPayers[remote_order_id], 0)), 0)</f>
        <v>0</v>
      </c>
      <c r="J3316" t="str">
        <f t="shared" si="51"/>
        <v>other</v>
      </c>
    </row>
    <row r="3317" spans="1:10">
      <c r="A3317" s="89" t="s">
        <v>12223</v>
      </c>
      <c r="B3317" s="89">
        <v>1000</v>
      </c>
      <c r="C3317" s="89" t="s">
        <v>7963</v>
      </c>
      <c r="D3317" s="89"/>
      <c r="E3317" s="89" t="s">
        <v>6554</v>
      </c>
      <c r="F3317" s="89" t="s">
        <v>783</v>
      </c>
      <c r="G3317" s="105">
        <v>45385.815972222219</v>
      </c>
      <c r="H3317" t="str">
        <f>INDEX(Partner_details[companyName], MATCH(E3317, Partner_details[email], 0))</f>
        <v>Avetis Grigoryan</v>
      </c>
      <c r="I3317">
        <f>IFERROR(INDEX(ggPayers[payer], MATCH(A3317, ggPayers[remote_order_id], 0)), 0)</f>
        <v>0</v>
      </c>
      <c r="J3317" t="str">
        <f t="shared" si="51"/>
        <v>other</v>
      </c>
    </row>
    <row r="3318" spans="1:10">
      <c r="A3318" s="89" t="s">
        <v>12224</v>
      </c>
      <c r="B3318" s="89">
        <v>1000</v>
      </c>
      <c r="C3318" s="89" t="s">
        <v>7974</v>
      </c>
      <c r="D3318" s="89"/>
      <c r="E3318" s="89" t="s">
        <v>6554</v>
      </c>
      <c r="F3318" s="89" t="s">
        <v>783</v>
      </c>
      <c r="G3318" s="105">
        <v>45385.815972222219</v>
      </c>
      <c r="H3318" t="str">
        <f>INDEX(Partner_details[companyName], MATCH(E3318, Partner_details[email], 0))</f>
        <v>Avetis Grigoryan</v>
      </c>
      <c r="I3318">
        <f>IFERROR(INDEX(ggPayers[payer], MATCH(A3318, ggPayers[remote_order_id], 0)), 0)</f>
        <v>0</v>
      </c>
      <c r="J3318" t="str">
        <f t="shared" si="51"/>
        <v>other</v>
      </c>
    </row>
    <row r="3319" spans="1:10">
      <c r="A3319" s="89" t="s">
        <v>12225</v>
      </c>
      <c r="B3319" s="89">
        <v>1000</v>
      </c>
      <c r="C3319" s="89" t="s">
        <v>7974</v>
      </c>
      <c r="D3319" s="89"/>
      <c r="E3319" s="89" t="s">
        <v>6554</v>
      </c>
      <c r="F3319" s="89" t="s">
        <v>783</v>
      </c>
      <c r="G3319" s="105">
        <v>45385.815972222219</v>
      </c>
      <c r="H3319" t="str">
        <f>INDEX(Partner_details[companyName], MATCH(E3319, Partner_details[email], 0))</f>
        <v>Avetis Grigoryan</v>
      </c>
      <c r="I3319">
        <f>IFERROR(INDEX(ggPayers[payer], MATCH(A3319, ggPayers[remote_order_id], 0)), 0)</f>
        <v>0</v>
      </c>
      <c r="J3319" t="str">
        <f t="shared" si="51"/>
        <v>other</v>
      </c>
    </row>
    <row r="3320" spans="1:10">
      <c r="A3320" s="89" t="s">
        <v>12226</v>
      </c>
      <c r="B3320" s="89">
        <v>500</v>
      </c>
      <c r="C3320" s="89" t="s">
        <v>7974</v>
      </c>
      <c r="D3320" s="89"/>
      <c r="E3320" s="89" t="s">
        <v>6554</v>
      </c>
      <c r="F3320" s="89" t="s">
        <v>783</v>
      </c>
      <c r="G3320" s="105">
        <v>45385.910416666666</v>
      </c>
      <c r="H3320" t="str">
        <f>INDEX(Partner_details[companyName], MATCH(E3320, Partner_details[email], 0))</f>
        <v>Avetis Grigoryan</v>
      </c>
      <c r="I3320">
        <f>IFERROR(INDEX(ggPayers[payer], MATCH(A3320, ggPayers[remote_order_id], 0)), 0)</f>
        <v>0</v>
      </c>
      <c r="J3320" t="str">
        <f t="shared" si="51"/>
        <v>other</v>
      </c>
    </row>
    <row r="3321" spans="1:10">
      <c r="A3321" s="99" t="s">
        <v>12227</v>
      </c>
      <c r="B3321" s="89">
        <v>500</v>
      </c>
      <c r="C3321" s="89" t="s">
        <v>7963</v>
      </c>
      <c r="D3321" s="89" t="s">
        <v>12228</v>
      </c>
      <c r="E3321" s="89" t="s">
        <v>247</v>
      </c>
      <c r="F3321" s="89" t="s">
        <v>246</v>
      </c>
      <c r="G3321" s="105">
        <v>45386.211805555555</v>
      </c>
      <c r="H3321" t="str">
        <f>INDEX(Partner_details[companyName], MATCH(E3321, Partner_details[email], 0))</f>
        <v>gg cjsc</v>
      </c>
      <c r="I3321">
        <f>IFERROR(INDEX(ggPayers[payer], MATCH(A3321, ggPayers[remote_order_id], 0)), 0)</f>
        <v>0</v>
      </c>
      <c r="J3321" t="str">
        <f t="shared" si="51"/>
        <v>other</v>
      </c>
    </row>
    <row r="3322" spans="1:10">
      <c r="A3322" s="89" t="s">
        <v>12229</v>
      </c>
      <c r="B3322" s="89">
        <v>500</v>
      </c>
      <c r="C3322" s="89" t="s">
        <v>7963</v>
      </c>
      <c r="D3322" s="89" t="s">
        <v>12230</v>
      </c>
      <c r="E3322" s="89" t="s">
        <v>247</v>
      </c>
      <c r="F3322" s="89" t="s">
        <v>246</v>
      </c>
      <c r="G3322" s="105">
        <v>45386.211805555555</v>
      </c>
      <c r="H3322" t="str">
        <f>INDEX(Partner_details[companyName], MATCH(E3322, Partner_details[email], 0))</f>
        <v>gg cjsc</v>
      </c>
      <c r="I3322">
        <f>IFERROR(INDEX(ggPayers[payer], MATCH(A3322, ggPayers[remote_order_id], 0)), 0)</f>
        <v>0</v>
      </c>
      <c r="J3322" t="str">
        <f t="shared" si="51"/>
        <v>other</v>
      </c>
    </row>
    <row r="3323" spans="1:10">
      <c r="A3323" s="89" t="s">
        <v>1678</v>
      </c>
      <c r="B3323" s="89">
        <v>2000</v>
      </c>
      <c r="C3323" s="89" t="s">
        <v>561</v>
      </c>
      <c r="D3323" s="89" t="s">
        <v>12231</v>
      </c>
      <c r="E3323" s="89" t="s">
        <v>7296</v>
      </c>
      <c r="F3323" s="89" t="s">
        <v>516</v>
      </c>
      <c r="G3323" s="105">
        <v>45386.243750000001</v>
      </c>
      <c r="H3323" t="str">
        <f>INDEX(Partner_details[companyName], MATCH(E3323, Partner_details[email], 0))</f>
        <v>Paul</v>
      </c>
      <c r="I3323">
        <f>IFERROR(INDEX(ggPayers[payer], MATCH(A3323, ggPayers[remote_order_id], 0)), 0)</f>
        <v>9555</v>
      </c>
      <c r="J3323" t="str">
        <f t="shared" si="51"/>
        <v>ggPay</v>
      </c>
    </row>
    <row r="3324" spans="1:10">
      <c r="A3324" s="89" t="s">
        <v>12232</v>
      </c>
      <c r="B3324" s="89">
        <v>100</v>
      </c>
      <c r="C3324" s="89" t="s">
        <v>7963</v>
      </c>
      <c r="D3324" s="89" t="s">
        <v>12233</v>
      </c>
      <c r="E3324" s="89" t="s">
        <v>6653</v>
      </c>
      <c r="F3324" s="89" t="s">
        <v>1403</v>
      </c>
      <c r="G3324" s="105">
        <v>45386.28402777778</v>
      </c>
      <c r="H3324" t="str">
        <f>INDEX(Partner_details[companyName], MATCH(E3324, Partner_details[email], 0))</f>
        <v>Karas mashtoc</v>
      </c>
      <c r="I3324">
        <f>IFERROR(INDEX(ggPayers[payer], MATCH(A3324, ggPayers[remote_order_id], 0)), 0)</f>
        <v>0</v>
      </c>
      <c r="J3324" t="str">
        <f t="shared" si="51"/>
        <v>other</v>
      </c>
    </row>
    <row r="3325" spans="1:10">
      <c r="A3325" s="89" t="s">
        <v>12234</v>
      </c>
      <c r="B3325" s="89">
        <v>100</v>
      </c>
      <c r="C3325" s="89" t="s">
        <v>7974</v>
      </c>
      <c r="D3325" s="89"/>
      <c r="E3325" s="89" t="s">
        <v>7114</v>
      </c>
      <c r="F3325" s="89" t="s">
        <v>7113</v>
      </c>
      <c r="G3325" s="105">
        <v>45386.300694444442</v>
      </c>
      <c r="H3325" t="str">
        <f>INDEX(Partner_details[companyName], MATCH(E3325, Partner_details[email], 0))</f>
        <v>Arctic Fox</v>
      </c>
      <c r="I3325">
        <f>IFERROR(INDEX(ggPayers[payer], MATCH(A3325, ggPayers[remote_order_id], 0)), 0)</f>
        <v>0</v>
      </c>
      <c r="J3325" t="str">
        <f t="shared" si="51"/>
        <v>other</v>
      </c>
    </row>
    <row r="3326" spans="1:10">
      <c r="A3326" s="89" t="s">
        <v>1676</v>
      </c>
      <c r="B3326" s="89">
        <v>100</v>
      </c>
      <c r="C3326" s="89" t="s">
        <v>561</v>
      </c>
      <c r="D3326" s="89" t="s">
        <v>12235</v>
      </c>
      <c r="E3326" s="89" t="s">
        <v>7263</v>
      </c>
      <c r="F3326" s="89" t="s">
        <v>270</v>
      </c>
      <c r="G3326" s="105">
        <v>45386.301388888889</v>
      </c>
      <c r="H3326" t="str">
        <f>INDEX(Partner_details[companyName], MATCH(E3326, Partner_details[email], 0))</f>
        <v>Arctic Fox</v>
      </c>
      <c r="I3326">
        <f>IFERROR(INDEX(ggPayers[payer], MATCH(A3326, ggPayers[remote_order_id], 0)), 0)</f>
        <v>162906</v>
      </c>
      <c r="J3326" t="str">
        <f t="shared" si="51"/>
        <v>ggPay</v>
      </c>
    </row>
    <row r="3327" spans="1:10">
      <c r="A3327" s="89" t="s">
        <v>12236</v>
      </c>
      <c r="B3327" s="89">
        <v>1000</v>
      </c>
      <c r="C3327" s="89" t="s">
        <v>7963</v>
      </c>
      <c r="D3327" s="89" t="s">
        <v>12237</v>
      </c>
      <c r="E3327" s="89" t="s">
        <v>7296</v>
      </c>
      <c r="F3327" s="89" t="s">
        <v>516</v>
      </c>
      <c r="G3327" s="105">
        <v>45386.345833333333</v>
      </c>
      <c r="H3327" t="str">
        <f>INDEX(Partner_details[companyName], MATCH(E3327, Partner_details[email], 0))</f>
        <v>Paul</v>
      </c>
      <c r="I3327">
        <f>IFERROR(INDEX(ggPayers[payer], MATCH(A3327, ggPayers[remote_order_id], 0)), 0)</f>
        <v>0</v>
      </c>
      <c r="J3327" t="str">
        <f t="shared" si="51"/>
        <v>other</v>
      </c>
    </row>
    <row r="3328" spans="1:10">
      <c r="A3328" s="89" t="s">
        <v>12238</v>
      </c>
      <c r="B3328" s="89">
        <v>1000</v>
      </c>
      <c r="C3328" s="89" t="s">
        <v>7963</v>
      </c>
      <c r="D3328" s="99" t="s">
        <v>12239</v>
      </c>
      <c r="E3328" s="89" t="s">
        <v>7296</v>
      </c>
      <c r="F3328" s="89" t="s">
        <v>516</v>
      </c>
      <c r="G3328" s="105">
        <v>45386.345833333333</v>
      </c>
      <c r="H3328" t="str">
        <f>INDEX(Partner_details[companyName], MATCH(E3328, Partner_details[email], 0))</f>
        <v>Paul</v>
      </c>
      <c r="I3328">
        <f>IFERROR(INDEX(ggPayers[payer], MATCH(A3328, ggPayers[remote_order_id], 0)), 0)</f>
        <v>0</v>
      </c>
      <c r="J3328" t="str">
        <f t="shared" si="51"/>
        <v>other</v>
      </c>
    </row>
    <row r="3329" spans="1:10">
      <c r="A3329" s="89" t="s">
        <v>1673</v>
      </c>
      <c r="B3329" s="89">
        <v>1500</v>
      </c>
      <c r="C3329" s="89" t="s">
        <v>561</v>
      </c>
      <c r="D3329" s="89" t="s">
        <v>12240</v>
      </c>
      <c r="E3329" s="89" t="s">
        <v>6572</v>
      </c>
      <c r="F3329" s="89" t="s">
        <v>568</v>
      </c>
      <c r="G3329" s="105">
        <v>45386.39166666667</v>
      </c>
      <c r="H3329" t="str">
        <f>INDEX(Partner_details[companyName], MATCH(E3329, Partner_details[email], 0))</f>
        <v>Bisquit</v>
      </c>
      <c r="I3329">
        <f>IFERROR(INDEX(ggPayers[payer], MATCH(A3329, ggPayers[remote_order_id], 0)), 0)</f>
        <v>545501</v>
      </c>
      <c r="J3329" t="str">
        <f t="shared" si="51"/>
        <v>ggPay</v>
      </c>
    </row>
    <row r="3330" spans="1:10">
      <c r="A3330" s="89" t="s">
        <v>12241</v>
      </c>
      <c r="B3330" s="89">
        <v>300</v>
      </c>
      <c r="C3330" s="89" t="s">
        <v>7963</v>
      </c>
      <c r="D3330" s="89" t="s">
        <v>12242</v>
      </c>
      <c r="E3330" s="89" t="s">
        <v>7579</v>
      </c>
      <c r="F3330" s="89" t="s">
        <v>602</v>
      </c>
      <c r="G3330" s="105">
        <v>45386.400000000001</v>
      </c>
      <c r="H3330" t="e">
        <f>INDEX(Partner_details[companyName], MATCH(E3330, Partner_details[email], 0))</f>
        <v>#N/A</v>
      </c>
      <c r="I3330">
        <f>IFERROR(INDEX(ggPayers[payer], MATCH(A3330, ggPayers[remote_order_id], 0)), 0)</f>
        <v>0</v>
      </c>
      <c r="J3330" t="str">
        <f t="shared" si="51"/>
        <v>other</v>
      </c>
    </row>
    <row r="3331" spans="1:10">
      <c r="A3331" s="99" t="s">
        <v>1671</v>
      </c>
      <c r="B3331" s="89">
        <v>1500</v>
      </c>
      <c r="C3331" s="89" t="s">
        <v>561</v>
      </c>
      <c r="D3331" s="89" t="s">
        <v>12243</v>
      </c>
      <c r="E3331" s="89" t="s">
        <v>6690</v>
      </c>
      <c r="F3331" s="89" t="s">
        <v>655</v>
      </c>
      <c r="G3331" s="105">
        <v>45386.405555555553</v>
      </c>
      <c r="H3331" t="str">
        <f>INDEX(Partner_details[companyName], MATCH(E3331, Partner_details[email], 0))</f>
        <v>Bisquit</v>
      </c>
      <c r="I3331">
        <f>IFERROR(INDEX(ggPayers[payer], MATCH(A3331, ggPayers[remote_order_id], 0)), 0)</f>
        <v>217882</v>
      </c>
      <c r="J3331" t="str">
        <f t="shared" ref="J3331:J3394" si="52">IF(NOT(I3331=0), "ggPay", "other")</f>
        <v>ggPay</v>
      </c>
    </row>
    <row r="3332" spans="1:10">
      <c r="A3332" s="89" t="s">
        <v>12244</v>
      </c>
      <c r="B3332" s="89">
        <v>1000</v>
      </c>
      <c r="C3332" s="89" t="s">
        <v>7963</v>
      </c>
      <c r="D3332" s="89"/>
      <c r="E3332" s="89" t="s">
        <v>6994</v>
      </c>
      <c r="F3332" s="89" t="s">
        <v>231</v>
      </c>
      <c r="G3332" s="105">
        <v>45386.430555555555</v>
      </c>
      <c r="H3332" t="str">
        <f>INDEX(Partner_details[companyName], MATCH(E3332, Partner_details[email], 0))</f>
        <v>gg cjsc</v>
      </c>
      <c r="I3332">
        <f>IFERROR(INDEX(ggPayers[payer], MATCH(A3332, ggPayers[remote_order_id], 0)), 0)</f>
        <v>0</v>
      </c>
      <c r="J3332" t="str">
        <f t="shared" si="52"/>
        <v>other</v>
      </c>
    </row>
    <row r="3333" spans="1:10">
      <c r="A3333" s="99" t="s">
        <v>12245</v>
      </c>
      <c r="B3333" s="89">
        <v>500</v>
      </c>
      <c r="C3333" s="89" t="s">
        <v>7963</v>
      </c>
      <c r="D3333" s="99" t="s">
        <v>12246</v>
      </c>
      <c r="E3333" s="89" t="s">
        <v>338</v>
      </c>
      <c r="F3333" s="89" t="s">
        <v>337</v>
      </c>
      <c r="G3333" s="105">
        <v>45386.481249999997</v>
      </c>
      <c r="H3333" t="str">
        <f>INDEX(Partner_details[companyName], MATCH(E3333, Partner_details[email], 0))</f>
        <v>gg cjsc</v>
      </c>
      <c r="I3333">
        <f>IFERROR(INDEX(ggPayers[payer], MATCH(A3333, ggPayers[remote_order_id], 0)), 0)</f>
        <v>0</v>
      </c>
      <c r="J3333" t="str">
        <f t="shared" si="52"/>
        <v>other</v>
      </c>
    </row>
    <row r="3334" spans="1:10">
      <c r="A3334" s="89" t="s">
        <v>12247</v>
      </c>
      <c r="B3334" s="89">
        <v>500</v>
      </c>
      <c r="C3334" s="89" t="s">
        <v>7963</v>
      </c>
      <c r="D3334" s="89" t="s">
        <v>12248</v>
      </c>
      <c r="E3334" s="89" t="s">
        <v>338</v>
      </c>
      <c r="F3334" s="89" t="s">
        <v>337</v>
      </c>
      <c r="G3334" s="105">
        <v>45386.481944444444</v>
      </c>
      <c r="H3334" t="str">
        <f>INDEX(Partner_details[companyName], MATCH(E3334, Partner_details[email], 0))</f>
        <v>gg cjsc</v>
      </c>
      <c r="I3334">
        <f>IFERROR(INDEX(ggPayers[payer], MATCH(A3334, ggPayers[remote_order_id], 0)), 0)</f>
        <v>0</v>
      </c>
      <c r="J3334" t="str">
        <f t="shared" si="52"/>
        <v>other</v>
      </c>
    </row>
    <row r="3335" spans="1:10">
      <c r="A3335" s="89" t="s">
        <v>12249</v>
      </c>
      <c r="B3335" s="89">
        <v>500</v>
      </c>
      <c r="C3335" s="89" t="s">
        <v>7963</v>
      </c>
      <c r="D3335" s="89" t="s">
        <v>12250</v>
      </c>
      <c r="E3335" s="89" t="s">
        <v>338</v>
      </c>
      <c r="F3335" s="89" t="s">
        <v>337</v>
      </c>
      <c r="G3335" s="105">
        <v>45386.48333333333</v>
      </c>
      <c r="H3335" t="str">
        <f>INDEX(Partner_details[companyName], MATCH(E3335, Partner_details[email], 0))</f>
        <v>gg cjsc</v>
      </c>
      <c r="I3335">
        <f>IFERROR(INDEX(ggPayers[payer], MATCH(A3335, ggPayers[remote_order_id], 0)), 0)</f>
        <v>0</v>
      </c>
      <c r="J3335" t="str">
        <f t="shared" si="52"/>
        <v>other</v>
      </c>
    </row>
    <row r="3336" spans="1:10">
      <c r="A3336" s="89" t="s">
        <v>1669</v>
      </c>
      <c r="B3336" s="89">
        <v>300</v>
      </c>
      <c r="C3336" s="89" t="s">
        <v>561</v>
      </c>
      <c r="D3336" s="89" t="s">
        <v>12251</v>
      </c>
      <c r="E3336" s="89" t="s">
        <v>7018</v>
      </c>
      <c r="F3336" s="89" t="s">
        <v>476</v>
      </c>
      <c r="G3336" s="105">
        <v>45386.486805555556</v>
      </c>
      <c r="H3336" t="str">
        <f>INDEX(Partner_details[companyName], MATCH(E3336, Partner_details[email], 0))</f>
        <v>Malocco</v>
      </c>
      <c r="I3336">
        <f>IFERROR(INDEX(ggPayers[payer], MATCH(A3336, ggPayers[remote_order_id], 0)), 0)</f>
        <v>78479</v>
      </c>
      <c r="J3336" t="str">
        <f t="shared" si="52"/>
        <v>ggPay</v>
      </c>
    </row>
    <row r="3337" spans="1:10">
      <c r="A3337" s="89" t="s">
        <v>1667</v>
      </c>
      <c r="B3337" s="89">
        <v>100</v>
      </c>
      <c r="C3337" s="89" t="s">
        <v>561</v>
      </c>
      <c r="D3337" s="89" t="s">
        <v>12252</v>
      </c>
      <c r="E3337" s="89" t="s">
        <v>6987</v>
      </c>
      <c r="F3337" s="89" t="s">
        <v>376</v>
      </c>
      <c r="G3337" s="105">
        <v>45386.506249999999</v>
      </c>
      <c r="H3337" t="str">
        <f>INDEX(Partner_details[companyName], MATCH(E3337, Partner_details[email], 0))</f>
        <v>Asador</v>
      </c>
      <c r="I3337">
        <f>IFERROR(INDEX(ggPayers[payer], MATCH(A3337, ggPayers[remote_order_id], 0)), 0)</f>
        <v>825186</v>
      </c>
      <c r="J3337" t="str">
        <f t="shared" si="52"/>
        <v>ggPay</v>
      </c>
    </row>
    <row r="3338" spans="1:10">
      <c r="A3338" s="89" t="s">
        <v>12253</v>
      </c>
      <c r="B3338" s="89">
        <v>500</v>
      </c>
      <c r="C3338" s="89" t="s">
        <v>7963</v>
      </c>
      <c r="D3338" s="89" t="s">
        <v>12254</v>
      </c>
      <c r="E3338" s="89" t="s">
        <v>338</v>
      </c>
      <c r="F3338" s="89" t="s">
        <v>337</v>
      </c>
      <c r="G3338" s="105">
        <v>45386.509722222225</v>
      </c>
      <c r="H3338" t="str">
        <f>INDEX(Partner_details[companyName], MATCH(E3338, Partner_details[email], 0))</f>
        <v>gg cjsc</v>
      </c>
      <c r="I3338">
        <f>IFERROR(INDEX(ggPayers[payer], MATCH(A3338, ggPayers[remote_order_id], 0)), 0)</f>
        <v>0</v>
      </c>
      <c r="J3338" t="str">
        <f t="shared" si="52"/>
        <v>other</v>
      </c>
    </row>
    <row r="3339" spans="1:10">
      <c r="A3339" s="89" t="s">
        <v>12255</v>
      </c>
      <c r="B3339" s="89">
        <v>500</v>
      </c>
      <c r="C3339" s="89" t="s">
        <v>7963</v>
      </c>
      <c r="D3339" s="89" t="s">
        <v>12256</v>
      </c>
      <c r="E3339" s="89" t="s">
        <v>338</v>
      </c>
      <c r="F3339" s="89" t="s">
        <v>337</v>
      </c>
      <c r="G3339" s="105">
        <v>45386.509722222225</v>
      </c>
      <c r="H3339" t="str">
        <f>INDEX(Partner_details[companyName], MATCH(E3339, Partner_details[email], 0))</f>
        <v>gg cjsc</v>
      </c>
      <c r="I3339">
        <f>IFERROR(INDEX(ggPayers[payer], MATCH(A3339, ggPayers[remote_order_id], 0)), 0)</f>
        <v>0</v>
      </c>
      <c r="J3339" t="str">
        <f t="shared" si="52"/>
        <v>other</v>
      </c>
    </row>
    <row r="3340" spans="1:10">
      <c r="A3340" s="89" t="s">
        <v>1665</v>
      </c>
      <c r="B3340" s="89">
        <v>500</v>
      </c>
      <c r="C3340" s="89" t="s">
        <v>561</v>
      </c>
      <c r="D3340" s="89" t="s">
        <v>12257</v>
      </c>
      <c r="E3340" s="89" t="s">
        <v>6754</v>
      </c>
      <c r="F3340" s="89" t="s">
        <v>683</v>
      </c>
      <c r="G3340" s="105">
        <v>45386.529861111114</v>
      </c>
      <c r="H3340" t="str">
        <f>INDEX(Partner_details[companyName], MATCH(E3340, Partner_details[email], 0))</f>
        <v>Noraleppo</v>
      </c>
      <c r="I3340">
        <f>IFERROR(INDEX(ggPayers[payer], MATCH(A3340, ggPayers[remote_order_id], 0)), 0)</f>
        <v>179527</v>
      </c>
      <c r="J3340" t="str">
        <f t="shared" si="52"/>
        <v>ggPay</v>
      </c>
    </row>
    <row r="3341" spans="1:10">
      <c r="A3341" s="89" t="s">
        <v>1663</v>
      </c>
      <c r="B3341" s="89">
        <v>500</v>
      </c>
      <c r="C3341" s="89" t="s">
        <v>561</v>
      </c>
      <c r="D3341" s="99" t="s">
        <v>12258</v>
      </c>
      <c r="E3341" s="89" t="s">
        <v>190</v>
      </c>
      <c r="F3341" s="89" t="s">
        <v>189</v>
      </c>
      <c r="G3341" s="105">
        <v>45386.544444444444</v>
      </c>
      <c r="H3341" t="str">
        <f>INDEX(Partner_details[companyName], MATCH(E3341, Partner_details[email], 0))</f>
        <v>gg cjsc</v>
      </c>
      <c r="I3341">
        <f>IFERROR(INDEX(ggPayers[payer], MATCH(A3341, ggPayers[remote_order_id], 0)), 0)</f>
        <v>798</v>
      </c>
      <c r="J3341" t="str">
        <f t="shared" si="52"/>
        <v>ggPay</v>
      </c>
    </row>
    <row r="3342" spans="1:10">
      <c r="A3342" s="89" t="s">
        <v>12259</v>
      </c>
      <c r="B3342" s="89">
        <v>500</v>
      </c>
      <c r="C3342" s="89" t="s">
        <v>7963</v>
      </c>
      <c r="D3342" s="89" t="s">
        <v>12260</v>
      </c>
      <c r="E3342" s="89" t="s">
        <v>6830</v>
      </c>
      <c r="F3342" s="89" t="s">
        <v>382</v>
      </c>
      <c r="G3342" s="105">
        <v>45386.561805555553</v>
      </c>
      <c r="H3342" t="str">
        <f>INDEX(Partner_details[companyName], MATCH(E3342, Partner_details[email], 0))</f>
        <v>Beer Academy</v>
      </c>
      <c r="I3342">
        <f>IFERROR(INDEX(ggPayers[payer], MATCH(A3342, ggPayers[remote_order_id], 0)), 0)</f>
        <v>0</v>
      </c>
      <c r="J3342" t="str">
        <f t="shared" si="52"/>
        <v>other</v>
      </c>
    </row>
    <row r="3343" spans="1:10">
      <c r="A3343" s="89" t="s">
        <v>12261</v>
      </c>
      <c r="B3343" s="89">
        <v>500</v>
      </c>
      <c r="C3343" s="89" t="s">
        <v>7963</v>
      </c>
      <c r="D3343" s="89" t="s">
        <v>12262</v>
      </c>
      <c r="E3343" s="89" t="s">
        <v>6830</v>
      </c>
      <c r="F3343" s="89" t="s">
        <v>382</v>
      </c>
      <c r="G3343" s="105">
        <v>45386.561805555553</v>
      </c>
      <c r="H3343" t="str">
        <f>INDEX(Partner_details[companyName], MATCH(E3343, Partner_details[email], 0))</f>
        <v>Beer Academy</v>
      </c>
      <c r="I3343">
        <f>IFERROR(INDEX(ggPayers[payer], MATCH(A3343, ggPayers[remote_order_id], 0)), 0)</f>
        <v>0</v>
      </c>
      <c r="J3343" t="str">
        <f t="shared" si="52"/>
        <v>other</v>
      </c>
    </row>
    <row r="3344" spans="1:10">
      <c r="A3344" s="89" t="s">
        <v>12263</v>
      </c>
      <c r="B3344" s="89">
        <v>1000</v>
      </c>
      <c r="C3344" s="89" t="s">
        <v>7963</v>
      </c>
      <c r="D3344" s="89" t="s">
        <v>12264</v>
      </c>
      <c r="E3344" s="89" t="s">
        <v>6830</v>
      </c>
      <c r="F3344" s="89" t="s">
        <v>382</v>
      </c>
      <c r="G3344" s="105">
        <v>45386.566666666666</v>
      </c>
      <c r="H3344" t="str">
        <f>INDEX(Partner_details[companyName], MATCH(E3344, Partner_details[email], 0))</f>
        <v>Beer Academy</v>
      </c>
      <c r="I3344">
        <f>IFERROR(INDEX(ggPayers[payer], MATCH(A3344, ggPayers[remote_order_id], 0)), 0)</f>
        <v>0</v>
      </c>
      <c r="J3344" t="str">
        <f t="shared" si="52"/>
        <v>other</v>
      </c>
    </row>
    <row r="3345" spans="1:10">
      <c r="A3345" s="89" t="s">
        <v>1661</v>
      </c>
      <c r="B3345" s="89">
        <v>300</v>
      </c>
      <c r="C3345" s="89" t="s">
        <v>561</v>
      </c>
      <c r="D3345" s="89"/>
      <c r="E3345" s="89" t="s">
        <v>7579</v>
      </c>
      <c r="F3345" s="89" t="s">
        <v>602</v>
      </c>
      <c r="G3345" s="105">
        <v>45386.602083333331</v>
      </c>
      <c r="H3345" t="e">
        <f>INDEX(Partner_details[companyName], MATCH(E3345, Partner_details[email], 0))</f>
        <v>#N/A</v>
      </c>
      <c r="I3345">
        <f>IFERROR(INDEX(ggPayers[payer], MATCH(A3345, ggPayers[remote_order_id], 0)), 0)</f>
        <v>0</v>
      </c>
      <c r="J3345" t="str">
        <f t="shared" si="52"/>
        <v>other</v>
      </c>
    </row>
    <row r="3346" spans="1:10">
      <c r="A3346" s="89" t="s">
        <v>12265</v>
      </c>
      <c r="B3346" s="89">
        <v>300</v>
      </c>
      <c r="C3346" s="89" t="s">
        <v>7963</v>
      </c>
      <c r="D3346" s="89"/>
      <c r="E3346" s="89" t="s">
        <v>7579</v>
      </c>
      <c r="F3346" s="89" t="s">
        <v>602</v>
      </c>
      <c r="G3346" s="105">
        <v>45386.602083333331</v>
      </c>
      <c r="H3346" t="e">
        <f>INDEX(Partner_details[companyName], MATCH(E3346, Partner_details[email], 0))</f>
        <v>#N/A</v>
      </c>
      <c r="I3346">
        <f>IFERROR(INDEX(ggPayers[payer], MATCH(A3346, ggPayers[remote_order_id], 0)), 0)</f>
        <v>0</v>
      </c>
      <c r="J3346" t="str">
        <f t="shared" si="52"/>
        <v>other</v>
      </c>
    </row>
    <row r="3347" spans="1:10">
      <c r="A3347" s="89" t="s">
        <v>1659</v>
      </c>
      <c r="B3347" s="89">
        <v>300</v>
      </c>
      <c r="C3347" s="89" t="s">
        <v>561</v>
      </c>
      <c r="D3347" s="89" t="s">
        <v>12266</v>
      </c>
      <c r="E3347" s="89" t="s">
        <v>7579</v>
      </c>
      <c r="F3347" s="89" t="s">
        <v>602</v>
      </c>
      <c r="G3347" s="105">
        <v>45386.614583333336</v>
      </c>
      <c r="H3347" t="e">
        <f>INDEX(Partner_details[companyName], MATCH(E3347, Partner_details[email], 0))</f>
        <v>#N/A</v>
      </c>
      <c r="I3347">
        <f>IFERROR(INDEX(ggPayers[payer], MATCH(A3347, ggPayers[remote_order_id], 0)), 0)</f>
        <v>235796</v>
      </c>
      <c r="J3347" t="str">
        <f t="shared" si="52"/>
        <v>ggPay</v>
      </c>
    </row>
    <row r="3348" spans="1:10">
      <c r="A3348" s="89" t="s">
        <v>1657</v>
      </c>
      <c r="B3348" s="89">
        <v>300</v>
      </c>
      <c r="C3348" s="89" t="s">
        <v>561</v>
      </c>
      <c r="D3348" s="89" t="s">
        <v>12267</v>
      </c>
      <c r="E3348" s="89" t="s">
        <v>7579</v>
      </c>
      <c r="F3348" s="89" t="s">
        <v>602</v>
      </c>
      <c r="G3348" s="105">
        <v>45386.662499999999</v>
      </c>
      <c r="H3348" t="e">
        <f>INDEX(Partner_details[companyName], MATCH(E3348, Partner_details[email], 0))</f>
        <v>#N/A</v>
      </c>
      <c r="I3348">
        <f>IFERROR(INDEX(ggPayers[payer], MATCH(A3348, ggPayers[remote_order_id], 0)), 0)</f>
        <v>235796</v>
      </c>
      <c r="J3348" t="str">
        <f t="shared" si="52"/>
        <v>ggPay</v>
      </c>
    </row>
    <row r="3349" spans="1:10">
      <c r="A3349" s="89" t="s">
        <v>1655</v>
      </c>
      <c r="B3349" s="89">
        <v>500</v>
      </c>
      <c r="C3349" s="89" t="s">
        <v>561</v>
      </c>
      <c r="D3349" s="89" t="s">
        <v>12268</v>
      </c>
      <c r="E3349" s="89" t="s">
        <v>6728</v>
      </c>
      <c r="F3349" s="89" t="s">
        <v>6727</v>
      </c>
      <c r="G3349" s="105">
        <v>45386.678472222222</v>
      </c>
      <c r="H3349" t="str">
        <f>INDEX(Partner_details[companyName], MATCH(E3349, Partner_details[email], 0))</f>
        <v>Byblos</v>
      </c>
      <c r="I3349">
        <f>IFERROR(INDEX(ggPayers[payer], MATCH(A3349, ggPayers[remote_order_id], 0)), 0)</f>
        <v>79672</v>
      </c>
      <c r="J3349" t="str">
        <f t="shared" si="52"/>
        <v>ggPay</v>
      </c>
    </row>
    <row r="3350" spans="1:10">
      <c r="A3350" s="89" t="s">
        <v>1653</v>
      </c>
      <c r="B3350" s="89">
        <v>100</v>
      </c>
      <c r="C3350" s="89" t="s">
        <v>561</v>
      </c>
      <c r="D3350" s="89" t="s">
        <v>12269</v>
      </c>
      <c r="E3350" s="89" t="s">
        <v>273</v>
      </c>
      <c r="F3350" s="89" t="s">
        <v>72</v>
      </c>
      <c r="G3350" s="105">
        <v>45387.238194444442</v>
      </c>
      <c r="H3350" t="str">
        <f>INDEX(Partner_details[companyName], MATCH(E3350, Partner_details[email], 0))</f>
        <v>gg cjsc</v>
      </c>
      <c r="I3350">
        <f>IFERROR(INDEX(ggPayers[payer], MATCH(A3350, ggPayers[remote_order_id], 0)), 0)</f>
        <v>825186</v>
      </c>
      <c r="J3350" t="str">
        <f t="shared" si="52"/>
        <v>ggPay</v>
      </c>
    </row>
    <row r="3351" spans="1:10">
      <c r="A3351" s="89" t="s">
        <v>12270</v>
      </c>
      <c r="B3351" s="89">
        <v>500</v>
      </c>
      <c r="C3351" s="89" t="s">
        <v>7963</v>
      </c>
      <c r="D3351" s="89" t="s">
        <v>12271</v>
      </c>
      <c r="E3351" s="89" t="s">
        <v>338</v>
      </c>
      <c r="F3351" s="89" t="s">
        <v>337</v>
      </c>
      <c r="G3351" s="105">
        <v>45387.258333333331</v>
      </c>
      <c r="H3351" t="str">
        <f>INDEX(Partner_details[companyName], MATCH(E3351, Partner_details[email], 0))</f>
        <v>gg cjsc</v>
      </c>
      <c r="I3351">
        <f>IFERROR(INDEX(ggPayers[payer], MATCH(A3351, ggPayers[remote_order_id], 0)), 0)</f>
        <v>0</v>
      </c>
      <c r="J3351" t="str">
        <f t="shared" si="52"/>
        <v>other</v>
      </c>
    </row>
    <row r="3352" spans="1:10">
      <c r="A3352" s="89" t="s">
        <v>12272</v>
      </c>
      <c r="B3352" s="89">
        <v>1000</v>
      </c>
      <c r="C3352" s="89" t="s">
        <v>7963</v>
      </c>
      <c r="D3352" s="89" t="s">
        <v>12273</v>
      </c>
      <c r="E3352" s="89" t="s">
        <v>7296</v>
      </c>
      <c r="F3352" s="89" t="s">
        <v>516</v>
      </c>
      <c r="G3352" s="105">
        <v>45387.307638888888</v>
      </c>
      <c r="H3352" t="str">
        <f>INDEX(Partner_details[companyName], MATCH(E3352, Partner_details[email], 0))</f>
        <v>Paul</v>
      </c>
      <c r="I3352">
        <f>IFERROR(INDEX(ggPayers[payer], MATCH(A3352, ggPayers[remote_order_id], 0)), 0)</f>
        <v>0</v>
      </c>
      <c r="J3352" t="str">
        <f t="shared" si="52"/>
        <v>other</v>
      </c>
    </row>
    <row r="3353" spans="1:10">
      <c r="A3353" s="89" t="s">
        <v>12274</v>
      </c>
      <c r="B3353" s="89">
        <v>300</v>
      </c>
      <c r="C3353" s="89" t="s">
        <v>7974</v>
      </c>
      <c r="D3353" s="89"/>
      <c r="E3353" s="89" t="s">
        <v>7501</v>
      </c>
      <c r="F3353" s="89" t="s">
        <v>7500</v>
      </c>
      <c r="G3353" s="105">
        <v>45387.319444444445</v>
      </c>
      <c r="H3353" t="str">
        <f>INDEX(Partner_details[companyName], MATCH(E3353, Partner_details[email], 0))</f>
        <v>Mark’s Toy Emporium</v>
      </c>
      <c r="I3353">
        <f>IFERROR(INDEX(ggPayers[payer], MATCH(A3353, ggPayers[remote_order_id], 0)), 0)</f>
        <v>0</v>
      </c>
      <c r="J3353" t="str">
        <f t="shared" si="52"/>
        <v>other</v>
      </c>
    </row>
    <row r="3354" spans="1:10">
      <c r="A3354" s="89" t="s">
        <v>12275</v>
      </c>
      <c r="B3354" s="89">
        <v>300</v>
      </c>
      <c r="C3354" s="89" t="s">
        <v>7974</v>
      </c>
      <c r="D3354" s="89"/>
      <c r="E3354" s="89" t="s">
        <v>7501</v>
      </c>
      <c r="F3354" s="89" t="s">
        <v>7500</v>
      </c>
      <c r="G3354" s="105">
        <v>45387.319444444445</v>
      </c>
      <c r="H3354" t="str">
        <f>INDEX(Partner_details[companyName], MATCH(E3354, Partner_details[email], 0))</f>
        <v>Mark’s Toy Emporium</v>
      </c>
      <c r="I3354">
        <f>IFERROR(INDEX(ggPayers[payer], MATCH(A3354, ggPayers[remote_order_id], 0)), 0)</f>
        <v>0</v>
      </c>
      <c r="J3354" t="str">
        <f t="shared" si="52"/>
        <v>other</v>
      </c>
    </row>
    <row r="3355" spans="1:10">
      <c r="A3355" s="89" t="s">
        <v>12276</v>
      </c>
      <c r="B3355" s="89">
        <v>300</v>
      </c>
      <c r="C3355" s="89" t="s">
        <v>7974</v>
      </c>
      <c r="D3355" s="89"/>
      <c r="E3355" s="89" t="s">
        <v>7501</v>
      </c>
      <c r="F3355" s="89" t="s">
        <v>7500</v>
      </c>
      <c r="G3355" s="105">
        <v>45387.319444444445</v>
      </c>
      <c r="H3355" t="str">
        <f>INDEX(Partner_details[companyName], MATCH(E3355, Partner_details[email], 0))</f>
        <v>Mark’s Toy Emporium</v>
      </c>
      <c r="I3355">
        <f>IFERROR(INDEX(ggPayers[payer], MATCH(A3355, ggPayers[remote_order_id], 0)), 0)</f>
        <v>0</v>
      </c>
      <c r="J3355" t="str">
        <f t="shared" si="52"/>
        <v>other</v>
      </c>
    </row>
    <row r="3356" spans="1:10">
      <c r="A3356" s="89" t="s">
        <v>12277</v>
      </c>
      <c r="B3356" s="89">
        <v>300</v>
      </c>
      <c r="C3356" s="89" t="s">
        <v>7974</v>
      </c>
      <c r="D3356" s="89"/>
      <c r="E3356" s="89" t="s">
        <v>7501</v>
      </c>
      <c r="F3356" s="89" t="s">
        <v>7500</v>
      </c>
      <c r="G3356" s="105">
        <v>45387.319444444445</v>
      </c>
      <c r="H3356" t="str">
        <f>INDEX(Partner_details[companyName], MATCH(E3356, Partner_details[email], 0))</f>
        <v>Mark’s Toy Emporium</v>
      </c>
      <c r="I3356">
        <f>IFERROR(INDEX(ggPayers[payer], MATCH(A3356, ggPayers[remote_order_id], 0)), 0)</f>
        <v>0</v>
      </c>
      <c r="J3356" t="str">
        <f t="shared" si="52"/>
        <v>other</v>
      </c>
    </row>
    <row r="3357" spans="1:10">
      <c r="A3357" s="89" t="s">
        <v>12278</v>
      </c>
      <c r="B3357" s="89">
        <v>300</v>
      </c>
      <c r="C3357" s="89" t="s">
        <v>7974</v>
      </c>
      <c r="D3357" s="89"/>
      <c r="E3357" s="89" t="s">
        <v>7501</v>
      </c>
      <c r="F3357" s="89" t="s">
        <v>7500</v>
      </c>
      <c r="G3357" s="105">
        <v>45387.319444444445</v>
      </c>
      <c r="H3357" t="str">
        <f>INDEX(Partner_details[companyName], MATCH(E3357, Partner_details[email], 0))</f>
        <v>Mark’s Toy Emporium</v>
      </c>
      <c r="I3357">
        <f>IFERROR(INDEX(ggPayers[payer], MATCH(A3357, ggPayers[remote_order_id], 0)), 0)</f>
        <v>0</v>
      </c>
      <c r="J3357" t="str">
        <f t="shared" si="52"/>
        <v>other</v>
      </c>
    </row>
    <row r="3358" spans="1:10">
      <c r="A3358" s="89" t="s">
        <v>12279</v>
      </c>
      <c r="B3358" s="89">
        <v>300</v>
      </c>
      <c r="C3358" s="89" t="s">
        <v>7974</v>
      </c>
      <c r="D3358" s="89"/>
      <c r="E3358" s="89" t="s">
        <v>7501</v>
      </c>
      <c r="F3358" s="89" t="s">
        <v>7500</v>
      </c>
      <c r="G3358" s="105">
        <v>45387.319444444445</v>
      </c>
      <c r="H3358" t="str">
        <f>INDEX(Partner_details[companyName], MATCH(E3358, Partner_details[email], 0))</f>
        <v>Mark’s Toy Emporium</v>
      </c>
      <c r="I3358">
        <f>IFERROR(INDEX(ggPayers[payer], MATCH(A3358, ggPayers[remote_order_id], 0)), 0)</f>
        <v>0</v>
      </c>
      <c r="J3358" t="str">
        <f t="shared" si="52"/>
        <v>other</v>
      </c>
    </row>
    <row r="3359" spans="1:10">
      <c r="A3359" s="89" t="s">
        <v>12280</v>
      </c>
      <c r="B3359" s="89">
        <v>300</v>
      </c>
      <c r="C3359" s="89" t="s">
        <v>7974</v>
      </c>
      <c r="D3359" s="89"/>
      <c r="E3359" s="89" t="s">
        <v>7501</v>
      </c>
      <c r="F3359" s="89" t="s">
        <v>7500</v>
      </c>
      <c r="G3359" s="105">
        <v>45387.319444444445</v>
      </c>
      <c r="H3359" t="str">
        <f>INDEX(Partner_details[companyName], MATCH(E3359, Partner_details[email], 0))</f>
        <v>Mark’s Toy Emporium</v>
      </c>
      <c r="I3359">
        <f>IFERROR(INDEX(ggPayers[payer], MATCH(A3359, ggPayers[remote_order_id], 0)), 0)</f>
        <v>0</v>
      </c>
      <c r="J3359" t="str">
        <f t="shared" si="52"/>
        <v>other</v>
      </c>
    </row>
    <row r="3360" spans="1:10">
      <c r="A3360" s="89" t="s">
        <v>12281</v>
      </c>
      <c r="B3360" s="89">
        <v>300</v>
      </c>
      <c r="C3360" s="89" t="s">
        <v>7974</v>
      </c>
      <c r="D3360" s="89"/>
      <c r="E3360" s="89" t="s">
        <v>7501</v>
      </c>
      <c r="F3360" s="89" t="s">
        <v>7500</v>
      </c>
      <c r="G3360" s="105">
        <v>45387.319444444445</v>
      </c>
      <c r="H3360" t="str">
        <f>INDEX(Partner_details[companyName], MATCH(E3360, Partner_details[email], 0))</f>
        <v>Mark’s Toy Emporium</v>
      </c>
      <c r="I3360">
        <f>IFERROR(INDEX(ggPayers[payer], MATCH(A3360, ggPayers[remote_order_id], 0)), 0)</f>
        <v>0</v>
      </c>
      <c r="J3360" t="str">
        <f t="shared" si="52"/>
        <v>other</v>
      </c>
    </row>
    <row r="3361" spans="1:10">
      <c r="A3361" s="89" t="s">
        <v>12282</v>
      </c>
      <c r="B3361" s="89">
        <v>500</v>
      </c>
      <c r="C3361" s="89" t="s">
        <v>7974</v>
      </c>
      <c r="D3361" s="89"/>
      <c r="E3361" s="89" t="s">
        <v>7501</v>
      </c>
      <c r="F3361" s="89" t="s">
        <v>7500</v>
      </c>
      <c r="G3361" s="105">
        <v>45387.319444444445</v>
      </c>
      <c r="H3361" t="str">
        <f>INDEX(Partner_details[companyName], MATCH(E3361, Partner_details[email], 0))</f>
        <v>Mark’s Toy Emporium</v>
      </c>
      <c r="I3361">
        <f>IFERROR(INDEX(ggPayers[payer], MATCH(A3361, ggPayers[remote_order_id], 0)), 0)</f>
        <v>0</v>
      </c>
      <c r="J3361" t="str">
        <f t="shared" si="52"/>
        <v>other</v>
      </c>
    </row>
    <row r="3362" spans="1:10">
      <c r="A3362" s="89" t="s">
        <v>12283</v>
      </c>
      <c r="B3362" s="89">
        <v>500</v>
      </c>
      <c r="C3362" s="89" t="s">
        <v>7974</v>
      </c>
      <c r="D3362" s="89"/>
      <c r="E3362" s="89" t="s">
        <v>7501</v>
      </c>
      <c r="F3362" s="89" t="s">
        <v>7500</v>
      </c>
      <c r="G3362" s="105">
        <v>45387.319444444445</v>
      </c>
      <c r="H3362" t="str">
        <f>INDEX(Partner_details[companyName], MATCH(E3362, Partner_details[email], 0))</f>
        <v>Mark’s Toy Emporium</v>
      </c>
      <c r="I3362">
        <f>IFERROR(INDEX(ggPayers[payer], MATCH(A3362, ggPayers[remote_order_id], 0)), 0)</f>
        <v>0</v>
      </c>
      <c r="J3362" t="str">
        <f t="shared" si="52"/>
        <v>other</v>
      </c>
    </row>
    <row r="3363" spans="1:10">
      <c r="A3363" s="89" t="s">
        <v>12284</v>
      </c>
      <c r="B3363" s="89">
        <v>500</v>
      </c>
      <c r="C3363" s="89" t="s">
        <v>7974</v>
      </c>
      <c r="D3363" s="89"/>
      <c r="E3363" s="89" t="s">
        <v>7501</v>
      </c>
      <c r="F3363" s="89" t="s">
        <v>7500</v>
      </c>
      <c r="G3363" s="105">
        <v>45387.319444444445</v>
      </c>
      <c r="H3363" t="str">
        <f>INDEX(Partner_details[companyName], MATCH(E3363, Partner_details[email], 0))</f>
        <v>Mark’s Toy Emporium</v>
      </c>
      <c r="I3363">
        <f>IFERROR(INDEX(ggPayers[payer], MATCH(A3363, ggPayers[remote_order_id], 0)), 0)</f>
        <v>0</v>
      </c>
      <c r="J3363" t="str">
        <f t="shared" si="52"/>
        <v>other</v>
      </c>
    </row>
    <row r="3364" spans="1:10">
      <c r="A3364" s="89" t="s">
        <v>12285</v>
      </c>
      <c r="B3364" s="89">
        <v>500</v>
      </c>
      <c r="C3364" s="89" t="s">
        <v>7974</v>
      </c>
      <c r="D3364" s="89"/>
      <c r="E3364" s="89" t="s">
        <v>7501</v>
      </c>
      <c r="F3364" s="89" t="s">
        <v>7500</v>
      </c>
      <c r="G3364" s="105">
        <v>45387.319444444445</v>
      </c>
      <c r="H3364" t="str">
        <f>INDEX(Partner_details[companyName], MATCH(E3364, Partner_details[email], 0))</f>
        <v>Mark’s Toy Emporium</v>
      </c>
      <c r="I3364">
        <f>IFERROR(INDEX(ggPayers[payer], MATCH(A3364, ggPayers[remote_order_id], 0)), 0)</f>
        <v>0</v>
      </c>
      <c r="J3364" t="str">
        <f t="shared" si="52"/>
        <v>other</v>
      </c>
    </row>
    <row r="3365" spans="1:10">
      <c r="A3365" s="89" t="s">
        <v>12286</v>
      </c>
      <c r="B3365" s="89">
        <v>500</v>
      </c>
      <c r="C3365" s="89" t="s">
        <v>7974</v>
      </c>
      <c r="D3365" s="89"/>
      <c r="E3365" s="89" t="s">
        <v>7501</v>
      </c>
      <c r="F3365" s="89" t="s">
        <v>7500</v>
      </c>
      <c r="G3365" s="105">
        <v>45387.319444444445</v>
      </c>
      <c r="H3365" t="str">
        <f>INDEX(Partner_details[companyName], MATCH(E3365, Partner_details[email], 0))</f>
        <v>Mark’s Toy Emporium</v>
      </c>
      <c r="I3365">
        <f>IFERROR(INDEX(ggPayers[payer], MATCH(A3365, ggPayers[remote_order_id], 0)), 0)</f>
        <v>0</v>
      </c>
      <c r="J3365" t="str">
        <f t="shared" si="52"/>
        <v>other</v>
      </c>
    </row>
    <row r="3366" spans="1:10">
      <c r="A3366" s="89" t="s">
        <v>12287</v>
      </c>
      <c r="B3366" s="89">
        <v>500</v>
      </c>
      <c r="C3366" s="89" t="s">
        <v>7974</v>
      </c>
      <c r="D3366" s="89"/>
      <c r="E3366" s="89" t="s">
        <v>7501</v>
      </c>
      <c r="F3366" s="89" t="s">
        <v>7500</v>
      </c>
      <c r="G3366" s="105">
        <v>45387.319444444445</v>
      </c>
      <c r="H3366" t="str">
        <f>INDEX(Partner_details[companyName], MATCH(E3366, Partner_details[email], 0))</f>
        <v>Mark’s Toy Emporium</v>
      </c>
      <c r="I3366">
        <f>IFERROR(INDEX(ggPayers[payer], MATCH(A3366, ggPayers[remote_order_id], 0)), 0)</f>
        <v>0</v>
      </c>
      <c r="J3366" t="str">
        <f t="shared" si="52"/>
        <v>other</v>
      </c>
    </row>
    <row r="3367" spans="1:10">
      <c r="A3367" s="89" t="s">
        <v>12288</v>
      </c>
      <c r="B3367" s="89">
        <v>500</v>
      </c>
      <c r="C3367" s="89" t="s">
        <v>7974</v>
      </c>
      <c r="D3367" s="89"/>
      <c r="E3367" s="89" t="s">
        <v>7501</v>
      </c>
      <c r="F3367" s="89" t="s">
        <v>7500</v>
      </c>
      <c r="G3367" s="105">
        <v>45387.319444444445</v>
      </c>
      <c r="H3367" t="str">
        <f>INDEX(Partner_details[companyName], MATCH(E3367, Partner_details[email], 0))</f>
        <v>Mark’s Toy Emporium</v>
      </c>
      <c r="I3367">
        <f>IFERROR(INDEX(ggPayers[payer], MATCH(A3367, ggPayers[remote_order_id], 0)), 0)</f>
        <v>0</v>
      </c>
      <c r="J3367" t="str">
        <f t="shared" si="52"/>
        <v>other</v>
      </c>
    </row>
    <row r="3368" spans="1:10">
      <c r="A3368" s="89" t="s">
        <v>12289</v>
      </c>
      <c r="B3368" s="89">
        <v>500</v>
      </c>
      <c r="C3368" s="89" t="s">
        <v>7974</v>
      </c>
      <c r="D3368" s="89"/>
      <c r="E3368" s="89" t="s">
        <v>7501</v>
      </c>
      <c r="F3368" s="89" t="s">
        <v>7500</v>
      </c>
      <c r="G3368" s="105">
        <v>45387.319444444445</v>
      </c>
      <c r="H3368" t="str">
        <f>INDEX(Partner_details[companyName], MATCH(E3368, Partner_details[email], 0))</f>
        <v>Mark’s Toy Emporium</v>
      </c>
      <c r="I3368">
        <f>IFERROR(INDEX(ggPayers[payer], MATCH(A3368, ggPayers[remote_order_id], 0)), 0)</f>
        <v>0</v>
      </c>
      <c r="J3368" t="str">
        <f t="shared" si="52"/>
        <v>other</v>
      </c>
    </row>
    <row r="3369" spans="1:10">
      <c r="A3369" s="89" t="s">
        <v>12290</v>
      </c>
      <c r="B3369" s="89">
        <v>500</v>
      </c>
      <c r="C3369" s="89" t="s">
        <v>7974</v>
      </c>
      <c r="D3369" s="89"/>
      <c r="E3369" s="89" t="s">
        <v>7501</v>
      </c>
      <c r="F3369" s="89" t="s">
        <v>7500</v>
      </c>
      <c r="G3369" s="105">
        <v>45387.319444444445</v>
      </c>
      <c r="H3369" t="str">
        <f>INDEX(Partner_details[companyName], MATCH(E3369, Partner_details[email], 0))</f>
        <v>Mark’s Toy Emporium</v>
      </c>
      <c r="I3369">
        <f>IFERROR(INDEX(ggPayers[payer], MATCH(A3369, ggPayers[remote_order_id], 0)), 0)</f>
        <v>0</v>
      </c>
      <c r="J3369" t="str">
        <f t="shared" si="52"/>
        <v>other</v>
      </c>
    </row>
    <row r="3370" spans="1:10">
      <c r="A3370" s="89" t="s">
        <v>12291</v>
      </c>
      <c r="B3370" s="89">
        <v>100</v>
      </c>
      <c r="C3370" s="89" t="s">
        <v>7974</v>
      </c>
      <c r="D3370" s="89"/>
      <c r="E3370" s="89" t="s">
        <v>7501</v>
      </c>
      <c r="F3370" s="89" t="s">
        <v>7500</v>
      </c>
      <c r="G3370" s="105">
        <v>45387.320138888892</v>
      </c>
      <c r="H3370" t="str">
        <f>INDEX(Partner_details[companyName], MATCH(E3370, Partner_details[email], 0))</f>
        <v>Mark’s Toy Emporium</v>
      </c>
      <c r="I3370">
        <f>IFERROR(INDEX(ggPayers[payer], MATCH(A3370, ggPayers[remote_order_id], 0)), 0)</f>
        <v>0</v>
      </c>
      <c r="J3370" t="str">
        <f t="shared" si="52"/>
        <v>other</v>
      </c>
    </row>
    <row r="3371" spans="1:10">
      <c r="A3371" s="89" t="s">
        <v>1651</v>
      </c>
      <c r="B3371" s="89">
        <v>100</v>
      </c>
      <c r="C3371" s="89" t="s">
        <v>561</v>
      </c>
      <c r="D3371" s="89" t="s">
        <v>12292</v>
      </c>
      <c r="E3371" s="89" t="s">
        <v>7263</v>
      </c>
      <c r="F3371" s="89" t="s">
        <v>270</v>
      </c>
      <c r="G3371" s="105">
        <v>45387.324305555558</v>
      </c>
      <c r="H3371" t="str">
        <f>INDEX(Partner_details[companyName], MATCH(E3371, Partner_details[email], 0))</f>
        <v>Arctic Fox</v>
      </c>
      <c r="I3371">
        <f>IFERROR(INDEX(ggPayers[payer], MATCH(A3371, ggPayers[remote_order_id], 0)), 0)</f>
        <v>162906</v>
      </c>
      <c r="J3371" t="str">
        <f t="shared" si="52"/>
        <v>ggPay</v>
      </c>
    </row>
    <row r="3372" spans="1:10">
      <c r="A3372" s="89" t="s">
        <v>1649</v>
      </c>
      <c r="B3372" s="89">
        <v>100</v>
      </c>
      <c r="C3372" s="89" t="s">
        <v>561</v>
      </c>
      <c r="D3372" s="89" t="s">
        <v>12293</v>
      </c>
      <c r="E3372" s="89" t="s">
        <v>7263</v>
      </c>
      <c r="F3372" s="89" t="s">
        <v>270</v>
      </c>
      <c r="G3372" s="105">
        <v>45387.325694444444</v>
      </c>
      <c r="H3372" t="str">
        <f>INDEX(Partner_details[companyName], MATCH(E3372, Partner_details[email], 0))</f>
        <v>Arctic Fox</v>
      </c>
      <c r="I3372">
        <f>IFERROR(INDEX(ggPayers[payer], MATCH(A3372, ggPayers[remote_order_id], 0)), 0)</f>
        <v>162906</v>
      </c>
      <c r="J3372" t="str">
        <f t="shared" si="52"/>
        <v>ggPay</v>
      </c>
    </row>
    <row r="3373" spans="1:10">
      <c r="A3373" s="89" t="s">
        <v>1646</v>
      </c>
      <c r="B3373" s="89">
        <v>100</v>
      </c>
      <c r="C3373" s="89" t="s">
        <v>561</v>
      </c>
      <c r="D3373" s="89"/>
      <c r="E3373" s="89" t="s">
        <v>7114</v>
      </c>
      <c r="F3373" s="89" t="s">
        <v>7113</v>
      </c>
      <c r="G3373" s="105">
        <v>45387.326388888891</v>
      </c>
      <c r="H3373" t="str">
        <f>INDEX(Partner_details[companyName], MATCH(E3373, Partner_details[email], 0))</f>
        <v>Arctic Fox</v>
      </c>
      <c r="I3373">
        <f>IFERROR(INDEX(ggPayers[payer], MATCH(A3373, ggPayers[remote_order_id], 0)), 0)</f>
        <v>0</v>
      </c>
      <c r="J3373" t="str">
        <f t="shared" si="52"/>
        <v>other</v>
      </c>
    </row>
    <row r="3374" spans="1:10">
      <c r="A3374" s="89" t="s">
        <v>12294</v>
      </c>
      <c r="B3374" s="89">
        <v>500</v>
      </c>
      <c r="C3374" s="89" t="s">
        <v>7963</v>
      </c>
      <c r="D3374" s="89" t="s">
        <v>12295</v>
      </c>
      <c r="E3374" s="89" t="s">
        <v>7018</v>
      </c>
      <c r="F3374" s="89" t="s">
        <v>476</v>
      </c>
      <c r="G3374" s="105">
        <v>45387.362500000003</v>
      </c>
      <c r="H3374" t="str">
        <f>INDEX(Partner_details[companyName], MATCH(E3374, Partner_details[email], 0))</f>
        <v>Malocco</v>
      </c>
      <c r="I3374">
        <f>IFERROR(INDEX(ggPayers[payer], MATCH(A3374, ggPayers[remote_order_id], 0)), 0)</f>
        <v>0</v>
      </c>
      <c r="J3374" t="str">
        <f t="shared" si="52"/>
        <v>other</v>
      </c>
    </row>
    <row r="3375" spans="1:10">
      <c r="A3375" s="89" t="s">
        <v>1644</v>
      </c>
      <c r="B3375" s="89">
        <v>500</v>
      </c>
      <c r="C3375" s="89" t="s">
        <v>561</v>
      </c>
      <c r="D3375" s="89"/>
      <c r="E3375" s="89" t="s">
        <v>7018</v>
      </c>
      <c r="F3375" s="89" t="s">
        <v>476</v>
      </c>
      <c r="G3375" s="105">
        <v>45387.363194444442</v>
      </c>
      <c r="H3375" t="str">
        <f>INDEX(Partner_details[companyName], MATCH(E3375, Partner_details[email], 0))</f>
        <v>Malocco</v>
      </c>
      <c r="I3375">
        <f>IFERROR(INDEX(ggPayers[payer], MATCH(A3375, ggPayers[remote_order_id], 0)), 0)</f>
        <v>0</v>
      </c>
      <c r="J3375" t="str">
        <f t="shared" si="52"/>
        <v>other</v>
      </c>
    </row>
    <row r="3376" spans="1:10">
      <c r="A3376" s="89" t="s">
        <v>1642</v>
      </c>
      <c r="B3376" s="89">
        <v>100</v>
      </c>
      <c r="C3376" s="89" t="s">
        <v>561</v>
      </c>
      <c r="D3376" s="89"/>
      <c r="E3376" s="89" t="s">
        <v>7196</v>
      </c>
      <c r="F3376" s="89" t="s">
        <v>884</v>
      </c>
      <c r="G3376" s="105">
        <v>45387.366666666669</v>
      </c>
      <c r="H3376" t="str">
        <f>INDEX(Partner_details[companyName], MATCH(E3376, Partner_details[email], 0))</f>
        <v>Arctic Fox</v>
      </c>
      <c r="I3376">
        <f>IFERROR(INDEX(ggPayers[payer], MATCH(A3376, ggPayers[remote_order_id], 0)), 0)</f>
        <v>0</v>
      </c>
      <c r="J3376" t="str">
        <f t="shared" si="52"/>
        <v>other</v>
      </c>
    </row>
    <row r="3377" spans="1:10">
      <c r="A3377" s="89" t="s">
        <v>1640</v>
      </c>
      <c r="B3377" s="89">
        <v>500</v>
      </c>
      <c r="C3377" s="89" t="s">
        <v>561</v>
      </c>
      <c r="D3377" s="89" t="s">
        <v>12296</v>
      </c>
      <c r="E3377" s="89" t="s">
        <v>7018</v>
      </c>
      <c r="F3377" s="89" t="s">
        <v>476</v>
      </c>
      <c r="G3377" s="105">
        <v>45387.388888888891</v>
      </c>
      <c r="H3377" t="str">
        <f>INDEX(Partner_details[companyName], MATCH(E3377, Partner_details[email], 0))</f>
        <v>Malocco</v>
      </c>
      <c r="I3377">
        <f>IFERROR(INDEX(ggPayers[payer], MATCH(A3377, ggPayers[remote_order_id], 0)), 0)</f>
        <v>18668</v>
      </c>
      <c r="J3377" t="str">
        <f t="shared" si="52"/>
        <v>ggPay</v>
      </c>
    </row>
    <row r="3378" spans="1:10">
      <c r="A3378" s="89" t="s">
        <v>1638</v>
      </c>
      <c r="B3378" s="89">
        <v>1000</v>
      </c>
      <c r="C3378" s="89" t="s">
        <v>561</v>
      </c>
      <c r="D3378" s="89" t="s">
        <v>12297</v>
      </c>
      <c r="E3378" s="89" t="s">
        <v>6690</v>
      </c>
      <c r="F3378" s="89" t="s">
        <v>655</v>
      </c>
      <c r="G3378" s="105">
        <v>45387.404861111114</v>
      </c>
      <c r="H3378" t="str">
        <f>INDEX(Partner_details[companyName], MATCH(E3378, Partner_details[email], 0))</f>
        <v>Bisquit</v>
      </c>
      <c r="I3378">
        <f>IFERROR(INDEX(ggPayers[payer], MATCH(A3378, ggPayers[remote_order_id], 0)), 0)</f>
        <v>545501</v>
      </c>
      <c r="J3378" t="str">
        <f t="shared" si="52"/>
        <v>ggPay</v>
      </c>
    </row>
    <row r="3379" spans="1:10">
      <c r="A3379" s="89" t="s">
        <v>1636</v>
      </c>
      <c r="B3379" s="89">
        <v>1000</v>
      </c>
      <c r="C3379" s="89" t="s">
        <v>561</v>
      </c>
      <c r="D3379" s="89" t="s">
        <v>12298</v>
      </c>
      <c r="E3379" s="89" t="s">
        <v>7432</v>
      </c>
      <c r="F3379" s="89" t="s">
        <v>571</v>
      </c>
      <c r="G3379" s="105">
        <v>45387.435416666667</v>
      </c>
      <c r="H3379" t="str">
        <f>INDEX(Partner_details[companyName], MATCH(E3379, Partner_details[email], 0))</f>
        <v>Venlo</v>
      </c>
      <c r="I3379">
        <f>IFERROR(INDEX(ggPayers[payer], MATCH(A3379, ggPayers[remote_order_id], 0)), 0)</f>
        <v>798</v>
      </c>
      <c r="J3379" t="str">
        <f t="shared" si="52"/>
        <v>ggPay</v>
      </c>
    </row>
    <row r="3380" spans="1:10">
      <c r="A3380" s="89" t="s">
        <v>1634</v>
      </c>
      <c r="B3380" s="89">
        <v>500</v>
      </c>
      <c r="C3380" s="89" t="s">
        <v>561</v>
      </c>
      <c r="D3380" s="89" t="s">
        <v>12299</v>
      </c>
      <c r="E3380" s="89" t="s">
        <v>6690</v>
      </c>
      <c r="F3380" s="89" t="s">
        <v>655</v>
      </c>
      <c r="G3380" s="105">
        <v>45387.456250000003</v>
      </c>
      <c r="H3380" t="str">
        <f>INDEX(Partner_details[companyName], MATCH(E3380, Partner_details[email], 0))</f>
        <v>Bisquit</v>
      </c>
      <c r="I3380">
        <f>IFERROR(INDEX(ggPayers[payer], MATCH(A3380, ggPayers[remote_order_id], 0)), 0)</f>
        <v>833134</v>
      </c>
      <c r="J3380" t="str">
        <f t="shared" si="52"/>
        <v>ggPay</v>
      </c>
    </row>
    <row r="3381" spans="1:10">
      <c r="A3381" s="89" t="s">
        <v>1632</v>
      </c>
      <c r="B3381" s="89">
        <v>1000</v>
      </c>
      <c r="C3381" s="89" t="s">
        <v>561</v>
      </c>
      <c r="D3381" s="89" t="s">
        <v>12300</v>
      </c>
      <c r="E3381" s="89" t="s">
        <v>6690</v>
      </c>
      <c r="F3381" s="89" t="s">
        <v>655</v>
      </c>
      <c r="G3381" s="105">
        <v>45387.585416666669</v>
      </c>
      <c r="H3381" t="str">
        <f>INDEX(Partner_details[companyName], MATCH(E3381, Partner_details[email], 0))</f>
        <v>Bisquit</v>
      </c>
      <c r="I3381">
        <f>IFERROR(INDEX(ggPayers[payer], MATCH(A3381, ggPayers[remote_order_id], 0)), 0)</f>
        <v>910490</v>
      </c>
      <c r="J3381" t="str">
        <f t="shared" si="52"/>
        <v>ggPay</v>
      </c>
    </row>
    <row r="3382" spans="1:10">
      <c r="A3382" s="89" t="s">
        <v>1628</v>
      </c>
      <c r="B3382" s="89">
        <v>1000</v>
      </c>
      <c r="C3382" s="89" t="s">
        <v>561</v>
      </c>
      <c r="D3382" s="89" t="s">
        <v>12301</v>
      </c>
      <c r="E3382" s="89" t="s">
        <v>6690</v>
      </c>
      <c r="F3382" s="89" t="s">
        <v>655</v>
      </c>
      <c r="G3382" s="105">
        <v>45387.634027777778</v>
      </c>
      <c r="H3382" t="str">
        <f>INDEX(Partner_details[companyName], MATCH(E3382, Partner_details[email], 0))</f>
        <v>Bisquit</v>
      </c>
      <c r="I3382">
        <f>IFERROR(INDEX(ggPayers[payer], MATCH(A3382, ggPayers[remote_order_id], 0)), 0)</f>
        <v>896670</v>
      </c>
      <c r="J3382" t="str">
        <f t="shared" si="52"/>
        <v>ggPay</v>
      </c>
    </row>
    <row r="3383" spans="1:10">
      <c r="A3383" s="89" t="s">
        <v>1626</v>
      </c>
      <c r="B3383" s="89">
        <v>500</v>
      </c>
      <c r="C3383" s="89" t="s">
        <v>561</v>
      </c>
      <c r="D3383" s="89" t="s">
        <v>12302</v>
      </c>
      <c r="E3383" s="89" t="s">
        <v>7306</v>
      </c>
      <c r="F3383" s="89" t="s">
        <v>379</v>
      </c>
      <c r="G3383" s="105">
        <v>45387.671527777777</v>
      </c>
      <c r="H3383" t="str">
        <f>INDEX(Partner_details[companyName], MATCH(E3383, Partner_details[email], 0))</f>
        <v>Bardak</v>
      </c>
      <c r="I3383">
        <f>IFERROR(INDEX(ggPayers[payer], MATCH(A3383, ggPayers[remote_order_id], 0)), 0)</f>
        <v>479715</v>
      </c>
      <c r="J3383" t="str">
        <f t="shared" si="52"/>
        <v>ggPay</v>
      </c>
    </row>
    <row r="3384" spans="1:10">
      <c r="A3384" s="89" t="s">
        <v>1624</v>
      </c>
      <c r="B3384" s="89">
        <v>1000</v>
      </c>
      <c r="C3384" s="89" t="s">
        <v>561</v>
      </c>
      <c r="D3384" s="89" t="s">
        <v>12303</v>
      </c>
      <c r="E3384" s="89" t="s">
        <v>6572</v>
      </c>
      <c r="F3384" s="89" t="s">
        <v>568</v>
      </c>
      <c r="G3384" s="105">
        <v>45387.686111111114</v>
      </c>
      <c r="H3384" t="str">
        <f>INDEX(Partner_details[companyName], MATCH(E3384, Partner_details[email], 0))</f>
        <v>Bisquit</v>
      </c>
      <c r="I3384">
        <f>IFERROR(INDEX(ggPayers[payer], MATCH(A3384, ggPayers[remote_order_id], 0)), 0)</f>
        <v>76647</v>
      </c>
      <c r="J3384" t="str">
        <f t="shared" si="52"/>
        <v>ggPay</v>
      </c>
    </row>
    <row r="3385" spans="1:10">
      <c r="A3385" s="89" t="s">
        <v>1622</v>
      </c>
      <c r="B3385" s="89">
        <v>300</v>
      </c>
      <c r="C3385" s="89" t="s">
        <v>561</v>
      </c>
      <c r="D3385" s="89" t="s">
        <v>12304</v>
      </c>
      <c r="E3385" s="89" t="s">
        <v>7579</v>
      </c>
      <c r="F3385" s="89" t="s">
        <v>602</v>
      </c>
      <c r="G3385" s="105">
        <v>45387.69027777778</v>
      </c>
      <c r="H3385" t="e">
        <f>INDEX(Partner_details[companyName], MATCH(E3385, Partner_details[email], 0))</f>
        <v>#N/A</v>
      </c>
      <c r="I3385">
        <f>IFERROR(INDEX(ggPayers[payer], MATCH(A3385, ggPayers[remote_order_id], 0)), 0)</f>
        <v>1106070</v>
      </c>
      <c r="J3385" t="str">
        <f t="shared" si="52"/>
        <v>ggPay</v>
      </c>
    </row>
    <row r="3386" spans="1:10">
      <c r="A3386" s="89" t="s">
        <v>1620</v>
      </c>
      <c r="B3386" s="89">
        <v>2000</v>
      </c>
      <c r="C3386" s="89" t="s">
        <v>561</v>
      </c>
      <c r="D3386" s="89" t="s">
        <v>12305</v>
      </c>
      <c r="E3386" s="89" t="s">
        <v>6830</v>
      </c>
      <c r="F3386" s="89" t="s">
        <v>382</v>
      </c>
      <c r="G3386" s="105">
        <v>45387.829861111109</v>
      </c>
      <c r="H3386" t="str">
        <f>INDEX(Partner_details[companyName], MATCH(E3386, Partner_details[email], 0))</f>
        <v>Beer Academy</v>
      </c>
      <c r="I3386">
        <f>IFERROR(INDEX(ggPayers[payer], MATCH(A3386, ggPayers[remote_order_id], 0)), 0)</f>
        <v>5638</v>
      </c>
      <c r="J3386" t="str">
        <f t="shared" si="52"/>
        <v>ggPay</v>
      </c>
    </row>
    <row r="3387" spans="1:10">
      <c r="A3387" s="89" t="s">
        <v>1618</v>
      </c>
      <c r="B3387" s="89">
        <v>500</v>
      </c>
      <c r="C3387" s="89" t="s">
        <v>561</v>
      </c>
      <c r="D3387" s="89" t="s">
        <v>12306</v>
      </c>
      <c r="E3387" s="89" t="s">
        <v>7018</v>
      </c>
      <c r="F3387" s="89" t="s">
        <v>476</v>
      </c>
      <c r="G3387" s="105">
        <v>45388.306250000001</v>
      </c>
      <c r="H3387" t="str">
        <f>INDEX(Partner_details[companyName], MATCH(E3387, Partner_details[email], 0))</f>
        <v>Malocco</v>
      </c>
      <c r="I3387">
        <f>IFERROR(INDEX(ggPayers[payer], MATCH(A3387, ggPayers[remote_order_id], 0)), 0)</f>
        <v>36016</v>
      </c>
      <c r="J3387" t="str">
        <f t="shared" si="52"/>
        <v>ggPay</v>
      </c>
    </row>
    <row r="3388" spans="1:10">
      <c r="A3388" s="89" t="s">
        <v>12307</v>
      </c>
      <c r="B3388" s="89">
        <v>500</v>
      </c>
      <c r="C3388" s="89" t="s">
        <v>7963</v>
      </c>
      <c r="D3388" s="89" t="s">
        <v>12308</v>
      </c>
      <c r="E3388" s="89" t="s">
        <v>7018</v>
      </c>
      <c r="F3388" s="89" t="s">
        <v>476</v>
      </c>
      <c r="G3388" s="105">
        <v>45388.344444444447</v>
      </c>
      <c r="H3388" t="str">
        <f>INDEX(Partner_details[companyName], MATCH(E3388, Partner_details[email], 0))</f>
        <v>Malocco</v>
      </c>
      <c r="I3388">
        <f>IFERROR(INDEX(ggPayers[payer], MATCH(A3388, ggPayers[remote_order_id], 0)), 0)</f>
        <v>0</v>
      </c>
      <c r="J3388" t="str">
        <f t="shared" si="52"/>
        <v>other</v>
      </c>
    </row>
    <row r="3389" spans="1:10">
      <c r="A3389" s="89" t="s">
        <v>1615</v>
      </c>
      <c r="B3389" s="89">
        <v>500</v>
      </c>
      <c r="C3389" s="89" t="s">
        <v>561</v>
      </c>
      <c r="D3389" s="89"/>
      <c r="E3389" s="89" t="s">
        <v>7018</v>
      </c>
      <c r="F3389" s="89" t="s">
        <v>476</v>
      </c>
      <c r="G3389" s="105">
        <v>45388.345138888886</v>
      </c>
      <c r="H3389" t="str">
        <f>INDEX(Partner_details[companyName], MATCH(E3389, Partner_details[email], 0))</f>
        <v>Malocco</v>
      </c>
      <c r="I3389">
        <f>IFERROR(INDEX(ggPayers[payer], MATCH(A3389, ggPayers[remote_order_id], 0)), 0)</f>
        <v>0</v>
      </c>
      <c r="J3389" t="str">
        <f t="shared" si="52"/>
        <v>other</v>
      </c>
    </row>
    <row r="3390" spans="1:10">
      <c r="A3390" s="89" t="s">
        <v>1613</v>
      </c>
      <c r="B3390" s="89">
        <v>1000</v>
      </c>
      <c r="C3390" s="89" t="s">
        <v>561</v>
      </c>
      <c r="D3390" s="89" t="s">
        <v>12309</v>
      </c>
      <c r="E3390" s="89" t="s">
        <v>7296</v>
      </c>
      <c r="F3390" s="89" t="s">
        <v>516</v>
      </c>
      <c r="G3390" s="105">
        <v>45388.378472222219</v>
      </c>
      <c r="H3390" t="str">
        <f>INDEX(Partner_details[companyName], MATCH(E3390, Partner_details[email], 0))</f>
        <v>Paul</v>
      </c>
      <c r="I3390">
        <f>IFERROR(INDEX(ggPayers[payer], MATCH(A3390, ggPayers[remote_order_id], 0)), 0)</f>
        <v>207959</v>
      </c>
      <c r="J3390" t="str">
        <f t="shared" si="52"/>
        <v>ggPay</v>
      </c>
    </row>
    <row r="3391" spans="1:10">
      <c r="A3391" s="89" t="s">
        <v>12310</v>
      </c>
      <c r="B3391" s="89">
        <v>1000</v>
      </c>
      <c r="C3391" s="89" t="s">
        <v>7963</v>
      </c>
      <c r="D3391" s="99" t="s">
        <v>12311</v>
      </c>
      <c r="E3391" s="89" t="s">
        <v>6690</v>
      </c>
      <c r="F3391" s="89" t="s">
        <v>655</v>
      </c>
      <c r="G3391" s="105">
        <v>45388.436111111114</v>
      </c>
      <c r="H3391" t="str">
        <f>INDEX(Partner_details[companyName], MATCH(E3391, Partner_details[email], 0))</f>
        <v>Bisquit</v>
      </c>
      <c r="I3391">
        <f>IFERROR(INDEX(ggPayers[payer], MATCH(A3391, ggPayers[remote_order_id], 0)), 0)</f>
        <v>0</v>
      </c>
      <c r="J3391" t="str">
        <f t="shared" si="52"/>
        <v>other</v>
      </c>
    </row>
    <row r="3392" spans="1:10">
      <c r="A3392" s="89" t="s">
        <v>1611</v>
      </c>
      <c r="B3392" s="89">
        <v>1000</v>
      </c>
      <c r="C3392" s="89" t="s">
        <v>561</v>
      </c>
      <c r="D3392" s="89" t="s">
        <v>12312</v>
      </c>
      <c r="E3392" s="89" t="s">
        <v>6690</v>
      </c>
      <c r="F3392" s="89" t="s">
        <v>655</v>
      </c>
      <c r="G3392" s="105">
        <v>45388.436805555553</v>
      </c>
      <c r="H3392" t="str">
        <f>INDEX(Partner_details[companyName], MATCH(E3392, Partner_details[email], 0))</f>
        <v>Bisquit</v>
      </c>
      <c r="I3392">
        <f>IFERROR(INDEX(ggPayers[payer], MATCH(A3392, ggPayers[remote_order_id], 0)), 0)</f>
        <v>1089821</v>
      </c>
      <c r="J3392" t="str">
        <f t="shared" si="52"/>
        <v>ggPay</v>
      </c>
    </row>
    <row r="3393" spans="1:10">
      <c r="A3393" s="89" t="s">
        <v>1609</v>
      </c>
      <c r="B3393" s="89">
        <v>1000</v>
      </c>
      <c r="C3393" s="89" t="s">
        <v>561</v>
      </c>
      <c r="D3393" s="89" t="s">
        <v>12313</v>
      </c>
      <c r="E3393" s="89" t="s">
        <v>7296</v>
      </c>
      <c r="F3393" s="89" t="s">
        <v>516</v>
      </c>
      <c r="G3393" s="105">
        <v>45388.457638888889</v>
      </c>
      <c r="H3393" t="str">
        <f>INDEX(Partner_details[companyName], MATCH(E3393, Partner_details[email], 0))</f>
        <v>Paul</v>
      </c>
      <c r="I3393">
        <f>IFERROR(INDEX(ggPayers[payer], MATCH(A3393, ggPayers[remote_order_id], 0)), 0)</f>
        <v>468020</v>
      </c>
      <c r="J3393" t="str">
        <f t="shared" si="52"/>
        <v>ggPay</v>
      </c>
    </row>
    <row r="3394" spans="1:10">
      <c r="A3394" s="89" t="s">
        <v>12314</v>
      </c>
      <c r="B3394" s="89">
        <v>500</v>
      </c>
      <c r="C3394" s="89" t="s">
        <v>7963</v>
      </c>
      <c r="D3394" s="89" t="s">
        <v>12315</v>
      </c>
      <c r="E3394" s="89" t="s">
        <v>7018</v>
      </c>
      <c r="F3394" s="89" t="s">
        <v>476</v>
      </c>
      <c r="G3394" s="105">
        <v>45388.495138888888</v>
      </c>
      <c r="H3394" t="str">
        <f>INDEX(Partner_details[companyName], MATCH(E3394, Partner_details[email], 0))</f>
        <v>Malocco</v>
      </c>
      <c r="I3394">
        <f>IFERROR(INDEX(ggPayers[payer], MATCH(A3394, ggPayers[remote_order_id], 0)), 0)</f>
        <v>0</v>
      </c>
      <c r="J3394" t="str">
        <f t="shared" si="52"/>
        <v>other</v>
      </c>
    </row>
    <row r="3395" spans="1:10">
      <c r="A3395" s="89" t="s">
        <v>12316</v>
      </c>
      <c r="B3395" s="89">
        <v>500</v>
      </c>
      <c r="C3395" s="89" t="s">
        <v>7963</v>
      </c>
      <c r="D3395" s="89"/>
      <c r="E3395" s="89" t="s">
        <v>7018</v>
      </c>
      <c r="F3395" s="89" t="s">
        <v>476</v>
      </c>
      <c r="G3395" s="105">
        <v>45388.495138888888</v>
      </c>
      <c r="H3395" t="str">
        <f>INDEX(Partner_details[companyName], MATCH(E3395, Partner_details[email], 0))</f>
        <v>Malocco</v>
      </c>
      <c r="I3395">
        <f>IFERROR(INDEX(ggPayers[payer], MATCH(A3395, ggPayers[remote_order_id], 0)), 0)</f>
        <v>0</v>
      </c>
      <c r="J3395" t="str">
        <f t="shared" ref="J3395:J3458" si="53">IF(NOT(I3395=0), "ggPay", "other")</f>
        <v>other</v>
      </c>
    </row>
    <row r="3396" spans="1:10">
      <c r="A3396" s="89" t="s">
        <v>12317</v>
      </c>
      <c r="B3396" s="89">
        <v>500</v>
      </c>
      <c r="C3396" s="89" t="s">
        <v>7963</v>
      </c>
      <c r="D3396" s="89" t="s">
        <v>12318</v>
      </c>
      <c r="E3396" s="89" t="s">
        <v>6690</v>
      </c>
      <c r="F3396" s="89" t="s">
        <v>655</v>
      </c>
      <c r="G3396" s="105">
        <v>45388.538194444445</v>
      </c>
      <c r="H3396" t="str">
        <f>INDEX(Partner_details[companyName], MATCH(E3396, Partner_details[email], 0))</f>
        <v>Bisquit</v>
      </c>
      <c r="I3396">
        <f>IFERROR(INDEX(ggPayers[payer], MATCH(A3396, ggPayers[remote_order_id], 0)), 0)</f>
        <v>0</v>
      </c>
      <c r="J3396" t="str">
        <f t="shared" si="53"/>
        <v>other</v>
      </c>
    </row>
    <row r="3397" spans="1:10">
      <c r="A3397" s="89" t="s">
        <v>12319</v>
      </c>
      <c r="B3397" s="89">
        <v>500</v>
      </c>
      <c r="C3397" s="89" t="s">
        <v>7963</v>
      </c>
      <c r="D3397" s="89"/>
      <c r="E3397" s="89" t="s">
        <v>6690</v>
      </c>
      <c r="F3397" s="89" t="s">
        <v>655</v>
      </c>
      <c r="G3397" s="105">
        <v>45388.538888888892</v>
      </c>
      <c r="H3397" t="str">
        <f>INDEX(Partner_details[companyName], MATCH(E3397, Partner_details[email], 0))</f>
        <v>Bisquit</v>
      </c>
      <c r="I3397">
        <f>IFERROR(INDEX(ggPayers[payer], MATCH(A3397, ggPayers[remote_order_id], 0)), 0)</f>
        <v>0</v>
      </c>
      <c r="J3397" t="str">
        <f t="shared" si="53"/>
        <v>other</v>
      </c>
    </row>
    <row r="3398" spans="1:10">
      <c r="A3398" s="89" t="s">
        <v>12320</v>
      </c>
      <c r="B3398" s="89">
        <v>100</v>
      </c>
      <c r="C3398" s="89" t="s">
        <v>7974</v>
      </c>
      <c r="D3398" s="89"/>
      <c r="E3398" s="89" t="s">
        <v>6867</v>
      </c>
      <c r="F3398" s="89" t="s">
        <v>1501</v>
      </c>
      <c r="G3398" s="105">
        <v>45388.600694444445</v>
      </c>
      <c r="H3398" t="str">
        <f>INDEX(Partner_details[companyName], MATCH(E3398, Partner_details[email], 0))</f>
        <v>Eatnact</v>
      </c>
      <c r="I3398">
        <f>IFERROR(INDEX(ggPayers[payer], MATCH(A3398, ggPayers[remote_order_id], 0)), 0)</f>
        <v>0</v>
      </c>
      <c r="J3398" t="str">
        <f t="shared" si="53"/>
        <v>other</v>
      </c>
    </row>
    <row r="3399" spans="1:10">
      <c r="A3399" s="89" t="s">
        <v>12321</v>
      </c>
      <c r="B3399" s="89">
        <v>100</v>
      </c>
      <c r="C3399" s="89" t="s">
        <v>7974</v>
      </c>
      <c r="D3399" s="89"/>
      <c r="E3399" s="89" t="s">
        <v>6867</v>
      </c>
      <c r="F3399" s="89" t="s">
        <v>1501</v>
      </c>
      <c r="G3399" s="105">
        <v>45388.600694444445</v>
      </c>
      <c r="H3399" t="str">
        <f>INDEX(Partner_details[companyName], MATCH(E3399, Partner_details[email], 0))</f>
        <v>Eatnact</v>
      </c>
      <c r="I3399">
        <f>IFERROR(INDEX(ggPayers[payer], MATCH(A3399, ggPayers[remote_order_id], 0)), 0)</f>
        <v>0</v>
      </c>
      <c r="J3399" t="str">
        <f t="shared" si="53"/>
        <v>other</v>
      </c>
    </row>
    <row r="3400" spans="1:10">
      <c r="A3400" s="89" t="s">
        <v>1607</v>
      </c>
      <c r="B3400" s="89">
        <v>100</v>
      </c>
      <c r="C3400" s="89" t="s">
        <v>561</v>
      </c>
      <c r="D3400" s="89"/>
      <c r="E3400" s="89" t="s">
        <v>6867</v>
      </c>
      <c r="F3400" s="89" t="s">
        <v>1501</v>
      </c>
      <c r="G3400" s="105">
        <v>45388.600694444445</v>
      </c>
      <c r="H3400" t="str">
        <f>INDEX(Partner_details[companyName], MATCH(E3400, Partner_details[email], 0))</f>
        <v>Eatnact</v>
      </c>
      <c r="I3400">
        <f>IFERROR(INDEX(ggPayers[payer], MATCH(A3400, ggPayers[remote_order_id], 0)), 0)</f>
        <v>0</v>
      </c>
      <c r="J3400" t="str">
        <f t="shared" si="53"/>
        <v>other</v>
      </c>
    </row>
    <row r="3401" spans="1:10">
      <c r="A3401" s="89" t="s">
        <v>1605</v>
      </c>
      <c r="B3401" s="89">
        <v>300</v>
      </c>
      <c r="C3401" s="89" t="s">
        <v>561</v>
      </c>
      <c r="D3401" s="89"/>
      <c r="E3401" s="89" t="s">
        <v>7579</v>
      </c>
      <c r="F3401" s="89" t="s">
        <v>602</v>
      </c>
      <c r="G3401" s="105">
        <v>45388.617361111108</v>
      </c>
      <c r="H3401" t="e">
        <f>INDEX(Partner_details[companyName], MATCH(E3401, Partner_details[email], 0))</f>
        <v>#N/A</v>
      </c>
      <c r="I3401">
        <f>IFERROR(INDEX(ggPayers[payer], MATCH(A3401, ggPayers[remote_order_id], 0)), 0)</f>
        <v>0</v>
      </c>
      <c r="J3401" t="str">
        <f t="shared" si="53"/>
        <v>other</v>
      </c>
    </row>
    <row r="3402" spans="1:10">
      <c r="A3402" s="89" t="s">
        <v>12322</v>
      </c>
      <c r="B3402" s="89">
        <v>300</v>
      </c>
      <c r="C3402" s="89" t="s">
        <v>7963</v>
      </c>
      <c r="D3402" s="89"/>
      <c r="E3402" s="89" t="s">
        <v>7579</v>
      </c>
      <c r="F3402" s="89" t="s">
        <v>602</v>
      </c>
      <c r="G3402" s="105">
        <v>45388.617361111108</v>
      </c>
      <c r="H3402" t="e">
        <f>INDEX(Partner_details[companyName], MATCH(E3402, Partner_details[email], 0))</f>
        <v>#N/A</v>
      </c>
      <c r="I3402">
        <f>IFERROR(INDEX(ggPayers[payer], MATCH(A3402, ggPayers[remote_order_id], 0)), 0)</f>
        <v>0</v>
      </c>
      <c r="J3402" t="str">
        <f t="shared" si="53"/>
        <v>other</v>
      </c>
    </row>
    <row r="3403" spans="1:10">
      <c r="A3403" s="89" t="s">
        <v>12323</v>
      </c>
      <c r="B3403" s="89">
        <v>500</v>
      </c>
      <c r="C3403" s="89" t="s">
        <v>7963</v>
      </c>
      <c r="D3403" s="89" t="s">
        <v>12324</v>
      </c>
      <c r="E3403" s="89" t="s">
        <v>6690</v>
      </c>
      <c r="F3403" s="89" t="s">
        <v>655</v>
      </c>
      <c r="G3403" s="105">
        <v>45388.625694444447</v>
      </c>
      <c r="H3403" t="str">
        <f>INDEX(Partner_details[companyName], MATCH(E3403, Partner_details[email], 0))</f>
        <v>Bisquit</v>
      </c>
      <c r="I3403">
        <f>IFERROR(INDEX(ggPayers[payer], MATCH(A3403, ggPayers[remote_order_id], 0)), 0)</f>
        <v>0</v>
      </c>
      <c r="J3403" t="str">
        <f t="shared" si="53"/>
        <v>other</v>
      </c>
    </row>
    <row r="3404" spans="1:10">
      <c r="A3404" s="89" t="s">
        <v>12325</v>
      </c>
      <c r="B3404" s="89">
        <v>500</v>
      </c>
      <c r="C3404" s="89" t="s">
        <v>7963</v>
      </c>
      <c r="D3404" s="89" t="s">
        <v>12326</v>
      </c>
      <c r="E3404" s="89" t="s">
        <v>6690</v>
      </c>
      <c r="F3404" s="89" t="s">
        <v>655</v>
      </c>
      <c r="G3404" s="105">
        <v>45388.625694444447</v>
      </c>
      <c r="H3404" t="str">
        <f>INDEX(Partner_details[companyName], MATCH(E3404, Partner_details[email], 0))</f>
        <v>Bisquit</v>
      </c>
      <c r="I3404">
        <f>IFERROR(INDEX(ggPayers[payer], MATCH(A3404, ggPayers[remote_order_id], 0)), 0)</f>
        <v>0</v>
      </c>
      <c r="J3404" t="str">
        <f t="shared" si="53"/>
        <v>other</v>
      </c>
    </row>
    <row r="3405" spans="1:10">
      <c r="A3405" s="89" t="s">
        <v>1603</v>
      </c>
      <c r="B3405" s="89">
        <v>100</v>
      </c>
      <c r="C3405" s="89" t="s">
        <v>561</v>
      </c>
      <c r="D3405" s="89"/>
      <c r="E3405" s="89" t="s">
        <v>6520</v>
      </c>
      <c r="F3405" s="89" t="s">
        <v>469</v>
      </c>
      <c r="G3405" s="105">
        <v>45388.776388888888</v>
      </c>
      <c r="H3405" t="str">
        <f>INDEX(Partner_details[companyName], MATCH(E3405, Partner_details[email], 0))</f>
        <v>Lumen Coffee</v>
      </c>
      <c r="I3405">
        <f>IFERROR(INDEX(ggPayers[payer], MATCH(A3405, ggPayers[remote_order_id], 0)), 0)</f>
        <v>0</v>
      </c>
      <c r="J3405" t="str">
        <f t="shared" si="53"/>
        <v>other</v>
      </c>
    </row>
    <row r="3406" spans="1:10">
      <c r="A3406" s="89" t="s">
        <v>1601</v>
      </c>
      <c r="B3406" s="89">
        <v>300</v>
      </c>
      <c r="C3406" s="89" t="s">
        <v>561</v>
      </c>
      <c r="D3406" s="89"/>
      <c r="E3406" s="89" t="s">
        <v>6714</v>
      </c>
      <c r="F3406" s="89" t="s">
        <v>585</v>
      </c>
      <c r="G3406" s="105">
        <v>45389.315972222219</v>
      </c>
      <c r="H3406" t="str">
        <f>INDEX(Partner_details[companyName], MATCH(E3406, Partner_details[email], 0))</f>
        <v>Dodopizza</v>
      </c>
      <c r="I3406">
        <f>IFERROR(INDEX(ggPayers[payer], MATCH(A3406, ggPayers[remote_order_id], 0)), 0)</f>
        <v>0</v>
      </c>
      <c r="J3406" t="str">
        <f t="shared" si="53"/>
        <v>other</v>
      </c>
    </row>
    <row r="3407" spans="1:10">
      <c r="A3407" s="89" t="s">
        <v>1599</v>
      </c>
      <c r="B3407" s="89">
        <v>500</v>
      </c>
      <c r="C3407" s="89" t="s">
        <v>561</v>
      </c>
      <c r="D3407" s="89" t="s">
        <v>12327</v>
      </c>
      <c r="E3407" s="89" t="s">
        <v>7018</v>
      </c>
      <c r="F3407" s="89" t="s">
        <v>476</v>
      </c>
      <c r="G3407" s="105">
        <v>45389.351388888892</v>
      </c>
      <c r="H3407" t="str">
        <f>INDEX(Partner_details[companyName], MATCH(E3407, Partner_details[email], 0))</f>
        <v>Malocco</v>
      </c>
      <c r="I3407">
        <f>IFERROR(INDEX(ggPayers[payer], MATCH(A3407, ggPayers[remote_order_id], 0)), 0)</f>
        <v>3535</v>
      </c>
      <c r="J3407" t="str">
        <f t="shared" si="53"/>
        <v>ggPay</v>
      </c>
    </row>
    <row r="3408" spans="1:10">
      <c r="A3408" s="89" t="s">
        <v>1597</v>
      </c>
      <c r="B3408" s="89">
        <v>500</v>
      </c>
      <c r="C3408" s="89" t="s">
        <v>561</v>
      </c>
      <c r="D3408" s="89" t="s">
        <v>12328</v>
      </c>
      <c r="E3408" s="89" t="s">
        <v>6690</v>
      </c>
      <c r="F3408" s="89" t="s">
        <v>655</v>
      </c>
      <c r="G3408" s="105">
        <v>45389.376388888886</v>
      </c>
      <c r="H3408" t="str">
        <f>INDEX(Partner_details[companyName], MATCH(E3408, Partner_details[email], 0))</f>
        <v>Bisquit</v>
      </c>
      <c r="I3408">
        <f>IFERROR(INDEX(ggPayers[payer], MATCH(A3408, ggPayers[remote_order_id], 0)), 0)</f>
        <v>1089821</v>
      </c>
      <c r="J3408" t="str">
        <f t="shared" si="53"/>
        <v>ggPay</v>
      </c>
    </row>
    <row r="3409" spans="1:10">
      <c r="A3409" s="89" t="s">
        <v>1595</v>
      </c>
      <c r="B3409" s="89">
        <v>500</v>
      </c>
      <c r="C3409" s="89" t="s">
        <v>561</v>
      </c>
      <c r="D3409" s="89"/>
      <c r="E3409" s="89" t="s">
        <v>7018</v>
      </c>
      <c r="F3409" s="89" t="s">
        <v>476</v>
      </c>
      <c r="G3409" s="105">
        <v>45389.37777777778</v>
      </c>
      <c r="H3409" t="str">
        <f>INDEX(Partner_details[companyName], MATCH(E3409, Partner_details[email], 0))</f>
        <v>Malocco</v>
      </c>
      <c r="I3409">
        <f>IFERROR(INDEX(ggPayers[payer], MATCH(A3409, ggPayers[remote_order_id], 0)), 0)</f>
        <v>0</v>
      </c>
      <c r="J3409" t="str">
        <f t="shared" si="53"/>
        <v>other</v>
      </c>
    </row>
    <row r="3410" spans="1:10">
      <c r="A3410" s="89" t="s">
        <v>12329</v>
      </c>
      <c r="B3410" s="89">
        <v>800</v>
      </c>
      <c r="C3410" s="89" t="s">
        <v>7963</v>
      </c>
      <c r="D3410" s="89" t="s">
        <v>12330</v>
      </c>
      <c r="E3410" s="89" t="s">
        <v>7296</v>
      </c>
      <c r="F3410" s="89" t="s">
        <v>516</v>
      </c>
      <c r="G3410" s="105">
        <v>45389.387499999997</v>
      </c>
      <c r="H3410" t="str">
        <f>INDEX(Partner_details[companyName], MATCH(E3410, Partner_details[email], 0))</f>
        <v>Paul</v>
      </c>
      <c r="I3410">
        <f>IFERROR(INDEX(ggPayers[payer], MATCH(A3410, ggPayers[remote_order_id], 0)), 0)</f>
        <v>0</v>
      </c>
      <c r="J3410" t="str">
        <f t="shared" si="53"/>
        <v>other</v>
      </c>
    </row>
    <row r="3411" spans="1:10">
      <c r="A3411" s="89" t="s">
        <v>12331</v>
      </c>
      <c r="B3411" s="89">
        <v>1500</v>
      </c>
      <c r="C3411" s="89" t="s">
        <v>7963</v>
      </c>
      <c r="D3411" s="89" t="s">
        <v>12332</v>
      </c>
      <c r="E3411" s="89" t="s">
        <v>6682</v>
      </c>
      <c r="F3411" s="89" t="s">
        <v>5008</v>
      </c>
      <c r="G3411" s="105">
        <v>45389.388194444444</v>
      </c>
      <c r="H3411" t="str">
        <f>INDEX(Partner_details[companyName], MATCH(E3411, Partner_details[email], 0))</f>
        <v>Sunrise noyland</v>
      </c>
      <c r="I3411">
        <f>IFERROR(INDEX(ggPayers[payer], MATCH(A3411, ggPayers[remote_order_id], 0)), 0)</f>
        <v>0</v>
      </c>
      <c r="J3411" t="str">
        <f t="shared" si="53"/>
        <v>other</v>
      </c>
    </row>
    <row r="3412" spans="1:10">
      <c r="A3412" s="89" t="s">
        <v>1593</v>
      </c>
      <c r="B3412" s="89">
        <v>1500</v>
      </c>
      <c r="C3412" s="89" t="s">
        <v>561</v>
      </c>
      <c r="D3412" s="89" t="s">
        <v>12333</v>
      </c>
      <c r="E3412" s="89" t="s">
        <v>6682</v>
      </c>
      <c r="F3412" s="89" t="s">
        <v>5008</v>
      </c>
      <c r="G3412" s="105">
        <v>45389.388888888891</v>
      </c>
      <c r="H3412" t="str">
        <f>INDEX(Partner_details[companyName], MATCH(E3412, Partner_details[email], 0))</f>
        <v>Sunrise noyland</v>
      </c>
      <c r="I3412">
        <f>IFERROR(INDEX(ggPayers[payer], MATCH(A3412, ggPayers[remote_order_id], 0)), 0)</f>
        <v>350284</v>
      </c>
      <c r="J3412" t="str">
        <f t="shared" si="53"/>
        <v>ggPay</v>
      </c>
    </row>
    <row r="3413" spans="1:10">
      <c r="A3413" s="89" t="s">
        <v>12334</v>
      </c>
      <c r="B3413" s="89">
        <v>500</v>
      </c>
      <c r="C3413" s="89" t="s">
        <v>7963</v>
      </c>
      <c r="D3413" s="89" t="s">
        <v>12335</v>
      </c>
      <c r="E3413" s="89" t="s">
        <v>204</v>
      </c>
      <c r="F3413" s="89" t="s">
        <v>135</v>
      </c>
      <c r="G3413" s="105">
        <v>45389.390972222223</v>
      </c>
      <c r="H3413" t="str">
        <f>INDEX(Partner_details[companyName], MATCH(E3413, Partner_details[email], 0))</f>
        <v>gg cjsc</v>
      </c>
      <c r="I3413">
        <f>IFERROR(INDEX(ggPayers[payer], MATCH(A3413, ggPayers[remote_order_id], 0)), 0)</f>
        <v>0</v>
      </c>
      <c r="J3413" t="str">
        <f t="shared" si="53"/>
        <v>other</v>
      </c>
    </row>
    <row r="3414" spans="1:10">
      <c r="A3414" s="89" t="s">
        <v>12336</v>
      </c>
      <c r="B3414" s="89">
        <v>500</v>
      </c>
      <c r="C3414" s="89" t="s">
        <v>7963</v>
      </c>
      <c r="D3414" s="89" t="s">
        <v>12337</v>
      </c>
      <c r="E3414" s="89" t="s">
        <v>204</v>
      </c>
      <c r="F3414" s="89" t="s">
        <v>135</v>
      </c>
      <c r="G3414" s="105">
        <v>45389.390972222223</v>
      </c>
      <c r="H3414" t="str">
        <f>INDEX(Partner_details[companyName], MATCH(E3414, Partner_details[email], 0))</f>
        <v>gg cjsc</v>
      </c>
      <c r="I3414">
        <f>IFERROR(INDEX(ggPayers[payer], MATCH(A3414, ggPayers[remote_order_id], 0)), 0)</f>
        <v>0</v>
      </c>
      <c r="J3414" t="str">
        <f t="shared" si="53"/>
        <v>other</v>
      </c>
    </row>
    <row r="3415" spans="1:10">
      <c r="A3415" s="89" t="s">
        <v>1591</v>
      </c>
      <c r="B3415" s="89">
        <v>1000</v>
      </c>
      <c r="C3415" s="89" t="s">
        <v>561</v>
      </c>
      <c r="D3415" s="89"/>
      <c r="E3415" s="89" t="s">
        <v>6728</v>
      </c>
      <c r="F3415" s="89" t="s">
        <v>6727</v>
      </c>
      <c r="G3415" s="105">
        <v>45389.468055555553</v>
      </c>
      <c r="H3415" t="str">
        <f>INDEX(Partner_details[companyName], MATCH(E3415, Partner_details[email], 0))</f>
        <v>Byblos</v>
      </c>
      <c r="I3415">
        <f>IFERROR(INDEX(ggPayers[payer], MATCH(A3415, ggPayers[remote_order_id], 0)), 0)</f>
        <v>0</v>
      </c>
      <c r="J3415" t="str">
        <f t="shared" si="53"/>
        <v>other</v>
      </c>
    </row>
    <row r="3416" spans="1:10">
      <c r="A3416" s="89" t="s">
        <v>1589</v>
      </c>
      <c r="B3416" s="89">
        <v>700</v>
      </c>
      <c r="C3416" s="89" t="s">
        <v>561</v>
      </c>
      <c r="D3416" s="89" t="s">
        <v>12338</v>
      </c>
      <c r="E3416" s="89" t="s">
        <v>6572</v>
      </c>
      <c r="F3416" s="89" t="s">
        <v>568</v>
      </c>
      <c r="G3416" s="105">
        <v>45389.48541666667</v>
      </c>
      <c r="H3416" t="str">
        <f>INDEX(Partner_details[companyName], MATCH(E3416, Partner_details[email], 0))</f>
        <v>Bisquit</v>
      </c>
      <c r="I3416">
        <f>IFERROR(INDEX(ggPayers[payer], MATCH(A3416, ggPayers[remote_order_id], 0)), 0)</f>
        <v>79633</v>
      </c>
      <c r="J3416" t="str">
        <f t="shared" si="53"/>
        <v>ggPay</v>
      </c>
    </row>
    <row r="3417" spans="1:10">
      <c r="A3417" s="89" t="s">
        <v>12339</v>
      </c>
      <c r="B3417" s="89">
        <v>200</v>
      </c>
      <c r="C3417" s="89" t="s">
        <v>7963</v>
      </c>
      <c r="D3417" s="89"/>
      <c r="E3417" s="89" t="s">
        <v>6690</v>
      </c>
      <c r="F3417" s="89" t="s">
        <v>655</v>
      </c>
      <c r="G3417" s="105">
        <v>45389.503472222219</v>
      </c>
      <c r="H3417" t="str">
        <f>INDEX(Partner_details[companyName], MATCH(E3417, Partner_details[email], 0))</f>
        <v>Bisquit</v>
      </c>
      <c r="I3417">
        <f>IFERROR(INDEX(ggPayers[payer], MATCH(A3417, ggPayers[remote_order_id], 0)), 0)</f>
        <v>0</v>
      </c>
      <c r="J3417" t="str">
        <f t="shared" si="53"/>
        <v>other</v>
      </c>
    </row>
    <row r="3418" spans="1:10">
      <c r="A3418" s="89" t="s">
        <v>1586</v>
      </c>
      <c r="B3418" s="89">
        <v>800</v>
      </c>
      <c r="C3418" s="89" t="s">
        <v>561</v>
      </c>
      <c r="D3418" s="89"/>
      <c r="E3418" s="89" t="s">
        <v>7579</v>
      </c>
      <c r="F3418" s="89" t="s">
        <v>602</v>
      </c>
      <c r="G3418" s="105">
        <v>45389.607638888891</v>
      </c>
      <c r="H3418" t="e">
        <f>INDEX(Partner_details[companyName], MATCH(E3418, Partner_details[email], 0))</f>
        <v>#N/A</v>
      </c>
      <c r="I3418">
        <f>IFERROR(INDEX(ggPayers[payer], MATCH(A3418, ggPayers[remote_order_id], 0)), 0)</f>
        <v>0</v>
      </c>
      <c r="J3418" t="str">
        <f t="shared" si="53"/>
        <v>other</v>
      </c>
    </row>
    <row r="3419" spans="1:10">
      <c r="A3419" s="89" t="s">
        <v>12340</v>
      </c>
      <c r="B3419" s="89">
        <v>500</v>
      </c>
      <c r="C3419" s="89" t="s">
        <v>7963</v>
      </c>
      <c r="D3419" s="89" t="s">
        <v>12341</v>
      </c>
      <c r="E3419" s="89" t="s">
        <v>6520</v>
      </c>
      <c r="F3419" s="89" t="s">
        <v>469</v>
      </c>
      <c r="G3419" s="105">
        <v>45389.675000000003</v>
      </c>
      <c r="H3419" t="str">
        <f>INDEX(Partner_details[companyName], MATCH(E3419, Partner_details[email], 0))</f>
        <v>Lumen Coffee</v>
      </c>
      <c r="I3419">
        <f>IFERROR(INDEX(ggPayers[payer], MATCH(A3419, ggPayers[remote_order_id], 0)), 0)</f>
        <v>0</v>
      </c>
      <c r="J3419" t="str">
        <f t="shared" si="53"/>
        <v>other</v>
      </c>
    </row>
    <row r="3420" spans="1:10">
      <c r="A3420" s="89" t="s">
        <v>12342</v>
      </c>
      <c r="B3420" s="89">
        <v>500</v>
      </c>
      <c r="C3420" s="89" t="s">
        <v>7963</v>
      </c>
      <c r="D3420" s="89" t="s">
        <v>12343</v>
      </c>
      <c r="E3420" s="89" t="s">
        <v>6520</v>
      </c>
      <c r="F3420" s="89" t="s">
        <v>469</v>
      </c>
      <c r="G3420" s="105">
        <v>45389.675000000003</v>
      </c>
      <c r="H3420" t="str">
        <f>INDEX(Partner_details[companyName], MATCH(E3420, Partner_details[email], 0))</f>
        <v>Lumen Coffee</v>
      </c>
      <c r="I3420">
        <f>IFERROR(INDEX(ggPayers[payer], MATCH(A3420, ggPayers[remote_order_id], 0)), 0)</f>
        <v>0</v>
      </c>
      <c r="J3420" t="str">
        <f t="shared" si="53"/>
        <v>other</v>
      </c>
    </row>
    <row r="3421" spans="1:10">
      <c r="A3421" s="89" t="s">
        <v>6261</v>
      </c>
      <c r="B3421" s="89">
        <v>2000</v>
      </c>
      <c r="C3421" s="89" t="s">
        <v>5606</v>
      </c>
      <c r="D3421" s="89" t="s">
        <v>12344</v>
      </c>
      <c r="E3421" s="89" t="s">
        <v>130</v>
      </c>
      <c r="F3421" s="89" t="s">
        <v>128</v>
      </c>
      <c r="G3421" s="105">
        <v>45389.675694444442</v>
      </c>
      <c r="H3421" t="str">
        <f>INDEX(Partner_details[companyName], MATCH(E3421, Partner_details[email], 0))</f>
        <v>Avetis Grigoryan</v>
      </c>
      <c r="I3421">
        <f>IFERROR(INDEX(ggPayers[payer], MATCH(A3421, ggPayers[remote_order_id], 0)), 0)</f>
        <v>39308</v>
      </c>
      <c r="J3421" t="str">
        <f t="shared" si="53"/>
        <v>ggPay</v>
      </c>
    </row>
    <row r="3422" spans="1:10">
      <c r="A3422" s="89" t="s">
        <v>1584</v>
      </c>
      <c r="B3422" s="89">
        <v>3000</v>
      </c>
      <c r="C3422" s="89" t="s">
        <v>561</v>
      </c>
      <c r="D3422" s="89"/>
      <c r="E3422" s="89" t="s">
        <v>7235</v>
      </c>
      <c r="F3422" s="89" t="s">
        <v>710</v>
      </c>
      <c r="G3422" s="105">
        <v>45389.697916666664</v>
      </c>
      <c r="H3422" t="str">
        <f>INDEX(Partner_details[companyName], MATCH(E3422, Partner_details[email], 0))</f>
        <v>Smoking Chef</v>
      </c>
      <c r="I3422">
        <f>IFERROR(INDEX(ggPayers[payer], MATCH(A3422, ggPayers[remote_order_id], 0)), 0)</f>
        <v>0</v>
      </c>
      <c r="J3422" t="str">
        <f t="shared" si="53"/>
        <v>other</v>
      </c>
    </row>
    <row r="3423" spans="1:10">
      <c r="A3423" s="89" t="s">
        <v>12345</v>
      </c>
      <c r="B3423" s="89">
        <v>3000</v>
      </c>
      <c r="C3423" s="89" t="s">
        <v>7963</v>
      </c>
      <c r="D3423" s="89"/>
      <c r="E3423" s="89" t="s">
        <v>7235</v>
      </c>
      <c r="F3423" s="89" t="s">
        <v>710</v>
      </c>
      <c r="G3423" s="105">
        <v>45389.697916666664</v>
      </c>
      <c r="H3423" t="str">
        <f>INDEX(Partner_details[companyName], MATCH(E3423, Partner_details[email], 0))</f>
        <v>Smoking Chef</v>
      </c>
      <c r="I3423">
        <f>IFERROR(INDEX(ggPayers[payer], MATCH(A3423, ggPayers[remote_order_id], 0)), 0)</f>
        <v>0</v>
      </c>
      <c r="J3423" t="str">
        <f t="shared" si="53"/>
        <v>other</v>
      </c>
    </row>
    <row r="3424" spans="1:10">
      <c r="A3424" s="89" t="s">
        <v>12346</v>
      </c>
      <c r="B3424" s="89">
        <v>500</v>
      </c>
      <c r="C3424" s="89" t="s">
        <v>7963</v>
      </c>
      <c r="D3424" s="89" t="s">
        <v>12347</v>
      </c>
      <c r="E3424" s="89" t="s">
        <v>6572</v>
      </c>
      <c r="F3424" s="89" t="s">
        <v>568</v>
      </c>
      <c r="G3424" s="105">
        <v>45389.700694444444</v>
      </c>
      <c r="H3424" t="str">
        <f>INDEX(Partner_details[companyName], MATCH(E3424, Partner_details[email], 0))</f>
        <v>Bisquit</v>
      </c>
      <c r="I3424">
        <f>IFERROR(INDEX(ggPayers[payer], MATCH(A3424, ggPayers[remote_order_id], 0)), 0)</f>
        <v>0</v>
      </c>
      <c r="J3424" t="str">
        <f t="shared" si="53"/>
        <v>other</v>
      </c>
    </row>
    <row r="3425" spans="1:10">
      <c r="A3425" s="89" t="s">
        <v>1581</v>
      </c>
      <c r="B3425" s="89">
        <v>300</v>
      </c>
      <c r="C3425" s="89" t="s">
        <v>561</v>
      </c>
      <c r="D3425" s="89" t="s">
        <v>12348</v>
      </c>
      <c r="E3425" s="89" t="s">
        <v>116</v>
      </c>
      <c r="F3425" s="89" t="s">
        <v>6567</v>
      </c>
      <c r="G3425" s="105">
        <v>45389.726388888892</v>
      </c>
      <c r="H3425" t="str">
        <f>INDEX(Partner_details[companyName], MATCH(E3425, Partner_details[email], 0))</f>
        <v>Tumanyan</v>
      </c>
      <c r="I3425">
        <f>IFERROR(INDEX(ggPayers[payer], MATCH(A3425, ggPayers[remote_order_id], 0)), 0)</f>
        <v>135322</v>
      </c>
      <c r="J3425" t="str">
        <f t="shared" si="53"/>
        <v>ggPay</v>
      </c>
    </row>
    <row r="3426" spans="1:10">
      <c r="A3426" s="89" t="s">
        <v>1579</v>
      </c>
      <c r="B3426" s="89">
        <v>2000</v>
      </c>
      <c r="C3426" s="89" t="s">
        <v>561</v>
      </c>
      <c r="D3426" s="89" t="s">
        <v>12349</v>
      </c>
      <c r="E3426" s="89" t="s">
        <v>6728</v>
      </c>
      <c r="F3426" s="89" t="s">
        <v>6727</v>
      </c>
      <c r="G3426" s="105">
        <v>45389.729861111111</v>
      </c>
      <c r="H3426" t="str">
        <f>INDEX(Partner_details[companyName], MATCH(E3426, Partner_details[email], 0))</f>
        <v>Byblos</v>
      </c>
      <c r="I3426">
        <f>IFERROR(INDEX(ggPayers[payer], MATCH(A3426, ggPayers[remote_order_id], 0)), 0)</f>
        <v>27779</v>
      </c>
      <c r="J3426" t="str">
        <f t="shared" si="53"/>
        <v>ggPay</v>
      </c>
    </row>
    <row r="3427" spans="1:10">
      <c r="A3427" s="89" t="s">
        <v>12350</v>
      </c>
      <c r="B3427" s="89">
        <v>1000</v>
      </c>
      <c r="C3427" s="89" t="s">
        <v>7963</v>
      </c>
      <c r="D3427" s="89" t="s">
        <v>12351</v>
      </c>
      <c r="E3427" s="89" t="s">
        <v>6754</v>
      </c>
      <c r="F3427" s="89" t="s">
        <v>683</v>
      </c>
      <c r="G3427" s="105">
        <v>45389.789583333331</v>
      </c>
      <c r="H3427" t="str">
        <f>INDEX(Partner_details[companyName], MATCH(E3427, Partner_details[email], 0))</f>
        <v>Noraleppo</v>
      </c>
      <c r="I3427">
        <f>IFERROR(INDEX(ggPayers[payer], MATCH(A3427, ggPayers[remote_order_id], 0)), 0)</f>
        <v>0</v>
      </c>
      <c r="J3427" t="str">
        <f t="shared" si="53"/>
        <v>other</v>
      </c>
    </row>
    <row r="3428" spans="1:10">
      <c r="A3428" s="89" t="s">
        <v>1577</v>
      </c>
      <c r="B3428" s="89">
        <v>1000</v>
      </c>
      <c r="C3428" s="89" t="s">
        <v>561</v>
      </c>
      <c r="D3428" s="89"/>
      <c r="E3428" s="89" t="s">
        <v>7018</v>
      </c>
      <c r="F3428" s="89" t="s">
        <v>476</v>
      </c>
      <c r="G3428" s="105">
        <v>45389.813888888886</v>
      </c>
      <c r="H3428" t="str">
        <f>INDEX(Partner_details[companyName], MATCH(E3428, Partner_details[email], 0))</f>
        <v>Malocco</v>
      </c>
      <c r="I3428">
        <f>IFERROR(INDEX(ggPayers[payer], MATCH(A3428, ggPayers[remote_order_id], 0)), 0)</f>
        <v>0</v>
      </c>
      <c r="J3428" t="str">
        <f t="shared" si="53"/>
        <v>other</v>
      </c>
    </row>
    <row r="3429" spans="1:10">
      <c r="A3429" s="89" t="s">
        <v>1575</v>
      </c>
      <c r="B3429" s="89">
        <v>500</v>
      </c>
      <c r="C3429" s="89" t="s">
        <v>561</v>
      </c>
      <c r="D3429" s="89" t="s">
        <v>12352</v>
      </c>
      <c r="E3429" s="89" t="s">
        <v>6520</v>
      </c>
      <c r="F3429" s="89" t="s">
        <v>469</v>
      </c>
      <c r="G3429" s="105">
        <v>45389.821527777778</v>
      </c>
      <c r="H3429" t="str">
        <f>INDEX(Partner_details[companyName], MATCH(E3429, Partner_details[email], 0))</f>
        <v>Lumen Coffee</v>
      </c>
      <c r="I3429">
        <f>IFERROR(INDEX(ggPayers[payer], MATCH(A3429, ggPayers[remote_order_id], 0)), 0)</f>
        <v>133253</v>
      </c>
      <c r="J3429" t="str">
        <f t="shared" si="53"/>
        <v>ggPay</v>
      </c>
    </row>
    <row r="3430" spans="1:10">
      <c r="A3430" s="89" t="s">
        <v>12353</v>
      </c>
      <c r="B3430" s="89">
        <v>1000</v>
      </c>
      <c r="C3430" s="89" t="s">
        <v>7963</v>
      </c>
      <c r="D3430" s="89" t="s">
        <v>12354</v>
      </c>
      <c r="E3430" s="89" t="s">
        <v>204</v>
      </c>
      <c r="F3430" s="89" t="s">
        <v>135</v>
      </c>
      <c r="G3430" s="105">
        <v>45389.862500000003</v>
      </c>
      <c r="H3430" t="str">
        <f>INDEX(Partner_details[companyName], MATCH(E3430, Partner_details[email], 0))</f>
        <v>gg cjsc</v>
      </c>
      <c r="I3430">
        <f>IFERROR(INDEX(ggPayers[payer], MATCH(A3430, ggPayers[remote_order_id], 0)), 0)</f>
        <v>0</v>
      </c>
      <c r="J3430" t="str">
        <f t="shared" si="53"/>
        <v>other</v>
      </c>
    </row>
    <row r="3431" spans="1:10">
      <c r="A3431" s="89" t="s">
        <v>12355</v>
      </c>
      <c r="B3431" s="89">
        <v>500</v>
      </c>
      <c r="C3431" s="89" t="s">
        <v>7963</v>
      </c>
      <c r="D3431" s="89"/>
      <c r="E3431" s="89" t="s">
        <v>204</v>
      </c>
      <c r="F3431" s="89" t="s">
        <v>135</v>
      </c>
      <c r="G3431" s="105">
        <v>45389.869444444441</v>
      </c>
      <c r="H3431" t="str">
        <f>INDEX(Partner_details[companyName], MATCH(E3431, Partner_details[email], 0))</f>
        <v>gg cjsc</v>
      </c>
      <c r="I3431">
        <f>IFERROR(INDEX(ggPayers[payer], MATCH(A3431, ggPayers[remote_order_id], 0)), 0)</f>
        <v>0</v>
      </c>
      <c r="J3431" t="str">
        <f t="shared" si="53"/>
        <v>other</v>
      </c>
    </row>
    <row r="3432" spans="1:10">
      <c r="A3432" s="89" t="s">
        <v>12356</v>
      </c>
      <c r="B3432" s="89">
        <v>500</v>
      </c>
      <c r="C3432" s="89" t="s">
        <v>7963</v>
      </c>
      <c r="D3432" s="89"/>
      <c r="E3432" s="89" t="s">
        <v>204</v>
      </c>
      <c r="F3432" s="89" t="s">
        <v>135</v>
      </c>
      <c r="G3432" s="105">
        <v>45389.869444444441</v>
      </c>
      <c r="H3432" t="str">
        <f>INDEX(Partner_details[companyName], MATCH(E3432, Partner_details[email], 0))</f>
        <v>gg cjsc</v>
      </c>
      <c r="I3432">
        <f>IFERROR(INDEX(ggPayers[payer], MATCH(A3432, ggPayers[remote_order_id], 0)), 0)</f>
        <v>0</v>
      </c>
      <c r="J3432" t="str">
        <f t="shared" si="53"/>
        <v>other</v>
      </c>
    </row>
    <row r="3433" spans="1:10">
      <c r="A3433" s="89" t="s">
        <v>12357</v>
      </c>
      <c r="B3433" s="89">
        <v>500</v>
      </c>
      <c r="C3433" s="89" t="s">
        <v>7963</v>
      </c>
      <c r="D3433" s="89"/>
      <c r="E3433" s="89" t="s">
        <v>204</v>
      </c>
      <c r="F3433" s="89" t="s">
        <v>135</v>
      </c>
      <c r="G3433" s="105">
        <v>45389.869444444441</v>
      </c>
      <c r="H3433" t="str">
        <f>INDEX(Partner_details[companyName], MATCH(E3433, Partner_details[email], 0))</f>
        <v>gg cjsc</v>
      </c>
      <c r="I3433">
        <f>IFERROR(INDEX(ggPayers[payer], MATCH(A3433, ggPayers[remote_order_id], 0)), 0)</f>
        <v>0</v>
      </c>
      <c r="J3433" t="str">
        <f t="shared" si="53"/>
        <v>other</v>
      </c>
    </row>
    <row r="3434" spans="1:10">
      <c r="A3434" s="89" t="s">
        <v>12358</v>
      </c>
      <c r="B3434" s="89">
        <v>1500</v>
      </c>
      <c r="C3434" s="89" t="s">
        <v>7963</v>
      </c>
      <c r="D3434" s="89" t="s">
        <v>12359</v>
      </c>
      <c r="E3434" s="89" t="s">
        <v>7296</v>
      </c>
      <c r="F3434" s="89" t="s">
        <v>516</v>
      </c>
      <c r="G3434" s="105">
        <v>45390.274305555555</v>
      </c>
      <c r="H3434" t="str">
        <f>INDEX(Partner_details[companyName], MATCH(E3434, Partner_details[email], 0))</f>
        <v>Paul</v>
      </c>
      <c r="I3434">
        <f>IFERROR(INDEX(ggPayers[payer], MATCH(A3434, ggPayers[remote_order_id], 0)), 0)</f>
        <v>0</v>
      </c>
      <c r="J3434" t="str">
        <f t="shared" si="53"/>
        <v>other</v>
      </c>
    </row>
    <row r="3435" spans="1:10">
      <c r="A3435" s="89" t="s">
        <v>12360</v>
      </c>
      <c r="B3435" s="89">
        <v>1500</v>
      </c>
      <c r="C3435" s="89" t="s">
        <v>7963</v>
      </c>
      <c r="D3435" s="89" t="s">
        <v>12361</v>
      </c>
      <c r="E3435" s="89" t="s">
        <v>7296</v>
      </c>
      <c r="F3435" s="89" t="s">
        <v>516</v>
      </c>
      <c r="G3435" s="105">
        <v>45390.274305555555</v>
      </c>
      <c r="H3435" t="str">
        <f>INDEX(Partner_details[companyName], MATCH(E3435, Partner_details[email], 0))</f>
        <v>Paul</v>
      </c>
      <c r="I3435">
        <f>IFERROR(INDEX(ggPayers[payer], MATCH(A3435, ggPayers[remote_order_id], 0)), 0)</f>
        <v>0</v>
      </c>
      <c r="J3435" t="str">
        <f t="shared" si="53"/>
        <v>other</v>
      </c>
    </row>
    <row r="3436" spans="1:10">
      <c r="A3436" s="89" t="s">
        <v>1573</v>
      </c>
      <c r="B3436" s="89">
        <v>100</v>
      </c>
      <c r="C3436" s="89" t="s">
        <v>561</v>
      </c>
      <c r="D3436" s="89" t="s">
        <v>12362</v>
      </c>
      <c r="E3436" s="89" t="s">
        <v>116</v>
      </c>
      <c r="F3436" s="89" t="s">
        <v>6567</v>
      </c>
      <c r="G3436" s="105">
        <v>45390.283333333333</v>
      </c>
      <c r="H3436" t="str">
        <f>INDEX(Partner_details[companyName], MATCH(E3436, Partner_details[email], 0))</f>
        <v>Tumanyan</v>
      </c>
      <c r="I3436">
        <f>IFERROR(INDEX(ggPayers[payer], MATCH(A3436, ggPayers[remote_order_id], 0)), 0)</f>
        <v>238397</v>
      </c>
      <c r="J3436" t="str">
        <f t="shared" si="53"/>
        <v>ggPay</v>
      </c>
    </row>
    <row r="3437" spans="1:10">
      <c r="A3437" s="89" t="s">
        <v>12363</v>
      </c>
      <c r="B3437" s="89">
        <v>500</v>
      </c>
      <c r="C3437" s="89" t="s">
        <v>7974</v>
      </c>
      <c r="D3437" s="89"/>
      <c r="E3437" s="89" t="s">
        <v>6626</v>
      </c>
      <c r="F3437" s="89" t="s">
        <v>3643</v>
      </c>
      <c r="G3437" s="105">
        <v>45390.300694444442</v>
      </c>
      <c r="H3437" t="str">
        <f>INDEX(Partner_details[companyName], MATCH(E3437, Partner_details[email], 0))</f>
        <v>gg cjsc</v>
      </c>
      <c r="I3437">
        <f>IFERROR(INDEX(ggPayers[payer], MATCH(A3437, ggPayers[remote_order_id], 0)), 0)</f>
        <v>0</v>
      </c>
      <c r="J3437" t="str">
        <f t="shared" si="53"/>
        <v>other</v>
      </c>
    </row>
    <row r="3438" spans="1:10">
      <c r="A3438" s="89" t="s">
        <v>12364</v>
      </c>
      <c r="B3438" s="89">
        <v>500</v>
      </c>
      <c r="C3438" s="89" t="s">
        <v>7974</v>
      </c>
      <c r="D3438" s="89"/>
      <c r="E3438" s="89" t="s">
        <v>6626</v>
      </c>
      <c r="F3438" s="89" t="s">
        <v>3643</v>
      </c>
      <c r="G3438" s="105">
        <v>45390.300694444442</v>
      </c>
      <c r="H3438" t="str">
        <f>INDEX(Partner_details[companyName], MATCH(E3438, Partner_details[email], 0))</f>
        <v>gg cjsc</v>
      </c>
      <c r="I3438">
        <f>IFERROR(INDEX(ggPayers[payer], MATCH(A3438, ggPayers[remote_order_id], 0)), 0)</f>
        <v>0</v>
      </c>
      <c r="J3438" t="str">
        <f t="shared" si="53"/>
        <v>other</v>
      </c>
    </row>
    <row r="3439" spans="1:10">
      <c r="A3439" s="89" t="s">
        <v>12365</v>
      </c>
      <c r="B3439" s="89">
        <v>500</v>
      </c>
      <c r="C3439" s="89" t="s">
        <v>7974</v>
      </c>
      <c r="D3439" s="89"/>
      <c r="E3439" s="89" t="s">
        <v>6626</v>
      </c>
      <c r="F3439" s="89" t="s">
        <v>3643</v>
      </c>
      <c r="G3439" s="105">
        <v>45390.300694444442</v>
      </c>
      <c r="H3439" t="str">
        <f>INDEX(Partner_details[companyName], MATCH(E3439, Partner_details[email], 0))</f>
        <v>gg cjsc</v>
      </c>
      <c r="I3439">
        <f>IFERROR(INDEX(ggPayers[payer], MATCH(A3439, ggPayers[remote_order_id], 0)), 0)</f>
        <v>0</v>
      </c>
      <c r="J3439" t="str">
        <f t="shared" si="53"/>
        <v>other</v>
      </c>
    </row>
    <row r="3440" spans="1:10">
      <c r="A3440" s="89" t="s">
        <v>12366</v>
      </c>
      <c r="B3440" s="89">
        <v>500</v>
      </c>
      <c r="C3440" s="89" t="s">
        <v>7974</v>
      </c>
      <c r="D3440" s="89"/>
      <c r="E3440" s="89" t="s">
        <v>6626</v>
      </c>
      <c r="F3440" s="89" t="s">
        <v>3643</v>
      </c>
      <c r="G3440" s="105">
        <v>45390.300694444442</v>
      </c>
      <c r="H3440" t="str">
        <f>INDEX(Partner_details[companyName], MATCH(E3440, Partner_details[email], 0))</f>
        <v>gg cjsc</v>
      </c>
      <c r="I3440">
        <f>IFERROR(INDEX(ggPayers[payer], MATCH(A3440, ggPayers[remote_order_id], 0)), 0)</f>
        <v>0</v>
      </c>
      <c r="J3440" t="str">
        <f t="shared" si="53"/>
        <v>other</v>
      </c>
    </row>
    <row r="3441" spans="1:10">
      <c r="A3441" s="89" t="s">
        <v>12367</v>
      </c>
      <c r="B3441" s="89">
        <v>500</v>
      </c>
      <c r="C3441" s="89" t="s">
        <v>7963</v>
      </c>
      <c r="D3441" s="89"/>
      <c r="E3441" s="89" t="s">
        <v>6626</v>
      </c>
      <c r="F3441" s="89" t="s">
        <v>3643</v>
      </c>
      <c r="G3441" s="105">
        <v>45390.300694444442</v>
      </c>
      <c r="H3441" t="str">
        <f>INDEX(Partner_details[companyName], MATCH(E3441, Partner_details[email], 0))</f>
        <v>gg cjsc</v>
      </c>
      <c r="I3441">
        <f>IFERROR(INDEX(ggPayers[payer], MATCH(A3441, ggPayers[remote_order_id], 0)), 0)</f>
        <v>0</v>
      </c>
      <c r="J3441" t="str">
        <f t="shared" si="53"/>
        <v>other</v>
      </c>
    </row>
    <row r="3442" spans="1:10">
      <c r="A3442" s="89" t="s">
        <v>12368</v>
      </c>
      <c r="B3442" s="89">
        <v>500</v>
      </c>
      <c r="C3442" s="89" t="s">
        <v>7974</v>
      </c>
      <c r="D3442" s="89"/>
      <c r="E3442" s="89" t="s">
        <v>6626</v>
      </c>
      <c r="F3442" s="89" t="s">
        <v>3643</v>
      </c>
      <c r="G3442" s="105">
        <v>45390.301388888889</v>
      </c>
      <c r="H3442" t="str">
        <f>INDEX(Partner_details[companyName], MATCH(E3442, Partner_details[email], 0))</f>
        <v>gg cjsc</v>
      </c>
      <c r="I3442">
        <f>IFERROR(INDEX(ggPayers[payer], MATCH(A3442, ggPayers[remote_order_id], 0)), 0)</f>
        <v>0</v>
      </c>
      <c r="J3442" t="str">
        <f t="shared" si="53"/>
        <v>other</v>
      </c>
    </row>
    <row r="3443" spans="1:10">
      <c r="A3443" s="89" t="s">
        <v>12369</v>
      </c>
      <c r="B3443" s="89">
        <v>500</v>
      </c>
      <c r="C3443" s="89" t="s">
        <v>7974</v>
      </c>
      <c r="D3443" s="89"/>
      <c r="E3443" s="89" t="s">
        <v>6626</v>
      </c>
      <c r="F3443" s="89" t="s">
        <v>3643</v>
      </c>
      <c r="G3443" s="105">
        <v>45390.301388888889</v>
      </c>
      <c r="H3443" t="str">
        <f>INDEX(Partner_details[companyName], MATCH(E3443, Partner_details[email], 0))</f>
        <v>gg cjsc</v>
      </c>
      <c r="I3443">
        <f>IFERROR(INDEX(ggPayers[payer], MATCH(A3443, ggPayers[remote_order_id], 0)), 0)</f>
        <v>0</v>
      </c>
      <c r="J3443" t="str">
        <f t="shared" si="53"/>
        <v>other</v>
      </c>
    </row>
    <row r="3444" spans="1:10">
      <c r="A3444" s="89" t="s">
        <v>12370</v>
      </c>
      <c r="B3444" s="89">
        <v>500</v>
      </c>
      <c r="C3444" s="89" t="s">
        <v>7974</v>
      </c>
      <c r="D3444" s="89"/>
      <c r="E3444" s="89" t="s">
        <v>6626</v>
      </c>
      <c r="F3444" s="89" t="s">
        <v>3643</v>
      </c>
      <c r="G3444" s="105">
        <v>45390.301388888889</v>
      </c>
      <c r="H3444" t="str">
        <f>INDEX(Partner_details[companyName], MATCH(E3444, Partner_details[email], 0))</f>
        <v>gg cjsc</v>
      </c>
      <c r="I3444">
        <f>IFERROR(INDEX(ggPayers[payer], MATCH(A3444, ggPayers[remote_order_id], 0)), 0)</f>
        <v>0</v>
      </c>
      <c r="J3444" t="str">
        <f t="shared" si="53"/>
        <v>other</v>
      </c>
    </row>
    <row r="3445" spans="1:10">
      <c r="A3445" s="89" t="s">
        <v>12371</v>
      </c>
      <c r="B3445" s="89">
        <v>500</v>
      </c>
      <c r="C3445" s="89" t="s">
        <v>7974</v>
      </c>
      <c r="D3445" s="89"/>
      <c r="E3445" s="89" t="s">
        <v>6626</v>
      </c>
      <c r="F3445" s="89" t="s">
        <v>3643</v>
      </c>
      <c r="G3445" s="105">
        <v>45390.301388888889</v>
      </c>
      <c r="H3445" t="str">
        <f>INDEX(Partner_details[companyName], MATCH(E3445, Partner_details[email], 0))</f>
        <v>gg cjsc</v>
      </c>
      <c r="I3445">
        <f>IFERROR(INDEX(ggPayers[payer], MATCH(A3445, ggPayers[remote_order_id], 0)), 0)</f>
        <v>0</v>
      </c>
      <c r="J3445" t="str">
        <f t="shared" si="53"/>
        <v>other</v>
      </c>
    </row>
    <row r="3446" spans="1:10">
      <c r="A3446" s="89" t="s">
        <v>12372</v>
      </c>
      <c r="B3446" s="89">
        <v>500</v>
      </c>
      <c r="C3446" s="89" t="s">
        <v>7974</v>
      </c>
      <c r="D3446" s="89"/>
      <c r="E3446" s="89" t="s">
        <v>6626</v>
      </c>
      <c r="F3446" s="89" t="s">
        <v>3643</v>
      </c>
      <c r="G3446" s="105">
        <v>45390.301388888889</v>
      </c>
      <c r="H3446" t="str">
        <f>INDEX(Partner_details[companyName], MATCH(E3446, Partner_details[email], 0))</f>
        <v>gg cjsc</v>
      </c>
      <c r="I3446">
        <f>IFERROR(INDEX(ggPayers[payer], MATCH(A3446, ggPayers[remote_order_id], 0)), 0)</f>
        <v>0</v>
      </c>
      <c r="J3446" t="str">
        <f t="shared" si="53"/>
        <v>other</v>
      </c>
    </row>
    <row r="3447" spans="1:10">
      <c r="A3447" s="89" t="s">
        <v>12373</v>
      </c>
      <c r="B3447" s="89">
        <v>500</v>
      </c>
      <c r="C3447" s="89" t="s">
        <v>7974</v>
      </c>
      <c r="D3447" s="89"/>
      <c r="E3447" s="89" t="s">
        <v>6626</v>
      </c>
      <c r="F3447" s="89" t="s">
        <v>3643</v>
      </c>
      <c r="G3447" s="105">
        <v>45390.301388888889</v>
      </c>
      <c r="H3447" t="str">
        <f>INDEX(Partner_details[companyName], MATCH(E3447, Partner_details[email], 0))</f>
        <v>gg cjsc</v>
      </c>
      <c r="I3447">
        <f>IFERROR(INDEX(ggPayers[payer], MATCH(A3447, ggPayers[remote_order_id], 0)), 0)</f>
        <v>0</v>
      </c>
      <c r="J3447" t="str">
        <f t="shared" si="53"/>
        <v>other</v>
      </c>
    </row>
    <row r="3448" spans="1:10">
      <c r="A3448" s="89" t="s">
        <v>12374</v>
      </c>
      <c r="B3448" s="89">
        <v>500</v>
      </c>
      <c r="C3448" s="89" t="s">
        <v>7974</v>
      </c>
      <c r="D3448" s="89"/>
      <c r="E3448" s="89" t="s">
        <v>6626</v>
      </c>
      <c r="F3448" s="89" t="s">
        <v>3643</v>
      </c>
      <c r="G3448" s="105">
        <v>45390.301388888889</v>
      </c>
      <c r="H3448" t="str">
        <f>INDEX(Partner_details[companyName], MATCH(E3448, Partner_details[email], 0))</f>
        <v>gg cjsc</v>
      </c>
      <c r="I3448">
        <f>IFERROR(INDEX(ggPayers[payer], MATCH(A3448, ggPayers[remote_order_id], 0)), 0)</f>
        <v>0</v>
      </c>
      <c r="J3448" t="str">
        <f t="shared" si="53"/>
        <v>other</v>
      </c>
    </row>
    <row r="3449" spans="1:10">
      <c r="A3449" s="89" t="s">
        <v>12375</v>
      </c>
      <c r="B3449" s="89">
        <v>500</v>
      </c>
      <c r="C3449" s="89" t="s">
        <v>7974</v>
      </c>
      <c r="D3449" s="89"/>
      <c r="E3449" s="89" t="s">
        <v>6626</v>
      </c>
      <c r="F3449" s="89" t="s">
        <v>3643</v>
      </c>
      <c r="G3449" s="105">
        <v>45390.309027777781</v>
      </c>
      <c r="H3449" t="str">
        <f>INDEX(Partner_details[companyName], MATCH(E3449, Partner_details[email], 0))</f>
        <v>gg cjsc</v>
      </c>
      <c r="I3449">
        <f>IFERROR(INDEX(ggPayers[payer], MATCH(A3449, ggPayers[remote_order_id], 0)), 0)</f>
        <v>0</v>
      </c>
      <c r="J3449" t="str">
        <f t="shared" si="53"/>
        <v>other</v>
      </c>
    </row>
    <row r="3450" spans="1:10">
      <c r="A3450" s="89" t="s">
        <v>12376</v>
      </c>
      <c r="B3450" s="89">
        <v>500</v>
      </c>
      <c r="C3450" s="89" t="s">
        <v>7974</v>
      </c>
      <c r="D3450" s="89"/>
      <c r="E3450" s="89" t="s">
        <v>6626</v>
      </c>
      <c r="F3450" s="89" t="s">
        <v>3643</v>
      </c>
      <c r="G3450" s="105">
        <v>45390.309027777781</v>
      </c>
      <c r="H3450" t="str">
        <f>INDEX(Partner_details[companyName], MATCH(E3450, Partner_details[email], 0))</f>
        <v>gg cjsc</v>
      </c>
      <c r="I3450">
        <f>IFERROR(INDEX(ggPayers[payer], MATCH(A3450, ggPayers[remote_order_id], 0)), 0)</f>
        <v>0</v>
      </c>
      <c r="J3450" t="str">
        <f t="shared" si="53"/>
        <v>other</v>
      </c>
    </row>
    <row r="3451" spans="1:10">
      <c r="A3451" s="89" t="s">
        <v>12377</v>
      </c>
      <c r="B3451" s="89">
        <v>500</v>
      </c>
      <c r="C3451" s="89" t="s">
        <v>7974</v>
      </c>
      <c r="D3451" s="89"/>
      <c r="E3451" s="89" t="s">
        <v>6626</v>
      </c>
      <c r="F3451" s="89" t="s">
        <v>3643</v>
      </c>
      <c r="G3451" s="105">
        <v>45390.30972222222</v>
      </c>
      <c r="H3451" t="str">
        <f>INDEX(Partner_details[companyName], MATCH(E3451, Partner_details[email], 0))</f>
        <v>gg cjsc</v>
      </c>
      <c r="I3451">
        <f>IFERROR(INDEX(ggPayers[payer], MATCH(A3451, ggPayers[remote_order_id], 0)), 0)</f>
        <v>0</v>
      </c>
      <c r="J3451" t="str">
        <f t="shared" si="53"/>
        <v>other</v>
      </c>
    </row>
    <row r="3452" spans="1:10">
      <c r="A3452" s="89" t="s">
        <v>12378</v>
      </c>
      <c r="B3452" s="89">
        <v>500</v>
      </c>
      <c r="C3452" s="89" t="s">
        <v>7974</v>
      </c>
      <c r="D3452" s="89"/>
      <c r="E3452" s="89" t="s">
        <v>6626</v>
      </c>
      <c r="F3452" s="89" t="s">
        <v>3643</v>
      </c>
      <c r="G3452" s="105">
        <v>45390.30972222222</v>
      </c>
      <c r="H3452" t="str">
        <f>INDEX(Partner_details[companyName], MATCH(E3452, Partner_details[email], 0))</f>
        <v>gg cjsc</v>
      </c>
      <c r="I3452">
        <f>IFERROR(INDEX(ggPayers[payer], MATCH(A3452, ggPayers[remote_order_id], 0)), 0)</f>
        <v>0</v>
      </c>
      <c r="J3452" t="str">
        <f t="shared" si="53"/>
        <v>other</v>
      </c>
    </row>
    <row r="3453" spans="1:10">
      <c r="A3453" s="89" t="s">
        <v>12379</v>
      </c>
      <c r="B3453" s="89">
        <v>500</v>
      </c>
      <c r="C3453" s="89" t="s">
        <v>7974</v>
      </c>
      <c r="D3453" s="89"/>
      <c r="E3453" s="89" t="s">
        <v>6626</v>
      </c>
      <c r="F3453" s="89" t="s">
        <v>3643</v>
      </c>
      <c r="G3453" s="105">
        <v>45390.30972222222</v>
      </c>
      <c r="H3453" t="str">
        <f>INDEX(Partner_details[companyName], MATCH(E3453, Partner_details[email], 0))</f>
        <v>gg cjsc</v>
      </c>
      <c r="I3453">
        <f>IFERROR(INDEX(ggPayers[payer], MATCH(A3453, ggPayers[remote_order_id], 0)), 0)</f>
        <v>0</v>
      </c>
      <c r="J3453" t="str">
        <f t="shared" si="53"/>
        <v>other</v>
      </c>
    </row>
    <row r="3454" spans="1:10">
      <c r="A3454" s="89" t="s">
        <v>12380</v>
      </c>
      <c r="B3454" s="89">
        <v>500</v>
      </c>
      <c r="C3454" s="89" t="s">
        <v>7974</v>
      </c>
      <c r="D3454" s="89"/>
      <c r="E3454" s="89" t="s">
        <v>6626</v>
      </c>
      <c r="F3454" s="89" t="s">
        <v>3643</v>
      </c>
      <c r="G3454" s="105">
        <v>45390.310416666667</v>
      </c>
      <c r="H3454" t="str">
        <f>INDEX(Partner_details[companyName], MATCH(E3454, Partner_details[email], 0))</f>
        <v>gg cjsc</v>
      </c>
      <c r="I3454">
        <f>IFERROR(INDEX(ggPayers[payer], MATCH(A3454, ggPayers[remote_order_id], 0)), 0)</f>
        <v>0</v>
      </c>
      <c r="J3454" t="str">
        <f t="shared" si="53"/>
        <v>other</v>
      </c>
    </row>
    <row r="3455" spans="1:10">
      <c r="A3455" s="89" t="s">
        <v>12381</v>
      </c>
      <c r="B3455" s="89">
        <v>500</v>
      </c>
      <c r="C3455" s="89" t="s">
        <v>7974</v>
      </c>
      <c r="D3455" s="89"/>
      <c r="E3455" s="89" t="s">
        <v>6626</v>
      </c>
      <c r="F3455" s="89" t="s">
        <v>3643</v>
      </c>
      <c r="G3455" s="105">
        <v>45390.310416666667</v>
      </c>
      <c r="H3455" t="str">
        <f>INDEX(Partner_details[companyName], MATCH(E3455, Partner_details[email], 0))</f>
        <v>gg cjsc</v>
      </c>
      <c r="I3455">
        <f>IFERROR(INDEX(ggPayers[payer], MATCH(A3455, ggPayers[remote_order_id], 0)), 0)</f>
        <v>0</v>
      </c>
      <c r="J3455" t="str">
        <f t="shared" si="53"/>
        <v>other</v>
      </c>
    </row>
    <row r="3456" spans="1:10">
      <c r="A3456" s="89" t="s">
        <v>12382</v>
      </c>
      <c r="B3456" s="89">
        <v>500</v>
      </c>
      <c r="C3456" s="89" t="s">
        <v>7974</v>
      </c>
      <c r="D3456" s="89"/>
      <c r="E3456" s="89" t="s">
        <v>6626</v>
      </c>
      <c r="F3456" s="89" t="s">
        <v>3643</v>
      </c>
      <c r="G3456" s="105">
        <v>45390.310416666667</v>
      </c>
      <c r="H3456" t="str">
        <f>INDEX(Partner_details[companyName], MATCH(E3456, Partner_details[email], 0))</f>
        <v>gg cjsc</v>
      </c>
      <c r="I3456">
        <f>IFERROR(INDEX(ggPayers[payer], MATCH(A3456, ggPayers[remote_order_id], 0)), 0)</f>
        <v>0</v>
      </c>
      <c r="J3456" t="str">
        <f t="shared" si="53"/>
        <v>other</v>
      </c>
    </row>
    <row r="3457" spans="1:10">
      <c r="A3457" s="89" t="s">
        <v>12383</v>
      </c>
      <c r="B3457" s="89">
        <v>500</v>
      </c>
      <c r="C3457" s="89" t="s">
        <v>7974</v>
      </c>
      <c r="D3457" s="89"/>
      <c r="E3457" s="89" t="s">
        <v>6626</v>
      </c>
      <c r="F3457" s="89" t="s">
        <v>3643</v>
      </c>
      <c r="G3457" s="105">
        <v>45390.311111111114</v>
      </c>
      <c r="H3457" t="str">
        <f>INDEX(Partner_details[companyName], MATCH(E3457, Partner_details[email], 0))</f>
        <v>gg cjsc</v>
      </c>
      <c r="I3457">
        <f>IFERROR(INDEX(ggPayers[payer], MATCH(A3457, ggPayers[remote_order_id], 0)), 0)</f>
        <v>0</v>
      </c>
      <c r="J3457" t="str">
        <f t="shared" si="53"/>
        <v>other</v>
      </c>
    </row>
    <row r="3458" spans="1:10">
      <c r="A3458" s="89" t="s">
        <v>12384</v>
      </c>
      <c r="B3458" s="89">
        <v>1000</v>
      </c>
      <c r="C3458" s="89" t="s">
        <v>7963</v>
      </c>
      <c r="D3458" s="89" t="s">
        <v>12385</v>
      </c>
      <c r="E3458" s="89" t="s">
        <v>7296</v>
      </c>
      <c r="F3458" s="89" t="s">
        <v>516</v>
      </c>
      <c r="G3458" s="105">
        <v>45390.371527777781</v>
      </c>
      <c r="H3458" t="str">
        <f>INDEX(Partner_details[companyName], MATCH(E3458, Partner_details[email], 0))</f>
        <v>Paul</v>
      </c>
      <c r="I3458">
        <f>IFERROR(INDEX(ggPayers[payer], MATCH(A3458, ggPayers[remote_order_id], 0)), 0)</f>
        <v>0</v>
      </c>
      <c r="J3458" t="str">
        <f t="shared" si="53"/>
        <v>other</v>
      </c>
    </row>
    <row r="3459" spans="1:10">
      <c r="A3459" s="89" t="s">
        <v>1571</v>
      </c>
      <c r="B3459" s="89">
        <v>1000</v>
      </c>
      <c r="C3459" s="89" t="s">
        <v>561</v>
      </c>
      <c r="D3459" s="89" t="s">
        <v>12386</v>
      </c>
      <c r="E3459" s="89" t="s">
        <v>6572</v>
      </c>
      <c r="F3459" s="89" t="s">
        <v>568</v>
      </c>
      <c r="G3459" s="105">
        <v>45390.399305555555</v>
      </c>
      <c r="H3459" t="str">
        <f>INDEX(Partner_details[companyName], MATCH(E3459, Partner_details[email], 0))</f>
        <v>Bisquit</v>
      </c>
      <c r="I3459">
        <f>IFERROR(INDEX(ggPayers[payer], MATCH(A3459, ggPayers[remote_order_id], 0)), 0)</f>
        <v>545501</v>
      </c>
      <c r="J3459" t="str">
        <f t="shared" ref="J3459:J3522" si="54">IF(NOT(I3459=0), "ggPay", "other")</f>
        <v>ggPay</v>
      </c>
    </row>
    <row r="3460" spans="1:10">
      <c r="A3460" s="89" t="s">
        <v>1569</v>
      </c>
      <c r="B3460" s="89">
        <v>1000</v>
      </c>
      <c r="C3460" s="89" t="s">
        <v>561</v>
      </c>
      <c r="D3460" s="99" t="s">
        <v>12387</v>
      </c>
      <c r="E3460" s="89" t="s">
        <v>6572</v>
      </c>
      <c r="F3460" s="89" t="s">
        <v>568</v>
      </c>
      <c r="G3460" s="105">
        <v>45390.408333333333</v>
      </c>
      <c r="H3460" t="str">
        <f>INDEX(Partner_details[companyName], MATCH(E3460, Partner_details[email], 0))</f>
        <v>Bisquit</v>
      </c>
      <c r="I3460">
        <f>IFERROR(INDEX(ggPayers[payer], MATCH(A3460, ggPayers[remote_order_id], 0)), 0)</f>
        <v>217882</v>
      </c>
      <c r="J3460" t="str">
        <f t="shared" si="54"/>
        <v>ggPay</v>
      </c>
    </row>
    <row r="3461" spans="1:10">
      <c r="A3461" s="89" t="s">
        <v>12388</v>
      </c>
      <c r="B3461" s="89">
        <v>1500</v>
      </c>
      <c r="C3461" s="89" t="s">
        <v>7974</v>
      </c>
      <c r="D3461" s="89"/>
      <c r="E3461" s="89" t="s">
        <v>6907</v>
      </c>
      <c r="F3461" s="89" t="s">
        <v>582</v>
      </c>
      <c r="G3461" s="105">
        <v>45390.421527777777</v>
      </c>
      <c r="H3461" t="str">
        <f>INDEX(Partner_details[companyName], MATCH(E3461, Partner_details[email], 0))</f>
        <v>Karas Tumanyan</v>
      </c>
      <c r="I3461">
        <f>IFERROR(INDEX(ggPayers[payer], MATCH(A3461, ggPayers[remote_order_id], 0)), 0)</f>
        <v>0</v>
      </c>
      <c r="J3461" t="str">
        <f t="shared" si="54"/>
        <v>other</v>
      </c>
    </row>
    <row r="3462" spans="1:10">
      <c r="A3462" s="89" t="s">
        <v>12389</v>
      </c>
      <c r="B3462" s="89">
        <v>1500</v>
      </c>
      <c r="C3462" s="89" t="s">
        <v>7974</v>
      </c>
      <c r="D3462" s="89"/>
      <c r="E3462" s="89" t="s">
        <v>6907</v>
      </c>
      <c r="F3462" s="89" t="s">
        <v>582</v>
      </c>
      <c r="G3462" s="105">
        <v>45390.421527777777</v>
      </c>
      <c r="H3462" t="str">
        <f>INDEX(Partner_details[companyName], MATCH(E3462, Partner_details[email], 0))</f>
        <v>Karas Tumanyan</v>
      </c>
      <c r="I3462">
        <f>IFERROR(INDEX(ggPayers[payer], MATCH(A3462, ggPayers[remote_order_id], 0)), 0)</f>
        <v>0</v>
      </c>
      <c r="J3462" t="str">
        <f t="shared" si="54"/>
        <v>other</v>
      </c>
    </row>
    <row r="3463" spans="1:10">
      <c r="A3463" s="89" t="s">
        <v>12390</v>
      </c>
      <c r="B3463" s="89">
        <v>1500</v>
      </c>
      <c r="C3463" s="89" t="s">
        <v>7974</v>
      </c>
      <c r="D3463" s="89"/>
      <c r="E3463" s="89" t="s">
        <v>6907</v>
      </c>
      <c r="F3463" s="89" t="s">
        <v>582</v>
      </c>
      <c r="G3463" s="105">
        <v>45390.421527777777</v>
      </c>
      <c r="H3463" t="str">
        <f>INDEX(Partner_details[companyName], MATCH(E3463, Partner_details[email], 0))</f>
        <v>Karas Tumanyan</v>
      </c>
      <c r="I3463">
        <f>IFERROR(INDEX(ggPayers[payer], MATCH(A3463, ggPayers[remote_order_id], 0)), 0)</f>
        <v>0</v>
      </c>
      <c r="J3463" t="str">
        <f t="shared" si="54"/>
        <v>other</v>
      </c>
    </row>
    <row r="3464" spans="1:10">
      <c r="A3464" s="89" t="s">
        <v>12391</v>
      </c>
      <c r="B3464" s="89">
        <v>1500</v>
      </c>
      <c r="C3464" s="89" t="s">
        <v>7974</v>
      </c>
      <c r="D3464" s="89"/>
      <c r="E3464" s="89" t="s">
        <v>6907</v>
      </c>
      <c r="F3464" s="89" t="s">
        <v>582</v>
      </c>
      <c r="G3464" s="105">
        <v>45390.421527777777</v>
      </c>
      <c r="H3464" t="str">
        <f>INDEX(Partner_details[companyName], MATCH(E3464, Partner_details[email], 0))</f>
        <v>Karas Tumanyan</v>
      </c>
      <c r="I3464">
        <f>IFERROR(INDEX(ggPayers[payer], MATCH(A3464, ggPayers[remote_order_id], 0)), 0)</f>
        <v>0</v>
      </c>
      <c r="J3464" t="str">
        <f t="shared" si="54"/>
        <v>other</v>
      </c>
    </row>
    <row r="3465" spans="1:10">
      <c r="A3465" s="89" t="s">
        <v>12392</v>
      </c>
      <c r="B3465" s="89">
        <v>1500</v>
      </c>
      <c r="C3465" s="89" t="s">
        <v>7963</v>
      </c>
      <c r="D3465" s="89"/>
      <c r="E3465" s="89" t="s">
        <v>6907</v>
      </c>
      <c r="F3465" s="89" t="s">
        <v>582</v>
      </c>
      <c r="G3465" s="105">
        <v>45390.421527777777</v>
      </c>
      <c r="H3465" t="str">
        <f>INDEX(Partner_details[companyName], MATCH(E3465, Partner_details[email], 0))</f>
        <v>Karas Tumanyan</v>
      </c>
      <c r="I3465">
        <f>IFERROR(INDEX(ggPayers[payer], MATCH(A3465, ggPayers[remote_order_id], 0)), 0)</f>
        <v>0</v>
      </c>
      <c r="J3465" t="str">
        <f t="shared" si="54"/>
        <v>other</v>
      </c>
    </row>
    <row r="3466" spans="1:10">
      <c r="A3466" s="89" t="s">
        <v>12393</v>
      </c>
      <c r="B3466" s="89">
        <v>100</v>
      </c>
      <c r="C3466" s="89" t="s">
        <v>7963</v>
      </c>
      <c r="D3466" s="89" t="s">
        <v>12394</v>
      </c>
      <c r="E3466" s="89" t="s">
        <v>7306</v>
      </c>
      <c r="F3466" s="89" t="s">
        <v>379</v>
      </c>
      <c r="G3466" s="105">
        <v>45390.498611111114</v>
      </c>
      <c r="H3466" t="str">
        <f>INDEX(Partner_details[companyName], MATCH(E3466, Partner_details[email], 0))</f>
        <v>Bardak</v>
      </c>
      <c r="I3466">
        <f>IFERROR(INDEX(ggPayers[payer], MATCH(A3466, ggPayers[remote_order_id], 0)), 0)</f>
        <v>0</v>
      </c>
      <c r="J3466" t="str">
        <f t="shared" si="54"/>
        <v>other</v>
      </c>
    </row>
    <row r="3467" spans="1:10">
      <c r="A3467" s="89" t="s">
        <v>12395</v>
      </c>
      <c r="B3467" s="89">
        <v>100</v>
      </c>
      <c r="C3467" s="89" t="s">
        <v>7963</v>
      </c>
      <c r="D3467" s="89" t="s">
        <v>12396</v>
      </c>
      <c r="E3467" s="89" t="s">
        <v>7306</v>
      </c>
      <c r="F3467" s="89" t="s">
        <v>379</v>
      </c>
      <c r="G3467" s="105">
        <v>45390.498611111114</v>
      </c>
      <c r="H3467" t="str">
        <f>INDEX(Partner_details[companyName], MATCH(E3467, Partner_details[email], 0))</f>
        <v>Bardak</v>
      </c>
      <c r="I3467">
        <f>IFERROR(INDEX(ggPayers[payer], MATCH(A3467, ggPayers[remote_order_id], 0)), 0)</f>
        <v>0</v>
      </c>
      <c r="J3467" t="str">
        <f t="shared" si="54"/>
        <v>other</v>
      </c>
    </row>
    <row r="3468" spans="1:10">
      <c r="A3468" s="89" t="s">
        <v>12397</v>
      </c>
      <c r="B3468" s="89">
        <v>500</v>
      </c>
      <c r="C3468" s="89" t="s">
        <v>7963</v>
      </c>
      <c r="D3468" s="89" t="s">
        <v>12398</v>
      </c>
      <c r="E3468" s="89" t="s">
        <v>332</v>
      </c>
      <c r="F3468" s="89" t="s">
        <v>331</v>
      </c>
      <c r="G3468" s="105">
        <v>45390.503472222219</v>
      </c>
      <c r="H3468" t="str">
        <f>INDEX(Partner_details[companyName], MATCH(E3468, Partner_details[email], 0))</f>
        <v>gg cjsc</v>
      </c>
      <c r="I3468">
        <f>IFERROR(INDEX(ggPayers[payer], MATCH(A3468, ggPayers[remote_order_id], 0)), 0)</f>
        <v>0</v>
      </c>
      <c r="J3468" t="str">
        <f t="shared" si="54"/>
        <v>other</v>
      </c>
    </row>
    <row r="3469" spans="1:10">
      <c r="A3469" s="89" t="s">
        <v>12399</v>
      </c>
      <c r="B3469" s="89">
        <v>500</v>
      </c>
      <c r="C3469" s="89" t="s">
        <v>7963</v>
      </c>
      <c r="D3469" s="89" t="s">
        <v>12400</v>
      </c>
      <c r="E3469" s="89" t="s">
        <v>332</v>
      </c>
      <c r="F3469" s="89" t="s">
        <v>331</v>
      </c>
      <c r="G3469" s="105">
        <v>45390.505555555559</v>
      </c>
      <c r="H3469" t="str">
        <f>INDEX(Partner_details[companyName], MATCH(E3469, Partner_details[email], 0))</f>
        <v>gg cjsc</v>
      </c>
      <c r="I3469">
        <f>IFERROR(INDEX(ggPayers[payer], MATCH(A3469, ggPayers[remote_order_id], 0)), 0)</f>
        <v>0</v>
      </c>
      <c r="J3469" t="str">
        <f t="shared" si="54"/>
        <v>other</v>
      </c>
    </row>
    <row r="3470" spans="1:10">
      <c r="A3470" s="89" t="s">
        <v>12401</v>
      </c>
      <c r="B3470" s="89">
        <v>500</v>
      </c>
      <c r="C3470" s="89" t="s">
        <v>7963</v>
      </c>
      <c r="D3470" s="89" t="s">
        <v>12402</v>
      </c>
      <c r="E3470" s="89" t="s">
        <v>332</v>
      </c>
      <c r="F3470" s="89" t="s">
        <v>331</v>
      </c>
      <c r="G3470" s="105">
        <v>45390.505555555559</v>
      </c>
      <c r="H3470" t="str">
        <f>INDEX(Partner_details[companyName], MATCH(E3470, Partner_details[email], 0))</f>
        <v>gg cjsc</v>
      </c>
      <c r="I3470">
        <f>IFERROR(INDEX(ggPayers[payer], MATCH(A3470, ggPayers[remote_order_id], 0)), 0)</f>
        <v>0</v>
      </c>
      <c r="J3470" t="str">
        <f t="shared" si="54"/>
        <v>other</v>
      </c>
    </row>
    <row r="3471" spans="1:10">
      <c r="A3471" s="89" t="s">
        <v>12403</v>
      </c>
      <c r="B3471" s="89">
        <v>500</v>
      </c>
      <c r="C3471" s="89" t="s">
        <v>7963</v>
      </c>
      <c r="D3471" s="89" t="s">
        <v>12404</v>
      </c>
      <c r="E3471" s="89" t="s">
        <v>332</v>
      </c>
      <c r="F3471" s="89" t="s">
        <v>331</v>
      </c>
      <c r="G3471" s="105">
        <v>45390.51458333333</v>
      </c>
      <c r="H3471" t="str">
        <f>INDEX(Partner_details[companyName], MATCH(E3471, Partner_details[email], 0))</f>
        <v>gg cjsc</v>
      </c>
      <c r="I3471">
        <f>IFERROR(INDEX(ggPayers[payer], MATCH(A3471, ggPayers[remote_order_id], 0)), 0)</f>
        <v>0</v>
      </c>
      <c r="J3471" t="str">
        <f t="shared" si="54"/>
        <v>other</v>
      </c>
    </row>
    <row r="3472" spans="1:10">
      <c r="A3472" s="89" t="s">
        <v>12405</v>
      </c>
      <c r="B3472" s="89">
        <v>500</v>
      </c>
      <c r="C3472" s="89" t="s">
        <v>7963</v>
      </c>
      <c r="D3472" s="89" t="s">
        <v>12406</v>
      </c>
      <c r="E3472" s="89" t="s">
        <v>332</v>
      </c>
      <c r="F3472" s="89" t="s">
        <v>331</v>
      </c>
      <c r="G3472" s="105">
        <v>45390.515972222223</v>
      </c>
      <c r="H3472" t="str">
        <f>INDEX(Partner_details[companyName], MATCH(E3472, Partner_details[email], 0))</f>
        <v>gg cjsc</v>
      </c>
      <c r="I3472">
        <f>IFERROR(INDEX(ggPayers[payer], MATCH(A3472, ggPayers[remote_order_id], 0)), 0)</f>
        <v>0</v>
      </c>
      <c r="J3472" t="str">
        <f t="shared" si="54"/>
        <v>other</v>
      </c>
    </row>
    <row r="3473" spans="1:10">
      <c r="A3473" s="89" t="s">
        <v>12407</v>
      </c>
      <c r="B3473" s="89">
        <v>500</v>
      </c>
      <c r="C3473" s="89" t="s">
        <v>7963</v>
      </c>
      <c r="D3473" s="89" t="s">
        <v>12408</v>
      </c>
      <c r="E3473" s="89" t="s">
        <v>332</v>
      </c>
      <c r="F3473" s="89" t="s">
        <v>331</v>
      </c>
      <c r="G3473" s="105">
        <v>45390.51666666667</v>
      </c>
      <c r="H3473" t="str">
        <f>INDEX(Partner_details[companyName], MATCH(E3473, Partner_details[email], 0))</f>
        <v>gg cjsc</v>
      </c>
      <c r="I3473">
        <f>IFERROR(INDEX(ggPayers[payer], MATCH(A3473, ggPayers[remote_order_id], 0)), 0)</f>
        <v>0</v>
      </c>
      <c r="J3473" t="str">
        <f t="shared" si="54"/>
        <v>other</v>
      </c>
    </row>
    <row r="3474" spans="1:10">
      <c r="A3474" s="89" t="s">
        <v>12409</v>
      </c>
      <c r="B3474" s="89">
        <v>3000</v>
      </c>
      <c r="C3474" s="89" t="s">
        <v>7963</v>
      </c>
      <c r="D3474" s="89" t="s">
        <v>12410</v>
      </c>
      <c r="E3474" s="89" t="s">
        <v>7235</v>
      </c>
      <c r="F3474" s="89" t="s">
        <v>710</v>
      </c>
      <c r="G3474" s="105">
        <v>45390.525694444441</v>
      </c>
      <c r="H3474" t="str">
        <f>INDEX(Partner_details[companyName], MATCH(E3474, Partner_details[email], 0))</f>
        <v>Smoking Chef</v>
      </c>
      <c r="I3474">
        <f>IFERROR(INDEX(ggPayers[payer], MATCH(A3474, ggPayers[remote_order_id], 0)), 0)</f>
        <v>0</v>
      </c>
      <c r="J3474" t="str">
        <f t="shared" si="54"/>
        <v>other</v>
      </c>
    </row>
    <row r="3475" spans="1:10">
      <c r="A3475" s="89" t="s">
        <v>12411</v>
      </c>
      <c r="B3475" s="89">
        <v>3000</v>
      </c>
      <c r="C3475" s="89" t="s">
        <v>7963</v>
      </c>
      <c r="D3475" s="89" t="s">
        <v>12412</v>
      </c>
      <c r="E3475" s="89" t="s">
        <v>7235</v>
      </c>
      <c r="F3475" s="89" t="s">
        <v>710</v>
      </c>
      <c r="G3475" s="105">
        <v>45390.525694444441</v>
      </c>
      <c r="H3475" t="str">
        <f>INDEX(Partner_details[companyName], MATCH(E3475, Partner_details[email], 0))</f>
        <v>Smoking Chef</v>
      </c>
      <c r="I3475">
        <f>IFERROR(INDEX(ggPayers[payer], MATCH(A3475, ggPayers[remote_order_id], 0)), 0)</f>
        <v>0</v>
      </c>
      <c r="J3475" t="str">
        <f t="shared" si="54"/>
        <v>other</v>
      </c>
    </row>
    <row r="3476" spans="1:10">
      <c r="A3476" s="89" t="s">
        <v>12413</v>
      </c>
      <c r="B3476" s="89">
        <v>3000</v>
      </c>
      <c r="C3476" s="89" t="s">
        <v>7963</v>
      </c>
      <c r="D3476" s="89"/>
      <c r="E3476" s="89" t="s">
        <v>7235</v>
      </c>
      <c r="F3476" s="89" t="s">
        <v>710</v>
      </c>
      <c r="G3476" s="105">
        <v>45390.525694444441</v>
      </c>
      <c r="H3476" t="str">
        <f>INDEX(Partner_details[companyName], MATCH(E3476, Partner_details[email], 0))</f>
        <v>Smoking Chef</v>
      </c>
      <c r="I3476">
        <f>IFERROR(INDEX(ggPayers[payer], MATCH(A3476, ggPayers[remote_order_id], 0)), 0)</f>
        <v>0</v>
      </c>
      <c r="J3476" t="str">
        <f t="shared" si="54"/>
        <v>other</v>
      </c>
    </row>
    <row r="3477" spans="1:10">
      <c r="A3477" s="89" t="s">
        <v>12414</v>
      </c>
      <c r="B3477" s="89">
        <v>3000</v>
      </c>
      <c r="C3477" s="89" t="s">
        <v>7963</v>
      </c>
      <c r="D3477" s="89"/>
      <c r="E3477" s="89" t="s">
        <v>7235</v>
      </c>
      <c r="F3477" s="89" t="s">
        <v>710</v>
      </c>
      <c r="G3477" s="105">
        <v>45390.525694444441</v>
      </c>
      <c r="H3477" t="str">
        <f>INDEX(Partner_details[companyName], MATCH(E3477, Partner_details[email], 0))</f>
        <v>Smoking Chef</v>
      </c>
      <c r="I3477">
        <f>IFERROR(INDEX(ggPayers[payer], MATCH(A3477, ggPayers[remote_order_id], 0)), 0)</f>
        <v>0</v>
      </c>
      <c r="J3477" t="str">
        <f t="shared" si="54"/>
        <v>other</v>
      </c>
    </row>
    <row r="3478" spans="1:10">
      <c r="A3478" s="89" t="s">
        <v>1567</v>
      </c>
      <c r="B3478" s="89">
        <v>1000</v>
      </c>
      <c r="C3478" s="89" t="s">
        <v>561</v>
      </c>
      <c r="D3478" s="89" t="s">
        <v>12415</v>
      </c>
      <c r="E3478" s="89" t="s">
        <v>7296</v>
      </c>
      <c r="F3478" s="89" t="s">
        <v>516</v>
      </c>
      <c r="G3478" s="105">
        <v>45390.707638888889</v>
      </c>
      <c r="H3478" t="str">
        <f>INDEX(Partner_details[companyName], MATCH(E3478, Partner_details[email], 0))</f>
        <v>Paul</v>
      </c>
      <c r="I3478">
        <f>IFERROR(INDEX(ggPayers[payer], MATCH(A3478, ggPayers[remote_order_id], 0)), 0)</f>
        <v>218367</v>
      </c>
      <c r="J3478" t="str">
        <f t="shared" si="54"/>
        <v>ggPay</v>
      </c>
    </row>
    <row r="3479" spans="1:10">
      <c r="A3479" s="89" t="s">
        <v>1565</v>
      </c>
      <c r="B3479" s="89">
        <v>1000</v>
      </c>
      <c r="C3479" s="89" t="s">
        <v>561</v>
      </c>
      <c r="D3479" s="89" t="s">
        <v>12416</v>
      </c>
      <c r="E3479" s="89" t="s">
        <v>7235</v>
      </c>
      <c r="F3479" s="89" t="s">
        <v>710</v>
      </c>
      <c r="G3479" s="105">
        <v>45390.747916666667</v>
      </c>
      <c r="H3479" t="str">
        <f>INDEX(Partner_details[companyName], MATCH(E3479, Partner_details[email], 0))</f>
        <v>Smoking Chef</v>
      </c>
      <c r="I3479">
        <f>IFERROR(INDEX(ggPayers[payer], MATCH(A3479, ggPayers[remote_order_id], 0)), 0)</f>
        <v>39317</v>
      </c>
      <c r="J3479" t="str">
        <f t="shared" si="54"/>
        <v>ggPay</v>
      </c>
    </row>
    <row r="3480" spans="1:10">
      <c r="A3480" s="89" t="s">
        <v>12417</v>
      </c>
      <c r="B3480" s="89">
        <v>2000</v>
      </c>
      <c r="C3480" s="89" t="s">
        <v>7974</v>
      </c>
      <c r="D3480" s="89"/>
      <c r="E3480" s="89" t="s">
        <v>6554</v>
      </c>
      <c r="F3480" s="89" t="s">
        <v>783</v>
      </c>
      <c r="G3480" s="105">
        <v>45390.768055555556</v>
      </c>
      <c r="H3480" t="str">
        <f>INDEX(Partner_details[companyName], MATCH(E3480, Partner_details[email], 0))</f>
        <v>Avetis Grigoryan</v>
      </c>
      <c r="I3480">
        <f>IFERROR(INDEX(ggPayers[payer], MATCH(A3480, ggPayers[remote_order_id], 0)), 0)</f>
        <v>0</v>
      </c>
      <c r="J3480" t="str">
        <f t="shared" si="54"/>
        <v>other</v>
      </c>
    </row>
    <row r="3481" spans="1:10">
      <c r="A3481" s="89" t="s">
        <v>12418</v>
      </c>
      <c r="B3481" s="89">
        <v>2000</v>
      </c>
      <c r="C3481" s="89" t="s">
        <v>7974</v>
      </c>
      <c r="D3481" s="89"/>
      <c r="E3481" s="89" t="s">
        <v>6554</v>
      </c>
      <c r="F3481" s="89" t="s">
        <v>783</v>
      </c>
      <c r="G3481" s="105">
        <v>45390.768055555556</v>
      </c>
      <c r="H3481" t="str">
        <f>INDEX(Partner_details[companyName], MATCH(E3481, Partner_details[email], 0))</f>
        <v>Avetis Grigoryan</v>
      </c>
      <c r="I3481">
        <f>IFERROR(INDEX(ggPayers[payer], MATCH(A3481, ggPayers[remote_order_id], 0)), 0)</f>
        <v>0</v>
      </c>
      <c r="J3481" t="str">
        <f t="shared" si="54"/>
        <v>other</v>
      </c>
    </row>
    <row r="3482" spans="1:10">
      <c r="A3482" s="89" t="s">
        <v>12419</v>
      </c>
      <c r="B3482" s="89">
        <v>2000</v>
      </c>
      <c r="C3482" s="89" t="s">
        <v>7974</v>
      </c>
      <c r="D3482" s="89"/>
      <c r="E3482" s="89" t="s">
        <v>6554</v>
      </c>
      <c r="F3482" s="89" t="s">
        <v>783</v>
      </c>
      <c r="G3482" s="105">
        <v>45390.768055555556</v>
      </c>
      <c r="H3482" t="str">
        <f>INDEX(Partner_details[companyName], MATCH(E3482, Partner_details[email], 0))</f>
        <v>Avetis Grigoryan</v>
      </c>
      <c r="I3482">
        <f>IFERROR(INDEX(ggPayers[payer], MATCH(A3482, ggPayers[remote_order_id], 0)), 0)</f>
        <v>0</v>
      </c>
      <c r="J3482" t="str">
        <f t="shared" si="54"/>
        <v>other</v>
      </c>
    </row>
    <row r="3483" spans="1:10">
      <c r="A3483" s="89" t="s">
        <v>12420</v>
      </c>
      <c r="B3483" s="89">
        <v>2000</v>
      </c>
      <c r="C3483" s="89" t="s">
        <v>7974</v>
      </c>
      <c r="D3483" s="89"/>
      <c r="E3483" s="89" t="s">
        <v>6554</v>
      </c>
      <c r="F3483" s="89" t="s">
        <v>783</v>
      </c>
      <c r="G3483" s="105">
        <v>45390.768055555556</v>
      </c>
      <c r="H3483" t="str">
        <f>INDEX(Partner_details[companyName], MATCH(E3483, Partner_details[email], 0))</f>
        <v>Avetis Grigoryan</v>
      </c>
      <c r="I3483">
        <f>IFERROR(INDEX(ggPayers[payer], MATCH(A3483, ggPayers[remote_order_id], 0)), 0)</f>
        <v>0</v>
      </c>
      <c r="J3483" t="str">
        <f t="shared" si="54"/>
        <v>other</v>
      </c>
    </row>
    <row r="3484" spans="1:10">
      <c r="A3484" s="89" t="s">
        <v>1562</v>
      </c>
      <c r="B3484" s="89">
        <v>2000</v>
      </c>
      <c r="C3484" s="89" t="s">
        <v>561</v>
      </c>
      <c r="D3484" s="89"/>
      <c r="E3484" s="89" t="s">
        <v>6554</v>
      </c>
      <c r="F3484" s="89" t="s">
        <v>783</v>
      </c>
      <c r="G3484" s="105">
        <v>45390.768055555556</v>
      </c>
      <c r="H3484" t="str">
        <f>INDEX(Partner_details[companyName], MATCH(E3484, Partner_details[email], 0))</f>
        <v>Avetis Grigoryan</v>
      </c>
      <c r="I3484">
        <f>IFERROR(INDEX(ggPayers[payer], MATCH(A3484, ggPayers[remote_order_id], 0)), 0)</f>
        <v>0</v>
      </c>
      <c r="J3484" t="str">
        <f t="shared" si="54"/>
        <v>other</v>
      </c>
    </row>
    <row r="3485" spans="1:10">
      <c r="A3485" s="89" t="s">
        <v>12421</v>
      </c>
      <c r="B3485" s="89">
        <v>2000</v>
      </c>
      <c r="C3485" s="89" t="s">
        <v>7974</v>
      </c>
      <c r="D3485" s="89"/>
      <c r="E3485" s="89" t="s">
        <v>6554</v>
      </c>
      <c r="F3485" s="89" t="s">
        <v>783</v>
      </c>
      <c r="G3485" s="105">
        <v>45390.768055555556</v>
      </c>
      <c r="H3485" t="str">
        <f>INDEX(Partner_details[companyName], MATCH(E3485, Partner_details[email], 0))</f>
        <v>Avetis Grigoryan</v>
      </c>
      <c r="I3485">
        <f>IFERROR(INDEX(ggPayers[payer], MATCH(A3485, ggPayers[remote_order_id], 0)), 0)</f>
        <v>0</v>
      </c>
      <c r="J3485" t="str">
        <f t="shared" si="54"/>
        <v>other</v>
      </c>
    </row>
    <row r="3486" spans="1:10">
      <c r="A3486" s="89" t="s">
        <v>12422</v>
      </c>
      <c r="B3486" s="89">
        <v>500</v>
      </c>
      <c r="C3486" s="89" t="s">
        <v>7963</v>
      </c>
      <c r="D3486" s="89" t="s">
        <v>12423</v>
      </c>
      <c r="E3486" s="89" t="s">
        <v>182</v>
      </c>
      <c r="F3486" s="89" t="s">
        <v>80</v>
      </c>
      <c r="G3486" s="105">
        <v>45391.045138888891</v>
      </c>
      <c r="H3486" t="str">
        <f>INDEX(Partner_details[companyName], MATCH(E3486, Partner_details[email], 0))</f>
        <v>gg cjsc</v>
      </c>
      <c r="I3486">
        <f>IFERROR(INDEX(ggPayers[payer], MATCH(A3486, ggPayers[remote_order_id], 0)), 0)</f>
        <v>0</v>
      </c>
      <c r="J3486" t="str">
        <f t="shared" si="54"/>
        <v>other</v>
      </c>
    </row>
    <row r="3487" spans="1:10">
      <c r="A3487" s="89" t="s">
        <v>1558</v>
      </c>
      <c r="B3487" s="89">
        <v>300</v>
      </c>
      <c r="C3487" s="89" t="s">
        <v>561</v>
      </c>
      <c r="D3487" s="89" t="s">
        <v>12424</v>
      </c>
      <c r="E3487" s="89" t="s">
        <v>332</v>
      </c>
      <c r="F3487" s="89" t="s">
        <v>331</v>
      </c>
      <c r="G3487" s="105">
        <v>45391.267361111109</v>
      </c>
      <c r="H3487" t="str">
        <f>INDEX(Partner_details[companyName], MATCH(E3487, Partner_details[email], 0))</f>
        <v>gg cjsc</v>
      </c>
      <c r="I3487">
        <f>IFERROR(INDEX(ggPayers[payer], MATCH(A3487, ggPayers[remote_order_id], 0)), 0)</f>
        <v>299967</v>
      </c>
      <c r="J3487" t="str">
        <f t="shared" si="54"/>
        <v>ggPay</v>
      </c>
    </row>
    <row r="3488" spans="1:10">
      <c r="A3488" s="89" t="s">
        <v>12425</v>
      </c>
      <c r="B3488" s="89">
        <v>300</v>
      </c>
      <c r="C3488" s="89" t="s">
        <v>7974</v>
      </c>
      <c r="D3488" s="89"/>
      <c r="E3488" s="89" t="s">
        <v>6626</v>
      </c>
      <c r="F3488" s="89" t="s">
        <v>3643</v>
      </c>
      <c r="G3488" s="105">
        <v>45391.268055555556</v>
      </c>
      <c r="H3488" t="str">
        <f>INDEX(Partner_details[companyName], MATCH(E3488, Partner_details[email], 0))</f>
        <v>gg cjsc</v>
      </c>
      <c r="I3488">
        <f>IFERROR(INDEX(ggPayers[payer], MATCH(A3488, ggPayers[remote_order_id], 0)), 0)</f>
        <v>0</v>
      </c>
      <c r="J3488" t="str">
        <f t="shared" si="54"/>
        <v>other</v>
      </c>
    </row>
    <row r="3489" spans="1:10">
      <c r="A3489" s="89" t="s">
        <v>12426</v>
      </c>
      <c r="B3489" s="89">
        <v>500</v>
      </c>
      <c r="C3489" s="89" t="s">
        <v>7974</v>
      </c>
      <c r="D3489" s="89"/>
      <c r="E3489" s="89" t="s">
        <v>6626</v>
      </c>
      <c r="F3489" s="89" t="s">
        <v>3643</v>
      </c>
      <c r="G3489" s="105">
        <v>45391.269444444442</v>
      </c>
      <c r="H3489" t="str">
        <f>INDEX(Partner_details[companyName], MATCH(E3489, Partner_details[email], 0))</f>
        <v>gg cjsc</v>
      </c>
      <c r="I3489">
        <f>IFERROR(INDEX(ggPayers[payer], MATCH(A3489, ggPayers[remote_order_id], 0)), 0)</f>
        <v>0</v>
      </c>
      <c r="J3489" t="str">
        <f t="shared" si="54"/>
        <v>other</v>
      </c>
    </row>
    <row r="3490" spans="1:10">
      <c r="A3490" s="89" t="s">
        <v>12427</v>
      </c>
      <c r="B3490" s="89">
        <v>500</v>
      </c>
      <c r="C3490" s="89" t="s">
        <v>7974</v>
      </c>
      <c r="D3490" s="89"/>
      <c r="E3490" s="89" t="s">
        <v>6626</v>
      </c>
      <c r="F3490" s="89" t="s">
        <v>3643</v>
      </c>
      <c r="G3490" s="105">
        <v>45391.269444444442</v>
      </c>
      <c r="H3490" t="str">
        <f>INDEX(Partner_details[companyName], MATCH(E3490, Partner_details[email], 0))</f>
        <v>gg cjsc</v>
      </c>
      <c r="I3490">
        <f>IFERROR(INDEX(ggPayers[payer], MATCH(A3490, ggPayers[remote_order_id], 0)), 0)</f>
        <v>0</v>
      </c>
      <c r="J3490" t="str">
        <f t="shared" si="54"/>
        <v>other</v>
      </c>
    </row>
    <row r="3491" spans="1:10">
      <c r="A3491" s="89" t="s">
        <v>12428</v>
      </c>
      <c r="B3491" s="89">
        <v>500</v>
      </c>
      <c r="C3491" s="89" t="s">
        <v>7974</v>
      </c>
      <c r="D3491" s="89"/>
      <c r="E3491" s="89" t="s">
        <v>6626</v>
      </c>
      <c r="F3491" s="89" t="s">
        <v>3643</v>
      </c>
      <c r="G3491" s="105">
        <v>45391.269444444442</v>
      </c>
      <c r="H3491" t="str">
        <f>INDEX(Partner_details[companyName], MATCH(E3491, Partner_details[email], 0))</f>
        <v>gg cjsc</v>
      </c>
      <c r="I3491">
        <f>IFERROR(INDEX(ggPayers[payer], MATCH(A3491, ggPayers[remote_order_id], 0)), 0)</f>
        <v>0</v>
      </c>
      <c r="J3491" t="str">
        <f t="shared" si="54"/>
        <v>other</v>
      </c>
    </row>
    <row r="3492" spans="1:10">
      <c r="A3492" s="89" t="s">
        <v>12429</v>
      </c>
      <c r="B3492" s="89">
        <v>500</v>
      </c>
      <c r="C3492" s="89" t="s">
        <v>7974</v>
      </c>
      <c r="D3492" s="89"/>
      <c r="E3492" s="89" t="s">
        <v>6626</v>
      </c>
      <c r="F3492" s="89" t="s">
        <v>3643</v>
      </c>
      <c r="G3492" s="105">
        <v>45391.269444444442</v>
      </c>
      <c r="H3492" t="str">
        <f>INDEX(Partner_details[companyName], MATCH(E3492, Partner_details[email], 0))</f>
        <v>gg cjsc</v>
      </c>
      <c r="I3492">
        <f>IFERROR(INDEX(ggPayers[payer], MATCH(A3492, ggPayers[remote_order_id], 0)), 0)</f>
        <v>0</v>
      </c>
      <c r="J3492" t="str">
        <f t="shared" si="54"/>
        <v>other</v>
      </c>
    </row>
    <row r="3493" spans="1:10">
      <c r="A3493" s="89" t="s">
        <v>12430</v>
      </c>
      <c r="B3493" s="89">
        <v>500</v>
      </c>
      <c r="C3493" s="89" t="s">
        <v>7974</v>
      </c>
      <c r="D3493" s="89"/>
      <c r="E3493" s="89" t="s">
        <v>6626</v>
      </c>
      <c r="F3493" s="89" t="s">
        <v>3643</v>
      </c>
      <c r="G3493" s="105">
        <v>45391.269444444442</v>
      </c>
      <c r="H3493" t="str">
        <f>INDEX(Partner_details[companyName], MATCH(E3493, Partner_details[email], 0))</f>
        <v>gg cjsc</v>
      </c>
      <c r="I3493">
        <f>IFERROR(INDEX(ggPayers[payer], MATCH(A3493, ggPayers[remote_order_id], 0)), 0)</f>
        <v>0</v>
      </c>
      <c r="J3493" t="str">
        <f t="shared" si="54"/>
        <v>other</v>
      </c>
    </row>
    <row r="3494" spans="1:10">
      <c r="A3494" s="89" t="s">
        <v>12431</v>
      </c>
      <c r="B3494" s="89">
        <v>500</v>
      </c>
      <c r="C3494" s="89" t="s">
        <v>7974</v>
      </c>
      <c r="D3494" s="89"/>
      <c r="E3494" s="89" t="s">
        <v>6626</v>
      </c>
      <c r="F3494" s="89" t="s">
        <v>3643</v>
      </c>
      <c r="G3494" s="105">
        <v>45391.269444444442</v>
      </c>
      <c r="H3494" t="str">
        <f>INDEX(Partner_details[companyName], MATCH(E3494, Partner_details[email], 0))</f>
        <v>gg cjsc</v>
      </c>
      <c r="I3494">
        <f>IFERROR(INDEX(ggPayers[payer], MATCH(A3494, ggPayers[remote_order_id], 0)), 0)</f>
        <v>0</v>
      </c>
      <c r="J3494" t="str">
        <f t="shared" si="54"/>
        <v>other</v>
      </c>
    </row>
    <row r="3495" spans="1:10">
      <c r="A3495" s="89" t="s">
        <v>12432</v>
      </c>
      <c r="B3495" s="89">
        <v>500</v>
      </c>
      <c r="C3495" s="89" t="s">
        <v>7963</v>
      </c>
      <c r="D3495" s="89"/>
      <c r="E3495" s="89" t="s">
        <v>6626</v>
      </c>
      <c r="F3495" s="89" t="s">
        <v>3643</v>
      </c>
      <c r="G3495" s="105">
        <v>45391.269444444442</v>
      </c>
      <c r="H3495" t="str">
        <f>INDEX(Partner_details[companyName], MATCH(E3495, Partner_details[email], 0))</f>
        <v>gg cjsc</v>
      </c>
      <c r="I3495">
        <f>IFERROR(INDEX(ggPayers[payer], MATCH(A3495, ggPayers[remote_order_id], 0)), 0)</f>
        <v>0</v>
      </c>
      <c r="J3495" t="str">
        <f t="shared" si="54"/>
        <v>other</v>
      </c>
    </row>
    <row r="3496" spans="1:10">
      <c r="A3496" s="89" t="s">
        <v>12433</v>
      </c>
      <c r="B3496" s="89">
        <v>500</v>
      </c>
      <c r="C3496" s="89" t="s">
        <v>7974</v>
      </c>
      <c r="D3496" s="89"/>
      <c r="E3496" s="89" t="s">
        <v>6626</v>
      </c>
      <c r="F3496" s="89" t="s">
        <v>3643</v>
      </c>
      <c r="G3496" s="105">
        <v>45391.269444444442</v>
      </c>
      <c r="H3496" t="str">
        <f>INDEX(Partner_details[companyName], MATCH(E3496, Partner_details[email], 0))</f>
        <v>gg cjsc</v>
      </c>
      <c r="I3496">
        <f>IFERROR(INDEX(ggPayers[payer], MATCH(A3496, ggPayers[remote_order_id], 0)), 0)</f>
        <v>0</v>
      </c>
      <c r="J3496" t="str">
        <f t="shared" si="54"/>
        <v>other</v>
      </c>
    </row>
    <row r="3497" spans="1:10">
      <c r="A3497" s="89" t="s">
        <v>12434</v>
      </c>
      <c r="B3497" s="89">
        <v>500</v>
      </c>
      <c r="C3497" s="89" t="s">
        <v>7963</v>
      </c>
      <c r="D3497" s="89" t="s">
        <v>12435</v>
      </c>
      <c r="E3497" s="89" t="s">
        <v>332</v>
      </c>
      <c r="F3497" s="89" t="s">
        <v>331</v>
      </c>
      <c r="G3497" s="105">
        <v>45391.272222222222</v>
      </c>
      <c r="H3497" t="str">
        <f>INDEX(Partner_details[companyName], MATCH(E3497, Partner_details[email], 0))</f>
        <v>gg cjsc</v>
      </c>
      <c r="I3497">
        <f>IFERROR(INDEX(ggPayers[payer], MATCH(A3497, ggPayers[remote_order_id], 0)), 0)</f>
        <v>0</v>
      </c>
      <c r="J3497" t="str">
        <f t="shared" si="54"/>
        <v>other</v>
      </c>
    </row>
    <row r="3498" spans="1:10">
      <c r="A3498" s="89" t="s">
        <v>12436</v>
      </c>
      <c r="B3498" s="89">
        <v>500</v>
      </c>
      <c r="C3498" s="89" t="s">
        <v>7963</v>
      </c>
      <c r="D3498" s="89" t="s">
        <v>12437</v>
      </c>
      <c r="E3498" s="89" t="s">
        <v>332</v>
      </c>
      <c r="F3498" s="89" t="s">
        <v>331</v>
      </c>
      <c r="G3498" s="105">
        <v>45391.272222222222</v>
      </c>
      <c r="H3498" t="str">
        <f>INDEX(Partner_details[companyName], MATCH(E3498, Partner_details[email], 0))</f>
        <v>gg cjsc</v>
      </c>
      <c r="I3498">
        <f>IFERROR(INDEX(ggPayers[payer], MATCH(A3498, ggPayers[remote_order_id], 0)), 0)</f>
        <v>0</v>
      </c>
      <c r="J3498" t="str">
        <f t="shared" si="54"/>
        <v>other</v>
      </c>
    </row>
    <row r="3499" spans="1:10">
      <c r="A3499" s="89" t="s">
        <v>12438</v>
      </c>
      <c r="B3499" s="89">
        <v>500</v>
      </c>
      <c r="C3499" s="89" t="s">
        <v>7963</v>
      </c>
      <c r="D3499" s="89" t="s">
        <v>12439</v>
      </c>
      <c r="E3499" s="89" t="s">
        <v>332</v>
      </c>
      <c r="F3499" s="89" t="s">
        <v>331</v>
      </c>
      <c r="G3499" s="105">
        <v>45391.275694444441</v>
      </c>
      <c r="H3499" t="str">
        <f>INDEX(Partner_details[companyName], MATCH(E3499, Partner_details[email], 0))</f>
        <v>gg cjsc</v>
      </c>
      <c r="I3499">
        <f>IFERROR(INDEX(ggPayers[payer], MATCH(A3499, ggPayers[remote_order_id], 0)), 0)</f>
        <v>0</v>
      </c>
      <c r="J3499" t="str">
        <f t="shared" si="54"/>
        <v>other</v>
      </c>
    </row>
    <row r="3500" spans="1:10">
      <c r="A3500" s="89" t="s">
        <v>12440</v>
      </c>
      <c r="B3500" s="89">
        <v>500</v>
      </c>
      <c r="C3500" s="89" t="s">
        <v>7963</v>
      </c>
      <c r="D3500" s="89" t="s">
        <v>12441</v>
      </c>
      <c r="E3500" s="89" t="s">
        <v>332</v>
      </c>
      <c r="F3500" s="89" t="s">
        <v>331</v>
      </c>
      <c r="G3500" s="105">
        <v>45391.275694444441</v>
      </c>
      <c r="H3500" t="str">
        <f>INDEX(Partner_details[companyName], MATCH(E3500, Partner_details[email], 0))</f>
        <v>gg cjsc</v>
      </c>
      <c r="I3500">
        <f>IFERROR(INDEX(ggPayers[payer], MATCH(A3500, ggPayers[remote_order_id], 0)), 0)</f>
        <v>0</v>
      </c>
      <c r="J3500" t="str">
        <f t="shared" si="54"/>
        <v>other</v>
      </c>
    </row>
    <row r="3501" spans="1:10">
      <c r="A3501" s="89" t="s">
        <v>12442</v>
      </c>
      <c r="B3501" s="89">
        <v>200</v>
      </c>
      <c r="C3501" s="89" t="s">
        <v>7963</v>
      </c>
      <c r="D3501" s="89" t="s">
        <v>12443</v>
      </c>
      <c r="E3501" s="89" t="s">
        <v>332</v>
      </c>
      <c r="F3501" s="89" t="s">
        <v>331</v>
      </c>
      <c r="G3501" s="105">
        <v>45391.275694444441</v>
      </c>
      <c r="H3501" t="str">
        <f>INDEX(Partner_details[companyName], MATCH(E3501, Partner_details[email], 0))</f>
        <v>gg cjsc</v>
      </c>
      <c r="I3501">
        <f>IFERROR(INDEX(ggPayers[payer], MATCH(A3501, ggPayers[remote_order_id], 0)), 0)</f>
        <v>0</v>
      </c>
      <c r="J3501" t="str">
        <f t="shared" si="54"/>
        <v>other</v>
      </c>
    </row>
    <row r="3502" spans="1:10">
      <c r="A3502" s="89" t="s">
        <v>12444</v>
      </c>
      <c r="B3502" s="89">
        <v>500</v>
      </c>
      <c r="C3502" s="89" t="s">
        <v>7963</v>
      </c>
      <c r="D3502" s="89" t="s">
        <v>12445</v>
      </c>
      <c r="E3502" s="89" t="s">
        <v>332</v>
      </c>
      <c r="F3502" s="89" t="s">
        <v>331</v>
      </c>
      <c r="G3502" s="105">
        <v>45391.291666666664</v>
      </c>
      <c r="H3502" t="str">
        <f>INDEX(Partner_details[companyName], MATCH(E3502, Partner_details[email], 0))</f>
        <v>gg cjsc</v>
      </c>
      <c r="I3502">
        <f>IFERROR(INDEX(ggPayers[payer], MATCH(A3502, ggPayers[remote_order_id], 0)), 0)</f>
        <v>0</v>
      </c>
      <c r="J3502" t="str">
        <f t="shared" si="54"/>
        <v>other</v>
      </c>
    </row>
    <row r="3503" spans="1:10">
      <c r="A3503" s="89" t="s">
        <v>12446</v>
      </c>
      <c r="B3503" s="89">
        <v>500</v>
      </c>
      <c r="C3503" s="89" t="s">
        <v>7963</v>
      </c>
      <c r="D3503" s="89" t="s">
        <v>12447</v>
      </c>
      <c r="E3503" s="89" t="s">
        <v>6495</v>
      </c>
      <c r="F3503" s="89" t="s">
        <v>237</v>
      </c>
      <c r="G3503" s="105">
        <v>45391.315972222219</v>
      </c>
      <c r="H3503" t="str">
        <f>INDEX(Partner_details[companyName], MATCH(E3503, Partner_details[email], 0))</f>
        <v>Bisquit</v>
      </c>
      <c r="I3503">
        <f>IFERROR(INDEX(ggPayers[payer], MATCH(A3503, ggPayers[remote_order_id], 0)), 0)</f>
        <v>0</v>
      </c>
      <c r="J3503" t="str">
        <f t="shared" si="54"/>
        <v>other</v>
      </c>
    </row>
    <row r="3504" spans="1:10">
      <c r="A3504" s="89" t="s">
        <v>12448</v>
      </c>
      <c r="B3504" s="89">
        <v>1000</v>
      </c>
      <c r="C3504" s="89" t="s">
        <v>7963</v>
      </c>
      <c r="D3504" s="89" t="s">
        <v>12449</v>
      </c>
      <c r="E3504" s="89" t="s">
        <v>7018</v>
      </c>
      <c r="F3504" s="89" t="s">
        <v>476</v>
      </c>
      <c r="G3504" s="105">
        <v>45391.331250000003</v>
      </c>
      <c r="H3504" t="str">
        <f>INDEX(Partner_details[companyName], MATCH(E3504, Partner_details[email], 0))</f>
        <v>Malocco</v>
      </c>
      <c r="I3504">
        <f>IFERROR(INDEX(ggPayers[payer], MATCH(A3504, ggPayers[remote_order_id], 0)), 0)</f>
        <v>0</v>
      </c>
      <c r="J3504" t="str">
        <f t="shared" si="54"/>
        <v>other</v>
      </c>
    </row>
    <row r="3505" spans="1:10">
      <c r="A3505" s="89" t="s">
        <v>1556</v>
      </c>
      <c r="B3505" s="89">
        <v>1000</v>
      </c>
      <c r="C3505" s="89" t="s">
        <v>561</v>
      </c>
      <c r="D3505" s="89"/>
      <c r="E3505" s="89" t="s">
        <v>6495</v>
      </c>
      <c r="F3505" s="89" t="s">
        <v>237</v>
      </c>
      <c r="G3505" s="105">
        <v>45391.367361111108</v>
      </c>
      <c r="H3505" t="str">
        <f>INDEX(Partner_details[companyName], MATCH(E3505, Partner_details[email], 0))</f>
        <v>Bisquit</v>
      </c>
      <c r="I3505">
        <f>IFERROR(INDEX(ggPayers[payer], MATCH(A3505, ggPayers[remote_order_id], 0)), 0)</f>
        <v>0</v>
      </c>
      <c r="J3505" t="str">
        <f t="shared" si="54"/>
        <v>other</v>
      </c>
    </row>
    <row r="3506" spans="1:10">
      <c r="A3506" s="89" t="s">
        <v>6260</v>
      </c>
      <c r="B3506" s="89">
        <v>500</v>
      </c>
      <c r="C3506" s="89" t="s">
        <v>5606</v>
      </c>
      <c r="D3506" s="89" t="s">
        <v>12450</v>
      </c>
      <c r="E3506" s="89" t="s">
        <v>7432</v>
      </c>
      <c r="F3506" s="89" t="s">
        <v>571</v>
      </c>
      <c r="G3506" s="105">
        <v>45391.368750000001</v>
      </c>
      <c r="H3506" t="str">
        <f>INDEX(Partner_details[companyName], MATCH(E3506, Partner_details[email], 0))</f>
        <v>Venlo</v>
      </c>
      <c r="I3506">
        <f>IFERROR(INDEX(ggPayers[payer], MATCH(A3506, ggPayers[remote_order_id], 0)), 0)</f>
        <v>798</v>
      </c>
      <c r="J3506" t="str">
        <f t="shared" si="54"/>
        <v>ggPay</v>
      </c>
    </row>
    <row r="3507" spans="1:10">
      <c r="A3507" s="89" t="s">
        <v>1553</v>
      </c>
      <c r="B3507" s="89">
        <v>500</v>
      </c>
      <c r="C3507" s="89" t="s">
        <v>561</v>
      </c>
      <c r="D3507" s="89"/>
      <c r="E3507" s="89" t="s">
        <v>7346</v>
      </c>
      <c r="F3507" s="89" t="s">
        <v>518</v>
      </c>
      <c r="G3507" s="105">
        <v>45391.42083333333</v>
      </c>
      <c r="H3507" t="str">
        <f>INDEX(Partner_details[companyName], MATCH(E3507, Partner_details[email], 0))</f>
        <v>Pizzanini</v>
      </c>
      <c r="I3507">
        <f>IFERROR(INDEX(ggPayers[payer], MATCH(A3507, ggPayers[remote_order_id], 0)), 0)</f>
        <v>0</v>
      </c>
      <c r="J3507" t="str">
        <f t="shared" si="54"/>
        <v>other</v>
      </c>
    </row>
    <row r="3508" spans="1:10">
      <c r="A3508" s="89" t="s">
        <v>12451</v>
      </c>
      <c r="B3508" s="89">
        <v>500</v>
      </c>
      <c r="C3508" s="89" t="s">
        <v>7963</v>
      </c>
      <c r="D3508" s="89"/>
      <c r="E3508" s="89" t="s">
        <v>7346</v>
      </c>
      <c r="F3508" s="89" t="s">
        <v>518</v>
      </c>
      <c r="G3508" s="105">
        <v>45391.42083333333</v>
      </c>
      <c r="H3508" t="str">
        <f>INDEX(Partner_details[companyName], MATCH(E3508, Partner_details[email], 0))</f>
        <v>Pizzanini</v>
      </c>
      <c r="I3508">
        <f>IFERROR(INDEX(ggPayers[payer], MATCH(A3508, ggPayers[remote_order_id], 0)), 0)</f>
        <v>0</v>
      </c>
      <c r="J3508" t="str">
        <f t="shared" si="54"/>
        <v>other</v>
      </c>
    </row>
    <row r="3509" spans="1:10">
      <c r="A3509" s="89" t="s">
        <v>1551</v>
      </c>
      <c r="B3509" s="89">
        <v>1000</v>
      </c>
      <c r="C3509" s="89" t="s">
        <v>561</v>
      </c>
      <c r="D3509" s="89" t="s">
        <v>12452</v>
      </c>
      <c r="E3509" s="89" t="s">
        <v>244</v>
      </c>
      <c r="F3509" s="89" t="s">
        <v>243</v>
      </c>
      <c r="G3509" s="105">
        <v>45391.486111111109</v>
      </c>
      <c r="H3509" t="str">
        <f>INDEX(Partner_details[companyName], MATCH(E3509, Partner_details[email], 0))</f>
        <v>gg cjsc</v>
      </c>
      <c r="I3509">
        <f>IFERROR(INDEX(ggPayers[payer], MATCH(A3509, ggPayers[remote_order_id], 0)), 0)</f>
        <v>501295</v>
      </c>
      <c r="J3509" t="str">
        <f t="shared" si="54"/>
        <v>ggPay</v>
      </c>
    </row>
    <row r="3510" spans="1:10">
      <c r="A3510" s="99" t="s">
        <v>12453</v>
      </c>
      <c r="B3510" s="89">
        <v>1000</v>
      </c>
      <c r="C3510" s="89" t="s">
        <v>7963</v>
      </c>
      <c r="D3510" s="89" t="s">
        <v>12454</v>
      </c>
      <c r="E3510" s="89" t="s">
        <v>244</v>
      </c>
      <c r="F3510" s="89" t="s">
        <v>243</v>
      </c>
      <c r="G3510" s="105">
        <v>45391.490277777775</v>
      </c>
      <c r="H3510" t="str">
        <f>INDEX(Partner_details[companyName], MATCH(E3510, Partner_details[email], 0))</f>
        <v>gg cjsc</v>
      </c>
      <c r="I3510">
        <f>IFERROR(INDEX(ggPayers[payer], MATCH(A3510, ggPayers[remote_order_id], 0)), 0)</f>
        <v>0</v>
      </c>
      <c r="J3510" t="str">
        <f t="shared" si="54"/>
        <v>other</v>
      </c>
    </row>
    <row r="3511" spans="1:10">
      <c r="A3511" s="89" t="s">
        <v>1549</v>
      </c>
      <c r="B3511" s="89">
        <v>1000</v>
      </c>
      <c r="C3511" s="89" t="s">
        <v>561</v>
      </c>
      <c r="D3511" s="89" t="s">
        <v>12455</v>
      </c>
      <c r="E3511" s="89" t="s">
        <v>244</v>
      </c>
      <c r="F3511" s="89" t="s">
        <v>243</v>
      </c>
      <c r="G3511" s="105">
        <v>45391.490277777775</v>
      </c>
      <c r="H3511" t="str">
        <f>INDEX(Partner_details[companyName], MATCH(E3511, Partner_details[email], 0))</f>
        <v>gg cjsc</v>
      </c>
      <c r="I3511">
        <f>IFERROR(INDEX(ggPayers[payer], MATCH(A3511, ggPayers[remote_order_id], 0)), 0)</f>
        <v>501295</v>
      </c>
      <c r="J3511" t="str">
        <f t="shared" si="54"/>
        <v>ggPay</v>
      </c>
    </row>
    <row r="3512" spans="1:10">
      <c r="A3512" s="89" t="s">
        <v>12456</v>
      </c>
      <c r="B3512" s="89">
        <v>300</v>
      </c>
      <c r="C3512" s="89" t="s">
        <v>7963</v>
      </c>
      <c r="D3512" s="89" t="s">
        <v>12457</v>
      </c>
      <c r="E3512" s="89" t="s">
        <v>7203</v>
      </c>
      <c r="F3512" s="89" t="s">
        <v>2040</v>
      </c>
      <c r="G3512" s="105">
        <v>45391.513194444444</v>
      </c>
      <c r="H3512" t="str">
        <f>INDEX(Partner_details[companyName], MATCH(E3512, Partner_details[email], 0))</f>
        <v>Dodopizza</v>
      </c>
      <c r="I3512">
        <f>IFERROR(INDEX(ggPayers[payer], MATCH(A3512, ggPayers[remote_order_id], 0)), 0)</f>
        <v>0</v>
      </c>
      <c r="J3512" t="str">
        <f t="shared" si="54"/>
        <v>other</v>
      </c>
    </row>
    <row r="3513" spans="1:10">
      <c r="A3513" s="89" t="s">
        <v>12458</v>
      </c>
      <c r="B3513" s="89">
        <v>600</v>
      </c>
      <c r="C3513" s="89" t="s">
        <v>7963</v>
      </c>
      <c r="D3513" s="89" t="s">
        <v>12459</v>
      </c>
      <c r="E3513" s="89" t="s">
        <v>7057</v>
      </c>
      <c r="F3513" s="89" t="s">
        <v>184</v>
      </c>
      <c r="G3513" s="105">
        <v>45391.519444444442</v>
      </c>
      <c r="H3513" t="str">
        <f>INDEX(Partner_details[companyName], MATCH(E3513, Partner_details[email], 0))</f>
        <v>gg cjsc</v>
      </c>
      <c r="I3513">
        <f>IFERROR(INDEX(ggPayers[payer], MATCH(A3513, ggPayers[remote_order_id], 0)), 0)</f>
        <v>0</v>
      </c>
      <c r="J3513" t="str">
        <f t="shared" si="54"/>
        <v>other</v>
      </c>
    </row>
    <row r="3514" spans="1:10">
      <c r="A3514" s="99" t="s">
        <v>1547</v>
      </c>
      <c r="B3514" s="89">
        <v>600</v>
      </c>
      <c r="C3514" s="89" t="s">
        <v>561</v>
      </c>
      <c r="D3514" s="89"/>
      <c r="E3514" s="89" t="s">
        <v>7057</v>
      </c>
      <c r="F3514" s="89" t="s">
        <v>184</v>
      </c>
      <c r="G3514" s="105">
        <v>45391.520138888889</v>
      </c>
      <c r="H3514" t="str">
        <f>INDEX(Partner_details[companyName], MATCH(E3514, Partner_details[email], 0))</f>
        <v>gg cjsc</v>
      </c>
      <c r="I3514">
        <f>IFERROR(INDEX(ggPayers[payer], MATCH(A3514, ggPayers[remote_order_id], 0)), 0)</f>
        <v>0</v>
      </c>
      <c r="J3514" t="str">
        <f t="shared" si="54"/>
        <v>other</v>
      </c>
    </row>
    <row r="3515" spans="1:10">
      <c r="A3515" s="89" t="s">
        <v>1545</v>
      </c>
      <c r="B3515" s="89">
        <v>1555</v>
      </c>
      <c r="C3515" s="89" t="s">
        <v>561</v>
      </c>
      <c r="D3515" s="89" t="s">
        <v>12460</v>
      </c>
      <c r="E3515" s="89" t="s">
        <v>6762</v>
      </c>
      <c r="F3515" s="89" t="s">
        <v>472</v>
      </c>
      <c r="G3515" s="105">
        <v>45391.55</v>
      </c>
      <c r="H3515" t="str">
        <f>INDEX(Partner_details[companyName], MATCH(E3515, Partner_details[email], 0))</f>
        <v>Machar</v>
      </c>
      <c r="I3515">
        <f>IFERROR(INDEX(ggPayers[payer], MATCH(A3515, ggPayers[remote_order_id], 0)), 0)</f>
        <v>798</v>
      </c>
      <c r="J3515" t="str">
        <f t="shared" si="54"/>
        <v>ggPay</v>
      </c>
    </row>
    <row r="3516" spans="1:10">
      <c r="A3516" s="89" t="s">
        <v>12461</v>
      </c>
      <c r="B3516" s="89">
        <v>1000</v>
      </c>
      <c r="C3516" s="89" t="s">
        <v>7963</v>
      </c>
      <c r="D3516" s="89" t="s">
        <v>12462</v>
      </c>
      <c r="E3516" s="89" t="s">
        <v>7296</v>
      </c>
      <c r="F3516" s="89" t="s">
        <v>516</v>
      </c>
      <c r="G3516" s="105">
        <v>45391.701388888891</v>
      </c>
      <c r="H3516" t="str">
        <f>INDEX(Partner_details[companyName], MATCH(E3516, Partner_details[email], 0))</f>
        <v>Paul</v>
      </c>
      <c r="I3516">
        <f>IFERROR(INDEX(ggPayers[payer], MATCH(A3516, ggPayers[remote_order_id], 0)), 0)</f>
        <v>0</v>
      </c>
      <c r="J3516" t="str">
        <f t="shared" si="54"/>
        <v>other</v>
      </c>
    </row>
    <row r="3517" spans="1:10">
      <c r="A3517" s="89" t="s">
        <v>12463</v>
      </c>
      <c r="B3517" s="89">
        <v>1000</v>
      </c>
      <c r="C3517" s="89" t="s">
        <v>7963</v>
      </c>
      <c r="D3517" s="89" t="s">
        <v>12464</v>
      </c>
      <c r="E3517" s="89" t="s">
        <v>7296</v>
      </c>
      <c r="F3517" s="89" t="s">
        <v>516</v>
      </c>
      <c r="G3517" s="105">
        <v>45391.701388888891</v>
      </c>
      <c r="H3517" t="str">
        <f>INDEX(Partner_details[companyName], MATCH(E3517, Partner_details[email], 0))</f>
        <v>Paul</v>
      </c>
      <c r="I3517">
        <f>IFERROR(INDEX(ggPayers[payer], MATCH(A3517, ggPayers[remote_order_id], 0)), 0)</f>
        <v>0</v>
      </c>
      <c r="J3517" t="str">
        <f t="shared" si="54"/>
        <v>other</v>
      </c>
    </row>
    <row r="3518" spans="1:10">
      <c r="A3518" s="89" t="s">
        <v>1543</v>
      </c>
      <c r="B3518" s="89">
        <v>10000</v>
      </c>
      <c r="C3518" s="89" t="s">
        <v>561</v>
      </c>
      <c r="D3518" s="89"/>
      <c r="E3518" s="89" t="s">
        <v>130</v>
      </c>
      <c r="F3518" s="89" t="s">
        <v>128</v>
      </c>
      <c r="G3518" s="105">
        <v>45391.723611111112</v>
      </c>
      <c r="H3518" t="str">
        <f>INDEX(Partner_details[companyName], MATCH(E3518, Partner_details[email], 0))</f>
        <v>Avetis Grigoryan</v>
      </c>
      <c r="I3518">
        <f>IFERROR(INDEX(ggPayers[payer], MATCH(A3518, ggPayers[remote_order_id], 0)), 0)</f>
        <v>0</v>
      </c>
      <c r="J3518" t="str">
        <f t="shared" si="54"/>
        <v>other</v>
      </c>
    </row>
    <row r="3519" spans="1:10">
      <c r="A3519" s="89" t="s">
        <v>1541</v>
      </c>
      <c r="B3519" s="89">
        <v>1000</v>
      </c>
      <c r="C3519" s="89" t="s">
        <v>561</v>
      </c>
      <c r="D3519" s="89" t="s">
        <v>12465</v>
      </c>
      <c r="E3519" s="89" t="s">
        <v>7235</v>
      </c>
      <c r="F3519" s="89" t="s">
        <v>710</v>
      </c>
      <c r="G3519" s="105">
        <v>45391.836805555555</v>
      </c>
      <c r="H3519" t="str">
        <f>INDEX(Partner_details[companyName], MATCH(E3519, Partner_details[email], 0))</f>
        <v>Smoking Chef</v>
      </c>
      <c r="I3519">
        <f>IFERROR(INDEX(ggPayers[payer], MATCH(A3519, ggPayers[remote_order_id], 0)), 0)</f>
        <v>27779</v>
      </c>
      <c r="J3519" t="str">
        <f t="shared" si="54"/>
        <v>ggPay</v>
      </c>
    </row>
    <row r="3520" spans="1:10">
      <c r="A3520" s="89" t="s">
        <v>12466</v>
      </c>
      <c r="B3520" s="89">
        <v>1000</v>
      </c>
      <c r="C3520" s="89" t="s">
        <v>7963</v>
      </c>
      <c r="D3520" s="89" t="s">
        <v>12467</v>
      </c>
      <c r="E3520" s="89" t="s">
        <v>7296</v>
      </c>
      <c r="F3520" s="89" t="s">
        <v>516</v>
      </c>
      <c r="G3520" s="105">
        <v>45392.216666666667</v>
      </c>
      <c r="H3520" t="str">
        <f>INDEX(Partner_details[companyName], MATCH(E3520, Partner_details[email], 0))</f>
        <v>Paul</v>
      </c>
      <c r="I3520">
        <f>IFERROR(INDEX(ggPayers[payer], MATCH(A3520, ggPayers[remote_order_id], 0)), 0)</f>
        <v>0</v>
      </c>
      <c r="J3520" t="str">
        <f t="shared" si="54"/>
        <v>other</v>
      </c>
    </row>
    <row r="3521" spans="1:10">
      <c r="A3521" s="89" t="s">
        <v>12468</v>
      </c>
      <c r="B3521" s="89">
        <v>1000</v>
      </c>
      <c r="C3521" s="89" t="s">
        <v>7963</v>
      </c>
      <c r="D3521" s="89"/>
      <c r="E3521" s="89" t="s">
        <v>7296</v>
      </c>
      <c r="F3521" s="89" t="s">
        <v>516</v>
      </c>
      <c r="G3521" s="105">
        <v>45392.217361111114</v>
      </c>
      <c r="H3521" t="str">
        <f>INDEX(Partner_details[companyName], MATCH(E3521, Partner_details[email], 0))</f>
        <v>Paul</v>
      </c>
      <c r="I3521">
        <f>IFERROR(INDEX(ggPayers[payer], MATCH(A3521, ggPayers[remote_order_id], 0)), 0)</f>
        <v>0</v>
      </c>
      <c r="J3521" t="str">
        <f t="shared" si="54"/>
        <v>other</v>
      </c>
    </row>
    <row r="3522" spans="1:10">
      <c r="A3522" s="89" t="s">
        <v>12469</v>
      </c>
      <c r="B3522" s="89">
        <v>1000</v>
      </c>
      <c r="C3522" s="89" t="s">
        <v>7963</v>
      </c>
      <c r="D3522" s="89"/>
      <c r="E3522" s="89" t="s">
        <v>7296</v>
      </c>
      <c r="F3522" s="89" t="s">
        <v>516</v>
      </c>
      <c r="G3522" s="105">
        <v>45392.217361111114</v>
      </c>
      <c r="H3522" t="str">
        <f>INDEX(Partner_details[companyName], MATCH(E3522, Partner_details[email], 0))</f>
        <v>Paul</v>
      </c>
      <c r="I3522">
        <f>IFERROR(INDEX(ggPayers[payer], MATCH(A3522, ggPayers[remote_order_id], 0)), 0)</f>
        <v>0</v>
      </c>
      <c r="J3522" t="str">
        <f t="shared" si="54"/>
        <v>other</v>
      </c>
    </row>
    <row r="3523" spans="1:10">
      <c r="A3523" s="89" t="s">
        <v>12470</v>
      </c>
      <c r="B3523" s="89">
        <v>1000</v>
      </c>
      <c r="C3523" s="89" t="s">
        <v>7963</v>
      </c>
      <c r="D3523" s="89" t="s">
        <v>12471</v>
      </c>
      <c r="E3523" s="89" t="s">
        <v>7296</v>
      </c>
      <c r="F3523" s="89" t="s">
        <v>516</v>
      </c>
      <c r="G3523" s="105">
        <v>45392.276388888888</v>
      </c>
      <c r="H3523" t="str">
        <f>INDEX(Partner_details[companyName], MATCH(E3523, Partner_details[email], 0))</f>
        <v>Paul</v>
      </c>
      <c r="I3523">
        <f>IFERROR(INDEX(ggPayers[payer], MATCH(A3523, ggPayers[remote_order_id], 0)), 0)</f>
        <v>0</v>
      </c>
      <c r="J3523" t="str">
        <f t="shared" ref="J3523:J3586" si="55">IF(NOT(I3523=0), "ggPay", "other")</f>
        <v>other</v>
      </c>
    </row>
    <row r="3524" spans="1:10">
      <c r="A3524" s="89" t="s">
        <v>12472</v>
      </c>
      <c r="B3524" s="89">
        <v>1000</v>
      </c>
      <c r="C3524" s="89" t="s">
        <v>7963</v>
      </c>
      <c r="D3524" s="89" t="s">
        <v>12473</v>
      </c>
      <c r="E3524" s="89" t="s">
        <v>7296</v>
      </c>
      <c r="F3524" s="89" t="s">
        <v>516</v>
      </c>
      <c r="G3524" s="105">
        <v>45392.276388888888</v>
      </c>
      <c r="H3524" t="str">
        <f>INDEX(Partner_details[companyName], MATCH(E3524, Partner_details[email], 0))</f>
        <v>Paul</v>
      </c>
      <c r="I3524">
        <f>IFERROR(INDEX(ggPayers[payer], MATCH(A3524, ggPayers[remote_order_id], 0)), 0)</f>
        <v>0</v>
      </c>
      <c r="J3524" t="str">
        <f t="shared" si="55"/>
        <v>other</v>
      </c>
    </row>
    <row r="3525" spans="1:10">
      <c r="A3525" s="89" t="s">
        <v>12474</v>
      </c>
      <c r="B3525" s="89">
        <v>1000</v>
      </c>
      <c r="C3525" s="89" t="s">
        <v>7963</v>
      </c>
      <c r="D3525" s="89"/>
      <c r="E3525" s="89" t="s">
        <v>7296</v>
      </c>
      <c r="F3525" s="89" t="s">
        <v>516</v>
      </c>
      <c r="G3525" s="105">
        <v>45392.276388888888</v>
      </c>
      <c r="H3525" t="str">
        <f>INDEX(Partner_details[companyName], MATCH(E3525, Partner_details[email], 0))</f>
        <v>Paul</v>
      </c>
      <c r="I3525">
        <f>IFERROR(INDEX(ggPayers[payer], MATCH(A3525, ggPayers[remote_order_id], 0)), 0)</f>
        <v>0</v>
      </c>
      <c r="J3525" t="str">
        <f t="shared" si="55"/>
        <v>other</v>
      </c>
    </row>
    <row r="3526" spans="1:10">
      <c r="A3526" s="89" t="s">
        <v>12475</v>
      </c>
      <c r="B3526" s="89">
        <v>500</v>
      </c>
      <c r="C3526" s="89" t="s">
        <v>7963</v>
      </c>
      <c r="D3526" s="89" t="s">
        <v>12476</v>
      </c>
      <c r="E3526" s="89" t="s">
        <v>6572</v>
      </c>
      <c r="F3526" s="89" t="s">
        <v>568</v>
      </c>
      <c r="G3526" s="105">
        <v>45392.314583333333</v>
      </c>
      <c r="H3526" t="str">
        <f>INDEX(Partner_details[companyName], MATCH(E3526, Partner_details[email], 0))</f>
        <v>Bisquit</v>
      </c>
      <c r="I3526">
        <f>IFERROR(INDEX(ggPayers[payer], MATCH(A3526, ggPayers[remote_order_id], 0)), 0)</f>
        <v>0</v>
      </c>
      <c r="J3526" t="str">
        <f t="shared" si="55"/>
        <v>other</v>
      </c>
    </row>
    <row r="3527" spans="1:10">
      <c r="A3527" s="99" t="s">
        <v>1539</v>
      </c>
      <c r="B3527" s="89">
        <v>100</v>
      </c>
      <c r="C3527" s="89" t="s">
        <v>561</v>
      </c>
      <c r="D3527" s="89" t="s">
        <v>12477</v>
      </c>
      <c r="E3527" s="89" t="s">
        <v>7199</v>
      </c>
      <c r="F3527" s="89" t="s">
        <v>1538</v>
      </c>
      <c r="G3527" s="105">
        <v>45392.347222222219</v>
      </c>
      <c r="H3527" t="str">
        <f>INDEX(Partner_details[companyName], MATCH(E3527, Partner_details[email], 0))</f>
        <v>Laboratory specialty coffee</v>
      </c>
      <c r="I3527">
        <f>IFERROR(INDEX(ggPayers[payer], MATCH(A3527, ggPayers[remote_order_id], 0)), 0)</f>
        <v>825186</v>
      </c>
      <c r="J3527" t="str">
        <f t="shared" si="55"/>
        <v>ggPay</v>
      </c>
    </row>
    <row r="3528" spans="1:10">
      <c r="A3528" s="89" t="s">
        <v>1535</v>
      </c>
      <c r="B3528" s="89">
        <v>100</v>
      </c>
      <c r="C3528" s="89" t="s">
        <v>561</v>
      </c>
      <c r="D3528" s="89"/>
      <c r="E3528" s="89" t="s">
        <v>7114</v>
      </c>
      <c r="F3528" s="89" t="s">
        <v>7113</v>
      </c>
      <c r="G3528" s="105">
        <v>45392.375694444447</v>
      </c>
      <c r="H3528" t="str">
        <f>INDEX(Partner_details[companyName], MATCH(E3528, Partner_details[email], 0))</f>
        <v>Arctic Fox</v>
      </c>
      <c r="I3528">
        <f>IFERROR(INDEX(ggPayers[payer], MATCH(A3528, ggPayers[remote_order_id], 0)), 0)</f>
        <v>0</v>
      </c>
      <c r="J3528" t="str">
        <f t="shared" si="55"/>
        <v>other</v>
      </c>
    </row>
    <row r="3529" spans="1:10">
      <c r="A3529" s="89" t="s">
        <v>12478</v>
      </c>
      <c r="B3529" s="89">
        <v>100</v>
      </c>
      <c r="C3529" s="89" t="s">
        <v>7963</v>
      </c>
      <c r="D3529" s="89"/>
      <c r="E3529" s="89" t="s">
        <v>7114</v>
      </c>
      <c r="F3529" s="89" t="s">
        <v>7113</v>
      </c>
      <c r="G3529" s="105">
        <v>45392.375694444447</v>
      </c>
      <c r="H3529" t="str">
        <f>INDEX(Partner_details[companyName], MATCH(E3529, Partner_details[email], 0))</f>
        <v>Arctic Fox</v>
      </c>
      <c r="I3529">
        <f>IFERROR(INDEX(ggPayers[payer], MATCH(A3529, ggPayers[remote_order_id], 0)), 0)</f>
        <v>0</v>
      </c>
      <c r="J3529" t="str">
        <f t="shared" si="55"/>
        <v>other</v>
      </c>
    </row>
    <row r="3530" spans="1:10">
      <c r="A3530" s="89" t="s">
        <v>1533</v>
      </c>
      <c r="B3530" s="89">
        <v>500</v>
      </c>
      <c r="C3530" s="89" t="s">
        <v>561</v>
      </c>
      <c r="D3530" s="89"/>
      <c r="E3530" s="89" t="s">
        <v>6690</v>
      </c>
      <c r="F3530" s="89" t="s">
        <v>655</v>
      </c>
      <c r="G3530" s="105">
        <v>45392.393750000003</v>
      </c>
      <c r="H3530" t="str">
        <f>INDEX(Partner_details[companyName], MATCH(E3530, Partner_details[email], 0))</f>
        <v>Bisquit</v>
      </c>
      <c r="I3530">
        <f>IFERROR(INDEX(ggPayers[payer], MATCH(A3530, ggPayers[remote_order_id], 0)), 0)</f>
        <v>0</v>
      </c>
      <c r="J3530" t="str">
        <f t="shared" si="55"/>
        <v>other</v>
      </c>
    </row>
    <row r="3531" spans="1:10">
      <c r="A3531" s="89" t="s">
        <v>12479</v>
      </c>
      <c r="B3531" s="89">
        <v>500</v>
      </c>
      <c r="C3531" s="89" t="s">
        <v>7963</v>
      </c>
      <c r="D3531" s="89"/>
      <c r="E3531" s="89" t="s">
        <v>6690</v>
      </c>
      <c r="F3531" s="89" t="s">
        <v>655</v>
      </c>
      <c r="G3531" s="105">
        <v>45392.393750000003</v>
      </c>
      <c r="H3531" t="str">
        <f>INDEX(Partner_details[companyName], MATCH(E3531, Partner_details[email], 0))</f>
        <v>Bisquit</v>
      </c>
      <c r="I3531">
        <f>IFERROR(INDEX(ggPayers[payer], MATCH(A3531, ggPayers[remote_order_id], 0)), 0)</f>
        <v>0</v>
      </c>
      <c r="J3531" t="str">
        <f t="shared" si="55"/>
        <v>other</v>
      </c>
    </row>
    <row r="3532" spans="1:10">
      <c r="A3532" s="89" t="s">
        <v>1531</v>
      </c>
      <c r="B3532" s="89">
        <v>100</v>
      </c>
      <c r="C3532" s="89" t="s">
        <v>561</v>
      </c>
      <c r="D3532" s="89"/>
      <c r="E3532" s="89" t="s">
        <v>7196</v>
      </c>
      <c r="F3532" s="89" t="s">
        <v>884</v>
      </c>
      <c r="G3532" s="105">
        <v>45392.394444444442</v>
      </c>
      <c r="H3532" t="str">
        <f>INDEX(Partner_details[companyName], MATCH(E3532, Partner_details[email], 0))</f>
        <v>Arctic Fox</v>
      </c>
      <c r="I3532">
        <f>IFERROR(INDEX(ggPayers[payer], MATCH(A3532, ggPayers[remote_order_id], 0)), 0)</f>
        <v>0</v>
      </c>
      <c r="J3532" t="str">
        <f t="shared" si="55"/>
        <v>other</v>
      </c>
    </row>
    <row r="3533" spans="1:10">
      <c r="A3533" s="89" t="s">
        <v>12480</v>
      </c>
      <c r="B3533" s="89">
        <v>1000</v>
      </c>
      <c r="C3533" s="89" t="s">
        <v>7963</v>
      </c>
      <c r="D3533" s="89"/>
      <c r="E3533" s="89" t="s">
        <v>7018</v>
      </c>
      <c r="F3533" s="89" t="s">
        <v>476</v>
      </c>
      <c r="G3533" s="105">
        <v>45392.439583333333</v>
      </c>
      <c r="H3533" t="str">
        <f>INDEX(Partner_details[companyName], MATCH(E3533, Partner_details[email], 0))</f>
        <v>Malocco</v>
      </c>
      <c r="I3533">
        <f>IFERROR(INDEX(ggPayers[payer], MATCH(A3533, ggPayers[remote_order_id], 0)), 0)</f>
        <v>0</v>
      </c>
      <c r="J3533" t="str">
        <f t="shared" si="55"/>
        <v>other</v>
      </c>
    </row>
    <row r="3534" spans="1:10">
      <c r="A3534" s="89" t="s">
        <v>12481</v>
      </c>
      <c r="B3534" s="89">
        <v>1000</v>
      </c>
      <c r="C3534" s="89" t="s">
        <v>7963</v>
      </c>
      <c r="D3534" s="89"/>
      <c r="E3534" s="89" t="s">
        <v>7018</v>
      </c>
      <c r="F3534" s="89" t="s">
        <v>476</v>
      </c>
      <c r="G3534" s="105">
        <v>45392.439583333333</v>
      </c>
      <c r="H3534" t="str">
        <f>INDEX(Partner_details[companyName], MATCH(E3534, Partner_details[email], 0))</f>
        <v>Malocco</v>
      </c>
      <c r="I3534">
        <f>IFERROR(INDEX(ggPayers[payer], MATCH(A3534, ggPayers[remote_order_id], 0)), 0)</f>
        <v>0</v>
      </c>
      <c r="J3534" t="str">
        <f t="shared" si="55"/>
        <v>other</v>
      </c>
    </row>
    <row r="3535" spans="1:10">
      <c r="A3535" s="89" t="s">
        <v>12482</v>
      </c>
      <c r="B3535" s="89">
        <v>1000</v>
      </c>
      <c r="C3535" s="89" t="s">
        <v>7963</v>
      </c>
      <c r="D3535" s="89" t="s">
        <v>12483</v>
      </c>
      <c r="E3535" s="89" t="s">
        <v>7018</v>
      </c>
      <c r="F3535" s="89" t="s">
        <v>476</v>
      </c>
      <c r="G3535" s="105">
        <v>45392.44027777778</v>
      </c>
      <c r="H3535" t="str">
        <f>INDEX(Partner_details[companyName], MATCH(E3535, Partner_details[email], 0))</f>
        <v>Malocco</v>
      </c>
      <c r="I3535">
        <f>IFERROR(INDEX(ggPayers[payer], MATCH(A3535, ggPayers[remote_order_id], 0)), 0)</f>
        <v>0</v>
      </c>
      <c r="J3535" t="str">
        <f t="shared" si="55"/>
        <v>other</v>
      </c>
    </row>
    <row r="3536" spans="1:10">
      <c r="A3536" s="89" t="s">
        <v>1529</v>
      </c>
      <c r="B3536" s="89">
        <v>100</v>
      </c>
      <c r="C3536" s="89" t="s">
        <v>561</v>
      </c>
      <c r="D3536" s="89" t="s">
        <v>12484</v>
      </c>
      <c r="E3536" s="89" t="s">
        <v>7303</v>
      </c>
      <c r="F3536" s="89" t="s">
        <v>1494</v>
      </c>
      <c r="G3536" s="105">
        <v>45392.459722222222</v>
      </c>
      <c r="H3536" t="str">
        <f>INDEX(Partner_details[companyName], MATCH(E3536, Partner_details[email], 0))</f>
        <v>Laboratory specialty coffee</v>
      </c>
      <c r="I3536">
        <f>IFERROR(INDEX(ggPayers[payer], MATCH(A3536, ggPayers[remote_order_id], 0)), 0)</f>
        <v>825186</v>
      </c>
      <c r="J3536" t="str">
        <f t="shared" si="55"/>
        <v>ggPay</v>
      </c>
    </row>
    <row r="3537" spans="1:10">
      <c r="A3537" s="89" t="s">
        <v>1527</v>
      </c>
      <c r="B3537" s="89">
        <v>100</v>
      </c>
      <c r="C3537" s="89" t="s">
        <v>561</v>
      </c>
      <c r="D3537" s="89" t="s">
        <v>12485</v>
      </c>
      <c r="E3537" s="89" t="s">
        <v>7066</v>
      </c>
      <c r="F3537" s="89" t="s">
        <v>1526</v>
      </c>
      <c r="G3537" s="105">
        <v>45392.544444444444</v>
      </c>
      <c r="H3537" t="str">
        <f>INDEX(Partner_details[companyName], MATCH(E3537, Partner_details[email], 0))</f>
        <v>gg cjsc</v>
      </c>
      <c r="I3537">
        <f>IFERROR(INDEX(ggPayers[payer], MATCH(A3537, ggPayers[remote_order_id], 0)), 0)</f>
        <v>825186</v>
      </c>
      <c r="J3537" t="str">
        <f t="shared" si="55"/>
        <v>ggPay</v>
      </c>
    </row>
    <row r="3538" spans="1:10">
      <c r="A3538" s="89" t="s">
        <v>1524</v>
      </c>
      <c r="B3538" s="89">
        <v>100</v>
      </c>
      <c r="C3538" s="89" t="s">
        <v>561</v>
      </c>
      <c r="D3538" s="89"/>
      <c r="E3538" s="89" t="s">
        <v>7114</v>
      </c>
      <c r="F3538" s="89" t="s">
        <v>7113</v>
      </c>
      <c r="G3538" s="105">
        <v>45392.55</v>
      </c>
      <c r="H3538" t="str">
        <f>INDEX(Partner_details[companyName], MATCH(E3538, Partner_details[email], 0))</f>
        <v>Arctic Fox</v>
      </c>
      <c r="I3538">
        <f>IFERROR(INDEX(ggPayers[payer], MATCH(A3538, ggPayers[remote_order_id], 0)), 0)</f>
        <v>0</v>
      </c>
      <c r="J3538" t="str">
        <f t="shared" si="55"/>
        <v>other</v>
      </c>
    </row>
    <row r="3539" spans="1:10">
      <c r="A3539" s="89" t="s">
        <v>1522</v>
      </c>
      <c r="B3539" s="89">
        <v>100</v>
      </c>
      <c r="C3539" s="89" t="s">
        <v>561</v>
      </c>
      <c r="D3539" s="89"/>
      <c r="E3539" s="89" t="s">
        <v>7196</v>
      </c>
      <c r="F3539" s="89" t="s">
        <v>884</v>
      </c>
      <c r="G3539" s="105">
        <v>45392.552083333336</v>
      </c>
      <c r="H3539" t="str">
        <f>INDEX(Partner_details[companyName], MATCH(E3539, Partner_details[email], 0))</f>
        <v>Arctic Fox</v>
      </c>
      <c r="I3539">
        <f>IFERROR(INDEX(ggPayers[payer], MATCH(A3539, ggPayers[remote_order_id], 0)), 0)</f>
        <v>0</v>
      </c>
      <c r="J3539" t="str">
        <f t="shared" si="55"/>
        <v>other</v>
      </c>
    </row>
    <row r="3540" spans="1:10">
      <c r="A3540" s="89" t="s">
        <v>12486</v>
      </c>
      <c r="B3540" s="89">
        <v>100</v>
      </c>
      <c r="C3540" s="89" t="s">
        <v>7963</v>
      </c>
      <c r="D3540" s="89"/>
      <c r="E3540" s="89" t="s">
        <v>7196</v>
      </c>
      <c r="F3540" s="89" t="s">
        <v>884</v>
      </c>
      <c r="G3540" s="105">
        <v>45392.552083333336</v>
      </c>
      <c r="H3540" t="str">
        <f>INDEX(Partner_details[companyName], MATCH(E3540, Partner_details[email], 0))</f>
        <v>Arctic Fox</v>
      </c>
      <c r="I3540">
        <f>IFERROR(INDEX(ggPayers[payer], MATCH(A3540, ggPayers[remote_order_id], 0)), 0)</f>
        <v>0</v>
      </c>
      <c r="J3540" t="str">
        <f t="shared" si="55"/>
        <v>other</v>
      </c>
    </row>
    <row r="3541" spans="1:10">
      <c r="A3541" s="89" t="s">
        <v>12487</v>
      </c>
      <c r="B3541" s="89">
        <v>500</v>
      </c>
      <c r="C3541" s="89" t="s">
        <v>7963</v>
      </c>
      <c r="D3541" s="89" t="s">
        <v>12488</v>
      </c>
      <c r="E3541" s="89" t="s">
        <v>332</v>
      </c>
      <c r="F3541" s="89" t="s">
        <v>331</v>
      </c>
      <c r="G3541" s="105">
        <v>45392.554861111108</v>
      </c>
      <c r="H3541" t="str">
        <f>INDEX(Partner_details[companyName], MATCH(E3541, Partner_details[email], 0))</f>
        <v>gg cjsc</v>
      </c>
      <c r="I3541">
        <f>IFERROR(INDEX(ggPayers[payer], MATCH(A3541, ggPayers[remote_order_id], 0)), 0)</f>
        <v>0</v>
      </c>
      <c r="J3541" t="str">
        <f t="shared" si="55"/>
        <v>other</v>
      </c>
    </row>
    <row r="3542" spans="1:10">
      <c r="A3542" s="89" t="s">
        <v>12489</v>
      </c>
      <c r="B3542" s="89">
        <v>500</v>
      </c>
      <c r="C3542" s="89" t="s">
        <v>7963</v>
      </c>
      <c r="D3542" s="89" t="s">
        <v>12490</v>
      </c>
      <c r="E3542" s="89" t="s">
        <v>332</v>
      </c>
      <c r="F3542" s="89" t="s">
        <v>331</v>
      </c>
      <c r="G3542" s="105">
        <v>45392.554861111108</v>
      </c>
      <c r="H3542" t="str">
        <f>INDEX(Partner_details[companyName], MATCH(E3542, Partner_details[email], 0))</f>
        <v>gg cjsc</v>
      </c>
      <c r="I3542">
        <f>IFERROR(INDEX(ggPayers[payer], MATCH(A3542, ggPayers[remote_order_id], 0)), 0)</f>
        <v>0</v>
      </c>
      <c r="J3542" t="str">
        <f t="shared" si="55"/>
        <v>other</v>
      </c>
    </row>
    <row r="3543" spans="1:10">
      <c r="A3543" s="89" t="s">
        <v>4195</v>
      </c>
      <c r="B3543" s="89">
        <v>100</v>
      </c>
      <c r="C3543" s="89" t="s">
        <v>561</v>
      </c>
      <c r="D3543" s="89" t="s">
        <v>12491</v>
      </c>
      <c r="E3543" s="89" t="s">
        <v>7468</v>
      </c>
      <c r="F3543" s="89" t="s">
        <v>4194</v>
      </c>
      <c r="G3543" s="105">
        <v>45455.3125</v>
      </c>
      <c r="H3543" t="str">
        <f>INDEX(Partner_details[companyName], MATCH(E3543, Partner_details[email], 0))</f>
        <v>Karas hraparak</v>
      </c>
      <c r="I3543">
        <f>IFERROR(INDEX(ggPayers[payer], MATCH(A3543, ggPayers[remote_order_id], 0)), 0)</f>
        <v>825186</v>
      </c>
      <c r="J3543" t="str">
        <f t="shared" si="55"/>
        <v>ggPay</v>
      </c>
    </row>
    <row r="3544" spans="1:10">
      <c r="A3544" s="89" t="s">
        <v>12492</v>
      </c>
      <c r="B3544" s="89">
        <v>500</v>
      </c>
      <c r="C3544" s="89" t="s">
        <v>7963</v>
      </c>
      <c r="D3544" s="89"/>
      <c r="E3544" s="89" t="s">
        <v>130</v>
      </c>
      <c r="F3544" s="89" t="s">
        <v>128</v>
      </c>
      <c r="G3544" s="105">
        <v>45392.5625</v>
      </c>
      <c r="H3544" t="str">
        <f>INDEX(Partner_details[companyName], MATCH(E3544, Partner_details[email], 0))</f>
        <v>Avetis Grigoryan</v>
      </c>
      <c r="I3544">
        <f>IFERROR(INDEX(ggPayers[payer], MATCH(A3544, ggPayers[remote_order_id], 0)), 0)</f>
        <v>0</v>
      </c>
      <c r="J3544" t="str">
        <f t="shared" si="55"/>
        <v>other</v>
      </c>
    </row>
    <row r="3545" spans="1:10">
      <c r="A3545" s="89" t="s">
        <v>12493</v>
      </c>
      <c r="B3545" s="89">
        <v>500</v>
      </c>
      <c r="C3545" s="89" t="s">
        <v>7963</v>
      </c>
      <c r="D3545" s="89"/>
      <c r="E3545" s="89" t="s">
        <v>130</v>
      </c>
      <c r="F3545" s="89" t="s">
        <v>128</v>
      </c>
      <c r="G3545" s="105">
        <v>45392.5625</v>
      </c>
      <c r="H3545" t="str">
        <f>INDEX(Partner_details[companyName], MATCH(E3545, Partner_details[email], 0))</f>
        <v>Avetis Grigoryan</v>
      </c>
      <c r="I3545">
        <f>IFERROR(INDEX(ggPayers[payer], MATCH(A3545, ggPayers[remote_order_id], 0)), 0)</f>
        <v>0</v>
      </c>
      <c r="J3545" t="str">
        <f t="shared" si="55"/>
        <v>other</v>
      </c>
    </row>
    <row r="3546" spans="1:10">
      <c r="A3546" s="89" t="s">
        <v>4192</v>
      </c>
      <c r="B3546" s="89">
        <v>500</v>
      </c>
      <c r="C3546" s="89" t="s">
        <v>561</v>
      </c>
      <c r="D3546" s="89" t="s">
        <v>12494</v>
      </c>
      <c r="E3546" s="89" t="s">
        <v>7018</v>
      </c>
      <c r="F3546" s="89" t="s">
        <v>476</v>
      </c>
      <c r="G3546" s="105">
        <v>45455.333333333336</v>
      </c>
      <c r="H3546" t="str">
        <f>INDEX(Partner_details[companyName], MATCH(E3546, Partner_details[email], 0))</f>
        <v>Malocco</v>
      </c>
      <c r="I3546">
        <f>IFERROR(INDEX(ggPayers[payer], MATCH(A3546, ggPayers[remote_order_id], 0)), 0)</f>
        <v>254974</v>
      </c>
      <c r="J3546" t="str">
        <f t="shared" si="55"/>
        <v>ggPay</v>
      </c>
    </row>
    <row r="3547" spans="1:10">
      <c r="A3547" s="89" t="s">
        <v>1516</v>
      </c>
      <c r="B3547" s="89">
        <v>100</v>
      </c>
      <c r="C3547" s="89" t="s">
        <v>561</v>
      </c>
      <c r="D3547" s="89" t="s">
        <v>12495</v>
      </c>
      <c r="E3547" s="89" t="s">
        <v>244</v>
      </c>
      <c r="F3547" s="89" t="s">
        <v>243</v>
      </c>
      <c r="G3547" s="105">
        <v>45392.569444444445</v>
      </c>
      <c r="H3547" t="str">
        <f>INDEX(Partner_details[companyName], MATCH(E3547, Partner_details[email], 0))</f>
        <v>gg cjsc</v>
      </c>
      <c r="I3547">
        <f>IFERROR(INDEX(ggPayers[payer], MATCH(A3547, ggPayers[remote_order_id], 0)), 0)</f>
        <v>825186</v>
      </c>
      <c r="J3547" t="str">
        <f t="shared" si="55"/>
        <v>ggPay</v>
      </c>
    </row>
    <row r="3548" spans="1:10">
      <c r="A3548" s="89" t="s">
        <v>12496</v>
      </c>
      <c r="B3548" s="89">
        <v>1000</v>
      </c>
      <c r="C3548" s="89" t="s">
        <v>7974</v>
      </c>
      <c r="D3548" s="89"/>
      <c r="E3548" s="89" t="s">
        <v>7196</v>
      </c>
      <c r="F3548" s="89" t="s">
        <v>884</v>
      </c>
      <c r="G3548" s="105">
        <v>45392.577777777777</v>
      </c>
      <c r="H3548" t="str">
        <f>INDEX(Partner_details[companyName], MATCH(E3548, Partner_details[email], 0))</f>
        <v>Arctic Fox</v>
      </c>
      <c r="I3548">
        <f>IFERROR(INDEX(ggPayers[payer], MATCH(A3548, ggPayers[remote_order_id], 0)), 0)</f>
        <v>0</v>
      </c>
      <c r="J3548" t="str">
        <f t="shared" si="55"/>
        <v>other</v>
      </c>
    </row>
    <row r="3549" spans="1:10">
      <c r="A3549" s="89" t="s">
        <v>12497</v>
      </c>
      <c r="B3549" s="89">
        <v>1000</v>
      </c>
      <c r="C3549" s="89" t="s">
        <v>7974</v>
      </c>
      <c r="D3549" s="89"/>
      <c r="E3549" s="89" t="s">
        <v>7196</v>
      </c>
      <c r="F3549" s="89" t="s">
        <v>884</v>
      </c>
      <c r="G3549" s="105">
        <v>45392.577777777777</v>
      </c>
      <c r="H3549" t="str">
        <f>INDEX(Partner_details[companyName], MATCH(E3549, Partner_details[email], 0))</f>
        <v>Arctic Fox</v>
      </c>
      <c r="I3549">
        <f>IFERROR(INDEX(ggPayers[payer], MATCH(A3549, ggPayers[remote_order_id], 0)), 0)</f>
        <v>0</v>
      </c>
      <c r="J3549" t="str">
        <f t="shared" si="55"/>
        <v>other</v>
      </c>
    </row>
    <row r="3550" spans="1:10">
      <c r="A3550" s="89" t="s">
        <v>12498</v>
      </c>
      <c r="B3550" s="89">
        <v>1000</v>
      </c>
      <c r="C3550" s="89" t="s">
        <v>7974</v>
      </c>
      <c r="D3550" s="89"/>
      <c r="E3550" s="89" t="s">
        <v>7196</v>
      </c>
      <c r="F3550" s="89" t="s">
        <v>884</v>
      </c>
      <c r="G3550" s="105">
        <v>45392.577777777777</v>
      </c>
      <c r="H3550" t="str">
        <f>INDEX(Partner_details[companyName], MATCH(E3550, Partner_details[email], 0))</f>
        <v>Arctic Fox</v>
      </c>
      <c r="I3550">
        <f>IFERROR(INDEX(ggPayers[payer], MATCH(A3550, ggPayers[remote_order_id], 0)), 0)</f>
        <v>0</v>
      </c>
      <c r="J3550" t="str">
        <f t="shared" si="55"/>
        <v>other</v>
      </c>
    </row>
    <row r="3551" spans="1:10">
      <c r="A3551" s="89" t="s">
        <v>12499</v>
      </c>
      <c r="B3551" s="89">
        <v>1000</v>
      </c>
      <c r="C3551" s="89" t="s">
        <v>7974</v>
      </c>
      <c r="D3551" s="89"/>
      <c r="E3551" s="89" t="s">
        <v>7196</v>
      </c>
      <c r="F3551" s="89" t="s">
        <v>884</v>
      </c>
      <c r="G3551" s="105">
        <v>45392.577777777777</v>
      </c>
      <c r="H3551" t="str">
        <f>INDEX(Partner_details[companyName], MATCH(E3551, Partner_details[email], 0))</f>
        <v>Arctic Fox</v>
      </c>
      <c r="I3551">
        <f>IFERROR(INDEX(ggPayers[payer], MATCH(A3551, ggPayers[remote_order_id], 0)), 0)</f>
        <v>0</v>
      </c>
      <c r="J3551" t="str">
        <f t="shared" si="55"/>
        <v>other</v>
      </c>
    </row>
    <row r="3552" spans="1:10">
      <c r="A3552" s="89" t="s">
        <v>12500</v>
      </c>
      <c r="B3552" s="89">
        <v>1000</v>
      </c>
      <c r="C3552" s="89" t="s">
        <v>7974</v>
      </c>
      <c r="D3552" s="89"/>
      <c r="E3552" s="89" t="s">
        <v>7196</v>
      </c>
      <c r="F3552" s="89" t="s">
        <v>884</v>
      </c>
      <c r="G3552" s="105">
        <v>45392.577777777777</v>
      </c>
      <c r="H3552" t="str">
        <f>INDEX(Partner_details[companyName], MATCH(E3552, Partner_details[email], 0))</f>
        <v>Arctic Fox</v>
      </c>
      <c r="I3552">
        <f>IFERROR(INDEX(ggPayers[payer], MATCH(A3552, ggPayers[remote_order_id], 0)), 0)</f>
        <v>0</v>
      </c>
      <c r="J3552" t="str">
        <f t="shared" si="55"/>
        <v>other</v>
      </c>
    </row>
    <row r="3553" spans="1:10">
      <c r="A3553" s="89" t="s">
        <v>12501</v>
      </c>
      <c r="B3553" s="89">
        <v>1000</v>
      </c>
      <c r="C3553" s="89" t="s">
        <v>7974</v>
      </c>
      <c r="D3553" s="89"/>
      <c r="E3553" s="89" t="s">
        <v>7196</v>
      </c>
      <c r="F3553" s="89" t="s">
        <v>884</v>
      </c>
      <c r="G3553" s="105">
        <v>45392.577777777777</v>
      </c>
      <c r="H3553" t="str">
        <f>INDEX(Partner_details[companyName], MATCH(E3553, Partner_details[email], 0))</f>
        <v>Arctic Fox</v>
      </c>
      <c r="I3553">
        <f>IFERROR(INDEX(ggPayers[payer], MATCH(A3553, ggPayers[remote_order_id], 0)), 0)</f>
        <v>0</v>
      </c>
      <c r="J3553" t="str">
        <f t="shared" si="55"/>
        <v>other</v>
      </c>
    </row>
    <row r="3554" spans="1:10">
      <c r="A3554" s="89" t="s">
        <v>12502</v>
      </c>
      <c r="B3554" s="89">
        <v>1000</v>
      </c>
      <c r="C3554" s="89" t="s">
        <v>7974</v>
      </c>
      <c r="D3554" s="89"/>
      <c r="E3554" s="89" t="s">
        <v>7196</v>
      </c>
      <c r="F3554" s="89" t="s">
        <v>884</v>
      </c>
      <c r="G3554" s="105">
        <v>45392.577777777777</v>
      </c>
      <c r="H3554" t="str">
        <f>INDEX(Partner_details[companyName], MATCH(E3554, Partner_details[email], 0))</f>
        <v>Arctic Fox</v>
      </c>
      <c r="I3554">
        <f>IFERROR(INDEX(ggPayers[payer], MATCH(A3554, ggPayers[remote_order_id], 0)), 0)</f>
        <v>0</v>
      </c>
      <c r="J3554" t="str">
        <f t="shared" si="55"/>
        <v>other</v>
      </c>
    </row>
    <row r="3555" spans="1:10">
      <c r="A3555" s="89" t="s">
        <v>12503</v>
      </c>
      <c r="B3555" s="89">
        <v>1000</v>
      </c>
      <c r="C3555" s="89" t="s">
        <v>7974</v>
      </c>
      <c r="D3555" s="89"/>
      <c r="E3555" s="89" t="s">
        <v>7196</v>
      </c>
      <c r="F3555" s="89" t="s">
        <v>884</v>
      </c>
      <c r="G3555" s="105">
        <v>45392.577777777777</v>
      </c>
      <c r="H3555" t="str">
        <f>INDEX(Partner_details[companyName], MATCH(E3555, Partner_details[email], 0))</f>
        <v>Arctic Fox</v>
      </c>
      <c r="I3555">
        <f>IFERROR(INDEX(ggPayers[payer], MATCH(A3555, ggPayers[remote_order_id], 0)), 0)</f>
        <v>0</v>
      </c>
      <c r="J3555" t="str">
        <f t="shared" si="55"/>
        <v>other</v>
      </c>
    </row>
    <row r="3556" spans="1:10">
      <c r="A3556" s="89" t="s">
        <v>12504</v>
      </c>
      <c r="B3556" s="89">
        <v>1000</v>
      </c>
      <c r="C3556" s="89" t="s">
        <v>7974</v>
      </c>
      <c r="D3556" s="89"/>
      <c r="E3556" s="89" t="s">
        <v>7196</v>
      </c>
      <c r="F3556" s="89" t="s">
        <v>884</v>
      </c>
      <c r="G3556" s="105">
        <v>45392.577777777777</v>
      </c>
      <c r="H3556" t="str">
        <f>INDEX(Partner_details[companyName], MATCH(E3556, Partner_details[email], 0))</f>
        <v>Arctic Fox</v>
      </c>
      <c r="I3556">
        <f>IFERROR(INDEX(ggPayers[payer], MATCH(A3556, ggPayers[remote_order_id], 0)), 0)</f>
        <v>0</v>
      </c>
      <c r="J3556" t="str">
        <f t="shared" si="55"/>
        <v>other</v>
      </c>
    </row>
    <row r="3557" spans="1:10">
      <c r="A3557" s="89" t="s">
        <v>12505</v>
      </c>
      <c r="B3557" s="89">
        <v>1000</v>
      </c>
      <c r="C3557" s="89" t="s">
        <v>7974</v>
      </c>
      <c r="D3557" s="89"/>
      <c r="E3557" s="89" t="s">
        <v>7196</v>
      </c>
      <c r="F3557" s="89" t="s">
        <v>884</v>
      </c>
      <c r="G3557" s="105">
        <v>45392.577777777777</v>
      </c>
      <c r="H3557" t="str">
        <f>INDEX(Partner_details[companyName], MATCH(E3557, Partner_details[email], 0))</f>
        <v>Arctic Fox</v>
      </c>
      <c r="I3557">
        <f>IFERROR(INDEX(ggPayers[payer], MATCH(A3557, ggPayers[remote_order_id], 0)), 0)</f>
        <v>0</v>
      </c>
      <c r="J3557" t="str">
        <f t="shared" si="55"/>
        <v>other</v>
      </c>
    </row>
    <row r="3558" spans="1:10">
      <c r="A3558" s="89" t="s">
        <v>12506</v>
      </c>
      <c r="B3558" s="89">
        <v>1000</v>
      </c>
      <c r="C3558" s="89" t="s">
        <v>7974</v>
      </c>
      <c r="D3558" s="89"/>
      <c r="E3558" s="89" t="s">
        <v>7196</v>
      </c>
      <c r="F3558" s="89" t="s">
        <v>884</v>
      </c>
      <c r="G3558" s="105">
        <v>45392.577777777777</v>
      </c>
      <c r="H3558" t="str">
        <f>INDEX(Partner_details[companyName], MATCH(E3558, Partner_details[email], 0))</f>
        <v>Arctic Fox</v>
      </c>
      <c r="I3558">
        <f>IFERROR(INDEX(ggPayers[payer], MATCH(A3558, ggPayers[remote_order_id], 0)), 0)</f>
        <v>0</v>
      </c>
      <c r="J3558" t="str">
        <f t="shared" si="55"/>
        <v>other</v>
      </c>
    </row>
    <row r="3559" spans="1:10">
      <c r="A3559" s="89" t="s">
        <v>12507</v>
      </c>
      <c r="B3559" s="89">
        <v>1000</v>
      </c>
      <c r="C3559" s="89" t="s">
        <v>7974</v>
      </c>
      <c r="D3559" s="89"/>
      <c r="E3559" s="89" t="s">
        <v>7196</v>
      </c>
      <c r="F3559" s="89" t="s">
        <v>884</v>
      </c>
      <c r="G3559" s="105">
        <v>45392.577777777777</v>
      </c>
      <c r="H3559" t="str">
        <f>INDEX(Partner_details[companyName], MATCH(E3559, Partner_details[email], 0))</f>
        <v>Arctic Fox</v>
      </c>
      <c r="I3559">
        <f>IFERROR(INDEX(ggPayers[payer], MATCH(A3559, ggPayers[remote_order_id], 0)), 0)</f>
        <v>0</v>
      </c>
      <c r="J3559" t="str">
        <f t="shared" si="55"/>
        <v>other</v>
      </c>
    </row>
    <row r="3560" spans="1:10">
      <c r="A3560" s="89" t="s">
        <v>12508</v>
      </c>
      <c r="B3560" s="89">
        <v>1000</v>
      </c>
      <c r="C3560" s="89" t="s">
        <v>7974</v>
      </c>
      <c r="D3560" s="89"/>
      <c r="E3560" s="89" t="s">
        <v>7196</v>
      </c>
      <c r="F3560" s="89" t="s">
        <v>884</v>
      </c>
      <c r="G3560" s="105">
        <v>45392.577777777777</v>
      </c>
      <c r="H3560" t="str">
        <f>INDEX(Partner_details[companyName], MATCH(E3560, Partner_details[email], 0))</f>
        <v>Arctic Fox</v>
      </c>
      <c r="I3560">
        <f>IFERROR(INDEX(ggPayers[payer], MATCH(A3560, ggPayers[remote_order_id], 0)), 0)</f>
        <v>0</v>
      </c>
      <c r="J3560" t="str">
        <f t="shared" si="55"/>
        <v>other</v>
      </c>
    </row>
    <row r="3561" spans="1:10">
      <c r="A3561" s="89" t="s">
        <v>12509</v>
      </c>
      <c r="B3561" s="89">
        <v>1000</v>
      </c>
      <c r="C3561" s="89" t="s">
        <v>7974</v>
      </c>
      <c r="D3561" s="89"/>
      <c r="E3561" s="89" t="s">
        <v>7196</v>
      </c>
      <c r="F3561" s="89" t="s">
        <v>884</v>
      </c>
      <c r="G3561" s="105">
        <v>45392.577777777777</v>
      </c>
      <c r="H3561" t="str">
        <f>INDEX(Partner_details[companyName], MATCH(E3561, Partner_details[email], 0))</f>
        <v>Arctic Fox</v>
      </c>
      <c r="I3561">
        <f>IFERROR(INDEX(ggPayers[payer], MATCH(A3561, ggPayers[remote_order_id], 0)), 0)</f>
        <v>0</v>
      </c>
      <c r="J3561" t="str">
        <f t="shared" si="55"/>
        <v>other</v>
      </c>
    </row>
    <row r="3562" spans="1:10">
      <c r="A3562" s="89" t="s">
        <v>12510</v>
      </c>
      <c r="B3562" s="89">
        <v>1000</v>
      </c>
      <c r="C3562" s="89" t="s">
        <v>7974</v>
      </c>
      <c r="D3562" s="89"/>
      <c r="E3562" s="89" t="s">
        <v>7196</v>
      </c>
      <c r="F3562" s="89" t="s">
        <v>884</v>
      </c>
      <c r="G3562" s="105">
        <v>45392.577777777777</v>
      </c>
      <c r="H3562" t="str">
        <f>INDEX(Partner_details[companyName], MATCH(E3562, Partner_details[email], 0))</f>
        <v>Arctic Fox</v>
      </c>
      <c r="I3562">
        <f>IFERROR(INDEX(ggPayers[payer], MATCH(A3562, ggPayers[remote_order_id], 0)), 0)</f>
        <v>0</v>
      </c>
      <c r="J3562" t="str">
        <f t="shared" si="55"/>
        <v>other</v>
      </c>
    </row>
    <row r="3563" spans="1:10">
      <c r="A3563" s="89" t="s">
        <v>12511</v>
      </c>
      <c r="B3563" s="89">
        <v>1000</v>
      </c>
      <c r="C3563" s="89" t="s">
        <v>7974</v>
      </c>
      <c r="D3563" s="89"/>
      <c r="E3563" s="89" t="s">
        <v>7196</v>
      </c>
      <c r="F3563" s="89" t="s">
        <v>884</v>
      </c>
      <c r="G3563" s="105">
        <v>45392.577777777777</v>
      </c>
      <c r="H3563" t="str">
        <f>INDEX(Partner_details[companyName], MATCH(E3563, Partner_details[email], 0))</f>
        <v>Arctic Fox</v>
      </c>
      <c r="I3563">
        <f>IFERROR(INDEX(ggPayers[payer], MATCH(A3563, ggPayers[remote_order_id], 0)), 0)</f>
        <v>0</v>
      </c>
      <c r="J3563" t="str">
        <f t="shared" si="55"/>
        <v>other</v>
      </c>
    </row>
    <row r="3564" spans="1:10">
      <c r="A3564" s="89" t="s">
        <v>12512</v>
      </c>
      <c r="B3564" s="89">
        <v>1000</v>
      </c>
      <c r="C3564" s="89" t="s">
        <v>7963</v>
      </c>
      <c r="D3564" s="89"/>
      <c r="E3564" s="89" t="s">
        <v>7196</v>
      </c>
      <c r="F3564" s="89" t="s">
        <v>884</v>
      </c>
      <c r="G3564" s="105">
        <v>45392.577777777777</v>
      </c>
      <c r="H3564" t="str">
        <f>INDEX(Partner_details[companyName], MATCH(E3564, Partner_details[email], 0))</f>
        <v>Arctic Fox</v>
      </c>
      <c r="I3564">
        <f>IFERROR(INDEX(ggPayers[payer], MATCH(A3564, ggPayers[remote_order_id], 0)), 0)</f>
        <v>0</v>
      </c>
      <c r="J3564" t="str">
        <f t="shared" si="55"/>
        <v>other</v>
      </c>
    </row>
    <row r="3565" spans="1:10">
      <c r="A3565" s="89" t="s">
        <v>12513</v>
      </c>
      <c r="B3565" s="89">
        <v>1000</v>
      </c>
      <c r="C3565" s="89" t="s">
        <v>7963</v>
      </c>
      <c r="D3565" s="89" t="s">
        <v>12514</v>
      </c>
      <c r="E3565" s="89" t="s">
        <v>7018</v>
      </c>
      <c r="F3565" s="89" t="s">
        <v>476</v>
      </c>
      <c r="G3565" s="105">
        <v>45392.617361111108</v>
      </c>
      <c r="H3565" t="str">
        <f>INDEX(Partner_details[companyName], MATCH(E3565, Partner_details[email], 0))</f>
        <v>Malocco</v>
      </c>
      <c r="I3565">
        <f>IFERROR(INDEX(ggPayers[payer], MATCH(A3565, ggPayers[remote_order_id], 0)), 0)</f>
        <v>0</v>
      </c>
      <c r="J3565" t="str">
        <f t="shared" si="55"/>
        <v>other</v>
      </c>
    </row>
    <row r="3566" spans="1:10">
      <c r="A3566" s="89" t="s">
        <v>12515</v>
      </c>
      <c r="B3566" s="89">
        <v>1000</v>
      </c>
      <c r="C3566" s="89" t="s">
        <v>7963</v>
      </c>
      <c r="D3566" s="89" t="s">
        <v>12516</v>
      </c>
      <c r="E3566" s="89" t="s">
        <v>7018</v>
      </c>
      <c r="F3566" s="89" t="s">
        <v>476</v>
      </c>
      <c r="G3566" s="105">
        <v>45392.617361111108</v>
      </c>
      <c r="H3566" t="str">
        <f>INDEX(Partner_details[companyName], MATCH(E3566, Partner_details[email], 0))</f>
        <v>Malocco</v>
      </c>
      <c r="I3566">
        <f>IFERROR(INDEX(ggPayers[payer], MATCH(A3566, ggPayers[remote_order_id], 0)), 0)</f>
        <v>0</v>
      </c>
      <c r="J3566" t="str">
        <f t="shared" si="55"/>
        <v>other</v>
      </c>
    </row>
    <row r="3567" spans="1:10">
      <c r="A3567" s="89" t="s">
        <v>12517</v>
      </c>
      <c r="B3567" s="89">
        <v>1000</v>
      </c>
      <c r="C3567" s="89" t="s">
        <v>7963</v>
      </c>
      <c r="D3567" s="89"/>
      <c r="E3567" s="89" t="s">
        <v>7018</v>
      </c>
      <c r="F3567" s="89" t="s">
        <v>476</v>
      </c>
      <c r="G3567" s="105">
        <v>45392.617361111108</v>
      </c>
      <c r="H3567" t="str">
        <f>INDEX(Partner_details[companyName], MATCH(E3567, Partner_details[email], 0))</f>
        <v>Malocco</v>
      </c>
      <c r="I3567">
        <f>IFERROR(INDEX(ggPayers[payer], MATCH(A3567, ggPayers[remote_order_id], 0)), 0)</f>
        <v>0</v>
      </c>
      <c r="J3567" t="str">
        <f t="shared" si="55"/>
        <v>other</v>
      </c>
    </row>
    <row r="3568" spans="1:10">
      <c r="A3568" s="99" t="s">
        <v>12518</v>
      </c>
      <c r="B3568" s="89">
        <v>500</v>
      </c>
      <c r="C3568" s="89" t="s">
        <v>7963</v>
      </c>
      <c r="D3568" s="89" t="s">
        <v>12519</v>
      </c>
      <c r="E3568" s="89" t="s">
        <v>182</v>
      </c>
      <c r="F3568" s="89" t="s">
        <v>80</v>
      </c>
      <c r="G3568" s="105">
        <v>45392.644444444442</v>
      </c>
      <c r="H3568" t="str">
        <f>INDEX(Partner_details[companyName], MATCH(E3568, Partner_details[email], 0))</f>
        <v>gg cjsc</v>
      </c>
      <c r="I3568">
        <f>IFERROR(INDEX(ggPayers[payer], MATCH(A3568, ggPayers[remote_order_id], 0)), 0)</f>
        <v>0</v>
      </c>
      <c r="J3568" t="str">
        <f t="shared" si="55"/>
        <v>other</v>
      </c>
    </row>
    <row r="3569" spans="1:10">
      <c r="A3569" s="89" t="s">
        <v>12520</v>
      </c>
      <c r="B3569" s="89">
        <v>500</v>
      </c>
      <c r="C3569" s="89" t="s">
        <v>7963</v>
      </c>
      <c r="D3569" s="89"/>
      <c r="E3569" s="89" t="s">
        <v>182</v>
      </c>
      <c r="F3569" s="89" t="s">
        <v>80</v>
      </c>
      <c r="G3569" s="105">
        <v>45392.644444444442</v>
      </c>
      <c r="H3569" t="str">
        <f>INDEX(Partner_details[companyName], MATCH(E3569, Partner_details[email], 0))</f>
        <v>gg cjsc</v>
      </c>
      <c r="I3569">
        <f>IFERROR(INDEX(ggPayers[payer], MATCH(A3569, ggPayers[remote_order_id], 0)), 0)</f>
        <v>0</v>
      </c>
      <c r="J3569" t="str">
        <f t="shared" si="55"/>
        <v>other</v>
      </c>
    </row>
    <row r="3570" spans="1:10">
      <c r="A3570" s="89" t="s">
        <v>1512</v>
      </c>
      <c r="B3570" s="89">
        <v>500</v>
      </c>
      <c r="C3570" s="89" t="s">
        <v>561</v>
      </c>
      <c r="D3570" s="89" t="s">
        <v>12521</v>
      </c>
      <c r="E3570" s="89" t="s">
        <v>7296</v>
      </c>
      <c r="F3570" s="89" t="s">
        <v>516</v>
      </c>
      <c r="G3570" s="105">
        <v>45392.669444444444</v>
      </c>
      <c r="H3570" t="str">
        <f>INDEX(Partner_details[companyName], MATCH(E3570, Partner_details[email], 0))</f>
        <v>Paul</v>
      </c>
      <c r="I3570">
        <f>IFERROR(INDEX(ggPayers[payer], MATCH(A3570, ggPayers[remote_order_id], 0)), 0)</f>
        <v>65727</v>
      </c>
      <c r="J3570" t="str">
        <f t="shared" si="55"/>
        <v>ggPay</v>
      </c>
    </row>
    <row r="3571" spans="1:10">
      <c r="A3571" s="89" t="s">
        <v>12522</v>
      </c>
      <c r="B3571" s="89">
        <v>2000</v>
      </c>
      <c r="C3571" s="89" t="s">
        <v>7974</v>
      </c>
      <c r="D3571" s="89"/>
      <c r="E3571" s="89" t="s">
        <v>6554</v>
      </c>
      <c r="F3571" s="89" t="s">
        <v>783</v>
      </c>
      <c r="G3571" s="105">
        <v>45392.720138888886</v>
      </c>
      <c r="H3571" t="str">
        <f>INDEX(Partner_details[companyName], MATCH(E3571, Partner_details[email], 0))</f>
        <v>Avetis Grigoryan</v>
      </c>
      <c r="I3571">
        <f>IFERROR(INDEX(ggPayers[payer], MATCH(A3571, ggPayers[remote_order_id], 0)), 0)</f>
        <v>0</v>
      </c>
      <c r="J3571" t="str">
        <f t="shared" si="55"/>
        <v>other</v>
      </c>
    </row>
    <row r="3572" spans="1:10">
      <c r="A3572" s="89" t="s">
        <v>12523</v>
      </c>
      <c r="B3572" s="89">
        <v>2000</v>
      </c>
      <c r="C3572" s="89" t="s">
        <v>7974</v>
      </c>
      <c r="D3572" s="89"/>
      <c r="E3572" s="89" t="s">
        <v>6554</v>
      </c>
      <c r="F3572" s="89" t="s">
        <v>783</v>
      </c>
      <c r="G3572" s="105">
        <v>45392.720138888886</v>
      </c>
      <c r="H3572" t="str">
        <f>INDEX(Partner_details[companyName], MATCH(E3572, Partner_details[email], 0))</f>
        <v>Avetis Grigoryan</v>
      </c>
      <c r="I3572">
        <f>IFERROR(INDEX(ggPayers[payer], MATCH(A3572, ggPayers[remote_order_id], 0)), 0)</f>
        <v>0</v>
      </c>
      <c r="J3572" t="str">
        <f t="shared" si="55"/>
        <v>other</v>
      </c>
    </row>
    <row r="3573" spans="1:10">
      <c r="A3573" s="89" t="s">
        <v>1510</v>
      </c>
      <c r="B3573" s="89">
        <v>1000</v>
      </c>
      <c r="C3573" s="89" t="s">
        <v>561</v>
      </c>
      <c r="D3573" s="89"/>
      <c r="E3573" s="89" t="s">
        <v>6554</v>
      </c>
      <c r="F3573" s="89" t="s">
        <v>783</v>
      </c>
      <c r="G3573" s="105">
        <v>45392.729861111111</v>
      </c>
      <c r="H3573" t="str">
        <f>INDEX(Partner_details[companyName], MATCH(E3573, Partner_details[email], 0))</f>
        <v>Avetis Grigoryan</v>
      </c>
      <c r="I3573">
        <f>IFERROR(INDEX(ggPayers[payer], MATCH(A3573, ggPayers[remote_order_id], 0)), 0)</f>
        <v>0</v>
      </c>
      <c r="J3573" t="str">
        <f t="shared" si="55"/>
        <v>other</v>
      </c>
    </row>
    <row r="3574" spans="1:10">
      <c r="A3574" s="89" t="s">
        <v>12524</v>
      </c>
      <c r="B3574" s="89">
        <v>1000</v>
      </c>
      <c r="C3574" s="89" t="s">
        <v>7974</v>
      </c>
      <c r="D3574" s="89"/>
      <c r="E3574" s="89" t="s">
        <v>6554</v>
      </c>
      <c r="F3574" s="89" t="s">
        <v>783</v>
      </c>
      <c r="G3574" s="105">
        <v>45392.736805555556</v>
      </c>
      <c r="H3574" t="str">
        <f>INDEX(Partner_details[companyName], MATCH(E3574, Partner_details[email], 0))</f>
        <v>Avetis Grigoryan</v>
      </c>
      <c r="I3574">
        <f>IFERROR(INDEX(ggPayers[payer], MATCH(A3574, ggPayers[remote_order_id], 0)), 0)</f>
        <v>0</v>
      </c>
      <c r="J3574" t="str">
        <f t="shared" si="55"/>
        <v>other</v>
      </c>
    </row>
    <row r="3575" spans="1:10">
      <c r="A3575" s="89" t="s">
        <v>12525</v>
      </c>
      <c r="B3575" s="89">
        <v>1000</v>
      </c>
      <c r="C3575" s="89" t="s">
        <v>7963</v>
      </c>
      <c r="D3575" s="89" t="s">
        <v>12526</v>
      </c>
      <c r="E3575" s="89" t="s">
        <v>7367</v>
      </c>
      <c r="F3575" s="89" t="s">
        <v>7366</v>
      </c>
      <c r="G3575" s="105">
        <v>45392.75277777778</v>
      </c>
      <c r="H3575" t="str">
        <f>INDEX(Partner_details[companyName], MATCH(E3575, Partner_details[email], 0))</f>
        <v>Cinnabon</v>
      </c>
      <c r="I3575">
        <f>IFERROR(INDEX(ggPayers[payer], MATCH(A3575, ggPayers[remote_order_id], 0)), 0)</f>
        <v>0</v>
      </c>
      <c r="J3575" t="str">
        <f t="shared" si="55"/>
        <v>other</v>
      </c>
    </row>
    <row r="3576" spans="1:10">
      <c r="A3576" s="89" t="s">
        <v>1508</v>
      </c>
      <c r="B3576" s="89">
        <v>2000</v>
      </c>
      <c r="C3576" s="89" t="s">
        <v>561</v>
      </c>
      <c r="D3576" s="89" t="s">
        <v>12527</v>
      </c>
      <c r="E3576" s="89" t="s">
        <v>130</v>
      </c>
      <c r="F3576" s="89" t="s">
        <v>128</v>
      </c>
      <c r="G3576" s="105">
        <v>45392.770833333336</v>
      </c>
      <c r="H3576" t="str">
        <f>INDEX(Partner_details[companyName], MATCH(E3576, Partner_details[email], 0))</f>
        <v>Avetis Grigoryan</v>
      </c>
      <c r="I3576">
        <f>IFERROR(INDEX(ggPayers[payer], MATCH(A3576, ggPayers[remote_order_id], 0)), 0)</f>
        <v>78760</v>
      </c>
      <c r="J3576" t="str">
        <f t="shared" si="55"/>
        <v>ggPay</v>
      </c>
    </row>
    <row r="3577" spans="1:10">
      <c r="A3577" s="99" t="s">
        <v>12528</v>
      </c>
      <c r="B3577" s="89">
        <v>500</v>
      </c>
      <c r="C3577" s="89" t="s">
        <v>7963</v>
      </c>
      <c r="D3577" s="89" t="s">
        <v>12529</v>
      </c>
      <c r="E3577" s="89" t="s">
        <v>204</v>
      </c>
      <c r="F3577" s="89" t="s">
        <v>135</v>
      </c>
      <c r="G3577" s="105">
        <v>45392.834722222222</v>
      </c>
      <c r="H3577" t="str">
        <f>INDEX(Partner_details[companyName], MATCH(E3577, Partner_details[email], 0))</f>
        <v>gg cjsc</v>
      </c>
      <c r="I3577">
        <f>IFERROR(INDEX(ggPayers[payer], MATCH(A3577, ggPayers[remote_order_id], 0)), 0)</f>
        <v>0</v>
      </c>
      <c r="J3577" t="str">
        <f t="shared" si="55"/>
        <v>other</v>
      </c>
    </row>
    <row r="3578" spans="1:10">
      <c r="A3578" s="89" t="s">
        <v>12530</v>
      </c>
      <c r="B3578" s="89">
        <v>500</v>
      </c>
      <c r="C3578" s="89" t="s">
        <v>7974</v>
      </c>
      <c r="D3578" s="89"/>
      <c r="E3578" s="89" t="s">
        <v>6913</v>
      </c>
      <c r="F3578" s="89" t="s">
        <v>6912</v>
      </c>
      <c r="G3578" s="105">
        <v>45393.238194444442</v>
      </c>
      <c r="H3578" t="str">
        <f>INDEX(Partner_details[companyName], MATCH(E3578, Partner_details[email], 0))</f>
        <v>Laboratory specialty coffee</v>
      </c>
      <c r="I3578">
        <f>IFERROR(INDEX(ggPayers[payer], MATCH(A3578, ggPayers[remote_order_id], 0)), 0)</f>
        <v>0</v>
      </c>
      <c r="J3578" t="str">
        <f t="shared" si="55"/>
        <v>other</v>
      </c>
    </row>
    <row r="3579" spans="1:10">
      <c r="A3579" s="89" t="s">
        <v>12531</v>
      </c>
      <c r="B3579" s="89">
        <v>500</v>
      </c>
      <c r="C3579" s="89" t="s">
        <v>7974</v>
      </c>
      <c r="D3579" s="89"/>
      <c r="E3579" s="89" t="s">
        <v>6913</v>
      </c>
      <c r="F3579" s="89" t="s">
        <v>6912</v>
      </c>
      <c r="G3579" s="105">
        <v>45393.238194444442</v>
      </c>
      <c r="H3579" t="str">
        <f>INDEX(Partner_details[companyName], MATCH(E3579, Partner_details[email], 0))</f>
        <v>Laboratory specialty coffee</v>
      </c>
      <c r="I3579">
        <f>IFERROR(INDEX(ggPayers[payer], MATCH(A3579, ggPayers[remote_order_id], 0)), 0)</f>
        <v>0</v>
      </c>
      <c r="J3579" t="str">
        <f t="shared" si="55"/>
        <v>other</v>
      </c>
    </row>
    <row r="3580" spans="1:10">
      <c r="A3580" s="89" t="s">
        <v>12532</v>
      </c>
      <c r="B3580" s="89">
        <v>500</v>
      </c>
      <c r="C3580" s="89" t="s">
        <v>7974</v>
      </c>
      <c r="D3580" s="89"/>
      <c r="E3580" s="89" t="s">
        <v>6913</v>
      </c>
      <c r="F3580" s="89" t="s">
        <v>6912</v>
      </c>
      <c r="G3580" s="105">
        <v>45393.238194444442</v>
      </c>
      <c r="H3580" t="str">
        <f>INDEX(Partner_details[companyName], MATCH(E3580, Partner_details[email], 0))</f>
        <v>Laboratory specialty coffee</v>
      </c>
      <c r="I3580">
        <f>IFERROR(INDEX(ggPayers[payer], MATCH(A3580, ggPayers[remote_order_id], 0)), 0)</f>
        <v>0</v>
      </c>
      <c r="J3580" t="str">
        <f t="shared" si="55"/>
        <v>other</v>
      </c>
    </row>
    <row r="3581" spans="1:10">
      <c r="A3581" s="89" t="s">
        <v>12533</v>
      </c>
      <c r="B3581" s="89">
        <v>500</v>
      </c>
      <c r="C3581" s="89" t="s">
        <v>7974</v>
      </c>
      <c r="D3581" s="89"/>
      <c r="E3581" s="89" t="s">
        <v>6913</v>
      </c>
      <c r="F3581" s="89" t="s">
        <v>6912</v>
      </c>
      <c r="G3581" s="105">
        <v>45393.238194444442</v>
      </c>
      <c r="H3581" t="str">
        <f>INDEX(Partner_details[companyName], MATCH(E3581, Partner_details[email], 0))</f>
        <v>Laboratory specialty coffee</v>
      </c>
      <c r="I3581">
        <f>IFERROR(INDEX(ggPayers[payer], MATCH(A3581, ggPayers[remote_order_id], 0)), 0)</f>
        <v>0</v>
      </c>
      <c r="J3581" t="str">
        <f t="shared" si="55"/>
        <v>other</v>
      </c>
    </row>
    <row r="3582" spans="1:10">
      <c r="A3582" s="89" t="s">
        <v>12534</v>
      </c>
      <c r="B3582" s="89">
        <v>500</v>
      </c>
      <c r="C3582" s="89" t="s">
        <v>7963</v>
      </c>
      <c r="D3582" s="89" t="s">
        <v>12535</v>
      </c>
      <c r="E3582" s="89" t="s">
        <v>332</v>
      </c>
      <c r="F3582" s="89" t="s">
        <v>331</v>
      </c>
      <c r="G3582" s="105">
        <v>45393.241666666669</v>
      </c>
      <c r="H3582" t="str">
        <f>INDEX(Partner_details[companyName], MATCH(E3582, Partner_details[email], 0))</f>
        <v>gg cjsc</v>
      </c>
      <c r="I3582">
        <f>IFERROR(INDEX(ggPayers[payer], MATCH(A3582, ggPayers[remote_order_id], 0)), 0)</f>
        <v>0</v>
      </c>
      <c r="J3582" t="str">
        <f t="shared" si="55"/>
        <v>other</v>
      </c>
    </row>
    <row r="3583" spans="1:10">
      <c r="A3583" s="89" t="s">
        <v>12536</v>
      </c>
      <c r="B3583" s="89">
        <v>100</v>
      </c>
      <c r="C3583" s="89" t="s">
        <v>7974</v>
      </c>
      <c r="D3583" s="89"/>
      <c r="E3583" s="89" t="s">
        <v>6626</v>
      </c>
      <c r="F3583" s="89" t="s">
        <v>3643</v>
      </c>
      <c r="G3583" s="105">
        <v>45393.243055555555</v>
      </c>
      <c r="H3583" t="str">
        <f>INDEX(Partner_details[companyName], MATCH(E3583, Partner_details[email], 0))</f>
        <v>gg cjsc</v>
      </c>
      <c r="I3583">
        <f>IFERROR(INDEX(ggPayers[payer], MATCH(A3583, ggPayers[remote_order_id], 0)), 0)</f>
        <v>0</v>
      </c>
      <c r="J3583" t="str">
        <f t="shared" si="55"/>
        <v>other</v>
      </c>
    </row>
    <row r="3584" spans="1:10">
      <c r="A3584" s="89" t="s">
        <v>12537</v>
      </c>
      <c r="B3584" s="89">
        <v>500</v>
      </c>
      <c r="C3584" s="89" t="s">
        <v>7974</v>
      </c>
      <c r="D3584" s="89"/>
      <c r="E3584" s="89" t="s">
        <v>6626</v>
      </c>
      <c r="F3584" s="89" t="s">
        <v>3643</v>
      </c>
      <c r="G3584" s="105">
        <v>45393.243055555555</v>
      </c>
      <c r="H3584" t="str">
        <f>INDEX(Partner_details[companyName], MATCH(E3584, Partner_details[email], 0))</f>
        <v>gg cjsc</v>
      </c>
      <c r="I3584">
        <f>IFERROR(INDEX(ggPayers[payer], MATCH(A3584, ggPayers[remote_order_id], 0)), 0)</f>
        <v>0</v>
      </c>
      <c r="J3584" t="str">
        <f t="shared" si="55"/>
        <v>other</v>
      </c>
    </row>
    <row r="3585" spans="1:10">
      <c r="A3585" s="89" t="s">
        <v>12538</v>
      </c>
      <c r="B3585" s="89">
        <v>500</v>
      </c>
      <c r="C3585" s="89" t="s">
        <v>7974</v>
      </c>
      <c r="D3585" s="89"/>
      <c r="E3585" s="89" t="s">
        <v>6626</v>
      </c>
      <c r="F3585" s="89" t="s">
        <v>3643</v>
      </c>
      <c r="G3585" s="105">
        <v>45393.243055555555</v>
      </c>
      <c r="H3585" t="str">
        <f>INDEX(Partner_details[companyName], MATCH(E3585, Partner_details[email], 0))</f>
        <v>gg cjsc</v>
      </c>
      <c r="I3585">
        <f>IFERROR(INDEX(ggPayers[payer], MATCH(A3585, ggPayers[remote_order_id], 0)), 0)</f>
        <v>0</v>
      </c>
      <c r="J3585" t="str">
        <f t="shared" si="55"/>
        <v>other</v>
      </c>
    </row>
    <row r="3586" spans="1:10">
      <c r="A3586" s="89" t="s">
        <v>12539</v>
      </c>
      <c r="B3586" s="89">
        <v>500</v>
      </c>
      <c r="C3586" s="89" t="s">
        <v>7974</v>
      </c>
      <c r="D3586" s="89"/>
      <c r="E3586" s="89" t="s">
        <v>6626</v>
      </c>
      <c r="F3586" s="89" t="s">
        <v>3643</v>
      </c>
      <c r="G3586" s="105">
        <v>45393.243055555555</v>
      </c>
      <c r="H3586" t="str">
        <f>INDEX(Partner_details[companyName], MATCH(E3586, Partner_details[email], 0))</f>
        <v>gg cjsc</v>
      </c>
      <c r="I3586">
        <f>IFERROR(INDEX(ggPayers[payer], MATCH(A3586, ggPayers[remote_order_id], 0)), 0)</f>
        <v>0</v>
      </c>
      <c r="J3586" t="str">
        <f t="shared" si="55"/>
        <v>other</v>
      </c>
    </row>
    <row r="3587" spans="1:10">
      <c r="A3587" s="89" t="s">
        <v>12540</v>
      </c>
      <c r="B3587" s="89">
        <v>500</v>
      </c>
      <c r="C3587" s="89" t="s">
        <v>7974</v>
      </c>
      <c r="D3587" s="89"/>
      <c r="E3587" s="89" t="s">
        <v>6626</v>
      </c>
      <c r="F3587" s="89" t="s">
        <v>3643</v>
      </c>
      <c r="G3587" s="105">
        <v>45393.243750000001</v>
      </c>
      <c r="H3587" t="str">
        <f>INDEX(Partner_details[companyName], MATCH(E3587, Partner_details[email], 0))</f>
        <v>gg cjsc</v>
      </c>
      <c r="I3587">
        <f>IFERROR(INDEX(ggPayers[payer], MATCH(A3587, ggPayers[remote_order_id], 0)), 0)</f>
        <v>0</v>
      </c>
      <c r="J3587" t="str">
        <f t="shared" ref="J3587:J3650" si="56">IF(NOT(I3587=0), "ggPay", "other")</f>
        <v>other</v>
      </c>
    </row>
    <row r="3588" spans="1:10">
      <c r="A3588" s="89" t="s">
        <v>12541</v>
      </c>
      <c r="B3588" s="89">
        <v>500</v>
      </c>
      <c r="C3588" s="89" t="s">
        <v>7974</v>
      </c>
      <c r="D3588" s="89"/>
      <c r="E3588" s="89" t="s">
        <v>6626</v>
      </c>
      <c r="F3588" s="89" t="s">
        <v>3643</v>
      </c>
      <c r="G3588" s="105">
        <v>45393.243750000001</v>
      </c>
      <c r="H3588" t="str">
        <f>INDEX(Partner_details[companyName], MATCH(E3588, Partner_details[email], 0))</f>
        <v>gg cjsc</v>
      </c>
      <c r="I3588">
        <f>IFERROR(INDEX(ggPayers[payer], MATCH(A3588, ggPayers[remote_order_id], 0)), 0)</f>
        <v>0</v>
      </c>
      <c r="J3588" t="str">
        <f t="shared" si="56"/>
        <v>other</v>
      </c>
    </row>
    <row r="3589" spans="1:10">
      <c r="A3589" s="89" t="s">
        <v>12542</v>
      </c>
      <c r="B3589" s="89">
        <v>500</v>
      </c>
      <c r="C3589" s="89" t="s">
        <v>7974</v>
      </c>
      <c r="D3589" s="89"/>
      <c r="E3589" s="89" t="s">
        <v>6626</v>
      </c>
      <c r="F3589" s="89" t="s">
        <v>3643</v>
      </c>
      <c r="G3589" s="105">
        <v>45393.243750000001</v>
      </c>
      <c r="H3589" t="str">
        <f>INDEX(Partner_details[companyName], MATCH(E3589, Partner_details[email], 0))</f>
        <v>gg cjsc</v>
      </c>
      <c r="I3589">
        <f>IFERROR(INDEX(ggPayers[payer], MATCH(A3589, ggPayers[remote_order_id], 0)), 0)</f>
        <v>0</v>
      </c>
      <c r="J3589" t="str">
        <f t="shared" si="56"/>
        <v>other</v>
      </c>
    </row>
    <row r="3590" spans="1:10">
      <c r="A3590" s="89" t="s">
        <v>12543</v>
      </c>
      <c r="B3590" s="89">
        <v>500</v>
      </c>
      <c r="C3590" s="89" t="s">
        <v>7974</v>
      </c>
      <c r="D3590" s="89"/>
      <c r="E3590" s="89" t="s">
        <v>6626</v>
      </c>
      <c r="F3590" s="89" t="s">
        <v>3643</v>
      </c>
      <c r="G3590" s="105">
        <v>45393.243750000001</v>
      </c>
      <c r="H3590" t="str">
        <f>INDEX(Partner_details[companyName], MATCH(E3590, Partner_details[email], 0))</f>
        <v>gg cjsc</v>
      </c>
      <c r="I3590">
        <f>IFERROR(INDEX(ggPayers[payer], MATCH(A3590, ggPayers[remote_order_id], 0)), 0)</f>
        <v>0</v>
      </c>
      <c r="J3590" t="str">
        <f t="shared" si="56"/>
        <v>other</v>
      </c>
    </row>
    <row r="3591" spans="1:10">
      <c r="A3591" s="89" t="s">
        <v>12544</v>
      </c>
      <c r="B3591" s="89">
        <v>500</v>
      </c>
      <c r="C3591" s="89" t="s">
        <v>7974</v>
      </c>
      <c r="D3591" s="89"/>
      <c r="E3591" s="89" t="s">
        <v>6626</v>
      </c>
      <c r="F3591" s="89" t="s">
        <v>3643</v>
      </c>
      <c r="G3591" s="105">
        <v>45393.243750000001</v>
      </c>
      <c r="H3591" t="str">
        <f>INDEX(Partner_details[companyName], MATCH(E3591, Partner_details[email], 0))</f>
        <v>gg cjsc</v>
      </c>
      <c r="I3591">
        <f>IFERROR(INDEX(ggPayers[payer], MATCH(A3591, ggPayers[remote_order_id], 0)), 0)</f>
        <v>0</v>
      </c>
      <c r="J3591" t="str">
        <f t="shared" si="56"/>
        <v>other</v>
      </c>
    </row>
    <row r="3592" spans="1:10">
      <c r="A3592" s="89" t="s">
        <v>12545</v>
      </c>
      <c r="B3592" s="89">
        <v>500</v>
      </c>
      <c r="C3592" s="89" t="s">
        <v>7974</v>
      </c>
      <c r="D3592" s="89"/>
      <c r="E3592" s="89" t="s">
        <v>6626</v>
      </c>
      <c r="F3592" s="89" t="s">
        <v>3643</v>
      </c>
      <c r="G3592" s="105">
        <v>45393.243750000001</v>
      </c>
      <c r="H3592" t="str">
        <f>INDEX(Partner_details[companyName], MATCH(E3592, Partner_details[email], 0))</f>
        <v>gg cjsc</v>
      </c>
      <c r="I3592">
        <f>IFERROR(INDEX(ggPayers[payer], MATCH(A3592, ggPayers[remote_order_id], 0)), 0)</f>
        <v>0</v>
      </c>
      <c r="J3592" t="str">
        <f t="shared" si="56"/>
        <v>other</v>
      </c>
    </row>
    <row r="3593" spans="1:10">
      <c r="A3593" s="89" t="s">
        <v>12546</v>
      </c>
      <c r="B3593" s="89">
        <v>500</v>
      </c>
      <c r="C3593" s="89" t="s">
        <v>7974</v>
      </c>
      <c r="D3593" s="89"/>
      <c r="E3593" s="89" t="s">
        <v>6626</v>
      </c>
      <c r="F3593" s="89" t="s">
        <v>3643</v>
      </c>
      <c r="G3593" s="105">
        <v>45393.243750000001</v>
      </c>
      <c r="H3593" t="str">
        <f>INDEX(Partner_details[companyName], MATCH(E3593, Partner_details[email], 0))</f>
        <v>gg cjsc</v>
      </c>
      <c r="I3593">
        <f>IFERROR(INDEX(ggPayers[payer], MATCH(A3593, ggPayers[remote_order_id], 0)), 0)</f>
        <v>0</v>
      </c>
      <c r="J3593" t="str">
        <f t="shared" si="56"/>
        <v>other</v>
      </c>
    </row>
    <row r="3594" spans="1:10">
      <c r="A3594" s="89" t="s">
        <v>12547</v>
      </c>
      <c r="B3594" s="89">
        <v>500</v>
      </c>
      <c r="C3594" s="89" t="s">
        <v>7974</v>
      </c>
      <c r="D3594" s="89"/>
      <c r="E3594" s="89" t="s">
        <v>6626</v>
      </c>
      <c r="F3594" s="89" t="s">
        <v>3643</v>
      </c>
      <c r="G3594" s="105">
        <v>45393.243750000001</v>
      </c>
      <c r="H3594" t="str">
        <f>INDEX(Partner_details[companyName], MATCH(E3594, Partner_details[email], 0))</f>
        <v>gg cjsc</v>
      </c>
      <c r="I3594">
        <f>IFERROR(INDEX(ggPayers[payer], MATCH(A3594, ggPayers[remote_order_id], 0)), 0)</f>
        <v>0</v>
      </c>
      <c r="J3594" t="str">
        <f t="shared" si="56"/>
        <v>other</v>
      </c>
    </row>
    <row r="3595" spans="1:10">
      <c r="A3595" s="89" t="s">
        <v>12548</v>
      </c>
      <c r="B3595" s="89">
        <v>500</v>
      </c>
      <c r="C3595" s="89" t="s">
        <v>7974</v>
      </c>
      <c r="D3595" s="89"/>
      <c r="E3595" s="89" t="s">
        <v>6626</v>
      </c>
      <c r="F3595" s="89" t="s">
        <v>3643</v>
      </c>
      <c r="G3595" s="105">
        <v>45393.243750000001</v>
      </c>
      <c r="H3595" t="str">
        <f>INDEX(Partner_details[companyName], MATCH(E3595, Partner_details[email], 0))</f>
        <v>gg cjsc</v>
      </c>
      <c r="I3595">
        <f>IFERROR(INDEX(ggPayers[payer], MATCH(A3595, ggPayers[remote_order_id], 0)), 0)</f>
        <v>0</v>
      </c>
      <c r="J3595" t="str">
        <f t="shared" si="56"/>
        <v>other</v>
      </c>
    </row>
    <row r="3596" spans="1:10">
      <c r="A3596" s="89" t="s">
        <v>12549</v>
      </c>
      <c r="B3596" s="89">
        <v>500</v>
      </c>
      <c r="C3596" s="89" t="s">
        <v>7974</v>
      </c>
      <c r="D3596" s="89"/>
      <c r="E3596" s="89" t="s">
        <v>6626</v>
      </c>
      <c r="F3596" s="89" t="s">
        <v>3643</v>
      </c>
      <c r="G3596" s="105">
        <v>45393.244444444441</v>
      </c>
      <c r="H3596" t="str">
        <f>INDEX(Partner_details[companyName], MATCH(E3596, Partner_details[email], 0))</f>
        <v>gg cjsc</v>
      </c>
      <c r="I3596">
        <f>IFERROR(INDEX(ggPayers[payer], MATCH(A3596, ggPayers[remote_order_id], 0)), 0)</f>
        <v>0</v>
      </c>
      <c r="J3596" t="str">
        <f t="shared" si="56"/>
        <v>other</v>
      </c>
    </row>
    <row r="3597" spans="1:10">
      <c r="A3597" s="89" t="s">
        <v>12550</v>
      </c>
      <c r="B3597" s="89">
        <v>500</v>
      </c>
      <c r="C3597" s="89" t="s">
        <v>7974</v>
      </c>
      <c r="D3597" s="89"/>
      <c r="E3597" s="89" t="s">
        <v>6626</v>
      </c>
      <c r="F3597" s="89" t="s">
        <v>3643</v>
      </c>
      <c r="G3597" s="105">
        <v>45393.244444444441</v>
      </c>
      <c r="H3597" t="str">
        <f>INDEX(Partner_details[companyName], MATCH(E3597, Partner_details[email], 0))</f>
        <v>gg cjsc</v>
      </c>
      <c r="I3597">
        <f>IFERROR(INDEX(ggPayers[payer], MATCH(A3597, ggPayers[remote_order_id], 0)), 0)</f>
        <v>0</v>
      </c>
      <c r="J3597" t="str">
        <f t="shared" si="56"/>
        <v>other</v>
      </c>
    </row>
    <row r="3598" spans="1:10">
      <c r="A3598" s="89" t="s">
        <v>12551</v>
      </c>
      <c r="B3598" s="89">
        <v>500</v>
      </c>
      <c r="C3598" s="89" t="s">
        <v>7974</v>
      </c>
      <c r="D3598" s="89"/>
      <c r="E3598" s="89" t="s">
        <v>6626</v>
      </c>
      <c r="F3598" s="89" t="s">
        <v>3643</v>
      </c>
      <c r="G3598" s="105">
        <v>45393.244444444441</v>
      </c>
      <c r="H3598" t="str">
        <f>INDEX(Partner_details[companyName], MATCH(E3598, Partner_details[email], 0))</f>
        <v>gg cjsc</v>
      </c>
      <c r="I3598">
        <f>IFERROR(INDEX(ggPayers[payer], MATCH(A3598, ggPayers[remote_order_id], 0)), 0)</f>
        <v>0</v>
      </c>
      <c r="J3598" t="str">
        <f t="shared" si="56"/>
        <v>other</v>
      </c>
    </row>
    <row r="3599" spans="1:10">
      <c r="A3599" s="89" t="s">
        <v>12552</v>
      </c>
      <c r="B3599" s="89">
        <v>500</v>
      </c>
      <c r="C3599" s="89" t="s">
        <v>7974</v>
      </c>
      <c r="D3599" s="89"/>
      <c r="E3599" s="89" t="s">
        <v>6626</v>
      </c>
      <c r="F3599" s="89" t="s">
        <v>3643</v>
      </c>
      <c r="G3599" s="105">
        <v>45393.244444444441</v>
      </c>
      <c r="H3599" t="str">
        <f>INDEX(Partner_details[companyName], MATCH(E3599, Partner_details[email], 0))</f>
        <v>gg cjsc</v>
      </c>
      <c r="I3599">
        <f>IFERROR(INDEX(ggPayers[payer], MATCH(A3599, ggPayers[remote_order_id], 0)), 0)</f>
        <v>0</v>
      </c>
      <c r="J3599" t="str">
        <f t="shared" si="56"/>
        <v>other</v>
      </c>
    </row>
    <row r="3600" spans="1:10">
      <c r="A3600" s="89" t="s">
        <v>12553</v>
      </c>
      <c r="B3600" s="89">
        <v>100</v>
      </c>
      <c r="C3600" s="89" t="s">
        <v>7974</v>
      </c>
      <c r="D3600" s="89"/>
      <c r="E3600" s="89" t="s">
        <v>7114</v>
      </c>
      <c r="F3600" s="89" t="s">
        <v>7113</v>
      </c>
      <c r="G3600" s="105">
        <v>45393.259027777778</v>
      </c>
      <c r="H3600" t="str">
        <f>INDEX(Partner_details[companyName], MATCH(E3600, Partner_details[email], 0))</f>
        <v>Arctic Fox</v>
      </c>
      <c r="I3600">
        <f>IFERROR(INDEX(ggPayers[payer], MATCH(A3600, ggPayers[remote_order_id], 0)), 0)</f>
        <v>0</v>
      </c>
      <c r="J3600" t="str">
        <f t="shared" si="56"/>
        <v>other</v>
      </c>
    </row>
    <row r="3601" spans="1:10">
      <c r="A3601" s="89" t="s">
        <v>12554</v>
      </c>
      <c r="B3601" s="89">
        <v>100</v>
      </c>
      <c r="C3601" s="89" t="s">
        <v>7974</v>
      </c>
      <c r="D3601" s="89"/>
      <c r="E3601" s="89" t="s">
        <v>7114</v>
      </c>
      <c r="F3601" s="89" t="s">
        <v>7113</v>
      </c>
      <c r="G3601" s="105">
        <v>45393.259027777778</v>
      </c>
      <c r="H3601" t="str">
        <f>INDEX(Partner_details[companyName], MATCH(E3601, Partner_details[email], 0))</f>
        <v>Arctic Fox</v>
      </c>
      <c r="I3601">
        <f>IFERROR(INDEX(ggPayers[payer], MATCH(A3601, ggPayers[remote_order_id], 0)), 0)</f>
        <v>0</v>
      </c>
      <c r="J3601" t="str">
        <f t="shared" si="56"/>
        <v>other</v>
      </c>
    </row>
    <row r="3602" spans="1:10">
      <c r="A3602" s="89" t="s">
        <v>12555</v>
      </c>
      <c r="B3602" s="89">
        <v>100</v>
      </c>
      <c r="C3602" s="89" t="s">
        <v>7963</v>
      </c>
      <c r="D3602" s="89" t="s">
        <v>12556</v>
      </c>
      <c r="E3602" s="89" t="s">
        <v>7114</v>
      </c>
      <c r="F3602" s="89" t="s">
        <v>7113</v>
      </c>
      <c r="G3602" s="105">
        <v>45393.259027777778</v>
      </c>
      <c r="H3602" t="str">
        <f>INDEX(Partner_details[companyName], MATCH(E3602, Partner_details[email], 0))</f>
        <v>Arctic Fox</v>
      </c>
      <c r="I3602">
        <f>IFERROR(INDEX(ggPayers[payer], MATCH(A3602, ggPayers[remote_order_id], 0)), 0)</f>
        <v>0</v>
      </c>
      <c r="J3602" t="str">
        <f t="shared" si="56"/>
        <v>other</v>
      </c>
    </row>
    <row r="3603" spans="1:10">
      <c r="A3603" s="89" t="s">
        <v>12557</v>
      </c>
      <c r="B3603" s="89">
        <v>100</v>
      </c>
      <c r="C3603" s="89" t="s">
        <v>7963</v>
      </c>
      <c r="D3603" s="89" t="s">
        <v>12558</v>
      </c>
      <c r="E3603" s="89" t="s">
        <v>7114</v>
      </c>
      <c r="F3603" s="89" t="s">
        <v>7113</v>
      </c>
      <c r="G3603" s="105">
        <v>45393.259027777778</v>
      </c>
      <c r="H3603" t="str">
        <f>INDEX(Partner_details[companyName], MATCH(E3603, Partner_details[email], 0))</f>
        <v>Arctic Fox</v>
      </c>
      <c r="I3603">
        <f>IFERROR(INDEX(ggPayers[payer], MATCH(A3603, ggPayers[remote_order_id], 0)), 0)</f>
        <v>0</v>
      </c>
      <c r="J3603" t="str">
        <f t="shared" si="56"/>
        <v>other</v>
      </c>
    </row>
    <row r="3604" spans="1:10">
      <c r="A3604" s="89" t="s">
        <v>12559</v>
      </c>
      <c r="B3604" s="89">
        <v>100</v>
      </c>
      <c r="C3604" s="89" t="s">
        <v>7963</v>
      </c>
      <c r="D3604" s="89" t="s">
        <v>12560</v>
      </c>
      <c r="E3604" s="89" t="s">
        <v>7114</v>
      </c>
      <c r="F3604" s="89" t="s">
        <v>7113</v>
      </c>
      <c r="G3604" s="105">
        <v>45393.259027777778</v>
      </c>
      <c r="H3604" t="str">
        <f>INDEX(Partner_details[companyName], MATCH(E3604, Partner_details[email], 0))</f>
        <v>Arctic Fox</v>
      </c>
      <c r="I3604">
        <f>IFERROR(INDEX(ggPayers[payer], MATCH(A3604, ggPayers[remote_order_id], 0)), 0)</f>
        <v>0</v>
      </c>
      <c r="J3604" t="str">
        <f t="shared" si="56"/>
        <v>other</v>
      </c>
    </row>
    <row r="3605" spans="1:10">
      <c r="A3605" s="89" t="s">
        <v>12561</v>
      </c>
      <c r="B3605" s="89">
        <v>100</v>
      </c>
      <c r="C3605" s="89" t="s">
        <v>7963</v>
      </c>
      <c r="D3605" s="89" t="s">
        <v>12562</v>
      </c>
      <c r="E3605" s="89" t="s">
        <v>7114</v>
      </c>
      <c r="F3605" s="89" t="s">
        <v>7113</v>
      </c>
      <c r="G3605" s="105">
        <v>45393.259027777778</v>
      </c>
      <c r="H3605" t="str">
        <f>INDEX(Partner_details[companyName], MATCH(E3605, Partner_details[email], 0))</f>
        <v>Arctic Fox</v>
      </c>
      <c r="I3605">
        <f>IFERROR(INDEX(ggPayers[payer], MATCH(A3605, ggPayers[remote_order_id], 0)), 0)</f>
        <v>0</v>
      </c>
      <c r="J3605" t="str">
        <f t="shared" si="56"/>
        <v>other</v>
      </c>
    </row>
    <row r="3606" spans="1:10">
      <c r="A3606" s="89" t="s">
        <v>12563</v>
      </c>
      <c r="B3606" s="89">
        <v>100</v>
      </c>
      <c r="C3606" s="89" t="s">
        <v>7963</v>
      </c>
      <c r="D3606" s="89" t="s">
        <v>12564</v>
      </c>
      <c r="E3606" s="89" t="s">
        <v>7114</v>
      </c>
      <c r="F3606" s="89" t="s">
        <v>7113</v>
      </c>
      <c r="G3606" s="105">
        <v>45393.259722222225</v>
      </c>
      <c r="H3606" t="str">
        <f>INDEX(Partner_details[companyName], MATCH(E3606, Partner_details[email], 0))</f>
        <v>Arctic Fox</v>
      </c>
      <c r="I3606">
        <f>IFERROR(INDEX(ggPayers[payer], MATCH(A3606, ggPayers[remote_order_id], 0)), 0)</f>
        <v>0</v>
      </c>
      <c r="J3606" t="str">
        <f t="shared" si="56"/>
        <v>other</v>
      </c>
    </row>
    <row r="3607" spans="1:10">
      <c r="A3607" s="89" t="s">
        <v>1505</v>
      </c>
      <c r="B3607" s="89">
        <v>500</v>
      </c>
      <c r="C3607" s="89" t="s">
        <v>561</v>
      </c>
      <c r="D3607" s="89" t="s">
        <v>12565</v>
      </c>
      <c r="E3607" s="89" t="s">
        <v>7114</v>
      </c>
      <c r="F3607" s="89" t="s">
        <v>7113</v>
      </c>
      <c r="G3607" s="105">
        <v>45393.259722222225</v>
      </c>
      <c r="H3607" t="str">
        <f>INDEX(Partner_details[companyName], MATCH(E3607, Partner_details[email], 0))</f>
        <v>Arctic Fox</v>
      </c>
      <c r="I3607">
        <f>IFERROR(INDEX(ggPayers[payer], MATCH(A3607, ggPayers[remote_order_id], 0)), 0)</f>
        <v>825186</v>
      </c>
      <c r="J3607" t="str">
        <f t="shared" si="56"/>
        <v>ggPay</v>
      </c>
    </row>
    <row r="3608" spans="1:10">
      <c r="A3608" s="89" t="s">
        <v>12566</v>
      </c>
      <c r="B3608" s="89">
        <v>100</v>
      </c>
      <c r="C3608" s="89" t="s">
        <v>7963</v>
      </c>
      <c r="D3608" s="89" t="s">
        <v>12567</v>
      </c>
      <c r="E3608" s="89" t="s">
        <v>7114</v>
      </c>
      <c r="F3608" s="89" t="s">
        <v>7113</v>
      </c>
      <c r="G3608" s="105">
        <v>45393.259722222225</v>
      </c>
      <c r="H3608" t="str">
        <f>INDEX(Partner_details[companyName], MATCH(E3608, Partner_details[email], 0))</f>
        <v>Arctic Fox</v>
      </c>
      <c r="I3608">
        <f>IFERROR(INDEX(ggPayers[payer], MATCH(A3608, ggPayers[remote_order_id], 0)), 0)</f>
        <v>0</v>
      </c>
      <c r="J3608" t="str">
        <f t="shared" si="56"/>
        <v>other</v>
      </c>
    </row>
    <row r="3609" spans="1:10">
      <c r="A3609" s="89" t="s">
        <v>12568</v>
      </c>
      <c r="B3609" s="89">
        <v>100</v>
      </c>
      <c r="C3609" s="89" t="s">
        <v>7963</v>
      </c>
      <c r="D3609" s="89" t="s">
        <v>12569</v>
      </c>
      <c r="E3609" s="89" t="s">
        <v>7114</v>
      </c>
      <c r="F3609" s="89" t="s">
        <v>7113</v>
      </c>
      <c r="G3609" s="105">
        <v>45393.260416666664</v>
      </c>
      <c r="H3609" t="str">
        <f>INDEX(Partner_details[companyName], MATCH(E3609, Partner_details[email], 0))</f>
        <v>Arctic Fox</v>
      </c>
      <c r="I3609">
        <f>IFERROR(INDEX(ggPayers[payer], MATCH(A3609, ggPayers[remote_order_id], 0)), 0)</f>
        <v>0</v>
      </c>
      <c r="J3609" t="str">
        <f t="shared" si="56"/>
        <v>other</v>
      </c>
    </row>
    <row r="3610" spans="1:10">
      <c r="A3610" s="89" t="s">
        <v>12570</v>
      </c>
      <c r="B3610" s="89">
        <v>100</v>
      </c>
      <c r="C3610" s="89" t="s">
        <v>7963</v>
      </c>
      <c r="D3610" s="89" t="s">
        <v>12571</v>
      </c>
      <c r="E3610" s="89" t="s">
        <v>7114</v>
      </c>
      <c r="F3610" s="89" t="s">
        <v>7113</v>
      </c>
      <c r="G3610" s="105">
        <v>45393.262499999997</v>
      </c>
      <c r="H3610" t="str">
        <f>INDEX(Partner_details[companyName], MATCH(E3610, Partner_details[email], 0))</f>
        <v>Arctic Fox</v>
      </c>
      <c r="I3610">
        <f>IFERROR(INDEX(ggPayers[payer], MATCH(A3610, ggPayers[remote_order_id], 0)), 0)</f>
        <v>0</v>
      </c>
      <c r="J3610" t="str">
        <f t="shared" si="56"/>
        <v>other</v>
      </c>
    </row>
    <row r="3611" spans="1:10">
      <c r="A3611" s="89" t="s">
        <v>1502</v>
      </c>
      <c r="B3611" s="89">
        <v>500</v>
      </c>
      <c r="C3611" s="89" t="s">
        <v>561</v>
      </c>
      <c r="D3611" s="89"/>
      <c r="E3611" s="89" t="s">
        <v>6867</v>
      </c>
      <c r="F3611" s="89" t="s">
        <v>1501</v>
      </c>
      <c r="G3611" s="105">
        <v>45393.263888888891</v>
      </c>
      <c r="H3611" t="str">
        <f>INDEX(Partner_details[companyName], MATCH(E3611, Partner_details[email], 0))</f>
        <v>Eatnact</v>
      </c>
      <c r="I3611">
        <f>IFERROR(INDEX(ggPayers[payer], MATCH(A3611, ggPayers[remote_order_id], 0)), 0)</f>
        <v>0</v>
      </c>
      <c r="J3611" t="str">
        <f t="shared" si="56"/>
        <v>other</v>
      </c>
    </row>
    <row r="3612" spans="1:10">
      <c r="A3612" s="89" t="s">
        <v>12572</v>
      </c>
      <c r="B3612" s="89">
        <v>100</v>
      </c>
      <c r="C3612" s="89" t="s">
        <v>7963</v>
      </c>
      <c r="D3612" s="89" t="s">
        <v>12573</v>
      </c>
      <c r="E3612" s="89" t="s">
        <v>7114</v>
      </c>
      <c r="F3612" s="89" t="s">
        <v>7113</v>
      </c>
      <c r="G3612" s="105">
        <v>45393.263888888891</v>
      </c>
      <c r="H3612" t="str">
        <f>INDEX(Partner_details[companyName], MATCH(E3612, Partner_details[email], 0))</f>
        <v>Arctic Fox</v>
      </c>
      <c r="I3612">
        <f>IFERROR(INDEX(ggPayers[payer], MATCH(A3612, ggPayers[remote_order_id], 0)), 0)</f>
        <v>0</v>
      </c>
      <c r="J3612" t="str">
        <f t="shared" si="56"/>
        <v>other</v>
      </c>
    </row>
    <row r="3613" spans="1:10">
      <c r="A3613" s="89" t="s">
        <v>12574</v>
      </c>
      <c r="B3613" s="89">
        <v>100</v>
      </c>
      <c r="C3613" s="89" t="s">
        <v>7974</v>
      </c>
      <c r="D3613" s="89"/>
      <c r="E3613" s="89" t="s">
        <v>7196</v>
      </c>
      <c r="F3613" s="89" t="s">
        <v>884</v>
      </c>
      <c r="G3613" s="105">
        <v>45393.265277777777</v>
      </c>
      <c r="H3613" t="str">
        <f>INDEX(Partner_details[companyName], MATCH(E3613, Partner_details[email], 0))</f>
        <v>Arctic Fox</v>
      </c>
      <c r="I3613">
        <f>IFERROR(INDEX(ggPayers[payer], MATCH(A3613, ggPayers[remote_order_id], 0)), 0)</f>
        <v>0</v>
      </c>
      <c r="J3613" t="str">
        <f t="shared" si="56"/>
        <v>other</v>
      </c>
    </row>
    <row r="3614" spans="1:10">
      <c r="A3614" s="89" t="s">
        <v>12575</v>
      </c>
      <c r="B3614" s="89">
        <v>100</v>
      </c>
      <c r="C3614" s="89" t="s">
        <v>7974</v>
      </c>
      <c r="D3614" s="89"/>
      <c r="E3614" s="89" t="s">
        <v>7196</v>
      </c>
      <c r="F3614" s="89" t="s">
        <v>884</v>
      </c>
      <c r="G3614" s="105">
        <v>45393.265277777777</v>
      </c>
      <c r="H3614" t="str">
        <f>INDEX(Partner_details[companyName], MATCH(E3614, Partner_details[email], 0))</f>
        <v>Arctic Fox</v>
      </c>
      <c r="I3614">
        <f>IFERROR(INDEX(ggPayers[payer], MATCH(A3614, ggPayers[remote_order_id], 0)), 0)</f>
        <v>0</v>
      </c>
      <c r="J3614" t="str">
        <f t="shared" si="56"/>
        <v>other</v>
      </c>
    </row>
    <row r="3615" spans="1:10">
      <c r="A3615" s="89" t="s">
        <v>12576</v>
      </c>
      <c r="B3615" s="89">
        <v>100</v>
      </c>
      <c r="C3615" s="89" t="s">
        <v>7974</v>
      </c>
      <c r="D3615" s="89"/>
      <c r="E3615" s="89" t="s">
        <v>7196</v>
      </c>
      <c r="F3615" s="89" t="s">
        <v>884</v>
      </c>
      <c r="G3615" s="105">
        <v>45393.265277777777</v>
      </c>
      <c r="H3615" t="str">
        <f>INDEX(Partner_details[companyName], MATCH(E3615, Partner_details[email], 0))</f>
        <v>Arctic Fox</v>
      </c>
      <c r="I3615">
        <f>IFERROR(INDEX(ggPayers[payer], MATCH(A3615, ggPayers[remote_order_id], 0)), 0)</f>
        <v>0</v>
      </c>
      <c r="J3615" t="str">
        <f t="shared" si="56"/>
        <v>other</v>
      </c>
    </row>
    <row r="3616" spans="1:10">
      <c r="A3616" s="89" t="s">
        <v>12577</v>
      </c>
      <c r="B3616" s="89">
        <v>100</v>
      </c>
      <c r="C3616" s="89" t="s">
        <v>7974</v>
      </c>
      <c r="D3616" s="89"/>
      <c r="E3616" s="89" t="s">
        <v>7196</v>
      </c>
      <c r="F3616" s="89" t="s">
        <v>884</v>
      </c>
      <c r="G3616" s="105">
        <v>45393.265277777777</v>
      </c>
      <c r="H3616" t="str">
        <f>INDEX(Partner_details[companyName], MATCH(E3616, Partner_details[email], 0))</f>
        <v>Arctic Fox</v>
      </c>
      <c r="I3616">
        <f>IFERROR(INDEX(ggPayers[payer], MATCH(A3616, ggPayers[remote_order_id], 0)), 0)</f>
        <v>0</v>
      </c>
      <c r="J3616" t="str">
        <f t="shared" si="56"/>
        <v>other</v>
      </c>
    </row>
    <row r="3617" spans="1:10">
      <c r="A3617" s="89" t="s">
        <v>12578</v>
      </c>
      <c r="B3617" s="89">
        <v>100</v>
      </c>
      <c r="C3617" s="89" t="s">
        <v>7974</v>
      </c>
      <c r="D3617" s="89"/>
      <c r="E3617" s="89" t="s">
        <v>7196</v>
      </c>
      <c r="F3617" s="89" t="s">
        <v>884</v>
      </c>
      <c r="G3617" s="105">
        <v>45393.265277777777</v>
      </c>
      <c r="H3617" t="str">
        <f>INDEX(Partner_details[companyName], MATCH(E3617, Partner_details[email], 0))</f>
        <v>Arctic Fox</v>
      </c>
      <c r="I3617">
        <f>IFERROR(INDEX(ggPayers[payer], MATCH(A3617, ggPayers[remote_order_id], 0)), 0)</f>
        <v>0</v>
      </c>
      <c r="J3617" t="str">
        <f t="shared" si="56"/>
        <v>other</v>
      </c>
    </row>
    <row r="3618" spans="1:10">
      <c r="A3618" s="89" t="s">
        <v>12579</v>
      </c>
      <c r="B3618" s="89">
        <v>100</v>
      </c>
      <c r="C3618" s="89" t="s">
        <v>7974</v>
      </c>
      <c r="D3618" s="89"/>
      <c r="E3618" s="89" t="s">
        <v>7196</v>
      </c>
      <c r="F3618" s="89" t="s">
        <v>884</v>
      </c>
      <c r="G3618" s="105">
        <v>45393.265277777777</v>
      </c>
      <c r="H3618" t="str">
        <f>INDEX(Partner_details[companyName], MATCH(E3618, Partner_details[email], 0))</f>
        <v>Arctic Fox</v>
      </c>
      <c r="I3618">
        <f>IFERROR(INDEX(ggPayers[payer], MATCH(A3618, ggPayers[remote_order_id], 0)), 0)</f>
        <v>0</v>
      </c>
      <c r="J3618" t="str">
        <f t="shared" si="56"/>
        <v>other</v>
      </c>
    </row>
    <row r="3619" spans="1:10">
      <c r="A3619" s="89" t="s">
        <v>12580</v>
      </c>
      <c r="B3619" s="89">
        <v>100</v>
      </c>
      <c r="C3619" s="89" t="s">
        <v>7974</v>
      </c>
      <c r="D3619" s="89"/>
      <c r="E3619" s="89" t="s">
        <v>7196</v>
      </c>
      <c r="F3619" s="89" t="s">
        <v>884</v>
      </c>
      <c r="G3619" s="105">
        <v>45393.265277777777</v>
      </c>
      <c r="H3619" t="str">
        <f>INDEX(Partner_details[companyName], MATCH(E3619, Partner_details[email], 0))</f>
        <v>Arctic Fox</v>
      </c>
      <c r="I3619">
        <f>IFERROR(INDEX(ggPayers[payer], MATCH(A3619, ggPayers[remote_order_id], 0)), 0)</f>
        <v>0</v>
      </c>
      <c r="J3619" t="str">
        <f t="shared" si="56"/>
        <v>other</v>
      </c>
    </row>
    <row r="3620" spans="1:10">
      <c r="A3620" s="89" t="s">
        <v>12581</v>
      </c>
      <c r="B3620" s="89">
        <v>100</v>
      </c>
      <c r="C3620" s="89" t="s">
        <v>7974</v>
      </c>
      <c r="D3620" s="89"/>
      <c r="E3620" s="89" t="s">
        <v>7196</v>
      </c>
      <c r="F3620" s="89" t="s">
        <v>884</v>
      </c>
      <c r="G3620" s="105">
        <v>45393.265277777777</v>
      </c>
      <c r="H3620" t="str">
        <f>INDEX(Partner_details[companyName], MATCH(E3620, Partner_details[email], 0))</f>
        <v>Arctic Fox</v>
      </c>
      <c r="I3620">
        <f>IFERROR(INDEX(ggPayers[payer], MATCH(A3620, ggPayers[remote_order_id], 0)), 0)</f>
        <v>0</v>
      </c>
      <c r="J3620" t="str">
        <f t="shared" si="56"/>
        <v>other</v>
      </c>
    </row>
    <row r="3621" spans="1:10">
      <c r="A3621" s="89" t="s">
        <v>12582</v>
      </c>
      <c r="B3621" s="89">
        <v>100</v>
      </c>
      <c r="C3621" s="89" t="s">
        <v>7974</v>
      </c>
      <c r="D3621" s="89"/>
      <c r="E3621" s="89" t="s">
        <v>7196</v>
      </c>
      <c r="F3621" s="89" t="s">
        <v>884</v>
      </c>
      <c r="G3621" s="105">
        <v>45393.265277777777</v>
      </c>
      <c r="H3621" t="str">
        <f>INDEX(Partner_details[companyName], MATCH(E3621, Partner_details[email], 0))</f>
        <v>Arctic Fox</v>
      </c>
      <c r="I3621">
        <f>IFERROR(INDEX(ggPayers[payer], MATCH(A3621, ggPayers[remote_order_id], 0)), 0)</f>
        <v>0</v>
      </c>
      <c r="J3621" t="str">
        <f t="shared" si="56"/>
        <v>other</v>
      </c>
    </row>
    <row r="3622" spans="1:10">
      <c r="A3622" s="89" t="s">
        <v>12583</v>
      </c>
      <c r="B3622" s="89">
        <v>100</v>
      </c>
      <c r="C3622" s="89" t="s">
        <v>7974</v>
      </c>
      <c r="D3622" s="89"/>
      <c r="E3622" s="89" t="s">
        <v>7196</v>
      </c>
      <c r="F3622" s="89" t="s">
        <v>884</v>
      </c>
      <c r="G3622" s="105">
        <v>45393.265277777777</v>
      </c>
      <c r="H3622" t="str">
        <f>INDEX(Partner_details[companyName], MATCH(E3622, Partner_details[email], 0))</f>
        <v>Arctic Fox</v>
      </c>
      <c r="I3622">
        <f>IFERROR(INDEX(ggPayers[payer], MATCH(A3622, ggPayers[remote_order_id], 0)), 0)</f>
        <v>0</v>
      </c>
      <c r="J3622" t="str">
        <f t="shared" si="56"/>
        <v>other</v>
      </c>
    </row>
    <row r="3623" spans="1:10">
      <c r="A3623" s="89" t="s">
        <v>12584</v>
      </c>
      <c r="B3623" s="89">
        <v>100</v>
      </c>
      <c r="C3623" s="89" t="s">
        <v>7974</v>
      </c>
      <c r="D3623" s="89"/>
      <c r="E3623" s="89" t="s">
        <v>7196</v>
      </c>
      <c r="F3623" s="89" t="s">
        <v>884</v>
      </c>
      <c r="G3623" s="105">
        <v>45393.265277777777</v>
      </c>
      <c r="H3623" t="str">
        <f>INDEX(Partner_details[companyName], MATCH(E3623, Partner_details[email], 0))</f>
        <v>Arctic Fox</v>
      </c>
      <c r="I3623">
        <f>IFERROR(INDEX(ggPayers[payer], MATCH(A3623, ggPayers[remote_order_id], 0)), 0)</f>
        <v>0</v>
      </c>
      <c r="J3623" t="str">
        <f t="shared" si="56"/>
        <v>other</v>
      </c>
    </row>
    <row r="3624" spans="1:10">
      <c r="A3624" s="89" t="s">
        <v>12585</v>
      </c>
      <c r="B3624" s="89">
        <v>100</v>
      </c>
      <c r="C3624" s="89" t="s">
        <v>7974</v>
      </c>
      <c r="D3624" s="89"/>
      <c r="E3624" s="89" t="s">
        <v>7196</v>
      </c>
      <c r="F3624" s="89" t="s">
        <v>884</v>
      </c>
      <c r="G3624" s="105">
        <v>45393.265277777777</v>
      </c>
      <c r="H3624" t="str">
        <f>INDEX(Partner_details[companyName], MATCH(E3624, Partner_details[email], 0))</f>
        <v>Arctic Fox</v>
      </c>
      <c r="I3624">
        <f>IFERROR(INDEX(ggPayers[payer], MATCH(A3624, ggPayers[remote_order_id], 0)), 0)</f>
        <v>0</v>
      </c>
      <c r="J3624" t="str">
        <f t="shared" si="56"/>
        <v>other</v>
      </c>
    </row>
    <row r="3625" spans="1:10">
      <c r="A3625" s="89" t="s">
        <v>12586</v>
      </c>
      <c r="B3625" s="89">
        <v>100</v>
      </c>
      <c r="C3625" s="89" t="s">
        <v>7974</v>
      </c>
      <c r="D3625" s="89"/>
      <c r="E3625" s="89" t="s">
        <v>7196</v>
      </c>
      <c r="F3625" s="89" t="s">
        <v>884</v>
      </c>
      <c r="G3625" s="105">
        <v>45393.265277777777</v>
      </c>
      <c r="H3625" t="str">
        <f>INDEX(Partner_details[companyName], MATCH(E3625, Partner_details[email], 0))</f>
        <v>Arctic Fox</v>
      </c>
      <c r="I3625">
        <f>IFERROR(INDEX(ggPayers[payer], MATCH(A3625, ggPayers[remote_order_id], 0)), 0)</f>
        <v>0</v>
      </c>
      <c r="J3625" t="str">
        <f t="shared" si="56"/>
        <v>other</v>
      </c>
    </row>
    <row r="3626" spans="1:10">
      <c r="A3626" s="89" t="s">
        <v>12587</v>
      </c>
      <c r="B3626" s="89">
        <v>100</v>
      </c>
      <c r="C3626" s="89" t="s">
        <v>7974</v>
      </c>
      <c r="D3626" s="89"/>
      <c r="E3626" s="89" t="s">
        <v>7196</v>
      </c>
      <c r="F3626" s="89" t="s">
        <v>884</v>
      </c>
      <c r="G3626" s="105">
        <v>45393.265277777777</v>
      </c>
      <c r="H3626" t="str">
        <f>INDEX(Partner_details[companyName], MATCH(E3626, Partner_details[email], 0))</f>
        <v>Arctic Fox</v>
      </c>
      <c r="I3626">
        <f>IFERROR(INDEX(ggPayers[payer], MATCH(A3626, ggPayers[remote_order_id], 0)), 0)</f>
        <v>0</v>
      </c>
      <c r="J3626" t="str">
        <f t="shared" si="56"/>
        <v>other</v>
      </c>
    </row>
    <row r="3627" spans="1:10">
      <c r="A3627" s="89" t="s">
        <v>12588</v>
      </c>
      <c r="B3627" s="89">
        <v>100</v>
      </c>
      <c r="C3627" s="89" t="s">
        <v>7974</v>
      </c>
      <c r="D3627" s="89"/>
      <c r="E3627" s="89" t="s">
        <v>7196</v>
      </c>
      <c r="F3627" s="89" t="s">
        <v>884</v>
      </c>
      <c r="G3627" s="105">
        <v>45393.265277777777</v>
      </c>
      <c r="H3627" t="str">
        <f>INDEX(Partner_details[companyName], MATCH(E3627, Partner_details[email], 0))</f>
        <v>Arctic Fox</v>
      </c>
      <c r="I3627">
        <f>IFERROR(INDEX(ggPayers[payer], MATCH(A3627, ggPayers[remote_order_id], 0)), 0)</f>
        <v>0</v>
      </c>
      <c r="J3627" t="str">
        <f t="shared" si="56"/>
        <v>other</v>
      </c>
    </row>
    <row r="3628" spans="1:10">
      <c r="A3628" s="89" t="s">
        <v>12589</v>
      </c>
      <c r="B3628" s="89">
        <v>100</v>
      </c>
      <c r="C3628" s="89" t="s">
        <v>7974</v>
      </c>
      <c r="D3628" s="89"/>
      <c r="E3628" s="89" t="s">
        <v>7196</v>
      </c>
      <c r="F3628" s="89" t="s">
        <v>884</v>
      </c>
      <c r="G3628" s="105">
        <v>45393.265277777777</v>
      </c>
      <c r="H3628" t="str">
        <f>INDEX(Partner_details[companyName], MATCH(E3628, Partner_details[email], 0))</f>
        <v>Arctic Fox</v>
      </c>
      <c r="I3628">
        <f>IFERROR(INDEX(ggPayers[payer], MATCH(A3628, ggPayers[remote_order_id], 0)), 0)</f>
        <v>0</v>
      </c>
      <c r="J3628" t="str">
        <f t="shared" si="56"/>
        <v>other</v>
      </c>
    </row>
    <row r="3629" spans="1:10">
      <c r="A3629" s="89" t="s">
        <v>12590</v>
      </c>
      <c r="B3629" s="89">
        <v>100</v>
      </c>
      <c r="C3629" s="89" t="s">
        <v>7974</v>
      </c>
      <c r="D3629" s="89"/>
      <c r="E3629" s="89" t="s">
        <v>7196</v>
      </c>
      <c r="F3629" s="89" t="s">
        <v>884</v>
      </c>
      <c r="G3629" s="105">
        <v>45393.265277777777</v>
      </c>
      <c r="H3629" t="str">
        <f>INDEX(Partner_details[companyName], MATCH(E3629, Partner_details[email], 0))</f>
        <v>Arctic Fox</v>
      </c>
      <c r="I3629">
        <f>IFERROR(INDEX(ggPayers[payer], MATCH(A3629, ggPayers[remote_order_id], 0)), 0)</f>
        <v>0</v>
      </c>
      <c r="J3629" t="str">
        <f t="shared" si="56"/>
        <v>other</v>
      </c>
    </row>
    <row r="3630" spans="1:10">
      <c r="A3630" s="89" t="s">
        <v>12591</v>
      </c>
      <c r="B3630" s="89">
        <v>100</v>
      </c>
      <c r="C3630" s="89" t="s">
        <v>7974</v>
      </c>
      <c r="D3630" s="89"/>
      <c r="E3630" s="89" t="s">
        <v>7196</v>
      </c>
      <c r="F3630" s="89" t="s">
        <v>884</v>
      </c>
      <c r="G3630" s="105">
        <v>45393.265277777777</v>
      </c>
      <c r="H3630" t="str">
        <f>INDEX(Partner_details[companyName], MATCH(E3630, Partner_details[email], 0))</f>
        <v>Arctic Fox</v>
      </c>
      <c r="I3630">
        <f>IFERROR(INDEX(ggPayers[payer], MATCH(A3630, ggPayers[remote_order_id], 0)), 0)</f>
        <v>0</v>
      </c>
      <c r="J3630" t="str">
        <f t="shared" si="56"/>
        <v>other</v>
      </c>
    </row>
    <row r="3631" spans="1:10">
      <c r="A3631" s="89" t="s">
        <v>12592</v>
      </c>
      <c r="B3631" s="89">
        <v>100</v>
      </c>
      <c r="C3631" s="89" t="s">
        <v>7974</v>
      </c>
      <c r="D3631" s="89"/>
      <c r="E3631" s="89" t="s">
        <v>7196</v>
      </c>
      <c r="F3631" s="89" t="s">
        <v>884</v>
      </c>
      <c r="G3631" s="105">
        <v>45393.265972222223</v>
      </c>
      <c r="H3631" t="str">
        <f>INDEX(Partner_details[companyName], MATCH(E3631, Partner_details[email], 0))</f>
        <v>Arctic Fox</v>
      </c>
      <c r="I3631">
        <f>IFERROR(INDEX(ggPayers[payer], MATCH(A3631, ggPayers[remote_order_id], 0)), 0)</f>
        <v>0</v>
      </c>
      <c r="J3631" t="str">
        <f t="shared" si="56"/>
        <v>other</v>
      </c>
    </row>
    <row r="3632" spans="1:10">
      <c r="A3632" s="89" t="s">
        <v>12593</v>
      </c>
      <c r="B3632" s="89">
        <v>100</v>
      </c>
      <c r="C3632" s="89" t="s">
        <v>7974</v>
      </c>
      <c r="D3632" s="89"/>
      <c r="E3632" s="89" t="s">
        <v>7196</v>
      </c>
      <c r="F3632" s="89" t="s">
        <v>884</v>
      </c>
      <c r="G3632" s="105">
        <v>45393.265972222223</v>
      </c>
      <c r="H3632" t="str">
        <f>INDEX(Partner_details[companyName], MATCH(E3632, Partner_details[email], 0))</f>
        <v>Arctic Fox</v>
      </c>
      <c r="I3632">
        <f>IFERROR(INDEX(ggPayers[payer], MATCH(A3632, ggPayers[remote_order_id], 0)), 0)</f>
        <v>0</v>
      </c>
      <c r="J3632" t="str">
        <f t="shared" si="56"/>
        <v>other</v>
      </c>
    </row>
    <row r="3633" spans="1:10">
      <c r="A3633" s="89" t="s">
        <v>12594</v>
      </c>
      <c r="B3633" s="89">
        <v>100</v>
      </c>
      <c r="C3633" s="89" t="s">
        <v>7974</v>
      </c>
      <c r="D3633" s="89"/>
      <c r="E3633" s="89" t="s">
        <v>7196</v>
      </c>
      <c r="F3633" s="89" t="s">
        <v>884</v>
      </c>
      <c r="G3633" s="105">
        <v>45393.265972222223</v>
      </c>
      <c r="H3633" t="str">
        <f>INDEX(Partner_details[companyName], MATCH(E3633, Partner_details[email], 0))</f>
        <v>Arctic Fox</v>
      </c>
      <c r="I3633">
        <f>IFERROR(INDEX(ggPayers[payer], MATCH(A3633, ggPayers[remote_order_id], 0)), 0)</f>
        <v>0</v>
      </c>
      <c r="J3633" t="str">
        <f t="shared" si="56"/>
        <v>other</v>
      </c>
    </row>
    <row r="3634" spans="1:10">
      <c r="A3634" s="89" t="s">
        <v>12595</v>
      </c>
      <c r="B3634" s="89">
        <v>100</v>
      </c>
      <c r="C3634" s="89" t="s">
        <v>7974</v>
      </c>
      <c r="D3634" s="89"/>
      <c r="E3634" s="89" t="s">
        <v>7196</v>
      </c>
      <c r="F3634" s="89" t="s">
        <v>884</v>
      </c>
      <c r="G3634" s="105">
        <v>45393.265972222223</v>
      </c>
      <c r="H3634" t="str">
        <f>INDEX(Partner_details[companyName], MATCH(E3634, Partner_details[email], 0))</f>
        <v>Arctic Fox</v>
      </c>
      <c r="I3634">
        <f>IFERROR(INDEX(ggPayers[payer], MATCH(A3634, ggPayers[remote_order_id], 0)), 0)</f>
        <v>0</v>
      </c>
      <c r="J3634" t="str">
        <f t="shared" si="56"/>
        <v>other</v>
      </c>
    </row>
    <row r="3635" spans="1:10">
      <c r="A3635" s="89" t="s">
        <v>12596</v>
      </c>
      <c r="B3635" s="89">
        <v>100</v>
      </c>
      <c r="C3635" s="89" t="s">
        <v>7974</v>
      </c>
      <c r="D3635" s="89"/>
      <c r="E3635" s="89" t="s">
        <v>7196</v>
      </c>
      <c r="F3635" s="89" t="s">
        <v>884</v>
      </c>
      <c r="G3635" s="105">
        <v>45393.265972222223</v>
      </c>
      <c r="H3635" t="str">
        <f>INDEX(Partner_details[companyName], MATCH(E3635, Partner_details[email], 0))</f>
        <v>Arctic Fox</v>
      </c>
      <c r="I3635">
        <f>IFERROR(INDEX(ggPayers[payer], MATCH(A3635, ggPayers[remote_order_id], 0)), 0)</f>
        <v>0</v>
      </c>
      <c r="J3635" t="str">
        <f t="shared" si="56"/>
        <v>other</v>
      </c>
    </row>
    <row r="3636" spans="1:10">
      <c r="A3636" s="89" t="s">
        <v>12597</v>
      </c>
      <c r="B3636" s="89">
        <v>100</v>
      </c>
      <c r="C3636" s="89" t="s">
        <v>7974</v>
      </c>
      <c r="D3636" s="89"/>
      <c r="E3636" s="89" t="s">
        <v>7196</v>
      </c>
      <c r="F3636" s="89" t="s">
        <v>884</v>
      </c>
      <c r="G3636" s="105">
        <v>45393.265972222223</v>
      </c>
      <c r="H3636" t="str">
        <f>INDEX(Partner_details[companyName], MATCH(E3636, Partner_details[email], 0))</f>
        <v>Arctic Fox</v>
      </c>
      <c r="I3636">
        <f>IFERROR(INDEX(ggPayers[payer], MATCH(A3636, ggPayers[remote_order_id], 0)), 0)</f>
        <v>0</v>
      </c>
      <c r="J3636" t="str">
        <f t="shared" si="56"/>
        <v>other</v>
      </c>
    </row>
    <row r="3637" spans="1:10">
      <c r="A3637" s="89" t="s">
        <v>12598</v>
      </c>
      <c r="B3637" s="89">
        <v>100</v>
      </c>
      <c r="C3637" s="89" t="s">
        <v>7974</v>
      </c>
      <c r="D3637" s="89"/>
      <c r="E3637" s="89" t="s">
        <v>7196</v>
      </c>
      <c r="F3637" s="89" t="s">
        <v>884</v>
      </c>
      <c r="G3637" s="105">
        <v>45393.265972222223</v>
      </c>
      <c r="H3637" t="str">
        <f>INDEX(Partner_details[companyName], MATCH(E3637, Partner_details[email], 0))</f>
        <v>Arctic Fox</v>
      </c>
      <c r="I3637">
        <f>IFERROR(INDEX(ggPayers[payer], MATCH(A3637, ggPayers[remote_order_id], 0)), 0)</f>
        <v>0</v>
      </c>
      <c r="J3637" t="str">
        <f t="shared" si="56"/>
        <v>other</v>
      </c>
    </row>
    <row r="3638" spans="1:10">
      <c r="A3638" s="89" t="s">
        <v>12599</v>
      </c>
      <c r="B3638" s="89">
        <v>100</v>
      </c>
      <c r="C3638" s="89" t="s">
        <v>7974</v>
      </c>
      <c r="D3638" s="89"/>
      <c r="E3638" s="89" t="s">
        <v>7196</v>
      </c>
      <c r="F3638" s="89" t="s">
        <v>884</v>
      </c>
      <c r="G3638" s="105">
        <v>45393.265972222223</v>
      </c>
      <c r="H3638" t="str">
        <f>INDEX(Partner_details[companyName], MATCH(E3638, Partner_details[email], 0))</f>
        <v>Arctic Fox</v>
      </c>
      <c r="I3638">
        <f>IFERROR(INDEX(ggPayers[payer], MATCH(A3638, ggPayers[remote_order_id], 0)), 0)</f>
        <v>0</v>
      </c>
      <c r="J3638" t="str">
        <f t="shared" si="56"/>
        <v>other</v>
      </c>
    </row>
    <row r="3639" spans="1:10">
      <c r="A3639" s="89" t="s">
        <v>12600</v>
      </c>
      <c r="B3639" s="89">
        <v>1000</v>
      </c>
      <c r="C3639" s="89" t="s">
        <v>7974</v>
      </c>
      <c r="D3639" s="89"/>
      <c r="E3639" s="89" t="s">
        <v>7196</v>
      </c>
      <c r="F3639" s="89" t="s">
        <v>884</v>
      </c>
      <c r="G3639" s="105">
        <v>45393.26666666667</v>
      </c>
      <c r="H3639" t="str">
        <f>INDEX(Partner_details[companyName], MATCH(E3639, Partner_details[email], 0))</f>
        <v>Arctic Fox</v>
      </c>
      <c r="I3639">
        <f>IFERROR(INDEX(ggPayers[payer], MATCH(A3639, ggPayers[remote_order_id], 0)), 0)</f>
        <v>0</v>
      </c>
      <c r="J3639" t="str">
        <f t="shared" si="56"/>
        <v>other</v>
      </c>
    </row>
    <row r="3640" spans="1:10">
      <c r="A3640" s="89" t="s">
        <v>12601</v>
      </c>
      <c r="B3640" s="89">
        <v>1000</v>
      </c>
      <c r="C3640" s="89" t="s">
        <v>7974</v>
      </c>
      <c r="D3640" s="89"/>
      <c r="E3640" s="89" t="s">
        <v>7196</v>
      </c>
      <c r="F3640" s="89" t="s">
        <v>884</v>
      </c>
      <c r="G3640" s="105">
        <v>45393.26666666667</v>
      </c>
      <c r="H3640" t="str">
        <f>INDEX(Partner_details[companyName], MATCH(E3640, Partner_details[email], 0))</f>
        <v>Arctic Fox</v>
      </c>
      <c r="I3640">
        <f>IFERROR(INDEX(ggPayers[payer], MATCH(A3640, ggPayers[remote_order_id], 0)), 0)</f>
        <v>0</v>
      </c>
      <c r="J3640" t="str">
        <f t="shared" si="56"/>
        <v>other</v>
      </c>
    </row>
    <row r="3641" spans="1:10">
      <c r="A3641" s="89" t="s">
        <v>12602</v>
      </c>
      <c r="B3641" s="89">
        <v>1000</v>
      </c>
      <c r="C3641" s="89" t="s">
        <v>7974</v>
      </c>
      <c r="D3641" s="89"/>
      <c r="E3641" s="89" t="s">
        <v>7196</v>
      </c>
      <c r="F3641" s="89" t="s">
        <v>884</v>
      </c>
      <c r="G3641" s="105">
        <v>45393.26666666667</v>
      </c>
      <c r="H3641" t="str">
        <f>INDEX(Partner_details[companyName], MATCH(E3641, Partner_details[email], 0))</f>
        <v>Arctic Fox</v>
      </c>
      <c r="I3641">
        <f>IFERROR(INDEX(ggPayers[payer], MATCH(A3641, ggPayers[remote_order_id], 0)), 0)</f>
        <v>0</v>
      </c>
      <c r="J3641" t="str">
        <f t="shared" si="56"/>
        <v>other</v>
      </c>
    </row>
    <row r="3642" spans="1:10">
      <c r="A3642" s="89" t="s">
        <v>12603</v>
      </c>
      <c r="B3642" s="89">
        <v>1000</v>
      </c>
      <c r="C3642" s="89" t="s">
        <v>7974</v>
      </c>
      <c r="D3642" s="89"/>
      <c r="E3642" s="89" t="s">
        <v>7196</v>
      </c>
      <c r="F3642" s="89" t="s">
        <v>884</v>
      </c>
      <c r="G3642" s="105">
        <v>45393.26666666667</v>
      </c>
      <c r="H3642" t="str">
        <f>INDEX(Partner_details[companyName], MATCH(E3642, Partner_details[email], 0))</f>
        <v>Arctic Fox</v>
      </c>
      <c r="I3642">
        <f>IFERROR(INDEX(ggPayers[payer], MATCH(A3642, ggPayers[remote_order_id], 0)), 0)</f>
        <v>0</v>
      </c>
      <c r="J3642" t="str">
        <f t="shared" si="56"/>
        <v>other</v>
      </c>
    </row>
    <row r="3643" spans="1:10">
      <c r="A3643" s="89" t="s">
        <v>12604</v>
      </c>
      <c r="B3643" s="89">
        <v>1000</v>
      </c>
      <c r="C3643" s="89" t="s">
        <v>7974</v>
      </c>
      <c r="D3643" s="89"/>
      <c r="E3643" s="89" t="s">
        <v>7196</v>
      </c>
      <c r="F3643" s="89" t="s">
        <v>884</v>
      </c>
      <c r="G3643" s="105">
        <v>45393.26666666667</v>
      </c>
      <c r="H3643" t="str">
        <f>INDEX(Partner_details[companyName], MATCH(E3643, Partner_details[email], 0))</f>
        <v>Arctic Fox</v>
      </c>
      <c r="I3643">
        <f>IFERROR(INDEX(ggPayers[payer], MATCH(A3643, ggPayers[remote_order_id], 0)), 0)</f>
        <v>0</v>
      </c>
      <c r="J3643" t="str">
        <f t="shared" si="56"/>
        <v>other</v>
      </c>
    </row>
    <row r="3644" spans="1:10">
      <c r="A3644" s="89" t="s">
        <v>12605</v>
      </c>
      <c r="B3644" s="89">
        <v>1000</v>
      </c>
      <c r="C3644" s="89" t="s">
        <v>7974</v>
      </c>
      <c r="D3644" s="89"/>
      <c r="E3644" s="89" t="s">
        <v>7196</v>
      </c>
      <c r="F3644" s="89" t="s">
        <v>884</v>
      </c>
      <c r="G3644" s="105">
        <v>45393.26666666667</v>
      </c>
      <c r="H3644" t="str">
        <f>INDEX(Partner_details[companyName], MATCH(E3644, Partner_details[email], 0))</f>
        <v>Arctic Fox</v>
      </c>
      <c r="I3644">
        <f>IFERROR(INDEX(ggPayers[payer], MATCH(A3644, ggPayers[remote_order_id], 0)), 0)</f>
        <v>0</v>
      </c>
      <c r="J3644" t="str">
        <f t="shared" si="56"/>
        <v>other</v>
      </c>
    </row>
    <row r="3645" spans="1:10">
      <c r="A3645" s="89" t="s">
        <v>12606</v>
      </c>
      <c r="B3645" s="89">
        <v>1000</v>
      </c>
      <c r="C3645" s="89" t="s">
        <v>7974</v>
      </c>
      <c r="D3645" s="89"/>
      <c r="E3645" s="89" t="s">
        <v>7196</v>
      </c>
      <c r="F3645" s="89" t="s">
        <v>884</v>
      </c>
      <c r="G3645" s="105">
        <v>45393.26666666667</v>
      </c>
      <c r="H3645" t="str">
        <f>INDEX(Partner_details[companyName], MATCH(E3645, Partner_details[email], 0))</f>
        <v>Arctic Fox</v>
      </c>
      <c r="I3645">
        <f>IFERROR(INDEX(ggPayers[payer], MATCH(A3645, ggPayers[remote_order_id], 0)), 0)</f>
        <v>0</v>
      </c>
      <c r="J3645" t="str">
        <f t="shared" si="56"/>
        <v>other</v>
      </c>
    </row>
    <row r="3646" spans="1:10">
      <c r="A3646" s="89" t="s">
        <v>12607</v>
      </c>
      <c r="B3646" s="89">
        <v>1000</v>
      </c>
      <c r="C3646" s="89" t="s">
        <v>7974</v>
      </c>
      <c r="D3646" s="89"/>
      <c r="E3646" s="89" t="s">
        <v>7196</v>
      </c>
      <c r="F3646" s="89" t="s">
        <v>884</v>
      </c>
      <c r="G3646" s="105">
        <v>45393.26666666667</v>
      </c>
      <c r="H3646" t="str">
        <f>INDEX(Partner_details[companyName], MATCH(E3646, Partner_details[email], 0))</f>
        <v>Arctic Fox</v>
      </c>
      <c r="I3646">
        <f>IFERROR(INDEX(ggPayers[payer], MATCH(A3646, ggPayers[remote_order_id], 0)), 0)</f>
        <v>0</v>
      </c>
      <c r="J3646" t="str">
        <f t="shared" si="56"/>
        <v>other</v>
      </c>
    </row>
    <row r="3647" spans="1:10">
      <c r="A3647" s="89" t="s">
        <v>12608</v>
      </c>
      <c r="B3647" s="89">
        <v>1000</v>
      </c>
      <c r="C3647" s="89" t="s">
        <v>7974</v>
      </c>
      <c r="D3647" s="89"/>
      <c r="E3647" s="89" t="s">
        <v>7196</v>
      </c>
      <c r="F3647" s="89" t="s">
        <v>884</v>
      </c>
      <c r="G3647" s="105">
        <v>45393.26666666667</v>
      </c>
      <c r="H3647" t="str">
        <f>INDEX(Partner_details[companyName], MATCH(E3647, Partner_details[email], 0))</f>
        <v>Arctic Fox</v>
      </c>
      <c r="I3647">
        <f>IFERROR(INDEX(ggPayers[payer], MATCH(A3647, ggPayers[remote_order_id], 0)), 0)</f>
        <v>0</v>
      </c>
      <c r="J3647" t="str">
        <f t="shared" si="56"/>
        <v>other</v>
      </c>
    </row>
    <row r="3648" spans="1:10">
      <c r="A3648" s="89" t="s">
        <v>12609</v>
      </c>
      <c r="B3648" s="89">
        <v>1000</v>
      </c>
      <c r="C3648" s="89" t="s">
        <v>7974</v>
      </c>
      <c r="D3648" s="89"/>
      <c r="E3648" s="89" t="s">
        <v>7196</v>
      </c>
      <c r="F3648" s="89" t="s">
        <v>884</v>
      </c>
      <c r="G3648" s="105">
        <v>45393.26666666667</v>
      </c>
      <c r="H3648" t="str">
        <f>INDEX(Partner_details[companyName], MATCH(E3648, Partner_details[email], 0))</f>
        <v>Arctic Fox</v>
      </c>
      <c r="I3648">
        <f>IFERROR(INDEX(ggPayers[payer], MATCH(A3648, ggPayers[remote_order_id], 0)), 0)</f>
        <v>0</v>
      </c>
      <c r="J3648" t="str">
        <f t="shared" si="56"/>
        <v>other</v>
      </c>
    </row>
    <row r="3649" spans="1:10">
      <c r="A3649" s="89" t="s">
        <v>12610</v>
      </c>
      <c r="B3649" s="89">
        <v>1000</v>
      </c>
      <c r="C3649" s="89" t="s">
        <v>7974</v>
      </c>
      <c r="D3649" s="89"/>
      <c r="E3649" s="89" t="s">
        <v>7196</v>
      </c>
      <c r="F3649" s="89" t="s">
        <v>884</v>
      </c>
      <c r="G3649" s="105">
        <v>45393.26666666667</v>
      </c>
      <c r="H3649" t="str">
        <f>INDEX(Partner_details[companyName], MATCH(E3649, Partner_details[email], 0))</f>
        <v>Arctic Fox</v>
      </c>
      <c r="I3649">
        <f>IFERROR(INDEX(ggPayers[payer], MATCH(A3649, ggPayers[remote_order_id], 0)), 0)</f>
        <v>0</v>
      </c>
      <c r="J3649" t="str">
        <f t="shared" si="56"/>
        <v>other</v>
      </c>
    </row>
    <row r="3650" spans="1:10">
      <c r="A3650" s="89" t="s">
        <v>12611</v>
      </c>
      <c r="B3650" s="89">
        <v>1000</v>
      </c>
      <c r="C3650" s="89" t="s">
        <v>7974</v>
      </c>
      <c r="D3650" s="89"/>
      <c r="E3650" s="89" t="s">
        <v>7196</v>
      </c>
      <c r="F3650" s="89" t="s">
        <v>884</v>
      </c>
      <c r="G3650" s="105">
        <v>45393.26666666667</v>
      </c>
      <c r="H3650" t="str">
        <f>INDEX(Partner_details[companyName], MATCH(E3650, Partner_details[email], 0))</f>
        <v>Arctic Fox</v>
      </c>
      <c r="I3650">
        <f>IFERROR(INDEX(ggPayers[payer], MATCH(A3650, ggPayers[remote_order_id], 0)), 0)</f>
        <v>0</v>
      </c>
      <c r="J3650" t="str">
        <f t="shared" si="56"/>
        <v>other</v>
      </c>
    </row>
    <row r="3651" spans="1:10">
      <c r="A3651" s="89" t="s">
        <v>12612</v>
      </c>
      <c r="B3651" s="89">
        <v>1000</v>
      </c>
      <c r="C3651" s="89" t="s">
        <v>7974</v>
      </c>
      <c r="D3651" s="89"/>
      <c r="E3651" s="89" t="s">
        <v>7196</v>
      </c>
      <c r="F3651" s="89" t="s">
        <v>884</v>
      </c>
      <c r="G3651" s="105">
        <v>45393.26666666667</v>
      </c>
      <c r="H3651" t="str">
        <f>INDEX(Partner_details[companyName], MATCH(E3651, Partner_details[email], 0))</f>
        <v>Arctic Fox</v>
      </c>
      <c r="I3651">
        <f>IFERROR(INDEX(ggPayers[payer], MATCH(A3651, ggPayers[remote_order_id], 0)), 0)</f>
        <v>0</v>
      </c>
      <c r="J3651" t="str">
        <f t="shared" ref="J3651:J3714" si="57">IF(NOT(I3651=0), "ggPay", "other")</f>
        <v>other</v>
      </c>
    </row>
    <row r="3652" spans="1:10">
      <c r="A3652" s="89" t="s">
        <v>12613</v>
      </c>
      <c r="B3652" s="89">
        <v>1000</v>
      </c>
      <c r="C3652" s="89" t="s">
        <v>7974</v>
      </c>
      <c r="D3652" s="89"/>
      <c r="E3652" s="89" t="s">
        <v>7196</v>
      </c>
      <c r="F3652" s="89" t="s">
        <v>884</v>
      </c>
      <c r="G3652" s="105">
        <v>45393.26666666667</v>
      </c>
      <c r="H3652" t="str">
        <f>INDEX(Partner_details[companyName], MATCH(E3652, Partner_details[email], 0))</f>
        <v>Arctic Fox</v>
      </c>
      <c r="I3652">
        <f>IFERROR(INDEX(ggPayers[payer], MATCH(A3652, ggPayers[remote_order_id], 0)), 0)</f>
        <v>0</v>
      </c>
      <c r="J3652" t="str">
        <f t="shared" si="57"/>
        <v>other</v>
      </c>
    </row>
    <row r="3653" spans="1:10">
      <c r="A3653" s="89" t="s">
        <v>12614</v>
      </c>
      <c r="B3653" s="89">
        <v>1000</v>
      </c>
      <c r="C3653" s="89" t="s">
        <v>7974</v>
      </c>
      <c r="D3653" s="89"/>
      <c r="E3653" s="89" t="s">
        <v>7196</v>
      </c>
      <c r="F3653" s="89" t="s">
        <v>884</v>
      </c>
      <c r="G3653" s="105">
        <v>45393.26666666667</v>
      </c>
      <c r="H3653" t="str">
        <f>INDEX(Partner_details[companyName], MATCH(E3653, Partner_details[email], 0))</f>
        <v>Arctic Fox</v>
      </c>
      <c r="I3653">
        <f>IFERROR(INDEX(ggPayers[payer], MATCH(A3653, ggPayers[remote_order_id], 0)), 0)</f>
        <v>0</v>
      </c>
      <c r="J3653" t="str">
        <f t="shared" si="57"/>
        <v>other</v>
      </c>
    </row>
    <row r="3654" spans="1:10">
      <c r="A3654" s="89" t="s">
        <v>12615</v>
      </c>
      <c r="B3654" s="89">
        <v>1000</v>
      </c>
      <c r="C3654" s="89" t="s">
        <v>7974</v>
      </c>
      <c r="D3654" s="89"/>
      <c r="E3654" s="89" t="s">
        <v>7196</v>
      </c>
      <c r="F3654" s="89" t="s">
        <v>884</v>
      </c>
      <c r="G3654" s="105">
        <v>45393.26666666667</v>
      </c>
      <c r="H3654" t="str">
        <f>INDEX(Partner_details[companyName], MATCH(E3654, Partner_details[email], 0))</f>
        <v>Arctic Fox</v>
      </c>
      <c r="I3654">
        <f>IFERROR(INDEX(ggPayers[payer], MATCH(A3654, ggPayers[remote_order_id], 0)), 0)</f>
        <v>0</v>
      </c>
      <c r="J3654" t="str">
        <f t="shared" si="57"/>
        <v>other</v>
      </c>
    </row>
    <row r="3655" spans="1:10">
      <c r="A3655" s="89" t="s">
        <v>12616</v>
      </c>
      <c r="B3655" s="89">
        <v>1000</v>
      </c>
      <c r="C3655" s="89" t="s">
        <v>7974</v>
      </c>
      <c r="D3655" s="89"/>
      <c r="E3655" s="89" t="s">
        <v>7196</v>
      </c>
      <c r="F3655" s="89" t="s">
        <v>884</v>
      </c>
      <c r="G3655" s="105">
        <v>45393.26666666667</v>
      </c>
      <c r="H3655" t="str">
        <f>INDEX(Partner_details[companyName], MATCH(E3655, Partner_details[email], 0))</f>
        <v>Arctic Fox</v>
      </c>
      <c r="I3655">
        <f>IFERROR(INDEX(ggPayers[payer], MATCH(A3655, ggPayers[remote_order_id], 0)), 0)</f>
        <v>0</v>
      </c>
      <c r="J3655" t="str">
        <f t="shared" si="57"/>
        <v>other</v>
      </c>
    </row>
    <row r="3656" spans="1:10">
      <c r="A3656" s="89" t="s">
        <v>12617</v>
      </c>
      <c r="B3656" s="89">
        <v>1000</v>
      </c>
      <c r="C3656" s="89" t="s">
        <v>7974</v>
      </c>
      <c r="D3656" s="89"/>
      <c r="E3656" s="89" t="s">
        <v>7196</v>
      </c>
      <c r="F3656" s="89" t="s">
        <v>884</v>
      </c>
      <c r="G3656" s="105">
        <v>45393.26666666667</v>
      </c>
      <c r="H3656" t="str">
        <f>INDEX(Partner_details[companyName], MATCH(E3656, Partner_details[email], 0))</f>
        <v>Arctic Fox</v>
      </c>
      <c r="I3656">
        <f>IFERROR(INDEX(ggPayers[payer], MATCH(A3656, ggPayers[remote_order_id], 0)), 0)</f>
        <v>0</v>
      </c>
      <c r="J3656" t="str">
        <f t="shared" si="57"/>
        <v>other</v>
      </c>
    </row>
    <row r="3657" spans="1:10">
      <c r="A3657" s="89" t="s">
        <v>12618</v>
      </c>
      <c r="B3657" s="89">
        <v>1000</v>
      </c>
      <c r="C3657" s="89" t="s">
        <v>7974</v>
      </c>
      <c r="D3657" s="89"/>
      <c r="E3657" s="89" t="s">
        <v>7196</v>
      </c>
      <c r="F3657" s="89" t="s">
        <v>884</v>
      </c>
      <c r="G3657" s="105">
        <v>45393.26666666667</v>
      </c>
      <c r="H3657" t="str">
        <f>INDEX(Partner_details[companyName], MATCH(E3657, Partner_details[email], 0))</f>
        <v>Arctic Fox</v>
      </c>
      <c r="I3657">
        <f>IFERROR(INDEX(ggPayers[payer], MATCH(A3657, ggPayers[remote_order_id], 0)), 0)</f>
        <v>0</v>
      </c>
      <c r="J3657" t="str">
        <f t="shared" si="57"/>
        <v>other</v>
      </c>
    </row>
    <row r="3658" spans="1:10">
      <c r="A3658" s="89" t="s">
        <v>12619</v>
      </c>
      <c r="B3658" s="89">
        <v>1000</v>
      </c>
      <c r="C3658" s="89" t="s">
        <v>7974</v>
      </c>
      <c r="D3658" s="89"/>
      <c r="E3658" s="89" t="s">
        <v>7196</v>
      </c>
      <c r="F3658" s="89" t="s">
        <v>884</v>
      </c>
      <c r="G3658" s="105">
        <v>45393.26666666667</v>
      </c>
      <c r="H3658" t="str">
        <f>INDEX(Partner_details[companyName], MATCH(E3658, Partner_details[email], 0))</f>
        <v>Arctic Fox</v>
      </c>
      <c r="I3658">
        <f>IFERROR(INDEX(ggPayers[payer], MATCH(A3658, ggPayers[remote_order_id], 0)), 0)</f>
        <v>0</v>
      </c>
      <c r="J3658" t="str">
        <f t="shared" si="57"/>
        <v>other</v>
      </c>
    </row>
    <row r="3659" spans="1:10">
      <c r="A3659" s="89" t="s">
        <v>12620</v>
      </c>
      <c r="B3659" s="89">
        <v>1000</v>
      </c>
      <c r="C3659" s="89" t="s">
        <v>7974</v>
      </c>
      <c r="D3659" s="89"/>
      <c r="E3659" s="89" t="s">
        <v>7196</v>
      </c>
      <c r="F3659" s="89" t="s">
        <v>884</v>
      </c>
      <c r="G3659" s="105">
        <v>45393.26666666667</v>
      </c>
      <c r="H3659" t="str">
        <f>INDEX(Partner_details[companyName], MATCH(E3659, Partner_details[email], 0))</f>
        <v>Arctic Fox</v>
      </c>
      <c r="I3659">
        <f>IFERROR(INDEX(ggPayers[payer], MATCH(A3659, ggPayers[remote_order_id], 0)), 0)</f>
        <v>0</v>
      </c>
      <c r="J3659" t="str">
        <f t="shared" si="57"/>
        <v>other</v>
      </c>
    </row>
    <row r="3660" spans="1:10">
      <c r="A3660" s="89" t="s">
        <v>12621</v>
      </c>
      <c r="B3660" s="89">
        <v>1000</v>
      </c>
      <c r="C3660" s="89" t="s">
        <v>7974</v>
      </c>
      <c r="D3660" s="89"/>
      <c r="E3660" s="89" t="s">
        <v>7196</v>
      </c>
      <c r="F3660" s="89" t="s">
        <v>884</v>
      </c>
      <c r="G3660" s="105">
        <v>45393.26666666667</v>
      </c>
      <c r="H3660" t="str">
        <f>INDEX(Partner_details[companyName], MATCH(E3660, Partner_details[email], 0))</f>
        <v>Arctic Fox</v>
      </c>
      <c r="I3660">
        <f>IFERROR(INDEX(ggPayers[payer], MATCH(A3660, ggPayers[remote_order_id], 0)), 0)</f>
        <v>0</v>
      </c>
      <c r="J3660" t="str">
        <f t="shared" si="57"/>
        <v>other</v>
      </c>
    </row>
    <row r="3661" spans="1:10">
      <c r="A3661" s="89" t="s">
        <v>12622</v>
      </c>
      <c r="B3661" s="89">
        <v>1000</v>
      </c>
      <c r="C3661" s="89" t="s">
        <v>7974</v>
      </c>
      <c r="D3661" s="89"/>
      <c r="E3661" s="89" t="s">
        <v>7196</v>
      </c>
      <c r="F3661" s="89" t="s">
        <v>884</v>
      </c>
      <c r="G3661" s="105">
        <v>45393.26666666667</v>
      </c>
      <c r="H3661" t="str">
        <f>INDEX(Partner_details[companyName], MATCH(E3661, Partner_details[email], 0))</f>
        <v>Arctic Fox</v>
      </c>
      <c r="I3661">
        <f>IFERROR(INDEX(ggPayers[payer], MATCH(A3661, ggPayers[remote_order_id], 0)), 0)</f>
        <v>0</v>
      </c>
      <c r="J3661" t="str">
        <f t="shared" si="57"/>
        <v>other</v>
      </c>
    </row>
    <row r="3662" spans="1:10">
      <c r="A3662" s="89" t="s">
        <v>12623</v>
      </c>
      <c r="B3662" s="89">
        <v>1000</v>
      </c>
      <c r="C3662" s="89" t="s">
        <v>7974</v>
      </c>
      <c r="D3662" s="89"/>
      <c r="E3662" s="89" t="s">
        <v>7196</v>
      </c>
      <c r="F3662" s="89" t="s">
        <v>884</v>
      </c>
      <c r="G3662" s="105">
        <v>45393.26666666667</v>
      </c>
      <c r="H3662" t="str">
        <f>INDEX(Partner_details[companyName], MATCH(E3662, Partner_details[email], 0))</f>
        <v>Arctic Fox</v>
      </c>
      <c r="I3662">
        <f>IFERROR(INDEX(ggPayers[payer], MATCH(A3662, ggPayers[remote_order_id], 0)), 0)</f>
        <v>0</v>
      </c>
      <c r="J3662" t="str">
        <f t="shared" si="57"/>
        <v>other</v>
      </c>
    </row>
    <row r="3663" spans="1:10">
      <c r="A3663" s="89" t="s">
        <v>1499</v>
      </c>
      <c r="B3663" s="89">
        <v>500</v>
      </c>
      <c r="C3663" s="89" t="s">
        <v>561</v>
      </c>
      <c r="D3663" s="89" t="s">
        <v>12624</v>
      </c>
      <c r="E3663" s="89" t="s">
        <v>6690</v>
      </c>
      <c r="F3663" s="89" t="s">
        <v>655</v>
      </c>
      <c r="G3663" s="105">
        <v>45393.267361111109</v>
      </c>
      <c r="H3663" t="str">
        <f>INDEX(Partner_details[companyName], MATCH(E3663, Partner_details[email], 0))</f>
        <v>Bisquit</v>
      </c>
      <c r="I3663">
        <f>IFERROR(INDEX(ggPayers[payer], MATCH(A3663, ggPayers[remote_order_id], 0)), 0)</f>
        <v>890294</v>
      </c>
      <c r="J3663" t="str">
        <f t="shared" si="57"/>
        <v>ggPay</v>
      </c>
    </row>
    <row r="3664" spans="1:10">
      <c r="A3664" s="99" t="s">
        <v>12625</v>
      </c>
      <c r="B3664" s="89">
        <v>1000</v>
      </c>
      <c r="C3664" s="89" t="s">
        <v>7963</v>
      </c>
      <c r="D3664" s="89" t="s">
        <v>12626</v>
      </c>
      <c r="E3664" s="89" t="s">
        <v>7114</v>
      </c>
      <c r="F3664" s="89" t="s">
        <v>7113</v>
      </c>
      <c r="G3664" s="105">
        <v>45393.267361111109</v>
      </c>
      <c r="H3664" t="str">
        <f>INDEX(Partner_details[companyName], MATCH(E3664, Partner_details[email], 0))</f>
        <v>Arctic Fox</v>
      </c>
      <c r="I3664">
        <f>IFERROR(INDEX(ggPayers[payer], MATCH(A3664, ggPayers[remote_order_id], 0)), 0)</f>
        <v>0</v>
      </c>
      <c r="J3664" t="str">
        <f t="shared" si="57"/>
        <v>other</v>
      </c>
    </row>
    <row r="3665" spans="1:10">
      <c r="A3665" s="89" t="s">
        <v>12627</v>
      </c>
      <c r="B3665" s="89">
        <v>1000</v>
      </c>
      <c r="C3665" s="89" t="s">
        <v>7963</v>
      </c>
      <c r="D3665" s="89" t="s">
        <v>12628</v>
      </c>
      <c r="E3665" s="89" t="s">
        <v>7114</v>
      </c>
      <c r="F3665" s="89" t="s">
        <v>7113</v>
      </c>
      <c r="G3665" s="105">
        <v>45393.268750000003</v>
      </c>
      <c r="H3665" t="str">
        <f>INDEX(Partner_details[companyName], MATCH(E3665, Partner_details[email], 0))</f>
        <v>Arctic Fox</v>
      </c>
      <c r="I3665">
        <f>IFERROR(INDEX(ggPayers[payer], MATCH(A3665, ggPayers[remote_order_id], 0)), 0)</f>
        <v>0</v>
      </c>
      <c r="J3665" t="str">
        <f t="shared" si="57"/>
        <v>other</v>
      </c>
    </row>
    <row r="3666" spans="1:10">
      <c r="A3666" s="89" t="s">
        <v>12629</v>
      </c>
      <c r="B3666" s="89">
        <v>500</v>
      </c>
      <c r="C3666" s="89" t="s">
        <v>7963</v>
      </c>
      <c r="D3666" s="89" t="s">
        <v>12630</v>
      </c>
      <c r="E3666" s="89" t="s">
        <v>332</v>
      </c>
      <c r="F3666" s="89" t="s">
        <v>331</v>
      </c>
      <c r="G3666" s="105">
        <v>45393.275000000001</v>
      </c>
      <c r="H3666" t="str">
        <f>INDEX(Partner_details[companyName], MATCH(E3666, Partner_details[email], 0))</f>
        <v>gg cjsc</v>
      </c>
      <c r="I3666">
        <f>IFERROR(INDEX(ggPayers[payer], MATCH(A3666, ggPayers[remote_order_id], 0)), 0)</f>
        <v>0</v>
      </c>
      <c r="J3666" t="str">
        <f t="shared" si="57"/>
        <v>other</v>
      </c>
    </row>
    <row r="3667" spans="1:10">
      <c r="A3667" s="89" t="s">
        <v>12631</v>
      </c>
      <c r="B3667" s="89">
        <v>1000</v>
      </c>
      <c r="C3667" s="89" t="s">
        <v>7963</v>
      </c>
      <c r="D3667" s="89"/>
      <c r="E3667" s="89" t="s">
        <v>7296</v>
      </c>
      <c r="F3667" s="89" t="s">
        <v>516</v>
      </c>
      <c r="G3667" s="105">
        <v>45393.295138888891</v>
      </c>
      <c r="H3667" t="str">
        <f>INDEX(Partner_details[companyName], MATCH(E3667, Partner_details[email], 0))</f>
        <v>Paul</v>
      </c>
      <c r="I3667">
        <f>IFERROR(INDEX(ggPayers[payer], MATCH(A3667, ggPayers[remote_order_id], 0)), 0)</f>
        <v>0</v>
      </c>
      <c r="J3667" t="str">
        <f t="shared" si="57"/>
        <v>other</v>
      </c>
    </row>
    <row r="3668" spans="1:10">
      <c r="A3668" s="89" t="s">
        <v>12632</v>
      </c>
      <c r="B3668" s="89">
        <v>500</v>
      </c>
      <c r="C3668" s="89" t="s">
        <v>7963</v>
      </c>
      <c r="D3668" s="89" t="s">
        <v>12633</v>
      </c>
      <c r="E3668" s="89" t="s">
        <v>332</v>
      </c>
      <c r="F3668" s="89" t="s">
        <v>331</v>
      </c>
      <c r="G3668" s="105">
        <v>45393.300694444442</v>
      </c>
      <c r="H3668" t="str">
        <f>INDEX(Partner_details[companyName], MATCH(E3668, Partner_details[email], 0))</f>
        <v>gg cjsc</v>
      </c>
      <c r="I3668">
        <f>IFERROR(INDEX(ggPayers[payer], MATCH(A3668, ggPayers[remote_order_id], 0)), 0)</f>
        <v>0</v>
      </c>
      <c r="J3668" t="str">
        <f t="shared" si="57"/>
        <v>other</v>
      </c>
    </row>
    <row r="3669" spans="1:10">
      <c r="A3669" s="89" t="s">
        <v>12634</v>
      </c>
      <c r="B3669" s="89">
        <v>500</v>
      </c>
      <c r="C3669" s="89" t="s">
        <v>7963</v>
      </c>
      <c r="D3669" s="89" t="s">
        <v>12635</v>
      </c>
      <c r="E3669" s="89" t="s">
        <v>332</v>
      </c>
      <c r="F3669" s="89" t="s">
        <v>331</v>
      </c>
      <c r="G3669" s="105">
        <v>45393.311111111114</v>
      </c>
      <c r="H3669" t="str">
        <f>INDEX(Partner_details[companyName], MATCH(E3669, Partner_details[email], 0))</f>
        <v>gg cjsc</v>
      </c>
      <c r="I3669">
        <f>IFERROR(INDEX(ggPayers[payer], MATCH(A3669, ggPayers[remote_order_id], 0)), 0)</f>
        <v>0</v>
      </c>
      <c r="J3669" t="str">
        <f t="shared" si="57"/>
        <v>other</v>
      </c>
    </row>
    <row r="3670" spans="1:10">
      <c r="A3670" s="89" t="s">
        <v>12636</v>
      </c>
      <c r="B3670" s="89">
        <v>500</v>
      </c>
      <c r="C3670" s="89" t="s">
        <v>7963</v>
      </c>
      <c r="D3670" s="89" t="s">
        <v>12637</v>
      </c>
      <c r="E3670" s="89" t="s">
        <v>332</v>
      </c>
      <c r="F3670" s="89" t="s">
        <v>331</v>
      </c>
      <c r="G3670" s="105">
        <v>45393.320833333331</v>
      </c>
      <c r="H3670" t="str">
        <f>INDEX(Partner_details[companyName], MATCH(E3670, Partner_details[email], 0))</f>
        <v>gg cjsc</v>
      </c>
      <c r="I3670">
        <f>IFERROR(INDEX(ggPayers[payer], MATCH(A3670, ggPayers[remote_order_id], 0)), 0)</f>
        <v>0</v>
      </c>
      <c r="J3670" t="str">
        <f t="shared" si="57"/>
        <v>other</v>
      </c>
    </row>
    <row r="3671" spans="1:10">
      <c r="A3671" s="89" t="s">
        <v>12638</v>
      </c>
      <c r="B3671" s="89">
        <v>500</v>
      </c>
      <c r="C3671" s="89" t="s">
        <v>7963</v>
      </c>
      <c r="D3671" s="89" t="s">
        <v>12639</v>
      </c>
      <c r="E3671" s="89" t="s">
        <v>332</v>
      </c>
      <c r="F3671" s="89" t="s">
        <v>331</v>
      </c>
      <c r="G3671" s="105">
        <v>45393.320833333331</v>
      </c>
      <c r="H3671" t="str">
        <f>INDEX(Partner_details[companyName], MATCH(E3671, Partner_details[email], 0))</f>
        <v>gg cjsc</v>
      </c>
      <c r="I3671">
        <f>IFERROR(INDEX(ggPayers[payer], MATCH(A3671, ggPayers[remote_order_id], 0)), 0)</f>
        <v>0</v>
      </c>
      <c r="J3671" t="str">
        <f t="shared" si="57"/>
        <v>other</v>
      </c>
    </row>
    <row r="3672" spans="1:10">
      <c r="A3672" s="89" t="s">
        <v>12640</v>
      </c>
      <c r="B3672" s="89">
        <v>500</v>
      </c>
      <c r="C3672" s="89" t="s">
        <v>7963</v>
      </c>
      <c r="D3672" s="89" t="s">
        <v>12641</v>
      </c>
      <c r="E3672" s="89" t="s">
        <v>332</v>
      </c>
      <c r="F3672" s="89" t="s">
        <v>331</v>
      </c>
      <c r="G3672" s="105">
        <v>45393.321527777778</v>
      </c>
      <c r="H3672" t="str">
        <f>INDEX(Partner_details[companyName], MATCH(E3672, Partner_details[email], 0))</f>
        <v>gg cjsc</v>
      </c>
      <c r="I3672">
        <f>IFERROR(INDEX(ggPayers[payer], MATCH(A3672, ggPayers[remote_order_id], 0)), 0)</f>
        <v>0</v>
      </c>
      <c r="J3672" t="str">
        <f t="shared" si="57"/>
        <v>other</v>
      </c>
    </row>
    <row r="3673" spans="1:10">
      <c r="A3673" s="89" t="s">
        <v>12642</v>
      </c>
      <c r="B3673" s="89">
        <v>500</v>
      </c>
      <c r="C3673" s="89" t="s">
        <v>7963</v>
      </c>
      <c r="D3673" s="89" t="s">
        <v>12643</v>
      </c>
      <c r="E3673" s="89" t="s">
        <v>332</v>
      </c>
      <c r="F3673" s="89" t="s">
        <v>331</v>
      </c>
      <c r="G3673" s="105">
        <v>45393.325694444444</v>
      </c>
      <c r="H3673" t="str">
        <f>INDEX(Partner_details[companyName], MATCH(E3673, Partner_details[email], 0))</f>
        <v>gg cjsc</v>
      </c>
      <c r="I3673">
        <f>IFERROR(INDEX(ggPayers[payer], MATCH(A3673, ggPayers[remote_order_id], 0)), 0)</f>
        <v>0</v>
      </c>
      <c r="J3673" t="str">
        <f t="shared" si="57"/>
        <v>other</v>
      </c>
    </row>
    <row r="3674" spans="1:10">
      <c r="A3674" s="89" t="s">
        <v>12644</v>
      </c>
      <c r="B3674" s="89">
        <v>1000</v>
      </c>
      <c r="C3674" s="89" t="s">
        <v>7963</v>
      </c>
      <c r="D3674" s="89" t="s">
        <v>12645</v>
      </c>
      <c r="E3674" s="89" t="s">
        <v>7296</v>
      </c>
      <c r="F3674" s="89" t="s">
        <v>516</v>
      </c>
      <c r="G3674" s="105">
        <v>45393.345833333333</v>
      </c>
      <c r="H3674" t="str">
        <f>INDEX(Partner_details[companyName], MATCH(E3674, Partner_details[email], 0))</f>
        <v>Paul</v>
      </c>
      <c r="I3674">
        <f>IFERROR(INDEX(ggPayers[payer], MATCH(A3674, ggPayers[remote_order_id], 0)), 0)</f>
        <v>0</v>
      </c>
      <c r="J3674" t="str">
        <f t="shared" si="57"/>
        <v>other</v>
      </c>
    </row>
    <row r="3675" spans="1:10">
      <c r="A3675" s="89" t="s">
        <v>12646</v>
      </c>
      <c r="B3675" s="89">
        <v>1000</v>
      </c>
      <c r="C3675" s="89" t="s">
        <v>7963</v>
      </c>
      <c r="D3675" s="89"/>
      <c r="E3675" s="89" t="s">
        <v>7296</v>
      </c>
      <c r="F3675" s="89" t="s">
        <v>516</v>
      </c>
      <c r="G3675" s="105">
        <v>45393.34652777778</v>
      </c>
      <c r="H3675" t="str">
        <f>INDEX(Partner_details[companyName], MATCH(E3675, Partner_details[email], 0))</f>
        <v>Paul</v>
      </c>
      <c r="I3675">
        <f>IFERROR(INDEX(ggPayers[payer], MATCH(A3675, ggPayers[remote_order_id], 0)), 0)</f>
        <v>0</v>
      </c>
      <c r="J3675" t="str">
        <f t="shared" si="57"/>
        <v>other</v>
      </c>
    </row>
    <row r="3676" spans="1:10">
      <c r="A3676" s="89" t="s">
        <v>1497</v>
      </c>
      <c r="B3676" s="89">
        <v>1000</v>
      </c>
      <c r="C3676" s="89" t="s">
        <v>561</v>
      </c>
      <c r="D3676" s="89" t="s">
        <v>12647</v>
      </c>
      <c r="E3676" s="89" t="s">
        <v>6690</v>
      </c>
      <c r="F3676" s="89" t="s">
        <v>655</v>
      </c>
      <c r="G3676" s="105">
        <v>45393.4</v>
      </c>
      <c r="H3676" t="str">
        <f>INDEX(Partner_details[companyName], MATCH(E3676, Partner_details[email], 0))</f>
        <v>Bisquit</v>
      </c>
      <c r="I3676">
        <f>IFERROR(INDEX(ggPayers[payer], MATCH(A3676, ggPayers[remote_order_id], 0)), 0)</f>
        <v>545501</v>
      </c>
      <c r="J3676" t="str">
        <f t="shared" si="57"/>
        <v>ggPay</v>
      </c>
    </row>
    <row r="3677" spans="1:10">
      <c r="A3677" s="89" t="s">
        <v>1495</v>
      </c>
      <c r="B3677" s="89">
        <v>100</v>
      </c>
      <c r="C3677" s="89" t="s">
        <v>561</v>
      </c>
      <c r="D3677" s="89" t="s">
        <v>12648</v>
      </c>
      <c r="E3677" s="89" t="s">
        <v>7303</v>
      </c>
      <c r="F3677" s="89" t="s">
        <v>1494</v>
      </c>
      <c r="G3677" s="105">
        <v>45393.447222222225</v>
      </c>
      <c r="H3677" t="str">
        <f>INDEX(Partner_details[companyName], MATCH(E3677, Partner_details[email], 0))</f>
        <v>Laboratory specialty coffee</v>
      </c>
      <c r="I3677">
        <f>IFERROR(INDEX(ggPayers[payer], MATCH(A3677, ggPayers[remote_order_id], 0)), 0)</f>
        <v>825186</v>
      </c>
      <c r="J3677" t="str">
        <f t="shared" si="57"/>
        <v>ggPay</v>
      </c>
    </row>
    <row r="3678" spans="1:10">
      <c r="A3678" s="89" t="s">
        <v>12649</v>
      </c>
      <c r="B3678" s="89">
        <v>2000</v>
      </c>
      <c r="C3678" s="89" t="s">
        <v>7963</v>
      </c>
      <c r="D3678" s="89" t="s">
        <v>12650</v>
      </c>
      <c r="E3678" s="89" t="s">
        <v>7296</v>
      </c>
      <c r="F3678" s="89" t="s">
        <v>516</v>
      </c>
      <c r="G3678" s="105">
        <v>45393.447222222225</v>
      </c>
      <c r="H3678" t="str">
        <f>INDEX(Partner_details[companyName], MATCH(E3678, Partner_details[email], 0))</f>
        <v>Paul</v>
      </c>
      <c r="I3678">
        <f>IFERROR(INDEX(ggPayers[payer], MATCH(A3678, ggPayers[remote_order_id], 0)), 0)</f>
        <v>0</v>
      </c>
      <c r="J3678" t="str">
        <f t="shared" si="57"/>
        <v>other</v>
      </c>
    </row>
    <row r="3679" spans="1:10">
      <c r="A3679" s="89" t="s">
        <v>12651</v>
      </c>
      <c r="B3679" s="89">
        <v>500</v>
      </c>
      <c r="C3679" s="89" t="s">
        <v>7974</v>
      </c>
      <c r="D3679" s="89"/>
      <c r="E3679" s="89" t="s">
        <v>6554</v>
      </c>
      <c r="F3679" s="89" t="s">
        <v>783</v>
      </c>
      <c r="G3679" s="105">
        <v>45393.46597222222</v>
      </c>
      <c r="H3679" t="str">
        <f>INDEX(Partner_details[companyName], MATCH(E3679, Partner_details[email], 0))</f>
        <v>Avetis Grigoryan</v>
      </c>
      <c r="I3679">
        <f>IFERROR(INDEX(ggPayers[payer], MATCH(A3679, ggPayers[remote_order_id], 0)), 0)</f>
        <v>0</v>
      </c>
      <c r="J3679" t="str">
        <f t="shared" si="57"/>
        <v>other</v>
      </c>
    </row>
    <row r="3680" spans="1:10">
      <c r="A3680" s="89" t="s">
        <v>1491</v>
      </c>
      <c r="B3680" s="89">
        <v>1000</v>
      </c>
      <c r="C3680" s="89" t="s">
        <v>561</v>
      </c>
      <c r="D3680" s="89" t="s">
        <v>12652</v>
      </c>
      <c r="E3680" s="89" t="s">
        <v>338</v>
      </c>
      <c r="F3680" s="89" t="s">
        <v>337</v>
      </c>
      <c r="G3680" s="105">
        <v>45393.563194444447</v>
      </c>
      <c r="H3680" t="str">
        <f>INDEX(Partner_details[companyName], MATCH(E3680, Partner_details[email], 0))</f>
        <v>gg cjsc</v>
      </c>
      <c r="I3680">
        <f>IFERROR(INDEX(ggPayers[payer], MATCH(A3680, ggPayers[remote_order_id], 0)), 0)</f>
        <v>798</v>
      </c>
      <c r="J3680" t="str">
        <f t="shared" si="57"/>
        <v>ggPay</v>
      </c>
    </row>
    <row r="3681" spans="1:10">
      <c r="A3681" s="89" t="s">
        <v>12653</v>
      </c>
      <c r="B3681" s="89">
        <v>1000</v>
      </c>
      <c r="C3681" s="89" t="s">
        <v>7963</v>
      </c>
      <c r="D3681" s="89" t="s">
        <v>12654</v>
      </c>
      <c r="E3681" s="89" t="s">
        <v>6572</v>
      </c>
      <c r="F3681" s="89" t="s">
        <v>568</v>
      </c>
      <c r="G3681" s="105">
        <v>45393.575694444444</v>
      </c>
      <c r="H3681" t="str">
        <f>INDEX(Partner_details[companyName], MATCH(E3681, Partner_details[email], 0))</f>
        <v>Bisquit</v>
      </c>
      <c r="I3681">
        <f>IFERROR(INDEX(ggPayers[payer], MATCH(A3681, ggPayers[remote_order_id], 0)), 0)</f>
        <v>0</v>
      </c>
      <c r="J3681" t="str">
        <f t="shared" si="57"/>
        <v>other</v>
      </c>
    </row>
    <row r="3682" spans="1:10">
      <c r="A3682" s="89" t="s">
        <v>12655</v>
      </c>
      <c r="B3682" s="89">
        <v>500</v>
      </c>
      <c r="C3682" s="89" t="s">
        <v>7963</v>
      </c>
      <c r="D3682" s="89"/>
      <c r="E3682" s="89" t="s">
        <v>6830</v>
      </c>
      <c r="F3682" s="89" t="s">
        <v>382</v>
      </c>
      <c r="G3682" s="105">
        <v>45393.59375</v>
      </c>
      <c r="H3682" t="str">
        <f>INDEX(Partner_details[companyName], MATCH(E3682, Partner_details[email], 0))</f>
        <v>Beer Academy</v>
      </c>
      <c r="I3682">
        <f>IFERROR(INDEX(ggPayers[payer], MATCH(A3682, ggPayers[remote_order_id], 0)), 0)</f>
        <v>0</v>
      </c>
      <c r="J3682" t="str">
        <f t="shared" si="57"/>
        <v>other</v>
      </c>
    </row>
    <row r="3683" spans="1:10">
      <c r="A3683" s="89" t="s">
        <v>12656</v>
      </c>
      <c r="B3683" s="89">
        <v>500</v>
      </c>
      <c r="C3683" s="89" t="s">
        <v>7963</v>
      </c>
      <c r="D3683" s="89"/>
      <c r="E3683" s="89" t="s">
        <v>6830</v>
      </c>
      <c r="F3683" s="89" t="s">
        <v>382</v>
      </c>
      <c r="G3683" s="105">
        <v>45393.59375</v>
      </c>
      <c r="H3683" t="str">
        <f>INDEX(Partner_details[companyName], MATCH(E3683, Partner_details[email], 0))</f>
        <v>Beer Academy</v>
      </c>
      <c r="I3683">
        <f>IFERROR(INDEX(ggPayers[payer], MATCH(A3683, ggPayers[remote_order_id], 0)), 0)</f>
        <v>0</v>
      </c>
      <c r="J3683" t="str">
        <f t="shared" si="57"/>
        <v>other</v>
      </c>
    </row>
    <row r="3684" spans="1:10">
      <c r="A3684" s="89" t="s">
        <v>12657</v>
      </c>
      <c r="B3684" s="89">
        <v>500</v>
      </c>
      <c r="C3684" s="89" t="s">
        <v>7963</v>
      </c>
      <c r="D3684" s="89"/>
      <c r="E3684" s="89" t="s">
        <v>6830</v>
      </c>
      <c r="F3684" s="89" t="s">
        <v>382</v>
      </c>
      <c r="G3684" s="105">
        <v>45393.59375</v>
      </c>
      <c r="H3684" t="str">
        <f>INDEX(Partner_details[companyName], MATCH(E3684, Partner_details[email], 0))</f>
        <v>Beer Academy</v>
      </c>
      <c r="I3684">
        <f>IFERROR(INDEX(ggPayers[payer], MATCH(A3684, ggPayers[remote_order_id], 0)), 0)</f>
        <v>0</v>
      </c>
      <c r="J3684" t="str">
        <f t="shared" si="57"/>
        <v>other</v>
      </c>
    </row>
    <row r="3685" spans="1:10">
      <c r="A3685" s="89" t="s">
        <v>12658</v>
      </c>
      <c r="B3685" s="89">
        <v>500</v>
      </c>
      <c r="C3685" s="89" t="s">
        <v>7963</v>
      </c>
      <c r="D3685" s="89"/>
      <c r="E3685" s="89" t="s">
        <v>6830</v>
      </c>
      <c r="F3685" s="89" t="s">
        <v>382</v>
      </c>
      <c r="G3685" s="105">
        <v>45393.59375</v>
      </c>
      <c r="H3685" t="str">
        <f>INDEX(Partner_details[companyName], MATCH(E3685, Partner_details[email], 0))</f>
        <v>Beer Academy</v>
      </c>
      <c r="I3685">
        <f>IFERROR(INDEX(ggPayers[payer], MATCH(A3685, ggPayers[remote_order_id], 0)), 0)</f>
        <v>0</v>
      </c>
      <c r="J3685" t="str">
        <f t="shared" si="57"/>
        <v>other</v>
      </c>
    </row>
    <row r="3686" spans="1:10">
      <c r="A3686" s="89" t="s">
        <v>12659</v>
      </c>
      <c r="B3686" s="89">
        <v>500</v>
      </c>
      <c r="C3686" s="89" t="s">
        <v>7963</v>
      </c>
      <c r="D3686" s="89"/>
      <c r="E3686" s="89" t="s">
        <v>6830</v>
      </c>
      <c r="F3686" s="89" t="s">
        <v>382</v>
      </c>
      <c r="G3686" s="105">
        <v>45393.59375</v>
      </c>
      <c r="H3686" t="str">
        <f>INDEX(Partner_details[companyName], MATCH(E3686, Partner_details[email], 0))</f>
        <v>Beer Academy</v>
      </c>
      <c r="I3686">
        <f>IFERROR(INDEX(ggPayers[payer], MATCH(A3686, ggPayers[remote_order_id], 0)), 0)</f>
        <v>0</v>
      </c>
      <c r="J3686" t="str">
        <f t="shared" si="57"/>
        <v>other</v>
      </c>
    </row>
    <row r="3687" spans="1:10">
      <c r="A3687" s="89" t="s">
        <v>12660</v>
      </c>
      <c r="B3687" s="89">
        <v>500</v>
      </c>
      <c r="C3687" s="89" t="s">
        <v>7963</v>
      </c>
      <c r="D3687" s="89" t="s">
        <v>12661</v>
      </c>
      <c r="E3687" s="89" t="s">
        <v>7346</v>
      </c>
      <c r="F3687" s="89" t="s">
        <v>518</v>
      </c>
      <c r="G3687" s="105">
        <v>45393.613194444442</v>
      </c>
      <c r="H3687" t="str">
        <f>INDEX(Partner_details[companyName], MATCH(E3687, Partner_details[email], 0))</f>
        <v>Pizzanini</v>
      </c>
      <c r="I3687">
        <f>IFERROR(INDEX(ggPayers[payer], MATCH(A3687, ggPayers[remote_order_id], 0)), 0)</f>
        <v>0</v>
      </c>
      <c r="J3687" t="str">
        <f t="shared" si="57"/>
        <v>other</v>
      </c>
    </row>
    <row r="3688" spans="1:10">
      <c r="A3688" s="89" t="s">
        <v>12662</v>
      </c>
      <c r="B3688" s="89">
        <v>500</v>
      </c>
      <c r="C3688" s="89" t="s">
        <v>7963</v>
      </c>
      <c r="D3688" s="89" t="s">
        <v>12663</v>
      </c>
      <c r="E3688" s="89" t="s">
        <v>6572</v>
      </c>
      <c r="F3688" s="89" t="s">
        <v>568</v>
      </c>
      <c r="G3688" s="105">
        <v>45393.636805555558</v>
      </c>
      <c r="H3688" t="str">
        <f>INDEX(Partner_details[companyName], MATCH(E3688, Partner_details[email], 0))</f>
        <v>Bisquit</v>
      </c>
      <c r="I3688">
        <f>IFERROR(INDEX(ggPayers[payer], MATCH(A3688, ggPayers[remote_order_id], 0)), 0)</f>
        <v>0</v>
      </c>
      <c r="J3688" t="str">
        <f t="shared" si="57"/>
        <v>other</v>
      </c>
    </row>
    <row r="3689" spans="1:10">
      <c r="A3689" s="89" t="s">
        <v>1489</v>
      </c>
      <c r="B3689" s="89">
        <v>500</v>
      </c>
      <c r="C3689" s="89" t="s">
        <v>561</v>
      </c>
      <c r="D3689" s="89" t="s">
        <v>12664</v>
      </c>
      <c r="E3689" s="89" t="s">
        <v>6572</v>
      </c>
      <c r="F3689" s="89" t="s">
        <v>568</v>
      </c>
      <c r="G3689" s="105">
        <v>45393.637499999997</v>
      </c>
      <c r="H3689" t="str">
        <f>INDEX(Partner_details[companyName], MATCH(E3689, Partner_details[email], 0))</f>
        <v>Bisquit</v>
      </c>
      <c r="I3689">
        <f>IFERROR(INDEX(ggPayers[payer], MATCH(A3689, ggPayers[remote_order_id], 0)), 0)</f>
        <v>118244</v>
      </c>
      <c r="J3689" t="str">
        <f t="shared" si="57"/>
        <v>ggPay</v>
      </c>
    </row>
    <row r="3690" spans="1:10">
      <c r="A3690" s="89" t="s">
        <v>6259</v>
      </c>
      <c r="B3690" s="89">
        <v>1000</v>
      </c>
      <c r="C3690" s="89" t="s">
        <v>5606</v>
      </c>
      <c r="D3690" s="89" t="s">
        <v>12665</v>
      </c>
      <c r="E3690" s="89" t="s">
        <v>7296</v>
      </c>
      <c r="F3690" s="89" t="s">
        <v>516</v>
      </c>
      <c r="G3690" s="105">
        <v>45393.708333333336</v>
      </c>
      <c r="H3690" t="str">
        <f>INDEX(Partner_details[companyName], MATCH(E3690, Partner_details[email], 0))</f>
        <v>Paul</v>
      </c>
      <c r="I3690">
        <f>IFERROR(INDEX(ggPayers[payer], MATCH(A3690, ggPayers[remote_order_id], 0)), 0)</f>
        <v>123467</v>
      </c>
      <c r="J3690" t="str">
        <f t="shared" si="57"/>
        <v>ggPay</v>
      </c>
    </row>
    <row r="3691" spans="1:10">
      <c r="A3691" s="89" t="s">
        <v>1486</v>
      </c>
      <c r="B3691" s="89">
        <v>3000</v>
      </c>
      <c r="C3691" s="89" t="s">
        <v>561</v>
      </c>
      <c r="D3691" s="89"/>
      <c r="E3691" s="89" t="s">
        <v>7235</v>
      </c>
      <c r="F3691" s="89" t="s">
        <v>710</v>
      </c>
      <c r="G3691" s="105">
        <v>45393.740972222222</v>
      </c>
      <c r="H3691" t="str">
        <f>INDEX(Partner_details[companyName], MATCH(E3691, Partner_details[email], 0))</f>
        <v>Smoking Chef</v>
      </c>
      <c r="I3691">
        <f>IFERROR(INDEX(ggPayers[payer], MATCH(A3691, ggPayers[remote_order_id], 0)), 0)</f>
        <v>0</v>
      </c>
      <c r="J3691" t="str">
        <f t="shared" si="57"/>
        <v>other</v>
      </c>
    </row>
    <row r="3692" spans="1:10">
      <c r="A3692" s="89" t="s">
        <v>12666</v>
      </c>
      <c r="B3692" s="89">
        <v>800</v>
      </c>
      <c r="C3692" s="89" t="s">
        <v>7963</v>
      </c>
      <c r="D3692" s="89" t="s">
        <v>12667</v>
      </c>
      <c r="E3692" s="89" t="s">
        <v>7579</v>
      </c>
      <c r="F3692" s="89" t="s">
        <v>602</v>
      </c>
      <c r="G3692" s="105">
        <v>45393.748611111114</v>
      </c>
      <c r="H3692" t="e">
        <f>INDEX(Partner_details[companyName], MATCH(E3692, Partner_details[email], 0))</f>
        <v>#N/A</v>
      </c>
      <c r="I3692">
        <f>IFERROR(INDEX(ggPayers[payer], MATCH(A3692, ggPayers[remote_order_id], 0)), 0)</f>
        <v>0</v>
      </c>
      <c r="J3692" t="str">
        <f t="shared" si="57"/>
        <v>other</v>
      </c>
    </row>
    <row r="3693" spans="1:10">
      <c r="A3693" s="89" t="s">
        <v>12668</v>
      </c>
      <c r="B3693" s="89">
        <v>800</v>
      </c>
      <c r="C3693" s="89" t="s">
        <v>7963</v>
      </c>
      <c r="D3693" s="89" t="s">
        <v>12669</v>
      </c>
      <c r="E3693" s="89" t="s">
        <v>7579</v>
      </c>
      <c r="F3693" s="89" t="s">
        <v>602</v>
      </c>
      <c r="G3693" s="105">
        <v>45393.748611111114</v>
      </c>
      <c r="H3693" t="e">
        <f>INDEX(Partner_details[companyName], MATCH(E3693, Partner_details[email], 0))</f>
        <v>#N/A</v>
      </c>
      <c r="I3693">
        <f>IFERROR(INDEX(ggPayers[payer], MATCH(A3693, ggPayers[remote_order_id], 0)), 0)</f>
        <v>0</v>
      </c>
      <c r="J3693" t="str">
        <f t="shared" si="57"/>
        <v>other</v>
      </c>
    </row>
    <row r="3694" spans="1:10">
      <c r="A3694" s="89" t="s">
        <v>12670</v>
      </c>
      <c r="B3694" s="89">
        <v>800</v>
      </c>
      <c r="C3694" s="89" t="s">
        <v>7963</v>
      </c>
      <c r="D3694" s="89" t="s">
        <v>12671</v>
      </c>
      <c r="E3694" s="89" t="s">
        <v>7579</v>
      </c>
      <c r="F3694" s="89" t="s">
        <v>602</v>
      </c>
      <c r="G3694" s="105">
        <v>45393.749305555553</v>
      </c>
      <c r="H3694" t="e">
        <f>INDEX(Partner_details[companyName], MATCH(E3694, Partner_details[email], 0))</f>
        <v>#N/A</v>
      </c>
      <c r="I3694">
        <f>IFERROR(INDEX(ggPayers[payer], MATCH(A3694, ggPayers[remote_order_id], 0)), 0)</f>
        <v>0</v>
      </c>
      <c r="J3694" t="str">
        <f t="shared" si="57"/>
        <v>other</v>
      </c>
    </row>
    <row r="3695" spans="1:10">
      <c r="A3695" s="89" t="s">
        <v>12672</v>
      </c>
      <c r="B3695" s="89">
        <v>4000</v>
      </c>
      <c r="C3695" s="89" t="s">
        <v>7974</v>
      </c>
      <c r="D3695" s="89"/>
      <c r="E3695" s="89" t="s">
        <v>6554</v>
      </c>
      <c r="F3695" s="89" t="s">
        <v>783</v>
      </c>
      <c r="G3695" s="105">
        <v>45393.788194444445</v>
      </c>
      <c r="H3695" t="str">
        <f>INDEX(Partner_details[companyName], MATCH(E3695, Partner_details[email], 0))</f>
        <v>Avetis Grigoryan</v>
      </c>
      <c r="I3695">
        <f>IFERROR(INDEX(ggPayers[payer], MATCH(A3695, ggPayers[remote_order_id], 0)), 0)</f>
        <v>0</v>
      </c>
      <c r="J3695" t="str">
        <f t="shared" si="57"/>
        <v>other</v>
      </c>
    </row>
    <row r="3696" spans="1:10">
      <c r="A3696" s="89" t="s">
        <v>12673</v>
      </c>
      <c r="B3696" s="89">
        <v>4000</v>
      </c>
      <c r="C3696" s="89" t="s">
        <v>7974</v>
      </c>
      <c r="D3696" s="89"/>
      <c r="E3696" s="89" t="s">
        <v>6554</v>
      </c>
      <c r="F3696" s="89" t="s">
        <v>783</v>
      </c>
      <c r="G3696" s="105">
        <v>45393.788194444445</v>
      </c>
      <c r="H3696" t="str">
        <f>INDEX(Partner_details[companyName], MATCH(E3696, Partner_details[email], 0))</f>
        <v>Avetis Grigoryan</v>
      </c>
      <c r="I3696">
        <f>IFERROR(INDEX(ggPayers[payer], MATCH(A3696, ggPayers[remote_order_id], 0)), 0)</f>
        <v>0</v>
      </c>
      <c r="J3696" t="str">
        <f t="shared" si="57"/>
        <v>other</v>
      </c>
    </row>
    <row r="3697" spans="1:10">
      <c r="A3697" s="89" t="s">
        <v>12674</v>
      </c>
      <c r="B3697" s="89">
        <v>4000</v>
      </c>
      <c r="C3697" s="89" t="s">
        <v>7974</v>
      </c>
      <c r="D3697" s="89"/>
      <c r="E3697" s="89" t="s">
        <v>6554</v>
      </c>
      <c r="F3697" s="89" t="s">
        <v>783</v>
      </c>
      <c r="G3697" s="105">
        <v>45393.788194444445</v>
      </c>
      <c r="H3697" t="str">
        <f>INDEX(Partner_details[companyName], MATCH(E3697, Partner_details[email], 0))</f>
        <v>Avetis Grigoryan</v>
      </c>
      <c r="I3697">
        <f>IFERROR(INDEX(ggPayers[payer], MATCH(A3697, ggPayers[remote_order_id], 0)), 0)</f>
        <v>0</v>
      </c>
      <c r="J3697" t="str">
        <f t="shared" si="57"/>
        <v>other</v>
      </c>
    </row>
    <row r="3698" spans="1:10">
      <c r="A3698" s="89" t="s">
        <v>12675</v>
      </c>
      <c r="B3698" s="89">
        <v>4000</v>
      </c>
      <c r="C3698" s="89" t="s">
        <v>7974</v>
      </c>
      <c r="D3698" s="89"/>
      <c r="E3698" s="89" t="s">
        <v>6554</v>
      </c>
      <c r="F3698" s="89" t="s">
        <v>783</v>
      </c>
      <c r="G3698" s="105">
        <v>45393.788194444445</v>
      </c>
      <c r="H3698" t="str">
        <f>INDEX(Partner_details[companyName], MATCH(E3698, Partner_details[email], 0))</f>
        <v>Avetis Grigoryan</v>
      </c>
      <c r="I3698">
        <f>IFERROR(INDEX(ggPayers[payer], MATCH(A3698, ggPayers[remote_order_id], 0)), 0)</f>
        <v>0</v>
      </c>
      <c r="J3698" t="str">
        <f t="shared" si="57"/>
        <v>other</v>
      </c>
    </row>
    <row r="3699" spans="1:10">
      <c r="A3699" s="89" t="s">
        <v>12676</v>
      </c>
      <c r="B3699" s="89">
        <v>4000</v>
      </c>
      <c r="C3699" s="89" t="s">
        <v>7974</v>
      </c>
      <c r="D3699" s="89"/>
      <c r="E3699" s="89" t="s">
        <v>6554</v>
      </c>
      <c r="F3699" s="89" t="s">
        <v>783</v>
      </c>
      <c r="G3699" s="105">
        <v>45393.788194444445</v>
      </c>
      <c r="H3699" t="str">
        <f>INDEX(Partner_details[companyName], MATCH(E3699, Partner_details[email], 0))</f>
        <v>Avetis Grigoryan</v>
      </c>
      <c r="I3699">
        <f>IFERROR(INDEX(ggPayers[payer], MATCH(A3699, ggPayers[remote_order_id], 0)), 0)</f>
        <v>0</v>
      </c>
      <c r="J3699" t="str">
        <f t="shared" si="57"/>
        <v>other</v>
      </c>
    </row>
    <row r="3700" spans="1:10">
      <c r="A3700" s="89" t="s">
        <v>12677</v>
      </c>
      <c r="B3700" s="89">
        <v>4000</v>
      </c>
      <c r="C3700" s="89" t="s">
        <v>7974</v>
      </c>
      <c r="D3700" s="89"/>
      <c r="E3700" s="89" t="s">
        <v>6554</v>
      </c>
      <c r="F3700" s="89" t="s">
        <v>783</v>
      </c>
      <c r="G3700" s="105">
        <v>45393.788194444445</v>
      </c>
      <c r="H3700" t="str">
        <f>INDEX(Partner_details[companyName], MATCH(E3700, Partner_details[email], 0))</f>
        <v>Avetis Grigoryan</v>
      </c>
      <c r="I3700">
        <f>IFERROR(INDEX(ggPayers[payer], MATCH(A3700, ggPayers[remote_order_id], 0)), 0)</f>
        <v>0</v>
      </c>
      <c r="J3700" t="str">
        <f t="shared" si="57"/>
        <v>other</v>
      </c>
    </row>
    <row r="3701" spans="1:10">
      <c r="A3701" s="89" t="s">
        <v>12678</v>
      </c>
      <c r="B3701" s="89">
        <v>4000</v>
      </c>
      <c r="C3701" s="89" t="s">
        <v>7974</v>
      </c>
      <c r="D3701" s="89"/>
      <c r="E3701" s="89" t="s">
        <v>6554</v>
      </c>
      <c r="F3701" s="89" t="s">
        <v>783</v>
      </c>
      <c r="G3701" s="105">
        <v>45393.788194444445</v>
      </c>
      <c r="H3701" t="str">
        <f>INDEX(Partner_details[companyName], MATCH(E3701, Partner_details[email], 0))</f>
        <v>Avetis Grigoryan</v>
      </c>
      <c r="I3701">
        <f>IFERROR(INDEX(ggPayers[payer], MATCH(A3701, ggPayers[remote_order_id], 0)), 0)</f>
        <v>0</v>
      </c>
      <c r="J3701" t="str">
        <f t="shared" si="57"/>
        <v>other</v>
      </c>
    </row>
    <row r="3702" spans="1:10">
      <c r="A3702" s="89" t="s">
        <v>12679</v>
      </c>
      <c r="B3702" s="89">
        <v>4000</v>
      </c>
      <c r="C3702" s="89" t="s">
        <v>7974</v>
      </c>
      <c r="D3702" s="89"/>
      <c r="E3702" s="89" t="s">
        <v>6554</v>
      </c>
      <c r="F3702" s="89" t="s">
        <v>783</v>
      </c>
      <c r="G3702" s="105">
        <v>45393.788194444445</v>
      </c>
      <c r="H3702" t="str">
        <f>INDEX(Partner_details[companyName], MATCH(E3702, Partner_details[email], 0))</f>
        <v>Avetis Grigoryan</v>
      </c>
      <c r="I3702">
        <f>IFERROR(INDEX(ggPayers[payer], MATCH(A3702, ggPayers[remote_order_id], 0)), 0)</f>
        <v>0</v>
      </c>
      <c r="J3702" t="str">
        <f t="shared" si="57"/>
        <v>other</v>
      </c>
    </row>
    <row r="3703" spans="1:10">
      <c r="A3703" s="89" t="s">
        <v>12680</v>
      </c>
      <c r="B3703" s="89">
        <v>4000</v>
      </c>
      <c r="C3703" s="89" t="s">
        <v>7974</v>
      </c>
      <c r="D3703" s="89"/>
      <c r="E3703" s="89" t="s">
        <v>6554</v>
      </c>
      <c r="F3703" s="89" t="s">
        <v>783</v>
      </c>
      <c r="G3703" s="105">
        <v>45393.788194444445</v>
      </c>
      <c r="H3703" t="str">
        <f>INDEX(Partner_details[companyName], MATCH(E3703, Partner_details[email], 0))</f>
        <v>Avetis Grigoryan</v>
      </c>
      <c r="I3703">
        <f>IFERROR(INDEX(ggPayers[payer], MATCH(A3703, ggPayers[remote_order_id], 0)), 0)</f>
        <v>0</v>
      </c>
      <c r="J3703" t="str">
        <f t="shared" si="57"/>
        <v>other</v>
      </c>
    </row>
    <row r="3704" spans="1:10">
      <c r="A3704" s="89" t="s">
        <v>12681</v>
      </c>
      <c r="B3704" s="89">
        <v>4000</v>
      </c>
      <c r="C3704" s="89" t="s">
        <v>7974</v>
      </c>
      <c r="D3704" s="89"/>
      <c r="E3704" s="89" t="s">
        <v>6554</v>
      </c>
      <c r="F3704" s="89" t="s">
        <v>783</v>
      </c>
      <c r="G3704" s="105">
        <v>45393.788888888892</v>
      </c>
      <c r="H3704" t="str">
        <f>INDEX(Partner_details[companyName], MATCH(E3704, Partner_details[email], 0))</f>
        <v>Avetis Grigoryan</v>
      </c>
      <c r="I3704">
        <f>IFERROR(INDEX(ggPayers[payer], MATCH(A3704, ggPayers[remote_order_id], 0)), 0)</f>
        <v>0</v>
      </c>
      <c r="J3704" t="str">
        <f t="shared" si="57"/>
        <v>other</v>
      </c>
    </row>
    <row r="3705" spans="1:10">
      <c r="A3705" s="89" t="s">
        <v>12682</v>
      </c>
      <c r="B3705" s="89">
        <v>4000</v>
      </c>
      <c r="C3705" s="89" t="s">
        <v>7974</v>
      </c>
      <c r="D3705" s="89"/>
      <c r="E3705" s="89" t="s">
        <v>6554</v>
      </c>
      <c r="F3705" s="89" t="s">
        <v>783</v>
      </c>
      <c r="G3705" s="105">
        <v>45393.788888888892</v>
      </c>
      <c r="H3705" t="str">
        <f>INDEX(Partner_details[companyName], MATCH(E3705, Partner_details[email], 0))</f>
        <v>Avetis Grigoryan</v>
      </c>
      <c r="I3705">
        <f>IFERROR(INDEX(ggPayers[payer], MATCH(A3705, ggPayers[remote_order_id], 0)), 0)</f>
        <v>0</v>
      </c>
      <c r="J3705" t="str">
        <f t="shared" si="57"/>
        <v>other</v>
      </c>
    </row>
    <row r="3706" spans="1:10">
      <c r="A3706" s="89" t="s">
        <v>12683</v>
      </c>
      <c r="B3706" s="89">
        <v>4000</v>
      </c>
      <c r="C3706" s="89" t="s">
        <v>7974</v>
      </c>
      <c r="D3706" s="89"/>
      <c r="E3706" s="89" t="s">
        <v>6554</v>
      </c>
      <c r="F3706" s="89" t="s">
        <v>783</v>
      </c>
      <c r="G3706" s="105">
        <v>45393.788888888892</v>
      </c>
      <c r="H3706" t="str">
        <f>INDEX(Partner_details[companyName], MATCH(E3706, Partner_details[email], 0))</f>
        <v>Avetis Grigoryan</v>
      </c>
      <c r="I3706">
        <f>IFERROR(INDEX(ggPayers[payer], MATCH(A3706, ggPayers[remote_order_id], 0)), 0)</f>
        <v>0</v>
      </c>
      <c r="J3706" t="str">
        <f t="shared" si="57"/>
        <v>other</v>
      </c>
    </row>
    <row r="3707" spans="1:10">
      <c r="A3707" s="89" t="s">
        <v>12684</v>
      </c>
      <c r="B3707" s="89">
        <v>4000</v>
      </c>
      <c r="C3707" s="89" t="s">
        <v>7974</v>
      </c>
      <c r="D3707" s="89"/>
      <c r="E3707" s="89" t="s">
        <v>6554</v>
      </c>
      <c r="F3707" s="89" t="s">
        <v>783</v>
      </c>
      <c r="G3707" s="105">
        <v>45393.788888888892</v>
      </c>
      <c r="H3707" t="str">
        <f>INDEX(Partner_details[companyName], MATCH(E3707, Partner_details[email], 0))</f>
        <v>Avetis Grigoryan</v>
      </c>
      <c r="I3707">
        <f>IFERROR(INDEX(ggPayers[payer], MATCH(A3707, ggPayers[remote_order_id], 0)), 0)</f>
        <v>0</v>
      </c>
      <c r="J3707" t="str">
        <f t="shared" si="57"/>
        <v>other</v>
      </c>
    </row>
    <row r="3708" spans="1:10">
      <c r="A3708" s="89" t="s">
        <v>12685</v>
      </c>
      <c r="B3708" s="89">
        <v>4000</v>
      </c>
      <c r="C3708" s="89" t="s">
        <v>7974</v>
      </c>
      <c r="D3708" s="89"/>
      <c r="E3708" s="89" t="s">
        <v>6554</v>
      </c>
      <c r="F3708" s="89" t="s">
        <v>783</v>
      </c>
      <c r="G3708" s="105">
        <v>45393.788888888892</v>
      </c>
      <c r="H3708" t="str">
        <f>INDEX(Partner_details[companyName], MATCH(E3708, Partner_details[email], 0))</f>
        <v>Avetis Grigoryan</v>
      </c>
      <c r="I3708">
        <f>IFERROR(INDEX(ggPayers[payer], MATCH(A3708, ggPayers[remote_order_id], 0)), 0)</f>
        <v>0</v>
      </c>
      <c r="J3708" t="str">
        <f t="shared" si="57"/>
        <v>other</v>
      </c>
    </row>
    <row r="3709" spans="1:10">
      <c r="A3709" s="89" t="s">
        <v>12686</v>
      </c>
      <c r="B3709" s="89">
        <v>4000</v>
      </c>
      <c r="C3709" s="89" t="s">
        <v>7974</v>
      </c>
      <c r="D3709" s="89"/>
      <c r="E3709" s="89" t="s">
        <v>6554</v>
      </c>
      <c r="F3709" s="89" t="s">
        <v>783</v>
      </c>
      <c r="G3709" s="105">
        <v>45393.788888888892</v>
      </c>
      <c r="H3709" t="str">
        <f>INDEX(Partner_details[companyName], MATCH(E3709, Partner_details[email], 0))</f>
        <v>Avetis Grigoryan</v>
      </c>
      <c r="I3709">
        <f>IFERROR(INDEX(ggPayers[payer], MATCH(A3709, ggPayers[remote_order_id], 0)), 0)</f>
        <v>0</v>
      </c>
      <c r="J3709" t="str">
        <f t="shared" si="57"/>
        <v>other</v>
      </c>
    </row>
    <row r="3710" spans="1:10">
      <c r="A3710" s="89" t="s">
        <v>12687</v>
      </c>
      <c r="B3710" s="89">
        <v>4000</v>
      </c>
      <c r="C3710" s="89" t="s">
        <v>7974</v>
      </c>
      <c r="D3710" s="89"/>
      <c r="E3710" s="89" t="s">
        <v>6554</v>
      </c>
      <c r="F3710" s="89" t="s">
        <v>783</v>
      </c>
      <c r="G3710" s="105">
        <v>45393.788888888892</v>
      </c>
      <c r="H3710" t="str">
        <f>INDEX(Partner_details[companyName], MATCH(E3710, Partner_details[email], 0))</f>
        <v>Avetis Grigoryan</v>
      </c>
      <c r="I3710">
        <f>IFERROR(INDEX(ggPayers[payer], MATCH(A3710, ggPayers[remote_order_id], 0)), 0)</f>
        <v>0</v>
      </c>
      <c r="J3710" t="str">
        <f t="shared" si="57"/>
        <v>other</v>
      </c>
    </row>
    <row r="3711" spans="1:10">
      <c r="A3711" s="89" t="s">
        <v>12688</v>
      </c>
      <c r="B3711" s="89">
        <v>4000</v>
      </c>
      <c r="C3711" s="89" t="s">
        <v>7974</v>
      </c>
      <c r="D3711" s="89"/>
      <c r="E3711" s="89" t="s">
        <v>6554</v>
      </c>
      <c r="F3711" s="89" t="s">
        <v>783</v>
      </c>
      <c r="G3711" s="105">
        <v>45393.788888888892</v>
      </c>
      <c r="H3711" t="str">
        <f>INDEX(Partner_details[companyName], MATCH(E3711, Partner_details[email], 0))</f>
        <v>Avetis Grigoryan</v>
      </c>
      <c r="I3711">
        <f>IFERROR(INDEX(ggPayers[payer], MATCH(A3711, ggPayers[remote_order_id], 0)), 0)</f>
        <v>0</v>
      </c>
      <c r="J3711" t="str">
        <f t="shared" si="57"/>
        <v>other</v>
      </c>
    </row>
    <row r="3712" spans="1:10">
      <c r="A3712" s="89" t="s">
        <v>12689</v>
      </c>
      <c r="B3712" s="89">
        <v>4000</v>
      </c>
      <c r="C3712" s="89" t="s">
        <v>7974</v>
      </c>
      <c r="D3712" s="89"/>
      <c r="E3712" s="89" t="s">
        <v>6554</v>
      </c>
      <c r="F3712" s="89" t="s">
        <v>783</v>
      </c>
      <c r="G3712" s="105">
        <v>45393.804166666669</v>
      </c>
      <c r="H3712" t="str">
        <f>INDEX(Partner_details[companyName], MATCH(E3712, Partner_details[email], 0))</f>
        <v>Avetis Grigoryan</v>
      </c>
      <c r="I3712">
        <f>IFERROR(INDEX(ggPayers[payer], MATCH(A3712, ggPayers[remote_order_id], 0)), 0)</f>
        <v>0</v>
      </c>
      <c r="J3712" t="str">
        <f t="shared" si="57"/>
        <v>other</v>
      </c>
    </row>
    <row r="3713" spans="1:10">
      <c r="A3713" s="89" t="s">
        <v>12690</v>
      </c>
      <c r="B3713" s="89">
        <v>4000</v>
      </c>
      <c r="C3713" s="89" t="s">
        <v>7963</v>
      </c>
      <c r="D3713" s="89"/>
      <c r="E3713" s="89" t="s">
        <v>6554</v>
      </c>
      <c r="F3713" s="89" t="s">
        <v>783</v>
      </c>
      <c r="G3713" s="105">
        <v>45393.804861111108</v>
      </c>
      <c r="H3713" t="str">
        <f>INDEX(Partner_details[companyName], MATCH(E3713, Partner_details[email], 0))</f>
        <v>Avetis Grigoryan</v>
      </c>
      <c r="I3713">
        <f>IFERROR(INDEX(ggPayers[payer], MATCH(A3713, ggPayers[remote_order_id], 0)), 0)</f>
        <v>0</v>
      </c>
      <c r="J3713" t="str">
        <f t="shared" si="57"/>
        <v>other</v>
      </c>
    </row>
    <row r="3714" spans="1:10">
      <c r="A3714" s="89" t="s">
        <v>12691</v>
      </c>
      <c r="B3714" s="89">
        <v>4000</v>
      </c>
      <c r="C3714" s="89" t="s">
        <v>7974</v>
      </c>
      <c r="D3714" s="89"/>
      <c r="E3714" s="89" t="s">
        <v>6554</v>
      </c>
      <c r="F3714" s="89" t="s">
        <v>783</v>
      </c>
      <c r="G3714" s="105">
        <v>45393.805555555555</v>
      </c>
      <c r="H3714" t="str">
        <f>INDEX(Partner_details[companyName], MATCH(E3714, Partner_details[email], 0))</f>
        <v>Avetis Grigoryan</v>
      </c>
      <c r="I3714">
        <f>IFERROR(INDEX(ggPayers[payer], MATCH(A3714, ggPayers[remote_order_id], 0)), 0)</f>
        <v>0</v>
      </c>
      <c r="J3714" t="str">
        <f t="shared" si="57"/>
        <v>other</v>
      </c>
    </row>
    <row r="3715" spans="1:10">
      <c r="A3715" s="89" t="s">
        <v>12692</v>
      </c>
      <c r="B3715" s="89">
        <v>4000</v>
      </c>
      <c r="C3715" s="89" t="s">
        <v>7963</v>
      </c>
      <c r="D3715" s="89"/>
      <c r="E3715" s="89" t="s">
        <v>6554</v>
      </c>
      <c r="F3715" s="89" t="s">
        <v>783</v>
      </c>
      <c r="G3715" s="105">
        <v>45393.805555555555</v>
      </c>
      <c r="H3715" t="str">
        <f>INDEX(Partner_details[companyName], MATCH(E3715, Partner_details[email], 0))</f>
        <v>Avetis Grigoryan</v>
      </c>
      <c r="I3715">
        <f>IFERROR(INDEX(ggPayers[payer], MATCH(A3715, ggPayers[remote_order_id], 0)), 0)</f>
        <v>0</v>
      </c>
      <c r="J3715" t="str">
        <f t="shared" ref="J3715:J3778" si="58">IF(NOT(I3715=0), "ggPay", "other")</f>
        <v>other</v>
      </c>
    </row>
    <row r="3716" spans="1:10">
      <c r="A3716" s="89" t="s">
        <v>12693</v>
      </c>
      <c r="B3716" s="89">
        <v>500</v>
      </c>
      <c r="C3716" s="89" t="s">
        <v>7963</v>
      </c>
      <c r="D3716" s="89" t="s">
        <v>12694</v>
      </c>
      <c r="E3716" s="89" t="s">
        <v>338</v>
      </c>
      <c r="F3716" s="89" t="s">
        <v>337</v>
      </c>
      <c r="G3716" s="105">
        <v>45394.272222222222</v>
      </c>
      <c r="H3716" t="str">
        <f>INDEX(Partner_details[companyName], MATCH(E3716, Partner_details[email], 0))</f>
        <v>gg cjsc</v>
      </c>
      <c r="I3716">
        <f>IFERROR(INDEX(ggPayers[payer], MATCH(A3716, ggPayers[remote_order_id], 0)), 0)</f>
        <v>0</v>
      </c>
      <c r="J3716" t="str">
        <f t="shared" si="58"/>
        <v>other</v>
      </c>
    </row>
    <row r="3717" spans="1:10">
      <c r="A3717" s="89" t="s">
        <v>12695</v>
      </c>
      <c r="B3717" s="89">
        <v>500</v>
      </c>
      <c r="C3717" s="89" t="s">
        <v>7963</v>
      </c>
      <c r="D3717" s="89" t="s">
        <v>12696</v>
      </c>
      <c r="E3717" s="89" t="s">
        <v>338</v>
      </c>
      <c r="F3717" s="89" t="s">
        <v>337</v>
      </c>
      <c r="G3717" s="105">
        <v>45394.272916666669</v>
      </c>
      <c r="H3717" t="str">
        <f>INDEX(Partner_details[companyName], MATCH(E3717, Partner_details[email], 0))</f>
        <v>gg cjsc</v>
      </c>
      <c r="I3717">
        <f>IFERROR(INDEX(ggPayers[payer], MATCH(A3717, ggPayers[remote_order_id], 0)), 0)</f>
        <v>0</v>
      </c>
      <c r="J3717" t="str">
        <f t="shared" si="58"/>
        <v>other</v>
      </c>
    </row>
    <row r="3718" spans="1:10">
      <c r="A3718" s="89" t="s">
        <v>12697</v>
      </c>
      <c r="B3718" s="89">
        <v>500</v>
      </c>
      <c r="C3718" s="89" t="s">
        <v>7963</v>
      </c>
      <c r="D3718" s="89" t="s">
        <v>12698</v>
      </c>
      <c r="E3718" s="89" t="s">
        <v>338</v>
      </c>
      <c r="F3718" s="89" t="s">
        <v>337</v>
      </c>
      <c r="G3718" s="105">
        <v>45394.272916666669</v>
      </c>
      <c r="H3718" t="str">
        <f>INDEX(Partner_details[companyName], MATCH(E3718, Partner_details[email], 0))</f>
        <v>gg cjsc</v>
      </c>
      <c r="I3718">
        <f>IFERROR(INDEX(ggPayers[payer], MATCH(A3718, ggPayers[remote_order_id], 0)), 0)</f>
        <v>0</v>
      </c>
      <c r="J3718" t="str">
        <f t="shared" si="58"/>
        <v>other</v>
      </c>
    </row>
    <row r="3719" spans="1:10">
      <c r="A3719" s="89" t="s">
        <v>12699</v>
      </c>
      <c r="B3719" s="89">
        <v>1000</v>
      </c>
      <c r="C3719" s="89" t="s">
        <v>7963</v>
      </c>
      <c r="D3719" s="89"/>
      <c r="E3719" s="89" t="s">
        <v>7018</v>
      </c>
      <c r="F3719" s="89" t="s">
        <v>476</v>
      </c>
      <c r="G3719" s="105">
        <v>45394.281944444447</v>
      </c>
      <c r="H3719" t="str">
        <f>INDEX(Partner_details[companyName], MATCH(E3719, Partner_details[email], 0))</f>
        <v>Malocco</v>
      </c>
      <c r="I3719">
        <f>IFERROR(INDEX(ggPayers[payer], MATCH(A3719, ggPayers[remote_order_id], 0)), 0)</f>
        <v>0</v>
      </c>
      <c r="J3719" t="str">
        <f t="shared" si="58"/>
        <v>other</v>
      </c>
    </row>
    <row r="3720" spans="1:10">
      <c r="A3720" s="89" t="s">
        <v>12700</v>
      </c>
      <c r="B3720" s="89">
        <v>1000</v>
      </c>
      <c r="C3720" s="89" t="s">
        <v>7963</v>
      </c>
      <c r="D3720" s="89"/>
      <c r="E3720" s="89" t="s">
        <v>7018</v>
      </c>
      <c r="F3720" s="89" t="s">
        <v>476</v>
      </c>
      <c r="G3720" s="105">
        <v>45394.281944444447</v>
      </c>
      <c r="H3720" t="str">
        <f>INDEX(Partner_details[companyName], MATCH(E3720, Partner_details[email], 0))</f>
        <v>Malocco</v>
      </c>
      <c r="I3720">
        <f>IFERROR(INDEX(ggPayers[payer], MATCH(A3720, ggPayers[remote_order_id], 0)), 0)</f>
        <v>0</v>
      </c>
      <c r="J3720" t="str">
        <f t="shared" si="58"/>
        <v>other</v>
      </c>
    </row>
    <row r="3721" spans="1:10">
      <c r="A3721" s="89" t="s">
        <v>1484</v>
      </c>
      <c r="B3721" s="89">
        <v>500</v>
      </c>
      <c r="C3721" s="89" t="s">
        <v>561</v>
      </c>
      <c r="D3721" s="89" t="s">
        <v>12701</v>
      </c>
      <c r="E3721" s="89" t="s">
        <v>314</v>
      </c>
      <c r="F3721" s="89" t="s">
        <v>313</v>
      </c>
      <c r="G3721" s="105">
        <v>45394.317361111112</v>
      </c>
      <c r="H3721" t="str">
        <f>INDEX(Partner_details[companyName], MATCH(E3721, Partner_details[email], 0))</f>
        <v>gg cjsc</v>
      </c>
      <c r="I3721">
        <f>IFERROR(INDEX(ggPayers[payer], MATCH(A3721, ggPayers[remote_order_id], 0)), 0)</f>
        <v>946207</v>
      </c>
      <c r="J3721" t="str">
        <f t="shared" si="58"/>
        <v>ggPay</v>
      </c>
    </row>
    <row r="3722" spans="1:10">
      <c r="A3722" s="89" t="s">
        <v>12702</v>
      </c>
      <c r="B3722" s="89">
        <v>200</v>
      </c>
      <c r="C3722" s="89" t="s">
        <v>7963</v>
      </c>
      <c r="D3722" s="89" t="s">
        <v>12703</v>
      </c>
      <c r="E3722" s="89" t="s">
        <v>314</v>
      </c>
      <c r="F3722" s="89" t="s">
        <v>313</v>
      </c>
      <c r="G3722" s="105">
        <v>45394.322916666664</v>
      </c>
      <c r="H3722" t="str">
        <f>INDEX(Partner_details[companyName], MATCH(E3722, Partner_details[email], 0))</f>
        <v>gg cjsc</v>
      </c>
      <c r="I3722">
        <f>IFERROR(INDEX(ggPayers[payer], MATCH(A3722, ggPayers[remote_order_id], 0)), 0)</f>
        <v>0</v>
      </c>
      <c r="J3722" t="str">
        <f t="shared" si="58"/>
        <v>other</v>
      </c>
    </row>
    <row r="3723" spans="1:10">
      <c r="A3723" s="89" t="s">
        <v>1481</v>
      </c>
      <c r="B3723" s="89">
        <v>1000</v>
      </c>
      <c r="C3723" s="89" t="s">
        <v>561</v>
      </c>
      <c r="D3723" s="89" t="s">
        <v>12704</v>
      </c>
      <c r="E3723" s="89" t="s">
        <v>314</v>
      </c>
      <c r="F3723" s="89" t="s">
        <v>313</v>
      </c>
      <c r="G3723" s="105">
        <v>45394.323611111111</v>
      </c>
      <c r="H3723" t="str">
        <f>INDEX(Partner_details[companyName], MATCH(E3723, Partner_details[email], 0))</f>
        <v>gg cjsc</v>
      </c>
      <c r="I3723">
        <f>IFERROR(INDEX(ggPayers[payer], MATCH(A3723, ggPayers[remote_order_id], 0)), 0)</f>
        <v>627160</v>
      </c>
      <c r="J3723" t="str">
        <f t="shared" si="58"/>
        <v>ggPay</v>
      </c>
    </row>
    <row r="3724" spans="1:10">
      <c r="A3724" s="89" t="s">
        <v>12705</v>
      </c>
      <c r="B3724" s="89">
        <v>200</v>
      </c>
      <c r="C3724" s="89" t="s">
        <v>7963</v>
      </c>
      <c r="D3724" s="89" t="s">
        <v>12706</v>
      </c>
      <c r="E3724" s="89" t="s">
        <v>314</v>
      </c>
      <c r="F3724" s="89" t="s">
        <v>313</v>
      </c>
      <c r="G3724" s="105">
        <v>45394.325694444444</v>
      </c>
      <c r="H3724" t="str">
        <f>INDEX(Partner_details[companyName], MATCH(E3724, Partner_details[email], 0))</f>
        <v>gg cjsc</v>
      </c>
      <c r="I3724">
        <f>IFERROR(INDEX(ggPayers[payer], MATCH(A3724, ggPayers[remote_order_id], 0)), 0)</f>
        <v>0</v>
      </c>
      <c r="J3724" t="str">
        <f t="shared" si="58"/>
        <v>other</v>
      </c>
    </row>
    <row r="3725" spans="1:10">
      <c r="A3725" s="89" t="s">
        <v>1479</v>
      </c>
      <c r="B3725" s="89">
        <v>500</v>
      </c>
      <c r="C3725" s="89" t="s">
        <v>561</v>
      </c>
      <c r="D3725" s="89" t="s">
        <v>12707</v>
      </c>
      <c r="E3725" s="89" t="s">
        <v>6572</v>
      </c>
      <c r="F3725" s="89" t="s">
        <v>568</v>
      </c>
      <c r="G3725" s="105">
        <v>45394.327777777777</v>
      </c>
      <c r="H3725" t="str">
        <f>INDEX(Partner_details[companyName], MATCH(E3725, Partner_details[email], 0))</f>
        <v>Bisquit</v>
      </c>
      <c r="I3725">
        <f>IFERROR(INDEX(ggPayers[payer], MATCH(A3725, ggPayers[remote_order_id], 0)), 0)</f>
        <v>11270</v>
      </c>
      <c r="J3725" t="str">
        <f t="shared" si="58"/>
        <v>ggPay</v>
      </c>
    </row>
    <row r="3726" spans="1:10">
      <c r="A3726" s="89" t="s">
        <v>1477</v>
      </c>
      <c r="B3726" s="89">
        <v>1000</v>
      </c>
      <c r="C3726" s="89" t="s">
        <v>561</v>
      </c>
      <c r="D3726" s="89" t="s">
        <v>12708</v>
      </c>
      <c r="E3726" s="89" t="s">
        <v>6572</v>
      </c>
      <c r="F3726" s="89" t="s">
        <v>568</v>
      </c>
      <c r="G3726" s="105">
        <v>45394.392361111109</v>
      </c>
      <c r="H3726" t="str">
        <f>INDEX(Partner_details[companyName], MATCH(E3726, Partner_details[email], 0))</f>
        <v>Bisquit</v>
      </c>
      <c r="I3726">
        <f>IFERROR(INDEX(ggPayers[payer], MATCH(A3726, ggPayers[remote_order_id], 0)), 0)</f>
        <v>1120284</v>
      </c>
      <c r="J3726" t="str">
        <f t="shared" si="58"/>
        <v>ggPay</v>
      </c>
    </row>
    <row r="3727" spans="1:10">
      <c r="A3727" s="89" t="s">
        <v>12709</v>
      </c>
      <c r="B3727" s="89">
        <v>100</v>
      </c>
      <c r="C3727" s="89" t="s">
        <v>7974</v>
      </c>
      <c r="D3727" s="89"/>
      <c r="E3727" s="89" t="s">
        <v>7196</v>
      </c>
      <c r="F3727" s="89" t="s">
        <v>884</v>
      </c>
      <c r="G3727" s="105">
        <v>45394.392361111109</v>
      </c>
      <c r="H3727" t="str">
        <f>INDEX(Partner_details[companyName], MATCH(E3727, Partner_details[email], 0))</f>
        <v>Arctic Fox</v>
      </c>
      <c r="I3727">
        <f>IFERROR(INDEX(ggPayers[payer], MATCH(A3727, ggPayers[remote_order_id], 0)), 0)</f>
        <v>0</v>
      </c>
      <c r="J3727" t="str">
        <f t="shared" si="58"/>
        <v>other</v>
      </c>
    </row>
    <row r="3728" spans="1:10">
      <c r="A3728" s="89" t="s">
        <v>12710</v>
      </c>
      <c r="B3728" s="89">
        <v>100</v>
      </c>
      <c r="C3728" s="89" t="s">
        <v>7974</v>
      </c>
      <c r="D3728" s="89"/>
      <c r="E3728" s="89" t="s">
        <v>7196</v>
      </c>
      <c r="F3728" s="89" t="s">
        <v>884</v>
      </c>
      <c r="G3728" s="105">
        <v>45394.393055555556</v>
      </c>
      <c r="H3728" t="str">
        <f>INDEX(Partner_details[companyName], MATCH(E3728, Partner_details[email], 0))</f>
        <v>Arctic Fox</v>
      </c>
      <c r="I3728">
        <f>IFERROR(INDEX(ggPayers[payer], MATCH(A3728, ggPayers[remote_order_id], 0)), 0)</f>
        <v>0</v>
      </c>
      <c r="J3728" t="str">
        <f t="shared" si="58"/>
        <v>other</v>
      </c>
    </row>
    <row r="3729" spans="1:10">
      <c r="A3729" s="89" t="s">
        <v>12711</v>
      </c>
      <c r="B3729" s="89">
        <v>100</v>
      </c>
      <c r="C3729" s="89" t="s">
        <v>7974</v>
      </c>
      <c r="D3729" s="89"/>
      <c r="E3729" s="89" t="s">
        <v>7196</v>
      </c>
      <c r="F3729" s="89" t="s">
        <v>884</v>
      </c>
      <c r="G3729" s="105">
        <v>45394.393055555556</v>
      </c>
      <c r="H3729" t="str">
        <f>INDEX(Partner_details[companyName], MATCH(E3729, Partner_details[email], 0))</f>
        <v>Arctic Fox</v>
      </c>
      <c r="I3729">
        <f>IFERROR(INDEX(ggPayers[payer], MATCH(A3729, ggPayers[remote_order_id], 0)), 0)</f>
        <v>0</v>
      </c>
      <c r="J3729" t="str">
        <f t="shared" si="58"/>
        <v>other</v>
      </c>
    </row>
    <row r="3730" spans="1:10">
      <c r="A3730" s="89" t="s">
        <v>1475</v>
      </c>
      <c r="B3730" s="89">
        <v>100</v>
      </c>
      <c r="C3730" s="89" t="s">
        <v>561</v>
      </c>
      <c r="D3730" s="89"/>
      <c r="E3730" s="89" t="s">
        <v>7196</v>
      </c>
      <c r="F3730" s="89" t="s">
        <v>884</v>
      </c>
      <c r="G3730" s="105">
        <v>45394.393055555556</v>
      </c>
      <c r="H3730" t="str">
        <f>INDEX(Partner_details[companyName], MATCH(E3730, Partner_details[email], 0))</f>
        <v>Arctic Fox</v>
      </c>
      <c r="I3730">
        <f>IFERROR(INDEX(ggPayers[payer], MATCH(A3730, ggPayers[remote_order_id], 0)), 0)</f>
        <v>0</v>
      </c>
      <c r="J3730" t="str">
        <f t="shared" si="58"/>
        <v>other</v>
      </c>
    </row>
    <row r="3731" spans="1:10">
      <c r="A3731" s="89" t="s">
        <v>1473</v>
      </c>
      <c r="B3731" s="89">
        <v>100</v>
      </c>
      <c r="C3731" s="89" t="s">
        <v>561</v>
      </c>
      <c r="D3731" s="89" t="s">
        <v>12712</v>
      </c>
      <c r="E3731" s="89" t="s">
        <v>7114</v>
      </c>
      <c r="F3731" s="89" t="s">
        <v>7113</v>
      </c>
      <c r="G3731" s="105">
        <v>45394.394444444442</v>
      </c>
      <c r="H3731" t="str">
        <f>INDEX(Partner_details[companyName], MATCH(E3731, Partner_details[email], 0))</f>
        <v>Arctic Fox</v>
      </c>
      <c r="I3731">
        <f>IFERROR(INDEX(ggPayers[payer], MATCH(A3731, ggPayers[remote_order_id], 0)), 0)</f>
        <v>346534</v>
      </c>
      <c r="J3731" t="str">
        <f t="shared" si="58"/>
        <v>ggPay</v>
      </c>
    </row>
    <row r="3732" spans="1:10">
      <c r="A3732" s="89" t="s">
        <v>1471</v>
      </c>
      <c r="B3732" s="89">
        <v>500</v>
      </c>
      <c r="C3732" s="89" t="s">
        <v>561</v>
      </c>
      <c r="D3732" s="89" t="s">
        <v>12713</v>
      </c>
      <c r="E3732" s="89" t="s">
        <v>6690</v>
      </c>
      <c r="F3732" s="89" t="s">
        <v>655</v>
      </c>
      <c r="G3732" s="105">
        <v>45394.395833333336</v>
      </c>
      <c r="H3732" t="str">
        <f>INDEX(Partner_details[companyName], MATCH(E3732, Partner_details[email], 0))</f>
        <v>Bisquit</v>
      </c>
      <c r="I3732">
        <f>IFERROR(INDEX(ggPayers[payer], MATCH(A3732, ggPayers[remote_order_id], 0)), 0)</f>
        <v>545501</v>
      </c>
      <c r="J3732" t="str">
        <f t="shared" si="58"/>
        <v>ggPay</v>
      </c>
    </row>
    <row r="3733" spans="1:10">
      <c r="A3733" s="89" t="s">
        <v>1469</v>
      </c>
      <c r="B3733" s="89">
        <v>100</v>
      </c>
      <c r="C3733" s="89" t="s">
        <v>561</v>
      </c>
      <c r="D3733" s="89" t="s">
        <v>12714</v>
      </c>
      <c r="E3733" s="89" t="s">
        <v>7114</v>
      </c>
      <c r="F3733" s="89" t="s">
        <v>7113</v>
      </c>
      <c r="G3733" s="105">
        <v>45394.409722222219</v>
      </c>
      <c r="H3733" t="str">
        <f>INDEX(Partner_details[companyName], MATCH(E3733, Partner_details[email], 0))</f>
        <v>Arctic Fox</v>
      </c>
      <c r="I3733">
        <f>IFERROR(INDEX(ggPayers[payer], MATCH(A3733, ggPayers[remote_order_id], 0)), 0)</f>
        <v>346534</v>
      </c>
      <c r="J3733" t="str">
        <f t="shared" si="58"/>
        <v>ggPay</v>
      </c>
    </row>
    <row r="3734" spans="1:10">
      <c r="A3734" s="89" t="s">
        <v>12715</v>
      </c>
      <c r="B3734" s="89">
        <v>100</v>
      </c>
      <c r="C3734" s="89" t="s">
        <v>7963</v>
      </c>
      <c r="D3734" s="89" t="s">
        <v>12716</v>
      </c>
      <c r="E3734" s="89" t="s">
        <v>7114</v>
      </c>
      <c r="F3734" s="89" t="s">
        <v>7113</v>
      </c>
      <c r="G3734" s="105">
        <v>45394.409722222219</v>
      </c>
      <c r="H3734" t="str">
        <f>INDEX(Partner_details[companyName], MATCH(E3734, Partner_details[email], 0))</f>
        <v>Arctic Fox</v>
      </c>
      <c r="I3734">
        <f>IFERROR(INDEX(ggPayers[payer], MATCH(A3734, ggPayers[remote_order_id], 0)), 0)</f>
        <v>0</v>
      </c>
      <c r="J3734" t="str">
        <f t="shared" si="58"/>
        <v>other</v>
      </c>
    </row>
    <row r="3735" spans="1:10">
      <c r="A3735" s="89" t="s">
        <v>1467</v>
      </c>
      <c r="B3735" s="89">
        <v>500</v>
      </c>
      <c r="C3735" s="89" t="s">
        <v>561</v>
      </c>
      <c r="D3735" s="89" t="s">
        <v>12717</v>
      </c>
      <c r="E3735" s="89" t="s">
        <v>7554</v>
      </c>
      <c r="F3735" s="89" t="s">
        <v>623</v>
      </c>
      <c r="G3735" s="105">
        <v>45394.418055555558</v>
      </c>
      <c r="H3735" t="str">
        <f>INDEX(Partner_details[companyName], MATCH(E3735, Partner_details[email], 0))</f>
        <v>Bagel</v>
      </c>
      <c r="I3735">
        <f>IFERROR(INDEX(ggPayers[payer], MATCH(A3735, ggPayers[remote_order_id], 0)), 0)</f>
        <v>947536</v>
      </c>
      <c r="J3735" t="str">
        <f t="shared" si="58"/>
        <v>ggPay</v>
      </c>
    </row>
    <row r="3736" spans="1:10">
      <c r="A3736" s="89" t="s">
        <v>6258</v>
      </c>
      <c r="B3736" s="89">
        <v>500</v>
      </c>
      <c r="C3736" s="89" t="s">
        <v>5606</v>
      </c>
      <c r="D3736" s="89" t="s">
        <v>12718</v>
      </c>
      <c r="E3736" s="89" t="s">
        <v>7018</v>
      </c>
      <c r="F3736" s="89" t="s">
        <v>476</v>
      </c>
      <c r="G3736" s="105">
        <v>45394.443055555559</v>
      </c>
      <c r="H3736" t="str">
        <f>INDEX(Partner_details[companyName], MATCH(E3736, Partner_details[email], 0))</f>
        <v>Malocco</v>
      </c>
      <c r="I3736">
        <f>IFERROR(INDEX(ggPayers[payer], MATCH(A3736, ggPayers[remote_order_id], 0)), 0)</f>
        <v>882090</v>
      </c>
      <c r="J3736" t="str">
        <f t="shared" si="58"/>
        <v>ggPay</v>
      </c>
    </row>
    <row r="3737" spans="1:10">
      <c r="A3737" s="89" t="s">
        <v>6257</v>
      </c>
      <c r="B3737" s="89">
        <v>500</v>
      </c>
      <c r="C3737" s="89" t="s">
        <v>5606</v>
      </c>
      <c r="D3737" s="89" t="s">
        <v>12719</v>
      </c>
      <c r="E3737" s="89" t="s">
        <v>7018</v>
      </c>
      <c r="F3737" s="89" t="s">
        <v>476</v>
      </c>
      <c r="G3737" s="105">
        <v>45394.443055555559</v>
      </c>
      <c r="H3737" t="str">
        <f>INDEX(Partner_details[companyName], MATCH(E3737, Partner_details[email], 0))</f>
        <v>Malocco</v>
      </c>
      <c r="I3737">
        <f>IFERROR(INDEX(ggPayers[payer], MATCH(A3737, ggPayers[remote_order_id], 0)), 0)</f>
        <v>882090</v>
      </c>
      <c r="J3737" t="str">
        <f t="shared" si="58"/>
        <v>ggPay</v>
      </c>
    </row>
    <row r="3738" spans="1:10">
      <c r="A3738" s="89" t="s">
        <v>1464</v>
      </c>
      <c r="B3738" s="89">
        <v>300</v>
      </c>
      <c r="C3738" s="89" t="s">
        <v>561</v>
      </c>
      <c r="D3738" s="89" t="s">
        <v>12720</v>
      </c>
      <c r="E3738" s="89" t="s">
        <v>190</v>
      </c>
      <c r="F3738" s="89" t="s">
        <v>189</v>
      </c>
      <c r="G3738" s="105">
        <v>45394.443055555559</v>
      </c>
      <c r="H3738" t="str">
        <f>INDEX(Partner_details[companyName], MATCH(E3738, Partner_details[email], 0))</f>
        <v>gg cjsc</v>
      </c>
      <c r="I3738">
        <f>IFERROR(INDEX(ggPayers[payer], MATCH(A3738, ggPayers[remote_order_id], 0)), 0)</f>
        <v>299967</v>
      </c>
      <c r="J3738" t="str">
        <f t="shared" si="58"/>
        <v>ggPay</v>
      </c>
    </row>
    <row r="3739" spans="1:10">
      <c r="A3739" s="89" t="s">
        <v>12721</v>
      </c>
      <c r="B3739" s="89">
        <v>500</v>
      </c>
      <c r="C3739" s="89" t="s">
        <v>7963</v>
      </c>
      <c r="D3739" s="89" t="s">
        <v>12722</v>
      </c>
      <c r="E3739" s="89" t="s">
        <v>7018</v>
      </c>
      <c r="F3739" s="89" t="s">
        <v>476</v>
      </c>
      <c r="G3739" s="105">
        <v>45394.453472222223</v>
      </c>
      <c r="H3739" t="str">
        <f>INDEX(Partner_details[companyName], MATCH(E3739, Partner_details[email], 0))</f>
        <v>Malocco</v>
      </c>
      <c r="I3739">
        <f>IFERROR(INDEX(ggPayers[payer], MATCH(A3739, ggPayers[remote_order_id], 0)), 0)</f>
        <v>0</v>
      </c>
      <c r="J3739" t="str">
        <f t="shared" si="58"/>
        <v>other</v>
      </c>
    </row>
    <row r="3740" spans="1:10">
      <c r="A3740" s="89" t="s">
        <v>12723</v>
      </c>
      <c r="B3740" s="89">
        <v>300</v>
      </c>
      <c r="C3740" s="89" t="s">
        <v>7963</v>
      </c>
      <c r="D3740" s="89" t="s">
        <v>12724</v>
      </c>
      <c r="E3740" s="89" t="s">
        <v>7296</v>
      </c>
      <c r="F3740" s="89" t="s">
        <v>516</v>
      </c>
      <c r="G3740" s="105">
        <v>45394.515972222223</v>
      </c>
      <c r="H3740" t="str">
        <f>INDEX(Partner_details[companyName], MATCH(E3740, Partner_details[email], 0))</f>
        <v>Paul</v>
      </c>
      <c r="I3740">
        <f>IFERROR(INDEX(ggPayers[payer], MATCH(A3740, ggPayers[remote_order_id], 0)), 0)</f>
        <v>0</v>
      </c>
      <c r="J3740" t="str">
        <f t="shared" si="58"/>
        <v>other</v>
      </c>
    </row>
    <row r="3741" spans="1:10">
      <c r="A3741" s="89" t="s">
        <v>12725</v>
      </c>
      <c r="B3741" s="89">
        <v>300</v>
      </c>
      <c r="C3741" s="89" t="s">
        <v>7963</v>
      </c>
      <c r="D3741" s="89"/>
      <c r="E3741" s="89" t="s">
        <v>7296</v>
      </c>
      <c r="F3741" s="89" t="s">
        <v>516</v>
      </c>
      <c r="G3741" s="105">
        <v>45394.515972222223</v>
      </c>
      <c r="H3741" t="str">
        <f>INDEX(Partner_details[companyName], MATCH(E3741, Partner_details[email], 0))</f>
        <v>Paul</v>
      </c>
      <c r="I3741">
        <f>IFERROR(INDEX(ggPayers[payer], MATCH(A3741, ggPayers[remote_order_id], 0)), 0)</f>
        <v>0</v>
      </c>
      <c r="J3741" t="str">
        <f t="shared" si="58"/>
        <v>other</v>
      </c>
    </row>
    <row r="3742" spans="1:10">
      <c r="A3742" s="89" t="s">
        <v>12726</v>
      </c>
      <c r="B3742" s="89">
        <v>10000</v>
      </c>
      <c r="C3742" s="89" t="s">
        <v>7963</v>
      </c>
      <c r="D3742" s="89" t="s">
        <v>12727</v>
      </c>
      <c r="E3742" s="89" t="s">
        <v>344</v>
      </c>
      <c r="F3742" s="89" t="s">
        <v>343</v>
      </c>
      <c r="G3742" s="105">
        <v>45394.549305555556</v>
      </c>
      <c r="H3742" t="str">
        <f>INDEX(Partner_details[companyName], MATCH(E3742, Partner_details[email], 0))</f>
        <v>gg cjsc</v>
      </c>
      <c r="I3742">
        <f>IFERROR(INDEX(ggPayers[payer], MATCH(A3742, ggPayers[remote_order_id], 0)), 0)</f>
        <v>0</v>
      </c>
      <c r="J3742" t="str">
        <f t="shared" si="58"/>
        <v>other</v>
      </c>
    </row>
    <row r="3743" spans="1:10">
      <c r="A3743" s="89" t="s">
        <v>1462</v>
      </c>
      <c r="B3743" s="89">
        <v>500</v>
      </c>
      <c r="C3743" s="89" t="s">
        <v>561</v>
      </c>
      <c r="D3743" s="89" t="s">
        <v>12728</v>
      </c>
      <c r="E3743" s="89" t="s">
        <v>6690</v>
      </c>
      <c r="F3743" s="89" t="s">
        <v>655</v>
      </c>
      <c r="G3743" s="105">
        <v>45394.554861111108</v>
      </c>
      <c r="H3743" t="str">
        <f>INDEX(Partner_details[companyName], MATCH(E3743, Partner_details[email], 0))</f>
        <v>Bisquit</v>
      </c>
      <c r="I3743">
        <f>IFERROR(INDEX(ggPayers[payer], MATCH(A3743, ggPayers[remote_order_id], 0)), 0)</f>
        <v>870999</v>
      </c>
      <c r="J3743" t="str">
        <f t="shared" si="58"/>
        <v>ggPay</v>
      </c>
    </row>
    <row r="3744" spans="1:10">
      <c r="A3744" s="89" t="s">
        <v>1460</v>
      </c>
      <c r="B3744" s="89">
        <v>400</v>
      </c>
      <c r="C3744" s="89" t="s">
        <v>561</v>
      </c>
      <c r="D3744" s="89" t="s">
        <v>12729</v>
      </c>
      <c r="E3744" s="89" t="s">
        <v>7296</v>
      </c>
      <c r="F3744" s="89" t="s">
        <v>516</v>
      </c>
      <c r="G3744" s="105">
        <v>45394.650694444441</v>
      </c>
      <c r="H3744" t="str">
        <f>INDEX(Partner_details[companyName], MATCH(E3744, Partner_details[email], 0))</f>
        <v>Paul</v>
      </c>
      <c r="I3744">
        <f>IFERROR(INDEX(ggPayers[payer], MATCH(A3744, ggPayers[remote_order_id], 0)), 0)</f>
        <v>118244</v>
      </c>
      <c r="J3744" t="str">
        <f t="shared" si="58"/>
        <v>ggPay</v>
      </c>
    </row>
    <row r="3745" spans="1:10">
      <c r="A3745" s="89" t="s">
        <v>12730</v>
      </c>
      <c r="B3745" s="89">
        <v>500</v>
      </c>
      <c r="C3745" s="89" t="s">
        <v>7963</v>
      </c>
      <c r="D3745" s="89" t="s">
        <v>12731</v>
      </c>
      <c r="E3745" s="89" t="s">
        <v>7018</v>
      </c>
      <c r="F3745" s="89" t="s">
        <v>476</v>
      </c>
      <c r="G3745" s="105">
        <v>45394.651388888888</v>
      </c>
      <c r="H3745" t="str">
        <f>INDEX(Partner_details[companyName], MATCH(E3745, Partner_details[email], 0))</f>
        <v>Malocco</v>
      </c>
      <c r="I3745">
        <f>IFERROR(INDEX(ggPayers[payer], MATCH(A3745, ggPayers[remote_order_id], 0)), 0)</f>
        <v>0</v>
      </c>
      <c r="J3745" t="str">
        <f t="shared" si="58"/>
        <v>other</v>
      </c>
    </row>
    <row r="3746" spans="1:10">
      <c r="A3746" s="89" t="s">
        <v>12732</v>
      </c>
      <c r="B3746" s="89">
        <v>500</v>
      </c>
      <c r="C3746" s="89" t="s">
        <v>7963</v>
      </c>
      <c r="D3746" s="89"/>
      <c r="E3746" s="89" t="s">
        <v>7018</v>
      </c>
      <c r="F3746" s="89" t="s">
        <v>476</v>
      </c>
      <c r="G3746" s="105">
        <v>45394.652083333334</v>
      </c>
      <c r="H3746" t="str">
        <f>INDEX(Partner_details[companyName], MATCH(E3746, Partner_details[email], 0))</f>
        <v>Malocco</v>
      </c>
      <c r="I3746">
        <f>IFERROR(INDEX(ggPayers[payer], MATCH(A3746, ggPayers[remote_order_id], 0)), 0)</f>
        <v>0</v>
      </c>
      <c r="J3746" t="str">
        <f t="shared" si="58"/>
        <v>other</v>
      </c>
    </row>
    <row r="3747" spans="1:10">
      <c r="A3747" s="89" t="s">
        <v>1458</v>
      </c>
      <c r="B3747" s="89">
        <v>1000</v>
      </c>
      <c r="C3747" s="89" t="s">
        <v>561</v>
      </c>
      <c r="D3747" s="89"/>
      <c r="E3747" s="89" t="s">
        <v>7446</v>
      </c>
      <c r="F3747" s="89" t="s">
        <v>7445</v>
      </c>
      <c r="G3747" s="105">
        <v>45394.668749999997</v>
      </c>
      <c r="H3747" t="str">
        <f>INDEX(Partner_details[companyName], MATCH(E3747, Partner_details[email], 0))</f>
        <v>Unicorn</v>
      </c>
      <c r="I3747">
        <f>IFERROR(INDEX(ggPayers[payer], MATCH(A3747, ggPayers[remote_order_id], 0)), 0)</f>
        <v>0</v>
      </c>
      <c r="J3747" t="str">
        <f t="shared" si="58"/>
        <v>other</v>
      </c>
    </row>
    <row r="3748" spans="1:10">
      <c r="A3748" s="89" t="s">
        <v>1456</v>
      </c>
      <c r="B3748" s="89">
        <v>1000</v>
      </c>
      <c r="C3748" s="89" t="s">
        <v>561</v>
      </c>
      <c r="D3748" s="89" t="s">
        <v>12733</v>
      </c>
      <c r="E3748" s="89" t="s">
        <v>6690</v>
      </c>
      <c r="F3748" s="89" t="s">
        <v>655</v>
      </c>
      <c r="G3748" s="105">
        <v>45394.677777777775</v>
      </c>
      <c r="H3748" t="str">
        <f>INDEX(Partner_details[companyName], MATCH(E3748, Partner_details[email], 0))</f>
        <v>Bisquit</v>
      </c>
      <c r="I3748">
        <f>IFERROR(INDEX(ggPayers[payer], MATCH(A3748, ggPayers[remote_order_id], 0)), 0)</f>
        <v>910490</v>
      </c>
      <c r="J3748" t="str">
        <f t="shared" si="58"/>
        <v>ggPay</v>
      </c>
    </row>
    <row r="3749" spans="1:10">
      <c r="A3749" s="89" t="s">
        <v>6256</v>
      </c>
      <c r="B3749" s="89">
        <v>1000</v>
      </c>
      <c r="C3749" s="89" t="s">
        <v>5606</v>
      </c>
      <c r="D3749" s="89" t="s">
        <v>12734</v>
      </c>
      <c r="E3749" s="89" t="s">
        <v>130</v>
      </c>
      <c r="F3749" s="89" t="s">
        <v>128</v>
      </c>
      <c r="G3749" s="105">
        <v>45394.694444444445</v>
      </c>
      <c r="H3749" t="str">
        <f>INDEX(Partner_details[companyName], MATCH(E3749, Partner_details[email], 0))</f>
        <v>Avetis Grigoryan</v>
      </c>
      <c r="I3749">
        <f>IFERROR(INDEX(ggPayers[payer], MATCH(A3749, ggPayers[remote_order_id], 0)), 0)</f>
        <v>9976</v>
      </c>
      <c r="J3749" t="str">
        <f t="shared" si="58"/>
        <v>ggPay</v>
      </c>
    </row>
    <row r="3750" spans="1:10">
      <c r="A3750" s="89" t="s">
        <v>12735</v>
      </c>
      <c r="B3750" s="89">
        <v>2000</v>
      </c>
      <c r="C3750" s="89" t="s">
        <v>7974</v>
      </c>
      <c r="D3750" s="89"/>
      <c r="E3750" s="89" t="s">
        <v>6554</v>
      </c>
      <c r="F3750" s="89" t="s">
        <v>783</v>
      </c>
      <c r="G3750" s="105">
        <v>45394.779861111114</v>
      </c>
      <c r="H3750" t="str">
        <f>INDEX(Partner_details[companyName], MATCH(E3750, Partner_details[email], 0))</f>
        <v>Avetis Grigoryan</v>
      </c>
      <c r="I3750">
        <f>IFERROR(INDEX(ggPayers[payer], MATCH(A3750, ggPayers[remote_order_id], 0)), 0)</f>
        <v>0</v>
      </c>
      <c r="J3750" t="str">
        <f t="shared" si="58"/>
        <v>other</v>
      </c>
    </row>
    <row r="3751" spans="1:10">
      <c r="A3751" s="89" t="s">
        <v>1454</v>
      </c>
      <c r="B3751" s="89">
        <v>500</v>
      </c>
      <c r="C3751" s="89" t="s">
        <v>561</v>
      </c>
      <c r="D3751" s="89" t="s">
        <v>12736</v>
      </c>
      <c r="E3751" s="89" t="s">
        <v>7296</v>
      </c>
      <c r="F3751" s="89" t="s">
        <v>516</v>
      </c>
      <c r="G3751" s="105">
        <v>45395.354166666664</v>
      </c>
      <c r="H3751" t="str">
        <f>INDEX(Partner_details[companyName], MATCH(E3751, Partner_details[email], 0))</f>
        <v>Paul</v>
      </c>
      <c r="I3751">
        <f>IFERROR(INDEX(ggPayers[payer], MATCH(A3751, ggPayers[remote_order_id], 0)), 0)</f>
        <v>800405</v>
      </c>
      <c r="J3751" t="str">
        <f t="shared" si="58"/>
        <v>ggPay</v>
      </c>
    </row>
    <row r="3752" spans="1:10">
      <c r="A3752" s="89" t="s">
        <v>12737</v>
      </c>
      <c r="B3752" s="89">
        <v>2000</v>
      </c>
      <c r="C3752" s="89" t="s">
        <v>7963</v>
      </c>
      <c r="D3752" s="89" t="s">
        <v>12738</v>
      </c>
      <c r="E3752" s="89" t="s">
        <v>7296</v>
      </c>
      <c r="F3752" s="89" t="s">
        <v>516</v>
      </c>
      <c r="G3752" s="105">
        <v>45395.363194444442</v>
      </c>
      <c r="H3752" t="str">
        <f>INDEX(Partner_details[companyName], MATCH(E3752, Partner_details[email], 0))</f>
        <v>Paul</v>
      </c>
      <c r="I3752">
        <f>IFERROR(INDEX(ggPayers[payer], MATCH(A3752, ggPayers[remote_order_id], 0)), 0)</f>
        <v>0</v>
      </c>
      <c r="J3752" t="str">
        <f t="shared" si="58"/>
        <v>other</v>
      </c>
    </row>
    <row r="3753" spans="1:10">
      <c r="A3753" s="89" t="s">
        <v>6255</v>
      </c>
      <c r="B3753" s="89">
        <v>500</v>
      </c>
      <c r="C3753" s="89" t="s">
        <v>5606</v>
      </c>
      <c r="D3753" s="89" t="s">
        <v>12739</v>
      </c>
      <c r="E3753" s="89" t="s">
        <v>6690</v>
      </c>
      <c r="F3753" s="89" t="s">
        <v>655</v>
      </c>
      <c r="G3753" s="105">
        <v>45395.427777777775</v>
      </c>
      <c r="H3753" t="str">
        <f>INDEX(Partner_details[companyName], MATCH(E3753, Partner_details[email], 0))</f>
        <v>Bisquit</v>
      </c>
      <c r="I3753">
        <f>IFERROR(INDEX(ggPayers[payer], MATCH(A3753, ggPayers[remote_order_id], 0)), 0)</f>
        <v>934091</v>
      </c>
      <c r="J3753" t="str">
        <f t="shared" si="58"/>
        <v>ggPay</v>
      </c>
    </row>
    <row r="3754" spans="1:10">
      <c r="A3754" s="89" t="s">
        <v>12740</v>
      </c>
      <c r="B3754" s="89">
        <v>500</v>
      </c>
      <c r="C3754" s="89" t="s">
        <v>7963</v>
      </c>
      <c r="D3754" s="89"/>
      <c r="E3754" s="89" t="s">
        <v>6754</v>
      </c>
      <c r="F3754" s="89" t="s">
        <v>683</v>
      </c>
      <c r="G3754" s="105">
        <v>45395.439583333333</v>
      </c>
      <c r="H3754" t="str">
        <f>INDEX(Partner_details[companyName], MATCH(E3754, Partner_details[email], 0))</f>
        <v>Noraleppo</v>
      </c>
      <c r="I3754">
        <f>IFERROR(INDEX(ggPayers[payer], MATCH(A3754, ggPayers[remote_order_id], 0)), 0)</f>
        <v>0</v>
      </c>
      <c r="J3754" t="str">
        <f t="shared" si="58"/>
        <v>other</v>
      </c>
    </row>
    <row r="3755" spans="1:10">
      <c r="A3755" s="89" t="s">
        <v>12741</v>
      </c>
      <c r="B3755" s="89">
        <v>500</v>
      </c>
      <c r="C3755" s="89" t="s">
        <v>7963</v>
      </c>
      <c r="D3755" s="89"/>
      <c r="E3755" s="89" t="s">
        <v>6754</v>
      </c>
      <c r="F3755" s="89" t="s">
        <v>683</v>
      </c>
      <c r="G3755" s="105">
        <v>45395.439583333333</v>
      </c>
      <c r="H3755" t="str">
        <f>INDEX(Partner_details[companyName], MATCH(E3755, Partner_details[email], 0))</f>
        <v>Noraleppo</v>
      </c>
      <c r="I3755">
        <f>IFERROR(INDEX(ggPayers[payer], MATCH(A3755, ggPayers[remote_order_id], 0)), 0)</f>
        <v>0</v>
      </c>
      <c r="J3755" t="str">
        <f t="shared" si="58"/>
        <v>other</v>
      </c>
    </row>
    <row r="3756" spans="1:10">
      <c r="A3756" s="89" t="s">
        <v>12742</v>
      </c>
      <c r="B3756" s="89">
        <v>500</v>
      </c>
      <c r="C3756" s="89" t="s">
        <v>7963</v>
      </c>
      <c r="D3756" s="89" t="s">
        <v>12743</v>
      </c>
      <c r="E3756" s="89" t="s">
        <v>6754</v>
      </c>
      <c r="F3756" s="89" t="s">
        <v>683</v>
      </c>
      <c r="G3756" s="105">
        <v>45395.44027777778</v>
      </c>
      <c r="H3756" t="str">
        <f>INDEX(Partner_details[companyName], MATCH(E3756, Partner_details[email], 0))</f>
        <v>Noraleppo</v>
      </c>
      <c r="I3756">
        <f>IFERROR(INDEX(ggPayers[payer], MATCH(A3756, ggPayers[remote_order_id], 0)), 0)</f>
        <v>0</v>
      </c>
      <c r="J3756" t="str">
        <f t="shared" si="58"/>
        <v>other</v>
      </c>
    </row>
    <row r="3757" spans="1:10">
      <c r="A3757" s="89" t="s">
        <v>1451</v>
      </c>
      <c r="B3757" s="89">
        <v>500</v>
      </c>
      <c r="C3757" s="89" t="s">
        <v>561</v>
      </c>
      <c r="D3757" s="89" t="s">
        <v>12744</v>
      </c>
      <c r="E3757" s="89" t="s">
        <v>6754</v>
      </c>
      <c r="F3757" s="89" t="s">
        <v>683</v>
      </c>
      <c r="G3757" s="105">
        <v>45395.442361111112</v>
      </c>
      <c r="H3757" t="str">
        <f>INDEX(Partner_details[companyName], MATCH(E3757, Partner_details[email], 0))</f>
        <v>Noraleppo</v>
      </c>
      <c r="I3757">
        <f>IFERROR(INDEX(ggPayers[payer], MATCH(A3757, ggPayers[remote_order_id], 0)), 0)</f>
        <v>1043013</v>
      </c>
      <c r="J3757" t="str">
        <f t="shared" si="58"/>
        <v>ggPay</v>
      </c>
    </row>
    <row r="3758" spans="1:10">
      <c r="A3758" s="89" t="s">
        <v>1449</v>
      </c>
      <c r="B3758" s="89">
        <v>300</v>
      </c>
      <c r="C3758" s="89" t="s">
        <v>561</v>
      </c>
      <c r="D3758" s="89" t="s">
        <v>12745</v>
      </c>
      <c r="E3758" s="89" t="s">
        <v>6714</v>
      </c>
      <c r="F3758" s="89" t="s">
        <v>585</v>
      </c>
      <c r="G3758" s="105">
        <v>45395.525694444441</v>
      </c>
      <c r="H3758" t="str">
        <f>INDEX(Partner_details[companyName], MATCH(E3758, Partner_details[email], 0))</f>
        <v>Dodopizza</v>
      </c>
      <c r="I3758">
        <f>IFERROR(INDEX(ggPayers[payer], MATCH(A3758, ggPayers[remote_order_id], 0)), 0)</f>
        <v>900143</v>
      </c>
      <c r="J3758" t="str">
        <f t="shared" si="58"/>
        <v>ggPay</v>
      </c>
    </row>
    <row r="3759" spans="1:10">
      <c r="A3759" s="89" t="s">
        <v>1447</v>
      </c>
      <c r="B3759" s="89">
        <v>100</v>
      </c>
      <c r="C3759" s="89" t="s">
        <v>561</v>
      </c>
      <c r="D3759" s="89" t="s">
        <v>12746</v>
      </c>
      <c r="E3759" s="89" t="s">
        <v>6728</v>
      </c>
      <c r="F3759" s="89" t="s">
        <v>6727</v>
      </c>
      <c r="G3759" s="105">
        <v>45395.570138888892</v>
      </c>
      <c r="H3759" t="str">
        <f>INDEX(Partner_details[companyName], MATCH(E3759, Partner_details[email], 0))</f>
        <v>Byblos</v>
      </c>
      <c r="I3759">
        <f>IFERROR(INDEX(ggPayers[payer], MATCH(A3759, ggPayers[remote_order_id], 0)), 0)</f>
        <v>825186</v>
      </c>
      <c r="J3759" t="str">
        <f t="shared" si="58"/>
        <v>ggPay</v>
      </c>
    </row>
    <row r="3760" spans="1:10">
      <c r="A3760" s="89" t="s">
        <v>1444</v>
      </c>
      <c r="B3760" s="89">
        <v>500</v>
      </c>
      <c r="C3760" s="89" t="s">
        <v>561</v>
      </c>
      <c r="D3760" s="89" t="s">
        <v>12747</v>
      </c>
      <c r="E3760" s="89" t="s">
        <v>244</v>
      </c>
      <c r="F3760" s="89" t="s">
        <v>243</v>
      </c>
      <c r="G3760" s="105">
        <v>45395.602083333331</v>
      </c>
      <c r="H3760" t="str">
        <f>INDEX(Partner_details[companyName], MATCH(E3760, Partner_details[email], 0))</f>
        <v>gg cjsc</v>
      </c>
      <c r="I3760">
        <f>IFERROR(INDEX(ggPayers[payer], MATCH(A3760, ggPayers[remote_order_id], 0)), 0)</f>
        <v>825186</v>
      </c>
      <c r="J3760" t="str">
        <f t="shared" si="58"/>
        <v>ggPay</v>
      </c>
    </row>
    <row r="3761" spans="1:10">
      <c r="A3761" s="89" t="s">
        <v>1442</v>
      </c>
      <c r="B3761" s="89">
        <v>500</v>
      </c>
      <c r="C3761" s="89" t="s">
        <v>561</v>
      </c>
      <c r="D3761" s="89"/>
      <c r="E3761" s="89" t="s">
        <v>7018</v>
      </c>
      <c r="F3761" s="89" t="s">
        <v>476</v>
      </c>
      <c r="G3761" s="105">
        <v>45395.645138888889</v>
      </c>
      <c r="H3761" t="str">
        <f>INDEX(Partner_details[companyName], MATCH(E3761, Partner_details[email], 0))</f>
        <v>Malocco</v>
      </c>
      <c r="I3761">
        <f>IFERROR(INDEX(ggPayers[payer], MATCH(A3761, ggPayers[remote_order_id], 0)), 0)</f>
        <v>0</v>
      </c>
      <c r="J3761" t="str">
        <f t="shared" si="58"/>
        <v>other</v>
      </c>
    </row>
    <row r="3762" spans="1:10">
      <c r="A3762" s="89" t="s">
        <v>12748</v>
      </c>
      <c r="B3762" s="89">
        <v>500</v>
      </c>
      <c r="C3762" s="89" t="s">
        <v>7963</v>
      </c>
      <c r="D3762" s="89" t="s">
        <v>12749</v>
      </c>
      <c r="E3762" s="89" t="s">
        <v>6572</v>
      </c>
      <c r="F3762" s="89" t="s">
        <v>568</v>
      </c>
      <c r="G3762" s="105">
        <v>45395.67291666667</v>
      </c>
      <c r="H3762" t="str">
        <f>INDEX(Partner_details[companyName], MATCH(E3762, Partner_details[email], 0))</f>
        <v>Bisquit</v>
      </c>
      <c r="I3762">
        <f>IFERROR(INDEX(ggPayers[payer], MATCH(A3762, ggPayers[remote_order_id], 0)), 0)</f>
        <v>0</v>
      </c>
      <c r="J3762" t="str">
        <f t="shared" si="58"/>
        <v>other</v>
      </c>
    </row>
    <row r="3763" spans="1:10">
      <c r="A3763" s="89" t="s">
        <v>12750</v>
      </c>
      <c r="B3763" s="89">
        <v>500</v>
      </c>
      <c r="C3763" s="89" t="s">
        <v>7963</v>
      </c>
      <c r="D3763" s="89" t="s">
        <v>12751</v>
      </c>
      <c r="E3763" s="89" t="s">
        <v>6572</v>
      </c>
      <c r="F3763" s="89" t="s">
        <v>568</v>
      </c>
      <c r="G3763" s="105">
        <v>45395.67291666667</v>
      </c>
      <c r="H3763" t="str">
        <f>INDEX(Partner_details[companyName], MATCH(E3763, Partner_details[email], 0))</f>
        <v>Bisquit</v>
      </c>
      <c r="I3763">
        <f>IFERROR(INDEX(ggPayers[payer], MATCH(A3763, ggPayers[remote_order_id], 0)), 0)</f>
        <v>0</v>
      </c>
      <c r="J3763" t="str">
        <f t="shared" si="58"/>
        <v>other</v>
      </c>
    </row>
    <row r="3764" spans="1:10">
      <c r="A3764" s="89" t="s">
        <v>12752</v>
      </c>
      <c r="B3764" s="89">
        <v>500</v>
      </c>
      <c r="C3764" s="89" t="s">
        <v>7963</v>
      </c>
      <c r="D3764" s="89" t="s">
        <v>12753</v>
      </c>
      <c r="E3764" s="89" t="s">
        <v>6572</v>
      </c>
      <c r="F3764" s="89" t="s">
        <v>568</v>
      </c>
      <c r="G3764" s="105">
        <v>45395.67291666667</v>
      </c>
      <c r="H3764" t="str">
        <f>INDEX(Partner_details[companyName], MATCH(E3764, Partner_details[email], 0))</f>
        <v>Bisquit</v>
      </c>
      <c r="I3764">
        <f>IFERROR(INDEX(ggPayers[payer], MATCH(A3764, ggPayers[remote_order_id], 0)), 0)</f>
        <v>0</v>
      </c>
      <c r="J3764" t="str">
        <f t="shared" si="58"/>
        <v>other</v>
      </c>
    </row>
    <row r="3765" spans="1:10">
      <c r="A3765" s="89" t="s">
        <v>12754</v>
      </c>
      <c r="B3765" s="89">
        <v>500</v>
      </c>
      <c r="C3765" s="89" t="s">
        <v>7963</v>
      </c>
      <c r="D3765" s="89" t="s">
        <v>12755</v>
      </c>
      <c r="E3765" s="89" t="s">
        <v>6572</v>
      </c>
      <c r="F3765" s="89" t="s">
        <v>568</v>
      </c>
      <c r="G3765" s="105">
        <v>45395.677083333336</v>
      </c>
      <c r="H3765" t="str">
        <f>INDEX(Partner_details[companyName], MATCH(E3765, Partner_details[email], 0))</f>
        <v>Bisquit</v>
      </c>
      <c r="I3765">
        <f>IFERROR(INDEX(ggPayers[payer], MATCH(A3765, ggPayers[remote_order_id], 0)), 0)</f>
        <v>0</v>
      </c>
      <c r="J3765" t="str">
        <f t="shared" si="58"/>
        <v>other</v>
      </c>
    </row>
    <row r="3766" spans="1:10">
      <c r="A3766" s="89" t="s">
        <v>12756</v>
      </c>
      <c r="B3766" s="89">
        <v>500</v>
      </c>
      <c r="C3766" s="89" t="s">
        <v>7963</v>
      </c>
      <c r="D3766" s="89" t="s">
        <v>12757</v>
      </c>
      <c r="E3766" s="89" t="s">
        <v>6572</v>
      </c>
      <c r="F3766" s="89" t="s">
        <v>568</v>
      </c>
      <c r="G3766" s="105">
        <v>45395.677777777775</v>
      </c>
      <c r="H3766" t="str">
        <f>INDEX(Partner_details[companyName], MATCH(E3766, Partner_details[email], 0))</f>
        <v>Bisquit</v>
      </c>
      <c r="I3766">
        <f>IFERROR(INDEX(ggPayers[payer], MATCH(A3766, ggPayers[remote_order_id], 0)), 0)</f>
        <v>0</v>
      </c>
      <c r="J3766" t="str">
        <f t="shared" si="58"/>
        <v>other</v>
      </c>
    </row>
    <row r="3767" spans="1:10">
      <c r="A3767" s="89" t="s">
        <v>12758</v>
      </c>
      <c r="B3767" s="89">
        <v>500</v>
      </c>
      <c r="C3767" s="89" t="s">
        <v>7963</v>
      </c>
      <c r="D3767" s="89" t="s">
        <v>12759</v>
      </c>
      <c r="E3767" s="89" t="s">
        <v>6572</v>
      </c>
      <c r="F3767" s="89" t="s">
        <v>568</v>
      </c>
      <c r="G3767" s="105">
        <v>45395.677777777775</v>
      </c>
      <c r="H3767" t="str">
        <f>INDEX(Partner_details[companyName], MATCH(E3767, Partner_details[email], 0))</f>
        <v>Bisquit</v>
      </c>
      <c r="I3767">
        <f>IFERROR(INDEX(ggPayers[payer], MATCH(A3767, ggPayers[remote_order_id], 0)), 0)</f>
        <v>0</v>
      </c>
      <c r="J3767" t="str">
        <f t="shared" si="58"/>
        <v>other</v>
      </c>
    </row>
    <row r="3768" spans="1:10">
      <c r="A3768" s="89" t="s">
        <v>12760</v>
      </c>
      <c r="B3768" s="89">
        <v>500</v>
      </c>
      <c r="C3768" s="89" t="s">
        <v>7963</v>
      </c>
      <c r="D3768" s="89" t="s">
        <v>12761</v>
      </c>
      <c r="E3768" s="89" t="s">
        <v>6572</v>
      </c>
      <c r="F3768" s="89" t="s">
        <v>568</v>
      </c>
      <c r="G3768" s="105">
        <v>45395.677777777775</v>
      </c>
      <c r="H3768" t="str">
        <f>INDEX(Partner_details[companyName], MATCH(E3768, Partner_details[email], 0))</f>
        <v>Bisquit</v>
      </c>
      <c r="I3768">
        <f>IFERROR(INDEX(ggPayers[payer], MATCH(A3768, ggPayers[remote_order_id], 0)), 0)</f>
        <v>0</v>
      </c>
      <c r="J3768" t="str">
        <f t="shared" si="58"/>
        <v>other</v>
      </c>
    </row>
    <row r="3769" spans="1:10">
      <c r="A3769" s="89" t="s">
        <v>12762</v>
      </c>
      <c r="B3769" s="89">
        <v>300</v>
      </c>
      <c r="C3769" s="89" t="s">
        <v>7963</v>
      </c>
      <c r="D3769" s="89"/>
      <c r="E3769" s="89" t="s">
        <v>6714</v>
      </c>
      <c r="F3769" s="89" t="s">
        <v>585</v>
      </c>
      <c r="G3769" s="105">
        <v>45395.716666666667</v>
      </c>
      <c r="H3769" t="str">
        <f>INDEX(Partner_details[companyName], MATCH(E3769, Partner_details[email], 0))</f>
        <v>Dodopizza</v>
      </c>
      <c r="I3769">
        <f>IFERROR(INDEX(ggPayers[payer], MATCH(A3769, ggPayers[remote_order_id], 0)), 0)</f>
        <v>0</v>
      </c>
      <c r="J3769" t="str">
        <f t="shared" si="58"/>
        <v>other</v>
      </c>
    </row>
    <row r="3770" spans="1:10">
      <c r="A3770" s="89" t="s">
        <v>12763</v>
      </c>
      <c r="B3770" s="89">
        <v>1000</v>
      </c>
      <c r="C3770" s="89" t="s">
        <v>7974</v>
      </c>
      <c r="D3770" s="89"/>
      <c r="E3770" s="89" t="s">
        <v>6554</v>
      </c>
      <c r="F3770" s="89" t="s">
        <v>783</v>
      </c>
      <c r="G3770" s="105">
        <v>45395.745138888888</v>
      </c>
      <c r="H3770" t="str">
        <f>INDEX(Partner_details[companyName], MATCH(E3770, Partner_details[email], 0))</f>
        <v>Avetis Grigoryan</v>
      </c>
      <c r="I3770">
        <f>IFERROR(INDEX(ggPayers[payer], MATCH(A3770, ggPayers[remote_order_id], 0)), 0)</f>
        <v>0</v>
      </c>
      <c r="J3770" t="str">
        <f t="shared" si="58"/>
        <v>other</v>
      </c>
    </row>
    <row r="3771" spans="1:10">
      <c r="A3771" s="89" t="s">
        <v>1440</v>
      </c>
      <c r="B3771" s="89">
        <v>1000</v>
      </c>
      <c r="C3771" s="89" t="s">
        <v>561</v>
      </c>
      <c r="D3771" s="89" t="s">
        <v>12764</v>
      </c>
      <c r="E3771" s="89" t="s">
        <v>6830</v>
      </c>
      <c r="F3771" s="89" t="s">
        <v>382</v>
      </c>
      <c r="G3771" s="105">
        <v>45395.74722222222</v>
      </c>
      <c r="H3771" t="str">
        <f>INDEX(Partner_details[companyName], MATCH(E3771, Partner_details[email], 0))</f>
        <v>Beer Academy</v>
      </c>
      <c r="I3771">
        <f>IFERROR(INDEX(ggPayers[payer], MATCH(A3771, ggPayers[remote_order_id], 0)), 0)</f>
        <v>187321</v>
      </c>
      <c r="J3771" t="str">
        <f t="shared" si="58"/>
        <v>ggPay</v>
      </c>
    </row>
    <row r="3772" spans="1:10">
      <c r="A3772" s="89" t="s">
        <v>12765</v>
      </c>
      <c r="B3772" s="89">
        <v>1000</v>
      </c>
      <c r="C3772" s="89" t="s">
        <v>7963</v>
      </c>
      <c r="D3772" s="89"/>
      <c r="E3772" s="89" t="s">
        <v>7296</v>
      </c>
      <c r="F3772" s="89" t="s">
        <v>516</v>
      </c>
      <c r="G3772" s="105">
        <v>45395.757638888892</v>
      </c>
      <c r="H3772" t="str">
        <f>INDEX(Partner_details[companyName], MATCH(E3772, Partner_details[email], 0))</f>
        <v>Paul</v>
      </c>
      <c r="I3772">
        <f>IFERROR(INDEX(ggPayers[payer], MATCH(A3772, ggPayers[remote_order_id], 0)), 0)</f>
        <v>0</v>
      </c>
      <c r="J3772" t="str">
        <f t="shared" si="58"/>
        <v>other</v>
      </c>
    </row>
    <row r="3773" spans="1:10">
      <c r="A3773" s="89" t="s">
        <v>12766</v>
      </c>
      <c r="B3773" s="89">
        <v>1000</v>
      </c>
      <c r="C3773" s="89" t="s">
        <v>7963</v>
      </c>
      <c r="D3773" s="89"/>
      <c r="E3773" s="89" t="s">
        <v>7296</v>
      </c>
      <c r="F3773" s="89" t="s">
        <v>516</v>
      </c>
      <c r="G3773" s="105">
        <v>45395.757638888892</v>
      </c>
      <c r="H3773" t="str">
        <f>INDEX(Partner_details[companyName], MATCH(E3773, Partner_details[email], 0))</f>
        <v>Paul</v>
      </c>
      <c r="I3773">
        <f>IFERROR(INDEX(ggPayers[payer], MATCH(A3773, ggPayers[remote_order_id], 0)), 0)</f>
        <v>0</v>
      </c>
      <c r="J3773" t="str">
        <f t="shared" si="58"/>
        <v>other</v>
      </c>
    </row>
    <row r="3774" spans="1:10">
      <c r="A3774" s="89" t="s">
        <v>1437</v>
      </c>
      <c r="B3774" s="89">
        <v>2000</v>
      </c>
      <c r="C3774" s="89" t="s">
        <v>561</v>
      </c>
      <c r="D3774" s="89"/>
      <c r="E3774" s="89" t="s">
        <v>6830</v>
      </c>
      <c r="F3774" s="89" t="s">
        <v>382</v>
      </c>
      <c r="G3774" s="105">
        <v>45395.81527777778</v>
      </c>
      <c r="H3774" t="str">
        <f>INDEX(Partner_details[companyName], MATCH(E3774, Partner_details[email], 0))</f>
        <v>Beer Academy</v>
      </c>
      <c r="I3774">
        <f>IFERROR(INDEX(ggPayers[payer], MATCH(A3774, ggPayers[remote_order_id], 0)), 0)</f>
        <v>0</v>
      </c>
      <c r="J3774" t="str">
        <f t="shared" si="58"/>
        <v>other</v>
      </c>
    </row>
    <row r="3775" spans="1:10">
      <c r="A3775" s="89" t="s">
        <v>12767</v>
      </c>
      <c r="B3775" s="89">
        <v>2000</v>
      </c>
      <c r="C3775" s="89" t="s">
        <v>7974</v>
      </c>
      <c r="D3775" s="89"/>
      <c r="E3775" s="89" t="s">
        <v>6554</v>
      </c>
      <c r="F3775" s="89" t="s">
        <v>783</v>
      </c>
      <c r="G3775" s="105">
        <v>45395.845833333333</v>
      </c>
      <c r="H3775" t="str">
        <f>INDEX(Partner_details[companyName], MATCH(E3775, Partner_details[email], 0))</f>
        <v>Avetis Grigoryan</v>
      </c>
      <c r="I3775">
        <f>IFERROR(INDEX(ggPayers[payer], MATCH(A3775, ggPayers[remote_order_id], 0)), 0)</f>
        <v>0</v>
      </c>
      <c r="J3775" t="str">
        <f t="shared" si="58"/>
        <v>other</v>
      </c>
    </row>
    <row r="3776" spans="1:10">
      <c r="A3776" s="89" t="s">
        <v>12768</v>
      </c>
      <c r="B3776" s="89">
        <v>2000</v>
      </c>
      <c r="C3776" s="89" t="s">
        <v>7974</v>
      </c>
      <c r="D3776" s="89"/>
      <c r="E3776" s="89" t="s">
        <v>6554</v>
      </c>
      <c r="F3776" s="89" t="s">
        <v>783</v>
      </c>
      <c r="G3776" s="105">
        <v>45395.847222222219</v>
      </c>
      <c r="H3776" t="str">
        <f>INDEX(Partner_details[companyName], MATCH(E3776, Partner_details[email], 0))</f>
        <v>Avetis Grigoryan</v>
      </c>
      <c r="I3776">
        <f>IFERROR(INDEX(ggPayers[payer], MATCH(A3776, ggPayers[remote_order_id], 0)), 0)</f>
        <v>0</v>
      </c>
      <c r="J3776" t="str">
        <f t="shared" si="58"/>
        <v>other</v>
      </c>
    </row>
    <row r="3777" spans="1:10">
      <c r="A3777" s="89" t="s">
        <v>1435</v>
      </c>
      <c r="B3777" s="89">
        <v>500</v>
      </c>
      <c r="C3777" s="89" t="s">
        <v>561</v>
      </c>
      <c r="D3777" s="89" t="s">
        <v>12769</v>
      </c>
      <c r="E3777" s="89" t="s">
        <v>7296</v>
      </c>
      <c r="F3777" s="89" t="s">
        <v>516</v>
      </c>
      <c r="G3777" s="105">
        <v>45396.260416666664</v>
      </c>
      <c r="H3777" t="str">
        <f>INDEX(Partner_details[companyName], MATCH(E3777, Partner_details[email], 0))</f>
        <v>Paul</v>
      </c>
      <c r="I3777">
        <f>IFERROR(INDEX(ggPayers[payer], MATCH(A3777, ggPayers[remote_order_id], 0)), 0)</f>
        <v>800405</v>
      </c>
      <c r="J3777" t="str">
        <f t="shared" si="58"/>
        <v>ggPay</v>
      </c>
    </row>
    <row r="3778" spans="1:10">
      <c r="A3778" s="99" t="s">
        <v>1433</v>
      </c>
      <c r="B3778" s="89">
        <v>1000</v>
      </c>
      <c r="C3778" s="89" t="s">
        <v>561</v>
      </c>
      <c r="D3778" s="89" t="s">
        <v>12770</v>
      </c>
      <c r="E3778" s="89" t="s">
        <v>7031</v>
      </c>
      <c r="F3778" s="89" t="s">
        <v>601</v>
      </c>
      <c r="G3778" s="105">
        <v>45396.328472222223</v>
      </c>
      <c r="H3778" t="str">
        <f>INDEX(Partner_details[companyName], MATCH(E3778, Partner_details[email], 0))</f>
        <v>Common and ground</v>
      </c>
      <c r="I3778">
        <f>IFERROR(INDEX(ggPayers[payer], MATCH(A3778, ggPayers[remote_order_id], 0)), 0)</f>
        <v>850</v>
      </c>
      <c r="J3778" t="str">
        <f t="shared" si="58"/>
        <v>ggPay</v>
      </c>
    </row>
    <row r="3779" spans="1:10">
      <c r="A3779" s="89" t="s">
        <v>12771</v>
      </c>
      <c r="B3779" s="89">
        <v>15000</v>
      </c>
      <c r="C3779" s="89" t="s">
        <v>7974</v>
      </c>
      <c r="D3779" s="89"/>
      <c r="E3779" s="89" t="s">
        <v>7579</v>
      </c>
      <c r="F3779" s="89" t="s">
        <v>602</v>
      </c>
      <c r="G3779" s="105">
        <v>45396.417361111111</v>
      </c>
      <c r="H3779" t="e">
        <f>INDEX(Partner_details[companyName], MATCH(E3779, Partner_details[email], 0))</f>
        <v>#N/A</v>
      </c>
      <c r="I3779">
        <f>IFERROR(INDEX(ggPayers[payer], MATCH(A3779, ggPayers[remote_order_id], 0)), 0)</f>
        <v>0</v>
      </c>
      <c r="J3779" t="str">
        <f t="shared" ref="J3779:J3842" si="59">IF(NOT(I3779=0), "ggPay", "other")</f>
        <v>other</v>
      </c>
    </row>
    <row r="3780" spans="1:10">
      <c r="A3780" s="89" t="s">
        <v>1431</v>
      </c>
      <c r="B3780" s="89">
        <v>10000</v>
      </c>
      <c r="C3780" s="89" t="s">
        <v>561</v>
      </c>
      <c r="D3780" s="89" t="s">
        <v>12772</v>
      </c>
      <c r="E3780" s="89" t="s">
        <v>7579</v>
      </c>
      <c r="F3780" s="89" t="s">
        <v>602</v>
      </c>
      <c r="G3780" s="105">
        <v>45396.419444444444</v>
      </c>
      <c r="H3780" t="e">
        <f>INDEX(Partner_details[companyName], MATCH(E3780, Partner_details[email], 0))</f>
        <v>#N/A</v>
      </c>
      <c r="I3780">
        <f>IFERROR(INDEX(ggPayers[payer], MATCH(A3780, ggPayers[remote_order_id], 0)), 0)</f>
        <v>17617</v>
      </c>
      <c r="J3780" t="str">
        <f t="shared" si="59"/>
        <v>ggPay</v>
      </c>
    </row>
    <row r="3781" spans="1:10">
      <c r="A3781" s="89" t="s">
        <v>1429</v>
      </c>
      <c r="B3781" s="89">
        <v>1000</v>
      </c>
      <c r="C3781" s="89" t="s">
        <v>561</v>
      </c>
      <c r="D3781" s="89"/>
      <c r="E3781" s="89" t="s">
        <v>130</v>
      </c>
      <c r="F3781" s="89" t="s">
        <v>128</v>
      </c>
      <c r="G3781" s="105">
        <v>45396.490972222222</v>
      </c>
      <c r="H3781" t="str">
        <f>INDEX(Partner_details[companyName], MATCH(E3781, Partner_details[email], 0))</f>
        <v>Avetis Grigoryan</v>
      </c>
      <c r="I3781">
        <f>IFERROR(INDEX(ggPayers[payer], MATCH(A3781, ggPayers[remote_order_id], 0)), 0)</f>
        <v>0</v>
      </c>
      <c r="J3781" t="str">
        <f t="shared" si="59"/>
        <v>other</v>
      </c>
    </row>
    <row r="3782" spans="1:10">
      <c r="A3782" s="89" t="s">
        <v>12773</v>
      </c>
      <c r="B3782" s="89">
        <v>500</v>
      </c>
      <c r="C3782" s="89" t="s">
        <v>7963</v>
      </c>
      <c r="D3782" s="89" t="s">
        <v>12774</v>
      </c>
      <c r="E3782" s="89" t="s">
        <v>6572</v>
      </c>
      <c r="F3782" s="89" t="s">
        <v>568</v>
      </c>
      <c r="G3782" s="105">
        <v>45396.498611111114</v>
      </c>
      <c r="H3782" t="str">
        <f>INDEX(Partner_details[companyName], MATCH(E3782, Partner_details[email], 0))</f>
        <v>Bisquit</v>
      </c>
      <c r="I3782">
        <f>IFERROR(INDEX(ggPayers[payer], MATCH(A3782, ggPayers[remote_order_id], 0)), 0)</f>
        <v>0</v>
      </c>
      <c r="J3782" t="str">
        <f t="shared" si="59"/>
        <v>other</v>
      </c>
    </row>
    <row r="3783" spans="1:10">
      <c r="A3783" s="89" t="s">
        <v>1427</v>
      </c>
      <c r="B3783" s="89">
        <v>1000</v>
      </c>
      <c r="C3783" s="89" t="s">
        <v>561</v>
      </c>
      <c r="D3783" s="89" t="s">
        <v>12775</v>
      </c>
      <c r="E3783" s="89" t="s">
        <v>6572</v>
      </c>
      <c r="F3783" s="89" t="s">
        <v>568</v>
      </c>
      <c r="G3783" s="105">
        <v>45396.522916666669</v>
      </c>
      <c r="H3783" t="str">
        <f>INDEX(Partner_details[companyName], MATCH(E3783, Partner_details[email], 0))</f>
        <v>Bisquit</v>
      </c>
      <c r="I3783">
        <f>IFERROR(INDEX(ggPayers[payer], MATCH(A3783, ggPayers[remote_order_id], 0)), 0)</f>
        <v>1120284</v>
      </c>
      <c r="J3783" t="str">
        <f t="shared" si="59"/>
        <v>ggPay</v>
      </c>
    </row>
    <row r="3784" spans="1:10">
      <c r="A3784" s="89" t="s">
        <v>12776</v>
      </c>
      <c r="B3784" s="89">
        <v>3000</v>
      </c>
      <c r="C3784" s="89" t="s">
        <v>7963</v>
      </c>
      <c r="D3784" s="99" t="s">
        <v>12777</v>
      </c>
      <c r="E3784" s="89" t="s">
        <v>6728</v>
      </c>
      <c r="F3784" s="89" t="s">
        <v>6727</v>
      </c>
      <c r="G3784" s="105">
        <v>45396.533333333333</v>
      </c>
      <c r="H3784" t="str">
        <f>INDEX(Partner_details[companyName], MATCH(E3784, Partner_details[email], 0))</f>
        <v>Byblos</v>
      </c>
      <c r="I3784">
        <f>IFERROR(INDEX(ggPayers[payer], MATCH(A3784, ggPayers[remote_order_id], 0)), 0)</f>
        <v>0</v>
      </c>
      <c r="J3784" t="str">
        <f t="shared" si="59"/>
        <v>other</v>
      </c>
    </row>
    <row r="3785" spans="1:10">
      <c r="A3785" s="89" t="s">
        <v>12778</v>
      </c>
      <c r="B3785" s="89">
        <v>3000</v>
      </c>
      <c r="C3785" s="89" t="s">
        <v>7963</v>
      </c>
      <c r="D3785" s="89" t="s">
        <v>12779</v>
      </c>
      <c r="E3785" s="89" t="s">
        <v>6728</v>
      </c>
      <c r="F3785" s="89" t="s">
        <v>6727</v>
      </c>
      <c r="G3785" s="105">
        <v>45396.533333333333</v>
      </c>
      <c r="H3785" t="str">
        <f>INDEX(Partner_details[companyName], MATCH(E3785, Partner_details[email], 0))</f>
        <v>Byblos</v>
      </c>
      <c r="I3785">
        <f>IFERROR(INDEX(ggPayers[payer], MATCH(A3785, ggPayers[remote_order_id], 0)), 0)</f>
        <v>0</v>
      </c>
      <c r="J3785" t="str">
        <f t="shared" si="59"/>
        <v>other</v>
      </c>
    </row>
    <row r="3786" spans="1:10">
      <c r="A3786" s="89" t="s">
        <v>12780</v>
      </c>
      <c r="B3786" s="89">
        <v>500</v>
      </c>
      <c r="C3786" s="89" t="s">
        <v>7974</v>
      </c>
      <c r="D3786" s="89"/>
      <c r="E3786" s="89" t="s">
        <v>6907</v>
      </c>
      <c r="F3786" s="89" t="s">
        <v>582</v>
      </c>
      <c r="G3786" s="105">
        <v>45396.635416666664</v>
      </c>
      <c r="H3786" t="str">
        <f>INDEX(Partner_details[companyName], MATCH(E3786, Partner_details[email], 0))</f>
        <v>Karas Tumanyan</v>
      </c>
      <c r="I3786">
        <f>IFERROR(INDEX(ggPayers[payer], MATCH(A3786, ggPayers[remote_order_id], 0)), 0)</f>
        <v>0</v>
      </c>
      <c r="J3786" t="str">
        <f t="shared" si="59"/>
        <v>other</v>
      </c>
    </row>
    <row r="3787" spans="1:10">
      <c r="A3787" s="89" t="s">
        <v>1425</v>
      </c>
      <c r="B3787" s="89">
        <v>15000</v>
      </c>
      <c r="C3787" s="89" t="s">
        <v>561</v>
      </c>
      <c r="D3787" s="89"/>
      <c r="E3787" s="89" t="s">
        <v>130</v>
      </c>
      <c r="F3787" s="89" t="s">
        <v>128</v>
      </c>
      <c r="G3787" s="105">
        <v>45396.703472222223</v>
      </c>
      <c r="H3787" t="str">
        <f>INDEX(Partner_details[companyName], MATCH(E3787, Partner_details[email], 0))</f>
        <v>Avetis Grigoryan</v>
      </c>
      <c r="I3787">
        <f>IFERROR(INDEX(ggPayers[payer], MATCH(A3787, ggPayers[remote_order_id], 0)), 0)</f>
        <v>0</v>
      </c>
      <c r="J3787" t="str">
        <f t="shared" si="59"/>
        <v>other</v>
      </c>
    </row>
    <row r="3788" spans="1:10">
      <c r="A3788" s="89" t="s">
        <v>12781</v>
      </c>
      <c r="B3788" s="89">
        <v>2000</v>
      </c>
      <c r="C3788" s="89" t="s">
        <v>7963</v>
      </c>
      <c r="D3788" s="89" t="s">
        <v>12782</v>
      </c>
      <c r="E3788" s="89" t="s">
        <v>130</v>
      </c>
      <c r="F3788" s="89" t="s">
        <v>128</v>
      </c>
      <c r="G3788" s="105">
        <v>45396.709722222222</v>
      </c>
      <c r="H3788" t="str">
        <f>INDEX(Partner_details[companyName], MATCH(E3788, Partner_details[email], 0))</f>
        <v>Avetis Grigoryan</v>
      </c>
      <c r="I3788">
        <f>IFERROR(INDEX(ggPayers[payer], MATCH(A3788, ggPayers[remote_order_id], 0)), 0)</f>
        <v>0</v>
      </c>
      <c r="J3788" t="str">
        <f t="shared" si="59"/>
        <v>other</v>
      </c>
    </row>
    <row r="3789" spans="1:10">
      <c r="A3789" s="89" t="s">
        <v>12783</v>
      </c>
      <c r="B3789" s="89">
        <v>2000</v>
      </c>
      <c r="C3789" s="89" t="s">
        <v>7963</v>
      </c>
      <c r="D3789" s="89" t="s">
        <v>12784</v>
      </c>
      <c r="E3789" s="89" t="s">
        <v>130</v>
      </c>
      <c r="F3789" s="89" t="s">
        <v>128</v>
      </c>
      <c r="G3789" s="105">
        <v>45396.710416666669</v>
      </c>
      <c r="H3789" t="str">
        <f>INDEX(Partner_details[companyName], MATCH(E3789, Partner_details[email], 0))</f>
        <v>Avetis Grigoryan</v>
      </c>
      <c r="I3789">
        <f>IFERROR(INDEX(ggPayers[payer], MATCH(A3789, ggPayers[remote_order_id], 0)), 0)</f>
        <v>0</v>
      </c>
      <c r="J3789" t="str">
        <f t="shared" si="59"/>
        <v>other</v>
      </c>
    </row>
    <row r="3790" spans="1:10">
      <c r="A3790" s="89" t="s">
        <v>12785</v>
      </c>
      <c r="B3790" s="89">
        <v>2000</v>
      </c>
      <c r="C3790" s="89" t="s">
        <v>7963</v>
      </c>
      <c r="D3790" s="89" t="s">
        <v>12786</v>
      </c>
      <c r="E3790" s="89" t="s">
        <v>130</v>
      </c>
      <c r="F3790" s="89" t="s">
        <v>128</v>
      </c>
      <c r="G3790" s="105">
        <v>45396.710416666669</v>
      </c>
      <c r="H3790" t="str">
        <f>INDEX(Partner_details[companyName], MATCH(E3790, Partner_details[email], 0))</f>
        <v>Avetis Grigoryan</v>
      </c>
      <c r="I3790">
        <f>IFERROR(INDEX(ggPayers[payer], MATCH(A3790, ggPayers[remote_order_id], 0)), 0)</f>
        <v>0</v>
      </c>
      <c r="J3790" t="str">
        <f t="shared" si="59"/>
        <v>other</v>
      </c>
    </row>
    <row r="3791" spans="1:10">
      <c r="A3791" s="89" t="s">
        <v>1423</v>
      </c>
      <c r="B3791" s="89">
        <v>2000</v>
      </c>
      <c r="C3791" s="89" t="s">
        <v>561</v>
      </c>
      <c r="D3791" s="89" t="s">
        <v>12787</v>
      </c>
      <c r="E3791" s="89" t="s">
        <v>130</v>
      </c>
      <c r="F3791" s="89" t="s">
        <v>128</v>
      </c>
      <c r="G3791" s="105">
        <v>45396.711805555555</v>
      </c>
      <c r="H3791" t="str">
        <f>INDEX(Partner_details[companyName], MATCH(E3791, Partner_details[email], 0))</f>
        <v>Avetis Grigoryan</v>
      </c>
      <c r="I3791">
        <f>IFERROR(INDEX(ggPayers[payer], MATCH(A3791, ggPayers[remote_order_id], 0)), 0)</f>
        <v>759010</v>
      </c>
      <c r="J3791" t="str">
        <f t="shared" si="59"/>
        <v>ggPay</v>
      </c>
    </row>
    <row r="3792" spans="1:10">
      <c r="A3792" s="89" t="s">
        <v>1421</v>
      </c>
      <c r="B3792" s="89">
        <v>1000</v>
      </c>
      <c r="C3792" s="89" t="s">
        <v>561</v>
      </c>
      <c r="D3792" s="89"/>
      <c r="E3792" s="89" t="s">
        <v>7018</v>
      </c>
      <c r="F3792" s="89" t="s">
        <v>476</v>
      </c>
      <c r="G3792" s="105">
        <v>45396.723611111112</v>
      </c>
      <c r="H3792" t="str">
        <f>INDEX(Partner_details[companyName], MATCH(E3792, Partner_details[email], 0))</f>
        <v>Malocco</v>
      </c>
      <c r="I3792">
        <f>IFERROR(INDEX(ggPayers[payer], MATCH(A3792, ggPayers[remote_order_id], 0)), 0)</f>
        <v>0</v>
      </c>
      <c r="J3792" t="str">
        <f t="shared" si="59"/>
        <v>other</v>
      </c>
    </row>
    <row r="3793" spans="1:10">
      <c r="A3793" s="89" t="s">
        <v>12788</v>
      </c>
      <c r="B3793" s="89">
        <v>2000</v>
      </c>
      <c r="C3793" s="89" t="s">
        <v>7974</v>
      </c>
      <c r="D3793" s="89"/>
      <c r="E3793" s="89" t="s">
        <v>6554</v>
      </c>
      <c r="F3793" s="89" t="s">
        <v>783</v>
      </c>
      <c r="G3793" s="105">
        <v>45396.855555555558</v>
      </c>
      <c r="H3793" t="str">
        <f>INDEX(Partner_details[companyName], MATCH(E3793, Partner_details[email], 0))</f>
        <v>Avetis Grigoryan</v>
      </c>
      <c r="I3793">
        <f>IFERROR(INDEX(ggPayers[payer], MATCH(A3793, ggPayers[remote_order_id], 0)), 0)</f>
        <v>0</v>
      </c>
      <c r="J3793" t="str">
        <f t="shared" si="59"/>
        <v>other</v>
      </c>
    </row>
    <row r="3794" spans="1:10">
      <c r="A3794" s="89" t="s">
        <v>12789</v>
      </c>
      <c r="B3794" s="89">
        <v>10000</v>
      </c>
      <c r="C3794" s="89" t="s">
        <v>7963</v>
      </c>
      <c r="D3794" s="89"/>
      <c r="E3794" s="89" t="s">
        <v>6554</v>
      </c>
      <c r="F3794" s="89" t="s">
        <v>783</v>
      </c>
      <c r="G3794" s="105">
        <v>45396.862500000003</v>
      </c>
      <c r="H3794" t="str">
        <f>INDEX(Partner_details[companyName], MATCH(E3794, Partner_details[email], 0))</f>
        <v>Avetis Grigoryan</v>
      </c>
      <c r="I3794">
        <f>IFERROR(INDEX(ggPayers[payer], MATCH(A3794, ggPayers[remote_order_id], 0)), 0)</f>
        <v>0</v>
      </c>
      <c r="J3794" t="str">
        <f t="shared" si="59"/>
        <v>other</v>
      </c>
    </row>
    <row r="3795" spans="1:10">
      <c r="A3795" s="89" t="s">
        <v>1418</v>
      </c>
      <c r="B3795" s="89">
        <v>200</v>
      </c>
      <c r="C3795" s="89" t="s">
        <v>561</v>
      </c>
      <c r="D3795" s="89" t="s">
        <v>12790</v>
      </c>
      <c r="E3795" s="89" t="s">
        <v>7432</v>
      </c>
      <c r="F3795" s="89" t="s">
        <v>571</v>
      </c>
      <c r="G3795" s="105">
        <v>45397.279166666667</v>
      </c>
      <c r="H3795" t="str">
        <f>INDEX(Partner_details[companyName], MATCH(E3795, Partner_details[email], 0))</f>
        <v>Venlo</v>
      </c>
      <c r="I3795">
        <f>IFERROR(INDEX(ggPayers[payer], MATCH(A3795, ggPayers[remote_order_id], 0)), 0)</f>
        <v>3065</v>
      </c>
      <c r="J3795" t="str">
        <f t="shared" si="59"/>
        <v>ggPay</v>
      </c>
    </row>
    <row r="3796" spans="1:10">
      <c r="A3796" s="89" t="s">
        <v>1416</v>
      </c>
      <c r="B3796" s="89">
        <v>400</v>
      </c>
      <c r="C3796" s="89" t="s">
        <v>561</v>
      </c>
      <c r="D3796" s="89" t="s">
        <v>12791</v>
      </c>
      <c r="E3796" s="89" t="s">
        <v>6690</v>
      </c>
      <c r="F3796" s="89" t="s">
        <v>655</v>
      </c>
      <c r="G3796" s="105">
        <v>45397.301388888889</v>
      </c>
      <c r="H3796" t="str">
        <f>INDEX(Partner_details[companyName], MATCH(E3796, Partner_details[email], 0))</f>
        <v>Bisquit</v>
      </c>
      <c r="I3796">
        <f>IFERROR(INDEX(ggPayers[payer], MATCH(A3796, ggPayers[remote_order_id], 0)), 0)</f>
        <v>833134</v>
      </c>
      <c r="J3796" t="str">
        <f t="shared" si="59"/>
        <v>ggPay</v>
      </c>
    </row>
    <row r="3797" spans="1:10">
      <c r="A3797" s="89" t="s">
        <v>1414</v>
      </c>
      <c r="B3797" s="89">
        <v>1000</v>
      </c>
      <c r="C3797" s="89" t="s">
        <v>561</v>
      </c>
      <c r="D3797" s="89" t="s">
        <v>12792</v>
      </c>
      <c r="E3797" s="89" t="s">
        <v>7432</v>
      </c>
      <c r="F3797" s="89" t="s">
        <v>571</v>
      </c>
      <c r="G3797" s="105">
        <v>45397.344444444447</v>
      </c>
      <c r="H3797" t="str">
        <f>INDEX(Partner_details[companyName], MATCH(E3797, Partner_details[email], 0))</f>
        <v>Venlo</v>
      </c>
      <c r="I3797">
        <f>IFERROR(INDEX(ggPayers[payer], MATCH(A3797, ggPayers[remote_order_id], 0)), 0)</f>
        <v>798</v>
      </c>
      <c r="J3797" t="str">
        <f t="shared" si="59"/>
        <v>ggPay</v>
      </c>
    </row>
    <row r="3798" spans="1:10">
      <c r="A3798" s="89" t="s">
        <v>4190</v>
      </c>
      <c r="B3798" s="89">
        <v>500</v>
      </c>
      <c r="C3798" s="89" t="s">
        <v>561</v>
      </c>
      <c r="D3798" s="89" t="s">
        <v>12793</v>
      </c>
      <c r="E3798" s="89" t="s">
        <v>7554</v>
      </c>
      <c r="F3798" s="89" t="s">
        <v>623</v>
      </c>
      <c r="G3798" s="105">
        <v>45455.394444444442</v>
      </c>
      <c r="H3798" t="str">
        <f>INDEX(Partner_details[companyName], MATCH(E3798, Partner_details[email], 0))</f>
        <v>Bagel</v>
      </c>
      <c r="I3798">
        <f>IFERROR(INDEX(ggPayers[payer], MATCH(A3798, ggPayers[remote_order_id], 0)), 0)</f>
        <v>613505</v>
      </c>
      <c r="J3798" t="str">
        <f t="shared" si="59"/>
        <v>ggPay</v>
      </c>
    </row>
    <row r="3799" spans="1:10">
      <c r="A3799" s="89" t="s">
        <v>1410</v>
      </c>
      <c r="B3799" s="89">
        <v>1000</v>
      </c>
      <c r="C3799" s="89" t="s">
        <v>561</v>
      </c>
      <c r="D3799" s="89" t="s">
        <v>12794</v>
      </c>
      <c r="E3799" s="89" t="s">
        <v>6572</v>
      </c>
      <c r="F3799" s="89" t="s">
        <v>568</v>
      </c>
      <c r="G3799" s="105">
        <v>45397.396527777775</v>
      </c>
      <c r="H3799" t="str">
        <f>INDEX(Partner_details[companyName], MATCH(E3799, Partner_details[email], 0))</f>
        <v>Bisquit</v>
      </c>
      <c r="I3799">
        <f>IFERROR(INDEX(ggPayers[payer], MATCH(A3799, ggPayers[remote_order_id], 0)), 0)</f>
        <v>545501</v>
      </c>
      <c r="J3799" t="str">
        <f t="shared" si="59"/>
        <v>ggPay</v>
      </c>
    </row>
    <row r="3800" spans="1:10">
      <c r="A3800" s="89" t="s">
        <v>12795</v>
      </c>
      <c r="B3800" s="89">
        <v>1000</v>
      </c>
      <c r="C3800" s="89" t="s">
        <v>7963</v>
      </c>
      <c r="D3800" s="89"/>
      <c r="E3800" s="89" t="s">
        <v>7296</v>
      </c>
      <c r="F3800" s="89" t="s">
        <v>516</v>
      </c>
      <c r="G3800" s="105">
        <v>45397.42083333333</v>
      </c>
      <c r="H3800" t="str">
        <f>INDEX(Partner_details[companyName], MATCH(E3800, Partner_details[email], 0))</f>
        <v>Paul</v>
      </c>
      <c r="I3800">
        <f>IFERROR(INDEX(ggPayers[payer], MATCH(A3800, ggPayers[remote_order_id], 0)), 0)</f>
        <v>0</v>
      </c>
      <c r="J3800" t="str">
        <f t="shared" si="59"/>
        <v>other</v>
      </c>
    </row>
    <row r="3801" spans="1:10">
      <c r="A3801" s="89" t="s">
        <v>12796</v>
      </c>
      <c r="B3801" s="89">
        <v>1000</v>
      </c>
      <c r="C3801" s="89" t="s">
        <v>7963</v>
      </c>
      <c r="D3801" s="89"/>
      <c r="E3801" s="89" t="s">
        <v>7296</v>
      </c>
      <c r="F3801" s="89" t="s">
        <v>516</v>
      </c>
      <c r="G3801" s="105">
        <v>45397.42083333333</v>
      </c>
      <c r="H3801" t="str">
        <f>INDEX(Partner_details[companyName], MATCH(E3801, Partner_details[email], 0))</f>
        <v>Paul</v>
      </c>
      <c r="I3801">
        <f>IFERROR(INDEX(ggPayers[payer], MATCH(A3801, ggPayers[remote_order_id], 0)), 0)</f>
        <v>0</v>
      </c>
      <c r="J3801" t="str">
        <f t="shared" si="59"/>
        <v>other</v>
      </c>
    </row>
    <row r="3802" spans="1:10">
      <c r="A3802" s="89" t="s">
        <v>6254</v>
      </c>
      <c r="B3802" s="89">
        <v>500</v>
      </c>
      <c r="C3802" s="89" t="s">
        <v>5606</v>
      </c>
      <c r="D3802" s="89" t="s">
        <v>12797</v>
      </c>
      <c r="E3802" s="89" t="s">
        <v>7579</v>
      </c>
      <c r="F3802" s="89" t="s">
        <v>602</v>
      </c>
      <c r="G3802" s="105">
        <v>45397.511111111111</v>
      </c>
      <c r="H3802" t="e">
        <f>INDEX(Partner_details[companyName], MATCH(E3802, Partner_details[email], 0))</f>
        <v>#N/A</v>
      </c>
      <c r="I3802">
        <f>IFERROR(INDEX(ggPayers[payer], MATCH(A3802, ggPayers[remote_order_id], 0)), 0)</f>
        <v>233291</v>
      </c>
      <c r="J3802" t="str">
        <f t="shared" si="59"/>
        <v>ggPay</v>
      </c>
    </row>
    <row r="3803" spans="1:10">
      <c r="A3803" s="89" t="s">
        <v>12798</v>
      </c>
      <c r="B3803" s="89">
        <v>1000</v>
      </c>
      <c r="C3803" s="89" t="s">
        <v>7974</v>
      </c>
      <c r="D3803" s="89"/>
      <c r="E3803" s="89" t="s">
        <v>7065</v>
      </c>
      <c r="F3803" s="89" t="s">
        <v>319</v>
      </c>
      <c r="G3803" s="105">
        <v>45397.54791666667</v>
      </c>
      <c r="H3803" t="str">
        <f>INDEX(Partner_details[companyName], MATCH(E3803, Partner_details[email], 0))</f>
        <v>gg cjsc</v>
      </c>
      <c r="I3803">
        <f>IFERROR(INDEX(ggPayers[payer], MATCH(A3803, ggPayers[remote_order_id], 0)), 0)</f>
        <v>0</v>
      </c>
      <c r="J3803" t="str">
        <f t="shared" si="59"/>
        <v>other</v>
      </c>
    </row>
    <row r="3804" spans="1:10">
      <c r="A3804" s="89" t="s">
        <v>12799</v>
      </c>
      <c r="B3804" s="89">
        <v>1000</v>
      </c>
      <c r="C3804" s="89" t="s">
        <v>7974</v>
      </c>
      <c r="D3804" s="89"/>
      <c r="E3804" s="89" t="s">
        <v>7065</v>
      </c>
      <c r="F3804" s="89" t="s">
        <v>319</v>
      </c>
      <c r="G3804" s="105">
        <v>45397.549305555556</v>
      </c>
      <c r="H3804" t="str">
        <f>INDEX(Partner_details[companyName], MATCH(E3804, Partner_details[email], 0))</f>
        <v>gg cjsc</v>
      </c>
      <c r="I3804">
        <f>IFERROR(INDEX(ggPayers[payer], MATCH(A3804, ggPayers[remote_order_id], 0)), 0)</f>
        <v>0</v>
      </c>
      <c r="J3804" t="str">
        <f t="shared" si="59"/>
        <v>other</v>
      </c>
    </row>
    <row r="3805" spans="1:10">
      <c r="A3805" s="99" t="s">
        <v>12800</v>
      </c>
      <c r="B3805" s="89">
        <v>1000</v>
      </c>
      <c r="C3805" s="89" t="s">
        <v>7963</v>
      </c>
      <c r="D3805" s="89" t="s">
        <v>12801</v>
      </c>
      <c r="E3805" s="89" t="s">
        <v>7296</v>
      </c>
      <c r="F3805" s="89" t="s">
        <v>516</v>
      </c>
      <c r="G3805" s="105">
        <v>45455.404861111114</v>
      </c>
      <c r="H3805" t="str">
        <f>INDEX(Partner_details[companyName], MATCH(E3805, Partner_details[email], 0))</f>
        <v>Paul</v>
      </c>
      <c r="I3805">
        <f>IFERROR(INDEX(ggPayers[payer], MATCH(A3805, ggPayers[remote_order_id], 0)), 0)</f>
        <v>0</v>
      </c>
      <c r="J3805" t="str">
        <f t="shared" si="59"/>
        <v>other</v>
      </c>
    </row>
    <row r="3806" spans="1:10">
      <c r="A3806" s="89" t="s">
        <v>12802</v>
      </c>
      <c r="B3806" s="89">
        <v>500</v>
      </c>
      <c r="C3806" s="89" t="s">
        <v>7963</v>
      </c>
      <c r="D3806" s="89" t="s">
        <v>12803</v>
      </c>
      <c r="E3806" s="89" t="s">
        <v>6572</v>
      </c>
      <c r="F3806" s="89" t="s">
        <v>568</v>
      </c>
      <c r="G3806" s="105">
        <v>45397.560416666667</v>
      </c>
      <c r="H3806" t="str">
        <f>INDEX(Partner_details[companyName], MATCH(E3806, Partner_details[email], 0))</f>
        <v>Bisquit</v>
      </c>
      <c r="I3806">
        <f>IFERROR(INDEX(ggPayers[payer], MATCH(A3806, ggPayers[remote_order_id], 0)), 0)</f>
        <v>0</v>
      </c>
      <c r="J3806" t="str">
        <f t="shared" si="59"/>
        <v>other</v>
      </c>
    </row>
    <row r="3807" spans="1:10">
      <c r="A3807" s="89" t="s">
        <v>1408</v>
      </c>
      <c r="B3807" s="89">
        <v>500</v>
      </c>
      <c r="C3807" s="89" t="s">
        <v>561</v>
      </c>
      <c r="D3807" s="89" t="s">
        <v>12804</v>
      </c>
      <c r="E3807" s="89" t="s">
        <v>6572</v>
      </c>
      <c r="F3807" s="89" t="s">
        <v>568</v>
      </c>
      <c r="G3807" s="105">
        <v>45397.563888888886</v>
      </c>
      <c r="H3807" t="str">
        <f>INDEX(Partner_details[companyName], MATCH(E3807, Partner_details[email], 0))</f>
        <v>Bisquit</v>
      </c>
      <c r="I3807">
        <f>IFERROR(INDEX(ggPayers[payer], MATCH(A3807, ggPayers[remote_order_id], 0)), 0)</f>
        <v>719000</v>
      </c>
      <c r="J3807" t="str">
        <f t="shared" si="59"/>
        <v>ggPay</v>
      </c>
    </row>
    <row r="3808" spans="1:10">
      <c r="A3808" s="89" t="s">
        <v>12805</v>
      </c>
      <c r="B3808" s="89">
        <v>500</v>
      </c>
      <c r="C3808" s="89" t="s">
        <v>7974</v>
      </c>
      <c r="D3808" s="89"/>
      <c r="E3808" s="89" t="s">
        <v>6907</v>
      </c>
      <c r="F3808" s="89" t="s">
        <v>582</v>
      </c>
      <c r="G3808" s="105">
        <v>45397.573611111111</v>
      </c>
      <c r="H3808" t="str">
        <f>INDEX(Partner_details[companyName], MATCH(E3808, Partner_details[email], 0))</f>
        <v>Karas Tumanyan</v>
      </c>
      <c r="I3808">
        <f>IFERROR(INDEX(ggPayers[payer], MATCH(A3808, ggPayers[remote_order_id], 0)), 0)</f>
        <v>0</v>
      </c>
      <c r="J3808" t="str">
        <f t="shared" si="59"/>
        <v>other</v>
      </c>
    </row>
    <row r="3809" spans="1:10">
      <c r="A3809" s="89" t="s">
        <v>12806</v>
      </c>
      <c r="B3809" s="89">
        <v>500</v>
      </c>
      <c r="C3809" s="89" t="s">
        <v>7974</v>
      </c>
      <c r="D3809" s="89"/>
      <c r="E3809" s="89" t="s">
        <v>6907</v>
      </c>
      <c r="F3809" s="89" t="s">
        <v>582</v>
      </c>
      <c r="G3809" s="105">
        <v>45397.574305555558</v>
      </c>
      <c r="H3809" t="str">
        <f>INDEX(Partner_details[companyName], MATCH(E3809, Partner_details[email], 0))</f>
        <v>Karas Tumanyan</v>
      </c>
      <c r="I3809">
        <f>IFERROR(INDEX(ggPayers[payer], MATCH(A3809, ggPayers[remote_order_id], 0)), 0)</f>
        <v>0</v>
      </c>
      <c r="J3809" t="str">
        <f t="shared" si="59"/>
        <v>other</v>
      </c>
    </row>
    <row r="3810" spans="1:10">
      <c r="A3810" s="89" t="s">
        <v>12807</v>
      </c>
      <c r="B3810" s="89">
        <v>500</v>
      </c>
      <c r="C3810" s="89" t="s">
        <v>7974</v>
      </c>
      <c r="D3810" s="89"/>
      <c r="E3810" s="89" t="s">
        <v>6907</v>
      </c>
      <c r="F3810" s="89" t="s">
        <v>582</v>
      </c>
      <c r="G3810" s="105">
        <v>45397.574305555558</v>
      </c>
      <c r="H3810" t="str">
        <f>INDEX(Partner_details[companyName], MATCH(E3810, Partner_details[email], 0))</f>
        <v>Karas Tumanyan</v>
      </c>
      <c r="I3810">
        <f>IFERROR(INDEX(ggPayers[payer], MATCH(A3810, ggPayers[remote_order_id], 0)), 0)</f>
        <v>0</v>
      </c>
      <c r="J3810" t="str">
        <f t="shared" si="59"/>
        <v>other</v>
      </c>
    </row>
    <row r="3811" spans="1:10">
      <c r="A3811" s="99" t="s">
        <v>12808</v>
      </c>
      <c r="B3811" s="89">
        <v>500</v>
      </c>
      <c r="C3811" s="89" t="s">
        <v>7974</v>
      </c>
      <c r="D3811" s="89"/>
      <c r="E3811" s="89" t="s">
        <v>6907</v>
      </c>
      <c r="F3811" s="89" t="s">
        <v>582</v>
      </c>
      <c r="G3811" s="105">
        <v>45397.574305555558</v>
      </c>
      <c r="H3811" t="str">
        <f>INDEX(Partner_details[companyName], MATCH(E3811, Partner_details[email], 0))</f>
        <v>Karas Tumanyan</v>
      </c>
      <c r="I3811">
        <f>IFERROR(INDEX(ggPayers[payer], MATCH(A3811, ggPayers[remote_order_id], 0)), 0)</f>
        <v>0</v>
      </c>
      <c r="J3811" t="str">
        <f t="shared" si="59"/>
        <v>other</v>
      </c>
    </row>
    <row r="3812" spans="1:10">
      <c r="A3812" s="89" t="s">
        <v>12809</v>
      </c>
      <c r="B3812" s="89">
        <v>500</v>
      </c>
      <c r="C3812" s="89" t="s">
        <v>7974</v>
      </c>
      <c r="D3812" s="89"/>
      <c r="E3812" s="89" t="s">
        <v>6907</v>
      </c>
      <c r="F3812" s="89" t="s">
        <v>582</v>
      </c>
      <c r="G3812" s="105">
        <v>45397.574305555558</v>
      </c>
      <c r="H3812" t="str">
        <f>INDEX(Partner_details[companyName], MATCH(E3812, Partner_details[email], 0))</f>
        <v>Karas Tumanyan</v>
      </c>
      <c r="I3812">
        <f>IFERROR(INDEX(ggPayers[payer], MATCH(A3812, ggPayers[remote_order_id], 0)), 0)</f>
        <v>0</v>
      </c>
      <c r="J3812" t="str">
        <f t="shared" si="59"/>
        <v>other</v>
      </c>
    </row>
    <row r="3813" spans="1:10">
      <c r="A3813" s="89" t="s">
        <v>1406</v>
      </c>
      <c r="B3813" s="89">
        <v>500</v>
      </c>
      <c r="C3813" s="89" t="s">
        <v>561</v>
      </c>
      <c r="D3813" s="89" t="s">
        <v>12810</v>
      </c>
      <c r="E3813" s="89" t="s">
        <v>6572</v>
      </c>
      <c r="F3813" s="89" t="s">
        <v>568</v>
      </c>
      <c r="G3813" s="105">
        <v>45397.584027777775</v>
      </c>
      <c r="H3813" t="str">
        <f>INDEX(Partner_details[companyName], MATCH(E3813, Partner_details[email], 0))</f>
        <v>Bisquit</v>
      </c>
      <c r="I3813">
        <f>IFERROR(INDEX(ggPayers[payer], MATCH(A3813, ggPayers[remote_order_id], 0)), 0)</f>
        <v>833134</v>
      </c>
      <c r="J3813" t="str">
        <f t="shared" si="59"/>
        <v>ggPay</v>
      </c>
    </row>
    <row r="3814" spans="1:10">
      <c r="A3814" s="89" t="s">
        <v>12811</v>
      </c>
      <c r="B3814" s="89">
        <v>300</v>
      </c>
      <c r="C3814" s="89" t="s">
        <v>7974</v>
      </c>
      <c r="D3814" s="89"/>
      <c r="E3814" s="89" t="s">
        <v>6907</v>
      </c>
      <c r="F3814" s="89" t="s">
        <v>582</v>
      </c>
      <c r="G3814" s="105">
        <v>45397.594444444447</v>
      </c>
      <c r="H3814" t="str">
        <f>INDEX(Partner_details[companyName], MATCH(E3814, Partner_details[email], 0))</f>
        <v>Karas Tumanyan</v>
      </c>
      <c r="I3814">
        <f>IFERROR(INDEX(ggPayers[payer], MATCH(A3814, ggPayers[remote_order_id], 0)), 0)</f>
        <v>0</v>
      </c>
      <c r="J3814" t="str">
        <f t="shared" si="59"/>
        <v>other</v>
      </c>
    </row>
    <row r="3815" spans="1:10">
      <c r="A3815" s="89" t="s">
        <v>12812</v>
      </c>
      <c r="B3815" s="89">
        <v>300</v>
      </c>
      <c r="C3815" s="89" t="s">
        <v>7974</v>
      </c>
      <c r="D3815" s="89"/>
      <c r="E3815" s="89" t="s">
        <v>6907</v>
      </c>
      <c r="F3815" s="89" t="s">
        <v>582</v>
      </c>
      <c r="G3815" s="105">
        <v>45397.594444444447</v>
      </c>
      <c r="H3815" t="str">
        <f>INDEX(Partner_details[companyName], MATCH(E3815, Partner_details[email], 0))</f>
        <v>Karas Tumanyan</v>
      </c>
      <c r="I3815">
        <f>IFERROR(INDEX(ggPayers[payer], MATCH(A3815, ggPayers[remote_order_id], 0)), 0)</f>
        <v>0</v>
      </c>
      <c r="J3815" t="str">
        <f t="shared" si="59"/>
        <v>other</v>
      </c>
    </row>
    <row r="3816" spans="1:10">
      <c r="A3816" s="89" t="s">
        <v>12813</v>
      </c>
      <c r="B3816" s="89">
        <v>300</v>
      </c>
      <c r="C3816" s="89" t="s">
        <v>7974</v>
      </c>
      <c r="D3816" s="89"/>
      <c r="E3816" s="89" t="s">
        <v>6907</v>
      </c>
      <c r="F3816" s="89" t="s">
        <v>582</v>
      </c>
      <c r="G3816" s="105">
        <v>45397.594444444447</v>
      </c>
      <c r="H3816" t="str">
        <f>INDEX(Partner_details[companyName], MATCH(E3816, Partner_details[email], 0))</f>
        <v>Karas Tumanyan</v>
      </c>
      <c r="I3816">
        <f>IFERROR(INDEX(ggPayers[payer], MATCH(A3816, ggPayers[remote_order_id], 0)), 0)</f>
        <v>0</v>
      </c>
      <c r="J3816" t="str">
        <f t="shared" si="59"/>
        <v>other</v>
      </c>
    </row>
    <row r="3817" spans="1:10">
      <c r="A3817" s="89" t="s">
        <v>12814</v>
      </c>
      <c r="B3817" s="89">
        <v>300</v>
      </c>
      <c r="C3817" s="89" t="s">
        <v>7974</v>
      </c>
      <c r="D3817" s="89"/>
      <c r="E3817" s="89" t="s">
        <v>6907</v>
      </c>
      <c r="F3817" s="89" t="s">
        <v>582</v>
      </c>
      <c r="G3817" s="105">
        <v>45397.594444444447</v>
      </c>
      <c r="H3817" t="str">
        <f>INDEX(Partner_details[companyName], MATCH(E3817, Partner_details[email], 0))</f>
        <v>Karas Tumanyan</v>
      </c>
      <c r="I3817">
        <f>IFERROR(INDEX(ggPayers[payer], MATCH(A3817, ggPayers[remote_order_id], 0)), 0)</f>
        <v>0</v>
      </c>
      <c r="J3817" t="str">
        <f t="shared" si="59"/>
        <v>other</v>
      </c>
    </row>
    <row r="3818" spans="1:10">
      <c r="A3818" s="89" t="s">
        <v>12815</v>
      </c>
      <c r="B3818" s="89">
        <v>300</v>
      </c>
      <c r="C3818" s="89" t="s">
        <v>7974</v>
      </c>
      <c r="D3818" s="89"/>
      <c r="E3818" s="89" t="s">
        <v>6907</v>
      </c>
      <c r="F3818" s="89" t="s">
        <v>582</v>
      </c>
      <c r="G3818" s="105">
        <v>45397.594444444447</v>
      </c>
      <c r="H3818" t="str">
        <f>INDEX(Partner_details[companyName], MATCH(E3818, Partner_details[email], 0))</f>
        <v>Karas Tumanyan</v>
      </c>
      <c r="I3818">
        <f>IFERROR(INDEX(ggPayers[payer], MATCH(A3818, ggPayers[remote_order_id], 0)), 0)</f>
        <v>0</v>
      </c>
      <c r="J3818" t="str">
        <f t="shared" si="59"/>
        <v>other</v>
      </c>
    </row>
    <row r="3819" spans="1:10">
      <c r="A3819" s="89" t="s">
        <v>12816</v>
      </c>
      <c r="B3819" s="89">
        <v>300</v>
      </c>
      <c r="C3819" s="89" t="s">
        <v>7974</v>
      </c>
      <c r="D3819" s="89"/>
      <c r="E3819" s="89" t="s">
        <v>6907</v>
      </c>
      <c r="F3819" s="89" t="s">
        <v>582</v>
      </c>
      <c r="G3819" s="105">
        <v>45397.594444444447</v>
      </c>
      <c r="H3819" t="str">
        <f>INDEX(Partner_details[companyName], MATCH(E3819, Partner_details[email], 0))</f>
        <v>Karas Tumanyan</v>
      </c>
      <c r="I3819">
        <f>IFERROR(INDEX(ggPayers[payer], MATCH(A3819, ggPayers[remote_order_id], 0)), 0)</f>
        <v>0</v>
      </c>
      <c r="J3819" t="str">
        <f t="shared" si="59"/>
        <v>other</v>
      </c>
    </row>
    <row r="3820" spans="1:10">
      <c r="A3820" s="89" t="s">
        <v>12817</v>
      </c>
      <c r="B3820" s="89">
        <v>300</v>
      </c>
      <c r="C3820" s="89" t="s">
        <v>7974</v>
      </c>
      <c r="D3820" s="89"/>
      <c r="E3820" s="89" t="s">
        <v>6907</v>
      </c>
      <c r="F3820" s="89" t="s">
        <v>582</v>
      </c>
      <c r="G3820" s="105">
        <v>45397.594444444447</v>
      </c>
      <c r="H3820" t="str">
        <f>INDEX(Partner_details[companyName], MATCH(E3820, Partner_details[email], 0))</f>
        <v>Karas Tumanyan</v>
      </c>
      <c r="I3820">
        <f>IFERROR(INDEX(ggPayers[payer], MATCH(A3820, ggPayers[remote_order_id], 0)), 0)</f>
        <v>0</v>
      </c>
      <c r="J3820" t="str">
        <f t="shared" si="59"/>
        <v>other</v>
      </c>
    </row>
    <row r="3821" spans="1:10">
      <c r="A3821" s="89" t="s">
        <v>12818</v>
      </c>
      <c r="B3821" s="89">
        <v>300</v>
      </c>
      <c r="C3821" s="89" t="s">
        <v>7974</v>
      </c>
      <c r="D3821" s="89"/>
      <c r="E3821" s="89" t="s">
        <v>6907</v>
      </c>
      <c r="F3821" s="89" t="s">
        <v>582</v>
      </c>
      <c r="G3821" s="105">
        <v>45397.594444444447</v>
      </c>
      <c r="H3821" t="str">
        <f>INDEX(Partner_details[companyName], MATCH(E3821, Partner_details[email], 0))</f>
        <v>Karas Tumanyan</v>
      </c>
      <c r="I3821">
        <f>IFERROR(INDEX(ggPayers[payer], MATCH(A3821, ggPayers[remote_order_id], 0)), 0)</f>
        <v>0</v>
      </c>
      <c r="J3821" t="str">
        <f t="shared" si="59"/>
        <v>other</v>
      </c>
    </row>
    <row r="3822" spans="1:10">
      <c r="A3822" s="89" t="s">
        <v>12819</v>
      </c>
      <c r="B3822" s="89">
        <v>300</v>
      </c>
      <c r="C3822" s="89" t="s">
        <v>7974</v>
      </c>
      <c r="D3822" s="89"/>
      <c r="E3822" s="89" t="s">
        <v>6907</v>
      </c>
      <c r="F3822" s="89" t="s">
        <v>582</v>
      </c>
      <c r="G3822" s="105">
        <v>45397.594444444447</v>
      </c>
      <c r="H3822" t="str">
        <f>INDEX(Partner_details[companyName], MATCH(E3822, Partner_details[email], 0))</f>
        <v>Karas Tumanyan</v>
      </c>
      <c r="I3822">
        <f>IFERROR(INDEX(ggPayers[payer], MATCH(A3822, ggPayers[remote_order_id], 0)), 0)</f>
        <v>0</v>
      </c>
      <c r="J3822" t="str">
        <f t="shared" si="59"/>
        <v>other</v>
      </c>
    </row>
    <row r="3823" spans="1:10">
      <c r="A3823" s="89" t="s">
        <v>12820</v>
      </c>
      <c r="B3823" s="89">
        <v>300</v>
      </c>
      <c r="C3823" s="89" t="s">
        <v>7974</v>
      </c>
      <c r="D3823" s="89"/>
      <c r="E3823" s="89" t="s">
        <v>6907</v>
      </c>
      <c r="F3823" s="89" t="s">
        <v>582</v>
      </c>
      <c r="G3823" s="105">
        <v>45397.594444444447</v>
      </c>
      <c r="H3823" t="str">
        <f>INDEX(Partner_details[companyName], MATCH(E3823, Partner_details[email], 0))</f>
        <v>Karas Tumanyan</v>
      </c>
      <c r="I3823">
        <f>IFERROR(INDEX(ggPayers[payer], MATCH(A3823, ggPayers[remote_order_id], 0)), 0)</f>
        <v>0</v>
      </c>
      <c r="J3823" t="str">
        <f t="shared" si="59"/>
        <v>other</v>
      </c>
    </row>
    <row r="3824" spans="1:10">
      <c r="A3824" s="89" t="s">
        <v>12821</v>
      </c>
      <c r="B3824" s="89">
        <v>300</v>
      </c>
      <c r="C3824" s="89" t="s">
        <v>7974</v>
      </c>
      <c r="D3824" s="89"/>
      <c r="E3824" s="89" t="s">
        <v>6907</v>
      </c>
      <c r="F3824" s="89" t="s">
        <v>582</v>
      </c>
      <c r="G3824" s="105">
        <v>45397.594444444447</v>
      </c>
      <c r="H3824" t="str">
        <f>INDEX(Partner_details[companyName], MATCH(E3824, Partner_details[email], 0))</f>
        <v>Karas Tumanyan</v>
      </c>
      <c r="I3824">
        <f>IFERROR(INDEX(ggPayers[payer], MATCH(A3824, ggPayers[remote_order_id], 0)), 0)</f>
        <v>0</v>
      </c>
      <c r="J3824" t="str">
        <f t="shared" si="59"/>
        <v>other</v>
      </c>
    </row>
    <row r="3825" spans="1:10">
      <c r="A3825" s="89" t="s">
        <v>12822</v>
      </c>
      <c r="B3825" s="89">
        <v>300</v>
      </c>
      <c r="C3825" s="89" t="s">
        <v>7974</v>
      </c>
      <c r="D3825" s="89"/>
      <c r="E3825" s="89" t="s">
        <v>6907</v>
      </c>
      <c r="F3825" s="89" t="s">
        <v>582</v>
      </c>
      <c r="G3825" s="105">
        <v>45397.594444444447</v>
      </c>
      <c r="H3825" t="str">
        <f>INDEX(Partner_details[companyName], MATCH(E3825, Partner_details[email], 0))</f>
        <v>Karas Tumanyan</v>
      </c>
      <c r="I3825">
        <f>IFERROR(INDEX(ggPayers[payer], MATCH(A3825, ggPayers[remote_order_id], 0)), 0)</f>
        <v>0</v>
      </c>
      <c r="J3825" t="str">
        <f t="shared" si="59"/>
        <v>other</v>
      </c>
    </row>
    <row r="3826" spans="1:10">
      <c r="A3826" s="89" t="s">
        <v>12823</v>
      </c>
      <c r="B3826" s="89">
        <v>300</v>
      </c>
      <c r="C3826" s="89" t="s">
        <v>7974</v>
      </c>
      <c r="D3826" s="89"/>
      <c r="E3826" s="89" t="s">
        <v>6907</v>
      </c>
      <c r="F3826" s="89" t="s">
        <v>582</v>
      </c>
      <c r="G3826" s="105">
        <v>45397.594444444447</v>
      </c>
      <c r="H3826" t="str">
        <f>INDEX(Partner_details[companyName], MATCH(E3826, Partner_details[email], 0))</f>
        <v>Karas Tumanyan</v>
      </c>
      <c r="I3826">
        <f>IFERROR(INDEX(ggPayers[payer], MATCH(A3826, ggPayers[remote_order_id], 0)), 0)</f>
        <v>0</v>
      </c>
      <c r="J3826" t="str">
        <f t="shared" si="59"/>
        <v>other</v>
      </c>
    </row>
    <row r="3827" spans="1:10">
      <c r="A3827" s="89" t="s">
        <v>12824</v>
      </c>
      <c r="B3827" s="89">
        <v>300</v>
      </c>
      <c r="C3827" s="89" t="s">
        <v>7974</v>
      </c>
      <c r="D3827" s="89"/>
      <c r="E3827" s="89" t="s">
        <v>6907</v>
      </c>
      <c r="F3827" s="89" t="s">
        <v>582</v>
      </c>
      <c r="G3827" s="105">
        <v>45397.594444444447</v>
      </c>
      <c r="H3827" t="str">
        <f>INDEX(Partner_details[companyName], MATCH(E3827, Partner_details[email], 0))</f>
        <v>Karas Tumanyan</v>
      </c>
      <c r="I3827">
        <f>IFERROR(INDEX(ggPayers[payer], MATCH(A3827, ggPayers[remote_order_id], 0)), 0)</f>
        <v>0</v>
      </c>
      <c r="J3827" t="str">
        <f t="shared" si="59"/>
        <v>other</v>
      </c>
    </row>
    <row r="3828" spans="1:10">
      <c r="A3828" s="89" t="s">
        <v>12825</v>
      </c>
      <c r="B3828" s="89">
        <v>300</v>
      </c>
      <c r="C3828" s="89" t="s">
        <v>7974</v>
      </c>
      <c r="D3828" s="89"/>
      <c r="E3828" s="89" t="s">
        <v>6907</v>
      </c>
      <c r="F3828" s="89" t="s">
        <v>582</v>
      </c>
      <c r="G3828" s="105">
        <v>45397.594444444447</v>
      </c>
      <c r="H3828" t="str">
        <f>INDEX(Partner_details[companyName], MATCH(E3828, Partner_details[email], 0))</f>
        <v>Karas Tumanyan</v>
      </c>
      <c r="I3828">
        <f>IFERROR(INDEX(ggPayers[payer], MATCH(A3828, ggPayers[remote_order_id], 0)), 0)</f>
        <v>0</v>
      </c>
      <c r="J3828" t="str">
        <f t="shared" si="59"/>
        <v>other</v>
      </c>
    </row>
    <row r="3829" spans="1:10">
      <c r="A3829" s="89" t="s">
        <v>12826</v>
      </c>
      <c r="B3829" s="89">
        <v>300</v>
      </c>
      <c r="C3829" s="89" t="s">
        <v>7974</v>
      </c>
      <c r="D3829" s="89"/>
      <c r="E3829" s="89" t="s">
        <v>6907</v>
      </c>
      <c r="F3829" s="89" t="s">
        <v>582</v>
      </c>
      <c r="G3829" s="105">
        <v>45397.594444444447</v>
      </c>
      <c r="H3829" t="str">
        <f>INDEX(Partner_details[companyName], MATCH(E3829, Partner_details[email], 0))</f>
        <v>Karas Tumanyan</v>
      </c>
      <c r="I3829">
        <f>IFERROR(INDEX(ggPayers[payer], MATCH(A3829, ggPayers[remote_order_id], 0)), 0)</f>
        <v>0</v>
      </c>
      <c r="J3829" t="str">
        <f t="shared" si="59"/>
        <v>other</v>
      </c>
    </row>
    <row r="3830" spans="1:10">
      <c r="A3830" s="89" t="s">
        <v>12827</v>
      </c>
      <c r="B3830" s="89">
        <v>300</v>
      </c>
      <c r="C3830" s="89" t="s">
        <v>7974</v>
      </c>
      <c r="D3830" s="89"/>
      <c r="E3830" s="89" t="s">
        <v>6907</v>
      </c>
      <c r="F3830" s="89" t="s">
        <v>582</v>
      </c>
      <c r="G3830" s="105">
        <v>45397.594444444447</v>
      </c>
      <c r="H3830" t="str">
        <f>INDEX(Partner_details[companyName], MATCH(E3830, Partner_details[email], 0))</f>
        <v>Karas Tumanyan</v>
      </c>
      <c r="I3830">
        <f>IFERROR(INDEX(ggPayers[payer], MATCH(A3830, ggPayers[remote_order_id], 0)), 0)</f>
        <v>0</v>
      </c>
      <c r="J3830" t="str">
        <f t="shared" si="59"/>
        <v>other</v>
      </c>
    </row>
    <row r="3831" spans="1:10">
      <c r="A3831" s="89" t="s">
        <v>12828</v>
      </c>
      <c r="B3831" s="89">
        <v>300</v>
      </c>
      <c r="C3831" s="89" t="s">
        <v>7974</v>
      </c>
      <c r="D3831" s="89"/>
      <c r="E3831" s="89" t="s">
        <v>6907</v>
      </c>
      <c r="F3831" s="89" t="s">
        <v>582</v>
      </c>
      <c r="G3831" s="105">
        <v>45397.594444444447</v>
      </c>
      <c r="H3831" t="str">
        <f>INDEX(Partner_details[companyName], MATCH(E3831, Partner_details[email], 0))</f>
        <v>Karas Tumanyan</v>
      </c>
      <c r="I3831">
        <f>IFERROR(INDEX(ggPayers[payer], MATCH(A3831, ggPayers[remote_order_id], 0)), 0)</f>
        <v>0</v>
      </c>
      <c r="J3831" t="str">
        <f t="shared" si="59"/>
        <v>other</v>
      </c>
    </row>
    <row r="3832" spans="1:10">
      <c r="A3832" s="89" t="s">
        <v>12829</v>
      </c>
      <c r="B3832" s="89">
        <v>300</v>
      </c>
      <c r="C3832" s="89" t="s">
        <v>7974</v>
      </c>
      <c r="D3832" s="89"/>
      <c r="E3832" s="89" t="s">
        <v>6907</v>
      </c>
      <c r="F3832" s="89" t="s">
        <v>582</v>
      </c>
      <c r="G3832" s="105">
        <v>45397.594444444447</v>
      </c>
      <c r="H3832" t="str">
        <f>INDEX(Partner_details[companyName], MATCH(E3832, Partner_details[email], 0))</f>
        <v>Karas Tumanyan</v>
      </c>
      <c r="I3832">
        <f>IFERROR(INDEX(ggPayers[payer], MATCH(A3832, ggPayers[remote_order_id], 0)), 0)</f>
        <v>0</v>
      </c>
      <c r="J3832" t="str">
        <f t="shared" si="59"/>
        <v>other</v>
      </c>
    </row>
    <row r="3833" spans="1:10">
      <c r="A3833" s="89" t="s">
        <v>12830</v>
      </c>
      <c r="B3833" s="89">
        <v>300</v>
      </c>
      <c r="C3833" s="89" t="s">
        <v>7974</v>
      </c>
      <c r="D3833" s="89"/>
      <c r="E3833" s="89" t="s">
        <v>6907</v>
      </c>
      <c r="F3833" s="89" t="s">
        <v>582</v>
      </c>
      <c r="G3833" s="105">
        <v>45397.595138888886</v>
      </c>
      <c r="H3833" t="str">
        <f>INDEX(Partner_details[companyName], MATCH(E3833, Partner_details[email], 0))</f>
        <v>Karas Tumanyan</v>
      </c>
      <c r="I3833">
        <f>IFERROR(INDEX(ggPayers[payer], MATCH(A3833, ggPayers[remote_order_id], 0)), 0)</f>
        <v>0</v>
      </c>
      <c r="J3833" t="str">
        <f t="shared" si="59"/>
        <v>other</v>
      </c>
    </row>
    <row r="3834" spans="1:10">
      <c r="A3834" s="89" t="s">
        <v>12831</v>
      </c>
      <c r="B3834" s="89">
        <v>300</v>
      </c>
      <c r="C3834" s="89" t="s">
        <v>7974</v>
      </c>
      <c r="D3834" s="89"/>
      <c r="E3834" s="89" t="s">
        <v>6907</v>
      </c>
      <c r="F3834" s="89" t="s">
        <v>582</v>
      </c>
      <c r="G3834" s="105">
        <v>45397.595138888886</v>
      </c>
      <c r="H3834" t="str">
        <f>INDEX(Partner_details[companyName], MATCH(E3834, Partner_details[email], 0))</f>
        <v>Karas Tumanyan</v>
      </c>
      <c r="I3834">
        <f>IFERROR(INDEX(ggPayers[payer], MATCH(A3834, ggPayers[remote_order_id], 0)), 0)</f>
        <v>0</v>
      </c>
      <c r="J3834" t="str">
        <f t="shared" si="59"/>
        <v>other</v>
      </c>
    </row>
    <row r="3835" spans="1:10">
      <c r="A3835" s="89" t="s">
        <v>12832</v>
      </c>
      <c r="B3835" s="89">
        <v>300</v>
      </c>
      <c r="C3835" s="89" t="s">
        <v>7974</v>
      </c>
      <c r="D3835" s="89"/>
      <c r="E3835" s="89" t="s">
        <v>6907</v>
      </c>
      <c r="F3835" s="89" t="s">
        <v>582</v>
      </c>
      <c r="G3835" s="105">
        <v>45397.595138888886</v>
      </c>
      <c r="H3835" t="str">
        <f>INDEX(Partner_details[companyName], MATCH(E3835, Partner_details[email], 0))</f>
        <v>Karas Tumanyan</v>
      </c>
      <c r="I3835">
        <f>IFERROR(INDEX(ggPayers[payer], MATCH(A3835, ggPayers[remote_order_id], 0)), 0)</f>
        <v>0</v>
      </c>
      <c r="J3835" t="str">
        <f t="shared" si="59"/>
        <v>other</v>
      </c>
    </row>
    <row r="3836" spans="1:10">
      <c r="A3836" s="89" t="s">
        <v>12833</v>
      </c>
      <c r="B3836" s="89">
        <v>300</v>
      </c>
      <c r="C3836" s="89" t="s">
        <v>7974</v>
      </c>
      <c r="D3836" s="89"/>
      <c r="E3836" s="89" t="s">
        <v>6907</v>
      </c>
      <c r="F3836" s="89" t="s">
        <v>582</v>
      </c>
      <c r="G3836" s="105">
        <v>45397.595138888886</v>
      </c>
      <c r="H3836" t="str">
        <f>INDEX(Partner_details[companyName], MATCH(E3836, Partner_details[email], 0))</f>
        <v>Karas Tumanyan</v>
      </c>
      <c r="I3836">
        <f>IFERROR(INDEX(ggPayers[payer], MATCH(A3836, ggPayers[remote_order_id], 0)), 0)</f>
        <v>0</v>
      </c>
      <c r="J3836" t="str">
        <f t="shared" si="59"/>
        <v>other</v>
      </c>
    </row>
    <row r="3837" spans="1:10">
      <c r="A3837" s="89" t="s">
        <v>12834</v>
      </c>
      <c r="B3837" s="89">
        <v>300</v>
      </c>
      <c r="C3837" s="89" t="s">
        <v>7974</v>
      </c>
      <c r="D3837" s="89"/>
      <c r="E3837" s="89" t="s">
        <v>6907</v>
      </c>
      <c r="F3837" s="89" t="s">
        <v>582</v>
      </c>
      <c r="G3837" s="105">
        <v>45397.595138888886</v>
      </c>
      <c r="H3837" t="str">
        <f>INDEX(Partner_details[companyName], MATCH(E3837, Partner_details[email], 0))</f>
        <v>Karas Tumanyan</v>
      </c>
      <c r="I3837">
        <f>IFERROR(INDEX(ggPayers[payer], MATCH(A3837, ggPayers[remote_order_id], 0)), 0)</f>
        <v>0</v>
      </c>
      <c r="J3837" t="str">
        <f t="shared" si="59"/>
        <v>other</v>
      </c>
    </row>
    <row r="3838" spans="1:10">
      <c r="A3838" s="89" t="s">
        <v>12835</v>
      </c>
      <c r="B3838" s="89">
        <v>300</v>
      </c>
      <c r="C3838" s="89" t="s">
        <v>7974</v>
      </c>
      <c r="D3838" s="89"/>
      <c r="E3838" s="89" t="s">
        <v>6907</v>
      </c>
      <c r="F3838" s="89" t="s">
        <v>582</v>
      </c>
      <c r="G3838" s="105">
        <v>45397.595138888886</v>
      </c>
      <c r="H3838" t="str">
        <f>INDEX(Partner_details[companyName], MATCH(E3838, Partner_details[email], 0))</f>
        <v>Karas Tumanyan</v>
      </c>
      <c r="I3838">
        <f>IFERROR(INDEX(ggPayers[payer], MATCH(A3838, ggPayers[remote_order_id], 0)), 0)</f>
        <v>0</v>
      </c>
      <c r="J3838" t="str">
        <f t="shared" si="59"/>
        <v>other</v>
      </c>
    </row>
    <row r="3839" spans="1:10">
      <c r="A3839" s="89" t="s">
        <v>12836</v>
      </c>
      <c r="B3839" s="89">
        <v>300</v>
      </c>
      <c r="C3839" s="89" t="s">
        <v>7974</v>
      </c>
      <c r="D3839" s="89"/>
      <c r="E3839" s="89" t="s">
        <v>6907</v>
      </c>
      <c r="F3839" s="89" t="s">
        <v>582</v>
      </c>
      <c r="G3839" s="105">
        <v>45397.595138888886</v>
      </c>
      <c r="H3839" t="str">
        <f>INDEX(Partner_details[companyName], MATCH(E3839, Partner_details[email], 0))</f>
        <v>Karas Tumanyan</v>
      </c>
      <c r="I3839">
        <f>IFERROR(INDEX(ggPayers[payer], MATCH(A3839, ggPayers[remote_order_id], 0)), 0)</f>
        <v>0</v>
      </c>
      <c r="J3839" t="str">
        <f t="shared" si="59"/>
        <v>other</v>
      </c>
    </row>
    <row r="3840" spans="1:10">
      <c r="A3840" s="89" t="s">
        <v>12837</v>
      </c>
      <c r="B3840" s="89">
        <v>300</v>
      </c>
      <c r="C3840" s="89" t="s">
        <v>7974</v>
      </c>
      <c r="D3840" s="89"/>
      <c r="E3840" s="89" t="s">
        <v>6907</v>
      </c>
      <c r="F3840" s="89" t="s">
        <v>582</v>
      </c>
      <c r="G3840" s="105">
        <v>45397.595138888886</v>
      </c>
      <c r="H3840" t="str">
        <f>INDEX(Partner_details[companyName], MATCH(E3840, Partner_details[email], 0))</f>
        <v>Karas Tumanyan</v>
      </c>
      <c r="I3840">
        <f>IFERROR(INDEX(ggPayers[payer], MATCH(A3840, ggPayers[remote_order_id], 0)), 0)</f>
        <v>0</v>
      </c>
      <c r="J3840" t="str">
        <f t="shared" si="59"/>
        <v>other</v>
      </c>
    </row>
    <row r="3841" spans="1:10">
      <c r="A3841" s="89" t="s">
        <v>12838</v>
      </c>
      <c r="B3841" s="89">
        <v>100</v>
      </c>
      <c r="C3841" s="89" t="s">
        <v>7974</v>
      </c>
      <c r="D3841" s="89"/>
      <c r="E3841" s="89" t="s">
        <v>6907</v>
      </c>
      <c r="F3841" s="89" t="s">
        <v>582</v>
      </c>
      <c r="G3841" s="105">
        <v>45397.595833333333</v>
      </c>
      <c r="H3841" t="str">
        <f>INDEX(Partner_details[companyName], MATCH(E3841, Partner_details[email], 0))</f>
        <v>Karas Tumanyan</v>
      </c>
      <c r="I3841">
        <f>IFERROR(INDEX(ggPayers[payer], MATCH(A3841, ggPayers[remote_order_id], 0)), 0)</f>
        <v>0</v>
      </c>
      <c r="J3841" t="str">
        <f t="shared" si="59"/>
        <v>other</v>
      </c>
    </row>
    <row r="3842" spans="1:10">
      <c r="A3842" s="89" t="s">
        <v>1404</v>
      </c>
      <c r="B3842" s="89">
        <v>1000</v>
      </c>
      <c r="C3842" s="89" t="s">
        <v>561</v>
      </c>
      <c r="D3842" s="89" t="s">
        <v>12839</v>
      </c>
      <c r="E3842" s="89" t="s">
        <v>6653</v>
      </c>
      <c r="F3842" s="89" t="s">
        <v>1403</v>
      </c>
      <c r="G3842" s="105">
        <v>45397.598611111112</v>
      </c>
      <c r="H3842" t="str">
        <f>INDEX(Partner_details[companyName], MATCH(E3842, Partner_details[email], 0))</f>
        <v>Karas mashtoc</v>
      </c>
      <c r="I3842">
        <f>IFERROR(INDEX(ggPayers[payer], MATCH(A3842, ggPayers[remote_order_id], 0)), 0)</f>
        <v>798</v>
      </c>
      <c r="J3842" t="str">
        <f t="shared" si="59"/>
        <v>ggPay</v>
      </c>
    </row>
    <row r="3843" spans="1:10">
      <c r="A3843" s="89" t="s">
        <v>1401</v>
      </c>
      <c r="B3843" s="89">
        <v>1000</v>
      </c>
      <c r="C3843" s="89" t="s">
        <v>561</v>
      </c>
      <c r="D3843" s="89" t="s">
        <v>12840</v>
      </c>
      <c r="E3843" s="89" t="s">
        <v>6847</v>
      </c>
      <c r="F3843" s="89" t="s">
        <v>862</v>
      </c>
      <c r="G3843" s="105">
        <v>45397.599305555559</v>
      </c>
      <c r="H3843" t="str">
        <f>INDEX(Partner_details[companyName], MATCH(E3843, Partner_details[email], 0))</f>
        <v>Karas mashtoc</v>
      </c>
      <c r="I3843">
        <f>IFERROR(INDEX(ggPayers[payer], MATCH(A3843, ggPayers[remote_order_id], 0)), 0)</f>
        <v>798</v>
      </c>
      <c r="J3843" t="str">
        <f t="shared" ref="J3843:J3906" si="60">IF(NOT(I3843=0), "ggPay", "other")</f>
        <v>ggPay</v>
      </c>
    </row>
    <row r="3844" spans="1:10">
      <c r="A3844" s="89" t="s">
        <v>1399</v>
      </c>
      <c r="B3844" s="89">
        <v>100</v>
      </c>
      <c r="C3844" s="89" t="s">
        <v>561</v>
      </c>
      <c r="D3844" s="89" t="s">
        <v>12841</v>
      </c>
      <c r="E3844" s="89" t="s">
        <v>6907</v>
      </c>
      <c r="F3844" s="89" t="s">
        <v>582</v>
      </c>
      <c r="G3844" s="105">
        <v>45397.611805555556</v>
      </c>
      <c r="H3844" t="str">
        <f>INDEX(Partner_details[companyName], MATCH(E3844, Partner_details[email], 0))</f>
        <v>Karas Tumanyan</v>
      </c>
      <c r="I3844">
        <f>IFERROR(INDEX(ggPayers[payer], MATCH(A3844, ggPayers[remote_order_id], 0)), 0)</f>
        <v>825186</v>
      </c>
      <c r="J3844" t="str">
        <f t="shared" si="60"/>
        <v>ggPay</v>
      </c>
    </row>
    <row r="3845" spans="1:10">
      <c r="A3845" s="89" t="s">
        <v>1397</v>
      </c>
      <c r="B3845" s="89">
        <v>500</v>
      </c>
      <c r="C3845" s="89" t="s">
        <v>561</v>
      </c>
      <c r="D3845" s="89"/>
      <c r="E3845" s="89" t="s">
        <v>7018</v>
      </c>
      <c r="F3845" s="89" t="s">
        <v>476</v>
      </c>
      <c r="G3845" s="105">
        <v>45397.64166666667</v>
      </c>
      <c r="H3845" t="str">
        <f>INDEX(Partner_details[companyName], MATCH(E3845, Partner_details[email], 0))</f>
        <v>Malocco</v>
      </c>
      <c r="I3845">
        <f>IFERROR(INDEX(ggPayers[payer], MATCH(A3845, ggPayers[remote_order_id], 0)), 0)</f>
        <v>0</v>
      </c>
      <c r="J3845" t="str">
        <f t="shared" si="60"/>
        <v>other</v>
      </c>
    </row>
    <row r="3846" spans="1:10">
      <c r="A3846" s="89" t="s">
        <v>12842</v>
      </c>
      <c r="B3846" s="89">
        <v>1000</v>
      </c>
      <c r="C3846" s="89" t="s">
        <v>7963</v>
      </c>
      <c r="D3846" s="89"/>
      <c r="E3846" s="89" t="s">
        <v>7296</v>
      </c>
      <c r="F3846" s="89" t="s">
        <v>516</v>
      </c>
      <c r="G3846" s="105">
        <v>45397.664583333331</v>
      </c>
      <c r="H3846" t="str">
        <f>INDEX(Partner_details[companyName], MATCH(E3846, Partner_details[email], 0))</f>
        <v>Paul</v>
      </c>
      <c r="I3846">
        <f>IFERROR(INDEX(ggPayers[payer], MATCH(A3846, ggPayers[remote_order_id], 0)), 0)</f>
        <v>0</v>
      </c>
      <c r="J3846" t="str">
        <f t="shared" si="60"/>
        <v>other</v>
      </c>
    </row>
    <row r="3847" spans="1:10">
      <c r="A3847" s="89" t="s">
        <v>12843</v>
      </c>
      <c r="B3847" s="89">
        <v>1000</v>
      </c>
      <c r="C3847" s="89" t="s">
        <v>7963</v>
      </c>
      <c r="D3847" s="89"/>
      <c r="E3847" s="89" t="s">
        <v>7296</v>
      </c>
      <c r="F3847" s="89" t="s">
        <v>516</v>
      </c>
      <c r="G3847" s="105">
        <v>45397.664583333331</v>
      </c>
      <c r="H3847" t="str">
        <f>INDEX(Partner_details[companyName], MATCH(E3847, Partner_details[email], 0))</f>
        <v>Paul</v>
      </c>
      <c r="I3847">
        <f>IFERROR(INDEX(ggPayers[payer], MATCH(A3847, ggPayers[remote_order_id], 0)), 0)</f>
        <v>0</v>
      </c>
      <c r="J3847" t="str">
        <f t="shared" si="60"/>
        <v>other</v>
      </c>
    </row>
    <row r="3848" spans="1:10">
      <c r="A3848" s="89" t="s">
        <v>12844</v>
      </c>
      <c r="B3848" s="89">
        <v>1000</v>
      </c>
      <c r="C3848" s="89" t="s">
        <v>7963</v>
      </c>
      <c r="D3848" s="89" t="s">
        <v>12845</v>
      </c>
      <c r="E3848" s="89" t="s">
        <v>7296</v>
      </c>
      <c r="F3848" s="89" t="s">
        <v>516</v>
      </c>
      <c r="G3848" s="105">
        <v>45397.664583333331</v>
      </c>
      <c r="H3848" t="str">
        <f>INDEX(Partner_details[companyName], MATCH(E3848, Partner_details[email], 0))</f>
        <v>Paul</v>
      </c>
      <c r="I3848">
        <f>IFERROR(INDEX(ggPayers[payer], MATCH(A3848, ggPayers[remote_order_id], 0)), 0)</f>
        <v>0</v>
      </c>
      <c r="J3848" t="str">
        <f t="shared" si="60"/>
        <v>other</v>
      </c>
    </row>
    <row r="3849" spans="1:10">
      <c r="A3849" s="89" t="s">
        <v>12846</v>
      </c>
      <c r="B3849" s="89">
        <v>300</v>
      </c>
      <c r="C3849" s="89" t="s">
        <v>7963</v>
      </c>
      <c r="D3849" s="89" t="s">
        <v>12847</v>
      </c>
      <c r="E3849" s="89" t="s">
        <v>6907</v>
      </c>
      <c r="F3849" s="89" t="s">
        <v>582</v>
      </c>
      <c r="G3849" s="105">
        <v>45397.668055555558</v>
      </c>
      <c r="H3849" t="str">
        <f>INDEX(Partner_details[companyName], MATCH(E3849, Partner_details[email], 0))</f>
        <v>Karas Tumanyan</v>
      </c>
      <c r="I3849">
        <f>IFERROR(INDEX(ggPayers[payer], MATCH(A3849, ggPayers[remote_order_id], 0)), 0)</f>
        <v>0</v>
      </c>
      <c r="J3849" t="str">
        <f t="shared" si="60"/>
        <v>other</v>
      </c>
    </row>
    <row r="3850" spans="1:10">
      <c r="A3850" s="89" t="s">
        <v>1395</v>
      </c>
      <c r="B3850" s="89">
        <v>300</v>
      </c>
      <c r="C3850" s="89" t="s">
        <v>561</v>
      </c>
      <c r="D3850" s="89"/>
      <c r="E3850" s="89" t="s">
        <v>7579</v>
      </c>
      <c r="F3850" s="89" t="s">
        <v>602</v>
      </c>
      <c r="G3850" s="105">
        <v>45397.68472222222</v>
      </c>
      <c r="H3850" t="e">
        <f>INDEX(Partner_details[companyName], MATCH(E3850, Partner_details[email], 0))</f>
        <v>#N/A</v>
      </c>
      <c r="I3850">
        <f>IFERROR(INDEX(ggPayers[payer], MATCH(A3850, ggPayers[remote_order_id], 0)), 0)</f>
        <v>0</v>
      </c>
      <c r="J3850" t="str">
        <f t="shared" si="60"/>
        <v>other</v>
      </c>
    </row>
    <row r="3851" spans="1:10">
      <c r="A3851" s="89" t="s">
        <v>12848</v>
      </c>
      <c r="B3851" s="89">
        <v>1000</v>
      </c>
      <c r="C3851" s="89" t="s">
        <v>7963</v>
      </c>
      <c r="D3851" s="89" t="s">
        <v>12849</v>
      </c>
      <c r="E3851" s="89" t="s">
        <v>6728</v>
      </c>
      <c r="F3851" s="89" t="s">
        <v>6727</v>
      </c>
      <c r="G3851" s="105">
        <v>45397.7</v>
      </c>
      <c r="H3851" t="str">
        <f>INDEX(Partner_details[companyName], MATCH(E3851, Partner_details[email], 0))</f>
        <v>Byblos</v>
      </c>
      <c r="I3851">
        <f>IFERROR(INDEX(ggPayers[payer], MATCH(A3851, ggPayers[remote_order_id], 0)), 0)</f>
        <v>0</v>
      </c>
      <c r="J3851" t="str">
        <f t="shared" si="60"/>
        <v>other</v>
      </c>
    </row>
    <row r="3852" spans="1:10">
      <c r="A3852" s="89" t="s">
        <v>12850</v>
      </c>
      <c r="B3852" s="89">
        <v>1000</v>
      </c>
      <c r="C3852" s="89" t="s">
        <v>7963</v>
      </c>
      <c r="D3852" s="89"/>
      <c r="E3852" s="89" t="s">
        <v>6728</v>
      </c>
      <c r="F3852" s="89" t="s">
        <v>6727</v>
      </c>
      <c r="G3852" s="105">
        <v>45397.700694444444</v>
      </c>
      <c r="H3852" t="str">
        <f>INDEX(Partner_details[companyName], MATCH(E3852, Partner_details[email], 0))</f>
        <v>Byblos</v>
      </c>
      <c r="I3852">
        <f>IFERROR(INDEX(ggPayers[payer], MATCH(A3852, ggPayers[remote_order_id], 0)), 0)</f>
        <v>0</v>
      </c>
      <c r="J3852" t="str">
        <f t="shared" si="60"/>
        <v>other</v>
      </c>
    </row>
    <row r="3853" spans="1:10">
      <c r="A3853" s="89" t="s">
        <v>12851</v>
      </c>
      <c r="B3853" s="89">
        <v>1000</v>
      </c>
      <c r="C3853" s="89" t="s">
        <v>7963</v>
      </c>
      <c r="D3853" s="89" t="s">
        <v>12852</v>
      </c>
      <c r="E3853" s="89" t="s">
        <v>6728</v>
      </c>
      <c r="F3853" s="89" t="s">
        <v>6727</v>
      </c>
      <c r="G3853" s="105">
        <v>45397.700694444444</v>
      </c>
      <c r="H3853" t="str">
        <f>INDEX(Partner_details[companyName], MATCH(E3853, Partner_details[email], 0))</f>
        <v>Byblos</v>
      </c>
      <c r="I3853">
        <f>IFERROR(INDEX(ggPayers[payer], MATCH(A3853, ggPayers[remote_order_id], 0)), 0)</f>
        <v>0</v>
      </c>
      <c r="J3853" t="str">
        <f t="shared" si="60"/>
        <v>other</v>
      </c>
    </row>
    <row r="3854" spans="1:10">
      <c r="A3854" s="89" t="s">
        <v>12853</v>
      </c>
      <c r="B3854" s="89">
        <v>1000</v>
      </c>
      <c r="C3854" s="89" t="s">
        <v>7963</v>
      </c>
      <c r="D3854" s="89" t="s">
        <v>12854</v>
      </c>
      <c r="E3854" s="89" t="s">
        <v>6728</v>
      </c>
      <c r="F3854" s="89" t="s">
        <v>6727</v>
      </c>
      <c r="G3854" s="105">
        <v>45397.700694444444</v>
      </c>
      <c r="H3854" t="str">
        <f>INDEX(Partner_details[companyName], MATCH(E3854, Partner_details[email], 0))</f>
        <v>Byblos</v>
      </c>
      <c r="I3854">
        <f>IFERROR(INDEX(ggPayers[payer], MATCH(A3854, ggPayers[remote_order_id], 0)), 0)</f>
        <v>0</v>
      </c>
      <c r="J3854" t="str">
        <f t="shared" si="60"/>
        <v>other</v>
      </c>
    </row>
    <row r="3855" spans="1:10">
      <c r="A3855" s="89" t="s">
        <v>1392</v>
      </c>
      <c r="B3855" s="89">
        <v>2000</v>
      </c>
      <c r="C3855" s="89" t="s">
        <v>561</v>
      </c>
      <c r="D3855" s="89" t="s">
        <v>12855</v>
      </c>
      <c r="E3855" s="89" t="s">
        <v>6994</v>
      </c>
      <c r="F3855" s="89" t="s">
        <v>231</v>
      </c>
      <c r="G3855" s="105">
        <v>45397.722916666666</v>
      </c>
      <c r="H3855" t="str">
        <f>INDEX(Partner_details[companyName], MATCH(E3855, Partner_details[email], 0))</f>
        <v>gg cjsc</v>
      </c>
      <c r="I3855">
        <f>IFERROR(INDEX(ggPayers[payer], MATCH(A3855, ggPayers[remote_order_id], 0)), 0)</f>
        <v>825186</v>
      </c>
      <c r="J3855" t="str">
        <f t="shared" si="60"/>
        <v>ggPay</v>
      </c>
    </row>
    <row r="3856" spans="1:10">
      <c r="A3856" s="89" t="s">
        <v>12856</v>
      </c>
      <c r="B3856" s="89">
        <v>1000</v>
      </c>
      <c r="C3856" s="89" t="s">
        <v>7963</v>
      </c>
      <c r="D3856" s="89" t="s">
        <v>12857</v>
      </c>
      <c r="E3856" s="89" t="s">
        <v>130</v>
      </c>
      <c r="F3856" s="89" t="s">
        <v>128</v>
      </c>
      <c r="G3856" s="105">
        <v>45397.751388888886</v>
      </c>
      <c r="H3856" t="str">
        <f>INDEX(Partner_details[companyName], MATCH(E3856, Partner_details[email], 0))</f>
        <v>Avetis Grigoryan</v>
      </c>
      <c r="I3856">
        <f>IFERROR(INDEX(ggPayers[payer], MATCH(A3856, ggPayers[remote_order_id], 0)), 0)</f>
        <v>0</v>
      </c>
      <c r="J3856" t="str">
        <f t="shared" si="60"/>
        <v>other</v>
      </c>
    </row>
    <row r="3857" spans="1:10">
      <c r="A3857" s="89" t="s">
        <v>12858</v>
      </c>
      <c r="B3857" s="89">
        <v>1000</v>
      </c>
      <c r="C3857" s="89" t="s">
        <v>7963</v>
      </c>
      <c r="D3857" s="89" t="s">
        <v>12859</v>
      </c>
      <c r="E3857" s="89" t="s">
        <v>130</v>
      </c>
      <c r="F3857" s="89" t="s">
        <v>128</v>
      </c>
      <c r="G3857" s="105">
        <v>45397.751388888886</v>
      </c>
      <c r="H3857" t="str">
        <f>INDEX(Partner_details[companyName], MATCH(E3857, Partner_details[email], 0))</f>
        <v>Avetis Grigoryan</v>
      </c>
      <c r="I3857">
        <f>IFERROR(INDEX(ggPayers[payer], MATCH(A3857, ggPayers[remote_order_id], 0)), 0)</f>
        <v>0</v>
      </c>
      <c r="J3857" t="str">
        <f t="shared" si="60"/>
        <v>other</v>
      </c>
    </row>
    <row r="3858" spans="1:10">
      <c r="A3858" s="89" t="s">
        <v>1391</v>
      </c>
      <c r="B3858" s="89">
        <v>500</v>
      </c>
      <c r="C3858" s="89" t="s">
        <v>561</v>
      </c>
      <c r="D3858" s="89"/>
      <c r="E3858" s="89" t="s">
        <v>7346</v>
      </c>
      <c r="F3858" s="89" t="s">
        <v>518</v>
      </c>
      <c r="G3858" s="105">
        <v>45397.761805555558</v>
      </c>
      <c r="H3858" t="str">
        <f>INDEX(Partner_details[companyName], MATCH(E3858, Partner_details[email], 0))</f>
        <v>Pizzanini</v>
      </c>
      <c r="I3858">
        <f>IFERROR(INDEX(ggPayers[payer], MATCH(A3858, ggPayers[remote_order_id], 0)), 0)</f>
        <v>0</v>
      </c>
      <c r="J3858" t="str">
        <f t="shared" si="60"/>
        <v>other</v>
      </c>
    </row>
    <row r="3859" spans="1:10">
      <c r="A3859" s="89" t="s">
        <v>12860</v>
      </c>
      <c r="B3859" s="89">
        <v>500</v>
      </c>
      <c r="C3859" s="89" t="s">
        <v>7963</v>
      </c>
      <c r="D3859" s="89"/>
      <c r="E3859" s="89" t="s">
        <v>7346</v>
      </c>
      <c r="F3859" s="89" t="s">
        <v>518</v>
      </c>
      <c r="G3859" s="105">
        <v>45397.761805555558</v>
      </c>
      <c r="H3859" t="str">
        <f>INDEX(Partner_details[companyName], MATCH(E3859, Partner_details[email], 0))</f>
        <v>Pizzanini</v>
      </c>
      <c r="I3859">
        <f>IFERROR(INDEX(ggPayers[payer], MATCH(A3859, ggPayers[remote_order_id], 0)), 0)</f>
        <v>0</v>
      </c>
      <c r="J3859" t="str">
        <f t="shared" si="60"/>
        <v>other</v>
      </c>
    </row>
    <row r="3860" spans="1:10">
      <c r="A3860" s="89" t="s">
        <v>1389</v>
      </c>
      <c r="B3860" s="89">
        <v>3000</v>
      </c>
      <c r="C3860" s="89" t="s">
        <v>561</v>
      </c>
      <c r="D3860" s="89" t="s">
        <v>12861</v>
      </c>
      <c r="E3860" s="89" t="s">
        <v>130</v>
      </c>
      <c r="F3860" s="89" t="s">
        <v>128</v>
      </c>
      <c r="G3860" s="105">
        <v>45397.813194444447</v>
      </c>
      <c r="H3860" t="str">
        <f>INDEX(Partner_details[companyName], MATCH(E3860, Partner_details[email], 0))</f>
        <v>Avetis Grigoryan</v>
      </c>
      <c r="I3860">
        <f>IFERROR(INDEX(ggPayers[payer], MATCH(A3860, ggPayers[remote_order_id], 0)), 0)</f>
        <v>44436</v>
      </c>
      <c r="J3860" t="str">
        <f t="shared" si="60"/>
        <v>ggPay</v>
      </c>
    </row>
    <row r="3861" spans="1:10">
      <c r="A3861" s="89" t="s">
        <v>1387</v>
      </c>
      <c r="B3861" s="89">
        <v>100</v>
      </c>
      <c r="C3861" s="89" t="s">
        <v>561</v>
      </c>
      <c r="D3861" s="89" t="s">
        <v>12862</v>
      </c>
      <c r="E3861" s="89" t="s">
        <v>7346</v>
      </c>
      <c r="F3861" s="89" t="s">
        <v>518</v>
      </c>
      <c r="G3861" s="105">
        <v>45398.234722222223</v>
      </c>
      <c r="H3861" t="str">
        <f>INDEX(Partner_details[companyName], MATCH(E3861, Partner_details[email], 0))</f>
        <v>Pizzanini</v>
      </c>
      <c r="I3861">
        <f>IFERROR(INDEX(ggPayers[payer], MATCH(A3861, ggPayers[remote_order_id], 0)), 0)</f>
        <v>825186</v>
      </c>
      <c r="J3861" t="str">
        <f t="shared" si="60"/>
        <v>ggPay</v>
      </c>
    </row>
    <row r="3862" spans="1:10">
      <c r="A3862" s="89" t="s">
        <v>1385</v>
      </c>
      <c r="B3862" s="89">
        <v>100</v>
      </c>
      <c r="C3862" s="89" t="s">
        <v>561</v>
      </c>
      <c r="D3862" s="89"/>
      <c r="E3862" s="89" t="s">
        <v>7346</v>
      </c>
      <c r="F3862" s="89" t="s">
        <v>518</v>
      </c>
      <c r="G3862" s="105">
        <v>45398.23541666667</v>
      </c>
      <c r="H3862" t="str">
        <f>INDEX(Partner_details[companyName], MATCH(E3862, Partner_details[email], 0))</f>
        <v>Pizzanini</v>
      </c>
      <c r="I3862">
        <f>IFERROR(INDEX(ggPayers[payer], MATCH(A3862, ggPayers[remote_order_id], 0)), 0)</f>
        <v>0</v>
      </c>
      <c r="J3862" t="str">
        <f t="shared" si="60"/>
        <v>other</v>
      </c>
    </row>
    <row r="3863" spans="1:10">
      <c r="A3863" s="89" t="s">
        <v>12863</v>
      </c>
      <c r="B3863" s="89">
        <v>300</v>
      </c>
      <c r="C3863" s="89" t="s">
        <v>7963</v>
      </c>
      <c r="D3863" s="89" t="s">
        <v>12864</v>
      </c>
      <c r="E3863" s="89" t="s">
        <v>6653</v>
      </c>
      <c r="F3863" s="89" t="s">
        <v>1403</v>
      </c>
      <c r="G3863" s="105">
        <v>45398.288194444445</v>
      </c>
      <c r="H3863" t="str">
        <f>INDEX(Partner_details[companyName], MATCH(E3863, Partner_details[email], 0))</f>
        <v>Karas mashtoc</v>
      </c>
      <c r="I3863">
        <f>IFERROR(INDEX(ggPayers[payer], MATCH(A3863, ggPayers[remote_order_id], 0)), 0)</f>
        <v>0</v>
      </c>
      <c r="J3863" t="str">
        <f t="shared" si="60"/>
        <v>other</v>
      </c>
    </row>
    <row r="3864" spans="1:10">
      <c r="A3864" s="89" t="s">
        <v>4189</v>
      </c>
      <c r="B3864" s="89">
        <v>500</v>
      </c>
      <c r="C3864" s="89" t="s">
        <v>561</v>
      </c>
      <c r="D3864" s="89"/>
      <c r="E3864" s="89" t="s">
        <v>7485</v>
      </c>
      <c r="F3864" s="89" t="s">
        <v>1728</v>
      </c>
      <c r="G3864" s="105">
        <v>45455.411805555559</v>
      </c>
      <c r="H3864" t="str">
        <f>INDEX(Partner_details[companyName], MATCH(E3864, Partner_details[email], 0))</f>
        <v>Cinnabon</v>
      </c>
      <c r="I3864">
        <f>IFERROR(INDEX(ggPayers[payer], MATCH(A3864, ggPayers[remote_order_id], 0)), 0)</f>
        <v>0</v>
      </c>
      <c r="J3864" t="str">
        <f t="shared" si="60"/>
        <v>other</v>
      </c>
    </row>
    <row r="3865" spans="1:10">
      <c r="A3865" s="89" t="s">
        <v>12865</v>
      </c>
      <c r="B3865" s="89">
        <v>100</v>
      </c>
      <c r="C3865" s="89" t="s">
        <v>7974</v>
      </c>
      <c r="D3865" s="89"/>
      <c r="E3865" s="89" t="s">
        <v>6933</v>
      </c>
      <c r="F3865" s="89" t="s">
        <v>41</v>
      </c>
      <c r="G3865" s="105">
        <v>45398.336111111108</v>
      </c>
      <c r="H3865" t="str">
        <f>INDEX(Partner_details[companyName], MATCH(E3865, Partner_details[email], 0))</f>
        <v>gg cjsc</v>
      </c>
      <c r="I3865">
        <f>IFERROR(INDEX(ggPayers[payer], MATCH(A3865, ggPayers[remote_order_id], 0)), 0)</f>
        <v>0</v>
      </c>
      <c r="J3865" t="str">
        <f t="shared" si="60"/>
        <v>other</v>
      </c>
    </row>
    <row r="3866" spans="1:10">
      <c r="A3866" s="89" t="s">
        <v>1380</v>
      </c>
      <c r="B3866" s="89">
        <v>100</v>
      </c>
      <c r="C3866" s="89" t="s">
        <v>561</v>
      </c>
      <c r="D3866" s="89"/>
      <c r="E3866" s="89" t="s">
        <v>6933</v>
      </c>
      <c r="F3866" s="89" t="s">
        <v>41</v>
      </c>
      <c r="G3866" s="105">
        <v>45398.338194444441</v>
      </c>
      <c r="H3866" t="str">
        <f>INDEX(Partner_details[companyName], MATCH(E3866, Partner_details[email], 0))</f>
        <v>gg cjsc</v>
      </c>
      <c r="I3866">
        <f>IFERROR(INDEX(ggPayers[payer], MATCH(A3866, ggPayers[remote_order_id], 0)), 0)</f>
        <v>0</v>
      </c>
      <c r="J3866" t="str">
        <f t="shared" si="60"/>
        <v>other</v>
      </c>
    </row>
    <row r="3867" spans="1:10">
      <c r="A3867" s="89" t="s">
        <v>1375</v>
      </c>
      <c r="B3867" s="89">
        <v>2000</v>
      </c>
      <c r="C3867" s="89" t="s">
        <v>561</v>
      </c>
      <c r="D3867" s="89" t="s">
        <v>12866</v>
      </c>
      <c r="E3867" s="89" t="s">
        <v>6830</v>
      </c>
      <c r="F3867" s="89" t="s">
        <v>382</v>
      </c>
      <c r="G3867" s="105">
        <v>45398.421527777777</v>
      </c>
      <c r="H3867" t="str">
        <f>INDEX(Partner_details[companyName], MATCH(E3867, Partner_details[email], 0))</f>
        <v>Beer Academy</v>
      </c>
      <c r="I3867">
        <f>IFERROR(INDEX(ggPayers[payer], MATCH(A3867, ggPayers[remote_order_id], 0)), 0)</f>
        <v>850</v>
      </c>
      <c r="J3867" t="str">
        <f t="shared" si="60"/>
        <v>ggPay</v>
      </c>
    </row>
    <row r="3868" spans="1:10">
      <c r="A3868" s="89" t="s">
        <v>12867</v>
      </c>
      <c r="B3868" s="89">
        <v>1000</v>
      </c>
      <c r="C3868" s="89" t="s">
        <v>7963</v>
      </c>
      <c r="D3868" s="89" t="s">
        <v>12868</v>
      </c>
      <c r="E3868" s="89" t="s">
        <v>6690</v>
      </c>
      <c r="F3868" s="89" t="s">
        <v>655</v>
      </c>
      <c r="G3868" s="105">
        <v>45398.421527777777</v>
      </c>
      <c r="H3868" t="str">
        <f>INDEX(Partner_details[companyName], MATCH(E3868, Partner_details[email], 0))</f>
        <v>Bisquit</v>
      </c>
      <c r="I3868">
        <f>IFERROR(INDEX(ggPayers[payer], MATCH(A3868, ggPayers[remote_order_id], 0)), 0)</f>
        <v>0</v>
      </c>
      <c r="J3868" t="str">
        <f t="shared" si="60"/>
        <v>other</v>
      </c>
    </row>
    <row r="3869" spans="1:10">
      <c r="A3869" s="89" t="s">
        <v>12869</v>
      </c>
      <c r="B3869" s="89">
        <v>1000</v>
      </c>
      <c r="C3869" s="89" t="s">
        <v>7963</v>
      </c>
      <c r="D3869" s="89"/>
      <c r="E3869" s="89" t="s">
        <v>6690</v>
      </c>
      <c r="F3869" s="89" t="s">
        <v>655</v>
      </c>
      <c r="G3869" s="105">
        <v>45398.421527777777</v>
      </c>
      <c r="H3869" t="str">
        <f>INDEX(Partner_details[companyName], MATCH(E3869, Partner_details[email], 0))</f>
        <v>Bisquit</v>
      </c>
      <c r="I3869">
        <f>IFERROR(INDEX(ggPayers[payer], MATCH(A3869, ggPayers[remote_order_id], 0)), 0)</f>
        <v>0</v>
      </c>
      <c r="J3869" t="str">
        <f t="shared" si="60"/>
        <v>other</v>
      </c>
    </row>
    <row r="3870" spans="1:10">
      <c r="A3870" s="89" t="s">
        <v>1378</v>
      </c>
      <c r="B3870" s="89">
        <v>1000</v>
      </c>
      <c r="C3870" s="89" t="s">
        <v>561</v>
      </c>
      <c r="D3870" s="89"/>
      <c r="E3870" s="89" t="s">
        <v>6690</v>
      </c>
      <c r="F3870" s="89" t="s">
        <v>655</v>
      </c>
      <c r="G3870" s="105">
        <v>45398.421527777777</v>
      </c>
      <c r="H3870" t="str">
        <f>INDEX(Partner_details[companyName], MATCH(E3870, Partner_details[email], 0))</f>
        <v>Bisquit</v>
      </c>
      <c r="I3870">
        <f>IFERROR(INDEX(ggPayers[payer], MATCH(A3870, ggPayers[remote_order_id], 0)), 0)</f>
        <v>0</v>
      </c>
      <c r="J3870" t="str">
        <f t="shared" si="60"/>
        <v>other</v>
      </c>
    </row>
    <row r="3871" spans="1:10">
      <c r="A3871" s="89" t="s">
        <v>1373</v>
      </c>
      <c r="B3871" s="89">
        <v>100</v>
      </c>
      <c r="C3871" s="89" t="s">
        <v>561</v>
      </c>
      <c r="D3871" s="89" t="s">
        <v>12870</v>
      </c>
      <c r="E3871" s="89" t="s">
        <v>6830</v>
      </c>
      <c r="F3871" s="89" t="s">
        <v>382</v>
      </c>
      <c r="G3871" s="105">
        <v>45398.425000000003</v>
      </c>
      <c r="H3871" t="str">
        <f>INDEX(Partner_details[companyName], MATCH(E3871, Partner_details[email], 0))</f>
        <v>Beer Academy</v>
      </c>
      <c r="I3871">
        <f>IFERROR(INDEX(ggPayers[payer], MATCH(A3871, ggPayers[remote_order_id], 0)), 0)</f>
        <v>825186</v>
      </c>
      <c r="J3871" t="str">
        <f t="shared" si="60"/>
        <v>ggPay</v>
      </c>
    </row>
    <row r="3872" spans="1:10">
      <c r="A3872" s="89" t="s">
        <v>1371</v>
      </c>
      <c r="B3872" s="89">
        <v>500</v>
      </c>
      <c r="C3872" s="89" t="s">
        <v>561</v>
      </c>
      <c r="D3872" s="89" t="s">
        <v>12871</v>
      </c>
      <c r="E3872" s="89" t="s">
        <v>7018</v>
      </c>
      <c r="F3872" s="89" t="s">
        <v>476</v>
      </c>
      <c r="G3872" s="105">
        <v>45398.428472222222</v>
      </c>
      <c r="H3872" t="str">
        <f>INDEX(Partner_details[companyName], MATCH(E3872, Partner_details[email], 0))</f>
        <v>Malocco</v>
      </c>
      <c r="I3872">
        <f>IFERROR(INDEX(ggPayers[payer], MATCH(A3872, ggPayers[remote_order_id], 0)), 0)</f>
        <v>704272</v>
      </c>
      <c r="J3872" t="str">
        <f t="shared" si="60"/>
        <v>ggPay</v>
      </c>
    </row>
    <row r="3873" spans="1:10">
      <c r="A3873" s="89" t="s">
        <v>1369</v>
      </c>
      <c r="B3873" s="89">
        <v>1000</v>
      </c>
      <c r="C3873" s="89" t="s">
        <v>561</v>
      </c>
      <c r="D3873" s="89" t="s">
        <v>12872</v>
      </c>
      <c r="E3873" s="89" t="s">
        <v>7432</v>
      </c>
      <c r="F3873" s="89" t="s">
        <v>571</v>
      </c>
      <c r="G3873" s="105">
        <v>45398.508333333331</v>
      </c>
      <c r="H3873" t="str">
        <f>INDEX(Partner_details[companyName], MATCH(E3873, Partner_details[email], 0))</f>
        <v>Venlo</v>
      </c>
      <c r="I3873">
        <f>IFERROR(INDEX(ggPayers[payer], MATCH(A3873, ggPayers[remote_order_id], 0)), 0)</f>
        <v>798</v>
      </c>
      <c r="J3873" t="str">
        <f t="shared" si="60"/>
        <v>ggPay</v>
      </c>
    </row>
    <row r="3874" spans="1:10">
      <c r="A3874" s="89" t="s">
        <v>1367</v>
      </c>
      <c r="B3874" s="89">
        <v>3000</v>
      </c>
      <c r="C3874" s="89" t="s">
        <v>561</v>
      </c>
      <c r="D3874" s="89" t="s">
        <v>12873</v>
      </c>
      <c r="E3874" s="89" t="s">
        <v>6728</v>
      </c>
      <c r="F3874" s="89" t="s">
        <v>6727</v>
      </c>
      <c r="G3874" s="105">
        <v>45398.512499999997</v>
      </c>
      <c r="H3874" t="str">
        <f>INDEX(Partner_details[companyName], MATCH(E3874, Partner_details[email], 0))</f>
        <v>Byblos</v>
      </c>
      <c r="I3874">
        <f>IFERROR(INDEX(ggPayers[payer], MATCH(A3874, ggPayers[remote_order_id], 0)), 0)</f>
        <v>120105</v>
      </c>
      <c r="J3874" t="str">
        <f t="shared" si="60"/>
        <v>ggPay</v>
      </c>
    </row>
    <row r="3875" spans="1:10">
      <c r="A3875" s="89" t="s">
        <v>12874</v>
      </c>
      <c r="B3875" s="89">
        <v>300</v>
      </c>
      <c r="C3875" s="89" t="s">
        <v>7963</v>
      </c>
      <c r="D3875" s="89"/>
      <c r="E3875" s="89" t="s">
        <v>7579</v>
      </c>
      <c r="F3875" s="89" t="s">
        <v>602</v>
      </c>
      <c r="G3875" s="105">
        <v>45398.538888888892</v>
      </c>
      <c r="H3875" t="e">
        <f>INDEX(Partner_details[companyName], MATCH(E3875, Partner_details[email], 0))</f>
        <v>#N/A</v>
      </c>
      <c r="I3875">
        <f>IFERROR(INDEX(ggPayers[payer], MATCH(A3875, ggPayers[remote_order_id], 0)), 0)</f>
        <v>0</v>
      </c>
      <c r="J3875" t="str">
        <f t="shared" si="60"/>
        <v>other</v>
      </c>
    </row>
    <row r="3876" spans="1:10">
      <c r="A3876" s="89" t="s">
        <v>1365</v>
      </c>
      <c r="B3876" s="89">
        <v>500</v>
      </c>
      <c r="C3876" s="89" t="s">
        <v>561</v>
      </c>
      <c r="D3876" s="89" t="s">
        <v>12875</v>
      </c>
      <c r="E3876" s="89" t="s">
        <v>7432</v>
      </c>
      <c r="F3876" s="89" t="s">
        <v>571</v>
      </c>
      <c r="G3876" s="105">
        <v>45398.539583333331</v>
      </c>
      <c r="H3876" t="str">
        <f>INDEX(Partner_details[companyName], MATCH(E3876, Partner_details[email], 0))</f>
        <v>Venlo</v>
      </c>
      <c r="I3876">
        <f>IFERROR(INDEX(ggPayers[payer], MATCH(A3876, ggPayers[remote_order_id], 0)), 0)</f>
        <v>159282</v>
      </c>
      <c r="J3876" t="str">
        <f t="shared" si="60"/>
        <v>ggPay</v>
      </c>
    </row>
    <row r="3877" spans="1:10">
      <c r="A3877" s="89" t="s">
        <v>12876</v>
      </c>
      <c r="B3877" s="89">
        <v>100</v>
      </c>
      <c r="C3877" s="89" t="s">
        <v>7963</v>
      </c>
      <c r="D3877" s="89" t="s">
        <v>12877</v>
      </c>
      <c r="E3877" s="89" t="s">
        <v>7114</v>
      </c>
      <c r="F3877" s="89" t="s">
        <v>7113</v>
      </c>
      <c r="G3877" s="105">
        <v>45398.560416666667</v>
      </c>
      <c r="H3877" t="str">
        <f>INDEX(Partner_details[companyName], MATCH(E3877, Partner_details[email], 0))</f>
        <v>Arctic Fox</v>
      </c>
      <c r="I3877">
        <f>IFERROR(INDEX(ggPayers[payer], MATCH(A3877, ggPayers[remote_order_id], 0)), 0)</f>
        <v>0</v>
      </c>
      <c r="J3877" t="str">
        <f t="shared" si="60"/>
        <v>other</v>
      </c>
    </row>
    <row r="3878" spans="1:10">
      <c r="A3878" s="89" t="s">
        <v>12878</v>
      </c>
      <c r="B3878" s="89">
        <v>100</v>
      </c>
      <c r="C3878" s="89" t="s">
        <v>7974</v>
      </c>
      <c r="D3878" s="89"/>
      <c r="E3878" s="89" t="s">
        <v>7257</v>
      </c>
      <c r="F3878" s="89" t="s">
        <v>7256</v>
      </c>
      <c r="G3878" s="105">
        <v>45398.602777777778</v>
      </c>
      <c r="H3878" t="str">
        <f>INDEX(Partner_details[companyName], MATCH(E3878, Partner_details[email], 0))</f>
        <v>Jazve</v>
      </c>
      <c r="I3878">
        <f>IFERROR(INDEX(ggPayers[payer], MATCH(A3878, ggPayers[remote_order_id], 0)), 0)</f>
        <v>0</v>
      </c>
      <c r="J3878" t="str">
        <f t="shared" si="60"/>
        <v>other</v>
      </c>
    </row>
    <row r="3879" spans="1:10">
      <c r="A3879" s="89" t="s">
        <v>12879</v>
      </c>
      <c r="B3879" s="89">
        <v>100</v>
      </c>
      <c r="C3879" s="89" t="s">
        <v>7974</v>
      </c>
      <c r="D3879" s="89"/>
      <c r="E3879" s="89" t="s">
        <v>7257</v>
      </c>
      <c r="F3879" s="89" t="s">
        <v>7256</v>
      </c>
      <c r="G3879" s="105">
        <v>45398.602777777778</v>
      </c>
      <c r="H3879" t="str">
        <f>INDEX(Partner_details[companyName], MATCH(E3879, Partner_details[email], 0))</f>
        <v>Jazve</v>
      </c>
      <c r="I3879">
        <f>IFERROR(INDEX(ggPayers[payer], MATCH(A3879, ggPayers[remote_order_id], 0)), 0)</f>
        <v>0</v>
      </c>
      <c r="J3879" t="str">
        <f t="shared" si="60"/>
        <v>other</v>
      </c>
    </row>
    <row r="3880" spans="1:10">
      <c r="A3880" s="89" t="s">
        <v>12880</v>
      </c>
      <c r="B3880" s="89">
        <v>100</v>
      </c>
      <c r="C3880" s="89" t="s">
        <v>7963</v>
      </c>
      <c r="D3880" s="89"/>
      <c r="E3880" s="89" t="s">
        <v>7257</v>
      </c>
      <c r="F3880" s="89" t="s">
        <v>7256</v>
      </c>
      <c r="G3880" s="105">
        <v>45398.602777777778</v>
      </c>
      <c r="H3880" t="str">
        <f>INDEX(Partner_details[companyName], MATCH(E3880, Partner_details[email], 0))</f>
        <v>Jazve</v>
      </c>
      <c r="I3880">
        <f>IFERROR(INDEX(ggPayers[payer], MATCH(A3880, ggPayers[remote_order_id], 0)), 0)</f>
        <v>0</v>
      </c>
      <c r="J3880" t="str">
        <f t="shared" si="60"/>
        <v>other</v>
      </c>
    </row>
    <row r="3881" spans="1:10">
      <c r="A3881" s="89" t="s">
        <v>12881</v>
      </c>
      <c r="B3881" s="89">
        <v>1000</v>
      </c>
      <c r="C3881" s="89" t="s">
        <v>7963</v>
      </c>
      <c r="D3881" s="89"/>
      <c r="E3881" s="89" t="s">
        <v>6847</v>
      </c>
      <c r="F3881" s="89" t="s">
        <v>862</v>
      </c>
      <c r="G3881" s="105">
        <v>45398.604861111111</v>
      </c>
      <c r="H3881" t="str">
        <f>INDEX(Partner_details[companyName], MATCH(E3881, Partner_details[email], 0))</f>
        <v>Karas mashtoc</v>
      </c>
      <c r="I3881">
        <f>IFERROR(INDEX(ggPayers[payer], MATCH(A3881, ggPayers[remote_order_id], 0)), 0)</f>
        <v>0</v>
      </c>
      <c r="J3881" t="str">
        <f t="shared" si="60"/>
        <v>other</v>
      </c>
    </row>
    <row r="3882" spans="1:10">
      <c r="A3882" s="89" t="s">
        <v>1362</v>
      </c>
      <c r="B3882" s="89">
        <v>1000</v>
      </c>
      <c r="C3882" s="89" t="s">
        <v>561</v>
      </c>
      <c r="D3882" s="89"/>
      <c r="E3882" s="89" t="s">
        <v>6847</v>
      </c>
      <c r="F3882" s="89" t="s">
        <v>862</v>
      </c>
      <c r="G3882" s="105">
        <v>45398.604861111111</v>
      </c>
      <c r="H3882" t="str">
        <f>INDEX(Partner_details[companyName], MATCH(E3882, Partner_details[email], 0))</f>
        <v>Karas mashtoc</v>
      </c>
      <c r="I3882">
        <f>IFERROR(INDEX(ggPayers[payer], MATCH(A3882, ggPayers[remote_order_id], 0)), 0)</f>
        <v>0</v>
      </c>
      <c r="J3882" t="str">
        <f t="shared" si="60"/>
        <v>other</v>
      </c>
    </row>
    <row r="3883" spans="1:10">
      <c r="A3883" s="89" t="s">
        <v>12882</v>
      </c>
      <c r="B3883" s="89">
        <v>1000</v>
      </c>
      <c r="C3883" s="89" t="s">
        <v>7963</v>
      </c>
      <c r="D3883" s="89"/>
      <c r="E3883" s="89" t="s">
        <v>6847</v>
      </c>
      <c r="F3883" s="89" t="s">
        <v>862</v>
      </c>
      <c r="G3883" s="105">
        <v>45398.604861111111</v>
      </c>
      <c r="H3883" t="str">
        <f>INDEX(Partner_details[companyName], MATCH(E3883, Partner_details[email], 0))</f>
        <v>Karas mashtoc</v>
      </c>
      <c r="I3883">
        <f>IFERROR(INDEX(ggPayers[payer], MATCH(A3883, ggPayers[remote_order_id], 0)), 0)</f>
        <v>0</v>
      </c>
      <c r="J3883" t="str">
        <f t="shared" si="60"/>
        <v>other</v>
      </c>
    </row>
    <row r="3884" spans="1:10">
      <c r="A3884" s="89" t="s">
        <v>12883</v>
      </c>
      <c r="B3884" s="89">
        <v>1000</v>
      </c>
      <c r="C3884" s="89" t="s">
        <v>7963</v>
      </c>
      <c r="D3884" s="89"/>
      <c r="E3884" s="89" t="s">
        <v>6847</v>
      </c>
      <c r="F3884" s="89" t="s">
        <v>862</v>
      </c>
      <c r="G3884" s="105">
        <v>45398.604861111111</v>
      </c>
      <c r="H3884" t="str">
        <f>INDEX(Partner_details[companyName], MATCH(E3884, Partner_details[email], 0))</f>
        <v>Karas mashtoc</v>
      </c>
      <c r="I3884">
        <f>IFERROR(INDEX(ggPayers[payer], MATCH(A3884, ggPayers[remote_order_id], 0)), 0)</f>
        <v>0</v>
      </c>
      <c r="J3884" t="str">
        <f t="shared" si="60"/>
        <v>other</v>
      </c>
    </row>
    <row r="3885" spans="1:10">
      <c r="A3885" s="89" t="s">
        <v>12884</v>
      </c>
      <c r="B3885" s="89">
        <v>1000</v>
      </c>
      <c r="C3885" s="89" t="s">
        <v>7963</v>
      </c>
      <c r="D3885" s="89"/>
      <c r="E3885" s="89" t="s">
        <v>6847</v>
      </c>
      <c r="F3885" s="89" t="s">
        <v>862</v>
      </c>
      <c r="G3885" s="105">
        <v>45398.604861111111</v>
      </c>
      <c r="H3885" t="str">
        <f>INDEX(Partner_details[companyName], MATCH(E3885, Partner_details[email], 0))</f>
        <v>Karas mashtoc</v>
      </c>
      <c r="I3885">
        <f>IFERROR(INDEX(ggPayers[payer], MATCH(A3885, ggPayers[remote_order_id], 0)), 0)</f>
        <v>0</v>
      </c>
      <c r="J3885" t="str">
        <f t="shared" si="60"/>
        <v>other</v>
      </c>
    </row>
    <row r="3886" spans="1:10">
      <c r="A3886" s="89" t="s">
        <v>12885</v>
      </c>
      <c r="B3886" s="89">
        <v>1000</v>
      </c>
      <c r="C3886" s="89" t="s">
        <v>7963</v>
      </c>
      <c r="D3886" s="89"/>
      <c r="E3886" s="89" t="s">
        <v>6847</v>
      </c>
      <c r="F3886" s="89" t="s">
        <v>862</v>
      </c>
      <c r="G3886" s="105">
        <v>45398.604861111111</v>
      </c>
      <c r="H3886" t="str">
        <f>INDEX(Partner_details[companyName], MATCH(E3886, Partner_details[email], 0))</f>
        <v>Karas mashtoc</v>
      </c>
      <c r="I3886">
        <f>IFERROR(INDEX(ggPayers[payer], MATCH(A3886, ggPayers[remote_order_id], 0)), 0)</f>
        <v>0</v>
      </c>
      <c r="J3886" t="str">
        <f t="shared" si="60"/>
        <v>other</v>
      </c>
    </row>
    <row r="3887" spans="1:10">
      <c r="A3887" s="89" t="s">
        <v>12886</v>
      </c>
      <c r="B3887" s="89">
        <v>500</v>
      </c>
      <c r="C3887" s="89" t="s">
        <v>7974</v>
      </c>
      <c r="D3887" s="89"/>
      <c r="E3887" s="89" t="s">
        <v>6898</v>
      </c>
      <c r="F3887" s="89" t="s">
        <v>1173</v>
      </c>
      <c r="G3887" s="105">
        <v>45398.609722222223</v>
      </c>
      <c r="H3887" t="str">
        <f>INDEX(Partner_details[companyName], MATCH(E3887, Partner_details[email], 0))</f>
        <v>Bisquit</v>
      </c>
      <c r="I3887">
        <f>IFERROR(INDEX(ggPayers[payer], MATCH(A3887, ggPayers[remote_order_id], 0)), 0)</f>
        <v>0</v>
      </c>
      <c r="J3887" t="str">
        <f t="shared" si="60"/>
        <v>other</v>
      </c>
    </row>
    <row r="3888" spans="1:10">
      <c r="A3888" s="89" t="s">
        <v>12887</v>
      </c>
      <c r="B3888" s="89">
        <v>500</v>
      </c>
      <c r="C3888" s="89" t="s">
        <v>7963</v>
      </c>
      <c r="D3888" s="89" t="s">
        <v>12888</v>
      </c>
      <c r="E3888" s="89" t="s">
        <v>7203</v>
      </c>
      <c r="F3888" s="89" t="s">
        <v>2040</v>
      </c>
      <c r="G3888" s="105">
        <v>45398.627083333333</v>
      </c>
      <c r="H3888" t="str">
        <f>INDEX(Partner_details[companyName], MATCH(E3888, Partner_details[email], 0))</f>
        <v>Dodopizza</v>
      </c>
      <c r="I3888">
        <f>IFERROR(INDEX(ggPayers[payer], MATCH(A3888, ggPayers[remote_order_id], 0)), 0)</f>
        <v>0</v>
      </c>
      <c r="J3888" t="str">
        <f t="shared" si="60"/>
        <v>other</v>
      </c>
    </row>
    <row r="3889" spans="1:10">
      <c r="A3889" s="89" t="s">
        <v>12889</v>
      </c>
      <c r="B3889" s="89">
        <v>500</v>
      </c>
      <c r="C3889" s="89" t="s">
        <v>7963</v>
      </c>
      <c r="D3889" s="89" t="s">
        <v>12890</v>
      </c>
      <c r="E3889" s="89" t="s">
        <v>7203</v>
      </c>
      <c r="F3889" s="89" t="s">
        <v>2040</v>
      </c>
      <c r="G3889" s="105">
        <v>45398.62777777778</v>
      </c>
      <c r="H3889" t="str">
        <f>INDEX(Partner_details[companyName], MATCH(E3889, Partner_details[email], 0))</f>
        <v>Dodopizza</v>
      </c>
      <c r="I3889">
        <f>IFERROR(INDEX(ggPayers[payer], MATCH(A3889, ggPayers[remote_order_id], 0)), 0)</f>
        <v>0</v>
      </c>
      <c r="J3889" t="str">
        <f t="shared" si="60"/>
        <v>other</v>
      </c>
    </row>
    <row r="3890" spans="1:10">
      <c r="A3890" s="89" t="s">
        <v>12891</v>
      </c>
      <c r="B3890" s="89">
        <v>500</v>
      </c>
      <c r="C3890" s="89" t="s">
        <v>7963</v>
      </c>
      <c r="D3890" s="89"/>
      <c r="E3890" s="89" t="s">
        <v>7203</v>
      </c>
      <c r="F3890" s="89" t="s">
        <v>2040</v>
      </c>
      <c r="G3890" s="105">
        <v>45398.62777777778</v>
      </c>
      <c r="H3890" t="str">
        <f>INDEX(Partner_details[companyName], MATCH(E3890, Partner_details[email], 0))</f>
        <v>Dodopizza</v>
      </c>
      <c r="I3890">
        <f>IFERROR(INDEX(ggPayers[payer], MATCH(A3890, ggPayers[remote_order_id], 0)), 0)</f>
        <v>0</v>
      </c>
      <c r="J3890" t="str">
        <f t="shared" si="60"/>
        <v>other</v>
      </c>
    </row>
    <row r="3891" spans="1:10">
      <c r="A3891" s="89" t="s">
        <v>1360</v>
      </c>
      <c r="B3891" s="89">
        <v>300</v>
      </c>
      <c r="C3891" s="89" t="s">
        <v>561</v>
      </c>
      <c r="D3891" s="89" t="s">
        <v>12892</v>
      </c>
      <c r="E3891" s="89" t="s">
        <v>6714</v>
      </c>
      <c r="F3891" s="89" t="s">
        <v>585</v>
      </c>
      <c r="G3891" s="105">
        <v>45398.658333333333</v>
      </c>
      <c r="H3891" t="str">
        <f>INDEX(Partner_details[companyName], MATCH(E3891, Partner_details[email], 0))</f>
        <v>Dodopizza</v>
      </c>
      <c r="I3891">
        <f>IFERROR(INDEX(ggPayers[payer], MATCH(A3891, ggPayers[remote_order_id], 0)), 0)</f>
        <v>46929</v>
      </c>
      <c r="J3891" t="str">
        <f t="shared" si="60"/>
        <v>ggPay</v>
      </c>
    </row>
    <row r="3892" spans="1:10">
      <c r="A3892" s="89" t="s">
        <v>12893</v>
      </c>
      <c r="B3892" s="89">
        <v>500</v>
      </c>
      <c r="C3892" s="89" t="s">
        <v>7974</v>
      </c>
      <c r="D3892" s="89"/>
      <c r="E3892" s="89" t="s">
        <v>7192</v>
      </c>
      <c r="F3892" s="89" t="s">
        <v>1998</v>
      </c>
      <c r="G3892" s="105">
        <v>45398.678472222222</v>
      </c>
      <c r="H3892" t="str">
        <f>INDEX(Partner_details[companyName], MATCH(E3892, Partner_details[email], 0))</f>
        <v>Karas Tumanyan</v>
      </c>
      <c r="I3892">
        <f>IFERROR(INDEX(ggPayers[payer], MATCH(A3892, ggPayers[remote_order_id], 0)), 0)</f>
        <v>0</v>
      </c>
      <c r="J3892" t="str">
        <f t="shared" si="60"/>
        <v>other</v>
      </c>
    </row>
    <row r="3893" spans="1:10">
      <c r="A3893" s="89" t="s">
        <v>12894</v>
      </c>
      <c r="B3893" s="89">
        <v>500</v>
      </c>
      <c r="C3893" s="89" t="s">
        <v>7974</v>
      </c>
      <c r="D3893" s="89"/>
      <c r="E3893" s="89" t="s">
        <v>7192</v>
      </c>
      <c r="F3893" s="89" t="s">
        <v>1998</v>
      </c>
      <c r="G3893" s="105">
        <v>45398.679861111108</v>
      </c>
      <c r="H3893" t="str">
        <f>INDEX(Partner_details[companyName], MATCH(E3893, Partner_details[email], 0))</f>
        <v>Karas Tumanyan</v>
      </c>
      <c r="I3893">
        <f>IFERROR(INDEX(ggPayers[payer], MATCH(A3893, ggPayers[remote_order_id], 0)), 0)</f>
        <v>0</v>
      </c>
      <c r="J3893" t="str">
        <f t="shared" si="60"/>
        <v>other</v>
      </c>
    </row>
    <row r="3894" spans="1:10">
      <c r="A3894" s="89" t="s">
        <v>12895</v>
      </c>
      <c r="B3894" s="89">
        <v>300</v>
      </c>
      <c r="C3894" s="89" t="s">
        <v>7963</v>
      </c>
      <c r="D3894" s="89"/>
      <c r="E3894" s="89" t="s">
        <v>7579</v>
      </c>
      <c r="F3894" s="89" t="s">
        <v>602</v>
      </c>
      <c r="G3894" s="105">
        <v>45398.70416666667</v>
      </c>
      <c r="H3894" t="e">
        <f>INDEX(Partner_details[companyName], MATCH(E3894, Partner_details[email], 0))</f>
        <v>#N/A</v>
      </c>
      <c r="I3894">
        <f>IFERROR(INDEX(ggPayers[payer], MATCH(A3894, ggPayers[remote_order_id], 0)), 0)</f>
        <v>0</v>
      </c>
      <c r="J3894" t="str">
        <f t="shared" si="60"/>
        <v>other</v>
      </c>
    </row>
    <row r="3895" spans="1:10">
      <c r="A3895" s="89" t="s">
        <v>1358</v>
      </c>
      <c r="B3895" s="89">
        <v>500</v>
      </c>
      <c r="C3895" s="89" t="s">
        <v>561</v>
      </c>
      <c r="D3895" s="89" t="s">
        <v>12896</v>
      </c>
      <c r="E3895" s="89" t="s">
        <v>6728</v>
      </c>
      <c r="F3895" s="89" t="s">
        <v>6727</v>
      </c>
      <c r="G3895" s="105">
        <v>45398.714583333334</v>
      </c>
      <c r="H3895" t="str">
        <f>INDEX(Partner_details[companyName], MATCH(E3895, Partner_details[email], 0))</f>
        <v>Byblos</v>
      </c>
      <c r="I3895">
        <f>IFERROR(INDEX(ggPayers[payer], MATCH(A3895, ggPayers[remote_order_id], 0)), 0)</f>
        <v>1269</v>
      </c>
      <c r="J3895" t="str">
        <f t="shared" si="60"/>
        <v>ggPay</v>
      </c>
    </row>
    <row r="3896" spans="1:10">
      <c r="A3896" s="89" t="s">
        <v>1356</v>
      </c>
      <c r="B3896" s="89">
        <v>500</v>
      </c>
      <c r="C3896" s="89" t="s">
        <v>561</v>
      </c>
      <c r="D3896" s="89"/>
      <c r="E3896" s="89" t="s">
        <v>7018</v>
      </c>
      <c r="F3896" s="89" t="s">
        <v>476</v>
      </c>
      <c r="G3896" s="105">
        <v>45398.750694444447</v>
      </c>
      <c r="H3896" t="str">
        <f>INDEX(Partner_details[companyName], MATCH(E3896, Partner_details[email], 0))</f>
        <v>Malocco</v>
      </c>
      <c r="I3896">
        <f>IFERROR(INDEX(ggPayers[payer], MATCH(A3896, ggPayers[remote_order_id], 0)), 0)</f>
        <v>0</v>
      </c>
      <c r="J3896" t="str">
        <f t="shared" si="60"/>
        <v>other</v>
      </c>
    </row>
    <row r="3897" spans="1:10">
      <c r="A3897" s="89" t="s">
        <v>12897</v>
      </c>
      <c r="B3897" s="89">
        <v>500</v>
      </c>
      <c r="C3897" s="89" t="s">
        <v>7963</v>
      </c>
      <c r="D3897" s="89"/>
      <c r="E3897" s="89" t="s">
        <v>7018</v>
      </c>
      <c r="F3897" s="89" t="s">
        <v>476</v>
      </c>
      <c r="G3897" s="105">
        <v>45398.750694444447</v>
      </c>
      <c r="H3897" t="str">
        <f>INDEX(Partner_details[companyName], MATCH(E3897, Partner_details[email], 0))</f>
        <v>Malocco</v>
      </c>
      <c r="I3897">
        <f>IFERROR(INDEX(ggPayers[payer], MATCH(A3897, ggPayers[remote_order_id], 0)), 0)</f>
        <v>0</v>
      </c>
      <c r="J3897" t="str">
        <f t="shared" si="60"/>
        <v>other</v>
      </c>
    </row>
    <row r="3898" spans="1:10">
      <c r="A3898" s="89" t="s">
        <v>12898</v>
      </c>
      <c r="B3898" s="89">
        <v>2000</v>
      </c>
      <c r="C3898" s="89" t="s">
        <v>7963</v>
      </c>
      <c r="D3898" s="89" t="s">
        <v>12899</v>
      </c>
      <c r="E3898" s="89" t="s">
        <v>6830</v>
      </c>
      <c r="F3898" s="89" t="s">
        <v>382</v>
      </c>
      <c r="G3898" s="105">
        <v>45398.761111111111</v>
      </c>
      <c r="H3898" t="str">
        <f>INDEX(Partner_details[companyName], MATCH(E3898, Partner_details[email], 0))</f>
        <v>Beer Academy</v>
      </c>
      <c r="I3898">
        <f>IFERROR(INDEX(ggPayers[payer], MATCH(A3898, ggPayers[remote_order_id], 0)), 0)</f>
        <v>0</v>
      </c>
      <c r="J3898" t="str">
        <f t="shared" si="60"/>
        <v>other</v>
      </c>
    </row>
    <row r="3899" spans="1:10">
      <c r="A3899" s="89" t="s">
        <v>12900</v>
      </c>
      <c r="B3899" s="89">
        <v>2000</v>
      </c>
      <c r="C3899" s="89" t="s">
        <v>7963</v>
      </c>
      <c r="D3899" s="89"/>
      <c r="E3899" s="89" t="s">
        <v>6830</v>
      </c>
      <c r="F3899" s="89" t="s">
        <v>382</v>
      </c>
      <c r="G3899" s="105">
        <v>45398.761111111111</v>
      </c>
      <c r="H3899" t="str">
        <f>INDEX(Partner_details[companyName], MATCH(E3899, Partner_details[email], 0))</f>
        <v>Beer Academy</v>
      </c>
      <c r="I3899">
        <f>IFERROR(INDEX(ggPayers[payer], MATCH(A3899, ggPayers[remote_order_id], 0)), 0)</f>
        <v>0</v>
      </c>
      <c r="J3899" t="str">
        <f t="shared" si="60"/>
        <v>other</v>
      </c>
    </row>
    <row r="3900" spans="1:10">
      <c r="A3900" s="89" t="s">
        <v>1354</v>
      </c>
      <c r="B3900" s="89">
        <v>20000</v>
      </c>
      <c r="C3900" s="89" t="s">
        <v>561</v>
      </c>
      <c r="D3900" s="89"/>
      <c r="E3900" s="89" t="s">
        <v>130</v>
      </c>
      <c r="F3900" s="89" t="s">
        <v>128</v>
      </c>
      <c r="G3900" s="105">
        <v>45398.793055555558</v>
      </c>
      <c r="H3900" t="str">
        <f>INDEX(Partner_details[companyName], MATCH(E3900, Partner_details[email], 0))</f>
        <v>Avetis Grigoryan</v>
      </c>
      <c r="I3900">
        <f>IFERROR(INDEX(ggPayers[payer], MATCH(A3900, ggPayers[remote_order_id], 0)), 0)</f>
        <v>0</v>
      </c>
      <c r="J3900" t="str">
        <f t="shared" si="60"/>
        <v>other</v>
      </c>
    </row>
    <row r="3901" spans="1:10">
      <c r="A3901" s="89" t="s">
        <v>1352</v>
      </c>
      <c r="B3901" s="89">
        <v>500</v>
      </c>
      <c r="C3901" s="89" t="s">
        <v>561</v>
      </c>
      <c r="D3901" s="89"/>
      <c r="E3901" s="89" t="s">
        <v>7018</v>
      </c>
      <c r="F3901" s="89" t="s">
        <v>476</v>
      </c>
      <c r="G3901" s="105">
        <v>45399.338194444441</v>
      </c>
      <c r="H3901" t="str">
        <f>INDEX(Partner_details[companyName], MATCH(E3901, Partner_details[email], 0))</f>
        <v>Malocco</v>
      </c>
      <c r="I3901">
        <f>IFERROR(INDEX(ggPayers[payer], MATCH(A3901, ggPayers[remote_order_id], 0)), 0)</f>
        <v>0</v>
      </c>
      <c r="J3901" t="str">
        <f t="shared" si="60"/>
        <v>other</v>
      </c>
    </row>
    <row r="3902" spans="1:10">
      <c r="A3902" s="89" t="s">
        <v>12901</v>
      </c>
      <c r="B3902" s="89">
        <v>1000</v>
      </c>
      <c r="C3902" s="89" t="s">
        <v>7963</v>
      </c>
      <c r="D3902" s="89" t="s">
        <v>12902</v>
      </c>
      <c r="E3902" s="89" t="s">
        <v>6714</v>
      </c>
      <c r="F3902" s="89" t="s">
        <v>585</v>
      </c>
      <c r="G3902" s="105">
        <v>45399.338888888888</v>
      </c>
      <c r="H3902" t="str">
        <f>INDEX(Partner_details[companyName], MATCH(E3902, Partner_details[email], 0))</f>
        <v>Dodopizza</v>
      </c>
      <c r="I3902">
        <f>IFERROR(INDEX(ggPayers[payer], MATCH(A3902, ggPayers[remote_order_id], 0)), 0)</f>
        <v>0</v>
      </c>
      <c r="J3902" t="str">
        <f t="shared" si="60"/>
        <v>other</v>
      </c>
    </row>
    <row r="3903" spans="1:10">
      <c r="A3903" s="89" t="s">
        <v>12903</v>
      </c>
      <c r="B3903" s="89">
        <v>1000</v>
      </c>
      <c r="C3903" s="89" t="s">
        <v>7963</v>
      </c>
      <c r="D3903" s="89" t="s">
        <v>12904</v>
      </c>
      <c r="E3903" s="89" t="s">
        <v>7296</v>
      </c>
      <c r="F3903" s="89" t="s">
        <v>516</v>
      </c>
      <c r="G3903" s="105">
        <v>45399.37777777778</v>
      </c>
      <c r="H3903" t="str">
        <f>INDEX(Partner_details[companyName], MATCH(E3903, Partner_details[email], 0))</f>
        <v>Paul</v>
      </c>
      <c r="I3903">
        <f>IFERROR(INDEX(ggPayers[payer], MATCH(A3903, ggPayers[remote_order_id], 0)), 0)</f>
        <v>0</v>
      </c>
      <c r="J3903" t="str">
        <f t="shared" si="60"/>
        <v>other</v>
      </c>
    </row>
    <row r="3904" spans="1:10">
      <c r="A3904" s="89" t="s">
        <v>1350</v>
      </c>
      <c r="B3904" s="89">
        <v>500</v>
      </c>
      <c r="C3904" s="89" t="s">
        <v>561</v>
      </c>
      <c r="D3904" s="89" t="s">
        <v>12905</v>
      </c>
      <c r="E3904" s="89" t="s">
        <v>6572</v>
      </c>
      <c r="F3904" s="89" t="s">
        <v>568</v>
      </c>
      <c r="G3904" s="105">
        <v>45399.395138888889</v>
      </c>
      <c r="H3904" t="str">
        <f>INDEX(Partner_details[companyName], MATCH(E3904, Partner_details[email], 0))</f>
        <v>Bisquit</v>
      </c>
      <c r="I3904">
        <f>IFERROR(INDEX(ggPayers[payer], MATCH(A3904, ggPayers[remote_order_id], 0)), 0)</f>
        <v>545501</v>
      </c>
      <c r="J3904" t="str">
        <f t="shared" si="60"/>
        <v>ggPay</v>
      </c>
    </row>
    <row r="3905" spans="1:10">
      <c r="A3905" s="89" t="s">
        <v>1348</v>
      </c>
      <c r="B3905" s="89">
        <v>500</v>
      </c>
      <c r="C3905" s="89" t="s">
        <v>561</v>
      </c>
      <c r="D3905" s="89" t="s">
        <v>12906</v>
      </c>
      <c r="E3905" s="89" t="s">
        <v>7554</v>
      </c>
      <c r="F3905" s="89" t="s">
        <v>623</v>
      </c>
      <c r="G3905" s="105">
        <v>45399.413194444445</v>
      </c>
      <c r="H3905" t="str">
        <f>INDEX(Partner_details[companyName], MATCH(E3905, Partner_details[email], 0))</f>
        <v>Bagel</v>
      </c>
      <c r="I3905">
        <f>IFERROR(INDEX(ggPayers[payer], MATCH(A3905, ggPayers[remote_order_id], 0)), 0)</f>
        <v>947536</v>
      </c>
      <c r="J3905" t="str">
        <f t="shared" si="60"/>
        <v>ggPay</v>
      </c>
    </row>
    <row r="3906" spans="1:10">
      <c r="A3906" s="89" t="s">
        <v>12907</v>
      </c>
      <c r="B3906" s="89">
        <v>400</v>
      </c>
      <c r="C3906" s="89" t="s">
        <v>7963</v>
      </c>
      <c r="D3906" s="99" t="s">
        <v>12908</v>
      </c>
      <c r="E3906" s="89" t="s">
        <v>6572</v>
      </c>
      <c r="F3906" s="89" t="s">
        <v>568</v>
      </c>
      <c r="G3906" s="105">
        <v>45399.43472222222</v>
      </c>
      <c r="H3906" t="str">
        <f>INDEX(Partner_details[companyName], MATCH(E3906, Partner_details[email], 0))</f>
        <v>Bisquit</v>
      </c>
      <c r="I3906">
        <f>IFERROR(INDEX(ggPayers[payer], MATCH(A3906, ggPayers[remote_order_id], 0)), 0)</f>
        <v>0</v>
      </c>
      <c r="J3906" t="str">
        <f t="shared" si="60"/>
        <v>other</v>
      </c>
    </row>
    <row r="3907" spans="1:10">
      <c r="A3907" s="89" t="s">
        <v>6253</v>
      </c>
      <c r="B3907" s="89">
        <v>500</v>
      </c>
      <c r="C3907" s="89" t="s">
        <v>5606</v>
      </c>
      <c r="D3907" s="89" t="s">
        <v>12909</v>
      </c>
      <c r="E3907" s="89" t="s">
        <v>7579</v>
      </c>
      <c r="F3907" s="89" t="s">
        <v>602</v>
      </c>
      <c r="G3907" s="105">
        <v>45399.481249999997</v>
      </c>
      <c r="H3907" t="e">
        <f>INDEX(Partner_details[companyName], MATCH(E3907, Partner_details[email], 0))</f>
        <v>#N/A</v>
      </c>
      <c r="I3907">
        <f>IFERROR(INDEX(ggPayers[payer], MATCH(A3907, ggPayers[remote_order_id], 0)), 0)</f>
        <v>43996</v>
      </c>
      <c r="J3907" t="str">
        <f t="shared" ref="J3907:J3970" si="61">IF(NOT(I3907=0), "ggPay", "other")</f>
        <v>ggPay</v>
      </c>
    </row>
    <row r="3908" spans="1:10">
      <c r="A3908" s="89" t="s">
        <v>6252</v>
      </c>
      <c r="B3908" s="89">
        <v>500</v>
      </c>
      <c r="C3908" s="89" t="s">
        <v>5606</v>
      </c>
      <c r="D3908" s="89" t="s">
        <v>12910</v>
      </c>
      <c r="E3908" s="89" t="s">
        <v>7579</v>
      </c>
      <c r="F3908" s="89" t="s">
        <v>602</v>
      </c>
      <c r="G3908" s="105">
        <v>45399.481249999997</v>
      </c>
      <c r="H3908" t="e">
        <f>INDEX(Partner_details[companyName], MATCH(E3908, Partner_details[email], 0))</f>
        <v>#N/A</v>
      </c>
      <c r="I3908">
        <f>IFERROR(INDEX(ggPayers[payer], MATCH(A3908, ggPayers[remote_order_id], 0)), 0)</f>
        <v>43996</v>
      </c>
      <c r="J3908" t="str">
        <f t="shared" si="61"/>
        <v>ggPay</v>
      </c>
    </row>
    <row r="3909" spans="1:10">
      <c r="A3909" s="89" t="s">
        <v>1346</v>
      </c>
      <c r="B3909" s="89">
        <v>500</v>
      </c>
      <c r="C3909" s="89" t="s">
        <v>561</v>
      </c>
      <c r="D3909" s="89" t="s">
        <v>12911</v>
      </c>
      <c r="E3909" s="89" t="s">
        <v>7579</v>
      </c>
      <c r="F3909" s="89" t="s">
        <v>602</v>
      </c>
      <c r="G3909" s="105">
        <v>45399.48333333333</v>
      </c>
      <c r="H3909" t="e">
        <f>INDEX(Partner_details[companyName], MATCH(E3909, Partner_details[email], 0))</f>
        <v>#N/A</v>
      </c>
      <c r="I3909">
        <f>IFERROR(INDEX(ggPayers[payer], MATCH(A3909, ggPayers[remote_order_id], 0)), 0)</f>
        <v>43996</v>
      </c>
      <c r="J3909" t="str">
        <f t="shared" si="61"/>
        <v>ggPay</v>
      </c>
    </row>
    <row r="3910" spans="1:10">
      <c r="A3910" s="89" t="s">
        <v>12912</v>
      </c>
      <c r="B3910" s="89">
        <v>500</v>
      </c>
      <c r="C3910" s="89" t="s">
        <v>7963</v>
      </c>
      <c r="D3910" s="89" t="s">
        <v>12913</v>
      </c>
      <c r="E3910" s="89" t="s">
        <v>6830</v>
      </c>
      <c r="F3910" s="89" t="s">
        <v>382</v>
      </c>
      <c r="G3910" s="105">
        <v>45399.588888888888</v>
      </c>
      <c r="H3910" t="str">
        <f>INDEX(Partner_details[companyName], MATCH(E3910, Partner_details[email], 0))</f>
        <v>Beer Academy</v>
      </c>
      <c r="I3910">
        <f>IFERROR(INDEX(ggPayers[payer], MATCH(A3910, ggPayers[remote_order_id], 0)), 0)</f>
        <v>0</v>
      </c>
      <c r="J3910" t="str">
        <f t="shared" si="61"/>
        <v>other</v>
      </c>
    </row>
    <row r="3911" spans="1:10">
      <c r="A3911" s="89" t="s">
        <v>12914</v>
      </c>
      <c r="B3911" s="89">
        <v>500</v>
      </c>
      <c r="C3911" s="89" t="s">
        <v>7963</v>
      </c>
      <c r="D3911" s="89" t="s">
        <v>12915</v>
      </c>
      <c r="E3911" s="89" t="s">
        <v>6830</v>
      </c>
      <c r="F3911" s="89" t="s">
        <v>382</v>
      </c>
      <c r="G3911" s="105">
        <v>45399.589583333334</v>
      </c>
      <c r="H3911" t="str">
        <f>INDEX(Partner_details[companyName], MATCH(E3911, Partner_details[email], 0))</f>
        <v>Beer Academy</v>
      </c>
      <c r="I3911">
        <f>IFERROR(INDEX(ggPayers[payer], MATCH(A3911, ggPayers[remote_order_id], 0)), 0)</f>
        <v>0</v>
      </c>
      <c r="J3911" t="str">
        <f t="shared" si="61"/>
        <v>other</v>
      </c>
    </row>
    <row r="3912" spans="1:10">
      <c r="A3912" s="89" t="s">
        <v>12916</v>
      </c>
      <c r="B3912" s="89">
        <v>300</v>
      </c>
      <c r="C3912" s="89" t="s">
        <v>7963</v>
      </c>
      <c r="D3912" s="89" t="s">
        <v>12917</v>
      </c>
      <c r="E3912" s="89" t="s">
        <v>7203</v>
      </c>
      <c r="F3912" s="89" t="s">
        <v>2040</v>
      </c>
      <c r="G3912" s="105">
        <v>45399.671527777777</v>
      </c>
      <c r="H3912" t="str">
        <f>INDEX(Partner_details[companyName], MATCH(E3912, Partner_details[email], 0))</f>
        <v>Dodopizza</v>
      </c>
      <c r="I3912">
        <f>IFERROR(INDEX(ggPayers[payer], MATCH(A3912, ggPayers[remote_order_id], 0)), 0)</f>
        <v>0</v>
      </c>
      <c r="J3912" t="str">
        <f t="shared" si="61"/>
        <v>other</v>
      </c>
    </row>
    <row r="3913" spans="1:10">
      <c r="A3913" s="89" t="s">
        <v>12918</v>
      </c>
      <c r="B3913" s="89">
        <v>1000</v>
      </c>
      <c r="C3913" s="89" t="s">
        <v>7963</v>
      </c>
      <c r="D3913" s="89" t="s">
        <v>12919</v>
      </c>
      <c r="E3913" s="89" t="s">
        <v>6739</v>
      </c>
      <c r="F3913" s="89" t="s">
        <v>2172</v>
      </c>
      <c r="G3913" s="105">
        <v>45399.684027777781</v>
      </c>
      <c r="H3913" t="str">
        <f>INDEX(Partner_details[companyName], MATCH(E3913, Partner_details[email], 0))</f>
        <v>Tbili</v>
      </c>
      <c r="I3913">
        <f>IFERROR(INDEX(ggPayers[payer], MATCH(A3913, ggPayers[remote_order_id], 0)), 0)</f>
        <v>0</v>
      </c>
      <c r="J3913" t="str">
        <f t="shared" si="61"/>
        <v>other</v>
      </c>
    </row>
    <row r="3914" spans="1:10">
      <c r="A3914" s="89" t="s">
        <v>12920</v>
      </c>
      <c r="B3914" s="89">
        <v>1000</v>
      </c>
      <c r="C3914" s="89" t="s">
        <v>7963</v>
      </c>
      <c r="D3914" s="89" t="s">
        <v>12921</v>
      </c>
      <c r="E3914" s="89" t="s">
        <v>6739</v>
      </c>
      <c r="F3914" s="89" t="s">
        <v>2172</v>
      </c>
      <c r="G3914" s="105">
        <v>45399.684027777781</v>
      </c>
      <c r="H3914" t="str">
        <f>INDEX(Partner_details[companyName], MATCH(E3914, Partner_details[email], 0))</f>
        <v>Tbili</v>
      </c>
      <c r="I3914">
        <f>IFERROR(INDEX(ggPayers[payer], MATCH(A3914, ggPayers[remote_order_id], 0)), 0)</f>
        <v>0</v>
      </c>
      <c r="J3914" t="str">
        <f t="shared" si="61"/>
        <v>other</v>
      </c>
    </row>
    <row r="3915" spans="1:10">
      <c r="A3915" s="89" t="s">
        <v>1344</v>
      </c>
      <c r="B3915" s="89">
        <v>500</v>
      </c>
      <c r="C3915" s="89" t="s">
        <v>561</v>
      </c>
      <c r="D3915" s="89" t="s">
        <v>12922</v>
      </c>
      <c r="E3915" s="89" t="s">
        <v>7544</v>
      </c>
      <c r="F3915" s="89" t="s">
        <v>466</v>
      </c>
      <c r="G3915" s="105">
        <v>45399.699305555558</v>
      </c>
      <c r="H3915" t="str">
        <f>INDEX(Partner_details[companyName], MATCH(E3915, Partner_details[email], 0))</f>
        <v>Lumen Coffee</v>
      </c>
      <c r="I3915">
        <f>IFERROR(INDEX(ggPayers[payer], MATCH(A3915, ggPayers[remote_order_id], 0)), 0)</f>
        <v>133253</v>
      </c>
      <c r="J3915" t="str">
        <f t="shared" si="61"/>
        <v>ggPay</v>
      </c>
    </row>
    <row r="3916" spans="1:10">
      <c r="A3916" s="89" t="s">
        <v>12923</v>
      </c>
      <c r="B3916" s="89">
        <v>1500</v>
      </c>
      <c r="C3916" s="89" t="s">
        <v>7963</v>
      </c>
      <c r="D3916" s="89" t="s">
        <v>12924</v>
      </c>
      <c r="E3916" s="89" t="s">
        <v>6572</v>
      </c>
      <c r="F3916" s="89" t="s">
        <v>568</v>
      </c>
      <c r="G3916" s="105">
        <v>45399.724305555559</v>
      </c>
      <c r="H3916" t="str">
        <f>INDEX(Partner_details[companyName], MATCH(E3916, Partner_details[email], 0))</f>
        <v>Bisquit</v>
      </c>
      <c r="I3916">
        <f>IFERROR(INDEX(ggPayers[payer], MATCH(A3916, ggPayers[remote_order_id], 0)), 0)</f>
        <v>0</v>
      </c>
      <c r="J3916" t="str">
        <f t="shared" si="61"/>
        <v>other</v>
      </c>
    </row>
    <row r="3917" spans="1:10">
      <c r="A3917" s="89" t="s">
        <v>12925</v>
      </c>
      <c r="B3917" s="89">
        <v>1500</v>
      </c>
      <c r="C3917" s="89" t="s">
        <v>7963</v>
      </c>
      <c r="D3917" s="89" t="s">
        <v>12926</v>
      </c>
      <c r="E3917" s="89" t="s">
        <v>6572</v>
      </c>
      <c r="F3917" s="89" t="s">
        <v>568</v>
      </c>
      <c r="G3917" s="105">
        <v>45399.724999999999</v>
      </c>
      <c r="H3917" t="str">
        <f>INDEX(Partner_details[companyName], MATCH(E3917, Partner_details[email], 0))</f>
        <v>Bisquit</v>
      </c>
      <c r="I3917">
        <f>IFERROR(INDEX(ggPayers[payer], MATCH(A3917, ggPayers[remote_order_id], 0)), 0)</f>
        <v>0</v>
      </c>
      <c r="J3917" t="str">
        <f t="shared" si="61"/>
        <v>other</v>
      </c>
    </row>
    <row r="3918" spans="1:10">
      <c r="A3918" s="89" t="s">
        <v>12927</v>
      </c>
      <c r="B3918" s="89">
        <v>1000</v>
      </c>
      <c r="C3918" s="89" t="s">
        <v>7963</v>
      </c>
      <c r="D3918" s="89" t="s">
        <v>12928</v>
      </c>
      <c r="E3918" s="89" t="s">
        <v>6754</v>
      </c>
      <c r="F3918" s="89" t="s">
        <v>683</v>
      </c>
      <c r="G3918" s="105">
        <v>45399.731944444444</v>
      </c>
      <c r="H3918" t="str">
        <f>INDEX(Partner_details[companyName], MATCH(E3918, Partner_details[email], 0))</f>
        <v>Noraleppo</v>
      </c>
      <c r="I3918">
        <f>IFERROR(INDEX(ggPayers[payer], MATCH(A3918, ggPayers[remote_order_id], 0)), 0)</f>
        <v>0</v>
      </c>
      <c r="J3918" t="str">
        <f t="shared" si="61"/>
        <v>other</v>
      </c>
    </row>
    <row r="3919" spans="1:10">
      <c r="A3919" s="89" t="s">
        <v>1341</v>
      </c>
      <c r="B3919" s="89">
        <v>1000</v>
      </c>
      <c r="C3919" s="89" t="s">
        <v>561</v>
      </c>
      <c r="D3919" s="89" t="s">
        <v>12929</v>
      </c>
      <c r="E3919" s="89" t="s">
        <v>6754</v>
      </c>
      <c r="F3919" s="89" t="s">
        <v>683</v>
      </c>
      <c r="G3919" s="105">
        <v>45399.732638888891</v>
      </c>
      <c r="H3919" t="str">
        <f>INDEX(Partner_details[companyName], MATCH(E3919, Partner_details[email], 0))</f>
        <v>Noraleppo</v>
      </c>
      <c r="I3919">
        <f>IFERROR(INDEX(ggPayers[payer], MATCH(A3919, ggPayers[remote_order_id], 0)), 0)</f>
        <v>114702</v>
      </c>
      <c r="J3919" t="str">
        <f t="shared" si="61"/>
        <v>ggPay</v>
      </c>
    </row>
    <row r="3920" spans="1:10">
      <c r="A3920" s="89" t="s">
        <v>1338</v>
      </c>
      <c r="B3920" s="89">
        <v>2000</v>
      </c>
      <c r="C3920" s="89" t="s">
        <v>561</v>
      </c>
      <c r="D3920" s="89"/>
      <c r="E3920" s="89" t="s">
        <v>6754</v>
      </c>
      <c r="F3920" s="89" t="s">
        <v>683</v>
      </c>
      <c r="G3920" s="105">
        <v>45399.734027777777</v>
      </c>
      <c r="H3920" t="str">
        <f>INDEX(Partner_details[companyName], MATCH(E3920, Partner_details[email], 0))</f>
        <v>Noraleppo</v>
      </c>
      <c r="I3920">
        <f>IFERROR(INDEX(ggPayers[payer], MATCH(A3920, ggPayers[remote_order_id], 0)), 0)</f>
        <v>0</v>
      </c>
      <c r="J3920" t="str">
        <f t="shared" si="61"/>
        <v>other</v>
      </c>
    </row>
    <row r="3921" spans="1:10">
      <c r="A3921" s="89" t="s">
        <v>1336</v>
      </c>
      <c r="B3921" s="89">
        <v>1000</v>
      </c>
      <c r="C3921" s="89" t="s">
        <v>561</v>
      </c>
      <c r="D3921" s="89" t="s">
        <v>12930</v>
      </c>
      <c r="E3921" s="89" t="s">
        <v>116</v>
      </c>
      <c r="F3921" s="89" t="s">
        <v>6567</v>
      </c>
      <c r="G3921" s="105">
        <v>45399.740277777775</v>
      </c>
      <c r="H3921" t="str">
        <f>INDEX(Partner_details[companyName], MATCH(E3921, Partner_details[email], 0))</f>
        <v>Tumanyan</v>
      </c>
      <c r="I3921">
        <f>IFERROR(INDEX(ggPayers[payer], MATCH(A3921, ggPayers[remote_order_id], 0)), 0)</f>
        <v>950410</v>
      </c>
      <c r="J3921" t="str">
        <f t="shared" si="61"/>
        <v>ggPay</v>
      </c>
    </row>
    <row r="3922" spans="1:10">
      <c r="A3922" s="89" t="s">
        <v>1333</v>
      </c>
      <c r="B3922" s="89">
        <v>1500</v>
      </c>
      <c r="C3922" s="89" t="s">
        <v>561</v>
      </c>
      <c r="D3922" s="89" t="s">
        <v>12931</v>
      </c>
      <c r="E3922" s="89" t="s">
        <v>6572</v>
      </c>
      <c r="F3922" s="89" t="s">
        <v>568</v>
      </c>
      <c r="G3922" s="105">
        <v>45399.757638888892</v>
      </c>
      <c r="H3922" t="str">
        <f>INDEX(Partner_details[companyName], MATCH(E3922, Partner_details[email], 0))</f>
        <v>Bisquit</v>
      </c>
      <c r="I3922">
        <f>IFERROR(INDEX(ggPayers[payer], MATCH(A3922, ggPayers[remote_order_id], 0)), 0)</f>
        <v>1122602</v>
      </c>
      <c r="J3922" t="str">
        <f t="shared" si="61"/>
        <v>ggPay</v>
      </c>
    </row>
    <row r="3923" spans="1:10">
      <c r="A3923" s="89" t="s">
        <v>12932</v>
      </c>
      <c r="B3923" s="89">
        <v>800</v>
      </c>
      <c r="C3923" s="89" t="s">
        <v>7963</v>
      </c>
      <c r="D3923" s="89" t="s">
        <v>12933</v>
      </c>
      <c r="E3923" s="89" t="s">
        <v>7579</v>
      </c>
      <c r="F3923" s="89" t="s">
        <v>602</v>
      </c>
      <c r="G3923" s="105">
        <v>45399.78402777778</v>
      </c>
      <c r="H3923" t="e">
        <f>INDEX(Partner_details[companyName], MATCH(E3923, Partner_details[email], 0))</f>
        <v>#N/A</v>
      </c>
      <c r="I3923">
        <f>IFERROR(INDEX(ggPayers[payer], MATCH(A3923, ggPayers[remote_order_id], 0)), 0)</f>
        <v>0</v>
      </c>
      <c r="J3923" t="str">
        <f t="shared" si="61"/>
        <v>other</v>
      </c>
    </row>
    <row r="3924" spans="1:10">
      <c r="A3924" s="89" t="s">
        <v>12934</v>
      </c>
      <c r="B3924" s="89">
        <v>5000</v>
      </c>
      <c r="C3924" s="89" t="s">
        <v>7963</v>
      </c>
      <c r="D3924" s="89" t="s">
        <v>12935</v>
      </c>
      <c r="E3924" s="89" t="s">
        <v>6830</v>
      </c>
      <c r="F3924" s="89" t="s">
        <v>382</v>
      </c>
      <c r="G3924" s="105">
        <v>45399.786805555559</v>
      </c>
      <c r="H3924" t="str">
        <f>INDEX(Partner_details[companyName], MATCH(E3924, Partner_details[email], 0))</f>
        <v>Beer Academy</v>
      </c>
      <c r="I3924">
        <f>IFERROR(INDEX(ggPayers[payer], MATCH(A3924, ggPayers[remote_order_id], 0)), 0)</f>
        <v>0</v>
      </c>
      <c r="J3924" t="str">
        <f t="shared" si="61"/>
        <v>other</v>
      </c>
    </row>
    <row r="3925" spans="1:10">
      <c r="A3925" s="89" t="s">
        <v>12936</v>
      </c>
      <c r="B3925" s="89">
        <v>5000</v>
      </c>
      <c r="C3925" s="89" t="s">
        <v>7963</v>
      </c>
      <c r="D3925" s="89" t="s">
        <v>12937</v>
      </c>
      <c r="E3925" s="89" t="s">
        <v>6830</v>
      </c>
      <c r="F3925" s="89" t="s">
        <v>382</v>
      </c>
      <c r="G3925" s="105">
        <v>45399.787499999999</v>
      </c>
      <c r="H3925" t="str">
        <f>INDEX(Partner_details[companyName], MATCH(E3925, Partner_details[email], 0))</f>
        <v>Beer Academy</v>
      </c>
      <c r="I3925">
        <f>IFERROR(INDEX(ggPayers[payer], MATCH(A3925, ggPayers[remote_order_id], 0)), 0)</f>
        <v>0</v>
      </c>
      <c r="J3925" t="str">
        <f t="shared" si="61"/>
        <v>other</v>
      </c>
    </row>
    <row r="3926" spans="1:10">
      <c r="A3926" s="89" t="s">
        <v>1331</v>
      </c>
      <c r="B3926" s="89">
        <v>4000</v>
      </c>
      <c r="C3926" s="89" t="s">
        <v>561</v>
      </c>
      <c r="D3926" s="89" t="s">
        <v>12938</v>
      </c>
      <c r="E3926" s="89" t="s">
        <v>6754</v>
      </c>
      <c r="F3926" s="89" t="s">
        <v>683</v>
      </c>
      <c r="G3926" s="105">
        <v>45399.790277777778</v>
      </c>
      <c r="H3926" t="str">
        <f>INDEX(Partner_details[companyName], MATCH(E3926, Partner_details[email], 0))</f>
        <v>Noraleppo</v>
      </c>
      <c r="I3926">
        <f>IFERROR(INDEX(ggPayers[payer], MATCH(A3926, ggPayers[remote_order_id], 0)), 0)</f>
        <v>828424</v>
      </c>
      <c r="J3926" t="str">
        <f t="shared" si="61"/>
        <v>ggPay</v>
      </c>
    </row>
    <row r="3927" spans="1:10">
      <c r="A3927" s="89" t="s">
        <v>1325</v>
      </c>
      <c r="B3927" s="89">
        <v>500</v>
      </c>
      <c r="C3927" s="89" t="s">
        <v>561</v>
      </c>
      <c r="D3927" s="89" t="s">
        <v>12939</v>
      </c>
      <c r="E3927" s="89" t="s">
        <v>7432</v>
      </c>
      <c r="F3927" s="89" t="s">
        <v>571</v>
      </c>
      <c r="G3927" s="105">
        <v>45400.254166666666</v>
      </c>
      <c r="H3927" t="str">
        <f>INDEX(Partner_details[companyName], MATCH(E3927, Partner_details[email], 0))</f>
        <v>Venlo</v>
      </c>
      <c r="I3927">
        <f>IFERROR(INDEX(ggPayers[payer], MATCH(A3927, ggPayers[remote_order_id], 0)), 0)</f>
        <v>850</v>
      </c>
      <c r="J3927" t="str">
        <f t="shared" si="61"/>
        <v>ggPay</v>
      </c>
    </row>
    <row r="3928" spans="1:10">
      <c r="A3928" s="89" t="s">
        <v>1322</v>
      </c>
      <c r="B3928" s="89">
        <v>300</v>
      </c>
      <c r="C3928" s="89" t="s">
        <v>561</v>
      </c>
      <c r="D3928" s="89" t="s">
        <v>12940</v>
      </c>
      <c r="E3928" s="89" t="s">
        <v>7432</v>
      </c>
      <c r="F3928" s="89" t="s">
        <v>571</v>
      </c>
      <c r="G3928" s="105">
        <v>45400.261805555558</v>
      </c>
      <c r="H3928" t="str">
        <f>INDEX(Partner_details[companyName], MATCH(E3928, Partner_details[email], 0))</f>
        <v>Venlo</v>
      </c>
      <c r="I3928">
        <f>IFERROR(INDEX(ggPayers[payer], MATCH(A3928, ggPayers[remote_order_id], 0)), 0)</f>
        <v>2679</v>
      </c>
      <c r="J3928" t="str">
        <f t="shared" si="61"/>
        <v>ggPay</v>
      </c>
    </row>
    <row r="3929" spans="1:10">
      <c r="A3929" s="89" t="s">
        <v>1320</v>
      </c>
      <c r="B3929" s="89">
        <v>100</v>
      </c>
      <c r="C3929" s="89" t="s">
        <v>561</v>
      </c>
      <c r="D3929" s="89"/>
      <c r="E3929" s="89" t="s">
        <v>7114</v>
      </c>
      <c r="F3929" s="89" t="s">
        <v>7113</v>
      </c>
      <c r="G3929" s="105">
        <v>45400.276388888888</v>
      </c>
      <c r="H3929" t="str">
        <f>INDEX(Partner_details[companyName], MATCH(E3929, Partner_details[email], 0))</f>
        <v>Arctic Fox</v>
      </c>
      <c r="I3929">
        <f>IFERROR(INDEX(ggPayers[payer], MATCH(A3929, ggPayers[remote_order_id], 0)), 0)</f>
        <v>0</v>
      </c>
      <c r="J3929" t="str">
        <f t="shared" si="61"/>
        <v>other</v>
      </c>
    </row>
    <row r="3930" spans="1:10">
      <c r="A3930" s="89" t="s">
        <v>1318</v>
      </c>
      <c r="B3930" s="89">
        <v>100</v>
      </c>
      <c r="C3930" s="89" t="s">
        <v>561</v>
      </c>
      <c r="D3930" s="89"/>
      <c r="E3930" s="89" t="s">
        <v>7114</v>
      </c>
      <c r="F3930" s="89" t="s">
        <v>7113</v>
      </c>
      <c r="G3930" s="105">
        <v>45400.27847222222</v>
      </c>
      <c r="H3930" t="str">
        <f>INDEX(Partner_details[companyName], MATCH(E3930, Partner_details[email], 0))</f>
        <v>Arctic Fox</v>
      </c>
      <c r="I3930">
        <f>IFERROR(INDEX(ggPayers[payer], MATCH(A3930, ggPayers[remote_order_id], 0)), 0)</f>
        <v>0</v>
      </c>
      <c r="J3930" t="str">
        <f t="shared" si="61"/>
        <v>other</v>
      </c>
    </row>
    <row r="3931" spans="1:10">
      <c r="A3931" s="89" t="s">
        <v>12941</v>
      </c>
      <c r="B3931" s="89">
        <v>100</v>
      </c>
      <c r="C3931" s="89" t="s">
        <v>7963</v>
      </c>
      <c r="D3931" s="89"/>
      <c r="E3931" s="89" t="s">
        <v>7114</v>
      </c>
      <c r="F3931" s="89" t="s">
        <v>7113</v>
      </c>
      <c r="G3931" s="105">
        <v>45400.286111111112</v>
      </c>
      <c r="H3931" t="str">
        <f>INDEX(Partner_details[companyName], MATCH(E3931, Partner_details[email], 0))</f>
        <v>Arctic Fox</v>
      </c>
      <c r="I3931">
        <f>IFERROR(INDEX(ggPayers[payer], MATCH(A3931, ggPayers[remote_order_id], 0)), 0)</f>
        <v>0</v>
      </c>
      <c r="J3931" t="str">
        <f t="shared" si="61"/>
        <v>other</v>
      </c>
    </row>
    <row r="3932" spans="1:10">
      <c r="A3932" s="89" t="s">
        <v>1316</v>
      </c>
      <c r="B3932" s="89">
        <v>500</v>
      </c>
      <c r="C3932" s="89" t="s">
        <v>561</v>
      </c>
      <c r="D3932" s="89"/>
      <c r="E3932" s="89" t="s">
        <v>6984</v>
      </c>
      <c r="F3932" s="89" t="s">
        <v>206</v>
      </c>
      <c r="G3932" s="105">
        <v>45400.3</v>
      </c>
      <c r="H3932" t="str">
        <f>INDEX(Partner_details[companyName], MATCH(E3932, Partner_details[email], 0))</f>
        <v>gg cjsc</v>
      </c>
      <c r="I3932">
        <f>IFERROR(INDEX(ggPayers[payer], MATCH(A3932, ggPayers[remote_order_id], 0)), 0)</f>
        <v>0</v>
      </c>
      <c r="J3932" t="str">
        <f t="shared" si="61"/>
        <v>other</v>
      </c>
    </row>
    <row r="3933" spans="1:10">
      <c r="A3933" s="89" t="s">
        <v>12942</v>
      </c>
      <c r="B3933" s="89">
        <v>1000</v>
      </c>
      <c r="C3933" s="89" t="s">
        <v>7963</v>
      </c>
      <c r="D3933" s="89" t="s">
        <v>12943</v>
      </c>
      <c r="E3933" s="89" t="s">
        <v>6572</v>
      </c>
      <c r="F3933" s="89" t="s">
        <v>568</v>
      </c>
      <c r="G3933" s="105">
        <v>45400.338194444441</v>
      </c>
      <c r="H3933" t="str">
        <f>INDEX(Partner_details[companyName], MATCH(E3933, Partner_details[email], 0))</f>
        <v>Bisquit</v>
      </c>
      <c r="I3933">
        <f>IFERROR(INDEX(ggPayers[payer], MATCH(A3933, ggPayers[remote_order_id], 0)), 0)</f>
        <v>0</v>
      </c>
      <c r="J3933" t="str">
        <f t="shared" si="61"/>
        <v>other</v>
      </c>
    </row>
    <row r="3934" spans="1:10">
      <c r="A3934" s="89" t="s">
        <v>12944</v>
      </c>
      <c r="B3934" s="89">
        <v>1000</v>
      </c>
      <c r="C3934" s="89" t="s">
        <v>7963</v>
      </c>
      <c r="D3934" s="89" t="s">
        <v>12945</v>
      </c>
      <c r="E3934" s="89" t="s">
        <v>6572</v>
      </c>
      <c r="F3934" s="89" t="s">
        <v>568</v>
      </c>
      <c r="G3934" s="105">
        <v>45400.365277777775</v>
      </c>
      <c r="H3934" t="str">
        <f>INDEX(Partner_details[companyName], MATCH(E3934, Partner_details[email], 0))</f>
        <v>Bisquit</v>
      </c>
      <c r="I3934">
        <f>IFERROR(INDEX(ggPayers[payer], MATCH(A3934, ggPayers[remote_order_id], 0)), 0)</f>
        <v>0</v>
      </c>
      <c r="J3934" t="str">
        <f t="shared" si="61"/>
        <v>other</v>
      </c>
    </row>
    <row r="3935" spans="1:10">
      <c r="A3935" s="89" t="s">
        <v>1314</v>
      </c>
      <c r="B3935" s="89">
        <v>500</v>
      </c>
      <c r="C3935" s="89" t="s">
        <v>561</v>
      </c>
      <c r="D3935" s="89" t="s">
        <v>12946</v>
      </c>
      <c r="E3935" s="89" t="s">
        <v>6572</v>
      </c>
      <c r="F3935" s="89" t="s">
        <v>568</v>
      </c>
      <c r="G3935" s="105">
        <v>45400.397916666669</v>
      </c>
      <c r="H3935" t="str">
        <f>INDEX(Partner_details[companyName], MATCH(E3935, Partner_details[email], 0))</f>
        <v>Bisquit</v>
      </c>
      <c r="I3935">
        <f>IFERROR(INDEX(ggPayers[payer], MATCH(A3935, ggPayers[remote_order_id], 0)), 0)</f>
        <v>545501</v>
      </c>
      <c r="J3935" t="str">
        <f t="shared" si="61"/>
        <v>ggPay</v>
      </c>
    </row>
    <row r="3936" spans="1:10">
      <c r="A3936" s="99" t="s">
        <v>12947</v>
      </c>
      <c r="B3936" s="89">
        <v>500</v>
      </c>
      <c r="C3936" s="89" t="s">
        <v>7963</v>
      </c>
      <c r="D3936" s="89" t="s">
        <v>12948</v>
      </c>
      <c r="E3936" s="89" t="s">
        <v>6572</v>
      </c>
      <c r="F3936" s="89" t="s">
        <v>568</v>
      </c>
      <c r="G3936" s="105">
        <v>45400.404861111114</v>
      </c>
      <c r="H3936" t="str">
        <f>INDEX(Partner_details[companyName], MATCH(E3936, Partner_details[email], 0))</f>
        <v>Bisquit</v>
      </c>
      <c r="I3936">
        <f>IFERROR(INDEX(ggPayers[payer], MATCH(A3936, ggPayers[remote_order_id], 0)), 0)</f>
        <v>0</v>
      </c>
      <c r="J3936" t="str">
        <f t="shared" si="61"/>
        <v>other</v>
      </c>
    </row>
    <row r="3937" spans="1:10">
      <c r="A3937" s="89" t="s">
        <v>1312</v>
      </c>
      <c r="B3937" s="89">
        <v>500</v>
      </c>
      <c r="C3937" s="89" t="s">
        <v>561</v>
      </c>
      <c r="D3937" s="89" t="s">
        <v>12949</v>
      </c>
      <c r="E3937" s="89" t="s">
        <v>6572</v>
      </c>
      <c r="F3937" s="89" t="s">
        <v>568</v>
      </c>
      <c r="G3937" s="105">
        <v>45400.40902777778</v>
      </c>
      <c r="H3937" t="str">
        <f>INDEX(Partner_details[companyName], MATCH(E3937, Partner_details[email], 0))</f>
        <v>Bisquit</v>
      </c>
      <c r="I3937">
        <f>IFERROR(INDEX(ggPayers[payer], MATCH(A3937, ggPayers[remote_order_id], 0)), 0)</f>
        <v>139215</v>
      </c>
      <c r="J3937" t="str">
        <f t="shared" si="61"/>
        <v>ggPay</v>
      </c>
    </row>
    <row r="3938" spans="1:10">
      <c r="A3938" s="89" t="s">
        <v>1310</v>
      </c>
      <c r="B3938" s="89">
        <v>500</v>
      </c>
      <c r="C3938" s="89" t="s">
        <v>561</v>
      </c>
      <c r="D3938" s="89" t="s">
        <v>12950</v>
      </c>
      <c r="E3938" s="89" t="s">
        <v>6572</v>
      </c>
      <c r="F3938" s="89" t="s">
        <v>568</v>
      </c>
      <c r="G3938" s="105">
        <v>45400.431944444441</v>
      </c>
      <c r="H3938" t="str">
        <f>INDEX(Partner_details[companyName], MATCH(E3938, Partner_details[email], 0))</f>
        <v>Bisquit</v>
      </c>
      <c r="I3938">
        <f>IFERROR(INDEX(ggPayers[payer], MATCH(A3938, ggPayers[remote_order_id], 0)), 0)</f>
        <v>17217</v>
      </c>
      <c r="J3938" t="str">
        <f t="shared" si="61"/>
        <v>ggPay</v>
      </c>
    </row>
    <row r="3939" spans="1:10">
      <c r="A3939" s="89" t="s">
        <v>12951</v>
      </c>
      <c r="B3939" s="89">
        <v>1000</v>
      </c>
      <c r="C3939" s="89" t="s">
        <v>7963</v>
      </c>
      <c r="D3939" s="89" t="s">
        <v>12952</v>
      </c>
      <c r="E3939" s="89" t="s">
        <v>6572</v>
      </c>
      <c r="F3939" s="89" t="s">
        <v>568</v>
      </c>
      <c r="G3939" s="105">
        <v>45400.433333333334</v>
      </c>
      <c r="H3939" t="str">
        <f>INDEX(Partner_details[companyName], MATCH(E3939, Partner_details[email], 0))</f>
        <v>Bisquit</v>
      </c>
      <c r="I3939">
        <f>IFERROR(INDEX(ggPayers[payer], MATCH(A3939, ggPayers[remote_order_id], 0)), 0)</f>
        <v>0</v>
      </c>
      <c r="J3939" t="str">
        <f t="shared" si="61"/>
        <v>other</v>
      </c>
    </row>
    <row r="3940" spans="1:10">
      <c r="A3940" s="89" t="s">
        <v>12953</v>
      </c>
      <c r="B3940" s="89">
        <v>1500</v>
      </c>
      <c r="C3940" s="89" t="s">
        <v>7963</v>
      </c>
      <c r="D3940" s="89" t="s">
        <v>12954</v>
      </c>
      <c r="E3940" s="89" t="s">
        <v>6572</v>
      </c>
      <c r="F3940" s="89" t="s">
        <v>568</v>
      </c>
      <c r="G3940" s="105">
        <v>45400.434027777781</v>
      </c>
      <c r="H3940" t="str">
        <f>INDEX(Partner_details[companyName], MATCH(E3940, Partner_details[email], 0))</f>
        <v>Bisquit</v>
      </c>
      <c r="I3940">
        <f>IFERROR(INDEX(ggPayers[payer], MATCH(A3940, ggPayers[remote_order_id], 0)), 0)</f>
        <v>0</v>
      </c>
      <c r="J3940" t="str">
        <f t="shared" si="61"/>
        <v>other</v>
      </c>
    </row>
    <row r="3941" spans="1:10">
      <c r="A3941" s="89" t="s">
        <v>12955</v>
      </c>
      <c r="B3941" s="89">
        <v>2000</v>
      </c>
      <c r="C3941" s="89" t="s">
        <v>7963</v>
      </c>
      <c r="D3941" s="89" t="s">
        <v>12956</v>
      </c>
      <c r="E3941" s="89" t="s">
        <v>7235</v>
      </c>
      <c r="F3941" s="89" t="s">
        <v>710</v>
      </c>
      <c r="G3941" s="105">
        <v>45400.500694444447</v>
      </c>
      <c r="H3941" t="str">
        <f>INDEX(Partner_details[companyName], MATCH(E3941, Partner_details[email], 0))</f>
        <v>Smoking Chef</v>
      </c>
      <c r="I3941">
        <f>IFERROR(INDEX(ggPayers[payer], MATCH(A3941, ggPayers[remote_order_id], 0)), 0)</f>
        <v>0</v>
      </c>
      <c r="J3941" t="str">
        <f t="shared" si="61"/>
        <v>other</v>
      </c>
    </row>
    <row r="3942" spans="1:10">
      <c r="A3942" s="89" t="s">
        <v>12957</v>
      </c>
      <c r="B3942" s="89">
        <v>3000</v>
      </c>
      <c r="C3942" s="89" t="s">
        <v>7963</v>
      </c>
      <c r="D3942" s="89" t="s">
        <v>12958</v>
      </c>
      <c r="E3942" s="89" t="s">
        <v>7235</v>
      </c>
      <c r="F3942" s="89" t="s">
        <v>710</v>
      </c>
      <c r="G3942" s="105">
        <v>45400.504166666666</v>
      </c>
      <c r="H3942" t="str">
        <f>INDEX(Partner_details[companyName], MATCH(E3942, Partner_details[email], 0))</f>
        <v>Smoking Chef</v>
      </c>
      <c r="I3942">
        <f>IFERROR(INDEX(ggPayers[payer], MATCH(A3942, ggPayers[remote_order_id], 0)), 0)</f>
        <v>0</v>
      </c>
      <c r="J3942" t="str">
        <f t="shared" si="61"/>
        <v>other</v>
      </c>
    </row>
    <row r="3943" spans="1:10">
      <c r="A3943" s="89" t="s">
        <v>12959</v>
      </c>
      <c r="B3943" s="89">
        <v>3000</v>
      </c>
      <c r="C3943" s="89" t="s">
        <v>7963</v>
      </c>
      <c r="D3943" s="89" t="s">
        <v>12960</v>
      </c>
      <c r="E3943" s="89" t="s">
        <v>7235</v>
      </c>
      <c r="F3943" s="89" t="s">
        <v>710</v>
      </c>
      <c r="G3943" s="105">
        <v>45400.504166666666</v>
      </c>
      <c r="H3943" t="str">
        <f>INDEX(Partner_details[companyName], MATCH(E3943, Partner_details[email], 0))</f>
        <v>Smoking Chef</v>
      </c>
      <c r="I3943">
        <f>IFERROR(INDEX(ggPayers[payer], MATCH(A3943, ggPayers[remote_order_id], 0)), 0)</f>
        <v>0</v>
      </c>
      <c r="J3943" t="str">
        <f t="shared" si="61"/>
        <v>other</v>
      </c>
    </row>
    <row r="3944" spans="1:10">
      <c r="A3944" s="89" t="s">
        <v>1308</v>
      </c>
      <c r="B3944" s="89">
        <v>500</v>
      </c>
      <c r="C3944" s="89" t="s">
        <v>561</v>
      </c>
      <c r="D3944" s="89"/>
      <c r="E3944" s="89" t="s">
        <v>7018</v>
      </c>
      <c r="F3944" s="89" t="s">
        <v>476</v>
      </c>
      <c r="G3944" s="105">
        <v>45400.520138888889</v>
      </c>
      <c r="H3944" t="str">
        <f>INDEX(Partner_details[companyName], MATCH(E3944, Partner_details[email], 0))</f>
        <v>Malocco</v>
      </c>
      <c r="I3944">
        <f>IFERROR(INDEX(ggPayers[payer], MATCH(A3944, ggPayers[remote_order_id], 0)), 0)</f>
        <v>0</v>
      </c>
      <c r="J3944" t="str">
        <f t="shared" si="61"/>
        <v>other</v>
      </c>
    </row>
    <row r="3945" spans="1:10">
      <c r="A3945" s="89" t="s">
        <v>12961</v>
      </c>
      <c r="B3945" s="89">
        <v>500</v>
      </c>
      <c r="C3945" s="89" t="s">
        <v>7963</v>
      </c>
      <c r="D3945" s="89"/>
      <c r="E3945" s="89" t="s">
        <v>7018</v>
      </c>
      <c r="F3945" s="89" t="s">
        <v>476</v>
      </c>
      <c r="G3945" s="105">
        <v>45400.520138888889</v>
      </c>
      <c r="H3945" t="str">
        <f>INDEX(Partner_details[companyName], MATCH(E3945, Partner_details[email], 0))</f>
        <v>Malocco</v>
      </c>
      <c r="I3945">
        <f>IFERROR(INDEX(ggPayers[payer], MATCH(A3945, ggPayers[remote_order_id], 0)), 0)</f>
        <v>0</v>
      </c>
      <c r="J3945" t="str">
        <f t="shared" si="61"/>
        <v>other</v>
      </c>
    </row>
    <row r="3946" spans="1:10">
      <c r="A3946" s="89" t="s">
        <v>1306</v>
      </c>
      <c r="B3946" s="89">
        <v>300</v>
      </c>
      <c r="C3946" s="89" t="s">
        <v>561</v>
      </c>
      <c r="D3946" s="89" t="s">
        <v>12962</v>
      </c>
      <c r="E3946" s="89" t="s">
        <v>133</v>
      </c>
      <c r="F3946" s="89" t="s">
        <v>461</v>
      </c>
      <c r="G3946" s="105">
        <v>45400.522222222222</v>
      </c>
      <c r="H3946" t="str">
        <f>INDEX(Partner_details[companyName], MATCH(E3946, Partner_details[email], 0))</f>
        <v>Lumen Coffee</v>
      </c>
      <c r="I3946">
        <f>IFERROR(INDEX(ggPayers[payer], MATCH(A3946, ggPayers[remote_order_id], 0)), 0)</f>
        <v>8542</v>
      </c>
      <c r="J3946" t="str">
        <f t="shared" si="61"/>
        <v>ggPay</v>
      </c>
    </row>
    <row r="3947" spans="1:10">
      <c r="A3947" s="89" t="s">
        <v>12963</v>
      </c>
      <c r="B3947" s="89">
        <v>700</v>
      </c>
      <c r="C3947" s="89" t="s">
        <v>7963</v>
      </c>
      <c r="D3947" s="89" t="s">
        <v>12964</v>
      </c>
      <c r="E3947" s="89" t="s">
        <v>6572</v>
      </c>
      <c r="F3947" s="89" t="s">
        <v>568</v>
      </c>
      <c r="G3947" s="105">
        <v>45400.531944444447</v>
      </c>
      <c r="H3947" t="str">
        <f>INDEX(Partner_details[companyName], MATCH(E3947, Partner_details[email], 0))</f>
        <v>Bisquit</v>
      </c>
      <c r="I3947">
        <f>IFERROR(INDEX(ggPayers[payer], MATCH(A3947, ggPayers[remote_order_id], 0)), 0)</f>
        <v>0</v>
      </c>
      <c r="J3947" t="str">
        <f t="shared" si="61"/>
        <v>other</v>
      </c>
    </row>
    <row r="3948" spans="1:10">
      <c r="A3948" s="89" t="s">
        <v>12965</v>
      </c>
      <c r="B3948" s="89">
        <v>100</v>
      </c>
      <c r="C3948" s="89" t="s">
        <v>7963</v>
      </c>
      <c r="D3948" s="89"/>
      <c r="E3948" s="89" t="s">
        <v>7027</v>
      </c>
      <c r="F3948" s="89" t="s">
        <v>1153</v>
      </c>
      <c r="G3948" s="105">
        <v>45400.533333333333</v>
      </c>
      <c r="H3948" t="str">
        <f>INDEX(Partner_details[companyName], MATCH(E3948, Partner_details[email], 0))</f>
        <v>Karas Khanjyan</v>
      </c>
      <c r="I3948">
        <f>IFERROR(INDEX(ggPayers[payer], MATCH(A3948, ggPayers[remote_order_id], 0)), 0)</f>
        <v>0</v>
      </c>
      <c r="J3948" t="str">
        <f t="shared" si="61"/>
        <v>other</v>
      </c>
    </row>
    <row r="3949" spans="1:10">
      <c r="A3949" s="89" t="s">
        <v>12966</v>
      </c>
      <c r="B3949" s="89">
        <v>100</v>
      </c>
      <c r="C3949" s="89" t="s">
        <v>7963</v>
      </c>
      <c r="D3949" s="89"/>
      <c r="E3949" s="89" t="s">
        <v>7027</v>
      </c>
      <c r="F3949" s="89" t="s">
        <v>1153</v>
      </c>
      <c r="G3949" s="105">
        <v>45400.533333333333</v>
      </c>
      <c r="H3949" t="str">
        <f>INDEX(Partner_details[companyName], MATCH(E3949, Partner_details[email], 0))</f>
        <v>Karas Khanjyan</v>
      </c>
      <c r="I3949">
        <f>IFERROR(INDEX(ggPayers[payer], MATCH(A3949, ggPayers[remote_order_id], 0)), 0)</f>
        <v>0</v>
      </c>
      <c r="J3949" t="str">
        <f t="shared" si="61"/>
        <v>other</v>
      </c>
    </row>
    <row r="3950" spans="1:10">
      <c r="A3950" s="89" t="s">
        <v>1304</v>
      </c>
      <c r="B3950" s="89">
        <v>700</v>
      </c>
      <c r="C3950" s="89" t="s">
        <v>561</v>
      </c>
      <c r="D3950" s="89" t="s">
        <v>12967</v>
      </c>
      <c r="E3950" s="89" t="s">
        <v>6572</v>
      </c>
      <c r="F3950" s="89" t="s">
        <v>568</v>
      </c>
      <c r="G3950" s="105">
        <v>45400.533333333333</v>
      </c>
      <c r="H3950" t="str">
        <f>INDEX(Partner_details[companyName], MATCH(E3950, Partner_details[email], 0))</f>
        <v>Bisquit</v>
      </c>
      <c r="I3950">
        <f>IFERROR(INDEX(ggPayers[payer], MATCH(A3950, ggPayers[remote_order_id], 0)), 0)</f>
        <v>1123314</v>
      </c>
      <c r="J3950" t="str">
        <f t="shared" si="61"/>
        <v>ggPay</v>
      </c>
    </row>
    <row r="3951" spans="1:10">
      <c r="A3951" s="89" t="s">
        <v>12968</v>
      </c>
      <c r="B3951" s="89">
        <v>300</v>
      </c>
      <c r="C3951" s="89" t="s">
        <v>7974</v>
      </c>
      <c r="D3951" s="89"/>
      <c r="E3951" s="89" t="s">
        <v>7192</v>
      </c>
      <c r="F3951" s="89" t="s">
        <v>1998</v>
      </c>
      <c r="G3951" s="105">
        <v>45400.566666666666</v>
      </c>
      <c r="H3951" t="str">
        <f>INDEX(Partner_details[companyName], MATCH(E3951, Partner_details[email], 0))</f>
        <v>Karas Tumanyan</v>
      </c>
      <c r="I3951">
        <f>IFERROR(INDEX(ggPayers[payer], MATCH(A3951, ggPayers[remote_order_id], 0)), 0)</f>
        <v>0</v>
      </c>
      <c r="J3951" t="str">
        <f t="shared" si="61"/>
        <v>other</v>
      </c>
    </row>
    <row r="3952" spans="1:10">
      <c r="A3952" s="89" t="s">
        <v>12969</v>
      </c>
      <c r="B3952" s="89">
        <v>300</v>
      </c>
      <c r="C3952" s="89" t="s">
        <v>7974</v>
      </c>
      <c r="D3952" s="89"/>
      <c r="E3952" s="89" t="s">
        <v>7192</v>
      </c>
      <c r="F3952" s="89" t="s">
        <v>1998</v>
      </c>
      <c r="G3952" s="105">
        <v>45400.566666666666</v>
      </c>
      <c r="H3952" t="str">
        <f>INDEX(Partner_details[companyName], MATCH(E3952, Partner_details[email], 0))</f>
        <v>Karas Tumanyan</v>
      </c>
      <c r="I3952">
        <f>IFERROR(INDEX(ggPayers[payer], MATCH(A3952, ggPayers[remote_order_id], 0)), 0)</f>
        <v>0</v>
      </c>
      <c r="J3952" t="str">
        <f t="shared" si="61"/>
        <v>other</v>
      </c>
    </row>
    <row r="3953" spans="1:10">
      <c r="A3953" s="89" t="s">
        <v>12970</v>
      </c>
      <c r="B3953" s="89">
        <v>300</v>
      </c>
      <c r="C3953" s="89" t="s">
        <v>7974</v>
      </c>
      <c r="D3953" s="89"/>
      <c r="E3953" s="89" t="s">
        <v>7192</v>
      </c>
      <c r="F3953" s="89" t="s">
        <v>1998</v>
      </c>
      <c r="G3953" s="105">
        <v>45400.566666666666</v>
      </c>
      <c r="H3953" t="str">
        <f>INDEX(Partner_details[companyName], MATCH(E3953, Partner_details[email], 0))</f>
        <v>Karas Tumanyan</v>
      </c>
      <c r="I3953">
        <f>IFERROR(INDEX(ggPayers[payer], MATCH(A3953, ggPayers[remote_order_id], 0)), 0)</f>
        <v>0</v>
      </c>
      <c r="J3953" t="str">
        <f t="shared" si="61"/>
        <v>other</v>
      </c>
    </row>
    <row r="3954" spans="1:10">
      <c r="A3954" s="89" t="s">
        <v>12971</v>
      </c>
      <c r="B3954" s="89">
        <v>300</v>
      </c>
      <c r="C3954" s="89" t="s">
        <v>7963</v>
      </c>
      <c r="D3954" s="89"/>
      <c r="E3954" s="89" t="s">
        <v>7192</v>
      </c>
      <c r="F3954" s="89" t="s">
        <v>1998</v>
      </c>
      <c r="G3954" s="105">
        <v>45400.566666666666</v>
      </c>
      <c r="H3954" t="str">
        <f>INDEX(Partner_details[companyName], MATCH(E3954, Partner_details[email], 0))</f>
        <v>Karas Tumanyan</v>
      </c>
      <c r="I3954">
        <f>IFERROR(INDEX(ggPayers[payer], MATCH(A3954, ggPayers[remote_order_id], 0)), 0)</f>
        <v>0</v>
      </c>
      <c r="J3954" t="str">
        <f t="shared" si="61"/>
        <v>other</v>
      </c>
    </row>
    <row r="3955" spans="1:10">
      <c r="A3955" s="89" t="s">
        <v>12972</v>
      </c>
      <c r="B3955" s="89">
        <v>500</v>
      </c>
      <c r="C3955" s="89" t="s">
        <v>7974</v>
      </c>
      <c r="D3955" s="89"/>
      <c r="E3955" s="89" t="s">
        <v>7192</v>
      </c>
      <c r="F3955" s="89" t="s">
        <v>1998</v>
      </c>
      <c r="G3955" s="105">
        <v>45400.568055555559</v>
      </c>
      <c r="H3955" t="str">
        <f>INDEX(Partner_details[companyName], MATCH(E3955, Partner_details[email], 0))</f>
        <v>Karas Tumanyan</v>
      </c>
      <c r="I3955">
        <f>IFERROR(INDEX(ggPayers[payer], MATCH(A3955, ggPayers[remote_order_id], 0)), 0)</f>
        <v>0</v>
      </c>
      <c r="J3955" t="str">
        <f t="shared" si="61"/>
        <v>other</v>
      </c>
    </row>
    <row r="3956" spans="1:10">
      <c r="A3956" s="89" t="s">
        <v>12973</v>
      </c>
      <c r="B3956" s="89">
        <v>300</v>
      </c>
      <c r="C3956" s="89" t="s">
        <v>7974</v>
      </c>
      <c r="D3956" s="89"/>
      <c r="E3956" s="89" t="s">
        <v>7192</v>
      </c>
      <c r="F3956" s="89" t="s">
        <v>1998</v>
      </c>
      <c r="G3956" s="105">
        <v>45400.568055555559</v>
      </c>
      <c r="H3956" t="str">
        <f>INDEX(Partner_details[companyName], MATCH(E3956, Partner_details[email], 0))</f>
        <v>Karas Tumanyan</v>
      </c>
      <c r="I3956">
        <f>IFERROR(INDEX(ggPayers[payer], MATCH(A3956, ggPayers[remote_order_id], 0)), 0)</f>
        <v>0</v>
      </c>
      <c r="J3956" t="str">
        <f t="shared" si="61"/>
        <v>other</v>
      </c>
    </row>
    <row r="3957" spans="1:10">
      <c r="A3957" s="89" t="s">
        <v>12974</v>
      </c>
      <c r="B3957" s="89">
        <v>300</v>
      </c>
      <c r="C3957" s="89" t="s">
        <v>7974</v>
      </c>
      <c r="D3957" s="89"/>
      <c r="E3957" s="89" t="s">
        <v>7192</v>
      </c>
      <c r="F3957" s="89" t="s">
        <v>1998</v>
      </c>
      <c r="G3957" s="105">
        <v>45400.568055555559</v>
      </c>
      <c r="H3957" t="str">
        <f>INDEX(Partner_details[companyName], MATCH(E3957, Partner_details[email], 0))</f>
        <v>Karas Tumanyan</v>
      </c>
      <c r="I3957">
        <f>IFERROR(INDEX(ggPayers[payer], MATCH(A3957, ggPayers[remote_order_id], 0)), 0)</f>
        <v>0</v>
      </c>
      <c r="J3957" t="str">
        <f t="shared" si="61"/>
        <v>other</v>
      </c>
    </row>
    <row r="3958" spans="1:10">
      <c r="A3958" s="89" t="s">
        <v>12975</v>
      </c>
      <c r="B3958" s="89">
        <v>300</v>
      </c>
      <c r="C3958" s="89" t="s">
        <v>7963</v>
      </c>
      <c r="D3958" s="89"/>
      <c r="E3958" s="89" t="s">
        <v>7192</v>
      </c>
      <c r="F3958" s="89" t="s">
        <v>1998</v>
      </c>
      <c r="G3958" s="105">
        <v>45400.568055555559</v>
      </c>
      <c r="H3958" t="str">
        <f>INDEX(Partner_details[companyName], MATCH(E3958, Partner_details[email], 0))</f>
        <v>Karas Tumanyan</v>
      </c>
      <c r="I3958">
        <f>IFERROR(INDEX(ggPayers[payer], MATCH(A3958, ggPayers[remote_order_id], 0)), 0)</f>
        <v>0</v>
      </c>
      <c r="J3958" t="str">
        <f t="shared" si="61"/>
        <v>other</v>
      </c>
    </row>
    <row r="3959" spans="1:10">
      <c r="A3959" s="89" t="s">
        <v>12976</v>
      </c>
      <c r="B3959" s="89">
        <v>1000</v>
      </c>
      <c r="C3959" s="89" t="s">
        <v>7963</v>
      </c>
      <c r="D3959" s="89" t="s">
        <v>12977</v>
      </c>
      <c r="E3959" s="89" t="s">
        <v>7018</v>
      </c>
      <c r="F3959" s="89" t="s">
        <v>476</v>
      </c>
      <c r="G3959" s="105">
        <v>45400.638194444444</v>
      </c>
      <c r="H3959" t="str">
        <f>INDEX(Partner_details[companyName], MATCH(E3959, Partner_details[email], 0))</f>
        <v>Malocco</v>
      </c>
      <c r="I3959">
        <f>IFERROR(INDEX(ggPayers[payer], MATCH(A3959, ggPayers[remote_order_id], 0)), 0)</f>
        <v>0</v>
      </c>
      <c r="J3959" t="str">
        <f t="shared" si="61"/>
        <v>other</v>
      </c>
    </row>
    <row r="3960" spans="1:10">
      <c r="A3960" s="89" t="s">
        <v>1302</v>
      </c>
      <c r="B3960" s="89">
        <v>1000</v>
      </c>
      <c r="C3960" s="89" t="s">
        <v>561</v>
      </c>
      <c r="D3960" s="89"/>
      <c r="E3960" s="89" t="s">
        <v>7018</v>
      </c>
      <c r="F3960" s="89" t="s">
        <v>476</v>
      </c>
      <c r="G3960" s="105">
        <v>45400.638888888891</v>
      </c>
      <c r="H3960" t="str">
        <f>INDEX(Partner_details[companyName], MATCH(E3960, Partner_details[email], 0))</f>
        <v>Malocco</v>
      </c>
      <c r="I3960">
        <f>IFERROR(INDEX(ggPayers[payer], MATCH(A3960, ggPayers[remote_order_id], 0)), 0)</f>
        <v>0</v>
      </c>
      <c r="J3960" t="str">
        <f t="shared" si="61"/>
        <v>other</v>
      </c>
    </row>
    <row r="3961" spans="1:10">
      <c r="A3961" s="89" t="s">
        <v>12978</v>
      </c>
      <c r="B3961" s="89">
        <v>1000</v>
      </c>
      <c r="C3961" s="89" t="s">
        <v>7963</v>
      </c>
      <c r="D3961" s="89"/>
      <c r="E3961" s="89" t="s">
        <v>7018</v>
      </c>
      <c r="F3961" s="89" t="s">
        <v>476</v>
      </c>
      <c r="G3961" s="105">
        <v>45400.638888888891</v>
      </c>
      <c r="H3961" t="str">
        <f>INDEX(Partner_details[companyName], MATCH(E3961, Partner_details[email], 0))</f>
        <v>Malocco</v>
      </c>
      <c r="I3961">
        <f>IFERROR(INDEX(ggPayers[payer], MATCH(A3961, ggPayers[remote_order_id], 0)), 0)</f>
        <v>0</v>
      </c>
      <c r="J3961" t="str">
        <f t="shared" si="61"/>
        <v>other</v>
      </c>
    </row>
    <row r="3962" spans="1:10">
      <c r="A3962" s="89" t="s">
        <v>12979</v>
      </c>
      <c r="B3962" s="89">
        <v>1000</v>
      </c>
      <c r="C3962" s="89" t="s">
        <v>7963</v>
      </c>
      <c r="D3962" s="89"/>
      <c r="E3962" s="89" t="s">
        <v>7018</v>
      </c>
      <c r="F3962" s="89" t="s">
        <v>476</v>
      </c>
      <c r="G3962" s="105">
        <v>45400.638888888891</v>
      </c>
      <c r="H3962" t="str">
        <f>INDEX(Partner_details[companyName], MATCH(E3962, Partner_details[email], 0))</f>
        <v>Malocco</v>
      </c>
      <c r="I3962">
        <f>IFERROR(INDEX(ggPayers[payer], MATCH(A3962, ggPayers[remote_order_id], 0)), 0)</f>
        <v>0</v>
      </c>
      <c r="J3962" t="str">
        <f t="shared" si="61"/>
        <v>other</v>
      </c>
    </row>
    <row r="3963" spans="1:10">
      <c r="A3963" s="89" t="s">
        <v>1300</v>
      </c>
      <c r="B3963" s="89">
        <v>500</v>
      </c>
      <c r="C3963" s="89" t="s">
        <v>561</v>
      </c>
      <c r="D3963" s="89" t="s">
        <v>12980</v>
      </c>
      <c r="E3963" s="89" t="s">
        <v>6572</v>
      </c>
      <c r="F3963" s="89" t="s">
        <v>568</v>
      </c>
      <c r="G3963" s="105">
        <v>45400.675694444442</v>
      </c>
      <c r="H3963" t="str">
        <f>INDEX(Partner_details[companyName], MATCH(E3963, Partner_details[email], 0))</f>
        <v>Bisquit</v>
      </c>
      <c r="I3963">
        <f>IFERROR(INDEX(ggPayers[payer], MATCH(A3963, ggPayers[remote_order_id], 0)), 0)</f>
        <v>910490</v>
      </c>
      <c r="J3963" t="str">
        <f t="shared" si="61"/>
        <v>ggPay</v>
      </c>
    </row>
    <row r="3964" spans="1:10">
      <c r="A3964" s="99" t="s">
        <v>12981</v>
      </c>
      <c r="B3964" s="89">
        <v>300</v>
      </c>
      <c r="C3964" s="89" t="s">
        <v>7963</v>
      </c>
      <c r="D3964" s="89"/>
      <c r="E3964" s="89" t="s">
        <v>6714</v>
      </c>
      <c r="F3964" s="89" t="s">
        <v>585</v>
      </c>
      <c r="G3964" s="105">
        <v>45400.722916666666</v>
      </c>
      <c r="H3964" t="str">
        <f>INDEX(Partner_details[companyName], MATCH(E3964, Partner_details[email], 0))</f>
        <v>Dodopizza</v>
      </c>
      <c r="I3964">
        <f>IFERROR(INDEX(ggPayers[payer], MATCH(A3964, ggPayers[remote_order_id], 0)), 0)</f>
        <v>0</v>
      </c>
      <c r="J3964" t="str">
        <f t="shared" si="61"/>
        <v>other</v>
      </c>
    </row>
    <row r="3965" spans="1:10">
      <c r="A3965" s="89" t="s">
        <v>1298</v>
      </c>
      <c r="B3965" s="89">
        <v>800</v>
      </c>
      <c r="C3965" s="89" t="s">
        <v>561</v>
      </c>
      <c r="D3965" s="89"/>
      <c r="E3965" s="89" t="s">
        <v>7579</v>
      </c>
      <c r="F3965" s="89" t="s">
        <v>602</v>
      </c>
      <c r="G3965" s="105">
        <v>45400.731944444444</v>
      </c>
      <c r="H3965" t="e">
        <f>INDEX(Partner_details[companyName], MATCH(E3965, Partner_details[email], 0))</f>
        <v>#N/A</v>
      </c>
      <c r="I3965">
        <f>IFERROR(INDEX(ggPayers[payer], MATCH(A3965, ggPayers[remote_order_id], 0)), 0)</f>
        <v>0</v>
      </c>
      <c r="J3965" t="str">
        <f t="shared" si="61"/>
        <v>other</v>
      </c>
    </row>
    <row r="3966" spans="1:10">
      <c r="A3966" s="89" t="s">
        <v>12982</v>
      </c>
      <c r="B3966" s="89">
        <v>3900</v>
      </c>
      <c r="C3966" s="89" t="s">
        <v>7974</v>
      </c>
      <c r="D3966" s="89"/>
      <c r="E3966" s="89" t="s">
        <v>6554</v>
      </c>
      <c r="F3966" s="89" t="s">
        <v>783</v>
      </c>
      <c r="G3966" s="105">
        <v>45400.784722222219</v>
      </c>
      <c r="H3966" t="str">
        <f>INDEX(Partner_details[companyName], MATCH(E3966, Partner_details[email], 0))</f>
        <v>Avetis Grigoryan</v>
      </c>
      <c r="I3966">
        <f>IFERROR(INDEX(ggPayers[payer], MATCH(A3966, ggPayers[remote_order_id], 0)), 0)</f>
        <v>0</v>
      </c>
      <c r="J3966" t="str">
        <f t="shared" si="61"/>
        <v>other</v>
      </c>
    </row>
    <row r="3967" spans="1:10">
      <c r="A3967" s="89" t="s">
        <v>12983</v>
      </c>
      <c r="B3967" s="89">
        <v>3900</v>
      </c>
      <c r="C3967" s="89" t="s">
        <v>7974</v>
      </c>
      <c r="D3967" s="89"/>
      <c r="E3967" s="89" t="s">
        <v>6554</v>
      </c>
      <c r="F3967" s="89" t="s">
        <v>783</v>
      </c>
      <c r="G3967" s="105">
        <v>45400.784722222219</v>
      </c>
      <c r="H3967" t="str">
        <f>INDEX(Partner_details[companyName], MATCH(E3967, Partner_details[email], 0))</f>
        <v>Avetis Grigoryan</v>
      </c>
      <c r="I3967">
        <f>IFERROR(INDEX(ggPayers[payer], MATCH(A3967, ggPayers[remote_order_id], 0)), 0)</f>
        <v>0</v>
      </c>
      <c r="J3967" t="str">
        <f t="shared" si="61"/>
        <v>other</v>
      </c>
    </row>
    <row r="3968" spans="1:10">
      <c r="A3968" s="89" t="s">
        <v>12984</v>
      </c>
      <c r="B3968" s="89">
        <v>3900</v>
      </c>
      <c r="C3968" s="89" t="s">
        <v>7974</v>
      </c>
      <c r="D3968" s="89"/>
      <c r="E3968" s="89" t="s">
        <v>6554</v>
      </c>
      <c r="F3968" s="89" t="s">
        <v>783</v>
      </c>
      <c r="G3968" s="105">
        <v>45400.784722222219</v>
      </c>
      <c r="H3968" t="str">
        <f>INDEX(Partner_details[companyName], MATCH(E3968, Partner_details[email], 0))</f>
        <v>Avetis Grigoryan</v>
      </c>
      <c r="I3968">
        <f>IFERROR(INDEX(ggPayers[payer], MATCH(A3968, ggPayers[remote_order_id], 0)), 0)</f>
        <v>0</v>
      </c>
      <c r="J3968" t="str">
        <f t="shared" si="61"/>
        <v>other</v>
      </c>
    </row>
    <row r="3969" spans="1:10">
      <c r="A3969" s="89" t="s">
        <v>12985</v>
      </c>
      <c r="B3969" s="89">
        <v>3900</v>
      </c>
      <c r="C3969" s="89" t="s">
        <v>7974</v>
      </c>
      <c r="D3969" s="89"/>
      <c r="E3969" s="89" t="s">
        <v>6554</v>
      </c>
      <c r="F3969" s="89" t="s">
        <v>783</v>
      </c>
      <c r="G3969" s="105">
        <v>45400.784722222219</v>
      </c>
      <c r="H3969" t="str">
        <f>INDEX(Partner_details[companyName], MATCH(E3969, Partner_details[email], 0))</f>
        <v>Avetis Grigoryan</v>
      </c>
      <c r="I3969">
        <f>IFERROR(INDEX(ggPayers[payer], MATCH(A3969, ggPayers[remote_order_id], 0)), 0)</f>
        <v>0</v>
      </c>
      <c r="J3969" t="str">
        <f t="shared" si="61"/>
        <v>other</v>
      </c>
    </row>
    <row r="3970" spans="1:10">
      <c r="A3970" s="89" t="s">
        <v>12986</v>
      </c>
      <c r="B3970" s="89">
        <v>3900</v>
      </c>
      <c r="C3970" s="89" t="s">
        <v>7974</v>
      </c>
      <c r="D3970" s="89"/>
      <c r="E3970" s="89" t="s">
        <v>6554</v>
      </c>
      <c r="F3970" s="89" t="s">
        <v>783</v>
      </c>
      <c r="G3970" s="105">
        <v>45400.784722222219</v>
      </c>
      <c r="H3970" t="str">
        <f>INDEX(Partner_details[companyName], MATCH(E3970, Partner_details[email], 0))</f>
        <v>Avetis Grigoryan</v>
      </c>
      <c r="I3970">
        <f>IFERROR(INDEX(ggPayers[payer], MATCH(A3970, ggPayers[remote_order_id], 0)), 0)</f>
        <v>0</v>
      </c>
      <c r="J3970" t="str">
        <f t="shared" si="61"/>
        <v>other</v>
      </c>
    </row>
    <row r="3971" spans="1:10">
      <c r="A3971" s="89" t="s">
        <v>12987</v>
      </c>
      <c r="B3971" s="89">
        <v>3900</v>
      </c>
      <c r="C3971" s="89" t="s">
        <v>7974</v>
      </c>
      <c r="D3971" s="89"/>
      <c r="E3971" s="89" t="s">
        <v>6554</v>
      </c>
      <c r="F3971" s="89" t="s">
        <v>783</v>
      </c>
      <c r="G3971" s="105">
        <v>45400.784722222219</v>
      </c>
      <c r="H3971" t="str">
        <f>INDEX(Partner_details[companyName], MATCH(E3971, Partner_details[email], 0))</f>
        <v>Avetis Grigoryan</v>
      </c>
      <c r="I3971">
        <f>IFERROR(INDEX(ggPayers[payer], MATCH(A3971, ggPayers[remote_order_id], 0)), 0)</f>
        <v>0</v>
      </c>
      <c r="J3971" t="str">
        <f t="shared" ref="J3971:J4034" si="62">IF(NOT(I3971=0), "ggPay", "other")</f>
        <v>other</v>
      </c>
    </row>
    <row r="3972" spans="1:10">
      <c r="A3972" s="89" t="s">
        <v>12988</v>
      </c>
      <c r="B3972" s="89">
        <v>3900</v>
      </c>
      <c r="C3972" s="89" t="s">
        <v>7974</v>
      </c>
      <c r="D3972" s="89"/>
      <c r="E3972" s="89" t="s">
        <v>6554</v>
      </c>
      <c r="F3972" s="89" t="s">
        <v>783</v>
      </c>
      <c r="G3972" s="105">
        <v>45400.784722222219</v>
      </c>
      <c r="H3972" t="str">
        <f>INDEX(Partner_details[companyName], MATCH(E3972, Partner_details[email], 0))</f>
        <v>Avetis Grigoryan</v>
      </c>
      <c r="I3972">
        <f>IFERROR(INDEX(ggPayers[payer], MATCH(A3972, ggPayers[remote_order_id], 0)), 0)</f>
        <v>0</v>
      </c>
      <c r="J3972" t="str">
        <f t="shared" si="62"/>
        <v>other</v>
      </c>
    </row>
    <row r="3973" spans="1:10">
      <c r="A3973" s="89" t="s">
        <v>12989</v>
      </c>
      <c r="B3973" s="89">
        <v>3900</v>
      </c>
      <c r="C3973" s="89" t="s">
        <v>7974</v>
      </c>
      <c r="D3973" s="89"/>
      <c r="E3973" s="89" t="s">
        <v>6554</v>
      </c>
      <c r="F3973" s="89" t="s">
        <v>783</v>
      </c>
      <c r="G3973" s="105">
        <v>45400.784722222219</v>
      </c>
      <c r="H3973" t="str">
        <f>INDEX(Partner_details[companyName], MATCH(E3973, Partner_details[email], 0))</f>
        <v>Avetis Grigoryan</v>
      </c>
      <c r="I3973">
        <f>IFERROR(INDEX(ggPayers[payer], MATCH(A3973, ggPayers[remote_order_id], 0)), 0)</f>
        <v>0</v>
      </c>
      <c r="J3973" t="str">
        <f t="shared" si="62"/>
        <v>other</v>
      </c>
    </row>
    <row r="3974" spans="1:10">
      <c r="A3974" s="89" t="s">
        <v>12990</v>
      </c>
      <c r="B3974" s="89">
        <v>3900</v>
      </c>
      <c r="C3974" s="89" t="s">
        <v>7974</v>
      </c>
      <c r="D3974" s="89"/>
      <c r="E3974" s="89" t="s">
        <v>6554</v>
      </c>
      <c r="F3974" s="89" t="s">
        <v>783</v>
      </c>
      <c r="G3974" s="105">
        <v>45400.785416666666</v>
      </c>
      <c r="H3974" t="str">
        <f>INDEX(Partner_details[companyName], MATCH(E3974, Partner_details[email], 0))</f>
        <v>Avetis Grigoryan</v>
      </c>
      <c r="I3974">
        <f>IFERROR(INDEX(ggPayers[payer], MATCH(A3974, ggPayers[remote_order_id], 0)), 0)</f>
        <v>0</v>
      </c>
      <c r="J3974" t="str">
        <f t="shared" si="62"/>
        <v>other</v>
      </c>
    </row>
    <row r="3975" spans="1:10">
      <c r="A3975" s="89" t="s">
        <v>12991</v>
      </c>
      <c r="B3975" s="89">
        <v>3900</v>
      </c>
      <c r="C3975" s="89" t="s">
        <v>7974</v>
      </c>
      <c r="D3975" s="89"/>
      <c r="E3975" s="89" t="s">
        <v>6554</v>
      </c>
      <c r="F3975" s="89" t="s">
        <v>783</v>
      </c>
      <c r="G3975" s="105">
        <v>45400.785416666666</v>
      </c>
      <c r="H3975" t="str">
        <f>INDEX(Partner_details[companyName], MATCH(E3975, Partner_details[email], 0))</f>
        <v>Avetis Grigoryan</v>
      </c>
      <c r="I3975">
        <f>IFERROR(INDEX(ggPayers[payer], MATCH(A3975, ggPayers[remote_order_id], 0)), 0)</f>
        <v>0</v>
      </c>
      <c r="J3975" t="str">
        <f t="shared" si="62"/>
        <v>other</v>
      </c>
    </row>
    <row r="3976" spans="1:10">
      <c r="A3976" s="89" t="s">
        <v>12992</v>
      </c>
      <c r="B3976" s="89">
        <v>1200</v>
      </c>
      <c r="C3976" s="89" t="s">
        <v>7963</v>
      </c>
      <c r="D3976" s="89" t="s">
        <v>12993</v>
      </c>
      <c r="E3976" s="89" t="s">
        <v>7579</v>
      </c>
      <c r="F3976" s="89" t="s">
        <v>602</v>
      </c>
      <c r="G3976" s="105">
        <v>45400.785416666666</v>
      </c>
      <c r="H3976" t="e">
        <f>INDEX(Partner_details[companyName], MATCH(E3976, Partner_details[email], 0))</f>
        <v>#N/A</v>
      </c>
      <c r="I3976">
        <f>IFERROR(INDEX(ggPayers[payer], MATCH(A3976, ggPayers[remote_order_id], 0)), 0)</f>
        <v>0</v>
      </c>
      <c r="J3976" t="str">
        <f t="shared" si="62"/>
        <v>other</v>
      </c>
    </row>
    <row r="3977" spans="1:10">
      <c r="A3977" s="89" t="s">
        <v>12994</v>
      </c>
      <c r="B3977" s="89">
        <v>3900</v>
      </c>
      <c r="C3977" s="89" t="s">
        <v>7974</v>
      </c>
      <c r="D3977" s="89"/>
      <c r="E3977" s="89" t="s">
        <v>6554</v>
      </c>
      <c r="F3977" s="89" t="s">
        <v>783</v>
      </c>
      <c r="G3977" s="105">
        <v>45400.786111111112</v>
      </c>
      <c r="H3977" t="str">
        <f>INDEX(Partner_details[companyName], MATCH(E3977, Partner_details[email], 0))</f>
        <v>Avetis Grigoryan</v>
      </c>
      <c r="I3977">
        <f>IFERROR(INDEX(ggPayers[payer], MATCH(A3977, ggPayers[remote_order_id], 0)), 0)</f>
        <v>0</v>
      </c>
      <c r="J3977" t="str">
        <f t="shared" si="62"/>
        <v>other</v>
      </c>
    </row>
    <row r="3978" spans="1:10">
      <c r="A3978" s="89" t="s">
        <v>12995</v>
      </c>
      <c r="B3978" s="89">
        <v>3900</v>
      </c>
      <c r="C3978" s="89" t="s">
        <v>7963</v>
      </c>
      <c r="D3978" s="89"/>
      <c r="E3978" s="89" t="s">
        <v>6554</v>
      </c>
      <c r="F3978" s="89" t="s">
        <v>783</v>
      </c>
      <c r="G3978" s="105">
        <v>45400.786111111112</v>
      </c>
      <c r="H3978" t="str">
        <f>INDEX(Partner_details[companyName], MATCH(E3978, Partner_details[email], 0))</f>
        <v>Avetis Grigoryan</v>
      </c>
      <c r="I3978">
        <f>IFERROR(INDEX(ggPayers[payer], MATCH(A3978, ggPayers[remote_order_id], 0)), 0)</f>
        <v>0</v>
      </c>
      <c r="J3978" t="str">
        <f t="shared" si="62"/>
        <v>other</v>
      </c>
    </row>
    <row r="3979" spans="1:10">
      <c r="A3979" s="89" t="s">
        <v>12996</v>
      </c>
      <c r="B3979" s="89">
        <v>3900</v>
      </c>
      <c r="C3979" s="89" t="s">
        <v>7963</v>
      </c>
      <c r="D3979" s="89"/>
      <c r="E3979" s="89" t="s">
        <v>6554</v>
      </c>
      <c r="F3979" s="89" t="s">
        <v>783</v>
      </c>
      <c r="G3979" s="105">
        <v>45400.786111111112</v>
      </c>
      <c r="H3979" t="str">
        <f>INDEX(Partner_details[companyName], MATCH(E3979, Partner_details[email], 0))</f>
        <v>Avetis Grigoryan</v>
      </c>
      <c r="I3979">
        <f>IFERROR(INDEX(ggPayers[payer], MATCH(A3979, ggPayers[remote_order_id], 0)), 0)</f>
        <v>0</v>
      </c>
      <c r="J3979" t="str">
        <f t="shared" si="62"/>
        <v>other</v>
      </c>
    </row>
    <row r="3980" spans="1:10">
      <c r="A3980" s="89" t="s">
        <v>12997</v>
      </c>
      <c r="B3980" s="89">
        <v>3900</v>
      </c>
      <c r="C3980" s="89" t="s">
        <v>7963</v>
      </c>
      <c r="D3980" s="89"/>
      <c r="E3980" s="89" t="s">
        <v>6554</v>
      </c>
      <c r="F3980" s="89" t="s">
        <v>783</v>
      </c>
      <c r="G3980" s="105">
        <v>45400.786111111112</v>
      </c>
      <c r="H3980" t="str">
        <f>INDEX(Partner_details[companyName], MATCH(E3980, Partner_details[email], 0))</f>
        <v>Avetis Grigoryan</v>
      </c>
      <c r="I3980">
        <f>IFERROR(INDEX(ggPayers[payer], MATCH(A3980, ggPayers[remote_order_id], 0)), 0)</f>
        <v>0</v>
      </c>
      <c r="J3980" t="str">
        <f t="shared" si="62"/>
        <v>other</v>
      </c>
    </row>
    <row r="3981" spans="1:10">
      <c r="A3981" s="89" t="s">
        <v>12998</v>
      </c>
      <c r="B3981" s="89">
        <v>3900</v>
      </c>
      <c r="C3981" s="89" t="s">
        <v>7974</v>
      </c>
      <c r="D3981" s="89"/>
      <c r="E3981" s="89" t="s">
        <v>6554</v>
      </c>
      <c r="F3981" s="89" t="s">
        <v>783</v>
      </c>
      <c r="G3981" s="105">
        <v>45400.786111111112</v>
      </c>
      <c r="H3981" t="str">
        <f>INDEX(Partner_details[companyName], MATCH(E3981, Partner_details[email], 0))</f>
        <v>Avetis Grigoryan</v>
      </c>
      <c r="I3981">
        <f>IFERROR(INDEX(ggPayers[payer], MATCH(A3981, ggPayers[remote_order_id], 0)), 0)</f>
        <v>0</v>
      </c>
      <c r="J3981" t="str">
        <f t="shared" si="62"/>
        <v>other</v>
      </c>
    </row>
    <row r="3982" spans="1:10">
      <c r="A3982" s="89" t="s">
        <v>12999</v>
      </c>
      <c r="B3982" s="89">
        <v>1200</v>
      </c>
      <c r="C3982" s="89" t="s">
        <v>7963</v>
      </c>
      <c r="D3982" s="89"/>
      <c r="E3982" s="89" t="s">
        <v>7579</v>
      </c>
      <c r="F3982" s="89" t="s">
        <v>602</v>
      </c>
      <c r="G3982" s="105">
        <v>45400.786111111112</v>
      </c>
      <c r="H3982" t="e">
        <f>INDEX(Partner_details[companyName], MATCH(E3982, Partner_details[email], 0))</f>
        <v>#N/A</v>
      </c>
      <c r="I3982">
        <f>IFERROR(INDEX(ggPayers[payer], MATCH(A3982, ggPayers[remote_order_id], 0)), 0)</f>
        <v>0</v>
      </c>
      <c r="J3982" t="str">
        <f t="shared" si="62"/>
        <v>other</v>
      </c>
    </row>
    <row r="3983" spans="1:10">
      <c r="A3983" s="89" t="s">
        <v>13000</v>
      </c>
      <c r="B3983" s="89">
        <v>1200</v>
      </c>
      <c r="C3983" s="89" t="s">
        <v>7963</v>
      </c>
      <c r="D3983" s="89"/>
      <c r="E3983" s="89" t="s">
        <v>7579</v>
      </c>
      <c r="F3983" s="89" t="s">
        <v>602</v>
      </c>
      <c r="G3983" s="105">
        <v>45400.786111111112</v>
      </c>
      <c r="H3983" t="e">
        <f>INDEX(Partner_details[companyName], MATCH(E3983, Partner_details[email], 0))</f>
        <v>#N/A</v>
      </c>
      <c r="I3983">
        <f>IFERROR(INDEX(ggPayers[payer], MATCH(A3983, ggPayers[remote_order_id], 0)), 0)</f>
        <v>0</v>
      </c>
      <c r="J3983" t="str">
        <f t="shared" si="62"/>
        <v>other</v>
      </c>
    </row>
    <row r="3984" spans="1:10">
      <c r="A3984" s="89" t="s">
        <v>1296</v>
      </c>
      <c r="B3984" s="89">
        <v>1000</v>
      </c>
      <c r="C3984" s="89" t="s">
        <v>561</v>
      </c>
      <c r="D3984" s="89" t="s">
        <v>13001</v>
      </c>
      <c r="E3984" s="89" t="s">
        <v>7235</v>
      </c>
      <c r="F3984" s="89" t="s">
        <v>710</v>
      </c>
      <c r="G3984" s="105">
        <v>45400.810416666667</v>
      </c>
      <c r="H3984" t="str">
        <f>INDEX(Partner_details[companyName], MATCH(E3984, Partner_details[email], 0))</f>
        <v>Smoking Chef</v>
      </c>
      <c r="I3984">
        <f>IFERROR(INDEX(ggPayers[payer], MATCH(A3984, ggPayers[remote_order_id], 0)), 0)</f>
        <v>39317</v>
      </c>
      <c r="J3984" t="str">
        <f t="shared" si="62"/>
        <v>ggPay</v>
      </c>
    </row>
    <row r="3985" spans="1:10">
      <c r="A3985" s="89" t="s">
        <v>13002</v>
      </c>
      <c r="B3985" s="89">
        <v>2000</v>
      </c>
      <c r="C3985" s="89" t="s">
        <v>7963</v>
      </c>
      <c r="D3985" s="89" t="s">
        <v>13003</v>
      </c>
      <c r="E3985" s="89" t="s">
        <v>7296</v>
      </c>
      <c r="F3985" s="89" t="s">
        <v>516</v>
      </c>
      <c r="G3985" s="105">
        <v>45401.219444444447</v>
      </c>
      <c r="H3985" t="str">
        <f>INDEX(Partner_details[companyName], MATCH(E3985, Partner_details[email], 0))</f>
        <v>Paul</v>
      </c>
      <c r="I3985">
        <f>IFERROR(INDEX(ggPayers[payer], MATCH(A3985, ggPayers[remote_order_id], 0)), 0)</f>
        <v>0</v>
      </c>
      <c r="J3985" t="str">
        <f t="shared" si="62"/>
        <v>other</v>
      </c>
    </row>
    <row r="3986" spans="1:10">
      <c r="A3986" s="89" t="s">
        <v>13004</v>
      </c>
      <c r="B3986" s="89">
        <v>2000</v>
      </c>
      <c r="C3986" s="89" t="s">
        <v>7963</v>
      </c>
      <c r="D3986" s="89" t="s">
        <v>13005</v>
      </c>
      <c r="E3986" s="89" t="s">
        <v>7296</v>
      </c>
      <c r="F3986" s="89" t="s">
        <v>516</v>
      </c>
      <c r="G3986" s="105">
        <v>45401.219444444447</v>
      </c>
      <c r="H3986" t="str">
        <f>INDEX(Partner_details[companyName], MATCH(E3986, Partner_details[email], 0))</f>
        <v>Paul</v>
      </c>
      <c r="I3986">
        <f>IFERROR(INDEX(ggPayers[payer], MATCH(A3986, ggPayers[remote_order_id], 0)), 0)</f>
        <v>0</v>
      </c>
      <c r="J3986" t="str">
        <f t="shared" si="62"/>
        <v>other</v>
      </c>
    </row>
    <row r="3987" spans="1:10">
      <c r="A3987" s="89" t="s">
        <v>1294</v>
      </c>
      <c r="B3987" s="89">
        <v>500</v>
      </c>
      <c r="C3987" s="89" t="s">
        <v>561</v>
      </c>
      <c r="D3987" s="89" t="s">
        <v>13006</v>
      </c>
      <c r="E3987" s="89" t="s">
        <v>6599</v>
      </c>
      <c r="F3987" s="89" t="s">
        <v>307</v>
      </c>
      <c r="G3987" s="105">
        <v>45401.231249999997</v>
      </c>
      <c r="H3987" t="str">
        <f>INDEX(Partner_details[companyName], MATCH(E3987, Partner_details[email], 0))</f>
        <v>gg cjsc</v>
      </c>
      <c r="I3987">
        <f>IFERROR(INDEX(ggPayers[payer], MATCH(A3987, ggPayers[remote_order_id], 0)), 0)</f>
        <v>162166</v>
      </c>
      <c r="J3987" t="str">
        <f t="shared" si="62"/>
        <v>ggPay</v>
      </c>
    </row>
    <row r="3988" spans="1:10">
      <c r="A3988" s="89" t="s">
        <v>13007</v>
      </c>
      <c r="B3988" s="89">
        <v>500</v>
      </c>
      <c r="C3988" s="89" t="s">
        <v>7963</v>
      </c>
      <c r="D3988" s="89" t="s">
        <v>13008</v>
      </c>
      <c r="E3988" s="89" t="s">
        <v>6572</v>
      </c>
      <c r="F3988" s="89" t="s">
        <v>568</v>
      </c>
      <c r="G3988" s="105">
        <v>45401.240277777775</v>
      </c>
      <c r="H3988" t="str">
        <f>INDEX(Partner_details[companyName], MATCH(E3988, Partner_details[email], 0))</f>
        <v>Bisquit</v>
      </c>
      <c r="I3988">
        <f>IFERROR(INDEX(ggPayers[payer], MATCH(A3988, ggPayers[remote_order_id], 0)), 0)</f>
        <v>0</v>
      </c>
      <c r="J3988" t="str">
        <f t="shared" si="62"/>
        <v>other</v>
      </c>
    </row>
    <row r="3989" spans="1:10">
      <c r="A3989" s="89" t="s">
        <v>13009</v>
      </c>
      <c r="B3989" s="89">
        <v>500</v>
      </c>
      <c r="C3989" s="89" t="s">
        <v>7963</v>
      </c>
      <c r="D3989" s="89" t="s">
        <v>13010</v>
      </c>
      <c r="E3989" s="89" t="s">
        <v>6572</v>
      </c>
      <c r="F3989" s="89" t="s">
        <v>568</v>
      </c>
      <c r="G3989" s="105">
        <v>45401.241666666669</v>
      </c>
      <c r="H3989" t="str">
        <f>INDEX(Partner_details[companyName], MATCH(E3989, Partner_details[email], 0))</f>
        <v>Bisquit</v>
      </c>
      <c r="I3989">
        <f>IFERROR(INDEX(ggPayers[payer], MATCH(A3989, ggPayers[remote_order_id], 0)), 0)</f>
        <v>0</v>
      </c>
      <c r="J3989" t="str">
        <f t="shared" si="62"/>
        <v>other</v>
      </c>
    </row>
    <row r="3990" spans="1:10">
      <c r="A3990" s="89" t="s">
        <v>13011</v>
      </c>
      <c r="B3990" s="89">
        <v>1500</v>
      </c>
      <c r="C3990" s="89" t="s">
        <v>7963</v>
      </c>
      <c r="D3990" s="89" t="s">
        <v>13012</v>
      </c>
      <c r="E3990" s="89" t="s">
        <v>6572</v>
      </c>
      <c r="F3990" s="89" t="s">
        <v>568</v>
      </c>
      <c r="G3990" s="105">
        <v>45401.243055555555</v>
      </c>
      <c r="H3990" t="str">
        <f>INDEX(Partner_details[companyName], MATCH(E3990, Partner_details[email], 0))</f>
        <v>Bisquit</v>
      </c>
      <c r="I3990">
        <f>IFERROR(INDEX(ggPayers[payer], MATCH(A3990, ggPayers[remote_order_id], 0)), 0)</f>
        <v>0</v>
      </c>
      <c r="J3990" t="str">
        <f t="shared" si="62"/>
        <v>other</v>
      </c>
    </row>
    <row r="3991" spans="1:10">
      <c r="A3991" s="89" t="s">
        <v>1292</v>
      </c>
      <c r="B3991" s="89">
        <v>500</v>
      </c>
      <c r="C3991" s="89" t="s">
        <v>561</v>
      </c>
      <c r="D3991" s="89" t="s">
        <v>13013</v>
      </c>
      <c r="E3991" s="89" t="s">
        <v>6572</v>
      </c>
      <c r="F3991" s="89" t="s">
        <v>568</v>
      </c>
      <c r="G3991" s="105">
        <v>45401.243750000001</v>
      </c>
      <c r="H3991" t="str">
        <f>INDEX(Partner_details[companyName], MATCH(E3991, Partner_details[email], 0))</f>
        <v>Bisquit</v>
      </c>
      <c r="I3991">
        <f>IFERROR(INDEX(ggPayers[payer], MATCH(A3991, ggPayers[remote_order_id], 0)), 0)</f>
        <v>34286</v>
      </c>
      <c r="J3991" t="str">
        <f t="shared" si="62"/>
        <v>ggPay</v>
      </c>
    </row>
    <row r="3992" spans="1:10">
      <c r="A3992" s="89" t="s">
        <v>1290</v>
      </c>
      <c r="B3992" s="89">
        <v>100</v>
      </c>
      <c r="C3992" s="89" t="s">
        <v>561</v>
      </c>
      <c r="D3992" s="89" t="s">
        <v>13014</v>
      </c>
      <c r="E3992" s="89" t="s">
        <v>7496</v>
      </c>
      <c r="F3992" s="89" t="s">
        <v>1289</v>
      </c>
      <c r="G3992" s="105">
        <v>45401.323611111111</v>
      </c>
      <c r="H3992" t="str">
        <f>INDEX(Partner_details[companyName], MATCH(E3992, Partner_details[email], 0))</f>
        <v>Santafe</v>
      </c>
      <c r="I3992">
        <f>IFERROR(INDEX(ggPayers[payer], MATCH(A3992, ggPayers[remote_order_id], 0)), 0)</f>
        <v>825186</v>
      </c>
      <c r="J3992" t="str">
        <f t="shared" si="62"/>
        <v>ggPay</v>
      </c>
    </row>
    <row r="3993" spans="1:10">
      <c r="A3993" s="89" t="s">
        <v>1287</v>
      </c>
      <c r="B3993" s="89">
        <v>500</v>
      </c>
      <c r="C3993" s="89" t="s">
        <v>561</v>
      </c>
      <c r="D3993" s="89" t="s">
        <v>13015</v>
      </c>
      <c r="E3993" s="89" t="s">
        <v>6572</v>
      </c>
      <c r="F3993" s="89" t="s">
        <v>568</v>
      </c>
      <c r="G3993" s="105">
        <v>45401.390972222223</v>
      </c>
      <c r="H3993" t="str">
        <f>INDEX(Partner_details[companyName], MATCH(E3993, Partner_details[email], 0))</f>
        <v>Bisquit</v>
      </c>
      <c r="I3993">
        <f>IFERROR(INDEX(ggPayers[payer], MATCH(A3993, ggPayers[remote_order_id], 0)), 0)</f>
        <v>545501</v>
      </c>
      <c r="J3993" t="str">
        <f t="shared" si="62"/>
        <v>ggPay</v>
      </c>
    </row>
    <row r="3994" spans="1:10">
      <c r="A3994" s="89" t="s">
        <v>1285</v>
      </c>
      <c r="B3994" s="89">
        <v>700</v>
      </c>
      <c r="C3994" s="89" t="s">
        <v>561</v>
      </c>
      <c r="D3994" s="89" t="s">
        <v>13016</v>
      </c>
      <c r="E3994" s="89" t="s">
        <v>6690</v>
      </c>
      <c r="F3994" s="89" t="s">
        <v>655</v>
      </c>
      <c r="G3994" s="105">
        <v>45401.408333333333</v>
      </c>
      <c r="H3994" t="str">
        <f>INDEX(Partner_details[companyName], MATCH(E3994, Partner_details[email], 0))</f>
        <v>Bisquit</v>
      </c>
      <c r="I3994">
        <f>IFERROR(INDEX(ggPayers[payer], MATCH(A3994, ggPayers[remote_order_id], 0)), 0)</f>
        <v>1089821</v>
      </c>
      <c r="J3994" t="str">
        <f t="shared" si="62"/>
        <v>ggPay</v>
      </c>
    </row>
    <row r="3995" spans="1:10">
      <c r="A3995" s="89" t="s">
        <v>13017</v>
      </c>
      <c r="B3995" s="89">
        <v>100</v>
      </c>
      <c r="C3995" s="89" t="s">
        <v>7974</v>
      </c>
      <c r="D3995" s="89"/>
      <c r="E3995" s="89" t="s">
        <v>6998</v>
      </c>
      <c r="F3995" s="89" t="s">
        <v>1282</v>
      </c>
      <c r="G3995" s="105">
        <v>45401.436111111114</v>
      </c>
      <c r="H3995" t="str">
        <f>INDEX(Partner_details[companyName], MATCH(E3995, Partner_details[email], 0))</f>
        <v>Karas Tsaghkadzor</v>
      </c>
      <c r="I3995">
        <f>IFERROR(INDEX(ggPayers[payer], MATCH(A3995, ggPayers[remote_order_id], 0)), 0)</f>
        <v>0</v>
      </c>
      <c r="J3995" t="str">
        <f t="shared" si="62"/>
        <v>other</v>
      </c>
    </row>
    <row r="3996" spans="1:10">
      <c r="A3996" s="89" t="s">
        <v>1283</v>
      </c>
      <c r="B3996" s="89">
        <v>100</v>
      </c>
      <c r="C3996" s="89" t="s">
        <v>561</v>
      </c>
      <c r="D3996" s="89" t="s">
        <v>13018</v>
      </c>
      <c r="E3996" s="89" t="s">
        <v>6998</v>
      </c>
      <c r="F3996" s="89" t="s">
        <v>1282</v>
      </c>
      <c r="G3996" s="105">
        <v>45401.436805555553</v>
      </c>
      <c r="H3996" t="str">
        <f>INDEX(Partner_details[companyName], MATCH(E3996, Partner_details[email], 0))</f>
        <v>Karas Tsaghkadzor</v>
      </c>
      <c r="I3996">
        <f>IFERROR(INDEX(ggPayers[payer], MATCH(A3996, ggPayers[remote_order_id], 0)), 0)</f>
        <v>825186</v>
      </c>
      <c r="J3996" t="str">
        <f t="shared" si="62"/>
        <v>ggPay</v>
      </c>
    </row>
    <row r="3997" spans="1:10">
      <c r="A3997" s="89" t="s">
        <v>1280</v>
      </c>
      <c r="B3997" s="89">
        <v>1000</v>
      </c>
      <c r="C3997" s="89" t="s">
        <v>561</v>
      </c>
      <c r="D3997" s="89" t="s">
        <v>13019</v>
      </c>
      <c r="E3997" s="89" t="s">
        <v>7296</v>
      </c>
      <c r="F3997" s="89" t="s">
        <v>516</v>
      </c>
      <c r="G3997" s="105">
        <v>45401.459722222222</v>
      </c>
      <c r="H3997" t="str">
        <f>INDEX(Partner_details[companyName], MATCH(E3997, Partner_details[email], 0))</f>
        <v>Paul</v>
      </c>
      <c r="I3997">
        <f>IFERROR(INDEX(ggPayers[payer], MATCH(A3997, ggPayers[remote_order_id], 0)), 0)</f>
        <v>28038</v>
      </c>
      <c r="J3997" t="str">
        <f t="shared" si="62"/>
        <v>ggPay</v>
      </c>
    </row>
    <row r="3998" spans="1:10">
      <c r="A3998" s="89" t="s">
        <v>1278</v>
      </c>
      <c r="B3998" s="89">
        <v>1000</v>
      </c>
      <c r="C3998" s="89" t="s">
        <v>561</v>
      </c>
      <c r="D3998" s="89" t="s">
        <v>13020</v>
      </c>
      <c r="E3998" s="89" t="s">
        <v>6754</v>
      </c>
      <c r="F3998" s="89" t="s">
        <v>683</v>
      </c>
      <c r="G3998" s="105">
        <v>45401.477083333331</v>
      </c>
      <c r="H3998" t="str">
        <f>INDEX(Partner_details[companyName], MATCH(E3998, Partner_details[email], 0))</f>
        <v>Noraleppo</v>
      </c>
      <c r="I3998">
        <f>IFERROR(INDEX(ggPayers[payer], MATCH(A3998, ggPayers[remote_order_id], 0)), 0)</f>
        <v>798</v>
      </c>
      <c r="J3998" t="str">
        <f t="shared" si="62"/>
        <v>ggPay</v>
      </c>
    </row>
    <row r="3999" spans="1:10">
      <c r="A3999" s="89" t="s">
        <v>1276</v>
      </c>
      <c r="B3999" s="89">
        <v>1000</v>
      </c>
      <c r="C3999" s="89" t="s">
        <v>561</v>
      </c>
      <c r="D3999" s="89"/>
      <c r="E3999" s="89" t="s">
        <v>7235</v>
      </c>
      <c r="F3999" s="89" t="s">
        <v>710</v>
      </c>
      <c r="G3999" s="105">
        <v>45401.620833333334</v>
      </c>
      <c r="H3999" t="str">
        <f>INDEX(Partner_details[companyName], MATCH(E3999, Partner_details[email], 0))</f>
        <v>Smoking Chef</v>
      </c>
      <c r="I3999">
        <f>IFERROR(INDEX(ggPayers[payer], MATCH(A3999, ggPayers[remote_order_id], 0)), 0)</f>
        <v>0</v>
      </c>
      <c r="J3999" t="str">
        <f t="shared" si="62"/>
        <v>other</v>
      </c>
    </row>
    <row r="4000" spans="1:10">
      <c r="A4000" s="89" t="s">
        <v>13021</v>
      </c>
      <c r="B4000" s="89">
        <v>1000</v>
      </c>
      <c r="C4000" s="89" t="s">
        <v>7963</v>
      </c>
      <c r="D4000" s="89"/>
      <c r="E4000" s="89" t="s">
        <v>7235</v>
      </c>
      <c r="F4000" s="89" t="s">
        <v>710</v>
      </c>
      <c r="G4000" s="105">
        <v>45401.620833333334</v>
      </c>
      <c r="H4000" t="str">
        <f>INDEX(Partner_details[companyName], MATCH(E4000, Partner_details[email], 0))</f>
        <v>Smoking Chef</v>
      </c>
      <c r="I4000">
        <f>IFERROR(INDEX(ggPayers[payer], MATCH(A4000, ggPayers[remote_order_id], 0)), 0)</f>
        <v>0</v>
      </c>
      <c r="J4000" t="str">
        <f t="shared" si="62"/>
        <v>other</v>
      </c>
    </row>
    <row r="4001" spans="1:10">
      <c r="A4001" s="89" t="s">
        <v>1274</v>
      </c>
      <c r="B4001" s="89">
        <v>1000</v>
      </c>
      <c r="C4001" s="89" t="s">
        <v>561</v>
      </c>
      <c r="D4001" s="89" t="s">
        <v>13022</v>
      </c>
      <c r="E4001" s="89" t="s">
        <v>7296</v>
      </c>
      <c r="F4001" s="89" t="s">
        <v>516</v>
      </c>
      <c r="G4001" s="105">
        <v>45401.633333333331</v>
      </c>
      <c r="H4001" t="str">
        <f>INDEX(Partner_details[companyName], MATCH(E4001, Partner_details[email], 0))</f>
        <v>Paul</v>
      </c>
      <c r="I4001">
        <f>IFERROR(INDEX(ggPayers[payer], MATCH(A4001, ggPayers[remote_order_id], 0)), 0)</f>
        <v>373447</v>
      </c>
      <c r="J4001" t="str">
        <f t="shared" si="62"/>
        <v>ggPay</v>
      </c>
    </row>
    <row r="4002" spans="1:10">
      <c r="A4002" s="89" t="s">
        <v>1272</v>
      </c>
      <c r="B4002" s="89">
        <v>2000</v>
      </c>
      <c r="C4002" s="89" t="s">
        <v>561</v>
      </c>
      <c r="D4002" s="89" t="s">
        <v>13023</v>
      </c>
      <c r="E4002" s="89" t="s">
        <v>6754</v>
      </c>
      <c r="F4002" s="89" t="s">
        <v>683</v>
      </c>
      <c r="G4002" s="105">
        <v>45401.656944444447</v>
      </c>
      <c r="H4002" t="str">
        <f>INDEX(Partner_details[companyName], MATCH(E4002, Partner_details[email], 0))</f>
        <v>Noraleppo</v>
      </c>
      <c r="I4002">
        <f>IFERROR(INDEX(ggPayers[payer], MATCH(A4002, ggPayers[remote_order_id], 0)), 0)</f>
        <v>1122637</v>
      </c>
      <c r="J4002" t="str">
        <f t="shared" si="62"/>
        <v>ggPay</v>
      </c>
    </row>
    <row r="4003" spans="1:10">
      <c r="A4003" s="89" t="s">
        <v>13024</v>
      </c>
      <c r="B4003" s="89">
        <v>500</v>
      </c>
      <c r="C4003" s="89" t="s">
        <v>7963</v>
      </c>
      <c r="D4003" s="89" t="s">
        <v>13025</v>
      </c>
      <c r="E4003" s="89" t="s">
        <v>6572</v>
      </c>
      <c r="F4003" s="89" t="s">
        <v>568</v>
      </c>
      <c r="G4003" s="105">
        <v>45401.690972222219</v>
      </c>
      <c r="H4003" t="str">
        <f>INDEX(Partner_details[companyName], MATCH(E4003, Partner_details[email], 0))</f>
        <v>Bisquit</v>
      </c>
      <c r="I4003">
        <f>IFERROR(INDEX(ggPayers[payer], MATCH(A4003, ggPayers[remote_order_id], 0)), 0)</f>
        <v>0</v>
      </c>
      <c r="J4003" t="str">
        <f t="shared" si="62"/>
        <v>other</v>
      </c>
    </row>
    <row r="4004" spans="1:10">
      <c r="A4004" s="89" t="s">
        <v>13026</v>
      </c>
      <c r="B4004" s="89">
        <v>500</v>
      </c>
      <c r="C4004" s="89" t="s">
        <v>7963</v>
      </c>
      <c r="D4004" s="89" t="s">
        <v>13027</v>
      </c>
      <c r="E4004" s="89" t="s">
        <v>6572</v>
      </c>
      <c r="F4004" s="89" t="s">
        <v>568</v>
      </c>
      <c r="G4004" s="105">
        <v>45401.691666666666</v>
      </c>
      <c r="H4004" t="str">
        <f>INDEX(Partner_details[companyName], MATCH(E4004, Partner_details[email], 0))</f>
        <v>Bisquit</v>
      </c>
      <c r="I4004">
        <f>IFERROR(INDEX(ggPayers[payer], MATCH(A4004, ggPayers[remote_order_id], 0)), 0)</f>
        <v>0</v>
      </c>
      <c r="J4004" t="str">
        <f t="shared" si="62"/>
        <v>other</v>
      </c>
    </row>
    <row r="4005" spans="1:10">
      <c r="A4005" s="89" t="s">
        <v>13028</v>
      </c>
      <c r="B4005" s="89">
        <v>500</v>
      </c>
      <c r="C4005" s="89" t="s">
        <v>7963</v>
      </c>
      <c r="D4005" s="89" t="s">
        <v>13029</v>
      </c>
      <c r="E4005" s="89" t="s">
        <v>6572</v>
      </c>
      <c r="F4005" s="89" t="s">
        <v>568</v>
      </c>
      <c r="G4005" s="105">
        <v>45401.691666666666</v>
      </c>
      <c r="H4005" t="str">
        <f>INDEX(Partner_details[companyName], MATCH(E4005, Partner_details[email], 0))</f>
        <v>Bisquit</v>
      </c>
      <c r="I4005">
        <f>IFERROR(INDEX(ggPayers[payer], MATCH(A4005, ggPayers[remote_order_id], 0)), 0)</f>
        <v>0</v>
      </c>
      <c r="J4005" t="str">
        <f t="shared" si="62"/>
        <v>other</v>
      </c>
    </row>
    <row r="4006" spans="1:10">
      <c r="A4006" s="89" t="s">
        <v>1270</v>
      </c>
      <c r="B4006" s="89">
        <v>500</v>
      </c>
      <c r="C4006" s="89" t="s">
        <v>561</v>
      </c>
      <c r="D4006" s="89"/>
      <c r="E4006" s="89" t="s">
        <v>7018</v>
      </c>
      <c r="F4006" s="89" t="s">
        <v>476</v>
      </c>
      <c r="G4006" s="105">
        <v>45401.708333333336</v>
      </c>
      <c r="H4006" t="str">
        <f>INDEX(Partner_details[companyName], MATCH(E4006, Partner_details[email], 0))</f>
        <v>Malocco</v>
      </c>
      <c r="I4006">
        <f>IFERROR(INDEX(ggPayers[payer], MATCH(A4006, ggPayers[remote_order_id], 0)), 0)</f>
        <v>0</v>
      </c>
      <c r="J4006" t="str">
        <f t="shared" si="62"/>
        <v>other</v>
      </c>
    </row>
    <row r="4007" spans="1:10">
      <c r="A4007" s="89" t="s">
        <v>13030</v>
      </c>
      <c r="B4007" s="89">
        <v>500</v>
      </c>
      <c r="C4007" s="89" t="s">
        <v>7963</v>
      </c>
      <c r="D4007" s="89"/>
      <c r="E4007" s="89" t="s">
        <v>7018</v>
      </c>
      <c r="F4007" s="89" t="s">
        <v>476</v>
      </c>
      <c r="G4007" s="105">
        <v>45401.708333333336</v>
      </c>
      <c r="H4007" t="str">
        <f>INDEX(Partner_details[companyName], MATCH(E4007, Partner_details[email], 0))</f>
        <v>Malocco</v>
      </c>
      <c r="I4007">
        <f>IFERROR(INDEX(ggPayers[payer], MATCH(A4007, ggPayers[remote_order_id], 0)), 0)</f>
        <v>0</v>
      </c>
      <c r="J4007" t="str">
        <f t="shared" si="62"/>
        <v>other</v>
      </c>
    </row>
    <row r="4008" spans="1:10">
      <c r="A4008" s="89" t="s">
        <v>13031</v>
      </c>
      <c r="B4008" s="89">
        <v>3000</v>
      </c>
      <c r="C4008" s="89" t="s">
        <v>7963</v>
      </c>
      <c r="D4008" s="89" t="s">
        <v>13032</v>
      </c>
      <c r="E4008" s="89" t="s">
        <v>6830</v>
      </c>
      <c r="F4008" s="89" t="s">
        <v>382</v>
      </c>
      <c r="G4008" s="105">
        <v>45401.783333333333</v>
      </c>
      <c r="H4008" t="str">
        <f>INDEX(Partner_details[companyName], MATCH(E4008, Partner_details[email], 0))</f>
        <v>Beer Academy</v>
      </c>
      <c r="I4008">
        <f>IFERROR(INDEX(ggPayers[payer], MATCH(A4008, ggPayers[remote_order_id], 0)), 0)</f>
        <v>0</v>
      </c>
      <c r="J4008" t="str">
        <f t="shared" si="62"/>
        <v>other</v>
      </c>
    </row>
    <row r="4009" spans="1:10">
      <c r="A4009" s="89" t="s">
        <v>13033</v>
      </c>
      <c r="B4009" s="89">
        <v>1000</v>
      </c>
      <c r="C4009" s="89" t="s">
        <v>7963</v>
      </c>
      <c r="D4009" s="89" t="s">
        <v>13034</v>
      </c>
      <c r="E4009" s="89" t="s">
        <v>7296</v>
      </c>
      <c r="F4009" s="89" t="s">
        <v>516</v>
      </c>
      <c r="G4009" s="105">
        <v>45402.361805555556</v>
      </c>
      <c r="H4009" t="str">
        <f>INDEX(Partner_details[companyName], MATCH(E4009, Partner_details[email], 0))</f>
        <v>Paul</v>
      </c>
      <c r="I4009">
        <f>IFERROR(INDEX(ggPayers[payer], MATCH(A4009, ggPayers[remote_order_id], 0)), 0)</f>
        <v>0</v>
      </c>
      <c r="J4009" t="str">
        <f t="shared" si="62"/>
        <v>other</v>
      </c>
    </row>
    <row r="4010" spans="1:10">
      <c r="A4010" s="89" t="s">
        <v>1268</v>
      </c>
      <c r="B4010" s="89">
        <v>1500</v>
      </c>
      <c r="C4010" s="89" t="s">
        <v>561</v>
      </c>
      <c r="D4010" s="89" t="s">
        <v>13035</v>
      </c>
      <c r="E4010" s="89" t="s">
        <v>7296</v>
      </c>
      <c r="F4010" s="89" t="s">
        <v>516</v>
      </c>
      <c r="G4010" s="105">
        <v>45402.365277777775</v>
      </c>
      <c r="H4010" t="str">
        <f>INDEX(Partner_details[companyName], MATCH(E4010, Partner_details[email], 0))</f>
        <v>Paul</v>
      </c>
      <c r="I4010">
        <f>IFERROR(INDEX(ggPayers[payer], MATCH(A4010, ggPayers[remote_order_id], 0)), 0)</f>
        <v>753547</v>
      </c>
      <c r="J4010" t="str">
        <f t="shared" si="62"/>
        <v>ggPay</v>
      </c>
    </row>
    <row r="4011" spans="1:10">
      <c r="A4011" s="89" t="s">
        <v>1266</v>
      </c>
      <c r="B4011" s="89">
        <v>1000</v>
      </c>
      <c r="C4011" s="89" t="s">
        <v>561</v>
      </c>
      <c r="D4011" s="89" t="s">
        <v>13036</v>
      </c>
      <c r="E4011" s="89" t="s">
        <v>130</v>
      </c>
      <c r="F4011" s="89" t="s">
        <v>128</v>
      </c>
      <c r="G4011" s="105">
        <v>45402.406944444447</v>
      </c>
      <c r="H4011" t="str">
        <f>INDEX(Partner_details[companyName], MATCH(E4011, Partner_details[email], 0))</f>
        <v>Avetis Grigoryan</v>
      </c>
      <c r="I4011">
        <f>IFERROR(INDEX(ggPayers[payer], MATCH(A4011, ggPayers[remote_order_id], 0)), 0)</f>
        <v>91561</v>
      </c>
      <c r="J4011" t="str">
        <f t="shared" si="62"/>
        <v>ggPay</v>
      </c>
    </row>
    <row r="4012" spans="1:10">
      <c r="A4012" s="89" t="s">
        <v>13037</v>
      </c>
      <c r="B4012" s="89">
        <v>1000</v>
      </c>
      <c r="C4012" s="89" t="s">
        <v>7963</v>
      </c>
      <c r="D4012" s="89" t="s">
        <v>13038</v>
      </c>
      <c r="E4012" s="89" t="s">
        <v>130</v>
      </c>
      <c r="F4012" s="89" t="s">
        <v>128</v>
      </c>
      <c r="G4012" s="105">
        <v>45402.45416666667</v>
      </c>
      <c r="H4012" t="str">
        <f>INDEX(Partner_details[companyName], MATCH(E4012, Partner_details[email], 0))</f>
        <v>Avetis Grigoryan</v>
      </c>
      <c r="I4012">
        <f>IFERROR(INDEX(ggPayers[payer], MATCH(A4012, ggPayers[remote_order_id], 0)), 0)</f>
        <v>0</v>
      </c>
      <c r="J4012" t="str">
        <f t="shared" si="62"/>
        <v>other</v>
      </c>
    </row>
    <row r="4013" spans="1:10">
      <c r="A4013" s="89" t="s">
        <v>13039</v>
      </c>
      <c r="B4013" s="89">
        <v>1000</v>
      </c>
      <c r="C4013" s="89" t="s">
        <v>7963</v>
      </c>
      <c r="D4013" s="89"/>
      <c r="E4013" s="89" t="s">
        <v>130</v>
      </c>
      <c r="F4013" s="89" t="s">
        <v>128</v>
      </c>
      <c r="G4013" s="105">
        <v>45402.45416666667</v>
      </c>
      <c r="H4013" t="str">
        <f>INDEX(Partner_details[companyName], MATCH(E4013, Partner_details[email], 0))</f>
        <v>Avetis Grigoryan</v>
      </c>
      <c r="I4013">
        <f>IFERROR(INDEX(ggPayers[payer], MATCH(A4013, ggPayers[remote_order_id], 0)), 0)</f>
        <v>0</v>
      </c>
      <c r="J4013" t="str">
        <f t="shared" si="62"/>
        <v>other</v>
      </c>
    </row>
    <row r="4014" spans="1:10">
      <c r="A4014" s="89" t="s">
        <v>13040</v>
      </c>
      <c r="B4014" s="89">
        <v>300</v>
      </c>
      <c r="C4014" s="89" t="s">
        <v>7963</v>
      </c>
      <c r="D4014" s="89"/>
      <c r="E4014" s="89" t="s">
        <v>7446</v>
      </c>
      <c r="F4014" s="89" t="s">
        <v>7445</v>
      </c>
      <c r="G4014" s="105">
        <v>45402.460416666669</v>
      </c>
      <c r="H4014" t="str">
        <f>INDEX(Partner_details[companyName], MATCH(E4014, Partner_details[email], 0))</f>
        <v>Unicorn</v>
      </c>
      <c r="I4014">
        <f>IFERROR(INDEX(ggPayers[payer], MATCH(A4014, ggPayers[remote_order_id], 0)), 0)</f>
        <v>0</v>
      </c>
      <c r="J4014" t="str">
        <f t="shared" si="62"/>
        <v>other</v>
      </c>
    </row>
    <row r="4015" spans="1:10">
      <c r="A4015" s="89" t="s">
        <v>13041</v>
      </c>
      <c r="B4015" s="89">
        <v>300</v>
      </c>
      <c r="C4015" s="89" t="s">
        <v>7963</v>
      </c>
      <c r="D4015" s="89" t="s">
        <v>13042</v>
      </c>
      <c r="E4015" s="89" t="s">
        <v>7446</v>
      </c>
      <c r="F4015" s="89" t="s">
        <v>7445</v>
      </c>
      <c r="G4015" s="105">
        <v>45402.461111111108</v>
      </c>
      <c r="H4015" t="str">
        <f>INDEX(Partner_details[companyName], MATCH(E4015, Partner_details[email], 0))</f>
        <v>Unicorn</v>
      </c>
      <c r="I4015">
        <f>IFERROR(INDEX(ggPayers[payer], MATCH(A4015, ggPayers[remote_order_id], 0)), 0)</f>
        <v>0</v>
      </c>
      <c r="J4015" t="str">
        <f t="shared" si="62"/>
        <v>other</v>
      </c>
    </row>
    <row r="4016" spans="1:10">
      <c r="A4016" s="89" t="s">
        <v>1263</v>
      </c>
      <c r="B4016" s="89">
        <v>300</v>
      </c>
      <c r="C4016" s="89" t="s">
        <v>561</v>
      </c>
      <c r="D4016" s="89"/>
      <c r="E4016" s="89" t="s">
        <v>7446</v>
      </c>
      <c r="F4016" s="89" t="s">
        <v>7445</v>
      </c>
      <c r="G4016" s="105">
        <v>45402.461805555555</v>
      </c>
      <c r="H4016" t="str">
        <f>INDEX(Partner_details[companyName], MATCH(E4016, Partner_details[email], 0))</f>
        <v>Unicorn</v>
      </c>
      <c r="I4016">
        <f>IFERROR(INDEX(ggPayers[payer], MATCH(A4016, ggPayers[remote_order_id], 0)), 0)</f>
        <v>0</v>
      </c>
      <c r="J4016" t="str">
        <f t="shared" si="62"/>
        <v>other</v>
      </c>
    </row>
    <row r="4017" spans="1:10">
      <c r="A4017" s="89" t="s">
        <v>13043</v>
      </c>
      <c r="B4017" s="89">
        <v>500</v>
      </c>
      <c r="C4017" s="89" t="s">
        <v>7963</v>
      </c>
      <c r="D4017" s="89"/>
      <c r="E4017" s="89" t="s">
        <v>7579</v>
      </c>
      <c r="F4017" s="89" t="s">
        <v>602</v>
      </c>
      <c r="G4017" s="105">
        <v>45402.500694444447</v>
      </c>
      <c r="H4017" t="e">
        <f>INDEX(Partner_details[companyName], MATCH(E4017, Partner_details[email], 0))</f>
        <v>#N/A</v>
      </c>
      <c r="I4017">
        <f>IFERROR(INDEX(ggPayers[payer], MATCH(A4017, ggPayers[remote_order_id], 0)), 0)</f>
        <v>0</v>
      </c>
      <c r="J4017" t="str">
        <f t="shared" si="62"/>
        <v>other</v>
      </c>
    </row>
    <row r="4018" spans="1:10">
      <c r="A4018" s="99" t="s">
        <v>13044</v>
      </c>
      <c r="B4018" s="89">
        <v>1000</v>
      </c>
      <c r="C4018" s="89" t="s">
        <v>7963</v>
      </c>
      <c r="D4018" s="89"/>
      <c r="E4018" s="89" t="s">
        <v>7296</v>
      </c>
      <c r="F4018" s="89" t="s">
        <v>516</v>
      </c>
      <c r="G4018" s="105">
        <v>45402.542361111111</v>
      </c>
      <c r="H4018" t="str">
        <f>INDEX(Partner_details[companyName], MATCH(E4018, Partner_details[email], 0))</f>
        <v>Paul</v>
      </c>
      <c r="I4018">
        <f>IFERROR(INDEX(ggPayers[payer], MATCH(A4018, ggPayers[remote_order_id], 0)), 0)</f>
        <v>0</v>
      </c>
      <c r="J4018" t="str">
        <f t="shared" si="62"/>
        <v>other</v>
      </c>
    </row>
    <row r="4019" spans="1:10">
      <c r="A4019" s="89" t="s">
        <v>13045</v>
      </c>
      <c r="B4019" s="89">
        <v>1000</v>
      </c>
      <c r="C4019" s="89" t="s">
        <v>7963</v>
      </c>
      <c r="D4019" s="89" t="s">
        <v>13046</v>
      </c>
      <c r="E4019" s="89" t="s">
        <v>7296</v>
      </c>
      <c r="F4019" s="89" t="s">
        <v>516</v>
      </c>
      <c r="G4019" s="105">
        <v>45402.542361111111</v>
      </c>
      <c r="H4019" t="str">
        <f>INDEX(Partner_details[companyName], MATCH(E4019, Partner_details[email], 0))</f>
        <v>Paul</v>
      </c>
      <c r="I4019">
        <f>IFERROR(INDEX(ggPayers[payer], MATCH(A4019, ggPayers[remote_order_id], 0)), 0)</f>
        <v>0</v>
      </c>
      <c r="J4019" t="str">
        <f t="shared" si="62"/>
        <v>other</v>
      </c>
    </row>
    <row r="4020" spans="1:10">
      <c r="A4020" s="89" t="s">
        <v>13047</v>
      </c>
      <c r="B4020" s="89">
        <v>1000</v>
      </c>
      <c r="C4020" s="89" t="s">
        <v>7963</v>
      </c>
      <c r="D4020" s="89" t="s">
        <v>13048</v>
      </c>
      <c r="E4020" s="89" t="s">
        <v>6830</v>
      </c>
      <c r="F4020" s="89" t="s">
        <v>382</v>
      </c>
      <c r="G4020" s="105">
        <v>45402.618750000001</v>
      </c>
      <c r="H4020" t="str">
        <f>INDEX(Partner_details[companyName], MATCH(E4020, Partner_details[email], 0))</f>
        <v>Beer Academy</v>
      </c>
      <c r="I4020">
        <f>IFERROR(INDEX(ggPayers[payer], MATCH(A4020, ggPayers[remote_order_id], 0)), 0)</f>
        <v>0</v>
      </c>
      <c r="J4020" t="str">
        <f t="shared" si="62"/>
        <v>other</v>
      </c>
    </row>
    <row r="4021" spans="1:10">
      <c r="A4021" s="89" t="s">
        <v>13049</v>
      </c>
      <c r="B4021" s="89">
        <v>1000</v>
      </c>
      <c r="C4021" s="89" t="s">
        <v>7963</v>
      </c>
      <c r="D4021" s="89" t="s">
        <v>13050</v>
      </c>
      <c r="E4021" s="89" t="s">
        <v>6830</v>
      </c>
      <c r="F4021" s="89" t="s">
        <v>382</v>
      </c>
      <c r="G4021" s="105">
        <v>45402.618750000001</v>
      </c>
      <c r="H4021" t="str">
        <f>INDEX(Partner_details[companyName], MATCH(E4021, Partner_details[email], 0))</f>
        <v>Beer Academy</v>
      </c>
      <c r="I4021">
        <f>IFERROR(INDEX(ggPayers[payer], MATCH(A4021, ggPayers[remote_order_id], 0)), 0)</f>
        <v>0</v>
      </c>
      <c r="J4021" t="str">
        <f t="shared" si="62"/>
        <v>other</v>
      </c>
    </row>
    <row r="4022" spans="1:10">
      <c r="A4022" s="89" t="s">
        <v>13051</v>
      </c>
      <c r="B4022" s="89">
        <v>1000</v>
      </c>
      <c r="C4022" s="89" t="s">
        <v>7963</v>
      </c>
      <c r="D4022" s="89"/>
      <c r="E4022" s="89" t="s">
        <v>6830</v>
      </c>
      <c r="F4022" s="89" t="s">
        <v>382</v>
      </c>
      <c r="G4022" s="105">
        <v>45402.618750000001</v>
      </c>
      <c r="H4022" t="str">
        <f>INDEX(Partner_details[companyName], MATCH(E4022, Partner_details[email], 0))</f>
        <v>Beer Academy</v>
      </c>
      <c r="I4022">
        <f>IFERROR(INDEX(ggPayers[payer], MATCH(A4022, ggPayers[remote_order_id], 0)), 0)</f>
        <v>0</v>
      </c>
      <c r="J4022" t="str">
        <f t="shared" si="62"/>
        <v>other</v>
      </c>
    </row>
    <row r="4023" spans="1:10">
      <c r="A4023" s="89" t="s">
        <v>13052</v>
      </c>
      <c r="B4023" s="89">
        <v>1000</v>
      </c>
      <c r="C4023" s="89" t="s">
        <v>7963</v>
      </c>
      <c r="D4023" s="89"/>
      <c r="E4023" s="89" t="s">
        <v>6830</v>
      </c>
      <c r="F4023" s="89" t="s">
        <v>382</v>
      </c>
      <c r="G4023" s="105">
        <v>45402.618750000001</v>
      </c>
      <c r="H4023" t="str">
        <f>INDEX(Partner_details[companyName], MATCH(E4023, Partner_details[email], 0))</f>
        <v>Beer Academy</v>
      </c>
      <c r="I4023">
        <f>IFERROR(INDEX(ggPayers[payer], MATCH(A4023, ggPayers[remote_order_id], 0)), 0)</f>
        <v>0</v>
      </c>
      <c r="J4023" t="str">
        <f t="shared" si="62"/>
        <v>other</v>
      </c>
    </row>
    <row r="4024" spans="1:10">
      <c r="A4024" s="99" t="s">
        <v>13053</v>
      </c>
      <c r="B4024" s="89">
        <v>1000</v>
      </c>
      <c r="C4024" s="89" t="s">
        <v>7963</v>
      </c>
      <c r="D4024" s="89" t="s">
        <v>13054</v>
      </c>
      <c r="E4024" s="89" t="s">
        <v>7296</v>
      </c>
      <c r="F4024" s="89" t="s">
        <v>516</v>
      </c>
      <c r="G4024" s="105">
        <v>45402.661111111112</v>
      </c>
      <c r="H4024" t="str">
        <f>INDEX(Partner_details[companyName], MATCH(E4024, Partner_details[email], 0))</f>
        <v>Paul</v>
      </c>
      <c r="I4024">
        <f>IFERROR(INDEX(ggPayers[payer], MATCH(A4024, ggPayers[remote_order_id], 0)), 0)</f>
        <v>0</v>
      </c>
      <c r="J4024" t="str">
        <f t="shared" si="62"/>
        <v>other</v>
      </c>
    </row>
    <row r="4025" spans="1:10">
      <c r="A4025" s="89" t="s">
        <v>13055</v>
      </c>
      <c r="B4025" s="89">
        <v>1000</v>
      </c>
      <c r="C4025" s="89" t="s">
        <v>7963</v>
      </c>
      <c r="D4025" s="89" t="s">
        <v>13056</v>
      </c>
      <c r="E4025" s="89" t="s">
        <v>244</v>
      </c>
      <c r="F4025" s="89" t="s">
        <v>243</v>
      </c>
      <c r="G4025" s="105">
        <v>45402.662499999999</v>
      </c>
      <c r="H4025" t="str">
        <f>INDEX(Partner_details[companyName], MATCH(E4025, Partner_details[email], 0))</f>
        <v>gg cjsc</v>
      </c>
      <c r="I4025">
        <f>IFERROR(INDEX(ggPayers[payer], MATCH(A4025, ggPayers[remote_order_id], 0)), 0)</f>
        <v>0</v>
      </c>
      <c r="J4025" t="str">
        <f t="shared" si="62"/>
        <v>other</v>
      </c>
    </row>
    <row r="4026" spans="1:10">
      <c r="A4026" s="89" t="s">
        <v>13057</v>
      </c>
      <c r="B4026" s="89">
        <v>1000</v>
      </c>
      <c r="C4026" s="89" t="s">
        <v>7963</v>
      </c>
      <c r="D4026" s="89" t="s">
        <v>13058</v>
      </c>
      <c r="E4026" s="89" t="s">
        <v>244</v>
      </c>
      <c r="F4026" s="89" t="s">
        <v>243</v>
      </c>
      <c r="G4026" s="105">
        <v>45402.662499999999</v>
      </c>
      <c r="H4026" t="str">
        <f>INDEX(Partner_details[companyName], MATCH(E4026, Partner_details[email], 0))</f>
        <v>gg cjsc</v>
      </c>
      <c r="I4026">
        <f>IFERROR(INDEX(ggPayers[payer], MATCH(A4026, ggPayers[remote_order_id], 0)), 0)</f>
        <v>0</v>
      </c>
      <c r="J4026" t="str">
        <f t="shared" si="62"/>
        <v>other</v>
      </c>
    </row>
    <row r="4027" spans="1:10">
      <c r="A4027" s="89" t="s">
        <v>13059</v>
      </c>
      <c r="B4027" s="89">
        <v>1000</v>
      </c>
      <c r="C4027" s="89" t="s">
        <v>7963</v>
      </c>
      <c r="D4027" s="89"/>
      <c r="E4027" s="89" t="s">
        <v>244</v>
      </c>
      <c r="F4027" s="89" t="s">
        <v>243</v>
      </c>
      <c r="G4027" s="105">
        <v>45402.666666666664</v>
      </c>
      <c r="H4027" t="str">
        <f>INDEX(Partner_details[companyName], MATCH(E4027, Partner_details[email], 0))</f>
        <v>gg cjsc</v>
      </c>
      <c r="I4027">
        <f>IFERROR(INDEX(ggPayers[payer], MATCH(A4027, ggPayers[remote_order_id], 0)), 0)</f>
        <v>0</v>
      </c>
      <c r="J4027" t="str">
        <f t="shared" si="62"/>
        <v>other</v>
      </c>
    </row>
    <row r="4028" spans="1:10">
      <c r="A4028" s="89" t="s">
        <v>13060</v>
      </c>
      <c r="B4028" s="89">
        <v>1000</v>
      </c>
      <c r="C4028" s="89" t="s">
        <v>7963</v>
      </c>
      <c r="D4028" s="89"/>
      <c r="E4028" s="89" t="s">
        <v>244</v>
      </c>
      <c r="F4028" s="89" t="s">
        <v>243</v>
      </c>
      <c r="G4028" s="105">
        <v>45402.666666666664</v>
      </c>
      <c r="H4028" t="str">
        <f>INDEX(Partner_details[companyName], MATCH(E4028, Partner_details[email], 0))</f>
        <v>gg cjsc</v>
      </c>
      <c r="I4028">
        <f>IFERROR(INDEX(ggPayers[payer], MATCH(A4028, ggPayers[remote_order_id], 0)), 0)</f>
        <v>0</v>
      </c>
      <c r="J4028" t="str">
        <f t="shared" si="62"/>
        <v>other</v>
      </c>
    </row>
    <row r="4029" spans="1:10">
      <c r="A4029" s="89" t="s">
        <v>1258</v>
      </c>
      <c r="B4029" s="89">
        <v>1000</v>
      </c>
      <c r="C4029" s="89" t="s">
        <v>561</v>
      </c>
      <c r="D4029" s="89"/>
      <c r="E4029" s="89" t="s">
        <v>244</v>
      </c>
      <c r="F4029" s="89" t="s">
        <v>243</v>
      </c>
      <c r="G4029" s="105">
        <v>45402.666666666664</v>
      </c>
      <c r="H4029" t="str">
        <f>INDEX(Partner_details[companyName], MATCH(E4029, Partner_details[email], 0))</f>
        <v>gg cjsc</v>
      </c>
      <c r="I4029">
        <f>IFERROR(INDEX(ggPayers[payer], MATCH(A4029, ggPayers[remote_order_id], 0)), 0)</f>
        <v>0</v>
      </c>
      <c r="J4029" t="str">
        <f t="shared" si="62"/>
        <v>other</v>
      </c>
    </row>
    <row r="4030" spans="1:10">
      <c r="A4030" s="89" t="s">
        <v>13061</v>
      </c>
      <c r="B4030" s="89">
        <v>1000</v>
      </c>
      <c r="C4030" s="89" t="s">
        <v>7963</v>
      </c>
      <c r="D4030" s="89" t="s">
        <v>13062</v>
      </c>
      <c r="E4030" s="89" t="s">
        <v>305</v>
      </c>
      <c r="F4030" s="89" t="s">
        <v>181</v>
      </c>
      <c r="G4030" s="105">
        <v>45402.686805555553</v>
      </c>
      <c r="H4030" t="str">
        <f>INDEX(Partner_details[companyName], MATCH(E4030, Partner_details[email], 0))</f>
        <v>gg cjsc</v>
      </c>
      <c r="I4030">
        <f>IFERROR(INDEX(ggPayers[payer], MATCH(A4030, ggPayers[remote_order_id], 0)), 0)</f>
        <v>0</v>
      </c>
      <c r="J4030" t="str">
        <f t="shared" si="62"/>
        <v>other</v>
      </c>
    </row>
    <row r="4031" spans="1:10">
      <c r="A4031" s="89" t="s">
        <v>1255</v>
      </c>
      <c r="B4031" s="89">
        <v>300</v>
      </c>
      <c r="C4031" s="89" t="s">
        <v>561</v>
      </c>
      <c r="D4031" s="89" t="s">
        <v>13063</v>
      </c>
      <c r="E4031" s="89" t="s">
        <v>305</v>
      </c>
      <c r="F4031" s="89" t="s">
        <v>181</v>
      </c>
      <c r="G4031" s="105">
        <v>45402.686805555553</v>
      </c>
      <c r="H4031" t="str">
        <f>INDEX(Partner_details[companyName], MATCH(E4031, Partner_details[email], 0))</f>
        <v>gg cjsc</v>
      </c>
      <c r="I4031">
        <f>IFERROR(INDEX(ggPayers[payer], MATCH(A4031, ggPayers[remote_order_id], 0)), 0)</f>
        <v>479715</v>
      </c>
      <c r="J4031" t="str">
        <f t="shared" si="62"/>
        <v>ggPay</v>
      </c>
    </row>
    <row r="4032" spans="1:10">
      <c r="A4032" s="89" t="s">
        <v>13064</v>
      </c>
      <c r="B4032" s="89">
        <v>1000</v>
      </c>
      <c r="C4032" s="89" t="s">
        <v>7963</v>
      </c>
      <c r="D4032" s="89" t="s">
        <v>13065</v>
      </c>
      <c r="E4032" s="89" t="s">
        <v>305</v>
      </c>
      <c r="F4032" s="89" t="s">
        <v>181</v>
      </c>
      <c r="G4032" s="105">
        <v>45402.686805555553</v>
      </c>
      <c r="H4032" t="str">
        <f>INDEX(Partner_details[companyName], MATCH(E4032, Partner_details[email], 0))</f>
        <v>gg cjsc</v>
      </c>
      <c r="I4032">
        <f>IFERROR(INDEX(ggPayers[payer], MATCH(A4032, ggPayers[remote_order_id], 0)), 0)</f>
        <v>0</v>
      </c>
      <c r="J4032" t="str">
        <f t="shared" si="62"/>
        <v>other</v>
      </c>
    </row>
    <row r="4033" spans="1:10">
      <c r="A4033" s="89" t="s">
        <v>6250</v>
      </c>
      <c r="B4033" s="89">
        <v>2000</v>
      </c>
      <c r="C4033" s="89" t="s">
        <v>5606</v>
      </c>
      <c r="D4033" s="89" t="s">
        <v>13066</v>
      </c>
      <c r="E4033" s="89" t="s">
        <v>6830</v>
      </c>
      <c r="F4033" s="89" t="s">
        <v>382</v>
      </c>
      <c r="G4033" s="105">
        <v>45402.6875</v>
      </c>
      <c r="H4033" t="str">
        <f>INDEX(Partner_details[companyName], MATCH(E4033, Partner_details[email], 0))</f>
        <v>Beer Academy</v>
      </c>
      <c r="I4033">
        <f>IFERROR(INDEX(ggPayers[payer], MATCH(A4033, ggPayers[remote_order_id], 0)), 0)</f>
        <v>22296</v>
      </c>
      <c r="J4033" t="str">
        <f t="shared" si="62"/>
        <v>ggPay</v>
      </c>
    </row>
    <row r="4034" spans="1:10">
      <c r="A4034" s="89" t="s">
        <v>1251</v>
      </c>
      <c r="B4034" s="89">
        <v>2000</v>
      </c>
      <c r="C4034" s="89" t="s">
        <v>561</v>
      </c>
      <c r="D4034" s="89" t="s">
        <v>13067</v>
      </c>
      <c r="E4034" s="89" t="s">
        <v>6830</v>
      </c>
      <c r="F4034" s="89" t="s">
        <v>382</v>
      </c>
      <c r="G4034" s="105">
        <v>45402.688194444447</v>
      </c>
      <c r="H4034" t="str">
        <f>INDEX(Partner_details[companyName], MATCH(E4034, Partner_details[email], 0))</f>
        <v>Beer Academy</v>
      </c>
      <c r="I4034">
        <f>IFERROR(INDEX(ggPayers[payer], MATCH(A4034, ggPayers[remote_order_id], 0)), 0)</f>
        <v>22296</v>
      </c>
      <c r="J4034" t="str">
        <f t="shared" si="62"/>
        <v>ggPay</v>
      </c>
    </row>
    <row r="4035" spans="1:10">
      <c r="A4035" s="89" t="s">
        <v>1253</v>
      </c>
      <c r="B4035" s="89">
        <v>100</v>
      </c>
      <c r="C4035" s="89" t="s">
        <v>561</v>
      </c>
      <c r="D4035" s="89" t="s">
        <v>13068</v>
      </c>
      <c r="E4035" s="89" t="s">
        <v>305</v>
      </c>
      <c r="F4035" s="89" t="s">
        <v>181</v>
      </c>
      <c r="G4035" s="105">
        <v>45402.688194444447</v>
      </c>
      <c r="H4035" t="str">
        <f>INDEX(Partner_details[companyName], MATCH(E4035, Partner_details[email], 0))</f>
        <v>gg cjsc</v>
      </c>
      <c r="I4035">
        <f>IFERROR(INDEX(ggPayers[payer], MATCH(A4035, ggPayers[remote_order_id], 0)), 0)</f>
        <v>1035309</v>
      </c>
      <c r="J4035" t="str">
        <f t="shared" ref="J4035:J4098" si="63">IF(NOT(I4035=0), "ggPay", "other")</f>
        <v>ggPay</v>
      </c>
    </row>
    <row r="4036" spans="1:10">
      <c r="A4036" s="89" t="s">
        <v>13069</v>
      </c>
      <c r="B4036" s="89">
        <v>300</v>
      </c>
      <c r="C4036" s="89" t="s">
        <v>7963</v>
      </c>
      <c r="D4036" s="89"/>
      <c r="E4036" s="89" t="s">
        <v>7018</v>
      </c>
      <c r="F4036" s="89" t="s">
        <v>476</v>
      </c>
      <c r="G4036" s="105">
        <v>45402.701388888891</v>
      </c>
      <c r="H4036" t="str">
        <f>INDEX(Partner_details[companyName], MATCH(E4036, Partner_details[email], 0))</f>
        <v>Malocco</v>
      </c>
      <c r="I4036">
        <f>IFERROR(INDEX(ggPayers[payer], MATCH(A4036, ggPayers[remote_order_id], 0)), 0)</f>
        <v>0</v>
      </c>
      <c r="J4036" t="str">
        <f t="shared" si="63"/>
        <v>other</v>
      </c>
    </row>
    <row r="4037" spans="1:10">
      <c r="A4037" s="89" t="s">
        <v>1249</v>
      </c>
      <c r="B4037" s="89">
        <v>200</v>
      </c>
      <c r="C4037" s="89" t="s">
        <v>561</v>
      </c>
      <c r="D4037" s="89"/>
      <c r="E4037" s="89" t="s">
        <v>7018</v>
      </c>
      <c r="F4037" s="89" t="s">
        <v>476</v>
      </c>
      <c r="G4037" s="105">
        <v>45402.70208333333</v>
      </c>
      <c r="H4037" t="str">
        <f>INDEX(Partner_details[companyName], MATCH(E4037, Partner_details[email], 0))</f>
        <v>Malocco</v>
      </c>
      <c r="I4037">
        <f>IFERROR(INDEX(ggPayers[payer], MATCH(A4037, ggPayers[remote_order_id], 0)), 0)</f>
        <v>0</v>
      </c>
      <c r="J4037" t="str">
        <f t="shared" si="63"/>
        <v>other</v>
      </c>
    </row>
    <row r="4038" spans="1:10">
      <c r="A4038" s="89" t="s">
        <v>1247</v>
      </c>
      <c r="B4038" s="89">
        <v>2500</v>
      </c>
      <c r="C4038" s="89" t="s">
        <v>561</v>
      </c>
      <c r="D4038" s="89"/>
      <c r="E4038" s="89" t="s">
        <v>6830</v>
      </c>
      <c r="F4038" s="89" t="s">
        <v>382</v>
      </c>
      <c r="G4038" s="105">
        <v>45402.705555555556</v>
      </c>
      <c r="H4038" t="str">
        <f>INDEX(Partner_details[companyName], MATCH(E4038, Partner_details[email], 0))</f>
        <v>Beer Academy</v>
      </c>
      <c r="I4038">
        <f>IFERROR(INDEX(ggPayers[payer], MATCH(A4038, ggPayers[remote_order_id], 0)), 0)</f>
        <v>0</v>
      </c>
      <c r="J4038" t="str">
        <f t="shared" si="63"/>
        <v>other</v>
      </c>
    </row>
    <row r="4039" spans="1:10">
      <c r="A4039" s="89" t="s">
        <v>1245</v>
      </c>
      <c r="B4039" s="89">
        <v>10000</v>
      </c>
      <c r="C4039" s="89" t="s">
        <v>561</v>
      </c>
      <c r="D4039" s="89" t="s">
        <v>13070</v>
      </c>
      <c r="E4039" s="89" t="s">
        <v>7235</v>
      </c>
      <c r="F4039" s="89" t="s">
        <v>710</v>
      </c>
      <c r="G4039" s="105">
        <v>45402.716666666667</v>
      </c>
      <c r="H4039" t="str">
        <f>INDEX(Partner_details[companyName], MATCH(E4039, Partner_details[email], 0))</f>
        <v>Smoking Chef</v>
      </c>
      <c r="I4039">
        <f>IFERROR(INDEX(ggPayers[payer], MATCH(A4039, ggPayers[remote_order_id], 0)), 0)</f>
        <v>988596</v>
      </c>
      <c r="J4039" t="str">
        <f t="shared" si="63"/>
        <v>ggPay</v>
      </c>
    </row>
    <row r="4040" spans="1:10">
      <c r="A4040" s="89" t="s">
        <v>13071</v>
      </c>
      <c r="B4040" s="89">
        <v>2000</v>
      </c>
      <c r="C4040" s="89" t="s">
        <v>7974</v>
      </c>
      <c r="D4040" s="89"/>
      <c r="E4040" s="89" t="s">
        <v>6554</v>
      </c>
      <c r="F4040" s="89" t="s">
        <v>783</v>
      </c>
      <c r="G4040" s="105">
        <v>45402.732638888891</v>
      </c>
      <c r="H4040" t="str">
        <f>INDEX(Partner_details[companyName], MATCH(E4040, Partner_details[email], 0))</f>
        <v>Avetis Grigoryan</v>
      </c>
      <c r="I4040">
        <f>IFERROR(INDEX(ggPayers[payer], MATCH(A4040, ggPayers[remote_order_id], 0)), 0)</f>
        <v>0</v>
      </c>
      <c r="J4040" t="str">
        <f t="shared" si="63"/>
        <v>other</v>
      </c>
    </row>
    <row r="4041" spans="1:10">
      <c r="A4041" s="89" t="s">
        <v>1243</v>
      </c>
      <c r="B4041" s="89">
        <v>2000</v>
      </c>
      <c r="C4041" s="89" t="s">
        <v>561</v>
      </c>
      <c r="D4041" s="89"/>
      <c r="E4041" s="89" t="s">
        <v>6554</v>
      </c>
      <c r="F4041" s="89" t="s">
        <v>783</v>
      </c>
      <c r="G4041" s="105">
        <v>45402.73333333333</v>
      </c>
      <c r="H4041" t="str">
        <f>INDEX(Partner_details[companyName], MATCH(E4041, Partner_details[email], 0))</f>
        <v>Avetis Grigoryan</v>
      </c>
      <c r="I4041">
        <f>IFERROR(INDEX(ggPayers[payer], MATCH(A4041, ggPayers[remote_order_id], 0)), 0)</f>
        <v>0</v>
      </c>
      <c r="J4041" t="str">
        <f t="shared" si="63"/>
        <v>other</v>
      </c>
    </row>
    <row r="4042" spans="1:10">
      <c r="A4042" s="89" t="s">
        <v>13072</v>
      </c>
      <c r="B4042" s="89">
        <v>2000</v>
      </c>
      <c r="C4042" s="89" t="s">
        <v>7963</v>
      </c>
      <c r="D4042" s="89"/>
      <c r="E4042" s="89" t="s">
        <v>6554</v>
      </c>
      <c r="F4042" s="89" t="s">
        <v>783</v>
      </c>
      <c r="G4042" s="105">
        <v>45402.73333333333</v>
      </c>
      <c r="H4042" t="str">
        <f>INDEX(Partner_details[companyName], MATCH(E4042, Partner_details[email], 0))</f>
        <v>Avetis Grigoryan</v>
      </c>
      <c r="I4042">
        <f>IFERROR(INDEX(ggPayers[payer], MATCH(A4042, ggPayers[remote_order_id], 0)), 0)</f>
        <v>0</v>
      </c>
      <c r="J4042" t="str">
        <f t="shared" si="63"/>
        <v>other</v>
      </c>
    </row>
    <row r="4043" spans="1:10">
      <c r="A4043" s="89" t="s">
        <v>1240</v>
      </c>
      <c r="B4043" s="89">
        <v>15000</v>
      </c>
      <c r="C4043" s="89" t="s">
        <v>561</v>
      </c>
      <c r="D4043" s="89"/>
      <c r="E4043" s="89" t="s">
        <v>130</v>
      </c>
      <c r="F4043" s="89" t="s">
        <v>128</v>
      </c>
      <c r="G4043" s="105">
        <v>45402.745833333334</v>
      </c>
      <c r="H4043" t="str">
        <f>INDEX(Partner_details[companyName], MATCH(E4043, Partner_details[email], 0))</f>
        <v>Avetis Grigoryan</v>
      </c>
      <c r="I4043">
        <f>IFERROR(INDEX(ggPayers[payer], MATCH(A4043, ggPayers[remote_order_id], 0)), 0)</f>
        <v>0</v>
      </c>
      <c r="J4043" t="str">
        <f t="shared" si="63"/>
        <v>other</v>
      </c>
    </row>
    <row r="4044" spans="1:10">
      <c r="A4044" s="89" t="s">
        <v>1238</v>
      </c>
      <c r="B4044" s="89">
        <v>1000</v>
      </c>
      <c r="C4044" s="89" t="s">
        <v>561</v>
      </c>
      <c r="D4044" s="89" t="s">
        <v>13073</v>
      </c>
      <c r="E4044" s="89" t="s">
        <v>6754</v>
      </c>
      <c r="F4044" s="89" t="s">
        <v>683</v>
      </c>
      <c r="G4044" s="105">
        <v>45402.777777777781</v>
      </c>
      <c r="H4044" t="str">
        <f>INDEX(Partner_details[companyName], MATCH(E4044, Partner_details[email], 0))</f>
        <v>Noraleppo</v>
      </c>
      <c r="I4044">
        <f>IFERROR(INDEX(ggPayers[payer], MATCH(A4044, ggPayers[remote_order_id], 0)), 0)</f>
        <v>906228</v>
      </c>
      <c r="J4044" t="str">
        <f t="shared" si="63"/>
        <v>ggPay</v>
      </c>
    </row>
    <row r="4045" spans="1:10">
      <c r="A4045" s="89" t="s">
        <v>1236</v>
      </c>
      <c r="B4045" s="89">
        <v>500</v>
      </c>
      <c r="C4045" s="89" t="s">
        <v>561</v>
      </c>
      <c r="D4045" s="89"/>
      <c r="E4045" s="89" t="s">
        <v>7018</v>
      </c>
      <c r="F4045" s="89" t="s">
        <v>476</v>
      </c>
      <c r="G4045" s="105">
        <v>45402.790277777778</v>
      </c>
      <c r="H4045" t="str">
        <f>INDEX(Partner_details[companyName], MATCH(E4045, Partner_details[email], 0))</f>
        <v>Malocco</v>
      </c>
      <c r="I4045">
        <f>IFERROR(INDEX(ggPayers[payer], MATCH(A4045, ggPayers[remote_order_id], 0)), 0)</f>
        <v>0</v>
      </c>
      <c r="J4045" t="str">
        <f t="shared" si="63"/>
        <v>other</v>
      </c>
    </row>
    <row r="4046" spans="1:10">
      <c r="A4046" s="89" t="s">
        <v>13074</v>
      </c>
      <c r="B4046" s="89">
        <v>500</v>
      </c>
      <c r="C4046" s="89" t="s">
        <v>7963</v>
      </c>
      <c r="D4046" s="89" t="s">
        <v>13075</v>
      </c>
      <c r="E4046" s="89" t="s">
        <v>7018</v>
      </c>
      <c r="F4046" s="89" t="s">
        <v>476</v>
      </c>
      <c r="G4046" s="105">
        <v>45402.821527777778</v>
      </c>
      <c r="H4046" t="str">
        <f>INDEX(Partner_details[companyName], MATCH(E4046, Partner_details[email], 0))</f>
        <v>Malocco</v>
      </c>
      <c r="I4046">
        <f>IFERROR(INDEX(ggPayers[payer], MATCH(A4046, ggPayers[remote_order_id], 0)), 0)</f>
        <v>0</v>
      </c>
      <c r="J4046" t="str">
        <f t="shared" si="63"/>
        <v>other</v>
      </c>
    </row>
    <row r="4047" spans="1:10">
      <c r="A4047" s="89" t="s">
        <v>1234</v>
      </c>
      <c r="B4047" s="89">
        <v>500</v>
      </c>
      <c r="C4047" s="89" t="s">
        <v>561</v>
      </c>
      <c r="D4047" s="89"/>
      <c r="E4047" s="89" t="s">
        <v>130</v>
      </c>
      <c r="F4047" s="89" t="s">
        <v>128</v>
      </c>
      <c r="G4047" s="105">
        <v>45402.822916666664</v>
      </c>
      <c r="H4047" t="str">
        <f>INDEX(Partner_details[companyName], MATCH(E4047, Partner_details[email], 0))</f>
        <v>Avetis Grigoryan</v>
      </c>
      <c r="I4047">
        <f>IFERROR(INDEX(ggPayers[payer], MATCH(A4047, ggPayers[remote_order_id], 0)), 0)</f>
        <v>0</v>
      </c>
      <c r="J4047" t="str">
        <f t="shared" si="63"/>
        <v>other</v>
      </c>
    </row>
    <row r="4048" spans="1:10">
      <c r="A4048" s="89" t="s">
        <v>13076</v>
      </c>
      <c r="B4048" s="89">
        <v>500</v>
      </c>
      <c r="C4048" s="89" t="s">
        <v>7963</v>
      </c>
      <c r="D4048" s="89"/>
      <c r="E4048" s="89" t="s">
        <v>130</v>
      </c>
      <c r="F4048" s="89" t="s">
        <v>128</v>
      </c>
      <c r="G4048" s="105">
        <v>45402.823611111111</v>
      </c>
      <c r="H4048" t="str">
        <f>INDEX(Partner_details[companyName], MATCH(E4048, Partner_details[email], 0))</f>
        <v>Avetis Grigoryan</v>
      </c>
      <c r="I4048">
        <f>IFERROR(INDEX(ggPayers[payer], MATCH(A4048, ggPayers[remote_order_id], 0)), 0)</f>
        <v>0</v>
      </c>
      <c r="J4048" t="str">
        <f t="shared" si="63"/>
        <v>other</v>
      </c>
    </row>
    <row r="4049" spans="1:10">
      <c r="A4049" s="89" t="s">
        <v>13077</v>
      </c>
      <c r="B4049" s="89">
        <v>500</v>
      </c>
      <c r="C4049" s="89" t="s">
        <v>7963</v>
      </c>
      <c r="D4049" s="89" t="s">
        <v>13078</v>
      </c>
      <c r="E4049" s="89" t="s">
        <v>7199</v>
      </c>
      <c r="F4049" s="89" t="s">
        <v>1538</v>
      </c>
      <c r="G4049" s="105">
        <v>45403.251388888886</v>
      </c>
      <c r="H4049" t="str">
        <f>INDEX(Partner_details[companyName], MATCH(E4049, Partner_details[email], 0))</f>
        <v>Laboratory specialty coffee</v>
      </c>
      <c r="I4049">
        <f>IFERROR(INDEX(ggPayers[payer], MATCH(A4049, ggPayers[remote_order_id], 0)), 0)</f>
        <v>0</v>
      </c>
      <c r="J4049" t="str">
        <f t="shared" si="63"/>
        <v>other</v>
      </c>
    </row>
    <row r="4050" spans="1:10">
      <c r="A4050" s="89" t="s">
        <v>1232</v>
      </c>
      <c r="B4050" s="89">
        <v>500</v>
      </c>
      <c r="C4050" s="89" t="s">
        <v>561</v>
      </c>
      <c r="D4050" s="89" t="s">
        <v>13079</v>
      </c>
      <c r="E4050" s="89" t="s">
        <v>6572</v>
      </c>
      <c r="F4050" s="89" t="s">
        <v>568</v>
      </c>
      <c r="G4050" s="105">
        <v>45403.26458333333</v>
      </c>
      <c r="H4050" t="str">
        <f>INDEX(Partner_details[companyName], MATCH(E4050, Partner_details[email], 0))</f>
        <v>Bisquit</v>
      </c>
      <c r="I4050">
        <f>IFERROR(INDEX(ggPayers[payer], MATCH(A4050, ggPayers[remote_order_id], 0)), 0)</f>
        <v>20631</v>
      </c>
      <c r="J4050" t="str">
        <f t="shared" si="63"/>
        <v>ggPay</v>
      </c>
    </row>
    <row r="4051" spans="1:10">
      <c r="A4051" s="89" t="s">
        <v>1230</v>
      </c>
      <c r="B4051" s="89">
        <v>5000</v>
      </c>
      <c r="C4051" s="89" t="s">
        <v>561</v>
      </c>
      <c r="D4051" s="89"/>
      <c r="E4051" s="89" t="s">
        <v>344</v>
      </c>
      <c r="F4051" s="89" t="s">
        <v>343</v>
      </c>
      <c r="G4051" s="105">
        <v>45403.273611111108</v>
      </c>
      <c r="H4051" t="str">
        <f>INDEX(Partner_details[companyName], MATCH(E4051, Partner_details[email], 0))</f>
        <v>gg cjsc</v>
      </c>
      <c r="I4051">
        <f>IFERROR(INDEX(ggPayers[payer], MATCH(A4051, ggPayers[remote_order_id], 0)), 0)</f>
        <v>0</v>
      </c>
      <c r="J4051" t="str">
        <f t="shared" si="63"/>
        <v>other</v>
      </c>
    </row>
    <row r="4052" spans="1:10">
      <c r="A4052" s="89" t="s">
        <v>13080</v>
      </c>
      <c r="B4052" s="89">
        <v>1000</v>
      </c>
      <c r="C4052" s="89" t="s">
        <v>7963</v>
      </c>
      <c r="D4052" s="89" t="s">
        <v>13081</v>
      </c>
      <c r="E4052" s="89" t="s">
        <v>7018</v>
      </c>
      <c r="F4052" s="89" t="s">
        <v>476</v>
      </c>
      <c r="G4052" s="105">
        <v>45403.286805555559</v>
      </c>
      <c r="H4052" t="str">
        <f>INDEX(Partner_details[companyName], MATCH(E4052, Partner_details[email], 0))</f>
        <v>Malocco</v>
      </c>
      <c r="I4052">
        <f>IFERROR(INDEX(ggPayers[payer], MATCH(A4052, ggPayers[remote_order_id], 0)), 0)</f>
        <v>0</v>
      </c>
      <c r="J4052" t="str">
        <f t="shared" si="63"/>
        <v>other</v>
      </c>
    </row>
    <row r="4053" spans="1:10">
      <c r="A4053" s="89" t="s">
        <v>13082</v>
      </c>
      <c r="B4053" s="89">
        <v>300</v>
      </c>
      <c r="C4053" s="89" t="s">
        <v>7963</v>
      </c>
      <c r="D4053" s="89" t="s">
        <v>13083</v>
      </c>
      <c r="E4053" s="89" t="s">
        <v>7579</v>
      </c>
      <c r="F4053" s="89" t="s">
        <v>602</v>
      </c>
      <c r="G4053" s="105">
        <v>45403.390972222223</v>
      </c>
      <c r="H4053" t="e">
        <f>INDEX(Partner_details[companyName], MATCH(E4053, Partner_details[email], 0))</f>
        <v>#N/A</v>
      </c>
      <c r="I4053">
        <f>IFERROR(INDEX(ggPayers[payer], MATCH(A4053, ggPayers[remote_order_id], 0)), 0)</f>
        <v>0</v>
      </c>
      <c r="J4053" t="str">
        <f t="shared" si="63"/>
        <v>other</v>
      </c>
    </row>
    <row r="4054" spans="1:10">
      <c r="A4054" s="89" t="s">
        <v>13084</v>
      </c>
      <c r="B4054" s="89">
        <v>300</v>
      </c>
      <c r="C4054" s="89" t="s">
        <v>7963</v>
      </c>
      <c r="D4054" s="89" t="s">
        <v>13085</v>
      </c>
      <c r="E4054" s="89" t="s">
        <v>7579</v>
      </c>
      <c r="F4054" s="89" t="s">
        <v>602</v>
      </c>
      <c r="G4054" s="105">
        <v>45403.390972222223</v>
      </c>
      <c r="H4054" t="e">
        <f>INDEX(Partner_details[companyName], MATCH(E4054, Partner_details[email], 0))</f>
        <v>#N/A</v>
      </c>
      <c r="I4054">
        <f>IFERROR(INDEX(ggPayers[payer], MATCH(A4054, ggPayers[remote_order_id], 0)), 0)</f>
        <v>0</v>
      </c>
      <c r="J4054" t="str">
        <f t="shared" si="63"/>
        <v>other</v>
      </c>
    </row>
    <row r="4055" spans="1:10">
      <c r="A4055" s="89" t="s">
        <v>13086</v>
      </c>
      <c r="B4055" s="89">
        <v>1000</v>
      </c>
      <c r="C4055" s="89" t="s">
        <v>7963</v>
      </c>
      <c r="D4055" s="89" t="s">
        <v>13087</v>
      </c>
      <c r="E4055" s="89" t="s">
        <v>7018</v>
      </c>
      <c r="F4055" s="89" t="s">
        <v>476</v>
      </c>
      <c r="G4055" s="105">
        <v>45403.4</v>
      </c>
      <c r="H4055" t="str">
        <f>INDEX(Partner_details[companyName], MATCH(E4055, Partner_details[email], 0))</f>
        <v>Malocco</v>
      </c>
      <c r="I4055">
        <f>IFERROR(INDEX(ggPayers[payer], MATCH(A4055, ggPayers[remote_order_id], 0)), 0)</f>
        <v>0</v>
      </c>
      <c r="J4055" t="str">
        <f t="shared" si="63"/>
        <v>other</v>
      </c>
    </row>
    <row r="4056" spans="1:10">
      <c r="A4056" s="89" t="s">
        <v>13088</v>
      </c>
      <c r="B4056" s="89">
        <v>1000</v>
      </c>
      <c r="C4056" s="89" t="s">
        <v>7963</v>
      </c>
      <c r="D4056" s="89"/>
      <c r="E4056" s="89" t="s">
        <v>7018</v>
      </c>
      <c r="F4056" s="89" t="s">
        <v>476</v>
      </c>
      <c r="G4056" s="105">
        <v>45403.4</v>
      </c>
      <c r="H4056" t="str">
        <f>INDEX(Partner_details[companyName], MATCH(E4056, Partner_details[email], 0))</f>
        <v>Malocco</v>
      </c>
      <c r="I4056">
        <f>IFERROR(INDEX(ggPayers[payer], MATCH(A4056, ggPayers[remote_order_id], 0)), 0)</f>
        <v>0</v>
      </c>
      <c r="J4056" t="str">
        <f t="shared" si="63"/>
        <v>other</v>
      </c>
    </row>
    <row r="4057" spans="1:10">
      <c r="A4057" s="89" t="s">
        <v>13089</v>
      </c>
      <c r="B4057" s="89">
        <v>1000</v>
      </c>
      <c r="C4057" s="89" t="s">
        <v>7963</v>
      </c>
      <c r="D4057" s="89"/>
      <c r="E4057" s="89" t="s">
        <v>7018</v>
      </c>
      <c r="F4057" s="89" t="s">
        <v>476</v>
      </c>
      <c r="G4057" s="105">
        <v>45403.4</v>
      </c>
      <c r="H4057" t="str">
        <f>INDEX(Partner_details[companyName], MATCH(E4057, Partner_details[email], 0))</f>
        <v>Malocco</v>
      </c>
      <c r="I4057">
        <f>IFERROR(INDEX(ggPayers[payer], MATCH(A4057, ggPayers[remote_order_id], 0)), 0)</f>
        <v>0</v>
      </c>
      <c r="J4057" t="str">
        <f t="shared" si="63"/>
        <v>other</v>
      </c>
    </row>
    <row r="4058" spans="1:10">
      <c r="A4058" s="89" t="s">
        <v>13090</v>
      </c>
      <c r="B4058" s="89">
        <v>1000</v>
      </c>
      <c r="C4058" s="89" t="s">
        <v>7963</v>
      </c>
      <c r="D4058" s="89"/>
      <c r="E4058" s="89" t="s">
        <v>7018</v>
      </c>
      <c r="F4058" s="89" t="s">
        <v>476</v>
      </c>
      <c r="G4058" s="105">
        <v>45403.45208333333</v>
      </c>
      <c r="H4058" t="str">
        <f>INDEX(Partner_details[companyName], MATCH(E4058, Partner_details[email], 0))</f>
        <v>Malocco</v>
      </c>
      <c r="I4058">
        <f>IFERROR(INDEX(ggPayers[payer], MATCH(A4058, ggPayers[remote_order_id], 0)), 0)</f>
        <v>0</v>
      </c>
      <c r="J4058" t="str">
        <f t="shared" si="63"/>
        <v>other</v>
      </c>
    </row>
    <row r="4059" spans="1:10">
      <c r="A4059" s="89" t="s">
        <v>1228</v>
      </c>
      <c r="B4059" s="89">
        <v>1000</v>
      </c>
      <c r="C4059" s="89" t="s">
        <v>561</v>
      </c>
      <c r="D4059" s="89"/>
      <c r="E4059" s="89" t="s">
        <v>7018</v>
      </c>
      <c r="F4059" s="89" t="s">
        <v>476</v>
      </c>
      <c r="G4059" s="105">
        <v>45403.452777777777</v>
      </c>
      <c r="H4059" t="str">
        <f>INDEX(Partner_details[companyName], MATCH(E4059, Partner_details[email], 0))</f>
        <v>Malocco</v>
      </c>
      <c r="I4059">
        <f>IFERROR(INDEX(ggPayers[payer], MATCH(A4059, ggPayers[remote_order_id], 0)), 0)</f>
        <v>0</v>
      </c>
      <c r="J4059" t="str">
        <f t="shared" si="63"/>
        <v>other</v>
      </c>
    </row>
    <row r="4060" spans="1:10">
      <c r="A4060" s="89" t="s">
        <v>1226</v>
      </c>
      <c r="B4060" s="89">
        <v>1000</v>
      </c>
      <c r="C4060" s="89" t="s">
        <v>561</v>
      </c>
      <c r="D4060" s="89"/>
      <c r="E4060" s="89" t="s">
        <v>7018</v>
      </c>
      <c r="F4060" s="89" t="s">
        <v>476</v>
      </c>
      <c r="G4060" s="105">
        <v>45403.486805555556</v>
      </c>
      <c r="H4060" t="str">
        <f>INDEX(Partner_details[companyName], MATCH(E4060, Partner_details[email], 0))</f>
        <v>Malocco</v>
      </c>
      <c r="I4060">
        <f>IFERROR(INDEX(ggPayers[payer], MATCH(A4060, ggPayers[remote_order_id], 0)), 0)</f>
        <v>0</v>
      </c>
      <c r="J4060" t="str">
        <f t="shared" si="63"/>
        <v>other</v>
      </c>
    </row>
    <row r="4061" spans="1:10">
      <c r="A4061" s="89" t="s">
        <v>1224</v>
      </c>
      <c r="B4061" s="89">
        <v>1000</v>
      </c>
      <c r="C4061" s="89" t="s">
        <v>561</v>
      </c>
      <c r="D4061" s="89" t="s">
        <v>13091</v>
      </c>
      <c r="E4061" s="89" t="s">
        <v>6572</v>
      </c>
      <c r="F4061" s="89" t="s">
        <v>568</v>
      </c>
      <c r="G4061" s="105">
        <v>45403.495138888888</v>
      </c>
      <c r="H4061" t="str">
        <f>INDEX(Partner_details[companyName], MATCH(E4061, Partner_details[email], 0))</f>
        <v>Bisquit</v>
      </c>
      <c r="I4061">
        <f>IFERROR(INDEX(ggPayers[payer], MATCH(A4061, ggPayers[remote_order_id], 0)), 0)</f>
        <v>1120284</v>
      </c>
      <c r="J4061" t="str">
        <f t="shared" si="63"/>
        <v>ggPay</v>
      </c>
    </row>
    <row r="4062" spans="1:10">
      <c r="A4062" s="89" t="s">
        <v>1222</v>
      </c>
      <c r="B4062" s="89">
        <v>500</v>
      </c>
      <c r="C4062" s="89" t="s">
        <v>561</v>
      </c>
      <c r="D4062" s="89" t="s">
        <v>13092</v>
      </c>
      <c r="E4062" s="89" t="s">
        <v>6728</v>
      </c>
      <c r="F4062" s="89" t="s">
        <v>6727</v>
      </c>
      <c r="G4062" s="105">
        <v>45403.529861111114</v>
      </c>
      <c r="H4062" t="str">
        <f>INDEX(Partner_details[companyName], MATCH(E4062, Partner_details[email], 0))</f>
        <v>Byblos</v>
      </c>
      <c r="I4062">
        <f>IFERROR(INDEX(ggPayers[payer], MATCH(A4062, ggPayers[remote_order_id], 0)), 0)</f>
        <v>946846</v>
      </c>
      <c r="J4062" t="str">
        <f t="shared" si="63"/>
        <v>ggPay</v>
      </c>
    </row>
    <row r="4063" spans="1:10">
      <c r="A4063" s="89" t="s">
        <v>13093</v>
      </c>
      <c r="B4063" s="89">
        <v>500</v>
      </c>
      <c r="C4063" s="89" t="s">
        <v>7963</v>
      </c>
      <c r="D4063" s="89" t="s">
        <v>13094</v>
      </c>
      <c r="E4063" s="89" t="s">
        <v>6572</v>
      </c>
      <c r="F4063" s="89" t="s">
        <v>568</v>
      </c>
      <c r="G4063" s="105">
        <v>45403.570138888892</v>
      </c>
      <c r="H4063" t="str">
        <f>INDEX(Partner_details[companyName], MATCH(E4063, Partner_details[email], 0))</f>
        <v>Bisquit</v>
      </c>
      <c r="I4063">
        <f>IFERROR(INDEX(ggPayers[payer], MATCH(A4063, ggPayers[remote_order_id], 0)), 0)</f>
        <v>0</v>
      </c>
      <c r="J4063" t="str">
        <f t="shared" si="63"/>
        <v>other</v>
      </c>
    </row>
    <row r="4064" spans="1:10">
      <c r="A4064" s="99" t="s">
        <v>1220</v>
      </c>
      <c r="B4064" s="89">
        <v>500</v>
      </c>
      <c r="C4064" s="89" t="s">
        <v>561</v>
      </c>
      <c r="D4064" s="89" t="s">
        <v>13095</v>
      </c>
      <c r="E4064" s="89" t="s">
        <v>6572</v>
      </c>
      <c r="F4064" s="89" t="s">
        <v>568</v>
      </c>
      <c r="G4064" s="105">
        <v>45403.571527777778</v>
      </c>
      <c r="H4064" t="str">
        <f>INDEX(Partner_details[companyName], MATCH(E4064, Partner_details[email], 0))</f>
        <v>Bisquit</v>
      </c>
      <c r="I4064">
        <f>IFERROR(INDEX(ggPayers[payer], MATCH(A4064, ggPayers[remote_order_id], 0)), 0)</f>
        <v>3586</v>
      </c>
      <c r="J4064" t="str">
        <f t="shared" si="63"/>
        <v>ggPay</v>
      </c>
    </row>
    <row r="4065" spans="1:10">
      <c r="A4065" s="89" t="s">
        <v>13096</v>
      </c>
      <c r="B4065" s="89">
        <v>1000</v>
      </c>
      <c r="C4065" s="89" t="s">
        <v>7963</v>
      </c>
      <c r="D4065" s="89" t="s">
        <v>13097</v>
      </c>
      <c r="E4065" s="89" t="s">
        <v>130</v>
      </c>
      <c r="F4065" s="89" t="s">
        <v>128</v>
      </c>
      <c r="G4065" s="105">
        <v>45403.59097222222</v>
      </c>
      <c r="H4065" t="str">
        <f>INDEX(Partner_details[companyName], MATCH(E4065, Partner_details[email], 0))</f>
        <v>Avetis Grigoryan</v>
      </c>
      <c r="I4065">
        <f>IFERROR(INDEX(ggPayers[payer], MATCH(A4065, ggPayers[remote_order_id], 0)), 0)</f>
        <v>0</v>
      </c>
      <c r="J4065" t="str">
        <f t="shared" si="63"/>
        <v>other</v>
      </c>
    </row>
    <row r="4066" spans="1:10">
      <c r="A4066" s="89" t="s">
        <v>13098</v>
      </c>
      <c r="B4066" s="89">
        <v>1000</v>
      </c>
      <c r="C4066" s="89" t="s">
        <v>7963</v>
      </c>
      <c r="D4066" s="89"/>
      <c r="E4066" s="89" t="s">
        <v>130</v>
      </c>
      <c r="F4066" s="89" t="s">
        <v>128</v>
      </c>
      <c r="G4066" s="105">
        <v>45403.59097222222</v>
      </c>
      <c r="H4066" t="str">
        <f>INDEX(Partner_details[companyName], MATCH(E4066, Partner_details[email], 0))</f>
        <v>Avetis Grigoryan</v>
      </c>
      <c r="I4066">
        <f>IFERROR(INDEX(ggPayers[payer], MATCH(A4066, ggPayers[remote_order_id], 0)), 0)</f>
        <v>0</v>
      </c>
      <c r="J4066" t="str">
        <f t="shared" si="63"/>
        <v>other</v>
      </c>
    </row>
    <row r="4067" spans="1:10">
      <c r="A4067" s="89" t="s">
        <v>1218</v>
      </c>
      <c r="B4067" s="89">
        <v>1000</v>
      </c>
      <c r="C4067" s="89" t="s">
        <v>561</v>
      </c>
      <c r="D4067" s="89" t="s">
        <v>13099</v>
      </c>
      <c r="E4067" s="89" t="s">
        <v>7235</v>
      </c>
      <c r="F4067" s="89" t="s">
        <v>710</v>
      </c>
      <c r="G4067" s="105">
        <v>45403.611111111109</v>
      </c>
      <c r="H4067" t="str">
        <f>INDEX(Partner_details[companyName], MATCH(E4067, Partner_details[email], 0))</f>
        <v>Smoking Chef</v>
      </c>
      <c r="I4067">
        <f>IFERROR(INDEX(ggPayers[payer], MATCH(A4067, ggPayers[remote_order_id], 0)), 0)</f>
        <v>39317</v>
      </c>
      <c r="J4067" t="str">
        <f t="shared" si="63"/>
        <v>ggPay</v>
      </c>
    </row>
    <row r="4068" spans="1:10">
      <c r="A4068" s="89" t="s">
        <v>13100</v>
      </c>
      <c r="B4068" s="89">
        <v>3000</v>
      </c>
      <c r="C4068" s="89" t="s">
        <v>7963</v>
      </c>
      <c r="D4068" s="89" t="s">
        <v>13101</v>
      </c>
      <c r="E4068" s="89" t="s">
        <v>6728</v>
      </c>
      <c r="F4068" s="89" t="s">
        <v>6727</v>
      </c>
      <c r="G4068" s="105">
        <v>45403.613888888889</v>
      </c>
      <c r="H4068" t="str">
        <f>INDEX(Partner_details[companyName], MATCH(E4068, Partner_details[email], 0))</f>
        <v>Byblos</v>
      </c>
      <c r="I4068">
        <f>IFERROR(INDEX(ggPayers[payer], MATCH(A4068, ggPayers[remote_order_id], 0)), 0)</f>
        <v>0</v>
      </c>
      <c r="J4068" t="str">
        <f t="shared" si="63"/>
        <v>other</v>
      </c>
    </row>
    <row r="4069" spans="1:10">
      <c r="A4069" s="89" t="s">
        <v>13102</v>
      </c>
      <c r="B4069" s="89">
        <v>3000</v>
      </c>
      <c r="C4069" s="89" t="s">
        <v>7963</v>
      </c>
      <c r="D4069" s="89" t="s">
        <v>13103</v>
      </c>
      <c r="E4069" s="89" t="s">
        <v>6728</v>
      </c>
      <c r="F4069" s="89" t="s">
        <v>6727</v>
      </c>
      <c r="G4069" s="105">
        <v>45403.614583333336</v>
      </c>
      <c r="H4069" t="str">
        <f>INDEX(Partner_details[companyName], MATCH(E4069, Partner_details[email], 0))</f>
        <v>Byblos</v>
      </c>
      <c r="I4069">
        <f>IFERROR(INDEX(ggPayers[payer], MATCH(A4069, ggPayers[remote_order_id], 0)), 0)</f>
        <v>0</v>
      </c>
      <c r="J4069" t="str">
        <f t="shared" si="63"/>
        <v>other</v>
      </c>
    </row>
    <row r="4070" spans="1:10">
      <c r="A4070" s="89" t="s">
        <v>13104</v>
      </c>
      <c r="B4070" s="89">
        <v>3000</v>
      </c>
      <c r="C4070" s="89" t="s">
        <v>7963</v>
      </c>
      <c r="D4070" s="89" t="s">
        <v>13105</v>
      </c>
      <c r="E4070" s="89" t="s">
        <v>6728</v>
      </c>
      <c r="F4070" s="89" t="s">
        <v>6727</v>
      </c>
      <c r="G4070" s="105">
        <v>45403.614583333336</v>
      </c>
      <c r="H4070" t="str">
        <f>INDEX(Partner_details[companyName], MATCH(E4070, Partner_details[email], 0))</f>
        <v>Byblos</v>
      </c>
      <c r="I4070">
        <f>IFERROR(INDEX(ggPayers[payer], MATCH(A4070, ggPayers[remote_order_id], 0)), 0)</f>
        <v>0</v>
      </c>
      <c r="J4070" t="str">
        <f t="shared" si="63"/>
        <v>other</v>
      </c>
    </row>
    <row r="4071" spans="1:10">
      <c r="A4071" s="89" t="s">
        <v>13106</v>
      </c>
      <c r="B4071" s="89">
        <v>300</v>
      </c>
      <c r="C4071" s="89" t="s">
        <v>7963</v>
      </c>
      <c r="D4071" s="89" t="s">
        <v>13107</v>
      </c>
      <c r="E4071" s="89" t="s">
        <v>6714</v>
      </c>
      <c r="F4071" s="89" t="s">
        <v>585</v>
      </c>
      <c r="G4071" s="105">
        <v>45403.620138888888</v>
      </c>
      <c r="H4071" t="str">
        <f>INDEX(Partner_details[companyName], MATCH(E4071, Partner_details[email], 0))</f>
        <v>Dodopizza</v>
      </c>
      <c r="I4071">
        <f>IFERROR(INDEX(ggPayers[payer], MATCH(A4071, ggPayers[remote_order_id], 0)), 0)</f>
        <v>0</v>
      </c>
      <c r="J4071" t="str">
        <f t="shared" si="63"/>
        <v>other</v>
      </c>
    </row>
    <row r="4072" spans="1:10">
      <c r="A4072" s="89" t="s">
        <v>13108</v>
      </c>
      <c r="B4072" s="89">
        <v>300</v>
      </c>
      <c r="C4072" s="89" t="s">
        <v>7963</v>
      </c>
      <c r="D4072" s="89" t="s">
        <v>13109</v>
      </c>
      <c r="E4072" s="89" t="s">
        <v>7579</v>
      </c>
      <c r="F4072" s="89" t="s">
        <v>602</v>
      </c>
      <c r="G4072" s="105">
        <v>45403.630555555559</v>
      </c>
      <c r="H4072" t="e">
        <f>INDEX(Partner_details[companyName], MATCH(E4072, Partner_details[email], 0))</f>
        <v>#N/A</v>
      </c>
      <c r="I4072">
        <f>IFERROR(INDEX(ggPayers[payer], MATCH(A4072, ggPayers[remote_order_id], 0)), 0)</f>
        <v>0</v>
      </c>
      <c r="J4072" t="str">
        <f t="shared" si="63"/>
        <v>other</v>
      </c>
    </row>
    <row r="4073" spans="1:10">
      <c r="A4073" s="89" t="s">
        <v>13110</v>
      </c>
      <c r="B4073" s="89">
        <v>300</v>
      </c>
      <c r="C4073" s="89" t="s">
        <v>7963</v>
      </c>
      <c r="D4073" s="89" t="s">
        <v>13111</v>
      </c>
      <c r="E4073" s="89" t="s">
        <v>7579</v>
      </c>
      <c r="F4073" s="89" t="s">
        <v>602</v>
      </c>
      <c r="G4073" s="105">
        <v>45403.630555555559</v>
      </c>
      <c r="H4073" t="e">
        <f>INDEX(Partner_details[companyName], MATCH(E4073, Partner_details[email], 0))</f>
        <v>#N/A</v>
      </c>
      <c r="I4073">
        <f>IFERROR(INDEX(ggPayers[payer], MATCH(A4073, ggPayers[remote_order_id], 0)), 0)</f>
        <v>0</v>
      </c>
      <c r="J4073" t="str">
        <f t="shared" si="63"/>
        <v>other</v>
      </c>
    </row>
    <row r="4074" spans="1:10">
      <c r="A4074" s="89" t="s">
        <v>13112</v>
      </c>
      <c r="B4074" s="89">
        <v>300</v>
      </c>
      <c r="C4074" s="89" t="s">
        <v>7963</v>
      </c>
      <c r="D4074" s="89"/>
      <c r="E4074" s="89" t="s">
        <v>7579</v>
      </c>
      <c r="F4074" s="89" t="s">
        <v>602</v>
      </c>
      <c r="G4074" s="105">
        <v>45403.630555555559</v>
      </c>
      <c r="H4074" t="e">
        <f>INDEX(Partner_details[companyName], MATCH(E4074, Partner_details[email], 0))</f>
        <v>#N/A</v>
      </c>
      <c r="I4074">
        <f>IFERROR(INDEX(ggPayers[payer], MATCH(A4074, ggPayers[remote_order_id], 0)), 0)</f>
        <v>0</v>
      </c>
      <c r="J4074" t="str">
        <f t="shared" si="63"/>
        <v>other</v>
      </c>
    </row>
    <row r="4075" spans="1:10">
      <c r="A4075" s="89" t="s">
        <v>13113</v>
      </c>
      <c r="B4075" s="89">
        <v>300</v>
      </c>
      <c r="C4075" s="89" t="s">
        <v>7963</v>
      </c>
      <c r="D4075" s="89"/>
      <c r="E4075" s="89" t="s">
        <v>7579</v>
      </c>
      <c r="F4075" s="89" t="s">
        <v>602</v>
      </c>
      <c r="G4075" s="105">
        <v>45403.630555555559</v>
      </c>
      <c r="H4075" t="e">
        <f>INDEX(Partner_details[companyName], MATCH(E4075, Partner_details[email], 0))</f>
        <v>#N/A</v>
      </c>
      <c r="I4075">
        <f>IFERROR(INDEX(ggPayers[payer], MATCH(A4075, ggPayers[remote_order_id], 0)), 0)</f>
        <v>0</v>
      </c>
      <c r="J4075" t="str">
        <f t="shared" si="63"/>
        <v>other</v>
      </c>
    </row>
    <row r="4076" spans="1:10">
      <c r="A4076" s="89" t="s">
        <v>1216</v>
      </c>
      <c r="B4076" s="89">
        <v>500</v>
      </c>
      <c r="C4076" s="89" t="s">
        <v>561</v>
      </c>
      <c r="D4076" s="89" t="s">
        <v>13114</v>
      </c>
      <c r="E4076" s="89" t="s">
        <v>7018</v>
      </c>
      <c r="F4076" s="89" t="s">
        <v>476</v>
      </c>
      <c r="G4076" s="105">
        <v>45403.729861111111</v>
      </c>
      <c r="H4076" t="str">
        <f>INDEX(Partner_details[companyName], MATCH(E4076, Partner_details[email], 0))</f>
        <v>Malocco</v>
      </c>
      <c r="I4076">
        <f>IFERROR(INDEX(ggPayers[payer], MATCH(A4076, ggPayers[remote_order_id], 0)), 0)</f>
        <v>74501</v>
      </c>
      <c r="J4076" t="str">
        <f t="shared" si="63"/>
        <v>ggPay</v>
      </c>
    </row>
    <row r="4077" spans="1:10">
      <c r="A4077" s="89" t="s">
        <v>1214</v>
      </c>
      <c r="B4077" s="89">
        <v>500</v>
      </c>
      <c r="C4077" s="89" t="s">
        <v>561</v>
      </c>
      <c r="D4077" s="89" t="s">
        <v>13115</v>
      </c>
      <c r="E4077" s="89" t="s">
        <v>7018</v>
      </c>
      <c r="F4077" s="89" t="s">
        <v>476</v>
      </c>
      <c r="G4077" s="105">
        <v>45404.311111111114</v>
      </c>
      <c r="H4077" t="str">
        <f>INDEX(Partner_details[companyName], MATCH(E4077, Partner_details[email], 0))</f>
        <v>Malocco</v>
      </c>
      <c r="I4077">
        <f>IFERROR(INDEX(ggPayers[payer], MATCH(A4077, ggPayers[remote_order_id], 0)), 0)</f>
        <v>881457</v>
      </c>
      <c r="J4077" t="str">
        <f t="shared" si="63"/>
        <v>ggPay</v>
      </c>
    </row>
    <row r="4078" spans="1:10">
      <c r="A4078" s="89" t="s">
        <v>1212</v>
      </c>
      <c r="B4078" s="89">
        <v>500</v>
      </c>
      <c r="C4078" s="89" t="s">
        <v>561</v>
      </c>
      <c r="D4078" s="89" t="s">
        <v>13116</v>
      </c>
      <c r="E4078" s="89" t="s">
        <v>6572</v>
      </c>
      <c r="F4078" s="89" t="s">
        <v>568</v>
      </c>
      <c r="G4078" s="105">
        <v>45404.363888888889</v>
      </c>
      <c r="H4078" t="str">
        <f>INDEX(Partner_details[companyName], MATCH(E4078, Partner_details[email], 0))</f>
        <v>Bisquit</v>
      </c>
      <c r="I4078">
        <f>IFERROR(INDEX(ggPayers[payer], MATCH(A4078, ggPayers[remote_order_id], 0)), 0)</f>
        <v>905059</v>
      </c>
      <c r="J4078" t="str">
        <f t="shared" si="63"/>
        <v>ggPay</v>
      </c>
    </row>
    <row r="4079" spans="1:10">
      <c r="A4079" s="89" t="s">
        <v>1210</v>
      </c>
      <c r="B4079" s="89">
        <v>1000</v>
      </c>
      <c r="C4079" s="89" t="s">
        <v>561</v>
      </c>
      <c r="D4079" s="89" t="s">
        <v>13117</v>
      </c>
      <c r="E4079" s="89" t="s">
        <v>6690</v>
      </c>
      <c r="F4079" s="89" t="s">
        <v>655</v>
      </c>
      <c r="G4079" s="105">
        <v>45404.370138888888</v>
      </c>
      <c r="H4079" t="str">
        <f>INDEX(Partner_details[companyName], MATCH(E4079, Partner_details[email], 0))</f>
        <v>Bisquit</v>
      </c>
      <c r="I4079">
        <f>IFERROR(INDEX(ggPayers[payer], MATCH(A4079, ggPayers[remote_order_id], 0)), 0)</f>
        <v>1122602</v>
      </c>
      <c r="J4079" t="str">
        <f t="shared" si="63"/>
        <v>ggPay</v>
      </c>
    </row>
    <row r="4080" spans="1:10">
      <c r="A4080" s="89" t="s">
        <v>1208</v>
      </c>
      <c r="B4080" s="89">
        <v>500</v>
      </c>
      <c r="C4080" s="89" t="s">
        <v>561</v>
      </c>
      <c r="D4080" s="89" t="s">
        <v>13118</v>
      </c>
      <c r="E4080" s="89" t="s">
        <v>6728</v>
      </c>
      <c r="F4080" s="89" t="s">
        <v>6727</v>
      </c>
      <c r="G4080" s="105">
        <v>45404.382638888892</v>
      </c>
      <c r="H4080" t="str">
        <f>INDEX(Partner_details[companyName], MATCH(E4080, Partner_details[email], 0))</f>
        <v>Byblos</v>
      </c>
      <c r="I4080">
        <f>IFERROR(INDEX(ggPayers[payer], MATCH(A4080, ggPayers[remote_order_id], 0)), 0)</f>
        <v>120116</v>
      </c>
      <c r="J4080" t="str">
        <f t="shared" si="63"/>
        <v>ggPay</v>
      </c>
    </row>
    <row r="4081" spans="1:10">
      <c r="A4081" s="89" t="s">
        <v>13119</v>
      </c>
      <c r="B4081" s="89">
        <v>100</v>
      </c>
      <c r="C4081" s="89" t="s">
        <v>7963</v>
      </c>
      <c r="D4081" s="89" t="s">
        <v>13120</v>
      </c>
      <c r="E4081" s="89" t="s">
        <v>7114</v>
      </c>
      <c r="F4081" s="89" t="s">
        <v>7113</v>
      </c>
      <c r="G4081" s="105">
        <v>45404.413194444445</v>
      </c>
      <c r="H4081" t="str">
        <f>INDEX(Partner_details[companyName], MATCH(E4081, Partner_details[email], 0))</f>
        <v>Arctic Fox</v>
      </c>
      <c r="I4081">
        <f>IFERROR(INDEX(ggPayers[payer], MATCH(A4081, ggPayers[remote_order_id], 0)), 0)</f>
        <v>0</v>
      </c>
      <c r="J4081" t="str">
        <f t="shared" si="63"/>
        <v>other</v>
      </c>
    </row>
    <row r="4082" spans="1:10">
      <c r="A4082" s="89" t="s">
        <v>13121</v>
      </c>
      <c r="B4082" s="89">
        <v>100</v>
      </c>
      <c r="C4082" s="89" t="s">
        <v>7963</v>
      </c>
      <c r="D4082" s="89" t="s">
        <v>13122</v>
      </c>
      <c r="E4082" s="89" t="s">
        <v>7114</v>
      </c>
      <c r="F4082" s="89" t="s">
        <v>7113</v>
      </c>
      <c r="G4082" s="105">
        <v>45404.413888888892</v>
      </c>
      <c r="H4082" t="str">
        <f>INDEX(Partner_details[companyName], MATCH(E4082, Partner_details[email], 0))</f>
        <v>Arctic Fox</v>
      </c>
      <c r="I4082">
        <f>IFERROR(INDEX(ggPayers[payer], MATCH(A4082, ggPayers[remote_order_id], 0)), 0)</f>
        <v>0</v>
      </c>
      <c r="J4082" t="str">
        <f t="shared" si="63"/>
        <v>other</v>
      </c>
    </row>
    <row r="4083" spans="1:10">
      <c r="A4083" s="89" t="s">
        <v>13123</v>
      </c>
      <c r="B4083" s="89">
        <v>100</v>
      </c>
      <c r="C4083" s="89" t="s">
        <v>7963</v>
      </c>
      <c r="D4083" s="89" t="s">
        <v>13124</v>
      </c>
      <c r="E4083" s="89" t="s">
        <v>7114</v>
      </c>
      <c r="F4083" s="89" t="s">
        <v>7113</v>
      </c>
      <c r="G4083" s="105">
        <v>45404.413888888892</v>
      </c>
      <c r="H4083" t="str">
        <f>INDEX(Partner_details[companyName], MATCH(E4083, Partner_details[email], 0))</f>
        <v>Arctic Fox</v>
      </c>
      <c r="I4083">
        <f>IFERROR(INDEX(ggPayers[payer], MATCH(A4083, ggPayers[remote_order_id], 0)), 0)</f>
        <v>0</v>
      </c>
      <c r="J4083" t="str">
        <f t="shared" si="63"/>
        <v>other</v>
      </c>
    </row>
    <row r="4084" spans="1:10">
      <c r="A4084" s="89" t="s">
        <v>13125</v>
      </c>
      <c r="B4084" s="89">
        <v>100</v>
      </c>
      <c r="C4084" s="89" t="s">
        <v>7963</v>
      </c>
      <c r="D4084" s="89"/>
      <c r="E4084" s="89" t="s">
        <v>7114</v>
      </c>
      <c r="F4084" s="89" t="s">
        <v>7113</v>
      </c>
      <c r="G4084" s="105">
        <v>45404.414583333331</v>
      </c>
      <c r="H4084" t="str">
        <f>INDEX(Partner_details[companyName], MATCH(E4084, Partner_details[email], 0))</f>
        <v>Arctic Fox</v>
      </c>
      <c r="I4084">
        <f>IFERROR(INDEX(ggPayers[payer], MATCH(A4084, ggPayers[remote_order_id], 0)), 0)</f>
        <v>0</v>
      </c>
      <c r="J4084" t="str">
        <f t="shared" si="63"/>
        <v>other</v>
      </c>
    </row>
    <row r="4085" spans="1:10">
      <c r="A4085" s="89" t="s">
        <v>13126</v>
      </c>
      <c r="B4085" s="89">
        <v>100</v>
      </c>
      <c r="C4085" s="89" t="s">
        <v>7963</v>
      </c>
      <c r="D4085" s="89" t="s">
        <v>13127</v>
      </c>
      <c r="E4085" s="89" t="s">
        <v>7114</v>
      </c>
      <c r="F4085" s="89" t="s">
        <v>7113</v>
      </c>
      <c r="G4085" s="105">
        <v>45404.414583333331</v>
      </c>
      <c r="H4085" t="str">
        <f>INDEX(Partner_details[companyName], MATCH(E4085, Partner_details[email], 0))</f>
        <v>Arctic Fox</v>
      </c>
      <c r="I4085">
        <f>IFERROR(INDEX(ggPayers[payer], MATCH(A4085, ggPayers[remote_order_id], 0)), 0)</f>
        <v>0</v>
      </c>
      <c r="J4085" t="str">
        <f t="shared" si="63"/>
        <v>other</v>
      </c>
    </row>
    <row r="4086" spans="1:10">
      <c r="A4086" s="89" t="s">
        <v>1206</v>
      </c>
      <c r="B4086" s="89">
        <v>100</v>
      </c>
      <c r="C4086" s="89" t="s">
        <v>561</v>
      </c>
      <c r="D4086" s="89" t="s">
        <v>13128</v>
      </c>
      <c r="E4086" s="89" t="s">
        <v>7114</v>
      </c>
      <c r="F4086" s="89" t="s">
        <v>7113</v>
      </c>
      <c r="G4086" s="105">
        <v>45404.415972222225</v>
      </c>
      <c r="H4086" t="str">
        <f>INDEX(Partner_details[companyName], MATCH(E4086, Partner_details[email], 0))</f>
        <v>Arctic Fox</v>
      </c>
      <c r="I4086">
        <f>IFERROR(INDEX(ggPayers[payer], MATCH(A4086, ggPayers[remote_order_id], 0)), 0)</f>
        <v>346534</v>
      </c>
      <c r="J4086" t="str">
        <f t="shared" si="63"/>
        <v>ggPay</v>
      </c>
    </row>
    <row r="4087" spans="1:10">
      <c r="A4087" s="89" t="s">
        <v>13129</v>
      </c>
      <c r="B4087" s="89">
        <v>100</v>
      </c>
      <c r="C4087" s="89" t="s">
        <v>7963</v>
      </c>
      <c r="D4087" s="89" t="s">
        <v>13130</v>
      </c>
      <c r="E4087" s="89" t="s">
        <v>7114</v>
      </c>
      <c r="F4087" s="89" t="s">
        <v>7113</v>
      </c>
      <c r="G4087" s="105">
        <v>45404.417361111111</v>
      </c>
      <c r="H4087" t="str">
        <f>INDEX(Partner_details[companyName], MATCH(E4087, Partner_details[email], 0))</f>
        <v>Arctic Fox</v>
      </c>
      <c r="I4087">
        <f>IFERROR(INDEX(ggPayers[payer], MATCH(A4087, ggPayers[remote_order_id], 0)), 0)</f>
        <v>0</v>
      </c>
      <c r="J4087" t="str">
        <f t="shared" si="63"/>
        <v>other</v>
      </c>
    </row>
    <row r="4088" spans="1:10">
      <c r="A4088" s="89" t="s">
        <v>13131</v>
      </c>
      <c r="B4088" s="89">
        <v>100</v>
      </c>
      <c r="C4088" s="89" t="s">
        <v>7963</v>
      </c>
      <c r="D4088" s="89" t="s">
        <v>13132</v>
      </c>
      <c r="E4088" s="89" t="s">
        <v>7114</v>
      </c>
      <c r="F4088" s="89" t="s">
        <v>7113</v>
      </c>
      <c r="G4088" s="105">
        <v>45404.42083333333</v>
      </c>
      <c r="H4088" t="str">
        <f>INDEX(Partner_details[companyName], MATCH(E4088, Partner_details[email], 0))</f>
        <v>Arctic Fox</v>
      </c>
      <c r="I4088">
        <f>IFERROR(INDEX(ggPayers[payer], MATCH(A4088, ggPayers[remote_order_id], 0)), 0)</f>
        <v>0</v>
      </c>
      <c r="J4088" t="str">
        <f t="shared" si="63"/>
        <v>other</v>
      </c>
    </row>
    <row r="4089" spans="1:10">
      <c r="A4089" s="89" t="s">
        <v>13133</v>
      </c>
      <c r="B4089" s="89">
        <v>100</v>
      </c>
      <c r="C4089" s="89" t="s">
        <v>7963</v>
      </c>
      <c r="D4089" s="89" t="s">
        <v>13134</v>
      </c>
      <c r="E4089" s="89" t="s">
        <v>7114</v>
      </c>
      <c r="F4089" s="89" t="s">
        <v>7113</v>
      </c>
      <c r="G4089" s="105">
        <v>45404.421527777777</v>
      </c>
      <c r="H4089" t="str">
        <f>INDEX(Partner_details[companyName], MATCH(E4089, Partner_details[email], 0))</f>
        <v>Arctic Fox</v>
      </c>
      <c r="I4089">
        <f>IFERROR(INDEX(ggPayers[payer], MATCH(A4089, ggPayers[remote_order_id], 0)), 0)</f>
        <v>0</v>
      </c>
      <c r="J4089" t="str">
        <f t="shared" si="63"/>
        <v>other</v>
      </c>
    </row>
    <row r="4090" spans="1:10">
      <c r="A4090" s="89" t="s">
        <v>6249</v>
      </c>
      <c r="B4090" s="89">
        <v>500</v>
      </c>
      <c r="C4090" s="89" t="s">
        <v>5606</v>
      </c>
      <c r="D4090" s="89" t="s">
        <v>13135</v>
      </c>
      <c r="E4090" s="89" t="s">
        <v>133</v>
      </c>
      <c r="F4090" s="89" t="s">
        <v>461</v>
      </c>
      <c r="G4090" s="105">
        <v>45404.429166666669</v>
      </c>
      <c r="H4090" t="str">
        <f>INDEX(Partner_details[companyName], MATCH(E4090, Partner_details[email], 0))</f>
        <v>Lumen Coffee</v>
      </c>
      <c r="I4090">
        <f>IFERROR(INDEX(ggPayers[payer], MATCH(A4090, ggPayers[remote_order_id], 0)), 0)</f>
        <v>847907</v>
      </c>
      <c r="J4090" t="str">
        <f t="shared" si="63"/>
        <v>ggPay</v>
      </c>
    </row>
    <row r="4091" spans="1:10">
      <c r="A4091" s="89" t="s">
        <v>1204</v>
      </c>
      <c r="B4091" s="89">
        <v>500</v>
      </c>
      <c r="C4091" s="89" t="s">
        <v>561</v>
      </c>
      <c r="D4091" s="89" t="s">
        <v>13136</v>
      </c>
      <c r="E4091" s="89" t="s">
        <v>6572</v>
      </c>
      <c r="F4091" s="89" t="s">
        <v>568</v>
      </c>
      <c r="G4091" s="105">
        <v>45404.43472222222</v>
      </c>
      <c r="H4091" t="str">
        <f>INDEX(Partner_details[companyName], MATCH(E4091, Partner_details[email], 0))</f>
        <v>Bisquit</v>
      </c>
      <c r="I4091">
        <f>IFERROR(INDEX(ggPayers[payer], MATCH(A4091, ggPayers[remote_order_id], 0)), 0)</f>
        <v>833134</v>
      </c>
      <c r="J4091" t="str">
        <f t="shared" si="63"/>
        <v>ggPay</v>
      </c>
    </row>
    <row r="4092" spans="1:10">
      <c r="A4092" s="89" t="s">
        <v>1202</v>
      </c>
      <c r="B4092" s="89">
        <v>500</v>
      </c>
      <c r="C4092" s="89" t="s">
        <v>561</v>
      </c>
      <c r="D4092" s="89" t="s">
        <v>13137</v>
      </c>
      <c r="E4092" s="89" t="s">
        <v>6690</v>
      </c>
      <c r="F4092" s="89" t="s">
        <v>655</v>
      </c>
      <c r="G4092" s="105">
        <v>45404.467361111114</v>
      </c>
      <c r="H4092" t="str">
        <f>INDEX(Partner_details[companyName], MATCH(E4092, Partner_details[email], 0))</f>
        <v>Bisquit</v>
      </c>
      <c r="I4092">
        <f>IFERROR(INDEX(ggPayers[payer], MATCH(A4092, ggPayers[remote_order_id], 0)), 0)</f>
        <v>1061654</v>
      </c>
      <c r="J4092" t="str">
        <f t="shared" si="63"/>
        <v>ggPay</v>
      </c>
    </row>
    <row r="4093" spans="1:10">
      <c r="A4093" s="89" t="s">
        <v>13138</v>
      </c>
      <c r="B4093" s="89">
        <v>500</v>
      </c>
      <c r="C4093" s="89" t="s">
        <v>7963</v>
      </c>
      <c r="D4093" s="89"/>
      <c r="E4093" s="89" t="s">
        <v>6847</v>
      </c>
      <c r="F4093" s="89" t="s">
        <v>862</v>
      </c>
      <c r="G4093" s="105">
        <v>45404.48333333333</v>
      </c>
      <c r="H4093" t="str">
        <f>INDEX(Partner_details[companyName], MATCH(E4093, Partner_details[email], 0))</f>
        <v>Karas mashtoc</v>
      </c>
      <c r="I4093">
        <f>IFERROR(INDEX(ggPayers[payer], MATCH(A4093, ggPayers[remote_order_id], 0)), 0)</f>
        <v>0</v>
      </c>
      <c r="J4093" t="str">
        <f t="shared" si="63"/>
        <v>other</v>
      </c>
    </row>
    <row r="4094" spans="1:10">
      <c r="A4094" s="89" t="s">
        <v>1200</v>
      </c>
      <c r="B4094" s="89">
        <v>700</v>
      </c>
      <c r="C4094" s="89" t="s">
        <v>561</v>
      </c>
      <c r="D4094" s="89" t="s">
        <v>13139</v>
      </c>
      <c r="E4094" s="89" t="s">
        <v>6690</v>
      </c>
      <c r="F4094" s="89" t="s">
        <v>655</v>
      </c>
      <c r="G4094" s="105">
        <v>45404.497916666667</v>
      </c>
      <c r="H4094" t="str">
        <f>INDEX(Partner_details[companyName], MATCH(E4094, Partner_details[email], 0))</f>
        <v>Bisquit</v>
      </c>
      <c r="I4094">
        <f>IFERROR(INDEX(ggPayers[payer], MATCH(A4094, ggPayers[remote_order_id], 0)), 0)</f>
        <v>1123314</v>
      </c>
      <c r="J4094" t="str">
        <f t="shared" si="63"/>
        <v>ggPay</v>
      </c>
    </row>
    <row r="4095" spans="1:10">
      <c r="A4095" s="89" t="s">
        <v>13140</v>
      </c>
      <c r="B4095" s="89">
        <v>500</v>
      </c>
      <c r="C4095" s="89" t="s">
        <v>7963</v>
      </c>
      <c r="D4095" s="89" t="s">
        <v>13141</v>
      </c>
      <c r="E4095" s="89" t="s">
        <v>6572</v>
      </c>
      <c r="F4095" s="89" t="s">
        <v>568</v>
      </c>
      <c r="G4095" s="105">
        <v>45404.572222222225</v>
      </c>
      <c r="H4095" t="str">
        <f>INDEX(Partner_details[companyName], MATCH(E4095, Partner_details[email], 0))</f>
        <v>Bisquit</v>
      </c>
      <c r="I4095">
        <f>IFERROR(INDEX(ggPayers[payer], MATCH(A4095, ggPayers[remote_order_id], 0)), 0)</f>
        <v>0</v>
      </c>
      <c r="J4095" t="str">
        <f t="shared" si="63"/>
        <v>other</v>
      </c>
    </row>
    <row r="4096" spans="1:10">
      <c r="A4096" s="89" t="s">
        <v>13142</v>
      </c>
      <c r="B4096" s="89">
        <v>500</v>
      </c>
      <c r="C4096" s="89" t="s">
        <v>7974</v>
      </c>
      <c r="D4096" s="89"/>
      <c r="E4096" s="89" t="s">
        <v>6546</v>
      </c>
      <c r="F4096" s="89" t="s">
        <v>1738</v>
      </c>
      <c r="G4096" s="105">
        <v>45404.590277777781</v>
      </c>
      <c r="H4096" t="str">
        <f>INDEX(Partner_details[companyName], MATCH(E4096, Partner_details[email], 0))</f>
        <v>Kilikian</v>
      </c>
      <c r="I4096">
        <f>IFERROR(INDEX(ggPayers[payer], MATCH(A4096, ggPayers[remote_order_id], 0)), 0)</f>
        <v>0</v>
      </c>
      <c r="J4096" t="str">
        <f t="shared" si="63"/>
        <v>other</v>
      </c>
    </row>
    <row r="4097" spans="1:10">
      <c r="A4097" s="89" t="s">
        <v>13143</v>
      </c>
      <c r="B4097" s="89">
        <v>500</v>
      </c>
      <c r="C4097" s="89" t="s">
        <v>7974</v>
      </c>
      <c r="D4097" s="89"/>
      <c r="E4097" s="89" t="s">
        <v>6546</v>
      </c>
      <c r="F4097" s="89" t="s">
        <v>1738</v>
      </c>
      <c r="G4097" s="105">
        <v>45404.590277777781</v>
      </c>
      <c r="H4097" t="str">
        <f>INDEX(Partner_details[companyName], MATCH(E4097, Partner_details[email], 0))</f>
        <v>Kilikian</v>
      </c>
      <c r="I4097">
        <f>IFERROR(INDEX(ggPayers[payer], MATCH(A4097, ggPayers[remote_order_id], 0)), 0)</f>
        <v>0</v>
      </c>
      <c r="J4097" t="str">
        <f t="shared" si="63"/>
        <v>other</v>
      </c>
    </row>
    <row r="4098" spans="1:10">
      <c r="A4098" s="89" t="s">
        <v>13144</v>
      </c>
      <c r="B4098" s="89">
        <v>500</v>
      </c>
      <c r="C4098" s="89" t="s">
        <v>7974</v>
      </c>
      <c r="D4098" s="89"/>
      <c r="E4098" s="89" t="s">
        <v>6546</v>
      </c>
      <c r="F4098" s="89" t="s">
        <v>1738</v>
      </c>
      <c r="G4098" s="105">
        <v>45404.590277777781</v>
      </c>
      <c r="H4098" t="str">
        <f>INDEX(Partner_details[companyName], MATCH(E4098, Partner_details[email], 0))</f>
        <v>Kilikian</v>
      </c>
      <c r="I4098">
        <f>IFERROR(INDEX(ggPayers[payer], MATCH(A4098, ggPayers[remote_order_id], 0)), 0)</f>
        <v>0</v>
      </c>
      <c r="J4098" t="str">
        <f t="shared" si="63"/>
        <v>other</v>
      </c>
    </row>
    <row r="4099" spans="1:10">
      <c r="A4099" s="89" t="s">
        <v>13145</v>
      </c>
      <c r="B4099" s="89">
        <v>500</v>
      </c>
      <c r="C4099" s="89" t="s">
        <v>7974</v>
      </c>
      <c r="D4099" s="89"/>
      <c r="E4099" s="89" t="s">
        <v>6546</v>
      </c>
      <c r="F4099" s="89" t="s">
        <v>1738</v>
      </c>
      <c r="G4099" s="105">
        <v>45404.590277777781</v>
      </c>
      <c r="H4099" t="str">
        <f>INDEX(Partner_details[companyName], MATCH(E4099, Partner_details[email], 0))</f>
        <v>Kilikian</v>
      </c>
      <c r="I4099">
        <f>IFERROR(INDEX(ggPayers[payer], MATCH(A4099, ggPayers[remote_order_id], 0)), 0)</f>
        <v>0</v>
      </c>
      <c r="J4099" t="str">
        <f t="shared" ref="J4099:J4162" si="64">IF(NOT(I4099=0), "ggPay", "other")</f>
        <v>other</v>
      </c>
    </row>
    <row r="4100" spans="1:10">
      <c r="A4100" s="89" t="s">
        <v>13146</v>
      </c>
      <c r="B4100" s="89">
        <v>500</v>
      </c>
      <c r="C4100" s="89" t="s">
        <v>7974</v>
      </c>
      <c r="D4100" s="89"/>
      <c r="E4100" s="89" t="s">
        <v>6546</v>
      </c>
      <c r="F4100" s="89" t="s">
        <v>1738</v>
      </c>
      <c r="G4100" s="105">
        <v>45404.590277777781</v>
      </c>
      <c r="H4100" t="str">
        <f>INDEX(Partner_details[companyName], MATCH(E4100, Partner_details[email], 0))</f>
        <v>Kilikian</v>
      </c>
      <c r="I4100">
        <f>IFERROR(INDEX(ggPayers[payer], MATCH(A4100, ggPayers[remote_order_id], 0)), 0)</f>
        <v>0</v>
      </c>
      <c r="J4100" t="str">
        <f t="shared" si="64"/>
        <v>other</v>
      </c>
    </row>
    <row r="4101" spans="1:10">
      <c r="A4101" s="89" t="s">
        <v>13147</v>
      </c>
      <c r="B4101" s="89">
        <v>500</v>
      </c>
      <c r="C4101" s="89" t="s">
        <v>7974</v>
      </c>
      <c r="D4101" s="89"/>
      <c r="E4101" s="89" t="s">
        <v>6546</v>
      </c>
      <c r="F4101" s="89" t="s">
        <v>1738</v>
      </c>
      <c r="G4101" s="105">
        <v>45404.590277777781</v>
      </c>
      <c r="H4101" t="str">
        <f>INDEX(Partner_details[companyName], MATCH(E4101, Partner_details[email], 0))</f>
        <v>Kilikian</v>
      </c>
      <c r="I4101">
        <f>IFERROR(INDEX(ggPayers[payer], MATCH(A4101, ggPayers[remote_order_id], 0)), 0)</f>
        <v>0</v>
      </c>
      <c r="J4101" t="str">
        <f t="shared" si="64"/>
        <v>other</v>
      </c>
    </row>
    <row r="4102" spans="1:10">
      <c r="A4102" s="89" t="s">
        <v>13148</v>
      </c>
      <c r="B4102" s="89">
        <v>500</v>
      </c>
      <c r="C4102" s="89" t="s">
        <v>7974</v>
      </c>
      <c r="D4102" s="89"/>
      <c r="E4102" s="89" t="s">
        <v>6546</v>
      </c>
      <c r="F4102" s="89" t="s">
        <v>1738</v>
      </c>
      <c r="G4102" s="105">
        <v>45404.590277777781</v>
      </c>
      <c r="H4102" t="str">
        <f>INDEX(Partner_details[companyName], MATCH(E4102, Partner_details[email], 0))</f>
        <v>Kilikian</v>
      </c>
      <c r="I4102">
        <f>IFERROR(INDEX(ggPayers[payer], MATCH(A4102, ggPayers[remote_order_id], 0)), 0)</f>
        <v>0</v>
      </c>
      <c r="J4102" t="str">
        <f t="shared" si="64"/>
        <v>other</v>
      </c>
    </row>
    <row r="4103" spans="1:10">
      <c r="A4103" s="89" t="s">
        <v>13149</v>
      </c>
      <c r="B4103" s="89">
        <v>500</v>
      </c>
      <c r="C4103" s="89" t="s">
        <v>7974</v>
      </c>
      <c r="D4103" s="89"/>
      <c r="E4103" s="89" t="s">
        <v>6546</v>
      </c>
      <c r="F4103" s="89" t="s">
        <v>1738</v>
      </c>
      <c r="G4103" s="105">
        <v>45404.590277777781</v>
      </c>
      <c r="H4103" t="str">
        <f>INDEX(Partner_details[companyName], MATCH(E4103, Partner_details[email], 0))</f>
        <v>Kilikian</v>
      </c>
      <c r="I4103">
        <f>IFERROR(INDEX(ggPayers[payer], MATCH(A4103, ggPayers[remote_order_id], 0)), 0)</f>
        <v>0</v>
      </c>
      <c r="J4103" t="str">
        <f t="shared" si="64"/>
        <v>other</v>
      </c>
    </row>
    <row r="4104" spans="1:10">
      <c r="A4104" s="89" t="s">
        <v>13150</v>
      </c>
      <c r="B4104" s="89">
        <v>500</v>
      </c>
      <c r="C4104" s="89" t="s">
        <v>7974</v>
      </c>
      <c r="D4104" s="89"/>
      <c r="E4104" s="89" t="s">
        <v>6546</v>
      </c>
      <c r="F4104" s="89" t="s">
        <v>1738</v>
      </c>
      <c r="G4104" s="105">
        <v>45404.590277777781</v>
      </c>
      <c r="H4104" t="str">
        <f>INDEX(Partner_details[companyName], MATCH(E4104, Partner_details[email], 0))</f>
        <v>Kilikian</v>
      </c>
      <c r="I4104">
        <f>IFERROR(INDEX(ggPayers[payer], MATCH(A4104, ggPayers[remote_order_id], 0)), 0)</f>
        <v>0</v>
      </c>
      <c r="J4104" t="str">
        <f t="shared" si="64"/>
        <v>other</v>
      </c>
    </row>
    <row r="4105" spans="1:10">
      <c r="A4105" s="89" t="s">
        <v>13151</v>
      </c>
      <c r="B4105" s="89">
        <v>500</v>
      </c>
      <c r="C4105" s="89" t="s">
        <v>7974</v>
      </c>
      <c r="D4105" s="89"/>
      <c r="E4105" s="89" t="s">
        <v>6546</v>
      </c>
      <c r="F4105" s="89" t="s">
        <v>1738</v>
      </c>
      <c r="G4105" s="105">
        <v>45404.590277777781</v>
      </c>
      <c r="H4105" t="str">
        <f>INDEX(Partner_details[companyName], MATCH(E4105, Partner_details[email], 0))</f>
        <v>Kilikian</v>
      </c>
      <c r="I4105">
        <f>IFERROR(INDEX(ggPayers[payer], MATCH(A4105, ggPayers[remote_order_id], 0)), 0)</f>
        <v>0</v>
      </c>
      <c r="J4105" t="str">
        <f t="shared" si="64"/>
        <v>other</v>
      </c>
    </row>
    <row r="4106" spans="1:10">
      <c r="A4106" s="89" t="s">
        <v>13152</v>
      </c>
      <c r="B4106" s="89">
        <v>500</v>
      </c>
      <c r="C4106" s="89" t="s">
        <v>7974</v>
      </c>
      <c r="D4106" s="89"/>
      <c r="E4106" s="89" t="s">
        <v>7101</v>
      </c>
      <c r="F4106" s="89" t="s">
        <v>1731</v>
      </c>
      <c r="G4106" s="105">
        <v>45404.609027777777</v>
      </c>
      <c r="H4106" t="str">
        <f>INDEX(Partner_details[companyName], MATCH(E4106, Partner_details[email], 0))</f>
        <v>Karas Tumanyan</v>
      </c>
      <c r="I4106">
        <f>IFERROR(INDEX(ggPayers[payer], MATCH(A4106, ggPayers[remote_order_id], 0)), 0)</f>
        <v>0</v>
      </c>
      <c r="J4106" t="str">
        <f t="shared" si="64"/>
        <v>other</v>
      </c>
    </row>
    <row r="4107" spans="1:10">
      <c r="A4107" s="89" t="s">
        <v>13153</v>
      </c>
      <c r="B4107" s="89">
        <v>500</v>
      </c>
      <c r="C4107" s="89" t="s">
        <v>7974</v>
      </c>
      <c r="D4107" s="89"/>
      <c r="E4107" s="89" t="s">
        <v>7101</v>
      </c>
      <c r="F4107" s="89" t="s">
        <v>1731</v>
      </c>
      <c r="G4107" s="105">
        <v>45404.609027777777</v>
      </c>
      <c r="H4107" t="str">
        <f>INDEX(Partner_details[companyName], MATCH(E4107, Partner_details[email], 0))</f>
        <v>Karas Tumanyan</v>
      </c>
      <c r="I4107">
        <f>IFERROR(INDEX(ggPayers[payer], MATCH(A4107, ggPayers[remote_order_id], 0)), 0)</f>
        <v>0</v>
      </c>
      <c r="J4107" t="str">
        <f t="shared" si="64"/>
        <v>other</v>
      </c>
    </row>
    <row r="4108" spans="1:10">
      <c r="A4108" s="89" t="s">
        <v>13154</v>
      </c>
      <c r="B4108" s="89">
        <v>500</v>
      </c>
      <c r="C4108" s="89" t="s">
        <v>7974</v>
      </c>
      <c r="D4108" s="89"/>
      <c r="E4108" s="89" t="s">
        <v>7101</v>
      </c>
      <c r="F4108" s="89" t="s">
        <v>1731</v>
      </c>
      <c r="G4108" s="105">
        <v>45404.609722222223</v>
      </c>
      <c r="H4108" t="str">
        <f>INDEX(Partner_details[companyName], MATCH(E4108, Partner_details[email], 0))</f>
        <v>Karas Tumanyan</v>
      </c>
      <c r="I4108">
        <f>IFERROR(INDEX(ggPayers[payer], MATCH(A4108, ggPayers[remote_order_id], 0)), 0)</f>
        <v>0</v>
      </c>
      <c r="J4108" t="str">
        <f t="shared" si="64"/>
        <v>other</v>
      </c>
    </row>
    <row r="4109" spans="1:10">
      <c r="A4109" s="89" t="s">
        <v>13155</v>
      </c>
      <c r="B4109" s="89">
        <v>500</v>
      </c>
      <c r="C4109" s="89" t="s">
        <v>7963</v>
      </c>
      <c r="D4109" s="89"/>
      <c r="E4109" s="89" t="s">
        <v>7101</v>
      </c>
      <c r="F4109" s="89" t="s">
        <v>1731</v>
      </c>
      <c r="G4109" s="105">
        <v>45404.609722222223</v>
      </c>
      <c r="H4109" t="str">
        <f>INDEX(Partner_details[companyName], MATCH(E4109, Partner_details[email], 0))</f>
        <v>Karas Tumanyan</v>
      </c>
      <c r="I4109">
        <f>IFERROR(INDEX(ggPayers[payer], MATCH(A4109, ggPayers[remote_order_id], 0)), 0)</f>
        <v>0</v>
      </c>
      <c r="J4109" t="str">
        <f t="shared" si="64"/>
        <v>other</v>
      </c>
    </row>
    <row r="4110" spans="1:10">
      <c r="A4110" s="89" t="s">
        <v>13156</v>
      </c>
      <c r="B4110" s="89">
        <v>500</v>
      </c>
      <c r="C4110" s="89" t="s">
        <v>7974</v>
      </c>
      <c r="D4110" s="89"/>
      <c r="E4110" s="89" t="s">
        <v>7101</v>
      </c>
      <c r="F4110" s="89" t="s">
        <v>1731</v>
      </c>
      <c r="G4110" s="105">
        <v>45404.609722222223</v>
      </c>
      <c r="H4110" t="str">
        <f>INDEX(Partner_details[companyName], MATCH(E4110, Partner_details[email], 0))</f>
        <v>Karas Tumanyan</v>
      </c>
      <c r="I4110">
        <f>IFERROR(INDEX(ggPayers[payer], MATCH(A4110, ggPayers[remote_order_id], 0)), 0)</f>
        <v>0</v>
      </c>
      <c r="J4110" t="str">
        <f t="shared" si="64"/>
        <v>other</v>
      </c>
    </row>
    <row r="4111" spans="1:10">
      <c r="A4111" s="89" t="s">
        <v>13157</v>
      </c>
      <c r="B4111" s="89">
        <v>500</v>
      </c>
      <c r="C4111" s="89" t="s">
        <v>7974</v>
      </c>
      <c r="D4111" s="89"/>
      <c r="E4111" s="89" t="s">
        <v>7101</v>
      </c>
      <c r="F4111" s="89" t="s">
        <v>1731</v>
      </c>
      <c r="G4111" s="105">
        <v>45404.609722222223</v>
      </c>
      <c r="H4111" t="str">
        <f>INDEX(Partner_details[companyName], MATCH(E4111, Partner_details[email], 0))</f>
        <v>Karas Tumanyan</v>
      </c>
      <c r="I4111">
        <f>IFERROR(INDEX(ggPayers[payer], MATCH(A4111, ggPayers[remote_order_id], 0)), 0)</f>
        <v>0</v>
      </c>
      <c r="J4111" t="str">
        <f t="shared" si="64"/>
        <v>other</v>
      </c>
    </row>
    <row r="4112" spans="1:10">
      <c r="A4112" s="89" t="s">
        <v>13158</v>
      </c>
      <c r="B4112" s="89">
        <v>500</v>
      </c>
      <c r="C4112" s="89" t="s">
        <v>7974</v>
      </c>
      <c r="D4112" s="89"/>
      <c r="E4112" s="89" t="s">
        <v>7101</v>
      </c>
      <c r="F4112" s="89" t="s">
        <v>1731</v>
      </c>
      <c r="G4112" s="105">
        <v>45404.609722222223</v>
      </c>
      <c r="H4112" t="str">
        <f>INDEX(Partner_details[companyName], MATCH(E4112, Partner_details[email], 0))</f>
        <v>Karas Tumanyan</v>
      </c>
      <c r="I4112">
        <f>IFERROR(INDEX(ggPayers[payer], MATCH(A4112, ggPayers[remote_order_id], 0)), 0)</f>
        <v>0</v>
      </c>
      <c r="J4112" t="str">
        <f t="shared" si="64"/>
        <v>other</v>
      </c>
    </row>
    <row r="4113" spans="1:10">
      <c r="A4113" s="89" t="s">
        <v>13159</v>
      </c>
      <c r="B4113" s="89">
        <v>500</v>
      </c>
      <c r="C4113" s="89" t="s">
        <v>7974</v>
      </c>
      <c r="D4113" s="89"/>
      <c r="E4113" s="89" t="s">
        <v>7101</v>
      </c>
      <c r="F4113" s="89" t="s">
        <v>1731</v>
      </c>
      <c r="G4113" s="105">
        <v>45404.61041666667</v>
      </c>
      <c r="H4113" t="str">
        <f>INDEX(Partner_details[companyName], MATCH(E4113, Partner_details[email], 0))</f>
        <v>Karas Tumanyan</v>
      </c>
      <c r="I4113">
        <f>IFERROR(INDEX(ggPayers[payer], MATCH(A4113, ggPayers[remote_order_id], 0)), 0)</f>
        <v>0</v>
      </c>
      <c r="J4113" t="str">
        <f t="shared" si="64"/>
        <v>other</v>
      </c>
    </row>
    <row r="4114" spans="1:10">
      <c r="A4114" s="89" t="s">
        <v>13160</v>
      </c>
      <c r="B4114" s="89">
        <v>500</v>
      </c>
      <c r="C4114" s="89" t="s">
        <v>7974</v>
      </c>
      <c r="D4114" s="89"/>
      <c r="E4114" s="89" t="s">
        <v>7101</v>
      </c>
      <c r="F4114" s="89" t="s">
        <v>1731</v>
      </c>
      <c r="G4114" s="105">
        <v>45404.61041666667</v>
      </c>
      <c r="H4114" t="str">
        <f>INDEX(Partner_details[companyName], MATCH(E4114, Partner_details[email], 0))</f>
        <v>Karas Tumanyan</v>
      </c>
      <c r="I4114">
        <f>IFERROR(INDEX(ggPayers[payer], MATCH(A4114, ggPayers[remote_order_id], 0)), 0)</f>
        <v>0</v>
      </c>
      <c r="J4114" t="str">
        <f t="shared" si="64"/>
        <v>other</v>
      </c>
    </row>
    <row r="4115" spans="1:10">
      <c r="A4115" s="89" t="s">
        <v>13161</v>
      </c>
      <c r="B4115" s="89">
        <v>500</v>
      </c>
      <c r="C4115" s="89" t="s">
        <v>7974</v>
      </c>
      <c r="D4115" s="89"/>
      <c r="E4115" s="89" t="s">
        <v>7101</v>
      </c>
      <c r="F4115" s="89" t="s">
        <v>1731</v>
      </c>
      <c r="G4115" s="105">
        <v>45404.61041666667</v>
      </c>
      <c r="H4115" t="str">
        <f>INDEX(Partner_details[companyName], MATCH(E4115, Partner_details[email], 0))</f>
        <v>Karas Tumanyan</v>
      </c>
      <c r="I4115">
        <f>IFERROR(INDEX(ggPayers[payer], MATCH(A4115, ggPayers[remote_order_id], 0)), 0)</f>
        <v>0</v>
      </c>
      <c r="J4115" t="str">
        <f t="shared" si="64"/>
        <v>other</v>
      </c>
    </row>
    <row r="4116" spans="1:10">
      <c r="A4116" s="89" t="s">
        <v>13162</v>
      </c>
      <c r="B4116" s="89">
        <v>500</v>
      </c>
      <c r="C4116" s="89" t="s">
        <v>7974</v>
      </c>
      <c r="D4116" s="89"/>
      <c r="E4116" s="89" t="s">
        <v>7101</v>
      </c>
      <c r="F4116" s="89" t="s">
        <v>1731</v>
      </c>
      <c r="G4116" s="105">
        <v>45404.61041666667</v>
      </c>
      <c r="H4116" t="str">
        <f>INDEX(Partner_details[companyName], MATCH(E4116, Partner_details[email], 0))</f>
        <v>Karas Tumanyan</v>
      </c>
      <c r="I4116">
        <f>IFERROR(INDEX(ggPayers[payer], MATCH(A4116, ggPayers[remote_order_id], 0)), 0)</f>
        <v>0</v>
      </c>
      <c r="J4116" t="str">
        <f t="shared" si="64"/>
        <v>other</v>
      </c>
    </row>
    <row r="4117" spans="1:10">
      <c r="A4117" s="89" t="s">
        <v>13163</v>
      </c>
      <c r="B4117" s="89">
        <v>500</v>
      </c>
      <c r="C4117" s="89" t="s">
        <v>7974</v>
      </c>
      <c r="D4117" s="89"/>
      <c r="E4117" s="89" t="s">
        <v>7101</v>
      </c>
      <c r="F4117" s="89" t="s">
        <v>1731</v>
      </c>
      <c r="G4117" s="105">
        <v>45404.61041666667</v>
      </c>
      <c r="H4117" t="str">
        <f>INDEX(Partner_details[companyName], MATCH(E4117, Partner_details[email], 0))</f>
        <v>Karas Tumanyan</v>
      </c>
      <c r="I4117">
        <f>IFERROR(INDEX(ggPayers[payer], MATCH(A4117, ggPayers[remote_order_id], 0)), 0)</f>
        <v>0</v>
      </c>
      <c r="J4117" t="str">
        <f t="shared" si="64"/>
        <v>other</v>
      </c>
    </row>
    <row r="4118" spans="1:10">
      <c r="A4118" s="89" t="s">
        <v>13164</v>
      </c>
      <c r="B4118" s="89">
        <v>500</v>
      </c>
      <c r="C4118" s="89" t="s">
        <v>7974</v>
      </c>
      <c r="D4118" s="89"/>
      <c r="E4118" s="89" t="s">
        <v>7101</v>
      </c>
      <c r="F4118" s="89" t="s">
        <v>1731</v>
      </c>
      <c r="G4118" s="105">
        <v>45404.61041666667</v>
      </c>
      <c r="H4118" t="str">
        <f>INDEX(Partner_details[companyName], MATCH(E4118, Partner_details[email], 0))</f>
        <v>Karas Tumanyan</v>
      </c>
      <c r="I4118">
        <f>IFERROR(INDEX(ggPayers[payer], MATCH(A4118, ggPayers[remote_order_id], 0)), 0)</f>
        <v>0</v>
      </c>
      <c r="J4118" t="str">
        <f t="shared" si="64"/>
        <v>other</v>
      </c>
    </row>
    <row r="4119" spans="1:10">
      <c r="A4119" s="89" t="s">
        <v>13165</v>
      </c>
      <c r="B4119" s="89">
        <v>500</v>
      </c>
      <c r="C4119" s="89" t="s">
        <v>7974</v>
      </c>
      <c r="D4119" s="89"/>
      <c r="E4119" s="89" t="s">
        <v>7101</v>
      </c>
      <c r="F4119" s="89" t="s">
        <v>1731</v>
      </c>
      <c r="G4119" s="105">
        <v>45404.61041666667</v>
      </c>
      <c r="H4119" t="str">
        <f>INDEX(Partner_details[companyName], MATCH(E4119, Partner_details[email], 0))</f>
        <v>Karas Tumanyan</v>
      </c>
      <c r="I4119">
        <f>IFERROR(INDEX(ggPayers[payer], MATCH(A4119, ggPayers[remote_order_id], 0)), 0)</f>
        <v>0</v>
      </c>
      <c r="J4119" t="str">
        <f t="shared" si="64"/>
        <v>other</v>
      </c>
    </row>
    <row r="4120" spans="1:10">
      <c r="A4120" s="89" t="s">
        <v>13166</v>
      </c>
      <c r="B4120" s="89">
        <v>500</v>
      </c>
      <c r="C4120" s="89" t="s">
        <v>7974</v>
      </c>
      <c r="D4120" s="89"/>
      <c r="E4120" s="89" t="s">
        <v>7101</v>
      </c>
      <c r="F4120" s="89" t="s">
        <v>1731</v>
      </c>
      <c r="G4120" s="105">
        <v>45404.61041666667</v>
      </c>
      <c r="H4120" t="str">
        <f>INDEX(Partner_details[companyName], MATCH(E4120, Partner_details[email], 0))</f>
        <v>Karas Tumanyan</v>
      </c>
      <c r="I4120">
        <f>IFERROR(INDEX(ggPayers[payer], MATCH(A4120, ggPayers[remote_order_id], 0)), 0)</f>
        <v>0</v>
      </c>
      <c r="J4120" t="str">
        <f t="shared" si="64"/>
        <v>other</v>
      </c>
    </row>
    <row r="4121" spans="1:10">
      <c r="A4121" s="89" t="s">
        <v>13167</v>
      </c>
      <c r="B4121" s="89">
        <v>500</v>
      </c>
      <c r="C4121" s="89" t="s">
        <v>7974</v>
      </c>
      <c r="D4121" s="89"/>
      <c r="E4121" s="89" t="s">
        <v>7101</v>
      </c>
      <c r="F4121" s="89" t="s">
        <v>1731</v>
      </c>
      <c r="G4121" s="105">
        <v>45404.61041666667</v>
      </c>
      <c r="H4121" t="str">
        <f>INDEX(Partner_details[companyName], MATCH(E4121, Partner_details[email], 0))</f>
        <v>Karas Tumanyan</v>
      </c>
      <c r="I4121">
        <f>IFERROR(INDEX(ggPayers[payer], MATCH(A4121, ggPayers[remote_order_id], 0)), 0)</f>
        <v>0</v>
      </c>
      <c r="J4121" t="str">
        <f t="shared" si="64"/>
        <v>other</v>
      </c>
    </row>
    <row r="4122" spans="1:10">
      <c r="A4122" s="89" t="s">
        <v>13168</v>
      </c>
      <c r="B4122" s="89">
        <v>500</v>
      </c>
      <c r="C4122" s="89" t="s">
        <v>7974</v>
      </c>
      <c r="D4122" s="89"/>
      <c r="E4122" s="89" t="s">
        <v>7101</v>
      </c>
      <c r="F4122" s="89" t="s">
        <v>1731</v>
      </c>
      <c r="G4122" s="105">
        <v>45404.611111111109</v>
      </c>
      <c r="H4122" t="str">
        <f>INDEX(Partner_details[companyName], MATCH(E4122, Partner_details[email], 0))</f>
        <v>Karas Tumanyan</v>
      </c>
      <c r="I4122">
        <f>IFERROR(INDEX(ggPayers[payer], MATCH(A4122, ggPayers[remote_order_id], 0)), 0)</f>
        <v>0</v>
      </c>
      <c r="J4122" t="str">
        <f t="shared" si="64"/>
        <v>other</v>
      </c>
    </row>
    <row r="4123" spans="1:10">
      <c r="A4123" s="89" t="s">
        <v>13169</v>
      </c>
      <c r="B4123" s="89">
        <v>500</v>
      </c>
      <c r="C4123" s="89" t="s">
        <v>7974</v>
      </c>
      <c r="D4123" s="89"/>
      <c r="E4123" s="89" t="s">
        <v>7101</v>
      </c>
      <c r="F4123" s="89" t="s">
        <v>1731</v>
      </c>
      <c r="G4123" s="105">
        <v>45404.611111111109</v>
      </c>
      <c r="H4123" t="str">
        <f>INDEX(Partner_details[companyName], MATCH(E4123, Partner_details[email], 0))</f>
        <v>Karas Tumanyan</v>
      </c>
      <c r="I4123">
        <f>IFERROR(INDEX(ggPayers[payer], MATCH(A4123, ggPayers[remote_order_id], 0)), 0)</f>
        <v>0</v>
      </c>
      <c r="J4123" t="str">
        <f t="shared" si="64"/>
        <v>other</v>
      </c>
    </row>
    <row r="4124" spans="1:10">
      <c r="A4124" s="89" t="s">
        <v>1198</v>
      </c>
      <c r="B4124" s="89">
        <v>500</v>
      </c>
      <c r="C4124" s="89" t="s">
        <v>561</v>
      </c>
      <c r="D4124" s="89"/>
      <c r="E4124" s="89" t="s">
        <v>7018</v>
      </c>
      <c r="F4124" s="89" t="s">
        <v>476</v>
      </c>
      <c r="G4124" s="105">
        <v>45404.620833333334</v>
      </c>
      <c r="H4124" t="str">
        <f>INDEX(Partner_details[companyName], MATCH(E4124, Partner_details[email], 0))</f>
        <v>Malocco</v>
      </c>
      <c r="I4124">
        <f>IFERROR(INDEX(ggPayers[payer], MATCH(A4124, ggPayers[remote_order_id], 0)), 0)</f>
        <v>0</v>
      </c>
      <c r="J4124" t="str">
        <f t="shared" si="64"/>
        <v>other</v>
      </c>
    </row>
    <row r="4125" spans="1:10">
      <c r="A4125" s="89" t="s">
        <v>13170</v>
      </c>
      <c r="B4125" s="89">
        <v>500</v>
      </c>
      <c r="C4125" s="89" t="s">
        <v>7963</v>
      </c>
      <c r="D4125" s="89"/>
      <c r="E4125" s="89" t="s">
        <v>7018</v>
      </c>
      <c r="F4125" s="89" t="s">
        <v>476</v>
      </c>
      <c r="G4125" s="105">
        <v>45404.620833333334</v>
      </c>
      <c r="H4125" t="str">
        <f>INDEX(Partner_details[companyName], MATCH(E4125, Partner_details[email], 0))</f>
        <v>Malocco</v>
      </c>
      <c r="I4125">
        <f>IFERROR(INDEX(ggPayers[payer], MATCH(A4125, ggPayers[remote_order_id], 0)), 0)</f>
        <v>0</v>
      </c>
      <c r="J4125" t="str">
        <f t="shared" si="64"/>
        <v>other</v>
      </c>
    </row>
    <row r="4126" spans="1:10">
      <c r="A4126" s="89" t="s">
        <v>1195</v>
      </c>
      <c r="B4126" s="89">
        <v>1000</v>
      </c>
      <c r="C4126" s="89" t="s">
        <v>561</v>
      </c>
      <c r="D4126" s="89" t="s">
        <v>13171</v>
      </c>
      <c r="E4126" s="89" t="s">
        <v>7296</v>
      </c>
      <c r="F4126" s="89" t="s">
        <v>516</v>
      </c>
      <c r="G4126" s="105">
        <v>45404.706944444442</v>
      </c>
      <c r="H4126" t="str">
        <f>INDEX(Partner_details[companyName], MATCH(E4126, Partner_details[email], 0))</f>
        <v>Paul</v>
      </c>
      <c r="I4126">
        <f>IFERROR(INDEX(ggPayers[payer], MATCH(A4126, ggPayers[remote_order_id], 0)), 0)</f>
        <v>1112754</v>
      </c>
      <c r="J4126" t="str">
        <f t="shared" si="64"/>
        <v>ggPay</v>
      </c>
    </row>
    <row r="4127" spans="1:10">
      <c r="A4127" s="89" t="s">
        <v>1193</v>
      </c>
      <c r="B4127" s="89">
        <v>1000</v>
      </c>
      <c r="C4127" s="89" t="s">
        <v>561</v>
      </c>
      <c r="D4127" s="89"/>
      <c r="E4127" s="89" t="s">
        <v>130</v>
      </c>
      <c r="F4127" s="89" t="s">
        <v>128</v>
      </c>
      <c r="G4127" s="105">
        <v>45404.804861111108</v>
      </c>
      <c r="H4127" t="str">
        <f>INDEX(Partner_details[companyName], MATCH(E4127, Partner_details[email], 0))</f>
        <v>Avetis Grigoryan</v>
      </c>
      <c r="I4127">
        <f>IFERROR(INDEX(ggPayers[payer], MATCH(A4127, ggPayers[remote_order_id], 0)), 0)</f>
        <v>0</v>
      </c>
      <c r="J4127" t="str">
        <f t="shared" si="64"/>
        <v>other</v>
      </c>
    </row>
    <row r="4128" spans="1:10">
      <c r="A4128" s="89" t="s">
        <v>13172</v>
      </c>
      <c r="B4128" s="89">
        <v>1000</v>
      </c>
      <c r="C4128" s="89" t="s">
        <v>7963</v>
      </c>
      <c r="D4128" s="89"/>
      <c r="E4128" s="89" t="s">
        <v>130</v>
      </c>
      <c r="F4128" s="89" t="s">
        <v>128</v>
      </c>
      <c r="G4128" s="105">
        <v>45404.804861111108</v>
      </c>
      <c r="H4128" t="str">
        <f>INDEX(Partner_details[companyName], MATCH(E4128, Partner_details[email], 0))</f>
        <v>Avetis Grigoryan</v>
      </c>
      <c r="I4128">
        <f>IFERROR(INDEX(ggPayers[payer], MATCH(A4128, ggPayers[remote_order_id], 0)), 0)</f>
        <v>0</v>
      </c>
      <c r="J4128" t="str">
        <f t="shared" si="64"/>
        <v>other</v>
      </c>
    </row>
    <row r="4129" spans="1:10">
      <c r="A4129" s="89" t="s">
        <v>1191</v>
      </c>
      <c r="B4129" s="89">
        <v>300</v>
      </c>
      <c r="C4129" s="89" t="s">
        <v>561</v>
      </c>
      <c r="D4129" s="89"/>
      <c r="E4129" s="89" t="s">
        <v>7018</v>
      </c>
      <c r="F4129" s="89" t="s">
        <v>476</v>
      </c>
      <c r="G4129" s="105">
        <v>45404.821527777778</v>
      </c>
      <c r="H4129" t="str">
        <f>INDEX(Partner_details[companyName], MATCH(E4129, Partner_details[email], 0))</f>
        <v>Malocco</v>
      </c>
      <c r="I4129">
        <f>IFERROR(INDEX(ggPayers[payer], MATCH(A4129, ggPayers[remote_order_id], 0)), 0)</f>
        <v>0</v>
      </c>
      <c r="J4129" t="str">
        <f t="shared" si="64"/>
        <v>other</v>
      </c>
    </row>
    <row r="4130" spans="1:10">
      <c r="A4130" s="89" t="s">
        <v>1189</v>
      </c>
      <c r="B4130" s="89">
        <v>500</v>
      </c>
      <c r="C4130" s="89" t="s">
        <v>561</v>
      </c>
      <c r="D4130" s="89" t="s">
        <v>13173</v>
      </c>
      <c r="E4130" s="89" t="s">
        <v>7432</v>
      </c>
      <c r="F4130" s="89" t="s">
        <v>571</v>
      </c>
      <c r="G4130" s="105">
        <v>45405.340277777781</v>
      </c>
      <c r="H4130" t="str">
        <f>INDEX(Partner_details[companyName], MATCH(E4130, Partner_details[email], 0))</f>
        <v>Venlo</v>
      </c>
      <c r="I4130">
        <f>IFERROR(INDEX(ggPayers[payer], MATCH(A4130, ggPayers[remote_order_id], 0)), 0)</f>
        <v>798</v>
      </c>
      <c r="J4130" t="str">
        <f t="shared" si="64"/>
        <v>ggPay</v>
      </c>
    </row>
    <row r="4131" spans="1:10">
      <c r="A4131" s="89" t="s">
        <v>13174</v>
      </c>
      <c r="B4131" s="89">
        <v>100</v>
      </c>
      <c r="C4131" s="89" t="s">
        <v>7963</v>
      </c>
      <c r="D4131" s="89"/>
      <c r="E4131" s="89" t="s">
        <v>7114</v>
      </c>
      <c r="F4131" s="89" t="s">
        <v>7113</v>
      </c>
      <c r="G4131" s="105">
        <v>45405.395833333336</v>
      </c>
      <c r="H4131" t="str">
        <f>INDEX(Partner_details[companyName], MATCH(E4131, Partner_details[email], 0))</f>
        <v>Arctic Fox</v>
      </c>
      <c r="I4131">
        <f>IFERROR(INDEX(ggPayers[payer], MATCH(A4131, ggPayers[remote_order_id], 0)), 0)</f>
        <v>0</v>
      </c>
      <c r="J4131" t="str">
        <f t="shared" si="64"/>
        <v>other</v>
      </c>
    </row>
    <row r="4132" spans="1:10">
      <c r="A4132" s="89" t="s">
        <v>1186</v>
      </c>
      <c r="B4132" s="89">
        <v>100</v>
      </c>
      <c r="C4132" s="89" t="s">
        <v>561</v>
      </c>
      <c r="D4132" s="89"/>
      <c r="E4132" s="89" t="s">
        <v>7114</v>
      </c>
      <c r="F4132" s="89" t="s">
        <v>7113</v>
      </c>
      <c r="G4132" s="105">
        <v>45405.396527777775</v>
      </c>
      <c r="H4132" t="str">
        <f>INDEX(Partner_details[companyName], MATCH(E4132, Partner_details[email], 0))</f>
        <v>Arctic Fox</v>
      </c>
      <c r="I4132">
        <f>IFERROR(INDEX(ggPayers[payer], MATCH(A4132, ggPayers[remote_order_id], 0)), 0)</f>
        <v>0</v>
      </c>
      <c r="J4132" t="str">
        <f t="shared" si="64"/>
        <v>other</v>
      </c>
    </row>
    <row r="4133" spans="1:10">
      <c r="A4133" s="89" t="s">
        <v>13175</v>
      </c>
      <c r="B4133" s="89">
        <v>500</v>
      </c>
      <c r="C4133" s="89" t="s">
        <v>7974</v>
      </c>
      <c r="D4133" s="89"/>
      <c r="E4133" s="89" t="s">
        <v>6898</v>
      </c>
      <c r="F4133" s="89" t="s">
        <v>1173</v>
      </c>
      <c r="G4133" s="105">
        <v>45405.4</v>
      </c>
      <c r="H4133" t="str">
        <f>INDEX(Partner_details[companyName], MATCH(E4133, Partner_details[email], 0))</f>
        <v>Bisquit</v>
      </c>
      <c r="I4133">
        <f>IFERROR(INDEX(ggPayers[payer], MATCH(A4133, ggPayers[remote_order_id], 0)), 0)</f>
        <v>0</v>
      </c>
      <c r="J4133" t="str">
        <f t="shared" si="64"/>
        <v>other</v>
      </c>
    </row>
    <row r="4134" spans="1:10">
      <c r="A4134" s="89" t="s">
        <v>13176</v>
      </c>
      <c r="B4134" s="89">
        <v>500</v>
      </c>
      <c r="C4134" s="89" t="s">
        <v>7974</v>
      </c>
      <c r="D4134" s="89"/>
      <c r="E4134" s="89" t="s">
        <v>6898</v>
      </c>
      <c r="F4134" s="89" t="s">
        <v>1173</v>
      </c>
      <c r="G4134" s="105">
        <v>45405.4</v>
      </c>
      <c r="H4134" t="str">
        <f>INDEX(Partner_details[companyName], MATCH(E4134, Partner_details[email], 0))</f>
        <v>Bisquit</v>
      </c>
      <c r="I4134">
        <f>IFERROR(INDEX(ggPayers[payer], MATCH(A4134, ggPayers[remote_order_id], 0)), 0)</f>
        <v>0</v>
      </c>
      <c r="J4134" t="str">
        <f t="shared" si="64"/>
        <v>other</v>
      </c>
    </row>
    <row r="4135" spans="1:10">
      <c r="A4135" s="89" t="s">
        <v>13177</v>
      </c>
      <c r="B4135" s="89">
        <v>500</v>
      </c>
      <c r="C4135" s="89" t="s">
        <v>7974</v>
      </c>
      <c r="D4135" s="89"/>
      <c r="E4135" s="89" t="s">
        <v>6898</v>
      </c>
      <c r="F4135" s="89" t="s">
        <v>1173</v>
      </c>
      <c r="G4135" s="105">
        <v>45405.400694444441</v>
      </c>
      <c r="H4135" t="str">
        <f>INDEX(Partner_details[companyName], MATCH(E4135, Partner_details[email], 0))</f>
        <v>Bisquit</v>
      </c>
      <c r="I4135">
        <f>IFERROR(INDEX(ggPayers[payer], MATCH(A4135, ggPayers[remote_order_id], 0)), 0)</f>
        <v>0</v>
      </c>
      <c r="J4135" t="str">
        <f t="shared" si="64"/>
        <v>other</v>
      </c>
    </row>
    <row r="4136" spans="1:10">
      <c r="A4136" s="89" t="s">
        <v>1182</v>
      </c>
      <c r="B4136" s="89">
        <v>100</v>
      </c>
      <c r="C4136" s="89" t="s">
        <v>561</v>
      </c>
      <c r="D4136" s="89" t="s">
        <v>13178</v>
      </c>
      <c r="E4136" s="89" t="s">
        <v>7114</v>
      </c>
      <c r="F4136" s="89" t="s">
        <v>7113</v>
      </c>
      <c r="G4136" s="105">
        <v>45405.409722222219</v>
      </c>
      <c r="H4136" t="str">
        <f>INDEX(Partner_details[companyName], MATCH(E4136, Partner_details[email], 0))</f>
        <v>Arctic Fox</v>
      </c>
      <c r="I4136">
        <f>IFERROR(INDEX(ggPayers[payer], MATCH(A4136, ggPayers[remote_order_id], 0)), 0)</f>
        <v>346534</v>
      </c>
      <c r="J4136" t="str">
        <f t="shared" si="64"/>
        <v>ggPay</v>
      </c>
    </row>
    <row r="4137" spans="1:10">
      <c r="A4137" s="89" t="s">
        <v>1180</v>
      </c>
      <c r="B4137" s="89">
        <v>100</v>
      </c>
      <c r="C4137" s="89" t="s">
        <v>561</v>
      </c>
      <c r="D4137" s="89" t="s">
        <v>13179</v>
      </c>
      <c r="E4137" s="89" t="s">
        <v>7114</v>
      </c>
      <c r="F4137" s="89" t="s">
        <v>7113</v>
      </c>
      <c r="G4137" s="105">
        <v>45405.410416666666</v>
      </c>
      <c r="H4137" t="str">
        <f>INDEX(Partner_details[companyName], MATCH(E4137, Partner_details[email], 0))</f>
        <v>Arctic Fox</v>
      </c>
      <c r="I4137">
        <f>IFERROR(INDEX(ggPayers[payer], MATCH(A4137, ggPayers[remote_order_id], 0)), 0)</f>
        <v>1116064</v>
      </c>
      <c r="J4137" t="str">
        <f t="shared" si="64"/>
        <v>ggPay</v>
      </c>
    </row>
    <row r="4138" spans="1:10">
      <c r="A4138" s="89" t="s">
        <v>1178</v>
      </c>
      <c r="B4138" s="89">
        <v>600</v>
      </c>
      <c r="C4138" s="89" t="s">
        <v>561</v>
      </c>
      <c r="D4138" s="89"/>
      <c r="E4138" s="89" t="s">
        <v>7296</v>
      </c>
      <c r="F4138" s="89" t="s">
        <v>516</v>
      </c>
      <c r="G4138" s="105">
        <v>45405.412499999999</v>
      </c>
      <c r="H4138" t="str">
        <f>INDEX(Partner_details[companyName], MATCH(E4138, Partner_details[email], 0))</f>
        <v>Paul</v>
      </c>
      <c r="I4138">
        <f>IFERROR(INDEX(ggPayers[payer], MATCH(A4138, ggPayers[remote_order_id], 0)), 0)</f>
        <v>0</v>
      </c>
      <c r="J4138" t="str">
        <f t="shared" si="64"/>
        <v>other</v>
      </c>
    </row>
    <row r="4139" spans="1:10">
      <c r="A4139" s="89" t="s">
        <v>1174</v>
      </c>
      <c r="B4139" s="89">
        <v>500</v>
      </c>
      <c r="C4139" s="89" t="s">
        <v>561</v>
      </c>
      <c r="D4139" s="89"/>
      <c r="E4139" s="89" t="s">
        <v>6898</v>
      </c>
      <c r="F4139" s="89" t="s">
        <v>1173</v>
      </c>
      <c r="G4139" s="105">
        <v>45405.421527777777</v>
      </c>
      <c r="H4139" t="str">
        <f>INDEX(Partner_details[companyName], MATCH(E4139, Partner_details[email], 0))</f>
        <v>Bisquit</v>
      </c>
      <c r="I4139">
        <f>IFERROR(INDEX(ggPayers[payer], MATCH(A4139, ggPayers[remote_order_id], 0)), 0)</f>
        <v>0</v>
      </c>
      <c r="J4139" t="str">
        <f t="shared" si="64"/>
        <v>other</v>
      </c>
    </row>
    <row r="4140" spans="1:10">
      <c r="A4140" s="89" t="s">
        <v>1171</v>
      </c>
      <c r="B4140" s="89">
        <v>1500</v>
      </c>
      <c r="C4140" s="89" t="s">
        <v>561</v>
      </c>
      <c r="D4140" s="89" t="s">
        <v>13180</v>
      </c>
      <c r="E4140" s="89" t="s">
        <v>6830</v>
      </c>
      <c r="F4140" s="89" t="s">
        <v>382</v>
      </c>
      <c r="G4140" s="105">
        <v>45405.431250000001</v>
      </c>
      <c r="H4140" t="str">
        <f>INDEX(Partner_details[companyName], MATCH(E4140, Partner_details[email], 0))</f>
        <v>Beer Academy</v>
      </c>
      <c r="I4140">
        <f>IFERROR(INDEX(ggPayers[payer], MATCH(A4140, ggPayers[remote_order_id], 0)), 0)</f>
        <v>139363</v>
      </c>
      <c r="J4140" t="str">
        <f t="shared" si="64"/>
        <v>ggPay</v>
      </c>
    </row>
    <row r="4141" spans="1:10">
      <c r="A4141" s="99" t="s">
        <v>13181</v>
      </c>
      <c r="B4141" s="89">
        <v>500</v>
      </c>
      <c r="C4141" s="89" t="s">
        <v>7974</v>
      </c>
      <c r="D4141" s="89"/>
      <c r="E4141" s="89" t="s">
        <v>6898</v>
      </c>
      <c r="F4141" s="89" t="s">
        <v>1173</v>
      </c>
      <c r="G4141" s="105">
        <v>45405.48333333333</v>
      </c>
      <c r="H4141" t="str">
        <f>INDEX(Partner_details[companyName], MATCH(E4141, Partner_details[email], 0))</f>
        <v>Bisquit</v>
      </c>
      <c r="I4141">
        <f>IFERROR(INDEX(ggPayers[payer], MATCH(A4141, ggPayers[remote_order_id], 0)), 0)</f>
        <v>0</v>
      </c>
      <c r="J4141" t="str">
        <f t="shared" si="64"/>
        <v>other</v>
      </c>
    </row>
    <row r="4142" spans="1:10">
      <c r="A4142" s="89" t="s">
        <v>13182</v>
      </c>
      <c r="B4142" s="89">
        <v>500</v>
      </c>
      <c r="C4142" s="89" t="s">
        <v>7974</v>
      </c>
      <c r="D4142" s="89"/>
      <c r="E4142" s="89" t="s">
        <v>6898</v>
      </c>
      <c r="F4142" s="89" t="s">
        <v>1173</v>
      </c>
      <c r="G4142" s="105">
        <v>45405.48333333333</v>
      </c>
      <c r="H4142" t="str">
        <f>INDEX(Partner_details[companyName], MATCH(E4142, Partner_details[email], 0))</f>
        <v>Bisquit</v>
      </c>
      <c r="I4142">
        <f>IFERROR(INDEX(ggPayers[payer], MATCH(A4142, ggPayers[remote_order_id], 0)), 0)</f>
        <v>0</v>
      </c>
      <c r="J4142" t="str">
        <f t="shared" si="64"/>
        <v>other</v>
      </c>
    </row>
    <row r="4143" spans="1:10">
      <c r="A4143" s="89" t="s">
        <v>13183</v>
      </c>
      <c r="B4143" s="89">
        <v>500</v>
      </c>
      <c r="C4143" s="89" t="s">
        <v>7974</v>
      </c>
      <c r="D4143" s="89"/>
      <c r="E4143" s="89" t="s">
        <v>6898</v>
      </c>
      <c r="F4143" s="89" t="s">
        <v>1173</v>
      </c>
      <c r="G4143" s="105">
        <v>45405.484027777777</v>
      </c>
      <c r="H4143" t="str">
        <f>INDEX(Partner_details[companyName], MATCH(E4143, Partner_details[email], 0))</f>
        <v>Bisquit</v>
      </c>
      <c r="I4143">
        <f>IFERROR(INDEX(ggPayers[payer], MATCH(A4143, ggPayers[remote_order_id], 0)), 0)</f>
        <v>0</v>
      </c>
      <c r="J4143" t="str">
        <f t="shared" si="64"/>
        <v>other</v>
      </c>
    </row>
    <row r="4144" spans="1:10">
      <c r="A4144" s="89" t="s">
        <v>13184</v>
      </c>
      <c r="B4144" s="89">
        <v>500</v>
      </c>
      <c r="C4144" s="89" t="s">
        <v>7974</v>
      </c>
      <c r="D4144" s="89"/>
      <c r="E4144" s="89" t="s">
        <v>6898</v>
      </c>
      <c r="F4144" s="89" t="s">
        <v>1173</v>
      </c>
      <c r="G4144" s="105">
        <v>45405.486111111109</v>
      </c>
      <c r="H4144" t="str">
        <f>INDEX(Partner_details[companyName], MATCH(E4144, Partner_details[email], 0))</f>
        <v>Bisquit</v>
      </c>
      <c r="I4144">
        <f>IFERROR(INDEX(ggPayers[payer], MATCH(A4144, ggPayers[remote_order_id], 0)), 0)</f>
        <v>0</v>
      </c>
      <c r="J4144" t="str">
        <f t="shared" si="64"/>
        <v>other</v>
      </c>
    </row>
    <row r="4145" spans="1:10">
      <c r="A4145" s="89" t="s">
        <v>13185</v>
      </c>
      <c r="B4145" s="89">
        <v>500</v>
      </c>
      <c r="C4145" s="89" t="s">
        <v>7974</v>
      </c>
      <c r="D4145" s="89"/>
      <c r="E4145" s="89" t="s">
        <v>6898</v>
      </c>
      <c r="F4145" s="89" t="s">
        <v>1173</v>
      </c>
      <c r="G4145" s="105">
        <v>45405.486111111109</v>
      </c>
      <c r="H4145" t="str">
        <f>INDEX(Partner_details[companyName], MATCH(E4145, Partner_details[email], 0))</f>
        <v>Bisquit</v>
      </c>
      <c r="I4145">
        <f>IFERROR(INDEX(ggPayers[payer], MATCH(A4145, ggPayers[remote_order_id], 0)), 0)</f>
        <v>0</v>
      </c>
      <c r="J4145" t="str">
        <f t="shared" si="64"/>
        <v>other</v>
      </c>
    </row>
    <row r="4146" spans="1:10">
      <c r="A4146" s="89" t="s">
        <v>13186</v>
      </c>
      <c r="B4146" s="89">
        <v>200</v>
      </c>
      <c r="C4146" s="89" t="s">
        <v>7963</v>
      </c>
      <c r="D4146" s="89" t="s">
        <v>13187</v>
      </c>
      <c r="E4146" s="89" t="s">
        <v>7018</v>
      </c>
      <c r="F4146" s="89" t="s">
        <v>476</v>
      </c>
      <c r="G4146" s="105">
        <v>45405.488888888889</v>
      </c>
      <c r="H4146" t="str">
        <f>INDEX(Partner_details[companyName], MATCH(E4146, Partner_details[email], 0))</f>
        <v>Malocco</v>
      </c>
      <c r="I4146">
        <f>IFERROR(INDEX(ggPayers[payer], MATCH(A4146, ggPayers[remote_order_id], 0)), 0)</f>
        <v>0</v>
      </c>
      <c r="J4146" t="str">
        <f t="shared" si="64"/>
        <v>other</v>
      </c>
    </row>
    <row r="4147" spans="1:10">
      <c r="A4147" s="89" t="s">
        <v>13188</v>
      </c>
      <c r="B4147" s="89">
        <v>200</v>
      </c>
      <c r="C4147" s="89" t="s">
        <v>7963</v>
      </c>
      <c r="D4147" s="89"/>
      <c r="E4147" s="89" t="s">
        <v>7018</v>
      </c>
      <c r="F4147" s="89" t="s">
        <v>476</v>
      </c>
      <c r="G4147" s="105">
        <v>45405.488888888889</v>
      </c>
      <c r="H4147" t="str">
        <f>INDEX(Partner_details[companyName], MATCH(E4147, Partner_details[email], 0))</f>
        <v>Malocco</v>
      </c>
      <c r="I4147">
        <f>IFERROR(INDEX(ggPayers[payer], MATCH(A4147, ggPayers[remote_order_id], 0)), 0)</f>
        <v>0</v>
      </c>
      <c r="J4147" t="str">
        <f t="shared" si="64"/>
        <v>other</v>
      </c>
    </row>
    <row r="4148" spans="1:10">
      <c r="A4148" s="89" t="s">
        <v>13189</v>
      </c>
      <c r="B4148" s="89">
        <v>500</v>
      </c>
      <c r="C4148" s="89" t="s">
        <v>7963</v>
      </c>
      <c r="D4148" s="89"/>
      <c r="E4148" s="89" t="s">
        <v>7485</v>
      </c>
      <c r="F4148" s="89" t="s">
        <v>1728</v>
      </c>
      <c r="G4148" s="105">
        <v>45455.411805555559</v>
      </c>
      <c r="H4148" t="str">
        <f>INDEX(Partner_details[companyName], MATCH(E4148, Partner_details[email], 0))</f>
        <v>Cinnabon</v>
      </c>
      <c r="I4148">
        <f>IFERROR(INDEX(ggPayers[payer], MATCH(A4148, ggPayers[remote_order_id], 0)), 0)</f>
        <v>0</v>
      </c>
      <c r="J4148" t="str">
        <f t="shared" si="64"/>
        <v>other</v>
      </c>
    </row>
    <row r="4149" spans="1:10">
      <c r="A4149" s="89" t="s">
        <v>4187</v>
      </c>
      <c r="B4149" s="89">
        <v>1000</v>
      </c>
      <c r="C4149" s="89" t="s">
        <v>561</v>
      </c>
      <c r="D4149" s="89"/>
      <c r="E4149" s="89" t="s">
        <v>7296</v>
      </c>
      <c r="F4149" s="89" t="s">
        <v>516</v>
      </c>
      <c r="G4149" s="105">
        <v>45455.415972222225</v>
      </c>
      <c r="H4149" t="str">
        <f>INDEX(Partner_details[companyName], MATCH(E4149, Partner_details[email], 0))</f>
        <v>Paul</v>
      </c>
      <c r="I4149">
        <f>IFERROR(INDEX(ggPayers[payer], MATCH(A4149, ggPayers[remote_order_id], 0)), 0)</f>
        <v>0</v>
      </c>
      <c r="J4149" t="str">
        <f t="shared" si="64"/>
        <v>other</v>
      </c>
    </row>
    <row r="4150" spans="1:10">
      <c r="A4150" s="89" t="s">
        <v>13190</v>
      </c>
      <c r="B4150" s="89">
        <v>1000</v>
      </c>
      <c r="C4150" s="89" t="s">
        <v>7963</v>
      </c>
      <c r="D4150" s="89"/>
      <c r="E4150" s="89" t="s">
        <v>7296</v>
      </c>
      <c r="F4150" s="89" t="s">
        <v>516</v>
      </c>
      <c r="G4150" s="105">
        <v>45455.415972222225</v>
      </c>
      <c r="H4150" t="str">
        <f>INDEX(Partner_details[companyName], MATCH(E4150, Partner_details[email], 0))</f>
        <v>Paul</v>
      </c>
      <c r="I4150">
        <f>IFERROR(INDEX(ggPayers[payer], MATCH(A4150, ggPayers[remote_order_id], 0)), 0)</f>
        <v>0</v>
      </c>
      <c r="J4150" t="str">
        <f t="shared" si="64"/>
        <v>other</v>
      </c>
    </row>
    <row r="4151" spans="1:10">
      <c r="A4151" s="89" t="s">
        <v>13191</v>
      </c>
      <c r="B4151" s="89">
        <v>1000</v>
      </c>
      <c r="C4151" s="89" t="s">
        <v>7963</v>
      </c>
      <c r="D4151" s="89"/>
      <c r="E4151" s="89" t="s">
        <v>7018</v>
      </c>
      <c r="F4151" s="89" t="s">
        <v>476</v>
      </c>
      <c r="G4151" s="105">
        <v>45456.787499999999</v>
      </c>
      <c r="H4151" t="str">
        <f>INDEX(Partner_details[companyName], MATCH(E4151, Partner_details[email], 0))</f>
        <v>Malocco</v>
      </c>
      <c r="I4151">
        <f>IFERROR(INDEX(ggPayers[payer], MATCH(A4151, ggPayers[remote_order_id], 0)), 0)</f>
        <v>0</v>
      </c>
      <c r="J4151" t="str">
        <f t="shared" si="64"/>
        <v>other</v>
      </c>
    </row>
    <row r="4152" spans="1:10">
      <c r="A4152" s="89" t="s">
        <v>1169</v>
      </c>
      <c r="B4152" s="89">
        <v>1000</v>
      </c>
      <c r="C4152" s="89" t="s">
        <v>561</v>
      </c>
      <c r="D4152" s="89" t="s">
        <v>13192</v>
      </c>
      <c r="E4152" s="89" t="s">
        <v>7018</v>
      </c>
      <c r="F4152" s="89" t="s">
        <v>476</v>
      </c>
      <c r="G4152" s="105">
        <v>45405.513888888891</v>
      </c>
      <c r="H4152" t="str">
        <f>INDEX(Partner_details[companyName], MATCH(E4152, Partner_details[email], 0))</f>
        <v>Malocco</v>
      </c>
      <c r="I4152">
        <f>IFERROR(INDEX(ggPayers[payer], MATCH(A4152, ggPayers[remote_order_id], 0)), 0)</f>
        <v>385903</v>
      </c>
      <c r="J4152" t="str">
        <f t="shared" si="64"/>
        <v>ggPay</v>
      </c>
    </row>
    <row r="4153" spans="1:10">
      <c r="A4153" s="89" t="s">
        <v>13193</v>
      </c>
      <c r="B4153" s="89">
        <v>1000</v>
      </c>
      <c r="C4153" s="89" t="s">
        <v>7963</v>
      </c>
      <c r="D4153" s="89"/>
      <c r="E4153" s="89" t="s">
        <v>7018</v>
      </c>
      <c r="F4153" s="89" t="s">
        <v>476</v>
      </c>
      <c r="G4153" s="105">
        <v>45456.787499999999</v>
      </c>
      <c r="H4153" t="str">
        <f>INDEX(Partner_details[companyName], MATCH(E4153, Partner_details[email], 0))</f>
        <v>Malocco</v>
      </c>
      <c r="I4153">
        <f>IFERROR(INDEX(ggPayers[payer], MATCH(A4153, ggPayers[remote_order_id], 0)), 0)</f>
        <v>0</v>
      </c>
      <c r="J4153" t="str">
        <f t="shared" si="64"/>
        <v>other</v>
      </c>
    </row>
    <row r="4154" spans="1:10">
      <c r="A4154" s="89" t="s">
        <v>1165</v>
      </c>
      <c r="B4154" s="89">
        <v>1000</v>
      </c>
      <c r="C4154" s="89" t="s">
        <v>561</v>
      </c>
      <c r="D4154" s="89" t="s">
        <v>13194</v>
      </c>
      <c r="E4154" s="89" t="s">
        <v>7018</v>
      </c>
      <c r="F4154" s="89" t="s">
        <v>476</v>
      </c>
      <c r="G4154" s="105">
        <v>45405.574305555558</v>
      </c>
      <c r="H4154" t="str">
        <f>INDEX(Partner_details[companyName], MATCH(E4154, Partner_details[email], 0))</f>
        <v>Malocco</v>
      </c>
      <c r="I4154">
        <f>IFERROR(INDEX(ggPayers[payer], MATCH(A4154, ggPayers[remote_order_id], 0)), 0)</f>
        <v>134267</v>
      </c>
      <c r="J4154" t="str">
        <f t="shared" si="64"/>
        <v>ggPay</v>
      </c>
    </row>
    <row r="4155" spans="1:10">
      <c r="A4155" s="89" t="s">
        <v>1163</v>
      </c>
      <c r="B4155" s="89">
        <v>500</v>
      </c>
      <c r="C4155" s="89" t="s">
        <v>561</v>
      </c>
      <c r="D4155" s="89" t="s">
        <v>13195</v>
      </c>
      <c r="E4155" s="89" t="s">
        <v>133</v>
      </c>
      <c r="F4155" s="89" t="s">
        <v>461</v>
      </c>
      <c r="G4155" s="105">
        <v>45405.672222222223</v>
      </c>
      <c r="H4155" t="str">
        <f>INDEX(Partner_details[companyName], MATCH(E4155, Partner_details[email], 0))</f>
        <v>Lumen Coffee</v>
      </c>
      <c r="I4155">
        <f>IFERROR(INDEX(ggPayers[payer], MATCH(A4155, ggPayers[remote_order_id], 0)), 0)</f>
        <v>22292</v>
      </c>
      <c r="J4155" t="str">
        <f t="shared" si="64"/>
        <v>ggPay</v>
      </c>
    </row>
    <row r="4156" spans="1:10">
      <c r="A4156" s="89" t="s">
        <v>6248</v>
      </c>
      <c r="B4156" s="89">
        <v>500</v>
      </c>
      <c r="C4156" s="89" t="s">
        <v>5606</v>
      </c>
      <c r="D4156" s="89" t="s">
        <v>13196</v>
      </c>
      <c r="E4156" s="89" t="s">
        <v>7306</v>
      </c>
      <c r="F4156" s="89" t="s">
        <v>379</v>
      </c>
      <c r="G4156" s="105">
        <v>45405.679166666669</v>
      </c>
      <c r="H4156" t="str">
        <f>INDEX(Partner_details[companyName], MATCH(E4156, Partner_details[email], 0))</f>
        <v>Bardak</v>
      </c>
      <c r="I4156">
        <f>IFERROR(INDEX(ggPayers[payer], MATCH(A4156, ggPayers[remote_order_id], 0)), 0)</f>
        <v>132809</v>
      </c>
      <c r="J4156" t="str">
        <f t="shared" si="64"/>
        <v>ggPay</v>
      </c>
    </row>
    <row r="4157" spans="1:10">
      <c r="A4157" s="89" t="s">
        <v>1161</v>
      </c>
      <c r="B4157" s="89">
        <v>1000</v>
      </c>
      <c r="C4157" s="89" t="s">
        <v>561</v>
      </c>
      <c r="D4157" s="89" t="s">
        <v>13197</v>
      </c>
      <c r="E4157" s="89" t="s">
        <v>7306</v>
      </c>
      <c r="F4157" s="89" t="s">
        <v>379</v>
      </c>
      <c r="G4157" s="105">
        <v>45405.679861111108</v>
      </c>
      <c r="H4157" t="str">
        <f>INDEX(Partner_details[companyName], MATCH(E4157, Partner_details[email], 0))</f>
        <v>Bardak</v>
      </c>
      <c r="I4157">
        <f>IFERROR(INDEX(ggPayers[payer], MATCH(A4157, ggPayers[remote_order_id], 0)), 0)</f>
        <v>132809</v>
      </c>
      <c r="J4157" t="str">
        <f t="shared" si="64"/>
        <v>ggPay</v>
      </c>
    </row>
    <row r="4158" spans="1:10">
      <c r="A4158" s="89" t="s">
        <v>13198</v>
      </c>
      <c r="B4158" s="89">
        <v>1000</v>
      </c>
      <c r="C4158" s="89" t="s">
        <v>7963</v>
      </c>
      <c r="D4158" s="89" t="s">
        <v>13199</v>
      </c>
      <c r="E4158" s="89" t="s">
        <v>6830</v>
      </c>
      <c r="F4158" s="89" t="s">
        <v>382</v>
      </c>
      <c r="G4158" s="105">
        <v>45405.695138888892</v>
      </c>
      <c r="H4158" t="str">
        <f>INDEX(Partner_details[companyName], MATCH(E4158, Partner_details[email], 0))</f>
        <v>Beer Academy</v>
      </c>
      <c r="I4158">
        <f>IFERROR(INDEX(ggPayers[payer], MATCH(A4158, ggPayers[remote_order_id], 0)), 0)</f>
        <v>0</v>
      </c>
      <c r="J4158" t="str">
        <f t="shared" si="64"/>
        <v>other</v>
      </c>
    </row>
    <row r="4159" spans="1:10">
      <c r="A4159" s="89" t="s">
        <v>13200</v>
      </c>
      <c r="B4159" s="89">
        <v>1000</v>
      </c>
      <c r="C4159" s="89" t="s">
        <v>7963</v>
      </c>
      <c r="D4159" s="89"/>
      <c r="E4159" s="89" t="s">
        <v>6830</v>
      </c>
      <c r="F4159" s="89" t="s">
        <v>382</v>
      </c>
      <c r="G4159" s="105">
        <v>45405.695138888892</v>
      </c>
      <c r="H4159" t="str">
        <f>INDEX(Partner_details[companyName], MATCH(E4159, Partner_details[email], 0))</f>
        <v>Beer Academy</v>
      </c>
      <c r="I4159">
        <f>IFERROR(INDEX(ggPayers[payer], MATCH(A4159, ggPayers[remote_order_id], 0)), 0)</f>
        <v>0</v>
      </c>
      <c r="J4159" t="str">
        <f t="shared" si="64"/>
        <v>other</v>
      </c>
    </row>
    <row r="4160" spans="1:10">
      <c r="A4160" s="89" t="s">
        <v>13201</v>
      </c>
      <c r="B4160" s="89">
        <v>1500</v>
      </c>
      <c r="C4160" s="89" t="s">
        <v>7963</v>
      </c>
      <c r="D4160" s="89" t="s">
        <v>13202</v>
      </c>
      <c r="E4160" s="89" t="s">
        <v>6830</v>
      </c>
      <c r="F4160" s="89" t="s">
        <v>382</v>
      </c>
      <c r="G4160" s="105">
        <v>45405.723611111112</v>
      </c>
      <c r="H4160" t="str">
        <f>INDEX(Partner_details[companyName], MATCH(E4160, Partner_details[email], 0))</f>
        <v>Beer Academy</v>
      </c>
      <c r="I4160">
        <f>IFERROR(INDEX(ggPayers[payer], MATCH(A4160, ggPayers[remote_order_id], 0)), 0)</f>
        <v>0</v>
      </c>
      <c r="J4160" t="str">
        <f t="shared" si="64"/>
        <v>other</v>
      </c>
    </row>
    <row r="4161" spans="1:10">
      <c r="A4161" s="89" t="s">
        <v>1159</v>
      </c>
      <c r="B4161" s="89">
        <v>2000</v>
      </c>
      <c r="C4161" s="89" t="s">
        <v>561</v>
      </c>
      <c r="D4161" s="89" t="s">
        <v>13203</v>
      </c>
      <c r="E4161" s="89" t="s">
        <v>7306</v>
      </c>
      <c r="F4161" s="89" t="s">
        <v>379</v>
      </c>
      <c r="G4161" s="105">
        <v>45405.813194444447</v>
      </c>
      <c r="H4161" t="str">
        <f>INDEX(Partner_details[companyName], MATCH(E4161, Partner_details[email], 0))</f>
        <v>Bardak</v>
      </c>
      <c r="I4161">
        <f>IFERROR(INDEX(ggPayers[payer], MATCH(A4161, ggPayers[remote_order_id], 0)), 0)</f>
        <v>649325</v>
      </c>
      <c r="J4161" t="str">
        <f t="shared" si="64"/>
        <v>ggPay</v>
      </c>
    </row>
    <row r="4162" spans="1:10">
      <c r="A4162" s="99" t="s">
        <v>13204</v>
      </c>
      <c r="B4162" s="89">
        <v>1000</v>
      </c>
      <c r="C4162" s="89" t="s">
        <v>7963</v>
      </c>
      <c r="D4162" s="89" t="s">
        <v>13205</v>
      </c>
      <c r="E4162" s="89" t="s">
        <v>6830</v>
      </c>
      <c r="F4162" s="89" t="s">
        <v>382</v>
      </c>
      <c r="G4162" s="105">
        <v>45405.813194444447</v>
      </c>
      <c r="H4162" t="str">
        <f>INDEX(Partner_details[companyName], MATCH(E4162, Partner_details[email], 0))</f>
        <v>Beer Academy</v>
      </c>
      <c r="I4162">
        <f>IFERROR(INDEX(ggPayers[payer], MATCH(A4162, ggPayers[remote_order_id], 0)), 0)</f>
        <v>0</v>
      </c>
      <c r="J4162" t="str">
        <f t="shared" si="64"/>
        <v>other</v>
      </c>
    </row>
    <row r="4163" spans="1:10">
      <c r="A4163" s="89" t="s">
        <v>13206</v>
      </c>
      <c r="B4163" s="89">
        <v>1000</v>
      </c>
      <c r="C4163" s="89" t="s">
        <v>7963</v>
      </c>
      <c r="D4163" s="89" t="s">
        <v>13207</v>
      </c>
      <c r="E4163" s="89" t="s">
        <v>6830</v>
      </c>
      <c r="F4163" s="89" t="s">
        <v>382</v>
      </c>
      <c r="G4163" s="105">
        <v>45405.813194444447</v>
      </c>
      <c r="H4163" t="str">
        <f>INDEX(Partner_details[companyName], MATCH(E4163, Partner_details[email], 0))</f>
        <v>Beer Academy</v>
      </c>
      <c r="I4163">
        <f>IFERROR(INDEX(ggPayers[payer], MATCH(A4163, ggPayers[remote_order_id], 0)), 0)</f>
        <v>0</v>
      </c>
      <c r="J4163" t="str">
        <f t="shared" ref="J4163:J4226" si="65">IF(NOT(I4163=0), "ggPay", "other")</f>
        <v>other</v>
      </c>
    </row>
    <row r="4164" spans="1:10">
      <c r="A4164" s="89" t="s">
        <v>4264</v>
      </c>
      <c r="B4164" s="89">
        <v>500</v>
      </c>
      <c r="C4164" s="89" t="s">
        <v>561</v>
      </c>
      <c r="D4164" s="89" t="s">
        <v>13208</v>
      </c>
      <c r="E4164" s="89" t="s">
        <v>279</v>
      </c>
      <c r="F4164" s="89" t="s">
        <v>278</v>
      </c>
      <c r="G4164" s="105">
        <v>45458.509722222225</v>
      </c>
      <c r="H4164" t="str">
        <f>INDEX(Partner_details[companyName], MATCH(E4164, Partner_details[email], 0))</f>
        <v>gg cjsc</v>
      </c>
      <c r="I4164">
        <f>IFERROR(INDEX(ggPayers[payer], MATCH(A4164, ggPayers[remote_order_id], 0)), 0)</f>
        <v>825186</v>
      </c>
      <c r="J4164" t="str">
        <f t="shared" si="65"/>
        <v>ggPay</v>
      </c>
    </row>
    <row r="4165" spans="1:10">
      <c r="A4165" s="89" t="s">
        <v>4239</v>
      </c>
      <c r="B4165" s="89">
        <v>500</v>
      </c>
      <c r="C4165" s="89" t="s">
        <v>561</v>
      </c>
      <c r="D4165" s="89"/>
      <c r="E4165" s="89" t="s">
        <v>7485</v>
      </c>
      <c r="F4165" s="89" t="s">
        <v>1728</v>
      </c>
      <c r="G4165" s="105">
        <v>45460.376388888886</v>
      </c>
      <c r="H4165" t="str">
        <f>INDEX(Partner_details[companyName], MATCH(E4165, Partner_details[email], 0))</f>
        <v>Cinnabon</v>
      </c>
      <c r="I4165">
        <f>IFERROR(INDEX(ggPayers[payer], MATCH(A4165, ggPayers[remote_order_id], 0)), 0)</f>
        <v>0</v>
      </c>
      <c r="J4165" t="str">
        <f t="shared" si="65"/>
        <v>other</v>
      </c>
    </row>
    <row r="4166" spans="1:10">
      <c r="A4166" s="89" t="s">
        <v>4361</v>
      </c>
      <c r="B4166" s="89">
        <v>500</v>
      </c>
      <c r="C4166" s="89" t="s">
        <v>561</v>
      </c>
      <c r="D4166" s="89" t="s">
        <v>13209</v>
      </c>
      <c r="E4166" s="89" t="s">
        <v>7579</v>
      </c>
      <c r="F4166" s="89" t="s">
        <v>602</v>
      </c>
      <c r="G4166" s="105">
        <v>45461.407638888886</v>
      </c>
      <c r="H4166" t="e">
        <f>INDEX(Partner_details[companyName], MATCH(E4166, Partner_details[email], 0))</f>
        <v>#N/A</v>
      </c>
      <c r="I4166">
        <f>IFERROR(INDEX(ggPayers[payer], MATCH(A4166, ggPayers[remote_order_id], 0)), 0)</f>
        <v>672917</v>
      </c>
      <c r="J4166" t="str">
        <f t="shared" si="65"/>
        <v>ggPay</v>
      </c>
    </row>
    <row r="4167" spans="1:10">
      <c r="A4167" s="89" t="s">
        <v>1156</v>
      </c>
      <c r="B4167" s="89">
        <v>1000</v>
      </c>
      <c r="C4167" s="89" t="s">
        <v>561</v>
      </c>
      <c r="D4167" s="89" t="s">
        <v>13210</v>
      </c>
      <c r="E4167" s="89" t="s">
        <v>279</v>
      </c>
      <c r="F4167" s="89" t="s">
        <v>278</v>
      </c>
      <c r="G4167" s="105">
        <v>45406.254166666666</v>
      </c>
      <c r="H4167" t="str">
        <f>INDEX(Partner_details[companyName], MATCH(E4167, Partner_details[email], 0))</f>
        <v>gg cjsc</v>
      </c>
      <c r="I4167">
        <f>IFERROR(INDEX(ggPayers[payer], MATCH(A4167, ggPayers[remote_order_id], 0)), 0)</f>
        <v>825186</v>
      </c>
      <c r="J4167" t="str">
        <f t="shared" si="65"/>
        <v>ggPay</v>
      </c>
    </row>
    <row r="4168" spans="1:10">
      <c r="A4168" s="89" t="s">
        <v>1154</v>
      </c>
      <c r="B4168" s="89">
        <v>500</v>
      </c>
      <c r="C4168" s="89" t="s">
        <v>561</v>
      </c>
      <c r="D4168" s="89"/>
      <c r="E4168" s="89" t="s">
        <v>7027</v>
      </c>
      <c r="F4168" s="89" t="s">
        <v>1153</v>
      </c>
      <c r="G4168" s="105">
        <v>45406.421527777777</v>
      </c>
      <c r="H4168" t="str">
        <f>INDEX(Partner_details[companyName], MATCH(E4168, Partner_details[email], 0))</f>
        <v>Karas Khanjyan</v>
      </c>
      <c r="I4168">
        <f>IFERROR(INDEX(ggPayers[payer], MATCH(A4168, ggPayers[remote_order_id], 0)), 0)</f>
        <v>0</v>
      </c>
      <c r="J4168" t="str">
        <f t="shared" si="65"/>
        <v>other</v>
      </c>
    </row>
    <row r="4169" spans="1:10">
      <c r="A4169" s="89" t="s">
        <v>1150</v>
      </c>
      <c r="B4169" s="89">
        <v>2000</v>
      </c>
      <c r="C4169" s="89" t="s">
        <v>561</v>
      </c>
      <c r="D4169" s="89"/>
      <c r="E4169" s="89" t="s">
        <v>7579</v>
      </c>
      <c r="F4169" s="89" t="s">
        <v>602</v>
      </c>
      <c r="G4169" s="105">
        <v>45406.443749999999</v>
      </c>
      <c r="H4169" t="e">
        <f>INDEX(Partner_details[companyName], MATCH(E4169, Partner_details[email], 0))</f>
        <v>#N/A</v>
      </c>
      <c r="I4169">
        <f>IFERROR(INDEX(ggPayers[payer], MATCH(A4169, ggPayers[remote_order_id], 0)), 0)</f>
        <v>0</v>
      </c>
      <c r="J4169" t="str">
        <f t="shared" si="65"/>
        <v>other</v>
      </c>
    </row>
    <row r="4170" spans="1:10">
      <c r="A4170" s="89" t="s">
        <v>13211</v>
      </c>
      <c r="B4170" s="89">
        <v>2000</v>
      </c>
      <c r="C4170" s="89" t="s">
        <v>7963</v>
      </c>
      <c r="D4170" s="89"/>
      <c r="E4170" s="89" t="s">
        <v>7579</v>
      </c>
      <c r="F4170" s="89" t="s">
        <v>602</v>
      </c>
      <c r="G4170" s="105">
        <v>45406.443749999999</v>
      </c>
      <c r="H4170" t="e">
        <f>INDEX(Partner_details[companyName], MATCH(E4170, Partner_details[email], 0))</f>
        <v>#N/A</v>
      </c>
      <c r="I4170">
        <f>IFERROR(INDEX(ggPayers[payer], MATCH(A4170, ggPayers[remote_order_id], 0)), 0)</f>
        <v>0</v>
      </c>
      <c r="J4170" t="str">
        <f t="shared" si="65"/>
        <v>other</v>
      </c>
    </row>
    <row r="4171" spans="1:10">
      <c r="A4171" s="89" t="s">
        <v>13212</v>
      </c>
      <c r="B4171" s="89">
        <v>1000</v>
      </c>
      <c r="C4171" s="89" t="s">
        <v>7963</v>
      </c>
      <c r="D4171" s="89" t="s">
        <v>13213</v>
      </c>
      <c r="E4171" s="89" t="s">
        <v>7296</v>
      </c>
      <c r="F4171" s="89" t="s">
        <v>516</v>
      </c>
      <c r="G4171" s="105">
        <v>45406.457638888889</v>
      </c>
      <c r="H4171" t="str">
        <f>INDEX(Partner_details[companyName], MATCH(E4171, Partner_details[email], 0))</f>
        <v>Paul</v>
      </c>
      <c r="I4171">
        <f>IFERROR(INDEX(ggPayers[payer], MATCH(A4171, ggPayers[remote_order_id], 0)), 0)</f>
        <v>0</v>
      </c>
      <c r="J4171" t="str">
        <f t="shared" si="65"/>
        <v>other</v>
      </c>
    </row>
    <row r="4172" spans="1:10">
      <c r="A4172" s="89" t="s">
        <v>1148</v>
      </c>
      <c r="B4172" s="89">
        <v>500</v>
      </c>
      <c r="C4172" s="89" t="s">
        <v>561</v>
      </c>
      <c r="D4172" s="89"/>
      <c r="E4172" s="89" t="s">
        <v>7358</v>
      </c>
      <c r="F4172" s="89" t="s">
        <v>1147</v>
      </c>
      <c r="G4172" s="105">
        <v>45406.465277777781</v>
      </c>
      <c r="H4172" t="str">
        <f>INDEX(Partner_details[companyName], MATCH(E4172, Partner_details[email], 0))</f>
        <v>Karas hayreniq</v>
      </c>
      <c r="I4172">
        <f>IFERROR(INDEX(ggPayers[payer], MATCH(A4172, ggPayers[remote_order_id], 0)), 0)</f>
        <v>0</v>
      </c>
      <c r="J4172" t="str">
        <f t="shared" si="65"/>
        <v>other</v>
      </c>
    </row>
    <row r="4173" spans="1:10">
      <c r="A4173" s="89" t="s">
        <v>13214</v>
      </c>
      <c r="B4173" s="89">
        <v>500</v>
      </c>
      <c r="C4173" s="89" t="s">
        <v>7963</v>
      </c>
      <c r="D4173" s="89"/>
      <c r="E4173" s="89" t="s">
        <v>7358</v>
      </c>
      <c r="F4173" s="89" t="s">
        <v>1147</v>
      </c>
      <c r="G4173" s="105">
        <v>45406.465277777781</v>
      </c>
      <c r="H4173" t="str">
        <f>INDEX(Partner_details[companyName], MATCH(E4173, Partner_details[email], 0))</f>
        <v>Karas hayreniq</v>
      </c>
      <c r="I4173">
        <f>IFERROR(INDEX(ggPayers[payer], MATCH(A4173, ggPayers[remote_order_id], 0)), 0)</f>
        <v>0</v>
      </c>
      <c r="J4173" t="str">
        <f t="shared" si="65"/>
        <v>other</v>
      </c>
    </row>
    <row r="4174" spans="1:10">
      <c r="A4174" s="89" t="s">
        <v>13215</v>
      </c>
      <c r="B4174" s="89">
        <v>300</v>
      </c>
      <c r="C4174" s="89" t="s">
        <v>7963</v>
      </c>
      <c r="D4174" s="89"/>
      <c r="E4174" s="89" t="s">
        <v>7018</v>
      </c>
      <c r="F4174" s="89" t="s">
        <v>476</v>
      </c>
      <c r="G4174" s="105">
        <v>45406.556250000001</v>
      </c>
      <c r="H4174" t="str">
        <f>INDEX(Partner_details[companyName], MATCH(E4174, Partner_details[email], 0))</f>
        <v>Malocco</v>
      </c>
      <c r="I4174">
        <f>IFERROR(INDEX(ggPayers[payer], MATCH(A4174, ggPayers[remote_order_id], 0)), 0)</f>
        <v>0</v>
      </c>
      <c r="J4174" t="str">
        <f t="shared" si="65"/>
        <v>other</v>
      </c>
    </row>
    <row r="4175" spans="1:10">
      <c r="A4175" s="89" t="s">
        <v>13216</v>
      </c>
      <c r="B4175" s="89">
        <v>1000</v>
      </c>
      <c r="C4175" s="89" t="s">
        <v>7963</v>
      </c>
      <c r="D4175" s="89" t="s">
        <v>13217</v>
      </c>
      <c r="E4175" s="89" t="s">
        <v>7166</v>
      </c>
      <c r="F4175" s="89" t="s">
        <v>1119</v>
      </c>
      <c r="G4175" s="105">
        <v>45406.565972222219</v>
      </c>
      <c r="H4175" t="str">
        <f>INDEX(Partner_details[companyName], MATCH(E4175, Partner_details[email], 0))</f>
        <v>Jazve</v>
      </c>
      <c r="I4175">
        <f>IFERROR(INDEX(ggPayers[payer], MATCH(A4175, ggPayers[remote_order_id], 0)), 0)</f>
        <v>0</v>
      </c>
      <c r="J4175" t="str">
        <f t="shared" si="65"/>
        <v>other</v>
      </c>
    </row>
    <row r="4176" spans="1:10">
      <c r="A4176" s="89" t="s">
        <v>13218</v>
      </c>
      <c r="B4176" s="89">
        <v>1000</v>
      </c>
      <c r="C4176" s="89" t="s">
        <v>7963</v>
      </c>
      <c r="D4176" s="89"/>
      <c r="E4176" s="89" t="s">
        <v>7166</v>
      </c>
      <c r="F4176" s="89" t="s">
        <v>1119</v>
      </c>
      <c r="G4176" s="105">
        <v>45406.566666666666</v>
      </c>
      <c r="H4176" t="str">
        <f>INDEX(Partner_details[companyName], MATCH(E4176, Partner_details[email], 0))</f>
        <v>Jazve</v>
      </c>
      <c r="I4176">
        <f>IFERROR(INDEX(ggPayers[payer], MATCH(A4176, ggPayers[remote_order_id], 0)), 0)</f>
        <v>0</v>
      </c>
      <c r="J4176" t="str">
        <f t="shared" si="65"/>
        <v>other</v>
      </c>
    </row>
    <row r="4177" spans="1:10">
      <c r="A4177" s="89" t="s">
        <v>13219</v>
      </c>
      <c r="B4177" s="89">
        <v>1000</v>
      </c>
      <c r="C4177" s="89" t="s">
        <v>7963</v>
      </c>
      <c r="D4177" s="89"/>
      <c r="E4177" s="89" t="s">
        <v>7018</v>
      </c>
      <c r="F4177" s="89" t="s">
        <v>476</v>
      </c>
      <c r="G4177" s="105">
        <v>45406.590277777781</v>
      </c>
      <c r="H4177" t="str">
        <f>INDEX(Partner_details[companyName], MATCH(E4177, Partner_details[email], 0))</f>
        <v>Malocco</v>
      </c>
      <c r="I4177">
        <f>IFERROR(INDEX(ggPayers[payer], MATCH(A4177, ggPayers[remote_order_id], 0)), 0)</f>
        <v>0</v>
      </c>
      <c r="J4177" t="str">
        <f t="shared" si="65"/>
        <v>other</v>
      </c>
    </row>
    <row r="4178" spans="1:10">
      <c r="A4178" s="89" t="s">
        <v>1144</v>
      </c>
      <c r="B4178" s="89">
        <v>3000</v>
      </c>
      <c r="C4178" s="89" t="s">
        <v>561</v>
      </c>
      <c r="D4178" s="89" t="s">
        <v>13220</v>
      </c>
      <c r="E4178" s="89" t="s">
        <v>7235</v>
      </c>
      <c r="F4178" s="89" t="s">
        <v>710</v>
      </c>
      <c r="G4178" s="105">
        <v>45406.709027777775</v>
      </c>
      <c r="H4178" t="str">
        <f>INDEX(Partner_details[companyName], MATCH(E4178, Partner_details[email], 0))</f>
        <v>Smoking Chef</v>
      </c>
      <c r="I4178">
        <f>IFERROR(INDEX(ggPayers[payer], MATCH(A4178, ggPayers[remote_order_id], 0)), 0)</f>
        <v>971926</v>
      </c>
      <c r="J4178" t="str">
        <f t="shared" si="65"/>
        <v>ggPay</v>
      </c>
    </row>
    <row r="4179" spans="1:10">
      <c r="A4179" s="89" t="s">
        <v>13221</v>
      </c>
      <c r="B4179" s="89">
        <v>500</v>
      </c>
      <c r="C4179" s="89" t="s">
        <v>7963</v>
      </c>
      <c r="D4179" s="89"/>
      <c r="E4179" s="89" t="s">
        <v>7203</v>
      </c>
      <c r="F4179" s="89" t="s">
        <v>2040</v>
      </c>
      <c r="G4179" s="105">
        <v>45406.720833333333</v>
      </c>
      <c r="H4179" t="str">
        <f>INDEX(Partner_details[companyName], MATCH(E4179, Partner_details[email], 0))</f>
        <v>Dodopizza</v>
      </c>
      <c r="I4179">
        <f>IFERROR(INDEX(ggPayers[payer], MATCH(A4179, ggPayers[remote_order_id], 0)), 0)</f>
        <v>0</v>
      </c>
      <c r="J4179" t="str">
        <f t="shared" si="65"/>
        <v>other</v>
      </c>
    </row>
    <row r="4180" spans="1:10">
      <c r="A4180" s="89" t="s">
        <v>13222</v>
      </c>
      <c r="B4180" s="89">
        <v>500</v>
      </c>
      <c r="C4180" s="89" t="s">
        <v>7963</v>
      </c>
      <c r="D4180" s="89"/>
      <c r="E4180" s="89" t="s">
        <v>7203</v>
      </c>
      <c r="F4180" s="89" t="s">
        <v>2040</v>
      </c>
      <c r="G4180" s="105">
        <v>45406.720833333333</v>
      </c>
      <c r="H4180" t="str">
        <f>INDEX(Partner_details[companyName], MATCH(E4180, Partner_details[email], 0))</f>
        <v>Dodopizza</v>
      </c>
      <c r="I4180">
        <f>IFERROR(INDEX(ggPayers[payer], MATCH(A4180, ggPayers[remote_order_id], 0)), 0)</f>
        <v>0</v>
      </c>
      <c r="J4180" t="str">
        <f t="shared" si="65"/>
        <v>other</v>
      </c>
    </row>
    <row r="4181" spans="1:10">
      <c r="A4181" s="89" t="s">
        <v>13223</v>
      </c>
      <c r="B4181" s="89">
        <v>500</v>
      </c>
      <c r="C4181" s="89" t="s">
        <v>7963</v>
      </c>
      <c r="D4181" s="89" t="s">
        <v>13224</v>
      </c>
      <c r="E4181" s="89" t="s">
        <v>7203</v>
      </c>
      <c r="F4181" s="89" t="s">
        <v>2040</v>
      </c>
      <c r="G4181" s="105">
        <v>45406.722222222219</v>
      </c>
      <c r="H4181" t="str">
        <f>INDEX(Partner_details[companyName], MATCH(E4181, Partner_details[email], 0))</f>
        <v>Dodopizza</v>
      </c>
      <c r="I4181">
        <f>IFERROR(INDEX(ggPayers[payer], MATCH(A4181, ggPayers[remote_order_id], 0)), 0)</f>
        <v>0</v>
      </c>
      <c r="J4181" t="str">
        <f t="shared" si="65"/>
        <v>other</v>
      </c>
    </row>
    <row r="4182" spans="1:10">
      <c r="A4182" s="89" t="s">
        <v>13225</v>
      </c>
      <c r="B4182" s="89">
        <v>500</v>
      </c>
      <c r="C4182" s="89" t="s">
        <v>7963</v>
      </c>
      <c r="D4182" s="89" t="s">
        <v>13226</v>
      </c>
      <c r="E4182" s="89" t="s">
        <v>7203</v>
      </c>
      <c r="F4182" s="89" t="s">
        <v>2040</v>
      </c>
      <c r="G4182" s="105">
        <v>45406.722222222219</v>
      </c>
      <c r="H4182" t="str">
        <f>INDEX(Partner_details[companyName], MATCH(E4182, Partner_details[email], 0))</f>
        <v>Dodopizza</v>
      </c>
      <c r="I4182">
        <f>IFERROR(INDEX(ggPayers[payer], MATCH(A4182, ggPayers[remote_order_id], 0)), 0)</f>
        <v>0</v>
      </c>
      <c r="J4182" t="str">
        <f t="shared" si="65"/>
        <v>other</v>
      </c>
    </row>
    <row r="4183" spans="1:10">
      <c r="A4183" s="89" t="s">
        <v>13227</v>
      </c>
      <c r="B4183" s="89">
        <v>500</v>
      </c>
      <c r="C4183" s="89" t="s">
        <v>7963</v>
      </c>
      <c r="D4183" s="89" t="s">
        <v>13228</v>
      </c>
      <c r="E4183" s="89" t="s">
        <v>7203</v>
      </c>
      <c r="F4183" s="89" t="s">
        <v>2040</v>
      </c>
      <c r="G4183" s="105">
        <v>45406.722222222219</v>
      </c>
      <c r="H4183" t="str">
        <f>INDEX(Partner_details[companyName], MATCH(E4183, Partner_details[email], 0))</f>
        <v>Dodopizza</v>
      </c>
      <c r="I4183">
        <f>IFERROR(INDEX(ggPayers[payer], MATCH(A4183, ggPayers[remote_order_id], 0)), 0)</f>
        <v>0</v>
      </c>
      <c r="J4183" t="str">
        <f t="shared" si="65"/>
        <v>other</v>
      </c>
    </row>
    <row r="4184" spans="1:10">
      <c r="A4184" s="89" t="s">
        <v>13229</v>
      </c>
      <c r="B4184" s="89">
        <v>300</v>
      </c>
      <c r="C4184" s="89" t="s">
        <v>7963</v>
      </c>
      <c r="D4184" s="89"/>
      <c r="E4184" s="89" t="s">
        <v>7203</v>
      </c>
      <c r="F4184" s="89" t="s">
        <v>2040</v>
      </c>
      <c r="G4184" s="105">
        <v>45406.722916666666</v>
      </c>
      <c r="H4184" t="str">
        <f>INDEX(Partner_details[companyName], MATCH(E4184, Partner_details[email], 0))</f>
        <v>Dodopizza</v>
      </c>
      <c r="I4184">
        <f>IFERROR(INDEX(ggPayers[payer], MATCH(A4184, ggPayers[remote_order_id], 0)), 0)</f>
        <v>0</v>
      </c>
      <c r="J4184" t="str">
        <f t="shared" si="65"/>
        <v>other</v>
      </c>
    </row>
    <row r="4185" spans="1:10">
      <c r="A4185" s="89" t="s">
        <v>6247</v>
      </c>
      <c r="B4185" s="89">
        <v>1000</v>
      </c>
      <c r="C4185" s="89" t="s">
        <v>5606</v>
      </c>
      <c r="D4185" s="89" t="s">
        <v>13230</v>
      </c>
      <c r="E4185" s="89" t="s">
        <v>7166</v>
      </c>
      <c r="F4185" s="89" t="s">
        <v>1119</v>
      </c>
      <c r="G4185" s="105">
        <v>45406.736111111109</v>
      </c>
      <c r="H4185" t="str">
        <f>INDEX(Partner_details[companyName], MATCH(E4185, Partner_details[email], 0))</f>
        <v>Jazve</v>
      </c>
      <c r="I4185">
        <f>IFERROR(INDEX(ggPayers[payer], MATCH(A4185, ggPayers[remote_order_id], 0)), 0)</f>
        <v>11872</v>
      </c>
      <c r="J4185" t="str">
        <f t="shared" si="65"/>
        <v>ggPay</v>
      </c>
    </row>
    <row r="4186" spans="1:10">
      <c r="A4186" s="89" t="s">
        <v>13231</v>
      </c>
      <c r="B4186" s="89">
        <v>700</v>
      </c>
      <c r="C4186" s="89" t="s">
        <v>7963</v>
      </c>
      <c r="D4186" s="89" t="s">
        <v>13232</v>
      </c>
      <c r="E4186" s="89" t="s">
        <v>7306</v>
      </c>
      <c r="F4186" s="89" t="s">
        <v>379</v>
      </c>
      <c r="G4186" s="105">
        <v>45406.825694444444</v>
      </c>
      <c r="H4186" t="str">
        <f>INDEX(Partner_details[companyName], MATCH(E4186, Partner_details[email], 0))</f>
        <v>Bardak</v>
      </c>
      <c r="I4186">
        <f>IFERROR(INDEX(ggPayers[payer], MATCH(A4186, ggPayers[remote_order_id], 0)), 0)</f>
        <v>0</v>
      </c>
      <c r="J4186" t="str">
        <f t="shared" si="65"/>
        <v>other</v>
      </c>
    </row>
    <row r="4187" spans="1:10">
      <c r="A4187" s="99" t="s">
        <v>13233</v>
      </c>
      <c r="B4187" s="89">
        <v>4000</v>
      </c>
      <c r="C4187" s="89" t="s">
        <v>7963</v>
      </c>
      <c r="D4187" s="89" t="s">
        <v>13234</v>
      </c>
      <c r="E4187" s="89" t="s">
        <v>7306</v>
      </c>
      <c r="F4187" s="89" t="s">
        <v>379</v>
      </c>
      <c r="G4187" s="105">
        <v>45406.862500000003</v>
      </c>
      <c r="H4187" t="str">
        <f>INDEX(Partner_details[companyName], MATCH(E4187, Partner_details[email], 0))</f>
        <v>Bardak</v>
      </c>
      <c r="I4187">
        <f>IFERROR(INDEX(ggPayers[payer], MATCH(A4187, ggPayers[remote_order_id], 0)), 0)</f>
        <v>0</v>
      </c>
      <c r="J4187" t="str">
        <f t="shared" si="65"/>
        <v>other</v>
      </c>
    </row>
    <row r="4188" spans="1:10">
      <c r="A4188" s="89" t="s">
        <v>13235</v>
      </c>
      <c r="B4188" s="89">
        <v>4000</v>
      </c>
      <c r="C4188" s="89" t="s">
        <v>7963</v>
      </c>
      <c r="D4188" s="89" t="s">
        <v>13236</v>
      </c>
      <c r="E4188" s="89" t="s">
        <v>7306</v>
      </c>
      <c r="F4188" s="89" t="s">
        <v>379</v>
      </c>
      <c r="G4188" s="105">
        <v>45406.862500000003</v>
      </c>
      <c r="H4188" t="str">
        <f>INDEX(Partner_details[companyName], MATCH(E4188, Partner_details[email], 0))</f>
        <v>Bardak</v>
      </c>
      <c r="I4188">
        <f>IFERROR(INDEX(ggPayers[payer], MATCH(A4188, ggPayers[remote_order_id], 0)), 0)</f>
        <v>0</v>
      </c>
      <c r="J4188" t="str">
        <f t="shared" si="65"/>
        <v>other</v>
      </c>
    </row>
    <row r="4189" spans="1:10">
      <c r="A4189" s="89" t="s">
        <v>13237</v>
      </c>
      <c r="B4189" s="89">
        <v>4000</v>
      </c>
      <c r="C4189" s="89" t="s">
        <v>7963</v>
      </c>
      <c r="D4189" s="89" t="s">
        <v>13238</v>
      </c>
      <c r="E4189" s="89" t="s">
        <v>7306</v>
      </c>
      <c r="F4189" s="89" t="s">
        <v>379</v>
      </c>
      <c r="G4189" s="105">
        <v>45406.863194444442</v>
      </c>
      <c r="H4189" t="str">
        <f>INDEX(Partner_details[companyName], MATCH(E4189, Partner_details[email], 0))</f>
        <v>Bardak</v>
      </c>
      <c r="I4189">
        <f>IFERROR(INDEX(ggPayers[payer], MATCH(A4189, ggPayers[remote_order_id], 0)), 0)</f>
        <v>0</v>
      </c>
      <c r="J4189" t="str">
        <f t="shared" si="65"/>
        <v>other</v>
      </c>
    </row>
    <row r="4190" spans="1:10">
      <c r="A4190" s="89" t="s">
        <v>13239</v>
      </c>
      <c r="B4190" s="89">
        <v>4000</v>
      </c>
      <c r="C4190" s="89" t="s">
        <v>7963</v>
      </c>
      <c r="D4190" s="89" t="s">
        <v>13240</v>
      </c>
      <c r="E4190" s="89" t="s">
        <v>7306</v>
      </c>
      <c r="F4190" s="89" t="s">
        <v>379</v>
      </c>
      <c r="G4190" s="105">
        <v>45406.863194444442</v>
      </c>
      <c r="H4190" t="str">
        <f>INDEX(Partner_details[companyName], MATCH(E4190, Partner_details[email], 0))</f>
        <v>Bardak</v>
      </c>
      <c r="I4190">
        <f>IFERROR(INDEX(ggPayers[payer], MATCH(A4190, ggPayers[remote_order_id], 0)), 0)</f>
        <v>0</v>
      </c>
      <c r="J4190" t="str">
        <f t="shared" si="65"/>
        <v>other</v>
      </c>
    </row>
    <row r="4191" spans="1:10">
      <c r="A4191" s="89" t="s">
        <v>13241</v>
      </c>
      <c r="B4191" s="89">
        <v>4000</v>
      </c>
      <c r="C4191" s="89" t="s">
        <v>7963</v>
      </c>
      <c r="D4191" s="89" t="s">
        <v>13242</v>
      </c>
      <c r="E4191" s="89" t="s">
        <v>7306</v>
      </c>
      <c r="F4191" s="89" t="s">
        <v>379</v>
      </c>
      <c r="G4191" s="105">
        <v>45406.863194444442</v>
      </c>
      <c r="H4191" t="str">
        <f>INDEX(Partner_details[companyName], MATCH(E4191, Partner_details[email], 0))</f>
        <v>Bardak</v>
      </c>
      <c r="I4191">
        <f>IFERROR(INDEX(ggPayers[payer], MATCH(A4191, ggPayers[remote_order_id], 0)), 0)</f>
        <v>0</v>
      </c>
      <c r="J4191" t="str">
        <f t="shared" si="65"/>
        <v>other</v>
      </c>
    </row>
    <row r="4192" spans="1:10">
      <c r="A4192" s="89" t="s">
        <v>1142</v>
      </c>
      <c r="B4192" s="89">
        <v>1000</v>
      </c>
      <c r="C4192" s="89" t="s">
        <v>561</v>
      </c>
      <c r="D4192" s="89" t="s">
        <v>13243</v>
      </c>
      <c r="E4192" s="89" t="s">
        <v>7296</v>
      </c>
      <c r="F4192" s="89" t="s">
        <v>516</v>
      </c>
      <c r="G4192" s="105">
        <v>45407.234027777777</v>
      </c>
      <c r="H4192" t="str">
        <f>INDEX(Partner_details[companyName], MATCH(E4192, Partner_details[email], 0))</f>
        <v>Paul</v>
      </c>
      <c r="I4192">
        <f>IFERROR(INDEX(ggPayers[payer], MATCH(A4192, ggPayers[remote_order_id], 0)), 0)</f>
        <v>9555</v>
      </c>
      <c r="J4192" t="str">
        <f t="shared" si="65"/>
        <v>ggPay</v>
      </c>
    </row>
    <row r="4193" spans="1:10">
      <c r="A4193" s="89" t="s">
        <v>13244</v>
      </c>
      <c r="B4193" s="89">
        <v>1000</v>
      </c>
      <c r="C4193" s="89" t="s">
        <v>7963</v>
      </c>
      <c r="D4193" s="89" t="s">
        <v>13245</v>
      </c>
      <c r="E4193" s="89" t="s">
        <v>6558</v>
      </c>
      <c r="F4193" s="89" t="s">
        <v>278</v>
      </c>
      <c r="G4193" s="105">
        <v>45407.253472222219</v>
      </c>
      <c r="H4193" t="str">
        <f>INDEX(Partner_details[companyName], MATCH(E4193, Partner_details[email], 0))</f>
        <v>Jazve</v>
      </c>
      <c r="I4193">
        <f>IFERROR(INDEX(ggPayers[payer], MATCH(A4193, ggPayers[remote_order_id], 0)), 0)</f>
        <v>0</v>
      </c>
      <c r="J4193" t="str">
        <f t="shared" si="65"/>
        <v>other</v>
      </c>
    </row>
    <row r="4194" spans="1:10">
      <c r="A4194" s="89" t="s">
        <v>1140</v>
      </c>
      <c r="B4194" s="89">
        <v>1000</v>
      </c>
      <c r="C4194" s="89" t="s">
        <v>561</v>
      </c>
      <c r="D4194" s="89" t="s">
        <v>13246</v>
      </c>
      <c r="E4194" s="89" t="s">
        <v>6572</v>
      </c>
      <c r="F4194" s="89" t="s">
        <v>568</v>
      </c>
      <c r="G4194" s="105">
        <v>45407.254166666666</v>
      </c>
      <c r="H4194" t="str">
        <f>INDEX(Partner_details[companyName], MATCH(E4194, Partner_details[email], 0))</f>
        <v>Bisquit</v>
      </c>
      <c r="I4194">
        <f>IFERROR(INDEX(ggPayers[payer], MATCH(A4194, ggPayers[remote_order_id], 0)), 0)</f>
        <v>21967</v>
      </c>
      <c r="J4194" t="str">
        <f t="shared" si="65"/>
        <v>ggPay</v>
      </c>
    </row>
    <row r="4195" spans="1:10">
      <c r="A4195" s="89" t="s">
        <v>13247</v>
      </c>
      <c r="B4195" s="89">
        <v>100</v>
      </c>
      <c r="C4195" s="89" t="s">
        <v>7963</v>
      </c>
      <c r="D4195" s="89" t="s">
        <v>13248</v>
      </c>
      <c r="E4195" s="89" t="s">
        <v>7114</v>
      </c>
      <c r="F4195" s="89" t="s">
        <v>7113</v>
      </c>
      <c r="G4195" s="105">
        <v>45407.261111111111</v>
      </c>
      <c r="H4195" t="str">
        <f>INDEX(Partner_details[companyName], MATCH(E4195, Partner_details[email], 0))</f>
        <v>Arctic Fox</v>
      </c>
      <c r="I4195">
        <f>IFERROR(INDEX(ggPayers[payer], MATCH(A4195, ggPayers[remote_order_id], 0)), 0)</f>
        <v>0</v>
      </c>
      <c r="J4195" t="str">
        <f t="shared" si="65"/>
        <v>other</v>
      </c>
    </row>
    <row r="4196" spans="1:10">
      <c r="A4196" s="89" t="s">
        <v>1138</v>
      </c>
      <c r="B4196" s="89">
        <v>1000</v>
      </c>
      <c r="C4196" s="89" t="s">
        <v>561</v>
      </c>
      <c r="D4196" s="89" t="s">
        <v>13249</v>
      </c>
      <c r="E4196" s="89" t="s">
        <v>7432</v>
      </c>
      <c r="F4196" s="89" t="s">
        <v>571</v>
      </c>
      <c r="G4196" s="105">
        <v>45407.319444444445</v>
      </c>
      <c r="H4196" t="str">
        <f>INDEX(Partner_details[companyName], MATCH(E4196, Partner_details[email], 0))</f>
        <v>Venlo</v>
      </c>
      <c r="I4196">
        <f>IFERROR(INDEX(ggPayers[payer], MATCH(A4196, ggPayers[remote_order_id], 0)), 0)</f>
        <v>798</v>
      </c>
      <c r="J4196" t="str">
        <f t="shared" si="65"/>
        <v>ggPay</v>
      </c>
    </row>
    <row r="4197" spans="1:10">
      <c r="A4197" s="89" t="s">
        <v>1136</v>
      </c>
      <c r="B4197" s="89">
        <v>500</v>
      </c>
      <c r="C4197" s="89" t="s">
        <v>561</v>
      </c>
      <c r="D4197" s="89" t="s">
        <v>13250</v>
      </c>
      <c r="E4197" s="89" t="s">
        <v>6572</v>
      </c>
      <c r="F4197" s="89" t="s">
        <v>568</v>
      </c>
      <c r="G4197" s="105">
        <v>45407.336805555555</v>
      </c>
      <c r="H4197" t="str">
        <f>INDEX(Partner_details[companyName], MATCH(E4197, Partner_details[email], 0))</f>
        <v>Bisquit</v>
      </c>
      <c r="I4197">
        <f>IFERROR(INDEX(ggPayers[payer], MATCH(A4197, ggPayers[remote_order_id], 0)), 0)</f>
        <v>545501</v>
      </c>
      <c r="J4197" t="str">
        <f t="shared" si="65"/>
        <v>ggPay</v>
      </c>
    </row>
    <row r="4198" spans="1:10">
      <c r="A4198" s="89" t="s">
        <v>13251</v>
      </c>
      <c r="B4198" s="89">
        <v>1000</v>
      </c>
      <c r="C4198" s="89" t="s">
        <v>7963</v>
      </c>
      <c r="D4198" s="89" t="s">
        <v>13252</v>
      </c>
      <c r="E4198" s="89" t="s">
        <v>7296</v>
      </c>
      <c r="F4198" s="89" t="s">
        <v>516</v>
      </c>
      <c r="G4198" s="105">
        <v>45407.34652777778</v>
      </c>
      <c r="H4198" t="str">
        <f>INDEX(Partner_details[companyName], MATCH(E4198, Partner_details[email], 0))</f>
        <v>Paul</v>
      </c>
      <c r="I4198">
        <f>IFERROR(INDEX(ggPayers[payer], MATCH(A4198, ggPayers[remote_order_id], 0)), 0)</f>
        <v>0</v>
      </c>
      <c r="J4198" t="str">
        <f t="shared" si="65"/>
        <v>other</v>
      </c>
    </row>
    <row r="4199" spans="1:10">
      <c r="A4199" s="89" t="s">
        <v>13253</v>
      </c>
      <c r="B4199" s="89">
        <v>1000</v>
      </c>
      <c r="C4199" s="89" t="s">
        <v>7963</v>
      </c>
      <c r="D4199" s="89" t="s">
        <v>13254</v>
      </c>
      <c r="E4199" s="89" t="s">
        <v>6572</v>
      </c>
      <c r="F4199" s="89" t="s">
        <v>568</v>
      </c>
      <c r="G4199" s="105">
        <v>45407.34652777778</v>
      </c>
      <c r="H4199" t="str">
        <f>INDEX(Partner_details[companyName], MATCH(E4199, Partner_details[email], 0))</f>
        <v>Bisquit</v>
      </c>
      <c r="I4199">
        <f>IFERROR(INDEX(ggPayers[payer], MATCH(A4199, ggPayers[remote_order_id], 0)), 0)</f>
        <v>0</v>
      </c>
      <c r="J4199" t="str">
        <f t="shared" si="65"/>
        <v>other</v>
      </c>
    </row>
    <row r="4200" spans="1:10">
      <c r="A4200" s="89" t="s">
        <v>13255</v>
      </c>
      <c r="B4200" s="89">
        <v>1000</v>
      </c>
      <c r="C4200" s="89" t="s">
        <v>7963</v>
      </c>
      <c r="D4200" s="89"/>
      <c r="E4200" s="89" t="s">
        <v>7296</v>
      </c>
      <c r="F4200" s="89" t="s">
        <v>516</v>
      </c>
      <c r="G4200" s="105">
        <v>45407.347222222219</v>
      </c>
      <c r="H4200" t="str">
        <f>INDEX(Partner_details[companyName], MATCH(E4200, Partner_details[email], 0))</f>
        <v>Paul</v>
      </c>
      <c r="I4200">
        <f>IFERROR(INDEX(ggPayers[payer], MATCH(A4200, ggPayers[remote_order_id], 0)), 0)</f>
        <v>0</v>
      </c>
      <c r="J4200" t="str">
        <f t="shared" si="65"/>
        <v>other</v>
      </c>
    </row>
    <row r="4201" spans="1:10">
      <c r="A4201" s="89" t="s">
        <v>1134</v>
      </c>
      <c r="B4201" s="89">
        <v>500</v>
      </c>
      <c r="C4201" s="89" t="s">
        <v>561</v>
      </c>
      <c r="D4201" s="89" t="s">
        <v>13256</v>
      </c>
      <c r="E4201" s="89" t="s">
        <v>6572</v>
      </c>
      <c r="F4201" s="89" t="s">
        <v>568</v>
      </c>
      <c r="G4201" s="105">
        <v>45407.420138888891</v>
      </c>
      <c r="H4201" t="str">
        <f>INDEX(Partner_details[companyName], MATCH(E4201, Partner_details[email], 0))</f>
        <v>Bisquit</v>
      </c>
      <c r="I4201">
        <f>IFERROR(INDEX(ggPayers[payer], MATCH(A4201, ggPayers[remote_order_id], 0)), 0)</f>
        <v>422648</v>
      </c>
      <c r="J4201" t="str">
        <f t="shared" si="65"/>
        <v>ggPay</v>
      </c>
    </row>
    <row r="4202" spans="1:10">
      <c r="A4202" s="89" t="s">
        <v>13257</v>
      </c>
      <c r="B4202" s="89">
        <v>1000</v>
      </c>
      <c r="C4202" s="89" t="s">
        <v>7963</v>
      </c>
      <c r="D4202" s="89"/>
      <c r="E4202" s="89" t="s">
        <v>6558</v>
      </c>
      <c r="F4202" s="89" t="s">
        <v>278</v>
      </c>
      <c r="G4202" s="105">
        <v>45407.468055555553</v>
      </c>
      <c r="H4202" t="str">
        <f>INDEX(Partner_details[companyName], MATCH(E4202, Partner_details[email], 0))</f>
        <v>Jazve</v>
      </c>
      <c r="I4202">
        <f>IFERROR(INDEX(ggPayers[payer], MATCH(A4202, ggPayers[remote_order_id], 0)), 0)</f>
        <v>0</v>
      </c>
      <c r="J4202" t="str">
        <f t="shared" si="65"/>
        <v>other</v>
      </c>
    </row>
    <row r="4203" spans="1:10">
      <c r="A4203" s="89" t="s">
        <v>13258</v>
      </c>
      <c r="B4203" s="89">
        <v>1000</v>
      </c>
      <c r="C4203" s="89" t="s">
        <v>7963</v>
      </c>
      <c r="D4203" s="89"/>
      <c r="E4203" s="89" t="s">
        <v>6558</v>
      </c>
      <c r="F4203" s="89" t="s">
        <v>278</v>
      </c>
      <c r="G4203" s="105">
        <v>45407.468055555553</v>
      </c>
      <c r="H4203" t="str">
        <f>INDEX(Partner_details[companyName], MATCH(E4203, Partner_details[email], 0))</f>
        <v>Jazve</v>
      </c>
      <c r="I4203">
        <f>IFERROR(INDEX(ggPayers[payer], MATCH(A4203, ggPayers[remote_order_id], 0)), 0)</f>
        <v>0</v>
      </c>
      <c r="J4203" t="str">
        <f t="shared" si="65"/>
        <v>other</v>
      </c>
    </row>
    <row r="4204" spans="1:10">
      <c r="A4204" s="89" t="s">
        <v>1132</v>
      </c>
      <c r="B4204" s="89">
        <v>2000</v>
      </c>
      <c r="C4204" s="89" t="s">
        <v>561</v>
      </c>
      <c r="D4204" s="89" t="s">
        <v>13259</v>
      </c>
      <c r="E4204" s="89" t="s">
        <v>6762</v>
      </c>
      <c r="F4204" s="89" t="s">
        <v>472</v>
      </c>
      <c r="G4204" s="105">
        <v>45407.475694444445</v>
      </c>
      <c r="H4204" t="str">
        <f>INDEX(Partner_details[companyName], MATCH(E4204, Partner_details[email], 0))</f>
        <v>Machar</v>
      </c>
      <c r="I4204">
        <f>IFERROR(INDEX(ggPayers[payer], MATCH(A4204, ggPayers[remote_order_id], 0)), 0)</f>
        <v>839</v>
      </c>
      <c r="J4204" t="str">
        <f t="shared" si="65"/>
        <v>ggPay</v>
      </c>
    </row>
    <row r="4205" spans="1:10">
      <c r="A4205" s="89" t="s">
        <v>1130</v>
      </c>
      <c r="B4205" s="89">
        <v>1000</v>
      </c>
      <c r="C4205" s="89" t="s">
        <v>561</v>
      </c>
      <c r="D4205" s="89" t="s">
        <v>13260</v>
      </c>
      <c r="E4205" s="89" t="s">
        <v>6762</v>
      </c>
      <c r="F4205" s="89" t="s">
        <v>472</v>
      </c>
      <c r="G4205" s="105">
        <v>45407.476388888892</v>
      </c>
      <c r="H4205" t="str">
        <f>INDEX(Partner_details[companyName], MATCH(E4205, Partner_details[email], 0))</f>
        <v>Machar</v>
      </c>
      <c r="I4205">
        <f>IFERROR(INDEX(ggPayers[payer], MATCH(A4205, ggPayers[remote_order_id], 0)), 0)</f>
        <v>798</v>
      </c>
      <c r="J4205" t="str">
        <f t="shared" si="65"/>
        <v>ggPay</v>
      </c>
    </row>
    <row r="4206" spans="1:10">
      <c r="A4206" s="89" t="s">
        <v>1128</v>
      </c>
      <c r="B4206" s="89">
        <v>500</v>
      </c>
      <c r="C4206" s="89" t="s">
        <v>561</v>
      </c>
      <c r="D4206" s="89" t="s">
        <v>13261</v>
      </c>
      <c r="E4206" s="89" t="s">
        <v>6762</v>
      </c>
      <c r="F4206" s="89" t="s">
        <v>472</v>
      </c>
      <c r="G4206" s="105">
        <v>45407.476388888892</v>
      </c>
      <c r="H4206" t="str">
        <f>INDEX(Partner_details[companyName], MATCH(E4206, Partner_details[email], 0))</f>
        <v>Machar</v>
      </c>
      <c r="I4206">
        <f>IFERROR(INDEX(ggPayers[payer], MATCH(A4206, ggPayers[remote_order_id], 0)), 0)</f>
        <v>1269</v>
      </c>
      <c r="J4206" t="str">
        <f t="shared" si="65"/>
        <v>ggPay</v>
      </c>
    </row>
    <row r="4207" spans="1:10">
      <c r="A4207" s="89" t="s">
        <v>1125</v>
      </c>
      <c r="B4207" s="89">
        <v>1500</v>
      </c>
      <c r="C4207" s="89" t="s">
        <v>561</v>
      </c>
      <c r="D4207" s="89" t="s">
        <v>13262</v>
      </c>
      <c r="E4207" s="89" t="s">
        <v>6572</v>
      </c>
      <c r="F4207" s="89" t="s">
        <v>568</v>
      </c>
      <c r="G4207" s="105">
        <v>45407.505555555559</v>
      </c>
      <c r="H4207" t="str">
        <f>INDEX(Partner_details[companyName], MATCH(E4207, Partner_details[email], 0))</f>
        <v>Bisquit</v>
      </c>
      <c r="I4207">
        <f>IFERROR(INDEX(ggPayers[payer], MATCH(A4207, ggPayers[remote_order_id], 0)), 0)</f>
        <v>1072967</v>
      </c>
      <c r="J4207" t="str">
        <f t="shared" si="65"/>
        <v>ggPay</v>
      </c>
    </row>
    <row r="4208" spans="1:10">
      <c r="A4208" s="89" t="s">
        <v>13263</v>
      </c>
      <c r="B4208" s="89">
        <v>100</v>
      </c>
      <c r="C4208" s="89" t="s">
        <v>7963</v>
      </c>
      <c r="D4208" s="89" t="s">
        <v>13264</v>
      </c>
      <c r="E4208" s="89" t="s">
        <v>6816</v>
      </c>
      <c r="F4208" s="89" t="s">
        <v>1095</v>
      </c>
      <c r="G4208" s="105">
        <v>45407.579861111109</v>
      </c>
      <c r="H4208" t="str">
        <f>INDEX(Partner_details[companyName], MATCH(E4208, Partner_details[email], 0))</f>
        <v>Turqaget</v>
      </c>
      <c r="I4208">
        <f>IFERROR(INDEX(ggPayers[payer], MATCH(A4208, ggPayers[remote_order_id], 0)), 0)</f>
        <v>0</v>
      </c>
      <c r="J4208" t="str">
        <f t="shared" si="65"/>
        <v>other</v>
      </c>
    </row>
    <row r="4209" spans="1:10">
      <c r="A4209" s="89" t="s">
        <v>1123</v>
      </c>
      <c r="B4209" s="89">
        <v>300</v>
      </c>
      <c r="C4209" s="89" t="s">
        <v>561</v>
      </c>
      <c r="D4209" s="89" t="s">
        <v>13265</v>
      </c>
      <c r="E4209" s="89" t="s">
        <v>133</v>
      </c>
      <c r="F4209" s="89" t="s">
        <v>461</v>
      </c>
      <c r="G4209" s="105">
        <v>45407.600694444445</v>
      </c>
      <c r="H4209" t="str">
        <f>INDEX(Partner_details[companyName], MATCH(E4209, Partner_details[email], 0))</f>
        <v>Lumen Coffee</v>
      </c>
      <c r="I4209">
        <f>IFERROR(INDEX(ggPayers[payer], MATCH(A4209, ggPayers[remote_order_id], 0)), 0)</f>
        <v>22292</v>
      </c>
      <c r="J4209" t="str">
        <f t="shared" si="65"/>
        <v>ggPay</v>
      </c>
    </row>
    <row r="4210" spans="1:10">
      <c r="A4210" s="89" t="s">
        <v>13266</v>
      </c>
      <c r="B4210" s="89">
        <v>500</v>
      </c>
      <c r="C4210" s="89" t="s">
        <v>7963</v>
      </c>
      <c r="D4210" s="89" t="s">
        <v>13267</v>
      </c>
      <c r="E4210" s="89" t="s">
        <v>6572</v>
      </c>
      <c r="F4210" s="89" t="s">
        <v>568</v>
      </c>
      <c r="G4210" s="105">
        <v>45407.618055555555</v>
      </c>
      <c r="H4210" t="str">
        <f>INDEX(Partner_details[companyName], MATCH(E4210, Partner_details[email], 0))</f>
        <v>Bisquit</v>
      </c>
      <c r="I4210">
        <f>IFERROR(INDEX(ggPayers[payer], MATCH(A4210, ggPayers[remote_order_id], 0)), 0)</f>
        <v>0</v>
      </c>
      <c r="J4210" t="str">
        <f t="shared" si="65"/>
        <v>other</v>
      </c>
    </row>
    <row r="4211" spans="1:10">
      <c r="A4211" s="89" t="s">
        <v>13268</v>
      </c>
      <c r="B4211" s="89">
        <v>500</v>
      </c>
      <c r="C4211" s="89" t="s">
        <v>7963</v>
      </c>
      <c r="D4211" s="89" t="s">
        <v>13269</v>
      </c>
      <c r="E4211" s="89" t="s">
        <v>6572</v>
      </c>
      <c r="F4211" s="89" t="s">
        <v>568</v>
      </c>
      <c r="G4211" s="105">
        <v>45407.620138888888</v>
      </c>
      <c r="H4211" t="str">
        <f>INDEX(Partner_details[companyName], MATCH(E4211, Partner_details[email], 0))</f>
        <v>Bisquit</v>
      </c>
      <c r="I4211">
        <f>IFERROR(INDEX(ggPayers[payer], MATCH(A4211, ggPayers[remote_order_id], 0)), 0)</f>
        <v>0</v>
      </c>
      <c r="J4211" t="str">
        <f t="shared" si="65"/>
        <v>other</v>
      </c>
    </row>
    <row r="4212" spans="1:10">
      <c r="A4212" s="89" t="s">
        <v>13270</v>
      </c>
      <c r="B4212" s="89">
        <v>500</v>
      </c>
      <c r="C4212" s="89" t="s">
        <v>7963</v>
      </c>
      <c r="D4212" s="89" t="s">
        <v>13271</v>
      </c>
      <c r="E4212" s="89" t="s">
        <v>6572</v>
      </c>
      <c r="F4212" s="89" t="s">
        <v>568</v>
      </c>
      <c r="G4212" s="105">
        <v>45407.620138888888</v>
      </c>
      <c r="H4212" t="str">
        <f>INDEX(Partner_details[companyName], MATCH(E4212, Partner_details[email], 0))</f>
        <v>Bisquit</v>
      </c>
      <c r="I4212">
        <f>IFERROR(INDEX(ggPayers[payer], MATCH(A4212, ggPayers[remote_order_id], 0)), 0)</f>
        <v>0</v>
      </c>
      <c r="J4212" t="str">
        <f t="shared" si="65"/>
        <v>other</v>
      </c>
    </row>
    <row r="4213" spans="1:10">
      <c r="A4213" s="89" t="s">
        <v>13272</v>
      </c>
      <c r="B4213" s="89">
        <v>500</v>
      </c>
      <c r="C4213" s="89" t="s">
        <v>7963</v>
      </c>
      <c r="D4213" s="99" t="s">
        <v>13273</v>
      </c>
      <c r="E4213" s="89" t="s">
        <v>6572</v>
      </c>
      <c r="F4213" s="89" t="s">
        <v>568</v>
      </c>
      <c r="G4213" s="105">
        <v>45407.620138888888</v>
      </c>
      <c r="H4213" t="str">
        <f>INDEX(Partner_details[companyName], MATCH(E4213, Partner_details[email], 0))</f>
        <v>Bisquit</v>
      </c>
      <c r="I4213">
        <f>IFERROR(INDEX(ggPayers[payer], MATCH(A4213, ggPayers[remote_order_id], 0)), 0)</f>
        <v>0</v>
      </c>
      <c r="J4213" t="str">
        <f t="shared" si="65"/>
        <v>other</v>
      </c>
    </row>
    <row r="4214" spans="1:10">
      <c r="A4214" s="89" t="s">
        <v>1120</v>
      </c>
      <c r="B4214" s="89">
        <v>500</v>
      </c>
      <c r="C4214" s="89" t="s">
        <v>561</v>
      </c>
      <c r="D4214" s="89"/>
      <c r="E4214" s="89" t="s">
        <v>7166</v>
      </c>
      <c r="F4214" s="89" t="s">
        <v>1119</v>
      </c>
      <c r="G4214" s="105">
        <v>45407.662499999999</v>
      </c>
      <c r="H4214" t="str">
        <f>INDEX(Partner_details[companyName], MATCH(E4214, Partner_details[email], 0))</f>
        <v>Jazve</v>
      </c>
      <c r="I4214">
        <f>IFERROR(INDEX(ggPayers[payer], MATCH(A4214, ggPayers[remote_order_id], 0)), 0)</f>
        <v>0</v>
      </c>
      <c r="J4214" t="str">
        <f t="shared" si="65"/>
        <v>other</v>
      </c>
    </row>
    <row r="4215" spans="1:10">
      <c r="A4215" s="89" t="s">
        <v>1116</v>
      </c>
      <c r="B4215" s="89">
        <v>1000</v>
      </c>
      <c r="C4215" s="89" t="s">
        <v>561</v>
      </c>
      <c r="D4215" s="89" t="s">
        <v>13274</v>
      </c>
      <c r="E4215" s="89" t="s">
        <v>6544</v>
      </c>
      <c r="F4215" s="89" t="s">
        <v>169</v>
      </c>
      <c r="G4215" s="105">
        <v>45407.690972222219</v>
      </c>
      <c r="H4215" t="str">
        <f>INDEX(Partner_details[companyName], MATCH(E4215, Partner_details[email], 0))</f>
        <v>gg cjsc</v>
      </c>
      <c r="I4215">
        <f>IFERROR(INDEX(ggPayers[payer], MATCH(A4215, ggPayers[remote_order_id], 0)), 0)</f>
        <v>798</v>
      </c>
      <c r="J4215" t="str">
        <f t="shared" si="65"/>
        <v>ggPay</v>
      </c>
    </row>
    <row r="4216" spans="1:10">
      <c r="A4216" s="89" t="s">
        <v>13275</v>
      </c>
      <c r="B4216" s="89">
        <v>300</v>
      </c>
      <c r="C4216" s="89" t="s">
        <v>7963</v>
      </c>
      <c r="D4216" s="89" t="s">
        <v>13276</v>
      </c>
      <c r="E4216" s="89" t="s">
        <v>6714</v>
      </c>
      <c r="F4216" s="89" t="s">
        <v>585</v>
      </c>
      <c r="G4216" s="105">
        <v>45407.761805555558</v>
      </c>
      <c r="H4216" t="str">
        <f>INDEX(Partner_details[companyName], MATCH(E4216, Partner_details[email], 0))</f>
        <v>Dodopizza</v>
      </c>
      <c r="I4216">
        <f>IFERROR(INDEX(ggPayers[payer], MATCH(A4216, ggPayers[remote_order_id], 0)), 0)</f>
        <v>0</v>
      </c>
      <c r="J4216" t="str">
        <f t="shared" si="65"/>
        <v>other</v>
      </c>
    </row>
    <row r="4217" spans="1:10">
      <c r="A4217" s="89" t="s">
        <v>1113</v>
      </c>
      <c r="B4217" s="89">
        <v>300</v>
      </c>
      <c r="C4217" s="89" t="s">
        <v>561</v>
      </c>
      <c r="D4217" s="89"/>
      <c r="E4217" s="89" t="s">
        <v>6714</v>
      </c>
      <c r="F4217" s="89" t="s">
        <v>585</v>
      </c>
      <c r="G4217" s="105">
        <v>45407.762499999997</v>
      </c>
      <c r="H4217" t="str">
        <f>INDEX(Partner_details[companyName], MATCH(E4217, Partner_details[email], 0))</f>
        <v>Dodopizza</v>
      </c>
      <c r="I4217">
        <f>IFERROR(INDEX(ggPayers[payer], MATCH(A4217, ggPayers[remote_order_id], 0)), 0)</f>
        <v>0</v>
      </c>
      <c r="J4217" t="str">
        <f t="shared" si="65"/>
        <v>other</v>
      </c>
    </row>
    <row r="4218" spans="1:10">
      <c r="A4218" s="89" t="s">
        <v>13277</v>
      </c>
      <c r="B4218" s="89">
        <v>300</v>
      </c>
      <c r="C4218" s="89" t="s">
        <v>7963</v>
      </c>
      <c r="D4218" s="89"/>
      <c r="E4218" s="89" t="s">
        <v>6714</v>
      </c>
      <c r="F4218" s="89" t="s">
        <v>585</v>
      </c>
      <c r="G4218" s="105">
        <v>45407.762499999997</v>
      </c>
      <c r="H4218" t="str">
        <f>INDEX(Partner_details[companyName], MATCH(E4218, Partner_details[email], 0))</f>
        <v>Dodopizza</v>
      </c>
      <c r="I4218">
        <f>IFERROR(INDEX(ggPayers[payer], MATCH(A4218, ggPayers[remote_order_id], 0)), 0)</f>
        <v>0</v>
      </c>
      <c r="J4218" t="str">
        <f t="shared" si="65"/>
        <v>other</v>
      </c>
    </row>
    <row r="4219" spans="1:10">
      <c r="A4219" s="89" t="s">
        <v>13278</v>
      </c>
      <c r="B4219" s="89">
        <v>500</v>
      </c>
      <c r="C4219" s="89" t="s">
        <v>7963</v>
      </c>
      <c r="D4219" s="89" t="s">
        <v>13279</v>
      </c>
      <c r="E4219" s="89" t="s">
        <v>6728</v>
      </c>
      <c r="F4219" s="89" t="s">
        <v>6727</v>
      </c>
      <c r="G4219" s="105">
        <v>45407.765277777777</v>
      </c>
      <c r="H4219" t="str">
        <f>INDEX(Partner_details[companyName], MATCH(E4219, Partner_details[email], 0))</f>
        <v>Byblos</v>
      </c>
      <c r="I4219">
        <f>IFERROR(INDEX(ggPayers[payer], MATCH(A4219, ggPayers[remote_order_id], 0)), 0)</f>
        <v>0</v>
      </c>
      <c r="J4219" t="str">
        <f t="shared" si="65"/>
        <v>other</v>
      </c>
    </row>
    <row r="4220" spans="1:10">
      <c r="A4220" s="89" t="s">
        <v>13280</v>
      </c>
      <c r="B4220" s="89">
        <v>500</v>
      </c>
      <c r="C4220" s="89" t="s">
        <v>7963</v>
      </c>
      <c r="D4220" s="89" t="s">
        <v>13281</v>
      </c>
      <c r="E4220" s="89" t="s">
        <v>7018</v>
      </c>
      <c r="F4220" s="89" t="s">
        <v>476</v>
      </c>
      <c r="G4220" s="105">
        <v>45407.818749999999</v>
      </c>
      <c r="H4220" t="str">
        <f>INDEX(Partner_details[companyName], MATCH(E4220, Partner_details[email], 0))</f>
        <v>Malocco</v>
      </c>
      <c r="I4220">
        <f>IFERROR(INDEX(ggPayers[payer], MATCH(A4220, ggPayers[remote_order_id], 0)), 0)</f>
        <v>0</v>
      </c>
      <c r="J4220" t="str">
        <f t="shared" si="65"/>
        <v>other</v>
      </c>
    </row>
    <row r="4221" spans="1:10">
      <c r="A4221" s="89" t="s">
        <v>13282</v>
      </c>
      <c r="B4221" s="89">
        <v>500</v>
      </c>
      <c r="C4221" s="89" t="s">
        <v>7963</v>
      </c>
      <c r="D4221" s="89" t="s">
        <v>13283</v>
      </c>
      <c r="E4221" s="89" t="s">
        <v>7018</v>
      </c>
      <c r="F4221" s="89" t="s">
        <v>476</v>
      </c>
      <c r="G4221" s="105">
        <v>45407.818749999999</v>
      </c>
      <c r="H4221" t="str">
        <f>INDEX(Partner_details[companyName], MATCH(E4221, Partner_details[email], 0))</f>
        <v>Malocco</v>
      </c>
      <c r="I4221">
        <f>IFERROR(INDEX(ggPayers[payer], MATCH(A4221, ggPayers[remote_order_id], 0)), 0)</f>
        <v>0</v>
      </c>
      <c r="J4221" t="str">
        <f t="shared" si="65"/>
        <v>other</v>
      </c>
    </row>
    <row r="4222" spans="1:10">
      <c r="A4222" s="89" t="s">
        <v>1111</v>
      </c>
      <c r="B4222" s="89">
        <v>1000</v>
      </c>
      <c r="C4222" s="89" t="s">
        <v>561</v>
      </c>
      <c r="D4222" s="89" t="s">
        <v>13284</v>
      </c>
      <c r="E4222" s="89" t="s">
        <v>6690</v>
      </c>
      <c r="F4222" s="89" t="s">
        <v>655</v>
      </c>
      <c r="G4222" s="105">
        <v>45408.250694444447</v>
      </c>
      <c r="H4222" t="str">
        <f>INDEX(Partner_details[companyName], MATCH(E4222, Partner_details[email], 0))</f>
        <v>Bisquit</v>
      </c>
      <c r="I4222">
        <f>IFERROR(INDEX(ggPayers[payer], MATCH(A4222, ggPayers[remote_order_id], 0)), 0)</f>
        <v>1122602</v>
      </c>
      <c r="J4222" t="str">
        <f t="shared" si="65"/>
        <v>ggPay</v>
      </c>
    </row>
    <row r="4223" spans="1:10">
      <c r="A4223" s="89" t="s">
        <v>1109</v>
      </c>
      <c r="B4223" s="89">
        <v>500</v>
      </c>
      <c r="C4223" s="89" t="s">
        <v>561</v>
      </c>
      <c r="D4223" s="89" t="s">
        <v>13285</v>
      </c>
      <c r="E4223" s="89" t="s">
        <v>7296</v>
      </c>
      <c r="F4223" s="89" t="s">
        <v>516</v>
      </c>
      <c r="G4223" s="105">
        <v>45408.325694444444</v>
      </c>
      <c r="H4223" t="str">
        <f>INDEX(Partner_details[companyName], MATCH(E4223, Partner_details[email], 0))</f>
        <v>Paul</v>
      </c>
      <c r="I4223">
        <f>IFERROR(INDEX(ggPayers[payer], MATCH(A4223, ggPayers[remote_order_id], 0)), 0)</f>
        <v>16438</v>
      </c>
      <c r="J4223" t="str">
        <f t="shared" si="65"/>
        <v>ggPay</v>
      </c>
    </row>
    <row r="4224" spans="1:10">
      <c r="A4224" s="89" t="s">
        <v>1107</v>
      </c>
      <c r="B4224" s="89">
        <v>100</v>
      </c>
      <c r="C4224" s="89" t="s">
        <v>561</v>
      </c>
      <c r="D4224" s="99" t="s">
        <v>13286</v>
      </c>
      <c r="E4224" s="89" t="s">
        <v>279</v>
      </c>
      <c r="F4224" s="89" t="s">
        <v>278</v>
      </c>
      <c r="G4224" s="105">
        <v>45408.359722222223</v>
      </c>
      <c r="H4224" t="str">
        <f>INDEX(Partner_details[companyName], MATCH(E4224, Partner_details[email], 0))</f>
        <v>gg cjsc</v>
      </c>
      <c r="I4224">
        <f>IFERROR(INDEX(ggPayers[payer], MATCH(A4224, ggPayers[remote_order_id], 0)), 0)</f>
        <v>825186</v>
      </c>
      <c r="J4224" t="str">
        <f t="shared" si="65"/>
        <v>ggPay</v>
      </c>
    </row>
    <row r="4225" spans="1:10">
      <c r="A4225" s="89" t="s">
        <v>1105</v>
      </c>
      <c r="B4225" s="89">
        <v>600</v>
      </c>
      <c r="C4225" s="89" t="s">
        <v>561</v>
      </c>
      <c r="D4225" s="89"/>
      <c r="E4225" s="89" t="s">
        <v>6728</v>
      </c>
      <c r="F4225" s="89" t="s">
        <v>6727</v>
      </c>
      <c r="G4225" s="105">
        <v>45408.45208333333</v>
      </c>
      <c r="H4225" t="str">
        <f>INDEX(Partner_details[companyName], MATCH(E4225, Partner_details[email], 0))</f>
        <v>Byblos</v>
      </c>
      <c r="I4225">
        <f>IFERROR(INDEX(ggPayers[payer], MATCH(A4225, ggPayers[remote_order_id], 0)), 0)</f>
        <v>0</v>
      </c>
      <c r="J4225" t="str">
        <f t="shared" si="65"/>
        <v>other</v>
      </c>
    </row>
    <row r="4226" spans="1:10">
      <c r="A4226" s="89" t="s">
        <v>13287</v>
      </c>
      <c r="B4226" s="89">
        <v>500</v>
      </c>
      <c r="C4226" s="89" t="s">
        <v>7963</v>
      </c>
      <c r="D4226" s="89"/>
      <c r="E4226" s="89" t="s">
        <v>232</v>
      </c>
      <c r="F4226" s="89" t="s">
        <v>231</v>
      </c>
      <c r="G4226" s="105">
        <v>45408.456250000003</v>
      </c>
      <c r="H4226" t="str">
        <f>INDEX(Partner_details[companyName], MATCH(E4226, Partner_details[email], 0))</f>
        <v>gg cjsc</v>
      </c>
      <c r="I4226">
        <f>IFERROR(INDEX(ggPayers[payer], MATCH(A4226, ggPayers[remote_order_id], 0)), 0)</f>
        <v>0</v>
      </c>
      <c r="J4226" t="str">
        <f t="shared" si="65"/>
        <v>other</v>
      </c>
    </row>
    <row r="4227" spans="1:10">
      <c r="A4227" s="89" t="s">
        <v>13288</v>
      </c>
      <c r="B4227" s="89">
        <v>500</v>
      </c>
      <c r="C4227" s="89" t="s">
        <v>7963</v>
      </c>
      <c r="D4227" s="89"/>
      <c r="E4227" s="89" t="s">
        <v>232</v>
      </c>
      <c r="F4227" s="89" t="s">
        <v>231</v>
      </c>
      <c r="G4227" s="105">
        <v>45408.456250000003</v>
      </c>
      <c r="H4227" t="str">
        <f>INDEX(Partner_details[companyName], MATCH(E4227, Partner_details[email], 0))</f>
        <v>gg cjsc</v>
      </c>
      <c r="I4227">
        <f>IFERROR(INDEX(ggPayers[payer], MATCH(A4227, ggPayers[remote_order_id], 0)), 0)</f>
        <v>0</v>
      </c>
      <c r="J4227" t="str">
        <f t="shared" ref="J4227:J4290" si="66">IF(NOT(I4227=0), "ggPay", "other")</f>
        <v>other</v>
      </c>
    </row>
    <row r="4228" spans="1:10">
      <c r="A4228" s="89" t="s">
        <v>1103</v>
      </c>
      <c r="B4228" s="89">
        <v>500</v>
      </c>
      <c r="C4228" s="89" t="s">
        <v>561</v>
      </c>
      <c r="D4228" s="89" t="s">
        <v>13289</v>
      </c>
      <c r="E4228" s="89" t="s">
        <v>7579</v>
      </c>
      <c r="F4228" s="89" t="s">
        <v>602</v>
      </c>
      <c r="G4228" s="105">
        <v>45408.640277777777</v>
      </c>
      <c r="H4228" t="e">
        <f>INDEX(Partner_details[companyName], MATCH(E4228, Partner_details[email], 0))</f>
        <v>#N/A</v>
      </c>
      <c r="I4228">
        <f>IFERROR(INDEX(ggPayers[payer], MATCH(A4228, ggPayers[remote_order_id], 0)), 0)</f>
        <v>5012</v>
      </c>
      <c r="J4228" t="str">
        <f t="shared" si="66"/>
        <v>ggPay</v>
      </c>
    </row>
    <row r="4229" spans="1:10">
      <c r="A4229" s="89" t="s">
        <v>1101</v>
      </c>
      <c r="B4229" s="89">
        <v>1000</v>
      </c>
      <c r="C4229" s="89" t="s">
        <v>561</v>
      </c>
      <c r="D4229" s="89" t="s">
        <v>13290</v>
      </c>
      <c r="E4229" s="89" t="s">
        <v>6690</v>
      </c>
      <c r="F4229" s="89" t="s">
        <v>655</v>
      </c>
      <c r="G4229" s="105">
        <v>45408.730555555558</v>
      </c>
      <c r="H4229" t="str">
        <f>INDEX(Partner_details[companyName], MATCH(E4229, Partner_details[email], 0))</f>
        <v>Bisquit</v>
      </c>
      <c r="I4229">
        <f>IFERROR(INDEX(ggPayers[payer], MATCH(A4229, ggPayers[remote_order_id], 0)), 0)</f>
        <v>1122602</v>
      </c>
      <c r="J4229" t="str">
        <f t="shared" si="66"/>
        <v>ggPay</v>
      </c>
    </row>
    <row r="4230" spans="1:10">
      <c r="A4230" s="89" t="s">
        <v>13291</v>
      </c>
      <c r="B4230" s="89">
        <v>1000</v>
      </c>
      <c r="C4230" s="89" t="s">
        <v>7963</v>
      </c>
      <c r="D4230" s="89" t="s">
        <v>13292</v>
      </c>
      <c r="E4230" s="89" t="s">
        <v>6546</v>
      </c>
      <c r="F4230" s="89" t="s">
        <v>1738</v>
      </c>
      <c r="G4230" s="105">
        <v>45408.769444444442</v>
      </c>
      <c r="H4230" t="str">
        <f>INDEX(Partner_details[companyName], MATCH(E4230, Partner_details[email], 0))</f>
        <v>Kilikian</v>
      </c>
      <c r="I4230">
        <f>IFERROR(INDEX(ggPayers[payer], MATCH(A4230, ggPayers[remote_order_id], 0)), 0)</f>
        <v>0</v>
      </c>
      <c r="J4230" t="str">
        <f t="shared" si="66"/>
        <v>other</v>
      </c>
    </row>
    <row r="4231" spans="1:10">
      <c r="A4231" s="89" t="s">
        <v>1099</v>
      </c>
      <c r="B4231" s="89">
        <v>500</v>
      </c>
      <c r="C4231" s="89" t="s">
        <v>561</v>
      </c>
      <c r="D4231" s="89" t="s">
        <v>13293</v>
      </c>
      <c r="E4231" s="89" t="s">
        <v>7018</v>
      </c>
      <c r="F4231" s="89" t="s">
        <v>476</v>
      </c>
      <c r="G4231" s="105">
        <v>45408.782638888886</v>
      </c>
      <c r="H4231" t="str">
        <f>INDEX(Partner_details[companyName], MATCH(E4231, Partner_details[email], 0))</f>
        <v>Malocco</v>
      </c>
      <c r="I4231">
        <f>IFERROR(INDEX(ggPayers[payer], MATCH(A4231, ggPayers[remote_order_id], 0)), 0)</f>
        <v>6716</v>
      </c>
      <c r="J4231" t="str">
        <f t="shared" si="66"/>
        <v>ggPay</v>
      </c>
    </row>
    <row r="4232" spans="1:10">
      <c r="A4232" s="89" t="s">
        <v>13294</v>
      </c>
      <c r="B4232" s="89">
        <v>3000</v>
      </c>
      <c r="C4232" s="89" t="s">
        <v>7963</v>
      </c>
      <c r="D4232" s="89" t="s">
        <v>13295</v>
      </c>
      <c r="E4232" s="89" t="s">
        <v>7579</v>
      </c>
      <c r="F4232" s="89" t="s">
        <v>602</v>
      </c>
      <c r="G4232" s="105">
        <v>45408.831250000003</v>
      </c>
      <c r="H4232" t="e">
        <f>INDEX(Partner_details[companyName], MATCH(E4232, Partner_details[email], 0))</f>
        <v>#N/A</v>
      </c>
      <c r="I4232">
        <f>IFERROR(INDEX(ggPayers[payer], MATCH(A4232, ggPayers[remote_order_id], 0)), 0)</f>
        <v>0</v>
      </c>
      <c r="J4232" t="str">
        <f t="shared" si="66"/>
        <v>other</v>
      </c>
    </row>
    <row r="4233" spans="1:10">
      <c r="A4233" s="89" t="s">
        <v>13296</v>
      </c>
      <c r="B4233" s="89">
        <v>2000</v>
      </c>
      <c r="C4233" s="89" t="s">
        <v>7963</v>
      </c>
      <c r="D4233" s="89" t="s">
        <v>13297</v>
      </c>
      <c r="E4233" s="89" t="s">
        <v>7296</v>
      </c>
      <c r="F4233" s="89" t="s">
        <v>516</v>
      </c>
      <c r="G4233" s="105">
        <v>45409.286805555559</v>
      </c>
      <c r="H4233" t="str">
        <f>INDEX(Partner_details[companyName], MATCH(E4233, Partner_details[email], 0))</f>
        <v>Paul</v>
      </c>
      <c r="I4233">
        <f>IFERROR(INDEX(ggPayers[payer], MATCH(A4233, ggPayers[remote_order_id], 0)), 0)</f>
        <v>0</v>
      </c>
      <c r="J4233" t="str">
        <f t="shared" si="66"/>
        <v>other</v>
      </c>
    </row>
    <row r="4234" spans="1:10">
      <c r="A4234" s="89" t="s">
        <v>1096</v>
      </c>
      <c r="B4234" s="89">
        <v>2000</v>
      </c>
      <c r="C4234" s="89" t="s">
        <v>561</v>
      </c>
      <c r="D4234" s="89" t="s">
        <v>13298</v>
      </c>
      <c r="E4234" s="89" t="s">
        <v>6816</v>
      </c>
      <c r="F4234" s="89" t="s">
        <v>1095</v>
      </c>
      <c r="G4234" s="105">
        <v>45409.290277777778</v>
      </c>
      <c r="H4234" t="str">
        <f>INDEX(Partner_details[companyName], MATCH(E4234, Partner_details[email], 0))</f>
        <v>Turqaget</v>
      </c>
      <c r="I4234">
        <f>IFERROR(INDEX(ggPayers[payer], MATCH(A4234, ggPayers[remote_order_id], 0)), 0)</f>
        <v>798</v>
      </c>
      <c r="J4234" t="str">
        <f t="shared" si="66"/>
        <v>ggPay</v>
      </c>
    </row>
    <row r="4235" spans="1:10">
      <c r="A4235" s="89" t="s">
        <v>1092</v>
      </c>
      <c r="B4235" s="89">
        <v>500</v>
      </c>
      <c r="C4235" s="89" t="s">
        <v>561</v>
      </c>
      <c r="D4235" s="89" t="s">
        <v>13299</v>
      </c>
      <c r="E4235" s="89" t="s">
        <v>6572</v>
      </c>
      <c r="F4235" s="89" t="s">
        <v>568</v>
      </c>
      <c r="G4235" s="105">
        <v>45409.311805555553</v>
      </c>
      <c r="H4235" t="str">
        <f>INDEX(Partner_details[companyName], MATCH(E4235, Partner_details[email], 0))</f>
        <v>Bisquit</v>
      </c>
      <c r="I4235">
        <f>IFERROR(INDEX(ggPayers[payer], MATCH(A4235, ggPayers[remote_order_id], 0)), 0)</f>
        <v>1077159</v>
      </c>
      <c r="J4235" t="str">
        <f t="shared" si="66"/>
        <v>ggPay</v>
      </c>
    </row>
    <row r="4236" spans="1:10">
      <c r="A4236" s="89" t="s">
        <v>1090</v>
      </c>
      <c r="B4236" s="89">
        <v>500</v>
      </c>
      <c r="C4236" s="89" t="s">
        <v>561</v>
      </c>
      <c r="D4236" s="89" t="s">
        <v>13300</v>
      </c>
      <c r="E4236" s="89" t="s">
        <v>7579</v>
      </c>
      <c r="F4236" s="89" t="s">
        <v>602</v>
      </c>
      <c r="G4236" s="105">
        <v>45409.369444444441</v>
      </c>
      <c r="H4236" t="e">
        <f>INDEX(Partner_details[companyName], MATCH(E4236, Partner_details[email], 0))</f>
        <v>#N/A</v>
      </c>
      <c r="I4236">
        <f>IFERROR(INDEX(ggPayers[payer], MATCH(A4236, ggPayers[remote_order_id], 0)), 0)</f>
        <v>827556</v>
      </c>
      <c r="J4236" t="str">
        <f t="shared" si="66"/>
        <v>ggPay</v>
      </c>
    </row>
    <row r="4237" spans="1:10">
      <c r="A4237" s="89" t="s">
        <v>1088</v>
      </c>
      <c r="B4237" s="89">
        <v>1000</v>
      </c>
      <c r="C4237" s="89" t="s">
        <v>561</v>
      </c>
      <c r="D4237" s="89" t="s">
        <v>13301</v>
      </c>
      <c r="E4237" s="89" t="s">
        <v>7579</v>
      </c>
      <c r="F4237" s="89" t="s">
        <v>602</v>
      </c>
      <c r="G4237" s="105">
        <v>45409.400694444441</v>
      </c>
      <c r="H4237" t="e">
        <f>INDEX(Partner_details[companyName], MATCH(E4237, Partner_details[email], 0))</f>
        <v>#N/A</v>
      </c>
      <c r="I4237">
        <f>IFERROR(INDEX(ggPayers[payer], MATCH(A4237, ggPayers[remote_order_id], 0)), 0)</f>
        <v>798</v>
      </c>
      <c r="J4237" t="str">
        <f t="shared" si="66"/>
        <v>ggPay</v>
      </c>
    </row>
    <row r="4238" spans="1:10">
      <c r="A4238" s="89" t="s">
        <v>13302</v>
      </c>
      <c r="B4238" s="89">
        <v>2000</v>
      </c>
      <c r="C4238" s="89" t="s">
        <v>7963</v>
      </c>
      <c r="D4238" s="89" t="s">
        <v>13303</v>
      </c>
      <c r="E4238" s="89" t="s">
        <v>6754</v>
      </c>
      <c r="F4238" s="89" t="s">
        <v>683</v>
      </c>
      <c r="G4238" s="105">
        <v>45409.425694444442</v>
      </c>
      <c r="H4238" t="str">
        <f>INDEX(Partner_details[companyName], MATCH(E4238, Partner_details[email], 0))</f>
        <v>Noraleppo</v>
      </c>
      <c r="I4238">
        <f>IFERROR(INDEX(ggPayers[payer], MATCH(A4238, ggPayers[remote_order_id], 0)), 0)</f>
        <v>0</v>
      </c>
      <c r="J4238" t="str">
        <f t="shared" si="66"/>
        <v>other</v>
      </c>
    </row>
    <row r="4239" spans="1:10">
      <c r="A4239" s="89" t="s">
        <v>1085</v>
      </c>
      <c r="B4239" s="89">
        <v>2000</v>
      </c>
      <c r="C4239" s="89" t="s">
        <v>561</v>
      </c>
      <c r="D4239" s="89"/>
      <c r="E4239" s="89" t="s">
        <v>6754</v>
      </c>
      <c r="F4239" s="89" t="s">
        <v>683</v>
      </c>
      <c r="G4239" s="105">
        <v>45409.425694444442</v>
      </c>
      <c r="H4239" t="str">
        <f>INDEX(Partner_details[companyName], MATCH(E4239, Partner_details[email], 0))</f>
        <v>Noraleppo</v>
      </c>
      <c r="I4239">
        <f>IFERROR(INDEX(ggPayers[payer], MATCH(A4239, ggPayers[remote_order_id], 0)), 0)</f>
        <v>0</v>
      </c>
      <c r="J4239" t="str">
        <f t="shared" si="66"/>
        <v>other</v>
      </c>
    </row>
    <row r="4240" spans="1:10">
      <c r="A4240" s="89" t="s">
        <v>13304</v>
      </c>
      <c r="B4240" s="89">
        <v>2000</v>
      </c>
      <c r="C4240" s="89" t="s">
        <v>7963</v>
      </c>
      <c r="D4240" s="89"/>
      <c r="E4240" s="89" t="s">
        <v>6754</v>
      </c>
      <c r="F4240" s="89" t="s">
        <v>683</v>
      </c>
      <c r="G4240" s="105">
        <v>45409.425694444442</v>
      </c>
      <c r="H4240" t="str">
        <f>INDEX(Partner_details[companyName], MATCH(E4240, Partner_details[email], 0))</f>
        <v>Noraleppo</v>
      </c>
      <c r="I4240">
        <f>IFERROR(INDEX(ggPayers[payer], MATCH(A4240, ggPayers[remote_order_id], 0)), 0)</f>
        <v>0</v>
      </c>
      <c r="J4240" t="str">
        <f t="shared" si="66"/>
        <v>other</v>
      </c>
    </row>
    <row r="4241" spans="1:10">
      <c r="A4241" s="89" t="s">
        <v>13305</v>
      </c>
      <c r="B4241" s="89">
        <v>2000</v>
      </c>
      <c r="C4241" s="89" t="s">
        <v>7963</v>
      </c>
      <c r="D4241" s="89" t="s">
        <v>13306</v>
      </c>
      <c r="E4241" s="89" t="s">
        <v>7235</v>
      </c>
      <c r="F4241" s="89" t="s">
        <v>710</v>
      </c>
      <c r="G4241" s="105">
        <v>45409.445833333331</v>
      </c>
      <c r="H4241" t="str">
        <f>INDEX(Partner_details[companyName], MATCH(E4241, Partner_details[email], 0))</f>
        <v>Smoking Chef</v>
      </c>
      <c r="I4241">
        <f>IFERROR(INDEX(ggPayers[payer], MATCH(A4241, ggPayers[remote_order_id], 0)), 0)</f>
        <v>0</v>
      </c>
      <c r="J4241" t="str">
        <f t="shared" si="66"/>
        <v>other</v>
      </c>
    </row>
    <row r="4242" spans="1:10">
      <c r="A4242" s="89" t="s">
        <v>13307</v>
      </c>
      <c r="B4242" s="89">
        <v>2000</v>
      </c>
      <c r="C4242" s="89" t="s">
        <v>7963</v>
      </c>
      <c r="D4242" s="89" t="s">
        <v>13308</v>
      </c>
      <c r="E4242" s="89" t="s">
        <v>7235</v>
      </c>
      <c r="F4242" s="89" t="s">
        <v>710</v>
      </c>
      <c r="G4242" s="105">
        <v>45409.445833333331</v>
      </c>
      <c r="H4242" t="str">
        <f>INDEX(Partner_details[companyName], MATCH(E4242, Partner_details[email], 0))</f>
        <v>Smoking Chef</v>
      </c>
      <c r="I4242">
        <f>IFERROR(INDEX(ggPayers[payer], MATCH(A4242, ggPayers[remote_order_id], 0)), 0)</f>
        <v>0</v>
      </c>
      <c r="J4242" t="str">
        <f t="shared" si="66"/>
        <v>other</v>
      </c>
    </row>
    <row r="4243" spans="1:10">
      <c r="A4243" s="89" t="s">
        <v>13309</v>
      </c>
      <c r="B4243" s="89">
        <v>2000</v>
      </c>
      <c r="C4243" s="89" t="s">
        <v>7963</v>
      </c>
      <c r="D4243" s="89"/>
      <c r="E4243" s="89" t="s">
        <v>7235</v>
      </c>
      <c r="F4243" s="89" t="s">
        <v>710</v>
      </c>
      <c r="G4243" s="105">
        <v>45409.445833333331</v>
      </c>
      <c r="H4243" t="str">
        <f>INDEX(Partner_details[companyName], MATCH(E4243, Partner_details[email], 0))</f>
        <v>Smoking Chef</v>
      </c>
      <c r="I4243">
        <f>IFERROR(INDEX(ggPayers[payer], MATCH(A4243, ggPayers[remote_order_id], 0)), 0)</f>
        <v>0</v>
      </c>
      <c r="J4243" t="str">
        <f t="shared" si="66"/>
        <v>other</v>
      </c>
    </row>
    <row r="4244" spans="1:10">
      <c r="A4244" s="89" t="s">
        <v>13310</v>
      </c>
      <c r="B4244" s="89">
        <v>2000</v>
      </c>
      <c r="C4244" s="89" t="s">
        <v>7963</v>
      </c>
      <c r="D4244" s="89"/>
      <c r="E4244" s="89" t="s">
        <v>7235</v>
      </c>
      <c r="F4244" s="89" t="s">
        <v>710</v>
      </c>
      <c r="G4244" s="105">
        <v>45409.445833333331</v>
      </c>
      <c r="H4244" t="str">
        <f>INDEX(Partner_details[companyName], MATCH(E4244, Partner_details[email], 0))</f>
        <v>Smoking Chef</v>
      </c>
      <c r="I4244">
        <f>IFERROR(INDEX(ggPayers[payer], MATCH(A4244, ggPayers[remote_order_id], 0)), 0)</f>
        <v>0</v>
      </c>
      <c r="J4244" t="str">
        <f t="shared" si="66"/>
        <v>other</v>
      </c>
    </row>
    <row r="4245" spans="1:10">
      <c r="A4245" s="89" t="s">
        <v>13311</v>
      </c>
      <c r="B4245" s="89">
        <v>2000</v>
      </c>
      <c r="C4245" s="89" t="s">
        <v>7963</v>
      </c>
      <c r="D4245" s="89"/>
      <c r="E4245" s="89" t="s">
        <v>7235</v>
      </c>
      <c r="F4245" s="89" t="s">
        <v>710</v>
      </c>
      <c r="G4245" s="105">
        <v>45409.445833333331</v>
      </c>
      <c r="H4245" t="str">
        <f>INDEX(Partner_details[companyName], MATCH(E4245, Partner_details[email], 0))</f>
        <v>Smoking Chef</v>
      </c>
      <c r="I4245">
        <f>IFERROR(INDEX(ggPayers[payer], MATCH(A4245, ggPayers[remote_order_id], 0)), 0)</f>
        <v>0</v>
      </c>
      <c r="J4245" t="str">
        <f t="shared" si="66"/>
        <v>other</v>
      </c>
    </row>
    <row r="4246" spans="1:10">
      <c r="A4246" s="89" t="s">
        <v>6246</v>
      </c>
      <c r="B4246" s="89">
        <v>300</v>
      </c>
      <c r="C4246" s="89" t="s">
        <v>5606</v>
      </c>
      <c r="D4246" s="89" t="s">
        <v>13312</v>
      </c>
      <c r="E4246" s="89" t="s">
        <v>133</v>
      </c>
      <c r="F4246" s="89" t="s">
        <v>461</v>
      </c>
      <c r="G4246" s="105">
        <v>45409.477777777778</v>
      </c>
      <c r="H4246" t="str">
        <f>INDEX(Partner_details[companyName], MATCH(E4246, Partner_details[email], 0))</f>
        <v>Lumen Coffee</v>
      </c>
      <c r="I4246">
        <f>IFERROR(INDEX(ggPayers[payer], MATCH(A4246, ggPayers[remote_order_id], 0)), 0)</f>
        <v>22292</v>
      </c>
      <c r="J4246" t="str">
        <f t="shared" si="66"/>
        <v>ggPay</v>
      </c>
    </row>
    <row r="4247" spans="1:10">
      <c r="A4247" s="89" t="s">
        <v>1083</v>
      </c>
      <c r="B4247" s="89">
        <v>300</v>
      </c>
      <c r="C4247" s="89" t="s">
        <v>561</v>
      </c>
      <c r="D4247" s="89" t="s">
        <v>13313</v>
      </c>
      <c r="E4247" s="89" t="s">
        <v>133</v>
      </c>
      <c r="F4247" s="89" t="s">
        <v>461</v>
      </c>
      <c r="G4247" s="105">
        <v>45409.478472222225</v>
      </c>
      <c r="H4247" t="str">
        <f>INDEX(Partner_details[companyName], MATCH(E4247, Partner_details[email], 0))</f>
        <v>Lumen Coffee</v>
      </c>
      <c r="I4247">
        <f>IFERROR(INDEX(ggPayers[payer], MATCH(A4247, ggPayers[remote_order_id], 0)), 0)</f>
        <v>22292</v>
      </c>
      <c r="J4247" t="str">
        <f t="shared" si="66"/>
        <v>ggPay</v>
      </c>
    </row>
    <row r="4248" spans="1:10">
      <c r="A4248" s="89" t="s">
        <v>1081</v>
      </c>
      <c r="B4248" s="89">
        <v>500</v>
      </c>
      <c r="C4248" s="89" t="s">
        <v>561</v>
      </c>
      <c r="D4248" s="89" t="s">
        <v>13314</v>
      </c>
      <c r="E4248" s="89" t="s">
        <v>6572</v>
      </c>
      <c r="F4248" s="89" t="s">
        <v>568</v>
      </c>
      <c r="G4248" s="105">
        <v>45409.496527777781</v>
      </c>
      <c r="H4248" t="str">
        <f>INDEX(Partner_details[companyName], MATCH(E4248, Partner_details[email], 0))</f>
        <v>Bisquit</v>
      </c>
      <c r="I4248">
        <f>IFERROR(INDEX(ggPayers[payer], MATCH(A4248, ggPayers[remote_order_id], 0)), 0)</f>
        <v>833134</v>
      </c>
      <c r="J4248" t="str">
        <f t="shared" si="66"/>
        <v>ggPay</v>
      </c>
    </row>
    <row r="4249" spans="1:10">
      <c r="A4249" s="89" t="s">
        <v>13315</v>
      </c>
      <c r="B4249" s="89">
        <v>1000</v>
      </c>
      <c r="C4249" s="89" t="s">
        <v>7963</v>
      </c>
      <c r="D4249" s="89" t="s">
        <v>13316</v>
      </c>
      <c r="E4249" s="89" t="s">
        <v>6572</v>
      </c>
      <c r="F4249" s="89" t="s">
        <v>568</v>
      </c>
      <c r="G4249" s="105">
        <v>45409.50277777778</v>
      </c>
      <c r="H4249" t="str">
        <f>INDEX(Partner_details[companyName], MATCH(E4249, Partner_details[email], 0))</f>
        <v>Bisquit</v>
      </c>
      <c r="I4249">
        <f>IFERROR(INDEX(ggPayers[payer], MATCH(A4249, ggPayers[remote_order_id], 0)), 0)</f>
        <v>0</v>
      </c>
      <c r="J4249" t="str">
        <f t="shared" si="66"/>
        <v>other</v>
      </c>
    </row>
    <row r="4250" spans="1:10">
      <c r="A4250" s="89" t="s">
        <v>1079</v>
      </c>
      <c r="B4250" s="89">
        <v>500</v>
      </c>
      <c r="C4250" s="89" t="s">
        <v>561</v>
      </c>
      <c r="D4250" s="89"/>
      <c r="E4250" s="89" t="s">
        <v>7018</v>
      </c>
      <c r="F4250" s="89" t="s">
        <v>476</v>
      </c>
      <c r="G4250" s="105">
        <v>45409.524305555555</v>
      </c>
      <c r="H4250" t="str">
        <f>INDEX(Partner_details[companyName], MATCH(E4250, Partner_details[email], 0))</f>
        <v>Malocco</v>
      </c>
      <c r="I4250">
        <f>IFERROR(INDEX(ggPayers[payer], MATCH(A4250, ggPayers[remote_order_id], 0)), 0)</f>
        <v>0</v>
      </c>
      <c r="J4250" t="str">
        <f t="shared" si="66"/>
        <v>other</v>
      </c>
    </row>
    <row r="4251" spans="1:10">
      <c r="A4251" s="89" t="s">
        <v>13317</v>
      </c>
      <c r="B4251" s="89">
        <v>500</v>
      </c>
      <c r="C4251" s="89" t="s">
        <v>7963</v>
      </c>
      <c r="D4251" s="89"/>
      <c r="E4251" s="89" t="s">
        <v>7018</v>
      </c>
      <c r="F4251" s="89" t="s">
        <v>476</v>
      </c>
      <c r="G4251" s="105">
        <v>45409.524305555555</v>
      </c>
      <c r="H4251" t="str">
        <f>INDEX(Partner_details[companyName], MATCH(E4251, Partner_details[email], 0))</f>
        <v>Malocco</v>
      </c>
      <c r="I4251">
        <f>IFERROR(INDEX(ggPayers[payer], MATCH(A4251, ggPayers[remote_order_id], 0)), 0)</f>
        <v>0</v>
      </c>
      <c r="J4251" t="str">
        <f t="shared" si="66"/>
        <v>other</v>
      </c>
    </row>
    <row r="4252" spans="1:10">
      <c r="A4252" s="89" t="s">
        <v>1077</v>
      </c>
      <c r="B4252" s="89">
        <v>1000</v>
      </c>
      <c r="C4252" s="89" t="s">
        <v>561</v>
      </c>
      <c r="D4252" s="89" t="s">
        <v>13318</v>
      </c>
      <c r="E4252" s="89" t="s">
        <v>6728</v>
      </c>
      <c r="F4252" s="89" t="s">
        <v>6727</v>
      </c>
      <c r="G4252" s="105">
        <v>45409.560416666667</v>
      </c>
      <c r="H4252" t="str">
        <f>INDEX(Partner_details[companyName], MATCH(E4252, Partner_details[email], 0))</f>
        <v>Byblos</v>
      </c>
      <c r="I4252">
        <f>IFERROR(INDEX(ggPayers[payer], MATCH(A4252, ggPayers[remote_order_id], 0)), 0)</f>
        <v>524342</v>
      </c>
      <c r="J4252" t="str">
        <f t="shared" si="66"/>
        <v>ggPay</v>
      </c>
    </row>
    <row r="4253" spans="1:10">
      <c r="A4253" s="89" t="s">
        <v>13319</v>
      </c>
      <c r="B4253" s="89">
        <v>300</v>
      </c>
      <c r="C4253" s="89" t="s">
        <v>7963</v>
      </c>
      <c r="D4253" s="89"/>
      <c r="E4253" s="89" t="s">
        <v>7296</v>
      </c>
      <c r="F4253" s="89" t="s">
        <v>516</v>
      </c>
      <c r="G4253" s="105">
        <v>45409.5625</v>
      </c>
      <c r="H4253" t="str">
        <f>INDEX(Partner_details[companyName], MATCH(E4253, Partner_details[email], 0))</f>
        <v>Paul</v>
      </c>
      <c r="I4253">
        <f>IFERROR(INDEX(ggPayers[payer], MATCH(A4253, ggPayers[remote_order_id], 0)), 0)</f>
        <v>0</v>
      </c>
      <c r="J4253" t="str">
        <f t="shared" si="66"/>
        <v>other</v>
      </c>
    </row>
    <row r="4254" spans="1:10">
      <c r="A4254" s="89" t="s">
        <v>1075</v>
      </c>
      <c r="B4254" s="89">
        <v>500</v>
      </c>
      <c r="C4254" s="89" t="s">
        <v>561</v>
      </c>
      <c r="D4254" s="89" t="s">
        <v>13320</v>
      </c>
      <c r="E4254" s="89" t="s">
        <v>6572</v>
      </c>
      <c r="F4254" s="89" t="s">
        <v>568</v>
      </c>
      <c r="G4254" s="105">
        <v>45409.581944444442</v>
      </c>
      <c r="H4254" t="str">
        <f>INDEX(Partner_details[companyName], MATCH(E4254, Partner_details[email], 0))</f>
        <v>Bisquit</v>
      </c>
      <c r="I4254">
        <f>IFERROR(INDEX(ggPayers[payer], MATCH(A4254, ggPayers[remote_order_id], 0)), 0)</f>
        <v>1061654</v>
      </c>
      <c r="J4254" t="str">
        <f t="shared" si="66"/>
        <v>ggPay</v>
      </c>
    </row>
    <row r="4255" spans="1:10">
      <c r="A4255" s="89" t="s">
        <v>13321</v>
      </c>
      <c r="B4255" s="89">
        <v>100</v>
      </c>
      <c r="C4255" s="89" t="s">
        <v>7963</v>
      </c>
      <c r="D4255" s="89" t="s">
        <v>13322</v>
      </c>
      <c r="E4255" s="89" t="s">
        <v>6572</v>
      </c>
      <c r="F4255" s="89" t="s">
        <v>568</v>
      </c>
      <c r="G4255" s="105">
        <v>45409.611805555556</v>
      </c>
      <c r="H4255" t="str">
        <f>INDEX(Partner_details[companyName], MATCH(E4255, Partner_details[email], 0))</f>
        <v>Bisquit</v>
      </c>
      <c r="I4255">
        <f>IFERROR(INDEX(ggPayers[payer], MATCH(A4255, ggPayers[remote_order_id], 0)), 0)</f>
        <v>0</v>
      </c>
      <c r="J4255" t="str">
        <f t="shared" si="66"/>
        <v>other</v>
      </c>
    </row>
    <row r="4256" spans="1:10">
      <c r="A4256" s="89" t="s">
        <v>13323</v>
      </c>
      <c r="B4256" s="89">
        <v>100</v>
      </c>
      <c r="C4256" s="89" t="s">
        <v>7963</v>
      </c>
      <c r="D4256" s="89" t="s">
        <v>13324</v>
      </c>
      <c r="E4256" s="89" t="s">
        <v>6572</v>
      </c>
      <c r="F4256" s="89" t="s">
        <v>568</v>
      </c>
      <c r="G4256" s="105">
        <v>45409.611805555556</v>
      </c>
      <c r="H4256" t="str">
        <f>INDEX(Partner_details[companyName], MATCH(E4256, Partner_details[email], 0))</f>
        <v>Bisquit</v>
      </c>
      <c r="I4256">
        <f>IFERROR(INDEX(ggPayers[payer], MATCH(A4256, ggPayers[remote_order_id], 0)), 0)</f>
        <v>0</v>
      </c>
      <c r="J4256" t="str">
        <f t="shared" si="66"/>
        <v>other</v>
      </c>
    </row>
    <row r="4257" spans="1:10">
      <c r="A4257" s="89" t="s">
        <v>13325</v>
      </c>
      <c r="B4257" s="89">
        <v>2000</v>
      </c>
      <c r="C4257" s="89" t="s">
        <v>7963</v>
      </c>
      <c r="D4257" s="89"/>
      <c r="E4257" s="89" t="s">
        <v>6830</v>
      </c>
      <c r="F4257" s="89" t="s">
        <v>382</v>
      </c>
      <c r="G4257" s="105">
        <v>45409.620138888888</v>
      </c>
      <c r="H4257" t="str">
        <f>INDEX(Partner_details[companyName], MATCH(E4257, Partner_details[email], 0))</f>
        <v>Beer Academy</v>
      </c>
      <c r="I4257">
        <f>IFERROR(INDEX(ggPayers[payer], MATCH(A4257, ggPayers[remote_order_id], 0)), 0)</f>
        <v>0</v>
      </c>
      <c r="J4257" t="str">
        <f t="shared" si="66"/>
        <v>other</v>
      </c>
    </row>
    <row r="4258" spans="1:10">
      <c r="A4258" s="89" t="s">
        <v>13326</v>
      </c>
      <c r="B4258" s="89">
        <v>2000</v>
      </c>
      <c r="C4258" s="89" t="s">
        <v>7963</v>
      </c>
      <c r="D4258" s="89"/>
      <c r="E4258" s="89" t="s">
        <v>6830</v>
      </c>
      <c r="F4258" s="89" t="s">
        <v>382</v>
      </c>
      <c r="G4258" s="105">
        <v>45409.620138888888</v>
      </c>
      <c r="H4258" t="str">
        <f>INDEX(Partner_details[companyName], MATCH(E4258, Partner_details[email], 0))</f>
        <v>Beer Academy</v>
      </c>
      <c r="I4258">
        <f>IFERROR(INDEX(ggPayers[payer], MATCH(A4258, ggPayers[remote_order_id], 0)), 0)</f>
        <v>0</v>
      </c>
      <c r="J4258" t="str">
        <f t="shared" si="66"/>
        <v>other</v>
      </c>
    </row>
    <row r="4259" spans="1:10">
      <c r="A4259" s="89" t="s">
        <v>1073</v>
      </c>
      <c r="B4259" s="89">
        <v>2000</v>
      </c>
      <c r="C4259" s="89" t="s">
        <v>561</v>
      </c>
      <c r="D4259" s="89"/>
      <c r="E4259" s="89" t="s">
        <v>6754</v>
      </c>
      <c r="F4259" s="89" t="s">
        <v>683</v>
      </c>
      <c r="G4259" s="105">
        <v>45409.626388888886</v>
      </c>
      <c r="H4259" t="str">
        <f>INDEX(Partner_details[companyName], MATCH(E4259, Partner_details[email], 0))</f>
        <v>Noraleppo</v>
      </c>
      <c r="I4259">
        <f>IFERROR(INDEX(ggPayers[payer], MATCH(A4259, ggPayers[remote_order_id], 0)), 0)</f>
        <v>0</v>
      </c>
      <c r="J4259" t="str">
        <f t="shared" si="66"/>
        <v>other</v>
      </c>
    </row>
    <row r="4260" spans="1:10">
      <c r="A4260" s="89" t="s">
        <v>13327</v>
      </c>
      <c r="B4260" s="89">
        <v>2000</v>
      </c>
      <c r="C4260" s="89" t="s">
        <v>7963</v>
      </c>
      <c r="D4260" s="89"/>
      <c r="E4260" s="89" t="s">
        <v>6754</v>
      </c>
      <c r="F4260" s="89" t="s">
        <v>683</v>
      </c>
      <c r="G4260" s="105">
        <v>45409.626388888886</v>
      </c>
      <c r="H4260" t="str">
        <f>INDEX(Partner_details[companyName], MATCH(E4260, Partner_details[email], 0))</f>
        <v>Noraleppo</v>
      </c>
      <c r="I4260">
        <f>IFERROR(INDEX(ggPayers[payer], MATCH(A4260, ggPayers[remote_order_id], 0)), 0)</f>
        <v>0</v>
      </c>
      <c r="J4260" t="str">
        <f t="shared" si="66"/>
        <v>other</v>
      </c>
    </row>
    <row r="4261" spans="1:10">
      <c r="A4261" s="89" t="s">
        <v>1071</v>
      </c>
      <c r="B4261" s="89">
        <v>2000</v>
      </c>
      <c r="C4261" s="89" t="s">
        <v>561</v>
      </c>
      <c r="D4261" s="89" t="s">
        <v>13328</v>
      </c>
      <c r="E4261" s="89" t="s">
        <v>7235</v>
      </c>
      <c r="F4261" s="89" t="s">
        <v>710</v>
      </c>
      <c r="G4261" s="105">
        <v>45409.655555555553</v>
      </c>
      <c r="H4261" t="str">
        <f>INDEX(Partner_details[companyName], MATCH(E4261, Partner_details[email], 0))</f>
        <v>Smoking Chef</v>
      </c>
      <c r="I4261">
        <f>IFERROR(INDEX(ggPayers[payer], MATCH(A4261, ggPayers[remote_order_id], 0)), 0)</f>
        <v>363780</v>
      </c>
      <c r="J4261" t="str">
        <f t="shared" si="66"/>
        <v>ggPay</v>
      </c>
    </row>
    <row r="4262" spans="1:10">
      <c r="A4262" s="89" t="s">
        <v>1069</v>
      </c>
      <c r="B4262" s="89">
        <v>1000</v>
      </c>
      <c r="C4262" s="89" t="s">
        <v>561</v>
      </c>
      <c r="D4262" s="89" t="s">
        <v>13329</v>
      </c>
      <c r="E4262" s="89" t="s">
        <v>6762</v>
      </c>
      <c r="F4262" s="89" t="s">
        <v>472</v>
      </c>
      <c r="G4262" s="105">
        <v>45409.736111111109</v>
      </c>
      <c r="H4262" t="str">
        <f>INDEX(Partner_details[companyName], MATCH(E4262, Partner_details[email], 0))</f>
        <v>Machar</v>
      </c>
      <c r="I4262">
        <f>IFERROR(INDEX(ggPayers[payer], MATCH(A4262, ggPayers[remote_order_id], 0)), 0)</f>
        <v>186493</v>
      </c>
      <c r="J4262" t="str">
        <f t="shared" si="66"/>
        <v>ggPay</v>
      </c>
    </row>
    <row r="4263" spans="1:10">
      <c r="A4263" s="89" t="s">
        <v>1067</v>
      </c>
      <c r="B4263" s="89">
        <v>400</v>
      </c>
      <c r="C4263" s="89" t="s">
        <v>561</v>
      </c>
      <c r="D4263" s="89" t="s">
        <v>13330</v>
      </c>
      <c r="E4263" s="89" t="s">
        <v>6572</v>
      </c>
      <c r="F4263" s="89" t="s">
        <v>568</v>
      </c>
      <c r="G4263" s="105">
        <v>45409.745138888888</v>
      </c>
      <c r="H4263" t="str">
        <f>INDEX(Partner_details[companyName], MATCH(E4263, Partner_details[email], 0))</f>
        <v>Bisquit</v>
      </c>
      <c r="I4263">
        <f>IFERROR(INDEX(ggPayers[payer], MATCH(A4263, ggPayers[remote_order_id], 0)), 0)</f>
        <v>1019179</v>
      </c>
      <c r="J4263" t="str">
        <f t="shared" si="66"/>
        <v>ggPay</v>
      </c>
    </row>
    <row r="4264" spans="1:10">
      <c r="A4264" s="89" t="s">
        <v>13331</v>
      </c>
      <c r="B4264" s="89">
        <v>5000</v>
      </c>
      <c r="C4264" s="89" t="s">
        <v>7963</v>
      </c>
      <c r="D4264" s="89" t="s">
        <v>13332</v>
      </c>
      <c r="E4264" s="89" t="s">
        <v>7235</v>
      </c>
      <c r="F4264" s="89" t="s">
        <v>710</v>
      </c>
      <c r="G4264" s="105">
        <v>45409.803472222222</v>
      </c>
      <c r="H4264" t="str">
        <f>INDEX(Partner_details[companyName], MATCH(E4264, Partner_details[email], 0))</f>
        <v>Smoking Chef</v>
      </c>
      <c r="I4264">
        <f>IFERROR(INDEX(ggPayers[payer], MATCH(A4264, ggPayers[remote_order_id], 0)), 0)</f>
        <v>0</v>
      </c>
      <c r="J4264" t="str">
        <f t="shared" si="66"/>
        <v>other</v>
      </c>
    </row>
    <row r="4265" spans="1:10">
      <c r="A4265" s="89" t="s">
        <v>13333</v>
      </c>
      <c r="B4265" s="89">
        <v>5000</v>
      </c>
      <c r="C4265" s="89" t="s">
        <v>7963</v>
      </c>
      <c r="D4265" s="89"/>
      <c r="E4265" s="89" t="s">
        <v>7235</v>
      </c>
      <c r="F4265" s="89" t="s">
        <v>710</v>
      </c>
      <c r="G4265" s="105">
        <v>45409.803472222222</v>
      </c>
      <c r="H4265" t="str">
        <f>INDEX(Partner_details[companyName], MATCH(E4265, Partner_details[email], 0))</f>
        <v>Smoking Chef</v>
      </c>
      <c r="I4265">
        <f>IFERROR(INDEX(ggPayers[payer], MATCH(A4265, ggPayers[remote_order_id], 0)), 0)</f>
        <v>0</v>
      </c>
      <c r="J4265" t="str">
        <f t="shared" si="66"/>
        <v>other</v>
      </c>
    </row>
    <row r="4266" spans="1:10">
      <c r="A4266" s="89" t="s">
        <v>13334</v>
      </c>
      <c r="B4266" s="89">
        <v>5000</v>
      </c>
      <c r="C4266" s="89" t="s">
        <v>7963</v>
      </c>
      <c r="D4266" s="89" t="s">
        <v>13335</v>
      </c>
      <c r="E4266" s="89" t="s">
        <v>7235</v>
      </c>
      <c r="F4266" s="89" t="s">
        <v>710</v>
      </c>
      <c r="G4266" s="105">
        <v>45409.804166666669</v>
      </c>
      <c r="H4266" t="str">
        <f>INDEX(Partner_details[companyName], MATCH(E4266, Partner_details[email], 0))</f>
        <v>Smoking Chef</v>
      </c>
      <c r="I4266">
        <f>IFERROR(INDEX(ggPayers[payer], MATCH(A4266, ggPayers[remote_order_id], 0)), 0)</f>
        <v>0</v>
      </c>
      <c r="J4266" t="str">
        <f t="shared" si="66"/>
        <v>other</v>
      </c>
    </row>
    <row r="4267" spans="1:10">
      <c r="A4267" s="89" t="s">
        <v>13336</v>
      </c>
      <c r="B4267" s="89">
        <v>2000</v>
      </c>
      <c r="C4267" s="89" t="s">
        <v>7963</v>
      </c>
      <c r="D4267" s="89"/>
      <c r="E4267" s="89" t="s">
        <v>7296</v>
      </c>
      <c r="F4267" s="89" t="s">
        <v>516</v>
      </c>
      <c r="G4267" s="105">
        <v>45410.304166666669</v>
      </c>
      <c r="H4267" t="str">
        <f>INDEX(Partner_details[companyName], MATCH(E4267, Partner_details[email], 0))</f>
        <v>Paul</v>
      </c>
      <c r="I4267">
        <f>IFERROR(INDEX(ggPayers[payer], MATCH(A4267, ggPayers[remote_order_id], 0)), 0)</f>
        <v>0</v>
      </c>
      <c r="J4267" t="str">
        <f t="shared" si="66"/>
        <v>other</v>
      </c>
    </row>
    <row r="4268" spans="1:10">
      <c r="A4268" s="89" t="s">
        <v>1065</v>
      </c>
      <c r="B4268" s="89">
        <v>2000</v>
      </c>
      <c r="C4268" s="89" t="s">
        <v>561</v>
      </c>
      <c r="D4268" s="89"/>
      <c r="E4268" s="89" t="s">
        <v>7296</v>
      </c>
      <c r="F4268" s="89" t="s">
        <v>516</v>
      </c>
      <c r="G4268" s="105">
        <v>45410.304861111108</v>
      </c>
      <c r="H4268" t="str">
        <f>INDEX(Partner_details[companyName], MATCH(E4268, Partner_details[email], 0))</f>
        <v>Paul</v>
      </c>
      <c r="I4268">
        <f>IFERROR(INDEX(ggPayers[payer], MATCH(A4268, ggPayers[remote_order_id], 0)), 0)</f>
        <v>0</v>
      </c>
      <c r="J4268" t="str">
        <f t="shared" si="66"/>
        <v>other</v>
      </c>
    </row>
    <row r="4269" spans="1:10">
      <c r="A4269" s="89" t="s">
        <v>13337</v>
      </c>
      <c r="B4269" s="89">
        <v>500</v>
      </c>
      <c r="C4269" s="89" t="s">
        <v>7963</v>
      </c>
      <c r="D4269" s="89" t="s">
        <v>13338</v>
      </c>
      <c r="E4269" s="89" t="s">
        <v>6830</v>
      </c>
      <c r="F4269" s="89" t="s">
        <v>382</v>
      </c>
      <c r="G4269" s="105">
        <v>45410.384027777778</v>
      </c>
      <c r="H4269" t="str">
        <f>INDEX(Partner_details[companyName], MATCH(E4269, Partner_details[email], 0))</f>
        <v>Beer Academy</v>
      </c>
      <c r="I4269">
        <f>IFERROR(INDEX(ggPayers[payer], MATCH(A4269, ggPayers[remote_order_id], 0)), 0)</f>
        <v>0</v>
      </c>
      <c r="J4269" t="str">
        <f t="shared" si="66"/>
        <v>other</v>
      </c>
    </row>
    <row r="4270" spans="1:10">
      <c r="A4270" s="89" t="s">
        <v>1063</v>
      </c>
      <c r="B4270" s="89">
        <v>1000</v>
      </c>
      <c r="C4270" s="89" t="s">
        <v>561</v>
      </c>
      <c r="D4270" s="89" t="s">
        <v>13339</v>
      </c>
      <c r="E4270" s="89" t="s">
        <v>6754</v>
      </c>
      <c r="F4270" s="89" t="s">
        <v>683</v>
      </c>
      <c r="G4270" s="105">
        <v>45410.402083333334</v>
      </c>
      <c r="H4270" t="str">
        <f>INDEX(Partner_details[companyName], MATCH(E4270, Partner_details[email], 0))</f>
        <v>Noraleppo</v>
      </c>
      <c r="I4270">
        <f>IFERROR(INDEX(ggPayers[payer], MATCH(A4270, ggPayers[remote_order_id], 0)), 0)</f>
        <v>151985</v>
      </c>
      <c r="J4270" t="str">
        <f t="shared" si="66"/>
        <v>ggPay</v>
      </c>
    </row>
    <row r="4271" spans="1:10">
      <c r="A4271" s="89" t="s">
        <v>1061</v>
      </c>
      <c r="B4271" s="89">
        <v>1000</v>
      </c>
      <c r="C4271" s="89" t="s">
        <v>561</v>
      </c>
      <c r="D4271" s="89" t="s">
        <v>13340</v>
      </c>
      <c r="E4271" s="89" t="s">
        <v>7296</v>
      </c>
      <c r="F4271" s="89" t="s">
        <v>516</v>
      </c>
      <c r="G4271" s="105">
        <v>45410.484027777777</v>
      </c>
      <c r="H4271" t="str">
        <f>INDEX(Partner_details[companyName], MATCH(E4271, Partner_details[email], 0))</f>
        <v>Paul</v>
      </c>
      <c r="I4271">
        <f>IFERROR(INDEX(ggPayers[payer], MATCH(A4271, ggPayers[remote_order_id], 0)), 0)</f>
        <v>520696</v>
      </c>
      <c r="J4271" t="str">
        <f t="shared" si="66"/>
        <v>ggPay</v>
      </c>
    </row>
    <row r="4272" spans="1:10">
      <c r="A4272" s="89" t="s">
        <v>1059</v>
      </c>
      <c r="B4272" s="89">
        <v>1000</v>
      </c>
      <c r="C4272" s="89" t="s">
        <v>561</v>
      </c>
      <c r="D4272" s="89" t="s">
        <v>13341</v>
      </c>
      <c r="E4272" s="89" t="s">
        <v>7296</v>
      </c>
      <c r="F4272" s="89" t="s">
        <v>516</v>
      </c>
      <c r="G4272" s="105">
        <v>45410.484027777777</v>
      </c>
      <c r="H4272" t="str">
        <f>INDEX(Partner_details[companyName], MATCH(E4272, Partner_details[email], 0))</f>
        <v>Paul</v>
      </c>
      <c r="I4272">
        <f>IFERROR(INDEX(ggPayers[payer], MATCH(A4272, ggPayers[remote_order_id], 0)), 0)</f>
        <v>520696</v>
      </c>
      <c r="J4272" t="str">
        <f t="shared" si="66"/>
        <v>ggPay</v>
      </c>
    </row>
    <row r="4273" spans="1:10">
      <c r="A4273" s="89" t="s">
        <v>1057</v>
      </c>
      <c r="B4273" s="89">
        <v>500</v>
      </c>
      <c r="C4273" s="89" t="s">
        <v>561</v>
      </c>
      <c r="D4273" s="89" t="s">
        <v>13342</v>
      </c>
      <c r="E4273" s="89" t="s">
        <v>7018</v>
      </c>
      <c r="F4273" s="89" t="s">
        <v>476</v>
      </c>
      <c r="G4273" s="105">
        <v>45410.509027777778</v>
      </c>
      <c r="H4273" t="str">
        <f>INDEX(Partner_details[companyName], MATCH(E4273, Partner_details[email], 0))</f>
        <v>Malocco</v>
      </c>
      <c r="I4273">
        <f>IFERROR(INDEX(ggPayers[payer], MATCH(A4273, ggPayers[remote_order_id], 0)), 0)</f>
        <v>5012</v>
      </c>
      <c r="J4273" t="str">
        <f t="shared" si="66"/>
        <v>ggPay</v>
      </c>
    </row>
    <row r="4274" spans="1:10">
      <c r="A4274" s="89" t="s">
        <v>1055</v>
      </c>
      <c r="B4274" s="89">
        <v>500</v>
      </c>
      <c r="C4274" s="89" t="s">
        <v>561</v>
      </c>
      <c r="D4274" s="89" t="s">
        <v>13343</v>
      </c>
      <c r="E4274" s="89" t="s">
        <v>6728</v>
      </c>
      <c r="F4274" s="89" t="s">
        <v>6727</v>
      </c>
      <c r="G4274" s="105">
        <v>45410.541666666664</v>
      </c>
      <c r="H4274" t="str">
        <f>INDEX(Partner_details[companyName], MATCH(E4274, Partner_details[email], 0))</f>
        <v>Byblos</v>
      </c>
      <c r="I4274">
        <f>IFERROR(INDEX(ggPayers[payer], MATCH(A4274, ggPayers[remote_order_id], 0)), 0)</f>
        <v>1042790</v>
      </c>
      <c r="J4274" t="str">
        <f t="shared" si="66"/>
        <v>ggPay</v>
      </c>
    </row>
    <row r="4275" spans="1:10">
      <c r="A4275" s="89" t="s">
        <v>13344</v>
      </c>
      <c r="B4275" s="89">
        <v>500</v>
      </c>
      <c r="C4275" s="89" t="s">
        <v>7974</v>
      </c>
      <c r="D4275" s="89"/>
      <c r="E4275" s="89" t="s">
        <v>6898</v>
      </c>
      <c r="F4275" s="89" t="s">
        <v>1173</v>
      </c>
      <c r="G4275" s="105">
        <v>45410.553472222222</v>
      </c>
      <c r="H4275" t="str">
        <f>INDEX(Partner_details[companyName], MATCH(E4275, Partner_details[email], 0))</f>
        <v>Bisquit</v>
      </c>
      <c r="I4275">
        <f>IFERROR(INDEX(ggPayers[payer], MATCH(A4275, ggPayers[remote_order_id], 0)), 0)</f>
        <v>0</v>
      </c>
      <c r="J4275" t="str">
        <f t="shared" si="66"/>
        <v>other</v>
      </c>
    </row>
    <row r="4276" spans="1:10">
      <c r="A4276" s="89" t="s">
        <v>13345</v>
      </c>
      <c r="B4276" s="89">
        <v>500</v>
      </c>
      <c r="C4276" s="89" t="s">
        <v>7974</v>
      </c>
      <c r="D4276" s="89"/>
      <c r="E4276" s="89" t="s">
        <v>6898</v>
      </c>
      <c r="F4276" s="89" t="s">
        <v>1173</v>
      </c>
      <c r="G4276" s="105">
        <v>45410.553472222222</v>
      </c>
      <c r="H4276" t="str">
        <f>INDEX(Partner_details[companyName], MATCH(E4276, Partner_details[email], 0))</f>
        <v>Bisquit</v>
      </c>
      <c r="I4276">
        <f>IFERROR(INDEX(ggPayers[payer], MATCH(A4276, ggPayers[remote_order_id], 0)), 0)</f>
        <v>0</v>
      </c>
      <c r="J4276" t="str">
        <f t="shared" si="66"/>
        <v>other</v>
      </c>
    </row>
    <row r="4277" spans="1:10">
      <c r="A4277" s="89" t="s">
        <v>1053</v>
      </c>
      <c r="B4277" s="89">
        <v>500</v>
      </c>
      <c r="C4277" s="89" t="s">
        <v>561</v>
      </c>
      <c r="D4277" s="89" t="s">
        <v>13346</v>
      </c>
      <c r="E4277" s="89" t="s">
        <v>7579</v>
      </c>
      <c r="F4277" s="89" t="s">
        <v>602</v>
      </c>
      <c r="G4277" s="105">
        <v>45410.561111111114</v>
      </c>
      <c r="H4277" t="e">
        <f>INDEX(Partner_details[companyName], MATCH(E4277, Partner_details[email], 0))</f>
        <v>#N/A</v>
      </c>
      <c r="I4277">
        <f>IFERROR(INDEX(ggPayers[payer], MATCH(A4277, ggPayers[remote_order_id], 0)), 0)</f>
        <v>773174</v>
      </c>
      <c r="J4277" t="str">
        <f t="shared" si="66"/>
        <v>ggPay</v>
      </c>
    </row>
    <row r="4278" spans="1:10">
      <c r="A4278" s="89" t="s">
        <v>1051</v>
      </c>
      <c r="B4278" s="89">
        <v>1000</v>
      </c>
      <c r="C4278" s="89" t="s">
        <v>561</v>
      </c>
      <c r="D4278" s="89"/>
      <c r="E4278" s="89" t="s">
        <v>6728</v>
      </c>
      <c r="F4278" s="89" t="s">
        <v>6727</v>
      </c>
      <c r="G4278" s="105">
        <v>45410.593055555553</v>
      </c>
      <c r="H4278" t="str">
        <f>INDEX(Partner_details[companyName], MATCH(E4278, Partner_details[email], 0))</f>
        <v>Byblos</v>
      </c>
      <c r="I4278">
        <f>IFERROR(INDEX(ggPayers[payer], MATCH(A4278, ggPayers[remote_order_id], 0)), 0)</f>
        <v>0</v>
      </c>
      <c r="J4278" t="str">
        <f t="shared" si="66"/>
        <v>other</v>
      </c>
    </row>
    <row r="4279" spans="1:10">
      <c r="A4279" s="89" t="s">
        <v>13347</v>
      </c>
      <c r="B4279" s="89">
        <v>1000</v>
      </c>
      <c r="C4279" s="89" t="s">
        <v>7963</v>
      </c>
      <c r="D4279" s="89" t="s">
        <v>13348</v>
      </c>
      <c r="E4279" s="89" t="s">
        <v>6728</v>
      </c>
      <c r="F4279" s="89" t="s">
        <v>6727</v>
      </c>
      <c r="G4279" s="105">
        <v>45410.59375</v>
      </c>
      <c r="H4279" t="str">
        <f>INDEX(Partner_details[companyName], MATCH(E4279, Partner_details[email], 0))</f>
        <v>Byblos</v>
      </c>
      <c r="I4279">
        <f>IFERROR(INDEX(ggPayers[payer], MATCH(A4279, ggPayers[remote_order_id], 0)), 0)</f>
        <v>0</v>
      </c>
      <c r="J4279" t="str">
        <f t="shared" si="66"/>
        <v>other</v>
      </c>
    </row>
    <row r="4280" spans="1:10">
      <c r="A4280" s="89" t="s">
        <v>1049</v>
      </c>
      <c r="B4280" s="89">
        <v>2000</v>
      </c>
      <c r="C4280" s="89" t="s">
        <v>561</v>
      </c>
      <c r="D4280" s="89" t="s">
        <v>13349</v>
      </c>
      <c r="E4280" s="89" t="s">
        <v>7296</v>
      </c>
      <c r="F4280" s="89" t="s">
        <v>516</v>
      </c>
      <c r="G4280" s="105">
        <v>45410.62222222222</v>
      </c>
      <c r="H4280" t="str">
        <f>INDEX(Partner_details[companyName], MATCH(E4280, Partner_details[email], 0))</f>
        <v>Paul</v>
      </c>
      <c r="I4280">
        <f>IFERROR(INDEX(ggPayers[payer], MATCH(A4280, ggPayers[remote_order_id], 0)), 0)</f>
        <v>991632</v>
      </c>
      <c r="J4280" t="str">
        <f t="shared" si="66"/>
        <v>ggPay</v>
      </c>
    </row>
    <row r="4281" spans="1:10">
      <c r="A4281" s="89" t="s">
        <v>1047</v>
      </c>
      <c r="B4281" s="89">
        <v>500</v>
      </c>
      <c r="C4281" s="89" t="s">
        <v>561</v>
      </c>
      <c r="D4281" s="89"/>
      <c r="E4281" s="89" t="s">
        <v>7018</v>
      </c>
      <c r="F4281" s="89" t="s">
        <v>476</v>
      </c>
      <c r="G4281" s="105">
        <v>45410.628472222219</v>
      </c>
      <c r="H4281" t="str">
        <f>INDEX(Partner_details[companyName], MATCH(E4281, Partner_details[email], 0))</f>
        <v>Malocco</v>
      </c>
      <c r="I4281">
        <f>IFERROR(INDEX(ggPayers[payer], MATCH(A4281, ggPayers[remote_order_id], 0)), 0)</f>
        <v>0</v>
      </c>
      <c r="J4281" t="str">
        <f t="shared" si="66"/>
        <v>other</v>
      </c>
    </row>
    <row r="4282" spans="1:10">
      <c r="A4282" s="89" t="s">
        <v>13350</v>
      </c>
      <c r="B4282" s="89">
        <v>2000</v>
      </c>
      <c r="C4282" s="89" t="s">
        <v>7974</v>
      </c>
      <c r="D4282" s="89"/>
      <c r="E4282" s="89" t="s">
        <v>6554</v>
      </c>
      <c r="F4282" s="89" t="s">
        <v>783</v>
      </c>
      <c r="G4282" s="105">
        <v>45410.644444444442</v>
      </c>
      <c r="H4282" t="str">
        <f>INDEX(Partner_details[companyName], MATCH(E4282, Partner_details[email], 0))</f>
        <v>Avetis Grigoryan</v>
      </c>
      <c r="I4282">
        <f>IFERROR(INDEX(ggPayers[payer], MATCH(A4282, ggPayers[remote_order_id], 0)), 0)</f>
        <v>0</v>
      </c>
      <c r="J4282" t="str">
        <f t="shared" si="66"/>
        <v>other</v>
      </c>
    </row>
    <row r="4283" spans="1:10">
      <c r="A4283" s="89" t="s">
        <v>13351</v>
      </c>
      <c r="B4283" s="89">
        <v>2000</v>
      </c>
      <c r="C4283" s="89" t="s">
        <v>7974</v>
      </c>
      <c r="D4283" s="89"/>
      <c r="E4283" s="89" t="s">
        <v>6554</v>
      </c>
      <c r="F4283" s="89" t="s">
        <v>783</v>
      </c>
      <c r="G4283" s="105">
        <v>45410.644444444442</v>
      </c>
      <c r="H4283" t="str">
        <f>INDEX(Partner_details[companyName], MATCH(E4283, Partner_details[email], 0))</f>
        <v>Avetis Grigoryan</v>
      </c>
      <c r="I4283">
        <f>IFERROR(INDEX(ggPayers[payer], MATCH(A4283, ggPayers[remote_order_id], 0)), 0)</f>
        <v>0</v>
      </c>
      <c r="J4283" t="str">
        <f t="shared" si="66"/>
        <v>other</v>
      </c>
    </row>
    <row r="4284" spans="1:10">
      <c r="A4284" s="89" t="s">
        <v>13352</v>
      </c>
      <c r="B4284" s="89">
        <v>2000</v>
      </c>
      <c r="C4284" s="89" t="s">
        <v>7974</v>
      </c>
      <c r="D4284" s="89"/>
      <c r="E4284" s="89" t="s">
        <v>6554</v>
      </c>
      <c r="F4284" s="89" t="s">
        <v>783</v>
      </c>
      <c r="G4284" s="105">
        <v>45410.644444444442</v>
      </c>
      <c r="H4284" t="str">
        <f>INDEX(Partner_details[companyName], MATCH(E4284, Partner_details[email], 0))</f>
        <v>Avetis Grigoryan</v>
      </c>
      <c r="I4284">
        <f>IFERROR(INDEX(ggPayers[payer], MATCH(A4284, ggPayers[remote_order_id], 0)), 0)</f>
        <v>0</v>
      </c>
      <c r="J4284" t="str">
        <f t="shared" si="66"/>
        <v>other</v>
      </c>
    </row>
    <row r="4285" spans="1:10">
      <c r="A4285" s="89" t="s">
        <v>13353</v>
      </c>
      <c r="B4285" s="89">
        <v>2000</v>
      </c>
      <c r="C4285" s="89" t="s">
        <v>7963</v>
      </c>
      <c r="D4285" s="89"/>
      <c r="E4285" s="89" t="s">
        <v>6554</v>
      </c>
      <c r="F4285" s="89" t="s">
        <v>783</v>
      </c>
      <c r="G4285" s="105">
        <v>45410.645138888889</v>
      </c>
      <c r="H4285" t="str">
        <f>INDEX(Partner_details[companyName], MATCH(E4285, Partner_details[email], 0))</f>
        <v>Avetis Grigoryan</v>
      </c>
      <c r="I4285">
        <f>IFERROR(INDEX(ggPayers[payer], MATCH(A4285, ggPayers[remote_order_id], 0)), 0)</f>
        <v>0</v>
      </c>
      <c r="J4285" t="str">
        <f t="shared" si="66"/>
        <v>other</v>
      </c>
    </row>
    <row r="4286" spans="1:10">
      <c r="A4286" s="89" t="s">
        <v>13354</v>
      </c>
      <c r="B4286" s="89">
        <v>1000</v>
      </c>
      <c r="C4286" s="89" t="s">
        <v>7963</v>
      </c>
      <c r="D4286" s="89"/>
      <c r="E4286" s="89" t="s">
        <v>6590</v>
      </c>
      <c r="F4286" s="89" t="s">
        <v>6589</v>
      </c>
      <c r="G4286" s="105">
        <v>45410.681944444441</v>
      </c>
      <c r="H4286" t="str">
        <f>INDEX(Partner_details[companyName], MATCH(E4286, Partner_details[email], 0))</f>
        <v>Jazve</v>
      </c>
      <c r="I4286">
        <f>IFERROR(INDEX(ggPayers[payer], MATCH(A4286, ggPayers[remote_order_id], 0)), 0)</f>
        <v>0</v>
      </c>
      <c r="J4286" t="str">
        <f t="shared" si="66"/>
        <v>other</v>
      </c>
    </row>
    <row r="4287" spans="1:10">
      <c r="A4287" s="89" t="s">
        <v>13355</v>
      </c>
      <c r="B4287" s="89">
        <v>3000</v>
      </c>
      <c r="C4287" s="89" t="s">
        <v>7963</v>
      </c>
      <c r="D4287" s="89"/>
      <c r="E4287" s="89" t="s">
        <v>6590</v>
      </c>
      <c r="F4287" s="89" t="s">
        <v>6589</v>
      </c>
      <c r="G4287" s="105">
        <v>45410.682638888888</v>
      </c>
      <c r="H4287" t="str">
        <f>INDEX(Partner_details[companyName], MATCH(E4287, Partner_details[email], 0))</f>
        <v>Jazve</v>
      </c>
      <c r="I4287">
        <f>IFERROR(INDEX(ggPayers[payer], MATCH(A4287, ggPayers[remote_order_id], 0)), 0)</f>
        <v>0</v>
      </c>
      <c r="J4287" t="str">
        <f t="shared" si="66"/>
        <v>other</v>
      </c>
    </row>
    <row r="4288" spans="1:10">
      <c r="A4288" s="89" t="s">
        <v>13356</v>
      </c>
      <c r="B4288" s="89">
        <v>3000</v>
      </c>
      <c r="C4288" s="89" t="s">
        <v>7963</v>
      </c>
      <c r="D4288" s="89"/>
      <c r="E4288" s="89" t="s">
        <v>6590</v>
      </c>
      <c r="F4288" s="89" t="s">
        <v>6589</v>
      </c>
      <c r="G4288" s="105">
        <v>45410.682638888888</v>
      </c>
      <c r="H4288" t="str">
        <f>INDEX(Partner_details[companyName], MATCH(E4288, Partner_details[email], 0))</f>
        <v>Jazve</v>
      </c>
      <c r="I4288">
        <f>IFERROR(INDEX(ggPayers[payer], MATCH(A4288, ggPayers[remote_order_id], 0)), 0)</f>
        <v>0</v>
      </c>
      <c r="J4288" t="str">
        <f t="shared" si="66"/>
        <v>other</v>
      </c>
    </row>
    <row r="4289" spans="1:10">
      <c r="A4289" s="89" t="s">
        <v>13357</v>
      </c>
      <c r="B4289" s="89">
        <v>3000</v>
      </c>
      <c r="C4289" s="89" t="s">
        <v>7963</v>
      </c>
      <c r="D4289" s="89" t="s">
        <v>13358</v>
      </c>
      <c r="E4289" s="89" t="s">
        <v>130</v>
      </c>
      <c r="F4289" s="89" t="s">
        <v>128</v>
      </c>
      <c r="G4289" s="105">
        <v>45410.686111111114</v>
      </c>
      <c r="H4289" t="str">
        <f>INDEX(Partner_details[companyName], MATCH(E4289, Partner_details[email], 0))</f>
        <v>Avetis Grigoryan</v>
      </c>
      <c r="I4289">
        <f>IFERROR(INDEX(ggPayers[payer], MATCH(A4289, ggPayers[remote_order_id], 0)), 0)</f>
        <v>0</v>
      </c>
      <c r="J4289" t="str">
        <f t="shared" si="66"/>
        <v>other</v>
      </c>
    </row>
    <row r="4290" spans="1:10">
      <c r="A4290" s="89" t="s">
        <v>13359</v>
      </c>
      <c r="B4290" s="89">
        <v>3000</v>
      </c>
      <c r="C4290" s="89" t="s">
        <v>7963</v>
      </c>
      <c r="D4290" s="89"/>
      <c r="E4290" s="89" t="s">
        <v>130</v>
      </c>
      <c r="F4290" s="89" t="s">
        <v>128</v>
      </c>
      <c r="G4290" s="105">
        <v>45410.686111111114</v>
      </c>
      <c r="H4290" t="str">
        <f>INDEX(Partner_details[companyName], MATCH(E4290, Partner_details[email], 0))</f>
        <v>Avetis Grigoryan</v>
      </c>
      <c r="I4290">
        <f>IFERROR(INDEX(ggPayers[payer], MATCH(A4290, ggPayers[remote_order_id], 0)), 0)</f>
        <v>0</v>
      </c>
      <c r="J4290" t="str">
        <f t="shared" si="66"/>
        <v>other</v>
      </c>
    </row>
    <row r="4291" spans="1:10">
      <c r="A4291" s="89" t="s">
        <v>1045</v>
      </c>
      <c r="B4291" s="89">
        <v>1000</v>
      </c>
      <c r="C4291" s="89" t="s">
        <v>561</v>
      </c>
      <c r="D4291" s="89" t="s">
        <v>13360</v>
      </c>
      <c r="E4291" s="89" t="s">
        <v>7296</v>
      </c>
      <c r="F4291" s="89" t="s">
        <v>516</v>
      </c>
      <c r="G4291" s="105">
        <v>45410.7</v>
      </c>
      <c r="H4291" t="str">
        <f>INDEX(Partner_details[companyName], MATCH(E4291, Partner_details[email], 0))</f>
        <v>Paul</v>
      </c>
      <c r="I4291">
        <f>IFERROR(INDEX(ggPayers[payer], MATCH(A4291, ggPayers[remote_order_id], 0)), 0)</f>
        <v>56684</v>
      </c>
      <c r="J4291" t="str">
        <f t="shared" ref="J4291:J4354" si="67">IF(NOT(I4291=0), "ggPay", "other")</f>
        <v>ggPay</v>
      </c>
    </row>
    <row r="4292" spans="1:10">
      <c r="A4292" s="89" t="s">
        <v>13361</v>
      </c>
      <c r="B4292" s="89">
        <v>1000</v>
      </c>
      <c r="C4292" s="89" t="s">
        <v>7963</v>
      </c>
      <c r="D4292" s="89" t="s">
        <v>13362</v>
      </c>
      <c r="E4292" s="89" t="s">
        <v>7018</v>
      </c>
      <c r="F4292" s="89" t="s">
        <v>476</v>
      </c>
      <c r="G4292" s="105">
        <v>45410.705555555556</v>
      </c>
      <c r="H4292" t="str">
        <f>INDEX(Partner_details[companyName], MATCH(E4292, Partner_details[email], 0))</f>
        <v>Malocco</v>
      </c>
      <c r="I4292">
        <f>IFERROR(INDEX(ggPayers[payer], MATCH(A4292, ggPayers[remote_order_id], 0)), 0)</f>
        <v>0</v>
      </c>
      <c r="J4292" t="str">
        <f t="shared" si="67"/>
        <v>other</v>
      </c>
    </row>
    <row r="4293" spans="1:10">
      <c r="A4293" s="89" t="s">
        <v>6245</v>
      </c>
      <c r="B4293" s="89">
        <v>1000</v>
      </c>
      <c r="C4293" s="89" t="s">
        <v>5606</v>
      </c>
      <c r="D4293" s="89" t="s">
        <v>13363</v>
      </c>
      <c r="E4293" s="89" t="s">
        <v>7296</v>
      </c>
      <c r="F4293" s="89" t="s">
        <v>516</v>
      </c>
      <c r="G4293" s="105">
        <v>45410.729861111111</v>
      </c>
      <c r="H4293" t="str">
        <f>INDEX(Partner_details[companyName], MATCH(E4293, Partner_details[email], 0))</f>
        <v>Paul</v>
      </c>
      <c r="I4293">
        <f>IFERROR(INDEX(ggPayers[payer], MATCH(A4293, ggPayers[remote_order_id], 0)), 0)</f>
        <v>69491</v>
      </c>
      <c r="J4293" t="str">
        <f t="shared" si="67"/>
        <v>ggPay</v>
      </c>
    </row>
    <row r="4294" spans="1:10">
      <c r="A4294" s="89" t="s">
        <v>1043</v>
      </c>
      <c r="B4294" s="89">
        <v>1000</v>
      </c>
      <c r="C4294" s="89" t="s">
        <v>561</v>
      </c>
      <c r="D4294" s="89" t="s">
        <v>13364</v>
      </c>
      <c r="E4294" s="89" t="s">
        <v>7296</v>
      </c>
      <c r="F4294" s="89" t="s">
        <v>516</v>
      </c>
      <c r="G4294" s="105">
        <v>45410.729861111111</v>
      </c>
      <c r="H4294" t="str">
        <f>INDEX(Partner_details[companyName], MATCH(E4294, Partner_details[email], 0))</f>
        <v>Paul</v>
      </c>
      <c r="I4294">
        <f>IFERROR(INDEX(ggPayers[payer], MATCH(A4294, ggPayers[remote_order_id], 0)), 0)</f>
        <v>69491</v>
      </c>
      <c r="J4294" t="str">
        <f t="shared" si="67"/>
        <v>ggPay</v>
      </c>
    </row>
    <row r="4295" spans="1:10">
      <c r="A4295" s="89" t="s">
        <v>13365</v>
      </c>
      <c r="B4295" s="89">
        <v>300</v>
      </c>
      <c r="C4295" s="89" t="s">
        <v>7963</v>
      </c>
      <c r="D4295" s="89"/>
      <c r="E4295" s="89" t="s">
        <v>6714</v>
      </c>
      <c r="F4295" s="89" t="s">
        <v>585</v>
      </c>
      <c r="G4295" s="105">
        <v>45410.751388888886</v>
      </c>
      <c r="H4295" t="str">
        <f>INDEX(Partner_details[companyName], MATCH(E4295, Partner_details[email], 0))</f>
        <v>Dodopizza</v>
      </c>
      <c r="I4295">
        <f>IFERROR(INDEX(ggPayers[payer], MATCH(A4295, ggPayers[remote_order_id], 0)), 0)</f>
        <v>0</v>
      </c>
      <c r="J4295" t="str">
        <f t="shared" si="67"/>
        <v>other</v>
      </c>
    </row>
    <row r="4296" spans="1:10">
      <c r="A4296" s="89" t="s">
        <v>13366</v>
      </c>
      <c r="B4296" s="89">
        <v>2000</v>
      </c>
      <c r="C4296" s="89" t="s">
        <v>7963</v>
      </c>
      <c r="D4296" s="89" t="s">
        <v>13367</v>
      </c>
      <c r="E4296" s="89" t="s">
        <v>7199</v>
      </c>
      <c r="F4296" s="89" t="s">
        <v>1538</v>
      </c>
      <c r="G4296" s="105">
        <v>45411.300694444442</v>
      </c>
      <c r="H4296" t="str">
        <f>INDEX(Partner_details[companyName], MATCH(E4296, Partner_details[email], 0))</f>
        <v>Laboratory specialty coffee</v>
      </c>
      <c r="I4296">
        <f>IFERROR(INDEX(ggPayers[payer], MATCH(A4296, ggPayers[remote_order_id], 0)), 0)</f>
        <v>0</v>
      </c>
      <c r="J4296" t="str">
        <f t="shared" si="67"/>
        <v>other</v>
      </c>
    </row>
    <row r="4297" spans="1:10">
      <c r="A4297" s="89" t="s">
        <v>13368</v>
      </c>
      <c r="B4297" s="89">
        <v>2000</v>
      </c>
      <c r="C4297" s="89" t="s">
        <v>7963</v>
      </c>
      <c r="D4297" s="89" t="s">
        <v>13369</v>
      </c>
      <c r="E4297" s="89" t="s">
        <v>7199</v>
      </c>
      <c r="F4297" s="89" t="s">
        <v>1538</v>
      </c>
      <c r="G4297" s="105">
        <v>45411.300694444442</v>
      </c>
      <c r="H4297" t="str">
        <f>INDEX(Partner_details[companyName], MATCH(E4297, Partner_details[email], 0))</f>
        <v>Laboratory specialty coffee</v>
      </c>
      <c r="I4297">
        <f>IFERROR(INDEX(ggPayers[payer], MATCH(A4297, ggPayers[remote_order_id], 0)), 0)</f>
        <v>0</v>
      </c>
      <c r="J4297" t="str">
        <f t="shared" si="67"/>
        <v>other</v>
      </c>
    </row>
    <row r="4298" spans="1:10">
      <c r="A4298" s="89" t="s">
        <v>13370</v>
      </c>
      <c r="B4298" s="89">
        <v>2000</v>
      </c>
      <c r="C4298" s="89" t="s">
        <v>7963</v>
      </c>
      <c r="D4298" s="89" t="s">
        <v>13371</v>
      </c>
      <c r="E4298" s="89" t="s">
        <v>7199</v>
      </c>
      <c r="F4298" s="89" t="s">
        <v>1538</v>
      </c>
      <c r="G4298" s="105">
        <v>45411.301388888889</v>
      </c>
      <c r="H4298" t="str">
        <f>INDEX(Partner_details[companyName], MATCH(E4298, Partner_details[email], 0))</f>
        <v>Laboratory specialty coffee</v>
      </c>
      <c r="I4298">
        <f>IFERROR(INDEX(ggPayers[payer], MATCH(A4298, ggPayers[remote_order_id], 0)), 0)</f>
        <v>0</v>
      </c>
      <c r="J4298" t="str">
        <f t="shared" si="67"/>
        <v>other</v>
      </c>
    </row>
    <row r="4299" spans="1:10">
      <c r="A4299" s="89" t="s">
        <v>13372</v>
      </c>
      <c r="B4299" s="89">
        <v>1000</v>
      </c>
      <c r="C4299" s="89" t="s">
        <v>7963</v>
      </c>
      <c r="D4299" s="89" t="s">
        <v>13373</v>
      </c>
      <c r="E4299" s="89" t="s">
        <v>7296</v>
      </c>
      <c r="F4299" s="89" t="s">
        <v>516</v>
      </c>
      <c r="G4299" s="105">
        <v>45411.368750000001</v>
      </c>
      <c r="H4299" t="str">
        <f>INDEX(Partner_details[companyName], MATCH(E4299, Partner_details[email], 0))</f>
        <v>Paul</v>
      </c>
      <c r="I4299">
        <f>IFERROR(INDEX(ggPayers[payer], MATCH(A4299, ggPayers[remote_order_id], 0)), 0)</f>
        <v>0</v>
      </c>
      <c r="J4299" t="str">
        <f t="shared" si="67"/>
        <v>other</v>
      </c>
    </row>
    <row r="4300" spans="1:10">
      <c r="A4300" s="89" t="s">
        <v>13374</v>
      </c>
      <c r="B4300" s="89">
        <v>1000</v>
      </c>
      <c r="C4300" s="89" t="s">
        <v>7963</v>
      </c>
      <c r="D4300" s="89"/>
      <c r="E4300" s="89" t="s">
        <v>7296</v>
      </c>
      <c r="F4300" s="89" t="s">
        <v>516</v>
      </c>
      <c r="G4300" s="105">
        <v>45411.369444444441</v>
      </c>
      <c r="H4300" t="str">
        <f>INDEX(Partner_details[companyName], MATCH(E4300, Partner_details[email], 0))</f>
        <v>Paul</v>
      </c>
      <c r="I4300">
        <f>IFERROR(INDEX(ggPayers[payer], MATCH(A4300, ggPayers[remote_order_id], 0)), 0)</f>
        <v>0</v>
      </c>
      <c r="J4300" t="str">
        <f t="shared" si="67"/>
        <v>other</v>
      </c>
    </row>
    <row r="4301" spans="1:10">
      <c r="A4301" s="89" t="s">
        <v>13375</v>
      </c>
      <c r="B4301" s="89">
        <v>1000</v>
      </c>
      <c r="C4301" s="89" t="s">
        <v>7963</v>
      </c>
      <c r="D4301" s="89"/>
      <c r="E4301" s="89" t="s">
        <v>7296</v>
      </c>
      <c r="F4301" s="89" t="s">
        <v>516</v>
      </c>
      <c r="G4301" s="105">
        <v>45411.369444444441</v>
      </c>
      <c r="H4301" t="str">
        <f>INDEX(Partner_details[companyName], MATCH(E4301, Partner_details[email], 0))</f>
        <v>Paul</v>
      </c>
      <c r="I4301">
        <f>IFERROR(INDEX(ggPayers[payer], MATCH(A4301, ggPayers[remote_order_id], 0)), 0)</f>
        <v>0</v>
      </c>
      <c r="J4301" t="str">
        <f t="shared" si="67"/>
        <v>other</v>
      </c>
    </row>
    <row r="4302" spans="1:10">
      <c r="A4302" s="89" t="s">
        <v>1041</v>
      </c>
      <c r="B4302" s="89">
        <v>1000</v>
      </c>
      <c r="C4302" s="89" t="s">
        <v>561</v>
      </c>
      <c r="D4302" s="89" t="s">
        <v>13376</v>
      </c>
      <c r="E4302" s="89" t="s">
        <v>7296</v>
      </c>
      <c r="F4302" s="89" t="s">
        <v>516</v>
      </c>
      <c r="G4302" s="105">
        <v>45411.37222222222</v>
      </c>
      <c r="H4302" t="str">
        <f>INDEX(Partner_details[companyName], MATCH(E4302, Partner_details[email], 0))</f>
        <v>Paul</v>
      </c>
      <c r="I4302">
        <f>IFERROR(INDEX(ggPayers[payer], MATCH(A4302, ggPayers[remote_order_id], 0)), 0)</f>
        <v>14840</v>
      </c>
      <c r="J4302" t="str">
        <f t="shared" si="67"/>
        <v>ggPay</v>
      </c>
    </row>
    <row r="4303" spans="1:10">
      <c r="A4303" s="89" t="s">
        <v>13377</v>
      </c>
      <c r="B4303" s="89">
        <v>500</v>
      </c>
      <c r="C4303" s="89" t="s">
        <v>7963</v>
      </c>
      <c r="D4303" s="89" t="s">
        <v>13378</v>
      </c>
      <c r="E4303" s="89" t="s">
        <v>7579</v>
      </c>
      <c r="F4303" s="89" t="s">
        <v>602</v>
      </c>
      <c r="G4303" s="105">
        <v>45411.386111111111</v>
      </c>
      <c r="H4303" t="e">
        <f>INDEX(Partner_details[companyName], MATCH(E4303, Partner_details[email], 0))</f>
        <v>#N/A</v>
      </c>
      <c r="I4303">
        <f>IFERROR(INDEX(ggPayers[payer], MATCH(A4303, ggPayers[remote_order_id], 0)), 0)</f>
        <v>0</v>
      </c>
      <c r="J4303" t="str">
        <f t="shared" si="67"/>
        <v>other</v>
      </c>
    </row>
    <row r="4304" spans="1:10">
      <c r="A4304" s="89" t="s">
        <v>1039</v>
      </c>
      <c r="B4304" s="89">
        <v>600</v>
      </c>
      <c r="C4304" s="89" t="s">
        <v>561</v>
      </c>
      <c r="D4304" s="89" t="s">
        <v>13379</v>
      </c>
      <c r="E4304" s="89" t="s">
        <v>6728</v>
      </c>
      <c r="F4304" s="89" t="s">
        <v>6727</v>
      </c>
      <c r="G4304" s="105">
        <v>45411.401388888888</v>
      </c>
      <c r="H4304" t="str">
        <f>INDEX(Partner_details[companyName], MATCH(E4304, Partner_details[email], 0))</f>
        <v>Byblos</v>
      </c>
      <c r="I4304">
        <f>IFERROR(INDEX(ggPayers[payer], MATCH(A4304, ggPayers[remote_order_id], 0)), 0)</f>
        <v>245071</v>
      </c>
      <c r="J4304" t="str">
        <f t="shared" si="67"/>
        <v>ggPay</v>
      </c>
    </row>
    <row r="4305" spans="1:10">
      <c r="A4305" s="89" t="s">
        <v>1036</v>
      </c>
      <c r="B4305" s="89">
        <v>500</v>
      </c>
      <c r="C4305" s="89" t="s">
        <v>561</v>
      </c>
      <c r="D4305" s="89"/>
      <c r="E4305" s="89" t="s">
        <v>7579</v>
      </c>
      <c r="F4305" s="89" t="s">
        <v>602</v>
      </c>
      <c r="G4305" s="105">
        <v>45411.444444444445</v>
      </c>
      <c r="H4305" t="e">
        <f>INDEX(Partner_details[companyName], MATCH(E4305, Partner_details[email], 0))</f>
        <v>#N/A</v>
      </c>
      <c r="I4305">
        <f>IFERROR(INDEX(ggPayers[payer], MATCH(A4305, ggPayers[remote_order_id], 0)), 0)</f>
        <v>0</v>
      </c>
      <c r="J4305" t="str">
        <f t="shared" si="67"/>
        <v>other</v>
      </c>
    </row>
    <row r="4306" spans="1:10">
      <c r="A4306" s="89" t="s">
        <v>13380</v>
      </c>
      <c r="B4306" s="89">
        <v>1000</v>
      </c>
      <c r="C4306" s="89" t="s">
        <v>7963</v>
      </c>
      <c r="D4306" s="89" t="s">
        <v>13381</v>
      </c>
      <c r="E4306" s="89" t="s">
        <v>7018</v>
      </c>
      <c r="F4306" s="89" t="s">
        <v>476</v>
      </c>
      <c r="G4306" s="105">
        <v>45411.461111111108</v>
      </c>
      <c r="H4306" t="str">
        <f>INDEX(Partner_details[companyName], MATCH(E4306, Partner_details[email], 0))</f>
        <v>Malocco</v>
      </c>
      <c r="I4306">
        <f>IFERROR(INDEX(ggPayers[payer], MATCH(A4306, ggPayers[remote_order_id], 0)), 0)</f>
        <v>0</v>
      </c>
      <c r="J4306" t="str">
        <f t="shared" si="67"/>
        <v>other</v>
      </c>
    </row>
    <row r="4307" spans="1:10">
      <c r="A4307" s="89" t="s">
        <v>1034</v>
      </c>
      <c r="B4307" s="89">
        <v>500</v>
      </c>
      <c r="C4307" s="89" t="s">
        <v>561</v>
      </c>
      <c r="D4307" s="89" t="s">
        <v>13382</v>
      </c>
      <c r="E4307" s="89" t="s">
        <v>7432</v>
      </c>
      <c r="F4307" s="89" t="s">
        <v>571</v>
      </c>
      <c r="G4307" s="105">
        <v>45411.486111111109</v>
      </c>
      <c r="H4307" t="str">
        <f>INDEX(Partner_details[companyName], MATCH(E4307, Partner_details[email], 0))</f>
        <v>Venlo</v>
      </c>
      <c r="I4307">
        <f>IFERROR(INDEX(ggPayers[payer], MATCH(A4307, ggPayers[remote_order_id], 0)), 0)</f>
        <v>798</v>
      </c>
      <c r="J4307" t="str">
        <f t="shared" si="67"/>
        <v>ggPay</v>
      </c>
    </row>
    <row r="4308" spans="1:10">
      <c r="A4308" s="89" t="s">
        <v>1032</v>
      </c>
      <c r="B4308" s="89">
        <v>500</v>
      </c>
      <c r="C4308" s="89" t="s">
        <v>561</v>
      </c>
      <c r="D4308" s="89" t="s">
        <v>13383</v>
      </c>
      <c r="E4308" s="89" t="s">
        <v>6572</v>
      </c>
      <c r="F4308" s="89" t="s">
        <v>568</v>
      </c>
      <c r="G4308" s="105">
        <v>45411.5</v>
      </c>
      <c r="H4308" t="str">
        <f>INDEX(Partner_details[companyName], MATCH(E4308, Partner_details[email], 0))</f>
        <v>Bisquit</v>
      </c>
      <c r="I4308">
        <f>IFERROR(INDEX(ggPayers[payer], MATCH(A4308, ggPayers[remote_order_id], 0)), 0)</f>
        <v>1061654</v>
      </c>
      <c r="J4308" t="str">
        <f t="shared" si="67"/>
        <v>ggPay</v>
      </c>
    </row>
    <row r="4309" spans="1:10">
      <c r="A4309" s="89" t="s">
        <v>6244</v>
      </c>
      <c r="B4309" s="89">
        <v>300</v>
      </c>
      <c r="C4309" s="89" t="s">
        <v>5606</v>
      </c>
      <c r="D4309" s="89" t="s">
        <v>13384</v>
      </c>
      <c r="E4309" s="89" t="s">
        <v>133</v>
      </c>
      <c r="F4309" s="89" t="s">
        <v>461</v>
      </c>
      <c r="G4309" s="105">
        <v>45411.525694444441</v>
      </c>
      <c r="H4309" t="str">
        <f>INDEX(Partner_details[companyName], MATCH(E4309, Partner_details[email], 0))</f>
        <v>Lumen Coffee</v>
      </c>
      <c r="I4309">
        <f>IFERROR(INDEX(ggPayers[payer], MATCH(A4309, ggPayers[remote_order_id], 0)), 0)</f>
        <v>22292</v>
      </c>
      <c r="J4309" t="str">
        <f t="shared" si="67"/>
        <v>ggPay</v>
      </c>
    </row>
    <row r="4310" spans="1:10">
      <c r="A4310" s="89" t="s">
        <v>1030</v>
      </c>
      <c r="B4310" s="89">
        <v>300</v>
      </c>
      <c r="C4310" s="89" t="s">
        <v>561</v>
      </c>
      <c r="D4310" s="89" t="s">
        <v>13385</v>
      </c>
      <c r="E4310" s="89" t="s">
        <v>133</v>
      </c>
      <c r="F4310" s="89" t="s">
        <v>461</v>
      </c>
      <c r="G4310" s="105">
        <v>45411.525694444441</v>
      </c>
      <c r="H4310" t="str">
        <f>INDEX(Partner_details[companyName], MATCH(E4310, Partner_details[email], 0))</f>
        <v>Lumen Coffee</v>
      </c>
      <c r="I4310">
        <f>IFERROR(INDEX(ggPayers[payer], MATCH(A4310, ggPayers[remote_order_id], 0)), 0)</f>
        <v>22292</v>
      </c>
      <c r="J4310" t="str">
        <f t="shared" si="67"/>
        <v>ggPay</v>
      </c>
    </row>
    <row r="4311" spans="1:10">
      <c r="A4311" s="99" t="s">
        <v>1028</v>
      </c>
      <c r="B4311" s="89">
        <v>700</v>
      </c>
      <c r="C4311" s="89" t="s">
        <v>561</v>
      </c>
      <c r="D4311" s="89" t="s">
        <v>13386</v>
      </c>
      <c r="E4311" s="89" t="s">
        <v>6572</v>
      </c>
      <c r="F4311" s="89" t="s">
        <v>568</v>
      </c>
      <c r="G4311" s="105">
        <v>45411.530555555553</v>
      </c>
      <c r="H4311" t="str">
        <f>INDEX(Partner_details[companyName], MATCH(E4311, Partner_details[email], 0))</f>
        <v>Bisquit</v>
      </c>
      <c r="I4311">
        <f>IFERROR(INDEX(ggPayers[payer], MATCH(A4311, ggPayers[remote_order_id], 0)), 0)</f>
        <v>1123314</v>
      </c>
      <c r="J4311" t="str">
        <f t="shared" si="67"/>
        <v>ggPay</v>
      </c>
    </row>
    <row r="4312" spans="1:10">
      <c r="A4312" s="89" t="s">
        <v>1026</v>
      </c>
      <c r="B4312" s="89">
        <v>500</v>
      </c>
      <c r="C4312" s="89" t="s">
        <v>561</v>
      </c>
      <c r="D4312" s="89"/>
      <c r="E4312" s="89" t="s">
        <v>7018</v>
      </c>
      <c r="F4312" s="89" t="s">
        <v>476</v>
      </c>
      <c r="G4312" s="105">
        <v>45411.539583333331</v>
      </c>
      <c r="H4312" t="str">
        <f>INDEX(Partner_details[companyName], MATCH(E4312, Partner_details[email], 0))</f>
        <v>Malocco</v>
      </c>
      <c r="I4312">
        <f>IFERROR(INDEX(ggPayers[payer], MATCH(A4312, ggPayers[remote_order_id], 0)), 0)</f>
        <v>0</v>
      </c>
      <c r="J4312" t="str">
        <f t="shared" si="67"/>
        <v>other</v>
      </c>
    </row>
    <row r="4313" spans="1:10">
      <c r="A4313" s="89" t="s">
        <v>13387</v>
      </c>
      <c r="B4313" s="89">
        <v>2000</v>
      </c>
      <c r="C4313" s="89" t="s">
        <v>7963</v>
      </c>
      <c r="D4313" s="89"/>
      <c r="E4313" s="89" t="s">
        <v>130</v>
      </c>
      <c r="F4313" s="89" t="s">
        <v>128</v>
      </c>
      <c r="G4313" s="105">
        <v>45411.575694444444</v>
      </c>
      <c r="H4313" t="str">
        <f>INDEX(Partner_details[companyName], MATCH(E4313, Partner_details[email], 0))</f>
        <v>Avetis Grigoryan</v>
      </c>
      <c r="I4313">
        <f>IFERROR(INDEX(ggPayers[payer], MATCH(A4313, ggPayers[remote_order_id], 0)), 0)</f>
        <v>0</v>
      </c>
      <c r="J4313" t="str">
        <f t="shared" si="67"/>
        <v>other</v>
      </c>
    </row>
    <row r="4314" spans="1:10">
      <c r="A4314" s="89" t="s">
        <v>13388</v>
      </c>
      <c r="B4314" s="89">
        <v>2000</v>
      </c>
      <c r="C4314" s="89" t="s">
        <v>7963</v>
      </c>
      <c r="D4314" s="89"/>
      <c r="E4314" s="89" t="s">
        <v>130</v>
      </c>
      <c r="F4314" s="89" t="s">
        <v>128</v>
      </c>
      <c r="G4314" s="105">
        <v>45411.575694444444</v>
      </c>
      <c r="H4314" t="str">
        <f>INDEX(Partner_details[companyName], MATCH(E4314, Partner_details[email], 0))</f>
        <v>Avetis Grigoryan</v>
      </c>
      <c r="I4314">
        <f>IFERROR(INDEX(ggPayers[payer], MATCH(A4314, ggPayers[remote_order_id], 0)), 0)</f>
        <v>0</v>
      </c>
      <c r="J4314" t="str">
        <f t="shared" si="67"/>
        <v>other</v>
      </c>
    </row>
    <row r="4315" spans="1:10">
      <c r="A4315" s="89" t="s">
        <v>6243</v>
      </c>
      <c r="B4315" s="89">
        <v>500</v>
      </c>
      <c r="C4315" s="89" t="s">
        <v>5606</v>
      </c>
      <c r="D4315" s="89" t="s">
        <v>13389</v>
      </c>
      <c r="E4315" s="89" t="s">
        <v>6572</v>
      </c>
      <c r="F4315" s="89" t="s">
        <v>568</v>
      </c>
      <c r="G4315" s="105">
        <v>45411.589583333334</v>
      </c>
      <c r="H4315" t="str">
        <f>INDEX(Partner_details[companyName], MATCH(E4315, Partner_details[email], 0))</f>
        <v>Bisquit</v>
      </c>
      <c r="I4315">
        <f>IFERROR(INDEX(ggPayers[payer], MATCH(A4315, ggPayers[remote_order_id], 0)), 0)</f>
        <v>1061654</v>
      </c>
      <c r="J4315" t="str">
        <f t="shared" si="67"/>
        <v>ggPay</v>
      </c>
    </row>
    <row r="4316" spans="1:10">
      <c r="A4316" s="89" t="s">
        <v>13390</v>
      </c>
      <c r="B4316" s="89">
        <v>2000</v>
      </c>
      <c r="C4316" s="89" t="s">
        <v>7963</v>
      </c>
      <c r="D4316" s="89" t="s">
        <v>13391</v>
      </c>
      <c r="E4316" s="89" t="s">
        <v>130</v>
      </c>
      <c r="F4316" s="89" t="s">
        <v>128</v>
      </c>
      <c r="G4316" s="105">
        <v>45411.6</v>
      </c>
      <c r="H4316" t="str">
        <f>INDEX(Partner_details[companyName], MATCH(E4316, Partner_details[email], 0))</f>
        <v>Avetis Grigoryan</v>
      </c>
      <c r="I4316">
        <f>IFERROR(INDEX(ggPayers[payer], MATCH(A4316, ggPayers[remote_order_id], 0)), 0)</f>
        <v>0</v>
      </c>
      <c r="J4316" t="str">
        <f t="shared" si="67"/>
        <v>other</v>
      </c>
    </row>
    <row r="4317" spans="1:10">
      <c r="A4317" s="89" t="s">
        <v>13392</v>
      </c>
      <c r="B4317" s="89">
        <v>2000</v>
      </c>
      <c r="C4317" s="89" t="s">
        <v>7963</v>
      </c>
      <c r="D4317" s="89"/>
      <c r="E4317" s="89" t="s">
        <v>130</v>
      </c>
      <c r="F4317" s="89" t="s">
        <v>128</v>
      </c>
      <c r="G4317" s="105">
        <v>45411.6</v>
      </c>
      <c r="H4317" t="str">
        <f>INDEX(Partner_details[companyName], MATCH(E4317, Partner_details[email], 0))</f>
        <v>Avetis Grigoryan</v>
      </c>
      <c r="I4317">
        <f>IFERROR(INDEX(ggPayers[payer], MATCH(A4317, ggPayers[remote_order_id], 0)), 0)</f>
        <v>0</v>
      </c>
      <c r="J4317" t="str">
        <f t="shared" si="67"/>
        <v>other</v>
      </c>
    </row>
    <row r="4318" spans="1:10">
      <c r="A4318" s="89" t="s">
        <v>13393</v>
      </c>
      <c r="B4318" s="89">
        <v>500</v>
      </c>
      <c r="C4318" s="89" t="s">
        <v>7963</v>
      </c>
      <c r="D4318" s="89" t="s">
        <v>13394</v>
      </c>
      <c r="E4318" s="89" t="s">
        <v>6847</v>
      </c>
      <c r="F4318" s="89" t="s">
        <v>862</v>
      </c>
      <c r="G4318" s="105">
        <v>45411.713888888888</v>
      </c>
      <c r="H4318" t="str">
        <f>INDEX(Partner_details[companyName], MATCH(E4318, Partner_details[email], 0))</f>
        <v>Karas mashtoc</v>
      </c>
      <c r="I4318">
        <f>IFERROR(INDEX(ggPayers[payer], MATCH(A4318, ggPayers[remote_order_id], 0)), 0)</f>
        <v>0</v>
      </c>
      <c r="J4318" t="str">
        <f t="shared" si="67"/>
        <v>other</v>
      </c>
    </row>
    <row r="4319" spans="1:10">
      <c r="A4319" s="89" t="s">
        <v>13395</v>
      </c>
      <c r="B4319" s="89">
        <v>500</v>
      </c>
      <c r="C4319" s="89" t="s">
        <v>7963</v>
      </c>
      <c r="D4319" s="89"/>
      <c r="E4319" s="89" t="s">
        <v>7346</v>
      </c>
      <c r="F4319" s="89" t="s">
        <v>518</v>
      </c>
      <c r="G4319" s="105">
        <v>45411.725694444445</v>
      </c>
      <c r="H4319" t="str">
        <f>INDEX(Partner_details[companyName], MATCH(E4319, Partner_details[email], 0))</f>
        <v>Pizzanini</v>
      </c>
      <c r="I4319">
        <f>IFERROR(INDEX(ggPayers[payer], MATCH(A4319, ggPayers[remote_order_id], 0)), 0)</f>
        <v>0</v>
      </c>
      <c r="J4319" t="str">
        <f t="shared" si="67"/>
        <v>other</v>
      </c>
    </row>
    <row r="4320" spans="1:10">
      <c r="A4320" s="89" t="s">
        <v>13396</v>
      </c>
      <c r="B4320" s="89">
        <v>5000</v>
      </c>
      <c r="C4320" s="89" t="s">
        <v>7963</v>
      </c>
      <c r="D4320" s="89" t="s">
        <v>13397</v>
      </c>
      <c r="E4320" s="89" t="s">
        <v>7235</v>
      </c>
      <c r="F4320" s="89" t="s">
        <v>710</v>
      </c>
      <c r="G4320" s="105">
        <v>45411.731944444444</v>
      </c>
      <c r="H4320" t="str">
        <f>INDEX(Partner_details[companyName], MATCH(E4320, Partner_details[email], 0))</f>
        <v>Smoking Chef</v>
      </c>
      <c r="I4320">
        <f>IFERROR(INDEX(ggPayers[payer], MATCH(A4320, ggPayers[remote_order_id], 0)), 0)</f>
        <v>0</v>
      </c>
      <c r="J4320" t="str">
        <f t="shared" si="67"/>
        <v>other</v>
      </c>
    </row>
    <row r="4321" spans="1:10">
      <c r="A4321" s="89" t="s">
        <v>13398</v>
      </c>
      <c r="B4321" s="89">
        <v>5000</v>
      </c>
      <c r="C4321" s="89" t="s">
        <v>7963</v>
      </c>
      <c r="D4321" s="89"/>
      <c r="E4321" s="89" t="s">
        <v>7235</v>
      </c>
      <c r="F4321" s="89" t="s">
        <v>710</v>
      </c>
      <c r="G4321" s="105">
        <v>45411.731944444444</v>
      </c>
      <c r="H4321" t="str">
        <f>INDEX(Partner_details[companyName], MATCH(E4321, Partner_details[email], 0))</f>
        <v>Smoking Chef</v>
      </c>
      <c r="I4321">
        <f>IFERROR(INDEX(ggPayers[payer], MATCH(A4321, ggPayers[remote_order_id], 0)), 0)</f>
        <v>0</v>
      </c>
      <c r="J4321" t="str">
        <f t="shared" si="67"/>
        <v>other</v>
      </c>
    </row>
    <row r="4322" spans="1:10">
      <c r="A4322" s="89" t="s">
        <v>13399</v>
      </c>
      <c r="B4322" s="89">
        <v>500</v>
      </c>
      <c r="C4322" s="89" t="s">
        <v>7963</v>
      </c>
      <c r="D4322" s="89" t="s">
        <v>13400</v>
      </c>
      <c r="E4322" s="89" t="s">
        <v>7346</v>
      </c>
      <c r="F4322" s="89" t="s">
        <v>518</v>
      </c>
      <c r="G4322" s="105">
        <v>45411.73333333333</v>
      </c>
      <c r="H4322" t="str">
        <f>INDEX(Partner_details[companyName], MATCH(E4322, Partner_details[email], 0))</f>
        <v>Pizzanini</v>
      </c>
      <c r="I4322">
        <f>IFERROR(INDEX(ggPayers[payer], MATCH(A4322, ggPayers[remote_order_id], 0)), 0)</f>
        <v>0</v>
      </c>
      <c r="J4322" t="str">
        <f t="shared" si="67"/>
        <v>other</v>
      </c>
    </row>
    <row r="4323" spans="1:10">
      <c r="A4323" s="89" t="s">
        <v>1023</v>
      </c>
      <c r="B4323" s="89">
        <v>500</v>
      </c>
      <c r="C4323" s="89" t="s">
        <v>561</v>
      </c>
      <c r="D4323" s="89"/>
      <c r="E4323" s="89" t="s">
        <v>7346</v>
      </c>
      <c r="F4323" s="89" t="s">
        <v>518</v>
      </c>
      <c r="G4323" s="105">
        <v>45411.73333333333</v>
      </c>
      <c r="H4323" t="str">
        <f>INDEX(Partner_details[companyName], MATCH(E4323, Partner_details[email], 0))</f>
        <v>Pizzanini</v>
      </c>
      <c r="I4323">
        <f>IFERROR(INDEX(ggPayers[payer], MATCH(A4323, ggPayers[remote_order_id], 0)), 0)</f>
        <v>0</v>
      </c>
      <c r="J4323" t="str">
        <f t="shared" si="67"/>
        <v>other</v>
      </c>
    </row>
    <row r="4324" spans="1:10">
      <c r="A4324" s="89" t="s">
        <v>13401</v>
      </c>
      <c r="B4324" s="89">
        <v>500</v>
      </c>
      <c r="C4324" s="89" t="s">
        <v>7963</v>
      </c>
      <c r="D4324" s="89" t="s">
        <v>13402</v>
      </c>
      <c r="E4324" s="89" t="s">
        <v>6714</v>
      </c>
      <c r="F4324" s="89" t="s">
        <v>585</v>
      </c>
      <c r="G4324" s="105">
        <v>45411.77847222222</v>
      </c>
      <c r="H4324" t="str">
        <f>INDEX(Partner_details[companyName], MATCH(E4324, Partner_details[email], 0))</f>
        <v>Dodopizza</v>
      </c>
      <c r="I4324">
        <f>IFERROR(INDEX(ggPayers[payer], MATCH(A4324, ggPayers[remote_order_id], 0)), 0)</f>
        <v>0</v>
      </c>
      <c r="J4324" t="str">
        <f t="shared" si="67"/>
        <v>other</v>
      </c>
    </row>
    <row r="4325" spans="1:10">
      <c r="A4325" s="89" t="s">
        <v>13403</v>
      </c>
      <c r="B4325" s="89">
        <v>500</v>
      </c>
      <c r="C4325" s="89" t="s">
        <v>7963</v>
      </c>
      <c r="D4325" s="89" t="s">
        <v>13404</v>
      </c>
      <c r="E4325" s="89" t="s">
        <v>6984</v>
      </c>
      <c r="F4325" s="89" t="s">
        <v>206</v>
      </c>
      <c r="G4325" s="105">
        <v>45411.78125</v>
      </c>
      <c r="H4325" t="str">
        <f>INDEX(Partner_details[companyName], MATCH(E4325, Partner_details[email], 0))</f>
        <v>gg cjsc</v>
      </c>
      <c r="I4325">
        <f>IFERROR(INDEX(ggPayers[payer], MATCH(A4325, ggPayers[remote_order_id], 0)), 0)</f>
        <v>0</v>
      </c>
      <c r="J4325" t="str">
        <f t="shared" si="67"/>
        <v>other</v>
      </c>
    </row>
    <row r="4326" spans="1:10">
      <c r="A4326" s="89" t="s">
        <v>13405</v>
      </c>
      <c r="B4326" s="89">
        <v>500</v>
      </c>
      <c r="C4326" s="89" t="s">
        <v>7963</v>
      </c>
      <c r="D4326" s="89" t="s">
        <v>13406</v>
      </c>
      <c r="E4326" s="89" t="s">
        <v>6984</v>
      </c>
      <c r="F4326" s="89" t="s">
        <v>206</v>
      </c>
      <c r="G4326" s="105">
        <v>45411.781944444447</v>
      </c>
      <c r="H4326" t="str">
        <f>INDEX(Partner_details[companyName], MATCH(E4326, Partner_details[email], 0))</f>
        <v>gg cjsc</v>
      </c>
      <c r="I4326">
        <f>IFERROR(INDEX(ggPayers[payer], MATCH(A4326, ggPayers[remote_order_id], 0)), 0)</f>
        <v>0</v>
      </c>
      <c r="J4326" t="str">
        <f t="shared" si="67"/>
        <v>other</v>
      </c>
    </row>
    <row r="4327" spans="1:10">
      <c r="A4327" s="89" t="s">
        <v>13407</v>
      </c>
      <c r="B4327" s="89">
        <v>500</v>
      </c>
      <c r="C4327" s="89" t="s">
        <v>7963</v>
      </c>
      <c r="D4327" s="89" t="s">
        <v>13408</v>
      </c>
      <c r="E4327" s="89" t="s">
        <v>6984</v>
      </c>
      <c r="F4327" s="89" t="s">
        <v>206</v>
      </c>
      <c r="G4327" s="105">
        <v>45411.781944444447</v>
      </c>
      <c r="H4327" t="str">
        <f>INDEX(Partner_details[companyName], MATCH(E4327, Partner_details[email], 0))</f>
        <v>gg cjsc</v>
      </c>
      <c r="I4327">
        <f>IFERROR(INDEX(ggPayers[payer], MATCH(A4327, ggPayers[remote_order_id], 0)), 0)</f>
        <v>0</v>
      </c>
      <c r="J4327" t="str">
        <f t="shared" si="67"/>
        <v>other</v>
      </c>
    </row>
    <row r="4328" spans="1:10">
      <c r="A4328" s="89" t="s">
        <v>13409</v>
      </c>
      <c r="B4328" s="89">
        <v>500</v>
      </c>
      <c r="C4328" s="89" t="s">
        <v>7963</v>
      </c>
      <c r="D4328" s="89" t="s">
        <v>13410</v>
      </c>
      <c r="E4328" s="89" t="s">
        <v>6984</v>
      </c>
      <c r="F4328" s="89" t="s">
        <v>206</v>
      </c>
      <c r="G4328" s="105">
        <v>45411.783333333333</v>
      </c>
      <c r="H4328" t="str">
        <f>INDEX(Partner_details[companyName], MATCH(E4328, Partner_details[email], 0))</f>
        <v>gg cjsc</v>
      </c>
      <c r="I4328">
        <f>IFERROR(INDEX(ggPayers[payer], MATCH(A4328, ggPayers[remote_order_id], 0)), 0)</f>
        <v>0</v>
      </c>
      <c r="J4328" t="str">
        <f t="shared" si="67"/>
        <v>other</v>
      </c>
    </row>
    <row r="4329" spans="1:10">
      <c r="A4329" s="89" t="s">
        <v>13411</v>
      </c>
      <c r="B4329" s="89">
        <v>500</v>
      </c>
      <c r="C4329" s="89" t="s">
        <v>7963</v>
      </c>
      <c r="D4329" s="89" t="s">
        <v>13412</v>
      </c>
      <c r="E4329" s="89" t="s">
        <v>6984</v>
      </c>
      <c r="F4329" s="89" t="s">
        <v>206</v>
      </c>
      <c r="G4329" s="105">
        <v>45411.784722222219</v>
      </c>
      <c r="H4329" t="str">
        <f>INDEX(Partner_details[companyName], MATCH(E4329, Partner_details[email], 0))</f>
        <v>gg cjsc</v>
      </c>
      <c r="I4329">
        <f>IFERROR(INDEX(ggPayers[payer], MATCH(A4329, ggPayers[remote_order_id], 0)), 0)</f>
        <v>0</v>
      </c>
      <c r="J4329" t="str">
        <f t="shared" si="67"/>
        <v>other</v>
      </c>
    </row>
    <row r="4330" spans="1:10">
      <c r="A4330" s="99" t="s">
        <v>13413</v>
      </c>
      <c r="B4330" s="89">
        <v>500</v>
      </c>
      <c r="C4330" s="89" t="s">
        <v>7963</v>
      </c>
      <c r="D4330" s="89" t="s">
        <v>13414</v>
      </c>
      <c r="E4330" s="89" t="s">
        <v>6984</v>
      </c>
      <c r="F4330" s="89" t="s">
        <v>206</v>
      </c>
      <c r="G4330" s="105">
        <v>45411.786111111112</v>
      </c>
      <c r="H4330" t="str">
        <f>INDEX(Partner_details[companyName], MATCH(E4330, Partner_details[email], 0))</f>
        <v>gg cjsc</v>
      </c>
      <c r="I4330">
        <f>IFERROR(INDEX(ggPayers[payer], MATCH(A4330, ggPayers[remote_order_id], 0)), 0)</f>
        <v>0</v>
      </c>
      <c r="J4330" t="str">
        <f t="shared" si="67"/>
        <v>other</v>
      </c>
    </row>
    <row r="4331" spans="1:10">
      <c r="A4331" s="89" t="s">
        <v>6242</v>
      </c>
      <c r="B4331" s="89">
        <v>500</v>
      </c>
      <c r="C4331" s="89" t="s">
        <v>7963</v>
      </c>
      <c r="D4331" s="89" t="s">
        <v>13415</v>
      </c>
      <c r="E4331" s="89" t="s">
        <v>6984</v>
      </c>
      <c r="F4331" s="89" t="s">
        <v>206</v>
      </c>
      <c r="G4331" s="105">
        <v>45411.789583333331</v>
      </c>
      <c r="H4331" t="str">
        <f>INDEX(Partner_details[companyName], MATCH(E4331, Partner_details[email], 0))</f>
        <v>gg cjsc</v>
      </c>
      <c r="I4331">
        <f>IFERROR(INDEX(ggPayers[payer], MATCH(A4331, ggPayers[remote_order_id], 0)), 0)</f>
        <v>839</v>
      </c>
      <c r="J4331" t="str">
        <f t="shared" si="67"/>
        <v>ggPay</v>
      </c>
    </row>
    <row r="4332" spans="1:10">
      <c r="A4332" s="89" t="s">
        <v>1021</v>
      </c>
      <c r="B4332" s="89">
        <v>500</v>
      </c>
      <c r="C4332" s="89" t="s">
        <v>561</v>
      </c>
      <c r="D4332" s="89" t="s">
        <v>13416</v>
      </c>
      <c r="E4332" s="89" t="s">
        <v>6984</v>
      </c>
      <c r="F4332" s="89" t="s">
        <v>206</v>
      </c>
      <c r="G4332" s="105">
        <v>45411.832638888889</v>
      </c>
      <c r="H4332" t="str">
        <f>INDEX(Partner_details[companyName], MATCH(E4332, Partner_details[email], 0))</f>
        <v>gg cjsc</v>
      </c>
      <c r="I4332">
        <f>IFERROR(INDEX(ggPayers[payer], MATCH(A4332, ggPayers[remote_order_id], 0)), 0)</f>
        <v>839</v>
      </c>
      <c r="J4332" t="str">
        <f t="shared" si="67"/>
        <v>ggPay</v>
      </c>
    </row>
    <row r="4333" spans="1:10">
      <c r="A4333" s="89" t="s">
        <v>1019</v>
      </c>
      <c r="B4333" s="89">
        <v>2000</v>
      </c>
      <c r="C4333" s="89" t="s">
        <v>561</v>
      </c>
      <c r="D4333" s="89" t="s">
        <v>13417</v>
      </c>
      <c r="E4333" s="89" t="s">
        <v>7306</v>
      </c>
      <c r="F4333" s="89" t="s">
        <v>379</v>
      </c>
      <c r="G4333" s="105">
        <v>45411.916666666664</v>
      </c>
      <c r="H4333" t="str">
        <f>INDEX(Partner_details[companyName], MATCH(E4333, Partner_details[email], 0))</f>
        <v>Bardak</v>
      </c>
      <c r="I4333">
        <f>IFERROR(INDEX(ggPayers[payer], MATCH(A4333, ggPayers[remote_order_id], 0)), 0)</f>
        <v>389456</v>
      </c>
      <c r="J4333" t="str">
        <f t="shared" si="67"/>
        <v>ggPay</v>
      </c>
    </row>
    <row r="4334" spans="1:10">
      <c r="A4334" s="89" t="s">
        <v>13418</v>
      </c>
      <c r="B4334" s="89">
        <v>1000</v>
      </c>
      <c r="C4334" s="89" t="s">
        <v>7963</v>
      </c>
      <c r="D4334" s="89" t="s">
        <v>13419</v>
      </c>
      <c r="E4334" s="89" t="s">
        <v>7296</v>
      </c>
      <c r="F4334" s="89" t="s">
        <v>516</v>
      </c>
      <c r="G4334" s="105">
        <v>45412.256249999999</v>
      </c>
      <c r="H4334" t="str">
        <f>INDEX(Partner_details[companyName], MATCH(E4334, Partner_details[email], 0))</f>
        <v>Paul</v>
      </c>
      <c r="I4334">
        <f>IFERROR(INDEX(ggPayers[payer], MATCH(A4334, ggPayers[remote_order_id], 0)), 0)</f>
        <v>0</v>
      </c>
      <c r="J4334" t="str">
        <f t="shared" si="67"/>
        <v>other</v>
      </c>
    </row>
    <row r="4335" spans="1:10">
      <c r="A4335" s="89" t="s">
        <v>1017</v>
      </c>
      <c r="B4335" s="89">
        <v>1000</v>
      </c>
      <c r="C4335" s="89" t="s">
        <v>561</v>
      </c>
      <c r="D4335" s="89" t="s">
        <v>13420</v>
      </c>
      <c r="E4335" s="89" t="s">
        <v>6572</v>
      </c>
      <c r="F4335" s="89" t="s">
        <v>568</v>
      </c>
      <c r="G4335" s="105">
        <v>45412.256944444445</v>
      </c>
      <c r="H4335" t="str">
        <f>INDEX(Partner_details[companyName], MATCH(E4335, Partner_details[email], 0))</f>
        <v>Bisquit</v>
      </c>
      <c r="I4335">
        <f>IFERROR(INDEX(ggPayers[payer], MATCH(A4335, ggPayers[remote_order_id], 0)), 0)</f>
        <v>224363</v>
      </c>
      <c r="J4335" t="str">
        <f t="shared" si="67"/>
        <v>ggPay</v>
      </c>
    </row>
    <row r="4336" spans="1:10">
      <c r="A4336" s="89" t="s">
        <v>13421</v>
      </c>
      <c r="B4336" s="89">
        <v>700</v>
      </c>
      <c r="C4336" s="89" t="s">
        <v>7963</v>
      </c>
      <c r="D4336" s="89" t="s">
        <v>13422</v>
      </c>
      <c r="E4336" s="89" t="s">
        <v>6572</v>
      </c>
      <c r="F4336" s="89" t="s">
        <v>568</v>
      </c>
      <c r="G4336" s="105">
        <v>45412.298611111109</v>
      </c>
      <c r="H4336" t="str">
        <f>INDEX(Partner_details[companyName], MATCH(E4336, Partner_details[email], 0))</f>
        <v>Bisquit</v>
      </c>
      <c r="I4336">
        <f>IFERROR(INDEX(ggPayers[payer], MATCH(A4336, ggPayers[remote_order_id], 0)), 0)</f>
        <v>0</v>
      </c>
      <c r="J4336" t="str">
        <f t="shared" si="67"/>
        <v>other</v>
      </c>
    </row>
    <row r="4337" spans="1:10">
      <c r="A4337" s="89" t="s">
        <v>13423</v>
      </c>
      <c r="B4337" s="89">
        <v>2000</v>
      </c>
      <c r="C4337" s="89" t="s">
        <v>7963</v>
      </c>
      <c r="D4337" s="89" t="s">
        <v>13424</v>
      </c>
      <c r="E4337" s="89" t="s">
        <v>7296</v>
      </c>
      <c r="F4337" s="89" t="s">
        <v>516</v>
      </c>
      <c r="G4337" s="105">
        <v>45412.302777777775</v>
      </c>
      <c r="H4337" t="str">
        <f>INDEX(Partner_details[companyName], MATCH(E4337, Partner_details[email], 0))</f>
        <v>Paul</v>
      </c>
      <c r="I4337">
        <f>IFERROR(INDEX(ggPayers[payer], MATCH(A4337, ggPayers[remote_order_id], 0)), 0)</f>
        <v>0</v>
      </c>
      <c r="J4337" t="str">
        <f t="shared" si="67"/>
        <v>other</v>
      </c>
    </row>
    <row r="4338" spans="1:10">
      <c r="A4338" s="89" t="s">
        <v>13425</v>
      </c>
      <c r="B4338" s="89">
        <v>2000</v>
      </c>
      <c r="C4338" s="89" t="s">
        <v>7963</v>
      </c>
      <c r="D4338" s="89" t="s">
        <v>13426</v>
      </c>
      <c r="E4338" s="89" t="s">
        <v>7296</v>
      </c>
      <c r="F4338" s="89" t="s">
        <v>516</v>
      </c>
      <c r="G4338" s="105">
        <v>45412.302777777775</v>
      </c>
      <c r="H4338" t="str">
        <f>INDEX(Partner_details[companyName], MATCH(E4338, Partner_details[email], 0))</f>
        <v>Paul</v>
      </c>
      <c r="I4338">
        <f>IFERROR(INDEX(ggPayers[payer], MATCH(A4338, ggPayers[remote_order_id], 0)), 0)</f>
        <v>0</v>
      </c>
      <c r="J4338" t="str">
        <f t="shared" si="67"/>
        <v>other</v>
      </c>
    </row>
    <row r="4339" spans="1:10">
      <c r="A4339" s="89" t="s">
        <v>1015</v>
      </c>
      <c r="B4339" s="89">
        <v>500</v>
      </c>
      <c r="C4339" s="89" t="s">
        <v>561</v>
      </c>
      <c r="D4339" s="89" t="s">
        <v>13427</v>
      </c>
      <c r="E4339" s="89" t="s">
        <v>6572</v>
      </c>
      <c r="F4339" s="89" t="s">
        <v>568</v>
      </c>
      <c r="G4339" s="105">
        <v>45412.32916666667</v>
      </c>
      <c r="H4339" t="str">
        <f>INDEX(Partner_details[companyName], MATCH(E4339, Partner_details[email], 0))</f>
        <v>Bisquit</v>
      </c>
      <c r="I4339">
        <f>IFERROR(INDEX(ggPayers[payer], MATCH(A4339, ggPayers[remote_order_id], 0)), 0)</f>
        <v>545501</v>
      </c>
      <c r="J4339" t="str">
        <f t="shared" si="67"/>
        <v>ggPay</v>
      </c>
    </row>
    <row r="4340" spans="1:10">
      <c r="A4340" s="89" t="s">
        <v>13428</v>
      </c>
      <c r="B4340" s="89">
        <v>500</v>
      </c>
      <c r="C4340" s="89" t="s">
        <v>7963</v>
      </c>
      <c r="D4340" s="89" t="s">
        <v>13429</v>
      </c>
      <c r="E4340" s="89" t="s">
        <v>6572</v>
      </c>
      <c r="F4340" s="89" t="s">
        <v>568</v>
      </c>
      <c r="G4340" s="105">
        <v>45412.379166666666</v>
      </c>
      <c r="H4340" t="str">
        <f>INDEX(Partner_details[companyName], MATCH(E4340, Partner_details[email], 0))</f>
        <v>Bisquit</v>
      </c>
      <c r="I4340">
        <f>IFERROR(INDEX(ggPayers[payer], MATCH(A4340, ggPayers[remote_order_id], 0)), 0)</f>
        <v>0</v>
      </c>
      <c r="J4340" t="str">
        <f t="shared" si="67"/>
        <v>other</v>
      </c>
    </row>
    <row r="4341" spans="1:10">
      <c r="A4341" s="89" t="s">
        <v>13430</v>
      </c>
      <c r="B4341" s="89">
        <v>500</v>
      </c>
      <c r="C4341" s="89" t="s">
        <v>7963</v>
      </c>
      <c r="D4341" s="89" t="s">
        <v>13431</v>
      </c>
      <c r="E4341" s="89" t="s">
        <v>6572</v>
      </c>
      <c r="F4341" s="89" t="s">
        <v>568</v>
      </c>
      <c r="G4341" s="105">
        <v>45412.379861111112</v>
      </c>
      <c r="H4341" t="str">
        <f>INDEX(Partner_details[companyName], MATCH(E4341, Partner_details[email], 0))</f>
        <v>Bisquit</v>
      </c>
      <c r="I4341">
        <f>IFERROR(INDEX(ggPayers[payer], MATCH(A4341, ggPayers[remote_order_id], 0)), 0)</f>
        <v>0</v>
      </c>
      <c r="J4341" t="str">
        <f t="shared" si="67"/>
        <v>other</v>
      </c>
    </row>
    <row r="4342" spans="1:10">
      <c r="A4342" s="89" t="s">
        <v>1012</v>
      </c>
      <c r="B4342" s="89">
        <v>500</v>
      </c>
      <c r="C4342" s="89" t="s">
        <v>561</v>
      </c>
      <c r="D4342" s="89" t="s">
        <v>13432</v>
      </c>
      <c r="E4342" s="89" t="s">
        <v>193</v>
      </c>
      <c r="F4342" s="89" t="s">
        <v>192</v>
      </c>
      <c r="G4342" s="105">
        <v>45412.429166666669</v>
      </c>
      <c r="H4342" t="str">
        <f>INDEX(Partner_details[companyName], MATCH(E4342, Partner_details[email], 0))</f>
        <v>gg cjsc</v>
      </c>
      <c r="I4342">
        <f>IFERROR(INDEX(ggPayers[payer], MATCH(A4342, ggPayers[remote_order_id], 0)), 0)</f>
        <v>798</v>
      </c>
      <c r="J4342" t="str">
        <f t="shared" si="67"/>
        <v>ggPay</v>
      </c>
    </row>
    <row r="4343" spans="1:10">
      <c r="A4343" s="89" t="s">
        <v>1009</v>
      </c>
      <c r="B4343" s="89">
        <v>500</v>
      </c>
      <c r="C4343" s="89" t="s">
        <v>561</v>
      </c>
      <c r="D4343" s="89" t="s">
        <v>13433</v>
      </c>
      <c r="E4343" s="89" t="s">
        <v>7432</v>
      </c>
      <c r="F4343" s="89" t="s">
        <v>571</v>
      </c>
      <c r="G4343" s="105">
        <v>45412.461111111108</v>
      </c>
      <c r="H4343" t="str">
        <f>INDEX(Partner_details[companyName], MATCH(E4343, Partner_details[email], 0))</f>
        <v>Venlo</v>
      </c>
      <c r="I4343">
        <f>IFERROR(INDEX(ggPayers[payer], MATCH(A4343, ggPayers[remote_order_id], 0)), 0)</f>
        <v>1269</v>
      </c>
      <c r="J4343" t="str">
        <f t="shared" si="67"/>
        <v>ggPay</v>
      </c>
    </row>
    <row r="4344" spans="1:10">
      <c r="A4344" s="89" t="s">
        <v>1006</v>
      </c>
      <c r="B4344" s="89">
        <v>500</v>
      </c>
      <c r="C4344" s="89" t="s">
        <v>561</v>
      </c>
      <c r="D4344" s="89" t="s">
        <v>13434</v>
      </c>
      <c r="E4344" s="89" t="s">
        <v>6984</v>
      </c>
      <c r="F4344" s="89" t="s">
        <v>206</v>
      </c>
      <c r="G4344" s="105">
        <v>45412.482638888891</v>
      </c>
      <c r="H4344" t="str">
        <f>INDEX(Partner_details[companyName], MATCH(E4344, Partner_details[email], 0))</f>
        <v>gg cjsc</v>
      </c>
      <c r="I4344">
        <f>IFERROR(INDEX(ggPayers[payer], MATCH(A4344, ggPayers[remote_order_id], 0)), 0)</f>
        <v>825186</v>
      </c>
      <c r="J4344" t="str">
        <f t="shared" si="67"/>
        <v>ggPay</v>
      </c>
    </row>
    <row r="4345" spans="1:10">
      <c r="A4345" s="89" t="s">
        <v>1004</v>
      </c>
      <c r="B4345" s="89">
        <v>3000</v>
      </c>
      <c r="C4345" s="89" t="s">
        <v>561</v>
      </c>
      <c r="D4345" s="89" t="s">
        <v>13435</v>
      </c>
      <c r="E4345" s="89" t="s">
        <v>7296</v>
      </c>
      <c r="F4345" s="89" t="s">
        <v>516</v>
      </c>
      <c r="G4345" s="105">
        <v>45412.519444444442</v>
      </c>
      <c r="H4345" t="str">
        <f>INDEX(Partner_details[companyName], MATCH(E4345, Partner_details[email], 0))</f>
        <v>Paul</v>
      </c>
      <c r="I4345">
        <f>IFERROR(INDEX(ggPayers[payer], MATCH(A4345, ggPayers[remote_order_id], 0)), 0)</f>
        <v>245323</v>
      </c>
      <c r="J4345" t="str">
        <f t="shared" si="67"/>
        <v>ggPay</v>
      </c>
    </row>
    <row r="4346" spans="1:10">
      <c r="A4346" s="89" t="s">
        <v>1002</v>
      </c>
      <c r="B4346" s="89">
        <v>300</v>
      </c>
      <c r="C4346" s="89" t="s">
        <v>561</v>
      </c>
      <c r="D4346" s="89" t="s">
        <v>13436</v>
      </c>
      <c r="E4346" s="89" t="s">
        <v>133</v>
      </c>
      <c r="F4346" s="89" t="s">
        <v>461</v>
      </c>
      <c r="G4346" s="105">
        <v>45412.552777777775</v>
      </c>
      <c r="H4346" t="str">
        <f>INDEX(Partner_details[companyName], MATCH(E4346, Partner_details[email], 0))</f>
        <v>Lumen Coffee</v>
      </c>
      <c r="I4346">
        <f>IFERROR(INDEX(ggPayers[payer], MATCH(A4346, ggPayers[remote_order_id], 0)), 0)</f>
        <v>22292</v>
      </c>
      <c r="J4346" t="str">
        <f t="shared" si="67"/>
        <v>ggPay</v>
      </c>
    </row>
    <row r="4347" spans="1:10">
      <c r="A4347" s="89" t="s">
        <v>13437</v>
      </c>
      <c r="B4347" s="89">
        <v>500</v>
      </c>
      <c r="C4347" s="89" t="s">
        <v>7974</v>
      </c>
      <c r="D4347" s="89"/>
      <c r="E4347" s="89" t="s">
        <v>6898</v>
      </c>
      <c r="F4347" s="89" t="s">
        <v>1173</v>
      </c>
      <c r="G4347" s="105">
        <v>45412.59097222222</v>
      </c>
      <c r="H4347" t="str">
        <f>INDEX(Partner_details[companyName], MATCH(E4347, Partner_details[email], 0))</f>
        <v>Bisquit</v>
      </c>
      <c r="I4347">
        <f>IFERROR(INDEX(ggPayers[payer], MATCH(A4347, ggPayers[remote_order_id], 0)), 0)</f>
        <v>0</v>
      </c>
      <c r="J4347" t="str">
        <f t="shared" si="67"/>
        <v>other</v>
      </c>
    </row>
    <row r="4348" spans="1:10">
      <c r="A4348" s="89" t="s">
        <v>13438</v>
      </c>
      <c r="B4348" s="89">
        <v>500</v>
      </c>
      <c r="C4348" s="89" t="s">
        <v>7974</v>
      </c>
      <c r="D4348" s="89"/>
      <c r="E4348" s="89" t="s">
        <v>6626</v>
      </c>
      <c r="F4348" s="89" t="s">
        <v>3643</v>
      </c>
      <c r="G4348" s="105">
        <v>45412.593055555553</v>
      </c>
      <c r="H4348" t="str">
        <f>INDEX(Partner_details[companyName], MATCH(E4348, Partner_details[email], 0))</f>
        <v>gg cjsc</v>
      </c>
      <c r="I4348">
        <f>IFERROR(INDEX(ggPayers[payer], MATCH(A4348, ggPayers[remote_order_id], 0)), 0)</f>
        <v>0</v>
      </c>
      <c r="J4348" t="str">
        <f t="shared" si="67"/>
        <v>other</v>
      </c>
    </row>
    <row r="4349" spans="1:10">
      <c r="A4349" s="89" t="s">
        <v>13439</v>
      </c>
      <c r="B4349" s="89">
        <v>500</v>
      </c>
      <c r="C4349" s="89" t="s">
        <v>7974</v>
      </c>
      <c r="D4349" s="89"/>
      <c r="E4349" s="89" t="s">
        <v>6626</v>
      </c>
      <c r="F4349" s="89" t="s">
        <v>3643</v>
      </c>
      <c r="G4349" s="105">
        <v>45412.593055555553</v>
      </c>
      <c r="H4349" t="str">
        <f>INDEX(Partner_details[companyName], MATCH(E4349, Partner_details[email], 0))</f>
        <v>gg cjsc</v>
      </c>
      <c r="I4349">
        <f>IFERROR(INDEX(ggPayers[payer], MATCH(A4349, ggPayers[remote_order_id], 0)), 0)</f>
        <v>0</v>
      </c>
      <c r="J4349" t="str">
        <f t="shared" si="67"/>
        <v>other</v>
      </c>
    </row>
    <row r="4350" spans="1:10">
      <c r="A4350" s="89" t="s">
        <v>13440</v>
      </c>
      <c r="B4350" s="89">
        <v>500</v>
      </c>
      <c r="C4350" s="89" t="s">
        <v>7974</v>
      </c>
      <c r="D4350" s="89"/>
      <c r="E4350" s="89" t="s">
        <v>6626</v>
      </c>
      <c r="F4350" s="89" t="s">
        <v>3643</v>
      </c>
      <c r="G4350" s="105">
        <v>45412.593055555553</v>
      </c>
      <c r="H4350" t="str">
        <f>INDEX(Partner_details[companyName], MATCH(E4350, Partner_details[email], 0))</f>
        <v>gg cjsc</v>
      </c>
      <c r="I4350">
        <f>IFERROR(INDEX(ggPayers[payer], MATCH(A4350, ggPayers[remote_order_id], 0)), 0)</f>
        <v>0</v>
      </c>
      <c r="J4350" t="str">
        <f t="shared" si="67"/>
        <v>other</v>
      </c>
    </row>
    <row r="4351" spans="1:10">
      <c r="A4351" s="89" t="s">
        <v>13441</v>
      </c>
      <c r="B4351" s="89">
        <v>2000</v>
      </c>
      <c r="C4351" s="89" t="s">
        <v>7974</v>
      </c>
      <c r="D4351" s="89"/>
      <c r="E4351" s="89" t="s">
        <v>6626</v>
      </c>
      <c r="F4351" s="89" t="s">
        <v>3643</v>
      </c>
      <c r="G4351" s="105">
        <v>45412.593055555553</v>
      </c>
      <c r="H4351" t="str">
        <f>INDEX(Partner_details[companyName], MATCH(E4351, Partner_details[email], 0))</f>
        <v>gg cjsc</v>
      </c>
      <c r="I4351">
        <f>IFERROR(INDEX(ggPayers[payer], MATCH(A4351, ggPayers[remote_order_id], 0)), 0)</f>
        <v>0</v>
      </c>
      <c r="J4351" t="str">
        <f t="shared" si="67"/>
        <v>other</v>
      </c>
    </row>
    <row r="4352" spans="1:10">
      <c r="A4352" s="89" t="s">
        <v>13442</v>
      </c>
      <c r="B4352" s="89">
        <v>2000</v>
      </c>
      <c r="C4352" s="89" t="s">
        <v>7974</v>
      </c>
      <c r="D4352" s="89"/>
      <c r="E4352" s="89" t="s">
        <v>6626</v>
      </c>
      <c r="F4352" s="89" t="s">
        <v>3643</v>
      </c>
      <c r="G4352" s="105">
        <v>45412.593055555553</v>
      </c>
      <c r="H4352" t="str">
        <f>INDEX(Partner_details[companyName], MATCH(E4352, Partner_details[email], 0))</f>
        <v>gg cjsc</v>
      </c>
      <c r="I4352">
        <f>IFERROR(INDEX(ggPayers[payer], MATCH(A4352, ggPayers[remote_order_id], 0)), 0)</f>
        <v>0</v>
      </c>
      <c r="J4352" t="str">
        <f t="shared" si="67"/>
        <v>other</v>
      </c>
    </row>
    <row r="4353" spans="1:10">
      <c r="A4353" s="89" t="s">
        <v>13443</v>
      </c>
      <c r="B4353" s="89">
        <v>500</v>
      </c>
      <c r="C4353" s="89" t="s">
        <v>7974</v>
      </c>
      <c r="D4353" s="89"/>
      <c r="E4353" s="89" t="s">
        <v>6626</v>
      </c>
      <c r="F4353" s="89" t="s">
        <v>3643</v>
      </c>
      <c r="G4353" s="105">
        <v>45412.59375</v>
      </c>
      <c r="H4353" t="str">
        <f>INDEX(Partner_details[companyName], MATCH(E4353, Partner_details[email], 0))</f>
        <v>gg cjsc</v>
      </c>
      <c r="I4353">
        <f>IFERROR(INDEX(ggPayers[payer], MATCH(A4353, ggPayers[remote_order_id], 0)), 0)</f>
        <v>0</v>
      </c>
      <c r="J4353" t="str">
        <f t="shared" si="67"/>
        <v>other</v>
      </c>
    </row>
    <row r="4354" spans="1:10">
      <c r="A4354" s="89" t="s">
        <v>13444</v>
      </c>
      <c r="B4354" s="89">
        <v>500</v>
      </c>
      <c r="C4354" s="89" t="s">
        <v>7974</v>
      </c>
      <c r="D4354" s="89"/>
      <c r="E4354" s="89" t="s">
        <v>6626</v>
      </c>
      <c r="F4354" s="89" t="s">
        <v>3643</v>
      </c>
      <c r="G4354" s="105">
        <v>45412.59375</v>
      </c>
      <c r="H4354" t="str">
        <f>INDEX(Partner_details[companyName], MATCH(E4354, Partner_details[email], 0))</f>
        <v>gg cjsc</v>
      </c>
      <c r="I4354">
        <f>IFERROR(INDEX(ggPayers[payer], MATCH(A4354, ggPayers[remote_order_id], 0)), 0)</f>
        <v>0</v>
      </c>
      <c r="J4354" t="str">
        <f t="shared" si="67"/>
        <v>other</v>
      </c>
    </row>
    <row r="4355" spans="1:10">
      <c r="A4355" s="89" t="s">
        <v>13445</v>
      </c>
      <c r="B4355" s="89">
        <v>500</v>
      </c>
      <c r="C4355" s="89" t="s">
        <v>7974</v>
      </c>
      <c r="D4355" s="89"/>
      <c r="E4355" s="89" t="s">
        <v>7192</v>
      </c>
      <c r="F4355" s="89" t="s">
        <v>1998</v>
      </c>
      <c r="G4355" s="105">
        <v>45412.640277777777</v>
      </c>
      <c r="H4355" t="str">
        <f>INDEX(Partner_details[companyName], MATCH(E4355, Partner_details[email], 0))</f>
        <v>Karas Tumanyan</v>
      </c>
      <c r="I4355">
        <f>IFERROR(INDEX(ggPayers[payer], MATCH(A4355, ggPayers[remote_order_id], 0)), 0)</f>
        <v>0</v>
      </c>
      <c r="J4355" t="str">
        <f t="shared" ref="J4355:J4418" si="68">IF(NOT(I4355=0), "ggPay", "other")</f>
        <v>other</v>
      </c>
    </row>
    <row r="4356" spans="1:10">
      <c r="A4356" s="89" t="s">
        <v>13446</v>
      </c>
      <c r="B4356" s="89">
        <v>500</v>
      </c>
      <c r="C4356" s="89" t="s">
        <v>7974</v>
      </c>
      <c r="D4356" s="89"/>
      <c r="E4356" s="89" t="s">
        <v>7192</v>
      </c>
      <c r="F4356" s="89" t="s">
        <v>1998</v>
      </c>
      <c r="G4356" s="105">
        <v>45412.640277777777</v>
      </c>
      <c r="H4356" t="str">
        <f>INDEX(Partner_details[companyName], MATCH(E4356, Partner_details[email], 0))</f>
        <v>Karas Tumanyan</v>
      </c>
      <c r="I4356">
        <f>IFERROR(INDEX(ggPayers[payer], MATCH(A4356, ggPayers[remote_order_id], 0)), 0)</f>
        <v>0</v>
      </c>
      <c r="J4356" t="str">
        <f t="shared" si="68"/>
        <v>other</v>
      </c>
    </row>
    <row r="4357" spans="1:10">
      <c r="A4357" s="89" t="s">
        <v>13447</v>
      </c>
      <c r="B4357" s="89">
        <v>500</v>
      </c>
      <c r="C4357" s="89" t="s">
        <v>7963</v>
      </c>
      <c r="D4357" s="89"/>
      <c r="E4357" s="89" t="s">
        <v>7192</v>
      </c>
      <c r="F4357" s="89" t="s">
        <v>1998</v>
      </c>
      <c r="G4357" s="105">
        <v>45412.640277777777</v>
      </c>
      <c r="H4357" t="str">
        <f>INDEX(Partner_details[companyName], MATCH(E4357, Partner_details[email], 0))</f>
        <v>Karas Tumanyan</v>
      </c>
      <c r="I4357">
        <f>IFERROR(INDEX(ggPayers[payer], MATCH(A4357, ggPayers[remote_order_id], 0)), 0)</f>
        <v>0</v>
      </c>
      <c r="J4357" t="str">
        <f t="shared" si="68"/>
        <v>other</v>
      </c>
    </row>
    <row r="4358" spans="1:10">
      <c r="A4358" s="89" t="s">
        <v>13448</v>
      </c>
      <c r="B4358" s="89">
        <v>500</v>
      </c>
      <c r="C4358" s="89" t="s">
        <v>7974</v>
      </c>
      <c r="D4358" s="89"/>
      <c r="E4358" s="89" t="s">
        <v>7192</v>
      </c>
      <c r="F4358" s="89" t="s">
        <v>1998</v>
      </c>
      <c r="G4358" s="105">
        <v>45412.640277777777</v>
      </c>
      <c r="H4358" t="str">
        <f>INDEX(Partner_details[companyName], MATCH(E4358, Partner_details[email], 0))</f>
        <v>Karas Tumanyan</v>
      </c>
      <c r="I4358">
        <f>IFERROR(INDEX(ggPayers[payer], MATCH(A4358, ggPayers[remote_order_id], 0)), 0)</f>
        <v>0</v>
      </c>
      <c r="J4358" t="str">
        <f t="shared" si="68"/>
        <v>other</v>
      </c>
    </row>
    <row r="4359" spans="1:10">
      <c r="A4359" s="89" t="s">
        <v>13449</v>
      </c>
      <c r="B4359" s="89">
        <v>5000</v>
      </c>
      <c r="C4359" s="89" t="s">
        <v>7963</v>
      </c>
      <c r="D4359" s="89" t="s">
        <v>13450</v>
      </c>
      <c r="E4359" s="89" t="s">
        <v>7235</v>
      </c>
      <c r="F4359" s="89" t="s">
        <v>710</v>
      </c>
      <c r="G4359" s="105">
        <v>45412.731249999997</v>
      </c>
      <c r="H4359" t="str">
        <f>INDEX(Partner_details[companyName], MATCH(E4359, Partner_details[email], 0))</f>
        <v>Smoking Chef</v>
      </c>
      <c r="I4359">
        <f>IFERROR(INDEX(ggPayers[payer], MATCH(A4359, ggPayers[remote_order_id], 0)), 0)</f>
        <v>0</v>
      </c>
      <c r="J4359" t="str">
        <f t="shared" si="68"/>
        <v>other</v>
      </c>
    </row>
    <row r="4360" spans="1:10">
      <c r="A4360" s="89" t="s">
        <v>13451</v>
      </c>
      <c r="B4360" s="89">
        <v>5000</v>
      </c>
      <c r="C4360" s="89" t="s">
        <v>7963</v>
      </c>
      <c r="D4360" s="89" t="s">
        <v>13452</v>
      </c>
      <c r="E4360" s="89" t="s">
        <v>7235</v>
      </c>
      <c r="F4360" s="89" t="s">
        <v>710</v>
      </c>
      <c r="G4360" s="105">
        <v>45412.731249999997</v>
      </c>
      <c r="H4360" t="str">
        <f>INDEX(Partner_details[companyName], MATCH(E4360, Partner_details[email], 0))</f>
        <v>Smoking Chef</v>
      </c>
      <c r="I4360">
        <f>IFERROR(INDEX(ggPayers[payer], MATCH(A4360, ggPayers[remote_order_id], 0)), 0)</f>
        <v>0</v>
      </c>
      <c r="J4360" t="str">
        <f t="shared" si="68"/>
        <v>other</v>
      </c>
    </row>
    <row r="4361" spans="1:10">
      <c r="A4361" s="89" t="s">
        <v>13453</v>
      </c>
      <c r="B4361" s="89">
        <v>5000</v>
      </c>
      <c r="C4361" s="89" t="s">
        <v>7963</v>
      </c>
      <c r="D4361" s="89" t="s">
        <v>13454</v>
      </c>
      <c r="E4361" s="89" t="s">
        <v>7235</v>
      </c>
      <c r="F4361" s="89" t="s">
        <v>710</v>
      </c>
      <c r="G4361" s="105">
        <v>45412.731944444444</v>
      </c>
      <c r="H4361" t="str">
        <f>INDEX(Partner_details[companyName], MATCH(E4361, Partner_details[email], 0))</f>
        <v>Smoking Chef</v>
      </c>
      <c r="I4361">
        <f>IFERROR(INDEX(ggPayers[payer], MATCH(A4361, ggPayers[remote_order_id], 0)), 0)</f>
        <v>0</v>
      </c>
      <c r="J4361" t="str">
        <f t="shared" si="68"/>
        <v>other</v>
      </c>
    </row>
    <row r="4362" spans="1:10">
      <c r="A4362" s="89" t="s">
        <v>999</v>
      </c>
      <c r="B4362" s="89">
        <v>2000</v>
      </c>
      <c r="C4362" s="89" t="s">
        <v>561</v>
      </c>
      <c r="D4362" s="89"/>
      <c r="E4362" s="89" t="s">
        <v>7235</v>
      </c>
      <c r="F4362" s="89" t="s">
        <v>710</v>
      </c>
      <c r="G4362" s="105">
        <v>45412.765972222223</v>
      </c>
      <c r="H4362" t="str">
        <f>INDEX(Partner_details[companyName], MATCH(E4362, Partner_details[email], 0))</f>
        <v>Smoking Chef</v>
      </c>
      <c r="I4362">
        <f>IFERROR(INDEX(ggPayers[payer], MATCH(A4362, ggPayers[remote_order_id], 0)), 0)</f>
        <v>0</v>
      </c>
      <c r="J4362" t="str">
        <f t="shared" si="68"/>
        <v>other</v>
      </c>
    </row>
    <row r="4363" spans="1:10">
      <c r="A4363" s="89" t="s">
        <v>997</v>
      </c>
      <c r="B4363" s="89">
        <v>500</v>
      </c>
      <c r="C4363" s="89" t="s">
        <v>561</v>
      </c>
      <c r="D4363" s="89" t="s">
        <v>13455</v>
      </c>
      <c r="E4363" s="89" t="s">
        <v>7432</v>
      </c>
      <c r="F4363" s="89" t="s">
        <v>571</v>
      </c>
      <c r="G4363" s="105">
        <v>45413.320833333331</v>
      </c>
      <c r="H4363" t="str">
        <f>INDEX(Partner_details[companyName], MATCH(E4363, Partner_details[email], 0))</f>
        <v>Venlo</v>
      </c>
      <c r="I4363">
        <f>IFERROR(INDEX(ggPayers[payer], MATCH(A4363, ggPayers[remote_order_id], 0)), 0)</f>
        <v>798</v>
      </c>
      <c r="J4363" t="str">
        <f t="shared" si="68"/>
        <v>ggPay</v>
      </c>
    </row>
    <row r="4364" spans="1:10">
      <c r="A4364" s="89" t="s">
        <v>995</v>
      </c>
      <c r="B4364" s="89">
        <v>1000</v>
      </c>
      <c r="C4364" s="89" t="s">
        <v>561</v>
      </c>
      <c r="D4364" s="89"/>
      <c r="E4364" s="89" t="s">
        <v>7296</v>
      </c>
      <c r="F4364" s="89" t="s">
        <v>516</v>
      </c>
      <c r="G4364" s="105">
        <v>45413.359722222223</v>
      </c>
      <c r="H4364" t="str">
        <f>INDEX(Partner_details[companyName], MATCH(E4364, Partner_details[email], 0))</f>
        <v>Paul</v>
      </c>
      <c r="I4364">
        <f>IFERROR(INDEX(ggPayers[payer], MATCH(A4364, ggPayers[remote_order_id], 0)), 0)</f>
        <v>0</v>
      </c>
      <c r="J4364" t="str">
        <f t="shared" si="68"/>
        <v>other</v>
      </c>
    </row>
    <row r="4365" spans="1:10">
      <c r="A4365" s="89" t="s">
        <v>993</v>
      </c>
      <c r="B4365" s="89">
        <v>1000</v>
      </c>
      <c r="C4365" s="89" t="s">
        <v>561</v>
      </c>
      <c r="D4365" s="89"/>
      <c r="E4365" s="89" t="s">
        <v>7296</v>
      </c>
      <c r="F4365" s="89" t="s">
        <v>516</v>
      </c>
      <c r="G4365" s="105">
        <v>45413.425000000003</v>
      </c>
      <c r="H4365" t="str">
        <f>INDEX(Partner_details[companyName], MATCH(E4365, Partner_details[email], 0))</f>
        <v>Paul</v>
      </c>
      <c r="I4365">
        <f>IFERROR(INDEX(ggPayers[payer], MATCH(A4365, ggPayers[remote_order_id], 0)), 0)</f>
        <v>0</v>
      </c>
      <c r="J4365" t="str">
        <f t="shared" si="68"/>
        <v>other</v>
      </c>
    </row>
    <row r="4366" spans="1:10">
      <c r="A4366" s="89" t="s">
        <v>13456</v>
      </c>
      <c r="B4366" s="89">
        <v>1000</v>
      </c>
      <c r="C4366" s="89" t="s">
        <v>7963</v>
      </c>
      <c r="D4366" s="89"/>
      <c r="E4366" s="89" t="s">
        <v>7296</v>
      </c>
      <c r="F4366" s="89" t="s">
        <v>516</v>
      </c>
      <c r="G4366" s="105">
        <v>45413.425000000003</v>
      </c>
      <c r="H4366" t="str">
        <f>INDEX(Partner_details[companyName], MATCH(E4366, Partner_details[email], 0))</f>
        <v>Paul</v>
      </c>
      <c r="I4366">
        <f>IFERROR(INDEX(ggPayers[payer], MATCH(A4366, ggPayers[remote_order_id], 0)), 0)</f>
        <v>0</v>
      </c>
      <c r="J4366" t="str">
        <f t="shared" si="68"/>
        <v>other</v>
      </c>
    </row>
    <row r="4367" spans="1:10">
      <c r="A4367" s="89" t="s">
        <v>991</v>
      </c>
      <c r="B4367" s="89">
        <v>500</v>
      </c>
      <c r="C4367" s="89" t="s">
        <v>561</v>
      </c>
      <c r="D4367" s="89" t="s">
        <v>13457</v>
      </c>
      <c r="E4367" s="89" t="s">
        <v>6572</v>
      </c>
      <c r="F4367" s="89" t="s">
        <v>568</v>
      </c>
      <c r="G4367" s="105">
        <v>45413.4375</v>
      </c>
      <c r="H4367" t="str">
        <f>INDEX(Partner_details[companyName], MATCH(E4367, Partner_details[email], 0))</f>
        <v>Bisquit</v>
      </c>
      <c r="I4367">
        <f>IFERROR(INDEX(ggPayers[payer], MATCH(A4367, ggPayers[remote_order_id], 0)), 0)</f>
        <v>196903</v>
      </c>
      <c r="J4367" t="str">
        <f t="shared" si="68"/>
        <v>ggPay</v>
      </c>
    </row>
    <row r="4368" spans="1:10">
      <c r="A4368" s="89" t="s">
        <v>989</v>
      </c>
      <c r="B4368" s="89">
        <v>300</v>
      </c>
      <c r="C4368" s="89" t="s">
        <v>561</v>
      </c>
      <c r="D4368" s="89" t="s">
        <v>13458</v>
      </c>
      <c r="E4368" s="89" t="s">
        <v>133</v>
      </c>
      <c r="F4368" s="89" t="s">
        <v>461</v>
      </c>
      <c r="G4368" s="105">
        <v>45413.445138888892</v>
      </c>
      <c r="H4368" t="str">
        <f>INDEX(Partner_details[companyName], MATCH(E4368, Partner_details[email], 0))</f>
        <v>Lumen Coffee</v>
      </c>
      <c r="I4368">
        <f>IFERROR(INDEX(ggPayers[payer], MATCH(A4368, ggPayers[remote_order_id], 0)), 0)</f>
        <v>22292</v>
      </c>
      <c r="J4368" t="str">
        <f t="shared" si="68"/>
        <v>ggPay</v>
      </c>
    </row>
    <row r="4369" spans="1:10">
      <c r="A4369" s="89" t="s">
        <v>987</v>
      </c>
      <c r="B4369" s="89">
        <v>100</v>
      </c>
      <c r="C4369" s="89" t="s">
        <v>561</v>
      </c>
      <c r="D4369" s="89" t="s">
        <v>13459</v>
      </c>
      <c r="E4369" s="89" t="s">
        <v>311</v>
      </c>
      <c r="F4369" s="89" t="s">
        <v>310</v>
      </c>
      <c r="G4369" s="105">
        <v>45413.46597222222</v>
      </c>
      <c r="H4369" t="str">
        <f>INDEX(Partner_details[companyName], MATCH(E4369, Partner_details[email], 0))</f>
        <v>gg cjsc</v>
      </c>
      <c r="I4369">
        <f>IFERROR(INDEX(ggPayers[payer], MATCH(A4369, ggPayers[remote_order_id], 0)), 0)</f>
        <v>231060</v>
      </c>
      <c r="J4369" t="str">
        <f t="shared" si="68"/>
        <v>ggPay</v>
      </c>
    </row>
    <row r="4370" spans="1:10">
      <c r="A4370" s="89" t="s">
        <v>985</v>
      </c>
      <c r="B4370" s="89">
        <v>500</v>
      </c>
      <c r="C4370" s="89" t="s">
        <v>561</v>
      </c>
      <c r="D4370" s="89" t="s">
        <v>13460</v>
      </c>
      <c r="E4370" s="89" t="s">
        <v>311</v>
      </c>
      <c r="F4370" s="89" t="s">
        <v>310</v>
      </c>
      <c r="G4370" s="105">
        <v>45413.474305555559</v>
      </c>
      <c r="H4370" t="str">
        <f>INDEX(Partner_details[companyName], MATCH(E4370, Partner_details[email], 0))</f>
        <v>gg cjsc</v>
      </c>
      <c r="I4370">
        <f>IFERROR(INDEX(ggPayers[payer], MATCH(A4370, ggPayers[remote_order_id], 0)), 0)</f>
        <v>231060</v>
      </c>
      <c r="J4370" t="str">
        <f t="shared" si="68"/>
        <v>ggPay</v>
      </c>
    </row>
    <row r="4371" spans="1:10">
      <c r="A4371" s="89" t="s">
        <v>982</v>
      </c>
      <c r="B4371" s="89">
        <v>500</v>
      </c>
      <c r="C4371" s="89" t="s">
        <v>561</v>
      </c>
      <c r="D4371" s="89"/>
      <c r="E4371" s="89" t="s">
        <v>7018</v>
      </c>
      <c r="F4371" s="89" t="s">
        <v>476</v>
      </c>
      <c r="G4371" s="105">
        <v>45413.515277777777</v>
      </c>
      <c r="H4371" t="str">
        <f>INDEX(Partner_details[companyName], MATCH(E4371, Partner_details[email], 0))</f>
        <v>Malocco</v>
      </c>
      <c r="I4371">
        <f>IFERROR(INDEX(ggPayers[payer], MATCH(A4371, ggPayers[remote_order_id], 0)), 0)</f>
        <v>0</v>
      </c>
      <c r="J4371" t="str">
        <f t="shared" si="68"/>
        <v>other</v>
      </c>
    </row>
    <row r="4372" spans="1:10">
      <c r="A4372" s="89" t="s">
        <v>13461</v>
      </c>
      <c r="B4372" s="89">
        <v>1000</v>
      </c>
      <c r="C4372" s="89" t="s">
        <v>7963</v>
      </c>
      <c r="D4372" s="89" t="s">
        <v>13462</v>
      </c>
      <c r="E4372" s="89" t="s">
        <v>7579</v>
      </c>
      <c r="F4372" s="89" t="s">
        <v>602</v>
      </c>
      <c r="G4372" s="105">
        <v>45413.568749999999</v>
      </c>
      <c r="H4372" t="e">
        <f>INDEX(Partner_details[companyName], MATCH(E4372, Partner_details[email], 0))</f>
        <v>#N/A</v>
      </c>
      <c r="I4372">
        <f>IFERROR(INDEX(ggPayers[payer], MATCH(A4372, ggPayers[remote_order_id], 0)), 0)</f>
        <v>0</v>
      </c>
      <c r="J4372" t="str">
        <f t="shared" si="68"/>
        <v>other</v>
      </c>
    </row>
    <row r="4373" spans="1:10">
      <c r="A4373" s="89" t="s">
        <v>13463</v>
      </c>
      <c r="B4373" s="89">
        <v>200</v>
      </c>
      <c r="C4373" s="89" t="s">
        <v>7963</v>
      </c>
      <c r="D4373" s="89" t="s">
        <v>13464</v>
      </c>
      <c r="E4373" s="89" t="s">
        <v>6714</v>
      </c>
      <c r="F4373" s="89" t="s">
        <v>585</v>
      </c>
      <c r="G4373" s="105">
        <v>45413.575694444444</v>
      </c>
      <c r="H4373" t="str">
        <f>INDEX(Partner_details[companyName], MATCH(E4373, Partner_details[email], 0))</f>
        <v>Dodopizza</v>
      </c>
      <c r="I4373">
        <f>IFERROR(INDEX(ggPayers[payer], MATCH(A4373, ggPayers[remote_order_id], 0)), 0)</f>
        <v>0</v>
      </c>
      <c r="J4373" t="str">
        <f t="shared" si="68"/>
        <v>other</v>
      </c>
    </row>
    <row r="4374" spans="1:10">
      <c r="A4374" s="89" t="s">
        <v>13465</v>
      </c>
      <c r="B4374" s="89">
        <v>300</v>
      </c>
      <c r="C4374" s="89" t="s">
        <v>7963</v>
      </c>
      <c r="D4374" s="89"/>
      <c r="E4374" s="89" t="s">
        <v>6714</v>
      </c>
      <c r="F4374" s="89" t="s">
        <v>585</v>
      </c>
      <c r="G4374" s="105">
        <v>45413.591666666667</v>
      </c>
      <c r="H4374" t="str">
        <f>INDEX(Partner_details[companyName], MATCH(E4374, Partner_details[email], 0))</f>
        <v>Dodopizza</v>
      </c>
      <c r="I4374">
        <f>IFERROR(INDEX(ggPayers[payer], MATCH(A4374, ggPayers[remote_order_id], 0)), 0)</f>
        <v>0</v>
      </c>
      <c r="J4374" t="str">
        <f t="shared" si="68"/>
        <v>other</v>
      </c>
    </row>
    <row r="4375" spans="1:10">
      <c r="A4375" s="89" t="s">
        <v>979</v>
      </c>
      <c r="B4375" s="89">
        <v>1000</v>
      </c>
      <c r="C4375" s="89" t="s">
        <v>561</v>
      </c>
      <c r="D4375" s="89"/>
      <c r="E4375" s="89" t="s">
        <v>7235</v>
      </c>
      <c r="F4375" s="89" t="s">
        <v>710</v>
      </c>
      <c r="G4375" s="105">
        <v>45413.655555555553</v>
      </c>
      <c r="H4375" t="str">
        <f>INDEX(Partner_details[companyName], MATCH(E4375, Partner_details[email], 0))</f>
        <v>Smoking Chef</v>
      </c>
      <c r="I4375">
        <f>IFERROR(INDEX(ggPayers[payer], MATCH(A4375, ggPayers[remote_order_id], 0)), 0)</f>
        <v>0</v>
      </c>
      <c r="J4375" t="str">
        <f t="shared" si="68"/>
        <v>other</v>
      </c>
    </row>
    <row r="4376" spans="1:10">
      <c r="A4376" s="89" t="s">
        <v>977</v>
      </c>
      <c r="B4376" s="89">
        <v>500</v>
      </c>
      <c r="C4376" s="89" t="s">
        <v>561</v>
      </c>
      <c r="D4376" s="89" t="s">
        <v>13466</v>
      </c>
      <c r="E4376" s="89" t="s">
        <v>6572</v>
      </c>
      <c r="F4376" s="89" t="s">
        <v>568</v>
      </c>
      <c r="G4376" s="105">
        <v>45413.693749999999</v>
      </c>
      <c r="H4376" t="str">
        <f>INDEX(Partner_details[companyName], MATCH(E4376, Partner_details[email], 0))</f>
        <v>Bisquit</v>
      </c>
      <c r="I4376">
        <f>IFERROR(INDEX(ggPayers[payer], MATCH(A4376, ggPayers[remote_order_id], 0)), 0)</f>
        <v>359989</v>
      </c>
      <c r="J4376" t="str">
        <f t="shared" si="68"/>
        <v>ggPay</v>
      </c>
    </row>
    <row r="4377" spans="1:10">
      <c r="A4377" s="89" t="s">
        <v>13467</v>
      </c>
      <c r="B4377" s="89">
        <v>1000</v>
      </c>
      <c r="C4377" s="89" t="s">
        <v>7963</v>
      </c>
      <c r="D4377" s="89"/>
      <c r="E4377" s="89" t="s">
        <v>6830</v>
      </c>
      <c r="F4377" s="89" t="s">
        <v>382</v>
      </c>
      <c r="G4377" s="105">
        <v>45413.702777777777</v>
      </c>
      <c r="H4377" t="str">
        <f>INDEX(Partner_details[companyName], MATCH(E4377, Partner_details[email], 0))</f>
        <v>Beer Academy</v>
      </c>
      <c r="I4377">
        <f>IFERROR(INDEX(ggPayers[payer], MATCH(A4377, ggPayers[remote_order_id], 0)), 0)</f>
        <v>0</v>
      </c>
      <c r="J4377" t="str">
        <f t="shared" si="68"/>
        <v>other</v>
      </c>
    </row>
    <row r="4378" spans="1:10">
      <c r="A4378" s="89" t="s">
        <v>13468</v>
      </c>
      <c r="B4378" s="89">
        <v>1000</v>
      </c>
      <c r="C4378" s="89" t="s">
        <v>7963</v>
      </c>
      <c r="D4378" s="89"/>
      <c r="E4378" s="89" t="s">
        <v>6830</v>
      </c>
      <c r="F4378" s="89" t="s">
        <v>382</v>
      </c>
      <c r="G4378" s="105">
        <v>45413.702777777777</v>
      </c>
      <c r="H4378" t="str">
        <f>INDEX(Partner_details[companyName], MATCH(E4378, Partner_details[email], 0))</f>
        <v>Beer Academy</v>
      </c>
      <c r="I4378">
        <f>IFERROR(INDEX(ggPayers[payer], MATCH(A4378, ggPayers[remote_order_id], 0)), 0)</f>
        <v>0</v>
      </c>
      <c r="J4378" t="str">
        <f t="shared" si="68"/>
        <v>other</v>
      </c>
    </row>
    <row r="4379" spans="1:10">
      <c r="A4379" s="89" t="s">
        <v>975</v>
      </c>
      <c r="B4379" s="89">
        <v>1000</v>
      </c>
      <c r="C4379" s="89" t="s">
        <v>561</v>
      </c>
      <c r="D4379" s="89"/>
      <c r="E4379" s="89" t="s">
        <v>6830</v>
      </c>
      <c r="F4379" s="89" t="s">
        <v>382</v>
      </c>
      <c r="G4379" s="105">
        <v>45413.703472222223</v>
      </c>
      <c r="H4379" t="str">
        <f>INDEX(Partner_details[companyName], MATCH(E4379, Partner_details[email], 0))</f>
        <v>Beer Academy</v>
      </c>
      <c r="I4379">
        <f>IFERROR(INDEX(ggPayers[payer], MATCH(A4379, ggPayers[remote_order_id], 0)), 0)</f>
        <v>0</v>
      </c>
      <c r="J4379" t="str">
        <f t="shared" si="68"/>
        <v>other</v>
      </c>
    </row>
    <row r="4380" spans="1:10">
      <c r="A4380" s="89" t="s">
        <v>13469</v>
      </c>
      <c r="B4380" s="89">
        <v>1000</v>
      </c>
      <c r="C4380" s="89" t="s">
        <v>7963</v>
      </c>
      <c r="D4380" s="89"/>
      <c r="E4380" s="89" t="s">
        <v>6830</v>
      </c>
      <c r="F4380" s="89" t="s">
        <v>382</v>
      </c>
      <c r="G4380" s="105">
        <v>45413.703472222223</v>
      </c>
      <c r="H4380" t="str">
        <f>INDEX(Partner_details[companyName], MATCH(E4380, Partner_details[email], 0))</f>
        <v>Beer Academy</v>
      </c>
      <c r="I4380">
        <f>IFERROR(INDEX(ggPayers[payer], MATCH(A4380, ggPayers[remote_order_id], 0)), 0)</f>
        <v>0</v>
      </c>
      <c r="J4380" t="str">
        <f t="shared" si="68"/>
        <v>other</v>
      </c>
    </row>
    <row r="4381" spans="1:10">
      <c r="A4381" s="89" t="s">
        <v>13470</v>
      </c>
      <c r="B4381" s="89">
        <v>500</v>
      </c>
      <c r="C4381" s="89" t="s">
        <v>7963</v>
      </c>
      <c r="D4381" s="89" t="s">
        <v>13471</v>
      </c>
      <c r="E4381" s="89" t="s">
        <v>6847</v>
      </c>
      <c r="F4381" s="89" t="s">
        <v>862</v>
      </c>
      <c r="G4381" s="105">
        <v>45413.719444444447</v>
      </c>
      <c r="H4381" t="str">
        <f>INDEX(Partner_details[companyName], MATCH(E4381, Partner_details[email], 0))</f>
        <v>Karas mashtoc</v>
      </c>
      <c r="I4381">
        <f>IFERROR(INDEX(ggPayers[payer], MATCH(A4381, ggPayers[remote_order_id], 0)), 0)</f>
        <v>0</v>
      </c>
      <c r="J4381" t="str">
        <f t="shared" si="68"/>
        <v>other</v>
      </c>
    </row>
    <row r="4382" spans="1:10">
      <c r="A4382" s="89" t="s">
        <v>13472</v>
      </c>
      <c r="B4382" s="89">
        <v>500</v>
      </c>
      <c r="C4382" s="89" t="s">
        <v>7963</v>
      </c>
      <c r="D4382" s="89"/>
      <c r="E4382" s="89" t="s">
        <v>6847</v>
      </c>
      <c r="F4382" s="89" t="s">
        <v>862</v>
      </c>
      <c r="G4382" s="105">
        <v>45413.720138888886</v>
      </c>
      <c r="H4382" t="str">
        <f>INDEX(Partner_details[companyName], MATCH(E4382, Partner_details[email], 0))</f>
        <v>Karas mashtoc</v>
      </c>
      <c r="I4382">
        <f>IFERROR(INDEX(ggPayers[payer], MATCH(A4382, ggPayers[remote_order_id], 0)), 0)</f>
        <v>0</v>
      </c>
      <c r="J4382" t="str">
        <f t="shared" si="68"/>
        <v>other</v>
      </c>
    </row>
    <row r="4383" spans="1:10">
      <c r="A4383" s="89" t="s">
        <v>13473</v>
      </c>
      <c r="B4383" s="89">
        <v>500</v>
      </c>
      <c r="C4383" s="89" t="s">
        <v>7963</v>
      </c>
      <c r="D4383" s="89" t="s">
        <v>13474</v>
      </c>
      <c r="E4383" s="89" t="s">
        <v>6728</v>
      </c>
      <c r="F4383" s="89" t="s">
        <v>6727</v>
      </c>
      <c r="G4383" s="105">
        <v>45413.770138888889</v>
      </c>
      <c r="H4383" t="str">
        <f>INDEX(Partner_details[companyName], MATCH(E4383, Partner_details[email], 0))</f>
        <v>Byblos</v>
      </c>
      <c r="I4383">
        <f>IFERROR(INDEX(ggPayers[payer], MATCH(A4383, ggPayers[remote_order_id], 0)), 0)</f>
        <v>0</v>
      </c>
      <c r="J4383" t="str">
        <f t="shared" si="68"/>
        <v>other</v>
      </c>
    </row>
    <row r="4384" spans="1:10">
      <c r="A4384" s="89" t="s">
        <v>13475</v>
      </c>
      <c r="B4384" s="89">
        <v>4000</v>
      </c>
      <c r="C4384" s="89" t="s">
        <v>7963</v>
      </c>
      <c r="D4384" s="89"/>
      <c r="E4384" s="89" t="s">
        <v>6830</v>
      </c>
      <c r="F4384" s="89" t="s">
        <v>382</v>
      </c>
      <c r="G4384" s="105">
        <v>45413.793055555558</v>
      </c>
      <c r="H4384" t="str">
        <f>INDEX(Partner_details[companyName], MATCH(E4384, Partner_details[email], 0))</f>
        <v>Beer Academy</v>
      </c>
      <c r="I4384">
        <f>IFERROR(INDEX(ggPayers[payer], MATCH(A4384, ggPayers[remote_order_id], 0)), 0)</f>
        <v>0</v>
      </c>
      <c r="J4384" t="str">
        <f t="shared" si="68"/>
        <v>other</v>
      </c>
    </row>
    <row r="4385" spans="1:10">
      <c r="A4385" s="89" t="s">
        <v>973</v>
      </c>
      <c r="B4385" s="89">
        <v>4000</v>
      </c>
      <c r="C4385" s="89" t="s">
        <v>561</v>
      </c>
      <c r="D4385" s="89"/>
      <c r="E4385" s="89" t="s">
        <v>6830</v>
      </c>
      <c r="F4385" s="89" t="s">
        <v>382</v>
      </c>
      <c r="G4385" s="105">
        <v>45413.793055555558</v>
      </c>
      <c r="H4385" t="str">
        <f>INDEX(Partner_details[companyName], MATCH(E4385, Partner_details[email], 0))</f>
        <v>Beer Academy</v>
      </c>
      <c r="I4385">
        <f>IFERROR(INDEX(ggPayers[payer], MATCH(A4385, ggPayers[remote_order_id], 0)), 0)</f>
        <v>0</v>
      </c>
      <c r="J4385" t="str">
        <f t="shared" si="68"/>
        <v>other</v>
      </c>
    </row>
    <row r="4386" spans="1:10">
      <c r="A4386" s="89" t="s">
        <v>971</v>
      </c>
      <c r="B4386" s="89">
        <v>100</v>
      </c>
      <c r="C4386" s="89" t="s">
        <v>561</v>
      </c>
      <c r="D4386" s="89"/>
      <c r="E4386" s="89" t="s">
        <v>7114</v>
      </c>
      <c r="F4386" s="89" t="s">
        <v>7113</v>
      </c>
      <c r="G4386" s="105">
        <v>45413.90902777778</v>
      </c>
      <c r="H4386" t="str">
        <f>INDEX(Partner_details[companyName], MATCH(E4386, Partner_details[email], 0))</f>
        <v>Arctic Fox</v>
      </c>
      <c r="I4386">
        <f>IFERROR(INDEX(ggPayers[payer], MATCH(A4386, ggPayers[remote_order_id], 0)), 0)</f>
        <v>0</v>
      </c>
      <c r="J4386" t="str">
        <f t="shared" si="68"/>
        <v>other</v>
      </c>
    </row>
    <row r="4387" spans="1:10">
      <c r="A4387" s="89" t="s">
        <v>13476</v>
      </c>
      <c r="B4387" s="89">
        <v>100</v>
      </c>
      <c r="C4387" s="89" t="s">
        <v>7963</v>
      </c>
      <c r="D4387" s="89"/>
      <c r="E4387" s="89" t="s">
        <v>7114</v>
      </c>
      <c r="F4387" s="89" t="s">
        <v>7113</v>
      </c>
      <c r="G4387" s="105">
        <v>45413.90902777778</v>
      </c>
      <c r="H4387" t="str">
        <f>INDEX(Partner_details[companyName], MATCH(E4387, Partner_details[email], 0))</f>
        <v>Arctic Fox</v>
      </c>
      <c r="I4387">
        <f>IFERROR(INDEX(ggPayers[payer], MATCH(A4387, ggPayers[remote_order_id], 0)), 0)</f>
        <v>0</v>
      </c>
      <c r="J4387" t="str">
        <f t="shared" si="68"/>
        <v>other</v>
      </c>
    </row>
    <row r="4388" spans="1:10">
      <c r="A4388" s="89" t="s">
        <v>968</v>
      </c>
      <c r="B4388" s="89">
        <v>1000</v>
      </c>
      <c r="C4388" s="89" t="s">
        <v>561</v>
      </c>
      <c r="D4388" s="89" t="s">
        <v>13477</v>
      </c>
      <c r="E4388" s="89" t="s">
        <v>6984</v>
      </c>
      <c r="F4388" s="89" t="s">
        <v>206</v>
      </c>
      <c r="G4388" s="105">
        <v>45414.268750000003</v>
      </c>
      <c r="H4388" t="str">
        <f>INDEX(Partner_details[companyName], MATCH(E4388, Partner_details[email], 0))</f>
        <v>gg cjsc</v>
      </c>
      <c r="I4388">
        <f>IFERROR(INDEX(ggPayers[payer], MATCH(A4388, ggPayers[remote_order_id], 0)), 0)</f>
        <v>850</v>
      </c>
      <c r="J4388" t="str">
        <f t="shared" si="68"/>
        <v>ggPay</v>
      </c>
    </row>
    <row r="4389" spans="1:10">
      <c r="A4389" s="89" t="s">
        <v>966</v>
      </c>
      <c r="B4389" s="89">
        <v>500</v>
      </c>
      <c r="C4389" s="89" t="s">
        <v>561</v>
      </c>
      <c r="D4389" s="89"/>
      <c r="E4389" s="89" t="s">
        <v>6690</v>
      </c>
      <c r="F4389" s="89" t="s">
        <v>655</v>
      </c>
      <c r="G4389" s="105">
        <v>45414.291666666664</v>
      </c>
      <c r="H4389" t="str">
        <f>INDEX(Partner_details[companyName], MATCH(E4389, Partner_details[email], 0))</f>
        <v>Bisquit</v>
      </c>
      <c r="I4389">
        <f>IFERROR(INDEX(ggPayers[payer], MATCH(A4389, ggPayers[remote_order_id], 0)), 0)</f>
        <v>0</v>
      </c>
      <c r="J4389" t="str">
        <f t="shared" si="68"/>
        <v>other</v>
      </c>
    </row>
    <row r="4390" spans="1:10">
      <c r="A4390" s="89" t="s">
        <v>964</v>
      </c>
      <c r="B4390" s="89">
        <v>500</v>
      </c>
      <c r="C4390" s="89" t="s">
        <v>561</v>
      </c>
      <c r="D4390" s="89" t="s">
        <v>13478</v>
      </c>
      <c r="E4390" s="89" t="s">
        <v>6572</v>
      </c>
      <c r="F4390" s="89" t="s">
        <v>568</v>
      </c>
      <c r="G4390" s="105">
        <v>45414.300694444442</v>
      </c>
      <c r="H4390" t="str">
        <f>INDEX(Partner_details[companyName], MATCH(E4390, Partner_details[email], 0))</f>
        <v>Bisquit</v>
      </c>
      <c r="I4390">
        <f>IFERROR(INDEX(ggPayers[payer], MATCH(A4390, ggPayers[remote_order_id], 0)), 0)</f>
        <v>34286</v>
      </c>
      <c r="J4390" t="str">
        <f t="shared" si="68"/>
        <v>ggPay</v>
      </c>
    </row>
    <row r="4391" spans="1:10">
      <c r="A4391" s="89" t="s">
        <v>962</v>
      </c>
      <c r="B4391" s="89">
        <v>500</v>
      </c>
      <c r="C4391" s="89" t="s">
        <v>561</v>
      </c>
      <c r="D4391" s="89" t="s">
        <v>13479</v>
      </c>
      <c r="E4391" s="89" t="s">
        <v>6572</v>
      </c>
      <c r="F4391" s="89" t="s">
        <v>568</v>
      </c>
      <c r="G4391" s="105">
        <v>45414.398611111108</v>
      </c>
      <c r="H4391" t="str">
        <f>INDEX(Partner_details[companyName], MATCH(E4391, Partner_details[email], 0))</f>
        <v>Bisquit</v>
      </c>
      <c r="I4391">
        <f>IFERROR(INDEX(ggPayers[payer], MATCH(A4391, ggPayers[remote_order_id], 0)), 0)</f>
        <v>545501</v>
      </c>
      <c r="J4391" t="str">
        <f t="shared" si="68"/>
        <v>ggPay</v>
      </c>
    </row>
    <row r="4392" spans="1:10">
      <c r="A4392" s="89" t="s">
        <v>13480</v>
      </c>
      <c r="B4392" s="89">
        <v>500</v>
      </c>
      <c r="C4392" s="89" t="s">
        <v>7963</v>
      </c>
      <c r="D4392" s="89" t="s">
        <v>13481</v>
      </c>
      <c r="E4392" s="89" t="s">
        <v>7296</v>
      </c>
      <c r="F4392" s="89" t="s">
        <v>516</v>
      </c>
      <c r="G4392" s="105">
        <v>45414.42083333333</v>
      </c>
      <c r="H4392" t="str">
        <f>INDEX(Partner_details[companyName], MATCH(E4392, Partner_details[email], 0))</f>
        <v>Paul</v>
      </c>
      <c r="I4392">
        <f>IFERROR(INDEX(ggPayers[payer], MATCH(A4392, ggPayers[remote_order_id], 0)), 0)</f>
        <v>0</v>
      </c>
      <c r="J4392" t="str">
        <f t="shared" si="68"/>
        <v>other</v>
      </c>
    </row>
    <row r="4393" spans="1:10">
      <c r="A4393" s="99" t="s">
        <v>960</v>
      </c>
      <c r="B4393" s="89">
        <v>500</v>
      </c>
      <c r="C4393" s="89" t="s">
        <v>561</v>
      </c>
      <c r="D4393" s="89" t="s">
        <v>13482</v>
      </c>
      <c r="E4393" s="89" t="s">
        <v>6572</v>
      </c>
      <c r="F4393" s="89" t="s">
        <v>568</v>
      </c>
      <c r="G4393" s="105">
        <v>45414.446527777778</v>
      </c>
      <c r="H4393" t="str">
        <f>INDEX(Partner_details[companyName], MATCH(E4393, Partner_details[email], 0))</f>
        <v>Bisquit</v>
      </c>
      <c r="I4393">
        <f>IFERROR(INDEX(ggPayers[payer], MATCH(A4393, ggPayers[remote_order_id], 0)), 0)</f>
        <v>422648</v>
      </c>
      <c r="J4393" t="str">
        <f t="shared" si="68"/>
        <v>ggPay</v>
      </c>
    </row>
    <row r="4394" spans="1:10">
      <c r="A4394" s="99" t="s">
        <v>958</v>
      </c>
      <c r="B4394" s="89">
        <v>100</v>
      </c>
      <c r="C4394" s="89" t="s">
        <v>561</v>
      </c>
      <c r="D4394" s="89" t="s">
        <v>13483</v>
      </c>
      <c r="E4394" s="89" t="s">
        <v>7401</v>
      </c>
      <c r="F4394" s="89" t="s">
        <v>826</v>
      </c>
      <c r="G4394" s="105">
        <v>45414.467361111114</v>
      </c>
      <c r="H4394" t="str">
        <f>INDEX(Partner_details[companyName], MATCH(E4394, Partner_details[email], 0))</f>
        <v>gg cjsc</v>
      </c>
      <c r="I4394">
        <f>IFERROR(INDEX(ggPayers[payer], MATCH(A4394, ggPayers[remote_order_id], 0)), 0)</f>
        <v>207980</v>
      </c>
      <c r="J4394" t="str">
        <f t="shared" si="68"/>
        <v>ggPay</v>
      </c>
    </row>
    <row r="4395" spans="1:10">
      <c r="A4395" s="89" t="s">
        <v>956</v>
      </c>
      <c r="B4395" s="89">
        <v>100</v>
      </c>
      <c r="C4395" s="89" t="s">
        <v>561</v>
      </c>
      <c r="D4395" s="89" t="s">
        <v>13484</v>
      </c>
      <c r="E4395" s="89" t="s">
        <v>7128</v>
      </c>
      <c r="F4395" s="89" t="s">
        <v>933</v>
      </c>
      <c r="G4395" s="105">
        <v>45414.477777777778</v>
      </c>
      <c r="H4395" t="str">
        <f>INDEX(Partner_details[companyName], MATCH(E4395, Partner_details[email], 0))</f>
        <v>gg cjsc</v>
      </c>
      <c r="I4395">
        <f>IFERROR(INDEX(ggPayers[payer], MATCH(A4395, ggPayers[remote_order_id], 0)), 0)</f>
        <v>825186</v>
      </c>
      <c r="J4395" t="str">
        <f t="shared" si="68"/>
        <v>ggPay</v>
      </c>
    </row>
    <row r="4396" spans="1:10">
      <c r="A4396" s="89" t="s">
        <v>6241</v>
      </c>
      <c r="B4396" s="89">
        <v>2000</v>
      </c>
      <c r="C4396" s="89" t="s">
        <v>5606</v>
      </c>
      <c r="D4396" s="89" t="s">
        <v>13485</v>
      </c>
      <c r="E4396" s="89" t="s">
        <v>130</v>
      </c>
      <c r="F4396" s="89" t="s">
        <v>128</v>
      </c>
      <c r="G4396" s="105">
        <v>45414.490277777775</v>
      </c>
      <c r="H4396" t="str">
        <f>INDEX(Partner_details[companyName], MATCH(E4396, Partner_details[email], 0))</f>
        <v>Avetis Grigoryan</v>
      </c>
      <c r="I4396">
        <f>IFERROR(INDEX(ggPayers[payer], MATCH(A4396, ggPayers[remote_order_id], 0)), 0)</f>
        <v>110882</v>
      </c>
      <c r="J4396" t="str">
        <f t="shared" si="68"/>
        <v>ggPay</v>
      </c>
    </row>
    <row r="4397" spans="1:10">
      <c r="A4397" s="89" t="s">
        <v>13486</v>
      </c>
      <c r="B4397" s="89">
        <v>500</v>
      </c>
      <c r="C4397" s="89" t="s">
        <v>7974</v>
      </c>
      <c r="D4397" s="89"/>
      <c r="E4397" s="89" t="s">
        <v>7192</v>
      </c>
      <c r="F4397" s="89" t="s">
        <v>1998</v>
      </c>
      <c r="G4397" s="105">
        <v>45414.493750000001</v>
      </c>
      <c r="H4397" t="str">
        <f>INDEX(Partner_details[companyName], MATCH(E4397, Partner_details[email], 0))</f>
        <v>Karas Tumanyan</v>
      </c>
      <c r="I4397">
        <f>IFERROR(INDEX(ggPayers[payer], MATCH(A4397, ggPayers[remote_order_id], 0)), 0)</f>
        <v>0</v>
      </c>
      <c r="J4397" t="str">
        <f t="shared" si="68"/>
        <v>other</v>
      </c>
    </row>
    <row r="4398" spans="1:10">
      <c r="A4398" s="99" t="s">
        <v>13487</v>
      </c>
      <c r="B4398" s="89">
        <v>500</v>
      </c>
      <c r="C4398" s="89" t="s">
        <v>7974</v>
      </c>
      <c r="D4398" s="89"/>
      <c r="E4398" s="89" t="s">
        <v>7192</v>
      </c>
      <c r="F4398" s="89" t="s">
        <v>1998</v>
      </c>
      <c r="G4398" s="105">
        <v>45414.493750000001</v>
      </c>
      <c r="H4398" t="str">
        <f>INDEX(Partner_details[companyName], MATCH(E4398, Partner_details[email], 0))</f>
        <v>Karas Tumanyan</v>
      </c>
      <c r="I4398">
        <f>IFERROR(INDEX(ggPayers[payer], MATCH(A4398, ggPayers[remote_order_id], 0)), 0)</f>
        <v>0</v>
      </c>
      <c r="J4398" t="str">
        <f t="shared" si="68"/>
        <v>other</v>
      </c>
    </row>
    <row r="4399" spans="1:10">
      <c r="A4399" s="89" t="s">
        <v>13488</v>
      </c>
      <c r="B4399" s="89">
        <v>500</v>
      </c>
      <c r="C4399" s="89" t="s">
        <v>7974</v>
      </c>
      <c r="D4399" s="89"/>
      <c r="E4399" s="89" t="s">
        <v>7192</v>
      </c>
      <c r="F4399" s="89" t="s">
        <v>1998</v>
      </c>
      <c r="G4399" s="105">
        <v>45414.493750000001</v>
      </c>
      <c r="H4399" t="str">
        <f>INDEX(Partner_details[companyName], MATCH(E4399, Partner_details[email], 0))</f>
        <v>Karas Tumanyan</v>
      </c>
      <c r="I4399">
        <f>IFERROR(INDEX(ggPayers[payer], MATCH(A4399, ggPayers[remote_order_id], 0)), 0)</f>
        <v>0</v>
      </c>
      <c r="J4399" t="str">
        <f t="shared" si="68"/>
        <v>other</v>
      </c>
    </row>
    <row r="4400" spans="1:10">
      <c r="A4400" s="89" t="s">
        <v>13489</v>
      </c>
      <c r="B4400" s="89">
        <v>500</v>
      </c>
      <c r="C4400" s="89" t="s">
        <v>7963</v>
      </c>
      <c r="D4400" s="89"/>
      <c r="E4400" s="89" t="s">
        <v>7192</v>
      </c>
      <c r="F4400" s="89" t="s">
        <v>1998</v>
      </c>
      <c r="G4400" s="105">
        <v>45414.493750000001</v>
      </c>
      <c r="H4400" t="str">
        <f>INDEX(Partner_details[companyName], MATCH(E4400, Partner_details[email], 0))</f>
        <v>Karas Tumanyan</v>
      </c>
      <c r="I4400">
        <f>IFERROR(INDEX(ggPayers[payer], MATCH(A4400, ggPayers[remote_order_id], 0)), 0)</f>
        <v>0</v>
      </c>
      <c r="J4400" t="str">
        <f t="shared" si="68"/>
        <v>other</v>
      </c>
    </row>
    <row r="4401" spans="1:10">
      <c r="A4401" s="89" t="s">
        <v>13490</v>
      </c>
      <c r="B4401" s="89">
        <v>500</v>
      </c>
      <c r="C4401" s="89" t="s">
        <v>7974</v>
      </c>
      <c r="D4401" s="89"/>
      <c r="E4401" s="89" t="s">
        <v>7192</v>
      </c>
      <c r="F4401" s="89" t="s">
        <v>1998</v>
      </c>
      <c r="G4401" s="105">
        <v>45414.493750000001</v>
      </c>
      <c r="H4401" t="str">
        <f>INDEX(Partner_details[companyName], MATCH(E4401, Partner_details[email], 0))</f>
        <v>Karas Tumanyan</v>
      </c>
      <c r="I4401">
        <f>IFERROR(INDEX(ggPayers[payer], MATCH(A4401, ggPayers[remote_order_id], 0)), 0)</f>
        <v>0</v>
      </c>
      <c r="J4401" t="str">
        <f t="shared" si="68"/>
        <v>other</v>
      </c>
    </row>
    <row r="4402" spans="1:10">
      <c r="A4402" s="89" t="s">
        <v>13491</v>
      </c>
      <c r="B4402" s="89">
        <v>500</v>
      </c>
      <c r="C4402" s="89" t="s">
        <v>7974</v>
      </c>
      <c r="D4402" s="89"/>
      <c r="E4402" s="89" t="s">
        <v>7192</v>
      </c>
      <c r="F4402" s="89" t="s">
        <v>1998</v>
      </c>
      <c r="G4402" s="105">
        <v>45414.493750000001</v>
      </c>
      <c r="H4402" t="str">
        <f>INDEX(Partner_details[companyName], MATCH(E4402, Partner_details[email], 0))</f>
        <v>Karas Tumanyan</v>
      </c>
      <c r="I4402">
        <f>IFERROR(INDEX(ggPayers[payer], MATCH(A4402, ggPayers[remote_order_id], 0)), 0)</f>
        <v>0</v>
      </c>
      <c r="J4402" t="str">
        <f t="shared" si="68"/>
        <v>other</v>
      </c>
    </row>
    <row r="4403" spans="1:10">
      <c r="A4403" s="89" t="s">
        <v>954</v>
      </c>
      <c r="B4403" s="89">
        <v>1000</v>
      </c>
      <c r="C4403" s="89" t="s">
        <v>561</v>
      </c>
      <c r="D4403" s="89" t="s">
        <v>13492</v>
      </c>
      <c r="E4403" s="89" t="s">
        <v>7018</v>
      </c>
      <c r="F4403" s="89" t="s">
        <v>476</v>
      </c>
      <c r="G4403" s="105">
        <v>45414.520138888889</v>
      </c>
      <c r="H4403" t="str">
        <f>INDEX(Partner_details[companyName], MATCH(E4403, Partner_details[email], 0))</f>
        <v>Malocco</v>
      </c>
      <c r="I4403">
        <f>IFERROR(INDEX(ggPayers[payer], MATCH(A4403, ggPayers[remote_order_id], 0)), 0)</f>
        <v>244850</v>
      </c>
      <c r="J4403" t="str">
        <f t="shared" si="68"/>
        <v>ggPay</v>
      </c>
    </row>
    <row r="4404" spans="1:10">
      <c r="A4404" s="89" t="s">
        <v>952</v>
      </c>
      <c r="B4404" s="89">
        <v>500</v>
      </c>
      <c r="C4404" s="89" t="s">
        <v>561</v>
      </c>
      <c r="D4404" s="89" t="s">
        <v>13493</v>
      </c>
      <c r="E4404" s="89" t="s">
        <v>6994</v>
      </c>
      <c r="F4404" s="89" t="s">
        <v>231</v>
      </c>
      <c r="G4404" s="105">
        <v>45414.563194444447</v>
      </c>
      <c r="H4404" t="str">
        <f>INDEX(Partner_details[companyName], MATCH(E4404, Partner_details[email], 0))</f>
        <v>gg cjsc</v>
      </c>
      <c r="I4404">
        <f>IFERROR(INDEX(ggPayers[payer], MATCH(A4404, ggPayers[remote_order_id], 0)), 0)</f>
        <v>798</v>
      </c>
      <c r="J4404" t="str">
        <f t="shared" si="68"/>
        <v>ggPay</v>
      </c>
    </row>
    <row r="4405" spans="1:10">
      <c r="A4405" s="89" t="s">
        <v>950</v>
      </c>
      <c r="B4405" s="89">
        <v>500</v>
      </c>
      <c r="C4405" s="89" t="s">
        <v>561</v>
      </c>
      <c r="D4405" s="89"/>
      <c r="E4405" s="89" t="s">
        <v>7018</v>
      </c>
      <c r="F4405" s="89" t="s">
        <v>476</v>
      </c>
      <c r="G4405" s="105">
        <v>45414.661805555559</v>
      </c>
      <c r="H4405" t="str">
        <f>INDEX(Partner_details[companyName], MATCH(E4405, Partner_details[email], 0))</f>
        <v>Malocco</v>
      </c>
      <c r="I4405">
        <f>IFERROR(INDEX(ggPayers[payer], MATCH(A4405, ggPayers[remote_order_id], 0)), 0)</f>
        <v>0</v>
      </c>
      <c r="J4405" t="str">
        <f t="shared" si="68"/>
        <v>other</v>
      </c>
    </row>
    <row r="4406" spans="1:10">
      <c r="A4406" s="89" t="s">
        <v>13494</v>
      </c>
      <c r="B4406" s="89">
        <v>500</v>
      </c>
      <c r="C4406" s="89" t="s">
        <v>7963</v>
      </c>
      <c r="D4406" s="89"/>
      <c r="E4406" s="89" t="s">
        <v>7018</v>
      </c>
      <c r="F4406" s="89" t="s">
        <v>476</v>
      </c>
      <c r="G4406" s="105">
        <v>45414.661805555559</v>
      </c>
      <c r="H4406" t="str">
        <f>INDEX(Partner_details[companyName], MATCH(E4406, Partner_details[email], 0))</f>
        <v>Malocco</v>
      </c>
      <c r="I4406">
        <f>IFERROR(INDEX(ggPayers[payer], MATCH(A4406, ggPayers[remote_order_id], 0)), 0)</f>
        <v>0</v>
      </c>
      <c r="J4406" t="str">
        <f t="shared" si="68"/>
        <v>other</v>
      </c>
    </row>
    <row r="4407" spans="1:10">
      <c r="A4407" s="89" t="s">
        <v>13495</v>
      </c>
      <c r="B4407" s="89">
        <v>500</v>
      </c>
      <c r="C4407" s="89" t="s">
        <v>7963</v>
      </c>
      <c r="D4407" s="89" t="s">
        <v>13496</v>
      </c>
      <c r="E4407" s="89" t="s">
        <v>6830</v>
      </c>
      <c r="F4407" s="89" t="s">
        <v>382</v>
      </c>
      <c r="G4407" s="105">
        <v>45414.665972222225</v>
      </c>
      <c r="H4407" t="str">
        <f>INDEX(Partner_details[companyName], MATCH(E4407, Partner_details[email], 0))</f>
        <v>Beer Academy</v>
      </c>
      <c r="I4407">
        <f>IFERROR(INDEX(ggPayers[payer], MATCH(A4407, ggPayers[remote_order_id], 0)), 0)</f>
        <v>0</v>
      </c>
      <c r="J4407" t="str">
        <f t="shared" si="68"/>
        <v>other</v>
      </c>
    </row>
    <row r="4408" spans="1:10">
      <c r="A4408" s="89" t="s">
        <v>13497</v>
      </c>
      <c r="B4408" s="89">
        <v>1000</v>
      </c>
      <c r="C4408" s="89" t="s">
        <v>7963</v>
      </c>
      <c r="D4408" s="89" t="s">
        <v>13498</v>
      </c>
      <c r="E4408" s="89" t="s">
        <v>7437</v>
      </c>
      <c r="F4408" s="89" t="s">
        <v>7436</v>
      </c>
      <c r="G4408" s="105">
        <v>45414.717361111114</v>
      </c>
      <c r="H4408" t="str">
        <f>INDEX(Partner_details[companyName], MATCH(E4408, Partner_details[email], 0))</f>
        <v>Jazve</v>
      </c>
      <c r="I4408">
        <f>IFERROR(INDEX(ggPayers[payer], MATCH(A4408, ggPayers[remote_order_id], 0)), 0)</f>
        <v>0</v>
      </c>
      <c r="J4408" t="str">
        <f t="shared" si="68"/>
        <v>other</v>
      </c>
    </row>
    <row r="4409" spans="1:10">
      <c r="A4409" s="89" t="s">
        <v>6240</v>
      </c>
      <c r="B4409" s="89">
        <v>3000</v>
      </c>
      <c r="C4409" s="89" t="s">
        <v>5606</v>
      </c>
      <c r="D4409" s="89" t="s">
        <v>13499</v>
      </c>
      <c r="E4409" s="89" t="s">
        <v>130</v>
      </c>
      <c r="F4409" s="89" t="s">
        <v>128</v>
      </c>
      <c r="G4409" s="105">
        <v>45414.751388888886</v>
      </c>
      <c r="H4409" t="str">
        <f>INDEX(Partner_details[companyName], MATCH(E4409, Partner_details[email], 0))</f>
        <v>Avetis Grigoryan</v>
      </c>
      <c r="I4409">
        <f>IFERROR(INDEX(ggPayers[payer], MATCH(A4409, ggPayers[remote_order_id], 0)), 0)</f>
        <v>798261</v>
      </c>
      <c r="J4409" t="str">
        <f t="shared" si="68"/>
        <v>ggPay</v>
      </c>
    </row>
    <row r="4410" spans="1:10">
      <c r="A4410" s="89" t="s">
        <v>13500</v>
      </c>
      <c r="B4410" s="89">
        <v>1000</v>
      </c>
      <c r="C4410" s="89" t="s">
        <v>7963</v>
      </c>
      <c r="D4410" s="89" t="s">
        <v>13501</v>
      </c>
      <c r="E4410" s="89" t="s">
        <v>7562</v>
      </c>
      <c r="F4410" s="89" t="s">
        <v>1888</v>
      </c>
      <c r="G4410" s="105">
        <v>45414.792361111111</v>
      </c>
      <c r="H4410" t="str">
        <f>INDEX(Partner_details[companyName], MATCH(E4410, Partner_details[email], 0))</f>
        <v>Dave hotel</v>
      </c>
      <c r="I4410">
        <f>IFERROR(INDEX(ggPayers[payer], MATCH(A4410, ggPayers[remote_order_id], 0)), 0)</f>
        <v>0</v>
      </c>
      <c r="J4410" t="str">
        <f t="shared" si="68"/>
        <v>other</v>
      </c>
    </row>
    <row r="4411" spans="1:10">
      <c r="A4411" s="89" t="s">
        <v>13502</v>
      </c>
      <c r="B4411" s="89">
        <v>500</v>
      </c>
      <c r="C4411" s="89" t="s">
        <v>7963</v>
      </c>
      <c r="D4411" s="89" t="s">
        <v>13503</v>
      </c>
      <c r="E4411" s="89" t="s">
        <v>7018</v>
      </c>
      <c r="F4411" s="89" t="s">
        <v>476</v>
      </c>
      <c r="G4411" s="105">
        <v>45415.263194444444</v>
      </c>
      <c r="H4411" t="str">
        <f>INDEX(Partner_details[companyName], MATCH(E4411, Partner_details[email], 0))</f>
        <v>Malocco</v>
      </c>
      <c r="I4411">
        <f>IFERROR(INDEX(ggPayers[payer], MATCH(A4411, ggPayers[remote_order_id], 0)), 0)</f>
        <v>0</v>
      </c>
      <c r="J4411" t="str">
        <f t="shared" si="68"/>
        <v>other</v>
      </c>
    </row>
    <row r="4412" spans="1:10">
      <c r="A4412" s="89" t="s">
        <v>13504</v>
      </c>
      <c r="B4412" s="89">
        <v>500</v>
      </c>
      <c r="C4412" s="89" t="s">
        <v>7963</v>
      </c>
      <c r="D4412" s="89"/>
      <c r="E4412" s="89" t="s">
        <v>7018</v>
      </c>
      <c r="F4412" s="89" t="s">
        <v>476</v>
      </c>
      <c r="G4412" s="105">
        <v>45415.263194444444</v>
      </c>
      <c r="H4412" t="str">
        <f>INDEX(Partner_details[companyName], MATCH(E4412, Partner_details[email], 0))</f>
        <v>Malocco</v>
      </c>
      <c r="I4412">
        <f>IFERROR(INDEX(ggPayers[payer], MATCH(A4412, ggPayers[remote_order_id], 0)), 0)</f>
        <v>0</v>
      </c>
      <c r="J4412" t="str">
        <f t="shared" si="68"/>
        <v>other</v>
      </c>
    </row>
    <row r="4413" spans="1:10">
      <c r="A4413" s="89" t="s">
        <v>948</v>
      </c>
      <c r="B4413" s="89">
        <v>500</v>
      </c>
      <c r="C4413" s="89" t="s">
        <v>561</v>
      </c>
      <c r="D4413" s="89"/>
      <c r="E4413" s="89" t="s">
        <v>7018</v>
      </c>
      <c r="F4413" s="89" t="s">
        <v>476</v>
      </c>
      <c r="G4413" s="105">
        <v>45415.263194444444</v>
      </c>
      <c r="H4413" t="str">
        <f>INDEX(Partner_details[companyName], MATCH(E4413, Partner_details[email], 0))</f>
        <v>Malocco</v>
      </c>
      <c r="I4413">
        <f>IFERROR(INDEX(ggPayers[payer], MATCH(A4413, ggPayers[remote_order_id], 0)), 0)</f>
        <v>0</v>
      </c>
      <c r="J4413" t="str">
        <f t="shared" si="68"/>
        <v>other</v>
      </c>
    </row>
    <row r="4414" spans="1:10">
      <c r="A4414" s="89" t="s">
        <v>13505</v>
      </c>
      <c r="B4414" s="89">
        <v>2000</v>
      </c>
      <c r="C4414" s="89" t="s">
        <v>7963</v>
      </c>
      <c r="D4414" s="89" t="s">
        <v>13506</v>
      </c>
      <c r="E4414" s="89" t="s">
        <v>7296</v>
      </c>
      <c r="F4414" s="89" t="s">
        <v>516</v>
      </c>
      <c r="G4414" s="105">
        <v>45415.302777777775</v>
      </c>
      <c r="H4414" t="str">
        <f>INDEX(Partner_details[companyName], MATCH(E4414, Partner_details[email], 0))</f>
        <v>Paul</v>
      </c>
      <c r="I4414">
        <f>IFERROR(INDEX(ggPayers[payer], MATCH(A4414, ggPayers[remote_order_id], 0)), 0)</f>
        <v>0</v>
      </c>
      <c r="J4414" t="str">
        <f t="shared" si="68"/>
        <v>other</v>
      </c>
    </row>
    <row r="4415" spans="1:10">
      <c r="A4415" s="89" t="s">
        <v>946</v>
      </c>
      <c r="B4415" s="89">
        <v>1000</v>
      </c>
      <c r="C4415" s="89" t="s">
        <v>561</v>
      </c>
      <c r="D4415" s="89" t="s">
        <v>13507</v>
      </c>
      <c r="E4415" s="89" t="s">
        <v>190</v>
      </c>
      <c r="F4415" s="89" t="s">
        <v>189</v>
      </c>
      <c r="G4415" s="105">
        <v>45415.307638888888</v>
      </c>
      <c r="H4415" t="str">
        <f>INDEX(Partner_details[companyName], MATCH(E4415, Partner_details[email], 0))</f>
        <v>gg cjsc</v>
      </c>
      <c r="I4415">
        <f>IFERROR(INDEX(ggPayers[payer], MATCH(A4415, ggPayers[remote_order_id], 0)), 0)</f>
        <v>839</v>
      </c>
      <c r="J4415" t="str">
        <f t="shared" si="68"/>
        <v>ggPay</v>
      </c>
    </row>
    <row r="4416" spans="1:10">
      <c r="A4416" s="89" t="s">
        <v>944</v>
      </c>
      <c r="B4416" s="89">
        <v>500</v>
      </c>
      <c r="C4416" s="89" t="s">
        <v>561</v>
      </c>
      <c r="D4416" s="89" t="s">
        <v>13508</v>
      </c>
      <c r="E4416" s="89" t="s">
        <v>6572</v>
      </c>
      <c r="F4416" s="89" t="s">
        <v>568</v>
      </c>
      <c r="G4416" s="105">
        <v>45415.390972222223</v>
      </c>
      <c r="H4416" t="str">
        <f>INDEX(Partner_details[companyName], MATCH(E4416, Partner_details[email], 0))</f>
        <v>Bisquit</v>
      </c>
      <c r="I4416">
        <f>IFERROR(INDEX(ggPayers[payer], MATCH(A4416, ggPayers[remote_order_id], 0)), 0)</f>
        <v>167008</v>
      </c>
      <c r="J4416" t="str">
        <f t="shared" si="68"/>
        <v>ggPay</v>
      </c>
    </row>
    <row r="4417" spans="1:10">
      <c r="A4417" s="89" t="s">
        <v>942</v>
      </c>
      <c r="B4417" s="89">
        <v>500</v>
      </c>
      <c r="C4417" s="89" t="s">
        <v>561</v>
      </c>
      <c r="D4417" s="89" t="s">
        <v>13509</v>
      </c>
      <c r="E4417" s="89" t="s">
        <v>6572</v>
      </c>
      <c r="F4417" s="89" t="s">
        <v>568</v>
      </c>
      <c r="G4417" s="105">
        <v>45415.395138888889</v>
      </c>
      <c r="H4417" t="str">
        <f>INDEX(Partner_details[companyName], MATCH(E4417, Partner_details[email], 0))</f>
        <v>Bisquit</v>
      </c>
      <c r="I4417">
        <f>IFERROR(INDEX(ggPayers[payer], MATCH(A4417, ggPayers[remote_order_id], 0)), 0)</f>
        <v>545501</v>
      </c>
      <c r="J4417" t="str">
        <f t="shared" si="68"/>
        <v>ggPay</v>
      </c>
    </row>
    <row r="4418" spans="1:10">
      <c r="A4418" s="89" t="s">
        <v>940</v>
      </c>
      <c r="B4418" s="89">
        <v>1000</v>
      </c>
      <c r="C4418" s="89" t="s">
        <v>561</v>
      </c>
      <c r="D4418" s="89" t="s">
        <v>13510</v>
      </c>
      <c r="E4418" s="89" t="s">
        <v>6690</v>
      </c>
      <c r="F4418" s="89" t="s">
        <v>655</v>
      </c>
      <c r="G4418" s="105">
        <v>45415.399305555555</v>
      </c>
      <c r="H4418" t="str">
        <f>INDEX(Partner_details[companyName], MATCH(E4418, Partner_details[email], 0))</f>
        <v>Bisquit</v>
      </c>
      <c r="I4418">
        <f>IFERROR(INDEX(ggPayers[payer], MATCH(A4418, ggPayers[remote_order_id], 0)), 0)</f>
        <v>20631</v>
      </c>
      <c r="J4418" t="str">
        <f t="shared" si="68"/>
        <v>ggPay</v>
      </c>
    </row>
    <row r="4419" spans="1:10">
      <c r="A4419" s="89" t="s">
        <v>938</v>
      </c>
      <c r="B4419" s="89">
        <v>1000</v>
      </c>
      <c r="C4419" s="89" t="s">
        <v>561</v>
      </c>
      <c r="D4419" s="89" t="s">
        <v>13511</v>
      </c>
      <c r="E4419" s="89" t="s">
        <v>6572</v>
      </c>
      <c r="F4419" s="89" t="s">
        <v>568</v>
      </c>
      <c r="G4419" s="105">
        <v>45415.431944444441</v>
      </c>
      <c r="H4419" t="str">
        <f>INDEX(Partner_details[companyName], MATCH(E4419, Partner_details[email], 0))</f>
        <v>Bisquit</v>
      </c>
      <c r="I4419">
        <f>IFERROR(INDEX(ggPayers[payer], MATCH(A4419, ggPayers[remote_order_id], 0)), 0)</f>
        <v>1072967</v>
      </c>
      <c r="J4419" t="str">
        <f t="shared" ref="J4419:J4482" si="69">IF(NOT(I4419=0), "ggPay", "other")</f>
        <v>ggPay</v>
      </c>
    </row>
    <row r="4420" spans="1:10">
      <c r="A4420" s="89" t="s">
        <v>13512</v>
      </c>
      <c r="B4420" s="89">
        <v>1000</v>
      </c>
      <c r="C4420" s="89" t="s">
        <v>7963</v>
      </c>
      <c r="D4420" s="89"/>
      <c r="E4420" s="89" t="s">
        <v>7296</v>
      </c>
      <c r="F4420" s="89" t="s">
        <v>516</v>
      </c>
      <c r="G4420" s="105">
        <v>45415.4375</v>
      </c>
      <c r="H4420" t="str">
        <f>INDEX(Partner_details[companyName], MATCH(E4420, Partner_details[email], 0))</f>
        <v>Paul</v>
      </c>
      <c r="I4420">
        <f>IFERROR(INDEX(ggPayers[payer], MATCH(A4420, ggPayers[remote_order_id], 0)), 0)</f>
        <v>0</v>
      </c>
      <c r="J4420" t="str">
        <f t="shared" si="69"/>
        <v>other</v>
      </c>
    </row>
    <row r="4421" spans="1:10">
      <c r="A4421" s="89" t="s">
        <v>13513</v>
      </c>
      <c r="B4421" s="89">
        <v>1000</v>
      </c>
      <c r="C4421" s="89" t="s">
        <v>7963</v>
      </c>
      <c r="D4421" s="89"/>
      <c r="E4421" s="89" t="s">
        <v>7296</v>
      </c>
      <c r="F4421" s="89" t="s">
        <v>516</v>
      </c>
      <c r="G4421" s="105">
        <v>45415.4375</v>
      </c>
      <c r="H4421" t="str">
        <f>INDEX(Partner_details[companyName], MATCH(E4421, Partner_details[email], 0))</f>
        <v>Paul</v>
      </c>
      <c r="I4421">
        <f>IFERROR(INDEX(ggPayers[payer], MATCH(A4421, ggPayers[remote_order_id], 0)), 0)</f>
        <v>0</v>
      </c>
      <c r="J4421" t="str">
        <f t="shared" si="69"/>
        <v>other</v>
      </c>
    </row>
    <row r="4422" spans="1:10">
      <c r="A4422" s="89" t="s">
        <v>13514</v>
      </c>
      <c r="B4422" s="89">
        <v>1000</v>
      </c>
      <c r="C4422" s="89" t="s">
        <v>7963</v>
      </c>
      <c r="D4422" s="89" t="s">
        <v>13515</v>
      </c>
      <c r="E4422" s="89" t="s">
        <v>7296</v>
      </c>
      <c r="F4422" s="89" t="s">
        <v>516</v>
      </c>
      <c r="G4422" s="105">
        <v>45415.438888888886</v>
      </c>
      <c r="H4422" t="str">
        <f>INDEX(Partner_details[companyName], MATCH(E4422, Partner_details[email], 0))</f>
        <v>Paul</v>
      </c>
      <c r="I4422">
        <f>IFERROR(INDEX(ggPayers[payer], MATCH(A4422, ggPayers[remote_order_id], 0)), 0)</f>
        <v>0</v>
      </c>
      <c r="J4422" t="str">
        <f t="shared" si="69"/>
        <v>other</v>
      </c>
    </row>
    <row r="4423" spans="1:10">
      <c r="A4423" s="99" t="s">
        <v>936</v>
      </c>
      <c r="B4423" s="89">
        <v>500</v>
      </c>
      <c r="C4423" s="89" t="s">
        <v>561</v>
      </c>
      <c r="D4423" s="89" t="s">
        <v>13516</v>
      </c>
      <c r="E4423" s="89" t="s">
        <v>6690</v>
      </c>
      <c r="F4423" s="89" t="s">
        <v>655</v>
      </c>
      <c r="G4423" s="105">
        <v>45415.445138888892</v>
      </c>
      <c r="H4423" t="str">
        <f>INDEX(Partner_details[companyName], MATCH(E4423, Partner_details[email], 0))</f>
        <v>Bisquit</v>
      </c>
      <c r="I4423">
        <f>IFERROR(INDEX(ggPayers[payer], MATCH(A4423, ggPayers[remote_order_id], 0)), 0)</f>
        <v>423941</v>
      </c>
      <c r="J4423" t="str">
        <f t="shared" si="69"/>
        <v>ggPay</v>
      </c>
    </row>
    <row r="4424" spans="1:10">
      <c r="A4424" s="89" t="s">
        <v>13517</v>
      </c>
      <c r="B4424" s="89">
        <v>300</v>
      </c>
      <c r="C4424" s="89" t="s">
        <v>7963</v>
      </c>
      <c r="D4424" s="89" t="s">
        <v>13518</v>
      </c>
      <c r="E4424" s="89" t="s">
        <v>7018</v>
      </c>
      <c r="F4424" s="89" t="s">
        <v>476</v>
      </c>
      <c r="G4424" s="105">
        <v>45415.450694444444</v>
      </c>
      <c r="H4424" t="str">
        <f>INDEX(Partner_details[companyName], MATCH(E4424, Partner_details[email], 0))</f>
        <v>Malocco</v>
      </c>
      <c r="I4424">
        <f>IFERROR(INDEX(ggPayers[payer], MATCH(A4424, ggPayers[remote_order_id], 0)), 0)</f>
        <v>0</v>
      </c>
      <c r="J4424" t="str">
        <f t="shared" si="69"/>
        <v>other</v>
      </c>
    </row>
    <row r="4425" spans="1:10">
      <c r="A4425" s="89" t="s">
        <v>934</v>
      </c>
      <c r="B4425" s="89">
        <v>120</v>
      </c>
      <c r="C4425" s="89" t="s">
        <v>561</v>
      </c>
      <c r="D4425" s="89" t="s">
        <v>13519</v>
      </c>
      <c r="E4425" s="89" t="s">
        <v>7128</v>
      </c>
      <c r="F4425" s="89" t="s">
        <v>933</v>
      </c>
      <c r="G4425" s="105">
        <v>45415.507638888892</v>
      </c>
      <c r="H4425" t="str">
        <f>INDEX(Partner_details[companyName], MATCH(E4425, Partner_details[email], 0))</f>
        <v>gg cjsc</v>
      </c>
      <c r="I4425">
        <f>IFERROR(INDEX(ggPayers[payer], MATCH(A4425, ggPayers[remote_order_id], 0)), 0)</f>
        <v>325453</v>
      </c>
      <c r="J4425" t="str">
        <f t="shared" si="69"/>
        <v>ggPay</v>
      </c>
    </row>
    <row r="4426" spans="1:10">
      <c r="A4426" s="89" t="s">
        <v>6239</v>
      </c>
      <c r="B4426" s="89">
        <v>500</v>
      </c>
      <c r="C4426" s="89" t="s">
        <v>5606</v>
      </c>
      <c r="D4426" s="89" t="s">
        <v>13520</v>
      </c>
      <c r="E4426" s="89" t="s">
        <v>279</v>
      </c>
      <c r="F4426" s="89" t="s">
        <v>278</v>
      </c>
      <c r="G4426" s="105">
        <v>45415.603472222225</v>
      </c>
      <c r="H4426" t="str">
        <f>INDEX(Partner_details[companyName], MATCH(E4426, Partner_details[email], 0))</f>
        <v>gg cjsc</v>
      </c>
      <c r="I4426">
        <f>IFERROR(INDEX(ggPayers[payer], MATCH(A4426, ggPayers[remote_order_id], 0)), 0)</f>
        <v>325453</v>
      </c>
      <c r="J4426" t="str">
        <f t="shared" si="69"/>
        <v>ggPay</v>
      </c>
    </row>
    <row r="4427" spans="1:10">
      <c r="A4427" s="89" t="s">
        <v>13521</v>
      </c>
      <c r="B4427" s="89">
        <v>500</v>
      </c>
      <c r="C4427" s="89" t="s">
        <v>7974</v>
      </c>
      <c r="D4427" s="89"/>
      <c r="E4427" s="89" t="s">
        <v>279</v>
      </c>
      <c r="F4427" s="89" t="s">
        <v>278</v>
      </c>
      <c r="G4427" s="105">
        <v>45415.604861111111</v>
      </c>
      <c r="H4427" t="str">
        <f>INDEX(Partner_details[companyName], MATCH(E4427, Partner_details[email], 0))</f>
        <v>gg cjsc</v>
      </c>
      <c r="I4427">
        <f>IFERROR(INDEX(ggPayers[payer], MATCH(A4427, ggPayers[remote_order_id], 0)), 0)</f>
        <v>0</v>
      </c>
      <c r="J4427" t="str">
        <f t="shared" si="69"/>
        <v>other</v>
      </c>
    </row>
    <row r="4428" spans="1:10">
      <c r="A4428" s="89" t="s">
        <v>931</v>
      </c>
      <c r="B4428" s="89">
        <v>1000</v>
      </c>
      <c r="C4428" s="89" t="s">
        <v>561</v>
      </c>
      <c r="D4428" s="89"/>
      <c r="E4428" s="89" t="s">
        <v>7544</v>
      </c>
      <c r="F4428" s="89" t="s">
        <v>466</v>
      </c>
      <c r="G4428" s="105">
        <v>45415.605555555558</v>
      </c>
      <c r="H4428" t="str">
        <f>INDEX(Partner_details[companyName], MATCH(E4428, Partner_details[email], 0))</f>
        <v>Lumen Coffee</v>
      </c>
      <c r="I4428">
        <f>IFERROR(INDEX(ggPayers[payer], MATCH(A4428, ggPayers[remote_order_id], 0)), 0)</f>
        <v>0</v>
      </c>
      <c r="J4428" t="str">
        <f t="shared" si="69"/>
        <v>other</v>
      </c>
    </row>
    <row r="4429" spans="1:10">
      <c r="A4429" s="89" t="s">
        <v>13522</v>
      </c>
      <c r="B4429" s="89">
        <v>500</v>
      </c>
      <c r="C4429" s="89" t="s">
        <v>7974</v>
      </c>
      <c r="D4429" s="89"/>
      <c r="E4429" s="89" t="s">
        <v>279</v>
      </c>
      <c r="F4429" s="89" t="s">
        <v>278</v>
      </c>
      <c r="G4429" s="105">
        <v>45415.606249999997</v>
      </c>
      <c r="H4429" t="str">
        <f>INDEX(Partner_details[companyName], MATCH(E4429, Partner_details[email], 0))</f>
        <v>gg cjsc</v>
      </c>
      <c r="I4429">
        <f>IFERROR(INDEX(ggPayers[payer], MATCH(A4429, ggPayers[remote_order_id], 0)), 0)</f>
        <v>0</v>
      </c>
      <c r="J4429" t="str">
        <f t="shared" si="69"/>
        <v>other</v>
      </c>
    </row>
    <row r="4430" spans="1:10">
      <c r="A4430" s="89" t="s">
        <v>13523</v>
      </c>
      <c r="B4430" s="89">
        <v>500</v>
      </c>
      <c r="C4430" s="89" t="s">
        <v>7974</v>
      </c>
      <c r="D4430" s="89"/>
      <c r="E4430" s="89" t="s">
        <v>279</v>
      </c>
      <c r="F4430" s="89" t="s">
        <v>278</v>
      </c>
      <c r="G4430" s="105">
        <v>45415.606944444444</v>
      </c>
      <c r="H4430" t="str">
        <f>INDEX(Partner_details[companyName], MATCH(E4430, Partner_details[email], 0))</f>
        <v>gg cjsc</v>
      </c>
      <c r="I4430">
        <f>IFERROR(INDEX(ggPayers[payer], MATCH(A4430, ggPayers[remote_order_id], 0)), 0)</f>
        <v>0</v>
      </c>
      <c r="J4430" t="str">
        <f t="shared" si="69"/>
        <v>other</v>
      </c>
    </row>
    <row r="4431" spans="1:10">
      <c r="A4431" s="89" t="s">
        <v>13524</v>
      </c>
      <c r="B4431" s="89">
        <v>500</v>
      </c>
      <c r="C4431" s="89" t="s">
        <v>7974</v>
      </c>
      <c r="D4431" s="89"/>
      <c r="E4431" s="89" t="s">
        <v>279</v>
      </c>
      <c r="F4431" s="89" t="s">
        <v>278</v>
      </c>
      <c r="G4431" s="105">
        <v>45415.606944444444</v>
      </c>
      <c r="H4431" t="str">
        <f>INDEX(Partner_details[companyName], MATCH(E4431, Partner_details[email], 0))</f>
        <v>gg cjsc</v>
      </c>
      <c r="I4431">
        <f>IFERROR(INDEX(ggPayers[payer], MATCH(A4431, ggPayers[remote_order_id], 0)), 0)</f>
        <v>0</v>
      </c>
      <c r="J4431" t="str">
        <f t="shared" si="69"/>
        <v>other</v>
      </c>
    </row>
    <row r="4432" spans="1:10">
      <c r="A4432" s="89" t="s">
        <v>13525</v>
      </c>
      <c r="B4432" s="89">
        <v>500</v>
      </c>
      <c r="C4432" s="89" t="s">
        <v>7974</v>
      </c>
      <c r="D4432" s="89"/>
      <c r="E4432" s="89" t="s">
        <v>279</v>
      </c>
      <c r="F4432" s="89" t="s">
        <v>278</v>
      </c>
      <c r="G4432" s="105">
        <v>45415.607638888891</v>
      </c>
      <c r="H4432" t="str">
        <f>INDEX(Partner_details[companyName], MATCH(E4432, Partner_details[email], 0))</f>
        <v>gg cjsc</v>
      </c>
      <c r="I4432">
        <f>IFERROR(INDEX(ggPayers[payer], MATCH(A4432, ggPayers[remote_order_id], 0)), 0)</f>
        <v>0</v>
      </c>
      <c r="J4432" t="str">
        <f t="shared" si="69"/>
        <v>other</v>
      </c>
    </row>
    <row r="4433" spans="1:10">
      <c r="A4433" s="89" t="s">
        <v>13526</v>
      </c>
      <c r="B4433" s="89">
        <v>500</v>
      </c>
      <c r="C4433" s="89" t="s">
        <v>7974</v>
      </c>
      <c r="D4433" s="89"/>
      <c r="E4433" s="89" t="s">
        <v>279</v>
      </c>
      <c r="F4433" s="89" t="s">
        <v>278</v>
      </c>
      <c r="G4433" s="105">
        <v>45415.60833333333</v>
      </c>
      <c r="H4433" t="str">
        <f>INDEX(Partner_details[companyName], MATCH(E4433, Partner_details[email], 0))</f>
        <v>gg cjsc</v>
      </c>
      <c r="I4433">
        <f>IFERROR(INDEX(ggPayers[payer], MATCH(A4433, ggPayers[remote_order_id], 0)), 0)</f>
        <v>0</v>
      </c>
      <c r="J4433" t="str">
        <f t="shared" si="69"/>
        <v>other</v>
      </c>
    </row>
    <row r="4434" spans="1:10">
      <c r="A4434" s="89" t="s">
        <v>13527</v>
      </c>
      <c r="B4434" s="89">
        <v>500</v>
      </c>
      <c r="C4434" s="89" t="s">
        <v>7974</v>
      </c>
      <c r="D4434" s="89"/>
      <c r="E4434" s="89" t="s">
        <v>279</v>
      </c>
      <c r="F4434" s="89" t="s">
        <v>278</v>
      </c>
      <c r="G4434" s="105">
        <v>45415.609722222223</v>
      </c>
      <c r="H4434" t="str">
        <f>INDEX(Partner_details[companyName], MATCH(E4434, Partner_details[email], 0))</f>
        <v>gg cjsc</v>
      </c>
      <c r="I4434">
        <f>IFERROR(INDEX(ggPayers[payer], MATCH(A4434, ggPayers[remote_order_id], 0)), 0)</f>
        <v>0</v>
      </c>
      <c r="J4434" t="str">
        <f t="shared" si="69"/>
        <v>other</v>
      </c>
    </row>
    <row r="4435" spans="1:10">
      <c r="A4435" s="89" t="s">
        <v>13528</v>
      </c>
      <c r="B4435" s="89">
        <v>500</v>
      </c>
      <c r="C4435" s="89" t="s">
        <v>7974</v>
      </c>
      <c r="D4435" s="89"/>
      <c r="E4435" s="89" t="s">
        <v>279</v>
      </c>
      <c r="F4435" s="89" t="s">
        <v>278</v>
      </c>
      <c r="G4435" s="105">
        <v>45415.61041666667</v>
      </c>
      <c r="H4435" t="str">
        <f>INDEX(Partner_details[companyName], MATCH(E4435, Partner_details[email], 0))</f>
        <v>gg cjsc</v>
      </c>
      <c r="I4435">
        <f>IFERROR(INDEX(ggPayers[payer], MATCH(A4435, ggPayers[remote_order_id], 0)), 0)</f>
        <v>0</v>
      </c>
      <c r="J4435" t="str">
        <f t="shared" si="69"/>
        <v>other</v>
      </c>
    </row>
    <row r="4436" spans="1:10">
      <c r="A4436" s="89" t="s">
        <v>13529</v>
      </c>
      <c r="B4436" s="89">
        <v>500</v>
      </c>
      <c r="C4436" s="89" t="s">
        <v>7974</v>
      </c>
      <c r="D4436" s="89"/>
      <c r="E4436" s="89" t="s">
        <v>279</v>
      </c>
      <c r="F4436" s="89" t="s">
        <v>278</v>
      </c>
      <c r="G4436" s="105">
        <v>45415.611111111109</v>
      </c>
      <c r="H4436" t="str">
        <f>INDEX(Partner_details[companyName], MATCH(E4436, Partner_details[email], 0))</f>
        <v>gg cjsc</v>
      </c>
      <c r="I4436">
        <f>IFERROR(INDEX(ggPayers[payer], MATCH(A4436, ggPayers[remote_order_id], 0)), 0)</f>
        <v>0</v>
      </c>
      <c r="J4436" t="str">
        <f t="shared" si="69"/>
        <v>other</v>
      </c>
    </row>
    <row r="4437" spans="1:10">
      <c r="A4437" s="89" t="s">
        <v>13530</v>
      </c>
      <c r="B4437" s="89">
        <v>500</v>
      </c>
      <c r="C4437" s="89" t="s">
        <v>7974</v>
      </c>
      <c r="D4437" s="89"/>
      <c r="E4437" s="89" t="s">
        <v>279</v>
      </c>
      <c r="F4437" s="89" t="s">
        <v>278</v>
      </c>
      <c r="G4437" s="105">
        <v>45415.611805555556</v>
      </c>
      <c r="H4437" t="str">
        <f>INDEX(Partner_details[companyName], MATCH(E4437, Partner_details[email], 0))</f>
        <v>gg cjsc</v>
      </c>
      <c r="I4437">
        <f>IFERROR(INDEX(ggPayers[payer], MATCH(A4437, ggPayers[remote_order_id], 0)), 0)</f>
        <v>0</v>
      </c>
      <c r="J4437" t="str">
        <f t="shared" si="69"/>
        <v>other</v>
      </c>
    </row>
    <row r="4438" spans="1:10">
      <c r="A4438" s="89" t="s">
        <v>13531</v>
      </c>
      <c r="B4438" s="89">
        <v>500</v>
      </c>
      <c r="C4438" s="89" t="s">
        <v>7974</v>
      </c>
      <c r="D4438" s="89"/>
      <c r="E4438" s="89" t="s">
        <v>279</v>
      </c>
      <c r="F4438" s="89" t="s">
        <v>278</v>
      </c>
      <c r="G4438" s="105">
        <v>45415.611805555556</v>
      </c>
      <c r="H4438" t="str">
        <f>INDEX(Partner_details[companyName], MATCH(E4438, Partner_details[email], 0))</f>
        <v>gg cjsc</v>
      </c>
      <c r="I4438">
        <f>IFERROR(INDEX(ggPayers[payer], MATCH(A4438, ggPayers[remote_order_id], 0)), 0)</f>
        <v>0</v>
      </c>
      <c r="J4438" t="str">
        <f t="shared" si="69"/>
        <v>other</v>
      </c>
    </row>
    <row r="4439" spans="1:10">
      <c r="A4439" s="89" t="s">
        <v>13532</v>
      </c>
      <c r="B4439" s="89">
        <v>500</v>
      </c>
      <c r="C4439" s="89" t="s">
        <v>7974</v>
      </c>
      <c r="D4439" s="89"/>
      <c r="E4439" s="89" t="s">
        <v>279</v>
      </c>
      <c r="F4439" s="89" t="s">
        <v>278</v>
      </c>
      <c r="G4439" s="105">
        <v>45415.611805555556</v>
      </c>
      <c r="H4439" t="str">
        <f>INDEX(Partner_details[companyName], MATCH(E4439, Partner_details[email], 0))</f>
        <v>gg cjsc</v>
      </c>
      <c r="I4439">
        <f>IFERROR(INDEX(ggPayers[payer], MATCH(A4439, ggPayers[remote_order_id], 0)), 0)</f>
        <v>0</v>
      </c>
      <c r="J4439" t="str">
        <f t="shared" si="69"/>
        <v>other</v>
      </c>
    </row>
    <row r="4440" spans="1:10">
      <c r="A4440" s="89" t="s">
        <v>13533</v>
      </c>
      <c r="B4440" s="89">
        <v>500</v>
      </c>
      <c r="C4440" s="89" t="s">
        <v>7974</v>
      </c>
      <c r="D4440" s="89"/>
      <c r="E4440" s="89" t="s">
        <v>279</v>
      </c>
      <c r="F4440" s="89" t="s">
        <v>278</v>
      </c>
      <c r="G4440" s="105">
        <v>45415.611805555556</v>
      </c>
      <c r="H4440" t="str">
        <f>INDEX(Partner_details[companyName], MATCH(E4440, Partner_details[email], 0))</f>
        <v>gg cjsc</v>
      </c>
      <c r="I4440">
        <f>IFERROR(INDEX(ggPayers[payer], MATCH(A4440, ggPayers[remote_order_id], 0)), 0)</f>
        <v>0</v>
      </c>
      <c r="J4440" t="str">
        <f t="shared" si="69"/>
        <v>other</v>
      </c>
    </row>
    <row r="4441" spans="1:10">
      <c r="A4441" s="89" t="s">
        <v>13534</v>
      </c>
      <c r="B4441" s="89">
        <v>500</v>
      </c>
      <c r="C4441" s="89" t="s">
        <v>7974</v>
      </c>
      <c r="D4441" s="89"/>
      <c r="E4441" s="89" t="s">
        <v>279</v>
      </c>
      <c r="F4441" s="89" t="s">
        <v>278</v>
      </c>
      <c r="G4441" s="105">
        <v>45415.611805555556</v>
      </c>
      <c r="H4441" t="str">
        <f>INDEX(Partner_details[companyName], MATCH(E4441, Partner_details[email], 0))</f>
        <v>gg cjsc</v>
      </c>
      <c r="I4441">
        <f>IFERROR(INDEX(ggPayers[payer], MATCH(A4441, ggPayers[remote_order_id], 0)), 0)</f>
        <v>0</v>
      </c>
      <c r="J4441" t="str">
        <f t="shared" si="69"/>
        <v>other</v>
      </c>
    </row>
    <row r="4442" spans="1:10">
      <c r="A4442" s="89" t="s">
        <v>13535</v>
      </c>
      <c r="B4442" s="89">
        <v>1000</v>
      </c>
      <c r="C4442" s="89" t="s">
        <v>7974</v>
      </c>
      <c r="D4442" s="89"/>
      <c r="E4442" s="89" t="s">
        <v>279</v>
      </c>
      <c r="F4442" s="89" t="s">
        <v>278</v>
      </c>
      <c r="G4442" s="105">
        <v>45415.611805555556</v>
      </c>
      <c r="H4442" t="str">
        <f>INDEX(Partner_details[companyName], MATCH(E4442, Partner_details[email], 0))</f>
        <v>gg cjsc</v>
      </c>
      <c r="I4442">
        <f>IFERROR(INDEX(ggPayers[payer], MATCH(A4442, ggPayers[remote_order_id], 0)), 0)</f>
        <v>0</v>
      </c>
      <c r="J4442" t="str">
        <f t="shared" si="69"/>
        <v>other</v>
      </c>
    </row>
    <row r="4443" spans="1:10">
      <c r="A4443" s="89" t="s">
        <v>13536</v>
      </c>
      <c r="B4443" s="89">
        <v>1000</v>
      </c>
      <c r="C4443" s="89" t="s">
        <v>7974</v>
      </c>
      <c r="D4443" s="89"/>
      <c r="E4443" s="89" t="s">
        <v>279</v>
      </c>
      <c r="F4443" s="89" t="s">
        <v>278</v>
      </c>
      <c r="G4443" s="105">
        <v>45415.612500000003</v>
      </c>
      <c r="H4443" t="str">
        <f>INDEX(Partner_details[companyName], MATCH(E4443, Partner_details[email], 0))</f>
        <v>gg cjsc</v>
      </c>
      <c r="I4443">
        <f>IFERROR(INDEX(ggPayers[payer], MATCH(A4443, ggPayers[remote_order_id], 0)), 0)</f>
        <v>0</v>
      </c>
      <c r="J4443" t="str">
        <f t="shared" si="69"/>
        <v>other</v>
      </c>
    </row>
    <row r="4444" spans="1:10">
      <c r="A4444" s="89" t="s">
        <v>13537</v>
      </c>
      <c r="B4444" s="89">
        <v>500</v>
      </c>
      <c r="C4444" s="89" t="s">
        <v>7974</v>
      </c>
      <c r="D4444" s="89"/>
      <c r="E4444" s="89" t="s">
        <v>279</v>
      </c>
      <c r="F4444" s="89" t="s">
        <v>278</v>
      </c>
      <c r="G4444" s="105">
        <v>45415.613194444442</v>
      </c>
      <c r="H4444" t="str">
        <f>INDEX(Partner_details[companyName], MATCH(E4444, Partner_details[email], 0))</f>
        <v>gg cjsc</v>
      </c>
      <c r="I4444">
        <f>IFERROR(INDEX(ggPayers[payer], MATCH(A4444, ggPayers[remote_order_id], 0)), 0)</f>
        <v>0</v>
      </c>
      <c r="J4444" t="str">
        <f t="shared" si="69"/>
        <v>other</v>
      </c>
    </row>
    <row r="4445" spans="1:10">
      <c r="A4445" s="89" t="s">
        <v>6238</v>
      </c>
      <c r="B4445" s="89">
        <v>500</v>
      </c>
      <c r="C4445" s="89" t="s">
        <v>5606</v>
      </c>
      <c r="D4445" s="89" t="s">
        <v>13538</v>
      </c>
      <c r="E4445" s="89" t="s">
        <v>279</v>
      </c>
      <c r="F4445" s="89" t="s">
        <v>278</v>
      </c>
      <c r="G4445" s="105">
        <v>45415.614583333336</v>
      </c>
      <c r="H4445" t="str">
        <f>INDEX(Partner_details[companyName], MATCH(E4445, Partner_details[email], 0))</f>
        <v>gg cjsc</v>
      </c>
      <c r="I4445">
        <f>IFERROR(INDEX(ggPayers[payer], MATCH(A4445, ggPayers[remote_order_id], 0)), 0)</f>
        <v>325453</v>
      </c>
      <c r="J4445" t="str">
        <f t="shared" si="69"/>
        <v>ggPay</v>
      </c>
    </row>
    <row r="4446" spans="1:10">
      <c r="A4446" s="99" t="s">
        <v>929</v>
      </c>
      <c r="B4446" s="89">
        <v>1000</v>
      </c>
      <c r="C4446" s="89" t="s">
        <v>561</v>
      </c>
      <c r="D4446" s="89"/>
      <c r="E4446" s="89" t="s">
        <v>6728</v>
      </c>
      <c r="F4446" s="89" t="s">
        <v>6727</v>
      </c>
      <c r="G4446" s="105">
        <v>45415.646527777775</v>
      </c>
      <c r="H4446" t="str">
        <f>INDEX(Partner_details[companyName], MATCH(E4446, Partner_details[email], 0))</f>
        <v>Byblos</v>
      </c>
      <c r="I4446">
        <f>IFERROR(INDEX(ggPayers[payer], MATCH(A4446, ggPayers[remote_order_id], 0)), 0)</f>
        <v>0</v>
      </c>
      <c r="J4446" t="str">
        <f t="shared" si="69"/>
        <v>other</v>
      </c>
    </row>
    <row r="4447" spans="1:10">
      <c r="A4447" s="89" t="s">
        <v>927</v>
      </c>
      <c r="B4447" s="89">
        <v>100</v>
      </c>
      <c r="C4447" s="89" t="s">
        <v>561</v>
      </c>
      <c r="D4447" s="89" t="s">
        <v>13539</v>
      </c>
      <c r="E4447" s="89" t="s">
        <v>130</v>
      </c>
      <c r="F4447" s="89" t="s">
        <v>128</v>
      </c>
      <c r="G4447" s="105">
        <v>45415.652083333334</v>
      </c>
      <c r="H4447" t="str">
        <f>INDEX(Partner_details[companyName], MATCH(E4447, Partner_details[email], 0))</f>
        <v>Avetis Grigoryan</v>
      </c>
      <c r="I4447">
        <f>IFERROR(INDEX(ggPayers[payer], MATCH(A4447, ggPayers[remote_order_id], 0)), 0)</f>
        <v>825186</v>
      </c>
      <c r="J4447" t="str">
        <f t="shared" si="69"/>
        <v>ggPay</v>
      </c>
    </row>
    <row r="4448" spans="1:10">
      <c r="A4448" s="89" t="s">
        <v>925</v>
      </c>
      <c r="B4448" s="89">
        <v>1000</v>
      </c>
      <c r="C4448" s="89" t="s">
        <v>561</v>
      </c>
      <c r="D4448" s="89"/>
      <c r="E4448" s="89" t="s">
        <v>6728</v>
      </c>
      <c r="F4448" s="89" t="s">
        <v>6727</v>
      </c>
      <c r="G4448" s="105">
        <v>45415.666666666664</v>
      </c>
      <c r="H4448" t="str">
        <f>INDEX(Partner_details[companyName], MATCH(E4448, Partner_details[email], 0))</f>
        <v>Byblos</v>
      </c>
      <c r="I4448">
        <f>IFERROR(INDEX(ggPayers[payer], MATCH(A4448, ggPayers[remote_order_id], 0)), 0)</f>
        <v>0</v>
      </c>
      <c r="J4448" t="str">
        <f t="shared" si="69"/>
        <v>other</v>
      </c>
    </row>
    <row r="4449" spans="1:10">
      <c r="A4449" s="89" t="s">
        <v>923</v>
      </c>
      <c r="B4449" s="89">
        <v>2000</v>
      </c>
      <c r="C4449" s="89" t="s">
        <v>561</v>
      </c>
      <c r="D4449" s="89" t="s">
        <v>13540</v>
      </c>
      <c r="E4449" s="89" t="s">
        <v>130</v>
      </c>
      <c r="F4449" s="89" t="s">
        <v>128</v>
      </c>
      <c r="G4449" s="105">
        <v>45415.677777777775</v>
      </c>
      <c r="H4449" t="str">
        <f>INDEX(Partner_details[companyName], MATCH(E4449, Partner_details[email], 0))</f>
        <v>Avetis Grigoryan</v>
      </c>
      <c r="I4449">
        <f>IFERROR(INDEX(ggPayers[payer], MATCH(A4449, ggPayers[remote_order_id], 0)), 0)</f>
        <v>1127613</v>
      </c>
      <c r="J4449" t="str">
        <f t="shared" si="69"/>
        <v>ggPay</v>
      </c>
    </row>
    <row r="4450" spans="1:10">
      <c r="A4450" s="89" t="s">
        <v>921</v>
      </c>
      <c r="B4450" s="89">
        <v>4000</v>
      </c>
      <c r="C4450" s="89" t="s">
        <v>561</v>
      </c>
      <c r="D4450" s="89"/>
      <c r="E4450" s="89" t="s">
        <v>7235</v>
      </c>
      <c r="F4450" s="89" t="s">
        <v>710</v>
      </c>
      <c r="G4450" s="105">
        <v>45415.704861111109</v>
      </c>
      <c r="H4450" t="str">
        <f>INDEX(Partner_details[companyName], MATCH(E4450, Partner_details[email], 0))</f>
        <v>Smoking Chef</v>
      </c>
      <c r="I4450">
        <f>IFERROR(INDEX(ggPayers[payer], MATCH(A4450, ggPayers[remote_order_id], 0)), 0)</f>
        <v>0</v>
      </c>
      <c r="J4450" t="str">
        <f t="shared" si="69"/>
        <v>other</v>
      </c>
    </row>
    <row r="4451" spans="1:10">
      <c r="A4451" s="89" t="s">
        <v>13541</v>
      </c>
      <c r="B4451" s="89">
        <v>1000</v>
      </c>
      <c r="C4451" s="89" t="s">
        <v>7963</v>
      </c>
      <c r="D4451" s="89" t="s">
        <v>13542</v>
      </c>
      <c r="E4451" s="89" t="s">
        <v>7296</v>
      </c>
      <c r="F4451" s="89" t="s">
        <v>516</v>
      </c>
      <c r="G4451" s="105">
        <v>45415.728472222225</v>
      </c>
      <c r="H4451" t="str">
        <f>INDEX(Partner_details[companyName], MATCH(E4451, Partner_details[email], 0))</f>
        <v>Paul</v>
      </c>
      <c r="I4451">
        <f>IFERROR(INDEX(ggPayers[payer], MATCH(A4451, ggPayers[remote_order_id], 0)), 0)</f>
        <v>0</v>
      </c>
      <c r="J4451" t="str">
        <f t="shared" si="69"/>
        <v>other</v>
      </c>
    </row>
    <row r="4452" spans="1:10">
      <c r="A4452" s="89" t="s">
        <v>13543</v>
      </c>
      <c r="B4452" s="89">
        <v>500</v>
      </c>
      <c r="C4452" s="89" t="s">
        <v>7974</v>
      </c>
      <c r="D4452" s="89"/>
      <c r="E4452" s="89" t="s">
        <v>7192</v>
      </c>
      <c r="F4452" s="89" t="s">
        <v>1998</v>
      </c>
      <c r="G4452" s="105">
        <v>45415.760416666664</v>
      </c>
      <c r="H4452" t="str">
        <f>INDEX(Partner_details[companyName], MATCH(E4452, Partner_details[email], 0))</f>
        <v>Karas Tumanyan</v>
      </c>
      <c r="I4452">
        <f>IFERROR(INDEX(ggPayers[payer], MATCH(A4452, ggPayers[remote_order_id], 0)), 0)</f>
        <v>0</v>
      </c>
      <c r="J4452" t="str">
        <f t="shared" si="69"/>
        <v>other</v>
      </c>
    </row>
    <row r="4453" spans="1:10">
      <c r="A4453" s="89" t="s">
        <v>13544</v>
      </c>
      <c r="B4453" s="89">
        <v>500</v>
      </c>
      <c r="C4453" s="89" t="s">
        <v>7974</v>
      </c>
      <c r="D4453" s="89"/>
      <c r="E4453" s="89" t="s">
        <v>7192</v>
      </c>
      <c r="F4453" s="89" t="s">
        <v>1998</v>
      </c>
      <c r="G4453" s="105">
        <v>45415.760416666664</v>
      </c>
      <c r="H4453" t="str">
        <f>INDEX(Partner_details[companyName], MATCH(E4453, Partner_details[email], 0))</f>
        <v>Karas Tumanyan</v>
      </c>
      <c r="I4453">
        <f>IFERROR(INDEX(ggPayers[payer], MATCH(A4453, ggPayers[remote_order_id], 0)), 0)</f>
        <v>0</v>
      </c>
      <c r="J4453" t="str">
        <f t="shared" si="69"/>
        <v>other</v>
      </c>
    </row>
    <row r="4454" spans="1:10">
      <c r="A4454" s="89" t="s">
        <v>919</v>
      </c>
      <c r="B4454" s="89">
        <v>4000</v>
      </c>
      <c r="C4454" s="89" t="s">
        <v>561</v>
      </c>
      <c r="D4454" s="89" t="s">
        <v>13545</v>
      </c>
      <c r="E4454" s="89" t="s">
        <v>6707</v>
      </c>
      <c r="F4454" s="89" t="s">
        <v>384</v>
      </c>
      <c r="G4454" s="105">
        <v>45415.811111111114</v>
      </c>
      <c r="H4454" t="str">
        <f>INDEX(Partner_details[companyName], MATCH(E4454, Partner_details[email], 0))</f>
        <v>Beer Academy</v>
      </c>
      <c r="I4454">
        <f>IFERROR(INDEX(ggPayers[payer], MATCH(A4454, ggPayers[remote_order_id], 0)), 0)</f>
        <v>441663</v>
      </c>
      <c r="J4454" t="str">
        <f t="shared" si="69"/>
        <v>ggPay</v>
      </c>
    </row>
    <row r="4455" spans="1:10">
      <c r="A4455" s="89" t="s">
        <v>6237</v>
      </c>
      <c r="B4455" s="89">
        <v>500</v>
      </c>
      <c r="C4455" s="89" t="s">
        <v>5606</v>
      </c>
      <c r="D4455" s="89" t="s">
        <v>13546</v>
      </c>
      <c r="E4455" s="89" t="s">
        <v>6520</v>
      </c>
      <c r="F4455" s="89" t="s">
        <v>469</v>
      </c>
      <c r="G4455" s="105">
        <v>45416.470833333333</v>
      </c>
      <c r="H4455" t="str">
        <f>INDEX(Partner_details[companyName], MATCH(E4455, Partner_details[email], 0))</f>
        <v>Lumen Coffee</v>
      </c>
      <c r="I4455">
        <f>IFERROR(INDEX(ggPayers[payer], MATCH(A4455, ggPayers[remote_order_id], 0)), 0)</f>
        <v>919002</v>
      </c>
      <c r="J4455" t="str">
        <f t="shared" si="69"/>
        <v>ggPay</v>
      </c>
    </row>
    <row r="4456" spans="1:10">
      <c r="A4456" s="89" t="s">
        <v>917</v>
      </c>
      <c r="B4456" s="89">
        <v>500</v>
      </c>
      <c r="C4456" s="89" t="s">
        <v>561</v>
      </c>
      <c r="D4456" s="89" t="s">
        <v>13547</v>
      </c>
      <c r="E4456" s="89" t="s">
        <v>7579</v>
      </c>
      <c r="F4456" s="89" t="s">
        <v>602</v>
      </c>
      <c r="G4456" s="105">
        <v>45416.513888888891</v>
      </c>
      <c r="H4456" t="e">
        <f>INDEX(Partner_details[companyName], MATCH(E4456, Partner_details[email], 0))</f>
        <v>#N/A</v>
      </c>
      <c r="I4456">
        <f>IFERROR(INDEX(ggPayers[payer], MATCH(A4456, ggPayers[remote_order_id], 0)), 0)</f>
        <v>625369</v>
      </c>
      <c r="J4456" t="str">
        <f t="shared" si="69"/>
        <v>ggPay</v>
      </c>
    </row>
    <row r="4457" spans="1:10">
      <c r="A4457" s="89" t="s">
        <v>13548</v>
      </c>
      <c r="B4457" s="89">
        <v>500</v>
      </c>
      <c r="C4457" s="89" t="s">
        <v>7974</v>
      </c>
      <c r="D4457" s="89"/>
      <c r="E4457" s="89" t="s">
        <v>6898</v>
      </c>
      <c r="F4457" s="89" t="s">
        <v>1173</v>
      </c>
      <c r="G4457" s="105">
        <v>45416.536805555559</v>
      </c>
      <c r="H4457" t="str">
        <f>INDEX(Partner_details[companyName], MATCH(E4457, Partner_details[email], 0))</f>
        <v>Bisquit</v>
      </c>
      <c r="I4457">
        <f>IFERROR(INDEX(ggPayers[payer], MATCH(A4457, ggPayers[remote_order_id], 0)), 0)</f>
        <v>0</v>
      </c>
      <c r="J4457" t="str">
        <f t="shared" si="69"/>
        <v>other</v>
      </c>
    </row>
    <row r="4458" spans="1:10">
      <c r="A4458" s="89" t="s">
        <v>13549</v>
      </c>
      <c r="B4458" s="89">
        <v>500</v>
      </c>
      <c r="C4458" s="89" t="s">
        <v>7974</v>
      </c>
      <c r="D4458" s="89"/>
      <c r="E4458" s="89" t="s">
        <v>6898</v>
      </c>
      <c r="F4458" s="89" t="s">
        <v>1173</v>
      </c>
      <c r="G4458" s="105">
        <v>45416.537499999999</v>
      </c>
      <c r="H4458" t="str">
        <f>INDEX(Partner_details[companyName], MATCH(E4458, Partner_details[email], 0))</f>
        <v>Bisquit</v>
      </c>
      <c r="I4458">
        <f>IFERROR(INDEX(ggPayers[payer], MATCH(A4458, ggPayers[remote_order_id], 0)), 0)</f>
        <v>0</v>
      </c>
      <c r="J4458" t="str">
        <f t="shared" si="69"/>
        <v>other</v>
      </c>
    </row>
    <row r="4459" spans="1:10">
      <c r="A4459" s="89" t="s">
        <v>13550</v>
      </c>
      <c r="B4459" s="89">
        <v>500</v>
      </c>
      <c r="C4459" s="89" t="s">
        <v>7974</v>
      </c>
      <c r="D4459" s="89"/>
      <c r="E4459" s="89" t="s">
        <v>6898</v>
      </c>
      <c r="F4459" s="89" t="s">
        <v>1173</v>
      </c>
      <c r="G4459" s="105">
        <v>45416.538194444445</v>
      </c>
      <c r="H4459" t="str">
        <f>INDEX(Partner_details[companyName], MATCH(E4459, Partner_details[email], 0))</f>
        <v>Bisquit</v>
      </c>
      <c r="I4459">
        <f>IFERROR(INDEX(ggPayers[payer], MATCH(A4459, ggPayers[remote_order_id], 0)), 0)</f>
        <v>0</v>
      </c>
      <c r="J4459" t="str">
        <f t="shared" si="69"/>
        <v>other</v>
      </c>
    </row>
    <row r="4460" spans="1:10">
      <c r="A4460" s="89" t="s">
        <v>915</v>
      </c>
      <c r="B4460" s="89">
        <v>500</v>
      </c>
      <c r="C4460" s="89" t="s">
        <v>561</v>
      </c>
      <c r="D4460" s="89" t="s">
        <v>13551</v>
      </c>
      <c r="E4460" s="89" t="s">
        <v>7432</v>
      </c>
      <c r="F4460" s="89" t="s">
        <v>571</v>
      </c>
      <c r="G4460" s="105">
        <v>45416.552083333336</v>
      </c>
      <c r="H4460" t="str">
        <f>INDEX(Partner_details[companyName], MATCH(E4460, Partner_details[email], 0))</f>
        <v>Venlo</v>
      </c>
      <c r="I4460">
        <f>IFERROR(INDEX(ggPayers[payer], MATCH(A4460, ggPayers[remote_order_id], 0)), 0)</f>
        <v>798</v>
      </c>
      <c r="J4460" t="str">
        <f t="shared" si="69"/>
        <v>ggPay</v>
      </c>
    </row>
    <row r="4461" spans="1:10">
      <c r="A4461" s="89" t="s">
        <v>913</v>
      </c>
      <c r="B4461" s="89">
        <v>500</v>
      </c>
      <c r="C4461" s="89" t="s">
        <v>561</v>
      </c>
      <c r="D4461" s="89" t="s">
        <v>13552</v>
      </c>
      <c r="E4461" s="89" t="s">
        <v>7018</v>
      </c>
      <c r="F4461" s="89" t="s">
        <v>476</v>
      </c>
      <c r="G4461" s="105">
        <v>45416.554861111108</v>
      </c>
      <c r="H4461" t="str">
        <f>INDEX(Partner_details[companyName], MATCH(E4461, Partner_details[email], 0))</f>
        <v>Malocco</v>
      </c>
      <c r="I4461">
        <f>IFERROR(INDEX(ggPayers[payer], MATCH(A4461, ggPayers[remote_order_id], 0)), 0)</f>
        <v>144773</v>
      </c>
      <c r="J4461" t="str">
        <f t="shared" si="69"/>
        <v>ggPay</v>
      </c>
    </row>
    <row r="4462" spans="1:10">
      <c r="A4462" s="89" t="s">
        <v>13553</v>
      </c>
      <c r="B4462" s="89">
        <v>1000</v>
      </c>
      <c r="C4462" s="89" t="s">
        <v>7963</v>
      </c>
      <c r="D4462" s="89" t="s">
        <v>13554</v>
      </c>
      <c r="E4462" s="89" t="s">
        <v>7296</v>
      </c>
      <c r="F4462" s="89" t="s">
        <v>516</v>
      </c>
      <c r="G4462" s="105">
        <v>45416.560416666667</v>
      </c>
      <c r="H4462" t="str">
        <f>INDEX(Partner_details[companyName], MATCH(E4462, Partner_details[email], 0))</f>
        <v>Paul</v>
      </c>
      <c r="I4462">
        <f>IFERROR(INDEX(ggPayers[payer], MATCH(A4462, ggPayers[remote_order_id], 0)), 0)</f>
        <v>0</v>
      </c>
      <c r="J4462" t="str">
        <f t="shared" si="69"/>
        <v>other</v>
      </c>
    </row>
    <row r="4463" spans="1:10">
      <c r="A4463" s="89" t="s">
        <v>13555</v>
      </c>
      <c r="B4463" s="89">
        <v>1000</v>
      </c>
      <c r="C4463" s="89" t="s">
        <v>7963</v>
      </c>
      <c r="D4463" s="89" t="s">
        <v>13556</v>
      </c>
      <c r="E4463" s="89" t="s">
        <v>7296</v>
      </c>
      <c r="F4463" s="89" t="s">
        <v>516</v>
      </c>
      <c r="G4463" s="105">
        <v>45416.561111111114</v>
      </c>
      <c r="H4463" t="str">
        <f>INDEX(Partner_details[companyName], MATCH(E4463, Partner_details[email], 0))</f>
        <v>Paul</v>
      </c>
      <c r="I4463">
        <f>IFERROR(INDEX(ggPayers[payer], MATCH(A4463, ggPayers[remote_order_id], 0)), 0)</f>
        <v>0</v>
      </c>
      <c r="J4463" t="str">
        <f t="shared" si="69"/>
        <v>other</v>
      </c>
    </row>
    <row r="4464" spans="1:10">
      <c r="A4464" s="89" t="s">
        <v>911</v>
      </c>
      <c r="B4464" s="89">
        <v>1000</v>
      </c>
      <c r="C4464" s="89" t="s">
        <v>561</v>
      </c>
      <c r="D4464" s="89" t="s">
        <v>13557</v>
      </c>
      <c r="E4464" s="89" t="s">
        <v>7296</v>
      </c>
      <c r="F4464" s="89" t="s">
        <v>516</v>
      </c>
      <c r="G4464" s="105">
        <v>45416.623611111114</v>
      </c>
      <c r="H4464" t="str">
        <f>INDEX(Partner_details[companyName], MATCH(E4464, Partner_details[email], 0))</f>
        <v>Paul</v>
      </c>
      <c r="I4464">
        <f>IFERROR(INDEX(ggPayers[payer], MATCH(A4464, ggPayers[remote_order_id], 0)), 0)</f>
        <v>1127335</v>
      </c>
      <c r="J4464" t="str">
        <f t="shared" si="69"/>
        <v>ggPay</v>
      </c>
    </row>
    <row r="4465" spans="1:10">
      <c r="A4465" s="89" t="s">
        <v>13558</v>
      </c>
      <c r="B4465" s="89">
        <v>3000</v>
      </c>
      <c r="C4465" s="89" t="s">
        <v>7963</v>
      </c>
      <c r="D4465" s="89" t="s">
        <v>13559</v>
      </c>
      <c r="E4465" s="89" t="s">
        <v>7235</v>
      </c>
      <c r="F4465" s="89" t="s">
        <v>710</v>
      </c>
      <c r="G4465" s="105">
        <v>45416.625</v>
      </c>
      <c r="H4465" t="str">
        <f>INDEX(Partner_details[companyName], MATCH(E4465, Partner_details[email], 0))</f>
        <v>Smoking Chef</v>
      </c>
      <c r="I4465">
        <f>IFERROR(INDEX(ggPayers[payer], MATCH(A4465, ggPayers[remote_order_id], 0)), 0)</f>
        <v>0</v>
      </c>
      <c r="J4465" t="str">
        <f t="shared" si="69"/>
        <v>other</v>
      </c>
    </row>
    <row r="4466" spans="1:10">
      <c r="A4466" s="89" t="s">
        <v>909</v>
      </c>
      <c r="B4466" s="89">
        <v>500</v>
      </c>
      <c r="C4466" s="89" t="s">
        <v>561</v>
      </c>
      <c r="D4466" s="89" t="s">
        <v>13560</v>
      </c>
      <c r="E4466" s="89" t="s">
        <v>6907</v>
      </c>
      <c r="F4466" s="89" t="s">
        <v>582</v>
      </c>
      <c r="G4466" s="105">
        <v>45416.692361111112</v>
      </c>
      <c r="H4466" t="str">
        <f>INDEX(Partner_details[companyName], MATCH(E4466, Partner_details[email], 0))</f>
        <v>Karas Tumanyan</v>
      </c>
      <c r="I4466">
        <f>IFERROR(INDEX(ggPayers[payer], MATCH(A4466, ggPayers[remote_order_id], 0)), 0)</f>
        <v>821030</v>
      </c>
      <c r="J4466" t="str">
        <f t="shared" si="69"/>
        <v>ggPay</v>
      </c>
    </row>
    <row r="4467" spans="1:10">
      <c r="A4467" s="89" t="s">
        <v>6236</v>
      </c>
      <c r="B4467" s="89">
        <v>1500</v>
      </c>
      <c r="C4467" s="89" t="s">
        <v>5606</v>
      </c>
      <c r="D4467" s="89" t="s">
        <v>13561</v>
      </c>
      <c r="E4467" s="89" t="s">
        <v>7235</v>
      </c>
      <c r="F4467" s="89" t="s">
        <v>710</v>
      </c>
      <c r="G4467" s="105">
        <v>45416.769444444442</v>
      </c>
      <c r="H4467" t="str">
        <f>INDEX(Partner_details[companyName], MATCH(E4467, Partner_details[email], 0))</f>
        <v>Smoking Chef</v>
      </c>
      <c r="I4467">
        <f>IFERROR(INDEX(ggPayers[payer], MATCH(A4467, ggPayers[remote_order_id], 0)), 0)</f>
        <v>859377</v>
      </c>
      <c r="J4467" t="str">
        <f t="shared" si="69"/>
        <v>ggPay</v>
      </c>
    </row>
    <row r="4468" spans="1:10">
      <c r="A4468" s="89" t="s">
        <v>6235</v>
      </c>
      <c r="B4468" s="89">
        <v>1500</v>
      </c>
      <c r="C4468" s="89" t="s">
        <v>5606</v>
      </c>
      <c r="D4468" s="89" t="s">
        <v>13562</v>
      </c>
      <c r="E4468" s="89" t="s">
        <v>7235</v>
      </c>
      <c r="F4468" s="89" t="s">
        <v>710</v>
      </c>
      <c r="G4468" s="105">
        <v>45416.769444444442</v>
      </c>
      <c r="H4468" t="str">
        <f>INDEX(Partner_details[companyName], MATCH(E4468, Partner_details[email], 0))</f>
        <v>Smoking Chef</v>
      </c>
      <c r="I4468">
        <f>IFERROR(INDEX(ggPayers[payer], MATCH(A4468, ggPayers[remote_order_id], 0)), 0)</f>
        <v>859377</v>
      </c>
      <c r="J4468" t="str">
        <f t="shared" si="69"/>
        <v>ggPay</v>
      </c>
    </row>
    <row r="4469" spans="1:10">
      <c r="A4469" s="89" t="s">
        <v>13563</v>
      </c>
      <c r="B4469" s="89">
        <v>1000</v>
      </c>
      <c r="C4469" s="89" t="s">
        <v>7963</v>
      </c>
      <c r="D4469" s="89" t="s">
        <v>13564</v>
      </c>
      <c r="E4469" s="89" t="s">
        <v>7235</v>
      </c>
      <c r="F4469" s="89" t="s">
        <v>710</v>
      </c>
      <c r="G4469" s="105">
        <v>45416.770138888889</v>
      </c>
      <c r="H4469" t="str">
        <f>INDEX(Partner_details[companyName], MATCH(E4469, Partner_details[email], 0))</f>
        <v>Smoking Chef</v>
      </c>
      <c r="I4469">
        <f>IFERROR(INDEX(ggPayers[payer], MATCH(A4469, ggPayers[remote_order_id], 0)), 0)</f>
        <v>0</v>
      </c>
      <c r="J4469" t="str">
        <f t="shared" si="69"/>
        <v>other</v>
      </c>
    </row>
    <row r="4470" spans="1:10">
      <c r="A4470" s="89" t="s">
        <v>6234</v>
      </c>
      <c r="B4470" s="89">
        <v>1000</v>
      </c>
      <c r="C4470" s="89" t="s">
        <v>5606</v>
      </c>
      <c r="D4470" s="89" t="s">
        <v>13565</v>
      </c>
      <c r="E4470" s="89" t="s">
        <v>7235</v>
      </c>
      <c r="F4470" s="89" t="s">
        <v>710</v>
      </c>
      <c r="G4470" s="105">
        <v>45416.770138888889</v>
      </c>
      <c r="H4470" t="str">
        <f>INDEX(Partner_details[companyName], MATCH(E4470, Partner_details[email], 0))</f>
        <v>Smoking Chef</v>
      </c>
      <c r="I4470">
        <f>IFERROR(INDEX(ggPayers[payer], MATCH(A4470, ggPayers[remote_order_id], 0)), 0)</f>
        <v>859377</v>
      </c>
      <c r="J4470" t="str">
        <f t="shared" si="69"/>
        <v>ggPay</v>
      </c>
    </row>
    <row r="4471" spans="1:10">
      <c r="A4471" s="89" t="s">
        <v>13566</v>
      </c>
      <c r="B4471" s="89">
        <v>500</v>
      </c>
      <c r="C4471" s="89" t="s">
        <v>7963</v>
      </c>
      <c r="D4471" s="89" t="s">
        <v>13567</v>
      </c>
      <c r="E4471" s="89" t="s">
        <v>6847</v>
      </c>
      <c r="F4471" s="89" t="s">
        <v>862</v>
      </c>
      <c r="G4471" s="105">
        <v>45417.059027777781</v>
      </c>
      <c r="H4471" t="str">
        <f>INDEX(Partner_details[companyName], MATCH(E4471, Partner_details[email], 0))</f>
        <v>Karas mashtoc</v>
      </c>
      <c r="I4471">
        <f>IFERROR(INDEX(ggPayers[payer], MATCH(A4471, ggPayers[remote_order_id], 0)), 0)</f>
        <v>0</v>
      </c>
      <c r="J4471" t="str">
        <f t="shared" si="69"/>
        <v>other</v>
      </c>
    </row>
    <row r="4472" spans="1:10">
      <c r="A4472" s="89" t="s">
        <v>906</v>
      </c>
      <c r="B4472" s="89">
        <v>500</v>
      </c>
      <c r="C4472" s="89" t="s">
        <v>561</v>
      </c>
      <c r="D4472" s="89" t="s">
        <v>13568</v>
      </c>
      <c r="E4472" s="89" t="s">
        <v>6544</v>
      </c>
      <c r="F4472" s="89" t="s">
        <v>169</v>
      </c>
      <c r="G4472" s="105">
        <v>45417.232638888891</v>
      </c>
      <c r="H4472" t="str">
        <f>INDEX(Partner_details[companyName], MATCH(E4472, Partner_details[email], 0))</f>
        <v>gg cjsc</v>
      </c>
      <c r="I4472">
        <f>IFERROR(INDEX(ggPayers[payer], MATCH(A4472, ggPayers[remote_order_id], 0)), 0)</f>
        <v>854630</v>
      </c>
      <c r="J4472" t="str">
        <f t="shared" si="69"/>
        <v>ggPay</v>
      </c>
    </row>
    <row r="4473" spans="1:10">
      <c r="A4473" s="89" t="s">
        <v>13569</v>
      </c>
      <c r="B4473" s="89">
        <v>1000</v>
      </c>
      <c r="C4473" s="89" t="s">
        <v>7963</v>
      </c>
      <c r="D4473" s="89" t="s">
        <v>13570</v>
      </c>
      <c r="E4473" s="89" t="s">
        <v>6572</v>
      </c>
      <c r="F4473" s="89" t="s">
        <v>568</v>
      </c>
      <c r="G4473" s="105">
        <v>45417.375</v>
      </c>
      <c r="H4473" t="str">
        <f>INDEX(Partner_details[companyName], MATCH(E4473, Partner_details[email], 0))</f>
        <v>Bisquit</v>
      </c>
      <c r="I4473">
        <f>IFERROR(INDEX(ggPayers[payer], MATCH(A4473, ggPayers[remote_order_id], 0)), 0)</f>
        <v>0</v>
      </c>
      <c r="J4473" t="str">
        <f t="shared" si="69"/>
        <v>other</v>
      </c>
    </row>
    <row r="4474" spans="1:10">
      <c r="A4474" s="89" t="s">
        <v>13571</v>
      </c>
      <c r="B4474" s="89">
        <v>1000</v>
      </c>
      <c r="C4474" s="89" t="s">
        <v>7963</v>
      </c>
      <c r="D4474" s="89" t="s">
        <v>13572</v>
      </c>
      <c r="E4474" s="89" t="s">
        <v>6572</v>
      </c>
      <c r="F4474" s="89" t="s">
        <v>568</v>
      </c>
      <c r="G4474" s="105">
        <v>45417.376388888886</v>
      </c>
      <c r="H4474" t="str">
        <f>INDEX(Partner_details[companyName], MATCH(E4474, Partner_details[email], 0))</f>
        <v>Bisquit</v>
      </c>
      <c r="I4474">
        <f>IFERROR(INDEX(ggPayers[payer], MATCH(A4474, ggPayers[remote_order_id], 0)), 0)</f>
        <v>0</v>
      </c>
      <c r="J4474" t="str">
        <f t="shared" si="69"/>
        <v>other</v>
      </c>
    </row>
    <row r="4475" spans="1:10">
      <c r="A4475" s="89" t="s">
        <v>13573</v>
      </c>
      <c r="B4475" s="89">
        <v>1000</v>
      </c>
      <c r="C4475" s="89" t="s">
        <v>7963</v>
      </c>
      <c r="D4475" s="89" t="s">
        <v>13574</v>
      </c>
      <c r="E4475" s="89" t="s">
        <v>6572</v>
      </c>
      <c r="F4475" s="89" t="s">
        <v>568</v>
      </c>
      <c r="G4475" s="105">
        <v>45417.377083333333</v>
      </c>
      <c r="H4475" t="str">
        <f>INDEX(Partner_details[companyName], MATCH(E4475, Partner_details[email], 0))</f>
        <v>Bisquit</v>
      </c>
      <c r="I4475">
        <f>IFERROR(INDEX(ggPayers[payer], MATCH(A4475, ggPayers[remote_order_id], 0)), 0)</f>
        <v>0</v>
      </c>
      <c r="J4475" t="str">
        <f t="shared" si="69"/>
        <v>other</v>
      </c>
    </row>
    <row r="4476" spans="1:10">
      <c r="A4476" s="89" t="s">
        <v>904</v>
      </c>
      <c r="B4476" s="89">
        <v>500</v>
      </c>
      <c r="C4476" s="89" t="s">
        <v>561</v>
      </c>
      <c r="D4476" s="99" t="s">
        <v>13575</v>
      </c>
      <c r="E4476" s="89" t="s">
        <v>6572</v>
      </c>
      <c r="F4476" s="89" t="s">
        <v>568</v>
      </c>
      <c r="G4476" s="105">
        <v>45417.413194444445</v>
      </c>
      <c r="H4476" t="str">
        <f>INDEX(Partner_details[companyName], MATCH(E4476, Partner_details[email], 0))</f>
        <v>Bisquit</v>
      </c>
      <c r="I4476">
        <f>IFERROR(INDEX(ggPayers[payer], MATCH(A4476, ggPayers[remote_order_id], 0)), 0)</f>
        <v>429282</v>
      </c>
      <c r="J4476" t="str">
        <f t="shared" si="69"/>
        <v>ggPay</v>
      </c>
    </row>
    <row r="4477" spans="1:10">
      <c r="A4477" s="89" t="s">
        <v>13576</v>
      </c>
      <c r="B4477" s="89">
        <v>500</v>
      </c>
      <c r="C4477" s="89" t="s">
        <v>7963</v>
      </c>
      <c r="D4477" s="89" t="s">
        <v>13577</v>
      </c>
      <c r="E4477" s="89" t="s">
        <v>6572</v>
      </c>
      <c r="F4477" s="89" t="s">
        <v>568</v>
      </c>
      <c r="G4477" s="105">
        <v>45417.458333333336</v>
      </c>
      <c r="H4477" t="str">
        <f>INDEX(Partner_details[companyName], MATCH(E4477, Partner_details[email], 0))</f>
        <v>Bisquit</v>
      </c>
      <c r="I4477">
        <f>IFERROR(INDEX(ggPayers[payer], MATCH(A4477, ggPayers[remote_order_id], 0)), 0)</f>
        <v>0</v>
      </c>
      <c r="J4477" t="str">
        <f t="shared" si="69"/>
        <v>other</v>
      </c>
    </row>
    <row r="4478" spans="1:10">
      <c r="A4478" s="89" t="s">
        <v>13578</v>
      </c>
      <c r="B4478" s="89">
        <v>500</v>
      </c>
      <c r="C4478" s="89" t="s">
        <v>7963</v>
      </c>
      <c r="D4478" s="89" t="s">
        <v>13579</v>
      </c>
      <c r="E4478" s="89" t="s">
        <v>6690</v>
      </c>
      <c r="F4478" s="89" t="s">
        <v>655</v>
      </c>
      <c r="G4478" s="105">
        <v>45417.460416666669</v>
      </c>
      <c r="H4478" t="str">
        <f>INDEX(Partner_details[companyName], MATCH(E4478, Partner_details[email], 0))</f>
        <v>Bisquit</v>
      </c>
      <c r="I4478">
        <f>IFERROR(INDEX(ggPayers[payer], MATCH(A4478, ggPayers[remote_order_id], 0)), 0)</f>
        <v>0</v>
      </c>
      <c r="J4478" t="str">
        <f t="shared" si="69"/>
        <v>other</v>
      </c>
    </row>
    <row r="4479" spans="1:10">
      <c r="A4479" s="89" t="s">
        <v>902</v>
      </c>
      <c r="B4479" s="89">
        <v>500</v>
      </c>
      <c r="C4479" s="89" t="s">
        <v>561</v>
      </c>
      <c r="D4479" s="89" t="s">
        <v>13580</v>
      </c>
      <c r="E4479" s="89" t="s">
        <v>6690</v>
      </c>
      <c r="F4479" s="89" t="s">
        <v>655</v>
      </c>
      <c r="G4479" s="105">
        <v>45417.461111111108</v>
      </c>
      <c r="H4479" t="str">
        <f>INDEX(Partner_details[companyName], MATCH(E4479, Partner_details[email], 0))</f>
        <v>Bisquit</v>
      </c>
      <c r="I4479">
        <f>IFERROR(INDEX(ggPayers[payer], MATCH(A4479, ggPayers[remote_order_id], 0)), 0)</f>
        <v>870999</v>
      </c>
      <c r="J4479" t="str">
        <f t="shared" si="69"/>
        <v>ggPay</v>
      </c>
    </row>
    <row r="4480" spans="1:10">
      <c r="A4480" s="89" t="s">
        <v>13581</v>
      </c>
      <c r="B4480" s="89">
        <v>3000</v>
      </c>
      <c r="C4480" s="89" t="s">
        <v>7963</v>
      </c>
      <c r="D4480" s="89" t="s">
        <v>13582</v>
      </c>
      <c r="E4480" s="89" t="s">
        <v>6728</v>
      </c>
      <c r="F4480" s="89" t="s">
        <v>6727</v>
      </c>
      <c r="G4480" s="105">
        <v>45417.5</v>
      </c>
      <c r="H4480" t="str">
        <f>INDEX(Partner_details[companyName], MATCH(E4480, Partner_details[email], 0))</f>
        <v>Byblos</v>
      </c>
      <c r="I4480">
        <f>IFERROR(INDEX(ggPayers[payer], MATCH(A4480, ggPayers[remote_order_id], 0)), 0)</f>
        <v>0</v>
      </c>
      <c r="J4480" t="str">
        <f t="shared" si="69"/>
        <v>other</v>
      </c>
    </row>
    <row r="4481" spans="1:10">
      <c r="A4481" s="89" t="s">
        <v>13583</v>
      </c>
      <c r="B4481" s="89">
        <v>3000</v>
      </c>
      <c r="C4481" s="89" t="s">
        <v>7963</v>
      </c>
      <c r="D4481" s="89"/>
      <c r="E4481" s="89" t="s">
        <v>6728</v>
      </c>
      <c r="F4481" s="89" t="s">
        <v>6727</v>
      </c>
      <c r="G4481" s="105">
        <v>45417.500694444447</v>
      </c>
      <c r="H4481" t="str">
        <f>INDEX(Partner_details[companyName], MATCH(E4481, Partner_details[email], 0))</f>
        <v>Byblos</v>
      </c>
      <c r="I4481">
        <f>IFERROR(INDEX(ggPayers[payer], MATCH(A4481, ggPayers[remote_order_id], 0)), 0)</f>
        <v>0</v>
      </c>
      <c r="J4481" t="str">
        <f t="shared" si="69"/>
        <v>other</v>
      </c>
    </row>
    <row r="4482" spans="1:10">
      <c r="A4482" s="89" t="s">
        <v>13584</v>
      </c>
      <c r="B4482" s="89">
        <v>3000</v>
      </c>
      <c r="C4482" s="89" t="s">
        <v>7963</v>
      </c>
      <c r="D4482" s="89" t="s">
        <v>13585</v>
      </c>
      <c r="E4482" s="89" t="s">
        <v>6728</v>
      </c>
      <c r="F4482" s="89" t="s">
        <v>6727</v>
      </c>
      <c r="G4482" s="105">
        <v>45417.500694444447</v>
      </c>
      <c r="H4482" t="str">
        <f>INDEX(Partner_details[companyName], MATCH(E4482, Partner_details[email], 0))</f>
        <v>Byblos</v>
      </c>
      <c r="I4482">
        <f>IFERROR(INDEX(ggPayers[payer], MATCH(A4482, ggPayers[remote_order_id], 0)), 0)</f>
        <v>0</v>
      </c>
      <c r="J4482" t="str">
        <f t="shared" si="69"/>
        <v>other</v>
      </c>
    </row>
    <row r="4483" spans="1:10">
      <c r="A4483" s="89" t="s">
        <v>13586</v>
      </c>
      <c r="B4483" s="89">
        <v>2000</v>
      </c>
      <c r="C4483" s="89" t="s">
        <v>7963</v>
      </c>
      <c r="D4483" s="89" t="s">
        <v>13587</v>
      </c>
      <c r="E4483" s="89" t="s">
        <v>130</v>
      </c>
      <c r="F4483" s="89" t="s">
        <v>128</v>
      </c>
      <c r="G4483" s="105">
        <v>45417.507638888892</v>
      </c>
      <c r="H4483" t="str">
        <f>INDEX(Partner_details[companyName], MATCH(E4483, Partner_details[email], 0))</f>
        <v>Avetis Grigoryan</v>
      </c>
      <c r="I4483">
        <f>IFERROR(INDEX(ggPayers[payer], MATCH(A4483, ggPayers[remote_order_id], 0)), 0)</f>
        <v>0</v>
      </c>
      <c r="J4483" t="str">
        <f t="shared" ref="J4483:J4546" si="70">IF(NOT(I4483=0), "ggPay", "other")</f>
        <v>other</v>
      </c>
    </row>
    <row r="4484" spans="1:10">
      <c r="A4484" s="89" t="s">
        <v>899</v>
      </c>
      <c r="B4484" s="89">
        <v>2000</v>
      </c>
      <c r="C4484" s="89" t="s">
        <v>561</v>
      </c>
      <c r="D4484" s="89" t="s">
        <v>13588</v>
      </c>
      <c r="E4484" s="89" t="s">
        <v>130</v>
      </c>
      <c r="F4484" s="89" t="s">
        <v>128</v>
      </c>
      <c r="G4484" s="105">
        <v>45417.510416666664</v>
      </c>
      <c r="H4484" t="str">
        <f>INDEX(Partner_details[companyName], MATCH(E4484, Partner_details[email], 0))</f>
        <v>Avetis Grigoryan</v>
      </c>
      <c r="I4484">
        <f>IFERROR(INDEX(ggPayers[payer], MATCH(A4484, ggPayers[remote_order_id], 0)), 0)</f>
        <v>728736</v>
      </c>
      <c r="J4484" t="str">
        <f t="shared" si="70"/>
        <v>ggPay</v>
      </c>
    </row>
    <row r="4485" spans="1:10">
      <c r="A4485" s="89" t="s">
        <v>13589</v>
      </c>
      <c r="B4485" s="89">
        <v>2000</v>
      </c>
      <c r="C4485" s="89" t="s">
        <v>7963</v>
      </c>
      <c r="D4485" s="89" t="s">
        <v>13590</v>
      </c>
      <c r="E4485" s="89" t="s">
        <v>6546</v>
      </c>
      <c r="F4485" s="89" t="s">
        <v>1738</v>
      </c>
      <c r="G4485" s="105">
        <v>45417.551388888889</v>
      </c>
      <c r="H4485" t="str">
        <f>INDEX(Partner_details[companyName], MATCH(E4485, Partner_details[email], 0))</f>
        <v>Kilikian</v>
      </c>
      <c r="I4485">
        <f>IFERROR(INDEX(ggPayers[payer], MATCH(A4485, ggPayers[remote_order_id], 0)), 0)</f>
        <v>0</v>
      </c>
      <c r="J4485" t="str">
        <f t="shared" si="70"/>
        <v>other</v>
      </c>
    </row>
    <row r="4486" spans="1:10">
      <c r="A4486" s="89" t="s">
        <v>13591</v>
      </c>
      <c r="B4486" s="89">
        <v>250</v>
      </c>
      <c r="C4486" s="89" t="s">
        <v>7963</v>
      </c>
      <c r="D4486" s="89" t="s">
        <v>13592</v>
      </c>
      <c r="E4486" s="89" t="s">
        <v>6572</v>
      </c>
      <c r="F4486" s="89" t="s">
        <v>568</v>
      </c>
      <c r="G4486" s="105">
        <v>45417.658333333333</v>
      </c>
      <c r="H4486" t="str">
        <f>INDEX(Partner_details[companyName], MATCH(E4486, Partner_details[email], 0))</f>
        <v>Bisquit</v>
      </c>
      <c r="I4486">
        <f>IFERROR(INDEX(ggPayers[payer], MATCH(A4486, ggPayers[remote_order_id], 0)), 0)</f>
        <v>0</v>
      </c>
      <c r="J4486" t="str">
        <f t="shared" si="70"/>
        <v>other</v>
      </c>
    </row>
    <row r="4487" spans="1:10">
      <c r="A4487" s="89" t="s">
        <v>13593</v>
      </c>
      <c r="B4487" s="89">
        <v>250</v>
      </c>
      <c r="C4487" s="89" t="s">
        <v>7963</v>
      </c>
      <c r="D4487" s="89" t="s">
        <v>13594</v>
      </c>
      <c r="E4487" s="89" t="s">
        <v>6572</v>
      </c>
      <c r="F4487" s="89" t="s">
        <v>568</v>
      </c>
      <c r="G4487" s="105">
        <v>45417.65902777778</v>
      </c>
      <c r="H4487" t="str">
        <f>INDEX(Partner_details[companyName], MATCH(E4487, Partner_details[email], 0))</f>
        <v>Bisquit</v>
      </c>
      <c r="I4487">
        <f>IFERROR(INDEX(ggPayers[payer], MATCH(A4487, ggPayers[remote_order_id], 0)), 0)</f>
        <v>0</v>
      </c>
      <c r="J4487" t="str">
        <f t="shared" si="70"/>
        <v>other</v>
      </c>
    </row>
    <row r="4488" spans="1:10">
      <c r="A4488" s="89" t="s">
        <v>13595</v>
      </c>
      <c r="B4488" s="89">
        <v>1000</v>
      </c>
      <c r="C4488" s="89" t="s">
        <v>7963</v>
      </c>
      <c r="D4488" s="89" t="s">
        <v>13596</v>
      </c>
      <c r="E4488" s="89" t="s">
        <v>7018</v>
      </c>
      <c r="F4488" s="89" t="s">
        <v>476</v>
      </c>
      <c r="G4488" s="105">
        <v>45417.679166666669</v>
      </c>
      <c r="H4488" t="str">
        <f>INDEX(Partner_details[companyName], MATCH(E4488, Partner_details[email], 0))</f>
        <v>Malocco</v>
      </c>
      <c r="I4488">
        <f>IFERROR(INDEX(ggPayers[payer], MATCH(A4488, ggPayers[remote_order_id], 0)), 0)</f>
        <v>0</v>
      </c>
      <c r="J4488" t="str">
        <f t="shared" si="70"/>
        <v>other</v>
      </c>
    </row>
    <row r="4489" spans="1:10">
      <c r="A4489" s="89" t="s">
        <v>897</v>
      </c>
      <c r="B4489" s="89">
        <v>1000</v>
      </c>
      <c r="C4489" s="89" t="s">
        <v>561</v>
      </c>
      <c r="D4489" s="89"/>
      <c r="E4489" s="89" t="s">
        <v>7018</v>
      </c>
      <c r="F4489" s="89" t="s">
        <v>476</v>
      </c>
      <c r="G4489" s="105">
        <v>45417.679166666669</v>
      </c>
      <c r="H4489" t="str">
        <f>INDEX(Partner_details[companyName], MATCH(E4489, Partner_details[email], 0))</f>
        <v>Malocco</v>
      </c>
      <c r="I4489">
        <f>IFERROR(INDEX(ggPayers[payer], MATCH(A4489, ggPayers[remote_order_id], 0)), 0)</f>
        <v>0</v>
      </c>
      <c r="J4489" t="str">
        <f t="shared" si="70"/>
        <v>other</v>
      </c>
    </row>
    <row r="4490" spans="1:10">
      <c r="A4490" s="89" t="s">
        <v>13597</v>
      </c>
      <c r="B4490" s="89">
        <v>500</v>
      </c>
      <c r="C4490" s="89" t="s">
        <v>7963</v>
      </c>
      <c r="D4490" s="89" t="s">
        <v>13598</v>
      </c>
      <c r="E4490" s="89" t="s">
        <v>6572</v>
      </c>
      <c r="F4490" s="89" t="s">
        <v>568</v>
      </c>
      <c r="G4490" s="105">
        <v>45417.728472222225</v>
      </c>
      <c r="H4490" t="str">
        <f>INDEX(Partner_details[companyName], MATCH(E4490, Partner_details[email], 0))</f>
        <v>Bisquit</v>
      </c>
      <c r="I4490">
        <f>IFERROR(INDEX(ggPayers[payer], MATCH(A4490, ggPayers[remote_order_id], 0)), 0)</f>
        <v>0</v>
      </c>
      <c r="J4490" t="str">
        <f t="shared" si="70"/>
        <v>other</v>
      </c>
    </row>
    <row r="4491" spans="1:10">
      <c r="A4491" s="89" t="s">
        <v>13599</v>
      </c>
      <c r="B4491" s="89">
        <v>500</v>
      </c>
      <c r="C4491" s="89" t="s">
        <v>7963</v>
      </c>
      <c r="D4491" s="89" t="s">
        <v>13600</v>
      </c>
      <c r="E4491" s="89" t="s">
        <v>6572</v>
      </c>
      <c r="F4491" s="89" t="s">
        <v>568</v>
      </c>
      <c r="G4491" s="105">
        <v>45417.728472222225</v>
      </c>
      <c r="H4491" t="str">
        <f>INDEX(Partner_details[companyName], MATCH(E4491, Partner_details[email], 0))</f>
        <v>Bisquit</v>
      </c>
      <c r="I4491">
        <f>IFERROR(INDEX(ggPayers[payer], MATCH(A4491, ggPayers[remote_order_id], 0)), 0)</f>
        <v>0</v>
      </c>
      <c r="J4491" t="str">
        <f t="shared" si="70"/>
        <v>other</v>
      </c>
    </row>
    <row r="4492" spans="1:10">
      <c r="A4492" s="89" t="s">
        <v>13601</v>
      </c>
      <c r="B4492" s="89">
        <v>500</v>
      </c>
      <c r="C4492" s="89" t="s">
        <v>7963</v>
      </c>
      <c r="D4492" s="89" t="s">
        <v>13602</v>
      </c>
      <c r="E4492" s="89" t="s">
        <v>6572</v>
      </c>
      <c r="F4492" s="89" t="s">
        <v>568</v>
      </c>
      <c r="G4492" s="105">
        <v>45417.728472222225</v>
      </c>
      <c r="H4492" t="str">
        <f>INDEX(Partner_details[companyName], MATCH(E4492, Partner_details[email], 0))</f>
        <v>Bisquit</v>
      </c>
      <c r="I4492">
        <f>IFERROR(INDEX(ggPayers[payer], MATCH(A4492, ggPayers[remote_order_id], 0)), 0)</f>
        <v>0</v>
      </c>
      <c r="J4492" t="str">
        <f t="shared" si="70"/>
        <v>other</v>
      </c>
    </row>
    <row r="4493" spans="1:10">
      <c r="A4493" s="89" t="s">
        <v>895</v>
      </c>
      <c r="B4493" s="89">
        <v>2000</v>
      </c>
      <c r="C4493" s="89" t="s">
        <v>561</v>
      </c>
      <c r="D4493" s="89" t="s">
        <v>13603</v>
      </c>
      <c r="E4493" s="89" t="s">
        <v>7306</v>
      </c>
      <c r="F4493" s="89" t="s">
        <v>379</v>
      </c>
      <c r="G4493" s="105">
        <v>45417.738194444442</v>
      </c>
      <c r="H4493" t="str">
        <f>INDEX(Partner_details[companyName], MATCH(E4493, Partner_details[email], 0))</f>
        <v>Bardak</v>
      </c>
      <c r="I4493">
        <f>IFERROR(INDEX(ggPayers[payer], MATCH(A4493, ggPayers[remote_order_id], 0)), 0)</f>
        <v>14892</v>
      </c>
      <c r="J4493" t="str">
        <f t="shared" si="70"/>
        <v>ggPay</v>
      </c>
    </row>
    <row r="4494" spans="1:10">
      <c r="A4494" s="89" t="s">
        <v>13604</v>
      </c>
      <c r="B4494" s="89">
        <v>500</v>
      </c>
      <c r="C4494" s="89" t="s">
        <v>7963</v>
      </c>
      <c r="D4494" s="89" t="s">
        <v>13605</v>
      </c>
      <c r="E4494" s="89" t="s">
        <v>6572</v>
      </c>
      <c r="F4494" s="89" t="s">
        <v>568</v>
      </c>
      <c r="G4494" s="105">
        <v>45418.28402777778</v>
      </c>
      <c r="H4494" t="str">
        <f>INDEX(Partner_details[companyName], MATCH(E4494, Partner_details[email], 0))</f>
        <v>Bisquit</v>
      </c>
      <c r="I4494">
        <f>IFERROR(INDEX(ggPayers[payer], MATCH(A4494, ggPayers[remote_order_id], 0)), 0)</f>
        <v>0</v>
      </c>
      <c r="J4494" t="str">
        <f t="shared" si="70"/>
        <v>other</v>
      </c>
    </row>
    <row r="4495" spans="1:10">
      <c r="A4495" s="89" t="s">
        <v>13606</v>
      </c>
      <c r="B4495" s="89">
        <v>500</v>
      </c>
      <c r="C4495" s="89" t="s">
        <v>7963</v>
      </c>
      <c r="D4495" s="89" t="s">
        <v>13607</v>
      </c>
      <c r="E4495" s="89" t="s">
        <v>6572</v>
      </c>
      <c r="F4495" s="89" t="s">
        <v>568</v>
      </c>
      <c r="G4495" s="105">
        <v>45418.286111111112</v>
      </c>
      <c r="H4495" t="str">
        <f>INDEX(Partner_details[companyName], MATCH(E4495, Partner_details[email], 0))</f>
        <v>Bisquit</v>
      </c>
      <c r="I4495">
        <f>IFERROR(INDEX(ggPayers[payer], MATCH(A4495, ggPayers[remote_order_id], 0)), 0)</f>
        <v>0</v>
      </c>
      <c r="J4495" t="str">
        <f t="shared" si="70"/>
        <v>other</v>
      </c>
    </row>
    <row r="4496" spans="1:10">
      <c r="A4496" s="89" t="s">
        <v>13608</v>
      </c>
      <c r="B4496" s="89">
        <v>500</v>
      </c>
      <c r="C4496" s="89" t="s">
        <v>7963</v>
      </c>
      <c r="D4496" s="89" t="s">
        <v>13609</v>
      </c>
      <c r="E4496" s="89" t="s">
        <v>6572</v>
      </c>
      <c r="F4496" s="89" t="s">
        <v>568</v>
      </c>
      <c r="G4496" s="105">
        <v>45418.286111111112</v>
      </c>
      <c r="H4496" t="str">
        <f>INDEX(Partner_details[companyName], MATCH(E4496, Partner_details[email], 0))</f>
        <v>Bisquit</v>
      </c>
      <c r="I4496">
        <f>IFERROR(INDEX(ggPayers[payer], MATCH(A4496, ggPayers[remote_order_id], 0)), 0)</f>
        <v>0</v>
      </c>
      <c r="J4496" t="str">
        <f t="shared" si="70"/>
        <v>other</v>
      </c>
    </row>
    <row r="4497" spans="1:10">
      <c r="A4497" s="89" t="s">
        <v>892</v>
      </c>
      <c r="B4497" s="89">
        <v>500</v>
      </c>
      <c r="C4497" s="89" t="s">
        <v>561</v>
      </c>
      <c r="D4497" s="89" t="s">
        <v>13610</v>
      </c>
      <c r="E4497" s="89" t="s">
        <v>6572</v>
      </c>
      <c r="F4497" s="89" t="s">
        <v>568</v>
      </c>
      <c r="G4497" s="105">
        <v>45418.289583333331</v>
      </c>
      <c r="H4497" t="str">
        <f>INDEX(Partner_details[companyName], MATCH(E4497, Partner_details[email], 0))</f>
        <v>Bisquit</v>
      </c>
      <c r="I4497">
        <f>IFERROR(INDEX(ggPayers[payer], MATCH(A4497, ggPayers[remote_order_id], 0)), 0)</f>
        <v>1036438</v>
      </c>
      <c r="J4497" t="str">
        <f t="shared" si="70"/>
        <v>ggPay</v>
      </c>
    </row>
    <row r="4498" spans="1:10">
      <c r="A4498" s="89" t="s">
        <v>13611</v>
      </c>
      <c r="B4498" s="89">
        <v>1000</v>
      </c>
      <c r="C4498" s="89" t="s">
        <v>7963</v>
      </c>
      <c r="D4498" s="89" t="s">
        <v>13612</v>
      </c>
      <c r="E4498" s="89" t="s">
        <v>7296</v>
      </c>
      <c r="F4498" s="89" t="s">
        <v>516</v>
      </c>
      <c r="G4498" s="105">
        <v>45418.306944444441</v>
      </c>
      <c r="H4498" t="str">
        <f>INDEX(Partner_details[companyName], MATCH(E4498, Partner_details[email], 0))</f>
        <v>Paul</v>
      </c>
      <c r="I4498">
        <f>IFERROR(INDEX(ggPayers[payer], MATCH(A4498, ggPayers[remote_order_id], 0)), 0)</f>
        <v>0</v>
      </c>
      <c r="J4498" t="str">
        <f t="shared" si="70"/>
        <v>other</v>
      </c>
    </row>
    <row r="4499" spans="1:10">
      <c r="A4499" s="89" t="s">
        <v>889</v>
      </c>
      <c r="B4499" s="89">
        <v>100</v>
      </c>
      <c r="C4499" s="89" t="s">
        <v>561</v>
      </c>
      <c r="D4499" s="89" t="s">
        <v>13613</v>
      </c>
      <c r="E4499" s="89" t="s">
        <v>6941</v>
      </c>
      <c r="F4499" s="89" t="s">
        <v>801</v>
      </c>
      <c r="G4499" s="105">
        <v>45418.313888888886</v>
      </c>
      <c r="H4499" t="str">
        <f>INDEX(Partner_details[companyName], MATCH(E4499, Partner_details[email], 0))</f>
        <v>Prepa</v>
      </c>
      <c r="I4499">
        <f>IFERROR(INDEX(ggPayers[payer], MATCH(A4499, ggPayers[remote_order_id], 0)), 0)</f>
        <v>825186</v>
      </c>
      <c r="J4499" t="str">
        <f t="shared" si="70"/>
        <v>ggPay</v>
      </c>
    </row>
    <row r="4500" spans="1:10">
      <c r="A4500" s="89" t="s">
        <v>13614</v>
      </c>
      <c r="B4500" s="89">
        <v>100</v>
      </c>
      <c r="C4500" s="89" t="s">
        <v>7974</v>
      </c>
      <c r="D4500" s="89"/>
      <c r="E4500" s="89" t="s">
        <v>7196</v>
      </c>
      <c r="F4500" s="89" t="s">
        <v>884</v>
      </c>
      <c r="G4500" s="105">
        <v>45418.373611111114</v>
      </c>
      <c r="H4500" t="str">
        <f>INDEX(Partner_details[companyName], MATCH(E4500, Partner_details[email], 0))</f>
        <v>Arctic Fox</v>
      </c>
      <c r="I4500">
        <f>IFERROR(INDEX(ggPayers[payer], MATCH(A4500, ggPayers[remote_order_id], 0)), 0)</f>
        <v>0</v>
      </c>
      <c r="J4500" t="str">
        <f t="shared" si="70"/>
        <v>other</v>
      </c>
    </row>
    <row r="4501" spans="1:10">
      <c r="A4501" s="89" t="s">
        <v>887</v>
      </c>
      <c r="B4501" s="89">
        <v>100</v>
      </c>
      <c r="C4501" s="89" t="s">
        <v>561</v>
      </c>
      <c r="D4501" s="89" t="s">
        <v>13615</v>
      </c>
      <c r="E4501" s="89" t="s">
        <v>7114</v>
      </c>
      <c r="F4501" s="89" t="s">
        <v>7113</v>
      </c>
      <c r="G4501" s="105">
        <v>45418.375</v>
      </c>
      <c r="H4501" t="str">
        <f>INDEX(Partner_details[companyName], MATCH(E4501, Partner_details[email], 0))</f>
        <v>Arctic Fox</v>
      </c>
      <c r="I4501">
        <f>IFERROR(INDEX(ggPayers[payer], MATCH(A4501, ggPayers[remote_order_id], 0)), 0)</f>
        <v>1116064</v>
      </c>
      <c r="J4501" t="str">
        <f t="shared" si="70"/>
        <v>ggPay</v>
      </c>
    </row>
    <row r="4502" spans="1:10">
      <c r="A4502" s="89" t="s">
        <v>13616</v>
      </c>
      <c r="B4502" s="89">
        <v>100</v>
      </c>
      <c r="C4502" s="89" t="s">
        <v>7974</v>
      </c>
      <c r="D4502" s="89"/>
      <c r="E4502" s="89" t="s">
        <v>7196</v>
      </c>
      <c r="F4502" s="89" t="s">
        <v>884</v>
      </c>
      <c r="G4502" s="105">
        <v>45418.386805555558</v>
      </c>
      <c r="H4502" t="str">
        <f>INDEX(Partner_details[companyName], MATCH(E4502, Partner_details[email], 0))</f>
        <v>Arctic Fox</v>
      </c>
      <c r="I4502">
        <f>IFERROR(INDEX(ggPayers[payer], MATCH(A4502, ggPayers[remote_order_id], 0)), 0)</f>
        <v>0</v>
      </c>
      <c r="J4502" t="str">
        <f t="shared" si="70"/>
        <v>other</v>
      </c>
    </row>
    <row r="4503" spans="1:10">
      <c r="A4503" s="89" t="s">
        <v>885</v>
      </c>
      <c r="B4503" s="89">
        <v>100</v>
      </c>
      <c r="C4503" s="89" t="s">
        <v>561</v>
      </c>
      <c r="D4503" s="89"/>
      <c r="E4503" s="89" t="s">
        <v>7196</v>
      </c>
      <c r="F4503" s="89" t="s">
        <v>884</v>
      </c>
      <c r="G4503" s="105">
        <v>45418.387499999997</v>
      </c>
      <c r="H4503" t="str">
        <f>INDEX(Partner_details[companyName], MATCH(E4503, Partner_details[email], 0))</f>
        <v>Arctic Fox</v>
      </c>
      <c r="I4503">
        <f>IFERROR(INDEX(ggPayers[payer], MATCH(A4503, ggPayers[remote_order_id], 0)), 0)</f>
        <v>0</v>
      </c>
      <c r="J4503" t="str">
        <f t="shared" si="70"/>
        <v>other</v>
      </c>
    </row>
    <row r="4504" spans="1:10">
      <c r="A4504" s="89" t="s">
        <v>882</v>
      </c>
      <c r="B4504" s="89">
        <v>500</v>
      </c>
      <c r="C4504" s="89" t="s">
        <v>561</v>
      </c>
      <c r="D4504" s="89" t="s">
        <v>13617</v>
      </c>
      <c r="E4504" s="89" t="s">
        <v>6572</v>
      </c>
      <c r="F4504" s="89" t="s">
        <v>568</v>
      </c>
      <c r="G4504" s="105">
        <v>45418.397916666669</v>
      </c>
      <c r="H4504" t="str">
        <f>INDEX(Partner_details[companyName], MATCH(E4504, Partner_details[email], 0))</f>
        <v>Bisquit</v>
      </c>
      <c r="I4504">
        <f>IFERROR(INDEX(ggPayers[payer], MATCH(A4504, ggPayers[remote_order_id], 0)), 0)</f>
        <v>545501</v>
      </c>
      <c r="J4504" t="str">
        <f t="shared" si="70"/>
        <v>ggPay</v>
      </c>
    </row>
    <row r="4505" spans="1:10">
      <c r="A4505" s="89" t="s">
        <v>13618</v>
      </c>
      <c r="B4505" s="89">
        <v>500</v>
      </c>
      <c r="C4505" s="89" t="s">
        <v>7963</v>
      </c>
      <c r="D4505" s="89" t="s">
        <v>13619</v>
      </c>
      <c r="E4505" s="89" t="s">
        <v>6830</v>
      </c>
      <c r="F4505" s="89" t="s">
        <v>382</v>
      </c>
      <c r="G4505" s="105">
        <v>45418.42291666667</v>
      </c>
      <c r="H4505" t="str">
        <f>INDEX(Partner_details[companyName], MATCH(E4505, Partner_details[email], 0))</f>
        <v>Beer Academy</v>
      </c>
      <c r="I4505">
        <f>IFERROR(INDEX(ggPayers[payer], MATCH(A4505, ggPayers[remote_order_id], 0)), 0)</f>
        <v>0</v>
      </c>
      <c r="J4505" t="str">
        <f t="shared" si="70"/>
        <v>other</v>
      </c>
    </row>
    <row r="4506" spans="1:10">
      <c r="A4506" s="89" t="s">
        <v>13620</v>
      </c>
      <c r="B4506" s="89">
        <v>500</v>
      </c>
      <c r="C4506" s="89" t="s">
        <v>7963</v>
      </c>
      <c r="D4506" s="89" t="s">
        <v>13621</v>
      </c>
      <c r="E4506" s="89" t="s">
        <v>6830</v>
      </c>
      <c r="F4506" s="89" t="s">
        <v>382</v>
      </c>
      <c r="G4506" s="105">
        <v>45418.42291666667</v>
      </c>
      <c r="H4506" t="str">
        <f>INDEX(Partner_details[companyName], MATCH(E4506, Partner_details[email], 0))</f>
        <v>Beer Academy</v>
      </c>
      <c r="I4506">
        <f>IFERROR(INDEX(ggPayers[payer], MATCH(A4506, ggPayers[remote_order_id], 0)), 0)</f>
        <v>0</v>
      </c>
      <c r="J4506" t="str">
        <f t="shared" si="70"/>
        <v>other</v>
      </c>
    </row>
    <row r="4507" spans="1:10">
      <c r="A4507" s="89" t="s">
        <v>880</v>
      </c>
      <c r="B4507" s="89">
        <v>500</v>
      </c>
      <c r="C4507" s="89" t="s">
        <v>561</v>
      </c>
      <c r="D4507" s="89" t="s">
        <v>13622</v>
      </c>
      <c r="E4507" s="89" t="s">
        <v>6690</v>
      </c>
      <c r="F4507" s="89" t="s">
        <v>655</v>
      </c>
      <c r="G4507" s="105">
        <v>45418.458333333336</v>
      </c>
      <c r="H4507" t="str">
        <f>INDEX(Partner_details[companyName], MATCH(E4507, Partner_details[email], 0))</f>
        <v>Bisquit</v>
      </c>
      <c r="I4507">
        <f>IFERROR(INDEX(ggPayers[payer], MATCH(A4507, ggPayers[remote_order_id], 0)), 0)</f>
        <v>833134</v>
      </c>
      <c r="J4507" t="str">
        <f t="shared" si="70"/>
        <v>ggPay</v>
      </c>
    </row>
    <row r="4508" spans="1:10">
      <c r="A4508" s="89" t="s">
        <v>878</v>
      </c>
      <c r="B4508" s="89">
        <v>500</v>
      </c>
      <c r="C4508" s="89" t="s">
        <v>561</v>
      </c>
      <c r="D4508" s="89" t="s">
        <v>13623</v>
      </c>
      <c r="E4508" s="89" t="s">
        <v>6572</v>
      </c>
      <c r="F4508" s="89" t="s">
        <v>568</v>
      </c>
      <c r="G4508" s="105">
        <v>45418.465277777781</v>
      </c>
      <c r="H4508" t="str">
        <f>INDEX(Partner_details[companyName], MATCH(E4508, Partner_details[email], 0))</f>
        <v>Bisquit</v>
      </c>
      <c r="I4508">
        <f>IFERROR(INDEX(ggPayers[payer], MATCH(A4508, ggPayers[remote_order_id], 0)), 0)</f>
        <v>1123314</v>
      </c>
      <c r="J4508" t="str">
        <f t="shared" si="70"/>
        <v>ggPay</v>
      </c>
    </row>
    <row r="4509" spans="1:10">
      <c r="A4509" s="89" t="s">
        <v>13624</v>
      </c>
      <c r="B4509" s="89">
        <v>500</v>
      </c>
      <c r="C4509" s="89" t="s">
        <v>7963</v>
      </c>
      <c r="D4509" s="89" t="s">
        <v>13625</v>
      </c>
      <c r="E4509" s="89" t="s">
        <v>7027</v>
      </c>
      <c r="F4509" s="89" t="s">
        <v>1153</v>
      </c>
      <c r="G4509" s="105">
        <v>45418.470833333333</v>
      </c>
      <c r="H4509" t="str">
        <f>INDEX(Partner_details[companyName], MATCH(E4509, Partner_details[email], 0))</f>
        <v>Karas Khanjyan</v>
      </c>
      <c r="I4509">
        <f>IFERROR(INDEX(ggPayers[payer], MATCH(A4509, ggPayers[remote_order_id], 0)), 0)</f>
        <v>0</v>
      </c>
      <c r="J4509" t="str">
        <f t="shared" si="70"/>
        <v>other</v>
      </c>
    </row>
    <row r="4510" spans="1:10">
      <c r="A4510" s="89" t="s">
        <v>875</v>
      </c>
      <c r="B4510" s="89">
        <v>500</v>
      </c>
      <c r="C4510" s="89" t="s">
        <v>561</v>
      </c>
      <c r="D4510" s="89"/>
      <c r="E4510" s="89" t="s">
        <v>7018</v>
      </c>
      <c r="F4510" s="89" t="s">
        <v>476</v>
      </c>
      <c r="G4510" s="105">
        <v>45418.486111111109</v>
      </c>
      <c r="H4510" t="str">
        <f>INDEX(Partner_details[companyName], MATCH(E4510, Partner_details[email], 0))</f>
        <v>Malocco</v>
      </c>
      <c r="I4510">
        <f>IFERROR(INDEX(ggPayers[payer], MATCH(A4510, ggPayers[remote_order_id], 0)), 0)</f>
        <v>0</v>
      </c>
      <c r="J4510" t="str">
        <f t="shared" si="70"/>
        <v>other</v>
      </c>
    </row>
    <row r="4511" spans="1:10">
      <c r="A4511" s="89" t="s">
        <v>871</v>
      </c>
      <c r="B4511" s="89">
        <v>2000</v>
      </c>
      <c r="C4511" s="89" t="s">
        <v>561</v>
      </c>
      <c r="D4511" s="89" t="s">
        <v>13626</v>
      </c>
      <c r="E4511" s="89" t="s">
        <v>6754</v>
      </c>
      <c r="F4511" s="89" t="s">
        <v>683</v>
      </c>
      <c r="G4511" s="105">
        <v>45418.488888888889</v>
      </c>
      <c r="H4511" t="str">
        <f>INDEX(Partner_details[companyName], MATCH(E4511, Partner_details[email], 0))</f>
        <v>Noraleppo</v>
      </c>
      <c r="I4511">
        <f>IFERROR(INDEX(ggPayers[payer], MATCH(A4511, ggPayers[remote_order_id], 0)), 0)</f>
        <v>100838</v>
      </c>
      <c r="J4511" t="str">
        <f t="shared" si="70"/>
        <v>ggPay</v>
      </c>
    </row>
    <row r="4512" spans="1:10">
      <c r="A4512" s="89" t="s">
        <v>873</v>
      </c>
      <c r="B4512" s="89">
        <v>1000</v>
      </c>
      <c r="C4512" s="89" t="s">
        <v>561</v>
      </c>
      <c r="D4512" s="89" t="s">
        <v>13627</v>
      </c>
      <c r="E4512" s="89" t="s">
        <v>7018</v>
      </c>
      <c r="F4512" s="89" t="s">
        <v>476</v>
      </c>
      <c r="G4512" s="105">
        <v>45418.488888888889</v>
      </c>
      <c r="H4512" t="str">
        <f>INDEX(Partner_details[companyName], MATCH(E4512, Partner_details[email], 0))</f>
        <v>Malocco</v>
      </c>
      <c r="I4512">
        <f>IFERROR(INDEX(ggPayers[payer], MATCH(A4512, ggPayers[remote_order_id], 0)), 0)</f>
        <v>115938</v>
      </c>
      <c r="J4512" t="str">
        <f t="shared" si="70"/>
        <v>ggPay</v>
      </c>
    </row>
    <row r="4513" spans="1:10">
      <c r="A4513" s="89" t="s">
        <v>869</v>
      </c>
      <c r="B4513" s="89">
        <v>1000</v>
      </c>
      <c r="C4513" s="89" t="s">
        <v>561</v>
      </c>
      <c r="D4513" s="89" t="s">
        <v>13628</v>
      </c>
      <c r="E4513" s="89" t="s">
        <v>6754</v>
      </c>
      <c r="F4513" s="89" t="s">
        <v>683</v>
      </c>
      <c r="G4513" s="105">
        <v>45418.491666666669</v>
      </c>
      <c r="H4513" t="str">
        <f>INDEX(Partner_details[companyName], MATCH(E4513, Partner_details[email], 0))</f>
        <v>Noraleppo</v>
      </c>
      <c r="I4513">
        <f>IFERROR(INDEX(ggPayers[payer], MATCH(A4513, ggPayers[remote_order_id], 0)), 0)</f>
        <v>798</v>
      </c>
      <c r="J4513" t="str">
        <f t="shared" si="70"/>
        <v>ggPay</v>
      </c>
    </row>
    <row r="4514" spans="1:10">
      <c r="A4514" s="89" t="s">
        <v>13629</v>
      </c>
      <c r="B4514" s="89">
        <v>500</v>
      </c>
      <c r="C4514" s="89" t="s">
        <v>7963</v>
      </c>
      <c r="D4514" s="99" t="s">
        <v>13630</v>
      </c>
      <c r="E4514" s="89" t="s">
        <v>6847</v>
      </c>
      <c r="F4514" s="89" t="s">
        <v>862</v>
      </c>
      <c r="G4514" s="105">
        <v>45418.504861111112</v>
      </c>
      <c r="H4514" t="str">
        <f>INDEX(Partner_details[companyName], MATCH(E4514, Partner_details[email], 0))</f>
        <v>Karas mashtoc</v>
      </c>
      <c r="I4514">
        <f>IFERROR(INDEX(ggPayers[payer], MATCH(A4514, ggPayers[remote_order_id], 0)), 0)</f>
        <v>0</v>
      </c>
      <c r="J4514" t="str">
        <f t="shared" si="70"/>
        <v>other</v>
      </c>
    </row>
    <row r="4515" spans="1:10">
      <c r="A4515" s="89" t="s">
        <v>13631</v>
      </c>
      <c r="B4515" s="89">
        <v>2000</v>
      </c>
      <c r="C4515" s="89" t="s">
        <v>7963</v>
      </c>
      <c r="D4515" s="89"/>
      <c r="E4515" s="89" t="s">
        <v>7296</v>
      </c>
      <c r="F4515" s="89" t="s">
        <v>516</v>
      </c>
      <c r="G4515" s="105">
        <v>45418.529166666667</v>
      </c>
      <c r="H4515" t="str">
        <f>INDEX(Partner_details[companyName], MATCH(E4515, Partner_details[email], 0))</f>
        <v>Paul</v>
      </c>
      <c r="I4515">
        <f>IFERROR(INDEX(ggPayers[payer], MATCH(A4515, ggPayers[remote_order_id], 0)), 0)</f>
        <v>0</v>
      </c>
      <c r="J4515" t="str">
        <f t="shared" si="70"/>
        <v>other</v>
      </c>
    </row>
    <row r="4516" spans="1:10">
      <c r="A4516" s="89" t="s">
        <v>867</v>
      </c>
      <c r="B4516" s="89">
        <v>1000</v>
      </c>
      <c r="C4516" s="89" t="s">
        <v>561</v>
      </c>
      <c r="D4516" s="89"/>
      <c r="E4516" s="89" t="s">
        <v>6830</v>
      </c>
      <c r="F4516" s="89" t="s">
        <v>382</v>
      </c>
      <c r="G4516" s="105">
        <v>45418.543055555558</v>
      </c>
      <c r="H4516" t="str">
        <f>INDEX(Partner_details[companyName], MATCH(E4516, Partner_details[email], 0))</f>
        <v>Beer Academy</v>
      </c>
      <c r="I4516">
        <f>IFERROR(INDEX(ggPayers[payer], MATCH(A4516, ggPayers[remote_order_id], 0)), 0)</f>
        <v>0</v>
      </c>
      <c r="J4516" t="str">
        <f t="shared" si="70"/>
        <v>other</v>
      </c>
    </row>
    <row r="4517" spans="1:10">
      <c r="A4517" s="89" t="s">
        <v>13632</v>
      </c>
      <c r="B4517" s="89">
        <v>1000</v>
      </c>
      <c r="C4517" s="89" t="s">
        <v>7963</v>
      </c>
      <c r="D4517" s="89"/>
      <c r="E4517" s="89" t="s">
        <v>6830</v>
      </c>
      <c r="F4517" s="89" t="s">
        <v>382</v>
      </c>
      <c r="G4517" s="105">
        <v>45418.543055555558</v>
      </c>
      <c r="H4517" t="str">
        <f>INDEX(Partner_details[companyName], MATCH(E4517, Partner_details[email], 0))</f>
        <v>Beer Academy</v>
      </c>
      <c r="I4517">
        <f>IFERROR(INDEX(ggPayers[payer], MATCH(A4517, ggPayers[remote_order_id], 0)), 0)</f>
        <v>0</v>
      </c>
      <c r="J4517" t="str">
        <f t="shared" si="70"/>
        <v>other</v>
      </c>
    </row>
    <row r="4518" spans="1:10">
      <c r="A4518" s="89" t="s">
        <v>13633</v>
      </c>
      <c r="B4518" s="89">
        <v>1000</v>
      </c>
      <c r="C4518" s="89" t="s">
        <v>7963</v>
      </c>
      <c r="D4518" s="89" t="s">
        <v>13634</v>
      </c>
      <c r="E4518" s="89" t="s">
        <v>6572</v>
      </c>
      <c r="F4518" s="89" t="s">
        <v>568</v>
      </c>
      <c r="G4518" s="105">
        <v>45418.549305555556</v>
      </c>
      <c r="H4518" t="str">
        <f>INDEX(Partner_details[companyName], MATCH(E4518, Partner_details[email], 0))</f>
        <v>Bisquit</v>
      </c>
      <c r="I4518">
        <f>IFERROR(INDEX(ggPayers[payer], MATCH(A4518, ggPayers[remote_order_id], 0)), 0)</f>
        <v>0</v>
      </c>
      <c r="J4518" t="str">
        <f t="shared" si="70"/>
        <v>other</v>
      </c>
    </row>
    <row r="4519" spans="1:10">
      <c r="A4519" s="89" t="s">
        <v>13635</v>
      </c>
      <c r="B4519" s="89">
        <v>1000</v>
      </c>
      <c r="C4519" s="89" t="s">
        <v>7963</v>
      </c>
      <c r="D4519" s="89" t="s">
        <v>13636</v>
      </c>
      <c r="E4519" s="89" t="s">
        <v>6572</v>
      </c>
      <c r="F4519" s="89" t="s">
        <v>568</v>
      </c>
      <c r="G4519" s="105">
        <v>45418.549305555556</v>
      </c>
      <c r="H4519" t="str">
        <f>INDEX(Partner_details[companyName], MATCH(E4519, Partner_details[email], 0))</f>
        <v>Bisquit</v>
      </c>
      <c r="I4519">
        <f>IFERROR(INDEX(ggPayers[payer], MATCH(A4519, ggPayers[remote_order_id], 0)), 0)</f>
        <v>0</v>
      </c>
      <c r="J4519" t="str">
        <f t="shared" si="70"/>
        <v>other</v>
      </c>
    </row>
    <row r="4520" spans="1:10">
      <c r="A4520" s="89" t="s">
        <v>13637</v>
      </c>
      <c r="B4520" s="89">
        <v>500</v>
      </c>
      <c r="C4520" s="89" t="s">
        <v>7963</v>
      </c>
      <c r="D4520" s="89" t="s">
        <v>13638</v>
      </c>
      <c r="E4520" s="89" t="s">
        <v>7579</v>
      </c>
      <c r="F4520" s="89" t="s">
        <v>602</v>
      </c>
      <c r="G4520" s="105">
        <v>45418.566666666666</v>
      </c>
      <c r="H4520" t="e">
        <f>INDEX(Partner_details[companyName], MATCH(E4520, Partner_details[email], 0))</f>
        <v>#N/A</v>
      </c>
      <c r="I4520">
        <f>IFERROR(INDEX(ggPayers[payer], MATCH(A4520, ggPayers[remote_order_id], 0)), 0)</f>
        <v>0</v>
      </c>
      <c r="J4520" t="str">
        <f t="shared" si="70"/>
        <v>other</v>
      </c>
    </row>
    <row r="4521" spans="1:10">
      <c r="A4521" s="89" t="s">
        <v>865</v>
      </c>
      <c r="B4521" s="89">
        <v>500</v>
      </c>
      <c r="C4521" s="89" t="s">
        <v>561</v>
      </c>
      <c r="D4521" s="89" t="s">
        <v>13639</v>
      </c>
      <c r="E4521" s="89" t="s">
        <v>7432</v>
      </c>
      <c r="F4521" s="89" t="s">
        <v>571</v>
      </c>
      <c r="G4521" s="105">
        <v>45418.633333333331</v>
      </c>
      <c r="H4521" t="str">
        <f>INDEX(Partner_details[companyName], MATCH(E4521, Partner_details[email], 0))</f>
        <v>Venlo</v>
      </c>
      <c r="I4521">
        <f>IFERROR(INDEX(ggPayers[payer], MATCH(A4521, ggPayers[remote_order_id], 0)), 0)</f>
        <v>798</v>
      </c>
      <c r="J4521" t="str">
        <f t="shared" si="70"/>
        <v>ggPay</v>
      </c>
    </row>
    <row r="4522" spans="1:10">
      <c r="A4522" s="89" t="s">
        <v>863</v>
      </c>
      <c r="B4522" s="89">
        <v>500</v>
      </c>
      <c r="C4522" s="89" t="s">
        <v>561</v>
      </c>
      <c r="D4522" s="89" t="s">
        <v>13640</v>
      </c>
      <c r="E4522" s="89" t="s">
        <v>6847</v>
      </c>
      <c r="F4522" s="89" t="s">
        <v>862</v>
      </c>
      <c r="G4522" s="105">
        <v>45418.696527777778</v>
      </c>
      <c r="H4522" t="str">
        <f>INDEX(Partner_details[companyName], MATCH(E4522, Partner_details[email], 0))</f>
        <v>Karas mashtoc</v>
      </c>
      <c r="I4522">
        <f>IFERROR(INDEX(ggPayers[payer], MATCH(A4522, ggPayers[remote_order_id], 0)), 0)</f>
        <v>141223</v>
      </c>
      <c r="J4522" t="str">
        <f t="shared" si="70"/>
        <v>ggPay</v>
      </c>
    </row>
    <row r="4523" spans="1:10">
      <c r="A4523" s="89" t="s">
        <v>6233</v>
      </c>
      <c r="B4523" s="89">
        <v>500</v>
      </c>
      <c r="C4523" s="89" t="s">
        <v>5606</v>
      </c>
      <c r="D4523" s="89" t="s">
        <v>13641</v>
      </c>
      <c r="E4523" s="89" t="s">
        <v>7579</v>
      </c>
      <c r="F4523" s="89" t="s">
        <v>602</v>
      </c>
      <c r="G4523" s="105">
        <v>45418.72152777778</v>
      </c>
      <c r="H4523" t="e">
        <f>INDEX(Partner_details[companyName], MATCH(E4523, Partner_details[email], 0))</f>
        <v>#N/A</v>
      </c>
      <c r="I4523">
        <f>IFERROR(INDEX(ggPayers[payer], MATCH(A4523, ggPayers[remote_order_id], 0)), 0)</f>
        <v>224228</v>
      </c>
      <c r="J4523" t="str">
        <f t="shared" si="70"/>
        <v>ggPay</v>
      </c>
    </row>
    <row r="4524" spans="1:10">
      <c r="A4524" s="89" t="s">
        <v>859</v>
      </c>
      <c r="B4524" s="89">
        <v>500</v>
      </c>
      <c r="C4524" s="89" t="s">
        <v>561</v>
      </c>
      <c r="D4524" s="89" t="s">
        <v>13642</v>
      </c>
      <c r="E4524" s="89" t="s">
        <v>7579</v>
      </c>
      <c r="F4524" s="89" t="s">
        <v>602</v>
      </c>
      <c r="G4524" s="105">
        <v>45418.722222222219</v>
      </c>
      <c r="H4524" t="e">
        <f>INDEX(Partner_details[companyName], MATCH(E4524, Partner_details[email], 0))</f>
        <v>#N/A</v>
      </c>
      <c r="I4524">
        <f>IFERROR(INDEX(ggPayers[payer], MATCH(A4524, ggPayers[remote_order_id], 0)), 0)</f>
        <v>224228</v>
      </c>
      <c r="J4524" t="str">
        <f t="shared" si="70"/>
        <v>ggPay</v>
      </c>
    </row>
    <row r="4525" spans="1:10">
      <c r="A4525" s="89" t="s">
        <v>857</v>
      </c>
      <c r="B4525" s="89">
        <v>2000</v>
      </c>
      <c r="C4525" s="89" t="s">
        <v>561</v>
      </c>
      <c r="D4525" s="89" t="s">
        <v>13643</v>
      </c>
      <c r="E4525" s="89" t="s">
        <v>7296</v>
      </c>
      <c r="F4525" s="89" t="s">
        <v>516</v>
      </c>
      <c r="G4525" s="105">
        <v>45418.724305555559</v>
      </c>
      <c r="H4525" t="str">
        <f>INDEX(Partner_details[companyName], MATCH(E4525, Partner_details[email], 0))</f>
        <v>Paul</v>
      </c>
      <c r="I4525">
        <f>IFERROR(INDEX(ggPayers[payer], MATCH(A4525, ggPayers[remote_order_id], 0)), 0)</f>
        <v>6153</v>
      </c>
      <c r="J4525" t="str">
        <f t="shared" si="70"/>
        <v>ggPay</v>
      </c>
    </row>
    <row r="4526" spans="1:10">
      <c r="A4526" s="89" t="s">
        <v>855</v>
      </c>
      <c r="B4526" s="89">
        <v>2000</v>
      </c>
      <c r="C4526" s="89" t="s">
        <v>561</v>
      </c>
      <c r="D4526" s="89"/>
      <c r="E4526" s="89" t="s">
        <v>130</v>
      </c>
      <c r="F4526" s="89" t="s">
        <v>128</v>
      </c>
      <c r="G4526" s="105">
        <v>45418.738194444442</v>
      </c>
      <c r="H4526" t="str">
        <f>INDEX(Partner_details[companyName], MATCH(E4526, Partner_details[email], 0))</f>
        <v>Avetis Grigoryan</v>
      </c>
      <c r="I4526">
        <f>IFERROR(INDEX(ggPayers[payer], MATCH(A4526, ggPayers[remote_order_id], 0)), 0)</f>
        <v>0</v>
      </c>
      <c r="J4526" t="str">
        <f t="shared" si="70"/>
        <v>other</v>
      </c>
    </row>
    <row r="4527" spans="1:10">
      <c r="A4527" s="89" t="s">
        <v>13644</v>
      </c>
      <c r="B4527" s="89">
        <v>2000</v>
      </c>
      <c r="C4527" s="89" t="s">
        <v>7963</v>
      </c>
      <c r="D4527" s="89"/>
      <c r="E4527" s="89" t="s">
        <v>130</v>
      </c>
      <c r="F4527" s="89" t="s">
        <v>128</v>
      </c>
      <c r="G4527" s="105">
        <v>45418.738194444442</v>
      </c>
      <c r="H4527" t="str">
        <f>INDEX(Partner_details[companyName], MATCH(E4527, Partner_details[email], 0))</f>
        <v>Avetis Grigoryan</v>
      </c>
      <c r="I4527">
        <f>IFERROR(INDEX(ggPayers[payer], MATCH(A4527, ggPayers[remote_order_id], 0)), 0)</f>
        <v>0</v>
      </c>
      <c r="J4527" t="str">
        <f t="shared" si="70"/>
        <v>other</v>
      </c>
    </row>
    <row r="4528" spans="1:10">
      <c r="A4528" s="89" t="s">
        <v>13645</v>
      </c>
      <c r="B4528" s="89">
        <v>8000</v>
      </c>
      <c r="C4528" s="89" t="s">
        <v>7963</v>
      </c>
      <c r="D4528" s="89" t="s">
        <v>13646</v>
      </c>
      <c r="E4528" s="89" t="s">
        <v>130</v>
      </c>
      <c r="F4528" s="89" t="s">
        <v>128</v>
      </c>
      <c r="G4528" s="105">
        <v>45418.761805555558</v>
      </c>
      <c r="H4528" t="str">
        <f>INDEX(Partner_details[companyName], MATCH(E4528, Partner_details[email], 0))</f>
        <v>Avetis Grigoryan</v>
      </c>
      <c r="I4528">
        <f>IFERROR(INDEX(ggPayers[payer], MATCH(A4528, ggPayers[remote_order_id], 0)), 0)</f>
        <v>0</v>
      </c>
      <c r="J4528" t="str">
        <f t="shared" si="70"/>
        <v>other</v>
      </c>
    </row>
    <row r="4529" spans="1:10">
      <c r="A4529" s="89" t="s">
        <v>853</v>
      </c>
      <c r="B4529" s="89">
        <v>100</v>
      </c>
      <c r="C4529" s="89" t="s">
        <v>561</v>
      </c>
      <c r="D4529" s="89" t="s">
        <v>13647</v>
      </c>
      <c r="E4529" s="89" t="s">
        <v>6902</v>
      </c>
      <c r="F4529" s="89" t="s">
        <v>852</v>
      </c>
      <c r="G4529" s="105">
        <v>45419.243055555555</v>
      </c>
      <c r="H4529" t="str">
        <f>INDEX(Partner_details[companyName], MATCH(E4529, Partner_details[email], 0))</f>
        <v>Food industry</v>
      </c>
      <c r="I4529">
        <f>IFERROR(INDEX(ggPayers[payer], MATCH(A4529, ggPayers[remote_order_id], 0)), 0)</f>
        <v>825186</v>
      </c>
      <c r="J4529" t="str">
        <f t="shared" si="70"/>
        <v>ggPay</v>
      </c>
    </row>
    <row r="4530" spans="1:10">
      <c r="A4530" s="89" t="s">
        <v>850</v>
      </c>
      <c r="B4530" s="89">
        <v>100</v>
      </c>
      <c r="C4530" s="89" t="s">
        <v>561</v>
      </c>
      <c r="D4530" s="89" t="s">
        <v>13648</v>
      </c>
      <c r="E4530" s="89" t="s">
        <v>7474</v>
      </c>
      <c r="F4530" s="89" t="s">
        <v>444</v>
      </c>
      <c r="G4530" s="105">
        <v>45419.251388888886</v>
      </c>
      <c r="H4530" t="str">
        <f>INDEX(Partner_details[companyName], MATCH(E4530, Partner_details[email], 0))</f>
        <v>Food industry</v>
      </c>
      <c r="I4530">
        <f>IFERROR(INDEX(ggPayers[payer], MATCH(A4530, ggPayers[remote_order_id], 0)), 0)</f>
        <v>825186</v>
      </c>
      <c r="J4530" t="str">
        <f t="shared" si="70"/>
        <v>ggPay</v>
      </c>
    </row>
    <row r="4531" spans="1:10">
      <c r="A4531" s="89" t="s">
        <v>848</v>
      </c>
      <c r="B4531" s="89">
        <v>100</v>
      </c>
      <c r="C4531" s="89" t="s">
        <v>561</v>
      </c>
      <c r="D4531" s="89" t="s">
        <v>13649</v>
      </c>
      <c r="E4531" s="89" t="s">
        <v>6488</v>
      </c>
      <c r="F4531" s="89" t="s">
        <v>6487</v>
      </c>
      <c r="G4531" s="105">
        <v>45419.254166666666</v>
      </c>
      <c r="H4531" t="str">
        <f>INDEX(Partner_details[companyName], MATCH(E4531, Partner_details[email], 0))</f>
        <v>Food industry</v>
      </c>
      <c r="I4531">
        <f>IFERROR(INDEX(ggPayers[payer], MATCH(A4531, ggPayers[remote_order_id], 0)), 0)</f>
        <v>825186</v>
      </c>
      <c r="J4531" t="str">
        <f t="shared" si="70"/>
        <v>ggPay</v>
      </c>
    </row>
    <row r="4532" spans="1:10">
      <c r="A4532" s="89" t="s">
        <v>13650</v>
      </c>
      <c r="B4532" s="89">
        <v>100</v>
      </c>
      <c r="C4532" s="89" t="s">
        <v>7974</v>
      </c>
      <c r="D4532" s="89"/>
      <c r="E4532" s="89" t="s">
        <v>7196</v>
      </c>
      <c r="F4532" s="89" t="s">
        <v>884</v>
      </c>
      <c r="G4532" s="105">
        <v>45419.31527777778</v>
      </c>
      <c r="H4532" t="str">
        <f>INDEX(Partner_details[companyName], MATCH(E4532, Partner_details[email], 0))</f>
        <v>Arctic Fox</v>
      </c>
      <c r="I4532">
        <f>IFERROR(INDEX(ggPayers[payer], MATCH(A4532, ggPayers[remote_order_id], 0)), 0)</f>
        <v>0</v>
      </c>
      <c r="J4532" t="str">
        <f t="shared" si="70"/>
        <v>other</v>
      </c>
    </row>
    <row r="4533" spans="1:10">
      <c r="A4533" s="89" t="s">
        <v>13651</v>
      </c>
      <c r="B4533" s="89">
        <v>100</v>
      </c>
      <c r="C4533" s="89" t="s">
        <v>7974</v>
      </c>
      <c r="D4533" s="89"/>
      <c r="E4533" s="89" t="s">
        <v>7196</v>
      </c>
      <c r="F4533" s="89" t="s">
        <v>884</v>
      </c>
      <c r="G4533" s="105">
        <v>45419.315972222219</v>
      </c>
      <c r="H4533" t="str">
        <f>INDEX(Partner_details[companyName], MATCH(E4533, Partner_details[email], 0))</f>
        <v>Arctic Fox</v>
      </c>
      <c r="I4533">
        <f>IFERROR(INDEX(ggPayers[payer], MATCH(A4533, ggPayers[remote_order_id], 0)), 0)</f>
        <v>0</v>
      </c>
      <c r="J4533" t="str">
        <f t="shared" si="70"/>
        <v>other</v>
      </c>
    </row>
    <row r="4534" spans="1:10">
      <c r="A4534" s="89" t="s">
        <v>13652</v>
      </c>
      <c r="B4534" s="89">
        <v>100</v>
      </c>
      <c r="C4534" s="89" t="s">
        <v>7974</v>
      </c>
      <c r="D4534" s="89"/>
      <c r="E4534" s="89" t="s">
        <v>7196</v>
      </c>
      <c r="F4534" s="89" t="s">
        <v>884</v>
      </c>
      <c r="G4534" s="105">
        <v>45419.315972222219</v>
      </c>
      <c r="H4534" t="str">
        <f>INDEX(Partner_details[companyName], MATCH(E4534, Partner_details[email], 0))</f>
        <v>Arctic Fox</v>
      </c>
      <c r="I4534">
        <f>IFERROR(INDEX(ggPayers[payer], MATCH(A4534, ggPayers[remote_order_id], 0)), 0)</f>
        <v>0</v>
      </c>
      <c r="J4534" t="str">
        <f t="shared" si="70"/>
        <v>other</v>
      </c>
    </row>
    <row r="4535" spans="1:10">
      <c r="A4535" s="89" t="s">
        <v>13653</v>
      </c>
      <c r="B4535" s="89">
        <v>100</v>
      </c>
      <c r="C4535" s="89" t="s">
        <v>7974</v>
      </c>
      <c r="D4535" s="89"/>
      <c r="E4535" s="89" t="s">
        <v>7196</v>
      </c>
      <c r="F4535" s="89" t="s">
        <v>884</v>
      </c>
      <c r="G4535" s="105">
        <v>45419.315972222219</v>
      </c>
      <c r="H4535" t="str">
        <f>INDEX(Partner_details[companyName], MATCH(E4535, Partner_details[email], 0))</f>
        <v>Arctic Fox</v>
      </c>
      <c r="I4535">
        <f>IFERROR(INDEX(ggPayers[payer], MATCH(A4535, ggPayers[remote_order_id], 0)), 0)</f>
        <v>0</v>
      </c>
      <c r="J4535" t="str">
        <f t="shared" si="70"/>
        <v>other</v>
      </c>
    </row>
    <row r="4536" spans="1:10">
      <c r="A4536" s="89" t="s">
        <v>13654</v>
      </c>
      <c r="B4536" s="89">
        <v>100</v>
      </c>
      <c r="C4536" s="89" t="s">
        <v>7974</v>
      </c>
      <c r="D4536" s="89"/>
      <c r="E4536" s="89" t="s">
        <v>7196</v>
      </c>
      <c r="F4536" s="89" t="s">
        <v>884</v>
      </c>
      <c r="G4536" s="105">
        <v>45419.315972222219</v>
      </c>
      <c r="H4536" t="str">
        <f>INDEX(Partner_details[companyName], MATCH(E4536, Partner_details[email], 0))</f>
        <v>Arctic Fox</v>
      </c>
      <c r="I4536">
        <f>IFERROR(INDEX(ggPayers[payer], MATCH(A4536, ggPayers[remote_order_id], 0)), 0)</f>
        <v>0</v>
      </c>
      <c r="J4536" t="str">
        <f t="shared" si="70"/>
        <v>other</v>
      </c>
    </row>
    <row r="4537" spans="1:10">
      <c r="A4537" s="89" t="s">
        <v>13655</v>
      </c>
      <c r="B4537" s="89">
        <v>100</v>
      </c>
      <c r="C4537" s="89" t="s">
        <v>7974</v>
      </c>
      <c r="D4537" s="89"/>
      <c r="E4537" s="89" t="s">
        <v>7196</v>
      </c>
      <c r="F4537" s="89" t="s">
        <v>884</v>
      </c>
      <c r="G4537" s="105">
        <v>45419.315972222219</v>
      </c>
      <c r="H4537" t="str">
        <f>INDEX(Partner_details[companyName], MATCH(E4537, Partner_details[email], 0))</f>
        <v>Arctic Fox</v>
      </c>
      <c r="I4537">
        <f>IFERROR(INDEX(ggPayers[payer], MATCH(A4537, ggPayers[remote_order_id], 0)), 0)</f>
        <v>0</v>
      </c>
      <c r="J4537" t="str">
        <f t="shared" si="70"/>
        <v>other</v>
      </c>
    </row>
    <row r="4538" spans="1:10">
      <c r="A4538" s="89" t="s">
        <v>13656</v>
      </c>
      <c r="B4538" s="89">
        <v>100</v>
      </c>
      <c r="C4538" s="89" t="s">
        <v>7974</v>
      </c>
      <c r="D4538" s="89"/>
      <c r="E4538" s="89" t="s">
        <v>7196</v>
      </c>
      <c r="F4538" s="89" t="s">
        <v>884</v>
      </c>
      <c r="G4538" s="105">
        <v>45419.315972222219</v>
      </c>
      <c r="H4538" t="str">
        <f>INDEX(Partner_details[companyName], MATCH(E4538, Partner_details[email], 0))</f>
        <v>Arctic Fox</v>
      </c>
      <c r="I4538">
        <f>IFERROR(INDEX(ggPayers[payer], MATCH(A4538, ggPayers[remote_order_id], 0)), 0)</f>
        <v>0</v>
      </c>
      <c r="J4538" t="str">
        <f t="shared" si="70"/>
        <v>other</v>
      </c>
    </row>
    <row r="4539" spans="1:10">
      <c r="A4539" s="89" t="s">
        <v>13657</v>
      </c>
      <c r="B4539" s="89">
        <v>100</v>
      </c>
      <c r="C4539" s="89" t="s">
        <v>7974</v>
      </c>
      <c r="D4539" s="89"/>
      <c r="E4539" s="89" t="s">
        <v>7196</v>
      </c>
      <c r="F4539" s="89" t="s">
        <v>884</v>
      </c>
      <c r="G4539" s="105">
        <v>45419.315972222219</v>
      </c>
      <c r="H4539" t="str">
        <f>INDEX(Partner_details[companyName], MATCH(E4539, Partner_details[email], 0))</f>
        <v>Arctic Fox</v>
      </c>
      <c r="I4539">
        <f>IFERROR(INDEX(ggPayers[payer], MATCH(A4539, ggPayers[remote_order_id], 0)), 0)</f>
        <v>0</v>
      </c>
      <c r="J4539" t="str">
        <f t="shared" si="70"/>
        <v>other</v>
      </c>
    </row>
    <row r="4540" spans="1:10">
      <c r="A4540" s="89" t="s">
        <v>13658</v>
      </c>
      <c r="B4540" s="89">
        <v>100</v>
      </c>
      <c r="C4540" s="89" t="s">
        <v>7974</v>
      </c>
      <c r="D4540" s="89"/>
      <c r="E4540" s="89" t="s">
        <v>7196</v>
      </c>
      <c r="F4540" s="89" t="s">
        <v>884</v>
      </c>
      <c r="G4540" s="105">
        <v>45419.315972222219</v>
      </c>
      <c r="H4540" t="str">
        <f>INDEX(Partner_details[companyName], MATCH(E4540, Partner_details[email], 0))</f>
        <v>Arctic Fox</v>
      </c>
      <c r="I4540">
        <f>IFERROR(INDEX(ggPayers[payer], MATCH(A4540, ggPayers[remote_order_id], 0)), 0)</f>
        <v>0</v>
      </c>
      <c r="J4540" t="str">
        <f t="shared" si="70"/>
        <v>other</v>
      </c>
    </row>
    <row r="4541" spans="1:10">
      <c r="A4541" s="89" t="s">
        <v>13659</v>
      </c>
      <c r="B4541" s="89">
        <v>100</v>
      </c>
      <c r="C4541" s="89" t="s">
        <v>7974</v>
      </c>
      <c r="D4541" s="89"/>
      <c r="E4541" s="89" t="s">
        <v>7196</v>
      </c>
      <c r="F4541" s="89" t="s">
        <v>884</v>
      </c>
      <c r="G4541" s="105">
        <v>45419.315972222219</v>
      </c>
      <c r="H4541" t="str">
        <f>INDEX(Partner_details[companyName], MATCH(E4541, Partner_details[email], 0))</f>
        <v>Arctic Fox</v>
      </c>
      <c r="I4541">
        <f>IFERROR(INDEX(ggPayers[payer], MATCH(A4541, ggPayers[remote_order_id], 0)), 0)</f>
        <v>0</v>
      </c>
      <c r="J4541" t="str">
        <f t="shared" si="70"/>
        <v>other</v>
      </c>
    </row>
    <row r="4542" spans="1:10">
      <c r="A4542" s="89" t="s">
        <v>13660</v>
      </c>
      <c r="B4542" s="89">
        <v>100</v>
      </c>
      <c r="C4542" s="89" t="s">
        <v>7974</v>
      </c>
      <c r="D4542" s="89"/>
      <c r="E4542" s="89" t="s">
        <v>7196</v>
      </c>
      <c r="F4542" s="89" t="s">
        <v>884</v>
      </c>
      <c r="G4542" s="105">
        <v>45419.315972222219</v>
      </c>
      <c r="H4542" t="str">
        <f>INDEX(Partner_details[companyName], MATCH(E4542, Partner_details[email], 0))</f>
        <v>Arctic Fox</v>
      </c>
      <c r="I4542">
        <f>IFERROR(INDEX(ggPayers[payer], MATCH(A4542, ggPayers[remote_order_id], 0)), 0)</f>
        <v>0</v>
      </c>
      <c r="J4542" t="str">
        <f t="shared" si="70"/>
        <v>other</v>
      </c>
    </row>
    <row r="4543" spans="1:10">
      <c r="A4543" s="89" t="s">
        <v>13661</v>
      </c>
      <c r="B4543" s="89">
        <v>100</v>
      </c>
      <c r="C4543" s="89" t="s">
        <v>7974</v>
      </c>
      <c r="D4543" s="89"/>
      <c r="E4543" s="89" t="s">
        <v>7196</v>
      </c>
      <c r="F4543" s="89" t="s">
        <v>884</v>
      </c>
      <c r="G4543" s="105">
        <v>45419.316666666666</v>
      </c>
      <c r="H4543" t="str">
        <f>INDEX(Partner_details[companyName], MATCH(E4543, Partner_details[email], 0))</f>
        <v>Arctic Fox</v>
      </c>
      <c r="I4543">
        <f>IFERROR(INDEX(ggPayers[payer], MATCH(A4543, ggPayers[remote_order_id], 0)), 0)</f>
        <v>0</v>
      </c>
      <c r="J4543" t="str">
        <f t="shared" si="70"/>
        <v>other</v>
      </c>
    </row>
    <row r="4544" spans="1:10">
      <c r="A4544" s="89" t="s">
        <v>13662</v>
      </c>
      <c r="B4544" s="89">
        <v>100</v>
      </c>
      <c r="C4544" s="89" t="s">
        <v>7963</v>
      </c>
      <c r="D4544" s="89"/>
      <c r="E4544" s="89" t="s">
        <v>7196</v>
      </c>
      <c r="F4544" s="89" t="s">
        <v>884</v>
      </c>
      <c r="G4544" s="105">
        <v>45419.316666666666</v>
      </c>
      <c r="H4544" t="str">
        <f>INDEX(Partner_details[companyName], MATCH(E4544, Partner_details[email], 0))</f>
        <v>Arctic Fox</v>
      </c>
      <c r="I4544">
        <f>IFERROR(INDEX(ggPayers[payer], MATCH(A4544, ggPayers[remote_order_id], 0)), 0)</f>
        <v>0</v>
      </c>
      <c r="J4544" t="str">
        <f t="shared" si="70"/>
        <v>other</v>
      </c>
    </row>
    <row r="4545" spans="1:10">
      <c r="A4545" s="89" t="s">
        <v>13663</v>
      </c>
      <c r="B4545" s="89">
        <v>100</v>
      </c>
      <c r="C4545" s="89" t="s">
        <v>7974</v>
      </c>
      <c r="D4545" s="89"/>
      <c r="E4545" s="89" t="s">
        <v>7196</v>
      </c>
      <c r="F4545" s="89" t="s">
        <v>884</v>
      </c>
      <c r="G4545" s="105">
        <v>45419.316666666666</v>
      </c>
      <c r="H4545" t="str">
        <f>INDEX(Partner_details[companyName], MATCH(E4545, Partner_details[email], 0))</f>
        <v>Arctic Fox</v>
      </c>
      <c r="I4545">
        <f>IFERROR(INDEX(ggPayers[payer], MATCH(A4545, ggPayers[remote_order_id], 0)), 0)</f>
        <v>0</v>
      </c>
      <c r="J4545" t="str">
        <f t="shared" si="70"/>
        <v>other</v>
      </c>
    </row>
    <row r="4546" spans="1:10">
      <c r="A4546" s="89" t="s">
        <v>13664</v>
      </c>
      <c r="B4546" s="89">
        <v>100</v>
      </c>
      <c r="C4546" s="89" t="s">
        <v>7974</v>
      </c>
      <c r="D4546" s="89"/>
      <c r="E4546" s="89" t="s">
        <v>7196</v>
      </c>
      <c r="F4546" s="89" t="s">
        <v>884</v>
      </c>
      <c r="G4546" s="105">
        <v>45419.316666666666</v>
      </c>
      <c r="H4546" t="str">
        <f>INDEX(Partner_details[companyName], MATCH(E4546, Partner_details[email], 0))</f>
        <v>Arctic Fox</v>
      </c>
      <c r="I4546">
        <f>IFERROR(INDEX(ggPayers[payer], MATCH(A4546, ggPayers[remote_order_id], 0)), 0)</f>
        <v>0</v>
      </c>
      <c r="J4546" t="str">
        <f t="shared" si="70"/>
        <v>other</v>
      </c>
    </row>
    <row r="4547" spans="1:10">
      <c r="A4547" s="89" t="s">
        <v>13665</v>
      </c>
      <c r="B4547" s="89">
        <v>100</v>
      </c>
      <c r="C4547" s="89" t="s">
        <v>7974</v>
      </c>
      <c r="D4547" s="89"/>
      <c r="E4547" s="89" t="s">
        <v>7196</v>
      </c>
      <c r="F4547" s="89" t="s">
        <v>884</v>
      </c>
      <c r="G4547" s="105">
        <v>45419.316666666666</v>
      </c>
      <c r="H4547" t="str">
        <f>INDEX(Partner_details[companyName], MATCH(E4547, Partner_details[email], 0))</f>
        <v>Arctic Fox</v>
      </c>
      <c r="I4547">
        <f>IFERROR(INDEX(ggPayers[payer], MATCH(A4547, ggPayers[remote_order_id], 0)), 0)</f>
        <v>0</v>
      </c>
      <c r="J4547" t="str">
        <f t="shared" ref="J4547:J4610" si="71">IF(NOT(I4547=0), "ggPay", "other")</f>
        <v>other</v>
      </c>
    </row>
    <row r="4548" spans="1:10">
      <c r="A4548" s="89" t="s">
        <v>13666</v>
      </c>
      <c r="B4548" s="89">
        <v>100</v>
      </c>
      <c r="C4548" s="89" t="s">
        <v>7974</v>
      </c>
      <c r="D4548" s="89"/>
      <c r="E4548" s="89" t="s">
        <v>7196</v>
      </c>
      <c r="F4548" s="89" t="s">
        <v>884</v>
      </c>
      <c r="G4548" s="105">
        <v>45419.316666666666</v>
      </c>
      <c r="H4548" t="str">
        <f>INDEX(Partner_details[companyName], MATCH(E4548, Partner_details[email], 0))</f>
        <v>Arctic Fox</v>
      </c>
      <c r="I4548">
        <f>IFERROR(INDEX(ggPayers[payer], MATCH(A4548, ggPayers[remote_order_id], 0)), 0)</f>
        <v>0</v>
      </c>
      <c r="J4548" t="str">
        <f t="shared" si="71"/>
        <v>other</v>
      </c>
    </row>
    <row r="4549" spans="1:10">
      <c r="A4549" s="89" t="s">
        <v>13667</v>
      </c>
      <c r="B4549" s="89">
        <v>100</v>
      </c>
      <c r="C4549" s="89" t="s">
        <v>7974</v>
      </c>
      <c r="D4549" s="89"/>
      <c r="E4549" s="89" t="s">
        <v>7196</v>
      </c>
      <c r="F4549" s="89" t="s">
        <v>884</v>
      </c>
      <c r="G4549" s="105">
        <v>45419.316666666666</v>
      </c>
      <c r="H4549" t="str">
        <f>INDEX(Partner_details[companyName], MATCH(E4549, Partner_details[email], 0))</f>
        <v>Arctic Fox</v>
      </c>
      <c r="I4549">
        <f>IFERROR(INDEX(ggPayers[payer], MATCH(A4549, ggPayers[remote_order_id], 0)), 0)</f>
        <v>0</v>
      </c>
      <c r="J4549" t="str">
        <f t="shared" si="71"/>
        <v>other</v>
      </c>
    </row>
    <row r="4550" spans="1:10">
      <c r="A4550" s="89" t="s">
        <v>13668</v>
      </c>
      <c r="B4550" s="89">
        <v>100</v>
      </c>
      <c r="C4550" s="89" t="s">
        <v>7974</v>
      </c>
      <c r="D4550" s="89"/>
      <c r="E4550" s="89" t="s">
        <v>7196</v>
      </c>
      <c r="F4550" s="89" t="s">
        <v>884</v>
      </c>
      <c r="G4550" s="105">
        <v>45419.316666666666</v>
      </c>
      <c r="H4550" t="str">
        <f>INDEX(Partner_details[companyName], MATCH(E4550, Partner_details[email], 0))</f>
        <v>Arctic Fox</v>
      </c>
      <c r="I4550">
        <f>IFERROR(INDEX(ggPayers[payer], MATCH(A4550, ggPayers[remote_order_id], 0)), 0)</f>
        <v>0</v>
      </c>
      <c r="J4550" t="str">
        <f t="shared" si="71"/>
        <v>other</v>
      </c>
    </row>
    <row r="4551" spans="1:10">
      <c r="A4551" s="89" t="s">
        <v>13669</v>
      </c>
      <c r="B4551" s="89">
        <v>100</v>
      </c>
      <c r="C4551" s="89" t="s">
        <v>7974</v>
      </c>
      <c r="D4551" s="89"/>
      <c r="E4551" s="89" t="s">
        <v>7196</v>
      </c>
      <c r="F4551" s="89" t="s">
        <v>884</v>
      </c>
      <c r="G4551" s="105">
        <v>45419.316666666666</v>
      </c>
      <c r="H4551" t="str">
        <f>INDEX(Partner_details[companyName], MATCH(E4551, Partner_details[email], 0))</f>
        <v>Arctic Fox</v>
      </c>
      <c r="I4551">
        <f>IFERROR(INDEX(ggPayers[payer], MATCH(A4551, ggPayers[remote_order_id], 0)), 0)</f>
        <v>0</v>
      </c>
      <c r="J4551" t="str">
        <f t="shared" si="71"/>
        <v>other</v>
      </c>
    </row>
    <row r="4552" spans="1:10">
      <c r="A4552" s="89" t="s">
        <v>13670</v>
      </c>
      <c r="B4552" s="89">
        <v>100</v>
      </c>
      <c r="C4552" s="89" t="s">
        <v>7974</v>
      </c>
      <c r="D4552" s="89"/>
      <c r="E4552" s="89" t="s">
        <v>7196</v>
      </c>
      <c r="F4552" s="89" t="s">
        <v>884</v>
      </c>
      <c r="G4552" s="105">
        <v>45419.316666666666</v>
      </c>
      <c r="H4552" t="str">
        <f>INDEX(Partner_details[companyName], MATCH(E4552, Partner_details[email], 0))</f>
        <v>Arctic Fox</v>
      </c>
      <c r="I4552">
        <f>IFERROR(INDEX(ggPayers[payer], MATCH(A4552, ggPayers[remote_order_id], 0)), 0)</f>
        <v>0</v>
      </c>
      <c r="J4552" t="str">
        <f t="shared" si="71"/>
        <v>other</v>
      </c>
    </row>
    <row r="4553" spans="1:10">
      <c r="A4553" s="89" t="s">
        <v>13671</v>
      </c>
      <c r="B4553" s="89">
        <v>100</v>
      </c>
      <c r="C4553" s="89" t="s">
        <v>7974</v>
      </c>
      <c r="D4553" s="89"/>
      <c r="E4553" s="89" t="s">
        <v>7196</v>
      </c>
      <c r="F4553" s="89" t="s">
        <v>884</v>
      </c>
      <c r="G4553" s="105">
        <v>45419.316666666666</v>
      </c>
      <c r="H4553" t="str">
        <f>INDEX(Partner_details[companyName], MATCH(E4553, Partner_details[email], 0))</f>
        <v>Arctic Fox</v>
      </c>
      <c r="I4553">
        <f>IFERROR(INDEX(ggPayers[payer], MATCH(A4553, ggPayers[remote_order_id], 0)), 0)</f>
        <v>0</v>
      </c>
      <c r="J4553" t="str">
        <f t="shared" si="71"/>
        <v>other</v>
      </c>
    </row>
    <row r="4554" spans="1:10">
      <c r="A4554" s="89" t="s">
        <v>13672</v>
      </c>
      <c r="B4554" s="89">
        <v>100</v>
      </c>
      <c r="C4554" s="89" t="s">
        <v>7974</v>
      </c>
      <c r="D4554" s="89"/>
      <c r="E4554" s="89" t="s">
        <v>7196</v>
      </c>
      <c r="F4554" s="89" t="s">
        <v>884</v>
      </c>
      <c r="G4554" s="105">
        <v>45419.316666666666</v>
      </c>
      <c r="H4554" t="str">
        <f>INDEX(Partner_details[companyName], MATCH(E4554, Partner_details[email], 0))</f>
        <v>Arctic Fox</v>
      </c>
      <c r="I4554">
        <f>IFERROR(INDEX(ggPayers[payer], MATCH(A4554, ggPayers[remote_order_id], 0)), 0)</f>
        <v>0</v>
      </c>
      <c r="J4554" t="str">
        <f t="shared" si="71"/>
        <v>other</v>
      </c>
    </row>
    <row r="4555" spans="1:10">
      <c r="A4555" s="89" t="s">
        <v>13673</v>
      </c>
      <c r="B4555" s="89">
        <v>100</v>
      </c>
      <c r="C4555" s="89" t="s">
        <v>7974</v>
      </c>
      <c r="D4555" s="89"/>
      <c r="E4555" s="89" t="s">
        <v>7196</v>
      </c>
      <c r="F4555" s="89" t="s">
        <v>884</v>
      </c>
      <c r="G4555" s="105">
        <v>45419.316666666666</v>
      </c>
      <c r="H4555" t="str">
        <f>INDEX(Partner_details[companyName], MATCH(E4555, Partner_details[email], 0))</f>
        <v>Arctic Fox</v>
      </c>
      <c r="I4555">
        <f>IFERROR(INDEX(ggPayers[payer], MATCH(A4555, ggPayers[remote_order_id], 0)), 0)</f>
        <v>0</v>
      </c>
      <c r="J4555" t="str">
        <f t="shared" si="71"/>
        <v>other</v>
      </c>
    </row>
    <row r="4556" spans="1:10">
      <c r="A4556" s="89" t="s">
        <v>13674</v>
      </c>
      <c r="B4556" s="89">
        <v>100</v>
      </c>
      <c r="C4556" s="89" t="s">
        <v>7974</v>
      </c>
      <c r="D4556" s="89"/>
      <c r="E4556" s="89" t="s">
        <v>7196</v>
      </c>
      <c r="F4556" s="89" t="s">
        <v>884</v>
      </c>
      <c r="G4556" s="105">
        <v>45419.316666666666</v>
      </c>
      <c r="H4556" t="str">
        <f>INDEX(Partner_details[companyName], MATCH(E4556, Partner_details[email], 0))</f>
        <v>Arctic Fox</v>
      </c>
      <c r="I4556">
        <f>IFERROR(INDEX(ggPayers[payer], MATCH(A4556, ggPayers[remote_order_id], 0)), 0)</f>
        <v>0</v>
      </c>
      <c r="J4556" t="str">
        <f t="shared" si="71"/>
        <v>other</v>
      </c>
    </row>
    <row r="4557" spans="1:10">
      <c r="A4557" s="89" t="s">
        <v>13675</v>
      </c>
      <c r="B4557" s="89">
        <v>100</v>
      </c>
      <c r="C4557" s="89" t="s">
        <v>7974</v>
      </c>
      <c r="D4557" s="89"/>
      <c r="E4557" s="89" t="s">
        <v>7196</v>
      </c>
      <c r="F4557" s="89" t="s">
        <v>884</v>
      </c>
      <c r="G4557" s="105">
        <v>45419.316666666666</v>
      </c>
      <c r="H4557" t="str">
        <f>INDEX(Partner_details[companyName], MATCH(E4557, Partner_details[email], 0))</f>
        <v>Arctic Fox</v>
      </c>
      <c r="I4557">
        <f>IFERROR(INDEX(ggPayers[payer], MATCH(A4557, ggPayers[remote_order_id], 0)), 0)</f>
        <v>0</v>
      </c>
      <c r="J4557" t="str">
        <f t="shared" si="71"/>
        <v>other</v>
      </c>
    </row>
    <row r="4558" spans="1:10">
      <c r="A4558" s="89" t="s">
        <v>13676</v>
      </c>
      <c r="B4558" s="89">
        <v>100</v>
      </c>
      <c r="C4558" s="89" t="s">
        <v>7974</v>
      </c>
      <c r="D4558" s="89"/>
      <c r="E4558" s="89" t="s">
        <v>7196</v>
      </c>
      <c r="F4558" s="89" t="s">
        <v>884</v>
      </c>
      <c r="G4558" s="105">
        <v>45419.316666666666</v>
      </c>
      <c r="H4558" t="str">
        <f>INDEX(Partner_details[companyName], MATCH(E4558, Partner_details[email], 0))</f>
        <v>Arctic Fox</v>
      </c>
      <c r="I4558">
        <f>IFERROR(INDEX(ggPayers[payer], MATCH(A4558, ggPayers[remote_order_id], 0)), 0)</f>
        <v>0</v>
      </c>
      <c r="J4558" t="str">
        <f t="shared" si="71"/>
        <v>other</v>
      </c>
    </row>
    <row r="4559" spans="1:10">
      <c r="A4559" s="89" t="s">
        <v>13677</v>
      </c>
      <c r="B4559" s="89">
        <v>100</v>
      </c>
      <c r="C4559" s="89" t="s">
        <v>7974</v>
      </c>
      <c r="D4559" s="89"/>
      <c r="E4559" s="89" t="s">
        <v>7196</v>
      </c>
      <c r="F4559" s="89" t="s">
        <v>884</v>
      </c>
      <c r="G4559" s="105">
        <v>45419.316666666666</v>
      </c>
      <c r="H4559" t="str">
        <f>INDEX(Partner_details[companyName], MATCH(E4559, Partner_details[email], 0))</f>
        <v>Arctic Fox</v>
      </c>
      <c r="I4559">
        <f>IFERROR(INDEX(ggPayers[payer], MATCH(A4559, ggPayers[remote_order_id], 0)), 0)</f>
        <v>0</v>
      </c>
      <c r="J4559" t="str">
        <f t="shared" si="71"/>
        <v>other</v>
      </c>
    </row>
    <row r="4560" spans="1:10">
      <c r="A4560" s="89" t="s">
        <v>13678</v>
      </c>
      <c r="B4560" s="89">
        <v>100</v>
      </c>
      <c r="C4560" s="89" t="s">
        <v>7974</v>
      </c>
      <c r="D4560" s="89"/>
      <c r="E4560" s="89" t="s">
        <v>7196</v>
      </c>
      <c r="F4560" s="89" t="s">
        <v>884</v>
      </c>
      <c r="G4560" s="105">
        <v>45419.316666666666</v>
      </c>
      <c r="H4560" t="str">
        <f>INDEX(Partner_details[companyName], MATCH(E4560, Partner_details[email], 0))</f>
        <v>Arctic Fox</v>
      </c>
      <c r="I4560">
        <f>IFERROR(INDEX(ggPayers[payer], MATCH(A4560, ggPayers[remote_order_id], 0)), 0)</f>
        <v>0</v>
      </c>
      <c r="J4560" t="str">
        <f t="shared" si="71"/>
        <v>other</v>
      </c>
    </row>
    <row r="4561" spans="1:10">
      <c r="A4561" s="89" t="s">
        <v>13679</v>
      </c>
      <c r="B4561" s="89">
        <v>100</v>
      </c>
      <c r="C4561" s="89" t="s">
        <v>7974</v>
      </c>
      <c r="D4561" s="89"/>
      <c r="E4561" s="89" t="s">
        <v>7196</v>
      </c>
      <c r="F4561" s="89" t="s">
        <v>884</v>
      </c>
      <c r="G4561" s="105">
        <v>45419.316666666666</v>
      </c>
      <c r="H4561" t="str">
        <f>INDEX(Partner_details[companyName], MATCH(E4561, Partner_details[email], 0))</f>
        <v>Arctic Fox</v>
      </c>
      <c r="I4561">
        <f>IFERROR(INDEX(ggPayers[payer], MATCH(A4561, ggPayers[remote_order_id], 0)), 0)</f>
        <v>0</v>
      </c>
      <c r="J4561" t="str">
        <f t="shared" si="71"/>
        <v>other</v>
      </c>
    </row>
    <row r="4562" spans="1:10">
      <c r="A4562" s="89" t="s">
        <v>13680</v>
      </c>
      <c r="B4562" s="89">
        <v>100</v>
      </c>
      <c r="C4562" s="89" t="s">
        <v>7974</v>
      </c>
      <c r="D4562" s="89"/>
      <c r="E4562" s="89" t="s">
        <v>7196</v>
      </c>
      <c r="F4562" s="89" t="s">
        <v>884</v>
      </c>
      <c r="G4562" s="105">
        <v>45419.316666666666</v>
      </c>
      <c r="H4562" t="str">
        <f>INDEX(Partner_details[companyName], MATCH(E4562, Partner_details[email], 0))</f>
        <v>Arctic Fox</v>
      </c>
      <c r="I4562">
        <f>IFERROR(INDEX(ggPayers[payer], MATCH(A4562, ggPayers[remote_order_id], 0)), 0)</f>
        <v>0</v>
      </c>
      <c r="J4562" t="str">
        <f t="shared" si="71"/>
        <v>other</v>
      </c>
    </row>
    <row r="4563" spans="1:10">
      <c r="A4563" s="89" t="s">
        <v>13681</v>
      </c>
      <c r="B4563" s="89">
        <v>100</v>
      </c>
      <c r="C4563" s="89" t="s">
        <v>7974</v>
      </c>
      <c r="D4563" s="89"/>
      <c r="E4563" s="89" t="s">
        <v>7196</v>
      </c>
      <c r="F4563" s="89" t="s">
        <v>884</v>
      </c>
      <c r="G4563" s="105">
        <v>45419.316666666666</v>
      </c>
      <c r="H4563" t="str">
        <f>INDEX(Partner_details[companyName], MATCH(E4563, Partner_details[email], 0))</f>
        <v>Arctic Fox</v>
      </c>
      <c r="I4563">
        <f>IFERROR(INDEX(ggPayers[payer], MATCH(A4563, ggPayers[remote_order_id], 0)), 0)</f>
        <v>0</v>
      </c>
      <c r="J4563" t="str">
        <f t="shared" si="71"/>
        <v>other</v>
      </c>
    </row>
    <row r="4564" spans="1:10">
      <c r="A4564" s="89" t="s">
        <v>13682</v>
      </c>
      <c r="B4564" s="89">
        <v>100</v>
      </c>
      <c r="C4564" s="89" t="s">
        <v>7974</v>
      </c>
      <c r="D4564" s="89"/>
      <c r="E4564" s="89" t="s">
        <v>7196</v>
      </c>
      <c r="F4564" s="89" t="s">
        <v>884</v>
      </c>
      <c r="G4564" s="105">
        <v>45419.316666666666</v>
      </c>
      <c r="H4564" t="str">
        <f>INDEX(Partner_details[companyName], MATCH(E4564, Partner_details[email], 0))</f>
        <v>Arctic Fox</v>
      </c>
      <c r="I4564">
        <f>IFERROR(INDEX(ggPayers[payer], MATCH(A4564, ggPayers[remote_order_id], 0)), 0)</f>
        <v>0</v>
      </c>
      <c r="J4564" t="str">
        <f t="shared" si="71"/>
        <v>other</v>
      </c>
    </row>
    <row r="4565" spans="1:10">
      <c r="A4565" s="89" t="s">
        <v>13683</v>
      </c>
      <c r="B4565" s="89">
        <v>100</v>
      </c>
      <c r="C4565" s="89" t="s">
        <v>7974</v>
      </c>
      <c r="D4565" s="89"/>
      <c r="E4565" s="89" t="s">
        <v>7196</v>
      </c>
      <c r="F4565" s="89" t="s">
        <v>884</v>
      </c>
      <c r="G4565" s="105">
        <v>45419.316666666666</v>
      </c>
      <c r="H4565" t="str">
        <f>INDEX(Partner_details[companyName], MATCH(E4565, Partner_details[email], 0))</f>
        <v>Arctic Fox</v>
      </c>
      <c r="I4565">
        <f>IFERROR(INDEX(ggPayers[payer], MATCH(A4565, ggPayers[remote_order_id], 0)), 0)</f>
        <v>0</v>
      </c>
      <c r="J4565" t="str">
        <f t="shared" si="71"/>
        <v>other</v>
      </c>
    </row>
    <row r="4566" spans="1:10">
      <c r="A4566" s="89" t="s">
        <v>13684</v>
      </c>
      <c r="B4566" s="89">
        <v>100</v>
      </c>
      <c r="C4566" s="89" t="s">
        <v>7974</v>
      </c>
      <c r="D4566" s="89"/>
      <c r="E4566" s="89" t="s">
        <v>7196</v>
      </c>
      <c r="F4566" s="89" t="s">
        <v>884</v>
      </c>
      <c r="G4566" s="105">
        <v>45419.316666666666</v>
      </c>
      <c r="H4566" t="str">
        <f>INDEX(Partner_details[companyName], MATCH(E4566, Partner_details[email], 0))</f>
        <v>Arctic Fox</v>
      </c>
      <c r="I4566">
        <f>IFERROR(INDEX(ggPayers[payer], MATCH(A4566, ggPayers[remote_order_id], 0)), 0)</f>
        <v>0</v>
      </c>
      <c r="J4566" t="str">
        <f t="shared" si="71"/>
        <v>other</v>
      </c>
    </row>
    <row r="4567" spans="1:10">
      <c r="A4567" s="89" t="s">
        <v>13685</v>
      </c>
      <c r="B4567" s="89">
        <v>100</v>
      </c>
      <c r="C4567" s="89" t="s">
        <v>7974</v>
      </c>
      <c r="D4567" s="89"/>
      <c r="E4567" s="89" t="s">
        <v>7196</v>
      </c>
      <c r="F4567" s="89" t="s">
        <v>884</v>
      </c>
      <c r="G4567" s="105">
        <v>45419.316666666666</v>
      </c>
      <c r="H4567" t="str">
        <f>INDEX(Partner_details[companyName], MATCH(E4567, Partner_details[email], 0))</f>
        <v>Arctic Fox</v>
      </c>
      <c r="I4567">
        <f>IFERROR(INDEX(ggPayers[payer], MATCH(A4567, ggPayers[remote_order_id], 0)), 0)</f>
        <v>0</v>
      </c>
      <c r="J4567" t="str">
        <f t="shared" si="71"/>
        <v>other</v>
      </c>
    </row>
    <row r="4568" spans="1:10">
      <c r="A4568" s="89" t="s">
        <v>13686</v>
      </c>
      <c r="B4568" s="89">
        <v>100</v>
      </c>
      <c r="C4568" s="89" t="s">
        <v>7974</v>
      </c>
      <c r="D4568" s="89"/>
      <c r="E4568" s="89" t="s">
        <v>7196</v>
      </c>
      <c r="F4568" s="89" t="s">
        <v>884</v>
      </c>
      <c r="G4568" s="105">
        <v>45419.316666666666</v>
      </c>
      <c r="H4568" t="str">
        <f>INDEX(Partner_details[companyName], MATCH(E4568, Partner_details[email], 0))</f>
        <v>Arctic Fox</v>
      </c>
      <c r="I4568">
        <f>IFERROR(INDEX(ggPayers[payer], MATCH(A4568, ggPayers[remote_order_id], 0)), 0)</f>
        <v>0</v>
      </c>
      <c r="J4568" t="str">
        <f t="shared" si="71"/>
        <v>other</v>
      </c>
    </row>
    <row r="4569" spans="1:10">
      <c r="A4569" s="89" t="s">
        <v>13687</v>
      </c>
      <c r="B4569" s="89">
        <v>100</v>
      </c>
      <c r="C4569" s="89" t="s">
        <v>7974</v>
      </c>
      <c r="D4569" s="89"/>
      <c r="E4569" s="89" t="s">
        <v>7196</v>
      </c>
      <c r="F4569" s="89" t="s">
        <v>884</v>
      </c>
      <c r="G4569" s="105">
        <v>45419.316666666666</v>
      </c>
      <c r="H4569" t="str">
        <f>INDEX(Partner_details[companyName], MATCH(E4569, Partner_details[email], 0))</f>
        <v>Arctic Fox</v>
      </c>
      <c r="I4569">
        <f>IFERROR(INDEX(ggPayers[payer], MATCH(A4569, ggPayers[remote_order_id], 0)), 0)</f>
        <v>0</v>
      </c>
      <c r="J4569" t="str">
        <f t="shared" si="71"/>
        <v>other</v>
      </c>
    </row>
    <row r="4570" spans="1:10">
      <c r="A4570" s="89" t="s">
        <v>13688</v>
      </c>
      <c r="B4570" s="89">
        <v>1000</v>
      </c>
      <c r="C4570" s="89" t="s">
        <v>7974</v>
      </c>
      <c r="D4570" s="89"/>
      <c r="E4570" s="89" t="s">
        <v>7196</v>
      </c>
      <c r="F4570" s="89" t="s">
        <v>884</v>
      </c>
      <c r="G4570" s="105">
        <v>45419.316666666666</v>
      </c>
      <c r="H4570" t="str">
        <f>INDEX(Partner_details[companyName], MATCH(E4570, Partner_details[email], 0))</f>
        <v>Arctic Fox</v>
      </c>
      <c r="I4570">
        <f>IFERROR(INDEX(ggPayers[payer], MATCH(A4570, ggPayers[remote_order_id], 0)), 0)</f>
        <v>0</v>
      </c>
      <c r="J4570" t="str">
        <f t="shared" si="71"/>
        <v>other</v>
      </c>
    </row>
    <row r="4571" spans="1:10">
      <c r="A4571" s="89" t="s">
        <v>13689</v>
      </c>
      <c r="B4571" s="89">
        <v>100</v>
      </c>
      <c r="C4571" s="89" t="s">
        <v>7974</v>
      </c>
      <c r="D4571" s="89"/>
      <c r="E4571" s="89" t="s">
        <v>7196</v>
      </c>
      <c r="F4571" s="89" t="s">
        <v>884</v>
      </c>
      <c r="G4571" s="105">
        <v>45419.316666666666</v>
      </c>
      <c r="H4571" t="str">
        <f>INDEX(Partner_details[companyName], MATCH(E4571, Partner_details[email], 0))</f>
        <v>Arctic Fox</v>
      </c>
      <c r="I4571">
        <f>IFERROR(INDEX(ggPayers[payer], MATCH(A4571, ggPayers[remote_order_id], 0)), 0)</f>
        <v>0</v>
      </c>
      <c r="J4571" t="str">
        <f t="shared" si="71"/>
        <v>other</v>
      </c>
    </row>
    <row r="4572" spans="1:10">
      <c r="A4572" s="89" t="s">
        <v>13690</v>
      </c>
      <c r="B4572" s="89">
        <v>100</v>
      </c>
      <c r="C4572" s="89" t="s">
        <v>7974</v>
      </c>
      <c r="D4572" s="89"/>
      <c r="E4572" s="89" t="s">
        <v>7196</v>
      </c>
      <c r="F4572" s="89" t="s">
        <v>884</v>
      </c>
      <c r="G4572" s="105">
        <v>45419.316666666666</v>
      </c>
      <c r="H4572" t="str">
        <f>INDEX(Partner_details[companyName], MATCH(E4572, Partner_details[email], 0))</f>
        <v>Arctic Fox</v>
      </c>
      <c r="I4572">
        <f>IFERROR(INDEX(ggPayers[payer], MATCH(A4572, ggPayers[remote_order_id], 0)), 0)</f>
        <v>0</v>
      </c>
      <c r="J4572" t="str">
        <f t="shared" si="71"/>
        <v>other</v>
      </c>
    </row>
    <row r="4573" spans="1:10">
      <c r="A4573" s="89" t="s">
        <v>13691</v>
      </c>
      <c r="B4573" s="89">
        <v>100</v>
      </c>
      <c r="C4573" s="89" t="s">
        <v>7974</v>
      </c>
      <c r="D4573" s="89"/>
      <c r="E4573" s="89" t="s">
        <v>7196</v>
      </c>
      <c r="F4573" s="89" t="s">
        <v>884</v>
      </c>
      <c r="G4573" s="105">
        <v>45419.316666666666</v>
      </c>
      <c r="H4573" t="str">
        <f>INDEX(Partner_details[companyName], MATCH(E4573, Partner_details[email], 0))</f>
        <v>Arctic Fox</v>
      </c>
      <c r="I4573">
        <f>IFERROR(INDEX(ggPayers[payer], MATCH(A4573, ggPayers[remote_order_id], 0)), 0)</f>
        <v>0</v>
      </c>
      <c r="J4573" t="str">
        <f t="shared" si="71"/>
        <v>other</v>
      </c>
    </row>
    <row r="4574" spans="1:10">
      <c r="A4574" s="89" t="s">
        <v>13692</v>
      </c>
      <c r="B4574" s="89">
        <v>100</v>
      </c>
      <c r="C4574" s="89" t="s">
        <v>7974</v>
      </c>
      <c r="D4574" s="89"/>
      <c r="E4574" s="89" t="s">
        <v>7196</v>
      </c>
      <c r="F4574" s="89" t="s">
        <v>884</v>
      </c>
      <c r="G4574" s="105">
        <v>45419.316666666666</v>
      </c>
      <c r="H4574" t="str">
        <f>INDEX(Partner_details[companyName], MATCH(E4574, Partner_details[email], 0))</f>
        <v>Arctic Fox</v>
      </c>
      <c r="I4574">
        <f>IFERROR(INDEX(ggPayers[payer], MATCH(A4574, ggPayers[remote_order_id], 0)), 0)</f>
        <v>0</v>
      </c>
      <c r="J4574" t="str">
        <f t="shared" si="71"/>
        <v>other</v>
      </c>
    </row>
    <row r="4575" spans="1:10">
      <c r="A4575" s="89" t="s">
        <v>13693</v>
      </c>
      <c r="B4575" s="89">
        <v>100</v>
      </c>
      <c r="C4575" s="89" t="s">
        <v>7974</v>
      </c>
      <c r="D4575" s="89"/>
      <c r="E4575" s="89" t="s">
        <v>7196</v>
      </c>
      <c r="F4575" s="89" t="s">
        <v>884</v>
      </c>
      <c r="G4575" s="105">
        <v>45419.316666666666</v>
      </c>
      <c r="H4575" t="str">
        <f>INDEX(Partner_details[companyName], MATCH(E4575, Partner_details[email], 0))</f>
        <v>Arctic Fox</v>
      </c>
      <c r="I4575">
        <f>IFERROR(INDEX(ggPayers[payer], MATCH(A4575, ggPayers[remote_order_id], 0)), 0)</f>
        <v>0</v>
      </c>
      <c r="J4575" t="str">
        <f t="shared" si="71"/>
        <v>other</v>
      </c>
    </row>
    <row r="4576" spans="1:10">
      <c r="A4576" s="89" t="s">
        <v>13694</v>
      </c>
      <c r="B4576" s="89">
        <v>100</v>
      </c>
      <c r="C4576" s="89" t="s">
        <v>7974</v>
      </c>
      <c r="D4576" s="89"/>
      <c r="E4576" s="89" t="s">
        <v>7196</v>
      </c>
      <c r="F4576" s="89" t="s">
        <v>884</v>
      </c>
      <c r="G4576" s="105">
        <v>45419.316666666666</v>
      </c>
      <c r="H4576" t="str">
        <f>INDEX(Partner_details[companyName], MATCH(E4576, Partner_details[email], 0))</f>
        <v>Arctic Fox</v>
      </c>
      <c r="I4576">
        <f>IFERROR(INDEX(ggPayers[payer], MATCH(A4576, ggPayers[remote_order_id], 0)), 0)</f>
        <v>0</v>
      </c>
      <c r="J4576" t="str">
        <f t="shared" si="71"/>
        <v>other</v>
      </c>
    </row>
    <row r="4577" spans="1:10">
      <c r="A4577" s="89" t="s">
        <v>13695</v>
      </c>
      <c r="B4577" s="89">
        <v>100</v>
      </c>
      <c r="C4577" s="89" t="s">
        <v>7974</v>
      </c>
      <c r="D4577" s="89"/>
      <c r="E4577" s="89" t="s">
        <v>7196</v>
      </c>
      <c r="F4577" s="89" t="s">
        <v>884</v>
      </c>
      <c r="G4577" s="105">
        <v>45419.316666666666</v>
      </c>
      <c r="H4577" t="str">
        <f>INDEX(Partner_details[companyName], MATCH(E4577, Partner_details[email], 0))</f>
        <v>Arctic Fox</v>
      </c>
      <c r="I4577">
        <f>IFERROR(INDEX(ggPayers[payer], MATCH(A4577, ggPayers[remote_order_id], 0)), 0)</f>
        <v>0</v>
      </c>
      <c r="J4577" t="str">
        <f t="shared" si="71"/>
        <v>other</v>
      </c>
    </row>
    <row r="4578" spans="1:10">
      <c r="A4578" s="89" t="s">
        <v>13696</v>
      </c>
      <c r="B4578" s="89">
        <v>100</v>
      </c>
      <c r="C4578" s="89" t="s">
        <v>7974</v>
      </c>
      <c r="D4578" s="89"/>
      <c r="E4578" s="89" t="s">
        <v>7196</v>
      </c>
      <c r="F4578" s="89" t="s">
        <v>884</v>
      </c>
      <c r="G4578" s="105">
        <v>45419.316666666666</v>
      </c>
      <c r="H4578" t="str">
        <f>INDEX(Partner_details[companyName], MATCH(E4578, Partner_details[email], 0))</f>
        <v>Arctic Fox</v>
      </c>
      <c r="I4578">
        <f>IFERROR(INDEX(ggPayers[payer], MATCH(A4578, ggPayers[remote_order_id], 0)), 0)</f>
        <v>0</v>
      </c>
      <c r="J4578" t="str">
        <f t="shared" si="71"/>
        <v>other</v>
      </c>
    </row>
    <row r="4579" spans="1:10">
      <c r="A4579" s="89" t="s">
        <v>13697</v>
      </c>
      <c r="B4579" s="89">
        <v>100</v>
      </c>
      <c r="C4579" s="89" t="s">
        <v>7974</v>
      </c>
      <c r="D4579" s="89"/>
      <c r="E4579" s="89" t="s">
        <v>7196</v>
      </c>
      <c r="F4579" s="89" t="s">
        <v>884</v>
      </c>
      <c r="G4579" s="105">
        <v>45419.316666666666</v>
      </c>
      <c r="H4579" t="str">
        <f>INDEX(Partner_details[companyName], MATCH(E4579, Partner_details[email], 0))</f>
        <v>Arctic Fox</v>
      </c>
      <c r="I4579">
        <f>IFERROR(INDEX(ggPayers[payer], MATCH(A4579, ggPayers[remote_order_id], 0)), 0)</f>
        <v>0</v>
      </c>
      <c r="J4579" t="str">
        <f t="shared" si="71"/>
        <v>other</v>
      </c>
    </row>
    <row r="4580" spans="1:10">
      <c r="A4580" s="89" t="s">
        <v>13698</v>
      </c>
      <c r="B4580" s="89">
        <v>100</v>
      </c>
      <c r="C4580" s="89" t="s">
        <v>7974</v>
      </c>
      <c r="D4580" s="89"/>
      <c r="E4580" s="89" t="s">
        <v>7196</v>
      </c>
      <c r="F4580" s="89" t="s">
        <v>884</v>
      </c>
      <c r="G4580" s="105">
        <v>45419.316666666666</v>
      </c>
      <c r="H4580" t="str">
        <f>INDEX(Partner_details[companyName], MATCH(E4580, Partner_details[email], 0))</f>
        <v>Arctic Fox</v>
      </c>
      <c r="I4580">
        <f>IFERROR(INDEX(ggPayers[payer], MATCH(A4580, ggPayers[remote_order_id], 0)), 0)</f>
        <v>0</v>
      </c>
      <c r="J4580" t="str">
        <f t="shared" si="71"/>
        <v>other</v>
      </c>
    </row>
    <row r="4581" spans="1:10">
      <c r="A4581" s="89" t="s">
        <v>13699</v>
      </c>
      <c r="B4581" s="89">
        <v>100</v>
      </c>
      <c r="C4581" s="89" t="s">
        <v>7974</v>
      </c>
      <c r="D4581" s="89"/>
      <c r="E4581" s="89" t="s">
        <v>7196</v>
      </c>
      <c r="F4581" s="89" t="s">
        <v>884</v>
      </c>
      <c r="G4581" s="105">
        <v>45419.316666666666</v>
      </c>
      <c r="H4581" t="str">
        <f>INDEX(Partner_details[companyName], MATCH(E4581, Partner_details[email], 0))</f>
        <v>Arctic Fox</v>
      </c>
      <c r="I4581">
        <f>IFERROR(INDEX(ggPayers[payer], MATCH(A4581, ggPayers[remote_order_id], 0)), 0)</f>
        <v>0</v>
      </c>
      <c r="J4581" t="str">
        <f t="shared" si="71"/>
        <v>other</v>
      </c>
    </row>
    <row r="4582" spans="1:10">
      <c r="A4582" s="89" t="s">
        <v>13700</v>
      </c>
      <c r="B4582" s="89">
        <v>100</v>
      </c>
      <c r="C4582" s="89" t="s">
        <v>7974</v>
      </c>
      <c r="D4582" s="89"/>
      <c r="E4582" s="89" t="s">
        <v>7196</v>
      </c>
      <c r="F4582" s="89" t="s">
        <v>884</v>
      </c>
      <c r="G4582" s="105">
        <v>45419.316666666666</v>
      </c>
      <c r="H4582" t="str">
        <f>INDEX(Partner_details[companyName], MATCH(E4582, Partner_details[email], 0))</f>
        <v>Arctic Fox</v>
      </c>
      <c r="I4582">
        <f>IFERROR(INDEX(ggPayers[payer], MATCH(A4582, ggPayers[remote_order_id], 0)), 0)</f>
        <v>0</v>
      </c>
      <c r="J4582" t="str">
        <f t="shared" si="71"/>
        <v>other</v>
      </c>
    </row>
    <row r="4583" spans="1:10">
      <c r="A4583" s="89" t="s">
        <v>13701</v>
      </c>
      <c r="B4583" s="89">
        <v>100</v>
      </c>
      <c r="C4583" s="89" t="s">
        <v>7974</v>
      </c>
      <c r="D4583" s="89"/>
      <c r="E4583" s="89" t="s">
        <v>7196</v>
      </c>
      <c r="F4583" s="89" t="s">
        <v>884</v>
      </c>
      <c r="G4583" s="105">
        <v>45419.316666666666</v>
      </c>
      <c r="H4583" t="str">
        <f>INDEX(Partner_details[companyName], MATCH(E4583, Partner_details[email], 0))</f>
        <v>Arctic Fox</v>
      </c>
      <c r="I4583">
        <f>IFERROR(INDEX(ggPayers[payer], MATCH(A4583, ggPayers[remote_order_id], 0)), 0)</f>
        <v>0</v>
      </c>
      <c r="J4583" t="str">
        <f t="shared" si="71"/>
        <v>other</v>
      </c>
    </row>
    <row r="4584" spans="1:10">
      <c r="A4584" s="89" t="s">
        <v>13702</v>
      </c>
      <c r="B4584" s="89">
        <v>100</v>
      </c>
      <c r="C4584" s="89" t="s">
        <v>7974</v>
      </c>
      <c r="D4584" s="89"/>
      <c r="E4584" s="89" t="s">
        <v>7196</v>
      </c>
      <c r="F4584" s="89" t="s">
        <v>884</v>
      </c>
      <c r="G4584" s="105">
        <v>45419.316666666666</v>
      </c>
      <c r="H4584" t="str">
        <f>INDEX(Partner_details[companyName], MATCH(E4584, Partner_details[email], 0))</f>
        <v>Arctic Fox</v>
      </c>
      <c r="I4584">
        <f>IFERROR(INDEX(ggPayers[payer], MATCH(A4584, ggPayers[remote_order_id], 0)), 0)</f>
        <v>0</v>
      </c>
      <c r="J4584" t="str">
        <f t="shared" si="71"/>
        <v>other</v>
      </c>
    </row>
    <row r="4585" spans="1:10">
      <c r="A4585" s="89" t="s">
        <v>13703</v>
      </c>
      <c r="B4585" s="89">
        <v>100</v>
      </c>
      <c r="C4585" s="89" t="s">
        <v>7974</v>
      </c>
      <c r="D4585" s="89"/>
      <c r="E4585" s="89" t="s">
        <v>7196</v>
      </c>
      <c r="F4585" s="89" t="s">
        <v>884</v>
      </c>
      <c r="G4585" s="105">
        <v>45419.316666666666</v>
      </c>
      <c r="H4585" t="str">
        <f>INDEX(Partner_details[companyName], MATCH(E4585, Partner_details[email], 0))</f>
        <v>Arctic Fox</v>
      </c>
      <c r="I4585">
        <f>IFERROR(INDEX(ggPayers[payer], MATCH(A4585, ggPayers[remote_order_id], 0)), 0)</f>
        <v>0</v>
      </c>
      <c r="J4585" t="str">
        <f t="shared" si="71"/>
        <v>other</v>
      </c>
    </row>
    <row r="4586" spans="1:10">
      <c r="A4586" s="89" t="s">
        <v>13704</v>
      </c>
      <c r="B4586" s="89">
        <v>100</v>
      </c>
      <c r="C4586" s="89" t="s">
        <v>7963</v>
      </c>
      <c r="D4586" s="89"/>
      <c r="E4586" s="89" t="s">
        <v>7196</v>
      </c>
      <c r="F4586" s="89" t="s">
        <v>884</v>
      </c>
      <c r="G4586" s="105">
        <v>45419.317361111112</v>
      </c>
      <c r="H4586" t="str">
        <f>INDEX(Partner_details[companyName], MATCH(E4586, Partner_details[email], 0))</f>
        <v>Arctic Fox</v>
      </c>
      <c r="I4586">
        <f>IFERROR(INDEX(ggPayers[payer], MATCH(A4586, ggPayers[remote_order_id], 0)), 0)</f>
        <v>0</v>
      </c>
      <c r="J4586" t="str">
        <f t="shared" si="71"/>
        <v>other</v>
      </c>
    </row>
    <row r="4587" spans="1:10">
      <c r="A4587" s="89" t="s">
        <v>13705</v>
      </c>
      <c r="B4587" s="89">
        <v>100</v>
      </c>
      <c r="C4587" s="89" t="s">
        <v>7974</v>
      </c>
      <c r="D4587" s="89"/>
      <c r="E4587" s="89" t="s">
        <v>7196</v>
      </c>
      <c r="F4587" s="89" t="s">
        <v>884</v>
      </c>
      <c r="G4587" s="105">
        <v>45419.317361111112</v>
      </c>
      <c r="H4587" t="str">
        <f>INDEX(Partner_details[companyName], MATCH(E4587, Partner_details[email], 0))</f>
        <v>Arctic Fox</v>
      </c>
      <c r="I4587">
        <f>IFERROR(INDEX(ggPayers[payer], MATCH(A4587, ggPayers[remote_order_id], 0)), 0)</f>
        <v>0</v>
      </c>
      <c r="J4587" t="str">
        <f t="shared" si="71"/>
        <v>other</v>
      </c>
    </row>
    <row r="4588" spans="1:10">
      <c r="A4588" s="89" t="s">
        <v>13706</v>
      </c>
      <c r="B4588" s="89">
        <v>100</v>
      </c>
      <c r="C4588" s="89" t="s">
        <v>7974</v>
      </c>
      <c r="D4588" s="89"/>
      <c r="E4588" s="89" t="s">
        <v>7196</v>
      </c>
      <c r="F4588" s="89" t="s">
        <v>884</v>
      </c>
      <c r="G4588" s="105">
        <v>45419.319444444445</v>
      </c>
      <c r="H4588" t="str">
        <f>INDEX(Partner_details[companyName], MATCH(E4588, Partner_details[email], 0))</f>
        <v>Arctic Fox</v>
      </c>
      <c r="I4588">
        <f>IFERROR(INDEX(ggPayers[payer], MATCH(A4588, ggPayers[remote_order_id], 0)), 0)</f>
        <v>0</v>
      </c>
      <c r="J4588" t="str">
        <f t="shared" si="71"/>
        <v>other</v>
      </c>
    </row>
    <row r="4589" spans="1:10">
      <c r="A4589" s="89" t="s">
        <v>843</v>
      </c>
      <c r="B4589" s="89">
        <v>100</v>
      </c>
      <c r="C4589" s="89" t="s">
        <v>561</v>
      </c>
      <c r="D4589" s="89" t="s">
        <v>13707</v>
      </c>
      <c r="E4589" s="89" t="s">
        <v>7114</v>
      </c>
      <c r="F4589" s="89" t="s">
        <v>7113</v>
      </c>
      <c r="G4589" s="105">
        <v>45419.322916666664</v>
      </c>
      <c r="H4589" t="str">
        <f>INDEX(Partner_details[companyName], MATCH(E4589, Partner_details[email], 0))</f>
        <v>Arctic Fox</v>
      </c>
      <c r="I4589">
        <f>IFERROR(INDEX(ggPayers[payer], MATCH(A4589, ggPayers[remote_order_id], 0)), 0)</f>
        <v>1116064</v>
      </c>
      <c r="J4589" t="str">
        <f t="shared" si="71"/>
        <v>ggPay</v>
      </c>
    </row>
    <row r="4590" spans="1:10">
      <c r="A4590" s="89" t="s">
        <v>841</v>
      </c>
      <c r="B4590" s="89">
        <v>100</v>
      </c>
      <c r="C4590" s="89" t="s">
        <v>561</v>
      </c>
      <c r="D4590" s="89"/>
      <c r="E4590" s="89" t="s">
        <v>7114</v>
      </c>
      <c r="F4590" s="89" t="s">
        <v>7113</v>
      </c>
      <c r="G4590" s="105">
        <v>45419.323611111111</v>
      </c>
      <c r="H4590" t="str">
        <f>INDEX(Partner_details[companyName], MATCH(E4590, Partner_details[email], 0))</f>
        <v>Arctic Fox</v>
      </c>
      <c r="I4590">
        <f>IFERROR(INDEX(ggPayers[payer], MATCH(A4590, ggPayers[remote_order_id], 0)), 0)</f>
        <v>0</v>
      </c>
      <c r="J4590" t="str">
        <f t="shared" si="71"/>
        <v>other</v>
      </c>
    </row>
    <row r="4591" spans="1:10">
      <c r="A4591" s="89" t="s">
        <v>13708</v>
      </c>
      <c r="B4591" s="89">
        <v>100</v>
      </c>
      <c r="C4591" s="89" t="s">
        <v>7974</v>
      </c>
      <c r="D4591" s="89"/>
      <c r="E4591" s="89" t="s">
        <v>6635</v>
      </c>
      <c r="F4591" s="89" t="s">
        <v>827</v>
      </c>
      <c r="G4591" s="105">
        <v>45419.447222222225</v>
      </c>
      <c r="H4591" t="str">
        <f>INDEX(Partner_details[companyName], MATCH(E4591, Partner_details[email], 0))</f>
        <v>Arctic Fox</v>
      </c>
      <c r="I4591">
        <f>IFERROR(INDEX(ggPayers[payer], MATCH(A4591, ggPayers[remote_order_id], 0)), 0)</f>
        <v>0</v>
      </c>
      <c r="J4591" t="str">
        <f t="shared" si="71"/>
        <v>other</v>
      </c>
    </row>
    <row r="4592" spans="1:10">
      <c r="A4592" s="89" t="s">
        <v>13709</v>
      </c>
      <c r="B4592" s="89">
        <v>100</v>
      </c>
      <c r="C4592" s="89" t="s">
        <v>7963</v>
      </c>
      <c r="D4592" s="89"/>
      <c r="E4592" s="89" t="s">
        <v>6635</v>
      </c>
      <c r="F4592" s="89" t="s">
        <v>827</v>
      </c>
      <c r="G4592" s="105">
        <v>45419.45</v>
      </c>
      <c r="H4592" t="str">
        <f>INDEX(Partner_details[companyName], MATCH(E4592, Partner_details[email], 0))</f>
        <v>Arctic Fox</v>
      </c>
      <c r="I4592">
        <f>IFERROR(INDEX(ggPayers[payer], MATCH(A4592, ggPayers[remote_order_id], 0)), 0)</f>
        <v>0</v>
      </c>
      <c r="J4592" t="str">
        <f t="shared" si="71"/>
        <v>other</v>
      </c>
    </row>
    <row r="4593" spans="1:10">
      <c r="A4593" s="89" t="s">
        <v>13710</v>
      </c>
      <c r="B4593" s="89">
        <v>100</v>
      </c>
      <c r="C4593" s="89" t="s">
        <v>7963</v>
      </c>
      <c r="D4593" s="89"/>
      <c r="E4593" s="89" t="s">
        <v>6635</v>
      </c>
      <c r="F4593" s="89" t="s">
        <v>827</v>
      </c>
      <c r="G4593" s="105">
        <v>45419.45</v>
      </c>
      <c r="H4593" t="str">
        <f>INDEX(Partner_details[companyName], MATCH(E4593, Partner_details[email], 0))</f>
        <v>Arctic Fox</v>
      </c>
      <c r="I4593">
        <f>IFERROR(INDEX(ggPayers[payer], MATCH(A4593, ggPayers[remote_order_id], 0)), 0)</f>
        <v>0</v>
      </c>
      <c r="J4593" t="str">
        <f t="shared" si="71"/>
        <v>other</v>
      </c>
    </row>
    <row r="4594" spans="1:10">
      <c r="A4594" s="89" t="s">
        <v>13711</v>
      </c>
      <c r="B4594" s="89">
        <v>100</v>
      </c>
      <c r="C4594" s="89" t="s">
        <v>7974</v>
      </c>
      <c r="D4594" s="89"/>
      <c r="E4594" s="89" t="s">
        <v>6635</v>
      </c>
      <c r="F4594" s="89" t="s">
        <v>827</v>
      </c>
      <c r="G4594" s="105">
        <v>45419.45</v>
      </c>
      <c r="H4594" t="str">
        <f>INDEX(Partner_details[companyName], MATCH(E4594, Partner_details[email], 0))</f>
        <v>Arctic Fox</v>
      </c>
      <c r="I4594">
        <f>IFERROR(INDEX(ggPayers[payer], MATCH(A4594, ggPayers[remote_order_id], 0)), 0)</f>
        <v>0</v>
      </c>
      <c r="J4594" t="str">
        <f t="shared" si="71"/>
        <v>other</v>
      </c>
    </row>
    <row r="4595" spans="1:10">
      <c r="A4595" s="89" t="s">
        <v>13712</v>
      </c>
      <c r="B4595" s="89">
        <v>100</v>
      </c>
      <c r="C4595" s="89" t="s">
        <v>7974</v>
      </c>
      <c r="D4595" s="89"/>
      <c r="E4595" s="89" t="s">
        <v>6635</v>
      </c>
      <c r="F4595" s="89" t="s">
        <v>827</v>
      </c>
      <c r="G4595" s="105">
        <v>45419.45</v>
      </c>
      <c r="H4595" t="str">
        <f>INDEX(Partner_details[companyName], MATCH(E4595, Partner_details[email], 0))</f>
        <v>Arctic Fox</v>
      </c>
      <c r="I4595">
        <f>IFERROR(INDEX(ggPayers[payer], MATCH(A4595, ggPayers[remote_order_id], 0)), 0)</f>
        <v>0</v>
      </c>
      <c r="J4595" t="str">
        <f t="shared" si="71"/>
        <v>other</v>
      </c>
    </row>
    <row r="4596" spans="1:10">
      <c r="A4596" s="89" t="s">
        <v>13713</v>
      </c>
      <c r="B4596" s="89">
        <v>100</v>
      </c>
      <c r="C4596" s="89" t="s">
        <v>7974</v>
      </c>
      <c r="D4596" s="89"/>
      <c r="E4596" s="89" t="s">
        <v>6635</v>
      </c>
      <c r="F4596" s="89" t="s">
        <v>827</v>
      </c>
      <c r="G4596" s="105">
        <v>45419.45</v>
      </c>
      <c r="H4596" t="str">
        <f>INDEX(Partner_details[companyName], MATCH(E4596, Partner_details[email], 0))</f>
        <v>Arctic Fox</v>
      </c>
      <c r="I4596">
        <f>IFERROR(INDEX(ggPayers[payer], MATCH(A4596, ggPayers[remote_order_id], 0)), 0)</f>
        <v>0</v>
      </c>
      <c r="J4596" t="str">
        <f t="shared" si="71"/>
        <v>other</v>
      </c>
    </row>
    <row r="4597" spans="1:10">
      <c r="A4597" s="89" t="s">
        <v>13714</v>
      </c>
      <c r="B4597" s="89">
        <v>100</v>
      </c>
      <c r="C4597" s="89" t="s">
        <v>7974</v>
      </c>
      <c r="D4597" s="89"/>
      <c r="E4597" s="89" t="s">
        <v>6635</v>
      </c>
      <c r="F4597" s="89" t="s">
        <v>827</v>
      </c>
      <c r="G4597" s="105">
        <v>45419.45</v>
      </c>
      <c r="H4597" t="str">
        <f>INDEX(Partner_details[companyName], MATCH(E4597, Partner_details[email], 0))</f>
        <v>Arctic Fox</v>
      </c>
      <c r="I4597">
        <f>IFERROR(INDEX(ggPayers[payer], MATCH(A4597, ggPayers[remote_order_id], 0)), 0)</f>
        <v>0</v>
      </c>
      <c r="J4597" t="str">
        <f t="shared" si="71"/>
        <v>other</v>
      </c>
    </row>
    <row r="4598" spans="1:10">
      <c r="A4598" s="89" t="s">
        <v>13715</v>
      </c>
      <c r="B4598" s="89">
        <v>100</v>
      </c>
      <c r="C4598" s="89" t="s">
        <v>7974</v>
      </c>
      <c r="D4598" s="89"/>
      <c r="E4598" s="89" t="s">
        <v>6635</v>
      </c>
      <c r="F4598" s="89" t="s">
        <v>827</v>
      </c>
      <c r="G4598" s="105">
        <v>45419.45</v>
      </c>
      <c r="H4598" t="str">
        <f>INDEX(Partner_details[companyName], MATCH(E4598, Partner_details[email], 0))</f>
        <v>Arctic Fox</v>
      </c>
      <c r="I4598">
        <f>IFERROR(INDEX(ggPayers[payer], MATCH(A4598, ggPayers[remote_order_id], 0)), 0)</f>
        <v>0</v>
      </c>
      <c r="J4598" t="str">
        <f t="shared" si="71"/>
        <v>other</v>
      </c>
    </row>
    <row r="4599" spans="1:10">
      <c r="A4599" s="89" t="s">
        <v>13716</v>
      </c>
      <c r="B4599" s="89">
        <v>100</v>
      </c>
      <c r="C4599" s="89" t="s">
        <v>7974</v>
      </c>
      <c r="D4599" s="89"/>
      <c r="E4599" s="89" t="s">
        <v>6635</v>
      </c>
      <c r="F4599" s="89" t="s">
        <v>827</v>
      </c>
      <c r="G4599" s="105">
        <v>45419.45</v>
      </c>
      <c r="H4599" t="str">
        <f>INDEX(Partner_details[companyName], MATCH(E4599, Partner_details[email], 0))</f>
        <v>Arctic Fox</v>
      </c>
      <c r="I4599">
        <f>IFERROR(INDEX(ggPayers[payer], MATCH(A4599, ggPayers[remote_order_id], 0)), 0)</f>
        <v>0</v>
      </c>
      <c r="J4599" t="str">
        <f t="shared" si="71"/>
        <v>other</v>
      </c>
    </row>
    <row r="4600" spans="1:10">
      <c r="A4600" s="89" t="s">
        <v>13717</v>
      </c>
      <c r="B4600" s="89">
        <v>100</v>
      </c>
      <c r="C4600" s="89" t="s">
        <v>7974</v>
      </c>
      <c r="D4600" s="89"/>
      <c r="E4600" s="89" t="s">
        <v>6635</v>
      </c>
      <c r="F4600" s="89" t="s">
        <v>827</v>
      </c>
      <c r="G4600" s="105">
        <v>45419.45</v>
      </c>
      <c r="H4600" t="str">
        <f>INDEX(Partner_details[companyName], MATCH(E4600, Partner_details[email], 0))</f>
        <v>Arctic Fox</v>
      </c>
      <c r="I4600">
        <f>IFERROR(INDEX(ggPayers[payer], MATCH(A4600, ggPayers[remote_order_id], 0)), 0)</f>
        <v>0</v>
      </c>
      <c r="J4600" t="str">
        <f t="shared" si="71"/>
        <v>other</v>
      </c>
    </row>
    <row r="4601" spans="1:10">
      <c r="A4601" s="89" t="s">
        <v>13718</v>
      </c>
      <c r="B4601" s="89">
        <v>100</v>
      </c>
      <c r="C4601" s="89" t="s">
        <v>7974</v>
      </c>
      <c r="D4601" s="89"/>
      <c r="E4601" s="89" t="s">
        <v>6635</v>
      </c>
      <c r="F4601" s="89" t="s">
        <v>827</v>
      </c>
      <c r="G4601" s="105">
        <v>45419.453472222223</v>
      </c>
      <c r="H4601" t="str">
        <f>INDEX(Partner_details[companyName], MATCH(E4601, Partner_details[email], 0))</f>
        <v>Arctic Fox</v>
      </c>
      <c r="I4601">
        <f>IFERROR(INDEX(ggPayers[payer], MATCH(A4601, ggPayers[remote_order_id], 0)), 0)</f>
        <v>0</v>
      </c>
      <c r="J4601" t="str">
        <f t="shared" si="71"/>
        <v>other</v>
      </c>
    </row>
    <row r="4602" spans="1:10">
      <c r="A4602" s="89" t="s">
        <v>13719</v>
      </c>
      <c r="B4602" s="89">
        <v>100</v>
      </c>
      <c r="C4602" s="89" t="s">
        <v>7974</v>
      </c>
      <c r="D4602" s="89"/>
      <c r="E4602" s="89" t="s">
        <v>6635</v>
      </c>
      <c r="F4602" s="89" t="s">
        <v>827</v>
      </c>
      <c r="G4602" s="105">
        <v>45419.458333333336</v>
      </c>
      <c r="H4602" t="str">
        <f>INDEX(Partner_details[companyName], MATCH(E4602, Partner_details[email], 0))</f>
        <v>Arctic Fox</v>
      </c>
      <c r="I4602">
        <f>IFERROR(INDEX(ggPayers[payer], MATCH(A4602, ggPayers[remote_order_id], 0)), 0)</f>
        <v>0</v>
      </c>
      <c r="J4602" t="str">
        <f t="shared" si="71"/>
        <v>other</v>
      </c>
    </row>
    <row r="4603" spans="1:10">
      <c r="A4603" s="89" t="s">
        <v>13720</v>
      </c>
      <c r="B4603" s="89">
        <v>100</v>
      </c>
      <c r="C4603" s="89" t="s">
        <v>7974</v>
      </c>
      <c r="D4603" s="89"/>
      <c r="E4603" s="89" t="s">
        <v>6635</v>
      </c>
      <c r="F4603" s="89" t="s">
        <v>827</v>
      </c>
      <c r="G4603" s="105">
        <v>45419.459027777775</v>
      </c>
      <c r="H4603" t="str">
        <f>INDEX(Partner_details[companyName], MATCH(E4603, Partner_details[email], 0))</f>
        <v>Arctic Fox</v>
      </c>
      <c r="I4603">
        <f>IFERROR(INDEX(ggPayers[payer], MATCH(A4603, ggPayers[remote_order_id], 0)), 0)</f>
        <v>0</v>
      </c>
      <c r="J4603" t="str">
        <f t="shared" si="71"/>
        <v>other</v>
      </c>
    </row>
    <row r="4604" spans="1:10">
      <c r="A4604" s="89" t="s">
        <v>837</v>
      </c>
      <c r="B4604" s="89">
        <v>100</v>
      </c>
      <c r="C4604" s="89" t="s">
        <v>561</v>
      </c>
      <c r="D4604" s="89" t="s">
        <v>13721</v>
      </c>
      <c r="E4604" s="89" t="s">
        <v>7114</v>
      </c>
      <c r="F4604" s="89" t="s">
        <v>7113</v>
      </c>
      <c r="G4604" s="105">
        <v>45419.459722222222</v>
      </c>
      <c r="H4604" t="str">
        <f>INDEX(Partner_details[companyName], MATCH(E4604, Partner_details[email], 0))</f>
        <v>Arctic Fox</v>
      </c>
      <c r="I4604">
        <f>IFERROR(INDEX(ggPayers[payer], MATCH(A4604, ggPayers[remote_order_id], 0)), 0)</f>
        <v>346534</v>
      </c>
      <c r="J4604" t="str">
        <f t="shared" si="71"/>
        <v>ggPay</v>
      </c>
    </row>
    <row r="4605" spans="1:10">
      <c r="A4605" s="89" t="s">
        <v>834</v>
      </c>
      <c r="B4605" s="89">
        <v>1000</v>
      </c>
      <c r="C4605" s="89" t="s">
        <v>561</v>
      </c>
      <c r="D4605" s="89" t="s">
        <v>13722</v>
      </c>
      <c r="E4605" s="89" t="s">
        <v>7296</v>
      </c>
      <c r="F4605" s="89" t="s">
        <v>516</v>
      </c>
      <c r="G4605" s="105">
        <v>45419.482638888891</v>
      </c>
      <c r="H4605" t="str">
        <f>INDEX(Partner_details[companyName], MATCH(E4605, Partner_details[email], 0))</f>
        <v>Paul</v>
      </c>
      <c r="I4605">
        <f>IFERROR(INDEX(ggPayers[payer], MATCH(A4605, ggPayers[remote_order_id], 0)), 0)</f>
        <v>1127335</v>
      </c>
      <c r="J4605" t="str">
        <f t="shared" si="71"/>
        <v>ggPay</v>
      </c>
    </row>
    <row r="4606" spans="1:10">
      <c r="A4606" s="89" t="s">
        <v>832</v>
      </c>
      <c r="B4606" s="89">
        <v>100</v>
      </c>
      <c r="C4606" s="89" t="s">
        <v>561</v>
      </c>
      <c r="D4606" s="89"/>
      <c r="E4606" s="89" t="s">
        <v>6635</v>
      </c>
      <c r="F4606" s="89" t="s">
        <v>827</v>
      </c>
      <c r="G4606" s="105">
        <v>45419.494444444441</v>
      </c>
      <c r="H4606" t="str">
        <f>INDEX(Partner_details[companyName], MATCH(E4606, Partner_details[email], 0))</f>
        <v>Arctic Fox</v>
      </c>
      <c r="I4606">
        <f>IFERROR(INDEX(ggPayers[payer], MATCH(A4606, ggPayers[remote_order_id], 0)), 0)</f>
        <v>0</v>
      </c>
      <c r="J4606" t="str">
        <f t="shared" si="71"/>
        <v>other</v>
      </c>
    </row>
    <row r="4607" spans="1:10">
      <c r="A4607" s="89" t="s">
        <v>13723</v>
      </c>
      <c r="B4607" s="89">
        <v>100</v>
      </c>
      <c r="C4607" s="89" t="s">
        <v>7963</v>
      </c>
      <c r="D4607" s="89"/>
      <c r="E4607" s="89" t="s">
        <v>6635</v>
      </c>
      <c r="F4607" s="89" t="s">
        <v>827</v>
      </c>
      <c r="G4607" s="105">
        <v>45419.494444444441</v>
      </c>
      <c r="H4607" t="str">
        <f>INDEX(Partner_details[companyName], MATCH(E4607, Partner_details[email], 0))</f>
        <v>Arctic Fox</v>
      </c>
      <c r="I4607">
        <f>IFERROR(INDEX(ggPayers[payer], MATCH(A4607, ggPayers[remote_order_id], 0)), 0)</f>
        <v>0</v>
      </c>
      <c r="J4607" t="str">
        <f t="shared" si="71"/>
        <v>other</v>
      </c>
    </row>
    <row r="4608" spans="1:10">
      <c r="A4608" s="89" t="s">
        <v>830</v>
      </c>
      <c r="B4608" s="89">
        <v>100</v>
      </c>
      <c r="C4608" s="89" t="s">
        <v>561</v>
      </c>
      <c r="D4608" s="89"/>
      <c r="E4608" s="89" t="s">
        <v>6635</v>
      </c>
      <c r="F4608" s="89" t="s">
        <v>827</v>
      </c>
      <c r="G4608" s="105">
        <v>45419.498611111114</v>
      </c>
      <c r="H4608" t="str">
        <f>INDEX(Partner_details[companyName], MATCH(E4608, Partner_details[email], 0))</f>
        <v>Arctic Fox</v>
      </c>
      <c r="I4608">
        <f>IFERROR(INDEX(ggPayers[payer], MATCH(A4608, ggPayers[remote_order_id], 0)), 0)</f>
        <v>0</v>
      </c>
      <c r="J4608" t="str">
        <f t="shared" si="71"/>
        <v>other</v>
      </c>
    </row>
    <row r="4609" spans="1:10">
      <c r="A4609" s="89" t="s">
        <v>828</v>
      </c>
      <c r="B4609" s="89">
        <v>100</v>
      </c>
      <c r="C4609" s="89" t="s">
        <v>561</v>
      </c>
      <c r="D4609" s="89"/>
      <c r="E4609" s="89" t="s">
        <v>6635</v>
      </c>
      <c r="F4609" s="89" t="s">
        <v>827</v>
      </c>
      <c r="G4609" s="105">
        <v>45419.500694444447</v>
      </c>
      <c r="H4609" t="str">
        <f>INDEX(Partner_details[companyName], MATCH(E4609, Partner_details[email], 0))</f>
        <v>Arctic Fox</v>
      </c>
      <c r="I4609">
        <f>IFERROR(INDEX(ggPayers[payer], MATCH(A4609, ggPayers[remote_order_id], 0)), 0)</f>
        <v>0</v>
      </c>
      <c r="J4609" t="str">
        <f t="shared" si="71"/>
        <v>other</v>
      </c>
    </row>
    <row r="4610" spans="1:10">
      <c r="A4610" s="89" t="s">
        <v>13724</v>
      </c>
      <c r="B4610" s="89">
        <v>100</v>
      </c>
      <c r="C4610" s="89" t="s">
        <v>7963</v>
      </c>
      <c r="D4610" s="89"/>
      <c r="E4610" s="89" t="s">
        <v>6635</v>
      </c>
      <c r="F4610" s="89" t="s">
        <v>827</v>
      </c>
      <c r="G4610" s="105">
        <v>45419.500694444447</v>
      </c>
      <c r="H4610" t="str">
        <f>INDEX(Partner_details[companyName], MATCH(E4610, Partner_details[email], 0))</f>
        <v>Arctic Fox</v>
      </c>
      <c r="I4610">
        <f>IFERROR(INDEX(ggPayers[payer], MATCH(A4610, ggPayers[remote_order_id], 0)), 0)</f>
        <v>0</v>
      </c>
      <c r="J4610" t="str">
        <f t="shared" si="71"/>
        <v>other</v>
      </c>
    </row>
    <row r="4611" spans="1:10">
      <c r="A4611" s="89" t="s">
        <v>824</v>
      </c>
      <c r="B4611" s="89">
        <v>100</v>
      </c>
      <c r="C4611" s="89" t="s">
        <v>561</v>
      </c>
      <c r="D4611" s="89" t="s">
        <v>13725</v>
      </c>
      <c r="E4611" s="89" t="s">
        <v>6663</v>
      </c>
      <c r="F4611" s="89" t="s">
        <v>462</v>
      </c>
      <c r="G4611" s="105">
        <v>45419.508333333331</v>
      </c>
      <c r="H4611" t="str">
        <f>INDEX(Partner_details[companyName], MATCH(E4611, Partner_details[email], 0))</f>
        <v>Food industry</v>
      </c>
      <c r="I4611">
        <f>IFERROR(INDEX(ggPayers[payer], MATCH(A4611, ggPayers[remote_order_id], 0)), 0)</f>
        <v>825186</v>
      </c>
      <c r="J4611" t="str">
        <f t="shared" ref="J4611:J4674" si="72">IF(NOT(I4611=0), "ggPay", "other")</f>
        <v>ggPay</v>
      </c>
    </row>
    <row r="4612" spans="1:10">
      <c r="A4612" s="89" t="s">
        <v>820</v>
      </c>
      <c r="B4612" s="89">
        <v>500</v>
      </c>
      <c r="C4612" s="89" t="s">
        <v>561</v>
      </c>
      <c r="D4612" s="89" t="s">
        <v>13726</v>
      </c>
      <c r="E4612" s="89" t="s">
        <v>279</v>
      </c>
      <c r="F4612" s="89" t="s">
        <v>278</v>
      </c>
      <c r="G4612" s="105">
        <v>45419.523611111108</v>
      </c>
      <c r="H4612" t="str">
        <f>INDEX(Partner_details[companyName], MATCH(E4612, Partner_details[email], 0))</f>
        <v>gg cjsc</v>
      </c>
      <c r="I4612">
        <f>IFERROR(INDEX(ggPayers[payer], MATCH(A4612, ggPayers[remote_order_id], 0)), 0)</f>
        <v>135322</v>
      </c>
      <c r="J4612" t="str">
        <f t="shared" si="72"/>
        <v>ggPay</v>
      </c>
    </row>
    <row r="4613" spans="1:10">
      <c r="A4613" s="89" t="s">
        <v>818</v>
      </c>
      <c r="B4613" s="89">
        <v>500</v>
      </c>
      <c r="C4613" s="89" t="s">
        <v>561</v>
      </c>
      <c r="D4613" s="89" t="s">
        <v>13727</v>
      </c>
      <c r="E4613" s="89" t="s">
        <v>6572</v>
      </c>
      <c r="F4613" s="89" t="s">
        <v>568</v>
      </c>
      <c r="G4613" s="105">
        <v>45419.55</v>
      </c>
      <c r="H4613" t="str">
        <f>INDEX(Partner_details[companyName], MATCH(E4613, Partner_details[email], 0))</f>
        <v>Bisquit</v>
      </c>
      <c r="I4613">
        <f>IFERROR(INDEX(ggPayers[payer], MATCH(A4613, ggPayers[remote_order_id], 0)), 0)</f>
        <v>1109401</v>
      </c>
      <c r="J4613" t="str">
        <f t="shared" si="72"/>
        <v>ggPay</v>
      </c>
    </row>
    <row r="4614" spans="1:10">
      <c r="A4614" s="89" t="s">
        <v>13728</v>
      </c>
      <c r="B4614" s="89">
        <v>500</v>
      </c>
      <c r="C4614" s="89" t="s">
        <v>7963</v>
      </c>
      <c r="D4614" s="89" t="s">
        <v>13729</v>
      </c>
      <c r="E4614" s="89" t="s">
        <v>7018</v>
      </c>
      <c r="F4614" s="89" t="s">
        <v>476</v>
      </c>
      <c r="G4614" s="105">
        <v>45419.6</v>
      </c>
      <c r="H4614" t="str">
        <f>INDEX(Partner_details[companyName], MATCH(E4614, Partner_details[email], 0))</f>
        <v>Malocco</v>
      </c>
      <c r="I4614">
        <f>IFERROR(INDEX(ggPayers[payer], MATCH(A4614, ggPayers[remote_order_id], 0)), 0)</f>
        <v>0</v>
      </c>
      <c r="J4614" t="str">
        <f t="shared" si="72"/>
        <v>other</v>
      </c>
    </row>
    <row r="4615" spans="1:10">
      <c r="A4615" s="89" t="s">
        <v>6232</v>
      </c>
      <c r="B4615" s="89">
        <v>1000</v>
      </c>
      <c r="C4615" s="89" t="s">
        <v>5606</v>
      </c>
      <c r="D4615" s="89" t="s">
        <v>13730</v>
      </c>
      <c r="E4615" s="89" t="s">
        <v>7018</v>
      </c>
      <c r="F4615" s="89" t="s">
        <v>476</v>
      </c>
      <c r="G4615" s="105">
        <v>45419.645138888889</v>
      </c>
      <c r="H4615" t="str">
        <f>INDEX(Partner_details[companyName], MATCH(E4615, Partner_details[email], 0))</f>
        <v>Malocco</v>
      </c>
      <c r="I4615">
        <f>IFERROR(INDEX(ggPayers[payer], MATCH(A4615, ggPayers[remote_order_id], 0)), 0)</f>
        <v>143865</v>
      </c>
      <c r="J4615" t="str">
        <f t="shared" si="72"/>
        <v>ggPay</v>
      </c>
    </row>
    <row r="4616" spans="1:10">
      <c r="A4616" s="89" t="s">
        <v>6231</v>
      </c>
      <c r="B4616" s="89">
        <v>500</v>
      </c>
      <c r="C4616" s="89" t="s">
        <v>5606</v>
      </c>
      <c r="D4616" s="89" t="s">
        <v>13731</v>
      </c>
      <c r="E4616" s="89" t="s">
        <v>6572</v>
      </c>
      <c r="F4616" s="89" t="s">
        <v>568</v>
      </c>
      <c r="G4616" s="105">
        <v>45419.662499999999</v>
      </c>
      <c r="H4616" t="str">
        <f>INDEX(Partner_details[companyName], MATCH(E4616, Partner_details[email], 0))</f>
        <v>Bisquit</v>
      </c>
      <c r="I4616">
        <f>IFERROR(INDEX(ggPayers[payer], MATCH(A4616, ggPayers[remote_order_id], 0)), 0)</f>
        <v>304256</v>
      </c>
      <c r="J4616" t="str">
        <f t="shared" si="72"/>
        <v>ggPay</v>
      </c>
    </row>
    <row r="4617" spans="1:10">
      <c r="A4617" s="89" t="s">
        <v>13732</v>
      </c>
      <c r="B4617" s="89">
        <v>1500</v>
      </c>
      <c r="C4617" s="89" t="s">
        <v>7963</v>
      </c>
      <c r="D4617" s="89" t="s">
        <v>13733</v>
      </c>
      <c r="E4617" s="89" t="s">
        <v>7235</v>
      </c>
      <c r="F4617" s="89" t="s">
        <v>710</v>
      </c>
      <c r="G4617" s="105">
        <v>45419.724999999999</v>
      </c>
      <c r="H4617" t="str">
        <f>INDEX(Partner_details[companyName], MATCH(E4617, Partner_details[email], 0))</f>
        <v>Smoking Chef</v>
      </c>
      <c r="I4617">
        <f>IFERROR(INDEX(ggPayers[payer], MATCH(A4617, ggPayers[remote_order_id], 0)), 0)</f>
        <v>0</v>
      </c>
      <c r="J4617" t="str">
        <f t="shared" si="72"/>
        <v>other</v>
      </c>
    </row>
    <row r="4618" spans="1:10">
      <c r="A4618" s="89" t="s">
        <v>816</v>
      </c>
      <c r="B4618" s="89">
        <v>500</v>
      </c>
      <c r="C4618" s="89" t="s">
        <v>561</v>
      </c>
      <c r="D4618" s="89"/>
      <c r="E4618" s="89" t="s">
        <v>7018</v>
      </c>
      <c r="F4618" s="89" t="s">
        <v>476</v>
      </c>
      <c r="G4618" s="105">
        <v>45419.820833333331</v>
      </c>
      <c r="H4618" t="str">
        <f>INDEX(Partner_details[companyName], MATCH(E4618, Partner_details[email], 0))</f>
        <v>Malocco</v>
      </c>
      <c r="I4618">
        <f>IFERROR(INDEX(ggPayers[payer], MATCH(A4618, ggPayers[remote_order_id], 0)), 0)</f>
        <v>0</v>
      </c>
      <c r="J4618" t="str">
        <f t="shared" si="72"/>
        <v>other</v>
      </c>
    </row>
    <row r="4619" spans="1:10">
      <c r="A4619" s="89" t="s">
        <v>814</v>
      </c>
      <c r="B4619" s="89">
        <v>500</v>
      </c>
      <c r="C4619" s="89" t="s">
        <v>561</v>
      </c>
      <c r="D4619" s="89" t="s">
        <v>13734</v>
      </c>
      <c r="E4619" s="89" t="s">
        <v>7432</v>
      </c>
      <c r="F4619" s="89" t="s">
        <v>571</v>
      </c>
      <c r="G4619" s="105">
        <v>45420.253472222219</v>
      </c>
      <c r="H4619" t="str">
        <f>INDEX(Partner_details[companyName], MATCH(E4619, Partner_details[email], 0))</f>
        <v>Venlo</v>
      </c>
      <c r="I4619">
        <f>IFERROR(INDEX(ggPayers[payer], MATCH(A4619, ggPayers[remote_order_id], 0)), 0)</f>
        <v>798</v>
      </c>
      <c r="J4619" t="str">
        <f t="shared" si="72"/>
        <v>ggPay</v>
      </c>
    </row>
    <row r="4620" spans="1:10">
      <c r="A4620" s="89" t="s">
        <v>13735</v>
      </c>
      <c r="B4620" s="89">
        <v>500</v>
      </c>
      <c r="C4620" s="89" t="s">
        <v>7963</v>
      </c>
      <c r="D4620" s="89" t="s">
        <v>13736</v>
      </c>
      <c r="E4620" s="89" t="s">
        <v>6491</v>
      </c>
      <c r="F4620" s="89" t="s">
        <v>801</v>
      </c>
      <c r="G4620" s="105">
        <v>45420.296527777777</v>
      </c>
      <c r="H4620" t="str">
        <f>INDEX(Partner_details[companyName], MATCH(E4620, Partner_details[email], 0))</f>
        <v>Prepa</v>
      </c>
      <c r="I4620">
        <f>IFERROR(INDEX(ggPayers[payer], MATCH(A4620, ggPayers[remote_order_id], 0)), 0)</f>
        <v>0</v>
      </c>
      <c r="J4620" t="str">
        <f t="shared" si="72"/>
        <v>other</v>
      </c>
    </row>
    <row r="4621" spans="1:10">
      <c r="A4621" s="89" t="s">
        <v>812</v>
      </c>
      <c r="B4621" s="89">
        <v>500</v>
      </c>
      <c r="C4621" s="89" t="s">
        <v>561</v>
      </c>
      <c r="D4621" s="89" t="s">
        <v>13737</v>
      </c>
      <c r="E4621" s="89" t="s">
        <v>6690</v>
      </c>
      <c r="F4621" s="89" t="s">
        <v>655</v>
      </c>
      <c r="G4621" s="105">
        <v>45420.390972222223</v>
      </c>
      <c r="H4621" t="str">
        <f>INDEX(Partner_details[companyName], MATCH(E4621, Partner_details[email], 0))</f>
        <v>Bisquit</v>
      </c>
      <c r="I4621">
        <f>IFERROR(INDEX(ggPayers[payer], MATCH(A4621, ggPayers[remote_order_id], 0)), 0)</f>
        <v>545501</v>
      </c>
      <c r="J4621" t="str">
        <f t="shared" si="72"/>
        <v>ggPay</v>
      </c>
    </row>
    <row r="4622" spans="1:10">
      <c r="A4622" s="89" t="s">
        <v>810</v>
      </c>
      <c r="B4622" s="89">
        <v>500</v>
      </c>
      <c r="C4622" s="89" t="s">
        <v>561</v>
      </c>
      <c r="D4622" s="89" t="s">
        <v>13738</v>
      </c>
      <c r="E4622" s="89" t="s">
        <v>6984</v>
      </c>
      <c r="F4622" s="89" t="s">
        <v>206</v>
      </c>
      <c r="G4622" s="105">
        <v>45420.401388888888</v>
      </c>
      <c r="H4622" t="str">
        <f>INDEX(Partner_details[companyName], MATCH(E4622, Partner_details[email], 0))</f>
        <v>gg cjsc</v>
      </c>
      <c r="I4622">
        <f>IFERROR(INDEX(ggPayers[payer], MATCH(A4622, ggPayers[remote_order_id], 0)), 0)</f>
        <v>839</v>
      </c>
      <c r="J4622" t="str">
        <f t="shared" si="72"/>
        <v>ggPay</v>
      </c>
    </row>
    <row r="4623" spans="1:10">
      <c r="A4623" s="89" t="s">
        <v>808</v>
      </c>
      <c r="B4623" s="89">
        <v>500</v>
      </c>
      <c r="C4623" s="89" t="s">
        <v>561</v>
      </c>
      <c r="D4623" s="89" t="s">
        <v>13739</v>
      </c>
      <c r="E4623" s="89" t="s">
        <v>6984</v>
      </c>
      <c r="F4623" s="89" t="s">
        <v>206</v>
      </c>
      <c r="G4623" s="105">
        <v>45420.404861111114</v>
      </c>
      <c r="H4623" t="str">
        <f>INDEX(Partner_details[companyName], MATCH(E4623, Partner_details[email], 0))</f>
        <v>gg cjsc</v>
      </c>
      <c r="I4623">
        <f>IFERROR(INDEX(ggPayers[payer], MATCH(A4623, ggPayers[remote_order_id], 0)), 0)</f>
        <v>839</v>
      </c>
      <c r="J4623" t="str">
        <f t="shared" si="72"/>
        <v>ggPay</v>
      </c>
    </row>
    <row r="4624" spans="1:10">
      <c r="A4624" s="89" t="s">
        <v>6230</v>
      </c>
      <c r="B4624" s="89">
        <v>2000</v>
      </c>
      <c r="C4624" s="89" t="s">
        <v>5606</v>
      </c>
      <c r="D4624" s="89" t="s">
        <v>13740</v>
      </c>
      <c r="E4624" s="89" t="s">
        <v>6690</v>
      </c>
      <c r="F4624" s="89" t="s">
        <v>655</v>
      </c>
      <c r="G4624" s="105">
        <v>45420.416666666664</v>
      </c>
      <c r="H4624" t="str">
        <f>INDEX(Partner_details[companyName], MATCH(E4624, Partner_details[email], 0))</f>
        <v>Bisquit</v>
      </c>
      <c r="I4624">
        <f>IFERROR(INDEX(ggPayers[payer], MATCH(A4624, ggPayers[remote_order_id], 0)), 0)</f>
        <v>139215</v>
      </c>
      <c r="J4624" t="str">
        <f t="shared" si="72"/>
        <v>ggPay</v>
      </c>
    </row>
    <row r="4625" spans="1:10">
      <c r="A4625" s="89" t="s">
        <v>6229</v>
      </c>
      <c r="B4625" s="89">
        <v>2000</v>
      </c>
      <c r="C4625" s="89" t="s">
        <v>5606</v>
      </c>
      <c r="D4625" s="89" t="s">
        <v>13741</v>
      </c>
      <c r="E4625" s="89" t="s">
        <v>6690</v>
      </c>
      <c r="F4625" s="89" t="s">
        <v>655</v>
      </c>
      <c r="G4625" s="105">
        <v>45420.42083333333</v>
      </c>
      <c r="H4625" t="str">
        <f>INDEX(Partner_details[companyName], MATCH(E4625, Partner_details[email], 0))</f>
        <v>Bisquit</v>
      </c>
      <c r="I4625">
        <f>IFERROR(INDEX(ggPayers[payer], MATCH(A4625, ggPayers[remote_order_id], 0)), 0)</f>
        <v>139215</v>
      </c>
      <c r="J4625" t="str">
        <f t="shared" si="72"/>
        <v>ggPay</v>
      </c>
    </row>
    <row r="4626" spans="1:10">
      <c r="A4626" s="89" t="s">
        <v>6228</v>
      </c>
      <c r="B4626" s="89">
        <v>2000</v>
      </c>
      <c r="C4626" s="89" t="s">
        <v>5606</v>
      </c>
      <c r="D4626" s="89" t="s">
        <v>13742</v>
      </c>
      <c r="E4626" s="89" t="s">
        <v>6690</v>
      </c>
      <c r="F4626" s="89" t="s">
        <v>655</v>
      </c>
      <c r="G4626" s="105">
        <v>45420.421527777777</v>
      </c>
      <c r="H4626" t="str">
        <f>INDEX(Partner_details[companyName], MATCH(E4626, Partner_details[email], 0))</f>
        <v>Bisquit</v>
      </c>
      <c r="I4626">
        <f>IFERROR(INDEX(ggPayers[payer], MATCH(A4626, ggPayers[remote_order_id], 0)), 0)</f>
        <v>139215</v>
      </c>
      <c r="J4626" t="str">
        <f t="shared" si="72"/>
        <v>ggPay</v>
      </c>
    </row>
    <row r="4627" spans="1:10">
      <c r="A4627" s="89" t="s">
        <v>13743</v>
      </c>
      <c r="B4627" s="89">
        <v>500</v>
      </c>
      <c r="C4627" s="89" t="s">
        <v>7963</v>
      </c>
      <c r="D4627" s="89"/>
      <c r="E4627" s="89" t="s">
        <v>7296</v>
      </c>
      <c r="F4627" s="89" t="s">
        <v>516</v>
      </c>
      <c r="G4627" s="105">
        <v>45420.428472222222</v>
      </c>
      <c r="H4627" t="str">
        <f>INDEX(Partner_details[companyName], MATCH(E4627, Partner_details[email], 0))</f>
        <v>Paul</v>
      </c>
      <c r="I4627">
        <f>IFERROR(INDEX(ggPayers[payer], MATCH(A4627, ggPayers[remote_order_id], 0)), 0)</f>
        <v>0</v>
      </c>
      <c r="J4627" t="str">
        <f t="shared" si="72"/>
        <v>other</v>
      </c>
    </row>
    <row r="4628" spans="1:10">
      <c r="A4628" s="89" t="s">
        <v>806</v>
      </c>
      <c r="B4628" s="89">
        <v>500</v>
      </c>
      <c r="C4628" s="89" t="s">
        <v>561</v>
      </c>
      <c r="D4628" s="89" t="s">
        <v>13744</v>
      </c>
      <c r="E4628" s="89" t="s">
        <v>6984</v>
      </c>
      <c r="F4628" s="89" t="s">
        <v>206</v>
      </c>
      <c r="G4628" s="105">
        <v>45420.448611111111</v>
      </c>
      <c r="H4628" t="str">
        <f>INDEX(Partner_details[companyName], MATCH(E4628, Partner_details[email], 0))</f>
        <v>gg cjsc</v>
      </c>
      <c r="I4628">
        <f>IFERROR(INDEX(ggPayers[payer], MATCH(A4628, ggPayers[remote_order_id], 0)), 0)</f>
        <v>839</v>
      </c>
      <c r="J4628" t="str">
        <f t="shared" si="72"/>
        <v>ggPay</v>
      </c>
    </row>
    <row r="4629" spans="1:10">
      <c r="A4629" s="89" t="s">
        <v>13745</v>
      </c>
      <c r="B4629" s="89">
        <v>4500</v>
      </c>
      <c r="C4629" s="89" t="s">
        <v>7963</v>
      </c>
      <c r="D4629" s="89" t="s">
        <v>13746</v>
      </c>
      <c r="E4629" s="89" t="s">
        <v>7018</v>
      </c>
      <c r="F4629" s="89" t="s">
        <v>476</v>
      </c>
      <c r="G4629" s="105">
        <v>45420.457638888889</v>
      </c>
      <c r="H4629" t="str">
        <f>INDEX(Partner_details[companyName], MATCH(E4629, Partner_details[email], 0))</f>
        <v>Malocco</v>
      </c>
      <c r="I4629">
        <f>IFERROR(INDEX(ggPayers[payer], MATCH(A4629, ggPayers[remote_order_id], 0)), 0)</f>
        <v>0</v>
      </c>
      <c r="J4629" t="str">
        <f t="shared" si="72"/>
        <v>other</v>
      </c>
    </row>
    <row r="4630" spans="1:10">
      <c r="A4630" s="89" t="s">
        <v>13747</v>
      </c>
      <c r="B4630" s="89">
        <v>4500</v>
      </c>
      <c r="C4630" s="89" t="s">
        <v>7963</v>
      </c>
      <c r="D4630" s="89"/>
      <c r="E4630" s="89" t="s">
        <v>7018</v>
      </c>
      <c r="F4630" s="89" t="s">
        <v>476</v>
      </c>
      <c r="G4630" s="105">
        <v>45420.457638888889</v>
      </c>
      <c r="H4630" t="str">
        <f>INDEX(Partner_details[companyName], MATCH(E4630, Partner_details[email], 0))</f>
        <v>Malocco</v>
      </c>
      <c r="I4630">
        <f>IFERROR(INDEX(ggPayers[payer], MATCH(A4630, ggPayers[remote_order_id], 0)), 0)</f>
        <v>0</v>
      </c>
      <c r="J4630" t="str">
        <f t="shared" si="72"/>
        <v>other</v>
      </c>
    </row>
    <row r="4631" spans="1:10">
      <c r="A4631" s="89" t="s">
        <v>13748</v>
      </c>
      <c r="B4631" s="89">
        <v>1000</v>
      </c>
      <c r="C4631" s="89" t="s">
        <v>7963</v>
      </c>
      <c r="D4631" s="89" t="s">
        <v>13749</v>
      </c>
      <c r="E4631" s="89" t="s">
        <v>7296</v>
      </c>
      <c r="F4631" s="89" t="s">
        <v>516</v>
      </c>
      <c r="G4631" s="105">
        <v>45420.482638888891</v>
      </c>
      <c r="H4631" t="str">
        <f>INDEX(Partner_details[companyName], MATCH(E4631, Partner_details[email], 0))</f>
        <v>Paul</v>
      </c>
      <c r="I4631">
        <f>IFERROR(INDEX(ggPayers[payer], MATCH(A4631, ggPayers[remote_order_id], 0)), 0)</f>
        <v>0</v>
      </c>
      <c r="J4631" t="str">
        <f t="shared" si="72"/>
        <v>other</v>
      </c>
    </row>
    <row r="4632" spans="1:10">
      <c r="A4632" s="89" t="s">
        <v>13750</v>
      </c>
      <c r="B4632" s="89">
        <v>1000</v>
      </c>
      <c r="C4632" s="89" t="s">
        <v>7963</v>
      </c>
      <c r="D4632" s="89" t="s">
        <v>13751</v>
      </c>
      <c r="E4632" s="89" t="s">
        <v>7296</v>
      </c>
      <c r="F4632" s="89" t="s">
        <v>516</v>
      </c>
      <c r="G4632" s="105">
        <v>45420.482638888891</v>
      </c>
      <c r="H4632" t="str">
        <f>INDEX(Partner_details[companyName], MATCH(E4632, Partner_details[email], 0))</f>
        <v>Paul</v>
      </c>
      <c r="I4632">
        <f>IFERROR(INDEX(ggPayers[payer], MATCH(A4632, ggPayers[remote_order_id], 0)), 0)</f>
        <v>0</v>
      </c>
      <c r="J4632" t="str">
        <f t="shared" si="72"/>
        <v>other</v>
      </c>
    </row>
    <row r="4633" spans="1:10">
      <c r="A4633" s="89" t="s">
        <v>13752</v>
      </c>
      <c r="B4633" s="89">
        <v>1000</v>
      </c>
      <c r="C4633" s="89" t="s">
        <v>7963</v>
      </c>
      <c r="D4633" s="89" t="s">
        <v>13753</v>
      </c>
      <c r="E4633" s="89" t="s">
        <v>7296</v>
      </c>
      <c r="F4633" s="89" t="s">
        <v>516</v>
      </c>
      <c r="G4633" s="105">
        <v>45420.482638888891</v>
      </c>
      <c r="H4633" t="str">
        <f>INDEX(Partner_details[companyName], MATCH(E4633, Partner_details[email], 0))</f>
        <v>Paul</v>
      </c>
      <c r="I4633">
        <f>IFERROR(INDEX(ggPayers[payer], MATCH(A4633, ggPayers[remote_order_id], 0)), 0)</f>
        <v>0</v>
      </c>
      <c r="J4633" t="str">
        <f t="shared" si="72"/>
        <v>other</v>
      </c>
    </row>
    <row r="4634" spans="1:10">
      <c r="A4634" s="89" t="s">
        <v>804</v>
      </c>
      <c r="B4634" s="89">
        <v>500</v>
      </c>
      <c r="C4634" s="89" t="s">
        <v>561</v>
      </c>
      <c r="D4634" s="89"/>
      <c r="E4634" s="89" t="s">
        <v>7018</v>
      </c>
      <c r="F4634" s="89" t="s">
        <v>476</v>
      </c>
      <c r="G4634" s="105">
        <v>45420.48333333333</v>
      </c>
      <c r="H4634" t="str">
        <f>INDEX(Partner_details[companyName], MATCH(E4634, Partner_details[email], 0))</f>
        <v>Malocco</v>
      </c>
      <c r="I4634">
        <f>IFERROR(INDEX(ggPayers[payer], MATCH(A4634, ggPayers[remote_order_id], 0)), 0)</f>
        <v>0</v>
      </c>
      <c r="J4634" t="str">
        <f t="shared" si="72"/>
        <v>other</v>
      </c>
    </row>
    <row r="4635" spans="1:10">
      <c r="A4635" s="89" t="s">
        <v>802</v>
      </c>
      <c r="B4635" s="89">
        <v>500</v>
      </c>
      <c r="C4635" s="89" t="s">
        <v>561</v>
      </c>
      <c r="D4635" s="89" t="s">
        <v>13754</v>
      </c>
      <c r="E4635" s="89" t="s">
        <v>7133</v>
      </c>
      <c r="F4635" s="89" t="s">
        <v>801</v>
      </c>
      <c r="G4635" s="105">
        <v>45420.55972222222</v>
      </c>
      <c r="H4635" t="str">
        <f>INDEX(Partner_details[companyName], MATCH(E4635, Partner_details[email], 0))</f>
        <v>Prepa</v>
      </c>
      <c r="I4635">
        <f>IFERROR(INDEX(ggPayers[payer], MATCH(A4635, ggPayers[remote_order_id], 0)), 0)</f>
        <v>71690</v>
      </c>
      <c r="J4635" t="str">
        <f t="shared" si="72"/>
        <v>ggPay</v>
      </c>
    </row>
    <row r="4636" spans="1:10">
      <c r="A4636" s="89" t="s">
        <v>13755</v>
      </c>
      <c r="B4636" s="89">
        <v>200</v>
      </c>
      <c r="C4636" s="89" t="s">
        <v>7974</v>
      </c>
      <c r="D4636" s="89"/>
      <c r="E4636" s="89" t="s">
        <v>7272</v>
      </c>
      <c r="F4636" s="89" t="s">
        <v>7271</v>
      </c>
      <c r="G4636" s="105">
        <v>45420.599305555559</v>
      </c>
      <c r="H4636" t="str">
        <f>INDEX(Partner_details[companyName], MATCH(E4636, Partner_details[email], 0))</f>
        <v>Lumen Coffee</v>
      </c>
      <c r="I4636">
        <f>IFERROR(INDEX(ggPayers[payer], MATCH(A4636, ggPayers[remote_order_id], 0)), 0)</f>
        <v>0</v>
      </c>
      <c r="J4636" t="str">
        <f t="shared" si="72"/>
        <v>other</v>
      </c>
    </row>
    <row r="4637" spans="1:10">
      <c r="A4637" s="89" t="s">
        <v>13756</v>
      </c>
      <c r="B4637" s="89">
        <v>200</v>
      </c>
      <c r="C4637" s="89" t="s">
        <v>7974</v>
      </c>
      <c r="D4637" s="89"/>
      <c r="E4637" s="89" t="s">
        <v>7272</v>
      </c>
      <c r="F4637" s="89" t="s">
        <v>7271</v>
      </c>
      <c r="G4637" s="105">
        <v>45420.599305555559</v>
      </c>
      <c r="H4637" t="str">
        <f>INDEX(Partner_details[companyName], MATCH(E4637, Partner_details[email], 0))</f>
        <v>Lumen Coffee</v>
      </c>
      <c r="I4637">
        <f>IFERROR(INDEX(ggPayers[payer], MATCH(A4637, ggPayers[remote_order_id], 0)), 0)</f>
        <v>0</v>
      </c>
      <c r="J4637" t="str">
        <f t="shared" si="72"/>
        <v>other</v>
      </c>
    </row>
    <row r="4638" spans="1:10">
      <c r="A4638" s="89" t="s">
        <v>13757</v>
      </c>
      <c r="B4638" s="89">
        <v>200</v>
      </c>
      <c r="C4638" s="89" t="s">
        <v>7974</v>
      </c>
      <c r="D4638" s="89"/>
      <c r="E4638" s="89" t="s">
        <v>7272</v>
      </c>
      <c r="F4638" s="89" t="s">
        <v>7271</v>
      </c>
      <c r="G4638" s="105">
        <v>45420.599305555559</v>
      </c>
      <c r="H4638" t="str">
        <f>INDEX(Partner_details[companyName], MATCH(E4638, Partner_details[email], 0))</f>
        <v>Lumen Coffee</v>
      </c>
      <c r="I4638">
        <f>IFERROR(INDEX(ggPayers[payer], MATCH(A4638, ggPayers[remote_order_id], 0)), 0)</f>
        <v>0</v>
      </c>
      <c r="J4638" t="str">
        <f t="shared" si="72"/>
        <v>other</v>
      </c>
    </row>
    <row r="4639" spans="1:10">
      <c r="A4639" s="89" t="s">
        <v>13758</v>
      </c>
      <c r="B4639" s="89">
        <v>200</v>
      </c>
      <c r="C4639" s="89" t="s">
        <v>7974</v>
      </c>
      <c r="D4639" s="89"/>
      <c r="E4639" s="89" t="s">
        <v>7272</v>
      </c>
      <c r="F4639" s="89" t="s">
        <v>7271</v>
      </c>
      <c r="G4639" s="105">
        <v>45420.599305555559</v>
      </c>
      <c r="H4639" t="str">
        <f>INDEX(Partner_details[companyName], MATCH(E4639, Partner_details[email], 0))</f>
        <v>Lumen Coffee</v>
      </c>
      <c r="I4639">
        <f>IFERROR(INDEX(ggPayers[payer], MATCH(A4639, ggPayers[remote_order_id], 0)), 0)</f>
        <v>0</v>
      </c>
      <c r="J4639" t="str">
        <f t="shared" si="72"/>
        <v>other</v>
      </c>
    </row>
    <row r="4640" spans="1:10">
      <c r="A4640" s="89" t="s">
        <v>797</v>
      </c>
      <c r="B4640" s="89">
        <v>1000</v>
      </c>
      <c r="C4640" s="89" t="s">
        <v>561</v>
      </c>
      <c r="D4640" s="89" t="s">
        <v>13759</v>
      </c>
      <c r="E4640" s="89" t="s">
        <v>7018</v>
      </c>
      <c r="F4640" s="89" t="s">
        <v>476</v>
      </c>
      <c r="G4640" s="105">
        <v>45420.672222222223</v>
      </c>
      <c r="H4640" t="str">
        <f>INDEX(Partner_details[companyName], MATCH(E4640, Partner_details[email], 0))</f>
        <v>Malocco</v>
      </c>
      <c r="I4640">
        <f>IFERROR(INDEX(ggPayers[payer], MATCH(A4640, ggPayers[remote_order_id], 0)), 0)</f>
        <v>37332</v>
      </c>
      <c r="J4640" t="str">
        <f t="shared" si="72"/>
        <v>ggPay</v>
      </c>
    </row>
    <row r="4641" spans="1:10">
      <c r="A4641" s="89" t="s">
        <v>793</v>
      </c>
      <c r="B4641" s="89">
        <v>1000</v>
      </c>
      <c r="C4641" s="89" t="s">
        <v>561</v>
      </c>
      <c r="D4641" s="89" t="s">
        <v>13760</v>
      </c>
      <c r="E4641" s="89" t="s">
        <v>7235</v>
      </c>
      <c r="F4641" s="89" t="s">
        <v>710</v>
      </c>
      <c r="G4641" s="105">
        <v>45420.726388888892</v>
      </c>
      <c r="H4641" t="str">
        <f>INDEX(Partner_details[companyName], MATCH(E4641, Partner_details[email], 0))</f>
        <v>Smoking Chef</v>
      </c>
      <c r="I4641">
        <f>IFERROR(INDEX(ggPayers[payer], MATCH(A4641, ggPayers[remote_order_id], 0)), 0)</f>
        <v>916424</v>
      </c>
      <c r="J4641" t="str">
        <f t="shared" si="72"/>
        <v>ggPay</v>
      </c>
    </row>
    <row r="4642" spans="1:10">
      <c r="A4642" s="89" t="s">
        <v>791</v>
      </c>
      <c r="B4642" s="89">
        <v>3000</v>
      </c>
      <c r="C4642" s="89" t="s">
        <v>561</v>
      </c>
      <c r="D4642" s="89" t="s">
        <v>13761</v>
      </c>
      <c r="E4642" s="89" t="s">
        <v>6830</v>
      </c>
      <c r="F4642" s="89" t="s">
        <v>382</v>
      </c>
      <c r="G4642" s="105">
        <v>45420.730555555558</v>
      </c>
      <c r="H4642" t="str">
        <f>INDEX(Partner_details[companyName], MATCH(E4642, Partner_details[email], 0))</f>
        <v>Beer Academy</v>
      </c>
      <c r="I4642">
        <f>IFERROR(INDEX(ggPayers[payer], MATCH(A4642, ggPayers[remote_order_id], 0)), 0)</f>
        <v>750696</v>
      </c>
      <c r="J4642" t="str">
        <f t="shared" si="72"/>
        <v>ggPay</v>
      </c>
    </row>
    <row r="4643" spans="1:10">
      <c r="A4643" s="89" t="s">
        <v>789</v>
      </c>
      <c r="B4643" s="89">
        <v>1500</v>
      </c>
      <c r="C4643" s="89" t="s">
        <v>561</v>
      </c>
      <c r="D4643" s="89" t="s">
        <v>13762</v>
      </c>
      <c r="E4643" s="89" t="s">
        <v>6830</v>
      </c>
      <c r="F4643" s="89" t="s">
        <v>382</v>
      </c>
      <c r="G4643" s="105">
        <v>45420.76458333333</v>
      </c>
      <c r="H4643" t="str">
        <f>INDEX(Partner_details[companyName], MATCH(E4643, Partner_details[email], 0))</f>
        <v>Beer Academy</v>
      </c>
      <c r="I4643">
        <f>IFERROR(INDEX(ggPayers[payer], MATCH(A4643, ggPayers[remote_order_id], 0)), 0)</f>
        <v>593755</v>
      </c>
      <c r="J4643" t="str">
        <f t="shared" si="72"/>
        <v>ggPay</v>
      </c>
    </row>
    <row r="4644" spans="1:10">
      <c r="A4644" s="89" t="s">
        <v>13763</v>
      </c>
      <c r="B4644" s="89">
        <v>1000</v>
      </c>
      <c r="C4644" s="89" t="s">
        <v>7974</v>
      </c>
      <c r="D4644" s="89"/>
      <c r="E4644" s="89" t="s">
        <v>6554</v>
      </c>
      <c r="F4644" s="89" t="s">
        <v>783</v>
      </c>
      <c r="G4644" s="105">
        <v>45420.800694444442</v>
      </c>
      <c r="H4644" t="str">
        <f>INDEX(Partner_details[companyName], MATCH(E4644, Partner_details[email], 0))</f>
        <v>Avetis Grigoryan</v>
      </c>
      <c r="I4644">
        <f>IFERROR(INDEX(ggPayers[payer], MATCH(A4644, ggPayers[remote_order_id], 0)), 0)</f>
        <v>0</v>
      </c>
      <c r="J4644" t="str">
        <f t="shared" si="72"/>
        <v>other</v>
      </c>
    </row>
    <row r="4645" spans="1:10">
      <c r="A4645" s="89" t="s">
        <v>13764</v>
      </c>
      <c r="B4645" s="89">
        <v>1000</v>
      </c>
      <c r="C4645" s="89" t="s">
        <v>7974</v>
      </c>
      <c r="D4645" s="89"/>
      <c r="E4645" s="89" t="s">
        <v>6554</v>
      </c>
      <c r="F4645" s="89" t="s">
        <v>783</v>
      </c>
      <c r="G4645" s="105">
        <v>45420.800694444442</v>
      </c>
      <c r="H4645" t="str">
        <f>INDEX(Partner_details[companyName], MATCH(E4645, Partner_details[email], 0))</f>
        <v>Avetis Grigoryan</v>
      </c>
      <c r="I4645">
        <f>IFERROR(INDEX(ggPayers[payer], MATCH(A4645, ggPayers[remote_order_id], 0)), 0)</f>
        <v>0</v>
      </c>
      <c r="J4645" t="str">
        <f t="shared" si="72"/>
        <v>other</v>
      </c>
    </row>
    <row r="4646" spans="1:10">
      <c r="A4646" s="89" t="s">
        <v>13765</v>
      </c>
      <c r="B4646" s="89">
        <v>1000</v>
      </c>
      <c r="C4646" s="89" t="s">
        <v>7974</v>
      </c>
      <c r="D4646" s="89"/>
      <c r="E4646" s="89" t="s">
        <v>6554</v>
      </c>
      <c r="F4646" s="89" t="s">
        <v>783</v>
      </c>
      <c r="G4646" s="105">
        <v>45420.800694444442</v>
      </c>
      <c r="H4646" t="str">
        <f>INDEX(Partner_details[companyName], MATCH(E4646, Partner_details[email], 0))</f>
        <v>Avetis Grigoryan</v>
      </c>
      <c r="I4646">
        <f>IFERROR(INDEX(ggPayers[payer], MATCH(A4646, ggPayers[remote_order_id], 0)), 0)</f>
        <v>0</v>
      </c>
      <c r="J4646" t="str">
        <f t="shared" si="72"/>
        <v>other</v>
      </c>
    </row>
    <row r="4647" spans="1:10">
      <c r="A4647" s="89" t="s">
        <v>13766</v>
      </c>
      <c r="B4647" s="89">
        <v>1000</v>
      </c>
      <c r="C4647" s="89" t="s">
        <v>7974</v>
      </c>
      <c r="D4647" s="89"/>
      <c r="E4647" s="89" t="s">
        <v>6554</v>
      </c>
      <c r="F4647" s="89" t="s">
        <v>783</v>
      </c>
      <c r="G4647" s="105">
        <v>45420.800694444442</v>
      </c>
      <c r="H4647" t="str">
        <f>INDEX(Partner_details[companyName], MATCH(E4647, Partner_details[email], 0))</f>
        <v>Avetis Grigoryan</v>
      </c>
      <c r="I4647">
        <f>IFERROR(INDEX(ggPayers[payer], MATCH(A4647, ggPayers[remote_order_id], 0)), 0)</f>
        <v>0</v>
      </c>
      <c r="J4647" t="str">
        <f t="shared" si="72"/>
        <v>other</v>
      </c>
    </row>
    <row r="4648" spans="1:10">
      <c r="A4648" s="89" t="s">
        <v>13767</v>
      </c>
      <c r="B4648" s="89">
        <v>1000</v>
      </c>
      <c r="C4648" s="89" t="s">
        <v>7974</v>
      </c>
      <c r="D4648" s="89"/>
      <c r="E4648" s="89" t="s">
        <v>6554</v>
      </c>
      <c r="F4648" s="89" t="s">
        <v>783</v>
      </c>
      <c r="G4648" s="105">
        <v>45420.800694444442</v>
      </c>
      <c r="H4648" t="str">
        <f>INDEX(Partner_details[companyName], MATCH(E4648, Partner_details[email], 0))</f>
        <v>Avetis Grigoryan</v>
      </c>
      <c r="I4648">
        <f>IFERROR(INDEX(ggPayers[payer], MATCH(A4648, ggPayers[remote_order_id], 0)), 0)</f>
        <v>0</v>
      </c>
      <c r="J4648" t="str">
        <f t="shared" si="72"/>
        <v>other</v>
      </c>
    </row>
    <row r="4649" spans="1:10">
      <c r="A4649" s="89" t="s">
        <v>13768</v>
      </c>
      <c r="B4649" s="89">
        <v>1000</v>
      </c>
      <c r="C4649" s="89" t="s">
        <v>7974</v>
      </c>
      <c r="D4649" s="89"/>
      <c r="E4649" s="89" t="s">
        <v>6554</v>
      </c>
      <c r="F4649" s="89" t="s">
        <v>783</v>
      </c>
      <c r="G4649" s="105">
        <v>45420.800694444442</v>
      </c>
      <c r="H4649" t="str">
        <f>INDEX(Partner_details[companyName], MATCH(E4649, Partner_details[email], 0))</f>
        <v>Avetis Grigoryan</v>
      </c>
      <c r="I4649">
        <f>IFERROR(INDEX(ggPayers[payer], MATCH(A4649, ggPayers[remote_order_id], 0)), 0)</f>
        <v>0</v>
      </c>
      <c r="J4649" t="str">
        <f t="shared" si="72"/>
        <v>other</v>
      </c>
    </row>
    <row r="4650" spans="1:10">
      <c r="A4650" s="89" t="s">
        <v>13769</v>
      </c>
      <c r="B4650" s="89">
        <v>1000</v>
      </c>
      <c r="C4650" s="89" t="s">
        <v>7963</v>
      </c>
      <c r="D4650" s="89"/>
      <c r="E4650" s="89" t="s">
        <v>6554</v>
      </c>
      <c r="F4650" s="89" t="s">
        <v>783</v>
      </c>
      <c r="G4650" s="105">
        <v>45420.800694444442</v>
      </c>
      <c r="H4650" t="str">
        <f>INDEX(Partner_details[companyName], MATCH(E4650, Partner_details[email], 0))</f>
        <v>Avetis Grigoryan</v>
      </c>
      <c r="I4650">
        <f>IFERROR(INDEX(ggPayers[payer], MATCH(A4650, ggPayers[remote_order_id], 0)), 0)</f>
        <v>0</v>
      </c>
      <c r="J4650" t="str">
        <f t="shared" si="72"/>
        <v>other</v>
      </c>
    </row>
    <row r="4651" spans="1:10">
      <c r="A4651" s="89" t="s">
        <v>13770</v>
      </c>
      <c r="B4651" s="89">
        <v>1000</v>
      </c>
      <c r="C4651" s="89" t="s">
        <v>7963</v>
      </c>
      <c r="D4651" s="89"/>
      <c r="E4651" s="89" t="s">
        <v>6554</v>
      </c>
      <c r="F4651" s="89" t="s">
        <v>783</v>
      </c>
      <c r="G4651" s="105">
        <v>45420.800694444442</v>
      </c>
      <c r="H4651" t="str">
        <f>INDEX(Partner_details[companyName], MATCH(E4651, Partner_details[email], 0))</f>
        <v>Avetis Grigoryan</v>
      </c>
      <c r="I4651">
        <f>IFERROR(INDEX(ggPayers[payer], MATCH(A4651, ggPayers[remote_order_id], 0)), 0)</f>
        <v>0</v>
      </c>
      <c r="J4651" t="str">
        <f t="shared" si="72"/>
        <v>other</v>
      </c>
    </row>
    <row r="4652" spans="1:10">
      <c r="A4652" s="89" t="s">
        <v>13771</v>
      </c>
      <c r="B4652" s="89">
        <v>1000</v>
      </c>
      <c r="C4652" s="89" t="s">
        <v>7974</v>
      </c>
      <c r="D4652" s="89"/>
      <c r="E4652" s="89" t="s">
        <v>6554</v>
      </c>
      <c r="F4652" s="89" t="s">
        <v>783</v>
      </c>
      <c r="G4652" s="105">
        <v>45420.801388888889</v>
      </c>
      <c r="H4652" t="str">
        <f>INDEX(Partner_details[companyName], MATCH(E4652, Partner_details[email], 0))</f>
        <v>Avetis Grigoryan</v>
      </c>
      <c r="I4652">
        <f>IFERROR(INDEX(ggPayers[payer], MATCH(A4652, ggPayers[remote_order_id], 0)), 0)</f>
        <v>0</v>
      </c>
      <c r="J4652" t="str">
        <f t="shared" si="72"/>
        <v>other</v>
      </c>
    </row>
    <row r="4653" spans="1:10">
      <c r="A4653" s="89" t="s">
        <v>13772</v>
      </c>
      <c r="B4653" s="89">
        <v>1000</v>
      </c>
      <c r="C4653" s="89" t="s">
        <v>7974</v>
      </c>
      <c r="D4653" s="89"/>
      <c r="E4653" s="89" t="s">
        <v>6554</v>
      </c>
      <c r="F4653" s="89" t="s">
        <v>783</v>
      </c>
      <c r="G4653" s="105">
        <v>45420.801388888889</v>
      </c>
      <c r="H4653" t="str">
        <f>INDEX(Partner_details[companyName], MATCH(E4653, Partner_details[email], 0))</f>
        <v>Avetis Grigoryan</v>
      </c>
      <c r="I4653">
        <f>IFERROR(INDEX(ggPayers[payer], MATCH(A4653, ggPayers[remote_order_id], 0)), 0)</f>
        <v>0</v>
      </c>
      <c r="J4653" t="str">
        <f t="shared" si="72"/>
        <v>other</v>
      </c>
    </row>
    <row r="4654" spans="1:10">
      <c r="A4654" s="89" t="s">
        <v>13773</v>
      </c>
      <c r="B4654" s="89">
        <v>1000</v>
      </c>
      <c r="C4654" s="89" t="s">
        <v>7974</v>
      </c>
      <c r="D4654" s="89"/>
      <c r="E4654" s="89" t="s">
        <v>6554</v>
      </c>
      <c r="F4654" s="89" t="s">
        <v>783</v>
      </c>
      <c r="G4654" s="105">
        <v>45420.801388888889</v>
      </c>
      <c r="H4654" t="str">
        <f>INDEX(Partner_details[companyName], MATCH(E4654, Partner_details[email], 0))</f>
        <v>Avetis Grigoryan</v>
      </c>
      <c r="I4654">
        <f>IFERROR(INDEX(ggPayers[payer], MATCH(A4654, ggPayers[remote_order_id], 0)), 0)</f>
        <v>0</v>
      </c>
      <c r="J4654" t="str">
        <f t="shared" si="72"/>
        <v>other</v>
      </c>
    </row>
    <row r="4655" spans="1:10">
      <c r="A4655" s="89" t="s">
        <v>13774</v>
      </c>
      <c r="B4655" s="89">
        <v>1000</v>
      </c>
      <c r="C4655" s="89" t="s">
        <v>7974</v>
      </c>
      <c r="D4655" s="89"/>
      <c r="E4655" s="89" t="s">
        <v>6554</v>
      </c>
      <c r="F4655" s="89" t="s">
        <v>783</v>
      </c>
      <c r="G4655" s="105">
        <v>45420.801388888889</v>
      </c>
      <c r="H4655" t="str">
        <f>INDEX(Partner_details[companyName], MATCH(E4655, Partner_details[email], 0))</f>
        <v>Avetis Grigoryan</v>
      </c>
      <c r="I4655">
        <f>IFERROR(INDEX(ggPayers[payer], MATCH(A4655, ggPayers[remote_order_id], 0)), 0)</f>
        <v>0</v>
      </c>
      <c r="J4655" t="str">
        <f t="shared" si="72"/>
        <v>other</v>
      </c>
    </row>
    <row r="4656" spans="1:10">
      <c r="A4656" s="89" t="s">
        <v>13775</v>
      </c>
      <c r="B4656" s="89">
        <v>1000</v>
      </c>
      <c r="C4656" s="89" t="s">
        <v>7974</v>
      </c>
      <c r="D4656" s="89"/>
      <c r="E4656" s="89" t="s">
        <v>6554</v>
      </c>
      <c r="F4656" s="89" t="s">
        <v>783</v>
      </c>
      <c r="G4656" s="105">
        <v>45420.801388888889</v>
      </c>
      <c r="H4656" t="str">
        <f>INDEX(Partner_details[companyName], MATCH(E4656, Partner_details[email], 0))</f>
        <v>Avetis Grigoryan</v>
      </c>
      <c r="I4656">
        <f>IFERROR(INDEX(ggPayers[payer], MATCH(A4656, ggPayers[remote_order_id], 0)), 0)</f>
        <v>0</v>
      </c>
      <c r="J4656" t="str">
        <f t="shared" si="72"/>
        <v>other</v>
      </c>
    </row>
    <row r="4657" spans="1:10">
      <c r="A4657" s="89" t="s">
        <v>13776</v>
      </c>
      <c r="B4657" s="89">
        <v>1000</v>
      </c>
      <c r="C4657" s="89" t="s">
        <v>7974</v>
      </c>
      <c r="D4657" s="89"/>
      <c r="E4657" s="89" t="s">
        <v>6554</v>
      </c>
      <c r="F4657" s="89" t="s">
        <v>783</v>
      </c>
      <c r="G4657" s="105">
        <v>45420.801388888889</v>
      </c>
      <c r="H4657" t="str">
        <f>INDEX(Partner_details[companyName], MATCH(E4657, Partner_details[email], 0))</f>
        <v>Avetis Grigoryan</v>
      </c>
      <c r="I4657">
        <f>IFERROR(INDEX(ggPayers[payer], MATCH(A4657, ggPayers[remote_order_id], 0)), 0)</f>
        <v>0</v>
      </c>
      <c r="J4657" t="str">
        <f t="shared" si="72"/>
        <v>other</v>
      </c>
    </row>
    <row r="4658" spans="1:10">
      <c r="A4658" s="89" t="s">
        <v>13777</v>
      </c>
      <c r="B4658" s="89">
        <v>1000</v>
      </c>
      <c r="C4658" s="89" t="s">
        <v>7974</v>
      </c>
      <c r="D4658" s="89"/>
      <c r="E4658" s="89" t="s">
        <v>6554</v>
      </c>
      <c r="F4658" s="89" t="s">
        <v>783</v>
      </c>
      <c r="G4658" s="105">
        <v>45420.801388888889</v>
      </c>
      <c r="H4658" t="str">
        <f>INDEX(Partner_details[companyName], MATCH(E4658, Partner_details[email], 0))</f>
        <v>Avetis Grigoryan</v>
      </c>
      <c r="I4658">
        <f>IFERROR(INDEX(ggPayers[payer], MATCH(A4658, ggPayers[remote_order_id], 0)), 0)</f>
        <v>0</v>
      </c>
      <c r="J4658" t="str">
        <f t="shared" si="72"/>
        <v>other</v>
      </c>
    </row>
    <row r="4659" spans="1:10">
      <c r="A4659" s="89" t="s">
        <v>13778</v>
      </c>
      <c r="B4659" s="89">
        <v>1000</v>
      </c>
      <c r="C4659" s="89" t="s">
        <v>7974</v>
      </c>
      <c r="D4659" s="89"/>
      <c r="E4659" s="89" t="s">
        <v>6554</v>
      </c>
      <c r="F4659" s="89" t="s">
        <v>783</v>
      </c>
      <c r="G4659" s="105">
        <v>45420.801388888889</v>
      </c>
      <c r="H4659" t="str">
        <f>INDEX(Partner_details[companyName], MATCH(E4659, Partner_details[email], 0))</f>
        <v>Avetis Grigoryan</v>
      </c>
      <c r="I4659">
        <f>IFERROR(INDEX(ggPayers[payer], MATCH(A4659, ggPayers[remote_order_id], 0)), 0)</f>
        <v>0</v>
      </c>
      <c r="J4659" t="str">
        <f t="shared" si="72"/>
        <v>other</v>
      </c>
    </row>
    <row r="4660" spans="1:10">
      <c r="A4660" s="89" t="s">
        <v>13779</v>
      </c>
      <c r="B4660" s="89">
        <v>1000</v>
      </c>
      <c r="C4660" s="89" t="s">
        <v>7974</v>
      </c>
      <c r="D4660" s="89"/>
      <c r="E4660" s="89" t="s">
        <v>6554</v>
      </c>
      <c r="F4660" s="89" t="s">
        <v>783</v>
      </c>
      <c r="G4660" s="105">
        <v>45420.801388888889</v>
      </c>
      <c r="H4660" t="str">
        <f>INDEX(Partner_details[companyName], MATCH(E4660, Partner_details[email], 0))</f>
        <v>Avetis Grigoryan</v>
      </c>
      <c r="I4660">
        <f>IFERROR(INDEX(ggPayers[payer], MATCH(A4660, ggPayers[remote_order_id], 0)), 0)</f>
        <v>0</v>
      </c>
      <c r="J4660" t="str">
        <f t="shared" si="72"/>
        <v>other</v>
      </c>
    </row>
    <row r="4661" spans="1:10">
      <c r="A4661" s="89" t="s">
        <v>13780</v>
      </c>
      <c r="B4661" s="89">
        <v>1000</v>
      </c>
      <c r="C4661" s="89" t="s">
        <v>7974</v>
      </c>
      <c r="D4661" s="89"/>
      <c r="E4661" s="89" t="s">
        <v>6554</v>
      </c>
      <c r="F4661" s="89" t="s">
        <v>783</v>
      </c>
      <c r="G4661" s="105">
        <v>45420.801388888889</v>
      </c>
      <c r="H4661" t="str">
        <f>INDEX(Partner_details[companyName], MATCH(E4661, Partner_details[email], 0))</f>
        <v>Avetis Grigoryan</v>
      </c>
      <c r="I4661">
        <f>IFERROR(INDEX(ggPayers[payer], MATCH(A4661, ggPayers[remote_order_id], 0)), 0)</f>
        <v>0</v>
      </c>
      <c r="J4661" t="str">
        <f t="shared" si="72"/>
        <v>other</v>
      </c>
    </row>
    <row r="4662" spans="1:10">
      <c r="A4662" s="89" t="s">
        <v>13781</v>
      </c>
      <c r="B4662" s="89">
        <v>1000</v>
      </c>
      <c r="C4662" s="89" t="s">
        <v>7974</v>
      </c>
      <c r="D4662" s="89"/>
      <c r="E4662" s="89" t="s">
        <v>6554</v>
      </c>
      <c r="F4662" s="89" t="s">
        <v>783</v>
      </c>
      <c r="G4662" s="105">
        <v>45420.801388888889</v>
      </c>
      <c r="H4662" t="str">
        <f>INDEX(Partner_details[companyName], MATCH(E4662, Partner_details[email], 0))</f>
        <v>Avetis Grigoryan</v>
      </c>
      <c r="I4662">
        <f>IFERROR(INDEX(ggPayers[payer], MATCH(A4662, ggPayers[remote_order_id], 0)), 0)</f>
        <v>0</v>
      </c>
      <c r="J4662" t="str">
        <f t="shared" si="72"/>
        <v>other</v>
      </c>
    </row>
    <row r="4663" spans="1:10">
      <c r="A4663" s="89" t="s">
        <v>13782</v>
      </c>
      <c r="B4663" s="89">
        <v>1000</v>
      </c>
      <c r="C4663" s="89" t="s">
        <v>7974</v>
      </c>
      <c r="D4663" s="89"/>
      <c r="E4663" s="89" t="s">
        <v>6554</v>
      </c>
      <c r="F4663" s="89" t="s">
        <v>783</v>
      </c>
      <c r="G4663" s="105">
        <v>45420.801388888889</v>
      </c>
      <c r="H4663" t="str">
        <f>INDEX(Partner_details[companyName], MATCH(E4663, Partner_details[email], 0))</f>
        <v>Avetis Grigoryan</v>
      </c>
      <c r="I4663">
        <f>IFERROR(INDEX(ggPayers[payer], MATCH(A4663, ggPayers[remote_order_id], 0)), 0)</f>
        <v>0</v>
      </c>
      <c r="J4663" t="str">
        <f t="shared" si="72"/>
        <v>other</v>
      </c>
    </row>
    <row r="4664" spans="1:10">
      <c r="A4664" s="89" t="s">
        <v>13783</v>
      </c>
      <c r="B4664" s="89">
        <v>1000</v>
      </c>
      <c r="C4664" s="89" t="s">
        <v>7974</v>
      </c>
      <c r="D4664" s="89"/>
      <c r="E4664" s="89" t="s">
        <v>6554</v>
      </c>
      <c r="F4664" s="89" t="s">
        <v>783</v>
      </c>
      <c r="G4664" s="105">
        <v>45420.801388888889</v>
      </c>
      <c r="H4664" t="str">
        <f>INDEX(Partner_details[companyName], MATCH(E4664, Partner_details[email], 0))</f>
        <v>Avetis Grigoryan</v>
      </c>
      <c r="I4664">
        <f>IFERROR(INDEX(ggPayers[payer], MATCH(A4664, ggPayers[remote_order_id], 0)), 0)</f>
        <v>0</v>
      </c>
      <c r="J4664" t="str">
        <f t="shared" si="72"/>
        <v>other</v>
      </c>
    </row>
    <row r="4665" spans="1:10">
      <c r="A4665" s="89" t="s">
        <v>13784</v>
      </c>
      <c r="B4665" s="89">
        <v>1000</v>
      </c>
      <c r="C4665" s="89" t="s">
        <v>7974</v>
      </c>
      <c r="D4665" s="89"/>
      <c r="E4665" s="89" t="s">
        <v>6554</v>
      </c>
      <c r="F4665" s="89" t="s">
        <v>783</v>
      </c>
      <c r="G4665" s="105">
        <v>45420.801388888889</v>
      </c>
      <c r="H4665" t="str">
        <f>INDEX(Partner_details[companyName], MATCH(E4665, Partner_details[email], 0))</f>
        <v>Avetis Grigoryan</v>
      </c>
      <c r="I4665">
        <f>IFERROR(INDEX(ggPayers[payer], MATCH(A4665, ggPayers[remote_order_id], 0)), 0)</f>
        <v>0</v>
      </c>
      <c r="J4665" t="str">
        <f t="shared" si="72"/>
        <v>other</v>
      </c>
    </row>
    <row r="4666" spans="1:10">
      <c r="A4666" s="89" t="s">
        <v>13785</v>
      </c>
      <c r="B4666" s="89">
        <v>1000</v>
      </c>
      <c r="C4666" s="89" t="s">
        <v>7974</v>
      </c>
      <c r="D4666" s="89"/>
      <c r="E4666" s="89" t="s">
        <v>6554</v>
      </c>
      <c r="F4666" s="89" t="s">
        <v>783</v>
      </c>
      <c r="G4666" s="105">
        <v>45420.801388888889</v>
      </c>
      <c r="H4666" t="str">
        <f>INDEX(Partner_details[companyName], MATCH(E4666, Partner_details[email], 0))</f>
        <v>Avetis Grigoryan</v>
      </c>
      <c r="I4666">
        <f>IFERROR(INDEX(ggPayers[payer], MATCH(A4666, ggPayers[remote_order_id], 0)), 0)</f>
        <v>0</v>
      </c>
      <c r="J4666" t="str">
        <f t="shared" si="72"/>
        <v>other</v>
      </c>
    </row>
    <row r="4667" spans="1:10">
      <c r="A4667" s="89" t="s">
        <v>13786</v>
      </c>
      <c r="B4667" s="89">
        <v>1000</v>
      </c>
      <c r="C4667" s="89" t="s">
        <v>7974</v>
      </c>
      <c r="D4667" s="89"/>
      <c r="E4667" s="89" t="s">
        <v>6554</v>
      </c>
      <c r="F4667" s="89" t="s">
        <v>783</v>
      </c>
      <c r="G4667" s="105">
        <v>45420.801388888889</v>
      </c>
      <c r="H4667" t="str">
        <f>INDEX(Partner_details[companyName], MATCH(E4667, Partner_details[email], 0))</f>
        <v>Avetis Grigoryan</v>
      </c>
      <c r="I4667">
        <f>IFERROR(INDEX(ggPayers[payer], MATCH(A4667, ggPayers[remote_order_id], 0)), 0)</f>
        <v>0</v>
      </c>
      <c r="J4667" t="str">
        <f t="shared" si="72"/>
        <v>other</v>
      </c>
    </row>
    <row r="4668" spans="1:10">
      <c r="A4668" s="89" t="s">
        <v>13787</v>
      </c>
      <c r="B4668" s="89">
        <v>1000</v>
      </c>
      <c r="C4668" s="89" t="s">
        <v>7974</v>
      </c>
      <c r="D4668" s="89"/>
      <c r="E4668" s="89" t="s">
        <v>6554</v>
      </c>
      <c r="F4668" s="89" t="s">
        <v>783</v>
      </c>
      <c r="G4668" s="105">
        <v>45420.801388888889</v>
      </c>
      <c r="H4668" t="str">
        <f>INDEX(Partner_details[companyName], MATCH(E4668, Partner_details[email], 0))</f>
        <v>Avetis Grigoryan</v>
      </c>
      <c r="I4668">
        <f>IFERROR(INDEX(ggPayers[payer], MATCH(A4668, ggPayers[remote_order_id], 0)), 0)</f>
        <v>0</v>
      </c>
      <c r="J4668" t="str">
        <f t="shared" si="72"/>
        <v>other</v>
      </c>
    </row>
    <row r="4669" spans="1:10">
      <c r="A4669" s="89" t="s">
        <v>13788</v>
      </c>
      <c r="B4669" s="89">
        <v>1000</v>
      </c>
      <c r="C4669" s="89" t="s">
        <v>7974</v>
      </c>
      <c r="D4669" s="89"/>
      <c r="E4669" s="89" t="s">
        <v>6554</v>
      </c>
      <c r="F4669" s="89" t="s">
        <v>783</v>
      </c>
      <c r="G4669" s="105">
        <v>45420.801388888889</v>
      </c>
      <c r="H4669" t="str">
        <f>INDEX(Partner_details[companyName], MATCH(E4669, Partner_details[email], 0))</f>
        <v>Avetis Grigoryan</v>
      </c>
      <c r="I4669">
        <f>IFERROR(INDEX(ggPayers[payer], MATCH(A4669, ggPayers[remote_order_id], 0)), 0)</f>
        <v>0</v>
      </c>
      <c r="J4669" t="str">
        <f t="shared" si="72"/>
        <v>other</v>
      </c>
    </row>
    <row r="4670" spans="1:10">
      <c r="A4670" s="89" t="s">
        <v>13789</v>
      </c>
      <c r="B4670" s="89">
        <v>1000</v>
      </c>
      <c r="C4670" s="89" t="s">
        <v>7974</v>
      </c>
      <c r="D4670" s="89"/>
      <c r="E4670" s="89" t="s">
        <v>6554</v>
      </c>
      <c r="F4670" s="89" t="s">
        <v>783</v>
      </c>
      <c r="G4670" s="105">
        <v>45420.801388888889</v>
      </c>
      <c r="H4670" t="str">
        <f>INDEX(Partner_details[companyName], MATCH(E4670, Partner_details[email], 0))</f>
        <v>Avetis Grigoryan</v>
      </c>
      <c r="I4670">
        <f>IFERROR(INDEX(ggPayers[payer], MATCH(A4670, ggPayers[remote_order_id], 0)), 0)</f>
        <v>0</v>
      </c>
      <c r="J4670" t="str">
        <f t="shared" si="72"/>
        <v>other</v>
      </c>
    </row>
    <row r="4671" spans="1:10">
      <c r="A4671" s="89" t="s">
        <v>13790</v>
      </c>
      <c r="B4671" s="89">
        <v>1000</v>
      </c>
      <c r="C4671" s="89" t="s">
        <v>7974</v>
      </c>
      <c r="D4671" s="89"/>
      <c r="E4671" s="89" t="s">
        <v>6554</v>
      </c>
      <c r="F4671" s="89" t="s">
        <v>783</v>
      </c>
      <c r="G4671" s="105">
        <v>45420.801388888889</v>
      </c>
      <c r="H4671" t="str">
        <f>INDEX(Partner_details[companyName], MATCH(E4671, Partner_details[email], 0))</f>
        <v>Avetis Grigoryan</v>
      </c>
      <c r="I4671">
        <f>IFERROR(INDEX(ggPayers[payer], MATCH(A4671, ggPayers[remote_order_id], 0)), 0)</f>
        <v>0</v>
      </c>
      <c r="J4671" t="str">
        <f t="shared" si="72"/>
        <v>other</v>
      </c>
    </row>
    <row r="4672" spans="1:10">
      <c r="A4672" s="89" t="s">
        <v>13791</v>
      </c>
      <c r="B4672" s="89">
        <v>1000</v>
      </c>
      <c r="C4672" s="89" t="s">
        <v>7974</v>
      </c>
      <c r="D4672" s="89"/>
      <c r="E4672" s="89" t="s">
        <v>6554</v>
      </c>
      <c r="F4672" s="89" t="s">
        <v>783</v>
      </c>
      <c r="G4672" s="105">
        <v>45420.801388888889</v>
      </c>
      <c r="H4672" t="str">
        <f>INDEX(Partner_details[companyName], MATCH(E4672, Partner_details[email], 0))</f>
        <v>Avetis Grigoryan</v>
      </c>
      <c r="I4672">
        <f>IFERROR(INDEX(ggPayers[payer], MATCH(A4672, ggPayers[remote_order_id], 0)), 0)</f>
        <v>0</v>
      </c>
      <c r="J4672" t="str">
        <f t="shared" si="72"/>
        <v>other</v>
      </c>
    </row>
    <row r="4673" spans="1:10">
      <c r="A4673" s="89" t="s">
        <v>13792</v>
      </c>
      <c r="B4673" s="89">
        <v>1000</v>
      </c>
      <c r="C4673" s="89" t="s">
        <v>7974</v>
      </c>
      <c r="D4673" s="89"/>
      <c r="E4673" s="89" t="s">
        <v>6554</v>
      </c>
      <c r="F4673" s="89" t="s">
        <v>783</v>
      </c>
      <c r="G4673" s="105">
        <v>45420.801388888889</v>
      </c>
      <c r="H4673" t="str">
        <f>INDEX(Partner_details[companyName], MATCH(E4673, Partner_details[email], 0))</f>
        <v>Avetis Grigoryan</v>
      </c>
      <c r="I4673">
        <f>IFERROR(INDEX(ggPayers[payer], MATCH(A4673, ggPayers[remote_order_id], 0)), 0)</f>
        <v>0</v>
      </c>
      <c r="J4673" t="str">
        <f t="shared" si="72"/>
        <v>other</v>
      </c>
    </row>
    <row r="4674" spans="1:10">
      <c r="A4674" s="89" t="s">
        <v>13793</v>
      </c>
      <c r="B4674" s="89">
        <v>1000</v>
      </c>
      <c r="C4674" s="89" t="s">
        <v>7974</v>
      </c>
      <c r="D4674" s="89"/>
      <c r="E4674" s="89" t="s">
        <v>6554</v>
      </c>
      <c r="F4674" s="89" t="s">
        <v>783</v>
      </c>
      <c r="G4674" s="105">
        <v>45420.801388888889</v>
      </c>
      <c r="H4674" t="str">
        <f>INDEX(Partner_details[companyName], MATCH(E4674, Partner_details[email], 0))</f>
        <v>Avetis Grigoryan</v>
      </c>
      <c r="I4674">
        <f>IFERROR(INDEX(ggPayers[payer], MATCH(A4674, ggPayers[remote_order_id], 0)), 0)</f>
        <v>0</v>
      </c>
      <c r="J4674" t="str">
        <f t="shared" si="72"/>
        <v>other</v>
      </c>
    </row>
    <row r="4675" spans="1:10">
      <c r="A4675" s="89" t="s">
        <v>13794</v>
      </c>
      <c r="B4675" s="89">
        <v>1000</v>
      </c>
      <c r="C4675" s="89" t="s">
        <v>7974</v>
      </c>
      <c r="D4675" s="89"/>
      <c r="E4675" s="89" t="s">
        <v>6554</v>
      </c>
      <c r="F4675" s="89" t="s">
        <v>783</v>
      </c>
      <c r="G4675" s="105">
        <v>45420.801388888889</v>
      </c>
      <c r="H4675" t="str">
        <f>INDEX(Partner_details[companyName], MATCH(E4675, Partner_details[email], 0))</f>
        <v>Avetis Grigoryan</v>
      </c>
      <c r="I4675">
        <f>IFERROR(INDEX(ggPayers[payer], MATCH(A4675, ggPayers[remote_order_id], 0)), 0)</f>
        <v>0</v>
      </c>
      <c r="J4675" t="str">
        <f t="shared" ref="J4675:J4738" si="73">IF(NOT(I4675=0), "ggPay", "other")</f>
        <v>other</v>
      </c>
    </row>
    <row r="4676" spans="1:10">
      <c r="A4676" s="89" t="s">
        <v>13795</v>
      </c>
      <c r="B4676" s="89">
        <v>1000</v>
      </c>
      <c r="C4676" s="89" t="s">
        <v>7974</v>
      </c>
      <c r="D4676" s="89"/>
      <c r="E4676" s="89" t="s">
        <v>6554</v>
      </c>
      <c r="F4676" s="89" t="s">
        <v>783</v>
      </c>
      <c r="G4676" s="105">
        <v>45420.801388888889</v>
      </c>
      <c r="H4676" t="str">
        <f>INDEX(Partner_details[companyName], MATCH(E4676, Partner_details[email], 0))</f>
        <v>Avetis Grigoryan</v>
      </c>
      <c r="I4676">
        <f>IFERROR(INDEX(ggPayers[payer], MATCH(A4676, ggPayers[remote_order_id], 0)), 0)</f>
        <v>0</v>
      </c>
      <c r="J4676" t="str">
        <f t="shared" si="73"/>
        <v>other</v>
      </c>
    </row>
    <row r="4677" spans="1:10">
      <c r="A4677" s="89" t="s">
        <v>13796</v>
      </c>
      <c r="B4677" s="89">
        <v>1000</v>
      </c>
      <c r="C4677" s="89" t="s">
        <v>7974</v>
      </c>
      <c r="D4677" s="89"/>
      <c r="E4677" s="89" t="s">
        <v>6554</v>
      </c>
      <c r="F4677" s="89" t="s">
        <v>783</v>
      </c>
      <c r="G4677" s="105">
        <v>45420.801388888889</v>
      </c>
      <c r="H4677" t="str">
        <f>INDEX(Partner_details[companyName], MATCH(E4677, Partner_details[email], 0))</f>
        <v>Avetis Grigoryan</v>
      </c>
      <c r="I4677">
        <f>IFERROR(INDEX(ggPayers[payer], MATCH(A4677, ggPayers[remote_order_id], 0)), 0)</f>
        <v>0</v>
      </c>
      <c r="J4677" t="str">
        <f t="shared" si="73"/>
        <v>other</v>
      </c>
    </row>
    <row r="4678" spans="1:10">
      <c r="A4678" s="89" t="s">
        <v>13797</v>
      </c>
      <c r="B4678" s="89">
        <v>1000</v>
      </c>
      <c r="C4678" s="89" t="s">
        <v>7974</v>
      </c>
      <c r="D4678" s="89"/>
      <c r="E4678" s="89" t="s">
        <v>6554</v>
      </c>
      <c r="F4678" s="89" t="s">
        <v>783</v>
      </c>
      <c r="G4678" s="105">
        <v>45420.801388888889</v>
      </c>
      <c r="H4678" t="str">
        <f>INDEX(Partner_details[companyName], MATCH(E4678, Partner_details[email], 0))</f>
        <v>Avetis Grigoryan</v>
      </c>
      <c r="I4678">
        <f>IFERROR(INDEX(ggPayers[payer], MATCH(A4678, ggPayers[remote_order_id], 0)), 0)</f>
        <v>0</v>
      </c>
      <c r="J4678" t="str">
        <f t="shared" si="73"/>
        <v>other</v>
      </c>
    </row>
    <row r="4679" spans="1:10">
      <c r="A4679" s="89" t="s">
        <v>13798</v>
      </c>
      <c r="B4679" s="89">
        <v>1000</v>
      </c>
      <c r="C4679" s="89" t="s">
        <v>7974</v>
      </c>
      <c r="D4679" s="89"/>
      <c r="E4679" s="89" t="s">
        <v>6554</v>
      </c>
      <c r="F4679" s="89" t="s">
        <v>783</v>
      </c>
      <c r="G4679" s="105">
        <v>45420.801388888889</v>
      </c>
      <c r="H4679" t="str">
        <f>INDEX(Partner_details[companyName], MATCH(E4679, Partner_details[email], 0))</f>
        <v>Avetis Grigoryan</v>
      </c>
      <c r="I4679">
        <f>IFERROR(INDEX(ggPayers[payer], MATCH(A4679, ggPayers[remote_order_id], 0)), 0)</f>
        <v>0</v>
      </c>
      <c r="J4679" t="str">
        <f t="shared" si="73"/>
        <v>other</v>
      </c>
    </row>
    <row r="4680" spans="1:10">
      <c r="A4680" s="89" t="s">
        <v>13799</v>
      </c>
      <c r="B4680" s="89">
        <v>1000</v>
      </c>
      <c r="C4680" s="89" t="s">
        <v>7974</v>
      </c>
      <c r="D4680" s="89"/>
      <c r="E4680" s="89" t="s">
        <v>6554</v>
      </c>
      <c r="F4680" s="89" t="s">
        <v>783</v>
      </c>
      <c r="G4680" s="105">
        <v>45420.801388888889</v>
      </c>
      <c r="H4680" t="str">
        <f>INDEX(Partner_details[companyName], MATCH(E4680, Partner_details[email], 0))</f>
        <v>Avetis Grigoryan</v>
      </c>
      <c r="I4680">
        <f>IFERROR(INDEX(ggPayers[payer], MATCH(A4680, ggPayers[remote_order_id], 0)), 0)</f>
        <v>0</v>
      </c>
      <c r="J4680" t="str">
        <f t="shared" si="73"/>
        <v>other</v>
      </c>
    </row>
    <row r="4681" spans="1:10">
      <c r="A4681" s="89" t="s">
        <v>13800</v>
      </c>
      <c r="B4681" s="89">
        <v>1000</v>
      </c>
      <c r="C4681" s="89" t="s">
        <v>7974</v>
      </c>
      <c r="D4681" s="89"/>
      <c r="E4681" s="89" t="s">
        <v>6554</v>
      </c>
      <c r="F4681" s="89" t="s">
        <v>783</v>
      </c>
      <c r="G4681" s="105">
        <v>45420.801388888889</v>
      </c>
      <c r="H4681" t="str">
        <f>INDEX(Partner_details[companyName], MATCH(E4681, Partner_details[email], 0))</f>
        <v>Avetis Grigoryan</v>
      </c>
      <c r="I4681">
        <f>IFERROR(INDEX(ggPayers[payer], MATCH(A4681, ggPayers[remote_order_id], 0)), 0)</f>
        <v>0</v>
      </c>
      <c r="J4681" t="str">
        <f t="shared" si="73"/>
        <v>other</v>
      </c>
    </row>
    <row r="4682" spans="1:10">
      <c r="A4682" s="89" t="s">
        <v>13801</v>
      </c>
      <c r="B4682" s="89">
        <v>1000</v>
      </c>
      <c r="C4682" s="89" t="s">
        <v>7974</v>
      </c>
      <c r="D4682" s="89"/>
      <c r="E4682" s="89" t="s">
        <v>6554</v>
      </c>
      <c r="F4682" s="89" t="s">
        <v>783</v>
      </c>
      <c r="G4682" s="105">
        <v>45420.801388888889</v>
      </c>
      <c r="H4682" t="str">
        <f>INDEX(Partner_details[companyName], MATCH(E4682, Partner_details[email], 0))</f>
        <v>Avetis Grigoryan</v>
      </c>
      <c r="I4682">
        <f>IFERROR(INDEX(ggPayers[payer], MATCH(A4682, ggPayers[remote_order_id], 0)), 0)</f>
        <v>0</v>
      </c>
      <c r="J4682" t="str">
        <f t="shared" si="73"/>
        <v>other</v>
      </c>
    </row>
    <row r="4683" spans="1:10">
      <c r="A4683" s="89" t="s">
        <v>13802</v>
      </c>
      <c r="B4683" s="89">
        <v>1000</v>
      </c>
      <c r="C4683" s="89" t="s">
        <v>7974</v>
      </c>
      <c r="D4683" s="89"/>
      <c r="E4683" s="89" t="s">
        <v>6554</v>
      </c>
      <c r="F4683" s="89" t="s">
        <v>783</v>
      </c>
      <c r="G4683" s="105">
        <v>45420.801388888889</v>
      </c>
      <c r="H4683" t="str">
        <f>INDEX(Partner_details[companyName], MATCH(E4683, Partner_details[email], 0))</f>
        <v>Avetis Grigoryan</v>
      </c>
      <c r="I4683">
        <f>IFERROR(INDEX(ggPayers[payer], MATCH(A4683, ggPayers[remote_order_id], 0)), 0)</f>
        <v>0</v>
      </c>
      <c r="J4683" t="str">
        <f t="shared" si="73"/>
        <v>other</v>
      </c>
    </row>
    <row r="4684" spans="1:10">
      <c r="A4684" s="89" t="s">
        <v>13803</v>
      </c>
      <c r="B4684" s="89">
        <v>1000</v>
      </c>
      <c r="C4684" s="89" t="s">
        <v>7974</v>
      </c>
      <c r="D4684" s="89"/>
      <c r="E4684" s="89" t="s">
        <v>6554</v>
      </c>
      <c r="F4684" s="89" t="s">
        <v>783</v>
      </c>
      <c r="G4684" s="105">
        <v>45420.801388888889</v>
      </c>
      <c r="H4684" t="str">
        <f>INDEX(Partner_details[companyName], MATCH(E4684, Partner_details[email], 0))</f>
        <v>Avetis Grigoryan</v>
      </c>
      <c r="I4684">
        <f>IFERROR(INDEX(ggPayers[payer], MATCH(A4684, ggPayers[remote_order_id], 0)), 0)</f>
        <v>0</v>
      </c>
      <c r="J4684" t="str">
        <f t="shared" si="73"/>
        <v>other</v>
      </c>
    </row>
    <row r="4685" spans="1:10">
      <c r="A4685" s="89" t="s">
        <v>13804</v>
      </c>
      <c r="B4685" s="89">
        <v>1000</v>
      </c>
      <c r="C4685" s="89" t="s">
        <v>7974</v>
      </c>
      <c r="D4685" s="89"/>
      <c r="E4685" s="89" t="s">
        <v>6554</v>
      </c>
      <c r="F4685" s="89" t="s">
        <v>783</v>
      </c>
      <c r="G4685" s="105">
        <v>45420.801388888889</v>
      </c>
      <c r="H4685" t="str">
        <f>INDEX(Partner_details[companyName], MATCH(E4685, Partner_details[email], 0))</f>
        <v>Avetis Grigoryan</v>
      </c>
      <c r="I4685">
        <f>IFERROR(INDEX(ggPayers[payer], MATCH(A4685, ggPayers[remote_order_id], 0)), 0)</f>
        <v>0</v>
      </c>
      <c r="J4685" t="str">
        <f t="shared" si="73"/>
        <v>other</v>
      </c>
    </row>
    <row r="4686" spans="1:10">
      <c r="A4686" s="89" t="s">
        <v>13805</v>
      </c>
      <c r="B4686" s="89">
        <v>1000</v>
      </c>
      <c r="C4686" s="89" t="s">
        <v>7974</v>
      </c>
      <c r="D4686" s="89"/>
      <c r="E4686" s="89" t="s">
        <v>6554</v>
      </c>
      <c r="F4686" s="89" t="s">
        <v>783</v>
      </c>
      <c r="G4686" s="105">
        <v>45420.801388888889</v>
      </c>
      <c r="H4686" t="str">
        <f>INDEX(Partner_details[companyName], MATCH(E4686, Partner_details[email], 0))</f>
        <v>Avetis Grigoryan</v>
      </c>
      <c r="I4686">
        <f>IFERROR(INDEX(ggPayers[payer], MATCH(A4686, ggPayers[remote_order_id], 0)), 0)</f>
        <v>0</v>
      </c>
      <c r="J4686" t="str">
        <f t="shared" si="73"/>
        <v>other</v>
      </c>
    </row>
    <row r="4687" spans="1:10">
      <c r="A4687" s="89" t="s">
        <v>13806</v>
      </c>
      <c r="B4687" s="89">
        <v>1000</v>
      </c>
      <c r="C4687" s="89" t="s">
        <v>7974</v>
      </c>
      <c r="D4687" s="89"/>
      <c r="E4687" s="89" t="s">
        <v>6554</v>
      </c>
      <c r="F4687" s="89" t="s">
        <v>783</v>
      </c>
      <c r="G4687" s="105">
        <v>45420.801388888889</v>
      </c>
      <c r="H4687" t="str">
        <f>INDEX(Partner_details[companyName], MATCH(E4687, Partner_details[email], 0))</f>
        <v>Avetis Grigoryan</v>
      </c>
      <c r="I4687">
        <f>IFERROR(INDEX(ggPayers[payer], MATCH(A4687, ggPayers[remote_order_id], 0)), 0)</f>
        <v>0</v>
      </c>
      <c r="J4687" t="str">
        <f t="shared" si="73"/>
        <v>other</v>
      </c>
    </row>
    <row r="4688" spans="1:10">
      <c r="A4688" s="89" t="s">
        <v>13807</v>
      </c>
      <c r="B4688" s="89">
        <v>1000</v>
      </c>
      <c r="C4688" s="89" t="s">
        <v>7974</v>
      </c>
      <c r="D4688" s="89"/>
      <c r="E4688" s="89" t="s">
        <v>6554</v>
      </c>
      <c r="F4688" s="89" t="s">
        <v>783</v>
      </c>
      <c r="G4688" s="105">
        <v>45420.801388888889</v>
      </c>
      <c r="H4688" t="str">
        <f>INDEX(Partner_details[companyName], MATCH(E4688, Partner_details[email], 0))</f>
        <v>Avetis Grigoryan</v>
      </c>
      <c r="I4688">
        <f>IFERROR(INDEX(ggPayers[payer], MATCH(A4688, ggPayers[remote_order_id], 0)), 0)</f>
        <v>0</v>
      </c>
      <c r="J4688" t="str">
        <f t="shared" si="73"/>
        <v>other</v>
      </c>
    </row>
    <row r="4689" spans="1:10">
      <c r="A4689" s="89" t="s">
        <v>13808</v>
      </c>
      <c r="B4689" s="89">
        <v>1000</v>
      </c>
      <c r="C4689" s="89" t="s">
        <v>7974</v>
      </c>
      <c r="D4689" s="89"/>
      <c r="E4689" s="89" t="s">
        <v>6554</v>
      </c>
      <c r="F4689" s="89" t="s">
        <v>783</v>
      </c>
      <c r="G4689" s="105">
        <v>45420.801388888889</v>
      </c>
      <c r="H4689" t="str">
        <f>INDEX(Partner_details[companyName], MATCH(E4689, Partner_details[email], 0))</f>
        <v>Avetis Grigoryan</v>
      </c>
      <c r="I4689">
        <f>IFERROR(INDEX(ggPayers[payer], MATCH(A4689, ggPayers[remote_order_id], 0)), 0)</f>
        <v>0</v>
      </c>
      <c r="J4689" t="str">
        <f t="shared" si="73"/>
        <v>other</v>
      </c>
    </row>
    <row r="4690" spans="1:10">
      <c r="A4690" s="89" t="s">
        <v>13809</v>
      </c>
      <c r="B4690" s="89">
        <v>1000</v>
      </c>
      <c r="C4690" s="89" t="s">
        <v>7974</v>
      </c>
      <c r="D4690" s="89"/>
      <c r="E4690" s="89" t="s">
        <v>6554</v>
      </c>
      <c r="F4690" s="89" t="s">
        <v>783</v>
      </c>
      <c r="G4690" s="105">
        <v>45420.801388888889</v>
      </c>
      <c r="H4690" t="str">
        <f>INDEX(Partner_details[companyName], MATCH(E4690, Partner_details[email], 0))</f>
        <v>Avetis Grigoryan</v>
      </c>
      <c r="I4690">
        <f>IFERROR(INDEX(ggPayers[payer], MATCH(A4690, ggPayers[remote_order_id], 0)), 0)</f>
        <v>0</v>
      </c>
      <c r="J4690" t="str">
        <f t="shared" si="73"/>
        <v>other</v>
      </c>
    </row>
    <row r="4691" spans="1:10">
      <c r="A4691" s="89" t="s">
        <v>13810</v>
      </c>
      <c r="B4691" s="89">
        <v>1000</v>
      </c>
      <c r="C4691" s="89" t="s">
        <v>7974</v>
      </c>
      <c r="D4691" s="89"/>
      <c r="E4691" s="89" t="s">
        <v>6554</v>
      </c>
      <c r="F4691" s="89" t="s">
        <v>783</v>
      </c>
      <c r="G4691" s="105">
        <v>45420.801388888889</v>
      </c>
      <c r="H4691" t="str">
        <f>INDEX(Partner_details[companyName], MATCH(E4691, Partner_details[email], 0))</f>
        <v>Avetis Grigoryan</v>
      </c>
      <c r="I4691">
        <f>IFERROR(INDEX(ggPayers[payer], MATCH(A4691, ggPayers[remote_order_id], 0)), 0)</f>
        <v>0</v>
      </c>
      <c r="J4691" t="str">
        <f t="shared" si="73"/>
        <v>other</v>
      </c>
    </row>
    <row r="4692" spans="1:10">
      <c r="A4692" s="89" t="s">
        <v>13811</v>
      </c>
      <c r="B4692" s="89">
        <v>1000</v>
      </c>
      <c r="C4692" s="89" t="s">
        <v>7974</v>
      </c>
      <c r="D4692" s="89"/>
      <c r="E4692" s="89" t="s">
        <v>6554</v>
      </c>
      <c r="F4692" s="89" t="s">
        <v>783</v>
      </c>
      <c r="G4692" s="105">
        <v>45420.801388888889</v>
      </c>
      <c r="H4692" t="str">
        <f>INDEX(Partner_details[companyName], MATCH(E4692, Partner_details[email], 0))</f>
        <v>Avetis Grigoryan</v>
      </c>
      <c r="I4692">
        <f>IFERROR(INDEX(ggPayers[payer], MATCH(A4692, ggPayers[remote_order_id], 0)), 0)</f>
        <v>0</v>
      </c>
      <c r="J4692" t="str">
        <f t="shared" si="73"/>
        <v>other</v>
      </c>
    </row>
    <row r="4693" spans="1:10">
      <c r="A4693" s="89" t="s">
        <v>13812</v>
      </c>
      <c r="B4693" s="89">
        <v>1000</v>
      </c>
      <c r="C4693" s="89" t="s">
        <v>7974</v>
      </c>
      <c r="D4693" s="89"/>
      <c r="E4693" s="89" t="s">
        <v>6554</v>
      </c>
      <c r="F4693" s="89" t="s">
        <v>783</v>
      </c>
      <c r="G4693" s="105">
        <v>45420.801388888889</v>
      </c>
      <c r="H4693" t="str">
        <f>INDEX(Partner_details[companyName], MATCH(E4693, Partner_details[email], 0))</f>
        <v>Avetis Grigoryan</v>
      </c>
      <c r="I4693">
        <f>IFERROR(INDEX(ggPayers[payer], MATCH(A4693, ggPayers[remote_order_id], 0)), 0)</f>
        <v>0</v>
      </c>
      <c r="J4693" t="str">
        <f t="shared" si="73"/>
        <v>other</v>
      </c>
    </row>
    <row r="4694" spans="1:10">
      <c r="A4694" s="89" t="s">
        <v>13813</v>
      </c>
      <c r="B4694" s="89">
        <v>1000</v>
      </c>
      <c r="C4694" s="89" t="s">
        <v>7974</v>
      </c>
      <c r="D4694" s="89"/>
      <c r="E4694" s="89" t="s">
        <v>6554</v>
      </c>
      <c r="F4694" s="89" t="s">
        <v>783</v>
      </c>
      <c r="G4694" s="105">
        <v>45420.801388888889</v>
      </c>
      <c r="H4694" t="str">
        <f>INDEX(Partner_details[companyName], MATCH(E4694, Partner_details[email], 0))</f>
        <v>Avetis Grigoryan</v>
      </c>
      <c r="I4694">
        <f>IFERROR(INDEX(ggPayers[payer], MATCH(A4694, ggPayers[remote_order_id], 0)), 0)</f>
        <v>0</v>
      </c>
      <c r="J4694" t="str">
        <f t="shared" si="73"/>
        <v>other</v>
      </c>
    </row>
    <row r="4695" spans="1:10">
      <c r="A4695" s="89" t="s">
        <v>13814</v>
      </c>
      <c r="B4695" s="89">
        <v>1000</v>
      </c>
      <c r="C4695" s="89" t="s">
        <v>7963</v>
      </c>
      <c r="D4695" s="89"/>
      <c r="E4695" s="89" t="s">
        <v>6554</v>
      </c>
      <c r="F4695" s="89" t="s">
        <v>783</v>
      </c>
      <c r="G4695" s="105">
        <v>45420.801388888889</v>
      </c>
      <c r="H4695" t="str">
        <f>INDEX(Partner_details[companyName], MATCH(E4695, Partner_details[email], 0))</f>
        <v>Avetis Grigoryan</v>
      </c>
      <c r="I4695">
        <f>IFERROR(INDEX(ggPayers[payer], MATCH(A4695, ggPayers[remote_order_id], 0)), 0)</f>
        <v>0</v>
      </c>
      <c r="J4695" t="str">
        <f t="shared" si="73"/>
        <v>other</v>
      </c>
    </row>
    <row r="4696" spans="1:10">
      <c r="A4696" s="89" t="s">
        <v>787</v>
      </c>
      <c r="B4696" s="89">
        <v>1000</v>
      </c>
      <c r="C4696" s="89" t="s">
        <v>561</v>
      </c>
      <c r="D4696" s="89" t="s">
        <v>13815</v>
      </c>
      <c r="E4696" s="89" t="s">
        <v>6830</v>
      </c>
      <c r="F4696" s="89" t="s">
        <v>382</v>
      </c>
      <c r="G4696" s="105">
        <v>45420.808333333334</v>
      </c>
      <c r="H4696" t="str">
        <f>INDEX(Partner_details[companyName], MATCH(E4696, Partner_details[email], 0))</f>
        <v>Beer Academy</v>
      </c>
      <c r="I4696">
        <f>IFERROR(INDEX(ggPayers[payer], MATCH(A4696, ggPayers[remote_order_id], 0)), 0)</f>
        <v>151432</v>
      </c>
      <c r="J4696" t="str">
        <f t="shared" si="73"/>
        <v>ggPay</v>
      </c>
    </row>
    <row r="4697" spans="1:10">
      <c r="A4697" s="89" t="s">
        <v>13816</v>
      </c>
      <c r="B4697" s="89">
        <v>3000</v>
      </c>
      <c r="C4697" s="89" t="s">
        <v>7974</v>
      </c>
      <c r="D4697" s="89"/>
      <c r="E4697" s="89" t="s">
        <v>6554</v>
      </c>
      <c r="F4697" s="89" t="s">
        <v>783</v>
      </c>
      <c r="G4697" s="105">
        <v>45420.820833333331</v>
      </c>
      <c r="H4697" t="str">
        <f>INDEX(Partner_details[companyName], MATCH(E4697, Partner_details[email], 0))</f>
        <v>Avetis Grigoryan</v>
      </c>
      <c r="I4697">
        <f>IFERROR(INDEX(ggPayers[payer], MATCH(A4697, ggPayers[remote_order_id], 0)), 0)</f>
        <v>0</v>
      </c>
      <c r="J4697" t="str">
        <f t="shared" si="73"/>
        <v>other</v>
      </c>
    </row>
    <row r="4698" spans="1:10">
      <c r="A4698" s="89" t="s">
        <v>13817</v>
      </c>
      <c r="B4698" s="89">
        <v>3000</v>
      </c>
      <c r="C4698" s="89" t="s">
        <v>7963</v>
      </c>
      <c r="D4698" s="89"/>
      <c r="E4698" s="89" t="s">
        <v>6554</v>
      </c>
      <c r="F4698" s="89" t="s">
        <v>783</v>
      </c>
      <c r="G4698" s="105">
        <v>45420.821527777778</v>
      </c>
      <c r="H4698" t="str">
        <f>INDEX(Partner_details[companyName], MATCH(E4698, Partner_details[email], 0))</f>
        <v>Avetis Grigoryan</v>
      </c>
      <c r="I4698">
        <f>IFERROR(INDEX(ggPayers[payer], MATCH(A4698, ggPayers[remote_order_id], 0)), 0)</f>
        <v>0</v>
      </c>
      <c r="J4698" t="str">
        <f t="shared" si="73"/>
        <v>other</v>
      </c>
    </row>
    <row r="4699" spans="1:10">
      <c r="A4699" s="89" t="s">
        <v>784</v>
      </c>
      <c r="B4699" s="89">
        <v>2000</v>
      </c>
      <c r="C4699" s="89" t="s">
        <v>561</v>
      </c>
      <c r="D4699" s="89"/>
      <c r="E4699" s="89" t="s">
        <v>6554</v>
      </c>
      <c r="F4699" s="89" t="s">
        <v>783</v>
      </c>
      <c r="G4699" s="105">
        <v>45420.821527777778</v>
      </c>
      <c r="H4699" t="str">
        <f>INDEX(Partner_details[companyName], MATCH(E4699, Partner_details[email], 0))</f>
        <v>Avetis Grigoryan</v>
      </c>
      <c r="I4699">
        <f>IFERROR(INDEX(ggPayers[payer], MATCH(A4699, ggPayers[remote_order_id], 0)), 0)</f>
        <v>0</v>
      </c>
      <c r="J4699" t="str">
        <f t="shared" si="73"/>
        <v>other</v>
      </c>
    </row>
    <row r="4700" spans="1:10">
      <c r="A4700" s="89" t="s">
        <v>13818</v>
      </c>
      <c r="B4700" s="89">
        <v>2000</v>
      </c>
      <c r="C4700" s="89" t="s">
        <v>7963</v>
      </c>
      <c r="D4700" s="89"/>
      <c r="E4700" s="89" t="s">
        <v>6554</v>
      </c>
      <c r="F4700" s="89" t="s">
        <v>783</v>
      </c>
      <c r="G4700" s="105">
        <v>45420.821527777778</v>
      </c>
      <c r="H4700" t="str">
        <f>INDEX(Partner_details[companyName], MATCH(E4700, Partner_details[email], 0))</f>
        <v>Avetis Grigoryan</v>
      </c>
      <c r="I4700">
        <f>IFERROR(INDEX(ggPayers[payer], MATCH(A4700, ggPayers[remote_order_id], 0)), 0)</f>
        <v>0</v>
      </c>
      <c r="J4700" t="str">
        <f t="shared" si="73"/>
        <v>other</v>
      </c>
    </row>
    <row r="4701" spans="1:10">
      <c r="A4701" s="89" t="s">
        <v>781</v>
      </c>
      <c r="B4701" s="89">
        <v>100</v>
      </c>
      <c r="C4701" s="89" t="s">
        <v>561</v>
      </c>
      <c r="D4701" s="89"/>
      <c r="E4701" s="89" t="s">
        <v>6754</v>
      </c>
      <c r="F4701" s="89" t="s">
        <v>683</v>
      </c>
      <c r="G4701" s="105">
        <v>45421.229861111111</v>
      </c>
      <c r="H4701" t="str">
        <f>INDEX(Partner_details[companyName], MATCH(E4701, Partner_details[email], 0))</f>
        <v>Noraleppo</v>
      </c>
      <c r="I4701">
        <f>IFERROR(INDEX(ggPayers[payer], MATCH(A4701, ggPayers[remote_order_id], 0)), 0)</f>
        <v>0</v>
      </c>
      <c r="J4701" t="str">
        <f t="shared" si="73"/>
        <v>other</v>
      </c>
    </row>
    <row r="4702" spans="1:10">
      <c r="A4702" s="89" t="s">
        <v>13819</v>
      </c>
      <c r="B4702" s="89">
        <v>1000</v>
      </c>
      <c r="C4702" s="89" t="s">
        <v>7963</v>
      </c>
      <c r="D4702" s="89"/>
      <c r="E4702" s="89" t="s">
        <v>7296</v>
      </c>
      <c r="F4702" s="89" t="s">
        <v>516</v>
      </c>
      <c r="G4702" s="105">
        <v>45421.272222222222</v>
      </c>
      <c r="H4702" t="str">
        <f>INDEX(Partner_details[companyName], MATCH(E4702, Partner_details[email], 0))</f>
        <v>Paul</v>
      </c>
      <c r="I4702">
        <f>IFERROR(INDEX(ggPayers[payer], MATCH(A4702, ggPayers[remote_order_id], 0)), 0)</f>
        <v>0</v>
      </c>
      <c r="J4702" t="str">
        <f t="shared" si="73"/>
        <v>other</v>
      </c>
    </row>
    <row r="4703" spans="1:10">
      <c r="A4703" s="89" t="s">
        <v>13820</v>
      </c>
      <c r="B4703" s="89">
        <v>1000</v>
      </c>
      <c r="C4703" s="89" t="s">
        <v>7963</v>
      </c>
      <c r="D4703" s="89"/>
      <c r="E4703" s="89" t="s">
        <v>7296</v>
      </c>
      <c r="F4703" s="89" t="s">
        <v>516</v>
      </c>
      <c r="G4703" s="105">
        <v>45421.272222222222</v>
      </c>
      <c r="H4703" t="str">
        <f>INDEX(Partner_details[companyName], MATCH(E4703, Partner_details[email], 0))</f>
        <v>Paul</v>
      </c>
      <c r="I4703">
        <f>IFERROR(INDEX(ggPayers[payer], MATCH(A4703, ggPayers[remote_order_id], 0)), 0)</f>
        <v>0</v>
      </c>
      <c r="J4703" t="str">
        <f t="shared" si="73"/>
        <v>other</v>
      </c>
    </row>
    <row r="4704" spans="1:10">
      <c r="A4704" s="89" t="s">
        <v>13821</v>
      </c>
      <c r="B4704" s="89">
        <v>1000</v>
      </c>
      <c r="C4704" s="89" t="s">
        <v>7963</v>
      </c>
      <c r="D4704" s="89" t="s">
        <v>13822</v>
      </c>
      <c r="E4704" s="89" t="s">
        <v>7296</v>
      </c>
      <c r="F4704" s="89" t="s">
        <v>516</v>
      </c>
      <c r="G4704" s="105">
        <v>45421.306944444441</v>
      </c>
      <c r="H4704" t="str">
        <f>INDEX(Partner_details[companyName], MATCH(E4704, Partner_details[email], 0))</f>
        <v>Paul</v>
      </c>
      <c r="I4704">
        <f>IFERROR(INDEX(ggPayers[payer], MATCH(A4704, ggPayers[remote_order_id], 0)), 0)</f>
        <v>0</v>
      </c>
      <c r="J4704" t="str">
        <f t="shared" si="73"/>
        <v>other</v>
      </c>
    </row>
    <row r="4705" spans="1:10">
      <c r="A4705" s="89" t="s">
        <v>13823</v>
      </c>
      <c r="B4705" s="89">
        <v>1000</v>
      </c>
      <c r="C4705" s="89" t="s">
        <v>7963</v>
      </c>
      <c r="D4705" s="89"/>
      <c r="E4705" s="89" t="s">
        <v>7296</v>
      </c>
      <c r="F4705" s="89" t="s">
        <v>516</v>
      </c>
      <c r="G4705" s="105">
        <v>45421.306944444441</v>
      </c>
      <c r="H4705" t="str">
        <f>INDEX(Partner_details[companyName], MATCH(E4705, Partner_details[email], 0))</f>
        <v>Paul</v>
      </c>
      <c r="I4705">
        <f>IFERROR(INDEX(ggPayers[payer], MATCH(A4705, ggPayers[remote_order_id], 0)), 0)</f>
        <v>0</v>
      </c>
      <c r="J4705" t="str">
        <f t="shared" si="73"/>
        <v>other</v>
      </c>
    </row>
    <row r="4706" spans="1:10">
      <c r="A4706" s="89" t="s">
        <v>779</v>
      </c>
      <c r="B4706" s="89">
        <v>2000</v>
      </c>
      <c r="C4706" s="89" t="s">
        <v>561</v>
      </c>
      <c r="D4706" s="89"/>
      <c r="E4706" s="89" t="s">
        <v>7018</v>
      </c>
      <c r="F4706" s="89" t="s">
        <v>476</v>
      </c>
      <c r="G4706" s="105">
        <v>45421.413194444445</v>
      </c>
      <c r="H4706" t="str">
        <f>INDEX(Partner_details[companyName], MATCH(E4706, Partner_details[email], 0))</f>
        <v>Malocco</v>
      </c>
      <c r="I4706">
        <f>IFERROR(INDEX(ggPayers[payer], MATCH(A4706, ggPayers[remote_order_id], 0)), 0)</f>
        <v>0</v>
      </c>
      <c r="J4706" t="str">
        <f t="shared" si="73"/>
        <v>other</v>
      </c>
    </row>
    <row r="4707" spans="1:10">
      <c r="A4707" s="89" t="s">
        <v>13824</v>
      </c>
      <c r="B4707" s="89">
        <v>1000</v>
      </c>
      <c r="C4707" s="89" t="s">
        <v>7963</v>
      </c>
      <c r="D4707" s="89" t="s">
        <v>13825</v>
      </c>
      <c r="E4707" s="89" t="s">
        <v>7296</v>
      </c>
      <c r="F4707" s="89" t="s">
        <v>516</v>
      </c>
      <c r="G4707" s="105">
        <v>45421.430555555555</v>
      </c>
      <c r="H4707" t="str">
        <f>INDEX(Partner_details[companyName], MATCH(E4707, Partner_details[email], 0))</f>
        <v>Paul</v>
      </c>
      <c r="I4707">
        <f>IFERROR(INDEX(ggPayers[payer], MATCH(A4707, ggPayers[remote_order_id], 0)), 0)</f>
        <v>0</v>
      </c>
      <c r="J4707" t="str">
        <f t="shared" si="73"/>
        <v>other</v>
      </c>
    </row>
    <row r="4708" spans="1:10">
      <c r="A4708" s="89" t="s">
        <v>13826</v>
      </c>
      <c r="B4708" s="89">
        <v>500</v>
      </c>
      <c r="C4708" s="89" t="s">
        <v>7974</v>
      </c>
      <c r="D4708" s="89"/>
      <c r="E4708" s="89" t="s">
        <v>6898</v>
      </c>
      <c r="F4708" s="89" t="s">
        <v>1173</v>
      </c>
      <c r="G4708" s="105">
        <v>45421.445833333331</v>
      </c>
      <c r="H4708" t="str">
        <f>INDEX(Partner_details[companyName], MATCH(E4708, Partner_details[email], 0))</f>
        <v>Bisquit</v>
      </c>
      <c r="I4708">
        <f>IFERROR(INDEX(ggPayers[payer], MATCH(A4708, ggPayers[remote_order_id], 0)), 0)</f>
        <v>0</v>
      </c>
      <c r="J4708" t="str">
        <f t="shared" si="73"/>
        <v>other</v>
      </c>
    </row>
    <row r="4709" spans="1:10">
      <c r="A4709" s="89" t="s">
        <v>13827</v>
      </c>
      <c r="B4709" s="89">
        <v>500</v>
      </c>
      <c r="C4709" s="89" t="s">
        <v>7974</v>
      </c>
      <c r="D4709" s="89"/>
      <c r="E4709" s="89" t="s">
        <v>6898</v>
      </c>
      <c r="F4709" s="89" t="s">
        <v>1173</v>
      </c>
      <c r="G4709" s="105">
        <v>45421.445833333331</v>
      </c>
      <c r="H4709" t="str">
        <f>INDEX(Partner_details[companyName], MATCH(E4709, Partner_details[email], 0))</f>
        <v>Bisquit</v>
      </c>
      <c r="I4709">
        <f>IFERROR(INDEX(ggPayers[payer], MATCH(A4709, ggPayers[remote_order_id], 0)), 0)</f>
        <v>0</v>
      </c>
      <c r="J4709" t="str">
        <f t="shared" si="73"/>
        <v>other</v>
      </c>
    </row>
    <row r="4710" spans="1:10">
      <c r="A4710" s="89" t="s">
        <v>13828</v>
      </c>
      <c r="B4710" s="89">
        <v>500</v>
      </c>
      <c r="C4710" s="89" t="s">
        <v>7974</v>
      </c>
      <c r="D4710" s="89"/>
      <c r="E4710" s="89" t="s">
        <v>6898</v>
      </c>
      <c r="F4710" s="89" t="s">
        <v>1173</v>
      </c>
      <c r="G4710" s="105">
        <v>45421.445833333331</v>
      </c>
      <c r="H4710" t="str">
        <f>INDEX(Partner_details[companyName], MATCH(E4710, Partner_details[email], 0))</f>
        <v>Bisquit</v>
      </c>
      <c r="I4710">
        <f>IFERROR(INDEX(ggPayers[payer], MATCH(A4710, ggPayers[remote_order_id], 0)), 0)</f>
        <v>0</v>
      </c>
      <c r="J4710" t="str">
        <f t="shared" si="73"/>
        <v>other</v>
      </c>
    </row>
    <row r="4711" spans="1:10">
      <c r="A4711" s="89" t="s">
        <v>13829</v>
      </c>
      <c r="B4711" s="89">
        <v>500</v>
      </c>
      <c r="C4711" s="89" t="s">
        <v>7974</v>
      </c>
      <c r="D4711" s="89"/>
      <c r="E4711" s="89" t="s">
        <v>6898</v>
      </c>
      <c r="F4711" s="89" t="s">
        <v>1173</v>
      </c>
      <c r="G4711" s="105">
        <v>45421.445833333331</v>
      </c>
      <c r="H4711" t="str">
        <f>INDEX(Partner_details[companyName], MATCH(E4711, Partner_details[email], 0))</f>
        <v>Bisquit</v>
      </c>
      <c r="I4711">
        <f>IFERROR(INDEX(ggPayers[payer], MATCH(A4711, ggPayers[remote_order_id], 0)), 0)</f>
        <v>0</v>
      </c>
      <c r="J4711" t="str">
        <f t="shared" si="73"/>
        <v>other</v>
      </c>
    </row>
    <row r="4712" spans="1:10">
      <c r="A4712" s="89" t="s">
        <v>13830</v>
      </c>
      <c r="B4712" s="89">
        <v>500</v>
      </c>
      <c r="C4712" s="89" t="s">
        <v>7974</v>
      </c>
      <c r="D4712" s="89"/>
      <c r="E4712" s="89" t="s">
        <v>6898</v>
      </c>
      <c r="F4712" s="89" t="s">
        <v>1173</v>
      </c>
      <c r="G4712" s="105">
        <v>45421.445833333331</v>
      </c>
      <c r="H4712" t="str">
        <f>INDEX(Partner_details[companyName], MATCH(E4712, Partner_details[email], 0))</f>
        <v>Bisquit</v>
      </c>
      <c r="I4712">
        <f>IFERROR(INDEX(ggPayers[payer], MATCH(A4712, ggPayers[remote_order_id], 0)), 0)</f>
        <v>0</v>
      </c>
      <c r="J4712" t="str">
        <f t="shared" si="73"/>
        <v>other</v>
      </c>
    </row>
    <row r="4713" spans="1:10">
      <c r="A4713" s="89" t="s">
        <v>13831</v>
      </c>
      <c r="B4713" s="89">
        <v>500</v>
      </c>
      <c r="C4713" s="89" t="s">
        <v>7963</v>
      </c>
      <c r="D4713" s="89"/>
      <c r="E4713" s="89" t="s">
        <v>6898</v>
      </c>
      <c r="F4713" s="89" t="s">
        <v>1173</v>
      </c>
      <c r="G4713" s="105">
        <v>45421.445833333331</v>
      </c>
      <c r="H4713" t="str">
        <f>INDEX(Partner_details[companyName], MATCH(E4713, Partner_details[email], 0))</f>
        <v>Bisquit</v>
      </c>
      <c r="I4713">
        <f>IFERROR(INDEX(ggPayers[payer], MATCH(A4713, ggPayers[remote_order_id], 0)), 0)</f>
        <v>0</v>
      </c>
      <c r="J4713" t="str">
        <f t="shared" si="73"/>
        <v>other</v>
      </c>
    </row>
    <row r="4714" spans="1:10">
      <c r="A4714" s="89" t="s">
        <v>13832</v>
      </c>
      <c r="B4714" s="89">
        <v>500</v>
      </c>
      <c r="C4714" s="89" t="s">
        <v>7974</v>
      </c>
      <c r="D4714" s="89"/>
      <c r="E4714" s="89" t="s">
        <v>6898</v>
      </c>
      <c r="F4714" s="89" t="s">
        <v>1173</v>
      </c>
      <c r="G4714" s="105">
        <v>45421.447916666664</v>
      </c>
      <c r="H4714" t="str">
        <f>INDEX(Partner_details[companyName], MATCH(E4714, Partner_details[email], 0))</f>
        <v>Bisquit</v>
      </c>
      <c r="I4714">
        <f>IFERROR(INDEX(ggPayers[payer], MATCH(A4714, ggPayers[remote_order_id], 0)), 0)</f>
        <v>0</v>
      </c>
      <c r="J4714" t="str">
        <f t="shared" si="73"/>
        <v>other</v>
      </c>
    </row>
    <row r="4715" spans="1:10">
      <c r="A4715" s="89" t="s">
        <v>13833</v>
      </c>
      <c r="B4715" s="89">
        <v>500</v>
      </c>
      <c r="C4715" s="89" t="s">
        <v>7974</v>
      </c>
      <c r="D4715" s="89"/>
      <c r="E4715" s="89" t="s">
        <v>6898</v>
      </c>
      <c r="F4715" s="89" t="s">
        <v>1173</v>
      </c>
      <c r="G4715" s="105">
        <v>45421.447916666664</v>
      </c>
      <c r="H4715" t="str">
        <f>INDEX(Partner_details[companyName], MATCH(E4715, Partner_details[email], 0))</f>
        <v>Bisquit</v>
      </c>
      <c r="I4715">
        <f>IFERROR(INDEX(ggPayers[payer], MATCH(A4715, ggPayers[remote_order_id], 0)), 0)</f>
        <v>0</v>
      </c>
      <c r="J4715" t="str">
        <f t="shared" si="73"/>
        <v>other</v>
      </c>
    </row>
    <row r="4716" spans="1:10">
      <c r="A4716" s="89" t="s">
        <v>13834</v>
      </c>
      <c r="B4716" s="89">
        <v>500</v>
      </c>
      <c r="C4716" s="89" t="s">
        <v>7974</v>
      </c>
      <c r="D4716" s="89"/>
      <c r="E4716" s="89" t="s">
        <v>6898</v>
      </c>
      <c r="F4716" s="89" t="s">
        <v>1173</v>
      </c>
      <c r="G4716" s="105">
        <v>45421.447916666664</v>
      </c>
      <c r="H4716" t="str">
        <f>INDEX(Partner_details[companyName], MATCH(E4716, Partner_details[email], 0))</f>
        <v>Bisquit</v>
      </c>
      <c r="I4716">
        <f>IFERROR(INDEX(ggPayers[payer], MATCH(A4716, ggPayers[remote_order_id], 0)), 0)</f>
        <v>0</v>
      </c>
      <c r="J4716" t="str">
        <f t="shared" si="73"/>
        <v>other</v>
      </c>
    </row>
    <row r="4717" spans="1:10">
      <c r="A4717" s="89" t="s">
        <v>13835</v>
      </c>
      <c r="B4717" s="89">
        <v>500</v>
      </c>
      <c r="C4717" s="89" t="s">
        <v>7974</v>
      </c>
      <c r="D4717" s="89"/>
      <c r="E4717" s="89" t="s">
        <v>6898</v>
      </c>
      <c r="F4717" s="89" t="s">
        <v>1173</v>
      </c>
      <c r="G4717" s="105">
        <v>45421.447916666664</v>
      </c>
      <c r="H4717" t="str">
        <f>INDEX(Partner_details[companyName], MATCH(E4717, Partner_details[email], 0))</f>
        <v>Bisquit</v>
      </c>
      <c r="I4717">
        <f>IFERROR(INDEX(ggPayers[payer], MATCH(A4717, ggPayers[remote_order_id], 0)), 0)</f>
        <v>0</v>
      </c>
      <c r="J4717" t="str">
        <f t="shared" si="73"/>
        <v>other</v>
      </c>
    </row>
    <row r="4718" spans="1:10">
      <c r="A4718" s="89" t="s">
        <v>13836</v>
      </c>
      <c r="B4718" s="89">
        <v>500</v>
      </c>
      <c r="C4718" s="89" t="s">
        <v>7974</v>
      </c>
      <c r="D4718" s="89"/>
      <c r="E4718" s="89" t="s">
        <v>6898</v>
      </c>
      <c r="F4718" s="89" t="s">
        <v>1173</v>
      </c>
      <c r="G4718" s="105">
        <v>45421.447916666664</v>
      </c>
      <c r="H4718" t="str">
        <f>INDEX(Partner_details[companyName], MATCH(E4718, Partner_details[email], 0))</f>
        <v>Bisquit</v>
      </c>
      <c r="I4718">
        <f>IFERROR(INDEX(ggPayers[payer], MATCH(A4718, ggPayers[remote_order_id], 0)), 0)</f>
        <v>0</v>
      </c>
      <c r="J4718" t="str">
        <f t="shared" si="73"/>
        <v>other</v>
      </c>
    </row>
    <row r="4719" spans="1:10">
      <c r="A4719" s="89" t="s">
        <v>13837</v>
      </c>
      <c r="B4719" s="89">
        <v>500</v>
      </c>
      <c r="C4719" s="89" t="s">
        <v>7974</v>
      </c>
      <c r="D4719" s="89"/>
      <c r="E4719" s="89" t="s">
        <v>6898</v>
      </c>
      <c r="F4719" s="89" t="s">
        <v>1173</v>
      </c>
      <c r="G4719" s="105">
        <v>45421.447916666664</v>
      </c>
      <c r="H4719" t="str">
        <f>INDEX(Partner_details[companyName], MATCH(E4719, Partner_details[email], 0))</f>
        <v>Bisquit</v>
      </c>
      <c r="I4719">
        <f>IFERROR(INDEX(ggPayers[payer], MATCH(A4719, ggPayers[remote_order_id], 0)), 0)</f>
        <v>0</v>
      </c>
      <c r="J4719" t="str">
        <f t="shared" si="73"/>
        <v>other</v>
      </c>
    </row>
    <row r="4720" spans="1:10">
      <c r="A4720" s="89" t="s">
        <v>13838</v>
      </c>
      <c r="B4720" s="89">
        <v>500</v>
      </c>
      <c r="C4720" s="89" t="s">
        <v>7974</v>
      </c>
      <c r="D4720" s="89"/>
      <c r="E4720" s="89" t="s">
        <v>6898</v>
      </c>
      <c r="F4720" s="89" t="s">
        <v>1173</v>
      </c>
      <c r="G4720" s="105">
        <v>45421.447916666664</v>
      </c>
      <c r="H4720" t="str">
        <f>INDEX(Partner_details[companyName], MATCH(E4720, Partner_details[email], 0))</f>
        <v>Bisquit</v>
      </c>
      <c r="I4720">
        <f>IFERROR(INDEX(ggPayers[payer], MATCH(A4720, ggPayers[remote_order_id], 0)), 0)</f>
        <v>0</v>
      </c>
      <c r="J4720" t="str">
        <f t="shared" si="73"/>
        <v>other</v>
      </c>
    </row>
    <row r="4721" spans="1:10">
      <c r="A4721" s="89" t="s">
        <v>13839</v>
      </c>
      <c r="B4721" s="89">
        <v>500</v>
      </c>
      <c r="C4721" s="89" t="s">
        <v>7974</v>
      </c>
      <c r="D4721" s="89"/>
      <c r="E4721" s="89" t="s">
        <v>6898</v>
      </c>
      <c r="F4721" s="89" t="s">
        <v>1173</v>
      </c>
      <c r="G4721" s="105">
        <v>45421.447916666664</v>
      </c>
      <c r="H4721" t="str">
        <f>INDEX(Partner_details[companyName], MATCH(E4721, Partner_details[email], 0))</f>
        <v>Bisquit</v>
      </c>
      <c r="I4721">
        <f>IFERROR(INDEX(ggPayers[payer], MATCH(A4721, ggPayers[remote_order_id], 0)), 0)</f>
        <v>0</v>
      </c>
      <c r="J4721" t="str">
        <f t="shared" si="73"/>
        <v>other</v>
      </c>
    </row>
    <row r="4722" spans="1:10">
      <c r="A4722" s="89" t="s">
        <v>13840</v>
      </c>
      <c r="B4722" s="89">
        <v>500</v>
      </c>
      <c r="C4722" s="89" t="s">
        <v>7974</v>
      </c>
      <c r="D4722" s="89"/>
      <c r="E4722" s="89" t="s">
        <v>6898</v>
      </c>
      <c r="F4722" s="89" t="s">
        <v>1173</v>
      </c>
      <c r="G4722" s="105">
        <v>45421.447916666664</v>
      </c>
      <c r="H4722" t="str">
        <f>INDEX(Partner_details[companyName], MATCH(E4722, Partner_details[email], 0))</f>
        <v>Bisquit</v>
      </c>
      <c r="I4722">
        <f>IFERROR(INDEX(ggPayers[payer], MATCH(A4722, ggPayers[remote_order_id], 0)), 0)</f>
        <v>0</v>
      </c>
      <c r="J4722" t="str">
        <f t="shared" si="73"/>
        <v>other</v>
      </c>
    </row>
    <row r="4723" spans="1:10">
      <c r="A4723" s="89" t="s">
        <v>13841</v>
      </c>
      <c r="B4723" s="89">
        <v>500</v>
      </c>
      <c r="C4723" s="89" t="s">
        <v>7974</v>
      </c>
      <c r="D4723" s="89"/>
      <c r="E4723" s="89" t="s">
        <v>6898</v>
      </c>
      <c r="F4723" s="89" t="s">
        <v>1173</v>
      </c>
      <c r="G4723" s="105">
        <v>45421.447916666664</v>
      </c>
      <c r="H4723" t="str">
        <f>INDEX(Partner_details[companyName], MATCH(E4723, Partner_details[email], 0))</f>
        <v>Bisquit</v>
      </c>
      <c r="I4723">
        <f>IFERROR(INDEX(ggPayers[payer], MATCH(A4723, ggPayers[remote_order_id], 0)), 0)</f>
        <v>0</v>
      </c>
      <c r="J4723" t="str">
        <f t="shared" si="73"/>
        <v>other</v>
      </c>
    </row>
    <row r="4724" spans="1:10">
      <c r="A4724" s="89" t="s">
        <v>13842</v>
      </c>
      <c r="B4724" s="89">
        <v>500</v>
      </c>
      <c r="C4724" s="89" t="s">
        <v>7974</v>
      </c>
      <c r="D4724" s="89"/>
      <c r="E4724" s="89" t="s">
        <v>6898</v>
      </c>
      <c r="F4724" s="89" t="s">
        <v>1173</v>
      </c>
      <c r="G4724" s="105">
        <v>45421.447916666664</v>
      </c>
      <c r="H4724" t="str">
        <f>INDEX(Partner_details[companyName], MATCH(E4724, Partner_details[email], 0))</f>
        <v>Bisquit</v>
      </c>
      <c r="I4724">
        <f>IFERROR(INDEX(ggPayers[payer], MATCH(A4724, ggPayers[remote_order_id], 0)), 0)</f>
        <v>0</v>
      </c>
      <c r="J4724" t="str">
        <f t="shared" si="73"/>
        <v>other</v>
      </c>
    </row>
    <row r="4725" spans="1:10">
      <c r="A4725" s="89" t="s">
        <v>13843</v>
      </c>
      <c r="B4725" s="89">
        <v>500</v>
      </c>
      <c r="C4725" s="89" t="s">
        <v>7974</v>
      </c>
      <c r="D4725" s="89"/>
      <c r="E4725" s="89" t="s">
        <v>6898</v>
      </c>
      <c r="F4725" s="89" t="s">
        <v>1173</v>
      </c>
      <c r="G4725" s="105">
        <v>45421.447916666664</v>
      </c>
      <c r="H4725" t="str">
        <f>INDEX(Partner_details[companyName], MATCH(E4725, Partner_details[email], 0))</f>
        <v>Bisquit</v>
      </c>
      <c r="I4725">
        <f>IFERROR(INDEX(ggPayers[payer], MATCH(A4725, ggPayers[remote_order_id], 0)), 0)</f>
        <v>0</v>
      </c>
      <c r="J4725" t="str">
        <f t="shared" si="73"/>
        <v>other</v>
      </c>
    </row>
    <row r="4726" spans="1:10">
      <c r="A4726" s="89" t="s">
        <v>13844</v>
      </c>
      <c r="B4726" s="89">
        <v>500</v>
      </c>
      <c r="C4726" s="89" t="s">
        <v>7974</v>
      </c>
      <c r="D4726" s="89"/>
      <c r="E4726" s="89" t="s">
        <v>6898</v>
      </c>
      <c r="F4726" s="89" t="s">
        <v>1173</v>
      </c>
      <c r="G4726" s="105">
        <v>45421.447916666664</v>
      </c>
      <c r="H4726" t="str">
        <f>INDEX(Partner_details[companyName], MATCH(E4726, Partner_details[email], 0))</f>
        <v>Bisquit</v>
      </c>
      <c r="I4726">
        <f>IFERROR(INDEX(ggPayers[payer], MATCH(A4726, ggPayers[remote_order_id], 0)), 0)</f>
        <v>0</v>
      </c>
      <c r="J4726" t="str">
        <f t="shared" si="73"/>
        <v>other</v>
      </c>
    </row>
    <row r="4727" spans="1:10">
      <c r="A4727" s="89" t="s">
        <v>13845</v>
      </c>
      <c r="B4727" s="89">
        <v>500</v>
      </c>
      <c r="C4727" s="89" t="s">
        <v>7974</v>
      </c>
      <c r="D4727" s="89"/>
      <c r="E4727" s="89" t="s">
        <v>6898</v>
      </c>
      <c r="F4727" s="89" t="s">
        <v>1173</v>
      </c>
      <c r="G4727" s="105">
        <v>45421.447916666664</v>
      </c>
      <c r="H4727" t="str">
        <f>INDEX(Partner_details[companyName], MATCH(E4727, Partner_details[email], 0))</f>
        <v>Bisquit</v>
      </c>
      <c r="I4727">
        <f>IFERROR(INDEX(ggPayers[payer], MATCH(A4727, ggPayers[remote_order_id], 0)), 0)</f>
        <v>0</v>
      </c>
      <c r="J4727" t="str">
        <f t="shared" si="73"/>
        <v>other</v>
      </c>
    </row>
    <row r="4728" spans="1:10">
      <c r="A4728" s="89" t="s">
        <v>13846</v>
      </c>
      <c r="B4728" s="89">
        <v>500</v>
      </c>
      <c r="C4728" s="89" t="s">
        <v>7974</v>
      </c>
      <c r="D4728" s="89"/>
      <c r="E4728" s="89" t="s">
        <v>6898</v>
      </c>
      <c r="F4728" s="89" t="s">
        <v>1173</v>
      </c>
      <c r="G4728" s="105">
        <v>45421.447916666664</v>
      </c>
      <c r="H4728" t="str">
        <f>INDEX(Partner_details[companyName], MATCH(E4728, Partner_details[email], 0))</f>
        <v>Bisquit</v>
      </c>
      <c r="I4728">
        <f>IFERROR(INDEX(ggPayers[payer], MATCH(A4728, ggPayers[remote_order_id], 0)), 0)</f>
        <v>0</v>
      </c>
      <c r="J4728" t="str">
        <f t="shared" si="73"/>
        <v>other</v>
      </c>
    </row>
    <row r="4729" spans="1:10">
      <c r="A4729" s="89" t="s">
        <v>13847</v>
      </c>
      <c r="B4729" s="89">
        <v>500</v>
      </c>
      <c r="C4729" s="89" t="s">
        <v>7974</v>
      </c>
      <c r="D4729" s="89"/>
      <c r="E4729" s="89" t="s">
        <v>6898</v>
      </c>
      <c r="F4729" s="89" t="s">
        <v>1173</v>
      </c>
      <c r="G4729" s="105">
        <v>45421.447916666664</v>
      </c>
      <c r="H4729" t="str">
        <f>INDEX(Partner_details[companyName], MATCH(E4729, Partner_details[email], 0))</f>
        <v>Bisquit</v>
      </c>
      <c r="I4729">
        <f>IFERROR(INDEX(ggPayers[payer], MATCH(A4729, ggPayers[remote_order_id], 0)), 0)</f>
        <v>0</v>
      </c>
      <c r="J4729" t="str">
        <f t="shared" si="73"/>
        <v>other</v>
      </c>
    </row>
    <row r="4730" spans="1:10">
      <c r="A4730" s="89" t="s">
        <v>13848</v>
      </c>
      <c r="B4730" s="89">
        <v>500</v>
      </c>
      <c r="C4730" s="89" t="s">
        <v>7974</v>
      </c>
      <c r="D4730" s="89"/>
      <c r="E4730" s="89" t="s">
        <v>6898</v>
      </c>
      <c r="F4730" s="89" t="s">
        <v>1173</v>
      </c>
      <c r="G4730" s="105">
        <v>45421.447916666664</v>
      </c>
      <c r="H4730" t="str">
        <f>INDEX(Partner_details[companyName], MATCH(E4730, Partner_details[email], 0))</f>
        <v>Bisquit</v>
      </c>
      <c r="I4730">
        <f>IFERROR(INDEX(ggPayers[payer], MATCH(A4730, ggPayers[remote_order_id], 0)), 0)</f>
        <v>0</v>
      </c>
      <c r="J4730" t="str">
        <f t="shared" si="73"/>
        <v>other</v>
      </c>
    </row>
    <row r="4731" spans="1:10">
      <c r="A4731" s="89" t="s">
        <v>13849</v>
      </c>
      <c r="B4731" s="89">
        <v>500</v>
      </c>
      <c r="C4731" s="89" t="s">
        <v>7974</v>
      </c>
      <c r="D4731" s="89"/>
      <c r="E4731" s="89" t="s">
        <v>6898</v>
      </c>
      <c r="F4731" s="89" t="s">
        <v>1173</v>
      </c>
      <c r="G4731" s="105">
        <v>45421.447916666664</v>
      </c>
      <c r="H4731" t="str">
        <f>INDEX(Partner_details[companyName], MATCH(E4731, Partner_details[email], 0))</f>
        <v>Bisquit</v>
      </c>
      <c r="I4731">
        <f>IFERROR(INDEX(ggPayers[payer], MATCH(A4731, ggPayers[remote_order_id], 0)), 0)</f>
        <v>0</v>
      </c>
      <c r="J4731" t="str">
        <f t="shared" si="73"/>
        <v>other</v>
      </c>
    </row>
    <row r="4732" spans="1:10">
      <c r="A4732" s="89" t="s">
        <v>13850</v>
      </c>
      <c r="B4732" s="89">
        <v>500</v>
      </c>
      <c r="C4732" s="89" t="s">
        <v>7974</v>
      </c>
      <c r="D4732" s="89"/>
      <c r="E4732" s="89" t="s">
        <v>6898</v>
      </c>
      <c r="F4732" s="89" t="s">
        <v>1173</v>
      </c>
      <c r="G4732" s="105">
        <v>45421.447916666664</v>
      </c>
      <c r="H4732" t="str">
        <f>INDEX(Partner_details[companyName], MATCH(E4732, Partner_details[email], 0))</f>
        <v>Bisquit</v>
      </c>
      <c r="I4732">
        <f>IFERROR(INDEX(ggPayers[payer], MATCH(A4732, ggPayers[remote_order_id], 0)), 0)</f>
        <v>0</v>
      </c>
      <c r="J4732" t="str">
        <f t="shared" si="73"/>
        <v>other</v>
      </c>
    </row>
    <row r="4733" spans="1:10">
      <c r="A4733" s="89" t="s">
        <v>13851</v>
      </c>
      <c r="B4733" s="89">
        <v>500</v>
      </c>
      <c r="C4733" s="89" t="s">
        <v>7974</v>
      </c>
      <c r="D4733" s="89"/>
      <c r="E4733" s="89" t="s">
        <v>6898</v>
      </c>
      <c r="F4733" s="89" t="s">
        <v>1173</v>
      </c>
      <c r="G4733" s="105">
        <v>45421.447916666664</v>
      </c>
      <c r="H4733" t="str">
        <f>INDEX(Partner_details[companyName], MATCH(E4733, Partner_details[email], 0))</f>
        <v>Bisquit</v>
      </c>
      <c r="I4733">
        <f>IFERROR(INDEX(ggPayers[payer], MATCH(A4733, ggPayers[remote_order_id], 0)), 0)</f>
        <v>0</v>
      </c>
      <c r="J4733" t="str">
        <f t="shared" si="73"/>
        <v>other</v>
      </c>
    </row>
    <row r="4734" spans="1:10">
      <c r="A4734" s="89" t="s">
        <v>13852</v>
      </c>
      <c r="B4734" s="89">
        <v>500</v>
      </c>
      <c r="C4734" s="89" t="s">
        <v>7974</v>
      </c>
      <c r="D4734" s="89"/>
      <c r="E4734" s="89" t="s">
        <v>6898</v>
      </c>
      <c r="F4734" s="89" t="s">
        <v>1173</v>
      </c>
      <c r="G4734" s="105">
        <v>45421.447916666664</v>
      </c>
      <c r="H4734" t="str">
        <f>INDEX(Partner_details[companyName], MATCH(E4734, Partner_details[email], 0))</f>
        <v>Bisquit</v>
      </c>
      <c r="I4734">
        <f>IFERROR(INDEX(ggPayers[payer], MATCH(A4734, ggPayers[remote_order_id], 0)), 0)</f>
        <v>0</v>
      </c>
      <c r="J4734" t="str">
        <f t="shared" si="73"/>
        <v>other</v>
      </c>
    </row>
    <row r="4735" spans="1:10">
      <c r="A4735" s="89" t="s">
        <v>13853</v>
      </c>
      <c r="B4735" s="89">
        <v>500</v>
      </c>
      <c r="C4735" s="89" t="s">
        <v>7974</v>
      </c>
      <c r="D4735" s="89"/>
      <c r="E4735" s="89" t="s">
        <v>6898</v>
      </c>
      <c r="F4735" s="89" t="s">
        <v>1173</v>
      </c>
      <c r="G4735" s="105">
        <v>45421.447916666664</v>
      </c>
      <c r="H4735" t="str">
        <f>INDEX(Partner_details[companyName], MATCH(E4735, Partner_details[email], 0))</f>
        <v>Bisquit</v>
      </c>
      <c r="I4735">
        <f>IFERROR(INDEX(ggPayers[payer], MATCH(A4735, ggPayers[remote_order_id], 0)), 0)</f>
        <v>0</v>
      </c>
      <c r="J4735" t="str">
        <f t="shared" si="73"/>
        <v>other</v>
      </c>
    </row>
    <row r="4736" spans="1:10">
      <c r="A4736" s="89" t="s">
        <v>13854</v>
      </c>
      <c r="B4736" s="89">
        <v>500</v>
      </c>
      <c r="C4736" s="89" t="s">
        <v>7974</v>
      </c>
      <c r="D4736" s="89"/>
      <c r="E4736" s="89" t="s">
        <v>6898</v>
      </c>
      <c r="F4736" s="89" t="s">
        <v>1173</v>
      </c>
      <c r="G4736" s="105">
        <v>45421.447916666664</v>
      </c>
      <c r="H4736" t="str">
        <f>INDEX(Partner_details[companyName], MATCH(E4736, Partner_details[email], 0))</f>
        <v>Bisquit</v>
      </c>
      <c r="I4736">
        <f>IFERROR(INDEX(ggPayers[payer], MATCH(A4736, ggPayers[remote_order_id], 0)), 0)</f>
        <v>0</v>
      </c>
      <c r="J4736" t="str">
        <f t="shared" si="73"/>
        <v>other</v>
      </c>
    </row>
    <row r="4737" spans="1:10">
      <c r="A4737" s="89" t="s">
        <v>13855</v>
      </c>
      <c r="B4737" s="89">
        <v>500</v>
      </c>
      <c r="C4737" s="89" t="s">
        <v>7974</v>
      </c>
      <c r="D4737" s="89"/>
      <c r="E4737" s="89" t="s">
        <v>6898</v>
      </c>
      <c r="F4737" s="89" t="s">
        <v>1173</v>
      </c>
      <c r="G4737" s="105">
        <v>45421.447916666664</v>
      </c>
      <c r="H4737" t="str">
        <f>INDEX(Partner_details[companyName], MATCH(E4737, Partner_details[email], 0))</f>
        <v>Bisquit</v>
      </c>
      <c r="I4737">
        <f>IFERROR(INDEX(ggPayers[payer], MATCH(A4737, ggPayers[remote_order_id], 0)), 0)</f>
        <v>0</v>
      </c>
      <c r="J4737" t="str">
        <f t="shared" si="73"/>
        <v>other</v>
      </c>
    </row>
    <row r="4738" spans="1:10">
      <c r="A4738" s="89" t="s">
        <v>13856</v>
      </c>
      <c r="B4738" s="89">
        <v>500</v>
      </c>
      <c r="C4738" s="89" t="s">
        <v>7974</v>
      </c>
      <c r="D4738" s="89"/>
      <c r="E4738" s="89" t="s">
        <v>6898</v>
      </c>
      <c r="F4738" s="89" t="s">
        <v>1173</v>
      </c>
      <c r="G4738" s="105">
        <v>45421.447916666664</v>
      </c>
      <c r="H4738" t="str">
        <f>INDEX(Partner_details[companyName], MATCH(E4738, Partner_details[email], 0))</f>
        <v>Bisquit</v>
      </c>
      <c r="I4738">
        <f>IFERROR(INDEX(ggPayers[payer], MATCH(A4738, ggPayers[remote_order_id], 0)), 0)</f>
        <v>0</v>
      </c>
      <c r="J4738" t="str">
        <f t="shared" si="73"/>
        <v>other</v>
      </c>
    </row>
    <row r="4739" spans="1:10">
      <c r="A4739" s="89" t="s">
        <v>13857</v>
      </c>
      <c r="B4739" s="89">
        <v>500</v>
      </c>
      <c r="C4739" s="89" t="s">
        <v>7974</v>
      </c>
      <c r="D4739" s="89"/>
      <c r="E4739" s="89" t="s">
        <v>6898</v>
      </c>
      <c r="F4739" s="89" t="s">
        <v>1173</v>
      </c>
      <c r="G4739" s="105">
        <v>45421.447916666664</v>
      </c>
      <c r="H4739" t="str">
        <f>INDEX(Partner_details[companyName], MATCH(E4739, Partner_details[email], 0))</f>
        <v>Bisquit</v>
      </c>
      <c r="I4739">
        <f>IFERROR(INDEX(ggPayers[payer], MATCH(A4739, ggPayers[remote_order_id], 0)), 0)</f>
        <v>0</v>
      </c>
      <c r="J4739" t="str">
        <f t="shared" ref="J4739:J4802" si="74">IF(NOT(I4739=0), "ggPay", "other")</f>
        <v>other</v>
      </c>
    </row>
    <row r="4740" spans="1:10">
      <c r="A4740" s="89" t="s">
        <v>13858</v>
      </c>
      <c r="B4740" s="89">
        <v>500</v>
      </c>
      <c r="C4740" s="89" t="s">
        <v>7974</v>
      </c>
      <c r="D4740" s="89"/>
      <c r="E4740" s="89" t="s">
        <v>6898</v>
      </c>
      <c r="F4740" s="89" t="s">
        <v>1173</v>
      </c>
      <c r="G4740" s="105">
        <v>45421.447916666664</v>
      </c>
      <c r="H4740" t="str">
        <f>INDEX(Partner_details[companyName], MATCH(E4740, Partner_details[email], 0))</f>
        <v>Bisquit</v>
      </c>
      <c r="I4740">
        <f>IFERROR(INDEX(ggPayers[payer], MATCH(A4740, ggPayers[remote_order_id], 0)), 0)</f>
        <v>0</v>
      </c>
      <c r="J4740" t="str">
        <f t="shared" si="74"/>
        <v>other</v>
      </c>
    </row>
    <row r="4741" spans="1:10">
      <c r="A4741" s="89" t="s">
        <v>13859</v>
      </c>
      <c r="B4741" s="89">
        <v>500</v>
      </c>
      <c r="C4741" s="89" t="s">
        <v>7974</v>
      </c>
      <c r="D4741" s="89"/>
      <c r="E4741" s="89" t="s">
        <v>6898</v>
      </c>
      <c r="F4741" s="89" t="s">
        <v>1173</v>
      </c>
      <c r="G4741" s="105">
        <v>45421.447916666664</v>
      </c>
      <c r="H4741" t="str">
        <f>INDEX(Partner_details[companyName], MATCH(E4741, Partner_details[email], 0))</f>
        <v>Bisquit</v>
      </c>
      <c r="I4741">
        <f>IFERROR(INDEX(ggPayers[payer], MATCH(A4741, ggPayers[remote_order_id], 0)), 0)</f>
        <v>0</v>
      </c>
      <c r="J4741" t="str">
        <f t="shared" si="74"/>
        <v>other</v>
      </c>
    </row>
    <row r="4742" spans="1:10">
      <c r="A4742" s="89" t="s">
        <v>13860</v>
      </c>
      <c r="B4742" s="89">
        <v>500</v>
      </c>
      <c r="C4742" s="89" t="s">
        <v>7974</v>
      </c>
      <c r="D4742" s="89"/>
      <c r="E4742" s="89" t="s">
        <v>6898</v>
      </c>
      <c r="F4742" s="89" t="s">
        <v>1173</v>
      </c>
      <c r="G4742" s="105">
        <v>45421.447916666664</v>
      </c>
      <c r="H4742" t="str">
        <f>INDEX(Partner_details[companyName], MATCH(E4742, Partner_details[email], 0))</f>
        <v>Bisquit</v>
      </c>
      <c r="I4742">
        <f>IFERROR(INDEX(ggPayers[payer], MATCH(A4742, ggPayers[remote_order_id], 0)), 0)</f>
        <v>0</v>
      </c>
      <c r="J4742" t="str">
        <f t="shared" si="74"/>
        <v>other</v>
      </c>
    </row>
    <row r="4743" spans="1:10">
      <c r="A4743" s="89" t="s">
        <v>13861</v>
      </c>
      <c r="B4743" s="89">
        <v>500</v>
      </c>
      <c r="C4743" s="89" t="s">
        <v>7974</v>
      </c>
      <c r="D4743" s="89"/>
      <c r="E4743" s="89" t="s">
        <v>6898</v>
      </c>
      <c r="F4743" s="89" t="s">
        <v>1173</v>
      </c>
      <c r="G4743" s="105">
        <v>45421.447916666664</v>
      </c>
      <c r="H4743" t="str">
        <f>INDEX(Partner_details[companyName], MATCH(E4743, Partner_details[email], 0))</f>
        <v>Bisquit</v>
      </c>
      <c r="I4743">
        <f>IFERROR(INDEX(ggPayers[payer], MATCH(A4743, ggPayers[remote_order_id], 0)), 0)</f>
        <v>0</v>
      </c>
      <c r="J4743" t="str">
        <f t="shared" si="74"/>
        <v>other</v>
      </c>
    </row>
    <row r="4744" spans="1:10">
      <c r="A4744" s="89" t="s">
        <v>13862</v>
      </c>
      <c r="B4744" s="89">
        <v>500</v>
      </c>
      <c r="C4744" s="89" t="s">
        <v>7974</v>
      </c>
      <c r="D4744" s="89"/>
      <c r="E4744" s="89" t="s">
        <v>6898</v>
      </c>
      <c r="F4744" s="89" t="s">
        <v>1173</v>
      </c>
      <c r="G4744" s="105">
        <v>45421.447916666664</v>
      </c>
      <c r="H4744" t="str">
        <f>INDEX(Partner_details[companyName], MATCH(E4744, Partner_details[email], 0))</f>
        <v>Bisquit</v>
      </c>
      <c r="I4744">
        <f>IFERROR(INDEX(ggPayers[payer], MATCH(A4744, ggPayers[remote_order_id], 0)), 0)</f>
        <v>0</v>
      </c>
      <c r="J4744" t="str">
        <f t="shared" si="74"/>
        <v>other</v>
      </c>
    </row>
    <row r="4745" spans="1:10">
      <c r="A4745" s="89" t="s">
        <v>13863</v>
      </c>
      <c r="B4745" s="89">
        <v>500</v>
      </c>
      <c r="C4745" s="89" t="s">
        <v>7974</v>
      </c>
      <c r="D4745" s="89"/>
      <c r="E4745" s="89" t="s">
        <v>6898</v>
      </c>
      <c r="F4745" s="89" t="s">
        <v>1173</v>
      </c>
      <c r="G4745" s="105">
        <v>45421.447916666664</v>
      </c>
      <c r="H4745" t="str">
        <f>INDEX(Partner_details[companyName], MATCH(E4745, Partner_details[email], 0))</f>
        <v>Bisquit</v>
      </c>
      <c r="I4745">
        <f>IFERROR(INDEX(ggPayers[payer], MATCH(A4745, ggPayers[remote_order_id], 0)), 0)</f>
        <v>0</v>
      </c>
      <c r="J4745" t="str">
        <f t="shared" si="74"/>
        <v>other</v>
      </c>
    </row>
    <row r="4746" spans="1:10">
      <c r="A4746" s="89" t="s">
        <v>13864</v>
      </c>
      <c r="B4746" s="89">
        <v>500</v>
      </c>
      <c r="C4746" s="89" t="s">
        <v>7974</v>
      </c>
      <c r="D4746" s="89"/>
      <c r="E4746" s="89" t="s">
        <v>6898</v>
      </c>
      <c r="F4746" s="89" t="s">
        <v>1173</v>
      </c>
      <c r="G4746" s="105">
        <v>45421.447916666664</v>
      </c>
      <c r="H4746" t="str">
        <f>INDEX(Partner_details[companyName], MATCH(E4746, Partner_details[email], 0))</f>
        <v>Bisquit</v>
      </c>
      <c r="I4746">
        <f>IFERROR(INDEX(ggPayers[payer], MATCH(A4746, ggPayers[remote_order_id], 0)), 0)</f>
        <v>0</v>
      </c>
      <c r="J4746" t="str">
        <f t="shared" si="74"/>
        <v>other</v>
      </c>
    </row>
    <row r="4747" spans="1:10">
      <c r="A4747" s="89" t="s">
        <v>13865</v>
      </c>
      <c r="B4747" s="89">
        <v>500</v>
      </c>
      <c r="C4747" s="89" t="s">
        <v>7974</v>
      </c>
      <c r="D4747" s="89"/>
      <c r="E4747" s="89" t="s">
        <v>6898</v>
      </c>
      <c r="F4747" s="89" t="s">
        <v>1173</v>
      </c>
      <c r="G4747" s="105">
        <v>45421.447916666664</v>
      </c>
      <c r="H4747" t="str">
        <f>INDEX(Partner_details[companyName], MATCH(E4747, Partner_details[email], 0))</f>
        <v>Bisquit</v>
      </c>
      <c r="I4747">
        <f>IFERROR(INDEX(ggPayers[payer], MATCH(A4747, ggPayers[remote_order_id], 0)), 0)</f>
        <v>0</v>
      </c>
      <c r="J4747" t="str">
        <f t="shared" si="74"/>
        <v>other</v>
      </c>
    </row>
    <row r="4748" spans="1:10">
      <c r="A4748" s="89" t="s">
        <v>13866</v>
      </c>
      <c r="B4748" s="89">
        <v>500</v>
      </c>
      <c r="C4748" s="89" t="s">
        <v>7974</v>
      </c>
      <c r="D4748" s="89"/>
      <c r="E4748" s="89" t="s">
        <v>6898</v>
      </c>
      <c r="F4748" s="89" t="s">
        <v>1173</v>
      </c>
      <c r="G4748" s="105">
        <v>45421.447916666664</v>
      </c>
      <c r="H4748" t="str">
        <f>INDEX(Partner_details[companyName], MATCH(E4748, Partner_details[email], 0))</f>
        <v>Bisquit</v>
      </c>
      <c r="I4748">
        <f>IFERROR(INDEX(ggPayers[payer], MATCH(A4748, ggPayers[remote_order_id], 0)), 0)</f>
        <v>0</v>
      </c>
      <c r="J4748" t="str">
        <f t="shared" si="74"/>
        <v>other</v>
      </c>
    </row>
    <row r="4749" spans="1:10">
      <c r="A4749" s="89" t="s">
        <v>13867</v>
      </c>
      <c r="B4749" s="89">
        <v>500</v>
      </c>
      <c r="C4749" s="89" t="s">
        <v>7974</v>
      </c>
      <c r="D4749" s="89"/>
      <c r="E4749" s="89" t="s">
        <v>6898</v>
      </c>
      <c r="F4749" s="89" t="s">
        <v>1173</v>
      </c>
      <c r="G4749" s="105">
        <v>45421.447916666664</v>
      </c>
      <c r="H4749" t="str">
        <f>INDEX(Partner_details[companyName], MATCH(E4749, Partner_details[email], 0))</f>
        <v>Bisquit</v>
      </c>
      <c r="I4749">
        <f>IFERROR(INDEX(ggPayers[payer], MATCH(A4749, ggPayers[remote_order_id], 0)), 0)</f>
        <v>0</v>
      </c>
      <c r="J4749" t="str">
        <f t="shared" si="74"/>
        <v>other</v>
      </c>
    </row>
    <row r="4750" spans="1:10">
      <c r="A4750" s="89" t="s">
        <v>13868</v>
      </c>
      <c r="B4750" s="89">
        <v>500</v>
      </c>
      <c r="C4750" s="89" t="s">
        <v>7974</v>
      </c>
      <c r="D4750" s="89"/>
      <c r="E4750" s="89" t="s">
        <v>6898</v>
      </c>
      <c r="F4750" s="89" t="s">
        <v>1173</v>
      </c>
      <c r="G4750" s="105">
        <v>45421.447916666664</v>
      </c>
      <c r="H4750" t="str">
        <f>INDEX(Partner_details[companyName], MATCH(E4750, Partner_details[email], 0))</f>
        <v>Bisquit</v>
      </c>
      <c r="I4750">
        <f>IFERROR(INDEX(ggPayers[payer], MATCH(A4750, ggPayers[remote_order_id], 0)), 0)</f>
        <v>0</v>
      </c>
      <c r="J4750" t="str">
        <f t="shared" si="74"/>
        <v>other</v>
      </c>
    </row>
    <row r="4751" spans="1:10">
      <c r="A4751" s="89" t="s">
        <v>13869</v>
      </c>
      <c r="B4751" s="89">
        <v>500</v>
      </c>
      <c r="C4751" s="89" t="s">
        <v>7974</v>
      </c>
      <c r="D4751" s="89"/>
      <c r="E4751" s="89" t="s">
        <v>6898</v>
      </c>
      <c r="F4751" s="89" t="s">
        <v>1173</v>
      </c>
      <c r="G4751" s="105">
        <v>45421.447916666664</v>
      </c>
      <c r="H4751" t="str">
        <f>INDEX(Partner_details[companyName], MATCH(E4751, Partner_details[email], 0))</f>
        <v>Bisquit</v>
      </c>
      <c r="I4751">
        <f>IFERROR(INDEX(ggPayers[payer], MATCH(A4751, ggPayers[remote_order_id], 0)), 0)</f>
        <v>0</v>
      </c>
      <c r="J4751" t="str">
        <f t="shared" si="74"/>
        <v>other</v>
      </c>
    </row>
    <row r="4752" spans="1:10">
      <c r="A4752" s="89" t="s">
        <v>13870</v>
      </c>
      <c r="B4752" s="89">
        <v>500</v>
      </c>
      <c r="C4752" s="89" t="s">
        <v>7974</v>
      </c>
      <c r="D4752" s="89"/>
      <c r="E4752" s="89" t="s">
        <v>6898</v>
      </c>
      <c r="F4752" s="89" t="s">
        <v>1173</v>
      </c>
      <c r="G4752" s="105">
        <v>45421.447916666664</v>
      </c>
      <c r="H4752" t="str">
        <f>INDEX(Partner_details[companyName], MATCH(E4752, Partner_details[email], 0))</f>
        <v>Bisquit</v>
      </c>
      <c r="I4752">
        <f>IFERROR(INDEX(ggPayers[payer], MATCH(A4752, ggPayers[remote_order_id], 0)), 0)</f>
        <v>0</v>
      </c>
      <c r="J4752" t="str">
        <f t="shared" si="74"/>
        <v>other</v>
      </c>
    </row>
    <row r="4753" spans="1:10">
      <c r="A4753" s="89" t="s">
        <v>13871</v>
      </c>
      <c r="B4753" s="89">
        <v>500</v>
      </c>
      <c r="C4753" s="89" t="s">
        <v>7963</v>
      </c>
      <c r="D4753" s="89" t="s">
        <v>13872</v>
      </c>
      <c r="E4753" s="89" t="s">
        <v>7579</v>
      </c>
      <c r="F4753" s="89" t="s">
        <v>602</v>
      </c>
      <c r="G4753" s="105">
        <v>45421.493750000001</v>
      </c>
      <c r="H4753" t="e">
        <f>INDEX(Partner_details[companyName], MATCH(E4753, Partner_details[email], 0))</f>
        <v>#N/A</v>
      </c>
      <c r="I4753">
        <f>IFERROR(INDEX(ggPayers[payer], MATCH(A4753, ggPayers[remote_order_id], 0)), 0)</f>
        <v>0</v>
      </c>
      <c r="J4753" t="str">
        <f t="shared" si="74"/>
        <v>other</v>
      </c>
    </row>
    <row r="4754" spans="1:10">
      <c r="A4754" s="89" t="s">
        <v>13873</v>
      </c>
      <c r="B4754" s="89">
        <v>500</v>
      </c>
      <c r="C4754" s="89" t="s">
        <v>7963</v>
      </c>
      <c r="D4754" s="89"/>
      <c r="E4754" s="89" t="s">
        <v>7579</v>
      </c>
      <c r="F4754" s="89" t="s">
        <v>602</v>
      </c>
      <c r="G4754" s="105">
        <v>45421.493750000001</v>
      </c>
      <c r="H4754" t="e">
        <f>INDEX(Partner_details[companyName], MATCH(E4754, Partner_details[email], 0))</f>
        <v>#N/A</v>
      </c>
      <c r="I4754">
        <f>IFERROR(INDEX(ggPayers[payer], MATCH(A4754, ggPayers[remote_order_id], 0)), 0)</f>
        <v>0</v>
      </c>
      <c r="J4754" t="str">
        <f t="shared" si="74"/>
        <v>other</v>
      </c>
    </row>
    <row r="4755" spans="1:10">
      <c r="A4755" s="89" t="s">
        <v>13874</v>
      </c>
      <c r="B4755" s="89">
        <v>500</v>
      </c>
      <c r="C4755" s="89" t="s">
        <v>7963</v>
      </c>
      <c r="D4755" s="89"/>
      <c r="E4755" s="89" t="s">
        <v>7579</v>
      </c>
      <c r="F4755" s="89" t="s">
        <v>602</v>
      </c>
      <c r="G4755" s="105">
        <v>45421.493750000001</v>
      </c>
      <c r="H4755" t="e">
        <f>INDEX(Partner_details[companyName], MATCH(E4755, Partner_details[email], 0))</f>
        <v>#N/A</v>
      </c>
      <c r="I4755">
        <f>IFERROR(INDEX(ggPayers[payer], MATCH(A4755, ggPayers[remote_order_id], 0)), 0)</f>
        <v>0</v>
      </c>
      <c r="J4755" t="str">
        <f t="shared" si="74"/>
        <v>other</v>
      </c>
    </row>
    <row r="4756" spans="1:10">
      <c r="A4756" s="89" t="s">
        <v>13875</v>
      </c>
      <c r="B4756" s="89">
        <v>500</v>
      </c>
      <c r="C4756" s="89" t="s">
        <v>7974</v>
      </c>
      <c r="D4756" s="89"/>
      <c r="E4756" s="89" t="s">
        <v>6898</v>
      </c>
      <c r="F4756" s="89" t="s">
        <v>1173</v>
      </c>
      <c r="G4756" s="105">
        <v>45421.525000000001</v>
      </c>
      <c r="H4756" t="str">
        <f>INDEX(Partner_details[companyName], MATCH(E4756, Partner_details[email], 0))</f>
        <v>Bisquit</v>
      </c>
      <c r="I4756">
        <f>IFERROR(INDEX(ggPayers[payer], MATCH(A4756, ggPayers[remote_order_id], 0)), 0)</f>
        <v>0</v>
      </c>
      <c r="J4756" t="str">
        <f t="shared" si="74"/>
        <v>other</v>
      </c>
    </row>
    <row r="4757" spans="1:10">
      <c r="A4757" s="89" t="s">
        <v>13876</v>
      </c>
      <c r="B4757" s="89">
        <v>500</v>
      </c>
      <c r="C4757" s="89" t="s">
        <v>7974</v>
      </c>
      <c r="D4757" s="89"/>
      <c r="E4757" s="89" t="s">
        <v>6898</v>
      </c>
      <c r="F4757" s="89" t="s">
        <v>1173</v>
      </c>
      <c r="G4757" s="105">
        <v>45421.525694444441</v>
      </c>
      <c r="H4757" t="str">
        <f>INDEX(Partner_details[companyName], MATCH(E4757, Partner_details[email], 0))</f>
        <v>Bisquit</v>
      </c>
      <c r="I4757">
        <f>IFERROR(INDEX(ggPayers[payer], MATCH(A4757, ggPayers[remote_order_id], 0)), 0)</f>
        <v>0</v>
      </c>
      <c r="J4757" t="str">
        <f t="shared" si="74"/>
        <v>other</v>
      </c>
    </row>
    <row r="4758" spans="1:10">
      <c r="A4758" s="89" t="s">
        <v>13877</v>
      </c>
      <c r="B4758" s="89">
        <v>500</v>
      </c>
      <c r="C4758" s="89" t="s">
        <v>7963</v>
      </c>
      <c r="D4758" s="89"/>
      <c r="E4758" s="89" t="s">
        <v>6898</v>
      </c>
      <c r="F4758" s="89" t="s">
        <v>1173</v>
      </c>
      <c r="G4758" s="105">
        <v>45421.527777777781</v>
      </c>
      <c r="H4758" t="str">
        <f>INDEX(Partner_details[companyName], MATCH(E4758, Partner_details[email], 0))</f>
        <v>Bisquit</v>
      </c>
      <c r="I4758">
        <f>IFERROR(INDEX(ggPayers[payer], MATCH(A4758, ggPayers[remote_order_id], 0)), 0)</f>
        <v>0</v>
      </c>
      <c r="J4758" t="str">
        <f t="shared" si="74"/>
        <v>other</v>
      </c>
    </row>
    <row r="4759" spans="1:10">
      <c r="A4759" s="89" t="s">
        <v>13878</v>
      </c>
      <c r="B4759" s="89">
        <v>500</v>
      </c>
      <c r="C4759" s="89" t="s">
        <v>7963</v>
      </c>
      <c r="D4759" s="89"/>
      <c r="E4759" s="89" t="s">
        <v>6898</v>
      </c>
      <c r="F4759" s="89" t="s">
        <v>1173</v>
      </c>
      <c r="G4759" s="105">
        <v>45421.527777777781</v>
      </c>
      <c r="H4759" t="str">
        <f>INDEX(Partner_details[companyName], MATCH(E4759, Partner_details[email], 0))</f>
        <v>Bisquit</v>
      </c>
      <c r="I4759">
        <f>IFERROR(INDEX(ggPayers[payer], MATCH(A4759, ggPayers[remote_order_id], 0)), 0)</f>
        <v>0</v>
      </c>
      <c r="J4759" t="str">
        <f t="shared" si="74"/>
        <v>other</v>
      </c>
    </row>
    <row r="4760" spans="1:10">
      <c r="A4760" s="89" t="s">
        <v>13879</v>
      </c>
      <c r="B4760" s="89">
        <v>500</v>
      </c>
      <c r="C4760" s="89" t="s">
        <v>7963</v>
      </c>
      <c r="D4760" s="89"/>
      <c r="E4760" s="89" t="s">
        <v>6898</v>
      </c>
      <c r="F4760" s="89" t="s">
        <v>1173</v>
      </c>
      <c r="G4760" s="105">
        <v>45421.527777777781</v>
      </c>
      <c r="H4760" t="str">
        <f>INDEX(Partner_details[companyName], MATCH(E4760, Partner_details[email], 0))</f>
        <v>Bisquit</v>
      </c>
      <c r="I4760">
        <f>IFERROR(INDEX(ggPayers[payer], MATCH(A4760, ggPayers[remote_order_id], 0)), 0)</f>
        <v>0</v>
      </c>
      <c r="J4760" t="str">
        <f t="shared" si="74"/>
        <v>other</v>
      </c>
    </row>
    <row r="4761" spans="1:10">
      <c r="A4761" s="89" t="s">
        <v>13880</v>
      </c>
      <c r="B4761" s="89">
        <v>500</v>
      </c>
      <c r="C4761" s="89" t="s">
        <v>7974</v>
      </c>
      <c r="D4761" s="89"/>
      <c r="E4761" s="89" t="s">
        <v>6898</v>
      </c>
      <c r="F4761" s="89" t="s">
        <v>1173</v>
      </c>
      <c r="G4761" s="105">
        <v>45421.52847222222</v>
      </c>
      <c r="H4761" t="str">
        <f>INDEX(Partner_details[companyName], MATCH(E4761, Partner_details[email], 0))</f>
        <v>Bisquit</v>
      </c>
      <c r="I4761">
        <f>IFERROR(INDEX(ggPayers[payer], MATCH(A4761, ggPayers[remote_order_id], 0)), 0)</f>
        <v>0</v>
      </c>
      <c r="J4761" t="str">
        <f t="shared" si="74"/>
        <v>other</v>
      </c>
    </row>
    <row r="4762" spans="1:10">
      <c r="A4762" s="89" t="s">
        <v>13881</v>
      </c>
      <c r="B4762" s="89">
        <v>500</v>
      </c>
      <c r="C4762" s="89" t="s">
        <v>7974</v>
      </c>
      <c r="D4762" s="89"/>
      <c r="E4762" s="89" t="s">
        <v>6898</v>
      </c>
      <c r="F4762" s="89" t="s">
        <v>1173</v>
      </c>
      <c r="G4762" s="105">
        <v>45421.52847222222</v>
      </c>
      <c r="H4762" t="str">
        <f>INDEX(Partner_details[companyName], MATCH(E4762, Partner_details[email], 0))</f>
        <v>Bisquit</v>
      </c>
      <c r="I4762">
        <f>IFERROR(INDEX(ggPayers[payer], MATCH(A4762, ggPayers[remote_order_id], 0)), 0)</f>
        <v>0</v>
      </c>
      <c r="J4762" t="str">
        <f t="shared" si="74"/>
        <v>other</v>
      </c>
    </row>
    <row r="4763" spans="1:10">
      <c r="A4763" s="89" t="s">
        <v>13882</v>
      </c>
      <c r="B4763" s="89">
        <v>500</v>
      </c>
      <c r="C4763" s="89" t="s">
        <v>7974</v>
      </c>
      <c r="D4763" s="89"/>
      <c r="E4763" s="89" t="s">
        <v>6898</v>
      </c>
      <c r="F4763" s="89" t="s">
        <v>1173</v>
      </c>
      <c r="G4763" s="105">
        <v>45421.529166666667</v>
      </c>
      <c r="H4763" t="str">
        <f>INDEX(Partner_details[companyName], MATCH(E4763, Partner_details[email], 0))</f>
        <v>Bisquit</v>
      </c>
      <c r="I4763">
        <f>IFERROR(INDEX(ggPayers[payer], MATCH(A4763, ggPayers[remote_order_id], 0)), 0)</f>
        <v>0</v>
      </c>
      <c r="J4763" t="str">
        <f t="shared" si="74"/>
        <v>other</v>
      </c>
    </row>
    <row r="4764" spans="1:10">
      <c r="A4764" s="89" t="s">
        <v>777</v>
      </c>
      <c r="B4764" s="89">
        <v>1000</v>
      </c>
      <c r="C4764" s="89" t="s">
        <v>561</v>
      </c>
      <c r="D4764" s="89"/>
      <c r="E4764" s="89" t="s">
        <v>6690</v>
      </c>
      <c r="F4764" s="89" t="s">
        <v>655</v>
      </c>
      <c r="G4764" s="105">
        <v>45421.603472222225</v>
      </c>
      <c r="H4764" t="str">
        <f>INDEX(Partner_details[companyName], MATCH(E4764, Partner_details[email], 0))</f>
        <v>Bisquit</v>
      </c>
      <c r="I4764">
        <f>IFERROR(INDEX(ggPayers[payer], MATCH(A4764, ggPayers[remote_order_id], 0)), 0)</f>
        <v>0</v>
      </c>
      <c r="J4764" t="str">
        <f t="shared" si="74"/>
        <v>other</v>
      </c>
    </row>
    <row r="4765" spans="1:10">
      <c r="A4765" s="89" t="s">
        <v>13883</v>
      </c>
      <c r="B4765" s="89">
        <v>1000</v>
      </c>
      <c r="C4765" s="89" t="s">
        <v>7963</v>
      </c>
      <c r="D4765" s="89"/>
      <c r="E4765" s="89" t="s">
        <v>6690</v>
      </c>
      <c r="F4765" s="89" t="s">
        <v>655</v>
      </c>
      <c r="G4765" s="105">
        <v>45421.603472222225</v>
      </c>
      <c r="H4765" t="str">
        <f>INDEX(Partner_details[companyName], MATCH(E4765, Partner_details[email], 0))</f>
        <v>Bisquit</v>
      </c>
      <c r="I4765">
        <f>IFERROR(INDEX(ggPayers[payer], MATCH(A4765, ggPayers[remote_order_id], 0)), 0)</f>
        <v>0</v>
      </c>
      <c r="J4765" t="str">
        <f t="shared" si="74"/>
        <v>other</v>
      </c>
    </row>
    <row r="4766" spans="1:10">
      <c r="A4766" s="89" t="s">
        <v>775</v>
      </c>
      <c r="B4766" s="89">
        <v>1000</v>
      </c>
      <c r="C4766" s="89" t="s">
        <v>561</v>
      </c>
      <c r="D4766" s="89" t="s">
        <v>13884</v>
      </c>
      <c r="E4766" s="89" t="s">
        <v>7579</v>
      </c>
      <c r="F4766" s="89" t="s">
        <v>602</v>
      </c>
      <c r="G4766" s="105">
        <v>45421.645138888889</v>
      </c>
      <c r="H4766" t="e">
        <f>INDEX(Partner_details[companyName], MATCH(E4766, Partner_details[email], 0))</f>
        <v>#N/A</v>
      </c>
      <c r="I4766">
        <f>IFERROR(INDEX(ggPayers[payer], MATCH(A4766, ggPayers[remote_order_id], 0)), 0)</f>
        <v>1016236</v>
      </c>
      <c r="J4766" t="str">
        <f t="shared" si="74"/>
        <v>ggPay</v>
      </c>
    </row>
    <row r="4767" spans="1:10">
      <c r="A4767" s="89" t="s">
        <v>772</v>
      </c>
      <c r="B4767" s="89">
        <v>300</v>
      </c>
      <c r="C4767" s="89" t="s">
        <v>561</v>
      </c>
      <c r="D4767" s="89"/>
      <c r="E4767" s="89" t="s">
        <v>6714</v>
      </c>
      <c r="F4767" s="89" t="s">
        <v>585</v>
      </c>
      <c r="G4767" s="105">
        <v>45421.675000000003</v>
      </c>
      <c r="H4767" t="str">
        <f>INDEX(Partner_details[companyName], MATCH(E4767, Partner_details[email], 0))</f>
        <v>Dodopizza</v>
      </c>
      <c r="I4767">
        <f>IFERROR(INDEX(ggPayers[payer], MATCH(A4767, ggPayers[remote_order_id], 0)), 0)</f>
        <v>0</v>
      </c>
      <c r="J4767" t="str">
        <f t="shared" si="74"/>
        <v>other</v>
      </c>
    </row>
    <row r="4768" spans="1:10">
      <c r="A4768" s="89" t="s">
        <v>770</v>
      </c>
      <c r="B4768" s="89">
        <v>1500</v>
      </c>
      <c r="C4768" s="89" t="s">
        <v>561</v>
      </c>
      <c r="D4768" s="89"/>
      <c r="E4768" s="89" t="s">
        <v>6830</v>
      </c>
      <c r="F4768" s="89" t="s">
        <v>382</v>
      </c>
      <c r="G4768" s="105">
        <v>45421.707638888889</v>
      </c>
      <c r="H4768" t="str">
        <f>INDEX(Partner_details[companyName], MATCH(E4768, Partner_details[email], 0))</f>
        <v>Beer Academy</v>
      </c>
      <c r="I4768">
        <f>IFERROR(INDEX(ggPayers[payer], MATCH(A4768, ggPayers[remote_order_id], 0)), 0)</f>
        <v>0</v>
      </c>
      <c r="J4768" t="str">
        <f t="shared" si="74"/>
        <v>other</v>
      </c>
    </row>
    <row r="4769" spans="1:10">
      <c r="A4769" s="89" t="s">
        <v>6227</v>
      </c>
      <c r="B4769" s="89">
        <v>500</v>
      </c>
      <c r="C4769" s="89" t="s">
        <v>5606</v>
      </c>
      <c r="D4769" s="89" t="s">
        <v>13885</v>
      </c>
      <c r="E4769" s="89" t="s">
        <v>7579</v>
      </c>
      <c r="F4769" s="89" t="s">
        <v>602</v>
      </c>
      <c r="G4769" s="105">
        <v>45421.73333333333</v>
      </c>
      <c r="H4769" t="e">
        <f>INDEX(Partner_details[companyName], MATCH(E4769, Partner_details[email], 0))</f>
        <v>#N/A</v>
      </c>
      <c r="I4769">
        <f>IFERROR(INDEX(ggPayers[payer], MATCH(A4769, ggPayers[remote_order_id], 0)), 0)</f>
        <v>929794</v>
      </c>
      <c r="J4769" t="str">
        <f t="shared" si="74"/>
        <v>ggPay</v>
      </c>
    </row>
    <row r="4770" spans="1:10">
      <c r="A4770" s="89" t="s">
        <v>768</v>
      </c>
      <c r="B4770" s="89">
        <v>3000</v>
      </c>
      <c r="C4770" s="89" t="s">
        <v>561</v>
      </c>
      <c r="D4770" s="89"/>
      <c r="E4770" s="89" t="s">
        <v>7235</v>
      </c>
      <c r="F4770" s="89" t="s">
        <v>710</v>
      </c>
      <c r="G4770" s="105">
        <v>45421.754166666666</v>
      </c>
      <c r="H4770" t="str">
        <f>INDEX(Partner_details[companyName], MATCH(E4770, Partner_details[email], 0))</f>
        <v>Smoking Chef</v>
      </c>
      <c r="I4770">
        <f>IFERROR(INDEX(ggPayers[payer], MATCH(A4770, ggPayers[remote_order_id], 0)), 0)</f>
        <v>0</v>
      </c>
      <c r="J4770" t="str">
        <f t="shared" si="74"/>
        <v>other</v>
      </c>
    </row>
    <row r="4771" spans="1:10">
      <c r="A4771" s="89" t="s">
        <v>6226</v>
      </c>
      <c r="B4771" s="89">
        <v>3000</v>
      </c>
      <c r="C4771" s="89" t="s">
        <v>5606</v>
      </c>
      <c r="D4771" s="89" t="s">
        <v>13886</v>
      </c>
      <c r="E4771" s="89" t="s">
        <v>7235</v>
      </c>
      <c r="F4771" s="89" t="s">
        <v>710</v>
      </c>
      <c r="G4771" s="105">
        <v>45421.760416666664</v>
      </c>
      <c r="H4771" t="str">
        <f>INDEX(Partner_details[companyName], MATCH(E4771, Partner_details[email], 0))</f>
        <v>Smoking Chef</v>
      </c>
      <c r="I4771">
        <f>IFERROR(INDEX(ggPayers[payer], MATCH(A4771, ggPayers[remote_order_id], 0)), 0)</f>
        <v>363435</v>
      </c>
      <c r="J4771" t="str">
        <f t="shared" si="74"/>
        <v>ggPay</v>
      </c>
    </row>
    <row r="4772" spans="1:10">
      <c r="A4772" s="89" t="s">
        <v>766</v>
      </c>
      <c r="B4772" s="89">
        <v>3800</v>
      </c>
      <c r="C4772" s="89" t="s">
        <v>561</v>
      </c>
      <c r="D4772" s="89"/>
      <c r="E4772" s="89" t="s">
        <v>7235</v>
      </c>
      <c r="F4772" s="89" t="s">
        <v>710</v>
      </c>
      <c r="G4772" s="105">
        <v>45421.761111111111</v>
      </c>
      <c r="H4772" t="str">
        <f>INDEX(Partner_details[companyName], MATCH(E4772, Partner_details[email], 0))</f>
        <v>Smoking Chef</v>
      </c>
      <c r="I4772">
        <f>IFERROR(INDEX(ggPayers[payer], MATCH(A4772, ggPayers[remote_order_id], 0)), 0)</f>
        <v>0</v>
      </c>
      <c r="J4772" t="str">
        <f t="shared" si="74"/>
        <v>other</v>
      </c>
    </row>
    <row r="4773" spans="1:10">
      <c r="A4773" s="89" t="s">
        <v>764</v>
      </c>
      <c r="B4773" s="89">
        <v>100</v>
      </c>
      <c r="C4773" s="89" t="s">
        <v>561</v>
      </c>
      <c r="D4773" s="89" t="s">
        <v>13887</v>
      </c>
      <c r="E4773" s="89" t="s">
        <v>279</v>
      </c>
      <c r="F4773" s="89" t="s">
        <v>278</v>
      </c>
      <c r="G4773" s="105">
        <v>45422.411111111112</v>
      </c>
      <c r="H4773" t="str">
        <f>INDEX(Partner_details[companyName], MATCH(E4773, Partner_details[email], 0))</f>
        <v>gg cjsc</v>
      </c>
      <c r="I4773">
        <f>IFERROR(INDEX(ggPayers[payer], MATCH(A4773, ggPayers[remote_order_id], 0)), 0)</f>
        <v>825186</v>
      </c>
      <c r="J4773" t="str">
        <f t="shared" si="74"/>
        <v>ggPay</v>
      </c>
    </row>
    <row r="4774" spans="1:10">
      <c r="A4774" s="89" t="s">
        <v>13888</v>
      </c>
      <c r="B4774" s="89">
        <v>2000</v>
      </c>
      <c r="C4774" s="89" t="s">
        <v>7974</v>
      </c>
      <c r="D4774" s="89"/>
      <c r="E4774" s="89" t="s">
        <v>7192</v>
      </c>
      <c r="F4774" s="89" t="s">
        <v>1998</v>
      </c>
      <c r="G4774" s="105">
        <v>45422.549305555556</v>
      </c>
      <c r="H4774" t="str">
        <f>INDEX(Partner_details[companyName], MATCH(E4774, Partner_details[email], 0))</f>
        <v>Karas Tumanyan</v>
      </c>
      <c r="I4774">
        <f>IFERROR(INDEX(ggPayers[payer], MATCH(A4774, ggPayers[remote_order_id], 0)), 0)</f>
        <v>0</v>
      </c>
      <c r="J4774" t="str">
        <f t="shared" si="74"/>
        <v>other</v>
      </c>
    </row>
    <row r="4775" spans="1:10">
      <c r="A4775" s="89" t="s">
        <v>13889</v>
      </c>
      <c r="B4775" s="89">
        <v>2000</v>
      </c>
      <c r="C4775" s="89" t="s">
        <v>7974</v>
      </c>
      <c r="D4775" s="89"/>
      <c r="E4775" s="89" t="s">
        <v>7192</v>
      </c>
      <c r="F4775" s="89" t="s">
        <v>1998</v>
      </c>
      <c r="G4775" s="105">
        <v>45422.549305555556</v>
      </c>
      <c r="H4775" t="str">
        <f>INDEX(Partner_details[companyName], MATCH(E4775, Partner_details[email], 0))</f>
        <v>Karas Tumanyan</v>
      </c>
      <c r="I4775">
        <f>IFERROR(INDEX(ggPayers[payer], MATCH(A4775, ggPayers[remote_order_id], 0)), 0)</f>
        <v>0</v>
      </c>
      <c r="J4775" t="str">
        <f t="shared" si="74"/>
        <v>other</v>
      </c>
    </row>
    <row r="4776" spans="1:10">
      <c r="A4776" s="89" t="s">
        <v>13890</v>
      </c>
      <c r="B4776" s="89">
        <v>2000</v>
      </c>
      <c r="C4776" s="89" t="s">
        <v>7974</v>
      </c>
      <c r="D4776" s="89"/>
      <c r="E4776" s="89" t="s">
        <v>7192</v>
      </c>
      <c r="F4776" s="89" t="s">
        <v>1998</v>
      </c>
      <c r="G4776" s="105">
        <v>45422.549305555556</v>
      </c>
      <c r="H4776" t="str">
        <f>INDEX(Partner_details[companyName], MATCH(E4776, Partner_details[email], 0))</f>
        <v>Karas Tumanyan</v>
      </c>
      <c r="I4776">
        <f>IFERROR(INDEX(ggPayers[payer], MATCH(A4776, ggPayers[remote_order_id], 0)), 0)</f>
        <v>0</v>
      </c>
      <c r="J4776" t="str">
        <f t="shared" si="74"/>
        <v>other</v>
      </c>
    </row>
    <row r="4777" spans="1:10">
      <c r="A4777" s="89" t="s">
        <v>13891</v>
      </c>
      <c r="B4777" s="89">
        <v>2000</v>
      </c>
      <c r="C4777" s="89" t="s">
        <v>7974</v>
      </c>
      <c r="D4777" s="89"/>
      <c r="E4777" s="89" t="s">
        <v>7192</v>
      </c>
      <c r="F4777" s="89" t="s">
        <v>1998</v>
      </c>
      <c r="G4777" s="105">
        <v>45422.549305555556</v>
      </c>
      <c r="H4777" t="str">
        <f>INDEX(Partner_details[companyName], MATCH(E4777, Partner_details[email], 0))</f>
        <v>Karas Tumanyan</v>
      </c>
      <c r="I4777">
        <f>IFERROR(INDEX(ggPayers[payer], MATCH(A4777, ggPayers[remote_order_id], 0)), 0)</f>
        <v>0</v>
      </c>
      <c r="J4777" t="str">
        <f t="shared" si="74"/>
        <v>other</v>
      </c>
    </row>
    <row r="4778" spans="1:10">
      <c r="A4778" s="89" t="s">
        <v>13892</v>
      </c>
      <c r="B4778" s="89">
        <v>2000</v>
      </c>
      <c r="C4778" s="89" t="s">
        <v>7963</v>
      </c>
      <c r="D4778" s="89"/>
      <c r="E4778" s="89" t="s">
        <v>7192</v>
      </c>
      <c r="F4778" s="89" t="s">
        <v>1998</v>
      </c>
      <c r="G4778" s="105">
        <v>45422.549305555556</v>
      </c>
      <c r="H4778" t="str">
        <f>INDEX(Partner_details[companyName], MATCH(E4778, Partner_details[email], 0))</f>
        <v>Karas Tumanyan</v>
      </c>
      <c r="I4778">
        <f>IFERROR(INDEX(ggPayers[payer], MATCH(A4778, ggPayers[remote_order_id], 0)), 0)</f>
        <v>0</v>
      </c>
      <c r="J4778" t="str">
        <f t="shared" si="74"/>
        <v>other</v>
      </c>
    </row>
    <row r="4779" spans="1:10">
      <c r="A4779" s="89" t="s">
        <v>13893</v>
      </c>
      <c r="B4779" s="89">
        <v>2000</v>
      </c>
      <c r="C4779" s="89" t="s">
        <v>7974</v>
      </c>
      <c r="D4779" s="89"/>
      <c r="E4779" s="89" t="s">
        <v>7192</v>
      </c>
      <c r="F4779" s="89" t="s">
        <v>1998</v>
      </c>
      <c r="G4779" s="105">
        <v>45422.55</v>
      </c>
      <c r="H4779" t="str">
        <f>INDEX(Partner_details[companyName], MATCH(E4779, Partner_details[email], 0))</f>
        <v>Karas Tumanyan</v>
      </c>
      <c r="I4779">
        <f>IFERROR(INDEX(ggPayers[payer], MATCH(A4779, ggPayers[remote_order_id], 0)), 0)</f>
        <v>0</v>
      </c>
      <c r="J4779" t="str">
        <f t="shared" si="74"/>
        <v>other</v>
      </c>
    </row>
    <row r="4780" spans="1:10">
      <c r="A4780" s="89" t="s">
        <v>13894</v>
      </c>
      <c r="B4780" s="89">
        <v>2000</v>
      </c>
      <c r="C4780" s="89" t="s">
        <v>7974</v>
      </c>
      <c r="D4780" s="89"/>
      <c r="E4780" s="89" t="s">
        <v>7192</v>
      </c>
      <c r="F4780" s="89" t="s">
        <v>1998</v>
      </c>
      <c r="G4780" s="105">
        <v>45422.55</v>
      </c>
      <c r="H4780" t="str">
        <f>INDEX(Partner_details[companyName], MATCH(E4780, Partner_details[email], 0))</f>
        <v>Karas Tumanyan</v>
      </c>
      <c r="I4780">
        <f>IFERROR(INDEX(ggPayers[payer], MATCH(A4780, ggPayers[remote_order_id], 0)), 0)</f>
        <v>0</v>
      </c>
      <c r="J4780" t="str">
        <f t="shared" si="74"/>
        <v>other</v>
      </c>
    </row>
    <row r="4781" spans="1:10">
      <c r="A4781" s="89" t="s">
        <v>13895</v>
      </c>
      <c r="B4781" s="89">
        <v>2000</v>
      </c>
      <c r="C4781" s="89" t="s">
        <v>7974</v>
      </c>
      <c r="D4781" s="89"/>
      <c r="E4781" s="89" t="s">
        <v>7192</v>
      </c>
      <c r="F4781" s="89" t="s">
        <v>1998</v>
      </c>
      <c r="G4781" s="105">
        <v>45422.55</v>
      </c>
      <c r="H4781" t="str">
        <f>INDEX(Partner_details[companyName], MATCH(E4781, Partner_details[email], 0))</f>
        <v>Karas Tumanyan</v>
      </c>
      <c r="I4781">
        <f>IFERROR(INDEX(ggPayers[payer], MATCH(A4781, ggPayers[remote_order_id], 0)), 0)</f>
        <v>0</v>
      </c>
      <c r="J4781" t="str">
        <f t="shared" si="74"/>
        <v>other</v>
      </c>
    </row>
    <row r="4782" spans="1:10">
      <c r="A4782" s="89" t="s">
        <v>13896</v>
      </c>
      <c r="B4782" s="89">
        <v>2000</v>
      </c>
      <c r="C4782" s="89" t="s">
        <v>7974</v>
      </c>
      <c r="D4782" s="89"/>
      <c r="E4782" s="89" t="s">
        <v>7192</v>
      </c>
      <c r="F4782" s="89" t="s">
        <v>1998</v>
      </c>
      <c r="G4782" s="105">
        <v>45422.55</v>
      </c>
      <c r="H4782" t="str">
        <f>INDEX(Partner_details[companyName], MATCH(E4782, Partner_details[email], 0))</f>
        <v>Karas Tumanyan</v>
      </c>
      <c r="I4782">
        <f>IFERROR(INDEX(ggPayers[payer], MATCH(A4782, ggPayers[remote_order_id], 0)), 0)</f>
        <v>0</v>
      </c>
      <c r="J4782" t="str">
        <f t="shared" si="74"/>
        <v>other</v>
      </c>
    </row>
    <row r="4783" spans="1:10">
      <c r="A4783" s="89" t="s">
        <v>13897</v>
      </c>
      <c r="B4783" s="89">
        <v>2000</v>
      </c>
      <c r="C4783" s="89" t="s">
        <v>7974</v>
      </c>
      <c r="D4783" s="89"/>
      <c r="E4783" s="89" t="s">
        <v>7192</v>
      </c>
      <c r="F4783" s="89" t="s">
        <v>1998</v>
      </c>
      <c r="G4783" s="105">
        <v>45422.55</v>
      </c>
      <c r="H4783" t="str">
        <f>INDEX(Partner_details[companyName], MATCH(E4783, Partner_details[email], 0))</f>
        <v>Karas Tumanyan</v>
      </c>
      <c r="I4783">
        <f>IFERROR(INDEX(ggPayers[payer], MATCH(A4783, ggPayers[remote_order_id], 0)), 0)</f>
        <v>0</v>
      </c>
      <c r="J4783" t="str">
        <f t="shared" si="74"/>
        <v>other</v>
      </c>
    </row>
    <row r="4784" spans="1:10">
      <c r="A4784" s="89" t="s">
        <v>13898</v>
      </c>
      <c r="B4784" s="89">
        <v>2000</v>
      </c>
      <c r="C4784" s="89" t="s">
        <v>7974</v>
      </c>
      <c r="D4784" s="89"/>
      <c r="E4784" s="89" t="s">
        <v>7192</v>
      </c>
      <c r="F4784" s="89" t="s">
        <v>1998</v>
      </c>
      <c r="G4784" s="105">
        <v>45422.55</v>
      </c>
      <c r="H4784" t="str">
        <f>INDEX(Partner_details[companyName], MATCH(E4784, Partner_details[email], 0))</f>
        <v>Karas Tumanyan</v>
      </c>
      <c r="I4784">
        <f>IFERROR(INDEX(ggPayers[payer], MATCH(A4784, ggPayers[remote_order_id], 0)), 0)</f>
        <v>0</v>
      </c>
      <c r="J4784" t="str">
        <f t="shared" si="74"/>
        <v>other</v>
      </c>
    </row>
    <row r="4785" spans="1:10">
      <c r="A4785" s="89" t="s">
        <v>13899</v>
      </c>
      <c r="B4785" s="89">
        <v>2000</v>
      </c>
      <c r="C4785" s="89" t="s">
        <v>7974</v>
      </c>
      <c r="D4785" s="89"/>
      <c r="E4785" s="89" t="s">
        <v>7192</v>
      </c>
      <c r="F4785" s="89" t="s">
        <v>1998</v>
      </c>
      <c r="G4785" s="105">
        <v>45422.55</v>
      </c>
      <c r="H4785" t="str">
        <f>INDEX(Partner_details[companyName], MATCH(E4785, Partner_details[email], 0))</f>
        <v>Karas Tumanyan</v>
      </c>
      <c r="I4785">
        <f>IFERROR(INDEX(ggPayers[payer], MATCH(A4785, ggPayers[remote_order_id], 0)), 0)</f>
        <v>0</v>
      </c>
      <c r="J4785" t="str">
        <f t="shared" si="74"/>
        <v>other</v>
      </c>
    </row>
    <row r="4786" spans="1:10">
      <c r="A4786" s="89" t="s">
        <v>13900</v>
      </c>
      <c r="B4786" s="89">
        <v>2000</v>
      </c>
      <c r="C4786" s="89" t="s">
        <v>7974</v>
      </c>
      <c r="D4786" s="89"/>
      <c r="E4786" s="89" t="s">
        <v>7192</v>
      </c>
      <c r="F4786" s="89" t="s">
        <v>1998</v>
      </c>
      <c r="G4786" s="105">
        <v>45422.55</v>
      </c>
      <c r="H4786" t="str">
        <f>INDEX(Partner_details[companyName], MATCH(E4786, Partner_details[email], 0))</f>
        <v>Karas Tumanyan</v>
      </c>
      <c r="I4786">
        <f>IFERROR(INDEX(ggPayers[payer], MATCH(A4786, ggPayers[remote_order_id], 0)), 0)</f>
        <v>0</v>
      </c>
      <c r="J4786" t="str">
        <f t="shared" si="74"/>
        <v>other</v>
      </c>
    </row>
    <row r="4787" spans="1:10">
      <c r="A4787" s="89" t="s">
        <v>13901</v>
      </c>
      <c r="B4787" s="89">
        <v>2000</v>
      </c>
      <c r="C4787" s="89" t="s">
        <v>7974</v>
      </c>
      <c r="D4787" s="89"/>
      <c r="E4787" s="89" t="s">
        <v>7192</v>
      </c>
      <c r="F4787" s="89" t="s">
        <v>1998</v>
      </c>
      <c r="G4787" s="105">
        <v>45422.55</v>
      </c>
      <c r="H4787" t="str">
        <f>INDEX(Partner_details[companyName], MATCH(E4787, Partner_details[email], 0))</f>
        <v>Karas Tumanyan</v>
      </c>
      <c r="I4787">
        <f>IFERROR(INDEX(ggPayers[payer], MATCH(A4787, ggPayers[remote_order_id], 0)), 0)</f>
        <v>0</v>
      </c>
      <c r="J4787" t="str">
        <f t="shared" si="74"/>
        <v>other</v>
      </c>
    </row>
    <row r="4788" spans="1:10">
      <c r="A4788" s="89" t="s">
        <v>13902</v>
      </c>
      <c r="B4788" s="89">
        <v>2000</v>
      </c>
      <c r="C4788" s="89" t="s">
        <v>7974</v>
      </c>
      <c r="D4788" s="89"/>
      <c r="E4788" s="89" t="s">
        <v>7192</v>
      </c>
      <c r="F4788" s="89" t="s">
        <v>1998</v>
      </c>
      <c r="G4788" s="105">
        <v>45422.55</v>
      </c>
      <c r="H4788" t="str">
        <f>INDEX(Partner_details[companyName], MATCH(E4788, Partner_details[email], 0))</f>
        <v>Karas Tumanyan</v>
      </c>
      <c r="I4788">
        <f>IFERROR(INDEX(ggPayers[payer], MATCH(A4788, ggPayers[remote_order_id], 0)), 0)</f>
        <v>0</v>
      </c>
      <c r="J4788" t="str">
        <f t="shared" si="74"/>
        <v>other</v>
      </c>
    </row>
    <row r="4789" spans="1:10">
      <c r="A4789" s="89" t="s">
        <v>13903</v>
      </c>
      <c r="B4789" s="89">
        <v>2000</v>
      </c>
      <c r="C4789" s="89" t="s">
        <v>7974</v>
      </c>
      <c r="D4789" s="89"/>
      <c r="E4789" s="89" t="s">
        <v>7192</v>
      </c>
      <c r="F4789" s="89" t="s">
        <v>1998</v>
      </c>
      <c r="G4789" s="105">
        <v>45422.55</v>
      </c>
      <c r="H4789" t="str">
        <f>INDEX(Partner_details[companyName], MATCH(E4789, Partner_details[email], 0))</f>
        <v>Karas Tumanyan</v>
      </c>
      <c r="I4789">
        <f>IFERROR(INDEX(ggPayers[payer], MATCH(A4789, ggPayers[remote_order_id], 0)), 0)</f>
        <v>0</v>
      </c>
      <c r="J4789" t="str">
        <f t="shared" si="74"/>
        <v>other</v>
      </c>
    </row>
    <row r="4790" spans="1:10">
      <c r="A4790" s="89" t="s">
        <v>13904</v>
      </c>
      <c r="B4790" s="89">
        <v>2000</v>
      </c>
      <c r="C4790" s="89" t="s">
        <v>7974</v>
      </c>
      <c r="D4790" s="89"/>
      <c r="E4790" s="89" t="s">
        <v>7192</v>
      </c>
      <c r="F4790" s="89" t="s">
        <v>1998</v>
      </c>
      <c r="G4790" s="105">
        <v>45422.55</v>
      </c>
      <c r="H4790" t="str">
        <f>INDEX(Partner_details[companyName], MATCH(E4790, Partner_details[email], 0))</f>
        <v>Karas Tumanyan</v>
      </c>
      <c r="I4790">
        <f>IFERROR(INDEX(ggPayers[payer], MATCH(A4790, ggPayers[remote_order_id], 0)), 0)</f>
        <v>0</v>
      </c>
      <c r="J4790" t="str">
        <f t="shared" si="74"/>
        <v>other</v>
      </c>
    </row>
    <row r="4791" spans="1:10">
      <c r="A4791" s="89" t="s">
        <v>13905</v>
      </c>
      <c r="B4791" s="89">
        <v>2000</v>
      </c>
      <c r="C4791" s="89" t="s">
        <v>7974</v>
      </c>
      <c r="D4791" s="89"/>
      <c r="E4791" s="89" t="s">
        <v>7192</v>
      </c>
      <c r="F4791" s="89" t="s">
        <v>1998</v>
      </c>
      <c r="G4791" s="105">
        <v>45422.55</v>
      </c>
      <c r="H4791" t="str">
        <f>INDEX(Partner_details[companyName], MATCH(E4791, Partner_details[email], 0))</f>
        <v>Karas Tumanyan</v>
      </c>
      <c r="I4791">
        <f>IFERROR(INDEX(ggPayers[payer], MATCH(A4791, ggPayers[remote_order_id], 0)), 0)</f>
        <v>0</v>
      </c>
      <c r="J4791" t="str">
        <f t="shared" si="74"/>
        <v>other</v>
      </c>
    </row>
    <row r="4792" spans="1:10">
      <c r="A4792" s="89" t="s">
        <v>13906</v>
      </c>
      <c r="B4792" s="89">
        <v>2000</v>
      </c>
      <c r="C4792" s="89" t="s">
        <v>7974</v>
      </c>
      <c r="D4792" s="89"/>
      <c r="E4792" s="89" t="s">
        <v>7192</v>
      </c>
      <c r="F4792" s="89" t="s">
        <v>1998</v>
      </c>
      <c r="G4792" s="105">
        <v>45422.55</v>
      </c>
      <c r="H4792" t="str">
        <f>INDEX(Partner_details[companyName], MATCH(E4792, Partner_details[email], 0))</f>
        <v>Karas Tumanyan</v>
      </c>
      <c r="I4792">
        <f>IFERROR(INDEX(ggPayers[payer], MATCH(A4792, ggPayers[remote_order_id], 0)), 0)</f>
        <v>0</v>
      </c>
      <c r="J4792" t="str">
        <f t="shared" si="74"/>
        <v>other</v>
      </c>
    </row>
    <row r="4793" spans="1:10">
      <c r="A4793" s="89" t="s">
        <v>13907</v>
      </c>
      <c r="B4793" s="89">
        <v>2000</v>
      </c>
      <c r="C4793" s="89" t="s">
        <v>7974</v>
      </c>
      <c r="D4793" s="89"/>
      <c r="E4793" s="89" t="s">
        <v>7192</v>
      </c>
      <c r="F4793" s="89" t="s">
        <v>1998</v>
      </c>
      <c r="G4793" s="105">
        <v>45422.55</v>
      </c>
      <c r="H4793" t="str">
        <f>INDEX(Partner_details[companyName], MATCH(E4793, Partner_details[email], 0))</f>
        <v>Karas Tumanyan</v>
      </c>
      <c r="I4793">
        <f>IFERROR(INDEX(ggPayers[payer], MATCH(A4793, ggPayers[remote_order_id], 0)), 0)</f>
        <v>0</v>
      </c>
      <c r="J4793" t="str">
        <f t="shared" si="74"/>
        <v>other</v>
      </c>
    </row>
    <row r="4794" spans="1:10">
      <c r="A4794" s="89" t="s">
        <v>13908</v>
      </c>
      <c r="B4794" s="89">
        <v>2000</v>
      </c>
      <c r="C4794" s="89" t="s">
        <v>7974</v>
      </c>
      <c r="D4794" s="89"/>
      <c r="E4794" s="89" t="s">
        <v>7192</v>
      </c>
      <c r="F4794" s="89" t="s">
        <v>1998</v>
      </c>
      <c r="G4794" s="105">
        <v>45422.55</v>
      </c>
      <c r="H4794" t="str">
        <f>INDEX(Partner_details[companyName], MATCH(E4794, Partner_details[email], 0))</f>
        <v>Karas Tumanyan</v>
      </c>
      <c r="I4794">
        <f>IFERROR(INDEX(ggPayers[payer], MATCH(A4794, ggPayers[remote_order_id], 0)), 0)</f>
        <v>0</v>
      </c>
      <c r="J4794" t="str">
        <f t="shared" si="74"/>
        <v>other</v>
      </c>
    </row>
    <row r="4795" spans="1:10">
      <c r="A4795" s="89" t="s">
        <v>13909</v>
      </c>
      <c r="B4795" s="89">
        <v>2000</v>
      </c>
      <c r="C4795" s="89" t="s">
        <v>7974</v>
      </c>
      <c r="D4795" s="89"/>
      <c r="E4795" s="89" t="s">
        <v>7192</v>
      </c>
      <c r="F4795" s="89" t="s">
        <v>1998</v>
      </c>
      <c r="G4795" s="105">
        <v>45422.55</v>
      </c>
      <c r="H4795" t="str">
        <f>INDEX(Partner_details[companyName], MATCH(E4795, Partner_details[email], 0))</f>
        <v>Karas Tumanyan</v>
      </c>
      <c r="I4795">
        <f>IFERROR(INDEX(ggPayers[payer], MATCH(A4795, ggPayers[remote_order_id], 0)), 0)</f>
        <v>0</v>
      </c>
      <c r="J4795" t="str">
        <f t="shared" si="74"/>
        <v>other</v>
      </c>
    </row>
    <row r="4796" spans="1:10">
      <c r="A4796" s="89" t="s">
        <v>13910</v>
      </c>
      <c r="B4796" s="89">
        <v>2000</v>
      </c>
      <c r="C4796" s="89" t="s">
        <v>7974</v>
      </c>
      <c r="D4796" s="89"/>
      <c r="E4796" s="89" t="s">
        <v>7192</v>
      </c>
      <c r="F4796" s="89" t="s">
        <v>1998</v>
      </c>
      <c r="G4796" s="105">
        <v>45422.55</v>
      </c>
      <c r="H4796" t="str">
        <f>INDEX(Partner_details[companyName], MATCH(E4796, Partner_details[email], 0))</f>
        <v>Karas Tumanyan</v>
      </c>
      <c r="I4796">
        <f>IFERROR(INDEX(ggPayers[payer], MATCH(A4796, ggPayers[remote_order_id], 0)), 0)</f>
        <v>0</v>
      </c>
      <c r="J4796" t="str">
        <f t="shared" si="74"/>
        <v>other</v>
      </c>
    </row>
    <row r="4797" spans="1:10">
      <c r="A4797" s="89" t="s">
        <v>13911</v>
      </c>
      <c r="B4797" s="89">
        <v>2000</v>
      </c>
      <c r="C4797" s="89" t="s">
        <v>7974</v>
      </c>
      <c r="D4797" s="89"/>
      <c r="E4797" s="89" t="s">
        <v>7192</v>
      </c>
      <c r="F4797" s="89" t="s">
        <v>1998</v>
      </c>
      <c r="G4797" s="105">
        <v>45422.55</v>
      </c>
      <c r="H4797" t="str">
        <f>INDEX(Partner_details[companyName], MATCH(E4797, Partner_details[email], 0))</f>
        <v>Karas Tumanyan</v>
      </c>
      <c r="I4797">
        <f>IFERROR(INDEX(ggPayers[payer], MATCH(A4797, ggPayers[remote_order_id], 0)), 0)</f>
        <v>0</v>
      </c>
      <c r="J4797" t="str">
        <f t="shared" si="74"/>
        <v>other</v>
      </c>
    </row>
    <row r="4798" spans="1:10">
      <c r="A4798" s="89" t="s">
        <v>13912</v>
      </c>
      <c r="B4798" s="89">
        <v>2000</v>
      </c>
      <c r="C4798" s="89" t="s">
        <v>7974</v>
      </c>
      <c r="D4798" s="89"/>
      <c r="E4798" s="89" t="s">
        <v>7192</v>
      </c>
      <c r="F4798" s="89" t="s">
        <v>1998</v>
      </c>
      <c r="G4798" s="105">
        <v>45422.55</v>
      </c>
      <c r="H4798" t="str">
        <f>INDEX(Partner_details[companyName], MATCH(E4798, Partner_details[email], 0))</f>
        <v>Karas Tumanyan</v>
      </c>
      <c r="I4798">
        <f>IFERROR(INDEX(ggPayers[payer], MATCH(A4798, ggPayers[remote_order_id], 0)), 0)</f>
        <v>0</v>
      </c>
      <c r="J4798" t="str">
        <f t="shared" si="74"/>
        <v>other</v>
      </c>
    </row>
    <row r="4799" spans="1:10">
      <c r="A4799" s="89" t="s">
        <v>13913</v>
      </c>
      <c r="B4799" s="89">
        <v>2000</v>
      </c>
      <c r="C4799" s="89" t="s">
        <v>7974</v>
      </c>
      <c r="D4799" s="89"/>
      <c r="E4799" s="89" t="s">
        <v>7192</v>
      </c>
      <c r="F4799" s="89" t="s">
        <v>1998</v>
      </c>
      <c r="G4799" s="105">
        <v>45422.55</v>
      </c>
      <c r="H4799" t="str">
        <f>INDEX(Partner_details[companyName], MATCH(E4799, Partner_details[email], 0))</f>
        <v>Karas Tumanyan</v>
      </c>
      <c r="I4799">
        <f>IFERROR(INDEX(ggPayers[payer], MATCH(A4799, ggPayers[remote_order_id], 0)), 0)</f>
        <v>0</v>
      </c>
      <c r="J4799" t="str">
        <f t="shared" si="74"/>
        <v>other</v>
      </c>
    </row>
    <row r="4800" spans="1:10">
      <c r="A4800" s="89" t="s">
        <v>13914</v>
      </c>
      <c r="B4800" s="89">
        <v>2000</v>
      </c>
      <c r="C4800" s="89" t="s">
        <v>7974</v>
      </c>
      <c r="D4800" s="89"/>
      <c r="E4800" s="89" t="s">
        <v>7192</v>
      </c>
      <c r="F4800" s="89" t="s">
        <v>1998</v>
      </c>
      <c r="G4800" s="105">
        <v>45422.55</v>
      </c>
      <c r="H4800" t="str">
        <f>INDEX(Partner_details[companyName], MATCH(E4800, Partner_details[email], 0))</f>
        <v>Karas Tumanyan</v>
      </c>
      <c r="I4800">
        <f>IFERROR(INDEX(ggPayers[payer], MATCH(A4800, ggPayers[remote_order_id], 0)), 0)</f>
        <v>0</v>
      </c>
      <c r="J4800" t="str">
        <f t="shared" si="74"/>
        <v>other</v>
      </c>
    </row>
    <row r="4801" spans="1:10">
      <c r="A4801" s="89" t="s">
        <v>13915</v>
      </c>
      <c r="B4801" s="89">
        <v>2000</v>
      </c>
      <c r="C4801" s="89" t="s">
        <v>7974</v>
      </c>
      <c r="D4801" s="89"/>
      <c r="E4801" s="89" t="s">
        <v>7192</v>
      </c>
      <c r="F4801" s="89" t="s">
        <v>1998</v>
      </c>
      <c r="G4801" s="105">
        <v>45422.55</v>
      </c>
      <c r="H4801" t="str">
        <f>INDEX(Partner_details[companyName], MATCH(E4801, Partner_details[email], 0))</f>
        <v>Karas Tumanyan</v>
      </c>
      <c r="I4801">
        <f>IFERROR(INDEX(ggPayers[payer], MATCH(A4801, ggPayers[remote_order_id], 0)), 0)</f>
        <v>0</v>
      </c>
      <c r="J4801" t="str">
        <f t="shared" si="74"/>
        <v>other</v>
      </c>
    </row>
    <row r="4802" spans="1:10">
      <c r="A4802" s="89" t="s">
        <v>13916</v>
      </c>
      <c r="B4802" s="89">
        <v>2000</v>
      </c>
      <c r="C4802" s="89" t="s">
        <v>7974</v>
      </c>
      <c r="D4802" s="89"/>
      <c r="E4802" s="89" t="s">
        <v>7192</v>
      </c>
      <c r="F4802" s="89" t="s">
        <v>1998</v>
      </c>
      <c r="G4802" s="105">
        <v>45422.55</v>
      </c>
      <c r="H4802" t="str">
        <f>INDEX(Partner_details[companyName], MATCH(E4802, Partner_details[email], 0))</f>
        <v>Karas Tumanyan</v>
      </c>
      <c r="I4802">
        <f>IFERROR(INDEX(ggPayers[payer], MATCH(A4802, ggPayers[remote_order_id], 0)), 0)</f>
        <v>0</v>
      </c>
      <c r="J4802" t="str">
        <f t="shared" si="74"/>
        <v>other</v>
      </c>
    </row>
    <row r="4803" spans="1:10">
      <c r="A4803" s="89" t="s">
        <v>13917</v>
      </c>
      <c r="B4803" s="89">
        <v>2000</v>
      </c>
      <c r="C4803" s="89" t="s">
        <v>7974</v>
      </c>
      <c r="D4803" s="89"/>
      <c r="E4803" s="89" t="s">
        <v>7192</v>
      </c>
      <c r="F4803" s="89" t="s">
        <v>1998</v>
      </c>
      <c r="G4803" s="105">
        <v>45422.55</v>
      </c>
      <c r="H4803" t="str">
        <f>INDEX(Partner_details[companyName], MATCH(E4803, Partner_details[email], 0))</f>
        <v>Karas Tumanyan</v>
      </c>
      <c r="I4803">
        <f>IFERROR(INDEX(ggPayers[payer], MATCH(A4803, ggPayers[remote_order_id], 0)), 0)</f>
        <v>0</v>
      </c>
      <c r="J4803" t="str">
        <f t="shared" ref="J4803:J4866" si="75">IF(NOT(I4803=0), "ggPay", "other")</f>
        <v>other</v>
      </c>
    </row>
    <row r="4804" spans="1:10">
      <c r="A4804" s="89" t="s">
        <v>13918</v>
      </c>
      <c r="B4804" s="89">
        <v>2000</v>
      </c>
      <c r="C4804" s="89" t="s">
        <v>7974</v>
      </c>
      <c r="D4804" s="89"/>
      <c r="E4804" s="89" t="s">
        <v>7192</v>
      </c>
      <c r="F4804" s="89" t="s">
        <v>1998</v>
      </c>
      <c r="G4804" s="105">
        <v>45422.55</v>
      </c>
      <c r="H4804" t="str">
        <f>INDEX(Partner_details[companyName], MATCH(E4804, Partner_details[email], 0))</f>
        <v>Karas Tumanyan</v>
      </c>
      <c r="I4804">
        <f>IFERROR(INDEX(ggPayers[payer], MATCH(A4804, ggPayers[remote_order_id], 0)), 0)</f>
        <v>0</v>
      </c>
      <c r="J4804" t="str">
        <f t="shared" si="75"/>
        <v>other</v>
      </c>
    </row>
    <row r="4805" spans="1:10">
      <c r="A4805" s="89" t="s">
        <v>13919</v>
      </c>
      <c r="B4805" s="89">
        <v>2000</v>
      </c>
      <c r="C4805" s="89" t="s">
        <v>7974</v>
      </c>
      <c r="D4805" s="89"/>
      <c r="E4805" s="89" t="s">
        <v>7192</v>
      </c>
      <c r="F4805" s="89" t="s">
        <v>1998</v>
      </c>
      <c r="G4805" s="105">
        <v>45422.55</v>
      </c>
      <c r="H4805" t="str">
        <f>INDEX(Partner_details[companyName], MATCH(E4805, Partner_details[email], 0))</f>
        <v>Karas Tumanyan</v>
      </c>
      <c r="I4805">
        <f>IFERROR(INDEX(ggPayers[payer], MATCH(A4805, ggPayers[remote_order_id], 0)), 0)</f>
        <v>0</v>
      </c>
      <c r="J4805" t="str">
        <f t="shared" si="75"/>
        <v>other</v>
      </c>
    </row>
    <row r="4806" spans="1:10">
      <c r="A4806" s="89" t="s">
        <v>13920</v>
      </c>
      <c r="B4806" s="89">
        <v>2000</v>
      </c>
      <c r="C4806" s="89" t="s">
        <v>7974</v>
      </c>
      <c r="D4806" s="89"/>
      <c r="E4806" s="89" t="s">
        <v>7192</v>
      </c>
      <c r="F4806" s="89" t="s">
        <v>1998</v>
      </c>
      <c r="G4806" s="105">
        <v>45422.55</v>
      </c>
      <c r="H4806" t="str">
        <f>INDEX(Partner_details[companyName], MATCH(E4806, Partner_details[email], 0))</f>
        <v>Karas Tumanyan</v>
      </c>
      <c r="I4806">
        <f>IFERROR(INDEX(ggPayers[payer], MATCH(A4806, ggPayers[remote_order_id], 0)), 0)</f>
        <v>0</v>
      </c>
      <c r="J4806" t="str">
        <f t="shared" si="75"/>
        <v>other</v>
      </c>
    </row>
    <row r="4807" spans="1:10">
      <c r="A4807" s="89" t="s">
        <v>13921</v>
      </c>
      <c r="B4807" s="89">
        <v>2000</v>
      </c>
      <c r="C4807" s="89" t="s">
        <v>7974</v>
      </c>
      <c r="D4807" s="89"/>
      <c r="E4807" s="89" t="s">
        <v>7192</v>
      </c>
      <c r="F4807" s="89" t="s">
        <v>1998</v>
      </c>
      <c r="G4807" s="105">
        <v>45422.55</v>
      </c>
      <c r="H4807" t="str">
        <f>INDEX(Partner_details[companyName], MATCH(E4807, Partner_details[email], 0))</f>
        <v>Karas Tumanyan</v>
      </c>
      <c r="I4807">
        <f>IFERROR(INDEX(ggPayers[payer], MATCH(A4807, ggPayers[remote_order_id], 0)), 0)</f>
        <v>0</v>
      </c>
      <c r="J4807" t="str">
        <f t="shared" si="75"/>
        <v>other</v>
      </c>
    </row>
    <row r="4808" spans="1:10">
      <c r="A4808" s="89" t="s">
        <v>13922</v>
      </c>
      <c r="B4808" s="89">
        <v>2000</v>
      </c>
      <c r="C4808" s="89" t="s">
        <v>7974</v>
      </c>
      <c r="D4808" s="89"/>
      <c r="E4808" s="89" t="s">
        <v>7192</v>
      </c>
      <c r="F4808" s="89" t="s">
        <v>1998</v>
      </c>
      <c r="G4808" s="105">
        <v>45422.55</v>
      </c>
      <c r="H4808" t="str">
        <f>INDEX(Partner_details[companyName], MATCH(E4808, Partner_details[email], 0))</f>
        <v>Karas Tumanyan</v>
      </c>
      <c r="I4808">
        <f>IFERROR(INDEX(ggPayers[payer], MATCH(A4808, ggPayers[remote_order_id], 0)), 0)</f>
        <v>0</v>
      </c>
      <c r="J4808" t="str">
        <f t="shared" si="75"/>
        <v>other</v>
      </c>
    </row>
    <row r="4809" spans="1:10">
      <c r="A4809" s="89" t="s">
        <v>13923</v>
      </c>
      <c r="B4809" s="89">
        <v>2000</v>
      </c>
      <c r="C4809" s="89" t="s">
        <v>7974</v>
      </c>
      <c r="D4809" s="89"/>
      <c r="E4809" s="89" t="s">
        <v>7192</v>
      </c>
      <c r="F4809" s="89" t="s">
        <v>1998</v>
      </c>
      <c r="G4809" s="105">
        <v>45422.55</v>
      </c>
      <c r="H4809" t="str">
        <f>INDEX(Partner_details[companyName], MATCH(E4809, Partner_details[email], 0))</f>
        <v>Karas Tumanyan</v>
      </c>
      <c r="I4809">
        <f>IFERROR(INDEX(ggPayers[payer], MATCH(A4809, ggPayers[remote_order_id], 0)), 0)</f>
        <v>0</v>
      </c>
      <c r="J4809" t="str">
        <f t="shared" si="75"/>
        <v>other</v>
      </c>
    </row>
    <row r="4810" spans="1:10">
      <c r="A4810" s="89" t="s">
        <v>13924</v>
      </c>
      <c r="B4810" s="89">
        <v>2000</v>
      </c>
      <c r="C4810" s="89" t="s">
        <v>7974</v>
      </c>
      <c r="D4810" s="89"/>
      <c r="E4810" s="89" t="s">
        <v>7192</v>
      </c>
      <c r="F4810" s="89" t="s">
        <v>1998</v>
      </c>
      <c r="G4810" s="105">
        <v>45422.55</v>
      </c>
      <c r="H4810" t="str">
        <f>INDEX(Partner_details[companyName], MATCH(E4810, Partner_details[email], 0))</f>
        <v>Karas Tumanyan</v>
      </c>
      <c r="I4810">
        <f>IFERROR(INDEX(ggPayers[payer], MATCH(A4810, ggPayers[remote_order_id], 0)), 0)</f>
        <v>0</v>
      </c>
      <c r="J4810" t="str">
        <f t="shared" si="75"/>
        <v>other</v>
      </c>
    </row>
    <row r="4811" spans="1:10">
      <c r="A4811" s="89" t="s">
        <v>13925</v>
      </c>
      <c r="B4811" s="89">
        <v>2000</v>
      </c>
      <c r="C4811" s="89" t="s">
        <v>7974</v>
      </c>
      <c r="D4811" s="89"/>
      <c r="E4811" s="89" t="s">
        <v>7192</v>
      </c>
      <c r="F4811" s="89" t="s">
        <v>1998</v>
      </c>
      <c r="G4811" s="105">
        <v>45422.55</v>
      </c>
      <c r="H4811" t="str">
        <f>INDEX(Partner_details[companyName], MATCH(E4811, Partner_details[email], 0))</f>
        <v>Karas Tumanyan</v>
      </c>
      <c r="I4811">
        <f>IFERROR(INDEX(ggPayers[payer], MATCH(A4811, ggPayers[remote_order_id], 0)), 0)</f>
        <v>0</v>
      </c>
      <c r="J4811" t="str">
        <f t="shared" si="75"/>
        <v>other</v>
      </c>
    </row>
    <row r="4812" spans="1:10">
      <c r="A4812" s="89" t="s">
        <v>762</v>
      </c>
      <c r="B4812" s="89">
        <v>1500</v>
      </c>
      <c r="C4812" s="89" t="s">
        <v>561</v>
      </c>
      <c r="D4812" s="89"/>
      <c r="E4812" s="89" t="s">
        <v>6830</v>
      </c>
      <c r="F4812" s="89" t="s">
        <v>382</v>
      </c>
      <c r="G4812" s="105">
        <v>45422.563194444447</v>
      </c>
      <c r="H4812" t="str">
        <f>INDEX(Partner_details[companyName], MATCH(E4812, Partner_details[email], 0))</f>
        <v>Beer Academy</v>
      </c>
      <c r="I4812">
        <f>IFERROR(INDEX(ggPayers[payer], MATCH(A4812, ggPayers[remote_order_id], 0)), 0)</f>
        <v>0</v>
      </c>
      <c r="J4812" t="str">
        <f t="shared" si="75"/>
        <v>other</v>
      </c>
    </row>
    <row r="4813" spans="1:10">
      <c r="A4813" s="89" t="s">
        <v>13926</v>
      </c>
      <c r="B4813" s="89">
        <v>2000</v>
      </c>
      <c r="C4813" s="89" t="s">
        <v>7963</v>
      </c>
      <c r="D4813" s="89" t="s">
        <v>13927</v>
      </c>
      <c r="E4813" s="89" t="s">
        <v>7296</v>
      </c>
      <c r="F4813" s="89" t="s">
        <v>516</v>
      </c>
      <c r="G4813" s="105">
        <v>45422.568749999999</v>
      </c>
      <c r="H4813" t="str">
        <f>INDEX(Partner_details[companyName], MATCH(E4813, Partner_details[email], 0))</f>
        <v>Paul</v>
      </c>
      <c r="I4813">
        <f>IFERROR(INDEX(ggPayers[payer], MATCH(A4813, ggPayers[remote_order_id], 0)), 0)</f>
        <v>0</v>
      </c>
      <c r="J4813" t="str">
        <f t="shared" si="75"/>
        <v>other</v>
      </c>
    </row>
    <row r="4814" spans="1:10">
      <c r="A4814" s="89" t="s">
        <v>13928</v>
      </c>
      <c r="B4814" s="89">
        <v>2000</v>
      </c>
      <c r="C4814" s="89" t="s">
        <v>7963</v>
      </c>
      <c r="D4814" s="89" t="s">
        <v>13929</v>
      </c>
      <c r="E4814" s="89" t="s">
        <v>7296</v>
      </c>
      <c r="F4814" s="89" t="s">
        <v>516</v>
      </c>
      <c r="G4814" s="105">
        <v>45422.568749999999</v>
      </c>
      <c r="H4814" t="str">
        <f>INDEX(Partner_details[companyName], MATCH(E4814, Partner_details[email], 0))</f>
        <v>Paul</v>
      </c>
      <c r="I4814">
        <f>IFERROR(INDEX(ggPayers[payer], MATCH(A4814, ggPayers[remote_order_id], 0)), 0)</f>
        <v>0</v>
      </c>
      <c r="J4814" t="str">
        <f t="shared" si="75"/>
        <v>other</v>
      </c>
    </row>
    <row r="4815" spans="1:10">
      <c r="A4815" s="89" t="s">
        <v>13930</v>
      </c>
      <c r="B4815" s="89">
        <v>2000</v>
      </c>
      <c r="C4815" s="89" t="s">
        <v>7963</v>
      </c>
      <c r="D4815" s="89" t="s">
        <v>13931</v>
      </c>
      <c r="E4815" s="89" t="s">
        <v>7296</v>
      </c>
      <c r="F4815" s="89" t="s">
        <v>516</v>
      </c>
      <c r="G4815" s="105">
        <v>45422.568749999999</v>
      </c>
      <c r="H4815" t="str">
        <f>INDEX(Partner_details[companyName], MATCH(E4815, Partner_details[email], 0))</f>
        <v>Paul</v>
      </c>
      <c r="I4815">
        <f>IFERROR(INDEX(ggPayers[payer], MATCH(A4815, ggPayers[remote_order_id], 0)), 0)</f>
        <v>0</v>
      </c>
      <c r="J4815" t="str">
        <f t="shared" si="75"/>
        <v>other</v>
      </c>
    </row>
    <row r="4816" spans="1:10">
      <c r="A4816" s="89" t="s">
        <v>760</v>
      </c>
      <c r="B4816" s="89">
        <v>5000</v>
      </c>
      <c r="C4816" s="89" t="s">
        <v>561</v>
      </c>
      <c r="D4816" s="89" t="s">
        <v>13932</v>
      </c>
      <c r="E4816" s="89" t="s">
        <v>130</v>
      </c>
      <c r="F4816" s="89" t="s">
        <v>128</v>
      </c>
      <c r="G4816" s="105">
        <v>45422.589583333334</v>
      </c>
      <c r="H4816" t="str">
        <f>INDEX(Partner_details[companyName], MATCH(E4816, Partner_details[email], 0))</f>
        <v>Avetis Grigoryan</v>
      </c>
      <c r="I4816">
        <f>IFERROR(INDEX(ggPayers[payer], MATCH(A4816, ggPayers[remote_order_id], 0)), 0)</f>
        <v>104324</v>
      </c>
      <c r="J4816" t="str">
        <f t="shared" si="75"/>
        <v>ggPay</v>
      </c>
    </row>
    <row r="4817" spans="1:10">
      <c r="A4817" s="89" t="s">
        <v>758</v>
      </c>
      <c r="B4817" s="89">
        <v>2000</v>
      </c>
      <c r="C4817" s="89" t="s">
        <v>561</v>
      </c>
      <c r="D4817" s="89" t="s">
        <v>13933</v>
      </c>
      <c r="E4817" s="89" t="s">
        <v>130</v>
      </c>
      <c r="F4817" s="89" t="s">
        <v>128</v>
      </c>
      <c r="G4817" s="105">
        <v>45422.590277777781</v>
      </c>
      <c r="H4817" t="str">
        <f>INDEX(Partner_details[companyName], MATCH(E4817, Partner_details[email], 0))</f>
        <v>Avetis Grigoryan</v>
      </c>
      <c r="I4817">
        <f>IFERROR(INDEX(ggPayers[payer], MATCH(A4817, ggPayers[remote_order_id], 0)), 0)</f>
        <v>104324</v>
      </c>
      <c r="J4817" t="str">
        <f t="shared" si="75"/>
        <v>ggPay</v>
      </c>
    </row>
    <row r="4818" spans="1:10">
      <c r="A4818" s="89" t="s">
        <v>13934</v>
      </c>
      <c r="B4818" s="89">
        <v>1000</v>
      </c>
      <c r="C4818" s="89" t="s">
        <v>7963</v>
      </c>
      <c r="D4818" s="89" t="s">
        <v>13935</v>
      </c>
      <c r="E4818" s="89" t="s">
        <v>6714</v>
      </c>
      <c r="F4818" s="89" t="s">
        <v>585</v>
      </c>
      <c r="G4818" s="105">
        <v>45422.613194444442</v>
      </c>
      <c r="H4818" t="str">
        <f>INDEX(Partner_details[companyName], MATCH(E4818, Partner_details[email], 0))</f>
        <v>Dodopizza</v>
      </c>
      <c r="I4818">
        <f>IFERROR(INDEX(ggPayers[payer], MATCH(A4818, ggPayers[remote_order_id], 0)), 0)</f>
        <v>0</v>
      </c>
      <c r="J4818" t="str">
        <f t="shared" si="75"/>
        <v>other</v>
      </c>
    </row>
    <row r="4819" spans="1:10">
      <c r="A4819" s="89" t="s">
        <v>756</v>
      </c>
      <c r="B4819" s="89">
        <v>1000</v>
      </c>
      <c r="C4819" s="89" t="s">
        <v>561</v>
      </c>
      <c r="D4819" s="89" t="s">
        <v>13936</v>
      </c>
      <c r="E4819" s="89" t="s">
        <v>7296</v>
      </c>
      <c r="F4819" s="89" t="s">
        <v>516</v>
      </c>
      <c r="G4819" s="105">
        <v>45422.692361111112</v>
      </c>
      <c r="H4819" t="str">
        <f>INDEX(Partner_details[companyName], MATCH(E4819, Partner_details[email], 0))</f>
        <v>Paul</v>
      </c>
      <c r="I4819">
        <f>IFERROR(INDEX(ggPayers[payer], MATCH(A4819, ggPayers[remote_order_id], 0)), 0)</f>
        <v>852874</v>
      </c>
      <c r="J4819" t="str">
        <f t="shared" si="75"/>
        <v>ggPay</v>
      </c>
    </row>
    <row r="4820" spans="1:10">
      <c r="A4820" s="99" t="s">
        <v>754</v>
      </c>
      <c r="B4820" s="89">
        <v>1500</v>
      </c>
      <c r="C4820" s="89" t="s">
        <v>561</v>
      </c>
      <c r="D4820" s="89"/>
      <c r="E4820" s="89" t="s">
        <v>6728</v>
      </c>
      <c r="F4820" s="89" t="s">
        <v>6727</v>
      </c>
      <c r="G4820" s="105">
        <v>45422.725694444445</v>
      </c>
      <c r="H4820" t="str">
        <f>INDEX(Partner_details[companyName], MATCH(E4820, Partner_details[email], 0))</f>
        <v>Byblos</v>
      </c>
      <c r="I4820">
        <f>IFERROR(INDEX(ggPayers[payer], MATCH(A4820, ggPayers[remote_order_id], 0)), 0)</f>
        <v>0</v>
      </c>
      <c r="J4820" t="str">
        <f t="shared" si="75"/>
        <v>other</v>
      </c>
    </row>
    <row r="4821" spans="1:10">
      <c r="A4821" s="89" t="s">
        <v>13937</v>
      </c>
      <c r="B4821" s="89">
        <v>500</v>
      </c>
      <c r="C4821" s="89" t="s">
        <v>7963</v>
      </c>
      <c r="D4821" s="89"/>
      <c r="E4821" s="89" t="s">
        <v>7306</v>
      </c>
      <c r="F4821" s="89" t="s">
        <v>379</v>
      </c>
      <c r="G4821" s="105">
        <v>45422.772222222222</v>
      </c>
      <c r="H4821" t="str">
        <f>INDEX(Partner_details[companyName], MATCH(E4821, Partner_details[email], 0))</f>
        <v>Bardak</v>
      </c>
      <c r="I4821">
        <f>IFERROR(INDEX(ggPayers[payer], MATCH(A4821, ggPayers[remote_order_id], 0)), 0)</f>
        <v>0</v>
      </c>
      <c r="J4821" t="str">
        <f t="shared" si="75"/>
        <v>other</v>
      </c>
    </row>
    <row r="4822" spans="1:10">
      <c r="A4822" s="89" t="s">
        <v>750</v>
      </c>
      <c r="B4822" s="89">
        <v>3000</v>
      </c>
      <c r="C4822" s="89" t="s">
        <v>561</v>
      </c>
      <c r="D4822" s="89" t="s">
        <v>13938</v>
      </c>
      <c r="E4822" s="89" t="s">
        <v>7235</v>
      </c>
      <c r="F4822" s="89" t="s">
        <v>710</v>
      </c>
      <c r="G4822" s="105">
        <v>45422.82708333333</v>
      </c>
      <c r="H4822" t="str">
        <f>INDEX(Partner_details[companyName], MATCH(E4822, Partner_details[email], 0))</f>
        <v>Smoking Chef</v>
      </c>
      <c r="I4822">
        <f>IFERROR(INDEX(ggPayers[payer], MATCH(A4822, ggPayers[remote_order_id], 0)), 0)</f>
        <v>260507</v>
      </c>
      <c r="J4822" t="str">
        <f t="shared" si="75"/>
        <v>ggPay</v>
      </c>
    </row>
    <row r="4823" spans="1:10">
      <c r="A4823" s="89" t="s">
        <v>748</v>
      </c>
      <c r="B4823" s="89">
        <v>200</v>
      </c>
      <c r="C4823" s="89" t="s">
        <v>561</v>
      </c>
      <c r="D4823" s="89"/>
      <c r="E4823" s="89" t="s">
        <v>7580</v>
      </c>
      <c r="F4823" s="89" t="s">
        <v>747</v>
      </c>
      <c r="G4823" s="105">
        <v>45423.294444444444</v>
      </c>
      <c r="H4823" t="e">
        <f>INDEX(Partner_details[companyName], MATCH(E4823, Partner_details[email], 0))</f>
        <v>#N/A</v>
      </c>
      <c r="I4823">
        <f>IFERROR(INDEX(ggPayers[payer], MATCH(A4823, ggPayers[remote_order_id], 0)), 0)</f>
        <v>0</v>
      </c>
      <c r="J4823" t="str">
        <f t="shared" si="75"/>
        <v>other</v>
      </c>
    </row>
    <row r="4824" spans="1:10">
      <c r="A4824" s="89" t="s">
        <v>745</v>
      </c>
      <c r="B4824" s="89">
        <v>500</v>
      </c>
      <c r="C4824" s="89" t="s">
        <v>561</v>
      </c>
      <c r="D4824" s="89" t="s">
        <v>13939</v>
      </c>
      <c r="E4824" s="89" t="s">
        <v>7296</v>
      </c>
      <c r="F4824" s="89" t="s">
        <v>516</v>
      </c>
      <c r="G4824" s="105">
        <v>45423.35</v>
      </c>
      <c r="H4824" t="str">
        <f>INDEX(Partner_details[companyName], MATCH(E4824, Partner_details[email], 0))</f>
        <v>Paul</v>
      </c>
      <c r="I4824">
        <f>IFERROR(INDEX(ggPayers[payer], MATCH(A4824, ggPayers[remote_order_id], 0)), 0)</f>
        <v>65879</v>
      </c>
      <c r="J4824" t="str">
        <f t="shared" si="75"/>
        <v>ggPay</v>
      </c>
    </row>
    <row r="4825" spans="1:10">
      <c r="A4825" s="89" t="s">
        <v>743</v>
      </c>
      <c r="B4825" s="89">
        <v>500</v>
      </c>
      <c r="C4825" s="89" t="s">
        <v>561</v>
      </c>
      <c r="D4825" s="89" t="s">
        <v>13940</v>
      </c>
      <c r="E4825" s="89" t="s">
        <v>6572</v>
      </c>
      <c r="F4825" s="89" t="s">
        <v>568</v>
      </c>
      <c r="G4825" s="105">
        <v>45423.383333333331</v>
      </c>
      <c r="H4825" t="str">
        <f>INDEX(Partner_details[companyName], MATCH(E4825, Partner_details[email], 0))</f>
        <v>Bisquit</v>
      </c>
      <c r="I4825">
        <f>IFERROR(INDEX(ggPayers[payer], MATCH(A4825, ggPayers[remote_order_id], 0)), 0)</f>
        <v>1130174</v>
      </c>
      <c r="J4825" t="str">
        <f t="shared" si="75"/>
        <v>ggPay</v>
      </c>
    </row>
    <row r="4826" spans="1:10">
      <c r="A4826" s="89" t="s">
        <v>13941</v>
      </c>
      <c r="B4826" s="89">
        <v>500</v>
      </c>
      <c r="C4826" s="89" t="s">
        <v>7963</v>
      </c>
      <c r="D4826" s="89" t="s">
        <v>13942</v>
      </c>
      <c r="E4826" s="89" t="s">
        <v>7023</v>
      </c>
      <c r="F4826" s="89" t="s">
        <v>7022</v>
      </c>
      <c r="G4826" s="105">
        <v>45423.383333333331</v>
      </c>
      <c r="H4826" t="str">
        <f>INDEX(Partner_details[companyName], MATCH(E4826, Partner_details[email], 0))</f>
        <v>Karas Tsaghkadzor</v>
      </c>
      <c r="I4826">
        <f>IFERROR(INDEX(ggPayers[payer], MATCH(A4826, ggPayers[remote_order_id], 0)), 0)</f>
        <v>0</v>
      </c>
      <c r="J4826" t="str">
        <f t="shared" si="75"/>
        <v>other</v>
      </c>
    </row>
    <row r="4827" spans="1:10">
      <c r="A4827" s="89" t="s">
        <v>13943</v>
      </c>
      <c r="B4827" s="89">
        <v>500</v>
      </c>
      <c r="C4827" s="89" t="s">
        <v>7963</v>
      </c>
      <c r="D4827" s="89"/>
      <c r="E4827" s="89" t="s">
        <v>7023</v>
      </c>
      <c r="F4827" s="89" t="s">
        <v>7022</v>
      </c>
      <c r="G4827" s="105">
        <v>45423.384027777778</v>
      </c>
      <c r="H4827" t="str">
        <f>INDEX(Partner_details[companyName], MATCH(E4827, Partner_details[email], 0))</f>
        <v>Karas Tsaghkadzor</v>
      </c>
      <c r="I4827">
        <f>IFERROR(INDEX(ggPayers[payer], MATCH(A4827, ggPayers[remote_order_id], 0)), 0)</f>
        <v>0</v>
      </c>
      <c r="J4827" t="str">
        <f t="shared" si="75"/>
        <v>other</v>
      </c>
    </row>
    <row r="4828" spans="1:10">
      <c r="A4828" s="89" t="s">
        <v>13944</v>
      </c>
      <c r="B4828" s="89">
        <v>500</v>
      </c>
      <c r="C4828" s="89" t="s">
        <v>7963</v>
      </c>
      <c r="D4828" s="89"/>
      <c r="E4828" s="89" t="s">
        <v>7023</v>
      </c>
      <c r="F4828" s="89" t="s">
        <v>7022</v>
      </c>
      <c r="G4828" s="105">
        <v>45423.384027777778</v>
      </c>
      <c r="H4828" t="str">
        <f>INDEX(Partner_details[companyName], MATCH(E4828, Partner_details[email], 0))</f>
        <v>Karas Tsaghkadzor</v>
      </c>
      <c r="I4828">
        <f>IFERROR(INDEX(ggPayers[payer], MATCH(A4828, ggPayers[remote_order_id], 0)), 0)</f>
        <v>0</v>
      </c>
      <c r="J4828" t="str">
        <f t="shared" si="75"/>
        <v>other</v>
      </c>
    </row>
    <row r="4829" spans="1:10">
      <c r="A4829" s="89" t="s">
        <v>741</v>
      </c>
      <c r="B4829" s="89">
        <v>1000</v>
      </c>
      <c r="C4829" s="89" t="s">
        <v>561</v>
      </c>
      <c r="D4829" s="89" t="s">
        <v>13945</v>
      </c>
      <c r="E4829" s="89" t="s">
        <v>7296</v>
      </c>
      <c r="F4829" s="89" t="s">
        <v>516</v>
      </c>
      <c r="G4829" s="105">
        <v>45423.438194444447</v>
      </c>
      <c r="H4829" t="str">
        <f>INDEX(Partner_details[companyName], MATCH(E4829, Partner_details[email], 0))</f>
        <v>Paul</v>
      </c>
      <c r="I4829">
        <f>IFERROR(INDEX(ggPayers[payer], MATCH(A4829, ggPayers[remote_order_id], 0)), 0)</f>
        <v>39308</v>
      </c>
      <c r="J4829" t="str">
        <f t="shared" si="75"/>
        <v>ggPay</v>
      </c>
    </row>
    <row r="4830" spans="1:10">
      <c r="A4830" s="89" t="s">
        <v>739</v>
      </c>
      <c r="B4830" s="89">
        <v>500</v>
      </c>
      <c r="C4830" s="89" t="s">
        <v>561</v>
      </c>
      <c r="D4830" s="89" t="s">
        <v>13946</v>
      </c>
      <c r="E4830" s="89" t="s">
        <v>7579</v>
      </c>
      <c r="F4830" s="89" t="s">
        <v>602</v>
      </c>
      <c r="G4830" s="105">
        <v>45423.45416666667</v>
      </c>
      <c r="H4830" t="e">
        <f>INDEX(Partner_details[companyName], MATCH(E4830, Partner_details[email], 0))</f>
        <v>#N/A</v>
      </c>
      <c r="I4830">
        <f>IFERROR(INDEX(ggPayers[payer], MATCH(A4830, ggPayers[remote_order_id], 0)), 0)</f>
        <v>952247</v>
      </c>
      <c r="J4830" t="str">
        <f t="shared" si="75"/>
        <v>ggPay</v>
      </c>
    </row>
    <row r="4831" spans="1:10">
      <c r="A4831" s="89" t="s">
        <v>737</v>
      </c>
      <c r="B4831" s="89">
        <v>500</v>
      </c>
      <c r="C4831" s="89" t="s">
        <v>561</v>
      </c>
      <c r="D4831" s="89" t="s">
        <v>13947</v>
      </c>
      <c r="E4831" s="89" t="s">
        <v>6714</v>
      </c>
      <c r="F4831" s="89" t="s">
        <v>585</v>
      </c>
      <c r="G4831" s="105">
        <v>45423.522222222222</v>
      </c>
      <c r="H4831" t="str">
        <f>INDEX(Partner_details[companyName], MATCH(E4831, Partner_details[email], 0))</f>
        <v>Dodopizza</v>
      </c>
      <c r="I4831">
        <f>IFERROR(INDEX(ggPayers[payer], MATCH(A4831, ggPayers[remote_order_id], 0)), 0)</f>
        <v>35941</v>
      </c>
      <c r="J4831" t="str">
        <f t="shared" si="75"/>
        <v>ggPay</v>
      </c>
    </row>
    <row r="4832" spans="1:10">
      <c r="A4832" s="89" t="s">
        <v>13948</v>
      </c>
      <c r="B4832" s="89">
        <v>500</v>
      </c>
      <c r="C4832" s="89" t="s">
        <v>7963</v>
      </c>
      <c r="D4832" s="89" t="s">
        <v>13949</v>
      </c>
      <c r="E4832" s="89" t="s">
        <v>7579</v>
      </c>
      <c r="F4832" s="89" t="s">
        <v>602</v>
      </c>
      <c r="G4832" s="105">
        <v>45423.537499999999</v>
      </c>
      <c r="H4832" t="e">
        <f>INDEX(Partner_details[companyName], MATCH(E4832, Partner_details[email], 0))</f>
        <v>#N/A</v>
      </c>
      <c r="I4832">
        <f>IFERROR(INDEX(ggPayers[payer], MATCH(A4832, ggPayers[remote_order_id], 0)), 0)</f>
        <v>0</v>
      </c>
      <c r="J4832" t="str">
        <f t="shared" si="75"/>
        <v>other</v>
      </c>
    </row>
    <row r="4833" spans="1:10">
      <c r="A4833" s="89" t="s">
        <v>735</v>
      </c>
      <c r="B4833" s="89">
        <v>500</v>
      </c>
      <c r="C4833" s="89" t="s">
        <v>561</v>
      </c>
      <c r="D4833" s="89" t="s">
        <v>13950</v>
      </c>
      <c r="E4833" s="89" t="s">
        <v>7579</v>
      </c>
      <c r="F4833" s="89" t="s">
        <v>602</v>
      </c>
      <c r="G4833" s="105">
        <v>45423.537499999999</v>
      </c>
      <c r="H4833" t="e">
        <f>INDEX(Partner_details[companyName], MATCH(E4833, Partner_details[email], 0))</f>
        <v>#N/A</v>
      </c>
      <c r="I4833">
        <f>IFERROR(INDEX(ggPayers[payer], MATCH(A4833, ggPayers[remote_order_id], 0)), 0)</f>
        <v>626270</v>
      </c>
      <c r="J4833" t="str">
        <f t="shared" si="75"/>
        <v>ggPay</v>
      </c>
    </row>
    <row r="4834" spans="1:10">
      <c r="A4834" s="89" t="s">
        <v>13951</v>
      </c>
      <c r="B4834" s="89">
        <v>1000</v>
      </c>
      <c r="C4834" s="89" t="s">
        <v>7963</v>
      </c>
      <c r="D4834" s="89"/>
      <c r="E4834" s="89" t="s">
        <v>6728</v>
      </c>
      <c r="F4834" s="89" t="s">
        <v>6727</v>
      </c>
      <c r="G4834" s="105">
        <v>45423.551388888889</v>
      </c>
      <c r="H4834" t="str">
        <f>INDEX(Partner_details[companyName], MATCH(E4834, Partner_details[email], 0))</f>
        <v>Byblos</v>
      </c>
      <c r="I4834">
        <f>IFERROR(INDEX(ggPayers[payer], MATCH(A4834, ggPayers[remote_order_id], 0)), 0)</f>
        <v>0</v>
      </c>
      <c r="J4834" t="str">
        <f t="shared" si="75"/>
        <v>other</v>
      </c>
    </row>
    <row r="4835" spans="1:10">
      <c r="A4835" s="89" t="s">
        <v>13952</v>
      </c>
      <c r="B4835" s="89">
        <v>1000</v>
      </c>
      <c r="C4835" s="89" t="s">
        <v>7963</v>
      </c>
      <c r="D4835" s="89"/>
      <c r="E4835" s="89" t="s">
        <v>6728</v>
      </c>
      <c r="F4835" s="89" t="s">
        <v>6727</v>
      </c>
      <c r="G4835" s="105">
        <v>45423.551388888889</v>
      </c>
      <c r="H4835" t="str">
        <f>INDEX(Partner_details[companyName], MATCH(E4835, Partner_details[email], 0))</f>
        <v>Byblos</v>
      </c>
      <c r="I4835">
        <f>IFERROR(INDEX(ggPayers[payer], MATCH(A4835, ggPayers[remote_order_id], 0)), 0)</f>
        <v>0</v>
      </c>
      <c r="J4835" t="str">
        <f t="shared" si="75"/>
        <v>other</v>
      </c>
    </row>
    <row r="4836" spans="1:10">
      <c r="A4836" s="89" t="s">
        <v>733</v>
      </c>
      <c r="B4836" s="89">
        <v>500</v>
      </c>
      <c r="C4836" s="89" t="s">
        <v>561</v>
      </c>
      <c r="D4836" s="89" t="s">
        <v>13953</v>
      </c>
      <c r="E4836" s="89" t="s">
        <v>6572</v>
      </c>
      <c r="F4836" s="89" t="s">
        <v>568</v>
      </c>
      <c r="G4836" s="105">
        <v>45423.563888888886</v>
      </c>
      <c r="H4836" t="str">
        <f>INDEX(Partner_details[companyName], MATCH(E4836, Partner_details[email], 0))</f>
        <v>Bisquit</v>
      </c>
      <c r="I4836">
        <f>IFERROR(INDEX(ggPayers[payer], MATCH(A4836, ggPayers[remote_order_id], 0)), 0)</f>
        <v>65496</v>
      </c>
      <c r="J4836" t="str">
        <f t="shared" si="75"/>
        <v>ggPay</v>
      </c>
    </row>
    <row r="4837" spans="1:10">
      <c r="A4837" s="89" t="s">
        <v>13954</v>
      </c>
      <c r="B4837" s="89">
        <v>1000</v>
      </c>
      <c r="C4837" s="89" t="s">
        <v>7963</v>
      </c>
      <c r="D4837" s="89" t="s">
        <v>13955</v>
      </c>
      <c r="E4837" s="89" t="s">
        <v>7023</v>
      </c>
      <c r="F4837" s="89" t="s">
        <v>7022</v>
      </c>
      <c r="G4837" s="105">
        <v>45423.584027777775</v>
      </c>
      <c r="H4837" t="str">
        <f>INDEX(Partner_details[companyName], MATCH(E4837, Partner_details[email], 0))</f>
        <v>Karas Tsaghkadzor</v>
      </c>
      <c r="I4837">
        <f>IFERROR(INDEX(ggPayers[payer], MATCH(A4837, ggPayers[remote_order_id], 0)), 0)</f>
        <v>0</v>
      </c>
      <c r="J4837" t="str">
        <f t="shared" si="75"/>
        <v>other</v>
      </c>
    </row>
    <row r="4838" spans="1:10">
      <c r="A4838" s="89" t="s">
        <v>731</v>
      </c>
      <c r="B4838" s="89">
        <v>500</v>
      </c>
      <c r="C4838" s="89" t="s">
        <v>561</v>
      </c>
      <c r="D4838" s="89" t="s">
        <v>13956</v>
      </c>
      <c r="E4838" s="89" t="s">
        <v>7296</v>
      </c>
      <c r="F4838" s="89" t="s">
        <v>516</v>
      </c>
      <c r="G4838" s="105">
        <v>45423.6</v>
      </c>
      <c r="H4838" t="str">
        <f>INDEX(Partner_details[companyName], MATCH(E4838, Partner_details[email], 0))</f>
        <v>Paul</v>
      </c>
      <c r="I4838">
        <f>IFERROR(INDEX(ggPayers[payer], MATCH(A4838, ggPayers[remote_order_id], 0)), 0)</f>
        <v>156023</v>
      </c>
      <c r="J4838" t="str">
        <f t="shared" si="75"/>
        <v>ggPay</v>
      </c>
    </row>
    <row r="4839" spans="1:10">
      <c r="A4839" s="89" t="s">
        <v>729</v>
      </c>
      <c r="B4839" s="89">
        <v>500</v>
      </c>
      <c r="C4839" s="89" t="s">
        <v>561</v>
      </c>
      <c r="D4839" s="89"/>
      <c r="E4839" s="89" t="s">
        <v>7023</v>
      </c>
      <c r="F4839" s="89" t="s">
        <v>7022</v>
      </c>
      <c r="G4839" s="105">
        <v>45423.640277777777</v>
      </c>
      <c r="H4839" t="str">
        <f>INDEX(Partner_details[companyName], MATCH(E4839, Partner_details[email], 0))</f>
        <v>Karas Tsaghkadzor</v>
      </c>
      <c r="I4839">
        <f>IFERROR(INDEX(ggPayers[payer], MATCH(A4839, ggPayers[remote_order_id], 0)), 0)</f>
        <v>0</v>
      </c>
      <c r="J4839" t="str">
        <f t="shared" si="75"/>
        <v>other</v>
      </c>
    </row>
    <row r="4840" spans="1:10">
      <c r="A4840" s="89" t="s">
        <v>13957</v>
      </c>
      <c r="B4840" s="89">
        <v>500</v>
      </c>
      <c r="C4840" s="89" t="s">
        <v>7963</v>
      </c>
      <c r="D4840" s="89"/>
      <c r="E4840" s="89" t="s">
        <v>7023</v>
      </c>
      <c r="F4840" s="89" t="s">
        <v>7022</v>
      </c>
      <c r="G4840" s="105">
        <v>45423.640277777777</v>
      </c>
      <c r="H4840" t="str">
        <f>INDEX(Partner_details[companyName], MATCH(E4840, Partner_details[email], 0))</f>
        <v>Karas Tsaghkadzor</v>
      </c>
      <c r="I4840">
        <f>IFERROR(INDEX(ggPayers[payer], MATCH(A4840, ggPayers[remote_order_id], 0)), 0)</f>
        <v>0</v>
      </c>
      <c r="J4840" t="str">
        <f t="shared" si="75"/>
        <v>other</v>
      </c>
    </row>
    <row r="4841" spans="1:10">
      <c r="A4841" s="89" t="s">
        <v>13958</v>
      </c>
      <c r="B4841" s="89">
        <v>500</v>
      </c>
      <c r="C4841" s="89" t="s">
        <v>7963</v>
      </c>
      <c r="D4841" s="89" t="s">
        <v>13959</v>
      </c>
      <c r="E4841" s="89" t="s">
        <v>7023</v>
      </c>
      <c r="F4841" s="89" t="s">
        <v>7022</v>
      </c>
      <c r="G4841" s="105">
        <v>45423.64166666667</v>
      </c>
      <c r="H4841" t="str">
        <f>INDEX(Partner_details[companyName], MATCH(E4841, Partner_details[email], 0))</f>
        <v>Karas Tsaghkadzor</v>
      </c>
      <c r="I4841">
        <f>IFERROR(INDEX(ggPayers[payer], MATCH(A4841, ggPayers[remote_order_id], 0)), 0)</f>
        <v>0</v>
      </c>
      <c r="J4841" t="str">
        <f t="shared" si="75"/>
        <v>other</v>
      </c>
    </row>
    <row r="4842" spans="1:10">
      <c r="A4842" s="89" t="s">
        <v>13960</v>
      </c>
      <c r="B4842" s="89">
        <v>100</v>
      </c>
      <c r="C4842" s="89" t="s">
        <v>7963</v>
      </c>
      <c r="D4842" s="89" t="s">
        <v>13961</v>
      </c>
      <c r="E4842" s="89" t="s">
        <v>7166</v>
      </c>
      <c r="F4842" s="89" t="s">
        <v>1119</v>
      </c>
      <c r="G4842" s="105">
        <v>45423.658333333333</v>
      </c>
      <c r="H4842" t="str">
        <f>INDEX(Partner_details[companyName], MATCH(E4842, Partner_details[email], 0))</f>
        <v>Jazve</v>
      </c>
      <c r="I4842">
        <f>IFERROR(INDEX(ggPayers[payer], MATCH(A4842, ggPayers[remote_order_id], 0)), 0)</f>
        <v>0</v>
      </c>
      <c r="J4842" t="str">
        <f t="shared" si="75"/>
        <v>other</v>
      </c>
    </row>
    <row r="4843" spans="1:10">
      <c r="A4843" s="89" t="s">
        <v>13962</v>
      </c>
      <c r="B4843" s="89">
        <v>100</v>
      </c>
      <c r="C4843" s="89" t="s">
        <v>7963</v>
      </c>
      <c r="D4843" s="89"/>
      <c r="E4843" s="89" t="s">
        <v>7166</v>
      </c>
      <c r="F4843" s="89" t="s">
        <v>1119</v>
      </c>
      <c r="G4843" s="105">
        <v>45423.658333333333</v>
      </c>
      <c r="H4843" t="str">
        <f>INDEX(Partner_details[companyName], MATCH(E4843, Partner_details[email], 0))</f>
        <v>Jazve</v>
      </c>
      <c r="I4843">
        <f>IFERROR(INDEX(ggPayers[payer], MATCH(A4843, ggPayers[remote_order_id], 0)), 0)</f>
        <v>0</v>
      </c>
      <c r="J4843" t="str">
        <f t="shared" si="75"/>
        <v>other</v>
      </c>
    </row>
    <row r="4844" spans="1:10">
      <c r="A4844" s="89" t="s">
        <v>724</v>
      </c>
      <c r="B4844" s="89">
        <v>300</v>
      </c>
      <c r="C4844" s="89" t="s">
        <v>561</v>
      </c>
      <c r="D4844" s="89" t="s">
        <v>13963</v>
      </c>
      <c r="E4844" s="89" t="s">
        <v>6714</v>
      </c>
      <c r="F4844" s="89" t="s">
        <v>585</v>
      </c>
      <c r="G4844" s="105">
        <v>45423.661111111112</v>
      </c>
      <c r="H4844" t="str">
        <f>INDEX(Partner_details[companyName], MATCH(E4844, Partner_details[email], 0))</f>
        <v>Dodopizza</v>
      </c>
      <c r="I4844">
        <f>IFERROR(INDEX(ggPayers[payer], MATCH(A4844, ggPayers[remote_order_id], 0)), 0)</f>
        <v>748384</v>
      </c>
      <c r="J4844" t="str">
        <f t="shared" si="75"/>
        <v>ggPay</v>
      </c>
    </row>
    <row r="4845" spans="1:10">
      <c r="A4845" s="89" t="s">
        <v>13964</v>
      </c>
      <c r="B4845" s="89">
        <v>3000</v>
      </c>
      <c r="C4845" s="89" t="s">
        <v>7963</v>
      </c>
      <c r="D4845" s="89" t="s">
        <v>13965</v>
      </c>
      <c r="E4845" s="89" t="s">
        <v>6754</v>
      </c>
      <c r="F4845" s="89" t="s">
        <v>683</v>
      </c>
      <c r="G4845" s="105">
        <v>45423.689583333333</v>
      </c>
      <c r="H4845" t="str">
        <f>INDEX(Partner_details[companyName], MATCH(E4845, Partner_details[email], 0))</f>
        <v>Noraleppo</v>
      </c>
      <c r="I4845">
        <f>IFERROR(INDEX(ggPayers[payer], MATCH(A4845, ggPayers[remote_order_id], 0)), 0)</f>
        <v>0</v>
      </c>
      <c r="J4845" t="str">
        <f t="shared" si="75"/>
        <v>other</v>
      </c>
    </row>
    <row r="4846" spans="1:10">
      <c r="A4846" s="89" t="s">
        <v>13966</v>
      </c>
      <c r="B4846" s="89">
        <v>2000</v>
      </c>
      <c r="C4846" s="89" t="s">
        <v>7963</v>
      </c>
      <c r="D4846" s="89"/>
      <c r="E4846" s="89" t="s">
        <v>6754</v>
      </c>
      <c r="F4846" s="89" t="s">
        <v>683</v>
      </c>
      <c r="G4846" s="105">
        <v>45423.704861111109</v>
      </c>
      <c r="H4846" t="str">
        <f>INDEX(Partner_details[companyName], MATCH(E4846, Partner_details[email], 0))</f>
        <v>Noraleppo</v>
      </c>
      <c r="I4846">
        <f>IFERROR(INDEX(ggPayers[payer], MATCH(A4846, ggPayers[remote_order_id], 0)), 0)</f>
        <v>0</v>
      </c>
      <c r="J4846" t="str">
        <f t="shared" si="75"/>
        <v>other</v>
      </c>
    </row>
    <row r="4847" spans="1:10">
      <c r="A4847" s="89" t="s">
        <v>13967</v>
      </c>
      <c r="B4847" s="89">
        <v>2000</v>
      </c>
      <c r="C4847" s="89" t="s">
        <v>7963</v>
      </c>
      <c r="D4847" s="89" t="s">
        <v>13968</v>
      </c>
      <c r="E4847" s="89" t="s">
        <v>6754</v>
      </c>
      <c r="F4847" s="89" t="s">
        <v>683</v>
      </c>
      <c r="G4847" s="105">
        <v>45423.704861111109</v>
      </c>
      <c r="H4847" t="str">
        <f>INDEX(Partner_details[companyName], MATCH(E4847, Partner_details[email], 0))</f>
        <v>Noraleppo</v>
      </c>
      <c r="I4847">
        <f>IFERROR(INDEX(ggPayers[payer], MATCH(A4847, ggPayers[remote_order_id], 0)), 0)</f>
        <v>0</v>
      </c>
      <c r="J4847" t="str">
        <f t="shared" si="75"/>
        <v>other</v>
      </c>
    </row>
    <row r="4848" spans="1:10">
      <c r="A4848" s="89" t="s">
        <v>13969</v>
      </c>
      <c r="B4848" s="89">
        <v>3000</v>
      </c>
      <c r="C4848" s="89" t="s">
        <v>7963</v>
      </c>
      <c r="D4848" s="89" t="s">
        <v>13970</v>
      </c>
      <c r="E4848" s="89" t="s">
        <v>130</v>
      </c>
      <c r="F4848" s="89" t="s">
        <v>128</v>
      </c>
      <c r="G4848" s="105">
        <v>45423.724305555559</v>
      </c>
      <c r="H4848" t="str">
        <f>INDEX(Partner_details[companyName], MATCH(E4848, Partner_details[email], 0))</f>
        <v>Avetis Grigoryan</v>
      </c>
      <c r="I4848">
        <f>IFERROR(INDEX(ggPayers[payer], MATCH(A4848, ggPayers[remote_order_id], 0)), 0)</f>
        <v>0</v>
      </c>
      <c r="J4848" t="str">
        <f t="shared" si="75"/>
        <v>other</v>
      </c>
    </row>
    <row r="4849" spans="1:10">
      <c r="A4849" s="89" t="s">
        <v>13971</v>
      </c>
      <c r="B4849" s="89">
        <v>3000</v>
      </c>
      <c r="C4849" s="89" t="s">
        <v>7963</v>
      </c>
      <c r="D4849" s="89"/>
      <c r="E4849" s="89" t="s">
        <v>130</v>
      </c>
      <c r="F4849" s="89" t="s">
        <v>128</v>
      </c>
      <c r="G4849" s="105">
        <v>45423.724305555559</v>
      </c>
      <c r="H4849" t="str">
        <f>INDEX(Partner_details[companyName], MATCH(E4849, Partner_details[email], 0))</f>
        <v>Avetis Grigoryan</v>
      </c>
      <c r="I4849">
        <f>IFERROR(INDEX(ggPayers[payer], MATCH(A4849, ggPayers[remote_order_id], 0)), 0)</f>
        <v>0</v>
      </c>
      <c r="J4849" t="str">
        <f t="shared" si="75"/>
        <v>other</v>
      </c>
    </row>
    <row r="4850" spans="1:10">
      <c r="A4850" s="89" t="s">
        <v>13972</v>
      </c>
      <c r="B4850" s="89">
        <v>2000</v>
      </c>
      <c r="C4850" s="89" t="s">
        <v>7963</v>
      </c>
      <c r="D4850" s="89" t="s">
        <v>13973</v>
      </c>
      <c r="E4850" s="89" t="s">
        <v>6754</v>
      </c>
      <c r="F4850" s="89" t="s">
        <v>683</v>
      </c>
      <c r="G4850" s="105">
        <v>45423.724999999999</v>
      </c>
      <c r="H4850" t="str">
        <f>INDEX(Partner_details[companyName], MATCH(E4850, Partner_details[email], 0))</f>
        <v>Noraleppo</v>
      </c>
      <c r="I4850">
        <f>IFERROR(INDEX(ggPayers[payer], MATCH(A4850, ggPayers[remote_order_id], 0)), 0)</f>
        <v>0</v>
      </c>
      <c r="J4850" t="str">
        <f t="shared" si="75"/>
        <v>other</v>
      </c>
    </row>
    <row r="4851" spans="1:10">
      <c r="A4851" s="89" t="s">
        <v>6221</v>
      </c>
      <c r="B4851" s="89">
        <v>500</v>
      </c>
      <c r="C4851" s="89" t="s">
        <v>5606</v>
      </c>
      <c r="D4851" s="89" t="s">
        <v>13974</v>
      </c>
      <c r="E4851" s="89" t="s">
        <v>6830</v>
      </c>
      <c r="F4851" s="89" t="s">
        <v>382</v>
      </c>
      <c r="G4851" s="105">
        <v>45423.80972222222</v>
      </c>
      <c r="H4851" t="str">
        <f>INDEX(Partner_details[companyName], MATCH(E4851, Partner_details[email], 0))</f>
        <v>Beer Academy</v>
      </c>
      <c r="I4851">
        <f>IFERROR(INDEX(ggPayers[payer], MATCH(A4851, ggPayers[remote_order_id], 0)), 0)</f>
        <v>135322</v>
      </c>
      <c r="J4851" t="str">
        <f t="shared" si="75"/>
        <v>ggPay</v>
      </c>
    </row>
    <row r="4852" spans="1:10">
      <c r="A4852" s="89" t="s">
        <v>721</v>
      </c>
      <c r="B4852" s="89">
        <v>500</v>
      </c>
      <c r="C4852" s="89" t="s">
        <v>561</v>
      </c>
      <c r="D4852" s="89"/>
      <c r="E4852" s="89" t="s">
        <v>6830</v>
      </c>
      <c r="F4852" s="89" t="s">
        <v>382</v>
      </c>
      <c r="G4852" s="105">
        <v>45423.81527777778</v>
      </c>
      <c r="H4852" t="str">
        <f>INDEX(Partner_details[companyName], MATCH(E4852, Partner_details[email], 0))</f>
        <v>Beer Academy</v>
      </c>
      <c r="I4852">
        <f>IFERROR(INDEX(ggPayers[payer], MATCH(A4852, ggPayers[remote_order_id], 0)), 0)</f>
        <v>0</v>
      </c>
      <c r="J4852" t="str">
        <f t="shared" si="75"/>
        <v>other</v>
      </c>
    </row>
    <row r="4853" spans="1:10">
      <c r="A4853" s="89" t="s">
        <v>719</v>
      </c>
      <c r="B4853" s="89">
        <v>500</v>
      </c>
      <c r="C4853" s="89" t="s">
        <v>561</v>
      </c>
      <c r="D4853" s="89" t="s">
        <v>13975</v>
      </c>
      <c r="E4853" s="89" t="s">
        <v>7018</v>
      </c>
      <c r="F4853" s="89" t="s">
        <v>476</v>
      </c>
      <c r="G4853" s="105">
        <v>45424.293749999997</v>
      </c>
      <c r="H4853" t="str">
        <f>INDEX(Partner_details[companyName], MATCH(E4853, Partner_details[email], 0))</f>
        <v>Malocco</v>
      </c>
      <c r="I4853">
        <f>IFERROR(INDEX(ggPayers[payer], MATCH(A4853, ggPayers[remote_order_id], 0)), 0)</f>
        <v>357015</v>
      </c>
      <c r="J4853" t="str">
        <f t="shared" si="75"/>
        <v>ggPay</v>
      </c>
    </row>
    <row r="4854" spans="1:10">
      <c r="A4854" s="99" t="s">
        <v>717</v>
      </c>
      <c r="B4854" s="89">
        <v>2000</v>
      </c>
      <c r="C4854" s="89" t="s">
        <v>561</v>
      </c>
      <c r="D4854" s="89" t="s">
        <v>13976</v>
      </c>
      <c r="E4854" s="89" t="s">
        <v>6754</v>
      </c>
      <c r="F4854" s="89" t="s">
        <v>683</v>
      </c>
      <c r="G4854" s="105">
        <v>45424.371527777781</v>
      </c>
      <c r="H4854" t="str">
        <f>INDEX(Partner_details[companyName], MATCH(E4854, Partner_details[email], 0))</f>
        <v>Noraleppo</v>
      </c>
      <c r="I4854">
        <f>IFERROR(INDEX(ggPayers[payer], MATCH(A4854, ggPayers[remote_order_id], 0)), 0)</f>
        <v>1130281</v>
      </c>
      <c r="J4854" t="str">
        <f t="shared" si="75"/>
        <v>ggPay</v>
      </c>
    </row>
    <row r="4855" spans="1:10">
      <c r="A4855" s="89" t="s">
        <v>13977</v>
      </c>
      <c r="B4855" s="89">
        <v>500</v>
      </c>
      <c r="C4855" s="89" t="s">
        <v>7974</v>
      </c>
      <c r="D4855" s="89"/>
      <c r="E4855" s="89" t="s">
        <v>6867</v>
      </c>
      <c r="F4855" s="89" t="s">
        <v>1501</v>
      </c>
      <c r="G4855" s="105">
        <v>45424.375694444447</v>
      </c>
      <c r="H4855" t="str">
        <f>INDEX(Partner_details[companyName], MATCH(E4855, Partner_details[email], 0))</f>
        <v>Eatnact</v>
      </c>
      <c r="I4855">
        <f>IFERROR(INDEX(ggPayers[payer], MATCH(A4855, ggPayers[remote_order_id], 0)), 0)</f>
        <v>0</v>
      </c>
      <c r="J4855" t="str">
        <f t="shared" si="75"/>
        <v>other</v>
      </c>
    </row>
    <row r="4856" spans="1:10">
      <c r="A4856" s="89" t="s">
        <v>13978</v>
      </c>
      <c r="B4856" s="89">
        <v>500</v>
      </c>
      <c r="C4856" s="89" t="s">
        <v>7974</v>
      </c>
      <c r="D4856" s="89"/>
      <c r="E4856" s="89" t="s">
        <v>6867</v>
      </c>
      <c r="F4856" s="89" t="s">
        <v>1501</v>
      </c>
      <c r="G4856" s="105">
        <v>45424.376388888886</v>
      </c>
      <c r="H4856" t="str">
        <f>INDEX(Partner_details[companyName], MATCH(E4856, Partner_details[email], 0))</f>
        <v>Eatnact</v>
      </c>
      <c r="I4856">
        <f>IFERROR(INDEX(ggPayers[payer], MATCH(A4856, ggPayers[remote_order_id], 0)), 0)</f>
        <v>0</v>
      </c>
      <c r="J4856" t="str">
        <f t="shared" si="75"/>
        <v>other</v>
      </c>
    </row>
    <row r="4857" spans="1:10">
      <c r="A4857" s="89" t="s">
        <v>13979</v>
      </c>
      <c r="B4857" s="89">
        <v>400</v>
      </c>
      <c r="C4857" s="89" t="s">
        <v>7974</v>
      </c>
      <c r="D4857" s="89"/>
      <c r="E4857" s="89" t="s">
        <v>7192</v>
      </c>
      <c r="F4857" s="89" t="s">
        <v>1998</v>
      </c>
      <c r="G4857" s="105">
        <v>45424.425694444442</v>
      </c>
      <c r="H4857" t="str">
        <f>INDEX(Partner_details[companyName], MATCH(E4857, Partner_details[email], 0))</f>
        <v>Karas Tumanyan</v>
      </c>
      <c r="I4857">
        <f>IFERROR(INDEX(ggPayers[payer], MATCH(A4857, ggPayers[remote_order_id], 0)), 0)</f>
        <v>0</v>
      </c>
      <c r="J4857" t="str">
        <f t="shared" si="75"/>
        <v>other</v>
      </c>
    </row>
    <row r="4858" spans="1:10">
      <c r="A4858" s="89" t="s">
        <v>13980</v>
      </c>
      <c r="B4858" s="89">
        <v>500</v>
      </c>
      <c r="C4858" s="89" t="s">
        <v>7974</v>
      </c>
      <c r="D4858" s="89"/>
      <c r="E4858" s="89" t="s">
        <v>7192</v>
      </c>
      <c r="F4858" s="89" t="s">
        <v>1998</v>
      </c>
      <c r="G4858" s="105">
        <v>45424.426388888889</v>
      </c>
      <c r="H4858" t="str">
        <f>INDEX(Partner_details[companyName], MATCH(E4858, Partner_details[email], 0))</f>
        <v>Karas Tumanyan</v>
      </c>
      <c r="I4858">
        <f>IFERROR(INDEX(ggPayers[payer], MATCH(A4858, ggPayers[remote_order_id], 0)), 0)</f>
        <v>0</v>
      </c>
      <c r="J4858" t="str">
        <f t="shared" si="75"/>
        <v>other</v>
      </c>
    </row>
    <row r="4859" spans="1:10">
      <c r="A4859" s="89" t="s">
        <v>13981</v>
      </c>
      <c r="B4859" s="89">
        <v>1000</v>
      </c>
      <c r="C4859" s="89" t="s">
        <v>7963</v>
      </c>
      <c r="D4859" s="89" t="s">
        <v>13982</v>
      </c>
      <c r="E4859" s="89" t="s">
        <v>6714</v>
      </c>
      <c r="F4859" s="89" t="s">
        <v>585</v>
      </c>
      <c r="G4859" s="105">
        <v>45424.429166666669</v>
      </c>
      <c r="H4859" t="str">
        <f>INDEX(Partner_details[companyName], MATCH(E4859, Partner_details[email], 0))</f>
        <v>Dodopizza</v>
      </c>
      <c r="I4859">
        <f>IFERROR(INDEX(ggPayers[payer], MATCH(A4859, ggPayers[remote_order_id], 0)), 0)</f>
        <v>0</v>
      </c>
      <c r="J4859" t="str">
        <f t="shared" si="75"/>
        <v>other</v>
      </c>
    </row>
    <row r="4860" spans="1:10">
      <c r="A4860" s="89" t="s">
        <v>715</v>
      </c>
      <c r="B4860" s="89">
        <v>500</v>
      </c>
      <c r="C4860" s="89" t="s">
        <v>561</v>
      </c>
      <c r="D4860" s="89" t="s">
        <v>13983</v>
      </c>
      <c r="E4860" s="89" t="s">
        <v>6572</v>
      </c>
      <c r="F4860" s="89" t="s">
        <v>568</v>
      </c>
      <c r="G4860" s="105">
        <v>45424.474999999999</v>
      </c>
      <c r="H4860" t="str">
        <f>INDEX(Partner_details[companyName], MATCH(E4860, Partner_details[email], 0))</f>
        <v>Bisquit</v>
      </c>
      <c r="I4860">
        <f>IFERROR(INDEX(ggPayers[payer], MATCH(A4860, ggPayers[remote_order_id], 0)), 0)</f>
        <v>833134</v>
      </c>
      <c r="J4860" t="str">
        <f t="shared" si="75"/>
        <v>ggPay</v>
      </c>
    </row>
    <row r="4861" spans="1:10">
      <c r="A4861" s="89" t="s">
        <v>713</v>
      </c>
      <c r="B4861" s="89">
        <v>1000</v>
      </c>
      <c r="C4861" s="89" t="s">
        <v>561</v>
      </c>
      <c r="D4861" s="89" t="s">
        <v>13984</v>
      </c>
      <c r="E4861" s="89" t="s">
        <v>6754</v>
      </c>
      <c r="F4861" s="89" t="s">
        <v>683</v>
      </c>
      <c r="G4861" s="105">
        <v>45424.477777777778</v>
      </c>
      <c r="H4861" t="str">
        <f>INDEX(Partner_details[companyName], MATCH(E4861, Partner_details[email], 0))</f>
        <v>Noraleppo</v>
      </c>
      <c r="I4861">
        <f>IFERROR(INDEX(ggPayers[payer], MATCH(A4861, ggPayers[remote_order_id], 0)), 0)</f>
        <v>53216</v>
      </c>
      <c r="J4861" t="str">
        <f t="shared" si="75"/>
        <v>ggPay</v>
      </c>
    </row>
    <row r="4862" spans="1:10">
      <c r="A4862" s="89" t="s">
        <v>13985</v>
      </c>
      <c r="B4862" s="89">
        <v>1000</v>
      </c>
      <c r="C4862" s="89" t="s">
        <v>7963</v>
      </c>
      <c r="D4862" s="89" t="s">
        <v>13986</v>
      </c>
      <c r="E4862" s="89" t="s">
        <v>6728</v>
      </c>
      <c r="F4862" s="89" t="s">
        <v>6727</v>
      </c>
      <c r="G4862" s="105">
        <v>45424.493750000001</v>
      </c>
      <c r="H4862" t="str">
        <f>INDEX(Partner_details[companyName], MATCH(E4862, Partner_details[email], 0))</f>
        <v>Byblos</v>
      </c>
      <c r="I4862">
        <f>IFERROR(INDEX(ggPayers[payer], MATCH(A4862, ggPayers[remote_order_id], 0)), 0)</f>
        <v>0</v>
      </c>
      <c r="J4862" t="str">
        <f t="shared" si="75"/>
        <v>other</v>
      </c>
    </row>
    <row r="4863" spans="1:10">
      <c r="A4863" s="89" t="s">
        <v>13987</v>
      </c>
      <c r="B4863" s="89">
        <v>1000</v>
      </c>
      <c r="C4863" s="89" t="s">
        <v>7963</v>
      </c>
      <c r="D4863" s="89"/>
      <c r="E4863" s="89" t="s">
        <v>6728</v>
      </c>
      <c r="F4863" s="89" t="s">
        <v>6727</v>
      </c>
      <c r="G4863" s="105">
        <v>45424.494444444441</v>
      </c>
      <c r="H4863" t="str">
        <f>INDEX(Partner_details[companyName], MATCH(E4863, Partner_details[email], 0))</f>
        <v>Byblos</v>
      </c>
      <c r="I4863">
        <f>IFERROR(INDEX(ggPayers[payer], MATCH(A4863, ggPayers[remote_order_id], 0)), 0)</f>
        <v>0</v>
      </c>
      <c r="J4863" t="str">
        <f t="shared" si="75"/>
        <v>other</v>
      </c>
    </row>
    <row r="4864" spans="1:10">
      <c r="A4864" s="89" t="s">
        <v>711</v>
      </c>
      <c r="B4864" s="89">
        <v>500</v>
      </c>
      <c r="C4864" s="89" t="s">
        <v>561</v>
      </c>
      <c r="D4864" s="89" t="s">
        <v>13988</v>
      </c>
      <c r="E4864" s="89" t="s">
        <v>7235</v>
      </c>
      <c r="F4864" s="89" t="s">
        <v>710</v>
      </c>
      <c r="G4864" s="105">
        <v>45424.540972222225</v>
      </c>
      <c r="H4864" t="str">
        <f>INDEX(Partner_details[companyName], MATCH(E4864, Partner_details[email], 0))</f>
        <v>Smoking Chef</v>
      </c>
      <c r="I4864">
        <f>IFERROR(INDEX(ggPayers[payer], MATCH(A4864, ggPayers[remote_order_id], 0)), 0)</f>
        <v>835134</v>
      </c>
      <c r="J4864" t="str">
        <f t="shared" si="75"/>
        <v>ggPay</v>
      </c>
    </row>
    <row r="4865" spans="1:10">
      <c r="A4865" s="89" t="s">
        <v>13989</v>
      </c>
      <c r="B4865" s="89">
        <v>500</v>
      </c>
      <c r="C4865" s="89" t="s">
        <v>7963</v>
      </c>
      <c r="D4865" s="89" t="s">
        <v>13990</v>
      </c>
      <c r="E4865" s="89" t="s">
        <v>6690</v>
      </c>
      <c r="F4865" s="89" t="s">
        <v>655</v>
      </c>
      <c r="G4865" s="105">
        <v>45424.54791666667</v>
      </c>
      <c r="H4865" t="str">
        <f>INDEX(Partner_details[companyName], MATCH(E4865, Partner_details[email], 0))</f>
        <v>Bisquit</v>
      </c>
      <c r="I4865">
        <f>IFERROR(INDEX(ggPayers[payer], MATCH(A4865, ggPayers[remote_order_id], 0)), 0)</f>
        <v>0</v>
      </c>
      <c r="J4865" t="str">
        <f t="shared" si="75"/>
        <v>other</v>
      </c>
    </row>
    <row r="4866" spans="1:10">
      <c r="A4866" s="89" t="s">
        <v>13991</v>
      </c>
      <c r="B4866" s="89">
        <v>500</v>
      </c>
      <c r="C4866" s="89" t="s">
        <v>7963</v>
      </c>
      <c r="D4866" s="89"/>
      <c r="E4866" s="89" t="s">
        <v>6690</v>
      </c>
      <c r="F4866" s="89" t="s">
        <v>655</v>
      </c>
      <c r="G4866" s="105">
        <v>45424.548611111109</v>
      </c>
      <c r="H4866" t="str">
        <f>INDEX(Partner_details[companyName], MATCH(E4866, Partner_details[email], 0))</f>
        <v>Bisquit</v>
      </c>
      <c r="I4866">
        <f>IFERROR(INDEX(ggPayers[payer], MATCH(A4866, ggPayers[remote_order_id], 0)), 0)</f>
        <v>0</v>
      </c>
      <c r="J4866" t="str">
        <f t="shared" si="75"/>
        <v>other</v>
      </c>
    </row>
    <row r="4867" spans="1:10">
      <c r="A4867" s="89" t="s">
        <v>13992</v>
      </c>
      <c r="B4867" s="89">
        <v>500</v>
      </c>
      <c r="C4867" s="89" t="s">
        <v>7963</v>
      </c>
      <c r="D4867" s="89"/>
      <c r="E4867" s="89" t="s">
        <v>6690</v>
      </c>
      <c r="F4867" s="89" t="s">
        <v>655</v>
      </c>
      <c r="G4867" s="105">
        <v>45424.548611111109</v>
      </c>
      <c r="H4867" t="str">
        <f>INDEX(Partner_details[companyName], MATCH(E4867, Partner_details[email], 0))</f>
        <v>Bisquit</v>
      </c>
      <c r="I4867">
        <f>IFERROR(INDEX(ggPayers[payer], MATCH(A4867, ggPayers[remote_order_id], 0)), 0)</f>
        <v>0</v>
      </c>
      <c r="J4867" t="str">
        <f t="shared" ref="J4867:J4930" si="76">IF(NOT(I4867=0), "ggPay", "other")</f>
        <v>other</v>
      </c>
    </row>
    <row r="4868" spans="1:10">
      <c r="A4868" s="89" t="s">
        <v>13993</v>
      </c>
      <c r="B4868" s="89">
        <v>1000</v>
      </c>
      <c r="C4868" s="89" t="s">
        <v>7963</v>
      </c>
      <c r="D4868" s="89" t="s">
        <v>13994</v>
      </c>
      <c r="E4868" s="89" t="s">
        <v>130</v>
      </c>
      <c r="F4868" s="89" t="s">
        <v>128</v>
      </c>
      <c r="G4868" s="105">
        <v>45424.580555555556</v>
      </c>
      <c r="H4868" t="str">
        <f>INDEX(Partner_details[companyName], MATCH(E4868, Partner_details[email], 0))</f>
        <v>Avetis Grigoryan</v>
      </c>
      <c r="I4868">
        <f>IFERROR(INDEX(ggPayers[payer], MATCH(A4868, ggPayers[remote_order_id], 0)), 0)</f>
        <v>0</v>
      </c>
      <c r="J4868" t="str">
        <f t="shared" si="76"/>
        <v>other</v>
      </c>
    </row>
    <row r="4869" spans="1:10">
      <c r="A4869" s="89" t="s">
        <v>708</v>
      </c>
      <c r="B4869" s="89">
        <v>5000</v>
      </c>
      <c r="C4869" s="89" t="s">
        <v>561</v>
      </c>
      <c r="D4869" s="89" t="s">
        <v>13995</v>
      </c>
      <c r="E4869" s="89" t="s">
        <v>130</v>
      </c>
      <c r="F4869" s="89" t="s">
        <v>128</v>
      </c>
      <c r="G4869" s="105">
        <v>45424.6</v>
      </c>
      <c r="H4869" t="str">
        <f>INDEX(Partner_details[companyName], MATCH(E4869, Partner_details[email], 0))</f>
        <v>Avetis Grigoryan</v>
      </c>
      <c r="I4869">
        <f>IFERROR(INDEX(ggPayers[payer], MATCH(A4869, ggPayers[remote_order_id], 0)), 0)</f>
        <v>39308</v>
      </c>
      <c r="J4869" t="str">
        <f t="shared" si="76"/>
        <v>ggPay</v>
      </c>
    </row>
    <row r="4870" spans="1:10">
      <c r="A4870" s="89" t="s">
        <v>13996</v>
      </c>
      <c r="B4870" s="89">
        <v>2000</v>
      </c>
      <c r="C4870" s="89" t="s">
        <v>7963</v>
      </c>
      <c r="D4870" s="89" t="s">
        <v>13997</v>
      </c>
      <c r="E4870" s="89" t="s">
        <v>130</v>
      </c>
      <c r="F4870" s="89" t="s">
        <v>128</v>
      </c>
      <c r="G4870" s="105">
        <v>45424.617361111108</v>
      </c>
      <c r="H4870" t="str">
        <f>INDEX(Partner_details[companyName], MATCH(E4870, Partner_details[email], 0))</f>
        <v>Avetis Grigoryan</v>
      </c>
      <c r="I4870">
        <f>IFERROR(INDEX(ggPayers[payer], MATCH(A4870, ggPayers[remote_order_id], 0)), 0)</f>
        <v>0</v>
      </c>
      <c r="J4870" t="str">
        <f t="shared" si="76"/>
        <v>other</v>
      </c>
    </row>
    <row r="4871" spans="1:10">
      <c r="A4871" s="89" t="s">
        <v>13998</v>
      </c>
      <c r="B4871" s="89">
        <v>2000</v>
      </c>
      <c r="C4871" s="89" t="s">
        <v>7963</v>
      </c>
      <c r="D4871" s="89" t="s">
        <v>13999</v>
      </c>
      <c r="E4871" s="89" t="s">
        <v>130</v>
      </c>
      <c r="F4871" s="89" t="s">
        <v>128</v>
      </c>
      <c r="G4871" s="105">
        <v>45424.617361111108</v>
      </c>
      <c r="H4871" t="str">
        <f>INDEX(Partner_details[companyName], MATCH(E4871, Partner_details[email], 0))</f>
        <v>Avetis Grigoryan</v>
      </c>
      <c r="I4871">
        <f>IFERROR(INDEX(ggPayers[payer], MATCH(A4871, ggPayers[remote_order_id], 0)), 0)</f>
        <v>0</v>
      </c>
      <c r="J4871" t="str">
        <f t="shared" si="76"/>
        <v>other</v>
      </c>
    </row>
    <row r="4872" spans="1:10">
      <c r="A4872" s="89" t="s">
        <v>14000</v>
      </c>
      <c r="B4872" s="89">
        <v>2000</v>
      </c>
      <c r="C4872" s="89" t="s">
        <v>7963</v>
      </c>
      <c r="D4872" s="89"/>
      <c r="E4872" s="89" t="s">
        <v>130</v>
      </c>
      <c r="F4872" s="89" t="s">
        <v>128</v>
      </c>
      <c r="G4872" s="105">
        <v>45424.617361111108</v>
      </c>
      <c r="H4872" t="str">
        <f>INDEX(Partner_details[companyName], MATCH(E4872, Partner_details[email], 0))</f>
        <v>Avetis Grigoryan</v>
      </c>
      <c r="I4872">
        <f>IFERROR(INDEX(ggPayers[payer], MATCH(A4872, ggPayers[remote_order_id], 0)), 0)</f>
        <v>0</v>
      </c>
      <c r="J4872" t="str">
        <f t="shared" si="76"/>
        <v>other</v>
      </c>
    </row>
    <row r="4873" spans="1:10">
      <c r="A4873" s="89" t="s">
        <v>706</v>
      </c>
      <c r="B4873" s="89">
        <v>1000</v>
      </c>
      <c r="C4873" s="89" t="s">
        <v>561</v>
      </c>
      <c r="D4873" s="89" t="s">
        <v>14001</v>
      </c>
      <c r="E4873" s="89" t="s">
        <v>6572</v>
      </c>
      <c r="F4873" s="89" t="s">
        <v>568</v>
      </c>
      <c r="G4873" s="105">
        <v>45424.659722222219</v>
      </c>
      <c r="H4873" t="str">
        <f>INDEX(Partner_details[companyName], MATCH(E4873, Partner_details[email], 0))</f>
        <v>Bisquit</v>
      </c>
      <c r="I4873">
        <f>IFERROR(INDEX(ggPayers[payer], MATCH(A4873, ggPayers[remote_order_id], 0)), 0)</f>
        <v>1089821</v>
      </c>
      <c r="J4873" t="str">
        <f t="shared" si="76"/>
        <v>ggPay</v>
      </c>
    </row>
    <row r="4874" spans="1:10">
      <c r="A4874" s="89" t="s">
        <v>704</v>
      </c>
      <c r="B4874" s="89">
        <v>300</v>
      </c>
      <c r="C4874" s="89" t="s">
        <v>561</v>
      </c>
      <c r="D4874" s="89" t="s">
        <v>14002</v>
      </c>
      <c r="E4874" s="89" t="s">
        <v>133</v>
      </c>
      <c r="F4874" s="89" t="s">
        <v>461</v>
      </c>
      <c r="G4874" s="105">
        <v>45424.689583333333</v>
      </c>
      <c r="H4874" t="str">
        <f>INDEX(Partner_details[companyName], MATCH(E4874, Partner_details[email], 0))</f>
        <v>Lumen Coffee</v>
      </c>
      <c r="I4874">
        <f>IFERROR(INDEX(ggPayers[payer], MATCH(A4874, ggPayers[remote_order_id], 0)), 0)</f>
        <v>223312</v>
      </c>
      <c r="J4874" t="str">
        <f t="shared" si="76"/>
        <v>ggPay</v>
      </c>
    </row>
    <row r="4875" spans="1:10">
      <c r="A4875" s="89" t="s">
        <v>14003</v>
      </c>
      <c r="B4875" s="89">
        <v>100</v>
      </c>
      <c r="C4875" s="89" t="s">
        <v>7963</v>
      </c>
      <c r="D4875" s="89" t="s">
        <v>14004</v>
      </c>
      <c r="E4875" s="89" t="s">
        <v>7114</v>
      </c>
      <c r="F4875" s="89" t="s">
        <v>7113</v>
      </c>
      <c r="G4875" s="105">
        <v>45424.695833333331</v>
      </c>
      <c r="H4875" t="str">
        <f>INDEX(Partner_details[companyName], MATCH(E4875, Partner_details[email], 0))</f>
        <v>Arctic Fox</v>
      </c>
      <c r="I4875">
        <f>IFERROR(INDEX(ggPayers[payer], MATCH(A4875, ggPayers[remote_order_id], 0)), 0)</f>
        <v>0</v>
      </c>
      <c r="J4875" t="str">
        <f t="shared" si="76"/>
        <v>other</v>
      </c>
    </row>
    <row r="4876" spans="1:10">
      <c r="A4876" s="89" t="s">
        <v>14005</v>
      </c>
      <c r="B4876" s="89">
        <v>100</v>
      </c>
      <c r="C4876" s="89" t="s">
        <v>7963</v>
      </c>
      <c r="D4876" s="89" t="s">
        <v>14006</v>
      </c>
      <c r="E4876" s="89" t="s">
        <v>7114</v>
      </c>
      <c r="F4876" s="89" t="s">
        <v>7113</v>
      </c>
      <c r="G4876" s="105">
        <v>45424.697222222225</v>
      </c>
      <c r="H4876" t="str">
        <f>INDEX(Partner_details[companyName], MATCH(E4876, Partner_details[email], 0))</f>
        <v>Arctic Fox</v>
      </c>
      <c r="I4876">
        <f>IFERROR(INDEX(ggPayers[payer], MATCH(A4876, ggPayers[remote_order_id], 0)), 0)</f>
        <v>0</v>
      </c>
      <c r="J4876" t="str">
        <f t="shared" si="76"/>
        <v>other</v>
      </c>
    </row>
    <row r="4877" spans="1:10">
      <c r="A4877" s="89" t="s">
        <v>700</v>
      </c>
      <c r="B4877" s="89">
        <v>2000</v>
      </c>
      <c r="C4877" s="89" t="s">
        <v>561</v>
      </c>
      <c r="D4877" s="89" t="s">
        <v>14007</v>
      </c>
      <c r="E4877" s="89" t="s">
        <v>6830</v>
      </c>
      <c r="F4877" s="89" t="s">
        <v>382</v>
      </c>
      <c r="G4877" s="105">
        <v>45424.724999999999</v>
      </c>
      <c r="H4877" t="str">
        <f>INDEX(Partner_details[companyName], MATCH(E4877, Partner_details[email], 0))</f>
        <v>Beer Academy</v>
      </c>
      <c r="I4877">
        <f>IFERROR(INDEX(ggPayers[payer], MATCH(A4877, ggPayers[remote_order_id], 0)), 0)</f>
        <v>866001</v>
      </c>
      <c r="J4877" t="str">
        <f t="shared" si="76"/>
        <v>ggPay</v>
      </c>
    </row>
    <row r="4878" spans="1:10">
      <c r="A4878" s="89" t="s">
        <v>14008</v>
      </c>
      <c r="B4878" s="89">
        <v>1500</v>
      </c>
      <c r="C4878" s="89" t="s">
        <v>7963</v>
      </c>
      <c r="D4878" s="89" t="s">
        <v>14009</v>
      </c>
      <c r="E4878" s="89" t="s">
        <v>6830</v>
      </c>
      <c r="F4878" s="89" t="s">
        <v>382</v>
      </c>
      <c r="G4878" s="105">
        <v>45424.759027777778</v>
      </c>
      <c r="H4878" t="str">
        <f>INDEX(Partner_details[companyName], MATCH(E4878, Partner_details[email], 0))</f>
        <v>Beer Academy</v>
      </c>
      <c r="I4878">
        <f>IFERROR(INDEX(ggPayers[payer], MATCH(A4878, ggPayers[remote_order_id], 0)), 0)</f>
        <v>0</v>
      </c>
      <c r="J4878" t="str">
        <f t="shared" si="76"/>
        <v>other</v>
      </c>
    </row>
    <row r="4879" spans="1:10">
      <c r="A4879" s="89" t="s">
        <v>698</v>
      </c>
      <c r="B4879" s="89">
        <v>1000</v>
      </c>
      <c r="C4879" s="89" t="s">
        <v>561</v>
      </c>
      <c r="D4879" s="89" t="s">
        <v>14010</v>
      </c>
      <c r="E4879" s="89" t="s">
        <v>7579</v>
      </c>
      <c r="F4879" s="89" t="s">
        <v>602</v>
      </c>
      <c r="G4879" s="105">
        <v>45424.792361111111</v>
      </c>
      <c r="H4879" t="e">
        <f>INDEX(Partner_details[companyName], MATCH(E4879, Partner_details[email], 0))</f>
        <v>#N/A</v>
      </c>
      <c r="I4879">
        <f>IFERROR(INDEX(ggPayers[payer], MATCH(A4879, ggPayers[remote_order_id], 0)), 0)</f>
        <v>248841</v>
      </c>
      <c r="J4879" t="str">
        <f t="shared" si="76"/>
        <v>ggPay</v>
      </c>
    </row>
    <row r="4880" spans="1:10">
      <c r="A4880" s="89" t="s">
        <v>696</v>
      </c>
      <c r="B4880" s="89">
        <v>500</v>
      </c>
      <c r="C4880" s="89" t="s">
        <v>561</v>
      </c>
      <c r="D4880" s="89" t="s">
        <v>14011</v>
      </c>
      <c r="E4880" s="89" t="s">
        <v>6830</v>
      </c>
      <c r="F4880" s="89" t="s">
        <v>382</v>
      </c>
      <c r="G4880" s="105">
        <v>45425.334027777775</v>
      </c>
      <c r="H4880" t="str">
        <f>INDEX(Partner_details[companyName], MATCH(E4880, Partner_details[email], 0))</f>
        <v>Beer Academy</v>
      </c>
      <c r="I4880">
        <f>IFERROR(INDEX(ggPayers[payer], MATCH(A4880, ggPayers[remote_order_id], 0)), 0)</f>
        <v>198676</v>
      </c>
      <c r="J4880" t="str">
        <f t="shared" si="76"/>
        <v>ggPay</v>
      </c>
    </row>
    <row r="4881" spans="1:10">
      <c r="A4881" s="89" t="s">
        <v>694</v>
      </c>
      <c r="B4881" s="89">
        <v>500</v>
      </c>
      <c r="C4881" s="89" t="s">
        <v>561</v>
      </c>
      <c r="D4881" s="89" t="s">
        <v>14012</v>
      </c>
      <c r="E4881" s="89" t="s">
        <v>6572</v>
      </c>
      <c r="F4881" s="89" t="s">
        <v>568</v>
      </c>
      <c r="G4881" s="105">
        <v>45425.4</v>
      </c>
      <c r="H4881" t="str">
        <f>INDEX(Partner_details[companyName], MATCH(E4881, Partner_details[email], 0))</f>
        <v>Bisquit</v>
      </c>
      <c r="I4881">
        <f>IFERROR(INDEX(ggPayers[payer], MATCH(A4881, ggPayers[remote_order_id], 0)), 0)</f>
        <v>545501</v>
      </c>
      <c r="J4881" t="str">
        <f t="shared" si="76"/>
        <v>ggPay</v>
      </c>
    </row>
    <row r="4882" spans="1:10">
      <c r="A4882" s="89" t="s">
        <v>692</v>
      </c>
      <c r="B4882" s="89">
        <v>500</v>
      </c>
      <c r="C4882" s="89" t="s">
        <v>561</v>
      </c>
      <c r="D4882" s="89" t="s">
        <v>14013</v>
      </c>
      <c r="E4882" s="89" t="s">
        <v>6572</v>
      </c>
      <c r="F4882" s="89" t="s">
        <v>568</v>
      </c>
      <c r="G4882" s="105">
        <v>45425.429166666669</v>
      </c>
      <c r="H4882" t="str">
        <f>INDEX(Partner_details[companyName], MATCH(E4882, Partner_details[email], 0))</f>
        <v>Bisquit</v>
      </c>
      <c r="I4882">
        <f>IFERROR(INDEX(ggPayers[payer], MATCH(A4882, ggPayers[remote_order_id], 0)), 0)</f>
        <v>719000</v>
      </c>
      <c r="J4882" t="str">
        <f t="shared" si="76"/>
        <v>ggPay</v>
      </c>
    </row>
    <row r="4883" spans="1:10">
      <c r="A4883" s="89" t="s">
        <v>690</v>
      </c>
      <c r="B4883" s="89">
        <v>500</v>
      </c>
      <c r="C4883" s="89" t="s">
        <v>561</v>
      </c>
      <c r="D4883" s="89" t="s">
        <v>14014</v>
      </c>
      <c r="E4883" s="89" t="s">
        <v>7031</v>
      </c>
      <c r="F4883" s="89" t="s">
        <v>601</v>
      </c>
      <c r="G4883" s="105">
        <v>45425.552777777775</v>
      </c>
      <c r="H4883" t="str">
        <f>INDEX(Partner_details[companyName], MATCH(E4883, Partner_details[email], 0))</f>
        <v>Common and ground</v>
      </c>
      <c r="I4883">
        <f>IFERROR(INDEX(ggPayers[payer], MATCH(A4883, ggPayers[remote_order_id], 0)), 0)</f>
        <v>239583</v>
      </c>
      <c r="J4883" t="str">
        <f t="shared" si="76"/>
        <v>ggPay</v>
      </c>
    </row>
    <row r="4884" spans="1:10">
      <c r="A4884" s="89" t="s">
        <v>688</v>
      </c>
      <c r="B4884" s="89">
        <v>500</v>
      </c>
      <c r="C4884" s="89" t="s">
        <v>561</v>
      </c>
      <c r="D4884" s="89" t="s">
        <v>14015</v>
      </c>
      <c r="E4884" s="89" t="s">
        <v>6572</v>
      </c>
      <c r="F4884" s="89" t="s">
        <v>568</v>
      </c>
      <c r="G4884" s="105">
        <v>45425.568055555559</v>
      </c>
      <c r="H4884" t="str">
        <f>INDEX(Partner_details[companyName], MATCH(E4884, Partner_details[email], 0))</f>
        <v>Bisquit</v>
      </c>
      <c r="I4884">
        <f>IFERROR(INDEX(ggPayers[payer], MATCH(A4884, ggPayers[remote_order_id], 0)), 0)</f>
        <v>15005</v>
      </c>
      <c r="J4884" t="str">
        <f t="shared" si="76"/>
        <v>ggPay</v>
      </c>
    </row>
    <row r="4885" spans="1:10">
      <c r="A4885" s="89" t="s">
        <v>686</v>
      </c>
      <c r="B4885" s="89">
        <v>3000</v>
      </c>
      <c r="C4885" s="89" t="s">
        <v>561</v>
      </c>
      <c r="D4885" s="89" t="s">
        <v>14016</v>
      </c>
      <c r="E4885" s="89" t="s">
        <v>130</v>
      </c>
      <c r="F4885" s="89" t="s">
        <v>128</v>
      </c>
      <c r="G4885" s="105">
        <v>45425.743055555555</v>
      </c>
      <c r="H4885" t="str">
        <f>INDEX(Partner_details[companyName], MATCH(E4885, Partner_details[email], 0))</f>
        <v>Avetis Grigoryan</v>
      </c>
      <c r="I4885">
        <f>IFERROR(INDEX(ggPayers[payer], MATCH(A4885, ggPayers[remote_order_id], 0)), 0)</f>
        <v>195408</v>
      </c>
      <c r="J4885" t="str">
        <f t="shared" si="76"/>
        <v>ggPay</v>
      </c>
    </row>
    <row r="4886" spans="1:10">
      <c r="A4886" s="89" t="s">
        <v>684</v>
      </c>
      <c r="B4886" s="89">
        <v>600</v>
      </c>
      <c r="C4886" s="89" t="s">
        <v>561</v>
      </c>
      <c r="D4886" s="89"/>
      <c r="E4886" s="89" t="s">
        <v>6754</v>
      </c>
      <c r="F4886" s="89" t="s">
        <v>683</v>
      </c>
      <c r="G4886" s="105">
        <v>45426.290972222225</v>
      </c>
      <c r="H4886" t="str">
        <f>INDEX(Partner_details[companyName], MATCH(E4886, Partner_details[email], 0))</f>
        <v>Noraleppo</v>
      </c>
      <c r="I4886">
        <f>IFERROR(INDEX(ggPayers[payer], MATCH(A4886, ggPayers[remote_order_id], 0)), 0)</f>
        <v>0</v>
      </c>
      <c r="J4886" t="str">
        <f t="shared" si="76"/>
        <v>other</v>
      </c>
    </row>
    <row r="4887" spans="1:10">
      <c r="A4887" s="89" t="s">
        <v>14017</v>
      </c>
      <c r="B4887" s="89">
        <v>100</v>
      </c>
      <c r="C4887" s="89" t="s">
        <v>7963</v>
      </c>
      <c r="D4887" s="89"/>
      <c r="E4887" s="89" t="s">
        <v>6714</v>
      </c>
      <c r="F4887" s="89" t="s">
        <v>585</v>
      </c>
      <c r="G4887" s="105">
        <v>45426.305555555555</v>
      </c>
      <c r="H4887" t="str">
        <f>INDEX(Partner_details[companyName], MATCH(E4887, Partner_details[email], 0))</f>
        <v>Dodopizza</v>
      </c>
      <c r="I4887">
        <f>IFERROR(INDEX(ggPayers[payer], MATCH(A4887, ggPayers[remote_order_id], 0)), 0)</f>
        <v>0</v>
      </c>
      <c r="J4887" t="str">
        <f t="shared" si="76"/>
        <v>other</v>
      </c>
    </row>
    <row r="4888" spans="1:10">
      <c r="A4888" s="89" t="s">
        <v>14018</v>
      </c>
      <c r="B4888" s="89">
        <v>500</v>
      </c>
      <c r="C4888" s="89" t="s">
        <v>7974</v>
      </c>
      <c r="D4888" s="89"/>
      <c r="E4888" s="89" t="s">
        <v>7362</v>
      </c>
      <c r="F4888" s="89" t="s">
        <v>3873</v>
      </c>
      <c r="G4888" s="105">
        <v>45426.310416666667</v>
      </c>
      <c r="H4888" t="str">
        <f>INDEX(Partner_details[companyName], MATCH(E4888, Partner_details[email], 0))</f>
        <v>Dulcet cafe</v>
      </c>
      <c r="I4888">
        <f>IFERROR(INDEX(ggPayers[payer], MATCH(A4888, ggPayers[remote_order_id], 0)), 0)</f>
        <v>0</v>
      </c>
      <c r="J4888" t="str">
        <f t="shared" si="76"/>
        <v>other</v>
      </c>
    </row>
    <row r="4889" spans="1:10">
      <c r="A4889" s="89" t="s">
        <v>14019</v>
      </c>
      <c r="B4889" s="89">
        <v>500</v>
      </c>
      <c r="C4889" s="89" t="s">
        <v>7974</v>
      </c>
      <c r="D4889" s="89"/>
      <c r="E4889" s="89" t="s">
        <v>7362</v>
      </c>
      <c r="F4889" s="89" t="s">
        <v>3873</v>
      </c>
      <c r="G4889" s="105">
        <v>45426.311111111114</v>
      </c>
      <c r="H4889" t="str">
        <f>INDEX(Partner_details[companyName], MATCH(E4889, Partner_details[email], 0))</f>
        <v>Dulcet cafe</v>
      </c>
      <c r="I4889">
        <f>IFERROR(INDEX(ggPayers[payer], MATCH(A4889, ggPayers[remote_order_id], 0)), 0)</f>
        <v>0</v>
      </c>
      <c r="J4889" t="str">
        <f t="shared" si="76"/>
        <v>other</v>
      </c>
    </row>
    <row r="4890" spans="1:10">
      <c r="A4890" s="89" t="s">
        <v>14020</v>
      </c>
      <c r="B4890" s="89">
        <v>1500</v>
      </c>
      <c r="C4890" s="89" t="s">
        <v>7974</v>
      </c>
      <c r="D4890" s="89"/>
      <c r="E4890" s="89" t="s">
        <v>7362</v>
      </c>
      <c r="F4890" s="89" t="s">
        <v>3873</v>
      </c>
      <c r="G4890" s="105">
        <v>45426.311111111114</v>
      </c>
      <c r="H4890" t="str">
        <f>INDEX(Partner_details[companyName], MATCH(E4890, Partner_details[email], 0))</f>
        <v>Dulcet cafe</v>
      </c>
      <c r="I4890">
        <f>IFERROR(INDEX(ggPayers[payer], MATCH(A4890, ggPayers[remote_order_id], 0)), 0)</f>
        <v>0</v>
      </c>
      <c r="J4890" t="str">
        <f t="shared" si="76"/>
        <v>other</v>
      </c>
    </row>
    <row r="4891" spans="1:10">
      <c r="A4891" s="89" t="s">
        <v>14021</v>
      </c>
      <c r="B4891" s="89">
        <v>500</v>
      </c>
      <c r="C4891" s="89" t="s">
        <v>7974</v>
      </c>
      <c r="D4891" s="89"/>
      <c r="E4891" s="89" t="s">
        <v>7362</v>
      </c>
      <c r="F4891" s="89" t="s">
        <v>3873</v>
      </c>
      <c r="G4891" s="105">
        <v>45426.311111111114</v>
      </c>
      <c r="H4891" t="str">
        <f>INDEX(Partner_details[companyName], MATCH(E4891, Partner_details[email], 0))</f>
        <v>Dulcet cafe</v>
      </c>
      <c r="I4891">
        <f>IFERROR(INDEX(ggPayers[payer], MATCH(A4891, ggPayers[remote_order_id], 0)), 0)</f>
        <v>0</v>
      </c>
      <c r="J4891" t="str">
        <f t="shared" si="76"/>
        <v>other</v>
      </c>
    </row>
    <row r="4892" spans="1:10">
      <c r="A4892" s="89" t="s">
        <v>14022</v>
      </c>
      <c r="B4892" s="89">
        <v>100</v>
      </c>
      <c r="C4892" s="89" t="s">
        <v>7974</v>
      </c>
      <c r="D4892" s="89"/>
      <c r="E4892" s="89" t="s">
        <v>7362</v>
      </c>
      <c r="F4892" s="89" t="s">
        <v>3873</v>
      </c>
      <c r="G4892" s="105">
        <v>45426.313194444447</v>
      </c>
      <c r="H4892" t="str">
        <f>INDEX(Partner_details[companyName], MATCH(E4892, Partner_details[email], 0))</f>
        <v>Dulcet cafe</v>
      </c>
      <c r="I4892">
        <f>IFERROR(INDEX(ggPayers[payer], MATCH(A4892, ggPayers[remote_order_id], 0)), 0)</f>
        <v>0</v>
      </c>
      <c r="J4892" t="str">
        <f t="shared" si="76"/>
        <v>other</v>
      </c>
    </row>
    <row r="4893" spans="1:10">
      <c r="A4893" s="89" t="s">
        <v>14023</v>
      </c>
      <c r="B4893" s="89">
        <v>100</v>
      </c>
      <c r="C4893" s="89" t="s">
        <v>7974</v>
      </c>
      <c r="D4893" s="89"/>
      <c r="E4893" s="89" t="s">
        <v>7362</v>
      </c>
      <c r="F4893" s="89" t="s">
        <v>3873</v>
      </c>
      <c r="G4893" s="105">
        <v>45426.314583333333</v>
      </c>
      <c r="H4893" t="str">
        <f>INDEX(Partner_details[companyName], MATCH(E4893, Partner_details[email], 0))</f>
        <v>Dulcet cafe</v>
      </c>
      <c r="I4893">
        <f>IFERROR(INDEX(ggPayers[payer], MATCH(A4893, ggPayers[remote_order_id], 0)), 0)</f>
        <v>0</v>
      </c>
      <c r="J4893" t="str">
        <f t="shared" si="76"/>
        <v>other</v>
      </c>
    </row>
    <row r="4894" spans="1:10">
      <c r="A4894" s="89" t="s">
        <v>14024</v>
      </c>
      <c r="B4894" s="89">
        <v>100</v>
      </c>
      <c r="C4894" s="89" t="s">
        <v>7974</v>
      </c>
      <c r="D4894" s="89"/>
      <c r="E4894" s="89" t="s">
        <v>7362</v>
      </c>
      <c r="F4894" s="89" t="s">
        <v>3873</v>
      </c>
      <c r="G4894" s="105">
        <v>45426.317361111112</v>
      </c>
      <c r="H4894" t="str">
        <f>INDEX(Partner_details[companyName], MATCH(E4894, Partner_details[email], 0))</f>
        <v>Dulcet cafe</v>
      </c>
      <c r="I4894">
        <f>IFERROR(INDEX(ggPayers[payer], MATCH(A4894, ggPayers[remote_order_id], 0)), 0)</f>
        <v>0</v>
      </c>
      <c r="J4894" t="str">
        <f t="shared" si="76"/>
        <v>other</v>
      </c>
    </row>
    <row r="4895" spans="1:10">
      <c r="A4895" s="89" t="s">
        <v>14025</v>
      </c>
      <c r="B4895" s="89">
        <v>500</v>
      </c>
      <c r="C4895" s="89" t="s">
        <v>7974</v>
      </c>
      <c r="D4895" s="89"/>
      <c r="E4895" s="89" t="s">
        <v>7362</v>
      </c>
      <c r="F4895" s="89" t="s">
        <v>3873</v>
      </c>
      <c r="G4895" s="105">
        <v>45426.318749999999</v>
      </c>
      <c r="H4895" t="str">
        <f>INDEX(Partner_details[companyName], MATCH(E4895, Partner_details[email], 0))</f>
        <v>Dulcet cafe</v>
      </c>
      <c r="I4895">
        <f>IFERROR(INDEX(ggPayers[payer], MATCH(A4895, ggPayers[remote_order_id], 0)), 0)</f>
        <v>0</v>
      </c>
      <c r="J4895" t="str">
        <f t="shared" si="76"/>
        <v>other</v>
      </c>
    </row>
    <row r="4896" spans="1:10">
      <c r="A4896" s="89" t="s">
        <v>14026</v>
      </c>
      <c r="B4896" s="89">
        <v>500</v>
      </c>
      <c r="C4896" s="89" t="s">
        <v>7974</v>
      </c>
      <c r="D4896" s="89"/>
      <c r="E4896" s="89" t="s">
        <v>7362</v>
      </c>
      <c r="F4896" s="89" t="s">
        <v>3873</v>
      </c>
      <c r="G4896" s="105">
        <v>45426.318749999999</v>
      </c>
      <c r="H4896" t="str">
        <f>INDEX(Partner_details[companyName], MATCH(E4896, Partner_details[email], 0))</f>
        <v>Dulcet cafe</v>
      </c>
      <c r="I4896">
        <f>IFERROR(INDEX(ggPayers[payer], MATCH(A4896, ggPayers[remote_order_id], 0)), 0)</f>
        <v>0</v>
      </c>
      <c r="J4896" t="str">
        <f t="shared" si="76"/>
        <v>other</v>
      </c>
    </row>
    <row r="4897" spans="1:10">
      <c r="A4897" s="89" t="s">
        <v>14027</v>
      </c>
      <c r="B4897" s="89">
        <v>500</v>
      </c>
      <c r="C4897" s="89" t="s">
        <v>7974</v>
      </c>
      <c r="D4897" s="89"/>
      <c r="E4897" s="89" t="s">
        <v>7362</v>
      </c>
      <c r="F4897" s="89" t="s">
        <v>3873</v>
      </c>
      <c r="G4897" s="105">
        <v>45426.319444444445</v>
      </c>
      <c r="H4897" t="str">
        <f>INDEX(Partner_details[companyName], MATCH(E4897, Partner_details[email], 0))</f>
        <v>Dulcet cafe</v>
      </c>
      <c r="I4897">
        <f>IFERROR(INDEX(ggPayers[payer], MATCH(A4897, ggPayers[remote_order_id], 0)), 0)</f>
        <v>0</v>
      </c>
      <c r="J4897" t="str">
        <f t="shared" si="76"/>
        <v>other</v>
      </c>
    </row>
    <row r="4898" spans="1:10">
      <c r="A4898" s="89" t="s">
        <v>14028</v>
      </c>
      <c r="B4898" s="89">
        <v>500</v>
      </c>
      <c r="C4898" s="89" t="s">
        <v>7974</v>
      </c>
      <c r="D4898" s="89"/>
      <c r="E4898" s="89" t="s">
        <v>7362</v>
      </c>
      <c r="F4898" s="89" t="s">
        <v>3873</v>
      </c>
      <c r="G4898" s="105">
        <v>45426.319444444445</v>
      </c>
      <c r="H4898" t="str">
        <f>INDEX(Partner_details[companyName], MATCH(E4898, Partner_details[email], 0))</f>
        <v>Dulcet cafe</v>
      </c>
      <c r="I4898">
        <f>IFERROR(INDEX(ggPayers[payer], MATCH(A4898, ggPayers[remote_order_id], 0)), 0)</f>
        <v>0</v>
      </c>
      <c r="J4898" t="str">
        <f t="shared" si="76"/>
        <v>other</v>
      </c>
    </row>
    <row r="4899" spans="1:10">
      <c r="A4899" s="89" t="s">
        <v>14029</v>
      </c>
      <c r="B4899" s="89">
        <v>500</v>
      </c>
      <c r="C4899" s="89" t="s">
        <v>7974</v>
      </c>
      <c r="D4899" s="89"/>
      <c r="E4899" s="89" t="s">
        <v>7362</v>
      </c>
      <c r="F4899" s="89" t="s">
        <v>3873</v>
      </c>
      <c r="G4899" s="105">
        <v>45426.320833333331</v>
      </c>
      <c r="H4899" t="str">
        <f>INDEX(Partner_details[companyName], MATCH(E4899, Partner_details[email], 0))</f>
        <v>Dulcet cafe</v>
      </c>
      <c r="I4899">
        <f>IFERROR(INDEX(ggPayers[payer], MATCH(A4899, ggPayers[remote_order_id], 0)), 0)</f>
        <v>0</v>
      </c>
      <c r="J4899" t="str">
        <f t="shared" si="76"/>
        <v>other</v>
      </c>
    </row>
    <row r="4900" spans="1:10">
      <c r="A4900" s="89" t="s">
        <v>14030</v>
      </c>
      <c r="B4900" s="89">
        <v>500</v>
      </c>
      <c r="C4900" s="89" t="s">
        <v>7974</v>
      </c>
      <c r="D4900" s="89"/>
      <c r="E4900" s="89" t="s">
        <v>7362</v>
      </c>
      <c r="F4900" s="89" t="s">
        <v>3873</v>
      </c>
      <c r="G4900" s="105">
        <v>45426.321527777778</v>
      </c>
      <c r="H4900" t="str">
        <f>INDEX(Partner_details[companyName], MATCH(E4900, Partner_details[email], 0))</f>
        <v>Dulcet cafe</v>
      </c>
      <c r="I4900">
        <f>IFERROR(INDEX(ggPayers[payer], MATCH(A4900, ggPayers[remote_order_id], 0)), 0)</f>
        <v>0</v>
      </c>
      <c r="J4900" t="str">
        <f t="shared" si="76"/>
        <v>other</v>
      </c>
    </row>
    <row r="4901" spans="1:10">
      <c r="A4901" s="89" t="s">
        <v>14031</v>
      </c>
      <c r="B4901" s="89">
        <v>500</v>
      </c>
      <c r="C4901" s="89" t="s">
        <v>7974</v>
      </c>
      <c r="D4901" s="89"/>
      <c r="E4901" s="89" t="s">
        <v>7362</v>
      </c>
      <c r="F4901" s="89" t="s">
        <v>3873</v>
      </c>
      <c r="G4901" s="105">
        <v>45426.322222222225</v>
      </c>
      <c r="H4901" t="str">
        <f>INDEX(Partner_details[companyName], MATCH(E4901, Partner_details[email], 0))</f>
        <v>Dulcet cafe</v>
      </c>
      <c r="I4901">
        <f>IFERROR(INDEX(ggPayers[payer], MATCH(A4901, ggPayers[remote_order_id], 0)), 0)</f>
        <v>0</v>
      </c>
      <c r="J4901" t="str">
        <f t="shared" si="76"/>
        <v>other</v>
      </c>
    </row>
    <row r="4902" spans="1:10">
      <c r="A4902" s="89" t="s">
        <v>14032</v>
      </c>
      <c r="B4902" s="89">
        <v>400</v>
      </c>
      <c r="C4902" s="89" t="s">
        <v>7963</v>
      </c>
      <c r="D4902" s="89" t="s">
        <v>14033</v>
      </c>
      <c r="E4902" s="89" t="s">
        <v>6520</v>
      </c>
      <c r="F4902" s="89" t="s">
        <v>469</v>
      </c>
      <c r="G4902" s="105">
        <v>45426.347916666666</v>
      </c>
      <c r="H4902" t="str">
        <f>INDEX(Partner_details[companyName], MATCH(E4902, Partner_details[email], 0))</f>
        <v>Lumen Coffee</v>
      </c>
      <c r="I4902">
        <f>IFERROR(INDEX(ggPayers[payer], MATCH(A4902, ggPayers[remote_order_id], 0)), 0)</f>
        <v>0</v>
      </c>
      <c r="J4902" t="str">
        <f t="shared" si="76"/>
        <v>other</v>
      </c>
    </row>
    <row r="4903" spans="1:10">
      <c r="A4903" s="89" t="s">
        <v>14034</v>
      </c>
      <c r="B4903" s="89">
        <v>500</v>
      </c>
      <c r="C4903" s="89" t="s">
        <v>7963</v>
      </c>
      <c r="D4903" s="89"/>
      <c r="E4903" s="89" t="s">
        <v>7192</v>
      </c>
      <c r="F4903" s="89" t="s">
        <v>1998</v>
      </c>
      <c r="G4903" s="105">
        <v>45426.397916666669</v>
      </c>
      <c r="H4903" t="str">
        <f>INDEX(Partner_details[companyName], MATCH(E4903, Partner_details[email], 0))</f>
        <v>Karas Tumanyan</v>
      </c>
      <c r="I4903">
        <f>IFERROR(INDEX(ggPayers[payer], MATCH(A4903, ggPayers[remote_order_id], 0)), 0)</f>
        <v>0</v>
      </c>
      <c r="J4903" t="str">
        <f t="shared" si="76"/>
        <v>other</v>
      </c>
    </row>
    <row r="4904" spans="1:10">
      <c r="A4904" s="89" t="s">
        <v>14035</v>
      </c>
      <c r="B4904" s="89">
        <v>1000</v>
      </c>
      <c r="C4904" s="89" t="s">
        <v>7963</v>
      </c>
      <c r="D4904" s="89" t="s">
        <v>14036</v>
      </c>
      <c r="E4904" s="89" t="s">
        <v>6728</v>
      </c>
      <c r="F4904" s="89" t="s">
        <v>6727</v>
      </c>
      <c r="G4904" s="105">
        <v>45426.459027777775</v>
      </c>
      <c r="H4904" t="str">
        <f>INDEX(Partner_details[companyName], MATCH(E4904, Partner_details[email], 0))</f>
        <v>Byblos</v>
      </c>
      <c r="I4904">
        <f>IFERROR(INDEX(ggPayers[payer], MATCH(A4904, ggPayers[remote_order_id], 0)), 0)</f>
        <v>0</v>
      </c>
      <c r="J4904" t="str">
        <f t="shared" si="76"/>
        <v>other</v>
      </c>
    </row>
    <row r="4905" spans="1:10">
      <c r="A4905" s="89" t="s">
        <v>680</v>
      </c>
      <c r="B4905" s="89">
        <v>100</v>
      </c>
      <c r="C4905" s="89" t="s">
        <v>561</v>
      </c>
      <c r="D4905" s="99" t="s">
        <v>14037</v>
      </c>
      <c r="E4905" s="89" t="s">
        <v>279</v>
      </c>
      <c r="F4905" s="89" t="s">
        <v>278</v>
      </c>
      <c r="G4905" s="105">
        <v>45426.553472222222</v>
      </c>
      <c r="H4905" t="str">
        <f>INDEX(Partner_details[companyName], MATCH(E4905, Partner_details[email], 0))</f>
        <v>gg cjsc</v>
      </c>
      <c r="I4905">
        <f>IFERROR(INDEX(ggPayers[payer], MATCH(A4905, ggPayers[remote_order_id], 0)), 0)</f>
        <v>825186</v>
      </c>
      <c r="J4905" t="str">
        <f t="shared" si="76"/>
        <v>ggPay</v>
      </c>
    </row>
    <row r="4906" spans="1:10">
      <c r="A4906" s="89" t="s">
        <v>14038</v>
      </c>
      <c r="B4906" s="89">
        <v>500</v>
      </c>
      <c r="C4906" s="89" t="s">
        <v>7963</v>
      </c>
      <c r="D4906" s="89" t="s">
        <v>14039</v>
      </c>
      <c r="E4906" s="89" t="s">
        <v>6714</v>
      </c>
      <c r="F4906" s="89" t="s">
        <v>585</v>
      </c>
      <c r="G4906" s="105">
        <v>45426.618750000001</v>
      </c>
      <c r="H4906" t="str">
        <f>INDEX(Partner_details[companyName], MATCH(E4906, Partner_details[email], 0))</f>
        <v>Dodopizza</v>
      </c>
      <c r="I4906">
        <f>IFERROR(INDEX(ggPayers[payer], MATCH(A4906, ggPayers[remote_order_id], 0)), 0)</f>
        <v>0</v>
      </c>
      <c r="J4906" t="str">
        <f t="shared" si="76"/>
        <v>other</v>
      </c>
    </row>
    <row r="4907" spans="1:10">
      <c r="A4907" s="89" t="s">
        <v>14040</v>
      </c>
      <c r="B4907" s="89">
        <v>300</v>
      </c>
      <c r="C4907" s="89" t="s">
        <v>7963</v>
      </c>
      <c r="D4907" s="89" t="s">
        <v>14041</v>
      </c>
      <c r="E4907" s="89" t="s">
        <v>6714</v>
      </c>
      <c r="F4907" s="89" t="s">
        <v>585</v>
      </c>
      <c r="G4907" s="105">
        <v>45426.692361111112</v>
      </c>
      <c r="H4907" t="str">
        <f>INDEX(Partner_details[companyName], MATCH(E4907, Partner_details[email], 0))</f>
        <v>Dodopizza</v>
      </c>
      <c r="I4907">
        <f>IFERROR(INDEX(ggPayers[payer], MATCH(A4907, ggPayers[remote_order_id], 0)), 0)</f>
        <v>0</v>
      </c>
      <c r="J4907" t="str">
        <f t="shared" si="76"/>
        <v>other</v>
      </c>
    </row>
    <row r="4908" spans="1:10">
      <c r="A4908" s="89" t="s">
        <v>6218</v>
      </c>
      <c r="B4908" s="89">
        <v>1000</v>
      </c>
      <c r="C4908" s="89" t="s">
        <v>5606</v>
      </c>
      <c r="D4908" s="89" t="s">
        <v>14042</v>
      </c>
      <c r="E4908" s="89" t="s">
        <v>7306</v>
      </c>
      <c r="F4908" s="89" t="s">
        <v>379</v>
      </c>
      <c r="G4908" s="105">
        <v>45426.70208333333</v>
      </c>
      <c r="H4908" t="str">
        <f>INDEX(Partner_details[companyName], MATCH(E4908, Partner_details[email], 0))</f>
        <v>Bardak</v>
      </c>
      <c r="I4908">
        <f>IFERROR(INDEX(ggPayers[payer], MATCH(A4908, ggPayers[remote_order_id], 0)), 0)</f>
        <v>132809</v>
      </c>
      <c r="J4908" t="str">
        <f t="shared" si="76"/>
        <v>ggPay</v>
      </c>
    </row>
    <row r="4909" spans="1:10">
      <c r="A4909" s="89" t="s">
        <v>678</v>
      </c>
      <c r="B4909" s="89">
        <v>1000</v>
      </c>
      <c r="C4909" s="89" t="s">
        <v>561</v>
      </c>
      <c r="D4909" s="89" t="s">
        <v>14043</v>
      </c>
      <c r="E4909" s="89" t="s">
        <v>7296</v>
      </c>
      <c r="F4909" s="89" t="s">
        <v>516</v>
      </c>
      <c r="G4909" s="105">
        <v>45426.713888888888</v>
      </c>
      <c r="H4909" t="str">
        <f>INDEX(Partner_details[companyName], MATCH(E4909, Partner_details[email], 0))</f>
        <v>Paul</v>
      </c>
      <c r="I4909">
        <f>IFERROR(INDEX(ggPayers[payer], MATCH(A4909, ggPayers[remote_order_id], 0)), 0)</f>
        <v>483651</v>
      </c>
      <c r="J4909" t="str">
        <f t="shared" si="76"/>
        <v>ggPay</v>
      </c>
    </row>
    <row r="4910" spans="1:10">
      <c r="A4910" s="89" t="s">
        <v>14044</v>
      </c>
      <c r="B4910" s="89">
        <v>500</v>
      </c>
      <c r="C4910" s="89" t="s">
        <v>7963</v>
      </c>
      <c r="D4910" s="89" t="s">
        <v>14045</v>
      </c>
      <c r="E4910" s="89" t="s">
        <v>7446</v>
      </c>
      <c r="F4910" s="89" t="s">
        <v>7445</v>
      </c>
      <c r="G4910" s="105">
        <v>45426.725694444445</v>
      </c>
      <c r="H4910" t="str">
        <f>INDEX(Partner_details[companyName], MATCH(E4910, Partner_details[email], 0))</f>
        <v>Unicorn</v>
      </c>
      <c r="I4910">
        <f>IFERROR(INDEX(ggPayers[payer], MATCH(A4910, ggPayers[remote_order_id], 0)), 0)</f>
        <v>0</v>
      </c>
      <c r="J4910" t="str">
        <f t="shared" si="76"/>
        <v>other</v>
      </c>
    </row>
    <row r="4911" spans="1:10">
      <c r="A4911" s="89" t="s">
        <v>14046</v>
      </c>
      <c r="B4911" s="89">
        <v>500</v>
      </c>
      <c r="C4911" s="89" t="s">
        <v>7963</v>
      </c>
      <c r="D4911" s="89" t="s">
        <v>14047</v>
      </c>
      <c r="E4911" s="89" t="s">
        <v>6606</v>
      </c>
      <c r="F4911" s="89" t="s">
        <v>387</v>
      </c>
      <c r="G4911" s="105">
        <v>45426.727777777778</v>
      </c>
      <c r="H4911" t="str">
        <f>INDEX(Partner_details[companyName], MATCH(E4911, Partner_details[email], 0))</f>
        <v>Beer academy</v>
      </c>
      <c r="I4911">
        <f>IFERROR(INDEX(ggPayers[payer], MATCH(A4911, ggPayers[remote_order_id], 0)), 0)</f>
        <v>0</v>
      </c>
      <c r="J4911" t="str">
        <f t="shared" si="76"/>
        <v>other</v>
      </c>
    </row>
    <row r="4912" spans="1:10">
      <c r="A4912" s="89" t="s">
        <v>676</v>
      </c>
      <c r="B4912" s="89">
        <v>3000</v>
      </c>
      <c r="C4912" s="89" t="s">
        <v>561</v>
      </c>
      <c r="D4912" s="89"/>
      <c r="E4912" s="89" t="s">
        <v>130</v>
      </c>
      <c r="F4912" s="89" t="s">
        <v>128</v>
      </c>
      <c r="G4912" s="105">
        <v>45426.745138888888</v>
      </c>
      <c r="H4912" t="str">
        <f>INDEX(Partner_details[companyName], MATCH(E4912, Partner_details[email], 0))</f>
        <v>Avetis Grigoryan</v>
      </c>
      <c r="I4912">
        <f>IFERROR(INDEX(ggPayers[payer], MATCH(A4912, ggPayers[remote_order_id], 0)), 0)</f>
        <v>0</v>
      </c>
      <c r="J4912" t="str">
        <f t="shared" si="76"/>
        <v>other</v>
      </c>
    </row>
    <row r="4913" spans="1:10">
      <c r="A4913" s="89" t="s">
        <v>14048</v>
      </c>
      <c r="B4913" s="89">
        <v>3000</v>
      </c>
      <c r="C4913" s="89" t="s">
        <v>7963</v>
      </c>
      <c r="D4913" s="89"/>
      <c r="E4913" s="89" t="s">
        <v>130</v>
      </c>
      <c r="F4913" s="89" t="s">
        <v>128</v>
      </c>
      <c r="G4913" s="105">
        <v>45426.745138888888</v>
      </c>
      <c r="H4913" t="str">
        <f>INDEX(Partner_details[companyName], MATCH(E4913, Partner_details[email], 0))</f>
        <v>Avetis Grigoryan</v>
      </c>
      <c r="I4913">
        <f>IFERROR(INDEX(ggPayers[payer], MATCH(A4913, ggPayers[remote_order_id], 0)), 0)</f>
        <v>0</v>
      </c>
      <c r="J4913" t="str">
        <f t="shared" si="76"/>
        <v>other</v>
      </c>
    </row>
    <row r="4914" spans="1:10">
      <c r="A4914" s="89" t="s">
        <v>674</v>
      </c>
      <c r="B4914" s="89">
        <v>500</v>
      </c>
      <c r="C4914" s="89" t="s">
        <v>561</v>
      </c>
      <c r="D4914" s="89"/>
      <c r="E4914" s="89" t="s">
        <v>7018</v>
      </c>
      <c r="F4914" s="89" t="s">
        <v>476</v>
      </c>
      <c r="G4914" s="105">
        <v>45426.768055555556</v>
      </c>
      <c r="H4914" t="str">
        <f>INDEX(Partner_details[companyName], MATCH(E4914, Partner_details[email], 0))</f>
        <v>Malocco</v>
      </c>
      <c r="I4914">
        <f>IFERROR(INDEX(ggPayers[payer], MATCH(A4914, ggPayers[remote_order_id], 0)), 0)</f>
        <v>0</v>
      </c>
      <c r="J4914" t="str">
        <f t="shared" si="76"/>
        <v>other</v>
      </c>
    </row>
    <row r="4915" spans="1:10">
      <c r="A4915" s="89" t="s">
        <v>14049</v>
      </c>
      <c r="B4915" s="89">
        <v>500</v>
      </c>
      <c r="C4915" s="89" t="s">
        <v>7963</v>
      </c>
      <c r="D4915" s="89"/>
      <c r="E4915" s="89" t="s">
        <v>7018</v>
      </c>
      <c r="F4915" s="89" t="s">
        <v>476</v>
      </c>
      <c r="G4915" s="105">
        <v>45426.768055555556</v>
      </c>
      <c r="H4915" t="str">
        <f>INDEX(Partner_details[companyName], MATCH(E4915, Partner_details[email], 0))</f>
        <v>Malocco</v>
      </c>
      <c r="I4915">
        <f>IFERROR(INDEX(ggPayers[payer], MATCH(A4915, ggPayers[remote_order_id], 0)), 0)</f>
        <v>0</v>
      </c>
      <c r="J4915" t="str">
        <f t="shared" si="76"/>
        <v>other</v>
      </c>
    </row>
    <row r="4916" spans="1:10">
      <c r="A4916" s="89" t="s">
        <v>14050</v>
      </c>
      <c r="B4916" s="89">
        <v>500</v>
      </c>
      <c r="C4916" s="89" t="s">
        <v>7963</v>
      </c>
      <c r="D4916" s="89" t="s">
        <v>14051</v>
      </c>
      <c r="E4916" s="89" t="s">
        <v>204</v>
      </c>
      <c r="F4916" s="89" t="s">
        <v>135</v>
      </c>
      <c r="G4916" s="105">
        <v>45427.330555555556</v>
      </c>
      <c r="H4916" t="str">
        <f>INDEX(Partner_details[companyName], MATCH(E4916, Partner_details[email], 0))</f>
        <v>gg cjsc</v>
      </c>
      <c r="I4916">
        <f>IFERROR(INDEX(ggPayers[payer], MATCH(A4916, ggPayers[remote_order_id], 0)), 0)</f>
        <v>0</v>
      </c>
      <c r="J4916" t="str">
        <f t="shared" si="76"/>
        <v>other</v>
      </c>
    </row>
    <row r="4917" spans="1:10">
      <c r="A4917" s="89" t="s">
        <v>14052</v>
      </c>
      <c r="B4917" s="89">
        <v>500</v>
      </c>
      <c r="C4917" s="89" t="s">
        <v>7963</v>
      </c>
      <c r="D4917" s="89" t="s">
        <v>14053</v>
      </c>
      <c r="E4917" s="89" t="s">
        <v>204</v>
      </c>
      <c r="F4917" s="89" t="s">
        <v>135</v>
      </c>
      <c r="G4917" s="105">
        <v>45427.330555555556</v>
      </c>
      <c r="H4917" t="str">
        <f>INDEX(Partner_details[companyName], MATCH(E4917, Partner_details[email], 0))</f>
        <v>gg cjsc</v>
      </c>
      <c r="I4917">
        <f>IFERROR(INDEX(ggPayers[payer], MATCH(A4917, ggPayers[remote_order_id], 0)), 0)</f>
        <v>0</v>
      </c>
      <c r="J4917" t="str">
        <f t="shared" si="76"/>
        <v>other</v>
      </c>
    </row>
    <row r="4918" spans="1:10">
      <c r="A4918" s="89" t="s">
        <v>14054</v>
      </c>
      <c r="B4918" s="89">
        <v>500</v>
      </c>
      <c r="C4918" s="89" t="s">
        <v>7963</v>
      </c>
      <c r="D4918" s="89"/>
      <c r="E4918" s="89" t="s">
        <v>204</v>
      </c>
      <c r="F4918" s="89" t="s">
        <v>135</v>
      </c>
      <c r="G4918" s="105">
        <v>45427.330555555556</v>
      </c>
      <c r="H4918" t="str">
        <f>INDEX(Partner_details[companyName], MATCH(E4918, Partner_details[email], 0))</f>
        <v>gg cjsc</v>
      </c>
      <c r="I4918">
        <f>IFERROR(INDEX(ggPayers[payer], MATCH(A4918, ggPayers[remote_order_id], 0)), 0)</f>
        <v>0</v>
      </c>
      <c r="J4918" t="str">
        <f t="shared" si="76"/>
        <v>other</v>
      </c>
    </row>
    <row r="4919" spans="1:10">
      <c r="A4919" s="89" t="s">
        <v>672</v>
      </c>
      <c r="B4919" s="89">
        <v>100</v>
      </c>
      <c r="C4919" s="89" t="s">
        <v>561</v>
      </c>
      <c r="D4919" s="89" t="s">
        <v>14055</v>
      </c>
      <c r="E4919" s="89" t="s">
        <v>204</v>
      </c>
      <c r="F4919" s="89" t="s">
        <v>135</v>
      </c>
      <c r="G4919" s="105">
        <v>45427.331250000003</v>
      </c>
      <c r="H4919" t="str">
        <f>INDEX(Partner_details[companyName], MATCH(E4919, Partner_details[email], 0))</f>
        <v>gg cjsc</v>
      </c>
      <c r="I4919">
        <f>IFERROR(INDEX(ggPayers[payer], MATCH(A4919, ggPayers[remote_order_id], 0)), 0)</f>
        <v>825186</v>
      </c>
      <c r="J4919" t="str">
        <f t="shared" si="76"/>
        <v>ggPay</v>
      </c>
    </row>
    <row r="4920" spans="1:10">
      <c r="A4920" s="89" t="s">
        <v>670</v>
      </c>
      <c r="B4920" s="89">
        <v>300</v>
      </c>
      <c r="C4920" s="89" t="s">
        <v>561</v>
      </c>
      <c r="D4920" s="89" t="s">
        <v>14056</v>
      </c>
      <c r="E4920" s="89" t="s">
        <v>6572</v>
      </c>
      <c r="F4920" s="89" t="s">
        <v>568</v>
      </c>
      <c r="G4920" s="105">
        <v>45427.387499999997</v>
      </c>
      <c r="H4920" t="str">
        <f>INDEX(Partner_details[companyName], MATCH(E4920, Partner_details[email], 0))</f>
        <v>Bisquit</v>
      </c>
      <c r="I4920">
        <f>IFERROR(INDEX(ggPayers[payer], MATCH(A4920, ggPayers[remote_order_id], 0)), 0)</f>
        <v>833134</v>
      </c>
      <c r="J4920" t="str">
        <f t="shared" si="76"/>
        <v>ggPay</v>
      </c>
    </row>
    <row r="4921" spans="1:10">
      <c r="A4921" s="89" t="s">
        <v>14057</v>
      </c>
      <c r="B4921" s="89">
        <v>1000</v>
      </c>
      <c r="C4921" s="89" t="s">
        <v>7963</v>
      </c>
      <c r="D4921" s="89" t="s">
        <v>14058</v>
      </c>
      <c r="E4921" s="89" t="s">
        <v>6998</v>
      </c>
      <c r="F4921" s="89" t="s">
        <v>1282</v>
      </c>
      <c r="G4921" s="105">
        <v>45427.496527777781</v>
      </c>
      <c r="H4921" t="str">
        <f>INDEX(Partner_details[companyName], MATCH(E4921, Partner_details[email], 0))</f>
        <v>Karas Tsaghkadzor</v>
      </c>
      <c r="I4921">
        <f>IFERROR(INDEX(ggPayers[payer], MATCH(A4921, ggPayers[remote_order_id], 0)), 0)</f>
        <v>0</v>
      </c>
      <c r="J4921" t="str">
        <f t="shared" si="76"/>
        <v>other</v>
      </c>
    </row>
    <row r="4922" spans="1:10">
      <c r="A4922" s="89" t="s">
        <v>14059</v>
      </c>
      <c r="B4922" s="89">
        <v>15000</v>
      </c>
      <c r="C4922" s="89" t="s">
        <v>7963</v>
      </c>
      <c r="D4922" s="89"/>
      <c r="E4922" s="89" t="s">
        <v>6998</v>
      </c>
      <c r="F4922" s="89" t="s">
        <v>1282</v>
      </c>
      <c r="G4922" s="105">
        <v>45427.49722222222</v>
      </c>
      <c r="H4922" t="str">
        <f>INDEX(Partner_details[companyName], MATCH(E4922, Partner_details[email], 0))</f>
        <v>Karas Tsaghkadzor</v>
      </c>
      <c r="I4922">
        <f>IFERROR(INDEX(ggPayers[payer], MATCH(A4922, ggPayers[remote_order_id], 0)), 0)</f>
        <v>0</v>
      </c>
      <c r="J4922" t="str">
        <f t="shared" si="76"/>
        <v>other</v>
      </c>
    </row>
    <row r="4923" spans="1:10">
      <c r="A4923" s="89" t="s">
        <v>14060</v>
      </c>
      <c r="B4923" s="89">
        <v>500</v>
      </c>
      <c r="C4923" s="89" t="s">
        <v>7963</v>
      </c>
      <c r="D4923" s="89" t="s">
        <v>14061</v>
      </c>
      <c r="E4923" s="89" t="s">
        <v>7018</v>
      </c>
      <c r="F4923" s="89" t="s">
        <v>476</v>
      </c>
      <c r="G4923" s="105">
        <v>45427.526388888888</v>
      </c>
      <c r="H4923" t="str">
        <f>INDEX(Partner_details[companyName], MATCH(E4923, Partner_details[email], 0))</f>
        <v>Malocco</v>
      </c>
      <c r="I4923">
        <f>IFERROR(INDEX(ggPayers[payer], MATCH(A4923, ggPayers[remote_order_id], 0)), 0)</f>
        <v>0</v>
      </c>
      <c r="J4923" t="str">
        <f t="shared" si="76"/>
        <v>other</v>
      </c>
    </row>
    <row r="4924" spans="1:10">
      <c r="A4924" s="89" t="s">
        <v>668</v>
      </c>
      <c r="B4924" s="89">
        <v>3000</v>
      </c>
      <c r="C4924" s="89" t="s">
        <v>561</v>
      </c>
      <c r="D4924" s="89" t="s">
        <v>14062</v>
      </c>
      <c r="E4924" s="89" t="s">
        <v>130</v>
      </c>
      <c r="F4924" s="89" t="s">
        <v>128</v>
      </c>
      <c r="G4924" s="105">
        <v>45427.595138888886</v>
      </c>
      <c r="H4924" t="str">
        <f>INDEX(Partner_details[companyName], MATCH(E4924, Partner_details[email], 0))</f>
        <v>Avetis Grigoryan</v>
      </c>
      <c r="I4924">
        <f>IFERROR(INDEX(ggPayers[payer], MATCH(A4924, ggPayers[remote_order_id], 0)), 0)</f>
        <v>74783</v>
      </c>
      <c r="J4924" t="str">
        <f t="shared" si="76"/>
        <v>ggPay</v>
      </c>
    </row>
    <row r="4925" spans="1:10">
      <c r="A4925" s="89" t="s">
        <v>666</v>
      </c>
      <c r="B4925" s="89">
        <v>500</v>
      </c>
      <c r="C4925" s="89" t="s">
        <v>561</v>
      </c>
      <c r="D4925" s="89" t="s">
        <v>14063</v>
      </c>
      <c r="E4925" s="89" t="s">
        <v>6572</v>
      </c>
      <c r="F4925" s="89" t="s">
        <v>568</v>
      </c>
      <c r="G4925" s="105">
        <v>45427.645138888889</v>
      </c>
      <c r="H4925" t="str">
        <f>INDEX(Partner_details[companyName], MATCH(E4925, Partner_details[email], 0))</f>
        <v>Bisquit</v>
      </c>
      <c r="I4925">
        <f>IFERROR(INDEX(ggPayers[payer], MATCH(A4925, ggPayers[remote_order_id], 0)), 0)</f>
        <v>678457</v>
      </c>
      <c r="J4925" t="str">
        <f t="shared" si="76"/>
        <v>ggPay</v>
      </c>
    </row>
    <row r="4926" spans="1:10">
      <c r="A4926" s="89" t="s">
        <v>14064</v>
      </c>
      <c r="B4926" s="89">
        <v>2000</v>
      </c>
      <c r="C4926" s="89" t="s">
        <v>7963</v>
      </c>
      <c r="D4926" s="89" t="s">
        <v>14065</v>
      </c>
      <c r="E4926" s="89" t="s">
        <v>130</v>
      </c>
      <c r="F4926" s="89" t="s">
        <v>128</v>
      </c>
      <c r="G4926" s="105">
        <v>45427.691666666666</v>
      </c>
      <c r="H4926" t="str">
        <f>INDEX(Partner_details[companyName], MATCH(E4926, Partner_details[email], 0))</f>
        <v>Avetis Grigoryan</v>
      </c>
      <c r="I4926">
        <f>IFERROR(INDEX(ggPayers[payer], MATCH(A4926, ggPayers[remote_order_id], 0)), 0)</f>
        <v>0</v>
      </c>
      <c r="J4926" t="str">
        <f t="shared" si="76"/>
        <v>other</v>
      </c>
    </row>
    <row r="4927" spans="1:10">
      <c r="A4927" s="89" t="s">
        <v>14066</v>
      </c>
      <c r="B4927" s="89">
        <v>2000</v>
      </c>
      <c r="C4927" s="89" t="s">
        <v>7963</v>
      </c>
      <c r="D4927" s="89"/>
      <c r="E4927" s="89" t="s">
        <v>130</v>
      </c>
      <c r="F4927" s="89" t="s">
        <v>128</v>
      </c>
      <c r="G4927" s="105">
        <v>45427.728472222225</v>
      </c>
      <c r="H4927" t="str">
        <f>INDEX(Partner_details[companyName], MATCH(E4927, Partner_details[email], 0))</f>
        <v>Avetis Grigoryan</v>
      </c>
      <c r="I4927">
        <f>IFERROR(INDEX(ggPayers[payer], MATCH(A4927, ggPayers[remote_order_id], 0)), 0)</f>
        <v>0</v>
      </c>
      <c r="J4927" t="str">
        <f t="shared" si="76"/>
        <v>other</v>
      </c>
    </row>
    <row r="4928" spans="1:10">
      <c r="A4928" s="89" t="s">
        <v>14067</v>
      </c>
      <c r="B4928" s="89">
        <v>3000</v>
      </c>
      <c r="C4928" s="89" t="s">
        <v>7963</v>
      </c>
      <c r="D4928" s="89" t="s">
        <v>14068</v>
      </c>
      <c r="E4928" s="89" t="s">
        <v>130</v>
      </c>
      <c r="F4928" s="89" t="s">
        <v>128</v>
      </c>
      <c r="G4928" s="105">
        <v>45427.779861111114</v>
      </c>
      <c r="H4928" t="str">
        <f>INDEX(Partner_details[companyName], MATCH(E4928, Partner_details[email], 0))</f>
        <v>Avetis Grigoryan</v>
      </c>
      <c r="I4928">
        <f>IFERROR(INDEX(ggPayers[payer], MATCH(A4928, ggPayers[remote_order_id], 0)), 0)</f>
        <v>0</v>
      </c>
      <c r="J4928" t="str">
        <f t="shared" si="76"/>
        <v>other</v>
      </c>
    </row>
    <row r="4929" spans="1:10">
      <c r="A4929" s="89" t="s">
        <v>664</v>
      </c>
      <c r="B4929" s="89">
        <v>4000</v>
      </c>
      <c r="C4929" s="89" t="s">
        <v>561</v>
      </c>
      <c r="D4929" s="89"/>
      <c r="E4929" s="89" t="s">
        <v>130</v>
      </c>
      <c r="F4929" s="89" t="s">
        <v>128</v>
      </c>
      <c r="G4929" s="105">
        <v>45427.780555555553</v>
      </c>
      <c r="H4929" t="str">
        <f>INDEX(Partner_details[companyName], MATCH(E4929, Partner_details[email], 0))</f>
        <v>Avetis Grigoryan</v>
      </c>
      <c r="I4929">
        <f>IFERROR(INDEX(ggPayers[payer], MATCH(A4929, ggPayers[remote_order_id], 0)), 0)</f>
        <v>0</v>
      </c>
      <c r="J4929" t="str">
        <f t="shared" si="76"/>
        <v>other</v>
      </c>
    </row>
    <row r="4930" spans="1:10">
      <c r="A4930" s="89" t="s">
        <v>14069</v>
      </c>
      <c r="B4930" s="89">
        <v>500</v>
      </c>
      <c r="C4930" s="89" t="s">
        <v>7963</v>
      </c>
      <c r="D4930" s="89" t="s">
        <v>14070</v>
      </c>
      <c r="E4930" s="89" t="s">
        <v>50</v>
      </c>
      <c r="F4930" s="89" t="s">
        <v>46</v>
      </c>
      <c r="G4930" s="105">
        <v>45428.195833333331</v>
      </c>
      <c r="H4930" t="str">
        <f>INDEX(Partner_details[companyName], MATCH(E4930, Partner_details[email], 0))</f>
        <v>gg cjsc</v>
      </c>
      <c r="I4930">
        <f>IFERROR(INDEX(ggPayers[payer], MATCH(A4930, ggPayers[remote_order_id], 0)), 0)</f>
        <v>0</v>
      </c>
      <c r="J4930" t="str">
        <f t="shared" si="76"/>
        <v>other</v>
      </c>
    </row>
    <row r="4931" spans="1:10">
      <c r="A4931" s="99" t="s">
        <v>14071</v>
      </c>
      <c r="B4931" s="89">
        <v>500</v>
      </c>
      <c r="C4931" s="89" t="s">
        <v>7963</v>
      </c>
      <c r="D4931" s="89" t="s">
        <v>14072</v>
      </c>
      <c r="E4931" s="89" t="s">
        <v>50</v>
      </c>
      <c r="F4931" s="89" t="s">
        <v>46</v>
      </c>
      <c r="G4931" s="105">
        <v>45428.195833333331</v>
      </c>
      <c r="H4931" t="str">
        <f>INDEX(Partner_details[companyName], MATCH(E4931, Partner_details[email], 0))</f>
        <v>gg cjsc</v>
      </c>
      <c r="I4931">
        <f>IFERROR(INDEX(ggPayers[payer], MATCH(A4931, ggPayers[remote_order_id], 0)), 0)</f>
        <v>0</v>
      </c>
      <c r="J4931" t="str">
        <f t="shared" ref="J4931:J4994" si="77">IF(NOT(I4931=0), "ggPay", "other")</f>
        <v>other</v>
      </c>
    </row>
    <row r="4932" spans="1:10">
      <c r="A4932" s="89" t="s">
        <v>14073</v>
      </c>
      <c r="B4932" s="89">
        <v>500</v>
      </c>
      <c r="C4932" s="89" t="s">
        <v>7963</v>
      </c>
      <c r="D4932" s="89"/>
      <c r="E4932" s="89" t="s">
        <v>50</v>
      </c>
      <c r="F4932" s="89" t="s">
        <v>46</v>
      </c>
      <c r="G4932" s="105">
        <v>45428.195833333331</v>
      </c>
      <c r="H4932" t="str">
        <f>INDEX(Partner_details[companyName], MATCH(E4932, Partner_details[email], 0))</f>
        <v>gg cjsc</v>
      </c>
      <c r="I4932">
        <f>IFERROR(INDEX(ggPayers[payer], MATCH(A4932, ggPayers[remote_order_id], 0)), 0)</f>
        <v>0</v>
      </c>
      <c r="J4932" t="str">
        <f t="shared" si="77"/>
        <v>other</v>
      </c>
    </row>
    <row r="4933" spans="1:10">
      <c r="A4933" s="89" t="s">
        <v>14074</v>
      </c>
      <c r="B4933" s="89">
        <v>500</v>
      </c>
      <c r="C4933" s="89" t="s">
        <v>7963</v>
      </c>
      <c r="D4933" s="89" t="s">
        <v>14075</v>
      </c>
      <c r="E4933" s="89" t="s">
        <v>50</v>
      </c>
      <c r="F4933" s="89" t="s">
        <v>46</v>
      </c>
      <c r="G4933" s="105">
        <v>45428.195833333331</v>
      </c>
      <c r="H4933" t="str">
        <f>INDEX(Partner_details[companyName], MATCH(E4933, Partner_details[email], 0))</f>
        <v>gg cjsc</v>
      </c>
      <c r="I4933">
        <f>IFERROR(INDEX(ggPayers[payer], MATCH(A4933, ggPayers[remote_order_id], 0)), 0)</f>
        <v>0</v>
      </c>
      <c r="J4933" t="str">
        <f t="shared" si="77"/>
        <v>other</v>
      </c>
    </row>
    <row r="4934" spans="1:10">
      <c r="A4934" s="89" t="s">
        <v>662</v>
      </c>
      <c r="B4934" s="89">
        <v>500</v>
      </c>
      <c r="C4934" s="89" t="s">
        <v>561</v>
      </c>
      <c r="D4934" s="89" t="s">
        <v>14076</v>
      </c>
      <c r="E4934" s="89" t="s">
        <v>6572</v>
      </c>
      <c r="F4934" s="89" t="s">
        <v>568</v>
      </c>
      <c r="G4934" s="105">
        <v>45428.243055555555</v>
      </c>
      <c r="H4934" t="str">
        <f>INDEX(Partner_details[companyName], MATCH(E4934, Partner_details[email], 0))</f>
        <v>Bisquit</v>
      </c>
      <c r="I4934">
        <f>IFERROR(INDEX(ggPayers[payer], MATCH(A4934, ggPayers[remote_order_id], 0)), 0)</f>
        <v>20631</v>
      </c>
      <c r="J4934" t="str">
        <f t="shared" si="77"/>
        <v>ggPay</v>
      </c>
    </row>
    <row r="4935" spans="1:10">
      <c r="A4935" s="89" t="s">
        <v>660</v>
      </c>
      <c r="B4935" s="89">
        <v>500</v>
      </c>
      <c r="C4935" s="89" t="s">
        <v>561</v>
      </c>
      <c r="D4935" s="89" t="s">
        <v>14077</v>
      </c>
      <c r="E4935" s="89" t="s">
        <v>6572</v>
      </c>
      <c r="F4935" s="89" t="s">
        <v>568</v>
      </c>
      <c r="G4935" s="105">
        <v>45428.243055555555</v>
      </c>
      <c r="H4935" t="str">
        <f>INDEX(Partner_details[companyName], MATCH(E4935, Partner_details[email], 0))</f>
        <v>Bisquit</v>
      </c>
      <c r="I4935">
        <f>IFERROR(INDEX(ggPayers[payer], MATCH(A4935, ggPayers[remote_order_id], 0)), 0)</f>
        <v>20631</v>
      </c>
      <c r="J4935" t="str">
        <f t="shared" si="77"/>
        <v>ggPay</v>
      </c>
    </row>
    <row r="4936" spans="1:10">
      <c r="A4936" s="89" t="s">
        <v>14078</v>
      </c>
      <c r="B4936" s="89">
        <v>1000</v>
      </c>
      <c r="C4936" s="89" t="s">
        <v>7963</v>
      </c>
      <c r="D4936" s="89" t="s">
        <v>14079</v>
      </c>
      <c r="E4936" s="89" t="s">
        <v>7446</v>
      </c>
      <c r="F4936" s="89" t="s">
        <v>7445</v>
      </c>
      <c r="G4936" s="105">
        <v>45428.418055555558</v>
      </c>
      <c r="H4936" t="str">
        <f>INDEX(Partner_details[companyName], MATCH(E4936, Partner_details[email], 0))</f>
        <v>Unicorn</v>
      </c>
      <c r="I4936">
        <f>IFERROR(INDEX(ggPayers[payer], MATCH(A4936, ggPayers[remote_order_id], 0)), 0)</f>
        <v>0</v>
      </c>
      <c r="J4936" t="str">
        <f t="shared" si="77"/>
        <v>other</v>
      </c>
    </row>
    <row r="4937" spans="1:10">
      <c r="A4937" s="89" t="s">
        <v>14080</v>
      </c>
      <c r="B4937" s="89">
        <v>1000</v>
      </c>
      <c r="C4937" s="89" t="s">
        <v>7963</v>
      </c>
      <c r="D4937" s="89"/>
      <c r="E4937" s="89" t="s">
        <v>7446</v>
      </c>
      <c r="F4937" s="89" t="s">
        <v>7445</v>
      </c>
      <c r="G4937" s="105">
        <v>45428.418055555558</v>
      </c>
      <c r="H4937" t="str">
        <f>INDEX(Partner_details[companyName], MATCH(E4937, Partner_details[email], 0))</f>
        <v>Unicorn</v>
      </c>
      <c r="I4937">
        <f>IFERROR(INDEX(ggPayers[payer], MATCH(A4937, ggPayers[remote_order_id], 0)), 0)</f>
        <v>0</v>
      </c>
      <c r="J4937" t="str">
        <f t="shared" si="77"/>
        <v>other</v>
      </c>
    </row>
    <row r="4938" spans="1:10">
      <c r="A4938" s="89" t="s">
        <v>658</v>
      </c>
      <c r="B4938" s="89">
        <v>1000</v>
      </c>
      <c r="C4938" s="89" t="s">
        <v>561</v>
      </c>
      <c r="D4938" s="89" t="s">
        <v>14081</v>
      </c>
      <c r="E4938" s="89" t="s">
        <v>6572</v>
      </c>
      <c r="F4938" s="89" t="s">
        <v>568</v>
      </c>
      <c r="G4938" s="105">
        <v>45428.443749999999</v>
      </c>
      <c r="H4938" t="str">
        <f>INDEX(Partner_details[companyName], MATCH(E4938, Partner_details[email], 0))</f>
        <v>Bisquit</v>
      </c>
      <c r="I4938">
        <f>IFERROR(INDEX(ggPayers[payer], MATCH(A4938, ggPayers[remote_order_id], 0)), 0)</f>
        <v>15005</v>
      </c>
      <c r="J4938" t="str">
        <f t="shared" si="77"/>
        <v>ggPay</v>
      </c>
    </row>
    <row r="4939" spans="1:10">
      <c r="A4939" s="89" t="s">
        <v>14082</v>
      </c>
      <c r="B4939" s="89">
        <v>500</v>
      </c>
      <c r="C4939" s="89" t="s">
        <v>7963</v>
      </c>
      <c r="D4939" s="89" t="s">
        <v>14083</v>
      </c>
      <c r="E4939" s="89" t="s">
        <v>6572</v>
      </c>
      <c r="F4939" s="89" t="s">
        <v>568</v>
      </c>
      <c r="G4939" s="105">
        <v>45428.477777777778</v>
      </c>
      <c r="H4939" t="str">
        <f>INDEX(Partner_details[companyName], MATCH(E4939, Partner_details[email], 0))</f>
        <v>Bisquit</v>
      </c>
      <c r="I4939">
        <f>IFERROR(INDEX(ggPayers[payer], MATCH(A4939, ggPayers[remote_order_id], 0)), 0)</f>
        <v>0</v>
      </c>
      <c r="J4939" t="str">
        <f t="shared" si="77"/>
        <v>other</v>
      </c>
    </row>
    <row r="4940" spans="1:10">
      <c r="A4940" s="89" t="s">
        <v>14084</v>
      </c>
      <c r="B4940" s="89">
        <v>500</v>
      </c>
      <c r="C4940" s="89" t="s">
        <v>7963</v>
      </c>
      <c r="D4940" s="89" t="s">
        <v>14085</v>
      </c>
      <c r="E4940" s="89" t="s">
        <v>6572</v>
      </c>
      <c r="F4940" s="89" t="s">
        <v>568</v>
      </c>
      <c r="G4940" s="105">
        <v>45428.478472222225</v>
      </c>
      <c r="H4940" t="str">
        <f>INDEX(Partner_details[companyName], MATCH(E4940, Partner_details[email], 0))</f>
        <v>Bisquit</v>
      </c>
      <c r="I4940">
        <f>IFERROR(INDEX(ggPayers[payer], MATCH(A4940, ggPayers[remote_order_id], 0)), 0)</f>
        <v>0</v>
      </c>
      <c r="J4940" t="str">
        <f t="shared" si="77"/>
        <v>other</v>
      </c>
    </row>
    <row r="4941" spans="1:10">
      <c r="A4941" s="89" t="s">
        <v>656</v>
      </c>
      <c r="B4941" s="89">
        <v>500</v>
      </c>
      <c r="C4941" s="89" t="s">
        <v>561</v>
      </c>
      <c r="D4941" s="89" t="s">
        <v>14086</v>
      </c>
      <c r="E4941" s="89" t="s">
        <v>6690</v>
      </c>
      <c r="F4941" s="89" t="s">
        <v>655</v>
      </c>
      <c r="G4941" s="105">
        <v>45428.479861111111</v>
      </c>
      <c r="H4941" t="str">
        <f>INDEX(Partner_details[companyName], MATCH(E4941, Partner_details[email], 0))</f>
        <v>Bisquit</v>
      </c>
      <c r="I4941">
        <f>IFERROR(INDEX(ggPayers[payer], MATCH(A4941, ggPayers[remote_order_id], 0)), 0)</f>
        <v>1067851</v>
      </c>
      <c r="J4941" t="str">
        <f t="shared" si="77"/>
        <v>ggPay</v>
      </c>
    </row>
    <row r="4942" spans="1:10">
      <c r="A4942" s="89" t="s">
        <v>653</v>
      </c>
      <c r="B4942" s="89">
        <v>2000</v>
      </c>
      <c r="C4942" s="89" t="s">
        <v>561</v>
      </c>
      <c r="D4942" s="89" t="s">
        <v>14087</v>
      </c>
      <c r="E4942" s="89" t="s">
        <v>6572</v>
      </c>
      <c r="F4942" s="89" t="s">
        <v>568</v>
      </c>
      <c r="G4942" s="105">
        <v>45428.647222222222</v>
      </c>
      <c r="H4942" t="str">
        <f>INDEX(Partner_details[companyName], MATCH(E4942, Partner_details[email], 0))</f>
        <v>Bisquit</v>
      </c>
      <c r="I4942">
        <f>IFERROR(INDEX(ggPayers[payer], MATCH(A4942, ggPayers[remote_order_id], 0)), 0)</f>
        <v>217882</v>
      </c>
      <c r="J4942" t="str">
        <f t="shared" si="77"/>
        <v>ggPay</v>
      </c>
    </row>
    <row r="4943" spans="1:10">
      <c r="A4943" s="89" t="s">
        <v>651</v>
      </c>
      <c r="B4943" s="89">
        <v>3000</v>
      </c>
      <c r="C4943" s="89" t="s">
        <v>561</v>
      </c>
      <c r="D4943" s="89" t="s">
        <v>14088</v>
      </c>
      <c r="E4943" s="89" t="s">
        <v>130</v>
      </c>
      <c r="F4943" s="89" t="s">
        <v>128</v>
      </c>
      <c r="G4943" s="105">
        <v>45428.654166666667</v>
      </c>
      <c r="H4943" t="str">
        <f>INDEX(Partner_details[companyName], MATCH(E4943, Partner_details[email], 0))</f>
        <v>Avetis Grigoryan</v>
      </c>
      <c r="I4943">
        <f>IFERROR(INDEX(ggPayers[payer], MATCH(A4943, ggPayers[remote_order_id], 0)), 0)</f>
        <v>51009</v>
      </c>
      <c r="J4943" t="str">
        <f t="shared" si="77"/>
        <v>ggPay</v>
      </c>
    </row>
    <row r="4944" spans="1:10">
      <c r="A4944" s="89" t="s">
        <v>14089</v>
      </c>
      <c r="B4944" s="89">
        <v>500</v>
      </c>
      <c r="C4944" s="89" t="s">
        <v>7974</v>
      </c>
      <c r="D4944" s="89"/>
      <c r="E4944" s="89" t="s">
        <v>7192</v>
      </c>
      <c r="F4944" s="89" t="s">
        <v>1998</v>
      </c>
      <c r="G4944" s="105">
        <v>45428.700694444444</v>
      </c>
      <c r="H4944" t="str">
        <f>INDEX(Partner_details[companyName], MATCH(E4944, Partner_details[email], 0))</f>
        <v>Karas Tumanyan</v>
      </c>
      <c r="I4944">
        <f>IFERROR(INDEX(ggPayers[payer], MATCH(A4944, ggPayers[remote_order_id], 0)), 0)</f>
        <v>0</v>
      </c>
      <c r="J4944" t="str">
        <f t="shared" si="77"/>
        <v>other</v>
      </c>
    </row>
    <row r="4945" spans="1:10">
      <c r="A4945" s="89" t="s">
        <v>14090</v>
      </c>
      <c r="B4945" s="89">
        <v>500</v>
      </c>
      <c r="C4945" s="89" t="s">
        <v>7974</v>
      </c>
      <c r="D4945" s="89"/>
      <c r="E4945" s="89" t="s">
        <v>7192</v>
      </c>
      <c r="F4945" s="89" t="s">
        <v>1998</v>
      </c>
      <c r="G4945" s="105">
        <v>45428.700694444444</v>
      </c>
      <c r="H4945" t="str">
        <f>INDEX(Partner_details[companyName], MATCH(E4945, Partner_details[email], 0))</f>
        <v>Karas Tumanyan</v>
      </c>
      <c r="I4945">
        <f>IFERROR(INDEX(ggPayers[payer], MATCH(A4945, ggPayers[remote_order_id], 0)), 0)</f>
        <v>0</v>
      </c>
      <c r="J4945" t="str">
        <f t="shared" si="77"/>
        <v>other</v>
      </c>
    </row>
    <row r="4946" spans="1:10">
      <c r="A4946" s="89" t="s">
        <v>14091</v>
      </c>
      <c r="B4946" s="89">
        <v>500</v>
      </c>
      <c r="C4946" s="89" t="s">
        <v>7974</v>
      </c>
      <c r="D4946" s="89"/>
      <c r="E4946" s="89" t="s">
        <v>7192</v>
      </c>
      <c r="F4946" s="89" t="s">
        <v>1998</v>
      </c>
      <c r="G4946" s="105">
        <v>45428.700694444444</v>
      </c>
      <c r="H4946" t="str">
        <f>INDEX(Partner_details[companyName], MATCH(E4946, Partner_details[email], 0))</f>
        <v>Karas Tumanyan</v>
      </c>
      <c r="I4946">
        <f>IFERROR(INDEX(ggPayers[payer], MATCH(A4946, ggPayers[remote_order_id], 0)), 0)</f>
        <v>0</v>
      </c>
      <c r="J4946" t="str">
        <f t="shared" si="77"/>
        <v>other</v>
      </c>
    </row>
    <row r="4947" spans="1:10">
      <c r="A4947" s="89" t="s">
        <v>14092</v>
      </c>
      <c r="B4947" s="89">
        <v>500</v>
      </c>
      <c r="C4947" s="89" t="s">
        <v>7974</v>
      </c>
      <c r="D4947" s="89"/>
      <c r="E4947" s="89" t="s">
        <v>7192</v>
      </c>
      <c r="F4947" s="89" t="s">
        <v>1998</v>
      </c>
      <c r="G4947" s="105">
        <v>45428.700694444444</v>
      </c>
      <c r="H4947" t="str">
        <f>INDEX(Partner_details[companyName], MATCH(E4947, Partner_details[email], 0))</f>
        <v>Karas Tumanyan</v>
      </c>
      <c r="I4947">
        <f>IFERROR(INDEX(ggPayers[payer], MATCH(A4947, ggPayers[remote_order_id], 0)), 0)</f>
        <v>0</v>
      </c>
      <c r="J4947" t="str">
        <f t="shared" si="77"/>
        <v>other</v>
      </c>
    </row>
    <row r="4948" spans="1:10">
      <c r="A4948" s="89" t="s">
        <v>14093</v>
      </c>
      <c r="B4948" s="89">
        <v>500</v>
      </c>
      <c r="C4948" s="89" t="s">
        <v>7963</v>
      </c>
      <c r="D4948" s="89"/>
      <c r="E4948" s="89" t="s">
        <v>7192</v>
      </c>
      <c r="F4948" s="89" t="s">
        <v>1998</v>
      </c>
      <c r="G4948" s="105">
        <v>45428.700694444444</v>
      </c>
      <c r="H4948" t="str">
        <f>INDEX(Partner_details[companyName], MATCH(E4948, Partner_details[email], 0))</f>
        <v>Karas Tumanyan</v>
      </c>
      <c r="I4948">
        <f>IFERROR(INDEX(ggPayers[payer], MATCH(A4948, ggPayers[remote_order_id], 0)), 0)</f>
        <v>0</v>
      </c>
      <c r="J4948" t="str">
        <f t="shared" si="77"/>
        <v>other</v>
      </c>
    </row>
    <row r="4949" spans="1:10">
      <c r="A4949" s="89" t="s">
        <v>14094</v>
      </c>
      <c r="B4949" s="89">
        <v>500</v>
      </c>
      <c r="C4949" s="89" t="s">
        <v>7974</v>
      </c>
      <c r="D4949" s="89"/>
      <c r="E4949" s="89" t="s">
        <v>7192</v>
      </c>
      <c r="F4949" s="89" t="s">
        <v>1998</v>
      </c>
      <c r="G4949" s="105">
        <v>45428.701388888891</v>
      </c>
      <c r="H4949" t="str">
        <f>INDEX(Partner_details[companyName], MATCH(E4949, Partner_details[email], 0))</f>
        <v>Karas Tumanyan</v>
      </c>
      <c r="I4949">
        <f>IFERROR(INDEX(ggPayers[payer], MATCH(A4949, ggPayers[remote_order_id], 0)), 0)</f>
        <v>0</v>
      </c>
      <c r="J4949" t="str">
        <f t="shared" si="77"/>
        <v>other</v>
      </c>
    </row>
    <row r="4950" spans="1:10">
      <c r="A4950" s="89" t="s">
        <v>14095</v>
      </c>
      <c r="B4950" s="89">
        <v>500</v>
      </c>
      <c r="C4950" s="89" t="s">
        <v>7974</v>
      </c>
      <c r="D4950" s="89"/>
      <c r="E4950" s="89" t="s">
        <v>7192</v>
      </c>
      <c r="F4950" s="89" t="s">
        <v>1998</v>
      </c>
      <c r="G4950" s="105">
        <v>45428.701388888891</v>
      </c>
      <c r="H4950" t="str">
        <f>INDEX(Partner_details[companyName], MATCH(E4950, Partner_details[email], 0))</f>
        <v>Karas Tumanyan</v>
      </c>
      <c r="I4950">
        <f>IFERROR(INDEX(ggPayers[payer], MATCH(A4950, ggPayers[remote_order_id], 0)), 0)</f>
        <v>0</v>
      </c>
      <c r="J4950" t="str">
        <f t="shared" si="77"/>
        <v>other</v>
      </c>
    </row>
    <row r="4951" spans="1:10">
      <c r="A4951" s="89" t="s">
        <v>14096</v>
      </c>
      <c r="B4951" s="89">
        <v>500</v>
      </c>
      <c r="C4951" s="89" t="s">
        <v>7974</v>
      </c>
      <c r="D4951" s="89"/>
      <c r="E4951" s="89" t="s">
        <v>7192</v>
      </c>
      <c r="F4951" s="89" t="s">
        <v>1998</v>
      </c>
      <c r="G4951" s="105">
        <v>45428.701388888891</v>
      </c>
      <c r="H4951" t="str">
        <f>INDEX(Partner_details[companyName], MATCH(E4951, Partner_details[email], 0))</f>
        <v>Karas Tumanyan</v>
      </c>
      <c r="I4951">
        <f>IFERROR(INDEX(ggPayers[payer], MATCH(A4951, ggPayers[remote_order_id], 0)), 0)</f>
        <v>0</v>
      </c>
      <c r="J4951" t="str">
        <f t="shared" si="77"/>
        <v>other</v>
      </c>
    </row>
    <row r="4952" spans="1:10">
      <c r="A4952" s="89" t="s">
        <v>14097</v>
      </c>
      <c r="B4952" s="89">
        <v>500</v>
      </c>
      <c r="C4952" s="89" t="s">
        <v>7974</v>
      </c>
      <c r="D4952" s="89"/>
      <c r="E4952" s="89" t="s">
        <v>7192</v>
      </c>
      <c r="F4952" s="89" t="s">
        <v>1998</v>
      </c>
      <c r="G4952" s="105">
        <v>45428.701388888891</v>
      </c>
      <c r="H4952" t="str">
        <f>INDEX(Partner_details[companyName], MATCH(E4952, Partner_details[email], 0))</f>
        <v>Karas Tumanyan</v>
      </c>
      <c r="I4952">
        <f>IFERROR(INDEX(ggPayers[payer], MATCH(A4952, ggPayers[remote_order_id], 0)), 0)</f>
        <v>0</v>
      </c>
      <c r="J4952" t="str">
        <f t="shared" si="77"/>
        <v>other</v>
      </c>
    </row>
    <row r="4953" spans="1:10">
      <c r="A4953" s="89" t="s">
        <v>14098</v>
      </c>
      <c r="B4953" s="89">
        <v>500</v>
      </c>
      <c r="C4953" s="89" t="s">
        <v>7974</v>
      </c>
      <c r="D4953" s="89"/>
      <c r="E4953" s="89" t="s">
        <v>7192</v>
      </c>
      <c r="F4953" s="89" t="s">
        <v>1998</v>
      </c>
      <c r="G4953" s="105">
        <v>45428.701388888891</v>
      </c>
      <c r="H4953" t="str">
        <f>INDEX(Partner_details[companyName], MATCH(E4953, Partner_details[email], 0))</f>
        <v>Karas Tumanyan</v>
      </c>
      <c r="I4953">
        <f>IFERROR(INDEX(ggPayers[payer], MATCH(A4953, ggPayers[remote_order_id], 0)), 0)</f>
        <v>0</v>
      </c>
      <c r="J4953" t="str">
        <f t="shared" si="77"/>
        <v>other</v>
      </c>
    </row>
    <row r="4954" spans="1:10">
      <c r="A4954" s="89" t="s">
        <v>14099</v>
      </c>
      <c r="B4954" s="89">
        <v>2000</v>
      </c>
      <c r="C4954" s="89" t="s">
        <v>7963</v>
      </c>
      <c r="D4954" s="89"/>
      <c r="E4954" s="89" t="s">
        <v>130</v>
      </c>
      <c r="F4954" s="89" t="s">
        <v>128</v>
      </c>
      <c r="G4954" s="105">
        <v>45428.736111111109</v>
      </c>
      <c r="H4954" t="str">
        <f>INDEX(Partner_details[companyName], MATCH(E4954, Partner_details[email], 0))</f>
        <v>Avetis Grigoryan</v>
      </c>
      <c r="I4954">
        <f>IFERROR(INDEX(ggPayers[payer], MATCH(A4954, ggPayers[remote_order_id], 0)), 0)</f>
        <v>0</v>
      </c>
      <c r="J4954" t="str">
        <f t="shared" si="77"/>
        <v>other</v>
      </c>
    </row>
    <row r="4955" spans="1:10">
      <c r="A4955" s="89" t="s">
        <v>14100</v>
      </c>
      <c r="B4955" s="89">
        <v>2000</v>
      </c>
      <c r="C4955" s="89" t="s">
        <v>7974</v>
      </c>
      <c r="D4955" s="89"/>
      <c r="E4955" s="89" t="s">
        <v>6554</v>
      </c>
      <c r="F4955" s="89" t="s">
        <v>783</v>
      </c>
      <c r="G4955" s="105">
        <v>45428.821527777778</v>
      </c>
      <c r="H4955" t="str">
        <f>INDEX(Partner_details[companyName], MATCH(E4955, Partner_details[email], 0))</f>
        <v>Avetis Grigoryan</v>
      </c>
      <c r="I4955">
        <f>IFERROR(INDEX(ggPayers[payer], MATCH(A4955, ggPayers[remote_order_id], 0)), 0)</f>
        <v>0</v>
      </c>
      <c r="J4955" t="str">
        <f t="shared" si="77"/>
        <v>other</v>
      </c>
    </row>
    <row r="4956" spans="1:10">
      <c r="A4956" s="89" t="s">
        <v>14101</v>
      </c>
      <c r="B4956" s="89">
        <v>2000</v>
      </c>
      <c r="C4956" s="89" t="s">
        <v>7974</v>
      </c>
      <c r="D4956" s="89"/>
      <c r="E4956" s="89" t="s">
        <v>6554</v>
      </c>
      <c r="F4956" s="89" t="s">
        <v>783</v>
      </c>
      <c r="G4956" s="105">
        <v>45428.821527777778</v>
      </c>
      <c r="H4956" t="str">
        <f>INDEX(Partner_details[companyName], MATCH(E4956, Partner_details[email], 0))</f>
        <v>Avetis Grigoryan</v>
      </c>
      <c r="I4956">
        <f>IFERROR(INDEX(ggPayers[payer], MATCH(A4956, ggPayers[remote_order_id], 0)), 0)</f>
        <v>0</v>
      </c>
      <c r="J4956" t="str">
        <f t="shared" si="77"/>
        <v>other</v>
      </c>
    </row>
    <row r="4957" spans="1:10">
      <c r="A4957" s="89" t="s">
        <v>14102</v>
      </c>
      <c r="B4957" s="89">
        <v>2000</v>
      </c>
      <c r="C4957" s="89" t="s">
        <v>7974</v>
      </c>
      <c r="D4957" s="89"/>
      <c r="E4957" s="89" t="s">
        <v>6554</v>
      </c>
      <c r="F4957" s="89" t="s">
        <v>783</v>
      </c>
      <c r="G4957" s="105">
        <v>45428.821527777778</v>
      </c>
      <c r="H4957" t="str">
        <f>INDEX(Partner_details[companyName], MATCH(E4957, Partner_details[email], 0))</f>
        <v>Avetis Grigoryan</v>
      </c>
      <c r="I4957">
        <f>IFERROR(INDEX(ggPayers[payer], MATCH(A4957, ggPayers[remote_order_id], 0)), 0)</f>
        <v>0</v>
      </c>
      <c r="J4957" t="str">
        <f t="shared" si="77"/>
        <v>other</v>
      </c>
    </row>
    <row r="4958" spans="1:10">
      <c r="A4958" s="89" t="s">
        <v>14103</v>
      </c>
      <c r="B4958" s="89">
        <v>2000</v>
      </c>
      <c r="C4958" s="89" t="s">
        <v>7974</v>
      </c>
      <c r="D4958" s="89"/>
      <c r="E4958" s="89" t="s">
        <v>6554</v>
      </c>
      <c r="F4958" s="89" t="s">
        <v>783</v>
      </c>
      <c r="G4958" s="105">
        <v>45428.821527777778</v>
      </c>
      <c r="H4958" t="str">
        <f>INDEX(Partner_details[companyName], MATCH(E4958, Partner_details[email], 0))</f>
        <v>Avetis Grigoryan</v>
      </c>
      <c r="I4958">
        <f>IFERROR(INDEX(ggPayers[payer], MATCH(A4958, ggPayers[remote_order_id], 0)), 0)</f>
        <v>0</v>
      </c>
      <c r="J4958" t="str">
        <f t="shared" si="77"/>
        <v>other</v>
      </c>
    </row>
    <row r="4959" spans="1:10">
      <c r="A4959" s="89" t="s">
        <v>14104</v>
      </c>
      <c r="B4959" s="89">
        <v>2000</v>
      </c>
      <c r="C4959" s="89" t="s">
        <v>7963</v>
      </c>
      <c r="D4959" s="89"/>
      <c r="E4959" s="89" t="s">
        <v>6554</v>
      </c>
      <c r="F4959" s="89" t="s">
        <v>783</v>
      </c>
      <c r="G4959" s="105">
        <v>45428.821527777778</v>
      </c>
      <c r="H4959" t="str">
        <f>INDEX(Partner_details[companyName], MATCH(E4959, Partner_details[email], 0))</f>
        <v>Avetis Grigoryan</v>
      </c>
      <c r="I4959">
        <f>IFERROR(INDEX(ggPayers[payer], MATCH(A4959, ggPayers[remote_order_id], 0)), 0)</f>
        <v>0</v>
      </c>
      <c r="J4959" t="str">
        <f t="shared" si="77"/>
        <v>other</v>
      </c>
    </row>
    <row r="4960" spans="1:10">
      <c r="A4960" s="89" t="s">
        <v>14105</v>
      </c>
      <c r="B4960" s="89">
        <v>2000</v>
      </c>
      <c r="C4960" s="89" t="s">
        <v>7963</v>
      </c>
      <c r="D4960" s="89"/>
      <c r="E4960" s="89" t="s">
        <v>6554</v>
      </c>
      <c r="F4960" s="89" t="s">
        <v>783</v>
      </c>
      <c r="G4960" s="105">
        <v>45428.821527777778</v>
      </c>
      <c r="H4960" t="str">
        <f>INDEX(Partner_details[companyName], MATCH(E4960, Partner_details[email], 0))</f>
        <v>Avetis Grigoryan</v>
      </c>
      <c r="I4960">
        <f>IFERROR(INDEX(ggPayers[payer], MATCH(A4960, ggPayers[remote_order_id], 0)), 0)</f>
        <v>0</v>
      </c>
      <c r="J4960" t="str">
        <f t="shared" si="77"/>
        <v>other</v>
      </c>
    </row>
    <row r="4961" spans="1:10">
      <c r="A4961" s="89" t="s">
        <v>14106</v>
      </c>
      <c r="B4961" s="89">
        <v>2000</v>
      </c>
      <c r="C4961" s="89" t="s">
        <v>7974</v>
      </c>
      <c r="D4961" s="89"/>
      <c r="E4961" s="89" t="s">
        <v>6554</v>
      </c>
      <c r="F4961" s="89" t="s">
        <v>783</v>
      </c>
      <c r="G4961" s="105">
        <v>45428.821527777778</v>
      </c>
      <c r="H4961" t="str">
        <f>INDEX(Partner_details[companyName], MATCH(E4961, Partner_details[email], 0))</f>
        <v>Avetis Grigoryan</v>
      </c>
      <c r="I4961">
        <f>IFERROR(INDEX(ggPayers[payer], MATCH(A4961, ggPayers[remote_order_id], 0)), 0)</f>
        <v>0</v>
      </c>
      <c r="J4961" t="str">
        <f t="shared" si="77"/>
        <v>other</v>
      </c>
    </row>
    <row r="4962" spans="1:10">
      <c r="A4962" s="89" t="s">
        <v>649</v>
      </c>
      <c r="B4962" s="89">
        <v>1000</v>
      </c>
      <c r="C4962" s="89" t="s">
        <v>561</v>
      </c>
      <c r="D4962" s="89" t="s">
        <v>14107</v>
      </c>
      <c r="E4962" s="89" t="s">
        <v>6572</v>
      </c>
      <c r="F4962" s="89" t="s">
        <v>568</v>
      </c>
      <c r="G4962" s="105">
        <v>45429.293749999997</v>
      </c>
      <c r="H4962" t="str">
        <f>INDEX(Partner_details[companyName], MATCH(E4962, Partner_details[email], 0))</f>
        <v>Bisquit</v>
      </c>
      <c r="I4962">
        <f>IFERROR(INDEX(ggPayers[payer], MATCH(A4962, ggPayers[remote_order_id], 0)), 0)</f>
        <v>1021229</v>
      </c>
      <c r="J4962" t="str">
        <f t="shared" si="77"/>
        <v>ggPay</v>
      </c>
    </row>
    <row r="4963" spans="1:10">
      <c r="A4963" s="89" t="s">
        <v>647</v>
      </c>
      <c r="B4963" s="89">
        <v>1000</v>
      </c>
      <c r="C4963" s="89" t="s">
        <v>561</v>
      </c>
      <c r="D4963" s="89" t="s">
        <v>14108</v>
      </c>
      <c r="E4963" s="89" t="s">
        <v>7432</v>
      </c>
      <c r="F4963" s="89" t="s">
        <v>571</v>
      </c>
      <c r="G4963" s="105">
        <v>45429.341666666667</v>
      </c>
      <c r="H4963" t="str">
        <f>INDEX(Partner_details[companyName], MATCH(E4963, Partner_details[email], 0))</f>
        <v>Venlo</v>
      </c>
      <c r="I4963">
        <f>IFERROR(INDEX(ggPayers[payer], MATCH(A4963, ggPayers[remote_order_id], 0)), 0)</f>
        <v>798</v>
      </c>
      <c r="J4963" t="str">
        <f t="shared" si="77"/>
        <v>ggPay</v>
      </c>
    </row>
    <row r="4964" spans="1:10">
      <c r="A4964" s="89" t="s">
        <v>645</v>
      </c>
      <c r="B4964" s="89">
        <v>1000</v>
      </c>
      <c r="C4964" s="89" t="s">
        <v>561</v>
      </c>
      <c r="D4964" s="89" t="s">
        <v>14109</v>
      </c>
      <c r="E4964" s="89" t="s">
        <v>7296</v>
      </c>
      <c r="F4964" s="89" t="s">
        <v>516</v>
      </c>
      <c r="G4964" s="105">
        <v>45429.366666666669</v>
      </c>
      <c r="H4964" t="str">
        <f>INDEX(Partner_details[companyName], MATCH(E4964, Partner_details[email], 0))</f>
        <v>Paul</v>
      </c>
      <c r="I4964">
        <f>IFERROR(INDEX(ggPayers[payer], MATCH(A4964, ggPayers[remote_order_id], 0)), 0)</f>
        <v>786859</v>
      </c>
      <c r="J4964" t="str">
        <f t="shared" si="77"/>
        <v>ggPay</v>
      </c>
    </row>
    <row r="4965" spans="1:10">
      <c r="A4965" s="89" t="s">
        <v>643</v>
      </c>
      <c r="B4965" s="89">
        <v>1000</v>
      </c>
      <c r="C4965" s="89" t="s">
        <v>561</v>
      </c>
      <c r="D4965" s="89" t="s">
        <v>14110</v>
      </c>
      <c r="E4965" s="89" t="s">
        <v>6728</v>
      </c>
      <c r="F4965" s="89" t="s">
        <v>6727</v>
      </c>
      <c r="G4965" s="105">
        <v>45429.406944444447</v>
      </c>
      <c r="H4965" t="str">
        <f>INDEX(Partner_details[companyName], MATCH(E4965, Partner_details[email], 0))</f>
        <v>Byblos</v>
      </c>
      <c r="I4965">
        <f>IFERROR(INDEX(ggPayers[payer], MATCH(A4965, ggPayers[remote_order_id], 0)), 0)</f>
        <v>933974</v>
      </c>
      <c r="J4965" t="str">
        <f t="shared" si="77"/>
        <v>ggPay</v>
      </c>
    </row>
    <row r="4966" spans="1:10">
      <c r="A4966" s="89" t="s">
        <v>639</v>
      </c>
      <c r="B4966" s="89">
        <v>500</v>
      </c>
      <c r="C4966" s="89" t="s">
        <v>561</v>
      </c>
      <c r="D4966" s="89" t="s">
        <v>14111</v>
      </c>
      <c r="E4966" s="89" t="s">
        <v>6572</v>
      </c>
      <c r="F4966" s="89" t="s">
        <v>568</v>
      </c>
      <c r="G4966" s="105">
        <v>45429.413888888892</v>
      </c>
      <c r="H4966" t="str">
        <f>INDEX(Partner_details[companyName], MATCH(E4966, Partner_details[email], 0))</f>
        <v>Bisquit</v>
      </c>
      <c r="I4966">
        <f>IFERROR(INDEX(ggPayers[payer], MATCH(A4966, ggPayers[remote_order_id], 0)), 0)</f>
        <v>139215</v>
      </c>
      <c r="J4966" t="str">
        <f t="shared" si="77"/>
        <v>ggPay</v>
      </c>
    </row>
    <row r="4967" spans="1:10">
      <c r="A4967" s="89" t="s">
        <v>14112</v>
      </c>
      <c r="B4967" s="89">
        <v>1000</v>
      </c>
      <c r="C4967" s="89" t="s">
        <v>7963</v>
      </c>
      <c r="D4967" s="89" t="s">
        <v>14113</v>
      </c>
      <c r="E4967" s="89" t="s">
        <v>6572</v>
      </c>
      <c r="F4967" s="89" t="s">
        <v>568</v>
      </c>
      <c r="G4967" s="105">
        <v>45429.422222222223</v>
      </c>
      <c r="H4967" t="str">
        <f>INDEX(Partner_details[companyName], MATCH(E4967, Partner_details[email], 0))</f>
        <v>Bisquit</v>
      </c>
      <c r="I4967">
        <f>IFERROR(INDEX(ggPayers[payer], MATCH(A4967, ggPayers[remote_order_id], 0)), 0)</f>
        <v>0</v>
      </c>
      <c r="J4967" t="str">
        <f t="shared" si="77"/>
        <v>other</v>
      </c>
    </row>
    <row r="4968" spans="1:10">
      <c r="A4968" s="89" t="s">
        <v>637</v>
      </c>
      <c r="B4968" s="89">
        <v>2000</v>
      </c>
      <c r="C4968" s="89" t="s">
        <v>561</v>
      </c>
      <c r="D4968" s="89" t="s">
        <v>14114</v>
      </c>
      <c r="E4968" s="89" t="s">
        <v>6572</v>
      </c>
      <c r="F4968" s="89" t="s">
        <v>568</v>
      </c>
      <c r="G4968" s="105">
        <v>45429.450694444444</v>
      </c>
      <c r="H4968" t="str">
        <f>INDEX(Partner_details[companyName], MATCH(E4968, Partner_details[email], 0))</f>
        <v>Bisquit</v>
      </c>
      <c r="I4968">
        <f>IFERROR(INDEX(ggPayers[payer], MATCH(A4968, ggPayers[remote_order_id], 0)), 0)</f>
        <v>1318</v>
      </c>
      <c r="J4968" t="str">
        <f t="shared" si="77"/>
        <v>ggPay</v>
      </c>
    </row>
    <row r="4969" spans="1:10">
      <c r="A4969" s="89" t="s">
        <v>635</v>
      </c>
      <c r="B4969" s="89">
        <v>1000</v>
      </c>
      <c r="C4969" s="89" t="s">
        <v>561</v>
      </c>
      <c r="D4969" s="89" t="s">
        <v>14115</v>
      </c>
      <c r="E4969" s="89" t="s">
        <v>130</v>
      </c>
      <c r="F4969" s="89" t="s">
        <v>128</v>
      </c>
      <c r="G4969" s="105">
        <v>45429.466666666667</v>
      </c>
      <c r="H4969" t="str">
        <f>INDEX(Partner_details[companyName], MATCH(E4969, Partner_details[email], 0))</f>
        <v>Avetis Grigoryan</v>
      </c>
      <c r="I4969">
        <f>IFERROR(INDEX(ggPayers[payer], MATCH(A4969, ggPayers[remote_order_id], 0)), 0)</f>
        <v>14188</v>
      </c>
      <c r="J4969" t="str">
        <f t="shared" si="77"/>
        <v>ggPay</v>
      </c>
    </row>
    <row r="4970" spans="1:10">
      <c r="A4970" s="89" t="s">
        <v>633</v>
      </c>
      <c r="B4970" s="89">
        <v>2000</v>
      </c>
      <c r="C4970" s="89" t="s">
        <v>561</v>
      </c>
      <c r="D4970" s="89" t="s">
        <v>14116</v>
      </c>
      <c r="E4970" s="89" t="s">
        <v>130</v>
      </c>
      <c r="F4970" s="89" t="s">
        <v>128</v>
      </c>
      <c r="G4970" s="105">
        <v>45429.497916666667</v>
      </c>
      <c r="H4970" t="str">
        <f>INDEX(Partner_details[companyName], MATCH(E4970, Partner_details[email], 0))</f>
        <v>Avetis Grigoryan</v>
      </c>
      <c r="I4970">
        <f>IFERROR(INDEX(ggPayers[payer], MATCH(A4970, ggPayers[remote_order_id], 0)), 0)</f>
        <v>398769</v>
      </c>
      <c r="J4970" t="str">
        <f t="shared" si="77"/>
        <v>ggPay</v>
      </c>
    </row>
    <row r="4971" spans="1:10">
      <c r="A4971" s="89" t="s">
        <v>14117</v>
      </c>
      <c r="B4971" s="89">
        <v>2000</v>
      </c>
      <c r="C4971" s="89" t="s">
        <v>7963</v>
      </c>
      <c r="D4971" s="89" t="s">
        <v>14118</v>
      </c>
      <c r="E4971" s="89" t="s">
        <v>7296</v>
      </c>
      <c r="F4971" s="89" t="s">
        <v>516</v>
      </c>
      <c r="G4971" s="105">
        <v>45429.503472222219</v>
      </c>
      <c r="H4971" t="str">
        <f>INDEX(Partner_details[companyName], MATCH(E4971, Partner_details[email], 0))</f>
        <v>Paul</v>
      </c>
      <c r="I4971">
        <f>IFERROR(INDEX(ggPayers[payer], MATCH(A4971, ggPayers[remote_order_id], 0)), 0)</f>
        <v>0</v>
      </c>
      <c r="J4971" t="str">
        <f t="shared" si="77"/>
        <v>other</v>
      </c>
    </row>
    <row r="4972" spans="1:10">
      <c r="A4972" s="89" t="s">
        <v>631</v>
      </c>
      <c r="B4972" s="89">
        <v>100</v>
      </c>
      <c r="C4972" s="89" t="s">
        <v>561</v>
      </c>
      <c r="D4972" s="89"/>
      <c r="E4972" s="89" t="s">
        <v>279</v>
      </c>
      <c r="F4972" s="89" t="s">
        <v>278</v>
      </c>
      <c r="G4972" s="105">
        <v>45429.506249999999</v>
      </c>
      <c r="H4972" t="str">
        <f>INDEX(Partner_details[companyName], MATCH(E4972, Partner_details[email], 0))</f>
        <v>gg cjsc</v>
      </c>
      <c r="I4972">
        <f>IFERROR(INDEX(ggPayers[payer], MATCH(A4972, ggPayers[remote_order_id], 0)), 0)</f>
        <v>0</v>
      </c>
      <c r="J4972" t="str">
        <f t="shared" si="77"/>
        <v>other</v>
      </c>
    </row>
    <row r="4973" spans="1:10">
      <c r="A4973" s="89" t="s">
        <v>14119</v>
      </c>
      <c r="B4973" s="89">
        <v>200</v>
      </c>
      <c r="C4973" s="89" t="s">
        <v>7963</v>
      </c>
      <c r="D4973" s="89" t="s">
        <v>14120</v>
      </c>
      <c r="E4973" s="89" t="s">
        <v>6984</v>
      </c>
      <c r="F4973" s="89" t="s">
        <v>206</v>
      </c>
      <c r="G4973" s="105">
        <v>45429.510416666664</v>
      </c>
      <c r="H4973" t="str">
        <f>INDEX(Partner_details[companyName], MATCH(E4973, Partner_details[email], 0))</f>
        <v>gg cjsc</v>
      </c>
      <c r="I4973">
        <f>IFERROR(INDEX(ggPayers[payer], MATCH(A4973, ggPayers[remote_order_id], 0)), 0)</f>
        <v>0</v>
      </c>
      <c r="J4973" t="str">
        <f t="shared" si="77"/>
        <v>other</v>
      </c>
    </row>
    <row r="4974" spans="1:10">
      <c r="A4974" s="89" t="s">
        <v>14121</v>
      </c>
      <c r="B4974" s="89">
        <v>500</v>
      </c>
      <c r="C4974" s="89" t="s">
        <v>7963</v>
      </c>
      <c r="D4974" s="89" t="s">
        <v>14122</v>
      </c>
      <c r="E4974" s="89" t="s">
        <v>6984</v>
      </c>
      <c r="F4974" s="89" t="s">
        <v>206</v>
      </c>
      <c r="G4974" s="105">
        <v>45429.511111111111</v>
      </c>
      <c r="H4974" t="str">
        <f>INDEX(Partner_details[companyName], MATCH(E4974, Partner_details[email], 0))</f>
        <v>gg cjsc</v>
      </c>
      <c r="I4974">
        <f>IFERROR(INDEX(ggPayers[payer], MATCH(A4974, ggPayers[remote_order_id], 0)), 0)</f>
        <v>0</v>
      </c>
      <c r="J4974" t="str">
        <f t="shared" si="77"/>
        <v>other</v>
      </c>
    </row>
    <row r="4975" spans="1:10">
      <c r="A4975" s="89" t="s">
        <v>14123</v>
      </c>
      <c r="B4975" s="89">
        <v>1000</v>
      </c>
      <c r="C4975" s="89" t="s">
        <v>7963</v>
      </c>
      <c r="D4975" s="89"/>
      <c r="E4975" s="89" t="s">
        <v>6984</v>
      </c>
      <c r="F4975" s="89" t="s">
        <v>206</v>
      </c>
      <c r="G4975" s="105">
        <v>45429.511111111111</v>
      </c>
      <c r="H4975" t="str">
        <f>INDEX(Partner_details[companyName], MATCH(E4975, Partner_details[email], 0))</f>
        <v>gg cjsc</v>
      </c>
      <c r="I4975">
        <f>IFERROR(INDEX(ggPayers[payer], MATCH(A4975, ggPayers[remote_order_id], 0)), 0)</f>
        <v>0</v>
      </c>
      <c r="J4975" t="str">
        <f t="shared" si="77"/>
        <v>other</v>
      </c>
    </row>
    <row r="4976" spans="1:10">
      <c r="A4976" s="89" t="s">
        <v>14124</v>
      </c>
      <c r="B4976" s="89">
        <v>1000</v>
      </c>
      <c r="C4976" s="89" t="s">
        <v>7963</v>
      </c>
      <c r="D4976" s="89" t="s">
        <v>14125</v>
      </c>
      <c r="E4976" s="89" t="s">
        <v>6984</v>
      </c>
      <c r="F4976" s="89" t="s">
        <v>206</v>
      </c>
      <c r="G4976" s="105">
        <v>45429.511111111111</v>
      </c>
      <c r="H4976" t="str">
        <f>INDEX(Partner_details[companyName], MATCH(E4976, Partner_details[email], 0))</f>
        <v>gg cjsc</v>
      </c>
      <c r="I4976">
        <f>IFERROR(INDEX(ggPayers[payer], MATCH(A4976, ggPayers[remote_order_id], 0)), 0)</f>
        <v>0</v>
      </c>
      <c r="J4976" t="str">
        <f t="shared" si="77"/>
        <v>other</v>
      </c>
    </row>
    <row r="4977" spans="1:10">
      <c r="A4977" s="89" t="s">
        <v>629</v>
      </c>
      <c r="B4977" s="89">
        <v>5000</v>
      </c>
      <c r="C4977" s="89" t="s">
        <v>561</v>
      </c>
      <c r="D4977" s="89" t="s">
        <v>14126</v>
      </c>
      <c r="E4977" s="89" t="s">
        <v>7296</v>
      </c>
      <c r="F4977" s="89" t="s">
        <v>516</v>
      </c>
      <c r="G4977" s="105">
        <v>45429.569444444445</v>
      </c>
      <c r="H4977" t="str">
        <f>INDEX(Partner_details[companyName], MATCH(E4977, Partner_details[email], 0))</f>
        <v>Paul</v>
      </c>
      <c r="I4977">
        <f>IFERROR(INDEX(ggPayers[payer], MATCH(A4977, ggPayers[remote_order_id], 0)), 0)</f>
        <v>2657</v>
      </c>
      <c r="J4977" t="str">
        <f t="shared" si="77"/>
        <v>ggPay</v>
      </c>
    </row>
    <row r="4978" spans="1:10">
      <c r="A4978" s="89" t="s">
        <v>627</v>
      </c>
      <c r="B4978" s="89">
        <v>1000</v>
      </c>
      <c r="C4978" s="89" t="s">
        <v>561</v>
      </c>
      <c r="D4978" s="89" t="s">
        <v>14127</v>
      </c>
      <c r="E4978" s="89" t="s">
        <v>7296</v>
      </c>
      <c r="F4978" s="89" t="s">
        <v>516</v>
      </c>
      <c r="G4978" s="105">
        <v>45429.63958333333</v>
      </c>
      <c r="H4978" t="str">
        <f>INDEX(Partner_details[companyName], MATCH(E4978, Partner_details[email], 0))</f>
        <v>Paul</v>
      </c>
      <c r="I4978">
        <f>IFERROR(INDEX(ggPayers[payer], MATCH(A4978, ggPayers[remote_order_id], 0)), 0)</f>
        <v>13524</v>
      </c>
      <c r="J4978" t="str">
        <f t="shared" si="77"/>
        <v>ggPay</v>
      </c>
    </row>
    <row r="4979" spans="1:10">
      <c r="A4979" s="89" t="s">
        <v>624</v>
      </c>
      <c r="B4979" s="89">
        <v>1000</v>
      </c>
      <c r="C4979" s="89" t="s">
        <v>561</v>
      </c>
      <c r="D4979" s="89" t="s">
        <v>14128</v>
      </c>
      <c r="E4979" s="89" t="s">
        <v>7554</v>
      </c>
      <c r="F4979" s="89" t="s">
        <v>623</v>
      </c>
      <c r="G4979" s="105">
        <v>45429.744444444441</v>
      </c>
      <c r="H4979" t="str">
        <f>INDEX(Partner_details[companyName], MATCH(E4979, Partner_details[email], 0))</f>
        <v>Bagel</v>
      </c>
      <c r="I4979">
        <f>IFERROR(INDEX(ggPayers[payer], MATCH(A4979, ggPayers[remote_order_id], 0)), 0)</f>
        <v>199917</v>
      </c>
      <c r="J4979" t="str">
        <f t="shared" si="77"/>
        <v>ggPay</v>
      </c>
    </row>
    <row r="4980" spans="1:10">
      <c r="A4980" s="89" t="s">
        <v>14129</v>
      </c>
      <c r="B4980" s="89">
        <v>2000</v>
      </c>
      <c r="C4980" s="89" t="s">
        <v>7974</v>
      </c>
      <c r="D4980" s="89"/>
      <c r="E4980" s="89" t="s">
        <v>6554</v>
      </c>
      <c r="F4980" s="89" t="s">
        <v>783</v>
      </c>
      <c r="G4980" s="105">
        <v>45429.76458333333</v>
      </c>
      <c r="H4980" t="str">
        <f>INDEX(Partner_details[companyName], MATCH(E4980, Partner_details[email], 0))</f>
        <v>Avetis Grigoryan</v>
      </c>
      <c r="I4980">
        <f>IFERROR(INDEX(ggPayers[payer], MATCH(A4980, ggPayers[remote_order_id], 0)), 0)</f>
        <v>0</v>
      </c>
      <c r="J4980" t="str">
        <f t="shared" si="77"/>
        <v>other</v>
      </c>
    </row>
    <row r="4981" spans="1:10">
      <c r="A4981" s="89" t="s">
        <v>620</v>
      </c>
      <c r="B4981" s="89">
        <v>500</v>
      </c>
      <c r="C4981" s="89" t="s">
        <v>561</v>
      </c>
      <c r="D4981" s="89" t="s">
        <v>14130</v>
      </c>
      <c r="E4981" s="89" t="s">
        <v>7018</v>
      </c>
      <c r="F4981" s="89" t="s">
        <v>476</v>
      </c>
      <c r="G4981" s="105">
        <v>45429.779861111114</v>
      </c>
      <c r="H4981" t="str">
        <f>INDEX(Partner_details[companyName], MATCH(E4981, Partner_details[email], 0))</f>
        <v>Malocco</v>
      </c>
      <c r="I4981">
        <f>IFERROR(INDEX(ggPayers[payer], MATCH(A4981, ggPayers[remote_order_id], 0)), 0)</f>
        <v>8888</v>
      </c>
      <c r="J4981" t="str">
        <f t="shared" si="77"/>
        <v>ggPay</v>
      </c>
    </row>
    <row r="4982" spans="1:10">
      <c r="A4982" s="89" t="s">
        <v>14131</v>
      </c>
      <c r="B4982" s="89">
        <v>2000</v>
      </c>
      <c r="C4982" s="89" t="s">
        <v>7974</v>
      </c>
      <c r="D4982" s="89"/>
      <c r="E4982" s="89" t="s">
        <v>6554</v>
      </c>
      <c r="F4982" s="89" t="s">
        <v>783</v>
      </c>
      <c r="G4982" s="105">
        <v>45429.885416666664</v>
      </c>
      <c r="H4982" t="str">
        <f>INDEX(Partner_details[companyName], MATCH(E4982, Partner_details[email], 0))</f>
        <v>Avetis Grigoryan</v>
      </c>
      <c r="I4982">
        <f>IFERROR(INDEX(ggPayers[payer], MATCH(A4982, ggPayers[remote_order_id], 0)), 0)</f>
        <v>0</v>
      </c>
      <c r="J4982" t="str">
        <f t="shared" si="77"/>
        <v>other</v>
      </c>
    </row>
    <row r="4983" spans="1:10">
      <c r="A4983" s="89" t="s">
        <v>14132</v>
      </c>
      <c r="B4983" s="89">
        <v>2000</v>
      </c>
      <c r="C4983" s="89" t="s">
        <v>7974</v>
      </c>
      <c r="D4983" s="89"/>
      <c r="E4983" s="89" t="s">
        <v>6554</v>
      </c>
      <c r="F4983" s="89" t="s">
        <v>783</v>
      </c>
      <c r="G4983" s="105">
        <v>45429.886111111111</v>
      </c>
      <c r="H4983" t="str">
        <f>INDEX(Partner_details[companyName], MATCH(E4983, Partner_details[email], 0))</f>
        <v>Avetis Grigoryan</v>
      </c>
      <c r="I4983">
        <f>IFERROR(INDEX(ggPayers[payer], MATCH(A4983, ggPayers[remote_order_id], 0)), 0)</f>
        <v>0</v>
      </c>
      <c r="J4983" t="str">
        <f t="shared" si="77"/>
        <v>other</v>
      </c>
    </row>
    <row r="4984" spans="1:10">
      <c r="A4984" s="89" t="s">
        <v>14133</v>
      </c>
      <c r="B4984" s="89">
        <v>2000</v>
      </c>
      <c r="C4984" s="89" t="s">
        <v>7974</v>
      </c>
      <c r="D4984" s="89"/>
      <c r="E4984" s="89" t="s">
        <v>6554</v>
      </c>
      <c r="F4984" s="89" t="s">
        <v>783</v>
      </c>
      <c r="G4984" s="105">
        <v>45429.886111111111</v>
      </c>
      <c r="H4984" t="str">
        <f>INDEX(Partner_details[companyName], MATCH(E4984, Partner_details[email], 0))</f>
        <v>Avetis Grigoryan</v>
      </c>
      <c r="I4984">
        <f>IFERROR(INDEX(ggPayers[payer], MATCH(A4984, ggPayers[remote_order_id], 0)), 0)</f>
        <v>0</v>
      </c>
      <c r="J4984" t="str">
        <f t="shared" si="77"/>
        <v>other</v>
      </c>
    </row>
    <row r="4985" spans="1:10">
      <c r="A4985" s="89" t="s">
        <v>14134</v>
      </c>
      <c r="B4985" s="89">
        <v>2000</v>
      </c>
      <c r="C4985" s="89" t="s">
        <v>7974</v>
      </c>
      <c r="D4985" s="89"/>
      <c r="E4985" s="89" t="s">
        <v>6554</v>
      </c>
      <c r="F4985" s="89" t="s">
        <v>783</v>
      </c>
      <c r="G4985" s="105">
        <v>45429.886111111111</v>
      </c>
      <c r="H4985" t="str">
        <f>INDEX(Partner_details[companyName], MATCH(E4985, Partner_details[email], 0))</f>
        <v>Avetis Grigoryan</v>
      </c>
      <c r="I4985">
        <f>IFERROR(INDEX(ggPayers[payer], MATCH(A4985, ggPayers[remote_order_id], 0)), 0)</f>
        <v>0</v>
      </c>
      <c r="J4985" t="str">
        <f t="shared" si="77"/>
        <v>other</v>
      </c>
    </row>
    <row r="4986" spans="1:10">
      <c r="A4986" s="89" t="s">
        <v>14135</v>
      </c>
      <c r="B4986" s="89">
        <v>2000</v>
      </c>
      <c r="C4986" s="89" t="s">
        <v>7974</v>
      </c>
      <c r="D4986" s="89"/>
      <c r="E4986" s="89" t="s">
        <v>6554</v>
      </c>
      <c r="F4986" s="89" t="s">
        <v>783</v>
      </c>
      <c r="G4986" s="105">
        <v>45429.886111111111</v>
      </c>
      <c r="H4986" t="str">
        <f>INDEX(Partner_details[companyName], MATCH(E4986, Partner_details[email], 0))</f>
        <v>Avetis Grigoryan</v>
      </c>
      <c r="I4986">
        <f>IFERROR(INDEX(ggPayers[payer], MATCH(A4986, ggPayers[remote_order_id], 0)), 0)</f>
        <v>0</v>
      </c>
      <c r="J4986" t="str">
        <f t="shared" si="77"/>
        <v>other</v>
      </c>
    </row>
    <row r="4987" spans="1:10">
      <c r="A4987" s="89" t="s">
        <v>14136</v>
      </c>
      <c r="B4987" s="89">
        <v>2000</v>
      </c>
      <c r="C4987" s="89" t="s">
        <v>7974</v>
      </c>
      <c r="D4987" s="89"/>
      <c r="E4987" s="89" t="s">
        <v>6554</v>
      </c>
      <c r="F4987" s="89" t="s">
        <v>783</v>
      </c>
      <c r="G4987" s="105">
        <v>45429.886111111111</v>
      </c>
      <c r="H4987" t="str">
        <f>INDEX(Partner_details[companyName], MATCH(E4987, Partner_details[email], 0))</f>
        <v>Avetis Grigoryan</v>
      </c>
      <c r="I4987">
        <f>IFERROR(INDEX(ggPayers[payer], MATCH(A4987, ggPayers[remote_order_id], 0)), 0)</f>
        <v>0</v>
      </c>
      <c r="J4987" t="str">
        <f t="shared" si="77"/>
        <v>other</v>
      </c>
    </row>
    <row r="4988" spans="1:10">
      <c r="A4988" s="89" t="s">
        <v>14137</v>
      </c>
      <c r="B4988" s="89">
        <v>2000</v>
      </c>
      <c r="C4988" s="89" t="s">
        <v>7974</v>
      </c>
      <c r="D4988" s="89"/>
      <c r="E4988" s="89" t="s">
        <v>6554</v>
      </c>
      <c r="F4988" s="89" t="s">
        <v>783</v>
      </c>
      <c r="G4988" s="105">
        <v>45429.886111111111</v>
      </c>
      <c r="H4988" t="str">
        <f>INDEX(Partner_details[companyName], MATCH(E4988, Partner_details[email], 0))</f>
        <v>Avetis Grigoryan</v>
      </c>
      <c r="I4988">
        <f>IFERROR(INDEX(ggPayers[payer], MATCH(A4988, ggPayers[remote_order_id], 0)), 0)</f>
        <v>0</v>
      </c>
      <c r="J4988" t="str">
        <f t="shared" si="77"/>
        <v>other</v>
      </c>
    </row>
    <row r="4989" spans="1:10">
      <c r="A4989" s="89" t="s">
        <v>14138</v>
      </c>
      <c r="B4989" s="89">
        <v>2000</v>
      </c>
      <c r="C4989" s="89" t="s">
        <v>7974</v>
      </c>
      <c r="D4989" s="89"/>
      <c r="E4989" s="89" t="s">
        <v>6554</v>
      </c>
      <c r="F4989" s="89" t="s">
        <v>783</v>
      </c>
      <c r="G4989" s="105">
        <v>45429.886111111111</v>
      </c>
      <c r="H4989" t="str">
        <f>INDEX(Partner_details[companyName], MATCH(E4989, Partner_details[email], 0))</f>
        <v>Avetis Grigoryan</v>
      </c>
      <c r="I4989">
        <f>IFERROR(INDEX(ggPayers[payer], MATCH(A4989, ggPayers[remote_order_id], 0)), 0)</f>
        <v>0</v>
      </c>
      <c r="J4989" t="str">
        <f t="shared" si="77"/>
        <v>other</v>
      </c>
    </row>
    <row r="4990" spans="1:10">
      <c r="A4990" s="89" t="s">
        <v>14139</v>
      </c>
      <c r="B4990" s="89">
        <v>2000</v>
      </c>
      <c r="C4990" s="89" t="s">
        <v>7974</v>
      </c>
      <c r="D4990" s="89"/>
      <c r="E4990" s="89" t="s">
        <v>6554</v>
      </c>
      <c r="F4990" s="89" t="s">
        <v>783</v>
      </c>
      <c r="G4990" s="105">
        <v>45429.886111111111</v>
      </c>
      <c r="H4990" t="str">
        <f>INDEX(Partner_details[companyName], MATCH(E4990, Partner_details[email], 0))</f>
        <v>Avetis Grigoryan</v>
      </c>
      <c r="I4990">
        <f>IFERROR(INDEX(ggPayers[payer], MATCH(A4990, ggPayers[remote_order_id], 0)), 0)</f>
        <v>0</v>
      </c>
      <c r="J4990" t="str">
        <f t="shared" si="77"/>
        <v>other</v>
      </c>
    </row>
    <row r="4991" spans="1:10">
      <c r="A4991" s="89" t="s">
        <v>14140</v>
      </c>
      <c r="B4991" s="89">
        <v>2000</v>
      </c>
      <c r="C4991" s="89" t="s">
        <v>7974</v>
      </c>
      <c r="D4991" s="89"/>
      <c r="E4991" s="89" t="s">
        <v>6554</v>
      </c>
      <c r="F4991" s="89" t="s">
        <v>783</v>
      </c>
      <c r="G4991" s="105">
        <v>45429.886111111111</v>
      </c>
      <c r="H4991" t="str">
        <f>INDEX(Partner_details[companyName], MATCH(E4991, Partner_details[email], 0))</f>
        <v>Avetis Grigoryan</v>
      </c>
      <c r="I4991">
        <f>IFERROR(INDEX(ggPayers[payer], MATCH(A4991, ggPayers[remote_order_id], 0)), 0)</f>
        <v>0</v>
      </c>
      <c r="J4991" t="str">
        <f t="shared" si="77"/>
        <v>other</v>
      </c>
    </row>
    <row r="4992" spans="1:10">
      <c r="A4992" s="89" t="s">
        <v>14141</v>
      </c>
      <c r="B4992" s="89">
        <v>2000</v>
      </c>
      <c r="C4992" s="89" t="s">
        <v>7974</v>
      </c>
      <c r="D4992" s="89"/>
      <c r="E4992" s="89" t="s">
        <v>6554</v>
      </c>
      <c r="F4992" s="89" t="s">
        <v>783</v>
      </c>
      <c r="G4992" s="105">
        <v>45429.886111111111</v>
      </c>
      <c r="H4992" t="str">
        <f>INDEX(Partner_details[companyName], MATCH(E4992, Partner_details[email], 0))</f>
        <v>Avetis Grigoryan</v>
      </c>
      <c r="I4992">
        <f>IFERROR(INDEX(ggPayers[payer], MATCH(A4992, ggPayers[remote_order_id], 0)), 0)</f>
        <v>0</v>
      </c>
      <c r="J4992" t="str">
        <f t="shared" si="77"/>
        <v>other</v>
      </c>
    </row>
    <row r="4993" spans="1:10">
      <c r="A4993" s="89" t="s">
        <v>14142</v>
      </c>
      <c r="B4993" s="89">
        <v>2000</v>
      </c>
      <c r="C4993" s="89" t="s">
        <v>7974</v>
      </c>
      <c r="D4993" s="89"/>
      <c r="E4993" s="89" t="s">
        <v>6554</v>
      </c>
      <c r="F4993" s="89" t="s">
        <v>783</v>
      </c>
      <c r="G4993" s="105">
        <v>45429.886111111111</v>
      </c>
      <c r="H4993" t="str">
        <f>INDEX(Partner_details[companyName], MATCH(E4993, Partner_details[email], 0))</f>
        <v>Avetis Grigoryan</v>
      </c>
      <c r="I4993">
        <f>IFERROR(INDEX(ggPayers[payer], MATCH(A4993, ggPayers[remote_order_id], 0)), 0)</f>
        <v>0</v>
      </c>
      <c r="J4993" t="str">
        <f t="shared" si="77"/>
        <v>other</v>
      </c>
    </row>
    <row r="4994" spans="1:10">
      <c r="A4994" s="89" t="s">
        <v>14143</v>
      </c>
      <c r="B4994" s="89">
        <v>2000</v>
      </c>
      <c r="C4994" s="89" t="s">
        <v>7974</v>
      </c>
      <c r="D4994" s="89"/>
      <c r="E4994" s="89" t="s">
        <v>6554</v>
      </c>
      <c r="F4994" s="89" t="s">
        <v>783</v>
      </c>
      <c r="G4994" s="105">
        <v>45429.886111111111</v>
      </c>
      <c r="H4994" t="str">
        <f>INDEX(Partner_details[companyName], MATCH(E4994, Partner_details[email], 0))</f>
        <v>Avetis Grigoryan</v>
      </c>
      <c r="I4994">
        <f>IFERROR(INDEX(ggPayers[payer], MATCH(A4994, ggPayers[remote_order_id], 0)), 0)</f>
        <v>0</v>
      </c>
      <c r="J4994" t="str">
        <f t="shared" si="77"/>
        <v>other</v>
      </c>
    </row>
    <row r="4995" spans="1:10">
      <c r="A4995" s="89" t="s">
        <v>14144</v>
      </c>
      <c r="B4995" s="89">
        <v>2000</v>
      </c>
      <c r="C4995" s="89" t="s">
        <v>7974</v>
      </c>
      <c r="D4995" s="89"/>
      <c r="E4995" s="89" t="s">
        <v>6554</v>
      </c>
      <c r="F4995" s="89" t="s">
        <v>783</v>
      </c>
      <c r="G4995" s="105">
        <v>45429.886111111111</v>
      </c>
      <c r="H4995" t="str">
        <f>INDEX(Partner_details[companyName], MATCH(E4995, Partner_details[email], 0))</f>
        <v>Avetis Grigoryan</v>
      </c>
      <c r="I4995">
        <f>IFERROR(INDEX(ggPayers[payer], MATCH(A4995, ggPayers[remote_order_id], 0)), 0)</f>
        <v>0</v>
      </c>
      <c r="J4995" t="str">
        <f t="shared" ref="J4995:J5058" si="78">IF(NOT(I4995=0), "ggPay", "other")</f>
        <v>other</v>
      </c>
    </row>
    <row r="4996" spans="1:10">
      <c r="A4996" s="89" t="s">
        <v>14145</v>
      </c>
      <c r="B4996" s="89">
        <v>2000</v>
      </c>
      <c r="C4996" s="89" t="s">
        <v>7974</v>
      </c>
      <c r="D4996" s="89"/>
      <c r="E4996" s="89" t="s">
        <v>6554</v>
      </c>
      <c r="F4996" s="89" t="s">
        <v>783</v>
      </c>
      <c r="G4996" s="105">
        <v>45429.886111111111</v>
      </c>
      <c r="H4996" t="str">
        <f>INDEX(Partner_details[companyName], MATCH(E4996, Partner_details[email], 0))</f>
        <v>Avetis Grigoryan</v>
      </c>
      <c r="I4996">
        <f>IFERROR(INDEX(ggPayers[payer], MATCH(A4996, ggPayers[remote_order_id], 0)), 0)</f>
        <v>0</v>
      </c>
      <c r="J4996" t="str">
        <f t="shared" si="78"/>
        <v>other</v>
      </c>
    </row>
    <row r="4997" spans="1:10">
      <c r="A4997" s="89" t="s">
        <v>14146</v>
      </c>
      <c r="B4997" s="89">
        <v>2000</v>
      </c>
      <c r="C4997" s="89" t="s">
        <v>7974</v>
      </c>
      <c r="D4997" s="89"/>
      <c r="E4997" s="89" t="s">
        <v>6554</v>
      </c>
      <c r="F4997" s="89" t="s">
        <v>783</v>
      </c>
      <c r="G4997" s="105">
        <v>45429.886805555558</v>
      </c>
      <c r="H4997" t="str">
        <f>INDEX(Partner_details[companyName], MATCH(E4997, Partner_details[email], 0))</f>
        <v>Avetis Grigoryan</v>
      </c>
      <c r="I4997">
        <f>IFERROR(INDEX(ggPayers[payer], MATCH(A4997, ggPayers[remote_order_id], 0)), 0)</f>
        <v>0</v>
      </c>
      <c r="J4997" t="str">
        <f t="shared" si="78"/>
        <v>other</v>
      </c>
    </row>
    <row r="4998" spans="1:10">
      <c r="A4998" s="89" t="s">
        <v>14147</v>
      </c>
      <c r="B4998" s="89">
        <v>2000</v>
      </c>
      <c r="C4998" s="89" t="s">
        <v>7974</v>
      </c>
      <c r="D4998" s="89"/>
      <c r="E4998" s="89" t="s">
        <v>6554</v>
      </c>
      <c r="F4998" s="89" t="s">
        <v>783</v>
      </c>
      <c r="G4998" s="105">
        <v>45429.886805555558</v>
      </c>
      <c r="H4998" t="str">
        <f>INDEX(Partner_details[companyName], MATCH(E4998, Partner_details[email], 0))</f>
        <v>Avetis Grigoryan</v>
      </c>
      <c r="I4998">
        <f>IFERROR(INDEX(ggPayers[payer], MATCH(A4998, ggPayers[remote_order_id], 0)), 0)</f>
        <v>0</v>
      </c>
      <c r="J4998" t="str">
        <f t="shared" si="78"/>
        <v>other</v>
      </c>
    </row>
    <row r="4999" spans="1:10">
      <c r="A4999" s="89" t="s">
        <v>14148</v>
      </c>
      <c r="B4999" s="89">
        <v>2000</v>
      </c>
      <c r="C4999" s="89" t="s">
        <v>7974</v>
      </c>
      <c r="D4999" s="89"/>
      <c r="E4999" s="89" t="s">
        <v>6554</v>
      </c>
      <c r="F4999" s="89" t="s">
        <v>783</v>
      </c>
      <c r="G4999" s="105">
        <v>45429.886805555558</v>
      </c>
      <c r="H4999" t="str">
        <f>INDEX(Partner_details[companyName], MATCH(E4999, Partner_details[email], 0))</f>
        <v>Avetis Grigoryan</v>
      </c>
      <c r="I4999">
        <f>IFERROR(INDEX(ggPayers[payer], MATCH(A4999, ggPayers[remote_order_id], 0)), 0)</f>
        <v>0</v>
      </c>
      <c r="J4999" t="str">
        <f t="shared" si="78"/>
        <v>other</v>
      </c>
    </row>
    <row r="5000" spans="1:10">
      <c r="A5000" s="89" t="s">
        <v>14149</v>
      </c>
      <c r="B5000" s="89">
        <v>2000</v>
      </c>
      <c r="C5000" s="89" t="s">
        <v>7974</v>
      </c>
      <c r="D5000" s="89"/>
      <c r="E5000" s="89" t="s">
        <v>6554</v>
      </c>
      <c r="F5000" s="89" t="s">
        <v>783</v>
      </c>
      <c r="G5000" s="105">
        <v>45429.886805555558</v>
      </c>
      <c r="H5000" t="str">
        <f>INDEX(Partner_details[companyName], MATCH(E5000, Partner_details[email], 0))</f>
        <v>Avetis Grigoryan</v>
      </c>
      <c r="I5000">
        <f>IFERROR(INDEX(ggPayers[payer], MATCH(A5000, ggPayers[remote_order_id], 0)), 0)</f>
        <v>0</v>
      </c>
      <c r="J5000" t="str">
        <f t="shared" si="78"/>
        <v>other</v>
      </c>
    </row>
    <row r="5001" spans="1:10">
      <c r="A5001" s="89" t="s">
        <v>14150</v>
      </c>
      <c r="B5001" s="89">
        <v>2000</v>
      </c>
      <c r="C5001" s="89" t="s">
        <v>7974</v>
      </c>
      <c r="D5001" s="89"/>
      <c r="E5001" s="89" t="s">
        <v>6554</v>
      </c>
      <c r="F5001" s="89" t="s">
        <v>783</v>
      </c>
      <c r="G5001" s="105">
        <v>45429.886805555558</v>
      </c>
      <c r="H5001" t="str">
        <f>INDEX(Partner_details[companyName], MATCH(E5001, Partner_details[email], 0))</f>
        <v>Avetis Grigoryan</v>
      </c>
      <c r="I5001">
        <f>IFERROR(INDEX(ggPayers[payer], MATCH(A5001, ggPayers[remote_order_id], 0)), 0)</f>
        <v>0</v>
      </c>
      <c r="J5001" t="str">
        <f t="shared" si="78"/>
        <v>other</v>
      </c>
    </row>
    <row r="5002" spans="1:10">
      <c r="A5002" s="89" t="s">
        <v>14151</v>
      </c>
      <c r="B5002" s="89">
        <v>2000</v>
      </c>
      <c r="C5002" s="89" t="s">
        <v>7963</v>
      </c>
      <c r="D5002" s="89" t="s">
        <v>14152</v>
      </c>
      <c r="E5002" s="89" t="s">
        <v>7306</v>
      </c>
      <c r="F5002" s="89" t="s">
        <v>379</v>
      </c>
      <c r="G5002" s="105">
        <v>45429.887499999997</v>
      </c>
      <c r="H5002" t="str">
        <f>INDEX(Partner_details[companyName], MATCH(E5002, Partner_details[email], 0))</f>
        <v>Bardak</v>
      </c>
      <c r="I5002">
        <f>IFERROR(INDEX(ggPayers[payer], MATCH(A5002, ggPayers[remote_order_id], 0)), 0)</f>
        <v>0</v>
      </c>
      <c r="J5002" t="str">
        <f t="shared" si="78"/>
        <v>other</v>
      </c>
    </row>
    <row r="5003" spans="1:10">
      <c r="A5003" s="89" t="s">
        <v>14153</v>
      </c>
      <c r="B5003" s="89">
        <v>2000</v>
      </c>
      <c r="C5003" s="89" t="s">
        <v>7974</v>
      </c>
      <c r="D5003" s="89"/>
      <c r="E5003" s="89" t="s">
        <v>6554</v>
      </c>
      <c r="F5003" s="89" t="s">
        <v>783</v>
      </c>
      <c r="G5003" s="105">
        <v>45429.912499999999</v>
      </c>
      <c r="H5003" t="str">
        <f>INDEX(Partner_details[companyName], MATCH(E5003, Partner_details[email], 0))</f>
        <v>Avetis Grigoryan</v>
      </c>
      <c r="I5003">
        <f>IFERROR(INDEX(ggPayers[payer], MATCH(A5003, ggPayers[remote_order_id], 0)), 0)</f>
        <v>0</v>
      </c>
      <c r="J5003" t="str">
        <f t="shared" si="78"/>
        <v>other</v>
      </c>
    </row>
    <row r="5004" spans="1:10">
      <c r="A5004" s="89" t="s">
        <v>14154</v>
      </c>
      <c r="B5004" s="89">
        <v>2000</v>
      </c>
      <c r="C5004" s="89" t="s">
        <v>7974</v>
      </c>
      <c r="D5004" s="89"/>
      <c r="E5004" s="89" t="s">
        <v>6554</v>
      </c>
      <c r="F5004" s="89" t="s">
        <v>783</v>
      </c>
      <c r="G5004" s="105">
        <v>45429.912499999999</v>
      </c>
      <c r="H5004" t="str">
        <f>INDEX(Partner_details[companyName], MATCH(E5004, Partner_details[email], 0))</f>
        <v>Avetis Grigoryan</v>
      </c>
      <c r="I5004">
        <f>IFERROR(INDEX(ggPayers[payer], MATCH(A5004, ggPayers[remote_order_id], 0)), 0)</f>
        <v>0</v>
      </c>
      <c r="J5004" t="str">
        <f t="shared" si="78"/>
        <v>other</v>
      </c>
    </row>
    <row r="5005" spans="1:10">
      <c r="A5005" s="89" t="s">
        <v>14155</v>
      </c>
      <c r="B5005" s="89">
        <v>2000</v>
      </c>
      <c r="C5005" s="89" t="s">
        <v>7974</v>
      </c>
      <c r="D5005" s="89"/>
      <c r="E5005" s="89" t="s">
        <v>6554</v>
      </c>
      <c r="F5005" s="89" t="s">
        <v>783</v>
      </c>
      <c r="G5005" s="105">
        <v>45429.912499999999</v>
      </c>
      <c r="H5005" t="str">
        <f>INDEX(Partner_details[companyName], MATCH(E5005, Partner_details[email], 0))</f>
        <v>Avetis Grigoryan</v>
      </c>
      <c r="I5005">
        <f>IFERROR(INDEX(ggPayers[payer], MATCH(A5005, ggPayers[remote_order_id], 0)), 0)</f>
        <v>0</v>
      </c>
      <c r="J5005" t="str">
        <f t="shared" si="78"/>
        <v>other</v>
      </c>
    </row>
    <row r="5006" spans="1:10">
      <c r="A5006" s="89" t="s">
        <v>14156</v>
      </c>
      <c r="B5006" s="89">
        <v>100</v>
      </c>
      <c r="C5006" s="89" t="s">
        <v>7974</v>
      </c>
      <c r="D5006" s="89"/>
      <c r="E5006" s="89" t="s">
        <v>7014</v>
      </c>
      <c r="F5006" s="89" t="s">
        <v>613</v>
      </c>
      <c r="G5006" s="105">
        <v>45430.303472222222</v>
      </c>
      <c r="H5006" t="str">
        <f>INDEX(Partner_details[companyName], MATCH(E5006, Partner_details[email], 0))</f>
        <v>Louis charden</v>
      </c>
      <c r="I5006">
        <f>IFERROR(INDEX(ggPayers[payer], MATCH(A5006, ggPayers[remote_order_id], 0)), 0)</f>
        <v>0</v>
      </c>
      <c r="J5006" t="str">
        <f t="shared" si="78"/>
        <v>other</v>
      </c>
    </row>
    <row r="5007" spans="1:10">
      <c r="A5007" s="89" t="s">
        <v>618</v>
      </c>
      <c r="B5007" s="89">
        <v>100</v>
      </c>
      <c r="C5007" s="89" t="s">
        <v>561</v>
      </c>
      <c r="D5007" s="89" t="s">
        <v>14157</v>
      </c>
      <c r="E5007" s="89" t="s">
        <v>7014</v>
      </c>
      <c r="F5007" s="89" t="s">
        <v>613</v>
      </c>
      <c r="G5007" s="105">
        <v>45430.307638888888</v>
      </c>
      <c r="H5007" t="str">
        <f>INDEX(Partner_details[companyName], MATCH(E5007, Partner_details[email], 0))</f>
        <v>Louis charden</v>
      </c>
      <c r="I5007">
        <f>IFERROR(INDEX(ggPayers[payer], MATCH(A5007, ggPayers[remote_order_id], 0)), 0)</f>
        <v>825186</v>
      </c>
      <c r="J5007" t="str">
        <f t="shared" si="78"/>
        <v>ggPay</v>
      </c>
    </row>
    <row r="5008" spans="1:10">
      <c r="A5008" s="89" t="s">
        <v>615</v>
      </c>
      <c r="B5008" s="89">
        <v>100</v>
      </c>
      <c r="C5008" s="89" t="s">
        <v>7991</v>
      </c>
      <c r="D5008" s="89"/>
      <c r="E5008" s="89" t="s">
        <v>7014</v>
      </c>
      <c r="F5008" s="89" t="s">
        <v>613</v>
      </c>
      <c r="G5008" s="105">
        <v>45430.308333333334</v>
      </c>
      <c r="H5008" t="str">
        <f>INDEX(Partner_details[companyName], MATCH(E5008, Partner_details[email], 0))</f>
        <v>Louis charden</v>
      </c>
      <c r="I5008">
        <f>IFERROR(INDEX(ggPayers[payer], MATCH(A5008, ggPayers[remote_order_id], 0)), 0)</f>
        <v>0</v>
      </c>
      <c r="J5008" t="str">
        <f t="shared" si="78"/>
        <v>other</v>
      </c>
    </row>
    <row r="5009" spans="1:10">
      <c r="A5009" s="89" t="s">
        <v>611</v>
      </c>
      <c r="B5009" s="89">
        <v>1000</v>
      </c>
      <c r="C5009" s="89" t="s">
        <v>561</v>
      </c>
      <c r="D5009" s="89" t="s">
        <v>14158</v>
      </c>
      <c r="E5009" s="89" t="s">
        <v>7296</v>
      </c>
      <c r="F5009" s="89" t="s">
        <v>516</v>
      </c>
      <c r="G5009" s="105">
        <v>45430.384722222225</v>
      </c>
      <c r="H5009" t="str">
        <f>INDEX(Partner_details[companyName], MATCH(E5009, Partner_details[email], 0))</f>
        <v>Paul</v>
      </c>
      <c r="I5009">
        <f>IFERROR(INDEX(ggPayers[payer], MATCH(A5009, ggPayers[remote_order_id], 0)), 0)</f>
        <v>483651</v>
      </c>
      <c r="J5009" t="str">
        <f t="shared" si="78"/>
        <v>ggPay</v>
      </c>
    </row>
    <row r="5010" spans="1:10">
      <c r="A5010" s="89" t="s">
        <v>609</v>
      </c>
      <c r="B5010" s="89">
        <v>1000</v>
      </c>
      <c r="C5010" s="89" t="s">
        <v>561</v>
      </c>
      <c r="D5010" s="89"/>
      <c r="E5010" s="89" t="s">
        <v>6714</v>
      </c>
      <c r="F5010" s="89" t="s">
        <v>585</v>
      </c>
      <c r="G5010" s="105">
        <v>45430.40625</v>
      </c>
      <c r="H5010" t="str">
        <f>INDEX(Partner_details[companyName], MATCH(E5010, Partner_details[email], 0))</f>
        <v>Dodopizza</v>
      </c>
      <c r="I5010">
        <f>IFERROR(INDEX(ggPayers[payer], MATCH(A5010, ggPayers[remote_order_id], 0)), 0)</f>
        <v>0</v>
      </c>
      <c r="J5010" t="str">
        <f t="shared" si="78"/>
        <v>other</v>
      </c>
    </row>
    <row r="5011" spans="1:10">
      <c r="A5011" s="89" t="s">
        <v>14159</v>
      </c>
      <c r="B5011" s="89">
        <v>500</v>
      </c>
      <c r="C5011" s="89" t="s">
        <v>7963</v>
      </c>
      <c r="D5011" s="89"/>
      <c r="E5011" s="89" t="s">
        <v>7579</v>
      </c>
      <c r="F5011" s="89" t="s">
        <v>602</v>
      </c>
      <c r="G5011" s="105">
        <v>45430.443055555559</v>
      </c>
      <c r="H5011" t="e">
        <f>INDEX(Partner_details[companyName], MATCH(E5011, Partner_details[email], 0))</f>
        <v>#N/A</v>
      </c>
      <c r="I5011">
        <f>IFERROR(INDEX(ggPayers[payer], MATCH(A5011, ggPayers[remote_order_id], 0)), 0)</f>
        <v>0</v>
      </c>
      <c r="J5011" t="str">
        <f t="shared" si="78"/>
        <v>other</v>
      </c>
    </row>
    <row r="5012" spans="1:10">
      <c r="A5012" s="89" t="s">
        <v>14160</v>
      </c>
      <c r="B5012" s="89">
        <v>500</v>
      </c>
      <c r="C5012" s="89" t="s">
        <v>7963</v>
      </c>
      <c r="D5012" s="89" t="s">
        <v>14161</v>
      </c>
      <c r="E5012" s="89" t="s">
        <v>7579</v>
      </c>
      <c r="F5012" s="89" t="s">
        <v>602</v>
      </c>
      <c r="G5012" s="105">
        <v>45430.443055555559</v>
      </c>
      <c r="H5012" t="e">
        <f>INDEX(Partner_details[companyName], MATCH(E5012, Partner_details[email], 0))</f>
        <v>#N/A</v>
      </c>
      <c r="I5012">
        <f>IFERROR(INDEX(ggPayers[payer], MATCH(A5012, ggPayers[remote_order_id], 0)), 0)</f>
        <v>0</v>
      </c>
      <c r="J5012" t="str">
        <f t="shared" si="78"/>
        <v>other</v>
      </c>
    </row>
    <row r="5013" spans="1:10">
      <c r="A5013" s="89" t="s">
        <v>607</v>
      </c>
      <c r="B5013" s="89">
        <v>600</v>
      </c>
      <c r="C5013" s="89" t="s">
        <v>561</v>
      </c>
      <c r="D5013" s="89" t="s">
        <v>14162</v>
      </c>
      <c r="E5013" s="89" t="s">
        <v>7018</v>
      </c>
      <c r="F5013" s="89" t="s">
        <v>476</v>
      </c>
      <c r="G5013" s="105">
        <v>45430.45</v>
      </c>
      <c r="H5013" t="str">
        <f>INDEX(Partner_details[companyName], MATCH(E5013, Partner_details[email], 0))</f>
        <v>Malocco</v>
      </c>
      <c r="I5013">
        <f>IFERROR(INDEX(ggPayers[payer], MATCH(A5013, ggPayers[remote_order_id], 0)), 0)</f>
        <v>720496</v>
      </c>
      <c r="J5013" t="str">
        <f t="shared" si="78"/>
        <v>ggPay</v>
      </c>
    </row>
    <row r="5014" spans="1:10">
      <c r="A5014" s="89" t="s">
        <v>14163</v>
      </c>
      <c r="B5014" s="89">
        <v>1000</v>
      </c>
      <c r="C5014" s="89" t="s">
        <v>7963</v>
      </c>
      <c r="D5014" s="89"/>
      <c r="E5014" s="89" t="s">
        <v>7018</v>
      </c>
      <c r="F5014" s="89" t="s">
        <v>476</v>
      </c>
      <c r="G5014" s="105">
        <v>45430.481249999997</v>
      </c>
      <c r="H5014" t="str">
        <f>INDEX(Partner_details[companyName], MATCH(E5014, Partner_details[email], 0))</f>
        <v>Malocco</v>
      </c>
      <c r="I5014">
        <f>IFERROR(INDEX(ggPayers[payer], MATCH(A5014, ggPayers[remote_order_id], 0)), 0)</f>
        <v>0</v>
      </c>
      <c r="J5014" t="str">
        <f t="shared" si="78"/>
        <v>other</v>
      </c>
    </row>
    <row r="5015" spans="1:10">
      <c r="A5015" s="89" t="s">
        <v>14164</v>
      </c>
      <c r="B5015" s="89">
        <v>1000</v>
      </c>
      <c r="C5015" s="89" t="s">
        <v>7963</v>
      </c>
      <c r="D5015" s="89" t="s">
        <v>14165</v>
      </c>
      <c r="E5015" s="89" t="s">
        <v>7018</v>
      </c>
      <c r="F5015" s="89" t="s">
        <v>476</v>
      </c>
      <c r="G5015" s="105">
        <v>45430.481944444444</v>
      </c>
      <c r="H5015" t="str">
        <f>INDEX(Partner_details[companyName], MATCH(E5015, Partner_details[email], 0))</f>
        <v>Malocco</v>
      </c>
      <c r="I5015">
        <f>IFERROR(INDEX(ggPayers[payer], MATCH(A5015, ggPayers[remote_order_id], 0)), 0)</f>
        <v>0</v>
      </c>
      <c r="J5015" t="str">
        <f t="shared" si="78"/>
        <v>other</v>
      </c>
    </row>
    <row r="5016" spans="1:10">
      <c r="A5016" s="89" t="s">
        <v>14166</v>
      </c>
      <c r="B5016" s="89">
        <v>350</v>
      </c>
      <c r="C5016" s="89" t="s">
        <v>7963</v>
      </c>
      <c r="D5016" s="89" t="s">
        <v>14167</v>
      </c>
      <c r="E5016" s="89" t="s">
        <v>7296</v>
      </c>
      <c r="F5016" s="89" t="s">
        <v>516</v>
      </c>
      <c r="G5016" s="105">
        <v>45430.54583333333</v>
      </c>
      <c r="H5016" t="str">
        <f>INDEX(Partner_details[companyName], MATCH(E5016, Partner_details[email], 0))</f>
        <v>Paul</v>
      </c>
      <c r="I5016">
        <f>IFERROR(INDEX(ggPayers[payer], MATCH(A5016, ggPayers[remote_order_id], 0)), 0)</f>
        <v>0</v>
      </c>
      <c r="J5016" t="str">
        <f t="shared" si="78"/>
        <v>other</v>
      </c>
    </row>
    <row r="5017" spans="1:10">
      <c r="A5017" s="89" t="s">
        <v>14168</v>
      </c>
      <c r="B5017" s="89">
        <v>350</v>
      </c>
      <c r="C5017" s="89" t="s">
        <v>7963</v>
      </c>
      <c r="D5017" s="89"/>
      <c r="E5017" s="89" t="s">
        <v>7296</v>
      </c>
      <c r="F5017" s="89" t="s">
        <v>516</v>
      </c>
      <c r="G5017" s="105">
        <v>45430.54583333333</v>
      </c>
      <c r="H5017" t="str">
        <f>INDEX(Partner_details[companyName], MATCH(E5017, Partner_details[email], 0))</f>
        <v>Paul</v>
      </c>
      <c r="I5017">
        <f>IFERROR(INDEX(ggPayers[payer], MATCH(A5017, ggPayers[remote_order_id], 0)), 0)</f>
        <v>0</v>
      </c>
      <c r="J5017" t="str">
        <f t="shared" si="78"/>
        <v>other</v>
      </c>
    </row>
    <row r="5018" spans="1:10">
      <c r="A5018" s="89" t="s">
        <v>14169</v>
      </c>
      <c r="B5018" s="89">
        <v>400</v>
      </c>
      <c r="C5018" s="89" t="s">
        <v>7963</v>
      </c>
      <c r="D5018" s="89"/>
      <c r="E5018" s="89" t="s">
        <v>7579</v>
      </c>
      <c r="F5018" s="89" t="s">
        <v>602</v>
      </c>
      <c r="G5018" s="105">
        <v>45430.54791666667</v>
      </c>
      <c r="H5018" t="e">
        <f>INDEX(Partner_details[companyName], MATCH(E5018, Partner_details[email], 0))</f>
        <v>#N/A</v>
      </c>
      <c r="I5018">
        <f>IFERROR(INDEX(ggPayers[payer], MATCH(A5018, ggPayers[remote_order_id], 0)), 0)</f>
        <v>0</v>
      </c>
      <c r="J5018" t="str">
        <f t="shared" si="78"/>
        <v>other</v>
      </c>
    </row>
    <row r="5019" spans="1:10">
      <c r="A5019" s="89" t="s">
        <v>605</v>
      </c>
      <c r="B5019" s="89">
        <v>400</v>
      </c>
      <c r="C5019" s="89" t="s">
        <v>561</v>
      </c>
      <c r="D5019" s="89" t="s">
        <v>14170</v>
      </c>
      <c r="E5019" s="89" t="s">
        <v>7579</v>
      </c>
      <c r="F5019" s="89" t="s">
        <v>602</v>
      </c>
      <c r="G5019" s="105">
        <v>45430.54791666667</v>
      </c>
      <c r="H5019" t="e">
        <f>INDEX(Partner_details[companyName], MATCH(E5019, Partner_details[email], 0))</f>
        <v>#N/A</v>
      </c>
      <c r="I5019">
        <f>IFERROR(INDEX(ggPayers[payer], MATCH(A5019, ggPayers[remote_order_id], 0)), 0)</f>
        <v>902112</v>
      </c>
      <c r="J5019" t="str">
        <f t="shared" si="78"/>
        <v>ggPay</v>
      </c>
    </row>
    <row r="5020" spans="1:10">
      <c r="A5020" s="89" t="s">
        <v>603</v>
      </c>
      <c r="B5020" s="89">
        <v>500</v>
      </c>
      <c r="C5020" s="89" t="s">
        <v>561</v>
      </c>
      <c r="D5020" s="89" t="s">
        <v>14171</v>
      </c>
      <c r="E5020" s="89" t="s">
        <v>7579</v>
      </c>
      <c r="F5020" s="89" t="s">
        <v>602</v>
      </c>
      <c r="G5020" s="105">
        <v>45430.575694444444</v>
      </c>
      <c r="H5020" t="e">
        <f>INDEX(Partner_details[companyName], MATCH(E5020, Partner_details[email], 0))</f>
        <v>#N/A</v>
      </c>
      <c r="I5020">
        <f>IFERROR(INDEX(ggPayers[payer], MATCH(A5020, ggPayers[remote_order_id], 0)), 0)</f>
        <v>860007</v>
      </c>
      <c r="J5020" t="str">
        <f t="shared" si="78"/>
        <v>ggPay</v>
      </c>
    </row>
    <row r="5021" spans="1:10">
      <c r="A5021" s="89" t="s">
        <v>14172</v>
      </c>
      <c r="B5021" s="89">
        <v>1500</v>
      </c>
      <c r="C5021" s="89" t="s">
        <v>7963</v>
      </c>
      <c r="D5021" s="89" t="s">
        <v>14173</v>
      </c>
      <c r="E5021" s="89" t="s">
        <v>130</v>
      </c>
      <c r="F5021" s="89" t="s">
        <v>128</v>
      </c>
      <c r="G5021" s="105">
        <v>45430.57916666667</v>
      </c>
      <c r="H5021" t="str">
        <f>INDEX(Partner_details[companyName], MATCH(E5021, Partner_details[email], 0))</f>
        <v>Avetis Grigoryan</v>
      </c>
      <c r="I5021">
        <f>IFERROR(INDEX(ggPayers[payer], MATCH(A5021, ggPayers[remote_order_id], 0)), 0)</f>
        <v>0</v>
      </c>
      <c r="J5021" t="str">
        <f t="shared" si="78"/>
        <v>other</v>
      </c>
    </row>
    <row r="5022" spans="1:10">
      <c r="A5022" s="89" t="s">
        <v>14174</v>
      </c>
      <c r="B5022" s="89">
        <v>1500</v>
      </c>
      <c r="C5022" s="89" t="s">
        <v>7963</v>
      </c>
      <c r="D5022" s="89"/>
      <c r="E5022" s="89" t="s">
        <v>130</v>
      </c>
      <c r="F5022" s="89" t="s">
        <v>128</v>
      </c>
      <c r="G5022" s="105">
        <v>45430.579861111109</v>
      </c>
      <c r="H5022" t="str">
        <f>INDEX(Partner_details[companyName], MATCH(E5022, Partner_details[email], 0))</f>
        <v>Avetis Grigoryan</v>
      </c>
      <c r="I5022">
        <f>IFERROR(INDEX(ggPayers[payer], MATCH(A5022, ggPayers[remote_order_id], 0)), 0)</f>
        <v>0</v>
      </c>
      <c r="J5022" t="str">
        <f t="shared" si="78"/>
        <v>other</v>
      </c>
    </row>
    <row r="5023" spans="1:10">
      <c r="A5023" s="89" t="s">
        <v>14175</v>
      </c>
      <c r="B5023" s="89">
        <v>1500</v>
      </c>
      <c r="C5023" s="89" t="s">
        <v>7963</v>
      </c>
      <c r="D5023" s="89"/>
      <c r="E5023" s="89" t="s">
        <v>130</v>
      </c>
      <c r="F5023" s="89" t="s">
        <v>128</v>
      </c>
      <c r="G5023" s="105">
        <v>45430.579861111109</v>
      </c>
      <c r="H5023" t="str">
        <f>INDEX(Partner_details[companyName], MATCH(E5023, Partner_details[email], 0))</f>
        <v>Avetis Grigoryan</v>
      </c>
      <c r="I5023">
        <f>IFERROR(INDEX(ggPayers[payer], MATCH(A5023, ggPayers[remote_order_id], 0)), 0)</f>
        <v>0</v>
      </c>
      <c r="J5023" t="str">
        <f t="shared" si="78"/>
        <v>other</v>
      </c>
    </row>
    <row r="5024" spans="1:10">
      <c r="A5024" s="89" t="s">
        <v>14176</v>
      </c>
      <c r="B5024" s="89">
        <v>1500</v>
      </c>
      <c r="C5024" s="89" t="s">
        <v>7963</v>
      </c>
      <c r="D5024" s="89"/>
      <c r="E5024" s="89" t="s">
        <v>130</v>
      </c>
      <c r="F5024" s="89" t="s">
        <v>128</v>
      </c>
      <c r="G5024" s="105">
        <v>45430.579861111109</v>
      </c>
      <c r="H5024" t="str">
        <f>INDEX(Partner_details[companyName], MATCH(E5024, Partner_details[email], 0))</f>
        <v>Avetis Grigoryan</v>
      </c>
      <c r="I5024">
        <f>IFERROR(INDEX(ggPayers[payer], MATCH(A5024, ggPayers[remote_order_id], 0)), 0)</f>
        <v>0</v>
      </c>
      <c r="J5024" t="str">
        <f t="shared" si="78"/>
        <v>other</v>
      </c>
    </row>
    <row r="5025" spans="1:10">
      <c r="A5025" s="89" t="s">
        <v>14177</v>
      </c>
      <c r="B5025" s="89">
        <v>1500</v>
      </c>
      <c r="C5025" s="89" t="s">
        <v>7963</v>
      </c>
      <c r="D5025" s="89" t="s">
        <v>14178</v>
      </c>
      <c r="E5025" s="89" t="s">
        <v>130</v>
      </c>
      <c r="F5025" s="89" t="s">
        <v>128</v>
      </c>
      <c r="G5025" s="105">
        <v>45430.579861111109</v>
      </c>
      <c r="H5025" t="str">
        <f>INDEX(Partner_details[companyName], MATCH(E5025, Partner_details[email], 0))</f>
        <v>Avetis Grigoryan</v>
      </c>
      <c r="I5025">
        <f>IFERROR(INDEX(ggPayers[payer], MATCH(A5025, ggPayers[remote_order_id], 0)), 0)</f>
        <v>0</v>
      </c>
      <c r="J5025" t="str">
        <f t="shared" si="78"/>
        <v>other</v>
      </c>
    </row>
    <row r="5026" spans="1:10">
      <c r="A5026" s="89" t="s">
        <v>14179</v>
      </c>
      <c r="B5026" s="89">
        <v>1500</v>
      </c>
      <c r="C5026" s="89" t="s">
        <v>7963</v>
      </c>
      <c r="D5026" s="89" t="s">
        <v>14180</v>
      </c>
      <c r="E5026" s="89" t="s">
        <v>130</v>
      </c>
      <c r="F5026" s="89" t="s">
        <v>128</v>
      </c>
      <c r="G5026" s="105">
        <v>45430.581250000003</v>
      </c>
      <c r="H5026" t="str">
        <f>INDEX(Partner_details[companyName], MATCH(E5026, Partner_details[email], 0))</f>
        <v>Avetis Grigoryan</v>
      </c>
      <c r="I5026">
        <f>IFERROR(INDEX(ggPayers[payer], MATCH(A5026, ggPayers[remote_order_id], 0)), 0)</f>
        <v>0</v>
      </c>
      <c r="J5026" t="str">
        <f t="shared" si="78"/>
        <v>other</v>
      </c>
    </row>
    <row r="5027" spans="1:10">
      <c r="A5027" s="89" t="s">
        <v>599</v>
      </c>
      <c r="B5027" s="89">
        <v>1500</v>
      </c>
      <c r="C5027" s="89" t="s">
        <v>561</v>
      </c>
      <c r="D5027" s="89" t="s">
        <v>14181</v>
      </c>
      <c r="E5027" s="89" t="s">
        <v>130</v>
      </c>
      <c r="F5027" s="89" t="s">
        <v>128</v>
      </c>
      <c r="G5027" s="105">
        <v>45430.582638888889</v>
      </c>
      <c r="H5027" t="str">
        <f>INDEX(Partner_details[companyName], MATCH(E5027, Partner_details[email], 0))</f>
        <v>Avetis Grigoryan</v>
      </c>
      <c r="I5027">
        <f>IFERROR(INDEX(ggPayers[payer], MATCH(A5027, ggPayers[remote_order_id], 0)), 0)</f>
        <v>1132496</v>
      </c>
      <c r="J5027" t="str">
        <f t="shared" si="78"/>
        <v>ggPay</v>
      </c>
    </row>
    <row r="5028" spans="1:10">
      <c r="A5028" s="89" t="s">
        <v>14182</v>
      </c>
      <c r="B5028" s="89">
        <v>1000</v>
      </c>
      <c r="C5028" s="89" t="s">
        <v>7963</v>
      </c>
      <c r="D5028" s="89"/>
      <c r="E5028" s="89" t="s">
        <v>7579</v>
      </c>
      <c r="F5028" s="89" t="s">
        <v>602</v>
      </c>
      <c r="G5028" s="105">
        <v>45430.622916666667</v>
      </c>
      <c r="H5028" t="e">
        <f>INDEX(Partner_details[companyName], MATCH(E5028, Partner_details[email], 0))</f>
        <v>#N/A</v>
      </c>
      <c r="I5028">
        <f>IFERROR(INDEX(ggPayers[payer], MATCH(A5028, ggPayers[remote_order_id], 0)), 0)</f>
        <v>0</v>
      </c>
      <c r="J5028" t="str">
        <f t="shared" si="78"/>
        <v>other</v>
      </c>
    </row>
    <row r="5029" spans="1:10">
      <c r="A5029" s="99" t="s">
        <v>14183</v>
      </c>
      <c r="B5029" s="89">
        <v>1000</v>
      </c>
      <c r="C5029" s="89" t="s">
        <v>7974</v>
      </c>
      <c r="D5029" s="89"/>
      <c r="E5029" s="89" t="s">
        <v>6554</v>
      </c>
      <c r="F5029" s="89" t="s">
        <v>783</v>
      </c>
      <c r="G5029" s="105">
        <v>45430.655555555553</v>
      </c>
      <c r="H5029" t="str">
        <f>INDEX(Partner_details[companyName], MATCH(E5029, Partner_details[email], 0))</f>
        <v>Avetis Grigoryan</v>
      </c>
      <c r="I5029">
        <f>IFERROR(INDEX(ggPayers[payer], MATCH(A5029, ggPayers[remote_order_id], 0)), 0)</f>
        <v>0</v>
      </c>
      <c r="J5029" t="str">
        <f t="shared" si="78"/>
        <v>other</v>
      </c>
    </row>
    <row r="5030" spans="1:10">
      <c r="A5030" s="89" t="s">
        <v>14184</v>
      </c>
      <c r="B5030" s="89">
        <v>1000</v>
      </c>
      <c r="C5030" s="89" t="s">
        <v>7974</v>
      </c>
      <c r="D5030" s="89"/>
      <c r="E5030" s="89" t="s">
        <v>6554</v>
      </c>
      <c r="F5030" s="89" t="s">
        <v>783</v>
      </c>
      <c r="G5030" s="105">
        <v>45430.655555555553</v>
      </c>
      <c r="H5030" t="str">
        <f>INDEX(Partner_details[companyName], MATCH(E5030, Partner_details[email], 0))</f>
        <v>Avetis Grigoryan</v>
      </c>
      <c r="I5030">
        <f>IFERROR(INDEX(ggPayers[payer], MATCH(A5030, ggPayers[remote_order_id], 0)), 0)</f>
        <v>0</v>
      </c>
      <c r="J5030" t="str">
        <f t="shared" si="78"/>
        <v>other</v>
      </c>
    </row>
    <row r="5031" spans="1:10">
      <c r="A5031" s="89" t="s">
        <v>14185</v>
      </c>
      <c r="B5031" s="89">
        <v>1000</v>
      </c>
      <c r="C5031" s="89" t="s">
        <v>7974</v>
      </c>
      <c r="D5031" s="89"/>
      <c r="E5031" s="89" t="s">
        <v>6554</v>
      </c>
      <c r="F5031" s="89" t="s">
        <v>783</v>
      </c>
      <c r="G5031" s="105">
        <v>45430.655555555553</v>
      </c>
      <c r="H5031" t="str">
        <f>INDEX(Partner_details[companyName], MATCH(E5031, Partner_details[email], 0))</f>
        <v>Avetis Grigoryan</v>
      </c>
      <c r="I5031">
        <f>IFERROR(INDEX(ggPayers[payer], MATCH(A5031, ggPayers[remote_order_id], 0)), 0)</f>
        <v>0</v>
      </c>
      <c r="J5031" t="str">
        <f t="shared" si="78"/>
        <v>other</v>
      </c>
    </row>
    <row r="5032" spans="1:10">
      <c r="A5032" s="89" t="s">
        <v>14186</v>
      </c>
      <c r="B5032" s="89">
        <v>1000</v>
      </c>
      <c r="C5032" s="89" t="s">
        <v>7974</v>
      </c>
      <c r="D5032" s="89"/>
      <c r="E5032" s="89" t="s">
        <v>6554</v>
      </c>
      <c r="F5032" s="89" t="s">
        <v>783</v>
      </c>
      <c r="G5032" s="105">
        <v>45430.655555555553</v>
      </c>
      <c r="H5032" t="str">
        <f>INDEX(Partner_details[companyName], MATCH(E5032, Partner_details[email], 0))</f>
        <v>Avetis Grigoryan</v>
      </c>
      <c r="I5032">
        <f>IFERROR(INDEX(ggPayers[payer], MATCH(A5032, ggPayers[remote_order_id], 0)), 0)</f>
        <v>0</v>
      </c>
      <c r="J5032" t="str">
        <f t="shared" si="78"/>
        <v>other</v>
      </c>
    </row>
    <row r="5033" spans="1:10">
      <c r="A5033" s="89" t="s">
        <v>14187</v>
      </c>
      <c r="B5033" s="89">
        <v>1000</v>
      </c>
      <c r="C5033" s="89" t="s">
        <v>7974</v>
      </c>
      <c r="D5033" s="89"/>
      <c r="E5033" s="89" t="s">
        <v>6554</v>
      </c>
      <c r="F5033" s="89" t="s">
        <v>783</v>
      </c>
      <c r="G5033" s="105">
        <v>45430.655555555553</v>
      </c>
      <c r="H5033" t="str">
        <f>INDEX(Partner_details[companyName], MATCH(E5033, Partner_details[email], 0))</f>
        <v>Avetis Grigoryan</v>
      </c>
      <c r="I5033">
        <f>IFERROR(INDEX(ggPayers[payer], MATCH(A5033, ggPayers[remote_order_id], 0)), 0)</f>
        <v>0</v>
      </c>
      <c r="J5033" t="str">
        <f t="shared" si="78"/>
        <v>other</v>
      </c>
    </row>
    <row r="5034" spans="1:10">
      <c r="A5034" s="89" t="s">
        <v>14188</v>
      </c>
      <c r="B5034" s="89">
        <v>1000</v>
      </c>
      <c r="C5034" s="89" t="s">
        <v>7974</v>
      </c>
      <c r="D5034" s="89"/>
      <c r="E5034" s="89" t="s">
        <v>6554</v>
      </c>
      <c r="F5034" s="89" t="s">
        <v>783</v>
      </c>
      <c r="G5034" s="105">
        <v>45430.655555555553</v>
      </c>
      <c r="H5034" t="str">
        <f>INDEX(Partner_details[companyName], MATCH(E5034, Partner_details[email], 0))</f>
        <v>Avetis Grigoryan</v>
      </c>
      <c r="I5034">
        <f>IFERROR(INDEX(ggPayers[payer], MATCH(A5034, ggPayers[remote_order_id], 0)), 0)</f>
        <v>0</v>
      </c>
      <c r="J5034" t="str">
        <f t="shared" si="78"/>
        <v>other</v>
      </c>
    </row>
    <row r="5035" spans="1:10">
      <c r="A5035" s="89" t="s">
        <v>14189</v>
      </c>
      <c r="B5035" s="89">
        <v>1000</v>
      </c>
      <c r="C5035" s="89" t="s">
        <v>7974</v>
      </c>
      <c r="D5035" s="89"/>
      <c r="E5035" s="89" t="s">
        <v>6554</v>
      </c>
      <c r="F5035" s="89" t="s">
        <v>783</v>
      </c>
      <c r="G5035" s="105">
        <v>45430.655555555553</v>
      </c>
      <c r="H5035" t="str">
        <f>INDEX(Partner_details[companyName], MATCH(E5035, Partner_details[email], 0))</f>
        <v>Avetis Grigoryan</v>
      </c>
      <c r="I5035">
        <f>IFERROR(INDEX(ggPayers[payer], MATCH(A5035, ggPayers[remote_order_id], 0)), 0)</f>
        <v>0</v>
      </c>
      <c r="J5035" t="str">
        <f t="shared" si="78"/>
        <v>other</v>
      </c>
    </row>
    <row r="5036" spans="1:10">
      <c r="A5036" s="89" t="s">
        <v>14190</v>
      </c>
      <c r="B5036" s="89">
        <v>1000</v>
      </c>
      <c r="C5036" s="89" t="s">
        <v>7974</v>
      </c>
      <c r="D5036" s="89"/>
      <c r="E5036" s="89" t="s">
        <v>6554</v>
      </c>
      <c r="F5036" s="89" t="s">
        <v>783</v>
      </c>
      <c r="G5036" s="105">
        <v>45430.655555555553</v>
      </c>
      <c r="H5036" t="str">
        <f>INDEX(Partner_details[companyName], MATCH(E5036, Partner_details[email], 0))</f>
        <v>Avetis Grigoryan</v>
      </c>
      <c r="I5036">
        <f>IFERROR(INDEX(ggPayers[payer], MATCH(A5036, ggPayers[remote_order_id], 0)), 0)</f>
        <v>0</v>
      </c>
      <c r="J5036" t="str">
        <f t="shared" si="78"/>
        <v>other</v>
      </c>
    </row>
    <row r="5037" spans="1:10">
      <c r="A5037" s="89" t="s">
        <v>14191</v>
      </c>
      <c r="B5037" s="89">
        <v>1000</v>
      </c>
      <c r="C5037" s="89" t="s">
        <v>7974</v>
      </c>
      <c r="D5037" s="89"/>
      <c r="E5037" s="89" t="s">
        <v>6554</v>
      </c>
      <c r="F5037" s="89" t="s">
        <v>783</v>
      </c>
      <c r="G5037" s="105">
        <v>45430.65625</v>
      </c>
      <c r="H5037" t="str">
        <f>INDEX(Partner_details[companyName], MATCH(E5037, Partner_details[email], 0))</f>
        <v>Avetis Grigoryan</v>
      </c>
      <c r="I5037">
        <f>IFERROR(INDEX(ggPayers[payer], MATCH(A5037, ggPayers[remote_order_id], 0)), 0)</f>
        <v>0</v>
      </c>
      <c r="J5037" t="str">
        <f t="shared" si="78"/>
        <v>other</v>
      </c>
    </row>
    <row r="5038" spans="1:10">
      <c r="A5038" s="89" t="s">
        <v>14192</v>
      </c>
      <c r="B5038" s="89">
        <v>1000</v>
      </c>
      <c r="C5038" s="89" t="s">
        <v>7974</v>
      </c>
      <c r="D5038" s="89"/>
      <c r="E5038" s="89" t="s">
        <v>6554</v>
      </c>
      <c r="F5038" s="89" t="s">
        <v>783</v>
      </c>
      <c r="G5038" s="105">
        <v>45430.65625</v>
      </c>
      <c r="H5038" t="str">
        <f>INDEX(Partner_details[companyName], MATCH(E5038, Partner_details[email], 0))</f>
        <v>Avetis Grigoryan</v>
      </c>
      <c r="I5038">
        <f>IFERROR(INDEX(ggPayers[payer], MATCH(A5038, ggPayers[remote_order_id], 0)), 0)</f>
        <v>0</v>
      </c>
      <c r="J5038" t="str">
        <f t="shared" si="78"/>
        <v>other</v>
      </c>
    </row>
    <row r="5039" spans="1:10">
      <c r="A5039" s="89" t="s">
        <v>14193</v>
      </c>
      <c r="B5039" s="89">
        <v>1000</v>
      </c>
      <c r="C5039" s="89" t="s">
        <v>7974</v>
      </c>
      <c r="D5039" s="89"/>
      <c r="E5039" s="89" t="s">
        <v>6554</v>
      </c>
      <c r="F5039" s="89" t="s">
        <v>783</v>
      </c>
      <c r="G5039" s="105">
        <v>45430.656944444447</v>
      </c>
      <c r="H5039" t="str">
        <f>INDEX(Partner_details[companyName], MATCH(E5039, Partner_details[email], 0))</f>
        <v>Avetis Grigoryan</v>
      </c>
      <c r="I5039">
        <f>IFERROR(INDEX(ggPayers[payer], MATCH(A5039, ggPayers[remote_order_id], 0)), 0)</f>
        <v>0</v>
      </c>
      <c r="J5039" t="str">
        <f t="shared" si="78"/>
        <v>other</v>
      </c>
    </row>
    <row r="5040" spans="1:10">
      <c r="A5040" s="89" t="s">
        <v>14194</v>
      </c>
      <c r="B5040" s="89">
        <v>1000</v>
      </c>
      <c r="C5040" s="89" t="s">
        <v>7974</v>
      </c>
      <c r="D5040" s="89"/>
      <c r="E5040" s="89" t="s">
        <v>6554</v>
      </c>
      <c r="F5040" s="89" t="s">
        <v>783</v>
      </c>
      <c r="G5040" s="105">
        <v>45430.656944444447</v>
      </c>
      <c r="H5040" t="str">
        <f>INDEX(Partner_details[companyName], MATCH(E5040, Partner_details[email], 0))</f>
        <v>Avetis Grigoryan</v>
      </c>
      <c r="I5040">
        <f>IFERROR(INDEX(ggPayers[payer], MATCH(A5040, ggPayers[remote_order_id], 0)), 0)</f>
        <v>0</v>
      </c>
      <c r="J5040" t="str">
        <f t="shared" si="78"/>
        <v>other</v>
      </c>
    </row>
    <row r="5041" spans="1:10">
      <c r="A5041" s="89" t="s">
        <v>14195</v>
      </c>
      <c r="B5041" s="89">
        <v>1000</v>
      </c>
      <c r="C5041" s="89" t="s">
        <v>7974</v>
      </c>
      <c r="D5041" s="89"/>
      <c r="E5041" s="89" t="s">
        <v>6554</v>
      </c>
      <c r="F5041" s="89" t="s">
        <v>783</v>
      </c>
      <c r="G5041" s="105">
        <v>45430.656944444447</v>
      </c>
      <c r="H5041" t="str">
        <f>INDEX(Partner_details[companyName], MATCH(E5041, Partner_details[email], 0))</f>
        <v>Avetis Grigoryan</v>
      </c>
      <c r="I5041">
        <f>IFERROR(INDEX(ggPayers[payer], MATCH(A5041, ggPayers[remote_order_id], 0)), 0)</f>
        <v>0</v>
      </c>
      <c r="J5041" t="str">
        <f t="shared" si="78"/>
        <v>other</v>
      </c>
    </row>
    <row r="5042" spans="1:10">
      <c r="A5042" s="89" t="s">
        <v>14196</v>
      </c>
      <c r="B5042" s="89">
        <v>1000</v>
      </c>
      <c r="C5042" s="89" t="s">
        <v>7974</v>
      </c>
      <c r="D5042" s="89"/>
      <c r="E5042" s="89" t="s">
        <v>6554</v>
      </c>
      <c r="F5042" s="89" t="s">
        <v>783</v>
      </c>
      <c r="G5042" s="105">
        <v>45430.656944444447</v>
      </c>
      <c r="H5042" t="str">
        <f>INDEX(Partner_details[companyName], MATCH(E5042, Partner_details[email], 0))</f>
        <v>Avetis Grigoryan</v>
      </c>
      <c r="I5042">
        <f>IFERROR(INDEX(ggPayers[payer], MATCH(A5042, ggPayers[remote_order_id], 0)), 0)</f>
        <v>0</v>
      </c>
      <c r="J5042" t="str">
        <f t="shared" si="78"/>
        <v>other</v>
      </c>
    </row>
    <row r="5043" spans="1:10">
      <c r="A5043" s="89" t="s">
        <v>14197</v>
      </c>
      <c r="B5043" s="89">
        <v>1000</v>
      </c>
      <c r="C5043" s="89" t="s">
        <v>7974</v>
      </c>
      <c r="D5043" s="89"/>
      <c r="E5043" s="89" t="s">
        <v>6554</v>
      </c>
      <c r="F5043" s="89" t="s">
        <v>783</v>
      </c>
      <c r="G5043" s="105">
        <v>45430.656944444447</v>
      </c>
      <c r="H5043" t="str">
        <f>INDEX(Partner_details[companyName], MATCH(E5043, Partner_details[email], 0))</f>
        <v>Avetis Grigoryan</v>
      </c>
      <c r="I5043">
        <f>IFERROR(INDEX(ggPayers[payer], MATCH(A5043, ggPayers[remote_order_id], 0)), 0)</f>
        <v>0</v>
      </c>
      <c r="J5043" t="str">
        <f t="shared" si="78"/>
        <v>other</v>
      </c>
    </row>
    <row r="5044" spans="1:10">
      <c r="A5044" s="89" t="s">
        <v>14198</v>
      </c>
      <c r="B5044" s="89">
        <v>1000</v>
      </c>
      <c r="C5044" s="89" t="s">
        <v>7974</v>
      </c>
      <c r="D5044" s="89"/>
      <c r="E5044" s="89" t="s">
        <v>6554</v>
      </c>
      <c r="F5044" s="89" t="s">
        <v>783</v>
      </c>
      <c r="G5044" s="105">
        <v>45430.656944444447</v>
      </c>
      <c r="H5044" t="str">
        <f>INDEX(Partner_details[companyName], MATCH(E5044, Partner_details[email], 0))</f>
        <v>Avetis Grigoryan</v>
      </c>
      <c r="I5044">
        <f>IFERROR(INDEX(ggPayers[payer], MATCH(A5044, ggPayers[remote_order_id], 0)), 0)</f>
        <v>0</v>
      </c>
      <c r="J5044" t="str">
        <f t="shared" si="78"/>
        <v>other</v>
      </c>
    </row>
    <row r="5045" spans="1:10">
      <c r="A5045" s="89" t="s">
        <v>14199</v>
      </c>
      <c r="B5045" s="89">
        <v>1000</v>
      </c>
      <c r="C5045" s="89" t="s">
        <v>7963</v>
      </c>
      <c r="D5045" s="89"/>
      <c r="E5045" s="89" t="s">
        <v>6554</v>
      </c>
      <c r="F5045" s="89" t="s">
        <v>783</v>
      </c>
      <c r="G5045" s="105">
        <v>45430.656944444447</v>
      </c>
      <c r="H5045" t="str">
        <f>INDEX(Partner_details[companyName], MATCH(E5045, Partner_details[email], 0))</f>
        <v>Avetis Grigoryan</v>
      </c>
      <c r="I5045">
        <f>IFERROR(INDEX(ggPayers[payer], MATCH(A5045, ggPayers[remote_order_id], 0)), 0)</f>
        <v>0</v>
      </c>
      <c r="J5045" t="str">
        <f t="shared" si="78"/>
        <v>other</v>
      </c>
    </row>
    <row r="5046" spans="1:10">
      <c r="A5046" s="89" t="s">
        <v>14200</v>
      </c>
      <c r="B5046" s="89">
        <v>1000</v>
      </c>
      <c r="C5046" s="89" t="s">
        <v>7963</v>
      </c>
      <c r="D5046" s="89"/>
      <c r="E5046" s="89" t="s">
        <v>6554</v>
      </c>
      <c r="F5046" s="89" t="s">
        <v>783</v>
      </c>
      <c r="G5046" s="105">
        <v>45430.656944444447</v>
      </c>
      <c r="H5046" t="str">
        <f>INDEX(Partner_details[companyName], MATCH(E5046, Partner_details[email], 0))</f>
        <v>Avetis Grigoryan</v>
      </c>
      <c r="I5046">
        <f>IFERROR(INDEX(ggPayers[payer], MATCH(A5046, ggPayers[remote_order_id], 0)), 0)</f>
        <v>0</v>
      </c>
      <c r="J5046" t="str">
        <f t="shared" si="78"/>
        <v>other</v>
      </c>
    </row>
    <row r="5047" spans="1:10">
      <c r="A5047" s="89" t="s">
        <v>14201</v>
      </c>
      <c r="B5047" s="89">
        <v>1000</v>
      </c>
      <c r="C5047" s="89" t="s">
        <v>7974</v>
      </c>
      <c r="D5047" s="89"/>
      <c r="E5047" s="89" t="s">
        <v>6554</v>
      </c>
      <c r="F5047" s="89" t="s">
        <v>783</v>
      </c>
      <c r="G5047" s="105">
        <v>45430.656944444447</v>
      </c>
      <c r="H5047" t="str">
        <f>INDEX(Partner_details[companyName], MATCH(E5047, Partner_details[email], 0))</f>
        <v>Avetis Grigoryan</v>
      </c>
      <c r="I5047">
        <f>IFERROR(INDEX(ggPayers[payer], MATCH(A5047, ggPayers[remote_order_id], 0)), 0)</f>
        <v>0</v>
      </c>
      <c r="J5047" t="str">
        <f t="shared" si="78"/>
        <v>other</v>
      </c>
    </row>
    <row r="5048" spans="1:10">
      <c r="A5048" s="89" t="s">
        <v>14202</v>
      </c>
      <c r="B5048" s="89">
        <v>1000</v>
      </c>
      <c r="C5048" s="89" t="s">
        <v>7974</v>
      </c>
      <c r="D5048" s="89"/>
      <c r="E5048" s="89" t="s">
        <v>6554</v>
      </c>
      <c r="F5048" s="89" t="s">
        <v>783</v>
      </c>
      <c r="G5048" s="105">
        <v>45430.656944444447</v>
      </c>
      <c r="H5048" t="str">
        <f>INDEX(Partner_details[companyName], MATCH(E5048, Partner_details[email], 0))</f>
        <v>Avetis Grigoryan</v>
      </c>
      <c r="I5048">
        <f>IFERROR(INDEX(ggPayers[payer], MATCH(A5048, ggPayers[remote_order_id], 0)), 0)</f>
        <v>0</v>
      </c>
      <c r="J5048" t="str">
        <f t="shared" si="78"/>
        <v>other</v>
      </c>
    </row>
    <row r="5049" spans="1:10">
      <c r="A5049" s="89" t="s">
        <v>14203</v>
      </c>
      <c r="B5049" s="89">
        <v>1000</v>
      </c>
      <c r="C5049" s="89" t="s">
        <v>7974</v>
      </c>
      <c r="D5049" s="89"/>
      <c r="E5049" s="89" t="s">
        <v>6554</v>
      </c>
      <c r="F5049" s="89" t="s">
        <v>783</v>
      </c>
      <c r="G5049" s="105">
        <v>45430.656944444447</v>
      </c>
      <c r="H5049" t="str">
        <f>INDEX(Partner_details[companyName], MATCH(E5049, Partner_details[email], 0))</f>
        <v>Avetis Grigoryan</v>
      </c>
      <c r="I5049">
        <f>IFERROR(INDEX(ggPayers[payer], MATCH(A5049, ggPayers[remote_order_id], 0)), 0)</f>
        <v>0</v>
      </c>
      <c r="J5049" t="str">
        <f t="shared" si="78"/>
        <v>other</v>
      </c>
    </row>
    <row r="5050" spans="1:10">
      <c r="A5050" s="89" t="s">
        <v>14204</v>
      </c>
      <c r="B5050" s="89">
        <v>1000</v>
      </c>
      <c r="C5050" s="89" t="s">
        <v>7974</v>
      </c>
      <c r="D5050" s="89"/>
      <c r="E5050" s="89" t="s">
        <v>6554</v>
      </c>
      <c r="F5050" s="89" t="s">
        <v>783</v>
      </c>
      <c r="G5050" s="105">
        <v>45430.656944444447</v>
      </c>
      <c r="H5050" t="str">
        <f>INDEX(Partner_details[companyName], MATCH(E5050, Partner_details[email], 0))</f>
        <v>Avetis Grigoryan</v>
      </c>
      <c r="I5050">
        <f>IFERROR(INDEX(ggPayers[payer], MATCH(A5050, ggPayers[remote_order_id], 0)), 0)</f>
        <v>0</v>
      </c>
      <c r="J5050" t="str">
        <f t="shared" si="78"/>
        <v>other</v>
      </c>
    </row>
    <row r="5051" spans="1:10">
      <c r="A5051" s="89" t="s">
        <v>14205</v>
      </c>
      <c r="B5051" s="89">
        <v>1000</v>
      </c>
      <c r="C5051" s="89" t="s">
        <v>7974</v>
      </c>
      <c r="D5051" s="89"/>
      <c r="E5051" s="89" t="s">
        <v>6554</v>
      </c>
      <c r="F5051" s="89" t="s">
        <v>783</v>
      </c>
      <c r="G5051" s="105">
        <v>45430.656944444447</v>
      </c>
      <c r="H5051" t="str">
        <f>INDEX(Partner_details[companyName], MATCH(E5051, Partner_details[email], 0))</f>
        <v>Avetis Grigoryan</v>
      </c>
      <c r="I5051">
        <f>IFERROR(INDEX(ggPayers[payer], MATCH(A5051, ggPayers[remote_order_id], 0)), 0)</f>
        <v>0</v>
      </c>
      <c r="J5051" t="str">
        <f t="shared" si="78"/>
        <v>other</v>
      </c>
    </row>
    <row r="5052" spans="1:10">
      <c r="A5052" s="89" t="s">
        <v>14206</v>
      </c>
      <c r="B5052" s="89">
        <v>1000</v>
      </c>
      <c r="C5052" s="89" t="s">
        <v>7974</v>
      </c>
      <c r="D5052" s="89"/>
      <c r="E5052" s="89" t="s">
        <v>6554</v>
      </c>
      <c r="F5052" s="89" t="s">
        <v>783</v>
      </c>
      <c r="G5052" s="105">
        <v>45430.656944444447</v>
      </c>
      <c r="H5052" t="str">
        <f>INDEX(Partner_details[companyName], MATCH(E5052, Partner_details[email], 0))</f>
        <v>Avetis Grigoryan</v>
      </c>
      <c r="I5052">
        <f>IFERROR(INDEX(ggPayers[payer], MATCH(A5052, ggPayers[remote_order_id], 0)), 0)</f>
        <v>0</v>
      </c>
      <c r="J5052" t="str">
        <f t="shared" si="78"/>
        <v>other</v>
      </c>
    </row>
    <row r="5053" spans="1:10">
      <c r="A5053" s="89" t="s">
        <v>14207</v>
      </c>
      <c r="B5053" s="89">
        <v>1000</v>
      </c>
      <c r="C5053" s="89" t="s">
        <v>7974</v>
      </c>
      <c r="D5053" s="89"/>
      <c r="E5053" s="89" t="s">
        <v>6554</v>
      </c>
      <c r="F5053" s="89" t="s">
        <v>783</v>
      </c>
      <c r="G5053" s="105">
        <v>45430.656944444447</v>
      </c>
      <c r="H5053" t="str">
        <f>INDEX(Partner_details[companyName], MATCH(E5053, Partner_details[email], 0))</f>
        <v>Avetis Grigoryan</v>
      </c>
      <c r="I5053">
        <f>IFERROR(INDEX(ggPayers[payer], MATCH(A5053, ggPayers[remote_order_id], 0)), 0)</f>
        <v>0</v>
      </c>
      <c r="J5053" t="str">
        <f t="shared" si="78"/>
        <v>other</v>
      </c>
    </row>
    <row r="5054" spans="1:10">
      <c r="A5054" s="89" t="s">
        <v>14208</v>
      </c>
      <c r="B5054" s="89">
        <v>1000</v>
      </c>
      <c r="C5054" s="89" t="s">
        <v>7974</v>
      </c>
      <c r="D5054" s="89"/>
      <c r="E5054" s="89" t="s">
        <v>6554</v>
      </c>
      <c r="F5054" s="89" t="s">
        <v>783</v>
      </c>
      <c r="G5054" s="105">
        <v>45430.65902777778</v>
      </c>
      <c r="H5054" t="str">
        <f>INDEX(Partner_details[companyName], MATCH(E5054, Partner_details[email], 0))</f>
        <v>Avetis Grigoryan</v>
      </c>
      <c r="I5054">
        <f>IFERROR(INDEX(ggPayers[payer], MATCH(A5054, ggPayers[remote_order_id], 0)), 0)</f>
        <v>0</v>
      </c>
      <c r="J5054" t="str">
        <f t="shared" si="78"/>
        <v>other</v>
      </c>
    </row>
    <row r="5055" spans="1:10">
      <c r="A5055" s="89" t="s">
        <v>14209</v>
      </c>
      <c r="B5055" s="89">
        <v>1000</v>
      </c>
      <c r="C5055" s="89" t="s">
        <v>7974</v>
      </c>
      <c r="D5055" s="89"/>
      <c r="E5055" s="89" t="s">
        <v>6554</v>
      </c>
      <c r="F5055" s="89" t="s">
        <v>783</v>
      </c>
      <c r="G5055" s="105">
        <v>45430.65902777778</v>
      </c>
      <c r="H5055" t="str">
        <f>INDEX(Partner_details[companyName], MATCH(E5055, Partner_details[email], 0))</f>
        <v>Avetis Grigoryan</v>
      </c>
      <c r="I5055">
        <f>IFERROR(INDEX(ggPayers[payer], MATCH(A5055, ggPayers[remote_order_id], 0)), 0)</f>
        <v>0</v>
      </c>
      <c r="J5055" t="str">
        <f t="shared" si="78"/>
        <v>other</v>
      </c>
    </row>
    <row r="5056" spans="1:10">
      <c r="A5056" s="89" t="s">
        <v>14210</v>
      </c>
      <c r="B5056" s="89">
        <v>1000</v>
      </c>
      <c r="C5056" s="89" t="s">
        <v>7974</v>
      </c>
      <c r="D5056" s="89"/>
      <c r="E5056" s="89" t="s">
        <v>6554</v>
      </c>
      <c r="F5056" s="89" t="s">
        <v>783</v>
      </c>
      <c r="G5056" s="105">
        <v>45430.65902777778</v>
      </c>
      <c r="H5056" t="str">
        <f>INDEX(Partner_details[companyName], MATCH(E5056, Partner_details[email], 0))</f>
        <v>Avetis Grigoryan</v>
      </c>
      <c r="I5056">
        <f>IFERROR(INDEX(ggPayers[payer], MATCH(A5056, ggPayers[remote_order_id], 0)), 0)</f>
        <v>0</v>
      </c>
      <c r="J5056" t="str">
        <f t="shared" si="78"/>
        <v>other</v>
      </c>
    </row>
    <row r="5057" spans="1:10">
      <c r="A5057" s="89" t="s">
        <v>14211</v>
      </c>
      <c r="B5057" s="89">
        <v>1000</v>
      </c>
      <c r="C5057" s="89" t="s">
        <v>7974</v>
      </c>
      <c r="D5057" s="89"/>
      <c r="E5057" s="89" t="s">
        <v>6554</v>
      </c>
      <c r="F5057" s="89" t="s">
        <v>783</v>
      </c>
      <c r="G5057" s="105">
        <v>45430.65902777778</v>
      </c>
      <c r="H5057" t="str">
        <f>INDEX(Partner_details[companyName], MATCH(E5057, Partner_details[email], 0))</f>
        <v>Avetis Grigoryan</v>
      </c>
      <c r="I5057">
        <f>IFERROR(INDEX(ggPayers[payer], MATCH(A5057, ggPayers[remote_order_id], 0)), 0)</f>
        <v>0</v>
      </c>
      <c r="J5057" t="str">
        <f t="shared" si="78"/>
        <v>other</v>
      </c>
    </row>
    <row r="5058" spans="1:10">
      <c r="A5058" s="89" t="s">
        <v>14212</v>
      </c>
      <c r="B5058" s="89">
        <v>1000</v>
      </c>
      <c r="C5058" s="89" t="s">
        <v>7974</v>
      </c>
      <c r="D5058" s="89"/>
      <c r="E5058" s="89" t="s">
        <v>6554</v>
      </c>
      <c r="F5058" s="89" t="s">
        <v>783</v>
      </c>
      <c r="G5058" s="105">
        <v>45430.65902777778</v>
      </c>
      <c r="H5058" t="str">
        <f>INDEX(Partner_details[companyName], MATCH(E5058, Partner_details[email], 0))</f>
        <v>Avetis Grigoryan</v>
      </c>
      <c r="I5058">
        <f>IFERROR(INDEX(ggPayers[payer], MATCH(A5058, ggPayers[remote_order_id], 0)), 0)</f>
        <v>0</v>
      </c>
      <c r="J5058" t="str">
        <f t="shared" si="78"/>
        <v>other</v>
      </c>
    </row>
    <row r="5059" spans="1:10">
      <c r="A5059" s="89" t="s">
        <v>14213</v>
      </c>
      <c r="B5059" s="89">
        <v>1000</v>
      </c>
      <c r="C5059" s="89" t="s">
        <v>7974</v>
      </c>
      <c r="D5059" s="89"/>
      <c r="E5059" s="89" t="s">
        <v>6554</v>
      </c>
      <c r="F5059" s="89" t="s">
        <v>783</v>
      </c>
      <c r="G5059" s="105">
        <v>45430.65902777778</v>
      </c>
      <c r="H5059" t="str">
        <f>INDEX(Partner_details[companyName], MATCH(E5059, Partner_details[email], 0))</f>
        <v>Avetis Grigoryan</v>
      </c>
      <c r="I5059">
        <f>IFERROR(INDEX(ggPayers[payer], MATCH(A5059, ggPayers[remote_order_id], 0)), 0)</f>
        <v>0</v>
      </c>
      <c r="J5059" t="str">
        <f t="shared" ref="J5059:J5122" si="79">IF(NOT(I5059=0), "ggPay", "other")</f>
        <v>other</v>
      </c>
    </row>
    <row r="5060" spans="1:10">
      <c r="A5060" s="89" t="s">
        <v>14214</v>
      </c>
      <c r="B5060" s="89">
        <v>1000</v>
      </c>
      <c r="C5060" s="89" t="s">
        <v>7974</v>
      </c>
      <c r="D5060" s="89"/>
      <c r="E5060" s="89" t="s">
        <v>6554</v>
      </c>
      <c r="F5060" s="89" t="s">
        <v>783</v>
      </c>
      <c r="G5060" s="105">
        <v>45430.65902777778</v>
      </c>
      <c r="H5060" t="str">
        <f>INDEX(Partner_details[companyName], MATCH(E5060, Partner_details[email], 0))</f>
        <v>Avetis Grigoryan</v>
      </c>
      <c r="I5060">
        <f>IFERROR(INDEX(ggPayers[payer], MATCH(A5060, ggPayers[remote_order_id], 0)), 0)</f>
        <v>0</v>
      </c>
      <c r="J5060" t="str">
        <f t="shared" si="79"/>
        <v>other</v>
      </c>
    </row>
    <row r="5061" spans="1:10">
      <c r="A5061" s="89" t="s">
        <v>14215</v>
      </c>
      <c r="B5061" s="89">
        <v>1000</v>
      </c>
      <c r="C5061" s="89" t="s">
        <v>7974</v>
      </c>
      <c r="D5061" s="89"/>
      <c r="E5061" s="89" t="s">
        <v>6554</v>
      </c>
      <c r="F5061" s="89" t="s">
        <v>783</v>
      </c>
      <c r="G5061" s="105">
        <v>45430.65902777778</v>
      </c>
      <c r="H5061" t="str">
        <f>INDEX(Partner_details[companyName], MATCH(E5061, Partner_details[email], 0))</f>
        <v>Avetis Grigoryan</v>
      </c>
      <c r="I5061">
        <f>IFERROR(INDEX(ggPayers[payer], MATCH(A5061, ggPayers[remote_order_id], 0)), 0)</f>
        <v>0</v>
      </c>
      <c r="J5061" t="str">
        <f t="shared" si="79"/>
        <v>other</v>
      </c>
    </row>
    <row r="5062" spans="1:10">
      <c r="A5062" s="89" t="s">
        <v>14216</v>
      </c>
      <c r="B5062" s="89">
        <v>1000</v>
      </c>
      <c r="C5062" s="89" t="s">
        <v>7974</v>
      </c>
      <c r="D5062" s="89"/>
      <c r="E5062" s="89" t="s">
        <v>6554</v>
      </c>
      <c r="F5062" s="89" t="s">
        <v>783</v>
      </c>
      <c r="G5062" s="105">
        <v>45430.65902777778</v>
      </c>
      <c r="H5062" t="str">
        <f>INDEX(Partner_details[companyName], MATCH(E5062, Partner_details[email], 0))</f>
        <v>Avetis Grigoryan</v>
      </c>
      <c r="I5062">
        <f>IFERROR(INDEX(ggPayers[payer], MATCH(A5062, ggPayers[remote_order_id], 0)), 0)</f>
        <v>0</v>
      </c>
      <c r="J5062" t="str">
        <f t="shared" si="79"/>
        <v>other</v>
      </c>
    </row>
    <row r="5063" spans="1:10">
      <c r="A5063" s="89" t="s">
        <v>14217</v>
      </c>
      <c r="B5063" s="89">
        <v>1000</v>
      </c>
      <c r="C5063" s="89" t="s">
        <v>7974</v>
      </c>
      <c r="D5063" s="89"/>
      <c r="E5063" s="89" t="s">
        <v>6554</v>
      </c>
      <c r="F5063" s="89" t="s">
        <v>783</v>
      </c>
      <c r="G5063" s="105">
        <v>45430.65902777778</v>
      </c>
      <c r="H5063" t="str">
        <f>INDEX(Partner_details[companyName], MATCH(E5063, Partner_details[email], 0))</f>
        <v>Avetis Grigoryan</v>
      </c>
      <c r="I5063">
        <f>IFERROR(INDEX(ggPayers[payer], MATCH(A5063, ggPayers[remote_order_id], 0)), 0)</f>
        <v>0</v>
      </c>
      <c r="J5063" t="str">
        <f t="shared" si="79"/>
        <v>other</v>
      </c>
    </row>
    <row r="5064" spans="1:10">
      <c r="A5064" s="89" t="s">
        <v>14218</v>
      </c>
      <c r="B5064" s="89">
        <v>1000</v>
      </c>
      <c r="C5064" s="89" t="s">
        <v>7974</v>
      </c>
      <c r="D5064" s="89"/>
      <c r="E5064" s="89" t="s">
        <v>6554</v>
      </c>
      <c r="F5064" s="89" t="s">
        <v>783</v>
      </c>
      <c r="G5064" s="105">
        <v>45430.65902777778</v>
      </c>
      <c r="H5064" t="str">
        <f>INDEX(Partner_details[companyName], MATCH(E5064, Partner_details[email], 0))</f>
        <v>Avetis Grigoryan</v>
      </c>
      <c r="I5064">
        <f>IFERROR(INDEX(ggPayers[payer], MATCH(A5064, ggPayers[remote_order_id], 0)), 0)</f>
        <v>0</v>
      </c>
      <c r="J5064" t="str">
        <f t="shared" si="79"/>
        <v>other</v>
      </c>
    </row>
    <row r="5065" spans="1:10">
      <c r="A5065" s="89" t="s">
        <v>14219</v>
      </c>
      <c r="B5065" s="89">
        <v>1000</v>
      </c>
      <c r="C5065" s="89" t="s">
        <v>7974</v>
      </c>
      <c r="D5065" s="89"/>
      <c r="E5065" s="89" t="s">
        <v>6554</v>
      </c>
      <c r="F5065" s="89" t="s">
        <v>783</v>
      </c>
      <c r="G5065" s="105">
        <v>45430.65902777778</v>
      </c>
      <c r="H5065" t="str">
        <f>INDEX(Partner_details[companyName], MATCH(E5065, Partner_details[email], 0))</f>
        <v>Avetis Grigoryan</v>
      </c>
      <c r="I5065">
        <f>IFERROR(INDEX(ggPayers[payer], MATCH(A5065, ggPayers[remote_order_id], 0)), 0)</f>
        <v>0</v>
      </c>
      <c r="J5065" t="str">
        <f t="shared" si="79"/>
        <v>other</v>
      </c>
    </row>
    <row r="5066" spans="1:10">
      <c r="A5066" s="89" t="s">
        <v>597</v>
      </c>
      <c r="B5066" s="89">
        <v>2000</v>
      </c>
      <c r="C5066" s="89" t="s">
        <v>561</v>
      </c>
      <c r="D5066" s="89" t="s">
        <v>14220</v>
      </c>
      <c r="E5066" s="89" t="s">
        <v>130</v>
      </c>
      <c r="F5066" s="89" t="s">
        <v>128</v>
      </c>
      <c r="G5066" s="105">
        <v>45430.679861111108</v>
      </c>
      <c r="H5066" t="str">
        <f>INDEX(Partner_details[companyName], MATCH(E5066, Partner_details[email], 0))</f>
        <v>Avetis Grigoryan</v>
      </c>
      <c r="I5066">
        <f>IFERROR(INDEX(ggPayers[payer], MATCH(A5066, ggPayers[remote_order_id], 0)), 0)</f>
        <v>697861</v>
      </c>
      <c r="J5066" t="str">
        <f t="shared" si="79"/>
        <v>ggPay</v>
      </c>
    </row>
    <row r="5067" spans="1:10">
      <c r="A5067" s="89" t="s">
        <v>594</v>
      </c>
      <c r="B5067" s="89">
        <v>500</v>
      </c>
      <c r="C5067" s="89" t="s">
        <v>561</v>
      </c>
      <c r="D5067" s="89" t="s">
        <v>14221</v>
      </c>
      <c r="E5067" s="89" t="s">
        <v>190</v>
      </c>
      <c r="F5067" s="89" t="s">
        <v>189</v>
      </c>
      <c r="G5067" s="105">
        <v>45430.742361111108</v>
      </c>
      <c r="H5067" t="str">
        <f>INDEX(Partner_details[companyName], MATCH(E5067, Partner_details[email], 0))</f>
        <v>gg cjsc</v>
      </c>
      <c r="I5067">
        <f>IFERROR(INDEX(ggPayers[payer], MATCH(A5067, ggPayers[remote_order_id], 0)), 0)</f>
        <v>798</v>
      </c>
      <c r="J5067" t="str">
        <f t="shared" si="79"/>
        <v>ggPay</v>
      </c>
    </row>
    <row r="5068" spans="1:10">
      <c r="A5068" s="89" t="s">
        <v>592</v>
      </c>
      <c r="B5068" s="89">
        <v>500</v>
      </c>
      <c r="C5068" s="89" t="s">
        <v>561</v>
      </c>
      <c r="D5068" s="89" t="s">
        <v>14222</v>
      </c>
      <c r="E5068" s="89" t="s">
        <v>247</v>
      </c>
      <c r="F5068" s="89" t="s">
        <v>246</v>
      </c>
      <c r="G5068" s="105">
        <v>45430.742361111108</v>
      </c>
      <c r="H5068" t="str">
        <f>INDEX(Partner_details[companyName], MATCH(E5068, Partner_details[email], 0))</f>
        <v>gg cjsc</v>
      </c>
      <c r="I5068">
        <f>IFERROR(INDEX(ggPayers[payer], MATCH(A5068, ggPayers[remote_order_id], 0)), 0)</f>
        <v>159282</v>
      </c>
      <c r="J5068" t="str">
        <f t="shared" si="79"/>
        <v>ggPay</v>
      </c>
    </row>
    <row r="5069" spans="1:10">
      <c r="A5069" s="89" t="s">
        <v>14223</v>
      </c>
      <c r="B5069" s="89">
        <v>500</v>
      </c>
      <c r="C5069" s="89" t="s">
        <v>7963</v>
      </c>
      <c r="D5069" s="89" t="s">
        <v>14224</v>
      </c>
      <c r="E5069" s="89" t="s">
        <v>6572</v>
      </c>
      <c r="F5069" s="89" t="s">
        <v>568</v>
      </c>
      <c r="G5069" s="105">
        <v>45431.336111111108</v>
      </c>
      <c r="H5069" t="str">
        <f>INDEX(Partner_details[companyName], MATCH(E5069, Partner_details[email], 0))</f>
        <v>Bisquit</v>
      </c>
      <c r="I5069">
        <f>IFERROR(INDEX(ggPayers[payer], MATCH(A5069, ggPayers[remote_order_id], 0)), 0)</f>
        <v>0</v>
      </c>
      <c r="J5069" t="str">
        <f t="shared" si="79"/>
        <v>other</v>
      </c>
    </row>
    <row r="5070" spans="1:10">
      <c r="A5070" s="89" t="s">
        <v>590</v>
      </c>
      <c r="B5070" s="89">
        <v>500</v>
      </c>
      <c r="C5070" s="89" t="s">
        <v>561</v>
      </c>
      <c r="D5070" s="89" t="s">
        <v>14225</v>
      </c>
      <c r="E5070" s="89" t="s">
        <v>7432</v>
      </c>
      <c r="F5070" s="89" t="s">
        <v>571</v>
      </c>
      <c r="G5070" s="105">
        <v>45431.338194444441</v>
      </c>
      <c r="H5070" t="str">
        <f>INDEX(Partner_details[companyName], MATCH(E5070, Partner_details[email], 0))</f>
        <v>Venlo</v>
      </c>
      <c r="I5070">
        <f>IFERROR(INDEX(ggPayers[payer], MATCH(A5070, ggPayers[remote_order_id], 0)), 0)</f>
        <v>798</v>
      </c>
      <c r="J5070" t="str">
        <f t="shared" si="79"/>
        <v>ggPay</v>
      </c>
    </row>
    <row r="5071" spans="1:10">
      <c r="A5071" s="89" t="s">
        <v>14226</v>
      </c>
      <c r="B5071" s="89">
        <v>2000</v>
      </c>
      <c r="C5071" s="89" t="s">
        <v>7963</v>
      </c>
      <c r="D5071" s="89" t="s">
        <v>14227</v>
      </c>
      <c r="E5071" s="89" t="s">
        <v>7296</v>
      </c>
      <c r="F5071" s="89" t="s">
        <v>516</v>
      </c>
      <c r="G5071" s="105">
        <v>45431.439583333333</v>
      </c>
      <c r="H5071" t="str">
        <f>INDEX(Partner_details[companyName], MATCH(E5071, Partner_details[email], 0))</f>
        <v>Paul</v>
      </c>
      <c r="I5071">
        <f>IFERROR(INDEX(ggPayers[payer], MATCH(A5071, ggPayers[remote_order_id], 0)), 0)</f>
        <v>0</v>
      </c>
      <c r="J5071" t="str">
        <f t="shared" si="79"/>
        <v>other</v>
      </c>
    </row>
    <row r="5072" spans="1:10">
      <c r="A5072" s="89" t="s">
        <v>14228</v>
      </c>
      <c r="B5072" s="89">
        <v>2000</v>
      </c>
      <c r="C5072" s="89" t="s">
        <v>7963</v>
      </c>
      <c r="D5072" s="89"/>
      <c r="E5072" s="89" t="s">
        <v>7296</v>
      </c>
      <c r="F5072" s="89" t="s">
        <v>516</v>
      </c>
      <c r="G5072" s="105">
        <v>45431.439583333333</v>
      </c>
      <c r="H5072" t="str">
        <f>INDEX(Partner_details[companyName], MATCH(E5072, Partner_details[email], 0))</f>
        <v>Paul</v>
      </c>
      <c r="I5072">
        <f>IFERROR(INDEX(ggPayers[payer], MATCH(A5072, ggPayers[remote_order_id], 0)), 0)</f>
        <v>0</v>
      </c>
      <c r="J5072" t="str">
        <f t="shared" si="79"/>
        <v>other</v>
      </c>
    </row>
    <row r="5073" spans="1:10">
      <c r="A5073" s="89" t="s">
        <v>14229</v>
      </c>
      <c r="B5073" s="89">
        <v>300</v>
      </c>
      <c r="C5073" s="89" t="s">
        <v>7963</v>
      </c>
      <c r="D5073" s="89"/>
      <c r="E5073" s="89" t="s">
        <v>6714</v>
      </c>
      <c r="F5073" s="89" t="s">
        <v>585</v>
      </c>
      <c r="G5073" s="105">
        <v>45431.493750000001</v>
      </c>
      <c r="H5073" t="str">
        <f>INDEX(Partner_details[companyName], MATCH(E5073, Partner_details[email], 0))</f>
        <v>Dodopizza</v>
      </c>
      <c r="I5073">
        <f>IFERROR(INDEX(ggPayers[payer], MATCH(A5073, ggPayers[remote_order_id], 0)), 0)</f>
        <v>0</v>
      </c>
      <c r="J5073" t="str">
        <f t="shared" si="79"/>
        <v>other</v>
      </c>
    </row>
    <row r="5074" spans="1:10">
      <c r="A5074" s="89" t="s">
        <v>14230</v>
      </c>
      <c r="B5074" s="89">
        <v>300</v>
      </c>
      <c r="C5074" s="89" t="s">
        <v>7963</v>
      </c>
      <c r="D5074" s="89"/>
      <c r="E5074" s="89" t="s">
        <v>6714</v>
      </c>
      <c r="F5074" s="89" t="s">
        <v>585</v>
      </c>
      <c r="G5074" s="105">
        <v>45431.493750000001</v>
      </c>
      <c r="H5074" t="str">
        <f>INDEX(Partner_details[companyName], MATCH(E5074, Partner_details[email], 0))</f>
        <v>Dodopizza</v>
      </c>
      <c r="I5074">
        <f>IFERROR(INDEX(ggPayers[payer], MATCH(A5074, ggPayers[remote_order_id], 0)), 0)</f>
        <v>0</v>
      </c>
      <c r="J5074" t="str">
        <f t="shared" si="79"/>
        <v>other</v>
      </c>
    </row>
    <row r="5075" spans="1:10">
      <c r="A5075" s="89" t="s">
        <v>588</v>
      </c>
      <c r="B5075" s="89">
        <v>300</v>
      </c>
      <c r="C5075" s="89" t="s">
        <v>561</v>
      </c>
      <c r="D5075" s="89"/>
      <c r="E5075" s="89" t="s">
        <v>6714</v>
      </c>
      <c r="F5075" s="89" t="s">
        <v>585</v>
      </c>
      <c r="G5075" s="105">
        <v>45431.493750000001</v>
      </c>
      <c r="H5075" t="str">
        <f>INDEX(Partner_details[companyName], MATCH(E5075, Partner_details[email], 0))</f>
        <v>Dodopizza</v>
      </c>
      <c r="I5075">
        <f>IFERROR(INDEX(ggPayers[payer], MATCH(A5075, ggPayers[remote_order_id], 0)), 0)</f>
        <v>0</v>
      </c>
      <c r="J5075" t="str">
        <f t="shared" si="79"/>
        <v>other</v>
      </c>
    </row>
    <row r="5076" spans="1:10">
      <c r="A5076" s="89" t="s">
        <v>14231</v>
      </c>
      <c r="B5076" s="89">
        <v>300</v>
      </c>
      <c r="C5076" s="89" t="s">
        <v>7963</v>
      </c>
      <c r="D5076" s="89"/>
      <c r="E5076" s="89" t="s">
        <v>6714</v>
      </c>
      <c r="F5076" s="89" t="s">
        <v>585</v>
      </c>
      <c r="G5076" s="105">
        <v>45431.493750000001</v>
      </c>
      <c r="H5076" t="str">
        <f>INDEX(Partner_details[companyName], MATCH(E5076, Partner_details[email], 0))</f>
        <v>Dodopizza</v>
      </c>
      <c r="I5076">
        <f>IFERROR(INDEX(ggPayers[payer], MATCH(A5076, ggPayers[remote_order_id], 0)), 0)</f>
        <v>0</v>
      </c>
      <c r="J5076" t="str">
        <f t="shared" si="79"/>
        <v>other</v>
      </c>
    </row>
    <row r="5077" spans="1:10">
      <c r="A5077" s="89" t="s">
        <v>586</v>
      </c>
      <c r="B5077" s="89">
        <v>300</v>
      </c>
      <c r="C5077" s="89" t="s">
        <v>561</v>
      </c>
      <c r="D5077" s="89"/>
      <c r="E5077" s="89" t="s">
        <v>6714</v>
      </c>
      <c r="F5077" s="89" t="s">
        <v>585</v>
      </c>
      <c r="G5077" s="105">
        <v>45431.5</v>
      </c>
      <c r="H5077" t="str">
        <f>INDEX(Partner_details[companyName], MATCH(E5077, Partner_details[email], 0))</f>
        <v>Dodopizza</v>
      </c>
      <c r="I5077">
        <f>IFERROR(INDEX(ggPayers[payer], MATCH(A5077, ggPayers[remote_order_id], 0)), 0)</f>
        <v>0</v>
      </c>
      <c r="J5077" t="str">
        <f t="shared" si="79"/>
        <v>other</v>
      </c>
    </row>
    <row r="5078" spans="1:10">
      <c r="A5078" s="89" t="s">
        <v>583</v>
      </c>
      <c r="B5078" s="89">
        <v>1000</v>
      </c>
      <c r="C5078" s="89" t="s">
        <v>561</v>
      </c>
      <c r="D5078" s="89"/>
      <c r="E5078" s="89" t="s">
        <v>6907</v>
      </c>
      <c r="F5078" s="89" t="s">
        <v>582</v>
      </c>
      <c r="G5078" s="105">
        <v>45431.543055555558</v>
      </c>
      <c r="H5078" t="str">
        <f>INDEX(Partner_details[companyName], MATCH(E5078, Partner_details[email], 0))</f>
        <v>Karas Tumanyan</v>
      </c>
      <c r="I5078">
        <f>IFERROR(INDEX(ggPayers[payer], MATCH(A5078, ggPayers[remote_order_id], 0)), 0)</f>
        <v>0</v>
      </c>
      <c r="J5078" t="str">
        <f t="shared" si="79"/>
        <v>other</v>
      </c>
    </row>
    <row r="5079" spans="1:10">
      <c r="A5079" s="89" t="s">
        <v>578</v>
      </c>
      <c r="B5079" s="89">
        <v>1000</v>
      </c>
      <c r="C5079" s="89" t="s">
        <v>561</v>
      </c>
      <c r="D5079" s="89" t="s">
        <v>14232</v>
      </c>
      <c r="E5079" s="89" t="s">
        <v>6572</v>
      </c>
      <c r="F5079" s="89" t="s">
        <v>568</v>
      </c>
      <c r="G5079" s="105">
        <v>45431.62777777778</v>
      </c>
      <c r="H5079" t="str">
        <f>INDEX(Partner_details[companyName], MATCH(E5079, Partner_details[email], 0))</f>
        <v>Bisquit</v>
      </c>
      <c r="I5079">
        <f>IFERROR(INDEX(ggPayers[payer], MATCH(A5079, ggPayers[remote_order_id], 0)), 0)</f>
        <v>1132730</v>
      </c>
      <c r="J5079" t="str">
        <f t="shared" si="79"/>
        <v>ggPay</v>
      </c>
    </row>
    <row r="5080" spans="1:10">
      <c r="A5080" s="89" t="s">
        <v>14233</v>
      </c>
      <c r="B5080" s="89">
        <v>1000</v>
      </c>
      <c r="C5080" s="89" t="s">
        <v>7963</v>
      </c>
      <c r="D5080" s="89" t="s">
        <v>14234</v>
      </c>
      <c r="E5080" s="89" t="s">
        <v>6572</v>
      </c>
      <c r="F5080" s="89" t="s">
        <v>568</v>
      </c>
      <c r="G5080" s="105">
        <v>45431.630555555559</v>
      </c>
      <c r="H5080" t="str">
        <f>INDEX(Partner_details[companyName], MATCH(E5080, Partner_details[email], 0))</f>
        <v>Bisquit</v>
      </c>
      <c r="I5080">
        <f>IFERROR(INDEX(ggPayers[payer], MATCH(A5080, ggPayers[remote_order_id], 0)), 0)</f>
        <v>0</v>
      </c>
      <c r="J5080" t="str">
        <f t="shared" si="79"/>
        <v>other</v>
      </c>
    </row>
    <row r="5081" spans="1:10">
      <c r="A5081" s="99" t="s">
        <v>14235</v>
      </c>
      <c r="B5081" s="89">
        <v>500</v>
      </c>
      <c r="C5081" s="89" t="s">
        <v>7974</v>
      </c>
      <c r="D5081" s="89"/>
      <c r="E5081" s="89" t="s">
        <v>7272</v>
      </c>
      <c r="F5081" s="89" t="s">
        <v>7271</v>
      </c>
      <c r="G5081" s="105">
        <v>45431.697916666664</v>
      </c>
      <c r="H5081" t="str">
        <f>INDEX(Partner_details[companyName], MATCH(E5081, Partner_details[email], 0))</f>
        <v>Lumen Coffee</v>
      </c>
      <c r="I5081">
        <f>IFERROR(INDEX(ggPayers[payer], MATCH(A5081, ggPayers[remote_order_id], 0)), 0)</f>
        <v>0</v>
      </c>
      <c r="J5081" t="str">
        <f t="shared" si="79"/>
        <v>other</v>
      </c>
    </row>
    <row r="5082" spans="1:10">
      <c r="A5082" s="89" t="s">
        <v>14236</v>
      </c>
      <c r="B5082" s="89">
        <v>500</v>
      </c>
      <c r="C5082" s="89" t="s">
        <v>7974</v>
      </c>
      <c r="D5082" s="89"/>
      <c r="E5082" s="89" t="s">
        <v>7272</v>
      </c>
      <c r="F5082" s="89" t="s">
        <v>7271</v>
      </c>
      <c r="G5082" s="105">
        <v>45431.697916666664</v>
      </c>
      <c r="H5082" t="str">
        <f>INDEX(Partner_details[companyName], MATCH(E5082, Partner_details[email], 0))</f>
        <v>Lumen Coffee</v>
      </c>
      <c r="I5082">
        <f>IFERROR(INDEX(ggPayers[payer], MATCH(A5082, ggPayers[remote_order_id], 0)), 0)</f>
        <v>0</v>
      </c>
      <c r="J5082" t="str">
        <f t="shared" si="79"/>
        <v>other</v>
      </c>
    </row>
    <row r="5083" spans="1:10">
      <c r="A5083" s="89" t="s">
        <v>14237</v>
      </c>
      <c r="B5083" s="89">
        <v>500</v>
      </c>
      <c r="C5083" s="89" t="s">
        <v>7974</v>
      </c>
      <c r="D5083" s="89"/>
      <c r="E5083" s="89" t="s">
        <v>7272</v>
      </c>
      <c r="F5083" s="89" t="s">
        <v>7271</v>
      </c>
      <c r="G5083" s="105">
        <v>45431.697916666664</v>
      </c>
      <c r="H5083" t="str">
        <f>INDEX(Partner_details[companyName], MATCH(E5083, Partner_details[email], 0))</f>
        <v>Lumen Coffee</v>
      </c>
      <c r="I5083">
        <f>IFERROR(INDEX(ggPayers[payer], MATCH(A5083, ggPayers[remote_order_id], 0)), 0)</f>
        <v>0</v>
      </c>
      <c r="J5083" t="str">
        <f t="shared" si="79"/>
        <v>other</v>
      </c>
    </row>
    <row r="5084" spans="1:10">
      <c r="A5084" s="89" t="s">
        <v>14238</v>
      </c>
      <c r="B5084" s="89">
        <v>500</v>
      </c>
      <c r="C5084" s="89" t="s">
        <v>7974</v>
      </c>
      <c r="D5084" s="89"/>
      <c r="E5084" s="89" t="s">
        <v>7272</v>
      </c>
      <c r="F5084" s="89" t="s">
        <v>7271</v>
      </c>
      <c r="G5084" s="105">
        <v>45431.697916666664</v>
      </c>
      <c r="H5084" t="str">
        <f>INDEX(Partner_details[companyName], MATCH(E5084, Partner_details[email], 0))</f>
        <v>Lumen Coffee</v>
      </c>
      <c r="I5084">
        <f>IFERROR(INDEX(ggPayers[payer], MATCH(A5084, ggPayers[remote_order_id], 0)), 0)</f>
        <v>0</v>
      </c>
      <c r="J5084" t="str">
        <f t="shared" si="79"/>
        <v>other</v>
      </c>
    </row>
    <row r="5085" spans="1:10">
      <c r="A5085" s="89" t="s">
        <v>14239</v>
      </c>
      <c r="B5085" s="89">
        <v>500</v>
      </c>
      <c r="C5085" s="89" t="s">
        <v>7974</v>
      </c>
      <c r="D5085" s="89"/>
      <c r="E5085" s="89" t="s">
        <v>7272</v>
      </c>
      <c r="F5085" s="89" t="s">
        <v>7271</v>
      </c>
      <c r="G5085" s="105">
        <v>45431.697916666664</v>
      </c>
      <c r="H5085" t="str">
        <f>INDEX(Partner_details[companyName], MATCH(E5085, Partner_details[email], 0))</f>
        <v>Lumen Coffee</v>
      </c>
      <c r="I5085">
        <f>IFERROR(INDEX(ggPayers[payer], MATCH(A5085, ggPayers[remote_order_id], 0)), 0)</f>
        <v>0</v>
      </c>
      <c r="J5085" t="str">
        <f t="shared" si="79"/>
        <v>other</v>
      </c>
    </row>
    <row r="5086" spans="1:10">
      <c r="A5086" s="89" t="s">
        <v>14240</v>
      </c>
      <c r="B5086" s="89">
        <v>500</v>
      </c>
      <c r="C5086" s="89" t="s">
        <v>7974</v>
      </c>
      <c r="D5086" s="89"/>
      <c r="E5086" s="89" t="s">
        <v>7272</v>
      </c>
      <c r="F5086" s="89" t="s">
        <v>7271</v>
      </c>
      <c r="G5086" s="105">
        <v>45431.697916666664</v>
      </c>
      <c r="H5086" t="str">
        <f>INDEX(Partner_details[companyName], MATCH(E5086, Partner_details[email], 0))</f>
        <v>Lumen Coffee</v>
      </c>
      <c r="I5086">
        <f>IFERROR(INDEX(ggPayers[payer], MATCH(A5086, ggPayers[remote_order_id], 0)), 0)</f>
        <v>0</v>
      </c>
      <c r="J5086" t="str">
        <f t="shared" si="79"/>
        <v>other</v>
      </c>
    </row>
    <row r="5087" spans="1:10">
      <c r="A5087" s="89" t="s">
        <v>14241</v>
      </c>
      <c r="B5087" s="89">
        <v>500</v>
      </c>
      <c r="C5087" s="89" t="s">
        <v>7974</v>
      </c>
      <c r="D5087" s="89"/>
      <c r="E5087" s="89" t="s">
        <v>7272</v>
      </c>
      <c r="F5087" s="89" t="s">
        <v>7271</v>
      </c>
      <c r="G5087" s="105">
        <v>45431.697916666664</v>
      </c>
      <c r="H5087" t="str">
        <f>INDEX(Partner_details[companyName], MATCH(E5087, Partner_details[email], 0))</f>
        <v>Lumen Coffee</v>
      </c>
      <c r="I5087">
        <f>IFERROR(INDEX(ggPayers[payer], MATCH(A5087, ggPayers[remote_order_id], 0)), 0)</f>
        <v>0</v>
      </c>
      <c r="J5087" t="str">
        <f t="shared" si="79"/>
        <v>other</v>
      </c>
    </row>
    <row r="5088" spans="1:10">
      <c r="A5088" s="89" t="s">
        <v>14242</v>
      </c>
      <c r="B5088" s="89">
        <v>500</v>
      </c>
      <c r="C5088" s="89" t="s">
        <v>7974</v>
      </c>
      <c r="D5088" s="89"/>
      <c r="E5088" s="89" t="s">
        <v>7272</v>
      </c>
      <c r="F5088" s="89" t="s">
        <v>7271</v>
      </c>
      <c r="G5088" s="105">
        <v>45431.697916666664</v>
      </c>
      <c r="H5088" t="str">
        <f>INDEX(Partner_details[companyName], MATCH(E5088, Partner_details[email], 0))</f>
        <v>Lumen Coffee</v>
      </c>
      <c r="I5088">
        <f>IFERROR(INDEX(ggPayers[payer], MATCH(A5088, ggPayers[remote_order_id], 0)), 0)</f>
        <v>0</v>
      </c>
      <c r="J5088" t="str">
        <f t="shared" si="79"/>
        <v>other</v>
      </c>
    </row>
    <row r="5089" spans="1:10">
      <c r="A5089" s="89" t="s">
        <v>14243</v>
      </c>
      <c r="B5089" s="89">
        <v>500</v>
      </c>
      <c r="C5089" s="89" t="s">
        <v>7974</v>
      </c>
      <c r="D5089" s="89"/>
      <c r="E5089" s="89" t="s">
        <v>7272</v>
      </c>
      <c r="F5089" s="89" t="s">
        <v>7271</v>
      </c>
      <c r="G5089" s="105">
        <v>45431.697916666664</v>
      </c>
      <c r="H5089" t="str">
        <f>INDEX(Partner_details[companyName], MATCH(E5089, Partner_details[email], 0))</f>
        <v>Lumen Coffee</v>
      </c>
      <c r="I5089">
        <f>IFERROR(INDEX(ggPayers[payer], MATCH(A5089, ggPayers[remote_order_id], 0)), 0)</f>
        <v>0</v>
      </c>
      <c r="J5089" t="str">
        <f t="shared" si="79"/>
        <v>other</v>
      </c>
    </row>
    <row r="5090" spans="1:10">
      <c r="A5090" s="89" t="s">
        <v>14244</v>
      </c>
      <c r="B5090" s="89">
        <v>500</v>
      </c>
      <c r="C5090" s="89" t="s">
        <v>7974</v>
      </c>
      <c r="D5090" s="89"/>
      <c r="E5090" s="89" t="s">
        <v>7272</v>
      </c>
      <c r="F5090" s="89" t="s">
        <v>7271</v>
      </c>
      <c r="G5090" s="105">
        <v>45431.697916666664</v>
      </c>
      <c r="H5090" t="str">
        <f>INDEX(Partner_details[companyName], MATCH(E5090, Partner_details[email], 0))</f>
        <v>Lumen Coffee</v>
      </c>
      <c r="I5090">
        <f>IFERROR(INDEX(ggPayers[payer], MATCH(A5090, ggPayers[remote_order_id], 0)), 0)</f>
        <v>0</v>
      </c>
      <c r="J5090" t="str">
        <f t="shared" si="79"/>
        <v>other</v>
      </c>
    </row>
    <row r="5091" spans="1:10">
      <c r="A5091" s="89" t="s">
        <v>14245</v>
      </c>
      <c r="B5091" s="89">
        <v>500</v>
      </c>
      <c r="C5091" s="89" t="s">
        <v>7974</v>
      </c>
      <c r="D5091" s="89"/>
      <c r="E5091" s="89" t="s">
        <v>7272</v>
      </c>
      <c r="F5091" s="89" t="s">
        <v>7271</v>
      </c>
      <c r="G5091" s="105">
        <v>45431.697916666664</v>
      </c>
      <c r="H5091" t="str">
        <f>INDEX(Partner_details[companyName], MATCH(E5091, Partner_details[email], 0))</f>
        <v>Lumen Coffee</v>
      </c>
      <c r="I5091">
        <f>IFERROR(INDEX(ggPayers[payer], MATCH(A5091, ggPayers[remote_order_id], 0)), 0)</f>
        <v>0</v>
      </c>
      <c r="J5091" t="str">
        <f t="shared" si="79"/>
        <v>other</v>
      </c>
    </row>
    <row r="5092" spans="1:10">
      <c r="A5092" s="89" t="s">
        <v>14246</v>
      </c>
      <c r="B5092" s="89">
        <v>500</v>
      </c>
      <c r="C5092" s="89" t="s">
        <v>7974</v>
      </c>
      <c r="D5092" s="89"/>
      <c r="E5092" s="89" t="s">
        <v>7272</v>
      </c>
      <c r="F5092" s="89" t="s">
        <v>7271</v>
      </c>
      <c r="G5092" s="105">
        <v>45431.697916666664</v>
      </c>
      <c r="H5092" t="str">
        <f>INDEX(Partner_details[companyName], MATCH(E5092, Partner_details[email], 0))</f>
        <v>Lumen Coffee</v>
      </c>
      <c r="I5092">
        <f>IFERROR(INDEX(ggPayers[payer], MATCH(A5092, ggPayers[remote_order_id], 0)), 0)</f>
        <v>0</v>
      </c>
      <c r="J5092" t="str">
        <f t="shared" si="79"/>
        <v>other</v>
      </c>
    </row>
    <row r="5093" spans="1:10">
      <c r="A5093" s="89" t="s">
        <v>14247</v>
      </c>
      <c r="B5093" s="89">
        <v>500</v>
      </c>
      <c r="C5093" s="89" t="s">
        <v>7974</v>
      </c>
      <c r="D5093" s="89"/>
      <c r="E5093" s="89" t="s">
        <v>7272</v>
      </c>
      <c r="F5093" s="89" t="s">
        <v>7271</v>
      </c>
      <c r="G5093" s="105">
        <v>45431.697916666664</v>
      </c>
      <c r="H5093" t="str">
        <f>INDEX(Partner_details[companyName], MATCH(E5093, Partner_details[email], 0))</f>
        <v>Lumen Coffee</v>
      </c>
      <c r="I5093">
        <f>IFERROR(INDEX(ggPayers[payer], MATCH(A5093, ggPayers[remote_order_id], 0)), 0)</f>
        <v>0</v>
      </c>
      <c r="J5093" t="str">
        <f t="shared" si="79"/>
        <v>other</v>
      </c>
    </row>
    <row r="5094" spans="1:10">
      <c r="A5094" s="89" t="s">
        <v>14248</v>
      </c>
      <c r="B5094" s="89">
        <v>500</v>
      </c>
      <c r="C5094" s="89" t="s">
        <v>7974</v>
      </c>
      <c r="D5094" s="89"/>
      <c r="E5094" s="89" t="s">
        <v>7272</v>
      </c>
      <c r="F5094" s="89" t="s">
        <v>7271</v>
      </c>
      <c r="G5094" s="105">
        <v>45431.697916666664</v>
      </c>
      <c r="H5094" t="str">
        <f>INDEX(Partner_details[companyName], MATCH(E5094, Partner_details[email], 0))</f>
        <v>Lumen Coffee</v>
      </c>
      <c r="I5094">
        <f>IFERROR(INDEX(ggPayers[payer], MATCH(A5094, ggPayers[remote_order_id], 0)), 0)</f>
        <v>0</v>
      </c>
      <c r="J5094" t="str">
        <f t="shared" si="79"/>
        <v>other</v>
      </c>
    </row>
    <row r="5095" spans="1:10">
      <c r="A5095" s="89" t="s">
        <v>14249</v>
      </c>
      <c r="B5095" s="89">
        <v>500</v>
      </c>
      <c r="C5095" s="89" t="s">
        <v>7974</v>
      </c>
      <c r="D5095" s="89"/>
      <c r="E5095" s="89" t="s">
        <v>7272</v>
      </c>
      <c r="F5095" s="89" t="s">
        <v>7271</v>
      </c>
      <c r="G5095" s="105">
        <v>45431.697916666664</v>
      </c>
      <c r="H5095" t="str">
        <f>INDEX(Partner_details[companyName], MATCH(E5095, Partner_details[email], 0))</f>
        <v>Lumen Coffee</v>
      </c>
      <c r="I5095">
        <f>IFERROR(INDEX(ggPayers[payer], MATCH(A5095, ggPayers[remote_order_id], 0)), 0)</f>
        <v>0</v>
      </c>
      <c r="J5095" t="str">
        <f t="shared" si="79"/>
        <v>other</v>
      </c>
    </row>
    <row r="5096" spans="1:10">
      <c r="A5096" s="89" t="s">
        <v>14250</v>
      </c>
      <c r="B5096" s="89">
        <v>500</v>
      </c>
      <c r="C5096" s="89" t="s">
        <v>7974</v>
      </c>
      <c r="D5096" s="89"/>
      <c r="E5096" s="89" t="s">
        <v>7272</v>
      </c>
      <c r="F5096" s="89" t="s">
        <v>7271</v>
      </c>
      <c r="G5096" s="105">
        <v>45431.697916666664</v>
      </c>
      <c r="H5096" t="str">
        <f>INDEX(Partner_details[companyName], MATCH(E5096, Partner_details[email], 0))</f>
        <v>Lumen Coffee</v>
      </c>
      <c r="I5096">
        <f>IFERROR(INDEX(ggPayers[payer], MATCH(A5096, ggPayers[remote_order_id], 0)), 0)</f>
        <v>0</v>
      </c>
      <c r="J5096" t="str">
        <f t="shared" si="79"/>
        <v>other</v>
      </c>
    </row>
    <row r="5097" spans="1:10">
      <c r="A5097" s="89" t="s">
        <v>14251</v>
      </c>
      <c r="B5097" s="89">
        <v>500</v>
      </c>
      <c r="C5097" s="89" t="s">
        <v>7974</v>
      </c>
      <c r="D5097" s="89"/>
      <c r="E5097" s="89" t="s">
        <v>7272</v>
      </c>
      <c r="F5097" s="89" t="s">
        <v>7271</v>
      </c>
      <c r="G5097" s="105">
        <v>45431.697916666664</v>
      </c>
      <c r="H5097" t="str">
        <f>INDEX(Partner_details[companyName], MATCH(E5097, Partner_details[email], 0))</f>
        <v>Lumen Coffee</v>
      </c>
      <c r="I5097">
        <f>IFERROR(INDEX(ggPayers[payer], MATCH(A5097, ggPayers[remote_order_id], 0)), 0)</f>
        <v>0</v>
      </c>
      <c r="J5097" t="str">
        <f t="shared" si="79"/>
        <v>other</v>
      </c>
    </row>
    <row r="5098" spans="1:10">
      <c r="A5098" s="89" t="s">
        <v>14252</v>
      </c>
      <c r="B5098" s="89">
        <v>500</v>
      </c>
      <c r="C5098" s="89" t="s">
        <v>7974</v>
      </c>
      <c r="D5098" s="89"/>
      <c r="E5098" s="89" t="s">
        <v>7272</v>
      </c>
      <c r="F5098" s="89" t="s">
        <v>7271</v>
      </c>
      <c r="G5098" s="105">
        <v>45431.697916666664</v>
      </c>
      <c r="H5098" t="str">
        <f>INDEX(Partner_details[companyName], MATCH(E5098, Partner_details[email], 0))</f>
        <v>Lumen Coffee</v>
      </c>
      <c r="I5098">
        <f>IFERROR(INDEX(ggPayers[payer], MATCH(A5098, ggPayers[remote_order_id], 0)), 0)</f>
        <v>0</v>
      </c>
      <c r="J5098" t="str">
        <f t="shared" si="79"/>
        <v>other</v>
      </c>
    </row>
    <row r="5099" spans="1:10">
      <c r="A5099" s="89" t="s">
        <v>14253</v>
      </c>
      <c r="B5099" s="89">
        <v>500</v>
      </c>
      <c r="C5099" s="89" t="s">
        <v>7974</v>
      </c>
      <c r="D5099" s="89"/>
      <c r="E5099" s="89" t="s">
        <v>7272</v>
      </c>
      <c r="F5099" s="89" t="s">
        <v>7271</v>
      </c>
      <c r="G5099" s="105">
        <v>45431.697916666664</v>
      </c>
      <c r="H5099" t="str">
        <f>INDEX(Partner_details[companyName], MATCH(E5099, Partner_details[email], 0))</f>
        <v>Lumen Coffee</v>
      </c>
      <c r="I5099">
        <f>IFERROR(INDEX(ggPayers[payer], MATCH(A5099, ggPayers[remote_order_id], 0)), 0)</f>
        <v>0</v>
      </c>
      <c r="J5099" t="str">
        <f t="shared" si="79"/>
        <v>other</v>
      </c>
    </row>
    <row r="5100" spans="1:10">
      <c r="A5100" s="89" t="s">
        <v>14254</v>
      </c>
      <c r="B5100" s="89">
        <v>500</v>
      </c>
      <c r="C5100" s="89" t="s">
        <v>7974</v>
      </c>
      <c r="D5100" s="89"/>
      <c r="E5100" s="89" t="s">
        <v>7272</v>
      </c>
      <c r="F5100" s="89" t="s">
        <v>7271</v>
      </c>
      <c r="G5100" s="105">
        <v>45431.697916666664</v>
      </c>
      <c r="H5100" t="str">
        <f>INDEX(Partner_details[companyName], MATCH(E5100, Partner_details[email], 0))</f>
        <v>Lumen Coffee</v>
      </c>
      <c r="I5100">
        <f>IFERROR(INDEX(ggPayers[payer], MATCH(A5100, ggPayers[remote_order_id], 0)), 0)</f>
        <v>0</v>
      </c>
      <c r="J5100" t="str">
        <f t="shared" si="79"/>
        <v>other</v>
      </c>
    </row>
    <row r="5101" spans="1:10">
      <c r="A5101" s="89" t="s">
        <v>14255</v>
      </c>
      <c r="B5101" s="89">
        <v>500</v>
      </c>
      <c r="C5101" s="89" t="s">
        <v>7974</v>
      </c>
      <c r="D5101" s="89"/>
      <c r="E5101" s="89" t="s">
        <v>7272</v>
      </c>
      <c r="F5101" s="89" t="s">
        <v>7271</v>
      </c>
      <c r="G5101" s="105">
        <v>45431.697916666664</v>
      </c>
      <c r="H5101" t="str">
        <f>INDEX(Partner_details[companyName], MATCH(E5101, Partner_details[email], 0))</f>
        <v>Lumen Coffee</v>
      </c>
      <c r="I5101">
        <f>IFERROR(INDEX(ggPayers[payer], MATCH(A5101, ggPayers[remote_order_id], 0)), 0)</f>
        <v>0</v>
      </c>
      <c r="J5101" t="str">
        <f t="shared" si="79"/>
        <v>other</v>
      </c>
    </row>
    <row r="5102" spans="1:10">
      <c r="A5102" s="89" t="s">
        <v>14256</v>
      </c>
      <c r="B5102" s="89">
        <v>500</v>
      </c>
      <c r="C5102" s="89" t="s">
        <v>7974</v>
      </c>
      <c r="D5102" s="89"/>
      <c r="E5102" s="89" t="s">
        <v>7272</v>
      </c>
      <c r="F5102" s="89" t="s">
        <v>7271</v>
      </c>
      <c r="G5102" s="105">
        <v>45431.697916666664</v>
      </c>
      <c r="H5102" t="str">
        <f>INDEX(Partner_details[companyName], MATCH(E5102, Partner_details[email], 0))</f>
        <v>Lumen Coffee</v>
      </c>
      <c r="I5102">
        <f>IFERROR(INDEX(ggPayers[payer], MATCH(A5102, ggPayers[remote_order_id], 0)), 0)</f>
        <v>0</v>
      </c>
      <c r="J5102" t="str">
        <f t="shared" si="79"/>
        <v>other</v>
      </c>
    </row>
    <row r="5103" spans="1:10">
      <c r="A5103" s="89" t="s">
        <v>14257</v>
      </c>
      <c r="B5103" s="89">
        <v>500</v>
      </c>
      <c r="C5103" s="89" t="s">
        <v>7974</v>
      </c>
      <c r="D5103" s="89"/>
      <c r="E5103" s="89" t="s">
        <v>7272</v>
      </c>
      <c r="F5103" s="89" t="s">
        <v>7271</v>
      </c>
      <c r="G5103" s="105">
        <v>45431.697916666664</v>
      </c>
      <c r="H5103" t="str">
        <f>INDEX(Partner_details[companyName], MATCH(E5103, Partner_details[email], 0))</f>
        <v>Lumen Coffee</v>
      </c>
      <c r="I5103">
        <f>IFERROR(INDEX(ggPayers[payer], MATCH(A5103, ggPayers[remote_order_id], 0)), 0)</f>
        <v>0</v>
      </c>
      <c r="J5103" t="str">
        <f t="shared" si="79"/>
        <v>other</v>
      </c>
    </row>
    <row r="5104" spans="1:10">
      <c r="A5104" s="89" t="s">
        <v>14258</v>
      </c>
      <c r="B5104" s="89">
        <v>500</v>
      </c>
      <c r="C5104" s="89" t="s">
        <v>7974</v>
      </c>
      <c r="D5104" s="89"/>
      <c r="E5104" s="89" t="s">
        <v>7272</v>
      </c>
      <c r="F5104" s="89" t="s">
        <v>7271</v>
      </c>
      <c r="G5104" s="105">
        <v>45431.697916666664</v>
      </c>
      <c r="H5104" t="str">
        <f>INDEX(Partner_details[companyName], MATCH(E5104, Partner_details[email], 0))</f>
        <v>Lumen Coffee</v>
      </c>
      <c r="I5104">
        <f>IFERROR(INDEX(ggPayers[payer], MATCH(A5104, ggPayers[remote_order_id], 0)), 0)</f>
        <v>0</v>
      </c>
      <c r="J5104" t="str">
        <f t="shared" si="79"/>
        <v>other</v>
      </c>
    </row>
    <row r="5105" spans="1:10">
      <c r="A5105" s="89" t="s">
        <v>14259</v>
      </c>
      <c r="B5105" s="89">
        <v>500</v>
      </c>
      <c r="C5105" s="89" t="s">
        <v>7974</v>
      </c>
      <c r="D5105" s="89"/>
      <c r="E5105" s="89" t="s">
        <v>7272</v>
      </c>
      <c r="F5105" s="89" t="s">
        <v>7271</v>
      </c>
      <c r="G5105" s="105">
        <v>45431.697916666664</v>
      </c>
      <c r="H5105" t="str">
        <f>INDEX(Partner_details[companyName], MATCH(E5105, Partner_details[email], 0))</f>
        <v>Lumen Coffee</v>
      </c>
      <c r="I5105">
        <f>IFERROR(INDEX(ggPayers[payer], MATCH(A5105, ggPayers[remote_order_id], 0)), 0)</f>
        <v>0</v>
      </c>
      <c r="J5105" t="str">
        <f t="shared" si="79"/>
        <v>other</v>
      </c>
    </row>
    <row r="5106" spans="1:10">
      <c r="A5106" s="89" t="s">
        <v>14260</v>
      </c>
      <c r="B5106" s="89">
        <v>500</v>
      </c>
      <c r="C5106" s="89" t="s">
        <v>7974</v>
      </c>
      <c r="D5106" s="89"/>
      <c r="E5106" s="89" t="s">
        <v>7272</v>
      </c>
      <c r="F5106" s="89" t="s">
        <v>7271</v>
      </c>
      <c r="G5106" s="105">
        <v>45431.697916666664</v>
      </c>
      <c r="H5106" t="str">
        <f>INDEX(Partner_details[companyName], MATCH(E5106, Partner_details[email], 0))</f>
        <v>Lumen Coffee</v>
      </c>
      <c r="I5106">
        <f>IFERROR(INDEX(ggPayers[payer], MATCH(A5106, ggPayers[remote_order_id], 0)), 0)</f>
        <v>0</v>
      </c>
      <c r="J5106" t="str">
        <f t="shared" si="79"/>
        <v>other</v>
      </c>
    </row>
    <row r="5107" spans="1:10">
      <c r="A5107" s="89" t="s">
        <v>14261</v>
      </c>
      <c r="B5107" s="89">
        <v>500</v>
      </c>
      <c r="C5107" s="89" t="s">
        <v>7974</v>
      </c>
      <c r="D5107" s="89"/>
      <c r="E5107" s="89" t="s">
        <v>7272</v>
      </c>
      <c r="F5107" s="89" t="s">
        <v>7271</v>
      </c>
      <c r="G5107" s="105">
        <v>45431.698611111111</v>
      </c>
      <c r="H5107" t="str">
        <f>INDEX(Partner_details[companyName], MATCH(E5107, Partner_details[email], 0))</f>
        <v>Lumen Coffee</v>
      </c>
      <c r="I5107">
        <f>IFERROR(INDEX(ggPayers[payer], MATCH(A5107, ggPayers[remote_order_id], 0)), 0)</f>
        <v>0</v>
      </c>
      <c r="J5107" t="str">
        <f t="shared" si="79"/>
        <v>other</v>
      </c>
    </row>
    <row r="5108" spans="1:10">
      <c r="A5108" s="89" t="s">
        <v>14262</v>
      </c>
      <c r="B5108" s="89">
        <v>500</v>
      </c>
      <c r="C5108" s="89" t="s">
        <v>7974</v>
      </c>
      <c r="D5108" s="89"/>
      <c r="E5108" s="89" t="s">
        <v>7272</v>
      </c>
      <c r="F5108" s="89" t="s">
        <v>7271</v>
      </c>
      <c r="G5108" s="105">
        <v>45431.698611111111</v>
      </c>
      <c r="H5108" t="str">
        <f>INDEX(Partner_details[companyName], MATCH(E5108, Partner_details[email], 0))</f>
        <v>Lumen Coffee</v>
      </c>
      <c r="I5108">
        <f>IFERROR(INDEX(ggPayers[payer], MATCH(A5108, ggPayers[remote_order_id], 0)), 0)</f>
        <v>0</v>
      </c>
      <c r="J5108" t="str">
        <f t="shared" si="79"/>
        <v>other</v>
      </c>
    </row>
    <row r="5109" spans="1:10">
      <c r="A5109" s="89" t="s">
        <v>14263</v>
      </c>
      <c r="B5109" s="89">
        <v>500</v>
      </c>
      <c r="C5109" s="89" t="s">
        <v>7974</v>
      </c>
      <c r="D5109" s="89"/>
      <c r="E5109" s="89" t="s">
        <v>7272</v>
      </c>
      <c r="F5109" s="89" t="s">
        <v>7271</v>
      </c>
      <c r="G5109" s="105">
        <v>45431.698611111111</v>
      </c>
      <c r="H5109" t="str">
        <f>INDEX(Partner_details[companyName], MATCH(E5109, Partner_details[email], 0))</f>
        <v>Lumen Coffee</v>
      </c>
      <c r="I5109">
        <f>IFERROR(INDEX(ggPayers[payer], MATCH(A5109, ggPayers[remote_order_id], 0)), 0)</f>
        <v>0</v>
      </c>
      <c r="J5109" t="str">
        <f t="shared" si="79"/>
        <v>other</v>
      </c>
    </row>
    <row r="5110" spans="1:10">
      <c r="A5110" s="89" t="s">
        <v>14264</v>
      </c>
      <c r="B5110" s="89">
        <v>500</v>
      </c>
      <c r="C5110" s="89" t="s">
        <v>7974</v>
      </c>
      <c r="D5110" s="89"/>
      <c r="E5110" s="89" t="s">
        <v>7272</v>
      </c>
      <c r="F5110" s="89" t="s">
        <v>7271</v>
      </c>
      <c r="G5110" s="105">
        <v>45431.698611111111</v>
      </c>
      <c r="H5110" t="str">
        <f>INDEX(Partner_details[companyName], MATCH(E5110, Partner_details[email], 0))</f>
        <v>Lumen Coffee</v>
      </c>
      <c r="I5110">
        <f>IFERROR(INDEX(ggPayers[payer], MATCH(A5110, ggPayers[remote_order_id], 0)), 0)</f>
        <v>0</v>
      </c>
      <c r="J5110" t="str">
        <f t="shared" si="79"/>
        <v>other</v>
      </c>
    </row>
    <row r="5111" spans="1:10">
      <c r="A5111" s="89" t="s">
        <v>14265</v>
      </c>
      <c r="B5111" s="89">
        <v>500</v>
      </c>
      <c r="C5111" s="89" t="s">
        <v>7974</v>
      </c>
      <c r="D5111" s="89"/>
      <c r="E5111" s="89" t="s">
        <v>7272</v>
      </c>
      <c r="F5111" s="89" t="s">
        <v>7271</v>
      </c>
      <c r="G5111" s="105">
        <v>45431.698611111111</v>
      </c>
      <c r="H5111" t="str">
        <f>INDEX(Partner_details[companyName], MATCH(E5111, Partner_details[email], 0))</f>
        <v>Lumen Coffee</v>
      </c>
      <c r="I5111">
        <f>IFERROR(INDEX(ggPayers[payer], MATCH(A5111, ggPayers[remote_order_id], 0)), 0)</f>
        <v>0</v>
      </c>
      <c r="J5111" t="str">
        <f t="shared" si="79"/>
        <v>other</v>
      </c>
    </row>
    <row r="5112" spans="1:10">
      <c r="A5112" s="89" t="s">
        <v>14266</v>
      </c>
      <c r="B5112" s="89">
        <v>500</v>
      </c>
      <c r="C5112" s="89" t="s">
        <v>7974</v>
      </c>
      <c r="D5112" s="89"/>
      <c r="E5112" s="89" t="s">
        <v>7272</v>
      </c>
      <c r="F5112" s="89" t="s">
        <v>7271</v>
      </c>
      <c r="G5112" s="105">
        <v>45431.698611111111</v>
      </c>
      <c r="H5112" t="str">
        <f>INDEX(Partner_details[companyName], MATCH(E5112, Partner_details[email], 0))</f>
        <v>Lumen Coffee</v>
      </c>
      <c r="I5112">
        <f>IFERROR(INDEX(ggPayers[payer], MATCH(A5112, ggPayers[remote_order_id], 0)), 0)</f>
        <v>0</v>
      </c>
      <c r="J5112" t="str">
        <f t="shared" si="79"/>
        <v>other</v>
      </c>
    </row>
    <row r="5113" spans="1:10">
      <c r="A5113" s="89" t="s">
        <v>14267</v>
      </c>
      <c r="B5113" s="89">
        <v>500</v>
      </c>
      <c r="C5113" s="89" t="s">
        <v>7974</v>
      </c>
      <c r="D5113" s="89"/>
      <c r="E5113" s="89" t="s">
        <v>7272</v>
      </c>
      <c r="F5113" s="89" t="s">
        <v>7271</v>
      </c>
      <c r="G5113" s="105">
        <v>45431.698611111111</v>
      </c>
      <c r="H5113" t="str">
        <f>INDEX(Partner_details[companyName], MATCH(E5113, Partner_details[email], 0))</f>
        <v>Lumen Coffee</v>
      </c>
      <c r="I5113">
        <f>IFERROR(INDEX(ggPayers[payer], MATCH(A5113, ggPayers[remote_order_id], 0)), 0)</f>
        <v>0</v>
      </c>
      <c r="J5113" t="str">
        <f t="shared" si="79"/>
        <v>other</v>
      </c>
    </row>
    <row r="5114" spans="1:10">
      <c r="A5114" s="89" t="s">
        <v>14268</v>
      </c>
      <c r="B5114" s="89">
        <v>500</v>
      </c>
      <c r="C5114" s="89" t="s">
        <v>7974</v>
      </c>
      <c r="D5114" s="89"/>
      <c r="E5114" s="89" t="s">
        <v>7272</v>
      </c>
      <c r="F5114" s="89" t="s">
        <v>7271</v>
      </c>
      <c r="G5114" s="105">
        <v>45431.698611111111</v>
      </c>
      <c r="H5114" t="str">
        <f>INDEX(Partner_details[companyName], MATCH(E5114, Partner_details[email], 0))</f>
        <v>Lumen Coffee</v>
      </c>
      <c r="I5114">
        <f>IFERROR(INDEX(ggPayers[payer], MATCH(A5114, ggPayers[remote_order_id], 0)), 0)</f>
        <v>0</v>
      </c>
      <c r="J5114" t="str">
        <f t="shared" si="79"/>
        <v>other</v>
      </c>
    </row>
    <row r="5115" spans="1:10">
      <c r="A5115" s="89" t="s">
        <v>14269</v>
      </c>
      <c r="B5115" s="89">
        <v>500</v>
      </c>
      <c r="C5115" s="89" t="s">
        <v>7974</v>
      </c>
      <c r="D5115" s="89"/>
      <c r="E5115" s="89" t="s">
        <v>7272</v>
      </c>
      <c r="F5115" s="89" t="s">
        <v>7271</v>
      </c>
      <c r="G5115" s="105">
        <v>45431.698611111111</v>
      </c>
      <c r="H5115" t="str">
        <f>INDEX(Partner_details[companyName], MATCH(E5115, Partner_details[email], 0))</f>
        <v>Lumen Coffee</v>
      </c>
      <c r="I5115">
        <f>IFERROR(INDEX(ggPayers[payer], MATCH(A5115, ggPayers[remote_order_id], 0)), 0)</f>
        <v>0</v>
      </c>
      <c r="J5115" t="str">
        <f t="shared" si="79"/>
        <v>other</v>
      </c>
    </row>
    <row r="5116" spans="1:10">
      <c r="A5116" s="89" t="s">
        <v>14270</v>
      </c>
      <c r="B5116" s="89">
        <v>500</v>
      </c>
      <c r="C5116" s="89" t="s">
        <v>7974</v>
      </c>
      <c r="D5116" s="89"/>
      <c r="E5116" s="89" t="s">
        <v>7272</v>
      </c>
      <c r="F5116" s="89" t="s">
        <v>7271</v>
      </c>
      <c r="G5116" s="105">
        <v>45431.698611111111</v>
      </c>
      <c r="H5116" t="str">
        <f>INDEX(Partner_details[companyName], MATCH(E5116, Partner_details[email], 0))</f>
        <v>Lumen Coffee</v>
      </c>
      <c r="I5116">
        <f>IFERROR(INDEX(ggPayers[payer], MATCH(A5116, ggPayers[remote_order_id], 0)), 0)</f>
        <v>0</v>
      </c>
      <c r="J5116" t="str">
        <f t="shared" si="79"/>
        <v>other</v>
      </c>
    </row>
    <row r="5117" spans="1:10">
      <c r="A5117" s="89" t="s">
        <v>14271</v>
      </c>
      <c r="B5117" s="89">
        <v>500</v>
      </c>
      <c r="C5117" s="89" t="s">
        <v>7974</v>
      </c>
      <c r="D5117" s="89"/>
      <c r="E5117" s="89" t="s">
        <v>7272</v>
      </c>
      <c r="F5117" s="89" t="s">
        <v>7271</v>
      </c>
      <c r="G5117" s="105">
        <v>45431.699305555558</v>
      </c>
      <c r="H5117" t="str">
        <f>INDEX(Partner_details[companyName], MATCH(E5117, Partner_details[email], 0))</f>
        <v>Lumen Coffee</v>
      </c>
      <c r="I5117">
        <f>IFERROR(INDEX(ggPayers[payer], MATCH(A5117, ggPayers[remote_order_id], 0)), 0)</f>
        <v>0</v>
      </c>
      <c r="J5117" t="str">
        <f t="shared" si="79"/>
        <v>other</v>
      </c>
    </row>
    <row r="5118" spans="1:10">
      <c r="A5118" s="89" t="s">
        <v>14272</v>
      </c>
      <c r="B5118" s="89">
        <v>500</v>
      </c>
      <c r="C5118" s="89" t="s">
        <v>7974</v>
      </c>
      <c r="D5118" s="89"/>
      <c r="E5118" s="89" t="s">
        <v>7272</v>
      </c>
      <c r="F5118" s="89" t="s">
        <v>7271</v>
      </c>
      <c r="G5118" s="105">
        <v>45431.699305555558</v>
      </c>
      <c r="H5118" t="str">
        <f>INDEX(Partner_details[companyName], MATCH(E5118, Partner_details[email], 0))</f>
        <v>Lumen Coffee</v>
      </c>
      <c r="I5118">
        <f>IFERROR(INDEX(ggPayers[payer], MATCH(A5118, ggPayers[remote_order_id], 0)), 0)</f>
        <v>0</v>
      </c>
      <c r="J5118" t="str">
        <f t="shared" si="79"/>
        <v>other</v>
      </c>
    </row>
    <row r="5119" spans="1:10">
      <c r="A5119" s="89" t="s">
        <v>14273</v>
      </c>
      <c r="B5119" s="89">
        <v>500</v>
      </c>
      <c r="C5119" s="89" t="s">
        <v>7974</v>
      </c>
      <c r="D5119" s="89"/>
      <c r="E5119" s="89" t="s">
        <v>7272</v>
      </c>
      <c r="F5119" s="89" t="s">
        <v>7271</v>
      </c>
      <c r="G5119" s="105">
        <v>45431.699305555558</v>
      </c>
      <c r="H5119" t="str">
        <f>INDEX(Partner_details[companyName], MATCH(E5119, Partner_details[email], 0))</f>
        <v>Lumen Coffee</v>
      </c>
      <c r="I5119">
        <f>IFERROR(INDEX(ggPayers[payer], MATCH(A5119, ggPayers[remote_order_id], 0)), 0)</f>
        <v>0</v>
      </c>
      <c r="J5119" t="str">
        <f t="shared" si="79"/>
        <v>other</v>
      </c>
    </row>
    <row r="5120" spans="1:10">
      <c r="A5120" s="89" t="s">
        <v>14274</v>
      </c>
      <c r="B5120" s="89">
        <v>500</v>
      </c>
      <c r="C5120" s="89" t="s">
        <v>7974</v>
      </c>
      <c r="D5120" s="89"/>
      <c r="E5120" s="89" t="s">
        <v>7272</v>
      </c>
      <c r="F5120" s="89" t="s">
        <v>7271</v>
      </c>
      <c r="G5120" s="105">
        <v>45431.699305555558</v>
      </c>
      <c r="H5120" t="str">
        <f>INDEX(Partner_details[companyName], MATCH(E5120, Partner_details[email], 0))</f>
        <v>Lumen Coffee</v>
      </c>
      <c r="I5120">
        <f>IFERROR(INDEX(ggPayers[payer], MATCH(A5120, ggPayers[remote_order_id], 0)), 0)</f>
        <v>0</v>
      </c>
      <c r="J5120" t="str">
        <f t="shared" si="79"/>
        <v>other</v>
      </c>
    </row>
    <row r="5121" spans="1:10">
      <c r="A5121" s="89" t="s">
        <v>14275</v>
      </c>
      <c r="B5121" s="89">
        <v>2000</v>
      </c>
      <c r="C5121" s="89" t="s">
        <v>7963</v>
      </c>
      <c r="D5121" s="89" t="s">
        <v>14276</v>
      </c>
      <c r="E5121" s="89" t="s">
        <v>7296</v>
      </c>
      <c r="F5121" s="89" t="s">
        <v>516</v>
      </c>
      <c r="G5121" s="105">
        <v>45431.784722222219</v>
      </c>
      <c r="H5121" t="str">
        <f>INDEX(Partner_details[companyName], MATCH(E5121, Partner_details[email], 0))</f>
        <v>Paul</v>
      </c>
      <c r="I5121">
        <f>IFERROR(INDEX(ggPayers[payer], MATCH(A5121, ggPayers[remote_order_id], 0)), 0)</f>
        <v>0</v>
      </c>
      <c r="J5121" t="str">
        <f t="shared" si="79"/>
        <v>other</v>
      </c>
    </row>
    <row r="5122" spans="1:10">
      <c r="A5122" s="89" t="s">
        <v>576</v>
      </c>
      <c r="B5122" s="89">
        <v>2000</v>
      </c>
      <c r="C5122" s="89" t="s">
        <v>561</v>
      </c>
      <c r="D5122" s="89"/>
      <c r="E5122" s="89" t="s">
        <v>7296</v>
      </c>
      <c r="F5122" s="89" t="s">
        <v>516</v>
      </c>
      <c r="G5122" s="105">
        <v>45431.784722222219</v>
      </c>
      <c r="H5122" t="str">
        <f>INDEX(Partner_details[companyName], MATCH(E5122, Partner_details[email], 0))</f>
        <v>Paul</v>
      </c>
      <c r="I5122">
        <f>IFERROR(INDEX(ggPayers[payer], MATCH(A5122, ggPayers[remote_order_id], 0)), 0)</f>
        <v>0</v>
      </c>
      <c r="J5122" t="str">
        <f t="shared" si="79"/>
        <v>other</v>
      </c>
    </row>
    <row r="5123" spans="1:10">
      <c r="A5123" s="89" t="s">
        <v>14277</v>
      </c>
      <c r="B5123" s="89">
        <v>2000</v>
      </c>
      <c r="C5123" s="89" t="s">
        <v>7963</v>
      </c>
      <c r="D5123" s="89"/>
      <c r="E5123" s="89" t="s">
        <v>7296</v>
      </c>
      <c r="F5123" s="89" t="s">
        <v>516</v>
      </c>
      <c r="G5123" s="105">
        <v>45431.784722222219</v>
      </c>
      <c r="H5123" t="str">
        <f>INDEX(Partner_details[companyName], MATCH(E5123, Partner_details[email], 0))</f>
        <v>Paul</v>
      </c>
      <c r="I5123">
        <f>IFERROR(INDEX(ggPayers[payer], MATCH(A5123, ggPayers[remote_order_id], 0)), 0)</f>
        <v>0</v>
      </c>
      <c r="J5123" t="str">
        <f t="shared" ref="J5123:J5186" si="80">IF(NOT(I5123=0), "ggPay", "other")</f>
        <v>other</v>
      </c>
    </row>
    <row r="5124" spans="1:10">
      <c r="A5124" s="89" t="s">
        <v>14278</v>
      </c>
      <c r="B5124" s="89">
        <v>1000</v>
      </c>
      <c r="C5124" s="89" t="s">
        <v>7963</v>
      </c>
      <c r="D5124" s="89" t="s">
        <v>14279</v>
      </c>
      <c r="E5124" s="89" t="s">
        <v>7018</v>
      </c>
      <c r="F5124" s="89" t="s">
        <v>476</v>
      </c>
      <c r="G5124" s="105">
        <v>45431.801388888889</v>
      </c>
      <c r="H5124" t="str">
        <f>INDEX(Partner_details[companyName], MATCH(E5124, Partner_details[email], 0))</f>
        <v>Malocco</v>
      </c>
      <c r="I5124">
        <f>IFERROR(INDEX(ggPayers[payer], MATCH(A5124, ggPayers[remote_order_id], 0)), 0)</f>
        <v>0</v>
      </c>
      <c r="J5124" t="str">
        <f t="shared" si="80"/>
        <v>other</v>
      </c>
    </row>
    <row r="5125" spans="1:10">
      <c r="A5125" s="89" t="s">
        <v>14280</v>
      </c>
      <c r="B5125" s="89">
        <v>1000</v>
      </c>
      <c r="C5125" s="89" t="s">
        <v>7963</v>
      </c>
      <c r="D5125" s="89" t="s">
        <v>14281</v>
      </c>
      <c r="E5125" s="89" t="s">
        <v>7018</v>
      </c>
      <c r="F5125" s="89" t="s">
        <v>476</v>
      </c>
      <c r="G5125" s="105">
        <v>45431.802083333336</v>
      </c>
      <c r="H5125" t="str">
        <f>INDEX(Partner_details[companyName], MATCH(E5125, Partner_details[email], 0))</f>
        <v>Malocco</v>
      </c>
      <c r="I5125">
        <f>IFERROR(INDEX(ggPayers[payer], MATCH(A5125, ggPayers[remote_order_id], 0)), 0)</f>
        <v>0</v>
      </c>
      <c r="J5125" t="str">
        <f t="shared" si="80"/>
        <v>other</v>
      </c>
    </row>
    <row r="5126" spans="1:10">
      <c r="A5126" s="89" t="s">
        <v>14282</v>
      </c>
      <c r="B5126" s="89">
        <v>1000</v>
      </c>
      <c r="C5126" s="89" t="s">
        <v>7963</v>
      </c>
      <c r="D5126" s="89"/>
      <c r="E5126" s="89" t="s">
        <v>7018</v>
      </c>
      <c r="F5126" s="89" t="s">
        <v>476</v>
      </c>
      <c r="G5126" s="105">
        <v>45431.802083333336</v>
      </c>
      <c r="H5126" t="str">
        <f>INDEX(Partner_details[companyName], MATCH(E5126, Partner_details[email], 0))</f>
        <v>Malocco</v>
      </c>
      <c r="I5126">
        <f>IFERROR(INDEX(ggPayers[payer], MATCH(A5126, ggPayers[remote_order_id], 0)), 0)</f>
        <v>0</v>
      </c>
      <c r="J5126" t="str">
        <f t="shared" si="80"/>
        <v>other</v>
      </c>
    </row>
    <row r="5127" spans="1:10">
      <c r="A5127" s="89" t="s">
        <v>574</v>
      </c>
      <c r="B5127" s="89">
        <v>2000</v>
      </c>
      <c r="C5127" s="89" t="s">
        <v>561</v>
      </c>
      <c r="D5127" s="89" t="s">
        <v>14283</v>
      </c>
      <c r="E5127" s="89" t="s">
        <v>7296</v>
      </c>
      <c r="F5127" s="89" t="s">
        <v>516</v>
      </c>
      <c r="G5127" s="105">
        <v>45432.212500000001</v>
      </c>
      <c r="H5127" t="str">
        <f>INDEX(Partner_details[companyName], MATCH(E5127, Partner_details[email], 0))</f>
        <v>Paul</v>
      </c>
      <c r="I5127">
        <f>IFERROR(INDEX(ggPayers[payer], MATCH(A5127, ggPayers[remote_order_id], 0)), 0)</f>
        <v>18374</v>
      </c>
      <c r="J5127" t="str">
        <f t="shared" si="80"/>
        <v>ggPay</v>
      </c>
    </row>
    <row r="5128" spans="1:10">
      <c r="A5128" s="89" t="s">
        <v>14284</v>
      </c>
      <c r="B5128" s="89">
        <v>500</v>
      </c>
      <c r="C5128" s="89" t="s">
        <v>7974</v>
      </c>
      <c r="D5128" s="89"/>
      <c r="E5128" s="89" t="s">
        <v>7362</v>
      </c>
      <c r="F5128" s="89" t="s">
        <v>3873</v>
      </c>
      <c r="G5128" s="105">
        <v>45432.23541666667</v>
      </c>
      <c r="H5128" t="str">
        <f>INDEX(Partner_details[companyName], MATCH(E5128, Partner_details[email], 0))</f>
        <v>Dulcet cafe</v>
      </c>
      <c r="I5128">
        <f>IFERROR(INDEX(ggPayers[payer], MATCH(A5128, ggPayers[remote_order_id], 0)), 0)</f>
        <v>0</v>
      </c>
      <c r="J5128" t="str">
        <f t="shared" si="80"/>
        <v>other</v>
      </c>
    </row>
    <row r="5129" spans="1:10">
      <c r="A5129" s="89" t="s">
        <v>572</v>
      </c>
      <c r="B5129" s="89">
        <v>300</v>
      </c>
      <c r="C5129" s="89" t="s">
        <v>561</v>
      </c>
      <c r="D5129" s="89" t="s">
        <v>14285</v>
      </c>
      <c r="E5129" s="89" t="s">
        <v>7432</v>
      </c>
      <c r="F5129" s="89" t="s">
        <v>571</v>
      </c>
      <c r="G5129" s="105">
        <v>45432.377083333333</v>
      </c>
      <c r="H5129" t="str">
        <f>INDEX(Partner_details[companyName], MATCH(E5129, Partner_details[email], 0))</f>
        <v>Venlo</v>
      </c>
      <c r="I5129">
        <f>IFERROR(INDEX(ggPayers[payer], MATCH(A5129, ggPayers[remote_order_id], 0)), 0)</f>
        <v>798</v>
      </c>
      <c r="J5129" t="str">
        <f t="shared" si="80"/>
        <v>ggPay</v>
      </c>
    </row>
    <row r="5130" spans="1:10">
      <c r="A5130" s="89" t="s">
        <v>569</v>
      </c>
      <c r="B5130" s="89">
        <v>500</v>
      </c>
      <c r="C5130" s="89" t="s">
        <v>561</v>
      </c>
      <c r="D5130" s="89" t="s">
        <v>14286</v>
      </c>
      <c r="E5130" s="89" t="s">
        <v>6572</v>
      </c>
      <c r="F5130" s="89" t="s">
        <v>568</v>
      </c>
      <c r="G5130" s="105">
        <v>45432.393750000003</v>
      </c>
      <c r="H5130" t="str">
        <f>INDEX(Partner_details[companyName], MATCH(E5130, Partner_details[email], 0))</f>
        <v>Bisquit</v>
      </c>
      <c r="I5130">
        <f>IFERROR(INDEX(ggPayers[payer], MATCH(A5130, ggPayers[remote_order_id], 0)), 0)</f>
        <v>545501</v>
      </c>
      <c r="J5130" t="str">
        <f t="shared" si="80"/>
        <v>ggPay</v>
      </c>
    </row>
    <row r="5131" spans="1:10">
      <c r="A5131" s="99" t="s">
        <v>565</v>
      </c>
      <c r="B5131" s="89">
        <v>500</v>
      </c>
      <c r="C5131" s="89" t="s">
        <v>561</v>
      </c>
      <c r="D5131" s="89" t="s">
        <v>14287</v>
      </c>
      <c r="E5131" s="89" t="s">
        <v>7018</v>
      </c>
      <c r="F5131" s="89" t="s">
        <v>476</v>
      </c>
      <c r="G5131" s="105">
        <v>45432.441666666666</v>
      </c>
      <c r="H5131" t="str">
        <f>INDEX(Partner_details[companyName], MATCH(E5131, Partner_details[email], 0))</f>
        <v>Malocco</v>
      </c>
      <c r="I5131">
        <f>IFERROR(INDEX(ggPayers[payer], MATCH(A5131, ggPayers[remote_order_id], 0)), 0)</f>
        <v>38182</v>
      </c>
      <c r="J5131" t="str">
        <f t="shared" si="80"/>
        <v>ggPay</v>
      </c>
    </row>
    <row r="5132" spans="1:10">
      <c r="A5132" s="89" t="s">
        <v>562</v>
      </c>
      <c r="B5132" s="89">
        <v>100</v>
      </c>
      <c r="C5132" s="89" t="s">
        <v>561</v>
      </c>
      <c r="D5132" s="89"/>
      <c r="E5132" s="89" t="s">
        <v>6984</v>
      </c>
      <c r="F5132" s="89" t="s">
        <v>206</v>
      </c>
      <c r="G5132" s="105">
        <v>45432.448611111111</v>
      </c>
      <c r="H5132" t="str">
        <f>INDEX(Partner_details[companyName], MATCH(E5132, Partner_details[email], 0))</f>
        <v>gg cjsc</v>
      </c>
      <c r="I5132">
        <f>IFERROR(INDEX(ggPayers[payer], MATCH(A5132, ggPayers[remote_order_id], 0)), 0)</f>
        <v>0</v>
      </c>
      <c r="J5132" t="str">
        <f t="shared" si="80"/>
        <v>other</v>
      </c>
    </row>
    <row r="5133" spans="1:10">
      <c r="A5133" s="89" t="s">
        <v>14288</v>
      </c>
      <c r="B5133" s="89">
        <v>500</v>
      </c>
      <c r="C5133" s="89" t="s">
        <v>7963</v>
      </c>
      <c r="D5133" s="89" t="s">
        <v>14289</v>
      </c>
      <c r="E5133" s="89" t="s">
        <v>6572</v>
      </c>
      <c r="F5133" s="89" t="s">
        <v>568</v>
      </c>
      <c r="G5133" s="105">
        <v>45432.530555555553</v>
      </c>
      <c r="H5133" t="str">
        <f>INDEX(Partner_details[companyName], MATCH(E5133, Partner_details[email], 0))</f>
        <v>Bisquit</v>
      </c>
      <c r="I5133">
        <f>IFERROR(INDEX(ggPayers[payer], MATCH(A5133, ggPayers[remote_order_id], 0)), 0)</f>
        <v>0</v>
      </c>
      <c r="J5133" t="str">
        <f t="shared" si="80"/>
        <v>other</v>
      </c>
    </row>
    <row r="5134" spans="1:10">
      <c r="A5134" s="89" t="s">
        <v>3851</v>
      </c>
      <c r="B5134" s="89">
        <v>700</v>
      </c>
      <c r="C5134" s="89" t="s">
        <v>561</v>
      </c>
      <c r="D5134" s="89" t="s">
        <v>14290</v>
      </c>
      <c r="E5134" s="89" t="s">
        <v>6572</v>
      </c>
      <c r="F5134" s="89" t="s">
        <v>568</v>
      </c>
      <c r="G5134" s="105">
        <v>45432.588194444441</v>
      </c>
      <c r="H5134" t="str">
        <f>INDEX(Partner_details[companyName], MATCH(E5134, Partner_details[email], 0))</f>
        <v>Bisquit</v>
      </c>
      <c r="I5134">
        <f>IFERROR(INDEX(ggPayers[payer], MATCH(A5134, ggPayers[remote_order_id], 0)), 0)</f>
        <v>1123314</v>
      </c>
      <c r="J5134" t="str">
        <f t="shared" si="80"/>
        <v>ggPay</v>
      </c>
    </row>
    <row r="5135" spans="1:10">
      <c r="A5135" s="89" t="s">
        <v>14291</v>
      </c>
      <c r="B5135" s="89">
        <v>1000</v>
      </c>
      <c r="C5135" s="89" t="s">
        <v>7963</v>
      </c>
      <c r="D5135" s="89" t="s">
        <v>14292</v>
      </c>
      <c r="E5135" s="89" t="s">
        <v>130</v>
      </c>
      <c r="F5135" s="89" t="s">
        <v>128</v>
      </c>
      <c r="G5135" s="105">
        <v>45432.677083333336</v>
      </c>
      <c r="H5135" t="str">
        <f>INDEX(Partner_details[companyName], MATCH(E5135, Partner_details[email], 0))</f>
        <v>Avetis Grigoryan</v>
      </c>
      <c r="I5135">
        <f>IFERROR(INDEX(ggPayers[payer], MATCH(A5135, ggPayers[remote_order_id], 0)), 0)</f>
        <v>0</v>
      </c>
      <c r="J5135" t="str">
        <f t="shared" si="80"/>
        <v>other</v>
      </c>
    </row>
    <row r="5136" spans="1:10">
      <c r="A5136" s="89" t="s">
        <v>14293</v>
      </c>
      <c r="B5136" s="89">
        <v>1000</v>
      </c>
      <c r="C5136" s="89" t="s">
        <v>7963</v>
      </c>
      <c r="D5136" s="89" t="s">
        <v>14294</v>
      </c>
      <c r="E5136" s="89" t="s">
        <v>130</v>
      </c>
      <c r="F5136" s="89" t="s">
        <v>128</v>
      </c>
      <c r="G5136" s="105">
        <v>45432.677083333336</v>
      </c>
      <c r="H5136" t="str">
        <f>INDEX(Partner_details[companyName], MATCH(E5136, Partner_details[email], 0))</f>
        <v>Avetis Grigoryan</v>
      </c>
      <c r="I5136">
        <f>IFERROR(INDEX(ggPayers[payer], MATCH(A5136, ggPayers[remote_order_id], 0)), 0)</f>
        <v>0</v>
      </c>
      <c r="J5136" t="str">
        <f t="shared" si="80"/>
        <v>other</v>
      </c>
    </row>
    <row r="5137" spans="1:10">
      <c r="A5137" s="89" t="s">
        <v>14295</v>
      </c>
      <c r="B5137" s="89">
        <v>1000</v>
      </c>
      <c r="C5137" s="89" t="s">
        <v>7963</v>
      </c>
      <c r="D5137" s="89"/>
      <c r="E5137" s="89" t="s">
        <v>130</v>
      </c>
      <c r="F5137" s="89" t="s">
        <v>128</v>
      </c>
      <c r="G5137" s="105">
        <v>45432.677083333336</v>
      </c>
      <c r="H5137" t="str">
        <f>INDEX(Partner_details[companyName], MATCH(E5137, Partner_details[email], 0))</f>
        <v>Avetis Grigoryan</v>
      </c>
      <c r="I5137">
        <f>IFERROR(INDEX(ggPayers[payer], MATCH(A5137, ggPayers[remote_order_id], 0)), 0)</f>
        <v>0</v>
      </c>
      <c r="J5137" t="str">
        <f t="shared" si="80"/>
        <v>other</v>
      </c>
    </row>
    <row r="5138" spans="1:10">
      <c r="A5138" s="89" t="s">
        <v>14296</v>
      </c>
      <c r="B5138" s="89">
        <v>1000</v>
      </c>
      <c r="C5138" s="89" t="s">
        <v>7963</v>
      </c>
      <c r="D5138" s="89"/>
      <c r="E5138" s="89" t="s">
        <v>130</v>
      </c>
      <c r="F5138" s="89" t="s">
        <v>128</v>
      </c>
      <c r="G5138" s="105">
        <v>45432.677083333336</v>
      </c>
      <c r="H5138" t="str">
        <f>INDEX(Partner_details[companyName], MATCH(E5138, Partner_details[email], 0))</f>
        <v>Avetis Grigoryan</v>
      </c>
      <c r="I5138">
        <f>IFERROR(INDEX(ggPayers[payer], MATCH(A5138, ggPayers[remote_order_id], 0)), 0)</f>
        <v>0</v>
      </c>
      <c r="J5138" t="str">
        <f t="shared" si="80"/>
        <v>other</v>
      </c>
    </row>
    <row r="5139" spans="1:10">
      <c r="A5139" s="89" t="s">
        <v>3849</v>
      </c>
      <c r="B5139" s="89">
        <v>500</v>
      </c>
      <c r="C5139" s="89" t="s">
        <v>561</v>
      </c>
      <c r="D5139" s="89" t="s">
        <v>14297</v>
      </c>
      <c r="E5139" s="89" t="s">
        <v>133</v>
      </c>
      <c r="F5139" s="89" t="s">
        <v>461</v>
      </c>
      <c r="G5139" s="105">
        <v>45432.679861111108</v>
      </c>
      <c r="H5139" t="str">
        <f>INDEX(Partner_details[companyName], MATCH(E5139, Partner_details[email], 0))</f>
        <v>Lumen Coffee</v>
      </c>
      <c r="I5139">
        <f>IFERROR(INDEX(ggPayers[payer], MATCH(A5139, ggPayers[remote_order_id], 0)), 0)</f>
        <v>22292</v>
      </c>
      <c r="J5139" t="str">
        <f t="shared" si="80"/>
        <v>ggPay</v>
      </c>
    </row>
    <row r="5140" spans="1:10">
      <c r="A5140" s="89" t="s">
        <v>14298</v>
      </c>
      <c r="B5140" s="89">
        <v>5000</v>
      </c>
      <c r="C5140" s="89" t="s">
        <v>7963</v>
      </c>
      <c r="D5140" s="89" t="s">
        <v>14299</v>
      </c>
      <c r="E5140" s="89" t="s">
        <v>7235</v>
      </c>
      <c r="F5140" s="89" t="s">
        <v>710</v>
      </c>
      <c r="G5140" s="105">
        <v>45432.730555555558</v>
      </c>
      <c r="H5140" t="str">
        <f>INDEX(Partner_details[companyName], MATCH(E5140, Partner_details[email], 0))</f>
        <v>Smoking Chef</v>
      </c>
      <c r="I5140">
        <f>IFERROR(INDEX(ggPayers[payer], MATCH(A5140, ggPayers[remote_order_id], 0)), 0)</f>
        <v>0</v>
      </c>
      <c r="J5140" t="str">
        <f t="shared" si="80"/>
        <v>other</v>
      </c>
    </row>
    <row r="5141" spans="1:10">
      <c r="A5141" s="89" t="s">
        <v>3847</v>
      </c>
      <c r="B5141" s="89">
        <v>200</v>
      </c>
      <c r="C5141" s="89" t="s">
        <v>561</v>
      </c>
      <c r="D5141" s="89" t="s">
        <v>14300</v>
      </c>
      <c r="E5141" s="89" t="s">
        <v>6714</v>
      </c>
      <c r="F5141" s="89" t="s">
        <v>585</v>
      </c>
      <c r="G5141" s="105">
        <v>45432.760416666664</v>
      </c>
      <c r="H5141" t="str">
        <f>INDEX(Partner_details[companyName], MATCH(E5141, Partner_details[email], 0))</f>
        <v>Dodopizza</v>
      </c>
      <c r="I5141">
        <f>IFERROR(INDEX(ggPayers[payer], MATCH(A5141, ggPayers[remote_order_id], 0)), 0)</f>
        <v>790492</v>
      </c>
      <c r="J5141" t="str">
        <f t="shared" si="80"/>
        <v>ggPay</v>
      </c>
    </row>
    <row r="5142" spans="1:10">
      <c r="A5142" s="89" t="s">
        <v>14301</v>
      </c>
      <c r="B5142" s="89">
        <v>1000</v>
      </c>
      <c r="C5142" s="89" t="s">
        <v>7963</v>
      </c>
      <c r="D5142" s="89" t="s">
        <v>14302</v>
      </c>
      <c r="E5142" s="89" t="s">
        <v>7296</v>
      </c>
      <c r="F5142" s="89" t="s">
        <v>516</v>
      </c>
      <c r="G5142" s="105">
        <v>45432.802083333336</v>
      </c>
      <c r="H5142" t="str">
        <f>INDEX(Partner_details[companyName], MATCH(E5142, Partner_details[email], 0))</f>
        <v>Paul</v>
      </c>
      <c r="I5142">
        <f>IFERROR(INDEX(ggPayers[payer], MATCH(A5142, ggPayers[remote_order_id], 0)), 0)</f>
        <v>0</v>
      </c>
      <c r="J5142" t="str">
        <f t="shared" si="80"/>
        <v>other</v>
      </c>
    </row>
    <row r="5143" spans="1:10">
      <c r="A5143" s="89" t="s">
        <v>14303</v>
      </c>
      <c r="B5143" s="89">
        <v>500</v>
      </c>
      <c r="C5143" s="89" t="s">
        <v>7974</v>
      </c>
      <c r="D5143" s="89"/>
      <c r="E5143" s="89" t="s">
        <v>6898</v>
      </c>
      <c r="F5143" s="89" t="s">
        <v>1173</v>
      </c>
      <c r="G5143" s="105">
        <v>45433.393750000003</v>
      </c>
      <c r="H5143" t="str">
        <f>INDEX(Partner_details[companyName], MATCH(E5143, Partner_details[email], 0))</f>
        <v>Bisquit</v>
      </c>
      <c r="I5143">
        <f>IFERROR(INDEX(ggPayers[payer], MATCH(A5143, ggPayers[remote_order_id], 0)), 0)</f>
        <v>0</v>
      </c>
      <c r="J5143" t="str">
        <f t="shared" si="80"/>
        <v>other</v>
      </c>
    </row>
    <row r="5144" spans="1:10">
      <c r="A5144" s="89" t="s">
        <v>14304</v>
      </c>
      <c r="B5144" s="89">
        <v>500</v>
      </c>
      <c r="C5144" s="89" t="s">
        <v>7974</v>
      </c>
      <c r="D5144" s="89"/>
      <c r="E5144" s="89" t="s">
        <v>6898</v>
      </c>
      <c r="F5144" s="89" t="s">
        <v>1173</v>
      </c>
      <c r="G5144" s="105">
        <v>45433.394444444442</v>
      </c>
      <c r="H5144" t="str">
        <f>INDEX(Partner_details[companyName], MATCH(E5144, Partner_details[email], 0))</f>
        <v>Bisquit</v>
      </c>
      <c r="I5144">
        <f>IFERROR(INDEX(ggPayers[payer], MATCH(A5144, ggPayers[remote_order_id], 0)), 0)</f>
        <v>0</v>
      </c>
      <c r="J5144" t="str">
        <f t="shared" si="80"/>
        <v>other</v>
      </c>
    </row>
    <row r="5145" spans="1:10">
      <c r="A5145" s="99" t="s">
        <v>14305</v>
      </c>
      <c r="B5145" s="89">
        <v>500</v>
      </c>
      <c r="C5145" s="89" t="s">
        <v>7974</v>
      </c>
      <c r="D5145" s="89"/>
      <c r="E5145" s="89" t="s">
        <v>6898</v>
      </c>
      <c r="F5145" s="89" t="s">
        <v>1173</v>
      </c>
      <c r="G5145" s="105">
        <v>45433.394444444442</v>
      </c>
      <c r="H5145" t="str">
        <f>INDEX(Partner_details[companyName], MATCH(E5145, Partner_details[email], 0))</f>
        <v>Bisquit</v>
      </c>
      <c r="I5145">
        <f>IFERROR(INDEX(ggPayers[payer], MATCH(A5145, ggPayers[remote_order_id], 0)), 0)</f>
        <v>0</v>
      </c>
      <c r="J5145" t="str">
        <f t="shared" si="80"/>
        <v>other</v>
      </c>
    </row>
    <row r="5146" spans="1:10">
      <c r="A5146" s="89" t="s">
        <v>3845</v>
      </c>
      <c r="B5146" s="89">
        <v>500</v>
      </c>
      <c r="C5146" s="89" t="s">
        <v>561</v>
      </c>
      <c r="D5146" s="89" t="s">
        <v>14306</v>
      </c>
      <c r="E5146" s="89" t="s">
        <v>6572</v>
      </c>
      <c r="F5146" s="89" t="s">
        <v>568</v>
      </c>
      <c r="G5146" s="105">
        <v>45433.395138888889</v>
      </c>
      <c r="H5146" t="str">
        <f>INDEX(Partner_details[companyName], MATCH(E5146, Partner_details[email], 0))</f>
        <v>Bisquit</v>
      </c>
      <c r="I5146">
        <f>IFERROR(INDEX(ggPayers[payer], MATCH(A5146, ggPayers[remote_order_id], 0)), 0)</f>
        <v>545501</v>
      </c>
      <c r="J5146" t="str">
        <f t="shared" si="80"/>
        <v>ggPay</v>
      </c>
    </row>
    <row r="5147" spans="1:10">
      <c r="A5147" s="89" t="s">
        <v>14307</v>
      </c>
      <c r="B5147" s="89">
        <v>1000</v>
      </c>
      <c r="C5147" s="89" t="s">
        <v>7963</v>
      </c>
      <c r="D5147" s="89" t="s">
        <v>14308</v>
      </c>
      <c r="E5147" s="89" t="s">
        <v>6728</v>
      </c>
      <c r="F5147" s="89" t="s">
        <v>6727</v>
      </c>
      <c r="G5147" s="105">
        <v>45433.396527777775</v>
      </c>
      <c r="H5147" t="str">
        <f>INDEX(Partner_details[companyName], MATCH(E5147, Partner_details[email], 0))</f>
        <v>Byblos</v>
      </c>
      <c r="I5147">
        <f>IFERROR(INDEX(ggPayers[payer], MATCH(A5147, ggPayers[remote_order_id], 0)), 0)</f>
        <v>0</v>
      </c>
      <c r="J5147" t="str">
        <f t="shared" si="80"/>
        <v>other</v>
      </c>
    </row>
    <row r="5148" spans="1:10">
      <c r="A5148" s="89" t="s">
        <v>3843</v>
      </c>
      <c r="B5148" s="89">
        <v>300</v>
      </c>
      <c r="C5148" s="89" t="s">
        <v>561</v>
      </c>
      <c r="D5148" s="89" t="s">
        <v>14309</v>
      </c>
      <c r="E5148" s="89" t="s">
        <v>7296</v>
      </c>
      <c r="F5148" s="89" t="s">
        <v>516</v>
      </c>
      <c r="G5148" s="105">
        <v>45433.432638888888</v>
      </c>
      <c r="H5148" t="str">
        <f>INDEX(Partner_details[companyName], MATCH(E5148, Partner_details[email], 0))</f>
        <v>Paul</v>
      </c>
      <c r="I5148">
        <f>IFERROR(INDEX(ggPayers[payer], MATCH(A5148, ggPayers[remote_order_id], 0)), 0)</f>
        <v>16438</v>
      </c>
      <c r="J5148" t="str">
        <f t="shared" si="80"/>
        <v>ggPay</v>
      </c>
    </row>
    <row r="5149" spans="1:10">
      <c r="A5149" s="89" t="s">
        <v>6211</v>
      </c>
      <c r="B5149" s="89">
        <v>1000</v>
      </c>
      <c r="C5149" s="89" t="s">
        <v>5606</v>
      </c>
      <c r="D5149" s="89" t="s">
        <v>14310</v>
      </c>
      <c r="E5149" s="89" t="s">
        <v>6728</v>
      </c>
      <c r="F5149" s="89" t="s">
        <v>6727</v>
      </c>
      <c r="G5149" s="105">
        <v>45433.434027777781</v>
      </c>
      <c r="H5149" t="str">
        <f>INDEX(Partner_details[companyName], MATCH(E5149, Partner_details[email], 0))</f>
        <v>Byblos</v>
      </c>
      <c r="I5149">
        <f>IFERROR(INDEX(ggPayers[payer], MATCH(A5149, ggPayers[remote_order_id], 0)), 0)</f>
        <v>388226</v>
      </c>
      <c r="J5149" t="str">
        <f t="shared" si="80"/>
        <v>ggPay</v>
      </c>
    </row>
    <row r="5150" spans="1:10">
      <c r="A5150" s="89" t="s">
        <v>14311</v>
      </c>
      <c r="B5150" s="89">
        <v>100</v>
      </c>
      <c r="C5150" s="89" t="s">
        <v>7974</v>
      </c>
      <c r="D5150" s="89"/>
      <c r="E5150" s="89" t="s">
        <v>7332</v>
      </c>
      <c r="F5150" s="89" t="s">
        <v>3840</v>
      </c>
      <c r="G5150" s="105">
        <v>45433.46875</v>
      </c>
      <c r="H5150" t="str">
        <f>INDEX(Partner_details[companyName], MATCH(E5150, Partner_details[email], 0))</f>
        <v>Napoletana</v>
      </c>
      <c r="I5150">
        <f>IFERROR(INDEX(ggPayers[payer], MATCH(A5150, ggPayers[remote_order_id], 0)), 0)</f>
        <v>0</v>
      </c>
      <c r="J5150" t="str">
        <f t="shared" si="80"/>
        <v>other</v>
      </c>
    </row>
    <row r="5151" spans="1:10">
      <c r="A5151" s="89" t="s">
        <v>14312</v>
      </c>
      <c r="B5151" s="89">
        <v>100</v>
      </c>
      <c r="C5151" s="89" t="s">
        <v>7974</v>
      </c>
      <c r="D5151" s="89"/>
      <c r="E5151" s="89" t="s">
        <v>6823</v>
      </c>
      <c r="F5151" s="89" t="s">
        <v>3823</v>
      </c>
      <c r="G5151" s="105">
        <v>45433.479861111111</v>
      </c>
      <c r="H5151" t="str">
        <f>INDEX(Partner_details[companyName], MATCH(E5151, Partner_details[email], 0))</f>
        <v>Buzand cafe</v>
      </c>
      <c r="I5151">
        <f>IFERROR(INDEX(ggPayers[payer], MATCH(A5151, ggPayers[remote_order_id], 0)), 0)</f>
        <v>0</v>
      </c>
      <c r="J5151" t="str">
        <f t="shared" si="80"/>
        <v>other</v>
      </c>
    </row>
    <row r="5152" spans="1:10">
      <c r="A5152" s="89" t="s">
        <v>14313</v>
      </c>
      <c r="B5152" s="89">
        <v>100</v>
      </c>
      <c r="C5152" s="89" t="s">
        <v>7974</v>
      </c>
      <c r="D5152" s="89"/>
      <c r="E5152" s="89" t="s">
        <v>6823</v>
      </c>
      <c r="F5152" s="89" t="s">
        <v>3823</v>
      </c>
      <c r="G5152" s="105">
        <v>45433.480555555558</v>
      </c>
      <c r="H5152" t="str">
        <f>INDEX(Partner_details[companyName], MATCH(E5152, Partner_details[email], 0))</f>
        <v>Buzand cafe</v>
      </c>
      <c r="I5152">
        <f>IFERROR(INDEX(ggPayers[payer], MATCH(A5152, ggPayers[remote_order_id], 0)), 0)</f>
        <v>0</v>
      </c>
      <c r="J5152" t="str">
        <f t="shared" si="80"/>
        <v>other</v>
      </c>
    </row>
    <row r="5153" spans="1:10">
      <c r="A5153" s="89" t="s">
        <v>3841</v>
      </c>
      <c r="B5153" s="89">
        <v>100</v>
      </c>
      <c r="C5153" s="89" t="s">
        <v>561</v>
      </c>
      <c r="D5153" s="89"/>
      <c r="E5153" s="89" t="s">
        <v>7332</v>
      </c>
      <c r="F5153" s="89" t="s">
        <v>3840</v>
      </c>
      <c r="G5153" s="105">
        <v>45433.48541666667</v>
      </c>
      <c r="H5153" t="str">
        <f>INDEX(Partner_details[companyName], MATCH(E5153, Partner_details[email], 0))</f>
        <v>Napoletana</v>
      </c>
      <c r="I5153">
        <f>IFERROR(INDEX(ggPayers[payer], MATCH(A5153, ggPayers[remote_order_id], 0)), 0)</f>
        <v>0</v>
      </c>
      <c r="J5153" t="str">
        <f t="shared" si="80"/>
        <v>other</v>
      </c>
    </row>
    <row r="5154" spans="1:10">
      <c r="A5154" s="89" t="s">
        <v>14314</v>
      </c>
      <c r="B5154" s="89">
        <v>100</v>
      </c>
      <c r="C5154" s="89" t="s">
        <v>7963</v>
      </c>
      <c r="D5154" s="89" t="s">
        <v>14315</v>
      </c>
      <c r="E5154" s="89" t="s">
        <v>6606</v>
      </c>
      <c r="F5154" s="89" t="s">
        <v>387</v>
      </c>
      <c r="G5154" s="105">
        <v>45433.504861111112</v>
      </c>
      <c r="H5154" t="str">
        <f>INDEX(Partner_details[companyName], MATCH(E5154, Partner_details[email], 0))</f>
        <v>Beer academy</v>
      </c>
      <c r="I5154">
        <f>IFERROR(INDEX(ggPayers[payer], MATCH(A5154, ggPayers[remote_order_id], 0)), 0)</f>
        <v>0</v>
      </c>
      <c r="J5154" t="str">
        <f t="shared" si="80"/>
        <v>other</v>
      </c>
    </row>
    <row r="5155" spans="1:10">
      <c r="A5155" s="89" t="s">
        <v>14316</v>
      </c>
      <c r="B5155" s="89">
        <v>100</v>
      </c>
      <c r="C5155" s="89" t="s">
        <v>7963</v>
      </c>
      <c r="D5155" s="89" t="s">
        <v>14317</v>
      </c>
      <c r="E5155" s="89" t="s">
        <v>6606</v>
      </c>
      <c r="F5155" s="89" t="s">
        <v>387</v>
      </c>
      <c r="G5155" s="105">
        <v>45433.505555555559</v>
      </c>
      <c r="H5155" t="str">
        <f>INDEX(Partner_details[companyName], MATCH(E5155, Partner_details[email], 0))</f>
        <v>Beer academy</v>
      </c>
      <c r="I5155">
        <f>IFERROR(INDEX(ggPayers[payer], MATCH(A5155, ggPayers[remote_order_id], 0)), 0)</f>
        <v>0</v>
      </c>
      <c r="J5155" t="str">
        <f t="shared" si="80"/>
        <v>other</v>
      </c>
    </row>
    <row r="5156" spans="1:10">
      <c r="A5156" s="89" t="s">
        <v>14318</v>
      </c>
      <c r="B5156" s="89">
        <v>100</v>
      </c>
      <c r="C5156" s="89" t="s">
        <v>7963</v>
      </c>
      <c r="D5156" s="89" t="s">
        <v>14319</v>
      </c>
      <c r="E5156" s="89" t="s">
        <v>6606</v>
      </c>
      <c r="F5156" s="89" t="s">
        <v>387</v>
      </c>
      <c r="G5156" s="105">
        <v>45433.505555555559</v>
      </c>
      <c r="H5156" t="str">
        <f>INDEX(Partner_details[companyName], MATCH(E5156, Partner_details[email], 0))</f>
        <v>Beer academy</v>
      </c>
      <c r="I5156">
        <f>IFERROR(INDEX(ggPayers[payer], MATCH(A5156, ggPayers[remote_order_id], 0)), 0)</f>
        <v>0</v>
      </c>
      <c r="J5156" t="str">
        <f t="shared" si="80"/>
        <v>other</v>
      </c>
    </row>
    <row r="5157" spans="1:10">
      <c r="A5157" s="89" t="s">
        <v>14320</v>
      </c>
      <c r="B5157" s="89">
        <v>100</v>
      </c>
      <c r="C5157" s="89" t="s">
        <v>7963</v>
      </c>
      <c r="D5157" s="89" t="s">
        <v>14321</v>
      </c>
      <c r="E5157" s="89" t="s">
        <v>6606</v>
      </c>
      <c r="F5157" s="89" t="s">
        <v>387</v>
      </c>
      <c r="G5157" s="105">
        <v>45433.505555555559</v>
      </c>
      <c r="H5157" t="str">
        <f>INDEX(Partner_details[companyName], MATCH(E5157, Partner_details[email], 0))</f>
        <v>Beer academy</v>
      </c>
      <c r="I5157">
        <f>IFERROR(INDEX(ggPayers[payer], MATCH(A5157, ggPayers[remote_order_id], 0)), 0)</f>
        <v>0</v>
      </c>
      <c r="J5157" t="str">
        <f t="shared" si="80"/>
        <v>other</v>
      </c>
    </row>
    <row r="5158" spans="1:10">
      <c r="A5158" s="89" t="s">
        <v>14322</v>
      </c>
      <c r="B5158" s="89">
        <v>100</v>
      </c>
      <c r="C5158" s="89" t="s">
        <v>7963</v>
      </c>
      <c r="D5158" s="89" t="s">
        <v>14323</v>
      </c>
      <c r="E5158" s="89" t="s">
        <v>6606</v>
      </c>
      <c r="F5158" s="89" t="s">
        <v>387</v>
      </c>
      <c r="G5158" s="105">
        <v>45433.506944444445</v>
      </c>
      <c r="H5158" t="str">
        <f>INDEX(Partner_details[companyName], MATCH(E5158, Partner_details[email], 0))</f>
        <v>Beer academy</v>
      </c>
      <c r="I5158">
        <f>IFERROR(INDEX(ggPayers[payer], MATCH(A5158, ggPayers[remote_order_id], 0)), 0)</f>
        <v>0</v>
      </c>
      <c r="J5158" t="str">
        <f t="shared" si="80"/>
        <v>other</v>
      </c>
    </row>
    <row r="5159" spans="1:10">
      <c r="A5159" s="89" t="s">
        <v>14324</v>
      </c>
      <c r="B5159" s="89">
        <v>100</v>
      </c>
      <c r="C5159" s="89" t="s">
        <v>7963</v>
      </c>
      <c r="D5159" s="89" t="s">
        <v>14325</v>
      </c>
      <c r="E5159" s="89" t="s">
        <v>6606</v>
      </c>
      <c r="F5159" s="89" t="s">
        <v>387</v>
      </c>
      <c r="G5159" s="105">
        <v>45433.508333333331</v>
      </c>
      <c r="H5159" t="str">
        <f>INDEX(Partner_details[companyName], MATCH(E5159, Partner_details[email], 0))</f>
        <v>Beer academy</v>
      </c>
      <c r="I5159">
        <f>IFERROR(INDEX(ggPayers[payer], MATCH(A5159, ggPayers[remote_order_id], 0)), 0)</f>
        <v>0</v>
      </c>
      <c r="J5159" t="str">
        <f t="shared" si="80"/>
        <v>other</v>
      </c>
    </row>
    <row r="5160" spans="1:10">
      <c r="A5160" s="89" t="s">
        <v>14326</v>
      </c>
      <c r="B5160" s="89">
        <v>100</v>
      </c>
      <c r="C5160" s="89" t="s">
        <v>7963</v>
      </c>
      <c r="D5160" s="89" t="s">
        <v>14327</v>
      </c>
      <c r="E5160" s="89" t="s">
        <v>6606</v>
      </c>
      <c r="F5160" s="89" t="s">
        <v>387</v>
      </c>
      <c r="G5160" s="105">
        <v>45433.509027777778</v>
      </c>
      <c r="H5160" t="str">
        <f>INDEX(Partner_details[companyName], MATCH(E5160, Partner_details[email], 0))</f>
        <v>Beer academy</v>
      </c>
      <c r="I5160">
        <f>IFERROR(INDEX(ggPayers[payer], MATCH(A5160, ggPayers[remote_order_id], 0)), 0)</f>
        <v>0</v>
      </c>
      <c r="J5160" t="str">
        <f t="shared" si="80"/>
        <v>other</v>
      </c>
    </row>
    <row r="5161" spans="1:10">
      <c r="A5161" s="89" t="s">
        <v>14328</v>
      </c>
      <c r="B5161" s="89">
        <v>100</v>
      </c>
      <c r="C5161" s="89" t="s">
        <v>7963</v>
      </c>
      <c r="D5161" s="89" t="s">
        <v>14329</v>
      </c>
      <c r="E5161" s="89" t="s">
        <v>7306</v>
      </c>
      <c r="F5161" s="89" t="s">
        <v>379</v>
      </c>
      <c r="G5161" s="105">
        <v>45433.509027777778</v>
      </c>
      <c r="H5161" t="str">
        <f>INDEX(Partner_details[companyName], MATCH(E5161, Partner_details[email], 0))</f>
        <v>Bardak</v>
      </c>
      <c r="I5161">
        <f>IFERROR(INDEX(ggPayers[payer], MATCH(A5161, ggPayers[remote_order_id], 0)), 0)</f>
        <v>0</v>
      </c>
      <c r="J5161" t="str">
        <f t="shared" si="80"/>
        <v>other</v>
      </c>
    </row>
    <row r="5162" spans="1:10">
      <c r="A5162" s="89" t="s">
        <v>14330</v>
      </c>
      <c r="B5162" s="89">
        <v>100</v>
      </c>
      <c r="C5162" s="89" t="s">
        <v>7963</v>
      </c>
      <c r="D5162" s="89" t="s">
        <v>14331</v>
      </c>
      <c r="E5162" s="89" t="s">
        <v>279</v>
      </c>
      <c r="F5162" s="89" t="s">
        <v>278</v>
      </c>
      <c r="G5162" s="105">
        <v>45433.510416666664</v>
      </c>
      <c r="H5162" t="str">
        <f>INDEX(Partner_details[companyName], MATCH(E5162, Partner_details[email], 0))</f>
        <v>gg cjsc</v>
      </c>
      <c r="I5162">
        <f>IFERROR(INDEX(ggPayers[payer], MATCH(A5162, ggPayers[remote_order_id], 0)), 0)</f>
        <v>0</v>
      </c>
      <c r="J5162" t="str">
        <f t="shared" si="80"/>
        <v>other</v>
      </c>
    </row>
    <row r="5163" spans="1:10">
      <c r="A5163" s="89" t="s">
        <v>14332</v>
      </c>
      <c r="B5163" s="89">
        <v>100</v>
      </c>
      <c r="C5163" s="89" t="s">
        <v>7963</v>
      </c>
      <c r="D5163" s="89" t="s">
        <v>14333</v>
      </c>
      <c r="E5163" s="89" t="s">
        <v>279</v>
      </c>
      <c r="F5163" s="89" t="s">
        <v>278</v>
      </c>
      <c r="G5163" s="105">
        <v>45433.510416666664</v>
      </c>
      <c r="H5163" t="str">
        <f>INDEX(Partner_details[companyName], MATCH(E5163, Partner_details[email], 0))</f>
        <v>gg cjsc</v>
      </c>
      <c r="I5163">
        <f>IFERROR(INDEX(ggPayers[payer], MATCH(A5163, ggPayers[remote_order_id], 0)), 0)</f>
        <v>0</v>
      </c>
      <c r="J5163" t="str">
        <f t="shared" si="80"/>
        <v>other</v>
      </c>
    </row>
    <row r="5164" spans="1:10">
      <c r="A5164" s="89" t="s">
        <v>3838</v>
      </c>
      <c r="B5164" s="89">
        <v>100</v>
      </c>
      <c r="C5164" s="89" t="s">
        <v>561</v>
      </c>
      <c r="D5164" s="89" t="s">
        <v>14334</v>
      </c>
      <c r="E5164" s="89" t="s">
        <v>279</v>
      </c>
      <c r="F5164" s="89" t="s">
        <v>278</v>
      </c>
      <c r="G5164" s="105">
        <v>45433.512499999997</v>
      </c>
      <c r="H5164" t="str">
        <f>INDEX(Partner_details[companyName], MATCH(E5164, Partner_details[email], 0))</f>
        <v>gg cjsc</v>
      </c>
      <c r="I5164">
        <f>IFERROR(INDEX(ggPayers[payer], MATCH(A5164, ggPayers[remote_order_id], 0)), 0)</f>
        <v>825186</v>
      </c>
      <c r="J5164" t="str">
        <f t="shared" si="80"/>
        <v>ggPay</v>
      </c>
    </row>
    <row r="5165" spans="1:10">
      <c r="A5165" s="89" t="s">
        <v>6210</v>
      </c>
      <c r="B5165" s="89">
        <v>100</v>
      </c>
      <c r="C5165" s="89" t="s">
        <v>5606</v>
      </c>
      <c r="D5165" s="89" t="s">
        <v>14335</v>
      </c>
      <c r="E5165" s="89" t="s">
        <v>6606</v>
      </c>
      <c r="F5165" s="89" t="s">
        <v>387</v>
      </c>
      <c r="G5165" s="105">
        <v>45433.513194444444</v>
      </c>
      <c r="H5165" t="str">
        <f>INDEX(Partner_details[companyName], MATCH(E5165, Partner_details[email], 0))</f>
        <v>Beer academy</v>
      </c>
      <c r="I5165">
        <f>IFERROR(INDEX(ggPayers[payer], MATCH(A5165, ggPayers[remote_order_id], 0)), 0)</f>
        <v>825186</v>
      </c>
      <c r="J5165" t="str">
        <f t="shared" si="80"/>
        <v>ggPay</v>
      </c>
    </row>
    <row r="5166" spans="1:10">
      <c r="A5166" s="89" t="s">
        <v>3836</v>
      </c>
      <c r="B5166" s="89">
        <v>100</v>
      </c>
      <c r="C5166" s="89" t="s">
        <v>561</v>
      </c>
      <c r="D5166" s="89" t="s">
        <v>14336</v>
      </c>
      <c r="E5166" s="89" t="s">
        <v>279</v>
      </c>
      <c r="F5166" s="89" t="s">
        <v>278</v>
      </c>
      <c r="G5166" s="105">
        <v>45433.513194444444</v>
      </c>
      <c r="H5166" t="str">
        <f>INDEX(Partner_details[companyName], MATCH(E5166, Partner_details[email], 0))</f>
        <v>gg cjsc</v>
      </c>
      <c r="I5166">
        <f>IFERROR(INDEX(ggPayers[payer], MATCH(A5166, ggPayers[remote_order_id], 0)), 0)</f>
        <v>825186</v>
      </c>
      <c r="J5166" t="str">
        <f t="shared" si="80"/>
        <v>ggPay</v>
      </c>
    </row>
    <row r="5167" spans="1:10">
      <c r="A5167" s="89" t="s">
        <v>3834</v>
      </c>
      <c r="B5167" s="89">
        <v>100</v>
      </c>
      <c r="C5167" s="89" t="s">
        <v>561</v>
      </c>
      <c r="D5167" s="89" t="s">
        <v>14337</v>
      </c>
      <c r="E5167" s="89" t="s">
        <v>6606</v>
      </c>
      <c r="F5167" s="89" t="s">
        <v>387</v>
      </c>
      <c r="G5167" s="105">
        <v>45433.513888888891</v>
      </c>
      <c r="H5167" t="str">
        <f>INDEX(Partner_details[companyName], MATCH(E5167, Partner_details[email], 0))</f>
        <v>Beer academy</v>
      </c>
      <c r="I5167">
        <f>IFERROR(INDEX(ggPayers[payer], MATCH(A5167, ggPayers[remote_order_id], 0)), 0)</f>
        <v>825186</v>
      </c>
      <c r="J5167" t="str">
        <f t="shared" si="80"/>
        <v>ggPay</v>
      </c>
    </row>
    <row r="5168" spans="1:10">
      <c r="A5168" s="89" t="s">
        <v>3832</v>
      </c>
      <c r="B5168" s="89">
        <v>100</v>
      </c>
      <c r="C5168" s="89" t="s">
        <v>561</v>
      </c>
      <c r="D5168" s="89" t="s">
        <v>14338</v>
      </c>
      <c r="E5168" s="89" t="s">
        <v>6606</v>
      </c>
      <c r="F5168" s="89" t="s">
        <v>387</v>
      </c>
      <c r="G5168" s="105">
        <v>45433.51458333333</v>
      </c>
      <c r="H5168" t="str">
        <f>INDEX(Partner_details[companyName], MATCH(E5168, Partner_details[email], 0))</f>
        <v>Beer academy</v>
      </c>
      <c r="I5168">
        <f>IFERROR(INDEX(ggPayers[payer], MATCH(A5168, ggPayers[remote_order_id], 0)), 0)</f>
        <v>825186</v>
      </c>
      <c r="J5168" t="str">
        <f t="shared" si="80"/>
        <v>ggPay</v>
      </c>
    </row>
    <row r="5169" spans="1:10">
      <c r="A5169" s="89" t="s">
        <v>3830</v>
      </c>
      <c r="B5169" s="89">
        <v>100</v>
      </c>
      <c r="C5169" s="89" t="s">
        <v>561</v>
      </c>
      <c r="D5169" s="89" t="s">
        <v>14339</v>
      </c>
      <c r="E5169" s="89" t="s">
        <v>7261</v>
      </c>
      <c r="F5169" s="89" t="s">
        <v>2019</v>
      </c>
      <c r="G5169" s="105">
        <v>45433.51666666667</v>
      </c>
      <c r="H5169" t="str">
        <f>INDEX(Partner_details[companyName], MATCH(E5169, Partner_details[email], 0))</f>
        <v>gg cjsc</v>
      </c>
      <c r="I5169">
        <f>IFERROR(INDEX(ggPayers[payer], MATCH(A5169, ggPayers[remote_order_id], 0)), 0)</f>
        <v>825186</v>
      </c>
      <c r="J5169" t="str">
        <f t="shared" si="80"/>
        <v>ggPay</v>
      </c>
    </row>
    <row r="5170" spans="1:10">
      <c r="A5170" s="89" t="s">
        <v>14340</v>
      </c>
      <c r="B5170" s="89">
        <v>1000</v>
      </c>
      <c r="C5170" s="89" t="s">
        <v>7963</v>
      </c>
      <c r="D5170" s="89" t="s">
        <v>14341</v>
      </c>
      <c r="E5170" s="89" t="s">
        <v>7579</v>
      </c>
      <c r="F5170" s="89" t="s">
        <v>602</v>
      </c>
      <c r="G5170" s="105">
        <v>45433.534722222219</v>
      </c>
      <c r="H5170" t="e">
        <f>INDEX(Partner_details[companyName], MATCH(E5170, Partner_details[email], 0))</f>
        <v>#N/A</v>
      </c>
      <c r="I5170">
        <f>IFERROR(INDEX(ggPayers[payer], MATCH(A5170, ggPayers[remote_order_id], 0)), 0)</f>
        <v>0</v>
      </c>
      <c r="J5170" t="str">
        <f t="shared" si="80"/>
        <v>other</v>
      </c>
    </row>
    <row r="5171" spans="1:10">
      <c r="A5171" s="89" t="s">
        <v>3828</v>
      </c>
      <c r="B5171" s="89">
        <v>400</v>
      </c>
      <c r="C5171" s="89" t="s">
        <v>561</v>
      </c>
      <c r="D5171" s="89" t="s">
        <v>14342</v>
      </c>
      <c r="E5171" s="89" t="s">
        <v>7579</v>
      </c>
      <c r="F5171" s="89" t="s">
        <v>602</v>
      </c>
      <c r="G5171" s="105">
        <v>45433.550694444442</v>
      </c>
      <c r="H5171" t="e">
        <f>INDEX(Partner_details[companyName], MATCH(E5171, Partner_details[email], 0))</f>
        <v>#N/A</v>
      </c>
      <c r="I5171">
        <f>IFERROR(INDEX(ggPayers[payer], MATCH(A5171, ggPayers[remote_order_id], 0)), 0)</f>
        <v>833698</v>
      </c>
      <c r="J5171" t="str">
        <f t="shared" si="80"/>
        <v>ggPay</v>
      </c>
    </row>
    <row r="5172" spans="1:10">
      <c r="A5172" s="89" t="s">
        <v>3826</v>
      </c>
      <c r="B5172" s="89">
        <v>1000</v>
      </c>
      <c r="C5172" s="89" t="s">
        <v>561</v>
      </c>
      <c r="D5172" s="89" t="s">
        <v>14343</v>
      </c>
      <c r="E5172" s="89" t="s">
        <v>7018</v>
      </c>
      <c r="F5172" s="89" t="s">
        <v>476</v>
      </c>
      <c r="G5172" s="105">
        <v>45433.564583333333</v>
      </c>
      <c r="H5172" t="str">
        <f>INDEX(Partner_details[companyName], MATCH(E5172, Partner_details[email], 0))</f>
        <v>Malocco</v>
      </c>
      <c r="I5172">
        <f>IFERROR(INDEX(ggPayers[payer], MATCH(A5172, ggPayers[remote_order_id], 0)), 0)</f>
        <v>38182</v>
      </c>
      <c r="J5172" t="str">
        <f t="shared" si="80"/>
        <v>ggPay</v>
      </c>
    </row>
    <row r="5173" spans="1:10">
      <c r="A5173" s="89" t="s">
        <v>14344</v>
      </c>
      <c r="B5173" s="89">
        <v>100</v>
      </c>
      <c r="C5173" s="89" t="s">
        <v>7974</v>
      </c>
      <c r="D5173" s="89"/>
      <c r="E5173" s="89" t="s">
        <v>6823</v>
      </c>
      <c r="F5173" s="89" t="s">
        <v>3823</v>
      </c>
      <c r="G5173" s="105">
        <v>45433.571527777778</v>
      </c>
      <c r="H5173" t="str">
        <f>INDEX(Partner_details[companyName], MATCH(E5173, Partner_details[email], 0))</f>
        <v>Buzand cafe</v>
      </c>
      <c r="I5173">
        <f>IFERROR(INDEX(ggPayers[payer], MATCH(A5173, ggPayers[remote_order_id], 0)), 0)</f>
        <v>0</v>
      </c>
      <c r="J5173" t="str">
        <f t="shared" si="80"/>
        <v>other</v>
      </c>
    </row>
    <row r="5174" spans="1:10">
      <c r="A5174" s="89" t="s">
        <v>14345</v>
      </c>
      <c r="B5174" s="89">
        <v>100</v>
      </c>
      <c r="C5174" s="89" t="s">
        <v>7974</v>
      </c>
      <c r="D5174" s="89"/>
      <c r="E5174" s="89" t="s">
        <v>6823</v>
      </c>
      <c r="F5174" s="89" t="s">
        <v>3823</v>
      </c>
      <c r="G5174" s="105">
        <v>45433.571527777778</v>
      </c>
      <c r="H5174" t="str">
        <f>INDEX(Partner_details[companyName], MATCH(E5174, Partner_details[email], 0))</f>
        <v>Buzand cafe</v>
      </c>
      <c r="I5174">
        <f>IFERROR(INDEX(ggPayers[payer], MATCH(A5174, ggPayers[remote_order_id], 0)), 0)</f>
        <v>0</v>
      </c>
      <c r="J5174" t="str">
        <f t="shared" si="80"/>
        <v>other</v>
      </c>
    </row>
    <row r="5175" spans="1:10">
      <c r="A5175" s="89" t="s">
        <v>3824</v>
      </c>
      <c r="B5175" s="89">
        <v>100</v>
      </c>
      <c r="C5175" s="89" t="s">
        <v>561</v>
      </c>
      <c r="D5175" s="89" t="s">
        <v>14346</v>
      </c>
      <c r="E5175" s="89" t="s">
        <v>6823</v>
      </c>
      <c r="F5175" s="89" t="s">
        <v>3823</v>
      </c>
      <c r="G5175" s="105">
        <v>45433.572916666664</v>
      </c>
      <c r="H5175" t="str">
        <f>INDEX(Partner_details[companyName], MATCH(E5175, Partner_details[email], 0))</f>
        <v>Buzand cafe</v>
      </c>
      <c r="I5175">
        <f>IFERROR(INDEX(ggPayers[payer], MATCH(A5175, ggPayers[remote_order_id], 0)), 0)</f>
        <v>825186</v>
      </c>
      <c r="J5175" t="str">
        <f t="shared" si="80"/>
        <v>ggPay</v>
      </c>
    </row>
    <row r="5176" spans="1:10">
      <c r="A5176" s="89" t="s">
        <v>14347</v>
      </c>
      <c r="B5176" s="89">
        <v>1000</v>
      </c>
      <c r="C5176" s="89" t="s">
        <v>7963</v>
      </c>
      <c r="D5176" s="89" t="s">
        <v>14348</v>
      </c>
      <c r="E5176" s="89" t="s">
        <v>7579</v>
      </c>
      <c r="F5176" s="89" t="s">
        <v>602</v>
      </c>
      <c r="G5176" s="105">
        <v>45433.595833333333</v>
      </c>
      <c r="H5176" t="e">
        <f>INDEX(Partner_details[companyName], MATCH(E5176, Partner_details[email], 0))</f>
        <v>#N/A</v>
      </c>
      <c r="I5176">
        <f>IFERROR(INDEX(ggPayers[payer], MATCH(A5176, ggPayers[remote_order_id], 0)), 0)</f>
        <v>0</v>
      </c>
      <c r="J5176" t="str">
        <f t="shared" si="80"/>
        <v>other</v>
      </c>
    </row>
    <row r="5177" spans="1:10">
      <c r="A5177" s="89" t="s">
        <v>14349</v>
      </c>
      <c r="B5177" s="89">
        <v>1000</v>
      </c>
      <c r="C5177" s="89" t="s">
        <v>7963</v>
      </c>
      <c r="D5177" s="89" t="s">
        <v>14350</v>
      </c>
      <c r="E5177" s="89" t="s">
        <v>7579</v>
      </c>
      <c r="F5177" s="89" t="s">
        <v>602</v>
      </c>
      <c r="G5177" s="105">
        <v>45433.595833333333</v>
      </c>
      <c r="H5177" t="e">
        <f>INDEX(Partner_details[companyName], MATCH(E5177, Partner_details[email], 0))</f>
        <v>#N/A</v>
      </c>
      <c r="I5177">
        <f>IFERROR(INDEX(ggPayers[payer], MATCH(A5177, ggPayers[remote_order_id], 0)), 0)</f>
        <v>0</v>
      </c>
      <c r="J5177" t="str">
        <f t="shared" si="80"/>
        <v>other</v>
      </c>
    </row>
    <row r="5178" spans="1:10">
      <c r="A5178" s="89" t="s">
        <v>3820</v>
      </c>
      <c r="B5178" s="89">
        <v>3000</v>
      </c>
      <c r="C5178" s="89" t="s">
        <v>561</v>
      </c>
      <c r="D5178" s="89"/>
      <c r="E5178" s="89" t="s">
        <v>7235</v>
      </c>
      <c r="F5178" s="89" t="s">
        <v>710</v>
      </c>
      <c r="G5178" s="105">
        <v>45433.684027777781</v>
      </c>
      <c r="H5178" t="str">
        <f>INDEX(Partner_details[companyName], MATCH(E5178, Partner_details[email], 0))</f>
        <v>Smoking Chef</v>
      </c>
      <c r="I5178">
        <f>IFERROR(INDEX(ggPayers[payer], MATCH(A5178, ggPayers[remote_order_id], 0)), 0)</f>
        <v>0</v>
      </c>
      <c r="J5178" t="str">
        <f t="shared" si="80"/>
        <v>other</v>
      </c>
    </row>
    <row r="5179" spans="1:10">
      <c r="A5179" s="89" t="s">
        <v>14351</v>
      </c>
      <c r="B5179" s="89">
        <v>500</v>
      </c>
      <c r="C5179" s="89" t="s">
        <v>7963</v>
      </c>
      <c r="D5179" s="89"/>
      <c r="E5179" s="89" t="s">
        <v>7018</v>
      </c>
      <c r="F5179" s="89" t="s">
        <v>476</v>
      </c>
      <c r="G5179" s="105">
        <v>45433.736805555556</v>
      </c>
      <c r="H5179" t="str">
        <f>INDEX(Partner_details[companyName], MATCH(E5179, Partner_details[email], 0))</f>
        <v>Malocco</v>
      </c>
      <c r="I5179">
        <f>IFERROR(INDEX(ggPayers[payer], MATCH(A5179, ggPayers[remote_order_id], 0)), 0)</f>
        <v>0</v>
      </c>
      <c r="J5179" t="str">
        <f t="shared" si="80"/>
        <v>other</v>
      </c>
    </row>
    <row r="5180" spans="1:10">
      <c r="A5180" s="89" t="s">
        <v>14352</v>
      </c>
      <c r="B5180" s="89">
        <v>500</v>
      </c>
      <c r="C5180" s="89" t="s">
        <v>7963</v>
      </c>
      <c r="D5180" s="89"/>
      <c r="E5180" s="89" t="s">
        <v>7018</v>
      </c>
      <c r="F5180" s="89" t="s">
        <v>476</v>
      </c>
      <c r="G5180" s="105">
        <v>45433.736805555556</v>
      </c>
      <c r="H5180" t="str">
        <f>INDEX(Partner_details[companyName], MATCH(E5180, Partner_details[email], 0))</f>
        <v>Malocco</v>
      </c>
      <c r="I5180">
        <f>IFERROR(INDEX(ggPayers[payer], MATCH(A5180, ggPayers[remote_order_id], 0)), 0)</f>
        <v>0</v>
      </c>
      <c r="J5180" t="str">
        <f t="shared" si="80"/>
        <v>other</v>
      </c>
    </row>
    <row r="5181" spans="1:10">
      <c r="A5181" s="89" t="s">
        <v>14353</v>
      </c>
      <c r="B5181" s="89">
        <v>1000</v>
      </c>
      <c r="C5181" s="89" t="s">
        <v>7974</v>
      </c>
      <c r="D5181" s="89"/>
      <c r="E5181" s="89" t="s">
        <v>6554</v>
      </c>
      <c r="F5181" s="89" t="s">
        <v>783</v>
      </c>
      <c r="G5181" s="105">
        <v>45433.843055555553</v>
      </c>
      <c r="H5181" t="str">
        <f>INDEX(Partner_details[companyName], MATCH(E5181, Partner_details[email], 0))</f>
        <v>Avetis Grigoryan</v>
      </c>
      <c r="I5181">
        <f>IFERROR(INDEX(ggPayers[payer], MATCH(A5181, ggPayers[remote_order_id], 0)), 0)</f>
        <v>0</v>
      </c>
      <c r="J5181" t="str">
        <f t="shared" si="80"/>
        <v>other</v>
      </c>
    </row>
    <row r="5182" spans="1:10">
      <c r="A5182" s="89" t="s">
        <v>14354</v>
      </c>
      <c r="B5182" s="89">
        <v>1000</v>
      </c>
      <c r="C5182" s="89" t="s">
        <v>7974</v>
      </c>
      <c r="D5182" s="89"/>
      <c r="E5182" s="89" t="s">
        <v>6554</v>
      </c>
      <c r="F5182" s="89" t="s">
        <v>783</v>
      </c>
      <c r="G5182" s="105">
        <v>45433.844444444447</v>
      </c>
      <c r="H5182" t="str">
        <f>INDEX(Partner_details[companyName], MATCH(E5182, Partner_details[email], 0))</f>
        <v>Avetis Grigoryan</v>
      </c>
      <c r="I5182">
        <f>IFERROR(INDEX(ggPayers[payer], MATCH(A5182, ggPayers[remote_order_id], 0)), 0)</f>
        <v>0</v>
      </c>
      <c r="J5182" t="str">
        <f t="shared" si="80"/>
        <v>other</v>
      </c>
    </row>
    <row r="5183" spans="1:10">
      <c r="A5183" s="89" t="s">
        <v>3817</v>
      </c>
      <c r="B5183" s="89">
        <v>100</v>
      </c>
      <c r="C5183" s="89" t="s">
        <v>561</v>
      </c>
      <c r="D5183" s="89" t="s">
        <v>14355</v>
      </c>
      <c r="E5183" s="89" t="s">
        <v>6606</v>
      </c>
      <c r="F5183" s="89" t="s">
        <v>387</v>
      </c>
      <c r="G5183" s="105">
        <v>45434.245138888888</v>
      </c>
      <c r="H5183" t="str">
        <f>INDEX(Partner_details[companyName], MATCH(E5183, Partner_details[email], 0))</f>
        <v>Beer academy</v>
      </c>
      <c r="I5183">
        <f>IFERROR(INDEX(ggPayers[payer], MATCH(A5183, ggPayers[remote_order_id], 0)), 0)</f>
        <v>825186</v>
      </c>
      <c r="J5183" t="str">
        <f t="shared" si="80"/>
        <v>ggPay</v>
      </c>
    </row>
    <row r="5184" spans="1:10">
      <c r="A5184" s="89" t="s">
        <v>3815</v>
      </c>
      <c r="B5184" s="89">
        <v>500</v>
      </c>
      <c r="C5184" s="89" t="s">
        <v>561</v>
      </c>
      <c r="D5184" s="89" t="s">
        <v>14356</v>
      </c>
      <c r="E5184" s="89" t="s">
        <v>7296</v>
      </c>
      <c r="F5184" s="89" t="s">
        <v>516</v>
      </c>
      <c r="G5184" s="105">
        <v>45434.345138888886</v>
      </c>
      <c r="H5184" t="str">
        <f>INDEX(Partner_details[companyName], MATCH(E5184, Partner_details[email], 0))</f>
        <v>Paul</v>
      </c>
      <c r="I5184">
        <f>IFERROR(INDEX(ggPayers[payer], MATCH(A5184, ggPayers[remote_order_id], 0)), 0)</f>
        <v>743267</v>
      </c>
      <c r="J5184" t="str">
        <f t="shared" si="80"/>
        <v>ggPay</v>
      </c>
    </row>
    <row r="5185" spans="1:10">
      <c r="A5185" s="89" t="s">
        <v>14357</v>
      </c>
      <c r="B5185" s="89">
        <v>2000</v>
      </c>
      <c r="C5185" s="89" t="s">
        <v>7963</v>
      </c>
      <c r="D5185" s="89" t="s">
        <v>14358</v>
      </c>
      <c r="E5185" s="89" t="s">
        <v>6847</v>
      </c>
      <c r="F5185" s="89" t="s">
        <v>862</v>
      </c>
      <c r="G5185" s="105">
        <v>45434.376388888886</v>
      </c>
      <c r="H5185" t="str">
        <f>INDEX(Partner_details[companyName], MATCH(E5185, Partner_details[email], 0))</f>
        <v>Karas mashtoc</v>
      </c>
      <c r="I5185">
        <f>IFERROR(INDEX(ggPayers[payer], MATCH(A5185, ggPayers[remote_order_id], 0)), 0)</f>
        <v>0</v>
      </c>
      <c r="J5185" t="str">
        <f t="shared" si="80"/>
        <v>other</v>
      </c>
    </row>
    <row r="5186" spans="1:10">
      <c r="A5186" s="89" t="s">
        <v>14359</v>
      </c>
      <c r="B5186" s="89">
        <v>2000</v>
      </c>
      <c r="C5186" s="89" t="s">
        <v>7963</v>
      </c>
      <c r="D5186" s="89"/>
      <c r="E5186" s="89" t="s">
        <v>6847</v>
      </c>
      <c r="F5186" s="89" t="s">
        <v>862</v>
      </c>
      <c r="G5186" s="105">
        <v>45434.376388888886</v>
      </c>
      <c r="H5186" t="str">
        <f>INDEX(Partner_details[companyName], MATCH(E5186, Partner_details[email], 0))</f>
        <v>Karas mashtoc</v>
      </c>
      <c r="I5186">
        <f>IFERROR(INDEX(ggPayers[payer], MATCH(A5186, ggPayers[remote_order_id], 0)), 0)</f>
        <v>0</v>
      </c>
      <c r="J5186" t="str">
        <f t="shared" si="80"/>
        <v>other</v>
      </c>
    </row>
    <row r="5187" spans="1:10">
      <c r="A5187" s="89" t="s">
        <v>14360</v>
      </c>
      <c r="B5187" s="89">
        <v>2000</v>
      </c>
      <c r="C5187" s="89" t="s">
        <v>7963</v>
      </c>
      <c r="D5187" s="89"/>
      <c r="E5187" s="89" t="s">
        <v>6847</v>
      </c>
      <c r="F5187" s="89" t="s">
        <v>862</v>
      </c>
      <c r="G5187" s="105">
        <v>45434.376388888886</v>
      </c>
      <c r="H5187" t="str">
        <f>INDEX(Partner_details[companyName], MATCH(E5187, Partner_details[email], 0))</f>
        <v>Karas mashtoc</v>
      </c>
      <c r="I5187">
        <f>IFERROR(INDEX(ggPayers[payer], MATCH(A5187, ggPayers[remote_order_id], 0)), 0)</f>
        <v>0</v>
      </c>
      <c r="J5187" t="str">
        <f t="shared" ref="J5187:J5250" si="81">IF(NOT(I5187=0), "ggPay", "other")</f>
        <v>other</v>
      </c>
    </row>
    <row r="5188" spans="1:10">
      <c r="A5188" s="89" t="s">
        <v>3813</v>
      </c>
      <c r="B5188" s="89">
        <v>500</v>
      </c>
      <c r="C5188" s="89" t="s">
        <v>561</v>
      </c>
      <c r="D5188" s="89" t="s">
        <v>14361</v>
      </c>
      <c r="E5188" s="89" t="s">
        <v>7432</v>
      </c>
      <c r="F5188" s="89" t="s">
        <v>571</v>
      </c>
      <c r="G5188" s="105">
        <v>45434.400694444441</v>
      </c>
      <c r="H5188" t="str">
        <f>INDEX(Partner_details[companyName], MATCH(E5188, Partner_details[email], 0))</f>
        <v>Venlo</v>
      </c>
      <c r="I5188">
        <f>IFERROR(INDEX(ggPayers[payer], MATCH(A5188, ggPayers[remote_order_id], 0)), 0)</f>
        <v>798</v>
      </c>
      <c r="J5188" t="str">
        <f t="shared" si="81"/>
        <v>ggPay</v>
      </c>
    </row>
    <row r="5189" spans="1:10">
      <c r="A5189" s="89" t="s">
        <v>3811</v>
      </c>
      <c r="B5189" s="89">
        <v>500</v>
      </c>
      <c r="C5189" s="89" t="s">
        <v>561</v>
      </c>
      <c r="D5189" s="89" t="s">
        <v>14362</v>
      </c>
      <c r="E5189" s="89" t="s">
        <v>133</v>
      </c>
      <c r="F5189" s="89" t="s">
        <v>461</v>
      </c>
      <c r="G5189" s="105">
        <v>45434.427083333336</v>
      </c>
      <c r="H5189" t="str">
        <f>INDEX(Partner_details[companyName], MATCH(E5189, Partner_details[email], 0))</f>
        <v>Lumen Coffee</v>
      </c>
      <c r="I5189">
        <f>IFERROR(INDEX(ggPayers[payer], MATCH(A5189, ggPayers[remote_order_id], 0)), 0)</f>
        <v>22292</v>
      </c>
      <c r="J5189" t="str">
        <f t="shared" si="81"/>
        <v>ggPay</v>
      </c>
    </row>
    <row r="5190" spans="1:10">
      <c r="A5190" s="89" t="s">
        <v>14363</v>
      </c>
      <c r="B5190" s="89">
        <v>500</v>
      </c>
      <c r="C5190" s="89" t="s">
        <v>7963</v>
      </c>
      <c r="D5190" s="89" t="s">
        <v>14364</v>
      </c>
      <c r="E5190" s="89" t="s">
        <v>6572</v>
      </c>
      <c r="F5190" s="89" t="s">
        <v>568</v>
      </c>
      <c r="G5190" s="105">
        <v>45434.534722222219</v>
      </c>
      <c r="H5190" t="str">
        <f>INDEX(Partner_details[companyName], MATCH(E5190, Partner_details[email], 0))</f>
        <v>Bisquit</v>
      </c>
      <c r="I5190">
        <f>IFERROR(INDEX(ggPayers[payer], MATCH(A5190, ggPayers[remote_order_id], 0)), 0)</f>
        <v>0</v>
      </c>
      <c r="J5190" t="str">
        <f t="shared" si="81"/>
        <v>other</v>
      </c>
    </row>
    <row r="5191" spans="1:10">
      <c r="A5191" s="89" t="s">
        <v>14365</v>
      </c>
      <c r="B5191" s="89">
        <v>500</v>
      </c>
      <c r="C5191" s="89" t="s">
        <v>7963</v>
      </c>
      <c r="D5191" s="89" t="s">
        <v>14366</v>
      </c>
      <c r="E5191" s="89" t="s">
        <v>6572</v>
      </c>
      <c r="F5191" s="89" t="s">
        <v>568</v>
      </c>
      <c r="G5191" s="105">
        <v>45434.535416666666</v>
      </c>
      <c r="H5191" t="str">
        <f>INDEX(Partner_details[companyName], MATCH(E5191, Partner_details[email], 0))</f>
        <v>Bisquit</v>
      </c>
      <c r="I5191">
        <f>IFERROR(INDEX(ggPayers[payer], MATCH(A5191, ggPayers[remote_order_id], 0)), 0)</f>
        <v>0</v>
      </c>
      <c r="J5191" t="str">
        <f t="shared" si="81"/>
        <v>other</v>
      </c>
    </row>
    <row r="5192" spans="1:10">
      <c r="A5192" s="89" t="s">
        <v>14367</v>
      </c>
      <c r="B5192" s="89">
        <v>500</v>
      </c>
      <c r="C5192" s="89" t="s">
        <v>7963</v>
      </c>
      <c r="D5192" s="89"/>
      <c r="E5192" s="89" t="s">
        <v>6690</v>
      </c>
      <c r="F5192" s="89" t="s">
        <v>655</v>
      </c>
      <c r="G5192" s="105">
        <v>45434.535416666666</v>
      </c>
      <c r="H5192" t="str">
        <f>INDEX(Partner_details[companyName], MATCH(E5192, Partner_details[email], 0))</f>
        <v>Bisquit</v>
      </c>
      <c r="I5192">
        <f>IFERROR(INDEX(ggPayers[payer], MATCH(A5192, ggPayers[remote_order_id], 0)), 0)</f>
        <v>0</v>
      </c>
      <c r="J5192" t="str">
        <f t="shared" si="81"/>
        <v>other</v>
      </c>
    </row>
    <row r="5193" spans="1:10">
      <c r="A5193" s="89" t="s">
        <v>14368</v>
      </c>
      <c r="B5193" s="89">
        <v>500</v>
      </c>
      <c r="C5193" s="89" t="s">
        <v>7963</v>
      </c>
      <c r="D5193" s="89"/>
      <c r="E5193" s="89" t="s">
        <v>6690</v>
      </c>
      <c r="F5193" s="89" t="s">
        <v>655</v>
      </c>
      <c r="G5193" s="105">
        <v>45434.535416666666</v>
      </c>
      <c r="H5193" t="str">
        <f>INDEX(Partner_details[companyName], MATCH(E5193, Partner_details[email], 0))</f>
        <v>Bisquit</v>
      </c>
      <c r="I5193">
        <f>IFERROR(INDEX(ggPayers[payer], MATCH(A5193, ggPayers[remote_order_id], 0)), 0)</f>
        <v>0</v>
      </c>
      <c r="J5193" t="str">
        <f t="shared" si="81"/>
        <v>other</v>
      </c>
    </row>
    <row r="5194" spans="1:10">
      <c r="A5194" s="89" t="s">
        <v>3809</v>
      </c>
      <c r="B5194" s="89">
        <v>500</v>
      </c>
      <c r="C5194" s="89" t="s">
        <v>561</v>
      </c>
      <c r="D5194" s="89" t="s">
        <v>14369</v>
      </c>
      <c r="E5194" s="89" t="s">
        <v>7579</v>
      </c>
      <c r="F5194" s="89" t="s">
        <v>602</v>
      </c>
      <c r="G5194" s="105">
        <v>45434.561111111114</v>
      </c>
      <c r="H5194" t="e">
        <f>INDEX(Partner_details[companyName], MATCH(E5194, Partner_details[email], 0))</f>
        <v>#N/A</v>
      </c>
      <c r="I5194">
        <f>IFERROR(INDEX(ggPayers[payer], MATCH(A5194, ggPayers[remote_order_id], 0)), 0)</f>
        <v>863200</v>
      </c>
      <c r="J5194" t="str">
        <f t="shared" si="81"/>
        <v>ggPay</v>
      </c>
    </row>
    <row r="5195" spans="1:10">
      <c r="A5195" s="89" t="s">
        <v>3807</v>
      </c>
      <c r="B5195" s="89">
        <v>500</v>
      </c>
      <c r="C5195" s="89" t="s">
        <v>561</v>
      </c>
      <c r="D5195" s="89"/>
      <c r="E5195" s="89" t="s">
        <v>7579</v>
      </c>
      <c r="F5195" s="89" t="s">
        <v>602</v>
      </c>
      <c r="G5195" s="105">
        <v>45434.615277777775</v>
      </c>
      <c r="H5195" t="e">
        <f>INDEX(Partner_details[companyName], MATCH(E5195, Partner_details[email], 0))</f>
        <v>#N/A</v>
      </c>
      <c r="I5195">
        <f>IFERROR(INDEX(ggPayers[payer], MATCH(A5195, ggPayers[remote_order_id], 0)), 0)</f>
        <v>0</v>
      </c>
      <c r="J5195" t="str">
        <f t="shared" si="81"/>
        <v>other</v>
      </c>
    </row>
    <row r="5196" spans="1:10">
      <c r="A5196" s="89" t="s">
        <v>14370</v>
      </c>
      <c r="B5196" s="89">
        <v>500</v>
      </c>
      <c r="C5196" s="89" t="s">
        <v>7963</v>
      </c>
      <c r="D5196" s="89" t="s">
        <v>14371</v>
      </c>
      <c r="E5196" s="89" t="s">
        <v>7579</v>
      </c>
      <c r="F5196" s="89" t="s">
        <v>602</v>
      </c>
      <c r="G5196" s="105">
        <v>45434.647916666669</v>
      </c>
      <c r="H5196" t="e">
        <f>INDEX(Partner_details[companyName], MATCH(E5196, Partner_details[email], 0))</f>
        <v>#N/A</v>
      </c>
      <c r="I5196">
        <f>IFERROR(INDEX(ggPayers[payer], MATCH(A5196, ggPayers[remote_order_id], 0)), 0)</f>
        <v>0</v>
      </c>
      <c r="J5196" t="str">
        <f t="shared" si="81"/>
        <v>other</v>
      </c>
    </row>
    <row r="5197" spans="1:10">
      <c r="A5197" s="89" t="s">
        <v>14372</v>
      </c>
      <c r="B5197" s="89">
        <v>500</v>
      </c>
      <c r="C5197" s="89" t="s">
        <v>7963</v>
      </c>
      <c r="D5197" s="89" t="s">
        <v>14373</v>
      </c>
      <c r="E5197" s="89" t="s">
        <v>6714</v>
      </c>
      <c r="F5197" s="89" t="s">
        <v>585</v>
      </c>
      <c r="G5197" s="105">
        <v>45434.663888888892</v>
      </c>
      <c r="H5197" t="str">
        <f>INDEX(Partner_details[companyName], MATCH(E5197, Partner_details[email], 0))</f>
        <v>Dodopizza</v>
      </c>
      <c r="I5197">
        <f>IFERROR(INDEX(ggPayers[payer], MATCH(A5197, ggPayers[remote_order_id], 0)), 0)</f>
        <v>0</v>
      </c>
      <c r="J5197" t="str">
        <f t="shared" si="81"/>
        <v>other</v>
      </c>
    </row>
    <row r="5198" spans="1:10">
      <c r="A5198" s="89" t="s">
        <v>14374</v>
      </c>
      <c r="B5198" s="89">
        <v>500</v>
      </c>
      <c r="C5198" s="89" t="s">
        <v>7963</v>
      </c>
      <c r="D5198" s="89"/>
      <c r="E5198" s="89" t="s">
        <v>6714</v>
      </c>
      <c r="F5198" s="89" t="s">
        <v>585</v>
      </c>
      <c r="G5198" s="105">
        <v>45434.663888888892</v>
      </c>
      <c r="H5198" t="str">
        <f>INDEX(Partner_details[companyName], MATCH(E5198, Partner_details[email], 0))</f>
        <v>Dodopizza</v>
      </c>
      <c r="I5198">
        <f>IFERROR(INDEX(ggPayers[payer], MATCH(A5198, ggPayers[remote_order_id], 0)), 0)</f>
        <v>0</v>
      </c>
      <c r="J5198" t="str">
        <f t="shared" si="81"/>
        <v>other</v>
      </c>
    </row>
    <row r="5199" spans="1:10">
      <c r="A5199" s="89" t="s">
        <v>14375</v>
      </c>
      <c r="B5199" s="89">
        <v>500</v>
      </c>
      <c r="C5199" s="89" t="s">
        <v>7963</v>
      </c>
      <c r="D5199" s="89"/>
      <c r="E5199" s="89" t="s">
        <v>6714</v>
      </c>
      <c r="F5199" s="89" t="s">
        <v>585</v>
      </c>
      <c r="G5199" s="105">
        <v>45434.664583333331</v>
      </c>
      <c r="H5199" t="str">
        <f>INDEX(Partner_details[companyName], MATCH(E5199, Partner_details[email], 0))</f>
        <v>Dodopizza</v>
      </c>
      <c r="I5199">
        <f>IFERROR(INDEX(ggPayers[payer], MATCH(A5199, ggPayers[remote_order_id], 0)), 0)</f>
        <v>0</v>
      </c>
      <c r="J5199" t="str">
        <f t="shared" si="81"/>
        <v>other</v>
      </c>
    </row>
    <row r="5200" spans="1:10">
      <c r="A5200" s="89" t="s">
        <v>3805</v>
      </c>
      <c r="B5200" s="89">
        <v>1000</v>
      </c>
      <c r="C5200" s="89" t="s">
        <v>561</v>
      </c>
      <c r="D5200" s="89" t="s">
        <v>14376</v>
      </c>
      <c r="E5200" s="89" t="s">
        <v>6606</v>
      </c>
      <c r="F5200" s="89" t="s">
        <v>387</v>
      </c>
      <c r="G5200" s="105">
        <v>45434.70208333333</v>
      </c>
      <c r="H5200" t="str">
        <f>INDEX(Partner_details[companyName], MATCH(E5200, Partner_details[email], 0))</f>
        <v>Beer academy</v>
      </c>
      <c r="I5200">
        <f>IFERROR(INDEX(ggPayers[payer], MATCH(A5200, ggPayers[remote_order_id], 0)), 0)</f>
        <v>636948</v>
      </c>
      <c r="J5200" t="str">
        <f t="shared" si="81"/>
        <v>ggPay</v>
      </c>
    </row>
    <row r="5201" spans="1:10">
      <c r="A5201" s="89" t="s">
        <v>6209</v>
      </c>
      <c r="B5201" s="89">
        <v>2000</v>
      </c>
      <c r="C5201" s="89" t="s">
        <v>5606</v>
      </c>
      <c r="D5201" s="89" t="s">
        <v>14377</v>
      </c>
      <c r="E5201" s="89" t="s">
        <v>7296</v>
      </c>
      <c r="F5201" s="89" t="s">
        <v>516</v>
      </c>
      <c r="G5201" s="105">
        <v>45434.738194444442</v>
      </c>
      <c r="H5201" t="str">
        <f>INDEX(Partner_details[companyName], MATCH(E5201, Partner_details[email], 0))</f>
        <v>Paul</v>
      </c>
      <c r="I5201">
        <f>IFERROR(INDEX(ggPayers[payer], MATCH(A5201, ggPayers[remote_order_id], 0)), 0)</f>
        <v>199025</v>
      </c>
      <c r="J5201" t="str">
        <f t="shared" si="81"/>
        <v>ggPay</v>
      </c>
    </row>
    <row r="5202" spans="1:10">
      <c r="A5202" s="89" t="s">
        <v>3803</v>
      </c>
      <c r="B5202" s="89">
        <v>1000</v>
      </c>
      <c r="C5202" s="89" t="s">
        <v>561</v>
      </c>
      <c r="D5202" s="89" t="s">
        <v>14378</v>
      </c>
      <c r="E5202" s="89" t="s">
        <v>7296</v>
      </c>
      <c r="F5202" s="89" t="s">
        <v>516</v>
      </c>
      <c r="G5202" s="105">
        <v>45434.741666666669</v>
      </c>
      <c r="H5202" t="str">
        <f>INDEX(Partner_details[companyName], MATCH(E5202, Partner_details[email], 0))</f>
        <v>Paul</v>
      </c>
      <c r="I5202">
        <f>IFERROR(INDEX(ggPayers[payer], MATCH(A5202, ggPayers[remote_order_id], 0)), 0)</f>
        <v>174342</v>
      </c>
      <c r="J5202" t="str">
        <f t="shared" si="81"/>
        <v>ggPay</v>
      </c>
    </row>
    <row r="5203" spans="1:10">
      <c r="A5203" s="89" t="s">
        <v>3801</v>
      </c>
      <c r="B5203" s="89">
        <v>500</v>
      </c>
      <c r="C5203" s="89" t="s">
        <v>561</v>
      </c>
      <c r="D5203" s="89" t="s">
        <v>14379</v>
      </c>
      <c r="E5203" s="89" t="s">
        <v>7306</v>
      </c>
      <c r="F5203" s="89" t="s">
        <v>379</v>
      </c>
      <c r="G5203" s="105">
        <v>45434.745138888888</v>
      </c>
      <c r="H5203" t="str">
        <f>INDEX(Partner_details[companyName], MATCH(E5203, Partner_details[email], 0))</f>
        <v>Bardak</v>
      </c>
      <c r="I5203">
        <f>IFERROR(INDEX(ggPayers[payer], MATCH(A5203, ggPayers[remote_order_id], 0)), 0)</f>
        <v>649325</v>
      </c>
      <c r="J5203" t="str">
        <f t="shared" si="81"/>
        <v>ggPay</v>
      </c>
    </row>
    <row r="5204" spans="1:10">
      <c r="A5204" s="89" t="s">
        <v>14380</v>
      </c>
      <c r="B5204" s="89">
        <v>2500</v>
      </c>
      <c r="C5204" s="89" t="s">
        <v>7963</v>
      </c>
      <c r="D5204" s="89" t="s">
        <v>14381</v>
      </c>
      <c r="E5204" s="89" t="s">
        <v>6606</v>
      </c>
      <c r="F5204" s="89" t="s">
        <v>387</v>
      </c>
      <c r="G5204" s="105">
        <v>45434.748611111114</v>
      </c>
      <c r="H5204" t="str">
        <f>INDEX(Partner_details[companyName], MATCH(E5204, Partner_details[email], 0))</f>
        <v>Beer academy</v>
      </c>
      <c r="I5204">
        <f>IFERROR(INDEX(ggPayers[payer], MATCH(A5204, ggPayers[remote_order_id], 0)), 0)</f>
        <v>0</v>
      </c>
      <c r="J5204" t="str">
        <f t="shared" si="81"/>
        <v>other</v>
      </c>
    </row>
    <row r="5205" spans="1:10">
      <c r="A5205" s="89" t="s">
        <v>14382</v>
      </c>
      <c r="B5205" s="89">
        <v>500</v>
      </c>
      <c r="C5205" s="89" t="s">
        <v>7963</v>
      </c>
      <c r="D5205" s="89" t="s">
        <v>14383</v>
      </c>
      <c r="E5205" s="89" t="s">
        <v>6941</v>
      </c>
      <c r="F5205" s="89" t="s">
        <v>801</v>
      </c>
      <c r="G5205" s="105">
        <v>45434.779166666667</v>
      </c>
      <c r="H5205" t="str">
        <f>INDEX(Partner_details[companyName], MATCH(E5205, Partner_details[email], 0))</f>
        <v>Prepa</v>
      </c>
      <c r="I5205">
        <f>IFERROR(INDEX(ggPayers[payer], MATCH(A5205, ggPayers[remote_order_id], 0)), 0)</f>
        <v>0</v>
      </c>
      <c r="J5205" t="str">
        <f t="shared" si="81"/>
        <v>other</v>
      </c>
    </row>
    <row r="5206" spans="1:10">
      <c r="A5206" s="89" t="s">
        <v>14384</v>
      </c>
      <c r="B5206" s="89">
        <v>500</v>
      </c>
      <c r="C5206" s="89" t="s">
        <v>7963</v>
      </c>
      <c r="D5206" s="89" t="s">
        <v>14385</v>
      </c>
      <c r="E5206" s="89" t="s">
        <v>6941</v>
      </c>
      <c r="F5206" s="89" t="s">
        <v>801</v>
      </c>
      <c r="G5206" s="105">
        <v>45434.779166666667</v>
      </c>
      <c r="H5206" t="str">
        <f>INDEX(Partner_details[companyName], MATCH(E5206, Partner_details[email], 0))</f>
        <v>Prepa</v>
      </c>
      <c r="I5206">
        <f>IFERROR(INDEX(ggPayers[payer], MATCH(A5206, ggPayers[remote_order_id], 0)), 0)</f>
        <v>0</v>
      </c>
      <c r="J5206" t="str">
        <f t="shared" si="81"/>
        <v>other</v>
      </c>
    </row>
    <row r="5207" spans="1:10">
      <c r="A5207" s="89" t="s">
        <v>3799</v>
      </c>
      <c r="B5207" s="89">
        <v>1000</v>
      </c>
      <c r="C5207" s="89" t="s">
        <v>561</v>
      </c>
      <c r="D5207" s="89" t="s">
        <v>14386</v>
      </c>
      <c r="E5207" s="89" t="s">
        <v>7296</v>
      </c>
      <c r="F5207" s="89" t="s">
        <v>516</v>
      </c>
      <c r="G5207" s="105">
        <v>45435.209722222222</v>
      </c>
      <c r="H5207" t="str">
        <f>INDEX(Partner_details[companyName], MATCH(E5207, Partner_details[email], 0))</f>
        <v>Paul</v>
      </c>
      <c r="I5207">
        <f>IFERROR(INDEX(ggPayers[payer], MATCH(A5207, ggPayers[remote_order_id], 0)), 0)</f>
        <v>483651</v>
      </c>
      <c r="J5207" t="str">
        <f t="shared" si="81"/>
        <v>ggPay</v>
      </c>
    </row>
    <row r="5208" spans="1:10">
      <c r="A5208" s="89" t="s">
        <v>3906</v>
      </c>
      <c r="B5208" s="89">
        <v>2000</v>
      </c>
      <c r="C5208" s="89" t="s">
        <v>561</v>
      </c>
      <c r="D5208" s="89" t="s">
        <v>14387</v>
      </c>
      <c r="E5208" s="89" t="s">
        <v>130</v>
      </c>
      <c r="F5208" s="89" t="s">
        <v>128</v>
      </c>
      <c r="G5208" s="105">
        <v>45435.42291666667</v>
      </c>
      <c r="H5208" t="str">
        <f>INDEX(Partner_details[companyName], MATCH(E5208, Partner_details[email], 0))</f>
        <v>Avetis Grigoryan</v>
      </c>
      <c r="I5208">
        <f>IFERROR(INDEX(ggPayers[payer], MATCH(A5208, ggPayers[remote_order_id], 0)), 0)</f>
        <v>14188</v>
      </c>
      <c r="J5208" t="str">
        <f t="shared" si="81"/>
        <v>ggPay</v>
      </c>
    </row>
    <row r="5209" spans="1:10">
      <c r="A5209" s="89" t="s">
        <v>3904</v>
      </c>
      <c r="B5209" s="89">
        <v>500</v>
      </c>
      <c r="C5209" s="89" t="s">
        <v>561</v>
      </c>
      <c r="D5209" s="89" t="s">
        <v>14388</v>
      </c>
      <c r="E5209" s="89" t="s">
        <v>6572</v>
      </c>
      <c r="F5209" s="89" t="s">
        <v>568</v>
      </c>
      <c r="G5209" s="105">
        <v>45435.462500000001</v>
      </c>
      <c r="H5209" t="str">
        <f>INDEX(Partner_details[companyName], MATCH(E5209, Partner_details[email], 0))</f>
        <v>Bisquit</v>
      </c>
      <c r="I5209">
        <f>IFERROR(INDEX(ggPayers[payer], MATCH(A5209, ggPayers[remote_order_id], 0)), 0)</f>
        <v>1109401</v>
      </c>
      <c r="J5209" t="str">
        <f t="shared" si="81"/>
        <v>ggPay</v>
      </c>
    </row>
    <row r="5210" spans="1:10">
      <c r="A5210" s="89" t="s">
        <v>14389</v>
      </c>
      <c r="B5210" s="89">
        <v>700</v>
      </c>
      <c r="C5210" s="89" t="s">
        <v>7963</v>
      </c>
      <c r="D5210" s="89" t="s">
        <v>14390</v>
      </c>
      <c r="E5210" s="89" t="s">
        <v>6847</v>
      </c>
      <c r="F5210" s="89" t="s">
        <v>862</v>
      </c>
      <c r="G5210" s="105">
        <v>45435.466666666667</v>
      </c>
      <c r="H5210" t="str">
        <f>INDEX(Partner_details[companyName], MATCH(E5210, Partner_details[email], 0))</f>
        <v>Karas mashtoc</v>
      </c>
      <c r="I5210">
        <f>IFERROR(INDEX(ggPayers[payer], MATCH(A5210, ggPayers[remote_order_id], 0)), 0)</f>
        <v>0</v>
      </c>
      <c r="J5210" t="str">
        <f t="shared" si="81"/>
        <v>other</v>
      </c>
    </row>
    <row r="5211" spans="1:10">
      <c r="A5211" s="89" t="s">
        <v>14391</v>
      </c>
      <c r="B5211" s="89">
        <v>700</v>
      </c>
      <c r="C5211" s="89" t="s">
        <v>7963</v>
      </c>
      <c r="D5211" s="89"/>
      <c r="E5211" s="89" t="s">
        <v>6847</v>
      </c>
      <c r="F5211" s="89" t="s">
        <v>862</v>
      </c>
      <c r="G5211" s="105">
        <v>45435.467361111114</v>
      </c>
      <c r="H5211" t="str">
        <f>INDEX(Partner_details[companyName], MATCH(E5211, Partner_details[email], 0))</f>
        <v>Karas mashtoc</v>
      </c>
      <c r="I5211">
        <f>IFERROR(INDEX(ggPayers[payer], MATCH(A5211, ggPayers[remote_order_id], 0)), 0)</f>
        <v>0</v>
      </c>
      <c r="J5211" t="str">
        <f t="shared" si="81"/>
        <v>other</v>
      </c>
    </row>
    <row r="5212" spans="1:10">
      <c r="A5212" s="89" t="s">
        <v>14392</v>
      </c>
      <c r="B5212" s="89">
        <v>2000</v>
      </c>
      <c r="C5212" s="89" t="s">
        <v>7963</v>
      </c>
      <c r="D5212" s="89"/>
      <c r="E5212" s="89" t="s">
        <v>130</v>
      </c>
      <c r="F5212" s="89" t="s">
        <v>128</v>
      </c>
      <c r="G5212" s="105">
        <v>45435.470138888886</v>
      </c>
      <c r="H5212" t="str">
        <f>INDEX(Partner_details[companyName], MATCH(E5212, Partner_details[email], 0))</f>
        <v>Avetis Grigoryan</v>
      </c>
      <c r="I5212">
        <f>IFERROR(INDEX(ggPayers[payer], MATCH(A5212, ggPayers[remote_order_id], 0)), 0)</f>
        <v>0</v>
      </c>
      <c r="J5212" t="str">
        <f t="shared" si="81"/>
        <v>other</v>
      </c>
    </row>
    <row r="5213" spans="1:10">
      <c r="A5213" s="89" t="s">
        <v>14393</v>
      </c>
      <c r="B5213" s="89">
        <v>500</v>
      </c>
      <c r="C5213" s="89" t="s">
        <v>7963</v>
      </c>
      <c r="D5213" s="89" t="s">
        <v>14394</v>
      </c>
      <c r="E5213" s="89" t="s">
        <v>7446</v>
      </c>
      <c r="F5213" s="89" t="s">
        <v>7445</v>
      </c>
      <c r="G5213" s="105">
        <v>45435.481944444444</v>
      </c>
      <c r="H5213" t="str">
        <f>INDEX(Partner_details[companyName], MATCH(E5213, Partner_details[email], 0))</f>
        <v>Unicorn</v>
      </c>
      <c r="I5213">
        <f>IFERROR(INDEX(ggPayers[payer], MATCH(A5213, ggPayers[remote_order_id], 0)), 0)</f>
        <v>0</v>
      </c>
      <c r="J5213" t="str">
        <f t="shared" si="81"/>
        <v>other</v>
      </c>
    </row>
    <row r="5214" spans="1:10">
      <c r="A5214" s="89" t="s">
        <v>3902</v>
      </c>
      <c r="B5214" s="89">
        <v>950</v>
      </c>
      <c r="C5214" s="89" t="s">
        <v>561</v>
      </c>
      <c r="D5214" s="89" t="s">
        <v>14395</v>
      </c>
      <c r="E5214" s="89" t="s">
        <v>332</v>
      </c>
      <c r="F5214" s="89" t="s">
        <v>331</v>
      </c>
      <c r="G5214" s="105">
        <v>45435.495138888888</v>
      </c>
      <c r="H5214" t="str">
        <f>INDEX(Partner_details[companyName], MATCH(E5214, Partner_details[email], 0))</f>
        <v>gg cjsc</v>
      </c>
      <c r="I5214">
        <f>IFERROR(INDEX(ggPayers[payer], MATCH(A5214, ggPayers[remote_order_id], 0)), 0)</f>
        <v>957701</v>
      </c>
      <c r="J5214" t="str">
        <f t="shared" si="81"/>
        <v>ggPay</v>
      </c>
    </row>
    <row r="5215" spans="1:10">
      <c r="A5215" s="89" t="s">
        <v>6208</v>
      </c>
      <c r="B5215" s="89">
        <v>950</v>
      </c>
      <c r="C5215" s="89" t="s">
        <v>7963</v>
      </c>
      <c r="D5215" s="89" t="s">
        <v>14396</v>
      </c>
      <c r="E5215" s="89" t="s">
        <v>332</v>
      </c>
      <c r="F5215" s="89" t="s">
        <v>331</v>
      </c>
      <c r="G5215" s="105">
        <v>45435.495138888888</v>
      </c>
      <c r="H5215" t="str">
        <f>INDEX(Partner_details[companyName], MATCH(E5215, Partner_details[email], 0))</f>
        <v>gg cjsc</v>
      </c>
      <c r="I5215">
        <f>IFERROR(INDEX(ggPayers[payer], MATCH(A5215, ggPayers[remote_order_id], 0)), 0)</f>
        <v>957701</v>
      </c>
      <c r="J5215" t="str">
        <f t="shared" si="81"/>
        <v>ggPay</v>
      </c>
    </row>
    <row r="5216" spans="1:10">
      <c r="A5216" s="89" t="s">
        <v>14397</v>
      </c>
      <c r="B5216" s="89">
        <v>500</v>
      </c>
      <c r="C5216" s="89" t="s">
        <v>7963</v>
      </c>
      <c r="D5216" s="89" t="s">
        <v>14398</v>
      </c>
      <c r="E5216" s="89" t="s">
        <v>7579</v>
      </c>
      <c r="F5216" s="89" t="s">
        <v>602</v>
      </c>
      <c r="G5216" s="105">
        <v>45435.597916666666</v>
      </c>
      <c r="H5216" t="e">
        <f>INDEX(Partner_details[companyName], MATCH(E5216, Partner_details[email], 0))</f>
        <v>#N/A</v>
      </c>
      <c r="I5216">
        <f>IFERROR(INDEX(ggPayers[payer], MATCH(A5216, ggPayers[remote_order_id], 0)), 0)</f>
        <v>0</v>
      </c>
      <c r="J5216" t="str">
        <f t="shared" si="81"/>
        <v>other</v>
      </c>
    </row>
    <row r="5217" spans="1:10">
      <c r="A5217" s="89" t="s">
        <v>3900</v>
      </c>
      <c r="B5217" s="89">
        <v>500</v>
      </c>
      <c r="C5217" s="89" t="s">
        <v>561</v>
      </c>
      <c r="D5217" s="89" t="s">
        <v>14399</v>
      </c>
      <c r="E5217" s="89" t="s">
        <v>7579</v>
      </c>
      <c r="F5217" s="89" t="s">
        <v>602</v>
      </c>
      <c r="G5217" s="105">
        <v>45435.598611111112</v>
      </c>
      <c r="H5217" t="e">
        <f>INDEX(Partner_details[companyName], MATCH(E5217, Partner_details[email], 0))</f>
        <v>#N/A</v>
      </c>
      <c r="I5217">
        <f>IFERROR(INDEX(ggPayers[payer], MATCH(A5217, ggPayers[remote_order_id], 0)), 0)</f>
        <v>50577</v>
      </c>
      <c r="J5217" t="str">
        <f t="shared" si="81"/>
        <v>ggPay</v>
      </c>
    </row>
    <row r="5218" spans="1:10">
      <c r="A5218" s="89" t="s">
        <v>3898</v>
      </c>
      <c r="B5218" s="89">
        <v>500</v>
      </c>
      <c r="C5218" s="89" t="s">
        <v>561</v>
      </c>
      <c r="D5218" s="89" t="s">
        <v>14400</v>
      </c>
      <c r="E5218" s="89" t="s">
        <v>7018</v>
      </c>
      <c r="F5218" s="89" t="s">
        <v>476</v>
      </c>
      <c r="G5218" s="105">
        <v>45435.631944444445</v>
      </c>
      <c r="H5218" t="str">
        <f>INDEX(Partner_details[companyName], MATCH(E5218, Partner_details[email], 0))</f>
        <v>Malocco</v>
      </c>
      <c r="I5218">
        <f>IFERROR(INDEX(ggPayers[payer], MATCH(A5218, ggPayers[remote_order_id], 0)), 0)</f>
        <v>126562</v>
      </c>
      <c r="J5218" t="str">
        <f t="shared" si="81"/>
        <v>ggPay</v>
      </c>
    </row>
    <row r="5219" spans="1:10">
      <c r="A5219" s="89" t="s">
        <v>3896</v>
      </c>
      <c r="B5219" s="89">
        <v>500</v>
      </c>
      <c r="C5219" s="89" t="s">
        <v>561</v>
      </c>
      <c r="D5219" s="89" t="s">
        <v>14401</v>
      </c>
      <c r="E5219" s="89" t="s">
        <v>133</v>
      </c>
      <c r="F5219" s="89" t="s">
        <v>461</v>
      </c>
      <c r="G5219" s="105">
        <v>45435.634027777778</v>
      </c>
      <c r="H5219" t="str">
        <f>INDEX(Partner_details[companyName], MATCH(E5219, Partner_details[email], 0))</f>
        <v>Lumen Coffee</v>
      </c>
      <c r="I5219">
        <f>IFERROR(INDEX(ggPayers[payer], MATCH(A5219, ggPayers[remote_order_id], 0)), 0)</f>
        <v>657873</v>
      </c>
      <c r="J5219" t="str">
        <f t="shared" si="81"/>
        <v>ggPay</v>
      </c>
    </row>
    <row r="5220" spans="1:10">
      <c r="A5220" s="89" t="s">
        <v>14402</v>
      </c>
      <c r="B5220" s="89">
        <v>4000</v>
      </c>
      <c r="C5220" s="89" t="s">
        <v>7963</v>
      </c>
      <c r="D5220" s="89" t="s">
        <v>14403</v>
      </c>
      <c r="E5220" s="89" t="s">
        <v>130</v>
      </c>
      <c r="F5220" s="89" t="s">
        <v>128</v>
      </c>
      <c r="G5220" s="105">
        <v>45435.644444444442</v>
      </c>
      <c r="H5220" t="str">
        <f>INDEX(Partner_details[companyName], MATCH(E5220, Partner_details[email], 0))</f>
        <v>Avetis Grigoryan</v>
      </c>
      <c r="I5220">
        <f>IFERROR(INDEX(ggPayers[payer], MATCH(A5220, ggPayers[remote_order_id], 0)), 0)</f>
        <v>0</v>
      </c>
      <c r="J5220" t="str">
        <f t="shared" si="81"/>
        <v>other</v>
      </c>
    </row>
    <row r="5221" spans="1:10">
      <c r="A5221" s="89" t="s">
        <v>14404</v>
      </c>
      <c r="B5221" s="89">
        <v>4000</v>
      </c>
      <c r="C5221" s="89" t="s">
        <v>7963</v>
      </c>
      <c r="D5221" s="89"/>
      <c r="E5221" s="89" t="s">
        <v>130</v>
      </c>
      <c r="F5221" s="89" t="s">
        <v>128</v>
      </c>
      <c r="G5221" s="105">
        <v>45435.644444444442</v>
      </c>
      <c r="H5221" t="str">
        <f>INDEX(Partner_details[companyName], MATCH(E5221, Partner_details[email], 0))</f>
        <v>Avetis Grigoryan</v>
      </c>
      <c r="I5221">
        <f>IFERROR(INDEX(ggPayers[payer], MATCH(A5221, ggPayers[remote_order_id], 0)), 0)</f>
        <v>0</v>
      </c>
      <c r="J5221" t="str">
        <f t="shared" si="81"/>
        <v>other</v>
      </c>
    </row>
    <row r="5222" spans="1:10">
      <c r="A5222" s="89" t="s">
        <v>3894</v>
      </c>
      <c r="B5222" s="89">
        <v>1000</v>
      </c>
      <c r="C5222" s="89" t="s">
        <v>561</v>
      </c>
      <c r="D5222" s="89" t="s">
        <v>14405</v>
      </c>
      <c r="E5222" s="89" t="s">
        <v>7018</v>
      </c>
      <c r="F5222" s="89" t="s">
        <v>476</v>
      </c>
      <c r="G5222" s="105">
        <v>45435.652777777781</v>
      </c>
      <c r="H5222" t="str">
        <f>INDEX(Partner_details[companyName], MATCH(E5222, Partner_details[email], 0))</f>
        <v>Malocco</v>
      </c>
      <c r="I5222">
        <f>IFERROR(INDEX(ggPayers[payer], MATCH(A5222, ggPayers[remote_order_id], 0)), 0)</f>
        <v>161991</v>
      </c>
      <c r="J5222" t="str">
        <f t="shared" si="81"/>
        <v>ggPay</v>
      </c>
    </row>
    <row r="5223" spans="1:10">
      <c r="A5223" s="89" t="s">
        <v>6207</v>
      </c>
      <c r="B5223" s="89">
        <v>500</v>
      </c>
      <c r="C5223" s="89" t="s">
        <v>5606</v>
      </c>
      <c r="D5223" s="89" t="s">
        <v>14406</v>
      </c>
      <c r="E5223" s="89" t="s">
        <v>7018</v>
      </c>
      <c r="F5223" s="89" t="s">
        <v>476</v>
      </c>
      <c r="G5223" s="105">
        <v>45435.670138888891</v>
      </c>
      <c r="H5223" t="str">
        <f>INDEX(Partner_details[companyName], MATCH(E5223, Partner_details[email], 0))</f>
        <v>Malocco</v>
      </c>
      <c r="I5223">
        <f>IFERROR(INDEX(ggPayers[payer], MATCH(A5223, ggPayers[remote_order_id], 0)), 0)</f>
        <v>254974</v>
      </c>
      <c r="J5223" t="str">
        <f t="shared" si="81"/>
        <v>ggPay</v>
      </c>
    </row>
    <row r="5224" spans="1:10">
      <c r="A5224" s="89" t="s">
        <v>3892</v>
      </c>
      <c r="B5224" s="89">
        <v>500</v>
      </c>
      <c r="C5224" s="89" t="s">
        <v>561</v>
      </c>
      <c r="D5224" s="89" t="s">
        <v>14407</v>
      </c>
      <c r="E5224" s="89" t="s">
        <v>7018</v>
      </c>
      <c r="F5224" s="89" t="s">
        <v>476</v>
      </c>
      <c r="G5224" s="105">
        <v>45435.670138888891</v>
      </c>
      <c r="H5224" t="str">
        <f>INDEX(Partner_details[companyName], MATCH(E5224, Partner_details[email], 0))</f>
        <v>Malocco</v>
      </c>
      <c r="I5224">
        <f>IFERROR(INDEX(ggPayers[payer], MATCH(A5224, ggPayers[remote_order_id], 0)), 0)</f>
        <v>254974</v>
      </c>
      <c r="J5224" t="str">
        <f t="shared" si="81"/>
        <v>ggPay</v>
      </c>
    </row>
    <row r="5225" spans="1:10">
      <c r="A5225" s="89" t="s">
        <v>3890</v>
      </c>
      <c r="B5225" s="89">
        <v>1000</v>
      </c>
      <c r="C5225" s="89" t="s">
        <v>561</v>
      </c>
      <c r="D5225" s="89"/>
      <c r="E5225" s="89" t="s">
        <v>7296</v>
      </c>
      <c r="F5225" s="89" t="s">
        <v>516</v>
      </c>
      <c r="G5225" s="105">
        <v>45435.715277777781</v>
      </c>
      <c r="H5225" t="str">
        <f>INDEX(Partner_details[companyName], MATCH(E5225, Partner_details[email], 0))</f>
        <v>Paul</v>
      </c>
      <c r="I5225">
        <f>IFERROR(INDEX(ggPayers[payer], MATCH(A5225, ggPayers[remote_order_id], 0)), 0)</f>
        <v>0</v>
      </c>
      <c r="J5225" t="str">
        <f t="shared" si="81"/>
        <v>other</v>
      </c>
    </row>
    <row r="5226" spans="1:10">
      <c r="A5226" s="89" t="s">
        <v>14408</v>
      </c>
      <c r="B5226" s="89">
        <v>1000</v>
      </c>
      <c r="C5226" s="89" t="s">
        <v>7963</v>
      </c>
      <c r="D5226" s="89" t="s">
        <v>14409</v>
      </c>
      <c r="E5226" s="89" t="s">
        <v>7296</v>
      </c>
      <c r="F5226" s="89" t="s">
        <v>516</v>
      </c>
      <c r="G5226" s="105">
        <v>45435.743055555555</v>
      </c>
      <c r="H5226" t="str">
        <f>INDEX(Partner_details[companyName], MATCH(E5226, Partner_details[email], 0))</f>
        <v>Paul</v>
      </c>
      <c r="I5226">
        <f>IFERROR(INDEX(ggPayers[payer], MATCH(A5226, ggPayers[remote_order_id], 0)), 0)</f>
        <v>0</v>
      </c>
      <c r="J5226" t="str">
        <f t="shared" si="81"/>
        <v>other</v>
      </c>
    </row>
    <row r="5227" spans="1:10">
      <c r="A5227" s="89" t="s">
        <v>14410</v>
      </c>
      <c r="B5227" s="89">
        <v>3000</v>
      </c>
      <c r="C5227" s="89" t="s">
        <v>7974</v>
      </c>
      <c r="D5227" s="89"/>
      <c r="E5227" s="89" t="s">
        <v>6554</v>
      </c>
      <c r="F5227" s="89" t="s">
        <v>783</v>
      </c>
      <c r="G5227" s="105">
        <v>45435.775694444441</v>
      </c>
      <c r="H5227" t="str">
        <f>INDEX(Partner_details[companyName], MATCH(E5227, Partner_details[email], 0))</f>
        <v>Avetis Grigoryan</v>
      </c>
      <c r="I5227">
        <f>IFERROR(INDEX(ggPayers[payer], MATCH(A5227, ggPayers[remote_order_id], 0)), 0)</f>
        <v>0</v>
      </c>
      <c r="J5227" t="str">
        <f t="shared" si="81"/>
        <v>other</v>
      </c>
    </row>
    <row r="5228" spans="1:10">
      <c r="A5228" s="89" t="s">
        <v>3888</v>
      </c>
      <c r="B5228" s="89">
        <v>1000</v>
      </c>
      <c r="C5228" s="89" t="s">
        <v>561</v>
      </c>
      <c r="D5228" s="89" t="s">
        <v>14411</v>
      </c>
      <c r="E5228" s="89" t="s">
        <v>7296</v>
      </c>
      <c r="F5228" s="89" t="s">
        <v>516</v>
      </c>
      <c r="G5228" s="105">
        <v>45436.27847222222</v>
      </c>
      <c r="H5228" t="str">
        <f>INDEX(Partner_details[companyName], MATCH(E5228, Partner_details[email], 0))</f>
        <v>Paul</v>
      </c>
      <c r="I5228">
        <f>IFERROR(INDEX(ggPayers[payer], MATCH(A5228, ggPayers[remote_order_id], 0)), 0)</f>
        <v>114628</v>
      </c>
      <c r="J5228" t="str">
        <f t="shared" si="81"/>
        <v>ggPay</v>
      </c>
    </row>
    <row r="5229" spans="1:10">
      <c r="A5229" s="89" t="s">
        <v>14412</v>
      </c>
      <c r="B5229" s="89">
        <v>500</v>
      </c>
      <c r="C5229" s="89" t="s">
        <v>7963</v>
      </c>
      <c r="D5229" s="89" t="s">
        <v>14413</v>
      </c>
      <c r="E5229" s="89" t="s">
        <v>6572</v>
      </c>
      <c r="F5229" s="89" t="s">
        <v>568</v>
      </c>
      <c r="G5229" s="105">
        <v>45436.319444444445</v>
      </c>
      <c r="H5229" t="str">
        <f>INDEX(Partner_details[companyName], MATCH(E5229, Partner_details[email], 0))</f>
        <v>Bisquit</v>
      </c>
      <c r="I5229">
        <f>IFERROR(INDEX(ggPayers[payer], MATCH(A5229, ggPayers[remote_order_id], 0)), 0)</f>
        <v>0</v>
      </c>
      <c r="J5229" t="str">
        <f t="shared" si="81"/>
        <v>other</v>
      </c>
    </row>
    <row r="5230" spans="1:10">
      <c r="A5230" s="89" t="s">
        <v>14414</v>
      </c>
      <c r="B5230" s="89">
        <v>1500</v>
      </c>
      <c r="C5230" s="89" t="s">
        <v>7963</v>
      </c>
      <c r="D5230" s="89"/>
      <c r="E5230" s="89" t="s">
        <v>130</v>
      </c>
      <c r="F5230" s="89" t="s">
        <v>128</v>
      </c>
      <c r="G5230" s="105">
        <v>45436.386111111111</v>
      </c>
      <c r="H5230" t="str">
        <f>INDEX(Partner_details[companyName], MATCH(E5230, Partner_details[email], 0))</f>
        <v>Avetis Grigoryan</v>
      </c>
      <c r="I5230">
        <f>IFERROR(INDEX(ggPayers[payer], MATCH(A5230, ggPayers[remote_order_id], 0)), 0)</f>
        <v>0</v>
      </c>
      <c r="J5230" t="str">
        <f t="shared" si="81"/>
        <v>other</v>
      </c>
    </row>
    <row r="5231" spans="1:10">
      <c r="A5231" s="89" t="s">
        <v>14415</v>
      </c>
      <c r="B5231" s="89">
        <v>1500</v>
      </c>
      <c r="C5231" s="89" t="s">
        <v>7963</v>
      </c>
      <c r="D5231" s="89"/>
      <c r="E5231" s="89" t="s">
        <v>130</v>
      </c>
      <c r="F5231" s="89" t="s">
        <v>128</v>
      </c>
      <c r="G5231" s="105">
        <v>45436.386805555558</v>
      </c>
      <c r="H5231" t="str">
        <f>INDEX(Partner_details[companyName], MATCH(E5231, Partner_details[email], 0))</f>
        <v>Avetis Grigoryan</v>
      </c>
      <c r="I5231">
        <f>IFERROR(INDEX(ggPayers[payer], MATCH(A5231, ggPayers[remote_order_id], 0)), 0)</f>
        <v>0</v>
      </c>
      <c r="J5231" t="str">
        <f t="shared" si="81"/>
        <v>other</v>
      </c>
    </row>
    <row r="5232" spans="1:10">
      <c r="A5232" s="89" t="s">
        <v>14416</v>
      </c>
      <c r="B5232" s="89">
        <v>1500</v>
      </c>
      <c r="C5232" s="89" t="s">
        <v>7963</v>
      </c>
      <c r="D5232" s="89"/>
      <c r="E5232" s="89" t="s">
        <v>130</v>
      </c>
      <c r="F5232" s="89" t="s">
        <v>128</v>
      </c>
      <c r="G5232" s="105">
        <v>45436.386805555558</v>
      </c>
      <c r="H5232" t="str">
        <f>INDEX(Partner_details[companyName], MATCH(E5232, Partner_details[email], 0))</f>
        <v>Avetis Grigoryan</v>
      </c>
      <c r="I5232">
        <f>IFERROR(INDEX(ggPayers[payer], MATCH(A5232, ggPayers[remote_order_id], 0)), 0)</f>
        <v>0</v>
      </c>
      <c r="J5232" t="str">
        <f t="shared" si="81"/>
        <v>other</v>
      </c>
    </row>
    <row r="5233" spans="1:10">
      <c r="A5233" s="89" t="s">
        <v>14417</v>
      </c>
      <c r="B5233" s="89">
        <v>1500</v>
      </c>
      <c r="C5233" s="89" t="s">
        <v>7963</v>
      </c>
      <c r="D5233" s="89"/>
      <c r="E5233" s="89" t="s">
        <v>130</v>
      </c>
      <c r="F5233" s="89" t="s">
        <v>128</v>
      </c>
      <c r="G5233" s="105">
        <v>45436.386805555558</v>
      </c>
      <c r="H5233" t="str">
        <f>INDEX(Partner_details[companyName], MATCH(E5233, Partner_details[email], 0))</f>
        <v>Avetis Grigoryan</v>
      </c>
      <c r="I5233">
        <f>IFERROR(INDEX(ggPayers[payer], MATCH(A5233, ggPayers[remote_order_id], 0)), 0)</f>
        <v>0</v>
      </c>
      <c r="J5233" t="str">
        <f t="shared" si="81"/>
        <v>other</v>
      </c>
    </row>
    <row r="5234" spans="1:10">
      <c r="A5234" s="99" t="s">
        <v>14418</v>
      </c>
      <c r="B5234" s="89">
        <v>100</v>
      </c>
      <c r="C5234" s="89" t="s">
        <v>7963</v>
      </c>
      <c r="D5234" s="89" t="s">
        <v>14419</v>
      </c>
      <c r="E5234" s="89" t="s">
        <v>7362</v>
      </c>
      <c r="F5234" s="89" t="s">
        <v>3873</v>
      </c>
      <c r="G5234" s="105">
        <v>45436.413194444445</v>
      </c>
      <c r="H5234" t="str">
        <f>INDEX(Partner_details[companyName], MATCH(E5234, Partner_details[email], 0))</f>
        <v>Dulcet cafe</v>
      </c>
      <c r="I5234">
        <f>IFERROR(INDEX(ggPayers[payer], MATCH(A5234, ggPayers[remote_order_id], 0)), 0)</f>
        <v>0</v>
      </c>
      <c r="J5234" t="str">
        <f t="shared" si="81"/>
        <v>other</v>
      </c>
    </row>
    <row r="5235" spans="1:10">
      <c r="A5235" s="89" t="s">
        <v>3886</v>
      </c>
      <c r="B5235" s="89">
        <v>100</v>
      </c>
      <c r="C5235" s="89" t="s">
        <v>561</v>
      </c>
      <c r="D5235" s="89" t="s">
        <v>14420</v>
      </c>
      <c r="E5235" s="89" t="s">
        <v>7362</v>
      </c>
      <c r="F5235" s="89" t="s">
        <v>3873</v>
      </c>
      <c r="G5235" s="105">
        <v>45436.413888888892</v>
      </c>
      <c r="H5235" t="str">
        <f>INDEX(Partner_details[companyName], MATCH(E5235, Partner_details[email], 0))</f>
        <v>Dulcet cafe</v>
      </c>
      <c r="I5235">
        <f>IFERROR(INDEX(ggPayers[payer], MATCH(A5235, ggPayers[remote_order_id], 0)), 0)</f>
        <v>825186</v>
      </c>
      <c r="J5235" t="str">
        <f t="shared" si="81"/>
        <v>ggPay</v>
      </c>
    </row>
    <row r="5236" spans="1:10">
      <c r="A5236" s="89" t="s">
        <v>3884</v>
      </c>
      <c r="B5236" s="89">
        <v>100</v>
      </c>
      <c r="C5236" s="89" t="s">
        <v>561</v>
      </c>
      <c r="D5236" s="89" t="s">
        <v>14421</v>
      </c>
      <c r="E5236" s="89" t="s">
        <v>7362</v>
      </c>
      <c r="F5236" s="89" t="s">
        <v>3873</v>
      </c>
      <c r="G5236" s="105">
        <v>45436.414583333331</v>
      </c>
      <c r="H5236" t="str">
        <f>INDEX(Partner_details[companyName], MATCH(E5236, Partner_details[email], 0))</f>
        <v>Dulcet cafe</v>
      </c>
      <c r="I5236">
        <f>IFERROR(INDEX(ggPayers[payer], MATCH(A5236, ggPayers[remote_order_id], 0)), 0)</f>
        <v>825186</v>
      </c>
      <c r="J5236" t="str">
        <f t="shared" si="81"/>
        <v>ggPay</v>
      </c>
    </row>
    <row r="5237" spans="1:10">
      <c r="A5237" s="89" t="s">
        <v>3882</v>
      </c>
      <c r="B5237" s="89">
        <v>100</v>
      </c>
      <c r="C5237" s="89" t="s">
        <v>561</v>
      </c>
      <c r="D5237" s="89" t="s">
        <v>14422</v>
      </c>
      <c r="E5237" s="89" t="s">
        <v>279</v>
      </c>
      <c r="F5237" s="89" t="s">
        <v>278</v>
      </c>
      <c r="G5237" s="105">
        <v>45436.415277777778</v>
      </c>
      <c r="H5237" t="str">
        <f>INDEX(Partner_details[companyName], MATCH(E5237, Partner_details[email], 0))</f>
        <v>gg cjsc</v>
      </c>
      <c r="I5237">
        <f>IFERROR(INDEX(ggPayers[payer], MATCH(A5237, ggPayers[remote_order_id], 0)), 0)</f>
        <v>825186</v>
      </c>
      <c r="J5237" t="str">
        <f t="shared" si="81"/>
        <v>ggPay</v>
      </c>
    </row>
    <row r="5238" spans="1:10">
      <c r="A5238" s="89" t="s">
        <v>3880</v>
      </c>
      <c r="B5238" s="89">
        <v>1000</v>
      </c>
      <c r="C5238" s="89" t="s">
        <v>561</v>
      </c>
      <c r="D5238" s="89" t="s">
        <v>14423</v>
      </c>
      <c r="E5238" s="89" t="s">
        <v>116</v>
      </c>
      <c r="F5238" s="89" t="s">
        <v>6567</v>
      </c>
      <c r="G5238" s="105">
        <v>45436.515972222223</v>
      </c>
      <c r="H5238" t="str">
        <f>INDEX(Partner_details[companyName], MATCH(E5238, Partner_details[email], 0))</f>
        <v>Tumanyan</v>
      </c>
      <c r="I5238">
        <f>IFERROR(INDEX(ggPayers[payer], MATCH(A5238, ggPayers[remote_order_id], 0)), 0)</f>
        <v>82335</v>
      </c>
      <c r="J5238" t="str">
        <f t="shared" si="81"/>
        <v>ggPay</v>
      </c>
    </row>
    <row r="5239" spans="1:10">
      <c r="A5239" s="89" t="s">
        <v>6206</v>
      </c>
      <c r="B5239" s="89">
        <v>2000</v>
      </c>
      <c r="C5239" s="89" t="s">
        <v>5606</v>
      </c>
      <c r="D5239" s="89" t="s">
        <v>14424</v>
      </c>
      <c r="E5239" s="89" t="s">
        <v>7296</v>
      </c>
      <c r="F5239" s="89" t="s">
        <v>516</v>
      </c>
      <c r="G5239" s="105">
        <v>45436.524305555555</v>
      </c>
      <c r="H5239" t="str">
        <f>INDEX(Partner_details[companyName], MATCH(E5239, Partner_details[email], 0))</f>
        <v>Paul</v>
      </c>
      <c r="I5239">
        <f>IFERROR(INDEX(ggPayers[payer], MATCH(A5239, ggPayers[remote_order_id], 0)), 0)</f>
        <v>283927</v>
      </c>
      <c r="J5239" t="str">
        <f t="shared" si="81"/>
        <v>ggPay</v>
      </c>
    </row>
    <row r="5240" spans="1:10">
      <c r="A5240" s="89" t="s">
        <v>3878</v>
      </c>
      <c r="B5240" s="89">
        <v>500</v>
      </c>
      <c r="C5240" s="89" t="s">
        <v>561</v>
      </c>
      <c r="D5240" s="89" t="s">
        <v>14425</v>
      </c>
      <c r="E5240" s="89" t="s">
        <v>7579</v>
      </c>
      <c r="F5240" s="89" t="s">
        <v>602</v>
      </c>
      <c r="G5240" s="105">
        <v>45436.532638888886</v>
      </c>
      <c r="H5240" t="e">
        <f>INDEX(Partner_details[companyName], MATCH(E5240, Partner_details[email], 0))</f>
        <v>#N/A</v>
      </c>
      <c r="I5240">
        <f>IFERROR(INDEX(ggPayers[payer], MATCH(A5240, ggPayers[remote_order_id], 0)), 0)</f>
        <v>69498</v>
      </c>
      <c r="J5240" t="str">
        <f t="shared" si="81"/>
        <v>ggPay</v>
      </c>
    </row>
    <row r="5241" spans="1:10">
      <c r="A5241" s="89" t="s">
        <v>3876</v>
      </c>
      <c r="B5241" s="89">
        <v>500</v>
      </c>
      <c r="C5241" s="89" t="s">
        <v>561</v>
      </c>
      <c r="D5241" s="89" t="s">
        <v>14426</v>
      </c>
      <c r="E5241" s="89" t="s">
        <v>130</v>
      </c>
      <c r="F5241" s="89" t="s">
        <v>128</v>
      </c>
      <c r="G5241" s="105">
        <v>45436.543749999997</v>
      </c>
      <c r="H5241" t="str">
        <f>INDEX(Partner_details[companyName], MATCH(E5241, Partner_details[email], 0))</f>
        <v>Avetis Grigoryan</v>
      </c>
      <c r="I5241">
        <f>IFERROR(INDEX(ggPayers[payer], MATCH(A5241, ggPayers[remote_order_id], 0)), 0)</f>
        <v>247524</v>
      </c>
      <c r="J5241" t="str">
        <f t="shared" si="81"/>
        <v>ggPay</v>
      </c>
    </row>
    <row r="5242" spans="1:10">
      <c r="A5242" s="89" t="s">
        <v>3874</v>
      </c>
      <c r="B5242" s="89">
        <v>500</v>
      </c>
      <c r="C5242" s="89" t="s">
        <v>561</v>
      </c>
      <c r="D5242" s="89"/>
      <c r="E5242" s="89" t="s">
        <v>7362</v>
      </c>
      <c r="F5242" s="89" t="s">
        <v>3873</v>
      </c>
      <c r="G5242" s="105">
        <v>45436.62777777778</v>
      </c>
      <c r="H5242" t="str">
        <f>INDEX(Partner_details[companyName], MATCH(E5242, Partner_details[email], 0))</f>
        <v>Dulcet cafe</v>
      </c>
      <c r="I5242">
        <f>IFERROR(INDEX(ggPayers[payer], MATCH(A5242, ggPayers[remote_order_id], 0)), 0)</f>
        <v>0</v>
      </c>
      <c r="J5242" t="str">
        <f t="shared" si="81"/>
        <v>other</v>
      </c>
    </row>
    <row r="5243" spans="1:10">
      <c r="A5243" s="89" t="s">
        <v>14427</v>
      </c>
      <c r="B5243" s="89">
        <v>1000</v>
      </c>
      <c r="C5243" s="89" t="s">
        <v>7963</v>
      </c>
      <c r="D5243" s="89" t="s">
        <v>14428</v>
      </c>
      <c r="E5243" s="89" t="s">
        <v>7296</v>
      </c>
      <c r="F5243" s="89" t="s">
        <v>516</v>
      </c>
      <c r="G5243" s="105">
        <v>45436.632638888892</v>
      </c>
      <c r="H5243" t="str">
        <f>INDEX(Partner_details[companyName], MATCH(E5243, Partner_details[email], 0))</f>
        <v>Paul</v>
      </c>
      <c r="I5243">
        <f>IFERROR(INDEX(ggPayers[payer], MATCH(A5243, ggPayers[remote_order_id], 0)), 0)</f>
        <v>0</v>
      </c>
      <c r="J5243" t="str">
        <f t="shared" si="81"/>
        <v>other</v>
      </c>
    </row>
    <row r="5244" spans="1:10">
      <c r="A5244" s="89" t="s">
        <v>14429</v>
      </c>
      <c r="B5244" s="89">
        <v>500</v>
      </c>
      <c r="C5244" s="89" t="s">
        <v>7963</v>
      </c>
      <c r="D5244" s="89"/>
      <c r="E5244" s="89" t="s">
        <v>7362</v>
      </c>
      <c r="F5244" s="89" t="s">
        <v>3873</v>
      </c>
      <c r="G5244" s="105">
        <v>45436.646527777775</v>
      </c>
      <c r="H5244" t="str">
        <f>INDEX(Partner_details[companyName], MATCH(E5244, Partner_details[email], 0))</f>
        <v>Dulcet cafe</v>
      </c>
      <c r="I5244">
        <f>IFERROR(INDEX(ggPayers[payer], MATCH(A5244, ggPayers[remote_order_id], 0)), 0)</f>
        <v>0</v>
      </c>
      <c r="J5244" t="str">
        <f t="shared" si="81"/>
        <v>other</v>
      </c>
    </row>
    <row r="5245" spans="1:10">
      <c r="A5245" s="89" t="s">
        <v>3871</v>
      </c>
      <c r="B5245" s="89">
        <v>1000</v>
      </c>
      <c r="C5245" s="89" t="s">
        <v>561</v>
      </c>
      <c r="D5245" s="89" t="s">
        <v>14430</v>
      </c>
      <c r="E5245" s="89" t="s">
        <v>6728</v>
      </c>
      <c r="F5245" s="89" t="s">
        <v>6727</v>
      </c>
      <c r="G5245" s="105">
        <v>45436.673611111109</v>
      </c>
      <c r="H5245" t="str">
        <f>INDEX(Partner_details[companyName], MATCH(E5245, Partner_details[email], 0))</f>
        <v>Byblos</v>
      </c>
      <c r="I5245">
        <f>IFERROR(INDEX(ggPayers[payer], MATCH(A5245, ggPayers[remote_order_id], 0)), 0)</f>
        <v>25980</v>
      </c>
      <c r="J5245" t="str">
        <f t="shared" si="81"/>
        <v>ggPay</v>
      </c>
    </row>
    <row r="5246" spans="1:10">
      <c r="A5246" s="89" t="s">
        <v>14431</v>
      </c>
      <c r="B5246" s="89">
        <v>1000</v>
      </c>
      <c r="C5246" s="89" t="s">
        <v>7963</v>
      </c>
      <c r="D5246" s="89" t="s">
        <v>14432</v>
      </c>
      <c r="E5246" s="89" t="s">
        <v>7235</v>
      </c>
      <c r="F5246" s="89" t="s">
        <v>710</v>
      </c>
      <c r="G5246" s="105">
        <v>45436.696527777778</v>
      </c>
      <c r="H5246" t="str">
        <f>INDEX(Partner_details[companyName], MATCH(E5246, Partner_details[email], 0))</f>
        <v>Smoking Chef</v>
      </c>
      <c r="I5246">
        <f>IFERROR(INDEX(ggPayers[payer], MATCH(A5246, ggPayers[remote_order_id], 0)), 0)</f>
        <v>0</v>
      </c>
      <c r="J5246" t="str">
        <f t="shared" si="81"/>
        <v>other</v>
      </c>
    </row>
    <row r="5247" spans="1:10">
      <c r="A5247" s="89" t="s">
        <v>14433</v>
      </c>
      <c r="B5247" s="89">
        <v>1000</v>
      </c>
      <c r="C5247" s="89" t="s">
        <v>7963</v>
      </c>
      <c r="D5247" s="89" t="s">
        <v>14434</v>
      </c>
      <c r="E5247" s="89" t="s">
        <v>7235</v>
      </c>
      <c r="F5247" s="89" t="s">
        <v>710</v>
      </c>
      <c r="G5247" s="105">
        <v>45436.696527777778</v>
      </c>
      <c r="H5247" t="str">
        <f>INDEX(Partner_details[companyName], MATCH(E5247, Partner_details[email], 0))</f>
        <v>Smoking Chef</v>
      </c>
      <c r="I5247">
        <f>IFERROR(INDEX(ggPayers[payer], MATCH(A5247, ggPayers[remote_order_id], 0)), 0)</f>
        <v>0</v>
      </c>
      <c r="J5247" t="str">
        <f t="shared" si="81"/>
        <v>other</v>
      </c>
    </row>
    <row r="5248" spans="1:10">
      <c r="A5248" s="89" t="s">
        <v>3868</v>
      </c>
      <c r="B5248" s="89">
        <v>3000</v>
      </c>
      <c r="C5248" s="89" t="s">
        <v>561</v>
      </c>
      <c r="D5248" s="89"/>
      <c r="E5248" s="89" t="s">
        <v>7235</v>
      </c>
      <c r="F5248" s="89" t="s">
        <v>710</v>
      </c>
      <c r="G5248" s="105">
        <v>45436.696527777778</v>
      </c>
      <c r="H5248" t="str">
        <f>INDEX(Partner_details[companyName], MATCH(E5248, Partner_details[email], 0))</f>
        <v>Smoking Chef</v>
      </c>
      <c r="I5248">
        <f>IFERROR(INDEX(ggPayers[payer], MATCH(A5248, ggPayers[remote_order_id], 0)), 0)</f>
        <v>0</v>
      </c>
      <c r="J5248" t="str">
        <f t="shared" si="81"/>
        <v>other</v>
      </c>
    </row>
    <row r="5249" spans="1:10">
      <c r="A5249" s="89" t="s">
        <v>3865</v>
      </c>
      <c r="B5249" s="89">
        <v>500</v>
      </c>
      <c r="C5249" s="89" t="s">
        <v>561</v>
      </c>
      <c r="D5249" s="89" t="s">
        <v>14435</v>
      </c>
      <c r="E5249" s="89" t="s">
        <v>7306</v>
      </c>
      <c r="F5249" s="89" t="s">
        <v>379</v>
      </c>
      <c r="G5249" s="105">
        <v>45436.698611111111</v>
      </c>
      <c r="H5249" t="str">
        <f>INDEX(Partner_details[companyName], MATCH(E5249, Partner_details[email], 0))</f>
        <v>Bardak</v>
      </c>
      <c r="I5249">
        <f>IFERROR(INDEX(ggPayers[payer], MATCH(A5249, ggPayers[remote_order_id], 0)), 0)</f>
        <v>135322</v>
      </c>
      <c r="J5249" t="str">
        <f t="shared" si="81"/>
        <v>ggPay</v>
      </c>
    </row>
    <row r="5250" spans="1:10">
      <c r="A5250" s="89" t="s">
        <v>14436</v>
      </c>
      <c r="B5250" s="89">
        <v>1000</v>
      </c>
      <c r="C5250" s="89" t="s">
        <v>7963</v>
      </c>
      <c r="D5250" s="89" t="s">
        <v>14437</v>
      </c>
      <c r="E5250" s="89" t="s">
        <v>6606</v>
      </c>
      <c r="F5250" s="89" t="s">
        <v>387</v>
      </c>
      <c r="G5250" s="105">
        <v>45436.711111111108</v>
      </c>
      <c r="H5250" t="str">
        <f>INDEX(Partner_details[companyName], MATCH(E5250, Partner_details[email], 0))</f>
        <v>Beer academy</v>
      </c>
      <c r="I5250">
        <f>IFERROR(INDEX(ggPayers[payer], MATCH(A5250, ggPayers[remote_order_id], 0)), 0)</f>
        <v>0</v>
      </c>
      <c r="J5250" t="str">
        <f t="shared" si="81"/>
        <v>other</v>
      </c>
    </row>
    <row r="5251" spans="1:10">
      <c r="A5251" s="89" t="s">
        <v>14438</v>
      </c>
      <c r="B5251" s="89">
        <v>1000</v>
      </c>
      <c r="C5251" s="89" t="s">
        <v>7963</v>
      </c>
      <c r="D5251" s="89" t="s">
        <v>14439</v>
      </c>
      <c r="E5251" s="89" t="s">
        <v>6606</v>
      </c>
      <c r="F5251" s="89" t="s">
        <v>387</v>
      </c>
      <c r="G5251" s="105">
        <v>45436.711111111108</v>
      </c>
      <c r="H5251" t="str">
        <f>INDEX(Partner_details[companyName], MATCH(E5251, Partner_details[email], 0))</f>
        <v>Beer academy</v>
      </c>
      <c r="I5251">
        <f>IFERROR(INDEX(ggPayers[payer], MATCH(A5251, ggPayers[remote_order_id], 0)), 0)</f>
        <v>0</v>
      </c>
      <c r="J5251" t="str">
        <f t="shared" ref="J5251:J5314" si="82">IF(NOT(I5251=0), "ggPay", "other")</f>
        <v>other</v>
      </c>
    </row>
    <row r="5252" spans="1:10">
      <c r="A5252" s="89" t="s">
        <v>3863</v>
      </c>
      <c r="B5252" s="89">
        <v>1000</v>
      </c>
      <c r="C5252" s="89" t="s">
        <v>561</v>
      </c>
      <c r="D5252" s="89" t="s">
        <v>14440</v>
      </c>
      <c r="E5252" s="89" t="s">
        <v>7306</v>
      </c>
      <c r="F5252" s="89" t="s">
        <v>379</v>
      </c>
      <c r="G5252" s="105">
        <v>45436.720138888886</v>
      </c>
      <c r="H5252" t="str">
        <f>INDEX(Partner_details[companyName], MATCH(E5252, Partner_details[email], 0))</f>
        <v>Bardak</v>
      </c>
      <c r="I5252">
        <f>IFERROR(INDEX(ggPayers[payer], MATCH(A5252, ggPayers[remote_order_id], 0)), 0)</f>
        <v>17617</v>
      </c>
      <c r="J5252" t="str">
        <f t="shared" si="82"/>
        <v>ggPay</v>
      </c>
    </row>
    <row r="5253" spans="1:10">
      <c r="A5253" s="89" t="s">
        <v>3861</v>
      </c>
      <c r="B5253" s="89">
        <v>10000</v>
      </c>
      <c r="C5253" s="89" t="s">
        <v>561</v>
      </c>
      <c r="D5253" s="89"/>
      <c r="E5253" s="89" t="s">
        <v>130</v>
      </c>
      <c r="F5253" s="89" t="s">
        <v>128</v>
      </c>
      <c r="G5253" s="105">
        <v>45436.724999999999</v>
      </c>
      <c r="H5253" t="str">
        <f>INDEX(Partner_details[companyName], MATCH(E5253, Partner_details[email], 0))</f>
        <v>Avetis Grigoryan</v>
      </c>
      <c r="I5253">
        <f>IFERROR(INDEX(ggPayers[payer], MATCH(A5253, ggPayers[remote_order_id], 0)), 0)</f>
        <v>0</v>
      </c>
      <c r="J5253" t="str">
        <f t="shared" si="82"/>
        <v>other</v>
      </c>
    </row>
    <row r="5254" spans="1:10">
      <c r="A5254" s="89" t="s">
        <v>14441</v>
      </c>
      <c r="B5254" s="89">
        <v>1000</v>
      </c>
      <c r="C5254" s="89" t="s">
        <v>7963</v>
      </c>
      <c r="D5254" s="89" t="s">
        <v>14442</v>
      </c>
      <c r="E5254" s="89" t="s">
        <v>7306</v>
      </c>
      <c r="F5254" s="89" t="s">
        <v>379</v>
      </c>
      <c r="G5254" s="105">
        <v>45436.756249999999</v>
      </c>
      <c r="H5254" t="str">
        <f>INDEX(Partner_details[companyName], MATCH(E5254, Partner_details[email], 0))</f>
        <v>Bardak</v>
      </c>
      <c r="I5254">
        <f>IFERROR(INDEX(ggPayers[payer], MATCH(A5254, ggPayers[remote_order_id], 0)), 0)</f>
        <v>0</v>
      </c>
      <c r="J5254" t="str">
        <f t="shared" si="82"/>
        <v>other</v>
      </c>
    </row>
    <row r="5255" spans="1:10">
      <c r="A5255" s="89" t="s">
        <v>3859</v>
      </c>
      <c r="B5255" s="89">
        <v>1000</v>
      </c>
      <c r="C5255" s="89" t="s">
        <v>561</v>
      </c>
      <c r="D5255" s="89"/>
      <c r="E5255" s="89" t="s">
        <v>7306</v>
      </c>
      <c r="F5255" s="89" t="s">
        <v>379</v>
      </c>
      <c r="G5255" s="105">
        <v>45436.756249999999</v>
      </c>
      <c r="H5255" t="str">
        <f>INDEX(Partner_details[companyName], MATCH(E5255, Partner_details[email], 0))</f>
        <v>Bardak</v>
      </c>
      <c r="I5255">
        <f>IFERROR(INDEX(ggPayers[payer], MATCH(A5255, ggPayers[remote_order_id], 0)), 0)</f>
        <v>0</v>
      </c>
      <c r="J5255" t="str">
        <f t="shared" si="82"/>
        <v>other</v>
      </c>
    </row>
    <row r="5256" spans="1:10">
      <c r="A5256" s="89" t="s">
        <v>3857</v>
      </c>
      <c r="B5256" s="89">
        <v>1000</v>
      </c>
      <c r="C5256" s="89" t="s">
        <v>561</v>
      </c>
      <c r="D5256" s="89" t="s">
        <v>14443</v>
      </c>
      <c r="E5256" s="89" t="s">
        <v>6728</v>
      </c>
      <c r="F5256" s="89" t="s">
        <v>6727</v>
      </c>
      <c r="G5256" s="105">
        <v>45436.761111111111</v>
      </c>
      <c r="H5256" t="str">
        <f>INDEX(Partner_details[companyName], MATCH(E5256, Partner_details[email], 0))</f>
        <v>Byblos</v>
      </c>
      <c r="I5256">
        <f>IFERROR(INDEX(ggPayers[payer], MATCH(A5256, ggPayers[remote_order_id], 0)), 0)</f>
        <v>118731</v>
      </c>
      <c r="J5256" t="str">
        <f t="shared" si="82"/>
        <v>ggPay</v>
      </c>
    </row>
    <row r="5257" spans="1:10">
      <c r="A5257" s="89" t="s">
        <v>14444</v>
      </c>
      <c r="B5257" s="89">
        <v>1000</v>
      </c>
      <c r="C5257" s="89" t="s">
        <v>7963</v>
      </c>
      <c r="D5257" s="89" t="s">
        <v>14445</v>
      </c>
      <c r="E5257" s="89" t="s">
        <v>6830</v>
      </c>
      <c r="F5257" s="89" t="s">
        <v>382</v>
      </c>
      <c r="G5257" s="105">
        <v>45436.775694444441</v>
      </c>
      <c r="H5257" t="str">
        <f>INDEX(Partner_details[companyName], MATCH(E5257, Partner_details[email], 0))</f>
        <v>Beer Academy</v>
      </c>
      <c r="I5257">
        <f>IFERROR(INDEX(ggPayers[payer], MATCH(A5257, ggPayers[remote_order_id], 0)), 0)</f>
        <v>0</v>
      </c>
      <c r="J5257" t="str">
        <f t="shared" si="82"/>
        <v>other</v>
      </c>
    </row>
    <row r="5258" spans="1:10">
      <c r="A5258" s="89" t="s">
        <v>14446</v>
      </c>
      <c r="B5258" s="89">
        <v>1000</v>
      </c>
      <c r="C5258" s="89" t="s">
        <v>7963</v>
      </c>
      <c r="D5258" s="89"/>
      <c r="E5258" s="89" t="s">
        <v>6830</v>
      </c>
      <c r="F5258" s="89" t="s">
        <v>382</v>
      </c>
      <c r="G5258" s="105">
        <v>45436.777083333334</v>
      </c>
      <c r="H5258" t="str">
        <f>INDEX(Partner_details[companyName], MATCH(E5258, Partner_details[email], 0))</f>
        <v>Beer Academy</v>
      </c>
      <c r="I5258">
        <f>IFERROR(INDEX(ggPayers[payer], MATCH(A5258, ggPayers[remote_order_id], 0)), 0)</f>
        <v>0</v>
      </c>
      <c r="J5258" t="str">
        <f t="shared" si="82"/>
        <v>other</v>
      </c>
    </row>
    <row r="5259" spans="1:10">
      <c r="A5259" s="89" t="s">
        <v>3855</v>
      </c>
      <c r="B5259" s="89">
        <v>1000</v>
      </c>
      <c r="C5259" s="89" t="s">
        <v>561</v>
      </c>
      <c r="D5259" s="89" t="s">
        <v>14447</v>
      </c>
      <c r="E5259" s="89" t="s">
        <v>7306</v>
      </c>
      <c r="F5259" s="89" t="s">
        <v>379</v>
      </c>
      <c r="G5259" s="105">
        <v>45436.809027777781</v>
      </c>
      <c r="H5259" t="str">
        <f>INDEX(Partner_details[companyName], MATCH(E5259, Partner_details[email], 0))</f>
        <v>Bardak</v>
      </c>
      <c r="I5259">
        <f>IFERROR(INDEX(ggPayers[payer], MATCH(A5259, ggPayers[remote_order_id], 0)), 0)</f>
        <v>148429</v>
      </c>
      <c r="J5259" t="str">
        <f t="shared" si="82"/>
        <v>ggPay</v>
      </c>
    </row>
    <row r="5260" spans="1:10">
      <c r="A5260" s="89" t="s">
        <v>14448</v>
      </c>
      <c r="B5260" s="89">
        <v>2000</v>
      </c>
      <c r="C5260" s="89" t="s">
        <v>7963</v>
      </c>
      <c r="D5260" s="89" t="s">
        <v>14449</v>
      </c>
      <c r="E5260" s="89" t="s">
        <v>6606</v>
      </c>
      <c r="F5260" s="89" t="s">
        <v>387</v>
      </c>
      <c r="G5260" s="105">
        <v>45436.820138888892</v>
      </c>
      <c r="H5260" t="str">
        <f>INDEX(Partner_details[companyName], MATCH(E5260, Partner_details[email], 0))</f>
        <v>Beer academy</v>
      </c>
      <c r="I5260">
        <f>IFERROR(INDEX(ggPayers[payer], MATCH(A5260, ggPayers[remote_order_id], 0)), 0)</f>
        <v>0</v>
      </c>
      <c r="J5260" t="str">
        <f t="shared" si="82"/>
        <v>other</v>
      </c>
    </row>
    <row r="5261" spans="1:10">
      <c r="A5261" s="89" t="s">
        <v>14450</v>
      </c>
      <c r="B5261" s="89">
        <v>1000</v>
      </c>
      <c r="C5261" s="89" t="s">
        <v>7963</v>
      </c>
      <c r="D5261" s="89" t="s">
        <v>14451</v>
      </c>
      <c r="E5261" s="89" t="s">
        <v>6606</v>
      </c>
      <c r="F5261" s="89" t="s">
        <v>387</v>
      </c>
      <c r="G5261" s="105">
        <v>45436.823611111111</v>
      </c>
      <c r="H5261" t="str">
        <f>INDEX(Partner_details[companyName], MATCH(E5261, Partner_details[email], 0))</f>
        <v>Beer academy</v>
      </c>
      <c r="I5261">
        <f>IFERROR(INDEX(ggPayers[payer], MATCH(A5261, ggPayers[remote_order_id], 0)), 0)</f>
        <v>0</v>
      </c>
      <c r="J5261" t="str">
        <f t="shared" si="82"/>
        <v>other</v>
      </c>
    </row>
    <row r="5262" spans="1:10">
      <c r="A5262" s="89" t="s">
        <v>14452</v>
      </c>
      <c r="B5262" s="89">
        <v>1000</v>
      </c>
      <c r="C5262" s="89" t="s">
        <v>7963</v>
      </c>
      <c r="D5262" s="89" t="s">
        <v>14453</v>
      </c>
      <c r="E5262" s="89" t="s">
        <v>6606</v>
      </c>
      <c r="F5262" s="89" t="s">
        <v>387</v>
      </c>
      <c r="G5262" s="105">
        <v>45436.824999999997</v>
      </c>
      <c r="H5262" t="str">
        <f>INDEX(Partner_details[companyName], MATCH(E5262, Partner_details[email], 0))</f>
        <v>Beer academy</v>
      </c>
      <c r="I5262">
        <f>IFERROR(INDEX(ggPayers[payer], MATCH(A5262, ggPayers[remote_order_id], 0)), 0)</f>
        <v>0</v>
      </c>
      <c r="J5262" t="str">
        <f t="shared" si="82"/>
        <v>other</v>
      </c>
    </row>
    <row r="5263" spans="1:10">
      <c r="A5263" s="89" t="s">
        <v>3853</v>
      </c>
      <c r="B5263" s="89">
        <v>1000</v>
      </c>
      <c r="C5263" s="89" t="s">
        <v>561</v>
      </c>
      <c r="D5263" s="89" t="s">
        <v>14454</v>
      </c>
      <c r="E5263" s="89" t="s">
        <v>6606</v>
      </c>
      <c r="F5263" s="89" t="s">
        <v>387</v>
      </c>
      <c r="G5263" s="105">
        <v>45436.826388888891</v>
      </c>
      <c r="H5263" t="str">
        <f>INDEX(Partner_details[companyName], MATCH(E5263, Partner_details[email], 0))</f>
        <v>Beer academy</v>
      </c>
      <c r="I5263">
        <f>IFERROR(INDEX(ggPayers[payer], MATCH(A5263, ggPayers[remote_order_id], 0)), 0)</f>
        <v>369813</v>
      </c>
      <c r="J5263" t="str">
        <f t="shared" si="82"/>
        <v>ggPay</v>
      </c>
    </row>
    <row r="5264" spans="1:10">
      <c r="A5264" s="89" t="s">
        <v>14455</v>
      </c>
      <c r="B5264" s="89">
        <v>2000</v>
      </c>
      <c r="C5264" s="89" t="s">
        <v>7963</v>
      </c>
      <c r="D5264" s="89"/>
      <c r="E5264" s="89" t="s">
        <v>6830</v>
      </c>
      <c r="F5264" s="89" t="s">
        <v>382</v>
      </c>
      <c r="G5264" s="105">
        <v>45436.827777777777</v>
      </c>
      <c r="H5264" t="str">
        <f>INDEX(Partner_details[companyName], MATCH(E5264, Partner_details[email], 0))</f>
        <v>Beer Academy</v>
      </c>
      <c r="I5264">
        <f>IFERROR(INDEX(ggPayers[payer], MATCH(A5264, ggPayers[remote_order_id], 0)), 0)</f>
        <v>0</v>
      </c>
      <c r="J5264" t="str">
        <f t="shared" si="82"/>
        <v>other</v>
      </c>
    </row>
    <row r="5265" spans="1:10">
      <c r="A5265" s="89" t="s">
        <v>14456</v>
      </c>
      <c r="B5265" s="89">
        <v>1500</v>
      </c>
      <c r="C5265" s="89" t="s">
        <v>7963</v>
      </c>
      <c r="D5265" s="89" t="s">
        <v>14457</v>
      </c>
      <c r="E5265" s="89" t="s">
        <v>6830</v>
      </c>
      <c r="F5265" s="89" t="s">
        <v>382</v>
      </c>
      <c r="G5265" s="105">
        <v>45436.827777777777</v>
      </c>
      <c r="H5265" t="str">
        <f>INDEX(Partner_details[companyName], MATCH(E5265, Partner_details[email], 0))</f>
        <v>Beer Academy</v>
      </c>
      <c r="I5265">
        <f>IFERROR(INDEX(ggPayers[payer], MATCH(A5265, ggPayers[remote_order_id], 0)), 0)</f>
        <v>0</v>
      </c>
      <c r="J5265" t="str">
        <f t="shared" si="82"/>
        <v>other</v>
      </c>
    </row>
    <row r="5266" spans="1:10">
      <c r="A5266" s="89" t="s">
        <v>3960</v>
      </c>
      <c r="B5266" s="89">
        <v>1000</v>
      </c>
      <c r="C5266" s="89" t="s">
        <v>561</v>
      </c>
      <c r="D5266" s="89" t="s">
        <v>14458</v>
      </c>
      <c r="E5266" s="89" t="s">
        <v>7018</v>
      </c>
      <c r="F5266" s="89" t="s">
        <v>476</v>
      </c>
      <c r="G5266" s="105">
        <v>45437.338888888888</v>
      </c>
      <c r="H5266" t="str">
        <f>INDEX(Partner_details[companyName], MATCH(E5266, Partner_details[email], 0))</f>
        <v>Malocco</v>
      </c>
      <c r="I5266">
        <f>IFERROR(INDEX(ggPayers[payer], MATCH(A5266, ggPayers[remote_order_id], 0)), 0)</f>
        <v>79722</v>
      </c>
      <c r="J5266" t="str">
        <f t="shared" si="82"/>
        <v>ggPay</v>
      </c>
    </row>
    <row r="5267" spans="1:10">
      <c r="A5267" s="89" t="s">
        <v>14459</v>
      </c>
      <c r="B5267" s="89">
        <v>500</v>
      </c>
      <c r="C5267" s="89" t="s">
        <v>7963</v>
      </c>
      <c r="D5267" s="89"/>
      <c r="E5267" s="89" t="s">
        <v>6830</v>
      </c>
      <c r="F5267" s="89" t="s">
        <v>382</v>
      </c>
      <c r="G5267" s="105">
        <v>45437.425000000003</v>
      </c>
      <c r="H5267" t="str">
        <f>INDEX(Partner_details[companyName], MATCH(E5267, Partner_details[email], 0))</f>
        <v>Beer Academy</v>
      </c>
      <c r="I5267">
        <f>IFERROR(INDEX(ggPayers[payer], MATCH(A5267, ggPayers[remote_order_id], 0)), 0)</f>
        <v>0</v>
      </c>
      <c r="J5267" t="str">
        <f t="shared" si="82"/>
        <v>other</v>
      </c>
    </row>
    <row r="5268" spans="1:10">
      <c r="A5268" s="89" t="s">
        <v>14460</v>
      </c>
      <c r="B5268" s="89">
        <v>500</v>
      </c>
      <c r="C5268" s="89" t="s">
        <v>7963</v>
      </c>
      <c r="D5268" s="89" t="s">
        <v>14461</v>
      </c>
      <c r="E5268" s="89" t="s">
        <v>6830</v>
      </c>
      <c r="F5268" s="89" t="s">
        <v>382</v>
      </c>
      <c r="G5268" s="105">
        <v>45437.425000000003</v>
      </c>
      <c r="H5268" t="str">
        <f>INDEX(Partner_details[companyName], MATCH(E5268, Partner_details[email], 0))</f>
        <v>Beer Academy</v>
      </c>
      <c r="I5268">
        <f>IFERROR(INDEX(ggPayers[payer], MATCH(A5268, ggPayers[remote_order_id], 0)), 0)</f>
        <v>0</v>
      </c>
      <c r="J5268" t="str">
        <f t="shared" si="82"/>
        <v>other</v>
      </c>
    </row>
    <row r="5269" spans="1:10">
      <c r="A5269" s="89" t="s">
        <v>3958</v>
      </c>
      <c r="B5269" s="89">
        <v>500</v>
      </c>
      <c r="C5269" s="89" t="s">
        <v>561</v>
      </c>
      <c r="D5269" s="89" t="s">
        <v>14462</v>
      </c>
      <c r="E5269" s="89" t="s">
        <v>7296</v>
      </c>
      <c r="F5269" s="89" t="s">
        <v>516</v>
      </c>
      <c r="G5269" s="105">
        <v>45437.44027777778</v>
      </c>
      <c r="H5269" t="str">
        <f>INDEX(Partner_details[companyName], MATCH(E5269, Partner_details[email], 0))</f>
        <v>Paul</v>
      </c>
      <c r="I5269">
        <f>IFERROR(INDEX(ggPayers[payer], MATCH(A5269, ggPayers[remote_order_id], 0)), 0)</f>
        <v>556665</v>
      </c>
      <c r="J5269" t="str">
        <f t="shared" si="82"/>
        <v>ggPay</v>
      </c>
    </row>
    <row r="5270" spans="1:10">
      <c r="A5270" s="89" t="s">
        <v>3956</v>
      </c>
      <c r="B5270" s="89">
        <v>500</v>
      </c>
      <c r="C5270" s="89" t="s">
        <v>561</v>
      </c>
      <c r="D5270" s="89" t="s">
        <v>14463</v>
      </c>
      <c r="E5270" s="89" t="s">
        <v>7133</v>
      </c>
      <c r="F5270" s="89" t="s">
        <v>801</v>
      </c>
      <c r="G5270" s="105">
        <v>45437.487500000003</v>
      </c>
      <c r="H5270" t="str">
        <f>INDEX(Partner_details[companyName], MATCH(E5270, Partner_details[email], 0))</f>
        <v>Prepa</v>
      </c>
      <c r="I5270">
        <f>IFERROR(INDEX(ggPayers[payer], MATCH(A5270, ggPayers[remote_order_id], 0)), 0)</f>
        <v>954530</v>
      </c>
      <c r="J5270" t="str">
        <f t="shared" si="82"/>
        <v>ggPay</v>
      </c>
    </row>
    <row r="5271" spans="1:10">
      <c r="A5271" s="89" t="s">
        <v>14464</v>
      </c>
      <c r="B5271" s="89">
        <v>3000</v>
      </c>
      <c r="C5271" s="89" t="s">
        <v>7963</v>
      </c>
      <c r="D5271" s="89" t="s">
        <v>14465</v>
      </c>
      <c r="E5271" s="89" t="s">
        <v>7235</v>
      </c>
      <c r="F5271" s="89" t="s">
        <v>710</v>
      </c>
      <c r="G5271" s="105">
        <v>45437.529166666667</v>
      </c>
      <c r="H5271" t="str">
        <f>INDEX(Partner_details[companyName], MATCH(E5271, Partner_details[email], 0))</f>
        <v>Smoking Chef</v>
      </c>
      <c r="I5271">
        <f>IFERROR(INDEX(ggPayers[payer], MATCH(A5271, ggPayers[remote_order_id], 0)), 0)</f>
        <v>0</v>
      </c>
      <c r="J5271" t="str">
        <f t="shared" si="82"/>
        <v>other</v>
      </c>
    </row>
    <row r="5272" spans="1:10">
      <c r="A5272" s="99" t="s">
        <v>14466</v>
      </c>
      <c r="B5272" s="89">
        <v>3000</v>
      </c>
      <c r="C5272" s="89" t="s">
        <v>7963</v>
      </c>
      <c r="D5272" s="89"/>
      <c r="E5272" s="89" t="s">
        <v>7235</v>
      </c>
      <c r="F5272" s="89" t="s">
        <v>710</v>
      </c>
      <c r="G5272" s="105">
        <v>45437.529166666667</v>
      </c>
      <c r="H5272" t="str">
        <f>INDEX(Partner_details[companyName], MATCH(E5272, Partner_details[email], 0))</f>
        <v>Smoking Chef</v>
      </c>
      <c r="I5272">
        <f>IFERROR(INDEX(ggPayers[payer], MATCH(A5272, ggPayers[remote_order_id], 0)), 0)</f>
        <v>0</v>
      </c>
      <c r="J5272" t="str">
        <f t="shared" si="82"/>
        <v>other</v>
      </c>
    </row>
    <row r="5273" spans="1:10">
      <c r="A5273" s="89" t="s">
        <v>14467</v>
      </c>
      <c r="B5273" s="89">
        <v>500</v>
      </c>
      <c r="C5273" s="89" t="s">
        <v>7974</v>
      </c>
      <c r="D5273" s="89"/>
      <c r="E5273" s="89" t="s">
        <v>7192</v>
      </c>
      <c r="F5273" s="89" t="s">
        <v>1998</v>
      </c>
      <c r="G5273" s="105">
        <v>45437.602777777778</v>
      </c>
      <c r="H5273" t="str">
        <f>INDEX(Partner_details[companyName], MATCH(E5273, Partner_details[email], 0))</f>
        <v>Karas Tumanyan</v>
      </c>
      <c r="I5273">
        <f>IFERROR(INDEX(ggPayers[payer], MATCH(A5273, ggPayers[remote_order_id], 0)), 0)</f>
        <v>0</v>
      </c>
      <c r="J5273" t="str">
        <f t="shared" si="82"/>
        <v>other</v>
      </c>
    </row>
    <row r="5274" spans="1:10">
      <c r="A5274" s="89" t="s">
        <v>14468</v>
      </c>
      <c r="B5274" s="89">
        <v>500</v>
      </c>
      <c r="C5274" s="89" t="s">
        <v>7974</v>
      </c>
      <c r="D5274" s="89"/>
      <c r="E5274" s="89" t="s">
        <v>7192</v>
      </c>
      <c r="F5274" s="89" t="s">
        <v>1998</v>
      </c>
      <c r="G5274" s="105">
        <v>45437.602777777778</v>
      </c>
      <c r="H5274" t="str">
        <f>INDEX(Partner_details[companyName], MATCH(E5274, Partner_details[email], 0))</f>
        <v>Karas Tumanyan</v>
      </c>
      <c r="I5274">
        <f>IFERROR(INDEX(ggPayers[payer], MATCH(A5274, ggPayers[remote_order_id], 0)), 0)</f>
        <v>0</v>
      </c>
      <c r="J5274" t="str">
        <f t="shared" si="82"/>
        <v>other</v>
      </c>
    </row>
    <row r="5275" spans="1:10">
      <c r="A5275" s="89" t="s">
        <v>14469</v>
      </c>
      <c r="B5275" s="89">
        <v>500</v>
      </c>
      <c r="C5275" s="89" t="s">
        <v>7974</v>
      </c>
      <c r="D5275" s="89"/>
      <c r="E5275" s="89" t="s">
        <v>7192</v>
      </c>
      <c r="F5275" s="89" t="s">
        <v>1998</v>
      </c>
      <c r="G5275" s="105">
        <v>45437.602777777778</v>
      </c>
      <c r="H5275" t="str">
        <f>INDEX(Partner_details[companyName], MATCH(E5275, Partner_details[email], 0))</f>
        <v>Karas Tumanyan</v>
      </c>
      <c r="I5275">
        <f>IFERROR(INDEX(ggPayers[payer], MATCH(A5275, ggPayers[remote_order_id], 0)), 0)</f>
        <v>0</v>
      </c>
      <c r="J5275" t="str">
        <f t="shared" si="82"/>
        <v>other</v>
      </c>
    </row>
    <row r="5276" spans="1:10">
      <c r="A5276" s="89" t="s">
        <v>14470</v>
      </c>
      <c r="B5276" s="89">
        <v>500</v>
      </c>
      <c r="C5276" s="89" t="s">
        <v>7963</v>
      </c>
      <c r="D5276" s="89"/>
      <c r="E5276" s="89" t="s">
        <v>7192</v>
      </c>
      <c r="F5276" s="89" t="s">
        <v>1998</v>
      </c>
      <c r="G5276" s="105">
        <v>45437.602777777778</v>
      </c>
      <c r="H5276" t="str">
        <f>INDEX(Partner_details[companyName], MATCH(E5276, Partner_details[email], 0))</f>
        <v>Karas Tumanyan</v>
      </c>
      <c r="I5276">
        <f>IFERROR(INDEX(ggPayers[payer], MATCH(A5276, ggPayers[remote_order_id], 0)), 0)</f>
        <v>0</v>
      </c>
      <c r="J5276" t="str">
        <f t="shared" si="82"/>
        <v>other</v>
      </c>
    </row>
    <row r="5277" spans="1:10">
      <c r="A5277" s="89" t="s">
        <v>14471</v>
      </c>
      <c r="B5277" s="89">
        <v>500</v>
      </c>
      <c r="C5277" s="89" t="s">
        <v>7963</v>
      </c>
      <c r="D5277" s="89"/>
      <c r="E5277" s="89" t="s">
        <v>7192</v>
      </c>
      <c r="F5277" s="89" t="s">
        <v>1998</v>
      </c>
      <c r="G5277" s="105">
        <v>45437.602777777778</v>
      </c>
      <c r="H5277" t="str">
        <f>INDEX(Partner_details[companyName], MATCH(E5277, Partner_details[email], 0))</f>
        <v>Karas Tumanyan</v>
      </c>
      <c r="I5277">
        <f>IFERROR(INDEX(ggPayers[payer], MATCH(A5277, ggPayers[remote_order_id], 0)), 0)</f>
        <v>0</v>
      </c>
      <c r="J5277" t="str">
        <f t="shared" si="82"/>
        <v>other</v>
      </c>
    </row>
    <row r="5278" spans="1:10">
      <c r="A5278" s="89" t="s">
        <v>3954</v>
      </c>
      <c r="B5278" s="89">
        <v>500</v>
      </c>
      <c r="C5278" s="89" t="s">
        <v>561</v>
      </c>
      <c r="D5278" s="89"/>
      <c r="E5278" s="89" t="s">
        <v>7018</v>
      </c>
      <c r="F5278" s="89" t="s">
        <v>476</v>
      </c>
      <c r="G5278" s="105">
        <v>45437.665277777778</v>
      </c>
      <c r="H5278" t="str">
        <f>INDEX(Partner_details[companyName], MATCH(E5278, Partner_details[email], 0))</f>
        <v>Malocco</v>
      </c>
      <c r="I5278">
        <f>IFERROR(INDEX(ggPayers[payer], MATCH(A5278, ggPayers[remote_order_id], 0)), 0)</f>
        <v>0</v>
      </c>
      <c r="J5278" t="str">
        <f t="shared" si="82"/>
        <v>other</v>
      </c>
    </row>
    <row r="5279" spans="1:10">
      <c r="A5279" s="89" t="s">
        <v>3952</v>
      </c>
      <c r="B5279" s="89">
        <v>300</v>
      </c>
      <c r="C5279" s="89" t="s">
        <v>561</v>
      </c>
      <c r="D5279" s="89"/>
      <c r="E5279" s="89" t="s">
        <v>7446</v>
      </c>
      <c r="F5279" s="89" t="s">
        <v>7445</v>
      </c>
      <c r="G5279" s="105">
        <v>45437.701388888891</v>
      </c>
      <c r="H5279" t="str">
        <f>INDEX(Partner_details[companyName], MATCH(E5279, Partner_details[email], 0))</f>
        <v>Unicorn</v>
      </c>
      <c r="I5279">
        <f>IFERROR(INDEX(ggPayers[payer], MATCH(A5279, ggPayers[remote_order_id], 0)), 0)</f>
        <v>0</v>
      </c>
      <c r="J5279" t="str">
        <f t="shared" si="82"/>
        <v>other</v>
      </c>
    </row>
    <row r="5280" spans="1:10">
      <c r="A5280" s="89" t="s">
        <v>3950</v>
      </c>
      <c r="B5280" s="89">
        <v>2000</v>
      </c>
      <c r="C5280" s="89" t="s">
        <v>561</v>
      </c>
      <c r="D5280" s="89" t="s">
        <v>14472</v>
      </c>
      <c r="E5280" s="89" t="s">
        <v>130</v>
      </c>
      <c r="F5280" s="89" t="s">
        <v>128</v>
      </c>
      <c r="G5280" s="105">
        <v>45437.748611111114</v>
      </c>
      <c r="H5280" t="str">
        <f>INDEX(Partner_details[companyName], MATCH(E5280, Partner_details[email], 0))</f>
        <v>Avetis Grigoryan</v>
      </c>
      <c r="I5280">
        <f>IFERROR(INDEX(ggPayers[payer], MATCH(A5280, ggPayers[remote_order_id], 0)), 0)</f>
        <v>54814</v>
      </c>
      <c r="J5280" t="str">
        <f t="shared" si="82"/>
        <v>ggPay</v>
      </c>
    </row>
    <row r="5281" spans="1:10">
      <c r="A5281" s="89" t="s">
        <v>14473</v>
      </c>
      <c r="B5281" s="89">
        <v>1000</v>
      </c>
      <c r="C5281" s="89" t="s">
        <v>7974</v>
      </c>
      <c r="D5281" s="89"/>
      <c r="E5281" s="89" t="s">
        <v>6554</v>
      </c>
      <c r="F5281" s="89" t="s">
        <v>783</v>
      </c>
      <c r="G5281" s="105">
        <v>45437.809027777781</v>
      </c>
      <c r="H5281" t="str">
        <f>INDEX(Partner_details[companyName], MATCH(E5281, Partner_details[email], 0))</f>
        <v>Avetis Grigoryan</v>
      </c>
      <c r="I5281">
        <f>IFERROR(INDEX(ggPayers[payer], MATCH(A5281, ggPayers[remote_order_id], 0)), 0)</f>
        <v>0</v>
      </c>
      <c r="J5281" t="str">
        <f t="shared" si="82"/>
        <v>other</v>
      </c>
    </row>
    <row r="5282" spans="1:10">
      <c r="A5282" s="89" t="s">
        <v>14474</v>
      </c>
      <c r="B5282" s="89">
        <v>1000</v>
      </c>
      <c r="C5282" s="89" t="s">
        <v>7974</v>
      </c>
      <c r="D5282" s="89"/>
      <c r="E5282" s="89" t="s">
        <v>6554</v>
      </c>
      <c r="F5282" s="89" t="s">
        <v>783</v>
      </c>
      <c r="G5282" s="105">
        <v>45437.809027777781</v>
      </c>
      <c r="H5282" t="str">
        <f>INDEX(Partner_details[companyName], MATCH(E5282, Partner_details[email], 0))</f>
        <v>Avetis Grigoryan</v>
      </c>
      <c r="I5282">
        <f>IFERROR(INDEX(ggPayers[payer], MATCH(A5282, ggPayers[remote_order_id], 0)), 0)</f>
        <v>0</v>
      </c>
      <c r="J5282" t="str">
        <f t="shared" si="82"/>
        <v>other</v>
      </c>
    </row>
    <row r="5283" spans="1:10">
      <c r="A5283" s="89" t="s">
        <v>14475</v>
      </c>
      <c r="B5283" s="89">
        <v>1000</v>
      </c>
      <c r="C5283" s="89" t="s">
        <v>7974</v>
      </c>
      <c r="D5283" s="89"/>
      <c r="E5283" s="89" t="s">
        <v>6554</v>
      </c>
      <c r="F5283" s="89" t="s">
        <v>783</v>
      </c>
      <c r="G5283" s="105">
        <v>45437.809027777781</v>
      </c>
      <c r="H5283" t="str">
        <f>INDEX(Partner_details[companyName], MATCH(E5283, Partner_details[email], 0))</f>
        <v>Avetis Grigoryan</v>
      </c>
      <c r="I5283">
        <f>IFERROR(INDEX(ggPayers[payer], MATCH(A5283, ggPayers[remote_order_id], 0)), 0)</f>
        <v>0</v>
      </c>
      <c r="J5283" t="str">
        <f t="shared" si="82"/>
        <v>other</v>
      </c>
    </row>
    <row r="5284" spans="1:10">
      <c r="A5284" s="89" t="s">
        <v>14476</v>
      </c>
      <c r="B5284" s="89">
        <v>1000</v>
      </c>
      <c r="C5284" s="89" t="s">
        <v>7974</v>
      </c>
      <c r="D5284" s="89"/>
      <c r="E5284" s="89" t="s">
        <v>6554</v>
      </c>
      <c r="F5284" s="89" t="s">
        <v>783</v>
      </c>
      <c r="G5284" s="105">
        <v>45437.809027777781</v>
      </c>
      <c r="H5284" t="str">
        <f>INDEX(Partner_details[companyName], MATCH(E5284, Partner_details[email], 0))</f>
        <v>Avetis Grigoryan</v>
      </c>
      <c r="I5284">
        <f>IFERROR(INDEX(ggPayers[payer], MATCH(A5284, ggPayers[remote_order_id], 0)), 0)</f>
        <v>0</v>
      </c>
      <c r="J5284" t="str">
        <f t="shared" si="82"/>
        <v>other</v>
      </c>
    </row>
    <row r="5285" spans="1:10">
      <c r="A5285" s="89" t="s">
        <v>14477</v>
      </c>
      <c r="B5285" s="89">
        <v>1000</v>
      </c>
      <c r="C5285" s="89" t="s">
        <v>7963</v>
      </c>
      <c r="D5285" s="89"/>
      <c r="E5285" s="89" t="s">
        <v>6554</v>
      </c>
      <c r="F5285" s="89" t="s">
        <v>783</v>
      </c>
      <c r="G5285" s="105">
        <v>45437.809027777781</v>
      </c>
      <c r="H5285" t="str">
        <f>INDEX(Partner_details[companyName], MATCH(E5285, Partner_details[email], 0))</f>
        <v>Avetis Grigoryan</v>
      </c>
      <c r="I5285">
        <f>IFERROR(INDEX(ggPayers[payer], MATCH(A5285, ggPayers[remote_order_id], 0)), 0)</f>
        <v>0</v>
      </c>
      <c r="J5285" t="str">
        <f t="shared" si="82"/>
        <v>other</v>
      </c>
    </row>
    <row r="5286" spans="1:10">
      <c r="A5286" s="89" t="s">
        <v>14478</v>
      </c>
      <c r="B5286" s="89">
        <v>1000</v>
      </c>
      <c r="C5286" s="89" t="s">
        <v>7974</v>
      </c>
      <c r="D5286" s="89"/>
      <c r="E5286" s="89" t="s">
        <v>6554</v>
      </c>
      <c r="F5286" s="89" t="s">
        <v>783</v>
      </c>
      <c r="G5286" s="105">
        <v>45437.809027777781</v>
      </c>
      <c r="H5286" t="str">
        <f>INDEX(Partner_details[companyName], MATCH(E5286, Partner_details[email], 0))</f>
        <v>Avetis Grigoryan</v>
      </c>
      <c r="I5286">
        <f>IFERROR(INDEX(ggPayers[payer], MATCH(A5286, ggPayers[remote_order_id], 0)), 0)</f>
        <v>0</v>
      </c>
      <c r="J5286" t="str">
        <f t="shared" si="82"/>
        <v>other</v>
      </c>
    </row>
    <row r="5287" spans="1:10">
      <c r="A5287" s="89" t="s">
        <v>14479</v>
      </c>
      <c r="B5287" s="89">
        <v>1000</v>
      </c>
      <c r="C5287" s="89" t="s">
        <v>7974</v>
      </c>
      <c r="D5287" s="89"/>
      <c r="E5287" s="89" t="s">
        <v>6554</v>
      </c>
      <c r="F5287" s="89" t="s">
        <v>783</v>
      </c>
      <c r="G5287" s="105">
        <v>45437.809027777781</v>
      </c>
      <c r="H5287" t="str">
        <f>INDEX(Partner_details[companyName], MATCH(E5287, Partner_details[email], 0))</f>
        <v>Avetis Grigoryan</v>
      </c>
      <c r="I5287">
        <f>IFERROR(INDEX(ggPayers[payer], MATCH(A5287, ggPayers[remote_order_id], 0)), 0)</f>
        <v>0</v>
      </c>
      <c r="J5287" t="str">
        <f t="shared" si="82"/>
        <v>other</v>
      </c>
    </row>
    <row r="5288" spans="1:10">
      <c r="A5288" s="89" t="s">
        <v>14480</v>
      </c>
      <c r="B5288" s="89">
        <v>1000</v>
      </c>
      <c r="C5288" s="89" t="s">
        <v>7963</v>
      </c>
      <c r="D5288" s="89"/>
      <c r="E5288" s="89" t="s">
        <v>6554</v>
      </c>
      <c r="F5288" s="89" t="s">
        <v>783</v>
      </c>
      <c r="G5288" s="105">
        <v>45437.809027777781</v>
      </c>
      <c r="H5288" t="str">
        <f>INDEX(Partner_details[companyName], MATCH(E5288, Partner_details[email], 0))</f>
        <v>Avetis Grigoryan</v>
      </c>
      <c r="I5288">
        <f>IFERROR(INDEX(ggPayers[payer], MATCH(A5288, ggPayers[remote_order_id], 0)), 0)</f>
        <v>0</v>
      </c>
      <c r="J5288" t="str">
        <f t="shared" si="82"/>
        <v>other</v>
      </c>
    </row>
    <row r="5289" spans="1:10">
      <c r="A5289" s="89" t="s">
        <v>3948</v>
      </c>
      <c r="B5289" s="89">
        <v>1000</v>
      </c>
      <c r="C5289" s="89" t="s">
        <v>561</v>
      </c>
      <c r="D5289" s="89" t="s">
        <v>14481</v>
      </c>
      <c r="E5289" s="89" t="s">
        <v>130</v>
      </c>
      <c r="F5289" s="89" t="s">
        <v>128</v>
      </c>
      <c r="G5289" s="105">
        <v>45438.404861111114</v>
      </c>
      <c r="H5289" t="str">
        <f>INDEX(Partner_details[companyName], MATCH(E5289, Partner_details[email], 0))</f>
        <v>Avetis Grigoryan</v>
      </c>
      <c r="I5289">
        <f>IFERROR(INDEX(ggPayers[payer], MATCH(A5289, ggPayers[remote_order_id], 0)), 0)</f>
        <v>91561</v>
      </c>
      <c r="J5289" t="str">
        <f t="shared" si="82"/>
        <v>ggPay</v>
      </c>
    </row>
    <row r="5290" spans="1:10">
      <c r="A5290" s="89" t="s">
        <v>14482</v>
      </c>
      <c r="B5290" s="89">
        <v>1300</v>
      </c>
      <c r="C5290" s="89" t="s">
        <v>7963</v>
      </c>
      <c r="D5290" s="89" t="s">
        <v>14483</v>
      </c>
      <c r="E5290" s="89" t="s">
        <v>7296</v>
      </c>
      <c r="F5290" s="89" t="s">
        <v>516</v>
      </c>
      <c r="G5290" s="105">
        <v>45438.413194444445</v>
      </c>
      <c r="H5290" t="str">
        <f>INDEX(Partner_details[companyName], MATCH(E5290, Partner_details[email], 0))</f>
        <v>Paul</v>
      </c>
      <c r="I5290">
        <f>IFERROR(INDEX(ggPayers[payer], MATCH(A5290, ggPayers[remote_order_id], 0)), 0)</f>
        <v>0</v>
      </c>
      <c r="J5290" t="str">
        <f t="shared" si="82"/>
        <v>other</v>
      </c>
    </row>
    <row r="5291" spans="1:10">
      <c r="A5291" s="89" t="s">
        <v>14484</v>
      </c>
      <c r="B5291" s="89">
        <v>1500</v>
      </c>
      <c r="C5291" s="89" t="s">
        <v>7963</v>
      </c>
      <c r="D5291" s="89" t="s">
        <v>14485</v>
      </c>
      <c r="E5291" s="89" t="s">
        <v>7296</v>
      </c>
      <c r="F5291" s="89" t="s">
        <v>516</v>
      </c>
      <c r="G5291" s="105">
        <v>45438.413194444445</v>
      </c>
      <c r="H5291" t="str">
        <f>INDEX(Partner_details[companyName], MATCH(E5291, Partner_details[email], 0))</f>
        <v>Paul</v>
      </c>
      <c r="I5291">
        <f>IFERROR(INDEX(ggPayers[payer], MATCH(A5291, ggPayers[remote_order_id], 0)), 0)</f>
        <v>0</v>
      </c>
      <c r="J5291" t="str">
        <f t="shared" si="82"/>
        <v>other</v>
      </c>
    </row>
    <row r="5292" spans="1:10">
      <c r="A5292" s="89" t="s">
        <v>14486</v>
      </c>
      <c r="B5292" s="89">
        <v>1000</v>
      </c>
      <c r="C5292" s="89" t="s">
        <v>7963</v>
      </c>
      <c r="D5292" s="89" t="s">
        <v>14487</v>
      </c>
      <c r="E5292" s="89" t="s">
        <v>7018</v>
      </c>
      <c r="F5292" s="89" t="s">
        <v>476</v>
      </c>
      <c r="G5292" s="105">
        <v>45438.455555555556</v>
      </c>
      <c r="H5292" t="str">
        <f>INDEX(Partner_details[companyName], MATCH(E5292, Partner_details[email], 0))</f>
        <v>Malocco</v>
      </c>
      <c r="I5292">
        <f>IFERROR(INDEX(ggPayers[payer], MATCH(A5292, ggPayers[remote_order_id], 0)), 0)</f>
        <v>0</v>
      </c>
      <c r="J5292" t="str">
        <f t="shared" si="82"/>
        <v>other</v>
      </c>
    </row>
    <row r="5293" spans="1:10">
      <c r="A5293" s="89" t="s">
        <v>3946</v>
      </c>
      <c r="B5293" s="89">
        <v>500</v>
      </c>
      <c r="C5293" s="89" t="s">
        <v>561</v>
      </c>
      <c r="D5293" s="89" t="s">
        <v>14488</v>
      </c>
      <c r="E5293" s="89" t="s">
        <v>7018</v>
      </c>
      <c r="F5293" s="89" t="s">
        <v>476</v>
      </c>
      <c r="G5293" s="105">
        <v>45438.477083333331</v>
      </c>
      <c r="H5293" t="str">
        <f>INDEX(Partner_details[companyName], MATCH(E5293, Partner_details[email], 0))</f>
        <v>Malocco</v>
      </c>
      <c r="I5293">
        <f>IFERROR(INDEX(ggPayers[payer], MATCH(A5293, ggPayers[remote_order_id], 0)), 0)</f>
        <v>368104</v>
      </c>
      <c r="J5293" t="str">
        <f t="shared" si="82"/>
        <v>ggPay</v>
      </c>
    </row>
    <row r="5294" spans="1:10">
      <c r="A5294" s="89" t="s">
        <v>3944</v>
      </c>
      <c r="B5294" s="89">
        <v>700</v>
      </c>
      <c r="C5294" s="89" t="s">
        <v>561</v>
      </c>
      <c r="D5294" s="89" t="s">
        <v>14489</v>
      </c>
      <c r="E5294" s="89" t="s">
        <v>6728</v>
      </c>
      <c r="F5294" s="89" t="s">
        <v>6727</v>
      </c>
      <c r="G5294" s="105">
        <v>45438.530555555553</v>
      </c>
      <c r="H5294" t="str">
        <f>INDEX(Partner_details[companyName], MATCH(E5294, Partner_details[email], 0))</f>
        <v>Byblos</v>
      </c>
      <c r="I5294">
        <f>IFERROR(INDEX(ggPayers[payer], MATCH(A5294, ggPayers[remote_order_id], 0)), 0)</f>
        <v>1269</v>
      </c>
      <c r="J5294" t="str">
        <f t="shared" si="82"/>
        <v>ggPay</v>
      </c>
    </row>
    <row r="5295" spans="1:10">
      <c r="A5295" s="89" t="s">
        <v>14490</v>
      </c>
      <c r="B5295" s="89">
        <v>1000</v>
      </c>
      <c r="C5295" s="89" t="s">
        <v>7963</v>
      </c>
      <c r="D5295" s="89"/>
      <c r="E5295" s="89" t="s">
        <v>7296</v>
      </c>
      <c r="F5295" s="89" t="s">
        <v>516</v>
      </c>
      <c r="G5295" s="105">
        <v>45438.634027777778</v>
      </c>
      <c r="H5295" t="str">
        <f>INDEX(Partner_details[companyName], MATCH(E5295, Partner_details[email], 0))</f>
        <v>Paul</v>
      </c>
      <c r="I5295">
        <f>IFERROR(INDEX(ggPayers[payer], MATCH(A5295, ggPayers[remote_order_id], 0)), 0)</f>
        <v>0</v>
      </c>
      <c r="J5295" t="str">
        <f t="shared" si="82"/>
        <v>other</v>
      </c>
    </row>
    <row r="5296" spans="1:10">
      <c r="A5296" s="89" t="s">
        <v>14491</v>
      </c>
      <c r="B5296" s="89">
        <v>3000</v>
      </c>
      <c r="C5296" s="89" t="s">
        <v>7963</v>
      </c>
      <c r="D5296" s="99" t="s">
        <v>14492</v>
      </c>
      <c r="E5296" s="89" t="s">
        <v>130</v>
      </c>
      <c r="F5296" s="89" t="s">
        <v>128</v>
      </c>
      <c r="G5296" s="105">
        <v>45438.678472222222</v>
      </c>
      <c r="H5296" t="str">
        <f>INDEX(Partner_details[companyName], MATCH(E5296, Partner_details[email], 0))</f>
        <v>Avetis Grigoryan</v>
      </c>
      <c r="I5296">
        <f>IFERROR(INDEX(ggPayers[payer], MATCH(A5296, ggPayers[remote_order_id], 0)), 0)</f>
        <v>0</v>
      </c>
      <c r="J5296" t="str">
        <f t="shared" si="82"/>
        <v>other</v>
      </c>
    </row>
    <row r="5297" spans="1:10">
      <c r="A5297" s="89" t="s">
        <v>14493</v>
      </c>
      <c r="B5297" s="89">
        <v>3000</v>
      </c>
      <c r="C5297" s="89" t="s">
        <v>7963</v>
      </c>
      <c r="D5297" s="89"/>
      <c r="E5297" s="89" t="s">
        <v>130</v>
      </c>
      <c r="F5297" s="89" t="s">
        <v>128</v>
      </c>
      <c r="G5297" s="105">
        <v>45438.679166666669</v>
      </c>
      <c r="H5297" t="str">
        <f>INDEX(Partner_details[companyName], MATCH(E5297, Partner_details[email], 0))</f>
        <v>Avetis Grigoryan</v>
      </c>
      <c r="I5297">
        <f>IFERROR(INDEX(ggPayers[payer], MATCH(A5297, ggPayers[remote_order_id], 0)), 0)</f>
        <v>0</v>
      </c>
      <c r="J5297" t="str">
        <f t="shared" si="82"/>
        <v>other</v>
      </c>
    </row>
    <row r="5298" spans="1:10">
      <c r="A5298" s="89" t="s">
        <v>14494</v>
      </c>
      <c r="B5298" s="89">
        <v>3000</v>
      </c>
      <c r="C5298" s="89" t="s">
        <v>7963</v>
      </c>
      <c r="D5298" s="89"/>
      <c r="E5298" s="89" t="s">
        <v>130</v>
      </c>
      <c r="F5298" s="89" t="s">
        <v>128</v>
      </c>
      <c r="G5298" s="105">
        <v>45438.679166666669</v>
      </c>
      <c r="H5298" t="str">
        <f>INDEX(Partner_details[companyName], MATCH(E5298, Partner_details[email], 0))</f>
        <v>Avetis Grigoryan</v>
      </c>
      <c r="I5298">
        <f>IFERROR(INDEX(ggPayers[payer], MATCH(A5298, ggPayers[remote_order_id], 0)), 0)</f>
        <v>0</v>
      </c>
      <c r="J5298" t="str">
        <f t="shared" si="82"/>
        <v>other</v>
      </c>
    </row>
    <row r="5299" spans="1:10">
      <c r="A5299" s="89" t="s">
        <v>14495</v>
      </c>
      <c r="B5299" s="89">
        <v>1000</v>
      </c>
      <c r="C5299" s="89" t="s">
        <v>7963</v>
      </c>
      <c r="D5299" s="89" t="s">
        <v>14496</v>
      </c>
      <c r="E5299" s="89" t="s">
        <v>7296</v>
      </c>
      <c r="F5299" s="89" t="s">
        <v>516</v>
      </c>
      <c r="G5299" s="105">
        <v>45438.697222222225</v>
      </c>
      <c r="H5299" t="str">
        <f>INDEX(Partner_details[companyName], MATCH(E5299, Partner_details[email], 0))</f>
        <v>Paul</v>
      </c>
      <c r="I5299">
        <f>IFERROR(INDEX(ggPayers[payer], MATCH(A5299, ggPayers[remote_order_id], 0)), 0)</f>
        <v>0</v>
      </c>
      <c r="J5299" t="str">
        <f t="shared" si="82"/>
        <v>other</v>
      </c>
    </row>
    <row r="5300" spans="1:10">
      <c r="A5300" s="89" t="s">
        <v>14497</v>
      </c>
      <c r="B5300" s="89">
        <v>1000</v>
      </c>
      <c r="C5300" s="89" t="s">
        <v>7963</v>
      </c>
      <c r="D5300" s="89" t="s">
        <v>14498</v>
      </c>
      <c r="E5300" s="89" t="s">
        <v>7296</v>
      </c>
      <c r="F5300" s="89" t="s">
        <v>516</v>
      </c>
      <c r="G5300" s="105">
        <v>45438.697222222225</v>
      </c>
      <c r="H5300" t="str">
        <f>INDEX(Partner_details[companyName], MATCH(E5300, Partner_details[email], 0))</f>
        <v>Paul</v>
      </c>
      <c r="I5300">
        <f>IFERROR(INDEX(ggPayers[payer], MATCH(A5300, ggPayers[remote_order_id], 0)), 0)</f>
        <v>0</v>
      </c>
      <c r="J5300" t="str">
        <f t="shared" si="82"/>
        <v>other</v>
      </c>
    </row>
    <row r="5301" spans="1:10">
      <c r="A5301" s="89" t="s">
        <v>14499</v>
      </c>
      <c r="B5301" s="89">
        <v>500</v>
      </c>
      <c r="C5301" s="89" t="s">
        <v>7963</v>
      </c>
      <c r="D5301" s="89" t="s">
        <v>14500</v>
      </c>
      <c r="E5301" s="89" t="s">
        <v>7018</v>
      </c>
      <c r="F5301" s="89" t="s">
        <v>476</v>
      </c>
      <c r="G5301" s="105">
        <v>45438.706250000003</v>
      </c>
      <c r="H5301" t="str">
        <f>INDEX(Partner_details[companyName], MATCH(E5301, Partner_details[email], 0))</f>
        <v>Malocco</v>
      </c>
      <c r="I5301">
        <f>IFERROR(INDEX(ggPayers[payer], MATCH(A5301, ggPayers[remote_order_id], 0)), 0)</f>
        <v>0</v>
      </c>
      <c r="J5301" t="str">
        <f t="shared" si="82"/>
        <v>other</v>
      </c>
    </row>
    <row r="5302" spans="1:10">
      <c r="A5302" s="89" t="s">
        <v>14501</v>
      </c>
      <c r="B5302" s="89">
        <v>10000</v>
      </c>
      <c r="C5302" s="89" t="s">
        <v>7963</v>
      </c>
      <c r="D5302" s="89" t="s">
        <v>14502</v>
      </c>
      <c r="E5302" s="89" t="s">
        <v>130</v>
      </c>
      <c r="F5302" s="89" t="s">
        <v>128</v>
      </c>
      <c r="G5302" s="105">
        <v>45438.711805555555</v>
      </c>
      <c r="H5302" t="str">
        <f>INDEX(Partner_details[companyName], MATCH(E5302, Partner_details[email], 0))</f>
        <v>Avetis Grigoryan</v>
      </c>
      <c r="I5302">
        <f>IFERROR(INDEX(ggPayers[payer], MATCH(A5302, ggPayers[remote_order_id], 0)), 0)</f>
        <v>0</v>
      </c>
      <c r="J5302" t="str">
        <f t="shared" si="82"/>
        <v>other</v>
      </c>
    </row>
    <row r="5303" spans="1:10">
      <c r="A5303" s="89" t="s">
        <v>14503</v>
      </c>
      <c r="B5303" s="89">
        <v>1000</v>
      </c>
      <c r="C5303" s="89" t="s">
        <v>7974</v>
      </c>
      <c r="D5303" s="89"/>
      <c r="E5303" s="89" t="s">
        <v>6554</v>
      </c>
      <c r="F5303" s="89" t="s">
        <v>783</v>
      </c>
      <c r="G5303" s="105">
        <v>45438.779861111114</v>
      </c>
      <c r="H5303" t="str">
        <f>INDEX(Partner_details[companyName], MATCH(E5303, Partner_details[email], 0))</f>
        <v>Avetis Grigoryan</v>
      </c>
      <c r="I5303">
        <f>IFERROR(INDEX(ggPayers[payer], MATCH(A5303, ggPayers[remote_order_id], 0)), 0)</f>
        <v>0</v>
      </c>
      <c r="J5303" t="str">
        <f t="shared" si="82"/>
        <v>other</v>
      </c>
    </row>
    <row r="5304" spans="1:10">
      <c r="A5304" s="89" t="s">
        <v>14504</v>
      </c>
      <c r="B5304" s="89">
        <v>1000</v>
      </c>
      <c r="C5304" s="89" t="s">
        <v>7974</v>
      </c>
      <c r="D5304" s="89"/>
      <c r="E5304" s="89" t="s">
        <v>6554</v>
      </c>
      <c r="F5304" s="89" t="s">
        <v>783</v>
      </c>
      <c r="G5304" s="105">
        <v>45438.78125</v>
      </c>
      <c r="H5304" t="str">
        <f>INDEX(Partner_details[companyName], MATCH(E5304, Partner_details[email], 0))</f>
        <v>Avetis Grigoryan</v>
      </c>
      <c r="I5304">
        <f>IFERROR(INDEX(ggPayers[payer], MATCH(A5304, ggPayers[remote_order_id], 0)), 0)</f>
        <v>0</v>
      </c>
      <c r="J5304" t="str">
        <f t="shared" si="82"/>
        <v>other</v>
      </c>
    </row>
    <row r="5305" spans="1:10">
      <c r="A5305" s="89" t="s">
        <v>14505</v>
      </c>
      <c r="B5305" s="89">
        <v>1000</v>
      </c>
      <c r="C5305" s="89" t="s">
        <v>7974</v>
      </c>
      <c r="D5305" s="89"/>
      <c r="E5305" s="89" t="s">
        <v>6554</v>
      </c>
      <c r="F5305" s="89" t="s">
        <v>783</v>
      </c>
      <c r="G5305" s="105">
        <v>45438.781944444447</v>
      </c>
      <c r="H5305" t="str">
        <f>INDEX(Partner_details[companyName], MATCH(E5305, Partner_details[email], 0))</f>
        <v>Avetis Grigoryan</v>
      </c>
      <c r="I5305">
        <f>IFERROR(INDEX(ggPayers[payer], MATCH(A5305, ggPayers[remote_order_id], 0)), 0)</f>
        <v>0</v>
      </c>
      <c r="J5305" t="str">
        <f t="shared" si="82"/>
        <v>other</v>
      </c>
    </row>
    <row r="5306" spans="1:10">
      <c r="A5306" s="89" t="s">
        <v>14506</v>
      </c>
      <c r="B5306" s="89">
        <v>1000</v>
      </c>
      <c r="C5306" s="89" t="s">
        <v>7963</v>
      </c>
      <c r="D5306" s="89"/>
      <c r="E5306" s="89" t="s">
        <v>6830</v>
      </c>
      <c r="F5306" s="89" t="s">
        <v>382</v>
      </c>
      <c r="G5306" s="105">
        <v>45438.832638888889</v>
      </c>
      <c r="H5306" t="str">
        <f>INDEX(Partner_details[companyName], MATCH(E5306, Partner_details[email], 0))</f>
        <v>Beer Academy</v>
      </c>
      <c r="I5306">
        <f>IFERROR(INDEX(ggPayers[payer], MATCH(A5306, ggPayers[remote_order_id], 0)), 0)</f>
        <v>0</v>
      </c>
      <c r="J5306" t="str">
        <f t="shared" si="82"/>
        <v>other</v>
      </c>
    </row>
    <row r="5307" spans="1:10">
      <c r="A5307" s="89" t="s">
        <v>3941</v>
      </c>
      <c r="B5307" s="89">
        <v>100</v>
      </c>
      <c r="C5307" s="89" t="s">
        <v>561</v>
      </c>
      <c r="D5307" s="89" t="s">
        <v>14507</v>
      </c>
      <c r="E5307" s="89" t="s">
        <v>332</v>
      </c>
      <c r="F5307" s="89" t="s">
        <v>331</v>
      </c>
      <c r="G5307" s="105">
        <v>45439.281944444447</v>
      </c>
      <c r="H5307" t="str">
        <f>INDEX(Partner_details[companyName], MATCH(E5307, Partner_details[email], 0))</f>
        <v>gg cjsc</v>
      </c>
      <c r="I5307">
        <f>IFERROR(INDEX(ggPayers[payer], MATCH(A5307, ggPayers[remote_order_id], 0)), 0)</f>
        <v>957701</v>
      </c>
      <c r="J5307" t="str">
        <f t="shared" si="82"/>
        <v>ggPay</v>
      </c>
    </row>
    <row r="5308" spans="1:10">
      <c r="A5308" s="89" t="s">
        <v>14508</v>
      </c>
      <c r="B5308" s="89">
        <v>1000</v>
      </c>
      <c r="C5308" s="89" t="s">
        <v>7963</v>
      </c>
      <c r="D5308" s="89" t="s">
        <v>14509</v>
      </c>
      <c r="E5308" s="89" t="s">
        <v>130</v>
      </c>
      <c r="F5308" s="89" t="s">
        <v>128</v>
      </c>
      <c r="G5308" s="105">
        <v>45439.614583333336</v>
      </c>
      <c r="H5308" t="str">
        <f>INDEX(Partner_details[companyName], MATCH(E5308, Partner_details[email], 0))</f>
        <v>Avetis Grigoryan</v>
      </c>
      <c r="I5308">
        <f>IFERROR(INDEX(ggPayers[payer], MATCH(A5308, ggPayers[remote_order_id], 0)), 0)</f>
        <v>0</v>
      </c>
      <c r="J5308" t="str">
        <f t="shared" si="82"/>
        <v>other</v>
      </c>
    </row>
    <row r="5309" spans="1:10">
      <c r="A5309" s="89" t="s">
        <v>14510</v>
      </c>
      <c r="B5309" s="89">
        <v>1000</v>
      </c>
      <c r="C5309" s="89" t="s">
        <v>7963</v>
      </c>
      <c r="D5309" s="89" t="s">
        <v>14511</v>
      </c>
      <c r="E5309" s="89" t="s">
        <v>130</v>
      </c>
      <c r="F5309" s="89" t="s">
        <v>128</v>
      </c>
      <c r="G5309" s="105">
        <v>45439.615277777775</v>
      </c>
      <c r="H5309" t="str">
        <f>INDEX(Partner_details[companyName], MATCH(E5309, Partner_details[email], 0))</f>
        <v>Avetis Grigoryan</v>
      </c>
      <c r="I5309">
        <f>IFERROR(INDEX(ggPayers[payer], MATCH(A5309, ggPayers[remote_order_id], 0)), 0)</f>
        <v>0</v>
      </c>
      <c r="J5309" t="str">
        <f t="shared" si="82"/>
        <v>other</v>
      </c>
    </row>
    <row r="5310" spans="1:10">
      <c r="A5310" s="89" t="s">
        <v>14512</v>
      </c>
      <c r="B5310" s="89">
        <v>200</v>
      </c>
      <c r="C5310" s="89" t="s">
        <v>7963</v>
      </c>
      <c r="D5310" s="89" t="s">
        <v>14513</v>
      </c>
      <c r="E5310" s="89" t="s">
        <v>7018</v>
      </c>
      <c r="F5310" s="89" t="s">
        <v>476</v>
      </c>
      <c r="G5310" s="105">
        <v>45439.616666666669</v>
      </c>
      <c r="H5310" t="str">
        <f>INDEX(Partner_details[companyName], MATCH(E5310, Partner_details[email], 0))</f>
        <v>Malocco</v>
      </c>
      <c r="I5310">
        <f>IFERROR(INDEX(ggPayers[payer], MATCH(A5310, ggPayers[remote_order_id], 0)), 0)</f>
        <v>0</v>
      </c>
      <c r="J5310" t="str">
        <f t="shared" si="82"/>
        <v>other</v>
      </c>
    </row>
    <row r="5311" spans="1:10">
      <c r="A5311" s="89" t="s">
        <v>14514</v>
      </c>
      <c r="B5311" s="89">
        <v>200</v>
      </c>
      <c r="C5311" s="89" t="s">
        <v>7963</v>
      </c>
      <c r="D5311" s="89" t="s">
        <v>14515</v>
      </c>
      <c r="E5311" s="89" t="s">
        <v>7018</v>
      </c>
      <c r="F5311" s="89" t="s">
        <v>476</v>
      </c>
      <c r="G5311" s="105">
        <v>45439.616666666669</v>
      </c>
      <c r="H5311" t="str">
        <f>INDEX(Partner_details[companyName], MATCH(E5311, Partner_details[email], 0))</f>
        <v>Malocco</v>
      </c>
      <c r="I5311">
        <f>IFERROR(INDEX(ggPayers[payer], MATCH(A5311, ggPayers[remote_order_id], 0)), 0)</f>
        <v>0</v>
      </c>
      <c r="J5311" t="str">
        <f t="shared" si="82"/>
        <v>other</v>
      </c>
    </row>
    <row r="5312" spans="1:10">
      <c r="A5312" s="89" t="s">
        <v>3939</v>
      </c>
      <c r="B5312" s="89">
        <v>1000</v>
      </c>
      <c r="C5312" s="89" t="s">
        <v>561</v>
      </c>
      <c r="D5312" s="89"/>
      <c r="E5312" s="89" t="s">
        <v>6728</v>
      </c>
      <c r="F5312" s="89" t="s">
        <v>6727</v>
      </c>
      <c r="G5312" s="105">
        <v>45439.658333333333</v>
      </c>
      <c r="H5312" t="str">
        <f>INDEX(Partner_details[companyName], MATCH(E5312, Partner_details[email], 0))</f>
        <v>Byblos</v>
      </c>
      <c r="I5312">
        <f>IFERROR(INDEX(ggPayers[payer], MATCH(A5312, ggPayers[remote_order_id], 0)), 0)</f>
        <v>0</v>
      </c>
      <c r="J5312" t="str">
        <f t="shared" si="82"/>
        <v>other</v>
      </c>
    </row>
    <row r="5313" spans="1:10">
      <c r="A5313" s="89" t="s">
        <v>3937</v>
      </c>
      <c r="B5313" s="89">
        <v>500</v>
      </c>
      <c r="C5313" s="89" t="s">
        <v>561</v>
      </c>
      <c r="D5313" s="89" t="s">
        <v>14516</v>
      </c>
      <c r="E5313" s="89" t="s">
        <v>133</v>
      </c>
      <c r="F5313" s="89" t="s">
        <v>461</v>
      </c>
      <c r="G5313" s="105">
        <v>45439.6875</v>
      </c>
      <c r="H5313" t="str">
        <f>INDEX(Partner_details[companyName], MATCH(E5313, Partner_details[email], 0))</f>
        <v>Lumen Coffee</v>
      </c>
      <c r="I5313">
        <f>IFERROR(INDEX(ggPayers[payer], MATCH(A5313, ggPayers[remote_order_id], 0)), 0)</f>
        <v>657873</v>
      </c>
      <c r="J5313" t="str">
        <f t="shared" si="82"/>
        <v>ggPay</v>
      </c>
    </row>
    <row r="5314" spans="1:10">
      <c r="A5314" s="89" t="s">
        <v>3935</v>
      </c>
      <c r="B5314" s="89">
        <v>500</v>
      </c>
      <c r="C5314" s="89" t="s">
        <v>561</v>
      </c>
      <c r="D5314" s="89"/>
      <c r="E5314" s="89" t="s">
        <v>7558</v>
      </c>
      <c r="F5314" s="89" t="s">
        <v>3908</v>
      </c>
      <c r="G5314" s="105">
        <v>45439.72152777778</v>
      </c>
      <c r="H5314" t="str">
        <f>INDEX(Partner_details[companyName], MATCH(E5314, Partner_details[email], 0))</f>
        <v>Qarahunge</v>
      </c>
      <c r="I5314">
        <f>IFERROR(INDEX(ggPayers[payer], MATCH(A5314, ggPayers[remote_order_id], 0)), 0)</f>
        <v>0</v>
      </c>
      <c r="J5314" t="str">
        <f t="shared" si="82"/>
        <v>other</v>
      </c>
    </row>
    <row r="5315" spans="1:10">
      <c r="A5315" s="89" t="s">
        <v>3932</v>
      </c>
      <c r="B5315" s="89">
        <v>1000</v>
      </c>
      <c r="C5315" s="89" t="s">
        <v>561</v>
      </c>
      <c r="D5315" s="89" t="s">
        <v>14517</v>
      </c>
      <c r="E5315" s="89" t="s">
        <v>7018</v>
      </c>
      <c r="F5315" s="89" t="s">
        <v>476</v>
      </c>
      <c r="G5315" s="105">
        <v>45439.731944444444</v>
      </c>
      <c r="H5315" t="str">
        <f>INDEX(Partner_details[companyName], MATCH(E5315, Partner_details[email], 0))</f>
        <v>Malocco</v>
      </c>
      <c r="I5315">
        <f>IFERROR(INDEX(ggPayers[payer], MATCH(A5315, ggPayers[remote_order_id], 0)), 0)</f>
        <v>1085392</v>
      </c>
      <c r="J5315" t="str">
        <f t="shared" ref="J5315:J5378" si="83">IF(NOT(I5315=0), "ggPay", "other")</f>
        <v>ggPay</v>
      </c>
    </row>
    <row r="5316" spans="1:10">
      <c r="A5316" s="89" t="s">
        <v>3930</v>
      </c>
      <c r="B5316" s="89">
        <v>1000</v>
      </c>
      <c r="C5316" s="89" t="s">
        <v>561</v>
      </c>
      <c r="D5316" s="89" t="s">
        <v>14518</v>
      </c>
      <c r="E5316" s="89" t="s">
        <v>6606</v>
      </c>
      <c r="F5316" s="89" t="s">
        <v>387</v>
      </c>
      <c r="G5316" s="105">
        <v>45439.752083333333</v>
      </c>
      <c r="H5316" t="str">
        <f>INDEX(Partner_details[companyName], MATCH(E5316, Partner_details[email], 0))</f>
        <v>Beer academy</v>
      </c>
      <c r="I5316">
        <f>IFERROR(INDEX(ggPayers[payer], MATCH(A5316, ggPayers[remote_order_id], 0)), 0)</f>
        <v>65292</v>
      </c>
      <c r="J5316" t="str">
        <f t="shared" si="83"/>
        <v>ggPay</v>
      </c>
    </row>
    <row r="5317" spans="1:10">
      <c r="A5317" s="89" t="s">
        <v>14519</v>
      </c>
      <c r="B5317" s="89">
        <v>500</v>
      </c>
      <c r="C5317" s="89" t="s">
        <v>7963</v>
      </c>
      <c r="D5317" s="89"/>
      <c r="E5317" s="89" t="s">
        <v>7485</v>
      </c>
      <c r="F5317" s="89" t="s">
        <v>1728</v>
      </c>
      <c r="G5317" s="105">
        <v>45440.229166666664</v>
      </c>
      <c r="H5317" t="str">
        <f>INDEX(Partner_details[companyName], MATCH(E5317, Partner_details[email], 0))</f>
        <v>Cinnabon</v>
      </c>
      <c r="I5317">
        <f>IFERROR(INDEX(ggPayers[payer], MATCH(A5317, ggPayers[remote_order_id], 0)), 0)</f>
        <v>0</v>
      </c>
      <c r="J5317" t="str">
        <f t="shared" si="83"/>
        <v>other</v>
      </c>
    </row>
    <row r="5318" spans="1:10">
      <c r="A5318" s="89" t="s">
        <v>14520</v>
      </c>
      <c r="B5318" s="89">
        <v>500</v>
      </c>
      <c r="C5318" s="89" t="s">
        <v>7963</v>
      </c>
      <c r="D5318" s="89"/>
      <c r="E5318" s="89" t="s">
        <v>7485</v>
      </c>
      <c r="F5318" s="89" t="s">
        <v>1728</v>
      </c>
      <c r="G5318" s="105">
        <v>45440.229166666664</v>
      </c>
      <c r="H5318" t="str">
        <f>INDEX(Partner_details[companyName], MATCH(E5318, Partner_details[email], 0))</f>
        <v>Cinnabon</v>
      </c>
      <c r="I5318">
        <f>IFERROR(INDEX(ggPayers[payer], MATCH(A5318, ggPayers[remote_order_id], 0)), 0)</f>
        <v>0</v>
      </c>
      <c r="J5318" t="str">
        <f t="shared" si="83"/>
        <v>other</v>
      </c>
    </row>
    <row r="5319" spans="1:10">
      <c r="A5319" s="89" t="s">
        <v>14521</v>
      </c>
      <c r="B5319" s="89">
        <v>500</v>
      </c>
      <c r="C5319" s="89" t="s">
        <v>7963</v>
      </c>
      <c r="D5319" s="89"/>
      <c r="E5319" s="89" t="s">
        <v>7485</v>
      </c>
      <c r="F5319" s="89" t="s">
        <v>1728</v>
      </c>
      <c r="G5319" s="105">
        <v>45440.229166666664</v>
      </c>
      <c r="H5319" t="str">
        <f>INDEX(Partner_details[companyName], MATCH(E5319, Partner_details[email], 0))</f>
        <v>Cinnabon</v>
      </c>
      <c r="I5319">
        <f>IFERROR(INDEX(ggPayers[payer], MATCH(A5319, ggPayers[remote_order_id], 0)), 0)</f>
        <v>0</v>
      </c>
      <c r="J5319" t="str">
        <f t="shared" si="83"/>
        <v>other</v>
      </c>
    </row>
    <row r="5320" spans="1:10">
      <c r="A5320" s="89" t="s">
        <v>6205</v>
      </c>
      <c r="B5320" s="89">
        <v>2000</v>
      </c>
      <c r="C5320" s="89" t="s">
        <v>5606</v>
      </c>
      <c r="D5320" s="89" t="s">
        <v>14522</v>
      </c>
      <c r="E5320" s="89" t="s">
        <v>7296</v>
      </c>
      <c r="F5320" s="89" t="s">
        <v>516</v>
      </c>
      <c r="G5320" s="105">
        <v>45440.239583333336</v>
      </c>
      <c r="H5320" t="str">
        <f>INDEX(Partner_details[companyName], MATCH(E5320, Partner_details[email], 0))</f>
        <v>Paul</v>
      </c>
      <c r="I5320">
        <f>IFERROR(INDEX(ggPayers[payer], MATCH(A5320, ggPayers[remote_order_id], 0)), 0)</f>
        <v>50428</v>
      </c>
      <c r="J5320" t="str">
        <f t="shared" si="83"/>
        <v>ggPay</v>
      </c>
    </row>
    <row r="5321" spans="1:10">
      <c r="A5321" s="89" t="s">
        <v>14523</v>
      </c>
      <c r="B5321" s="89">
        <v>1000</v>
      </c>
      <c r="C5321" s="89" t="s">
        <v>7963</v>
      </c>
      <c r="D5321" s="89" t="s">
        <v>14524</v>
      </c>
      <c r="E5321" s="89" t="s">
        <v>7018</v>
      </c>
      <c r="F5321" s="89" t="s">
        <v>476</v>
      </c>
      <c r="G5321" s="105">
        <v>45440.470138888886</v>
      </c>
      <c r="H5321" t="str">
        <f>INDEX(Partner_details[companyName], MATCH(E5321, Partner_details[email], 0))</f>
        <v>Malocco</v>
      </c>
      <c r="I5321">
        <f>IFERROR(INDEX(ggPayers[payer], MATCH(A5321, ggPayers[remote_order_id], 0)), 0)</f>
        <v>0</v>
      </c>
      <c r="J5321" t="str">
        <f t="shared" si="83"/>
        <v>other</v>
      </c>
    </row>
    <row r="5322" spans="1:10">
      <c r="A5322" s="89" t="s">
        <v>14525</v>
      </c>
      <c r="B5322" s="89">
        <v>1000</v>
      </c>
      <c r="C5322" s="89" t="s">
        <v>7963</v>
      </c>
      <c r="D5322" s="89" t="s">
        <v>14526</v>
      </c>
      <c r="E5322" s="89" t="s">
        <v>6830</v>
      </c>
      <c r="F5322" s="89" t="s">
        <v>382</v>
      </c>
      <c r="G5322" s="105">
        <v>45440.502083333333</v>
      </c>
      <c r="H5322" t="str">
        <f>INDEX(Partner_details[companyName], MATCH(E5322, Partner_details[email], 0))</f>
        <v>Beer Academy</v>
      </c>
      <c r="I5322">
        <f>IFERROR(INDEX(ggPayers[payer], MATCH(A5322, ggPayers[remote_order_id], 0)), 0)</f>
        <v>0</v>
      </c>
      <c r="J5322" t="str">
        <f t="shared" si="83"/>
        <v>other</v>
      </c>
    </row>
    <row r="5323" spans="1:10">
      <c r="A5323" s="89" t="s">
        <v>14527</v>
      </c>
      <c r="B5323" s="89">
        <v>1000</v>
      </c>
      <c r="C5323" s="89" t="s">
        <v>7963</v>
      </c>
      <c r="D5323" s="89" t="s">
        <v>14528</v>
      </c>
      <c r="E5323" s="89" t="s">
        <v>7296</v>
      </c>
      <c r="F5323" s="89" t="s">
        <v>516</v>
      </c>
      <c r="G5323" s="105">
        <v>45440.593055555553</v>
      </c>
      <c r="H5323" t="str">
        <f>INDEX(Partner_details[companyName], MATCH(E5323, Partner_details[email], 0))</f>
        <v>Paul</v>
      </c>
      <c r="I5323">
        <f>IFERROR(INDEX(ggPayers[payer], MATCH(A5323, ggPayers[remote_order_id], 0)), 0)</f>
        <v>0</v>
      </c>
      <c r="J5323" t="str">
        <f t="shared" si="83"/>
        <v>other</v>
      </c>
    </row>
    <row r="5324" spans="1:10">
      <c r="A5324" s="89" t="s">
        <v>3928</v>
      </c>
      <c r="B5324" s="89">
        <v>300</v>
      </c>
      <c r="C5324" s="89" t="s">
        <v>561</v>
      </c>
      <c r="D5324" s="89"/>
      <c r="E5324" s="89" t="s">
        <v>6714</v>
      </c>
      <c r="F5324" s="89" t="s">
        <v>585</v>
      </c>
      <c r="G5324" s="105">
        <v>45440.602777777778</v>
      </c>
      <c r="H5324" t="str">
        <f>INDEX(Partner_details[companyName], MATCH(E5324, Partner_details[email], 0))</f>
        <v>Dodopizza</v>
      </c>
      <c r="I5324">
        <f>IFERROR(INDEX(ggPayers[payer], MATCH(A5324, ggPayers[remote_order_id], 0)), 0)</f>
        <v>0</v>
      </c>
      <c r="J5324" t="str">
        <f t="shared" si="83"/>
        <v>other</v>
      </c>
    </row>
    <row r="5325" spans="1:10">
      <c r="A5325" s="89" t="s">
        <v>14529</v>
      </c>
      <c r="B5325" s="89">
        <v>300</v>
      </c>
      <c r="C5325" s="89" t="s">
        <v>7963</v>
      </c>
      <c r="D5325" s="89"/>
      <c r="E5325" s="89" t="s">
        <v>6714</v>
      </c>
      <c r="F5325" s="89" t="s">
        <v>585</v>
      </c>
      <c r="G5325" s="105">
        <v>45440.602777777778</v>
      </c>
      <c r="H5325" t="str">
        <f>INDEX(Partner_details[companyName], MATCH(E5325, Partner_details[email], 0))</f>
        <v>Dodopizza</v>
      </c>
      <c r="I5325">
        <f>IFERROR(INDEX(ggPayers[payer], MATCH(A5325, ggPayers[remote_order_id], 0)), 0)</f>
        <v>0</v>
      </c>
      <c r="J5325" t="str">
        <f t="shared" si="83"/>
        <v>other</v>
      </c>
    </row>
    <row r="5326" spans="1:10">
      <c r="A5326" s="89" t="s">
        <v>6204</v>
      </c>
      <c r="B5326" s="89">
        <v>500</v>
      </c>
      <c r="C5326" s="89" t="s">
        <v>5606</v>
      </c>
      <c r="D5326" s="89" t="s">
        <v>14530</v>
      </c>
      <c r="E5326" s="89" t="s">
        <v>6714</v>
      </c>
      <c r="F5326" s="89" t="s">
        <v>585</v>
      </c>
      <c r="G5326" s="105">
        <v>45440.627083333333</v>
      </c>
      <c r="H5326" t="str">
        <f>INDEX(Partner_details[companyName], MATCH(E5326, Partner_details[email], 0))</f>
        <v>Dodopizza</v>
      </c>
      <c r="I5326">
        <f>IFERROR(INDEX(ggPayers[payer], MATCH(A5326, ggPayers[remote_order_id], 0)), 0)</f>
        <v>839</v>
      </c>
      <c r="J5326" t="str">
        <f t="shared" si="83"/>
        <v>ggPay</v>
      </c>
    </row>
    <row r="5327" spans="1:10">
      <c r="A5327" s="89" t="s">
        <v>3926</v>
      </c>
      <c r="B5327" s="89">
        <v>500</v>
      </c>
      <c r="C5327" s="89" t="s">
        <v>561</v>
      </c>
      <c r="D5327" s="89" t="s">
        <v>14531</v>
      </c>
      <c r="E5327" s="89" t="s">
        <v>6714</v>
      </c>
      <c r="F5327" s="89" t="s">
        <v>585</v>
      </c>
      <c r="G5327" s="105">
        <v>45440.628472222219</v>
      </c>
      <c r="H5327" t="str">
        <f>INDEX(Partner_details[companyName], MATCH(E5327, Partner_details[email], 0))</f>
        <v>Dodopizza</v>
      </c>
      <c r="I5327">
        <f>IFERROR(INDEX(ggPayers[payer], MATCH(A5327, ggPayers[remote_order_id], 0)), 0)</f>
        <v>839</v>
      </c>
      <c r="J5327" t="str">
        <f t="shared" si="83"/>
        <v>ggPay</v>
      </c>
    </row>
    <row r="5328" spans="1:10">
      <c r="A5328" s="99" t="s">
        <v>3924</v>
      </c>
      <c r="B5328" s="89">
        <v>1000</v>
      </c>
      <c r="C5328" s="89" t="s">
        <v>561</v>
      </c>
      <c r="D5328" s="89"/>
      <c r="E5328" s="89" t="s">
        <v>7296</v>
      </c>
      <c r="F5328" s="89" t="s">
        <v>516</v>
      </c>
      <c r="G5328" s="105">
        <v>45440.633333333331</v>
      </c>
      <c r="H5328" t="str">
        <f>INDEX(Partner_details[companyName], MATCH(E5328, Partner_details[email], 0))</f>
        <v>Paul</v>
      </c>
      <c r="I5328">
        <f>IFERROR(INDEX(ggPayers[payer], MATCH(A5328, ggPayers[remote_order_id], 0)), 0)</f>
        <v>0</v>
      </c>
      <c r="J5328" t="str">
        <f t="shared" si="83"/>
        <v>other</v>
      </c>
    </row>
    <row r="5329" spans="1:10">
      <c r="A5329" s="89" t="s">
        <v>3922</v>
      </c>
      <c r="B5329" s="89">
        <v>500</v>
      </c>
      <c r="C5329" s="89" t="s">
        <v>561</v>
      </c>
      <c r="D5329" s="89"/>
      <c r="E5329" s="89" t="s">
        <v>7018</v>
      </c>
      <c r="F5329" s="89" t="s">
        <v>476</v>
      </c>
      <c r="G5329" s="105">
        <v>45440.658333333333</v>
      </c>
      <c r="H5329" t="str">
        <f>INDEX(Partner_details[companyName], MATCH(E5329, Partner_details[email], 0))</f>
        <v>Malocco</v>
      </c>
      <c r="I5329">
        <f>IFERROR(INDEX(ggPayers[payer], MATCH(A5329, ggPayers[remote_order_id], 0)), 0)</f>
        <v>0</v>
      </c>
      <c r="J5329" t="str">
        <f t="shared" si="83"/>
        <v>other</v>
      </c>
    </row>
    <row r="5330" spans="1:10">
      <c r="A5330" s="89" t="s">
        <v>3920</v>
      </c>
      <c r="B5330" s="89">
        <v>500</v>
      </c>
      <c r="C5330" s="89" t="s">
        <v>561</v>
      </c>
      <c r="D5330" s="89" t="s">
        <v>14532</v>
      </c>
      <c r="E5330" s="89" t="s">
        <v>133</v>
      </c>
      <c r="F5330" s="89" t="s">
        <v>461</v>
      </c>
      <c r="G5330" s="105">
        <v>45440.688888888886</v>
      </c>
      <c r="H5330" t="str">
        <f>INDEX(Partner_details[companyName], MATCH(E5330, Partner_details[email], 0))</f>
        <v>Lumen Coffee</v>
      </c>
      <c r="I5330">
        <f>IFERROR(INDEX(ggPayers[payer], MATCH(A5330, ggPayers[remote_order_id], 0)), 0)</f>
        <v>657873</v>
      </c>
      <c r="J5330" t="str">
        <f t="shared" si="83"/>
        <v>ggPay</v>
      </c>
    </row>
    <row r="5331" spans="1:10">
      <c r="A5331" s="89" t="s">
        <v>14533</v>
      </c>
      <c r="B5331" s="89">
        <v>1000</v>
      </c>
      <c r="C5331" s="89" t="s">
        <v>7963</v>
      </c>
      <c r="D5331" s="89"/>
      <c r="E5331" s="89" t="s">
        <v>7235</v>
      </c>
      <c r="F5331" s="89" t="s">
        <v>710</v>
      </c>
      <c r="G5331" s="105">
        <v>45440.709027777775</v>
      </c>
      <c r="H5331" t="str">
        <f>INDEX(Partner_details[companyName], MATCH(E5331, Partner_details[email], 0))</f>
        <v>Smoking Chef</v>
      </c>
      <c r="I5331">
        <f>IFERROR(INDEX(ggPayers[payer], MATCH(A5331, ggPayers[remote_order_id], 0)), 0)</f>
        <v>0</v>
      </c>
      <c r="J5331" t="str">
        <f t="shared" si="83"/>
        <v>other</v>
      </c>
    </row>
    <row r="5332" spans="1:10">
      <c r="A5332" s="89" t="s">
        <v>14534</v>
      </c>
      <c r="B5332" s="89">
        <v>1000</v>
      </c>
      <c r="C5332" s="89" t="s">
        <v>7963</v>
      </c>
      <c r="D5332" s="89"/>
      <c r="E5332" s="89" t="s">
        <v>7235</v>
      </c>
      <c r="F5332" s="89" t="s">
        <v>710</v>
      </c>
      <c r="G5332" s="105">
        <v>45440.709027777775</v>
      </c>
      <c r="H5332" t="str">
        <f>INDEX(Partner_details[companyName], MATCH(E5332, Partner_details[email], 0))</f>
        <v>Smoking Chef</v>
      </c>
      <c r="I5332">
        <f>IFERROR(INDEX(ggPayers[payer], MATCH(A5332, ggPayers[remote_order_id], 0)), 0)</f>
        <v>0</v>
      </c>
      <c r="J5332" t="str">
        <f t="shared" si="83"/>
        <v>other</v>
      </c>
    </row>
    <row r="5333" spans="1:10">
      <c r="A5333" s="89" t="s">
        <v>3918</v>
      </c>
      <c r="B5333" s="89">
        <v>1000</v>
      </c>
      <c r="C5333" s="89" t="s">
        <v>561</v>
      </c>
      <c r="D5333" s="99" t="s">
        <v>14535</v>
      </c>
      <c r="E5333" s="89" t="s">
        <v>6754</v>
      </c>
      <c r="F5333" s="89" t="s">
        <v>683</v>
      </c>
      <c r="G5333" s="105">
        <v>45440.777777777781</v>
      </c>
      <c r="H5333" t="str">
        <f>INDEX(Partner_details[companyName], MATCH(E5333, Partner_details[email], 0))</f>
        <v>Noraleppo</v>
      </c>
      <c r="I5333">
        <f>IFERROR(INDEX(ggPayers[payer], MATCH(A5333, ggPayers[remote_order_id], 0)), 0)</f>
        <v>169979</v>
      </c>
      <c r="J5333" t="str">
        <f t="shared" si="83"/>
        <v>ggPay</v>
      </c>
    </row>
    <row r="5334" spans="1:10">
      <c r="A5334" s="89" t="s">
        <v>14536</v>
      </c>
      <c r="B5334" s="89">
        <v>2000</v>
      </c>
      <c r="C5334" s="89" t="s">
        <v>7963</v>
      </c>
      <c r="D5334" s="89" t="s">
        <v>14537</v>
      </c>
      <c r="E5334" s="89" t="s">
        <v>6606</v>
      </c>
      <c r="F5334" s="89" t="s">
        <v>387</v>
      </c>
      <c r="G5334" s="105">
        <v>45440.819444444445</v>
      </c>
      <c r="H5334" t="str">
        <f>INDEX(Partner_details[companyName], MATCH(E5334, Partner_details[email], 0))</f>
        <v>Beer academy</v>
      </c>
      <c r="I5334">
        <f>IFERROR(INDEX(ggPayers[payer], MATCH(A5334, ggPayers[remote_order_id], 0)), 0)</f>
        <v>0</v>
      </c>
      <c r="J5334" t="str">
        <f t="shared" si="83"/>
        <v>other</v>
      </c>
    </row>
    <row r="5335" spans="1:10">
      <c r="A5335" s="89" t="s">
        <v>3916</v>
      </c>
      <c r="B5335" s="89">
        <v>500</v>
      </c>
      <c r="C5335" s="89" t="s">
        <v>561</v>
      </c>
      <c r="D5335" s="89" t="s">
        <v>14538</v>
      </c>
      <c r="E5335" s="89" t="s">
        <v>7133</v>
      </c>
      <c r="F5335" s="89" t="s">
        <v>801</v>
      </c>
      <c r="G5335" s="105">
        <v>45441.26666666667</v>
      </c>
      <c r="H5335" t="str">
        <f>INDEX(Partner_details[companyName], MATCH(E5335, Partner_details[email], 0))</f>
        <v>Prepa</v>
      </c>
      <c r="I5335">
        <f>IFERROR(INDEX(ggPayers[payer], MATCH(A5335, ggPayers[remote_order_id], 0)), 0)</f>
        <v>980068</v>
      </c>
      <c r="J5335" t="str">
        <f t="shared" si="83"/>
        <v>ggPay</v>
      </c>
    </row>
    <row r="5336" spans="1:10">
      <c r="A5336" s="89" t="s">
        <v>14539</v>
      </c>
      <c r="B5336" s="89">
        <v>5000</v>
      </c>
      <c r="C5336" s="89" t="s">
        <v>7963</v>
      </c>
      <c r="D5336" s="89" t="s">
        <v>14540</v>
      </c>
      <c r="E5336" s="89" t="s">
        <v>7296</v>
      </c>
      <c r="F5336" s="89" t="s">
        <v>516</v>
      </c>
      <c r="G5336" s="105">
        <v>45441.294444444444</v>
      </c>
      <c r="H5336" t="str">
        <f>INDEX(Partner_details[companyName], MATCH(E5336, Partner_details[email], 0))</f>
        <v>Paul</v>
      </c>
      <c r="I5336">
        <f>IFERROR(INDEX(ggPayers[payer], MATCH(A5336, ggPayers[remote_order_id], 0)), 0)</f>
        <v>0</v>
      </c>
      <c r="J5336" t="str">
        <f t="shared" si="83"/>
        <v>other</v>
      </c>
    </row>
    <row r="5337" spans="1:10">
      <c r="A5337" s="89" t="s">
        <v>14541</v>
      </c>
      <c r="B5337" s="89">
        <v>5000</v>
      </c>
      <c r="C5337" s="89" t="s">
        <v>7963</v>
      </c>
      <c r="D5337" s="89" t="s">
        <v>14542</v>
      </c>
      <c r="E5337" s="89" t="s">
        <v>7296</v>
      </c>
      <c r="F5337" s="89" t="s">
        <v>516</v>
      </c>
      <c r="G5337" s="105">
        <v>45441.296527777777</v>
      </c>
      <c r="H5337" t="str">
        <f>INDEX(Partner_details[companyName], MATCH(E5337, Partner_details[email], 0))</f>
        <v>Paul</v>
      </c>
      <c r="I5337">
        <f>IFERROR(INDEX(ggPayers[payer], MATCH(A5337, ggPayers[remote_order_id], 0)), 0)</f>
        <v>0</v>
      </c>
      <c r="J5337" t="str">
        <f t="shared" si="83"/>
        <v>other</v>
      </c>
    </row>
    <row r="5338" spans="1:10">
      <c r="A5338" s="89" t="s">
        <v>14543</v>
      </c>
      <c r="B5338" s="89">
        <v>5000</v>
      </c>
      <c r="C5338" s="89" t="s">
        <v>7963</v>
      </c>
      <c r="D5338" s="89" t="s">
        <v>14544</v>
      </c>
      <c r="E5338" s="89" t="s">
        <v>7296</v>
      </c>
      <c r="F5338" s="89" t="s">
        <v>516</v>
      </c>
      <c r="G5338" s="105">
        <v>45441.296527777777</v>
      </c>
      <c r="H5338" t="str">
        <f>INDEX(Partner_details[companyName], MATCH(E5338, Partner_details[email], 0))</f>
        <v>Paul</v>
      </c>
      <c r="I5338">
        <f>IFERROR(INDEX(ggPayers[payer], MATCH(A5338, ggPayers[remote_order_id], 0)), 0)</f>
        <v>0</v>
      </c>
      <c r="J5338" t="str">
        <f t="shared" si="83"/>
        <v>other</v>
      </c>
    </row>
    <row r="5339" spans="1:10">
      <c r="A5339" s="89" t="s">
        <v>14545</v>
      </c>
      <c r="B5339" s="89">
        <v>1000</v>
      </c>
      <c r="C5339" s="89" t="s">
        <v>7963</v>
      </c>
      <c r="D5339" s="89"/>
      <c r="E5339" s="89" t="s">
        <v>130</v>
      </c>
      <c r="F5339" s="89" t="s">
        <v>128</v>
      </c>
      <c r="G5339" s="105">
        <v>45441.344444444447</v>
      </c>
      <c r="H5339" t="str">
        <f>INDEX(Partner_details[companyName], MATCH(E5339, Partner_details[email], 0))</f>
        <v>Avetis Grigoryan</v>
      </c>
      <c r="I5339">
        <f>IFERROR(INDEX(ggPayers[payer], MATCH(A5339, ggPayers[remote_order_id], 0)), 0)</f>
        <v>0</v>
      </c>
      <c r="J5339" t="str">
        <f t="shared" si="83"/>
        <v>other</v>
      </c>
    </row>
    <row r="5340" spans="1:10">
      <c r="A5340" s="89" t="s">
        <v>14546</v>
      </c>
      <c r="B5340" s="89">
        <v>1000</v>
      </c>
      <c r="C5340" s="89" t="s">
        <v>7963</v>
      </c>
      <c r="D5340" s="89"/>
      <c r="E5340" s="89" t="s">
        <v>130</v>
      </c>
      <c r="F5340" s="89" t="s">
        <v>128</v>
      </c>
      <c r="G5340" s="105">
        <v>45441.344444444447</v>
      </c>
      <c r="H5340" t="str">
        <f>INDEX(Partner_details[companyName], MATCH(E5340, Partner_details[email], 0))</f>
        <v>Avetis Grigoryan</v>
      </c>
      <c r="I5340">
        <f>IFERROR(INDEX(ggPayers[payer], MATCH(A5340, ggPayers[remote_order_id], 0)), 0)</f>
        <v>0</v>
      </c>
      <c r="J5340" t="str">
        <f t="shared" si="83"/>
        <v>other</v>
      </c>
    </row>
    <row r="5341" spans="1:10">
      <c r="A5341" s="89" t="s">
        <v>14547</v>
      </c>
      <c r="B5341" s="89">
        <v>100</v>
      </c>
      <c r="C5341" s="89" t="s">
        <v>7963</v>
      </c>
      <c r="D5341" s="89" t="s">
        <v>14548</v>
      </c>
      <c r="E5341" s="89" t="s">
        <v>130</v>
      </c>
      <c r="F5341" s="89" t="s">
        <v>128</v>
      </c>
      <c r="G5341" s="105">
        <v>45441.345833333333</v>
      </c>
      <c r="H5341" t="str">
        <f>INDEX(Partner_details[companyName], MATCH(E5341, Partner_details[email], 0))</f>
        <v>Avetis Grigoryan</v>
      </c>
      <c r="I5341">
        <f>IFERROR(INDEX(ggPayers[payer], MATCH(A5341, ggPayers[remote_order_id], 0)), 0)</f>
        <v>0</v>
      </c>
      <c r="J5341" t="str">
        <f t="shared" si="83"/>
        <v>other</v>
      </c>
    </row>
    <row r="5342" spans="1:10">
      <c r="A5342" s="89" t="s">
        <v>14549</v>
      </c>
      <c r="B5342" s="89">
        <v>100</v>
      </c>
      <c r="C5342" s="89" t="s">
        <v>7963</v>
      </c>
      <c r="D5342" s="89" t="s">
        <v>14550</v>
      </c>
      <c r="E5342" s="89" t="s">
        <v>130</v>
      </c>
      <c r="F5342" s="89" t="s">
        <v>128</v>
      </c>
      <c r="G5342" s="105">
        <v>45441.345833333333</v>
      </c>
      <c r="H5342" t="str">
        <f>INDEX(Partner_details[companyName], MATCH(E5342, Partner_details[email], 0))</f>
        <v>Avetis Grigoryan</v>
      </c>
      <c r="I5342">
        <f>IFERROR(INDEX(ggPayers[payer], MATCH(A5342, ggPayers[remote_order_id], 0)), 0)</f>
        <v>0</v>
      </c>
      <c r="J5342" t="str">
        <f t="shared" si="83"/>
        <v>other</v>
      </c>
    </row>
    <row r="5343" spans="1:10">
      <c r="A5343" s="89" t="s">
        <v>14551</v>
      </c>
      <c r="B5343" s="89">
        <v>100</v>
      </c>
      <c r="C5343" s="89" t="s">
        <v>7974</v>
      </c>
      <c r="D5343" s="89"/>
      <c r="E5343" s="89" t="s">
        <v>6554</v>
      </c>
      <c r="F5343" s="89" t="s">
        <v>783</v>
      </c>
      <c r="G5343" s="105">
        <v>45441.34652777778</v>
      </c>
      <c r="H5343" t="str">
        <f>INDEX(Partner_details[companyName], MATCH(E5343, Partner_details[email], 0))</f>
        <v>Avetis Grigoryan</v>
      </c>
      <c r="I5343">
        <f>IFERROR(INDEX(ggPayers[payer], MATCH(A5343, ggPayers[remote_order_id], 0)), 0)</f>
        <v>0</v>
      </c>
      <c r="J5343" t="str">
        <f t="shared" si="83"/>
        <v>other</v>
      </c>
    </row>
    <row r="5344" spans="1:10">
      <c r="A5344" s="89" t="s">
        <v>14552</v>
      </c>
      <c r="B5344" s="89">
        <v>100</v>
      </c>
      <c r="C5344" s="89" t="s">
        <v>7974</v>
      </c>
      <c r="D5344" s="89"/>
      <c r="E5344" s="89" t="s">
        <v>6554</v>
      </c>
      <c r="F5344" s="89" t="s">
        <v>783</v>
      </c>
      <c r="G5344" s="105">
        <v>45441.34652777778</v>
      </c>
      <c r="H5344" t="str">
        <f>INDEX(Partner_details[companyName], MATCH(E5344, Partner_details[email], 0))</f>
        <v>Avetis Grigoryan</v>
      </c>
      <c r="I5344">
        <f>IFERROR(INDEX(ggPayers[payer], MATCH(A5344, ggPayers[remote_order_id], 0)), 0)</f>
        <v>0</v>
      </c>
      <c r="J5344" t="str">
        <f t="shared" si="83"/>
        <v>other</v>
      </c>
    </row>
    <row r="5345" spans="1:10">
      <c r="A5345" s="89" t="s">
        <v>14553</v>
      </c>
      <c r="B5345" s="89">
        <v>100</v>
      </c>
      <c r="C5345" s="89" t="s">
        <v>7974</v>
      </c>
      <c r="D5345" s="89"/>
      <c r="E5345" s="89" t="s">
        <v>6554</v>
      </c>
      <c r="F5345" s="89" t="s">
        <v>783</v>
      </c>
      <c r="G5345" s="105">
        <v>45441.34652777778</v>
      </c>
      <c r="H5345" t="str">
        <f>INDEX(Partner_details[companyName], MATCH(E5345, Partner_details[email], 0))</f>
        <v>Avetis Grigoryan</v>
      </c>
      <c r="I5345">
        <f>IFERROR(INDEX(ggPayers[payer], MATCH(A5345, ggPayers[remote_order_id], 0)), 0)</f>
        <v>0</v>
      </c>
      <c r="J5345" t="str">
        <f t="shared" si="83"/>
        <v>other</v>
      </c>
    </row>
    <row r="5346" spans="1:10">
      <c r="A5346" s="89" t="s">
        <v>14554</v>
      </c>
      <c r="B5346" s="89">
        <v>100</v>
      </c>
      <c r="C5346" s="89" t="s">
        <v>7974</v>
      </c>
      <c r="D5346" s="89"/>
      <c r="E5346" s="89" t="s">
        <v>6554</v>
      </c>
      <c r="F5346" s="89" t="s">
        <v>783</v>
      </c>
      <c r="G5346" s="105">
        <v>45441.34652777778</v>
      </c>
      <c r="H5346" t="str">
        <f>INDEX(Partner_details[companyName], MATCH(E5346, Partner_details[email], 0))</f>
        <v>Avetis Grigoryan</v>
      </c>
      <c r="I5346">
        <f>IFERROR(INDEX(ggPayers[payer], MATCH(A5346, ggPayers[remote_order_id], 0)), 0)</f>
        <v>0</v>
      </c>
      <c r="J5346" t="str">
        <f t="shared" si="83"/>
        <v>other</v>
      </c>
    </row>
    <row r="5347" spans="1:10">
      <c r="A5347" s="89" t="s">
        <v>14555</v>
      </c>
      <c r="B5347" s="89">
        <v>100</v>
      </c>
      <c r="C5347" s="89" t="s">
        <v>7963</v>
      </c>
      <c r="D5347" s="89"/>
      <c r="E5347" s="89" t="s">
        <v>6994</v>
      </c>
      <c r="F5347" s="89" t="s">
        <v>231</v>
      </c>
      <c r="G5347" s="105">
        <v>45441.348611111112</v>
      </c>
      <c r="H5347" t="str">
        <f>INDEX(Partner_details[companyName], MATCH(E5347, Partner_details[email], 0))</f>
        <v>gg cjsc</v>
      </c>
      <c r="I5347">
        <f>IFERROR(INDEX(ggPayers[payer], MATCH(A5347, ggPayers[remote_order_id], 0)), 0)</f>
        <v>0</v>
      </c>
      <c r="J5347" t="str">
        <f t="shared" si="83"/>
        <v>other</v>
      </c>
    </row>
    <row r="5348" spans="1:10">
      <c r="A5348" s="89" t="s">
        <v>3914</v>
      </c>
      <c r="B5348" s="89">
        <v>300</v>
      </c>
      <c r="C5348" s="89" t="s">
        <v>561</v>
      </c>
      <c r="D5348" s="89" t="s">
        <v>14556</v>
      </c>
      <c r="E5348" s="89" t="s">
        <v>7203</v>
      </c>
      <c r="F5348" s="89" t="s">
        <v>2040</v>
      </c>
      <c r="G5348" s="105">
        <v>45441.386111111111</v>
      </c>
      <c r="H5348" t="str">
        <f>INDEX(Partner_details[companyName], MATCH(E5348, Partner_details[email], 0))</f>
        <v>Dodopizza</v>
      </c>
      <c r="I5348">
        <f>IFERROR(INDEX(ggPayers[payer], MATCH(A5348, ggPayers[remote_order_id], 0)), 0)</f>
        <v>231060</v>
      </c>
      <c r="J5348" t="str">
        <f t="shared" si="83"/>
        <v>ggPay</v>
      </c>
    </row>
    <row r="5349" spans="1:10">
      <c r="A5349" s="89" t="s">
        <v>3912</v>
      </c>
      <c r="B5349" s="89">
        <v>1000</v>
      </c>
      <c r="C5349" s="89" t="s">
        <v>561</v>
      </c>
      <c r="D5349" s="89"/>
      <c r="E5349" s="89" t="s">
        <v>6898</v>
      </c>
      <c r="F5349" s="89" t="s">
        <v>1173</v>
      </c>
      <c r="G5349" s="105">
        <v>45441.40347222222</v>
      </c>
      <c r="H5349" t="str">
        <f>INDEX(Partner_details[companyName], MATCH(E5349, Partner_details[email], 0))</f>
        <v>Bisquit</v>
      </c>
      <c r="I5349">
        <f>IFERROR(INDEX(ggPayers[payer], MATCH(A5349, ggPayers[remote_order_id], 0)), 0)</f>
        <v>0</v>
      </c>
      <c r="J5349" t="str">
        <f t="shared" si="83"/>
        <v>other</v>
      </c>
    </row>
    <row r="5350" spans="1:10">
      <c r="A5350" s="89" t="s">
        <v>14557</v>
      </c>
      <c r="B5350" s="89">
        <v>1000</v>
      </c>
      <c r="C5350" s="89" t="s">
        <v>7963</v>
      </c>
      <c r="D5350" s="89"/>
      <c r="E5350" s="89" t="s">
        <v>6898</v>
      </c>
      <c r="F5350" s="89" t="s">
        <v>1173</v>
      </c>
      <c r="G5350" s="105">
        <v>45441.40347222222</v>
      </c>
      <c r="H5350" t="str">
        <f>INDEX(Partner_details[companyName], MATCH(E5350, Partner_details[email], 0))</f>
        <v>Bisquit</v>
      </c>
      <c r="I5350">
        <f>IFERROR(INDEX(ggPayers[payer], MATCH(A5350, ggPayers[remote_order_id], 0)), 0)</f>
        <v>0</v>
      </c>
      <c r="J5350" t="str">
        <f t="shared" si="83"/>
        <v>other</v>
      </c>
    </row>
    <row r="5351" spans="1:10">
      <c r="A5351" s="89" t="s">
        <v>3909</v>
      </c>
      <c r="B5351" s="89">
        <v>500</v>
      </c>
      <c r="C5351" s="89" t="s">
        <v>561</v>
      </c>
      <c r="D5351" s="89" t="s">
        <v>14558</v>
      </c>
      <c r="E5351" s="89" t="s">
        <v>7558</v>
      </c>
      <c r="F5351" s="89" t="s">
        <v>3908</v>
      </c>
      <c r="G5351" s="105">
        <v>45441.435416666667</v>
      </c>
      <c r="H5351" t="str">
        <f>INDEX(Partner_details[companyName], MATCH(E5351, Partner_details[email], 0))</f>
        <v>Qarahunge</v>
      </c>
      <c r="I5351">
        <f>IFERROR(INDEX(ggPayers[payer], MATCH(A5351, ggPayers[remote_order_id], 0)), 0)</f>
        <v>257927</v>
      </c>
      <c r="J5351" t="str">
        <f t="shared" si="83"/>
        <v>ggPay</v>
      </c>
    </row>
    <row r="5352" spans="1:10">
      <c r="A5352" s="89" t="s">
        <v>14559</v>
      </c>
      <c r="B5352" s="89">
        <v>1000</v>
      </c>
      <c r="C5352" s="89" t="s">
        <v>7963</v>
      </c>
      <c r="D5352" s="89" t="s">
        <v>14560</v>
      </c>
      <c r="E5352" s="89" t="s">
        <v>7296</v>
      </c>
      <c r="F5352" s="89" t="s">
        <v>516</v>
      </c>
      <c r="G5352" s="105">
        <v>45441.45208333333</v>
      </c>
      <c r="H5352" t="str">
        <f>INDEX(Partner_details[companyName], MATCH(E5352, Partner_details[email], 0))</f>
        <v>Paul</v>
      </c>
      <c r="I5352">
        <f>IFERROR(INDEX(ggPayers[payer], MATCH(A5352, ggPayers[remote_order_id], 0)), 0)</f>
        <v>0</v>
      </c>
      <c r="J5352" t="str">
        <f t="shared" si="83"/>
        <v>other</v>
      </c>
    </row>
    <row r="5353" spans="1:10">
      <c r="A5353" s="89" t="s">
        <v>14561</v>
      </c>
      <c r="B5353" s="89">
        <v>1000</v>
      </c>
      <c r="C5353" s="89" t="s">
        <v>7963</v>
      </c>
      <c r="D5353" s="89"/>
      <c r="E5353" s="89" t="s">
        <v>7296</v>
      </c>
      <c r="F5353" s="89" t="s">
        <v>516</v>
      </c>
      <c r="G5353" s="105">
        <v>45441.45208333333</v>
      </c>
      <c r="H5353" t="str">
        <f>INDEX(Partner_details[companyName], MATCH(E5353, Partner_details[email], 0))</f>
        <v>Paul</v>
      </c>
      <c r="I5353">
        <f>IFERROR(INDEX(ggPayers[payer], MATCH(A5353, ggPayers[remote_order_id], 0)), 0)</f>
        <v>0</v>
      </c>
      <c r="J5353" t="str">
        <f t="shared" si="83"/>
        <v>other</v>
      </c>
    </row>
    <row r="5354" spans="1:10">
      <c r="A5354" s="89" t="s">
        <v>14562</v>
      </c>
      <c r="B5354" s="89">
        <v>1000</v>
      </c>
      <c r="C5354" s="89" t="s">
        <v>7963</v>
      </c>
      <c r="D5354" s="89"/>
      <c r="E5354" s="89" t="s">
        <v>7296</v>
      </c>
      <c r="F5354" s="89" t="s">
        <v>516</v>
      </c>
      <c r="G5354" s="105">
        <v>45441.45208333333</v>
      </c>
      <c r="H5354" t="str">
        <f>INDEX(Partner_details[companyName], MATCH(E5354, Partner_details[email], 0))</f>
        <v>Paul</v>
      </c>
      <c r="I5354">
        <f>IFERROR(INDEX(ggPayers[payer], MATCH(A5354, ggPayers[remote_order_id], 0)), 0)</f>
        <v>0</v>
      </c>
      <c r="J5354" t="str">
        <f t="shared" si="83"/>
        <v>other</v>
      </c>
    </row>
    <row r="5355" spans="1:10">
      <c r="A5355" s="89" t="s">
        <v>14563</v>
      </c>
      <c r="B5355" s="89">
        <v>1000</v>
      </c>
      <c r="C5355" s="89" t="s">
        <v>7963</v>
      </c>
      <c r="D5355" s="89"/>
      <c r="E5355" s="89" t="s">
        <v>7296</v>
      </c>
      <c r="F5355" s="89" t="s">
        <v>516</v>
      </c>
      <c r="G5355" s="105">
        <v>45441.45208333333</v>
      </c>
      <c r="H5355" t="str">
        <f>INDEX(Partner_details[companyName], MATCH(E5355, Partner_details[email], 0))</f>
        <v>Paul</v>
      </c>
      <c r="I5355">
        <f>IFERROR(INDEX(ggPayers[payer], MATCH(A5355, ggPayers[remote_order_id], 0)), 0)</f>
        <v>0</v>
      </c>
      <c r="J5355" t="str">
        <f t="shared" si="83"/>
        <v>other</v>
      </c>
    </row>
    <row r="5356" spans="1:10">
      <c r="A5356" s="89" t="s">
        <v>6203</v>
      </c>
      <c r="B5356" s="89">
        <v>1000</v>
      </c>
      <c r="C5356" s="89" t="s">
        <v>5606</v>
      </c>
      <c r="D5356" s="89" t="s">
        <v>14564</v>
      </c>
      <c r="E5356" s="89" t="s">
        <v>130</v>
      </c>
      <c r="F5356" s="89" t="s">
        <v>128</v>
      </c>
      <c r="G5356" s="105">
        <v>45441.501388888886</v>
      </c>
      <c r="H5356" t="str">
        <f>INDEX(Partner_details[companyName], MATCH(E5356, Partner_details[email], 0))</f>
        <v>Avetis Grigoryan</v>
      </c>
      <c r="I5356">
        <f>IFERROR(INDEX(ggPayers[payer], MATCH(A5356, ggPayers[remote_order_id], 0)), 0)</f>
        <v>534424</v>
      </c>
      <c r="J5356" t="str">
        <f t="shared" si="83"/>
        <v>ggPay</v>
      </c>
    </row>
    <row r="5357" spans="1:10">
      <c r="A5357" s="99" t="s">
        <v>14565</v>
      </c>
      <c r="B5357" s="89">
        <v>1000</v>
      </c>
      <c r="C5357" s="89" t="s">
        <v>7963</v>
      </c>
      <c r="D5357" s="89" t="s">
        <v>14566</v>
      </c>
      <c r="E5357" s="89" t="s">
        <v>6823</v>
      </c>
      <c r="F5357" s="89" t="s">
        <v>3823</v>
      </c>
      <c r="G5357" s="105">
        <v>45441.506944444445</v>
      </c>
      <c r="H5357" t="str">
        <f>INDEX(Partner_details[companyName], MATCH(E5357, Partner_details[email], 0))</f>
        <v>Buzand cafe</v>
      </c>
      <c r="I5357">
        <f>IFERROR(INDEX(ggPayers[payer], MATCH(A5357, ggPayers[remote_order_id], 0)), 0)</f>
        <v>0</v>
      </c>
      <c r="J5357" t="str">
        <f t="shared" si="83"/>
        <v>other</v>
      </c>
    </row>
    <row r="5358" spans="1:10">
      <c r="A5358" s="89" t="s">
        <v>14567</v>
      </c>
      <c r="B5358" s="89">
        <v>1000</v>
      </c>
      <c r="C5358" s="89" t="s">
        <v>7963</v>
      </c>
      <c r="D5358" s="89"/>
      <c r="E5358" s="89" t="s">
        <v>6823</v>
      </c>
      <c r="F5358" s="89" t="s">
        <v>3823</v>
      </c>
      <c r="G5358" s="105">
        <v>45441.507638888892</v>
      </c>
      <c r="H5358" t="str">
        <f>INDEX(Partner_details[companyName], MATCH(E5358, Partner_details[email], 0))</f>
        <v>Buzand cafe</v>
      </c>
      <c r="I5358">
        <f>IFERROR(INDEX(ggPayers[payer], MATCH(A5358, ggPayers[remote_order_id], 0)), 0)</f>
        <v>0</v>
      </c>
      <c r="J5358" t="str">
        <f t="shared" si="83"/>
        <v>other</v>
      </c>
    </row>
    <row r="5359" spans="1:10">
      <c r="A5359" s="89" t="s">
        <v>14568</v>
      </c>
      <c r="B5359" s="89">
        <v>1000</v>
      </c>
      <c r="C5359" s="89" t="s">
        <v>7963</v>
      </c>
      <c r="D5359" s="89"/>
      <c r="E5359" s="89" t="s">
        <v>6823</v>
      </c>
      <c r="F5359" s="89" t="s">
        <v>3823</v>
      </c>
      <c r="G5359" s="105">
        <v>45441.507638888892</v>
      </c>
      <c r="H5359" t="str">
        <f>INDEX(Partner_details[companyName], MATCH(E5359, Partner_details[email], 0))</f>
        <v>Buzand cafe</v>
      </c>
      <c r="I5359">
        <f>IFERROR(INDEX(ggPayers[payer], MATCH(A5359, ggPayers[remote_order_id], 0)), 0)</f>
        <v>0</v>
      </c>
      <c r="J5359" t="str">
        <f t="shared" si="83"/>
        <v>other</v>
      </c>
    </row>
    <row r="5360" spans="1:10">
      <c r="A5360" s="89" t="s">
        <v>14569</v>
      </c>
      <c r="B5360" s="89">
        <v>500</v>
      </c>
      <c r="C5360" s="89" t="s">
        <v>7963</v>
      </c>
      <c r="D5360" s="89" t="s">
        <v>14570</v>
      </c>
      <c r="E5360" s="89" t="s">
        <v>7018</v>
      </c>
      <c r="F5360" s="89" t="s">
        <v>476</v>
      </c>
      <c r="G5360" s="105">
        <v>45441.540972222225</v>
      </c>
      <c r="H5360" t="str">
        <f>INDEX(Partner_details[companyName], MATCH(E5360, Partner_details[email], 0))</f>
        <v>Malocco</v>
      </c>
      <c r="I5360">
        <f>IFERROR(INDEX(ggPayers[payer], MATCH(A5360, ggPayers[remote_order_id], 0)), 0)</f>
        <v>0</v>
      </c>
      <c r="J5360" t="str">
        <f t="shared" si="83"/>
        <v>other</v>
      </c>
    </row>
    <row r="5361" spans="1:10">
      <c r="A5361" s="89" t="s">
        <v>6202</v>
      </c>
      <c r="B5361" s="89">
        <v>100</v>
      </c>
      <c r="C5361" s="89" t="s">
        <v>5606</v>
      </c>
      <c r="D5361" s="89" t="s">
        <v>14571</v>
      </c>
      <c r="E5361" s="89" t="s">
        <v>7023</v>
      </c>
      <c r="F5361" s="89" t="s">
        <v>7022</v>
      </c>
      <c r="G5361" s="105">
        <v>45441.556250000001</v>
      </c>
      <c r="H5361" t="str">
        <f>INDEX(Partner_details[companyName], MATCH(E5361, Partner_details[email], 0))</f>
        <v>Karas Tsaghkadzor</v>
      </c>
      <c r="I5361">
        <f>IFERROR(INDEX(ggPayers[payer], MATCH(A5361, ggPayers[remote_order_id], 0)), 0)</f>
        <v>825186</v>
      </c>
      <c r="J5361" t="str">
        <f t="shared" si="83"/>
        <v>ggPay</v>
      </c>
    </row>
    <row r="5362" spans="1:10">
      <c r="A5362" s="89" t="s">
        <v>6201</v>
      </c>
      <c r="B5362" s="89">
        <v>100</v>
      </c>
      <c r="C5362" s="89" t="s">
        <v>5606</v>
      </c>
      <c r="D5362" s="89" t="s">
        <v>14572</v>
      </c>
      <c r="E5362" s="89" t="s">
        <v>7023</v>
      </c>
      <c r="F5362" s="89" t="s">
        <v>7022</v>
      </c>
      <c r="G5362" s="105">
        <v>45441.559027777781</v>
      </c>
      <c r="H5362" t="str">
        <f>INDEX(Partner_details[companyName], MATCH(E5362, Partner_details[email], 0))</f>
        <v>Karas Tsaghkadzor</v>
      </c>
      <c r="I5362">
        <f>IFERROR(INDEX(ggPayers[payer], MATCH(A5362, ggPayers[remote_order_id], 0)), 0)</f>
        <v>825186</v>
      </c>
      <c r="J5362" t="str">
        <f t="shared" si="83"/>
        <v>ggPay</v>
      </c>
    </row>
    <row r="5363" spans="1:10">
      <c r="A5363" s="89" t="s">
        <v>3986</v>
      </c>
      <c r="B5363" s="89">
        <v>100</v>
      </c>
      <c r="C5363" s="89" t="s">
        <v>561</v>
      </c>
      <c r="D5363" s="89" t="s">
        <v>14573</v>
      </c>
      <c r="E5363" s="89" t="s">
        <v>7023</v>
      </c>
      <c r="F5363" s="89" t="s">
        <v>7022</v>
      </c>
      <c r="G5363" s="105">
        <v>45441.55972222222</v>
      </c>
      <c r="H5363" t="str">
        <f>INDEX(Partner_details[companyName], MATCH(E5363, Partner_details[email], 0))</f>
        <v>Karas Tsaghkadzor</v>
      </c>
      <c r="I5363">
        <f>IFERROR(INDEX(ggPayers[payer], MATCH(A5363, ggPayers[remote_order_id], 0)), 0)</f>
        <v>825186</v>
      </c>
      <c r="J5363" t="str">
        <f t="shared" si="83"/>
        <v>ggPay</v>
      </c>
    </row>
    <row r="5364" spans="1:10">
      <c r="A5364" s="89" t="s">
        <v>3984</v>
      </c>
      <c r="B5364" s="89">
        <v>500</v>
      </c>
      <c r="C5364" s="89" t="s">
        <v>561</v>
      </c>
      <c r="D5364" s="89"/>
      <c r="E5364" s="89" t="s">
        <v>7018</v>
      </c>
      <c r="F5364" s="89" t="s">
        <v>476</v>
      </c>
      <c r="G5364" s="105">
        <v>45441.59097222222</v>
      </c>
      <c r="H5364" t="str">
        <f>INDEX(Partner_details[companyName], MATCH(E5364, Partner_details[email], 0))</f>
        <v>Malocco</v>
      </c>
      <c r="I5364">
        <f>IFERROR(INDEX(ggPayers[payer], MATCH(A5364, ggPayers[remote_order_id], 0)), 0)</f>
        <v>0</v>
      </c>
      <c r="J5364" t="str">
        <f t="shared" si="83"/>
        <v>other</v>
      </c>
    </row>
    <row r="5365" spans="1:10">
      <c r="A5365" s="89" t="s">
        <v>3981</v>
      </c>
      <c r="B5365" s="89">
        <v>500</v>
      </c>
      <c r="C5365" s="89" t="s">
        <v>561</v>
      </c>
      <c r="D5365" s="89" t="s">
        <v>14574</v>
      </c>
      <c r="E5365" s="89" t="s">
        <v>7296</v>
      </c>
      <c r="F5365" s="89" t="s">
        <v>516</v>
      </c>
      <c r="G5365" s="105">
        <v>45441.65347222222</v>
      </c>
      <c r="H5365" t="str">
        <f>INDEX(Partner_details[companyName], MATCH(E5365, Partner_details[email], 0))</f>
        <v>Paul</v>
      </c>
      <c r="I5365">
        <f>IFERROR(INDEX(ggPayers[payer], MATCH(A5365, ggPayers[remote_order_id], 0)), 0)</f>
        <v>415252</v>
      </c>
      <c r="J5365" t="str">
        <f t="shared" si="83"/>
        <v>ggPay</v>
      </c>
    </row>
    <row r="5366" spans="1:10">
      <c r="A5366" s="89" t="s">
        <v>14575</v>
      </c>
      <c r="B5366" s="89">
        <v>1000</v>
      </c>
      <c r="C5366" s="89" t="s">
        <v>7963</v>
      </c>
      <c r="D5366" s="89" t="s">
        <v>14576</v>
      </c>
      <c r="E5366" s="89" t="s">
        <v>7485</v>
      </c>
      <c r="F5366" s="89" t="s">
        <v>1728</v>
      </c>
      <c r="G5366" s="105">
        <v>45441.70416666667</v>
      </c>
      <c r="H5366" t="str">
        <f>INDEX(Partner_details[companyName], MATCH(E5366, Partner_details[email], 0))</f>
        <v>Cinnabon</v>
      </c>
      <c r="I5366">
        <f>IFERROR(INDEX(ggPayers[payer], MATCH(A5366, ggPayers[remote_order_id], 0)), 0)</f>
        <v>0</v>
      </c>
      <c r="J5366" t="str">
        <f t="shared" si="83"/>
        <v>other</v>
      </c>
    </row>
    <row r="5367" spans="1:10">
      <c r="A5367" s="89" t="s">
        <v>14577</v>
      </c>
      <c r="B5367" s="89">
        <v>1500</v>
      </c>
      <c r="C5367" s="89" t="s">
        <v>7963</v>
      </c>
      <c r="D5367" s="89" t="s">
        <v>14578</v>
      </c>
      <c r="E5367" s="89" t="s">
        <v>7485</v>
      </c>
      <c r="F5367" s="89" t="s">
        <v>1728</v>
      </c>
      <c r="G5367" s="105">
        <v>45441.706944444442</v>
      </c>
      <c r="H5367" t="str">
        <f>INDEX(Partner_details[companyName], MATCH(E5367, Partner_details[email], 0))</f>
        <v>Cinnabon</v>
      </c>
      <c r="I5367">
        <f>IFERROR(INDEX(ggPayers[payer], MATCH(A5367, ggPayers[remote_order_id], 0)), 0)</f>
        <v>0</v>
      </c>
      <c r="J5367" t="str">
        <f t="shared" si="83"/>
        <v>other</v>
      </c>
    </row>
    <row r="5368" spans="1:10">
      <c r="A5368" s="89" t="s">
        <v>3978</v>
      </c>
      <c r="B5368" s="89">
        <v>3000</v>
      </c>
      <c r="C5368" s="89" t="s">
        <v>561</v>
      </c>
      <c r="D5368" s="89" t="s">
        <v>14579</v>
      </c>
      <c r="E5368" s="89" t="s">
        <v>6754</v>
      </c>
      <c r="F5368" s="89" t="s">
        <v>683</v>
      </c>
      <c r="G5368" s="105">
        <v>45441.737500000003</v>
      </c>
      <c r="H5368" t="str">
        <f>INDEX(Partner_details[companyName], MATCH(E5368, Partner_details[email], 0))</f>
        <v>Noraleppo</v>
      </c>
      <c r="I5368">
        <f>IFERROR(INDEX(ggPayers[payer], MATCH(A5368, ggPayers[remote_order_id], 0)), 0)</f>
        <v>945208</v>
      </c>
      <c r="J5368" t="str">
        <f t="shared" si="83"/>
        <v>ggPay</v>
      </c>
    </row>
    <row r="5369" spans="1:10">
      <c r="A5369" s="89" t="s">
        <v>14580</v>
      </c>
      <c r="B5369" s="89">
        <v>1000</v>
      </c>
      <c r="C5369" s="89" t="s">
        <v>7963</v>
      </c>
      <c r="D5369" s="89" t="s">
        <v>14581</v>
      </c>
      <c r="E5369" s="89" t="s">
        <v>7023</v>
      </c>
      <c r="F5369" s="89" t="s">
        <v>7022</v>
      </c>
      <c r="G5369" s="105">
        <v>45442.272222222222</v>
      </c>
      <c r="H5369" t="str">
        <f>INDEX(Partner_details[companyName], MATCH(E5369, Partner_details[email], 0))</f>
        <v>Karas Tsaghkadzor</v>
      </c>
      <c r="I5369">
        <f>IFERROR(INDEX(ggPayers[payer], MATCH(A5369, ggPayers[remote_order_id], 0)), 0)</f>
        <v>0</v>
      </c>
      <c r="J5369" t="str">
        <f t="shared" si="83"/>
        <v>other</v>
      </c>
    </row>
    <row r="5370" spans="1:10">
      <c r="A5370" s="89" t="s">
        <v>14582</v>
      </c>
      <c r="B5370" s="89">
        <v>1000</v>
      </c>
      <c r="C5370" s="89" t="s">
        <v>7963</v>
      </c>
      <c r="D5370" s="89" t="s">
        <v>14583</v>
      </c>
      <c r="E5370" s="89" t="s">
        <v>7023</v>
      </c>
      <c r="F5370" s="89" t="s">
        <v>7022</v>
      </c>
      <c r="G5370" s="105">
        <v>45442.272222222222</v>
      </c>
      <c r="H5370" t="str">
        <f>INDEX(Partner_details[companyName], MATCH(E5370, Partner_details[email], 0))</f>
        <v>Karas Tsaghkadzor</v>
      </c>
      <c r="I5370">
        <f>IFERROR(INDEX(ggPayers[payer], MATCH(A5370, ggPayers[remote_order_id], 0)), 0)</f>
        <v>0</v>
      </c>
      <c r="J5370" t="str">
        <f t="shared" si="83"/>
        <v>other</v>
      </c>
    </row>
    <row r="5371" spans="1:10">
      <c r="A5371" s="89" t="s">
        <v>14584</v>
      </c>
      <c r="B5371" s="89">
        <v>2000</v>
      </c>
      <c r="C5371" s="89" t="s">
        <v>7963</v>
      </c>
      <c r="D5371" s="89" t="s">
        <v>14585</v>
      </c>
      <c r="E5371" s="89" t="s">
        <v>7296</v>
      </c>
      <c r="F5371" s="89" t="s">
        <v>516</v>
      </c>
      <c r="G5371" s="105">
        <v>45442.326388888891</v>
      </c>
      <c r="H5371" t="str">
        <f>INDEX(Partner_details[companyName], MATCH(E5371, Partner_details[email], 0))</f>
        <v>Paul</v>
      </c>
      <c r="I5371">
        <f>IFERROR(INDEX(ggPayers[payer], MATCH(A5371, ggPayers[remote_order_id], 0)), 0)</f>
        <v>0</v>
      </c>
      <c r="J5371" t="str">
        <f t="shared" si="83"/>
        <v>other</v>
      </c>
    </row>
    <row r="5372" spans="1:10">
      <c r="A5372" s="89" t="s">
        <v>3976</v>
      </c>
      <c r="B5372" s="89">
        <v>1000</v>
      </c>
      <c r="C5372" s="89" t="s">
        <v>561</v>
      </c>
      <c r="D5372" s="89"/>
      <c r="E5372" s="89" t="s">
        <v>7554</v>
      </c>
      <c r="F5372" s="89" t="s">
        <v>623</v>
      </c>
      <c r="G5372" s="105">
        <v>45442.397222222222</v>
      </c>
      <c r="H5372" t="str">
        <f>INDEX(Partner_details[companyName], MATCH(E5372, Partner_details[email], 0))</f>
        <v>Bagel</v>
      </c>
      <c r="I5372">
        <f>IFERROR(INDEX(ggPayers[payer], MATCH(A5372, ggPayers[remote_order_id], 0)), 0)</f>
        <v>0</v>
      </c>
      <c r="J5372" t="str">
        <f t="shared" si="83"/>
        <v>other</v>
      </c>
    </row>
    <row r="5373" spans="1:10">
      <c r="A5373" s="89" t="s">
        <v>14586</v>
      </c>
      <c r="B5373" s="89">
        <v>500</v>
      </c>
      <c r="C5373" s="89" t="s">
        <v>7963</v>
      </c>
      <c r="D5373" s="89" t="s">
        <v>14587</v>
      </c>
      <c r="E5373" s="89" t="s">
        <v>6653</v>
      </c>
      <c r="F5373" s="89" t="s">
        <v>1403</v>
      </c>
      <c r="G5373" s="105">
        <v>45442.415972222225</v>
      </c>
      <c r="H5373" t="str">
        <f>INDEX(Partner_details[companyName], MATCH(E5373, Partner_details[email], 0))</f>
        <v>Karas mashtoc</v>
      </c>
      <c r="I5373">
        <f>IFERROR(INDEX(ggPayers[payer], MATCH(A5373, ggPayers[remote_order_id], 0)), 0)</f>
        <v>0</v>
      </c>
      <c r="J5373" t="str">
        <f t="shared" si="83"/>
        <v>other</v>
      </c>
    </row>
    <row r="5374" spans="1:10">
      <c r="A5374" s="89" t="s">
        <v>14588</v>
      </c>
      <c r="B5374" s="89">
        <v>500</v>
      </c>
      <c r="C5374" s="89" t="s">
        <v>7963</v>
      </c>
      <c r="D5374" s="89"/>
      <c r="E5374" s="89" t="s">
        <v>6653</v>
      </c>
      <c r="F5374" s="89" t="s">
        <v>1403</v>
      </c>
      <c r="G5374" s="105">
        <v>45442.416666666664</v>
      </c>
      <c r="H5374" t="str">
        <f>INDEX(Partner_details[companyName], MATCH(E5374, Partner_details[email], 0))</f>
        <v>Karas mashtoc</v>
      </c>
      <c r="I5374">
        <f>IFERROR(INDEX(ggPayers[payer], MATCH(A5374, ggPayers[remote_order_id], 0)), 0)</f>
        <v>0</v>
      </c>
      <c r="J5374" t="str">
        <f t="shared" si="83"/>
        <v>other</v>
      </c>
    </row>
    <row r="5375" spans="1:10">
      <c r="A5375" s="89" t="s">
        <v>3974</v>
      </c>
      <c r="B5375" s="89">
        <v>2000</v>
      </c>
      <c r="C5375" s="89" t="s">
        <v>561</v>
      </c>
      <c r="D5375" s="89" t="s">
        <v>14589</v>
      </c>
      <c r="E5375" s="89" t="s">
        <v>6690</v>
      </c>
      <c r="F5375" s="89" t="s">
        <v>655</v>
      </c>
      <c r="G5375" s="105">
        <v>45442.449305555558</v>
      </c>
      <c r="H5375" t="str">
        <f>INDEX(Partner_details[companyName], MATCH(E5375, Partner_details[email], 0))</f>
        <v>Bisquit</v>
      </c>
      <c r="I5375">
        <f>IFERROR(INDEX(ggPayers[payer], MATCH(A5375, ggPayers[remote_order_id], 0)), 0)</f>
        <v>217882</v>
      </c>
      <c r="J5375" t="str">
        <f t="shared" si="83"/>
        <v>ggPay</v>
      </c>
    </row>
    <row r="5376" spans="1:10">
      <c r="A5376" s="89" t="s">
        <v>14590</v>
      </c>
      <c r="B5376" s="89">
        <v>500</v>
      </c>
      <c r="C5376" s="89" t="s">
        <v>7963</v>
      </c>
      <c r="D5376" s="89"/>
      <c r="E5376" s="89" t="s">
        <v>7018</v>
      </c>
      <c r="F5376" s="89" t="s">
        <v>476</v>
      </c>
      <c r="G5376" s="105">
        <v>45442.558333333334</v>
      </c>
      <c r="H5376" t="str">
        <f>INDEX(Partner_details[companyName], MATCH(E5376, Partner_details[email], 0))</f>
        <v>Malocco</v>
      </c>
      <c r="I5376">
        <f>IFERROR(INDEX(ggPayers[payer], MATCH(A5376, ggPayers[remote_order_id], 0)), 0)</f>
        <v>0</v>
      </c>
      <c r="J5376" t="str">
        <f t="shared" si="83"/>
        <v>other</v>
      </c>
    </row>
    <row r="5377" spans="1:10">
      <c r="A5377" s="89" t="s">
        <v>3972</v>
      </c>
      <c r="B5377" s="89">
        <v>500</v>
      </c>
      <c r="C5377" s="89" t="s">
        <v>561</v>
      </c>
      <c r="D5377" s="89"/>
      <c r="E5377" s="89" t="s">
        <v>7018</v>
      </c>
      <c r="F5377" s="89" t="s">
        <v>476</v>
      </c>
      <c r="G5377" s="105">
        <v>45442.558333333334</v>
      </c>
      <c r="H5377" t="str">
        <f>INDEX(Partner_details[companyName], MATCH(E5377, Partner_details[email], 0))</f>
        <v>Malocco</v>
      </c>
      <c r="I5377">
        <f>IFERROR(INDEX(ggPayers[payer], MATCH(A5377, ggPayers[remote_order_id], 0)), 0)</f>
        <v>0</v>
      </c>
      <c r="J5377" t="str">
        <f t="shared" si="83"/>
        <v>other</v>
      </c>
    </row>
    <row r="5378" spans="1:10">
      <c r="A5378" s="99" t="s">
        <v>3970</v>
      </c>
      <c r="B5378" s="89">
        <v>1000</v>
      </c>
      <c r="C5378" s="89" t="s">
        <v>561</v>
      </c>
      <c r="D5378" s="89" t="s">
        <v>14591</v>
      </c>
      <c r="E5378" s="89" t="s">
        <v>7018</v>
      </c>
      <c r="F5378" s="89" t="s">
        <v>476</v>
      </c>
      <c r="G5378" s="105">
        <v>45442.627083333333</v>
      </c>
      <c r="H5378" t="str">
        <f>INDEX(Partner_details[companyName], MATCH(E5378, Partner_details[email], 0))</f>
        <v>Malocco</v>
      </c>
      <c r="I5378">
        <f>IFERROR(INDEX(ggPayers[payer], MATCH(A5378, ggPayers[remote_order_id], 0)), 0)</f>
        <v>1132542</v>
      </c>
      <c r="J5378" t="str">
        <f t="shared" si="83"/>
        <v>ggPay</v>
      </c>
    </row>
    <row r="5379" spans="1:10">
      <c r="A5379" s="89" t="s">
        <v>3968</v>
      </c>
      <c r="B5379" s="89">
        <v>1500</v>
      </c>
      <c r="C5379" s="89" t="s">
        <v>561</v>
      </c>
      <c r="D5379" s="89" t="s">
        <v>14592</v>
      </c>
      <c r="E5379" s="89" t="s">
        <v>6728</v>
      </c>
      <c r="F5379" s="89" t="s">
        <v>6727</v>
      </c>
      <c r="G5379" s="105">
        <v>45442.629166666666</v>
      </c>
      <c r="H5379" t="str">
        <f>INDEX(Partner_details[companyName], MATCH(E5379, Partner_details[email], 0))</f>
        <v>Byblos</v>
      </c>
      <c r="I5379">
        <f>IFERROR(INDEX(ggPayers[payer], MATCH(A5379, ggPayers[remote_order_id], 0)), 0)</f>
        <v>67738</v>
      </c>
      <c r="J5379" t="str">
        <f t="shared" ref="J5379:J5442" si="84">IF(NOT(I5379=0), "ggPay", "other")</f>
        <v>ggPay</v>
      </c>
    </row>
    <row r="5380" spans="1:10">
      <c r="A5380" s="89" t="s">
        <v>3966</v>
      </c>
      <c r="B5380" s="89">
        <v>500</v>
      </c>
      <c r="C5380" s="89" t="s">
        <v>561</v>
      </c>
      <c r="D5380" s="89" t="s">
        <v>14593</v>
      </c>
      <c r="E5380" s="89" t="s">
        <v>133</v>
      </c>
      <c r="F5380" s="89" t="s">
        <v>461</v>
      </c>
      <c r="G5380" s="105">
        <v>45442.652777777781</v>
      </c>
      <c r="H5380" t="str">
        <f>INDEX(Partner_details[companyName], MATCH(E5380, Partner_details[email], 0))</f>
        <v>Lumen Coffee</v>
      </c>
      <c r="I5380">
        <f>IFERROR(INDEX(ggPayers[payer], MATCH(A5380, ggPayers[remote_order_id], 0)), 0)</f>
        <v>22292</v>
      </c>
      <c r="J5380" t="str">
        <f t="shared" si="84"/>
        <v>ggPay</v>
      </c>
    </row>
    <row r="5381" spans="1:10">
      <c r="A5381" s="89" t="s">
        <v>14594</v>
      </c>
      <c r="B5381" s="89">
        <v>2000</v>
      </c>
      <c r="C5381" s="89" t="s">
        <v>7963</v>
      </c>
      <c r="D5381" s="89" t="s">
        <v>14595</v>
      </c>
      <c r="E5381" s="89" t="s">
        <v>130</v>
      </c>
      <c r="F5381" s="89" t="s">
        <v>128</v>
      </c>
      <c r="G5381" s="105">
        <v>45442.654166666667</v>
      </c>
      <c r="H5381" t="str">
        <f>INDEX(Partner_details[companyName], MATCH(E5381, Partner_details[email], 0))</f>
        <v>Avetis Grigoryan</v>
      </c>
      <c r="I5381">
        <f>IFERROR(INDEX(ggPayers[payer], MATCH(A5381, ggPayers[remote_order_id], 0)), 0)</f>
        <v>0</v>
      </c>
      <c r="J5381" t="str">
        <f t="shared" si="84"/>
        <v>other</v>
      </c>
    </row>
    <row r="5382" spans="1:10">
      <c r="A5382" s="89" t="s">
        <v>14596</v>
      </c>
      <c r="B5382" s="89">
        <v>2000</v>
      </c>
      <c r="C5382" s="89" t="s">
        <v>7963</v>
      </c>
      <c r="D5382" s="89" t="s">
        <v>14597</v>
      </c>
      <c r="E5382" s="89" t="s">
        <v>130</v>
      </c>
      <c r="F5382" s="89" t="s">
        <v>128</v>
      </c>
      <c r="G5382" s="105">
        <v>45442.654166666667</v>
      </c>
      <c r="H5382" t="str">
        <f>INDEX(Partner_details[companyName], MATCH(E5382, Partner_details[email], 0))</f>
        <v>Avetis Grigoryan</v>
      </c>
      <c r="I5382">
        <f>IFERROR(INDEX(ggPayers[payer], MATCH(A5382, ggPayers[remote_order_id], 0)), 0)</f>
        <v>0</v>
      </c>
      <c r="J5382" t="str">
        <f t="shared" si="84"/>
        <v>other</v>
      </c>
    </row>
    <row r="5383" spans="1:10">
      <c r="A5383" s="89" t="s">
        <v>3964</v>
      </c>
      <c r="B5383" s="89">
        <v>500</v>
      </c>
      <c r="C5383" s="89" t="s">
        <v>561</v>
      </c>
      <c r="D5383" s="89" t="s">
        <v>14598</v>
      </c>
      <c r="E5383" s="89" t="s">
        <v>7296</v>
      </c>
      <c r="F5383" s="89" t="s">
        <v>516</v>
      </c>
      <c r="G5383" s="105">
        <v>45442.67083333333</v>
      </c>
      <c r="H5383" t="str">
        <f>INDEX(Partner_details[companyName], MATCH(E5383, Partner_details[email], 0))</f>
        <v>Paul</v>
      </c>
      <c r="I5383">
        <f>IFERROR(INDEX(ggPayers[payer], MATCH(A5383, ggPayers[remote_order_id], 0)), 0)</f>
        <v>415252</v>
      </c>
      <c r="J5383" t="str">
        <f t="shared" si="84"/>
        <v>ggPay</v>
      </c>
    </row>
    <row r="5384" spans="1:10">
      <c r="A5384" s="89" t="s">
        <v>14599</v>
      </c>
      <c r="B5384" s="89">
        <v>1000</v>
      </c>
      <c r="C5384" s="89" t="s">
        <v>7974</v>
      </c>
      <c r="D5384" s="89"/>
      <c r="E5384" s="89" t="s">
        <v>6554</v>
      </c>
      <c r="F5384" s="89" t="s">
        <v>783</v>
      </c>
      <c r="G5384" s="105">
        <v>45442.752083333333</v>
      </c>
      <c r="H5384" t="str">
        <f>INDEX(Partner_details[companyName], MATCH(E5384, Partner_details[email], 0))</f>
        <v>Avetis Grigoryan</v>
      </c>
      <c r="I5384">
        <f>IFERROR(INDEX(ggPayers[payer], MATCH(A5384, ggPayers[remote_order_id], 0)), 0)</f>
        <v>0</v>
      </c>
      <c r="J5384" t="str">
        <f t="shared" si="84"/>
        <v>other</v>
      </c>
    </row>
    <row r="5385" spans="1:10">
      <c r="A5385" s="89" t="s">
        <v>14600</v>
      </c>
      <c r="B5385" s="89">
        <v>1000</v>
      </c>
      <c r="C5385" s="89" t="s">
        <v>7974</v>
      </c>
      <c r="D5385" s="89"/>
      <c r="E5385" s="89" t="s">
        <v>6554</v>
      </c>
      <c r="F5385" s="89" t="s">
        <v>783</v>
      </c>
      <c r="G5385" s="105">
        <v>45442.75277777778</v>
      </c>
      <c r="H5385" t="str">
        <f>INDEX(Partner_details[companyName], MATCH(E5385, Partner_details[email], 0))</f>
        <v>Avetis Grigoryan</v>
      </c>
      <c r="I5385">
        <f>IFERROR(INDEX(ggPayers[payer], MATCH(A5385, ggPayers[remote_order_id], 0)), 0)</f>
        <v>0</v>
      </c>
      <c r="J5385" t="str">
        <f t="shared" si="84"/>
        <v>other</v>
      </c>
    </row>
    <row r="5386" spans="1:10">
      <c r="A5386" s="89" t="s">
        <v>3962</v>
      </c>
      <c r="B5386" s="89">
        <v>1000</v>
      </c>
      <c r="C5386" s="89" t="s">
        <v>561</v>
      </c>
      <c r="D5386" s="89" t="s">
        <v>14601</v>
      </c>
      <c r="E5386" s="89" t="s">
        <v>7306</v>
      </c>
      <c r="F5386" s="89" t="s">
        <v>379</v>
      </c>
      <c r="G5386" s="105">
        <v>45442.817361111112</v>
      </c>
      <c r="H5386" t="str">
        <f>INDEX(Partner_details[companyName], MATCH(E5386, Partner_details[email], 0))</f>
        <v>Bardak</v>
      </c>
      <c r="I5386">
        <f>IFERROR(INDEX(ggPayers[payer], MATCH(A5386, ggPayers[remote_order_id], 0)), 0)</f>
        <v>466150</v>
      </c>
      <c r="J5386" t="str">
        <f t="shared" si="84"/>
        <v>ggPay</v>
      </c>
    </row>
    <row r="5387" spans="1:10">
      <c r="A5387" s="89" t="s">
        <v>14602</v>
      </c>
      <c r="B5387" s="89">
        <v>1000</v>
      </c>
      <c r="C5387" s="89" t="s">
        <v>7963</v>
      </c>
      <c r="D5387" s="89" t="s">
        <v>14603</v>
      </c>
      <c r="E5387" s="89" t="s">
        <v>6830</v>
      </c>
      <c r="F5387" s="89" t="s">
        <v>382</v>
      </c>
      <c r="G5387" s="105">
        <v>45442.821527777778</v>
      </c>
      <c r="H5387" t="str">
        <f>INDEX(Partner_details[companyName], MATCH(E5387, Partner_details[email], 0))</f>
        <v>Beer Academy</v>
      </c>
      <c r="I5387">
        <f>IFERROR(INDEX(ggPayers[payer], MATCH(A5387, ggPayers[remote_order_id], 0)), 0)</f>
        <v>0</v>
      </c>
      <c r="J5387" t="str">
        <f t="shared" si="84"/>
        <v>other</v>
      </c>
    </row>
    <row r="5388" spans="1:10">
      <c r="A5388" s="89" t="s">
        <v>14604</v>
      </c>
      <c r="B5388" s="89">
        <v>3500</v>
      </c>
      <c r="C5388" s="89" t="s">
        <v>7963</v>
      </c>
      <c r="D5388" s="89" t="s">
        <v>14605</v>
      </c>
      <c r="E5388" s="89" t="s">
        <v>7296</v>
      </c>
      <c r="F5388" s="89" t="s">
        <v>516</v>
      </c>
      <c r="G5388" s="105">
        <v>45443.34097222222</v>
      </c>
      <c r="H5388" t="str">
        <f>INDEX(Partner_details[companyName], MATCH(E5388, Partner_details[email], 0))</f>
        <v>Paul</v>
      </c>
      <c r="I5388">
        <f>IFERROR(INDEX(ggPayers[payer], MATCH(A5388, ggPayers[remote_order_id], 0)), 0)</f>
        <v>0</v>
      </c>
      <c r="J5388" t="str">
        <f t="shared" si="84"/>
        <v>other</v>
      </c>
    </row>
    <row r="5389" spans="1:10">
      <c r="A5389" s="89" t="s">
        <v>14606</v>
      </c>
      <c r="B5389" s="89">
        <v>3000</v>
      </c>
      <c r="C5389" s="89" t="s">
        <v>7963</v>
      </c>
      <c r="D5389" s="89" t="s">
        <v>14607</v>
      </c>
      <c r="E5389" s="89" t="s">
        <v>7235</v>
      </c>
      <c r="F5389" s="89" t="s">
        <v>710</v>
      </c>
      <c r="G5389" s="105">
        <v>45443.373611111114</v>
      </c>
      <c r="H5389" t="str">
        <f>INDEX(Partner_details[companyName], MATCH(E5389, Partner_details[email], 0))</f>
        <v>Smoking Chef</v>
      </c>
      <c r="I5389">
        <f>IFERROR(INDEX(ggPayers[payer], MATCH(A5389, ggPayers[remote_order_id], 0)), 0)</f>
        <v>0</v>
      </c>
      <c r="J5389" t="str">
        <f t="shared" si="84"/>
        <v>other</v>
      </c>
    </row>
    <row r="5390" spans="1:10">
      <c r="A5390" s="89" t="s">
        <v>14608</v>
      </c>
      <c r="B5390" s="89">
        <v>3000</v>
      </c>
      <c r="C5390" s="89" t="s">
        <v>7963</v>
      </c>
      <c r="D5390" s="89" t="s">
        <v>14609</v>
      </c>
      <c r="E5390" s="89" t="s">
        <v>7235</v>
      </c>
      <c r="F5390" s="89" t="s">
        <v>710</v>
      </c>
      <c r="G5390" s="105">
        <v>45443.373611111114</v>
      </c>
      <c r="H5390" t="str">
        <f>INDEX(Partner_details[companyName], MATCH(E5390, Partner_details[email], 0))</f>
        <v>Smoking Chef</v>
      </c>
      <c r="I5390">
        <f>IFERROR(INDEX(ggPayers[payer], MATCH(A5390, ggPayers[remote_order_id], 0)), 0)</f>
        <v>0</v>
      </c>
      <c r="J5390" t="str">
        <f t="shared" si="84"/>
        <v>other</v>
      </c>
    </row>
    <row r="5391" spans="1:10">
      <c r="A5391" s="89" t="s">
        <v>14610</v>
      </c>
      <c r="B5391" s="89">
        <v>3000</v>
      </c>
      <c r="C5391" s="89" t="s">
        <v>7963</v>
      </c>
      <c r="D5391" s="89"/>
      <c r="E5391" s="89" t="s">
        <v>7235</v>
      </c>
      <c r="F5391" s="89" t="s">
        <v>710</v>
      </c>
      <c r="G5391" s="105">
        <v>45443.373611111114</v>
      </c>
      <c r="H5391" t="str">
        <f>INDEX(Partner_details[companyName], MATCH(E5391, Partner_details[email], 0))</f>
        <v>Smoking Chef</v>
      </c>
      <c r="I5391">
        <f>IFERROR(INDEX(ggPayers[payer], MATCH(A5391, ggPayers[remote_order_id], 0)), 0)</f>
        <v>0</v>
      </c>
      <c r="J5391" t="str">
        <f t="shared" si="84"/>
        <v>other</v>
      </c>
    </row>
    <row r="5392" spans="1:10">
      <c r="A5392" s="89" t="s">
        <v>14611</v>
      </c>
      <c r="B5392" s="89">
        <v>3000</v>
      </c>
      <c r="C5392" s="89" t="s">
        <v>7963</v>
      </c>
      <c r="D5392" s="89" t="s">
        <v>14612</v>
      </c>
      <c r="E5392" s="89" t="s">
        <v>7235</v>
      </c>
      <c r="F5392" s="89" t="s">
        <v>710</v>
      </c>
      <c r="G5392" s="105">
        <v>45443.374305555553</v>
      </c>
      <c r="H5392" t="str">
        <f>INDEX(Partner_details[companyName], MATCH(E5392, Partner_details[email], 0))</f>
        <v>Smoking Chef</v>
      </c>
      <c r="I5392">
        <f>IFERROR(INDEX(ggPayers[payer], MATCH(A5392, ggPayers[remote_order_id], 0)), 0)</f>
        <v>0</v>
      </c>
      <c r="J5392" t="str">
        <f t="shared" si="84"/>
        <v>other</v>
      </c>
    </row>
    <row r="5393" spans="1:10">
      <c r="A5393" s="89" t="s">
        <v>14613</v>
      </c>
      <c r="B5393" s="89">
        <v>1000</v>
      </c>
      <c r="C5393" s="89" t="s">
        <v>7963</v>
      </c>
      <c r="D5393" s="89" t="s">
        <v>14614</v>
      </c>
      <c r="E5393" s="89" t="s">
        <v>6572</v>
      </c>
      <c r="F5393" s="89" t="s">
        <v>568</v>
      </c>
      <c r="G5393" s="105">
        <v>45443.380555555559</v>
      </c>
      <c r="H5393" t="str">
        <f>INDEX(Partner_details[companyName], MATCH(E5393, Partner_details[email], 0))</f>
        <v>Bisquit</v>
      </c>
      <c r="I5393">
        <f>IFERROR(INDEX(ggPayers[payer], MATCH(A5393, ggPayers[remote_order_id], 0)), 0)</f>
        <v>0</v>
      </c>
      <c r="J5393" t="str">
        <f t="shared" si="84"/>
        <v>other</v>
      </c>
    </row>
    <row r="5394" spans="1:10">
      <c r="A5394" s="89" t="s">
        <v>14615</v>
      </c>
      <c r="B5394" s="89">
        <v>1000</v>
      </c>
      <c r="C5394" s="89" t="s">
        <v>7963</v>
      </c>
      <c r="D5394" s="89" t="s">
        <v>14616</v>
      </c>
      <c r="E5394" s="89" t="s">
        <v>6572</v>
      </c>
      <c r="F5394" s="89" t="s">
        <v>568</v>
      </c>
      <c r="G5394" s="105">
        <v>45443.381249999999</v>
      </c>
      <c r="H5394" t="str">
        <f>INDEX(Partner_details[companyName], MATCH(E5394, Partner_details[email], 0))</f>
        <v>Bisquit</v>
      </c>
      <c r="I5394">
        <f>IFERROR(INDEX(ggPayers[payer], MATCH(A5394, ggPayers[remote_order_id], 0)), 0)</f>
        <v>0</v>
      </c>
      <c r="J5394" t="str">
        <f t="shared" si="84"/>
        <v>other</v>
      </c>
    </row>
    <row r="5395" spans="1:10">
      <c r="A5395" s="89" t="s">
        <v>6200</v>
      </c>
      <c r="B5395" s="89">
        <v>1000</v>
      </c>
      <c r="C5395" s="89" t="s">
        <v>5606</v>
      </c>
      <c r="D5395" s="89" t="s">
        <v>14617</v>
      </c>
      <c r="E5395" s="89" t="s">
        <v>6572</v>
      </c>
      <c r="F5395" s="89" t="s">
        <v>568</v>
      </c>
      <c r="G5395" s="105">
        <v>45443.381944444445</v>
      </c>
      <c r="H5395" t="str">
        <f>INDEX(Partner_details[companyName], MATCH(E5395, Partner_details[email], 0))</f>
        <v>Bisquit</v>
      </c>
      <c r="I5395">
        <f>IFERROR(INDEX(ggPayers[payer], MATCH(A5395, ggPayers[remote_order_id], 0)), 0)</f>
        <v>235747</v>
      </c>
      <c r="J5395" t="str">
        <f t="shared" si="84"/>
        <v>ggPay</v>
      </c>
    </row>
    <row r="5396" spans="1:10">
      <c r="A5396" s="89" t="s">
        <v>6199</v>
      </c>
      <c r="B5396" s="89">
        <v>1000</v>
      </c>
      <c r="C5396" s="89" t="s">
        <v>5606</v>
      </c>
      <c r="D5396" s="89" t="s">
        <v>14618</v>
      </c>
      <c r="E5396" s="89" t="s">
        <v>6572</v>
      </c>
      <c r="F5396" s="89" t="s">
        <v>568</v>
      </c>
      <c r="G5396" s="105">
        <v>45443.381944444445</v>
      </c>
      <c r="H5396" t="str">
        <f>INDEX(Partner_details[companyName], MATCH(E5396, Partner_details[email], 0))</f>
        <v>Bisquit</v>
      </c>
      <c r="I5396">
        <f>IFERROR(INDEX(ggPayers[payer], MATCH(A5396, ggPayers[remote_order_id], 0)), 0)</f>
        <v>235747</v>
      </c>
      <c r="J5396" t="str">
        <f t="shared" si="84"/>
        <v>ggPay</v>
      </c>
    </row>
    <row r="5397" spans="1:10">
      <c r="A5397" s="89" t="s">
        <v>14619</v>
      </c>
      <c r="B5397" s="89">
        <v>500</v>
      </c>
      <c r="C5397" s="89" t="s">
        <v>7963</v>
      </c>
      <c r="D5397" s="89" t="s">
        <v>14620</v>
      </c>
      <c r="E5397" s="89" t="s">
        <v>6572</v>
      </c>
      <c r="F5397" s="89" t="s">
        <v>568</v>
      </c>
      <c r="G5397" s="105">
        <v>45443.395138888889</v>
      </c>
      <c r="H5397" t="str">
        <f>INDEX(Partner_details[companyName], MATCH(E5397, Partner_details[email], 0))</f>
        <v>Bisquit</v>
      </c>
      <c r="I5397">
        <f>IFERROR(INDEX(ggPayers[payer], MATCH(A5397, ggPayers[remote_order_id], 0)), 0)</f>
        <v>0</v>
      </c>
      <c r="J5397" t="str">
        <f t="shared" si="84"/>
        <v>other</v>
      </c>
    </row>
    <row r="5398" spans="1:10">
      <c r="A5398" s="89" t="s">
        <v>14621</v>
      </c>
      <c r="B5398" s="89">
        <v>500</v>
      </c>
      <c r="C5398" s="89" t="s">
        <v>7963</v>
      </c>
      <c r="D5398" s="89" t="s">
        <v>14622</v>
      </c>
      <c r="E5398" s="89" t="s">
        <v>6572</v>
      </c>
      <c r="F5398" s="89" t="s">
        <v>568</v>
      </c>
      <c r="G5398" s="105">
        <v>45443.395138888889</v>
      </c>
      <c r="H5398" t="str">
        <f>INDEX(Partner_details[companyName], MATCH(E5398, Partner_details[email], 0))</f>
        <v>Bisquit</v>
      </c>
      <c r="I5398">
        <f>IFERROR(INDEX(ggPayers[payer], MATCH(A5398, ggPayers[remote_order_id], 0)), 0)</f>
        <v>0</v>
      </c>
      <c r="J5398" t="str">
        <f t="shared" si="84"/>
        <v>other</v>
      </c>
    </row>
    <row r="5399" spans="1:10">
      <c r="A5399" s="89" t="s">
        <v>14623</v>
      </c>
      <c r="B5399" s="89">
        <v>500</v>
      </c>
      <c r="C5399" s="89" t="s">
        <v>7963</v>
      </c>
      <c r="D5399" s="89" t="s">
        <v>14624</v>
      </c>
      <c r="E5399" s="89" t="s">
        <v>6572</v>
      </c>
      <c r="F5399" s="89" t="s">
        <v>568</v>
      </c>
      <c r="G5399" s="105">
        <v>45443.395138888889</v>
      </c>
      <c r="H5399" t="str">
        <f>INDEX(Partner_details[companyName], MATCH(E5399, Partner_details[email], 0))</f>
        <v>Bisquit</v>
      </c>
      <c r="I5399">
        <f>IFERROR(INDEX(ggPayers[payer], MATCH(A5399, ggPayers[remote_order_id], 0)), 0)</f>
        <v>0</v>
      </c>
      <c r="J5399" t="str">
        <f t="shared" si="84"/>
        <v>other</v>
      </c>
    </row>
    <row r="5400" spans="1:10">
      <c r="A5400" s="89" t="s">
        <v>14625</v>
      </c>
      <c r="B5400" s="89">
        <v>500</v>
      </c>
      <c r="C5400" s="89" t="s">
        <v>7963</v>
      </c>
      <c r="D5400" s="89" t="s">
        <v>14626</v>
      </c>
      <c r="E5400" s="89" t="s">
        <v>6572</v>
      </c>
      <c r="F5400" s="89" t="s">
        <v>568</v>
      </c>
      <c r="G5400" s="105">
        <v>45443.395138888889</v>
      </c>
      <c r="H5400" t="str">
        <f>INDEX(Partner_details[companyName], MATCH(E5400, Partner_details[email], 0))</f>
        <v>Bisquit</v>
      </c>
      <c r="I5400">
        <f>IFERROR(INDEX(ggPayers[payer], MATCH(A5400, ggPayers[remote_order_id], 0)), 0)</f>
        <v>0</v>
      </c>
      <c r="J5400" t="str">
        <f t="shared" si="84"/>
        <v>other</v>
      </c>
    </row>
    <row r="5401" spans="1:10">
      <c r="A5401" s="89" t="s">
        <v>4010</v>
      </c>
      <c r="B5401" s="89">
        <v>1000</v>
      </c>
      <c r="C5401" s="89" t="s">
        <v>561</v>
      </c>
      <c r="D5401" s="89" t="s">
        <v>14627</v>
      </c>
      <c r="E5401" s="89" t="s">
        <v>7296</v>
      </c>
      <c r="F5401" s="89" t="s">
        <v>516</v>
      </c>
      <c r="G5401" s="105">
        <v>45443.457638888889</v>
      </c>
      <c r="H5401" t="str">
        <f>INDEX(Partner_details[companyName], MATCH(E5401, Partner_details[email], 0))</f>
        <v>Paul</v>
      </c>
      <c r="I5401">
        <f>IFERROR(INDEX(ggPayers[payer], MATCH(A5401, ggPayers[remote_order_id], 0)), 0)</f>
        <v>281117</v>
      </c>
      <c r="J5401" t="str">
        <f t="shared" si="84"/>
        <v>ggPay</v>
      </c>
    </row>
    <row r="5402" spans="1:10">
      <c r="A5402" s="89" t="s">
        <v>4008</v>
      </c>
      <c r="B5402" s="89">
        <v>500</v>
      </c>
      <c r="C5402" s="89" t="s">
        <v>561</v>
      </c>
      <c r="D5402" s="89" t="s">
        <v>14628</v>
      </c>
      <c r="E5402" s="89" t="s">
        <v>7018</v>
      </c>
      <c r="F5402" s="89" t="s">
        <v>476</v>
      </c>
      <c r="G5402" s="105">
        <v>45443.488888888889</v>
      </c>
      <c r="H5402" t="str">
        <f>INDEX(Partner_details[companyName], MATCH(E5402, Partner_details[email], 0))</f>
        <v>Malocco</v>
      </c>
      <c r="I5402">
        <f>IFERROR(INDEX(ggPayers[payer], MATCH(A5402, ggPayers[remote_order_id], 0)), 0)</f>
        <v>147502</v>
      </c>
      <c r="J5402" t="str">
        <f t="shared" si="84"/>
        <v>ggPay</v>
      </c>
    </row>
    <row r="5403" spans="1:10">
      <c r="A5403" s="89" t="s">
        <v>4006</v>
      </c>
      <c r="B5403" s="89">
        <v>1000</v>
      </c>
      <c r="C5403" s="89" t="s">
        <v>561</v>
      </c>
      <c r="D5403" s="89" t="s">
        <v>14629</v>
      </c>
      <c r="E5403" s="89" t="s">
        <v>7018</v>
      </c>
      <c r="F5403" s="89" t="s">
        <v>476</v>
      </c>
      <c r="G5403" s="105">
        <v>45443.497916666667</v>
      </c>
      <c r="H5403" t="str">
        <f>INDEX(Partner_details[companyName], MATCH(E5403, Partner_details[email], 0))</f>
        <v>Malocco</v>
      </c>
      <c r="I5403">
        <f>IFERROR(INDEX(ggPayers[payer], MATCH(A5403, ggPayers[remote_order_id], 0)), 0)</f>
        <v>833343</v>
      </c>
      <c r="J5403" t="str">
        <f t="shared" si="84"/>
        <v>ggPay</v>
      </c>
    </row>
    <row r="5404" spans="1:10">
      <c r="A5404" s="89" t="s">
        <v>4004</v>
      </c>
      <c r="B5404" s="89">
        <v>100</v>
      </c>
      <c r="C5404" s="89" t="s">
        <v>561</v>
      </c>
      <c r="D5404" s="89" t="s">
        <v>14630</v>
      </c>
      <c r="E5404" s="89" t="s">
        <v>130</v>
      </c>
      <c r="F5404" s="89" t="s">
        <v>128</v>
      </c>
      <c r="G5404" s="105">
        <v>45443.50277777778</v>
      </c>
      <c r="H5404" t="str">
        <f>INDEX(Partner_details[companyName], MATCH(E5404, Partner_details[email], 0))</f>
        <v>Avetis Grigoryan</v>
      </c>
      <c r="I5404">
        <f>IFERROR(INDEX(ggPayers[payer], MATCH(A5404, ggPayers[remote_order_id], 0)), 0)</f>
        <v>825186</v>
      </c>
      <c r="J5404" t="str">
        <f t="shared" si="84"/>
        <v>ggPay</v>
      </c>
    </row>
    <row r="5405" spans="1:10">
      <c r="A5405" s="89" t="s">
        <v>4002</v>
      </c>
      <c r="B5405" s="89">
        <v>500</v>
      </c>
      <c r="C5405" s="89" t="s">
        <v>561</v>
      </c>
      <c r="D5405" s="89"/>
      <c r="E5405" s="89" t="s">
        <v>7018</v>
      </c>
      <c r="F5405" s="89" t="s">
        <v>476</v>
      </c>
      <c r="G5405" s="105">
        <v>45443.640972222223</v>
      </c>
      <c r="H5405" t="str">
        <f>INDEX(Partner_details[companyName], MATCH(E5405, Partner_details[email], 0))</f>
        <v>Malocco</v>
      </c>
      <c r="I5405">
        <f>IFERROR(INDEX(ggPayers[payer], MATCH(A5405, ggPayers[remote_order_id], 0)), 0)</f>
        <v>0</v>
      </c>
      <c r="J5405" t="str">
        <f t="shared" si="84"/>
        <v>other</v>
      </c>
    </row>
    <row r="5406" spans="1:10">
      <c r="A5406" s="89" t="s">
        <v>4000</v>
      </c>
      <c r="B5406" s="89">
        <v>500</v>
      </c>
      <c r="C5406" s="89" t="s">
        <v>561</v>
      </c>
      <c r="D5406" s="89" t="s">
        <v>14631</v>
      </c>
      <c r="E5406" s="89" t="s">
        <v>7018</v>
      </c>
      <c r="F5406" s="89" t="s">
        <v>476</v>
      </c>
      <c r="G5406" s="105">
        <v>45443.642361111109</v>
      </c>
      <c r="H5406" t="str">
        <f>INDEX(Partner_details[companyName], MATCH(E5406, Partner_details[email], 0))</f>
        <v>Malocco</v>
      </c>
      <c r="I5406">
        <f>IFERROR(INDEX(ggPayers[payer], MATCH(A5406, ggPayers[remote_order_id], 0)), 0)</f>
        <v>170434</v>
      </c>
      <c r="J5406" t="str">
        <f t="shared" si="84"/>
        <v>ggPay</v>
      </c>
    </row>
    <row r="5407" spans="1:10">
      <c r="A5407" s="89" t="s">
        <v>3998</v>
      </c>
      <c r="B5407" s="89">
        <v>1000</v>
      </c>
      <c r="C5407" s="89" t="s">
        <v>561</v>
      </c>
      <c r="D5407" s="99" t="s">
        <v>14632</v>
      </c>
      <c r="E5407" s="89" t="s">
        <v>6728</v>
      </c>
      <c r="F5407" s="89" t="s">
        <v>6727</v>
      </c>
      <c r="G5407" s="105">
        <v>45443.708333333336</v>
      </c>
      <c r="H5407" t="str">
        <f>INDEX(Partner_details[companyName], MATCH(E5407, Partner_details[email], 0))</f>
        <v>Byblos</v>
      </c>
      <c r="I5407">
        <f>IFERROR(INDEX(ggPayers[payer], MATCH(A5407, ggPayers[remote_order_id], 0)), 0)</f>
        <v>64097</v>
      </c>
      <c r="J5407" t="str">
        <f t="shared" si="84"/>
        <v>ggPay</v>
      </c>
    </row>
    <row r="5408" spans="1:10">
      <c r="A5408" s="89" t="s">
        <v>14633</v>
      </c>
      <c r="B5408" s="89">
        <v>500</v>
      </c>
      <c r="C5408" s="89" t="s">
        <v>7963</v>
      </c>
      <c r="D5408" s="89" t="s">
        <v>14634</v>
      </c>
      <c r="E5408" s="89" t="s">
        <v>7554</v>
      </c>
      <c r="F5408" s="89" t="s">
        <v>623</v>
      </c>
      <c r="G5408" s="105">
        <v>45443.744444444441</v>
      </c>
      <c r="H5408" t="str">
        <f>INDEX(Partner_details[companyName], MATCH(E5408, Partner_details[email], 0))</f>
        <v>Bagel</v>
      </c>
      <c r="I5408">
        <f>IFERROR(INDEX(ggPayers[payer], MATCH(A5408, ggPayers[remote_order_id], 0)), 0)</f>
        <v>0</v>
      </c>
      <c r="J5408" t="str">
        <f t="shared" si="84"/>
        <v>other</v>
      </c>
    </row>
    <row r="5409" spans="1:10">
      <c r="A5409" s="89" t="s">
        <v>14635</v>
      </c>
      <c r="B5409" s="89">
        <v>500</v>
      </c>
      <c r="C5409" s="89" t="s">
        <v>7963</v>
      </c>
      <c r="D5409" s="89" t="s">
        <v>14636</v>
      </c>
      <c r="E5409" s="89" t="s">
        <v>7554</v>
      </c>
      <c r="F5409" s="89" t="s">
        <v>623</v>
      </c>
      <c r="G5409" s="105">
        <v>45443.745138888888</v>
      </c>
      <c r="H5409" t="str">
        <f>INDEX(Partner_details[companyName], MATCH(E5409, Partner_details[email], 0))</f>
        <v>Bagel</v>
      </c>
      <c r="I5409">
        <f>IFERROR(INDEX(ggPayers[payer], MATCH(A5409, ggPayers[remote_order_id], 0)), 0)</f>
        <v>0</v>
      </c>
      <c r="J5409" t="str">
        <f t="shared" si="84"/>
        <v>other</v>
      </c>
    </row>
    <row r="5410" spans="1:10">
      <c r="A5410" s="89" t="s">
        <v>3996</v>
      </c>
      <c r="B5410" s="89">
        <v>5000</v>
      </c>
      <c r="C5410" s="89" t="s">
        <v>561</v>
      </c>
      <c r="D5410" s="89"/>
      <c r="E5410" s="89" t="s">
        <v>130</v>
      </c>
      <c r="F5410" s="89" t="s">
        <v>128</v>
      </c>
      <c r="G5410" s="105">
        <v>45443.798611111109</v>
      </c>
      <c r="H5410" t="str">
        <f>INDEX(Partner_details[companyName], MATCH(E5410, Partner_details[email], 0))</f>
        <v>Avetis Grigoryan</v>
      </c>
      <c r="I5410">
        <f>IFERROR(INDEX(ggPayers[payer], MATCH(A5410, ggPayers[remote_order_id], 0)), 0)</f>
        <v>0</v>
      </c>
      <c r="J5410" t="str">
        <f t="shared" si="84"/>
        <v>other</v>
      </c>
    </row>
    <row r="5411" spans="1:10">
      <c r="A5411" s="89" t="s">
        <v>14637</v>
      </c>
      <c r="B5411" s="89">
        <v>1000</v>
      </c>
      <c r="C5411" s="89" t="s">
        <v>7974</v>
      </c>
      <c r="D5411" s="89"/>
      <c r="E5411" s="89" t="s">
        <v>6554</v>
      </c>
      <c r="F5411" s="89" t="s">
        <v>783</v>
      </c>
      <c r="G5411" s="105">
        <v>45443.80972222222</v>
      </c>
      <c r="H5411" t="str">
        <f>INDEX(Partner_details[companyName], MATCH(E5411, Partner_details[email], 0))</f>
        <v>Avetis Grigoryan</v>
      </c>
      <c r="I5411">
        <f>IFERROR(INDEX(ggPayers[payer], MATCH(A5411, ggPayers[remote_order_id], 0)), 0)</f>
        <v>0</v>
      </c>
      <c r="J5411" t="str">
        <f t="shared" si="84"/>
        <v>other</v>
      </c>
    </row>
    <row r="5412" spans="1:10">
      <c r="A5412" s="89" t="s">
        <v>3994</v>
      </c>
      <c r="B5412" s="89">
        <v>10000</v>
      </c>
      <c r="C5412" s="89" t="s">
        <v>561</v>
      </c>
      <c r="D5412" s="89" t="s">
        <v>14638</v>
      </c>
      <c r="E5412" s="89" t="s">
        <v>130</v>
      </c>
      <c r="F5412" s="89" t="s">
        <v>128</v>
      </c>
      <c r="G5412" s="105">
        <v>45443.80972222222</v>
      </c>
      <c r="H5412" t="str">
        <f>INDEX(Partner_details[companyName], MATCH(E5412, Partner_details[email], 0))</f>
        <v>Avetis Grigoryan</v>
      </c>
      <c r="I5412">
        <f>IFERROR(INDEX(ggPayers[payer], MATCH(A5412, ggPayers[remote_order_id], 0)), 0)</f>
        <v>247592</v>
      </c>
      <c r="J5412" t="str">
        <f t="shared" si="84"/>
        <v>ggPay</v>
      </c>
    </row>
    <row r="5413" spans="1:10">
      <c r="A5413" s="89" t="s">
        <v>3992</v>
      </c>
      <c r="B5413" s="89">
        <v>500</v>
      </c>
      <c r="C5413" s="89" t="s">
        <v>561</v>
      </c>
      <c r="D5413" s="89" t="s">
        <v>14639</v>
      </c>
      <c r="E5413" s="89" t="s">
        <v>6707</v>
      </c>
      <c r="F5413" s="89" t="s">
        <v>384</v>
      </c>
      <c r="G5413" s="105">
        <v>45443.80972222222</v>
      </c>
      <c r="H5413" t="str">
        <f>INDEX(Partner_details[companyName], MATCH(E5413, Partner_details[email], 0))</f>
        <v>Beer Academy</v>
      </c>
      <c r="I5413">
        <f>IFERROR(INDEX(ggPayers[payer], MATCH(A5413, ggPayers[remote_order_id], 0)), 0)</f>
        <v>201887</v>
      </c>
      <c r="J5413" t="str">
        <f t="shared" si="84"/>
        <v>ggPay</v>
      </c>
    </row>
    <row r="5414" spans="1:10">
      <c r="A5414" s="89" t="s">
        <v>14640</v>
      </c>
      <c r="B5414" s="89">
        <v>1000</v>
      </c>
      <c r="C5414" s="89" t="s">
        <v>7974</v>
      </c>
      <c r="D5414" s="89"/>
      <c r="E5414" s="89" t="s">
        <v>6554</v>
      </c>
      <c r="F5414" s="89" t="s">
        <v>783</v>
      </c>
      <c r="G5414" s="105">
        <v>45443.810416666667</v>
      </c>
      <c r="H5414" t="str">
        <f>INDEX(Partner_details[companyName], MATCH(E5414, Partner_details[email], 0))</f>
        <v>Avetis Grigoryan</v>
      </c>
      <c r="I5414">
        <f>IFERROR(INDEX(ggPayers[payer], MATCH(A5414, ggPayers[remote_order_id], 0)), 0)</f>
        <v>0</v>
      </c>
      <c r="J5414" t="str">
        <f t="shared" si="84"/>
        <v>other</v>
      </c>
    </row>
    <row r="5415" spans="1:10">
      <c r="A5415" s="89" t="s">
        <v>14641</v>
      </c>
      <c r="B5415" s="89">
        <v>1000</v>
      </c>
      <c r="C5415" s="89" t="s">
        <v>7974</v>
      </c>
      <c r="D5415" s="89"/>
      <c r="E5415" s="89" t="s">
        <v>6554</v>
      </c>
      <c r="F5415" s="89" t="s">
        <v>783</v>
      </c>
      <c r="G5415" s="105">
        <v>45443.811111111114</v>
      </c>
      <c r="H5415" t="str">
        <f>INDEX(Partner_details[companyName], MATCH(E5415, Partner_details[email], 0))</f>
        <v>Avetis Grigoryan</v>
      </c>
      <c r="I5415">
        <f>IFERROR(INDEX(ggPayers[payer], MATCH(A5415, ggPayers[remote_order_id], 0)), 0)</f>
        <v>0</v>
      </c>
      <c r="J5415" t="str">
        <f t="shared" si="84"/>
        <v>other</v>
      </c>
    </row>
    <row r="5416" spans="1:10">
      <c r="A5416" s="89" t="s">
        <v>3990</v>
      </c>
      <c r="B5416" s="89">
        <v>900</v>
      </c>
      <c r="C5416" s="89" t="s">
        <v>561</v>
      </c>
      <c r="D5416" s="89"/>
      <c r="E5416" s="89" t="s">
        <v>7235</v>
      </c>
      <c r="F5416" s="89" t="s">
        <v>710</v>
      </c>
      <c r="G5416" s="105">
        <v>45443.818055555559</v>
      </c>
      <c r="H5416" t="str">
        <f>INDEX(Partner_details[companyName], MATCH(E5416, Partner_details[email], 0))</f>
        <v>Smoking Chef</v>
      </c>
      <c r="I5416">
        <f>IFERROR(INDEX(ggPayers[payer], MATCH(A5416, ggPayers[remote_order_id], 0)), 0)</f>
        <v>0</v>
      </c>
      <c r="J5416" t="str">
        <f t="shared" si="84"/>
        <v>other</v>
      </c>
    </row>
    <row r="5417" spans="1:10">
      <c r="A5417" s="89" t="s">
        <v>3988</v>
      </c>
      <c r="B5417" s="89">
        <v>500</v>
      </c>
      <c r="C5417" s="89" t="s">
        <v>561</v>
      </c>
      <c r="D5417" s="89" t="s">
        <v>14642</v>
      </c>
      <c r="E5417" s="89" t="s">
        <v>133</v>
      </c>
      <c r="F5417" s="89" t="s">
        <v>461</v>
      </c>
      <c r="G5417" s="105">
        <v>45444.223611111112</v>
      </c>
      <c r="H5417" t="str">
        <f>INDEX(Partner_details[companyName], MATCH(E5417, Partner_details[email], 0))</f>
        <v>Lumen Coffee</v>
      </c>
      <c r="I5417">
        <f>IFERROR(INDEX(ggPayers[payer], MATCH(A5417, ggPayers[remote_order_id], 0)), 0)</f>
        <v>657873</v>
      </c>
      <c r="J5417" t="str">
        <f t="shared" si="84"/>
        <v>ggPay</v>
      </c>
    </row>
    <row r="5418" spans="1:10">
      <c r="A5418" s="89" t="s">
        <v>14643</v>
      </c>
      <c r="B5418" s="89">
        <v>1000</v>
      </c>
      <c r="C5418" s="89" t="s">
        <v>7963</v>
      </c>
      <c r="D5418" s="89"/>
      <c r="E5418" s="89" t="s">
        <v>7296</v>
      </c>
      <c r="F5418" s="89" t="s">
        <v>516</v>
      </c>
      <c r="G5418" s="105">
        <v>45444.251388888886</v>
      </c>
      <c r="H5418" t="str">
        <f>INDEX(Partner_details[companyName], MATCH(E5418, Partner_details[email], 0))</f>
        <v>Paul</v>
      </c>
      <c r="I5418">
        <f>IFERROR(INDEX(ggPayers[payer], MATCH(A5418, ggPayers[remote_order_id], 0)), 0)</f>
        <v>0</v>
      </c>
      <c r="J5418" t="str">
        <f t="shared" si="84"/>
        <v>other</v>
      </c>
    </row>
    <row r="5419" spans="1:10">
      <c r="A5419" s="89" t="s">
        <v>14644</v>
      </c>
      <c r="B5419" s="89">
        <v>1000</v>
      </c>
      <c r="C5419" s="89" t="s">
        <v>7963</v>
      </c>
      <c r="D5419" s="89" t="s">
        <v>14645</v>
      </c>
      <c r="E5419" s="89" t="s">
        <v>7296</v>
      </c>
      <c r="F5419" s="89" t="s">
        <v>516</v>
      </c>
      <c r="G5419" s="105">
        <v>45444.252083333333</v>
      </c>
      <c r="H5419" t="str">
        <f>INDEX(Partner_details[companyName], MATCH(E5419, Partner_details[email], 0))</f>
        <v>Paul</v>
      </c>
      <c r="I5419">
        <f>IFERROR(INDEX(ggPayers[payer], MATCH(A5419, ggPayers[remote_order_id], 0)), 0)</f>
        <v>0</v>
      </c>
      <c r="J5419" t="str">
        <f t="shared" si="84"/>
        <v>other</v>
      </c>
    </row>
    <row r="5420" spans="1:10">
      <c r="A5420" s="89" t="s">
        <v>14646</v>
      </c>
      <c r="B5420" s="89">
        <v>1000</v>
      </c>
      <c r="C5420" s="89" t="s">
        <v>7963</v>
      </c>
      <c r="D5420" s="89" t="s">
        <v>14647</v>
      </c>
      <c r="E5420" s="89" t="s">
        <v>7296</v>
      </c>
      <c r="F5420" s="89" t="s">
        <v>516</v>
      </c>
      <c r="G5420" s="105">
        <v>45444.252083333333</v>
      </c>
      <c r="H5420" t="str">
        <f>INDEX(Partner_details[companyName], MATCH(E5420, Partner_details[email], 0))</f>
        <v>Paul</v>
      </c>
      <c r="I5420">
        <f>IFERROR(INDEX(ggPayers[payer], MATCH(A5420, ggPayers[remote_order_id], 0)), 0)</f>
        <v>0</v>
      </c>
      <c r="J5420" t="str">
        <f t="shared" si="84"/>
        <v>other</v>
      </c>
    </row>
    <row r="5421" spans="1:10">
      <c r="A5421" s="89" t="s">
        <v>14648</v>
      </c>
      <c r="B5421" s="89">
        <v>1000</v>
      </c>
      <c r="C5421" s="89" t="s">
        <v>7963</v>
      </c>
      <c r="D5421" s="89" t="s">
        <v>14649</v>
      </c>
      <c r="E5421" s="89" t="s">
        <v>7296</v>
      </c>
      <c r="F5421" s="89" t="s">
        <v>516</v>
      </c>
      <c r="G5421" s="105">
        <v>45444.254166666666</v>
      </c>
      <c r="H5421" t="str">
        <f>INDEX(Partner_details[companyName], MATCH(E5421, Partner_details[email], 0))</f>
        <v>Paul</v>
      </c>
      <c r="I5421">
        <f>IFERROR(INDEX(ggPayers[payer], MATCH(A5421, ggPayers[remote_order_id], 0)), 0)</f>
        <v>0</v>
      </c>
      <c r="J5421" t="str">
        <f t="shared" si="84"/>
        <v>other</v>
      </c>
    </row>
    <row r="5422" spans="1:10">
      <c r="A5422" s="89" t="s">
        <v>4054</v>
      </c>
      <c r="B5422" s="89">
        <v>1000</v>
      </c>
      <c r="C5422" s="89" t="s">
        <v>561</v>
      </c>
      <c r="D5422" s="89"/>
      <c r="E5422" s="89" t="s">
        <v>7296</v>
      </c>
      <c r="F5422" s="89" t="s">
        <v>516</v>
      </c>
      <c r="G5422" s="105">
        <v>45444.254166666666</v>
      </c>
      <c r="H5422" t="str">
        <f>INDEX(Partner_details[companyName], MATCH(E5422, Partner_details[email], 0))</f>
        <v>Paul</v>
      </c>
      <c r="I5422">
        <f>IFERROR(INDEX(ggPayers[payer], MATCH(A5422, ggPayers[remote_order_id], 0)), 0)</f>
        <v>0</v>
      </c>
      <c r="J5422" t="str">
        <f t="shared" si="84"/>
        <v>other</v>
      </c>
    </row>
    <row r="5423" spans="1:10">
      <c r="A5423" s="89" t="s">
        <v>14650</v>
      </c>
      <c r="B5423" s="89">
        <v>100</v>
      </c>
      <c r="C5423" s="89" t="s">
        <v>7974</v>
      </c>
      <c r="D5423" s="89"/>
      <c r="E5423" s="89" t="s">
        <v>7336</v>
      </c>
      <c r="F5423" s="89" t="s">
        <v>4049</v>
      </c>
      <c r="G5423" s="105">
        <v>45444.354166666664</v>
      </c>
      <c r="H5423" t="str">
        <f>INDEX(Partner_details[companyName], MATCH(E5423, Partner_details[email], 0))</f>
        <v>Tashir Isahakyan</v>
      </c>
      <c r="I5423">
        <f>IFERROR(INDEX(ggPayers[payer], MATCH(A5423, ggPayers[remote_order_id], 0)), 0)</f>
        <v>0</v>
      </c>
      <c r="J5423" t="str">
        <f t="shared" si="84"/>
        <v>other</v>
      </c>
    </row>
    <row r="5424" spans="1:10">
      <c r="A5424" s="89" t="s">
        <v>4052</v>
      </c>
      <c r="B5424" s="89">
        <v>1000</v>
      </c>
      <c r="C5424" s="89" t="s">
        <v>561</v>
      </c>
      <c r="D5424" s="89" t="s">
        <v>14651</v>
      </c>
      <c r="E5424" s="89" t="s">
        <v>7018</v>
      </c>
      <c r="F5424" s="89" t="s">
        <v>476</v>
      </c>
      <c r="G5424" s="105">
        <v>45444.370138888888</v>
      </c>
      <c r="H5424" t="str">
        <f>INDEX(Partner_details[companyName], MATCH(E5424, Partner_details[email], 0))</f>
        <v>Malocco</v>
      </c>
      <c r="I5424">
        <f>IFERROR(INDEX(ggPayers[payer], MATCH(A5424, ggPayers[remote_order_id], 0)), 0)</f>
        <v>176375</v>
      </c>
      <c r="J5424" t="str">
        <f t="shared" si="84"/>
        <v>ggPay</v>
      </c>
    </row>
    <row r="5425" spans="1:10">
      <c r="A5425" s="89" t="s">
        <v>4050</v>
      </c>
      <c r="B5425" s="89">
        <v>100</v>
      </c>
      <c r="C5425" s="89" t="s">
        <v>561</v>
      </c>
      <c r="D5425" s="89" t="s">
        <v>14652</v>
      </c>
      <c r="E5425" s="89" t="s">
        <v>7336</v>
      </c>
      <c r="F5425" s="89" t="s">
        <v>4049</v>
      </c>
      <c r="G5425" s="105">
        <v>45444.378472222219</v>
      </c>
      <c r="H5425" t="str">
        <f>INDEX(Partner_details[companyName], MATCH(E5425, Partner_details[email], 0))</f>
        <v>Tashir Isahakyan</v>
      </c>
      <c r="I5425">
        <f>IFERROR(INDEX(ggPayers[payer], MATCH(A5425, ggPayers[remote_order_id], 0)), 0)</f>
        <v>825186</v>
      </c>
      <c r="J5425" t="str">
        <f t="shared" si="84"/>
        <v>ggPay</v>
      </c>
    </row>
    <row r="5426" spans="1:10">
      <c r="A5426" s="89" t="s">
        <v>4047</v>
      </c>
      <c r="B5426" s="89">
        <v>100</v>
      </c>
      <c r="C5426" s="89" t="s">
        <v>561</v>
      </c>
      <c r="D5426" s="89" t="s">
        <v>14653</v>
      </c>
      <c r="E5426" s="89" t="s">
        <v>6395</v>
      </c>
      <c r="F5426" s="89" t="s">
        <v>4046</v>
      </c>
      <c r="G5426" s="105">
        <v>45444.380555555559</v>
      </c>
      <c r="H5426" t="str">
        <f>INDEX(Partner_details[companyName], MATCH(E5426, Partner_details[email], 0))</f>
        <v>Tashir Teryan</v>
      </c>
      <c r="I5426">
        <f>IFERROR(INDEX(ggPayers[payer], MATCH(A5426, ggPayers[remote_order_id], 0)), 0)</f>
        <v>825186</v>
      </c>
      <c r="J5426" t="str">
        <f t="shared" si="84"/>
        <v>ggPay</v>
      </c>
    </row>
    <row r="5427" spans="1:10">
      <c r="A5427" s="89" t="s">
        <v>4044</v>
      </c>
      <c r="B5427" s="89">
        <v>3000</v>
      </c>
      <c r="C5427" s="89" t="s">
        <v>561</v>
      </c>
      <c r="D5427" s="89" t="s">
        <v>14654</v>
      </c>
      <c r="E5427" s="89" t="s">
        <v>6754</v>
      </c>
      <c r="F5427" s="89" t="s">
        <v>683</v>
      </c>
      <c r="G5427" s="105">
        <v>45444.405555555553</v>
      </c>
      <c r="H5427" t="str">
        <f>INDEX(Partner_details[companyName], MATCH(E5427, Partner_details[email], 0))</f>
        <v>Noraleppo</v>
      </c>
      <c r="I5427">
        <f>IFERROR(INDEX(ggPayers[payer], MATCH(A5427, ggPayers[remote_order_id], 0)), 0)</f>
        <v>1136152</v>
      </c>
      <c r="J5427" t="str">
        <f t="shared" si="84"/>
        <v>ggPay</v>
      </c>
    </row>
    <row r="5428" spans="1:10">
      <c r="A5428" s="89" t="s">
        <v>4042</v>
      </c>
      <c r="B5428" s="89">
        <v>800</v>
      </c>
      <c r="C5428" s="89" t="s">
        <v>561</v>
      </c>
      <c r="D5428" s="89" t="s">
        <v>14655</v>
      </c>
      <c r="E5428" s="89" t="s">
        <v>7018</v>
      </c>
      <c r="F5428" s="89" t="s">
        <v>476</v>
      </c>
      <c r="G5428" s="105">
        <v>45444.405555555553</v>
      </c>
      <c r="H5428" t="str">
        <f>INDEX(Partner_details[companyName], MATCH(E5428, Partner_details[email], 0))</f>
        <v>Malocco</v>
      </c>
      <c r="I5428">
        <f>IFERROR(INDEX(ggPayers[payer], MATCH(A5428, ggPayers[remote_order_id], 0)), 0)</f>
        <v>67738</v>
      </c>
      <c r="J5428" t="str">
        <f t="shared" si="84"/>
        <v>ggPay</v>
      </c>
    </row>
    <row r="5429" spans="1:10">
      <c r="A5429" s="89" t="s">
        <v>4040</v>
      </c>
      <c r="B5429" s="89">
        <v>2000</v>
      </c>
      <c r="C5429" s="89" t="s">
        <v>561</v>
      </c>
      <c r="D5429" s="89"/>
      <c r="E5429" s="89" t="s">
        <v>7296</v>
      </c>
      <c r="F5429" s="89" t="s">
        <v>516</v>
      </c>
      <c r="G5429" s="105">
        <v>45444.469444444447</v>
      </c>
      <c r="H5429" t="str">
        <f>INDEX(Partner_details[companyName], MATCH(E5429, Partner_details[email], 0))</f>
        <v>Paul</v>
      </c>
      <c r="I5429">
        <f>IFERROR(INDEX(ggPayers[payer], MATCH(A5429, ggPayers[remote_order_id], 0)), 0)</f>
        <v>0</v>
      </c>
      <c r="J5429" t="str">
        <f t="shared" si="84"/>
        <v>other</v>
      </c>
    </row>
    <row r="5430" spans="1:10">
      <c r="A5430" s="89" t="s">
        <v>14656</v>
      </c>
      <c r="B5430" s="89">
        <v>2000</v>
      </c>
      <c r="C5430" s="89" t="s">
        <v>7963</v>
      </c>
      <c r="D5430" s="89"/>
      <c r="E5430" s="89" t="s">
        <v>7296</v>
      </c>
      <c r="F5430" s="89" t="s">
        <v>516</v>
      </c>
      <c r="G5430" s="105">
        <v>45444.469444444447</v>
      </c>
      <c r="H5430" t="str">
        <f>INDEX(Partner_details[companyName], MATCH(E5430, Partner_details[email], 0))</f>
        <v>Paul</v>
      </c>
      <c r="I5430">
        <f>IFERROR(INDEX(ggPayers[payer], MATCH(A5430, ggPayers[remote_order_id], 0)), 0)</f>
        <v>0</v>
      </c>
      <c r="J5430" t="str">
        <f t="shared" si="84"/>
        <v>other</v>
      </c>
    </row>
    <row r="5431" spans="1:10">
      <c r="A5431" s="89" t="s">
        <v>4038</v>
      </c>
      <c r="B5431" s="89">
        <v>1000</v>
      </c>
      <c r="C5431" s="89" t="s">
        <v>561</v>
      </c>
      <c r="D5431" s="89"/>
      <c r="E5431" s="89" t="s">
        <v>7018</v>
      </c>
      <c r="F5431" s="89" t="s">
        <v>476</v>
      </c>
      <c r="G5431" s="105">
        <v>45444.47152777778</v>
      </c>
      <c r="H5431" t="str">
        <f>INDEX(Partner_details[companyName], MATCH(E5431, Partner_details[email], 0))</f>
        <v>Malocco</v>
      </c>
      <c r="I5431">
        <f>IFERROR(INDEX(ggPayers[payer], MATCH(A5431, ggPayers[remote_order_id], 0)), 0)</f>
        <v>0</v>
      </c>
      <c r="J5431" t="str">
        <f t="shared" si="84"/>
        <v>other</v>
      </c>
    </row>
    <row r="5432" spans="1:10">
      <c r="A5432" s="89" t="s">
        <v>6198</v>
      </c>
      <c r="B5432" s="89">
        <v>1000</v>
      </c>
      <c r="C5432" s="89" t="s">
        <v>5606</v>
      </c>
      <c r="D5432" s="89" t="s">
        <v>14657</v>
      </c>
      <c r="E5432" s="89" t="s">
        <v>6830</v>
      </c>
      <c r="F5432" s="89" t="s">
        <v>382</v>
      </c>
      <c r="G5432" s="105">
        <v>45444.479166666664</v>
      </c>
      <c r="H5432" t="str">
        <f>INDEX(Partner_details[companyName], MATCH(E5432, Partner_details[email], 0))</f>
        <v>Beer Academy</v>
      </c>
      <c r="I5432">
        <f>IFERROR(INDEX(ggPayers[payer], MATCH(A5432, ggPayers[remote_order_id], 0)), 0)</f>
        <v>843810</v>
      </c>
      <c r="J5432" t="str">
        <f t="shared" si="84"/>
        <v>ggPay</v>
      </c>
    </row>
    <row r="5433" spans="1:10">
      <c r="A5433" s="89" t="s">
        <v>14658</v>
      </c>
      <c r="B5433" s="89">
        <v>1000</v>
      </c>
      <c r="C5433" s="89" t="s">
        <v>7963</v>
      </c>
      <c r="D5433" s="89" t="s">
        <v>14659</v>
      </c>
      <c r="E5433" s="89" t="s">
        <v>7296</v>
      </c>
      <c r="F5433" s="89" t="s">
        <v>516</v>
      </c>
      <c r="G5433" s="105">
        <v>45444.518055555556</v>
      </c>
      <c r="H5433" t="str">
        <f>INDEX(Partner_details[companyName], MATCH(E5433, Partner_details[email], 0))</f>
        <v>Paul</v>
      </c>
      <c r="I5433">
        <f>IFERROR(INDEX(ggPayers[payer], MATCH(A5433, ggPayers[remote_order_id], 0)), 0)</f>
        <v>0</v>
      </c>
      <c r="J5433" t="str">
        <f t="shared" si="84"/>
        <v>other</v>
      </c>
    </row>
    <row r="5434" spans="1:10">
      <c r="A5434" s="89" t="s">
        <v>14660</v>
      </c>
      <c r="B5434" s="89">
        <v>1000</v>
      </c>
      <c r="C5434" s="89" t="s">
        <v>7963</v>
      </c>
      <c r="D5434" s="89"/>
      <c r="E5434" s="89" t="s">
        <v>7296</v>
      </c>
      <c r="F5434" s="89" t="s">
        <v>516</v>
      </c>
      <c r="G5434" s="105">
        <v>45444.518055555556</v>
      </c>
      <c r="H5434" t="str">
        <f>INDEX(Partner_details[companyName], MATCH(E5434, Partner_details[email], 0))</f>
        <v>Paul</v>
      </c>
      <c r="I5434">
        <f>IFERROR(INDEX(ggPayers[payer], MATCH(A5434, ggPayers[remote_order_id], 0)), 0)</f>
        <v>0</v>
      </c>
      <c r="J5434" t="str">
        <f t="shared" si="84"/>
        <v>other</v>
      </c>
    </row>
    <row r="5435" spans="1:10">
      <c r="A5435" s="89" t="s">
        <v>4036</v>
      </c>
      <c r="B5435" s="89">
        <v>1000</v>
      </c>
      <c r="C5435" s="89" t="s">
        <v>561</v>
      </c>
      <c r="D5435" s="89"/>
      <c r="E5435" s="89" t="s">
        <v>7018</v>
      </c>
      <c r="F5435" s="89" t="s">
        <v>476</v>
      </c>
      <c r="G5435" s="105">
        <v>45444.654166666667</v>
      </c>
      <c r="H5435" t="str">
        <f>INDEX(Partner_details[companyName], MATCH(E5435, Partner_details[email], 0))</f>
        <v>Malocco</v>
      </c>
      <c r="I5435">
        <f>IFERROR(INDEX(ggPayers[payer], MATCH(A5435, ggPayers[remote_order_id], 0)), 0)</f>
        <v>0</v>
      </c>
      <c r="J5435" t="str">
        <f t="shared" si="84"/>
        <v>other</v>
      </c>
    </row>
    <row r="5436" spans="1:10">
      <c r="A5436" s="89" t="s">
        <v>14661</v>
      </c>
      <c r="B5436" s="89">
        <v>1000</v>
      </c>
      <c r="C5436" s="89" t="s">
        <v>7963</v>
      </c>
      <c r="D5436" s="89"/>
      <c r="E5436" s="89" t="s">
        <v>7018</v>
      </c>
      <c r="F5436" s="89" t="s">
        <v>476</v>
      </c>
      <c r="G5436" s="105">
        <v>45444.654166666667</v>
      </c>
      <c r="H5436" t="str">
        <f>INDEX(Partner_details[companyName], MATCH(E5436, Partner_details[email], 0))</f>
        <v>Malocco</v>
      </c>
      <c r="I5436">
        <f>IFERROR(INDEX(ggPayers[payer], MATCH(A5436, ggPayers[remote_order_id], 0)), 0)</f>
        <v>0</v>
      </c>
      <c r="J5436" t="str">
        <f t="shared" si="84"/>
        <v>other</v>
      </c>
    </row>
    <row r="5437" spans="1:10">
      <c r="A5437" s="89" t="s">
        <v>14662</v>
      </c>
      <c r="B5437" s="89">
        <v>2000</v>
      </c>
      <c r="C5437" s="89" t="s">
        <v>7963</v>
      </c>
      <c r="D5437" s="89" t="s">
        <v>14663</v>
      </c>
      <c r="E5437" s="89" t="s">
        <v>7023</v>
      </c>
      <c r="F5437" s="89" t="s">
        <v>7022</v>
      </c>
      <c r="G5437" s="105">
        <v>45444.677777777775</v>
      </c>
      <c r="H5437" t="str">
        <f>INDEX(Partner_details[companyName], MATCH(E5437, Partner_details[email], 0))</f>
        <v>Karas Tsaghkadzor</v>
      </c>
      <c r="I5437">
        <f>IFERROR(INDEX(ggPayers[payer], MATCH(A5437, ggPayers[remote_order_id], 0)), 0)</f>
        <v>0</v>
      </c>
      <c r="J5437" t="str">
        <f t="shared" si="84"/>
        <v>other</v>
      </c>
    </row>
    <row r="5438" spans="1:10">
      <c r="A5438" s="89" t="s">
        <v>14664</v>
      </c>
      <c r="B5438" s="89">
        <v>2000</v>
      </c>
      <c r="C5438" s="89" t="s">
        <v>7963</v>
      </c>
      <c r="D5438" s="89" t="s">
        <v>14665</v>
      </c>
      <c r="E5438" s="89" t="s">
        <v>7023</v>
      </c>
      <c r="F5438" s="89" t="s">
        <v>7022</v>
      </c>
      <c r="G5438" s="105">
        <v>45444.677777777775</v>
      </c>
      <c r="H5438" t="str">
        <f>INDEX(Partner_details[companyName], MATCH(E5438, Partner_details[email], 0))</f>
        <v>Karas Tsaghkadzor</v>
      </c>
      <c r="I5438">
        <f>IFERROR(INDEX(ggPayers[payer], MATCH(A5438, ggPayers[remote_order_id], 0)), 0)</f>
        <v>0</v>
      </c>
      <c r="J5438" t="str">
        <f t="shared" si="84"/>
        <v>other</v>
      </c>
    </row>
    <row r="5439" spans="1:10">
      <c r="A5439" s="89" t="s">
        <v>14666</v>
      </c>
      <c r="B5439" s="89">
        <v>2000</v>
      </c>
      <c r="C5439" s="89" t="s">
        <v>7963</v>
      </c>
      <c r="D5439" s="89" t="s">
        <v>14667</v>
      </c>
      <c r="E5439" s="89" t="s">
        <v>7023</v>
      </c>
      <c r="F5439" s="89" t="s">
        <v>7022</v>
      </c>
      <c r="G5439" s="105">
        <v>45444.678472222222</v>
      </c>
      <c r="H5439" t="str">
        <f>INDEX(Partner_details[companyName], MATCH(E5439, Partner_details[email], 0))</f>
        <v>Karas Tsaghkadzor</v>
      </c>
      <c r="I5439">
        <f>IFERROR(INDEX(ggPayers[payer], MATCH(A5439, ggPayers[remote_order_id], 0)), 0)</f>
        <v>0</v>
      </c>
      <c r="J5439" t="str">
        <f t="shared" si="84"/>
        <v>other</v>
      </c>
    </row>
    <row r="5440" spans="1:10">
      <c r="A5440" s="89" t="s">
        <v>14668</v>
      </c>
      <c r="B5440" s="89">
        <v>2000</v>
      </c>
      <c r="C5440" s="89" t="s">
        <v>7963</v>
      </c>
      <c r="D5440" s="89" t="s">
        <v>14669</v>
      </c>
      <c r="E5440" s="89" t="s">
        <v>7023</v>
      </c>
      <c r="F5440" s="89" t="s">
        <v>7022</v>
      </c>
      <c r="G5440" s="105">
        <v>45444.679861111108</v>
      </c>
      <c r="H5440" t="str">
        <f>INDEX(Partner_details[companyName], MATCH(E5440, Partner_details[email], 0))</f>
        <v>Karas Tsaghkadzor</v>
      </c>
      <c r="I5440">
        <f>IFERROR(INDEX(ggPayers[payer], MATCH(A5440, ggPayers[remote_order_id], 0)), 0)</f>
        <v>0</v>
      </c>
      <c r="J5440" t="str">
        <f t="shared" si="84"/>
        <v>other</v>
      </c>
    </row>
    <row r="5441" spans="1:10">
      <c r="A5441" s="89" t="s">
        <v>14670</v>
      </c>
      <c r="B5441" s="89">
        <v>2000</v>
      </c>
      <c r="C5441" s="89" t="s">
        <v>7963</v>
      </c>
      <c r="D5441" s="89" t="s">
        <v>14671</v>
      </c>
      <c r="E5441" s="89" t="s">
        <v>7023</v>
      </c>
      <c r="F5441" s="89" t="s">
        <v>7022</v>
      </c>
      <c r="G5441" s="105">
        <v>45444.680555555555</v>
      </c>
      <c r="H5441" t="str">
        <f>INDEX(Partner_details[companyName], MATCH(E5441, Partner_details[email], 0))</f>
        <v>Karas Tsaghkadzor</v>
      </c>
      <c r="I5441">
        <f>IFERROR(INDEX(ggPayers[payer], MATCH(A5441, ggPayers[remote_order_id], 0)), 0)</f>
        <v>0</v>
      </c>
      <c r="J5441" t="str">
        <f t="shared" si="84"/>
        <v>other</v>
      </c>
    </row>
    <row r="5442" spans="1:10">
      <c r="A5442" s="89" t="s">
        <v>14672</v>
      </c>
      <c r="B5442" s="89">
        <v>2000</v>
      </c>
      <c r="C5442" s="89" t="s">
        <v>7963</v>
      </c>
      <c r="D5442" s="89" t="s">
        <v>14673</v>
      </c>
      <c r="E5442" s="89" t="s">
        <v>7023</v>
      </c>
      <c r="F5442" s="89" t="s">
        <v>7022</v>
      </c>
      <c r="G5442" s="105">
        <v>45444.680555555555</v>
      </c>
      <c r="H5442" t="str">
        <f>INDEX(Partner_details[companyName], MATCH(E5442, Partner_details[email], 0))</f>
        <v>Karas Tsaghkadzor</v>
      </c>
      <c r="I5442">
        <f>IFERROR(INDEX(ggPayers[payer], MATCH(A5442, ggPayers[remote_order_id], 0)), 0)</f>
        <v>0</v>
      </c>
      <c r="J5442" t="str">
        <f t="shared" si="84"/>
        <v>other</v>
      </c>
    </row>
    <row r="5443" spans="1:10">
      <c r="A5443" s="89" t="s">
        <v>14674</v>
      </c>
      <c r="B5443" s="89">
        <v>1000</v>
      </c>
      <c r="C5443" s="89" t="s">
        <v>7963</v>
      </c>
      <c r="D5443" s="89" t="s">
        <v>14675</v>
      </c>
      <c r="E5443" s="89" t="s">
        <v>7023</v>
      </c>
      <c r="F5443" s="89" t="s">
        <v>7022</v>
      </c>
      <c r="G5443" s="105">
        <v>45444.681250000001</v>
      </c>
      <c r="H5443" t="str">
        <f>INDEX(Partner_details[companyName], MATCH(E5443, Partner_details[email], 0))</f>
        <v>Karas Tsaghkadzor</v>
      </c>
      <c r="I5443">
        <f>IFERROR(INDEX(ggPayers[payer], MATCH(A5443, ggPayers[remote_order_id], 0)), 0)</f>
        <v>0</v>
      </c>
      <c r="J5443" t="str">
        <f t="shared" ref="J5443:J5506" si="85">IF(NOT(I5443=0), "ggPay", "other")</f>
        <v>other</v>
      </c>
    </row>
    <row r="5444" spans="1:10">
      <c r="A5444" s="99" t="s">
        <v>14676</v>
      </c>
      <c r="B5444" s="89">
        <v>500</v>
      </c>
      <c r="C5444" s="89" t="s">
        <v>7963</v>
      </c>
      <c r="D5444" s="89"/>
      <c r="E5444" s="89" t="s">
        <v>7023</v>
      </c>
      <c r="F5444" s="89" t="s">
        <v>7022</v>
      </c>
      <c r="G5444" s="105">
        <v>45444.707638888889</v>
      </c>
      <c r="H5444" t="str">
        <f>INDEX(Partner_details[companyName], MATCH(E5444, Partner_details[email], 0))</f>
        <v>Karas Tsaghkadzor</v>
      </c>
      <c r="I5444">
        <f>IFERROR(INDEX(ggPayers[payer], MATCH(A5444, ggPayers[remote_order_id], 0)), 0)</f>
        <v>0</v>
      </c>
      <c r="J5444" t="str">
        <f t="shared" si="85"/>
        <v>other</v>
      </c>
    </row>
    <row r="5445" spans="1:10">
      <c r="A5445" s="89" t="s">
        <v>14677</v>
      </c>
      <c r="B5445" s="89">
        <v>500</v>
      </c>
      <c r="C5445" s="89" t="s">
        <v>7963</v>
      </c>
      <c r="D5445" s="89"/>
      <c r="E5445" s="89" t="s">
        <v>7023</v>
      </c>
      <c r="F5445" s="89" t="s">
        <v>7022</v>
      </c>
      <c r="G5445" s="105">
        <v>45444.707638888889</v>
      </c>
      <c r="H5445" t="str">
        <f>INDEX(Partner_details[companyName], MATCH(E5445, Partner_details[email], 0))</f>
        <v>Karas Tsaghkadzor</v>
      </c>
      <c r="I5445">
        <f>IFERROR(INDEX(ggPayers[payer], MATCH(A5445, ggPayers[remote_order_id], 0)), 0)</f>
        <v>0</v>
      </c>
      <c r="J5445" t="str">
        <f t="shared" si="85"/>
        <v>other</v>
      </c>
    </row>
    <row r="5446" spans="1:10">
      <c r="A5446" s="89" t="s">
        <v>14678</v>
      </c>
      <c r="B5446" s="89">
        <v>1000</v>
      </c>
      <c r="C5446" s="89" t="s">
        <v>7963</v>
      </c>
      <c r="D5446" s="89"/>
      <c r="E5446" s="89" t="s">
        <v>116</v>
      </c>
      <c r="F5446" s="89" t="s">
        <v>6567</v>
      </c>
      <c r="G5446" s="105">
        <v>45444.713888888888</v>
      </c>
      <c r="H5446" t="str">
        <f>INDEX(Partner_details[companyName], MATCH(E5446, Partner_details[email], 0))</f>
        <v>Tumanyan</v>
      </c>
      <c r="I5446">
        <f>IFERROR(INDEX(ggPayers[payer], MATCH(A5446, ggPayers[remote_order_id], 0)), 0)</f>
        <v>0</v>
      </c>
      <c r="J5446" t="str">
        <f t="shared" si="85"/>
        <v>other</v>
      </c>
    </row>
    <row r="5447" spans="1:10">
      <c r="A5447" s="89" t="s">
        <v>14679</v>
      </c>
      <c r="B5447" s="89">
        <v>1000</v>
      </c>
      <c r="C5447" s="89" t="s">
        <v>7963</v>
      </c>
      <c r="D5447" s="89"/>
      <c r="E5447" s="89" t="s">
        <v>116</v>
      </c>
      <c r="F5447" s="89" t="s">
        <v>6567</v>
      </c>
      <c r="G5447" s="105">
        <v>45444.713888888888</v>
      </c>
      <c r="H5447" t="str">
        <f>INDEX(Partner_details[companyName], MATCH(E5447, Partner_details[email], 0))</f>
        <v>Tumanyan</v>
      </c>
      <c r="I5447">
        <f>IFERROR(INDEX(ggPayers[payer], MATCH(A5447, ggPayers[remote_order_id], 0)), 0)</f>
        <v>0</v>
      </c>
      <c r="J5447" t="str">
        <f t="shared" si="85"/>
        <v>other</v>
      </c>
    </row>
    <row r="5448" spans="1:10">
      <c r="A5448" s="89" t="s">
        <v>4034</v>
      </c>
      <c r="B5448" s="89">
        <v>2000</v>
      </c>
      <c r="C5448" s="89" t="s">
        <v>561</v>
      </c>
      <c r="D5448" s="89"/>
      <c r="E5448" s="89" t="s">
        <v>6754</v>
      </c>
      <c r="F5448" s="89" t="s">
        <v>683</v>
      </c>
      <c r="G5448" s="105">
        <v>45444.714583333334</v>
      </c>
      <c r="H5448" t="str">
        <f>INDEX(Partner_details[companyName], MATCH(E5448, Partner_details[email], 0))</f>
        <v>Noraleppo</v>
      </c>
      <c r="I5448">
        <f>IFERROR(INDEX(ggPayers[payer], MATCH(A5448, ggPayers[remote_order_id], 0)), 0)</f>
        <v>0</v>
      </c>
      <c r="J5448" t="str">
        <f t="shared" si="85"/>
        <v>other</v>
      </c>
    </row>
    <row r="5449" spans="1:10">
      <c r="A5449" s="89" t="s">
        <v>4032</v>
      </c>
      <c r="B5449" s="89">
        <v>500</v>
      </c>
      <c r="C5449" s="89" t="s">
        <v>561</v>
      </c>
      <c r="D5449" s="89" t="s">
        <v>14680</v>
      </c>
      <c r="E5449" s="89" t="s">
        <v>7018</v>
      </c>
      <c r="F5449" s="89" t="s">
        <v>476</v>
      </c>
      <c r="G5449" s="105">
        <v>45444.736805555556</v>
      </c>
      <c r="H5449" t="str">
        <f>INDEX(Partner_details[companyName], MATCH(E5449, Partner_details[email], 0))</f>
        <v>Malocco</v>
      </c>
      <c r="I5449">
        <f>IFERROR(INDEX(ggPayers[payer], MATCH(A5449, ggPayers[remote_order_id], 0)), 0)</f>
        <v>20304</v>
      </c>
      <c r="J5449" t="str">
        <f t="shared" si="85"/>
        <v>ggPay</v>
      </c>
    </row>
    <row r="5450" spans="1:10">
      <c r="A5450" s="89" t="s">
        <v>14681</v>
      </c>
      <c r="B5450" s="89">
        <v>1000</v>
      </c>
      <c r="C5450" s="89" t="s">
        <v>7963</v>
      </c>
      <c r="D5450" s="89"/>
      <c r="E5450" s="89" t="s">
        <v>6554</v>
      </c>
      <c r="F5450" s="89" t="s">
        <v>783</v>
      </c>
      <c r="G5450" s="105">
        <v>45444.786805555559</v>
      </c>
      <c r="H5450" t="str">
        <f>INDEX(Partner_details[companyName], MATCH(E5450, Partner_details[email], 0))</f>
        <v>Avetis Grigoryan</v>
      </c>
      <c r="I5450">
        <f>IFERROR(INDEX(ggPayers[payer], MATCH(A5450, ggPayers[remote_order_id], 0)), 0)</f>
        <v>0</v>
      </c>
      <c r="J5450" t="str">
        <f t="shared" si="85"/>
        <v>other</v>
      </c>
    </row>
    <row r="5451" spans="1:10">
      <c r="A5451" s="89" t="s">
        <v>4030</v>
      </c>
      <c r="B5451" s="89">
        <v>3000</v>
      </c>
      <c r="C5451" s="89" t="s">
        <v>561</v>
      </c>
      <c r="D5451" s="89" t="s">
        <v>14682</v>
      </c>
      <c r="E5451" s="89" t="s">
        <v>6606</v>
      </c>
      <c r="F5451" s="89" t="s">
        <v>387</v>
      </c>
      <c r="G5451" s="105">
        <v>45444.838888888888</v>
      </c>
      <c r="H5451" t="str">
        <f>INDEX(Partner_details[companyName], MATCH(E5451, Partner_details[email], 0))</f>
        <v>Beer academy</v>
      </c>
      <c r="I5451">
        <f>IFERROR(INDEX(ggPayers[payer], MATCH(A5451, ggPayers[remote_order_id], 0)), 0)</f>
        <v>369813</v>
      </c>
      <c r="J5451" t="str">
        <f t="shared" si="85"/>
        <v>ggPay</v>
      </c>
    </row>
    <row r="5452" spans="1:10">
      <c r="A5452" s="89" t="s">
        <v>4028</v>
      </c>
      <c r="B5452" s="89">
        <v>500</v>
      </c>
      <c r="C5452" s="89" t="s">
        <v>561</v>
      </c>
      <c r="D5452" s="89" t="s">
        <v>14683</v>
      </c>
      <c r="E5452" s="89" t="s">
        <v>7203</v>
      </c>
      <c r="F5452" s="89" t="s">
        <v>2040</v>
      </c>
      <c r="G5452" s="105">
        <v>45445.333333333336</v>
      </c>
      <c r="H5452" t="str">
        <f>INDEX(Partner_details[companyName], MATCH(E5452, Partner_details[email], 0))</f>
        <v>Dodopizza</v>
      </c>
      <c r="I5452">
        <f>IFERROR(INDEX(ggPayers[payer], MATCH(A5452, ggPayers[remote_order_id], 0)), 0)</f>
        <v>839</v>
      </c>
      <c r="J5452" t="str">
        <f t="shared" si="85"/>
        <v>ggPay</v>
      </c>
    </row>
    <row r="5453" spans="1:10">
      <c r="A5453" s="89" t="s">
        <v>6197</v>
      </c>
      <c r="B5453" s="89">
        <v>500</v>
      </c>
      <c r="C5453" s="89" t="s">
        <v>5606</v>
      </c>
      <c r="D5453" s="89" t="s">
        <v>14684</v>
      </c>
      <c r="E5453" s="89" t="s">
        <v>7018</v>
      </c>
      <c r="F5453" s="89" t="s">
        <v>476</v>
      </c>
      <c r="G5453" s="105">
        <v>45445.345138888886</v>
      </c>
      <c r="H5453" t="str">
        <f>INDEX(Partner_details[companyName], MATCH(E5453, Partner_details[email], 0))</f>
        <v>Malocco</v>
      </c>
      <c r="I5453">
        <f>IFERROR(INDEX(ggPayers[payer], MATCH(A5453, ggPayers[remote_order_id], 0)), 0)</f>
        <v>3535</v>
      </c>
      <c r="J5453" t="str">
        <f t="shared" si="85"/>
        <v>ggPay</v>
      </c>
    </row>
    <row r="5454" spans="1:10">
      <c r="A5454" s="89" t="s">
        <v>6196</v>
      </c>
      <c r="B5454" s="89">
        <v>500</v>
      </c>
      <c r="C5454" s="89" t="s">
        <v>5606</v>
      </c>
      <c r="D5454" s="89" t="s">
        <v>14685</v>
      </c>
      <c r="E5454" s="89" t="s">
        <v>7018</v>
      </c>
      <c r="F5454" s="89" t="s">
        <v>476</v>
      </c>
      <c r="G5454" s="105">
        <v>45445.345138888886</v>
      </c>
      <c r="H5454" t="str">
        <f>INDEX(Partner_details[companyName], MATCH(E5454, Partner_details[email], 0))</f>
        <v>Malocco</v>
      </c>
      <c r="I5454">
        <f>IFERROR(INDEX(ggPayers[payer], MATCH(A5454, ggPayers[remote_order_id], 0)), 0)</f>
        <v>3535</v>
      </c>
      <c r="J5454" t="str">
        <f t="shared" si="85"/>
        <v>ggPay</v>
      </c>
    </row>
    <row r="5455" spans="1:10">
      <c r="A5455" s="89" t="s">
        <v>14686</v>
      </c>
      <c r="B5455" s="89">
        <v>500</v>
      </c>
      <c r="C5455" s="89" t="s">
        <v>7963</v>
      </c>
      <c r="D5455" s="89"/>
      <c r="E5455" s="89" t="s">
        <v>7018</v>
      </c>
      <c r="F5455" s="89" t="s">
        <v>476</v>
      </c>
      <c r="G5455" s="105">
        <v>45445.345833333333</v>
      </c>
      <c r="H5455" t="str">
        <f>INDEX(Partner_details[companyName], MATCH(E5455, Partner_details[email], 0))</f>
        <v>Malocco</v>
      </c>
      <c r="I5455">
        <f>IFERROR(INDEX(ggPayers[payer], MATCH(A5455, ggPayers[remote_order_id], 0)), 0)</f>
        <v>0</v>
      </c>
      <c r="J5455" t="str">
        <f t="shared" si="85"/>
        <v>other</v>
      </c>
    </row>
    <row r="5456" spans="1:10">
      <c r="A5456" s="99" t="s">
        <v>4026</v>
      </c>
      <c r="B5456" s="89">
        <v>500</v>
      </c>
      <c r="C5456" s="89" t="s">
        <v>561</v>
      </c>
      <c r="D5456" s="89" t="s">
        <v>14687</v>
      </c>
      <c r="E5456" s="89" t="s">
        <v>7018</v>
      </c>
      <c r="F5456" s="89" t="s">
        <v>476</v>
      </c>
      <c r="G5456" s="105">
        <v>45445.347222222219</v>
      </c>
      <c r="H5456" t="str">
        <f>INDEX(Partner_details[companyName], MATCH(E5456, Partner_details[email], 0))</f>
        <v>Malocco</v>
      </c>
      <c r="I5456">
        <f>IFERROR(INDEX(ggPayers[payer], MATCH(A5456, ggPayers[remote_order_id], 0)), 0)</f>
        <v>3535</v>
      </c>
      <c r="J5456" t="str">
        <f t="shared" si="85"/>
        <v>ggPay</v>
      </c>
    </row>
    <row r="5457" spans="1:10">
      <c r="A5457" s="89" t="s">
        <v>14688</v>
      </c>
      <c r="B5457" s="89">
        <v>1000</v>
      </c>
      <c r="C5457" s="89" t="s">
        <v>7963</v>
      </c>
      <c r="D5457" s="89" t="s">
        <v>14689</v>
      </c>
      <c r="E5457" s="89" t="s">
        <v>6823</v>
      </c>
      <c r="F5457" s="89" t="s">
        <v>3823</v>
      </c>
      <c r="G5457" s="105">
        <v>45445.370138888888</v>
      </c>
      <c r="H5457" t="str">
        <f>INDEX(Partner_details[companyName], MATCH(E5457, Partner_details[email], 0))</f>
        <v>Buzand cafe</v>
      </c>
      <c r="I5457">
        <f>IFERROR(INDEX(ggPayers[payer], MATCH(A5457, ggPayers[remote_order_id], 0)), 0)</f>
        <v>0</v>
      </c>
      <c r="J5457" t="str">
        <f t="shared" si="85"/>
        <v>other</v>
      </c>
    </row>
    <row r="5458" spans="1:10">
      <c r="A5458" s="89" t="s">
        <v>14690</v>
      </c>
      <c r="B5458" s="89">
        <v>1000</v>
      </c>
      <c r="C5458" s="89" t="s">
        <v>7963</v>
      </c>
      <c r="D5458" s="89" t="s">
        <v>14691</v>
      </c>
      <c r="E5458" s="89" t="s">
        <v>7018</v>
      </c>
      <c r="F5458" s="89" t="s">
        <v>476</v>
      </c>
      <c r="G5458" s="105">
        <v>45445.379166666666</v>
      </c>
      <c r="H5458" t="str">
        <f>INDEX(Partner_details[companyName], MATCH(E5458, Partner_details[email], 0))</f>
        <v>Malocco</v>
      </c>
      <c r="I5458">
        <f>IFERROR(INDEX(ggPayers[payer], MATCH(A5458, ggPayers[remote_order_id], 0)), 0)</f>
        <v>0</v>
      </c>
      <c r="J5458" t="str">
        <f t="shared" si="85"/>
        <v>other</v>
      </c>
    </row>
    <row r="5459" spans="1:10">
      <c r="A5459" s="89" t="s">
        <v>14692</v>
      </c>
      <c r="B5459" s="89">
        <v>1000</v>
      </c>
      <c r="C5459" s="89" t="s">
        <v>7963</v>
      </c>
      <c r="D5459" s="89"/>
      <c r="E5459" s="89" t="s">
        <v>7018</v>
      </c>
      <c r="F5459" s="89" t="s">
        <v>476</v>
      </c>
      <c r="G5459" s="105">
        <v>45445.379166666666</v>
      </c>
      <c r="H5459" t="str">
        <f>INDEX(Partner_details[companyName], MATCH(E5459, Partner_details[email], 0))</f>
        <v>Malocco</v>
      </c>
      <c r="I5459">
        <f>IFERROR(INDEX(ggPayers[payer], MATCH(A5459, ggPayers[remote_order_id], 0)), 0)</f>
        <v>0</v>
      </c>
      <c r="J5459" t="str">
        <f t="shared" si="85"/>
        <v>other</v>
      </c>
    </row>
    <row r="5460" spans="1:10">
      <c r="A5460" s="89" t="s">
        <v>14693</v>
      </c>
      <c r="B5460" s="89">
        <v>1000</v>
      </c>
      <c r="C5460" s="89" t="s">
        <v>7963</v>
      </c>
      <c r="D5460" s="89" t="s">
        <v>14694</v>
      </c>
      <c r="E5460" s="89" t="s">
        <v>7018</v>
      </c>
      <c r="F5460" s="89" t="s">
        <v>476</v>
      </c>
      <c r="G5460" s="105">
        <v>45445.379861111112</v>
      </c>
      <c r="H5460" t="str">
        <f>INDEX(Partner_details[companyName], MATCH(E5460, Partner_details[email], 0))</f>
        <v>Malocco</v>
      </c>
      <c r="I5460">
        <f>IFERROR(INDEX(ggPayers[payer], MATCH(A5460, ggPayers[remote_order_id], 0)), 0)</f>
        <v>0</v>
      </c>
      <c r="J5460" t="str">
        <f t="shared" si="85"/>
        <v>other</v>
      </c>
    </row>
    <row r="5461" spans="1:10">
      <c r="A5461" s="89" t="s">
        <v>4024</v>
      </c>
      <c r="B5461" s="89">
        <v>1000</v>
      </c>
      <c r="C5461" s="89" t="s">
        <v>561</v>
      </c>
      <c r="D5461" s="89" t="s">
        <v>14695</v>
      </c>
      <c r="E5461" s="89" t="s">
        <v>7296</v>
      </c>
      <c r="F5461" s="89" t="s">
        <v>516</v>
      </c>
      <c r="G5461" s="105">
        <v>45445.419444444444</v>
      </c>
      <c r="H5461" t="str">
        <f>INDEX(Partner_details[companyName], MATCH(E5461, Partner_details[email], 0))</f>
        <v>Paul</v>
      </c>
      <c r="I5461">
        <f>IFERROR(INDEX(ggPayers[payer], MATCH(A5461, ggPayers[remote_order_id], 0)), 0)</f>
        <v>82335</v>
      </c>
      <c r="J5461" t="str">
        <f t="shared" si="85"/>
        <v>ggPay</v>
      </c>
    </row>
    <row r="5462" spans="1:10">
      <c r="A5462" s="89" t="s">
        <v>4022</v>
      </c>
      <c r="B5462" s="89">
        <v>1000</v>
      </c>
      <c r="C5462" s="89" t="s">
        <v>561</v>
      </c>
      <c r="D5462" s="89"/>
      <c r="E5462" s="89" t="s">
        <v>7018</v>
      </c>
      <c r="F5462" s="89" t="s">
        <v>476</v>
      </c>
      <c r="G5462" s="105">
        <v>45445.484722222223</v>
      </c>
      <c r="H5462" t="str">
        <f>INDEX(Partner_details[companyName], MATCH(E5462, Partner_details[email], 0))</f>
        <v>Malocco</v>
      </c>
      <c r="I5462">
        <f>IFERROR(INDEX(ggPayers[payer], MATCH(A5462, ggPayers[remote_order_id], 0)), 0)</f>
        <v>0</v>
      </c>
      <c r="J5462" t="str">
        <f t="shared" si="85"/>
        <v>other</v>
      </c>
    </row>
    <row r="5463" spans="1:10">
      <c r="A5463" s="89" t="s">
        <v>14696</v>
      </c>
      <c r="B5463" s="89">
        <v>500</v>
      </c>
      <c r="C5463" s="89" t="s">
        <v>7963</v>
      </c>
      <c r="D5463" s="89"/>
      <c r="E5463" s="89" t="s">
        <v>7192</v>
      </c>
      <c r="F5463" s="89" t="s">
        <v>1998</v>
      </c>
      <c r="G5463" s="105">
        <v>45445.490277777775</v>
      </c>
      <c r="H5463" t="str">
        <f>INDEX(Partner_details[companyName], MATCH(E5463, Partner_details[email], 0))</f>
        <v>Karas Tumanyan</v>
      </c>
      <c r="I5463">
        <f>IFERROR(INDEX(ggPayers[payer], MATCH(A5463, ggPayers[remote_order_id], 0)), 0)</f>
        <v>0</v>
      </c>
      <c r="J5463" t="str">
        <f t="shared" si="85"/>
        <v>other</v>
      </c>
    </row>
    <row r="5464" spans="1:10">
      <c r="A5464" s="89" t="s">
        <v>14697</v>
      </c>
      <c r="B5464" s="89">
        <v>500</v>
      </c>
      <c r="C5464" s="89" t="s">
        <v>7974</v>
      </c>
      <c r="D5464" s="89"/>
      <c r="E5464" s="89" t="s">
        <v>7192</v>
      </c>
      <c r="F5464" s="89" t="s">
        <v>1998</v>
      </c>
      <c r="G5464" s="105">
        <v>45445.490277777775</v>
      </c>
      <c r="H5464" t="str">
        <f>INDEX(Partner_details[companyName], MATCH(E5464, Partner_details[email], 0))</f>
        <v>Karas Tumanyan</v>
      </c>
      <c r="I5464">
        <f>IFERROR(INDEX(ggPayers[payer], MATCH(A5464, ggPayers[remote_order_id], 0)), 0)</f>
        <v>0</v>
      </c>
      <c r="J5464" t="str">
        <f t="shared" si="85"/>
        <v>other</v>
      </c>
    </row>
    <row r="5465" spans="1:10">
      <c r="A5465" s="89" t="s">
        <v>4020</v>
      </c>
      <c r="B5465" s="89">
        <v>500</v>
      </c>
      <c r="C5465" s="89" t="s">
        <v>561</v>
      </c>
      <c r="D5465" s="99" t="s">
        <v>14698</v>
      </c>
      <c r="E5465" s="89" t="s">
        <v>7018</v>
      </c>
      <c r="F5465" s="89" t="s">
        <v>476</v>
      </c>
      <c r="G5465" s="105">
        <v>45445.533333333333</v>
      </c>
      <c r="H5465" t="str">
        <f>INDEX(Partner_details[companyName], MATCH(E5465, Partner_details[email], 0))</f>
        <v>Malocco</v>
      </c>
      <c r="I5465">
        <f>IFERROR(INDEX(ggPayers[payer], MATCH(A5465, ggPayers[remote_order_id], 0)), 0)</f>
        <v>244125</v>
      </c>
      <c r="J5465" t="str">
        <f t="shared" si="85"/>
        <v>ggPay</v>
      </c>
    </row>
    <row r="5466" spans="1:10">
      <c r="A5466" s="89" t="s">
        <v>6195</v>
      </c>
      <c r="B5466" s="89">
        <v>500</v>
      </c>
      <c r="C5466" s="89" t="s">
        <v>5606</v>
      </c>
      <c r="D5466" s="89" t="s">
        <v>14699</v>
      </c>
      <c r="E5466" s="89" t="s">
        <v>7018</v>
      </c>
      <c r="F5466" s="89" t="s">
        <v>476</v>
      </c>
      <c r="G5466" s="105">
        <v>45445.535416666666</v>
      </c>
      <c r="H5466" t="str">
        <f>INDEX(Partner_details[companyName], MATCH(E5466, Partner_details[email], 0))</f>
        <v>Malocco</v>
      </c>
      <c r="I5466">
        <f>IFERROR(INDEX(ggPayers[payer], MATCH(A5466, ggPayers[remote_order_id], 0)), 0)</f>
        <v>846098</v>
      </c>
      <c r="J5466" t="str">
        <f t="shared" si="85"/>
        <v>ggPay</v>
      </c>
    </row>
    <row r="5467" spans="1:10">
      <c r="A5467" s="89" t="s">
        <v>4018</v>
      </c>
      <c r="B5467" s="89">
        <v>500</v>
      </c>
      <c r="C5467" s="89" t="s">
        <v>561</v>
      </c>
      <c r="D5467" s="89" t="s">
        <v>14700</v>
      </c>
      <c r="E5467" s="89" t="s">
        <v>7018</v>
      </c>
      <c r="F5467" s="89" t="s">
        <v>476</v>
      </c>
      <c r="G5467" s="105">
        <v>45445.536805555559</v>
      </c>
      <c r="H5467" t="str">
        <f>INDEX(Partner_details[companyName], MATCH(E5467, Partner_details[email], 0))</f>
        <v>Malocco</v>
      </c>
      <c r="I5467">
        <f>IFERROR(INDEX(ggPayers[payer], MATCH(A5467, ggPayers[remote_order_id], 0)), 0)</f>
        <v>846098</v>
      </c>
      <c r="J5467" t="str">
        <f t="shared" si="85"/>
        <v>ggPay</v>
      </c>
    </row>
    <row r="5468" spans="1:10">
      <c r="A5468" s="89" t="s">
        <v>4016</v>
      </c>
      <c r="B5468" s="89">
        <v>3000</v>
      </c>
      <c r="C5468" s="89" t="s">
        <v>561</v>
      </c>
      <c r="D5468" s="89" t="s">
        <v>14701</v>
      </c>
      <c r="E5468" s="89" t="s">
        <v>6728</v>
      </c>
      <c r="F5468" s="89" t="s">
        <v>6727</v>
      </c>
      <c r="G5468" s="105">
        <v>45445.65625</v>
      </c>
      <c r="H5468" t="str">
        <f>INDEX(Partner_details[companyName], MATCH(E5468, Partner_details[email], 0))</f>
        <v>Byblos</v>
      </c>
      <c r="I5468">
        <f>IFERROR(INDEX(ggPayers[payer], MATCH(A5468, ggPayers[remote_order_id], 0)), 0)</f>
        <v>5175</v>
      </c>
      <c r="J5468" t="str">
        <f t="shared" si="85"/>
        <v>ggPay</v>
      </c>
    </row>
    <row r="5469" spans="1:10">
      <c r="A5469" s="89" t="s">
        <v>4014</v>
      </c>
      <c r="B5469" s="89">
        <v>1000</v>
      </c>
      <c r="C5469" s="89" t="s">
        <v>561</v>
      </c>
      <c r="D5469" s="89"/>
      <c r="E5469" s="89" t="s">
        <v>6728</v>
      </c>
      <c r="F5469" s="89" t="s">
        <v>6727</v>
      </c>
      <c r="G5469" s="105">
        <v>45445.667361111111</v>
      </c>
      <c r="H5469" t="str">
        <f>INDEX(Partner_details[companyName], MATCH(E5469, Partner_details[email], 0))</f>
        <v>Byblos</v>
      </c>
      <c r="I5469">
        <f>IFERROR(INDEX(ggPayers[payer], MATCH(A5469, ggPayers[remote_order_id], 0)), 0)</f>
        <v>0</v>
      </c>
      <c r="J5469" t="str">
        <f t="shared" si="85"/>
        <v>other</v>
      </c>
    </row>
    <row r="5470" spans="1:10">
      <c r="A5470" s="89" t="s">
        <v>14702</v>
      </c>
      <c r="B5470" s="89">
        <v>1000</v>
      </c>
      <c r="C5470" s="89" t="s">
        <v>7963</v>
      </c>
      <c r="D5470" s="89"/>
      <c r="E5470" s="89" t="s">
        <v>6728</v>
      </c>
      <c r="F5470" s="89" t="s">
        <v>6727</v>
      </c>
      <c r="G5470" s="105">
        <v>45445.667361111111</v>
      </c>
      <c r="H5470" t="str">
        <f>INDEX(Partner_details[companyName], MATCH(E5470, Partner_details[email], 0))</f>
        <v>Byblos</v>
      </c>
      <c r="I5470">
        <f>IFERROR(INDEX(ggPayers[payer], MATCH(A5470, ggPayers[remote_order_id], 0)), 0)</f>
        <v>0</v>
      </c>
      <c r="J5470" t="str">
        <f t="shared" si="85"/>
        <v>other</v>
      </c>
    </row>
    <row r="5471" spans="1:10">
      <c r="A5471" s="89" t="s">
        <v>6194</v>
      </c>
      <c r="B5471" s="89">
        <v>4000</v>
      </c>
      <c r="C5471" s="89" t="s">
        <v>5606</v>
      </c>
      <c r="D5471" s="89" t="s">
        <v>14703</v>
      </c>
      <c r="E5471" s="89" t="s">
        <v>7235</v>
      </c>
      <c r="F5471" s="89" t="s">
        <v>710</v>
      </c>
      <c r="G5471" s="105">
        <v>45445.681944444441</v>
      </c>
      <c r="H5471" t="str">
        <f>INDEX(Partner_details[companyName], MATCH(E5471, Partner_details[email], 0))</f>
        <v>Smoking Chef</v>
      </c>
      <c r="I5471">
        <f>IFERROR(INDEX(ggPayers[payer], MATCH(A5471, ggPayers[remote_order_id], 0)), 0)</f>
        <v>1072174</v>
      </c>
      <c r="J5471" t="str">
        <f t="shared" si="85"/>
        <v>ggPay</v>
      </c>
    </row>
    <row r="5472" spans="1:10">
      <c r="A5472" s="89" t="s">
        <v>4012</v>
      </c>
      <c r="B5472" s="89">
        <v>4000</v>
      </c>
      <c r="C5472" s="89" t="s">
        <v>561</v>
      </c>
      <c r="D5472" s="89" t="s">
        <v>14704</v>
      </c>
      <c r="E5472" s="89" t="s">
        <v>7235</v>
      </c>
      <c r="F5472" s="89" t="s">
        <v>710</v>
      </c>
      <c r="G5472" s="105">
        <v>45445.682638888888</v>
      </c>
      <c r="H5472" t="str">
        <f>INDEX(Partner_details[companyName], MATCH(E5472, Partner_details[email], 0))</f>
        <v>Smoking Chef</v>
      </c>
      <c r="I5472">
        <f>IFERROR(INDEX(ggPayers[payer], MATCH(A5472, ggPayers[remote_order_id], 0)), 0)</f>
        <v>1072174</v>
      </c>
      <c r="J5472" t="str">
        <f t="shared" si="85"/>
        <v>ggPay</v>
      </c>
    </row>
    <row r="5473" spans="1:10">
      <c r="A5473" s="89" t="s">
        <v>14705</v>
      </c>
      <c r="B5473" s="89">
        <v>1000</v>
      </c>
      <c r="C5473" s="89" t="s">
        <v>7963</v>
      </c>
      <c r="D5473" s="89" t="s">
        <v>14706</v>
      </c>
      <c r="E5473" s="89" t="s">
        <v>130</v>
      </c>
      <c r="F5473" s="89" t="s">
        <v>128</v>
      </c>
      <c r="G5473" s="105">
        <v>45445.785416666666</v>
      </c>
      <c r="H5473" t="str">
        <f>INDEX(Partner_details[companyName], MATCH(E5473, Partner_details[email], 0))</f>
        <v>Avetis Grigoryan</v>
      </c>
      <c r="I5473">
        <f>IFERROR(INDEX(ggPayers[payer], MATCH(A5473, ggPayers[remote_order_id], 0)), 0)</f>
        <v>0</v>
      </c>
      <c r="J5473" t="str">
        <f t="shared" si="85"/>
        <v>other</v>
      </c>
    </row>
    <row r="5474" spans="1:10">
      <c r="A5474" s="89" t="s">
        <v>14707</v>
      </c>
      <c r="B5474" s="89">
        <v>1000</v>
      </c>
      <c r="C5474" s="89" t="s">
        <v>7963</v>
      </c>
      <c r="D5474" s="89"/>
      <c r="E5474" s="89" t="s">
        <v>130</v>
      </c>
      <c r="F5474" s="89" t="s">
        <v>128</v>
      </c>
      <c r="G5474" s="105">
        <v>45445.785416666666</v>
      </c>
      <c r="H5474" t="str">
        <f>INDEX(Partner_details[companyName], MATCH(E5474, Partner_details[email], 0))</f>
        <v>Avetis Grigoryan</v>
      </c>
      <c r="I5474">
        <f>IFERROR(INDEX(ggPayers[payer], MATCH(A5474, ggPayers[remote_order_id], 0)), 0)</f>
        <v>0</v>
      </c>
      <c r="J5474" t="str">
        <f t="shared" si="85"/>
        <v>other</v>
      </c>
    </row>
    <row r="5475" spans="1:10">
      <c r="A5475" s="89" t="s">
        <v>14708</v>
      </c>
      <c r="B5475" s="89">
        <v>1000</v>
      </c>
      <c r="C5475" s="89" t="s">
        <v>7963</v>
      </c>
      <c r="D5475" s="89" t="s">
        <v>14709</v>
      </c>
      <c r="E5475" s="89" t="s">
        <v>6830</v>
      </c>
      <c r="F5475" s="89" t="s">
        <v>382</v>
      </c>
      <c r="G5475" s="105">
        <v>45445.837500000001</v>
      </c>
      <c r="H5475" t="str">
        <f>INDEX(Partner_details[companyName], MATCH(E5475, Partner_details[email], 0))</f>
        <v>Beer Academy</v>
      </c>
      <c r="I5475">
        <f>IFERROR(INDEX(ggPayers[payer], MATCH(A5475, ggPayers[remote_order_id], 0)), 0)</f>
        <v>0</v>
      </c>
      <c r="J5475" t="str">
        <f t="shared" si="85"/>
        <v>other</v>
      </c>
    </row>
    <row r="5476" spans="1:10">
      <c r="A5476" s="89" t="s">
        <v>14710</v>
      </c>
      <c r="B5476" s="89">
        <v>1000</v>
      </c>
      <c r="C5476" s="89" t="s">
        <v>7963</v>
      </c>
      <c r="D5476" s="89" t="s">
        <v>14711</v>
      </c>
      <c r="E5476" s="89" t="s">
        <v>6847</v>
      </c>
      <c r="F5476" s="89" t="s">
        <v>862</v>
      </c>
      <c r="G5476" s="105">
        <v>45445.84652777778</v>
      </c>
      <c r="H5476" t="str">
        <f>INDEX(Partner_details[companyName], MATCH(E5476, Partner_details[email], 0))</f>
        <v>Karas mashtoc</v>
      </c>
      <c r="I5476">
        <f>IFERROR(INDEX(ggPayers[payer], MATCH(A5476, ggPayers[remote_order_id], 0)), 0)</f>
        <v>0</v>
      </c>
      <c r="J5476" t="str">
        <f t="shared" si="85"/>
        <v>other</v>
      </c>
    </row>
    <row r="5477" spans="1:10">
      <c r="A5477" s="89" t="s">
        <v>4092</v>
      </c>
      <c r="B5477" s="89">
        <v>100</v>
      </c>
      <c r="C5477" s="89" t="s">
        <v>561</v>
      </c>
      <c r="D5477" s="89" t="s">
        <v>14712</v>
      </c>
      <c r="E5477" s="89" t="s">
        <v>7173</v>
      </c>
      <c r="F5477" s="89" t="s">
        <v>4091</v>
      </c>
      <c r="G5477" s="105">
        <v>45446.299305555556</v>
      </c>
      <c r="H5477" t="str">
        <f>INDEX(Partner_details[companyName], MATCH(E5477, Partner_details[email], 0))</f>
        <v>Qarahunge</v>
      </c>
      <c r="I5477">
        <f>IFERROR(INDEX(ggPayers[payer], MATCH(A5477, ggPayers[remote_order_id], 0)), 0)</f>
        <v>825186</v>
      </c>
      <c r="J5477" t="str">
        <f t="shared" si="85"/>
        <v>ggPay</v>
      </c>
    </row>
    <row r="5478" spans="1:10">
      <c r="A5478" s="89" t="s">
        <v>4089</v>
      </c>
      <c r="B5478" s="89">
        <v>100</v>
      </c>
      <c r="C5478" s="89" t="s">
        <v>561</v>
      </c>
      <c r="D5478" s="89" t="s">
        <v>14713</v>
      </c>
      <c r="E5478" s="89" t="s">
        <v>6389</v>
      </c>
      <c r="F5478" s="89" t="s">
        <v>4088</v>
      </c>
      <c r="G5478" s="105">
        <v>45446.323611111111</v>
      </c>
      <c r="H5478" t="str">
        <f>INDEX(Partner_details[companyName], MATCH(E5478, Partner_details[email], 0))</f>
        <v>Tashir Khanjyan</v>
      </c>
      <c r="I5478">
        <f>IFERROR(INDEX(ggPayers[payer], MATCH(A5478, ggPayers[remote_order_id], 0)), 0)</f>
        <v>825186</v>
      </c>
      <c r="J5478" t="str">
        <f t="shared" si="85"/>
        <v>ggPay</v>
      </c>
    </row>
    <row r="5479" spans="1:10">
      <c r="A5479" s="89" t="s">
        <v>4086</v>
      </c>
      <c r="B5479" s="89">
        <v>500</v>
      </c>
      <c r="C5479" s="89" t="s">
        <v>561</v>
      </c>
      <c r="D5479" s="89" t="s">
        <v>14714</v>
      </c>
      <c r="E5479" s="89" t="s">
        <v>6994</v>
      </c>
      <c r="F5479" s="89" t="s">
        <v>231</v>
      </c>
      <c r="G5479" s="105">
        <v>45446.37222222222</v>
      </c>
      <c r="H5479" t="str">
        <f>INDEX(Partner_details[companyName], MATCH(E5479, Partner_details[email], 0))</f>
        <v>gg cjsc</v>
      </c>
      <c r="I5479">
        <f>IFERROR(INDEX(ggPayers[payer], MATCH(A5479, ggPayers[remote_order_id], 0)), 0)</f>
        <v>798</v>
      </c>
      <c r="J5479" t="str">
        <f t="shared" si="85"/>
        <v>ggPay</v>
      </c>
    </row>
    <row r="5480" spans="1:10">
      <c r="A5480" s="89" t="s">
        <v>14715</v>
      </c>
      <c r="B5480" s="89">
        <v>1000</v>
      </c>
      <c r="C5480" s="89" t="s">
        <v>7963</v>
      </c>
      <c r="D5480" s="89" t="s">
        <v>14716</v>
      </c>
      <c r="E5480" s="89" t="s">
        <v>6653</v>
      </c>
      <c r="F5480" s="89" t="s">
        <v>1403</v>
      </c>
      <c r="G5480" s="105">
        <v>45446.378472222219</v>
      </c>
      <c r="H5480" t="str">
        <f>INDEX(Partner_details[companyName], MATCH(E5480, Partner_details[email], 0))</f>
        <v>Karas mashtoc</v>
      </c>
      <c r="I5480">
        <f>IFERROR(INDEX(ggPayers[payer], MATCH(A5480, ggPayers[remote_order_id], 0)), 0)</f>
        <v>0</v>
      </c>
      <c r="J5480" t="str">
        <f t="shared" si="85"/>
        <v>other</v>
      </c>
    </row>
    <row r="5481" spans="1:10">
      <c r="A5481" s="89" t="s">
        <v>14717</v>
      </c>
      <c r="B5481" s="89">
        <v>500</v>
      </c>
      <c r="C5481" s="89" t="s">
        <v>7963</v>
      </c>
      <c r="D5481" s="89" t="s">
        <v>14718</v>
      </c>
      <c r="E5481" s="89" t="s">
        <v>6639</v>
      </c>
      <c r="F5481" s="89" t="s">
        <v>1705</v>
      </c>
      <c r="G5481" s="105">
        <v>45446.392361111109</v>
      </c>
      <c r="H5481" t="str">
        <f>INDEX(Partner_details[companyName], MATCH(E5481, Partner_details[email], 0))</f>
        <v>gg cjsc</v>
      </c>
      <c r="I5481">
        <f>IFERROR(INDEX(ggPayers[payer], MATCH(A5481, ggPayers[remote_order_id], 0)), 0)</f>
        <v>0</v>
      </c>
      <c r="J5481" t="str">
        <f t="shared" si="85"/>
        <v>other</v>
      </c>
    </row>
    <row r="5482" spans="1:10">
      <c r="A5482" s="89" t="s">
        <v>4084</v>
      </c>
      <c r="B5482" s="89">
        <v>500</v>
      </c>
      <c r="C5482" s="89" t="s">
        <v>561</v>
      </c>
      <c r="D5482" s="89"/>
      <c r="E5482" s="89" t="s">
        <v>6754</v>
      </c>
      <c r="F5482" s="89" t="s">
        <v>683</v>
      </c>
      <c r="G5482" s="105">
        <v>45446.436111111114</v>
      </c>
      <c r="H5482" t="str">
        <f>INDEX(Partner_details[companyName], MATCH(E5482, Partner_details[email], 0))</f>
        <v>Noraleppo</v>
      </c>
      <c r="I5482">
        <f>IFERROR(INDEX(ggPayers[payer], MATCH(A5482, ggPayers[remote_order_id], 0)), 0)</f>
        <v>0</v>
      </c>
      <c r="J5482" t="str">
        <f t="shared" si="85"/>
        <v>other</v>
      </c>
    </row>
    <row r="5483" spans="1:10">
      <c r="A5483" s="89" t="s">
        <v>14719</v>
      </c>
      <c r="B5483" s="89">
        <v>1000</v>
      </c>
      <c r="C5483" s="89" t="s">
        <v>7963</v>
      </c>
      <c r="D5483" s="89" t="s">
        <v>14720</v>
      </c>
      <c r="E5483" s="89" t="s">
        <v>130</v>
      </c>
      <c r="F5483" s="89" t="s">
        <v>128</v>
      </c>
      <c r="G5483" s="105">
        <v>45446.443055555559</v>
      </c>
      <c r="H5483" t="str">
        <f>INDEX(Partner_details[companyName], MATCH(E5483, Partner_details[email], 0))</f>
        <v>Avetis Grigoryan</v>
      </c>
      <c r="I5483">
        <f>IFERROR(INDEX(ggPayers[payer], MATCH(A5483, ggPayers[remote_order_id], 0)), 0)</f>
        <v>0</v>
      </c>
      <c r="J5483" t="str">
        <f t="shared" si="85"/>
        <v>other</v>
      </c>
    </row>
    <row r="5484" spans="1:10">
      <c r="A5484" s="89" t="s">
        <v>14721</v>
      </c>
      <c r="B5484" s="89">
        <v>1000</v>
      </c>
      <c r="C5484" s="89" t="s">
        <v>7963</v>
      </c>
      <c r="D5484" s="89"/>
      <c r="E5484" s="89" t="s">
        <v>130</v>
      </c>
      <c r="F5484" s="89" t="s">
        <v>128</v>
      </c>
      <c r="G5484" s="105">
        <v>45446.443749999999</v>
      </c>
      <c r="H5484" t="str">
        <f>INDEX(Partner_details[companyName], MATCH(E5484, Partner_details[email], 0))</f>
        <v>Avetis Grigoryan</v>
      </c>
      <c r="I5484">
        <f>IFERROR(INDEX(ggPayers[payer], MATCH(A5484, ggPayers[remote_order_id], 0)), 0)</f>
        <v>0</v>
      </c>
      <c r="J5484" t="str">
        <f t="shared" si="85"/>
        <v>other</v>
      </c>
    </row>
    <row r="5485" spans="1:10">
      <c r="A5485" s="89" t="s">
        <v>14722</v>
      </c>
      <c r="B5485" s="89">
        <v>1000</v>
      </c>
      <c r="C5485" s="89" t="s">
        <v>7963</v>
      </c>
      <c r="D5485" s="89" t="s">
        <v>14723</v>
      </c>
      <c r="E5485" s="89" t="s">
        <v>6728</v>
      </c>
      <c r="F5485" s="89" t="s">
        <v>6727</v>
      </c>
      <c r="G5485" s="105">
        <v>45446.538194444445</v>
      </c>
      <c r="H5485" t="str">
        <f>INDEX(Partner_details[companyName], MATCH(E5485, Partner_details[email], 0))</f>
        <v>Byblos</v>
      </c>
      <c r="I5485">
        <f>IFERROR(INDEX(ggPayers[payer], MATCH(A5485, ggPayers[remote_order_id], 0)), 0)</f>
        <v>0</v>
      </c>
      <c r="J5485" t="str">
        <f t="shared" si="85"/>
        <v>other</v>
      </c>
    </row>
    <row r="5486" spans="1:10">
      <c r="A5486" s="89" t="s">
        <v>4082</v>
      </c>
      <c r="B5486" s="89">
        <v>500</v>
      </c>
      <c r="C5486" s="89" t="s">
        <v>561</v>
      </c>
      <c r="D5486" s="89" t="s">
        <v>14724</v>
      </c>
      <c r="E5486" s="89" t="s">
        <v>7485</v>
      </c>
      <c r="F5486" s="89" t="s">
        <v>1728</v>
      </c>
      <c r="G5486" s="105">
        <v>45446.696527777778</v>
      </c>
      <c r="H5486" t="str">
        <f>INDEX(Partner_details[companyName], MATCH(E5486, Partner_details[email], 0))</f>
        <v>Cinnabon</v>
      </c>
      <c r="I5486">
        <f>IFERROR(INDEX(ggPayers[payer], MATCH(A5486, ggPayers[remote_order_id], 0)), 0)</f>
        <v>89534</v>
      </c>
      <c r="J5486" t="str">
        <f t="shared" si="85"/>
        <v>ggPay</v>
      </c>
    </row>
    <row r="5487" spans="1:10">
      <c r="A5487" s="89" t="s">
        <v>14725</v>
      </c>
      <c r="B5487" s="89">
        <v>1000</v>
      </c>
      <c r="C5487" s="89" t="s">
        <v>7963</v>
      </c>
      <c r="D5487" s="89" t="s">
        <v>14726</v>
      </c>
      <c r="E5487" s="89" t="s">
        <v>6606</v>
      </c>
      <c r="F5487" s="89" t="s">
        <v>387</v>
      </c>
      <c r="G5487" s="105">
        <v>45446.71597222222</v>
      </c>
      <c r="H5487" t="str">
        <f>INDEX(Partner_details[companyName], MATCH(E5487, Partner_details[email], 0))</f>
        <v>Beer academy</v>
      </c>
      <c r="I5487">
        <f>IFERROR(INDEX(ggPayers[payer], MATCH(A5487, ggPayers[remote_order_id], 0)), 0)</f>
        <v>0</v>
      </c>
      <c r="J5487" t="str">
        <f t="shared" si="85"/>
        <v>other</v>
      </c>
    </row>
    <row r="5488" spans="1:10">
      <c r="A5488" s="89" t="s">
        <v>14727</v>
      </c>
      <c r="B5488" s="89">
        <v>400</v>
      </c>
      <c r="C5488" s="89" t="s">
        <v>7963</v>
      </c>
      <c r="D5488" s="99" t="s">
        <v>14728</v>
      </c>
      <c r="E5488" s="89" t="s">
        <v>6594</v>
      </c>
      <c r="F5488" s="89" t="s">
        <v>433</v>
      </c>
      <c r="G5488" s="105">
        <v>45446.753472222219</v>
      </c>
      <c r="H5488" t="str">
        <f>INDEX(Partner_details[companyName], MATCH(E5488, Partner_details[email], 0))</f>
        <v>Eywa</v>
      </c>
      <c r="I5488">
        <f>IFERROR(INDEX(ggPayers[payer], MATCH(A5488, ggPayers[remote_order_id], 0)), 0)</f>
        <v>0</v>
      </c>
      <c r="J5488" t="str">
        <f t="shared" si="85"/>
        <v>other</v>
      </c>
    </row>
    <row r="5489" spans="1:10">
      <c r="A5489" s="89" t="s">
        <v>14729</v>
      </c>
      <c r="B5489" s="89">
        <v>400</v>
      </c>
      <c r="C5489" s="89" t="s">
        <v>7963</v>
      </c>
      <c r="D5489" s="89" t="s">
        <v>14730</v>
      </c>
      <c r="E5489" s="89" t="s">
        <v>6594</v>
      </c>
      <c r="F5489" s="89" t="s">
        <v>433</v>
      </c>
      <c r="G5489" s="105">
        <v>45446.754166666666</v>
      </c>
      <c r="H5489" t="str">
        <f>INDEX(Partner_details[companyName], MATCH(E5489, Partner_details[email], 0))</f>
        <v>Eywa</v>
      </c>
      <c r="I5489">
        <f>IFERROR(INDEX(ggPayers[payer], MATCH(A5489, ggPayers[remote_order_id], 0)), 0)</f>
        <v>0</v>
      </c>
      <c r="J5489" t="str">
        <f t="shared" si="85"/>
        <v>other</v>
      </c>
    </row>
    <row r="5490" spans="1:10">
      <c r="A5490" s="89" t="s">
        <v>14731</v>
      </c>
      <c r="B5490" s="89">
        <v>2000</v>
      </c>
      <c r="C5490" s="89" t="s">
        <v>7963</v>
      </c>
      <c r="D5490" s="89" t="s">
        <v>14732</v>
      </c>
      <c r="E5490" s="89" t="s">
        <v>6606</v>
      </c>
      <c r="F5490" s="89" t="s">
        <v>387</v>
      </c>
      <c r="G5490" s="105">
        <v>45446.824999999997</v>
      </c>
      <c r="H5490" t="str">
        <f>INDEX(Partner_details[companyName], MATCH(E5490, Partner_details[email], 0))</f>
        <v>Beer academy</v>
      </c>
      <c r="I5490">
        <f>IFERROR(INDEX(ggPayers[payer], MATCH(A5490, ggPayers[remote_order_id], 0)), 0)</f>
        <v>0</v>
      </c>
      <c r="J5490" t="str">
        <f t="shared" si="85"/>
        <v>other</v>
      </c>
    </row>
    <row r="5491" spans="1:10">
      <c r="A5491" s="89" t="s">
        <v>14733</v>
      </c>
      <c r="B5491" s="89">
        <v>2000</v>
      </c>
      <c r="C5491" s="89" t="s">
        <v>7963</v>
      </c>
      <c r="D5491" s="89" t="s">
        <v>14734</v>
      </c>
      <c r="E5491" s="89" t="s">
        <v>6606</v>
      </c>
      <c r="F5491" s="89" t="s">
        <v>387</v>
      </c>
      <c r="G5491" s="105">
        <v>45446.824999999997</v>
      </c>
      <c r="H5491" t="str">
        <f>INDEX(Partner_details[companyName], MATCH(E5491, Partner_details[email], 0))</f>
        <v>Beer academy</v>
      </c>
      <c r="I5491">
        <f>IFERROR(INDEX(ggPayers[payer], MATCH(A5491, ggPayers[remote_order_id], 0)), 0)</f>
        <v>0</v>
      </c>
      <c r="J5491" t="str">
        <f t="shared" si="85"/>
        <v>other</v>
      </c>
    </row>
    <row r="5492" spans="1:10">
      <c r="A5492" s="89" t="s">
        <v>14735</v>
      </c>
      <c r="B5492" s="89">
        <v>500</v>
      </c>
      <c r="C5492" s="89" t="s">
        <v>7963</v>
      </c>
      <c r="D5492" s="89"/>
      <c r="E5492" s="89" t="s">
        <v>178</v>
      </c>
      <c r="F5492" s="89" t="s">
        <v>177</v>
      </c>
      <c r="G5492" s="105">
        <v>45447.245833333334</v>
      </c>
      <c r="H5492" t="str">
        <f>INDEX(Partner_details[companyName], MATCH(E5492, Partner_details[email], 0))</f>
        <v>gg cjsc</v>
      </c>
      <c r="I5492">
        <f>IFERROR(INDEX(ggPayers[payer], MATCH(A5492, ggPayers[remote_order_id], 0)), 0)</f>
        <v>0</v>
      </c>
      <c r="J5492" t="str">
        <f t="shared" si="85"/>
        <v>other</v>
      </c>
    </row>
    <row r="5493" spans="1:10">
      <c r="A5493" s="89" t="s">
        <v>14736</v>
      </c>
      <c r="B5493" s="89">
        <v>100</v>
      </c>
      <c r="C5493" s="89" t="s">
        <v>7974</v>
      </c>
      <c r="D5493" s="89"/>
      <c r="E5493" s="89" t="s">
        <v>7332</v>
      </c>
      <c r="F5493" s="89" t="s">
        <v>3840</v>
      </c>
      <c r="G5493" s="105">
        <v>45447.306944444441</v>
      </c>
      <c r="H5493" t="str">
        <f>INDEX(Partner_details[companyName], MATCH(E5493, Partner_details[email], 0))</f>
        <v>Napoletana</v>
      </c>
      <c r="I5493">
        <f>IFERROR(INDEX(ggPayers[payer], MATCH(A5493, ggPayers[remote_order_id], 0)), 0)</f>
        <v>0</v>
      </c>
      <c r="J5493" t="str">
        <f t="shared" si="85"/>
        <v>other</v>
      </c>
    </row>
    <row r="5494" spans="1:10">
      <c r="A5494" s="89" t="s">
        <v>4079</v>
      </c>
      <c r="B5494" s="89">
        <v>100</v>
      </c>
      <c r="C5494" s="89" t="s">
        <v>561</v>
      </c>
      <c r="D5494" s="89" t="s">
        <v>14737</v>
      </c>
      <c r="E5494" s="89" t="s">
        <v>279</v>
      </c>
      <c r="F5494" s="89" t="s">
        <v>278</v>
      </c>
      <c r="G5494" s="105">
        <v>45447.30972222222</v>
      </c>
      <c r="H5494" t="str">
        <f>INDEX(Partner_details[companyName], MATCH(E5494, Partner_details[email], 0))</f>
        <v>gg cjsc</v>
      </c>
      <c r="I5494">
        <f>IFERROR(INDEX(ggPayers[payer], MATCH(A5494, ggPayers[remote_order_id], 0)), 0)</f>
        <v>825186</v>
      </c>
      <c r="J5494" t="str">
        <f t="shared" si="85"/>
        <v>ggPay</v>
      </c>
    </row>
    <row r="5495" spans="1:10">
      <c r="A5495" s="89" t="s">
        <v>14738</v>
      </c>
      <c r="B5495" s="89">
        <v>500</v>
      </c>
      <c r="C5495" s="89" t="s">
        <v>7963</v>
      </c>
      <c r="D5495" s="89"/>
      <c r="E5495" s="89" t="s">
        <v>244</v>
      </c>
      <c r="F5495" s="89" t="s">
        <v>243</v>
      </c>
      <c r="G5495" s="105">
        <v>45447.366666666669</v>
      </c>
      <c r="H5495" t="str">
        <f>INDEX(Partner_details[companyName], MATCH(E5495, Partner_details[email], 0))</f>
        <v>gg cjsc</v>
      </c>
      <c r="I5495">
        <f>IFERROR(INDEX(ggPayers[payer], MATCH(A5495, ggPayers[remote_order_id], 0)), 0)</f>
        <v>0</v>
      </c>
      <c r="J5495" t="str">
        <f t="shared" si="85"/>
        <v>other</v>
      </c>
    </row>
    <row r="5496" spans="1:10">
      <c r="A5496" s="89" t="s">
        <v>4077</v>
      </c>
      <c r="B5496" s="89">
        <v>100</v>
      </c>
      <c r="C5496" s="89" t="s">
        <v>561</v>
      </c>
      <c r="D5496" s="89" t="s">
        <v>14739</v>
      </c>
      <c r="E5496" s="89" t="s">
        <v>279</v>
      </c>
      <c r="F5496" s="89" t="s">
        <v>278</v>
      </c>
      <c r="G5496" s="105">
        <v>45447.411805555559</v>
      </c>
      <c r="H5496" t="str">
        <f>INDEX(Partner_details[companyName], MATCH(E5496, Partner_details[email], 0))</f>
        <v>gg cjsc</v>
      </c>
      <c r="I5496">
        <f>IFERROR(INDEX(ggPayers[payer], MATCH(A5496, ggPayers[remote_order_id], 0)), 0)</f>
        <v>825186</v>
      </c>
      <c r="J5496" t="str">
        <f t="shared" si="85"/>
        <v>ggPay</v>
      </c>
    </row>
    <row r="5497" spans="1:10">
      <c r="A5497" s="89" t="s">
        <v>14740</v>
      </c>
      <c r="B5497" s="89">
        <v>1000</v>
      </c>
      <c r="C5497" s="89" t="s">
        <v>7963</v>
      </c>
      <c r="D5497" s="89"/>
      <c r="E5497" s="89" t="s">
        <v>7192</v>
      </c>
      <c r="F5497" s="89" t="s">
        <v>1998</v>
      </c>
      <c r="G5497" s="105">
        <v>45447.420138888891</v>
      </c>
      <c r="H5497" t="str">
        <f>INDEX(Partner_details[companyName], MATCH(E5497, Partner_details[email], 0))</f>
        <v>Karas Tumanyan</v>
      </c>
      <c r="I5497">
        <f>IFERROR(INDEX(ggPayers[payer], MATCH(A5497, ggPayers[remote_order_id], 0)), 0)</f>
        <v>0</v>
      </c>
      <c r="J5497" t="str">
        <f t="shared" si="85"/>
        <v>other</v>
      </c>
    </row>
    <row r="5498" spans="1:10">
      <c r="A5498" s="89" t="s">
        <v>14741</v>
      </c>
      <c r="B5498" s="89">
        <v>1000</v>
      </c>
      <c r="C5498" s="89" t="s">
        <v>7963</v>
      </c>
      <c r="D5498" s="89" t="s">
        <v>14742</v>
      </c>
      <c r="E5498" s="89" t="s">
        <v>130</v>
      </c>
      <c r="F5498" s="89" t="s">
        <v>128</v>
      </c>
      <c r="G5498" s="105">
        <v>45447.445138888892</v>
      </c>
      <c r="H5498" t="str">
        <f>INDEX(Partner_details[companyName], MATCH(E5498, Partner_details[email], 0))</f>
        <v>Avetis Grigoryan</v>
      </c>
      <c r="I5498">
        <f>IFERROR(INDEX(ggPayers[payer], MATCH(A5498, ggPayers[remote_order_id], 0)), 0)</f>
        <v>0</v>
      </c>
      <c r="J5498" t="str">
        <f t="shared" si="85"/>
        <v>other</v>
      </c>
    </row>
    <row r="5499" spans="1:10">
      <c r="A5499" s="89" t="s">
        <v>4075</v>
      </c>
      <c r="B5499" s="89">
        <v>100</v>
      </c>
      <c r="C5499" s="89" t="s">
        <v>561</v>
      </c>
      <c r="D5499" s="89" t="s">
        <v>14743</v>
      </c>
      <c r="E5499" s="89" t="s">
        <v>7336</v>
      </c>
      <c r="F5499" s="89" t="s">
        <v>4049</v>
      </c>
      <c r="G5499" s="105">
        <v>45447.458333333336</v>
      </c>
      <c r="H5499" t="str">
        <f>INDEX(Partner_details[companyName], MATCH(E5499, Partner_details[email], 0))</f>
        <v>Tashir Isahakyan</v>
      </c>
      <c r="I5499">
        <f>IFERROR(INDEX(ggPayers[payer], MATCH(A5499, ggPayers[remote_order_id], 0)), 0)</f>
        <v>825186</v>
      </c>
      <c r="J5499" t="str">
        <f t="shared" si="85"/>
        <v>ggPay</v>
      </c>
    </row>
    <row r="5500" spans="1:10">
      <c r="A5500" s="89" t="s">
        <v>14744</v>
      </c>
      <c r="B5500" s="89">
        <v>500</v>
      </c>
      <c r="C5500" s="89" t="s">
        <v>7963</v>
      </c>
      <c r="D5500" s="89" t="s">
        <v>14745</v>
      </c>
      <c r="E5500" s="89" t="s">
        <v>6572</v>
      </c>
      <c r="F5500" s="89" t="s">
        <v>568</v>
      </c>
      <c r="G5500" s="105">
        <v>45447.484722222223</v>
      </c>
      <c r="H5500" t="str">
        <f>INDEX(Partner_details[companyName], MATCH(E5500, Partner_details[email], 0))</f>
        <v>Bisquit</v>
      </c>
      <c r="I5500">
        <f>IFERROR(INDEX(ggPayers[payer], MATCH(A5500, ggPayers[remote_order_id], 0)), 0)</f>
        <v>0</v>
      </c>
      <c r="J5500" t="str">
        <f t="shared" si="85"/>
        <v>other</v>
      </c>
    </row>
    <row r="5501" spans="1:10">
      <c r="A5501" s="89" t="s">
        <v>14746</v>
      </c>
      <c r="B5501" s="89">
        <v>500</v>
      </c>
      <c r="C5501" s="89" t="s">
        <v>7963</v>
      </c>
      <c r="D5501" s="89" t="s">
        <v>14747</v>
      </c>
      <c r="E5501" s="89" t="s">
        <v>6572</v>
      </c>
      <c r="F5501" s="89" t="s">
        <v>568</v>
      </c>
      <c r="G5501" s="105">
        <v>45447.486805555556</v>
      </c>
      <c r="H5501" t="str">
        <f>INDEX(Partner_details[companyName], MATCH(E5501, Partner_details[email], 0))</f>
        <v>Bisquit</v>
      </c>
      <c r="I5501">
        <f>IFERROR(INDEX(ggPayers[payer], MATCH(A5501, ggPayers[remote_order_id], 0)), 0)</f>
        <v>0</v>
      </c>
      <c r="J5501" t="str">
        <f t="shared" si="85"/>
        <v>other</v>
      </c>
    </row>
    <row r="5502" spans="1:10">
      <c r="A5502" s="89" t="s">
        <v>6193</v>
      </c>
      <c r="B5502" s="89">
        <v>1000</v>
      </c>
      <c r="C5502" s="89" t="s">
        <v>5606</v>
      </c>
      <c r="D5502" s="89" t="s">
        <v>14748</v>
      </c>
      <c r="E5502" s="89" t="s">
        <v>7432</v>
      </c>
      <c r="F5502" s="89" t="s">
        <v>571</v>
      </c>
      <c r="G5502" s="105">
        <v>45447.511805555558</v>
      </c>
      <c r="H5502" t="str">
        <f>INDEX(Partner_details[companyName], MATCH(E5502, Partner_details[email], 0))</f>
        <v>Venlo</v>
      </c>
      <c r="I5502">
        <f>IFERROR(INDEX(ggPayers[payer], MATCH(A5502, ggPayers[remote_order_id], 0)), 0)</f>
        <v>839</v>
      </c>
      <c r="J5502" t="str">
        <f t="shared" si="85"/>
        <v>ggPay</v>
      </c>
    </row>
    <row r="5503" spans="1:10">
      <c r="A5503" s="89" t="s">
        <v>6192</v>
      </c>
      <c r="B5503" s="89">
        <v>1000</v>
      </c>
      <c r="C5503" s="89" t="s">
        <v>5606</v>
      </c>
      <c r="D5503" s="89" t="s">
        <v>14749</v>
      </c>
      <c r="E5503" s="89" t="s">
        <v>7432</v>
      </c>
      <c r="F5503" s="89" t="s">
        <v>571</v>
      </c>
      <c r="G5503" s="105">
        <v>45447.512499999997</v>
      </c>
      <c r="H5503" t="str">
        <f>INDEX(Partner_details[companyName], MATCH(E5503, Partner_details[email], 0))</f>
        <v>Venlo</v>
      </c>
      <c r="I5503">
        <f>IFERROR(INDEX(ggPayers[payer], MATCH(A5503, ggPayers[remote_order_id], 0)), 0)</f>
        <v>839</v>
      </c>
      <c r="J5503" t="str">
        <f t="shared" si="85"/>
        <v>ggPay</v>
      </c>
    </row>
    <row r="5504" spans="1:10">
      <c r="A5504" s="89" t="s">
        <v>4073</v>
      </c>
      <c r="B5504" s="89">
        <v>500</v>
      </c>
      <c r="C5504" s="89" t="s">
        <v>561</v>
      </c>
      <c r="D5504" s="89" t="s">
        <v>14750</v>
      </c>
      <c r="E5504" s="89" t="s">
        <v>6984</v>
      </c>
      <c r="F5504" s="89" t="s">
        <v>206</v>
      </c>
      <c r="G5504" s="105">
        <v>45447.513194444444</v>
      </c>
      <c r="H5504" t="str">
        <f>INDEX(Partner_details[companyName], MATCH(E5504, Partner_details[email], 0))</f>
        <v>gg cjsc</v>
      </c>
      <c r="I5504">
        <f>IFERROR(INDEX(ggPayers[payer], MATCH(A5504, ggPayers[remote_order_id], 0)), 0)</f>
        <v>325453</v>
      </c>
      <c r="J5504" t="str">
        <f t="shared" si="85"/>
        <v>ggPay</v>
      </c>
    </row>
    <row r="5505" spans="1:10">
      <c r="A5505" s="89" t="s">
        <v>4071</v>
      </c>
      <c r="B5505" s="89">
        <v>500</v>
      </c>
      <c r="C5505" s="89" t="s">
        <v>561</v>
      </c>
      <c r="D5505" s="89" t="s">
        <v>14751</v>
      </c>
      <c r="E5505" s="89" t="s">
        <v>6572</v>
      </c>
      <c r="F5505" s="89" t="s">
        <v>568</v>
      </c>
      <c r="G5505" s="105">
        <v>45447.51666666667</v>
      </c>
      <c r="H5505" t="str">
        <f>INDEX(Partner_details[companyName], MATCH(E5505, Partner_details[email], 0))</f>
        <v>Bisquit</v>
      </c>
      <c r="I5505">
        <f>IFERROR(INDEX(ggPayers[payer], MATCH(A5505, ggPayers[remote_order_id], 0)), 0)</f>
        <v>993929</v>
      </c>
      <c r="J5505" t="str">
        <f t="shared" si="85"/>
        <v>ggPay</v>
      </c>
    </row>
    <row r="5506" spans="1:10">
      <c r="A5506" s="89" t="s">
        <v>6191</v>
      </c>
      <c r="B5506" s="89">
        <v>1000</v>
      </c>
      <c r="C5506" s="89" t="s">
        <v>5606</v>
      </c>
      <c r="D5506" s="89" t="s">
        <v>14752</v>
      </c>
      <c r="E5506" s="89" t="s">
        <v>7432</v>
      </c>
      <c r="F5506" s="89" t="s">
        <v>571</v>
      </c>
      <c r="G5506" s="105">
        <v>45447.527777777781</v>
      </c>
      <c r="H5506" t="str">
        <f>INDEX(Partner_details[companyName], MATCH(E5506, Partner_details[email], 0))</f>
        <v>Venlo</v>
      </c>
      <c r="I5506">
        <f>IFERROR(INDEX(ggPayers[payer], MATCH(A5506, ggPayers[remote_order_id], 0)), 0)</f>
        <v>839</v>
      </c>
      <c r="J5506" t="str">
        <f t="shared" si="85"/>
        <v>ggPay</v>
      </c>
    </row>
    <row r="5507" spans="1:10">
      <c r="A5507" s="89" t="s">
        <v>4069</v>
      </c>
      <c r="B5507" s="89">
        <v>100</v>
      </c>
      <c r="C5507" s="89" t="s">
        <v>561</v>
      </c>
      <c r="D5507" s="89" t="s">
        <v>14753</v>
      </c>
      <c r="E5507" s="89" t="s">
        <v>7432</v>
      </c>
      <c r="F5507" s="89" t="s">
        <v>571</v>
      </c>
      <c r="G5507" s="105">
        <v>45447.538888888892</v>
      </c>
      <c r="H5507" t="str">
        <f>INDEX(Partner_details[companyName], MATCH(E5507, Partner_details[email], 0))</f>
        <v>Venlo</v>
      </c>
      <c r="I5507">
        <f>IFERROR(INDEX(ggPayers[payer], MATCH(A5507, ggPayers[remote_order_id], 0)), 0)</f>
        <v>825186</v>
      </c>
      <c r="J5507" t="str">
        <f t="shared" ref="J5507:J5570" si="86">IF(NOT(I5507=0), "ggPay", "other")</f>
        <v>ggPay</v>
      </c>
    </row>
    <row r="5508" spans="1:10">
      <c r="A5508" s="89" t="s">
        <v>4067</v>
      </c>
      <c r="B5508" s="89">
        <v>100</v>
      </c>
      <c r="C5508" s="89" t="s">
        <v>561</v>
      </c>
      <c r="D5508" s="89" t="s">
        <v>14754</v>
      </c>
      <c r="E5508" s="89" t="s">
        <v>7281</v>
      </c>
      <c r="F5508" s="89" t="s">
        <v>4066</v>
      </c>
      <c r="G5508" s="105">
        <v>45447.598611111112</v>
      </c>
      <c r="H5508" t="str">
        <f>INDEX(Partner_details[companyName], MATCH(E5508, Partner_details[email], 0))</f>
        <v>Tashir Petrosyan</v>
      </c>
      <c r="I5508">
        <f>IFERROR(INDEX(ggPayers[payer], MATCH(A5508, ggPayers[remote_order_id], 0)), 0)</f>
        <v>825186</v>
      </c>
      <c r="J5508" t="str">
        <f t="shared" si="86"/>
        <v>ggPay</v>
      </c>
    </row>
    <row r="5509" spans="1:10">
      <c r="A5509" s="89" t="s">
        <v>14755</v>
      </c>
      <c r="B5509" s="89">
        <v>500</v>
      </c>
      <c r="C5509" s="89" t="s">
        <v>7963</v>
      </c>
      <c r="D5509" s="89" t="s">
        <v>14756</v>
      </c>
      <c r="E5509" s="89" t="s">
        <v>6606</v>
      </c>
      <c r="F5509" s="89" t="s">
        <v>387</v>
      </c>
      <c r="G5509" s="105">
        <v>45447.695833333331</v>
      </c>
      <c r="H5509" t="str">
        <f>INDEX(Partner_details[companyName], MATCH(E5509, Partner_details[email], 0))</f>
        <v>Beer academy</v>
      </c>
      <c r="I5509">
        <f>IFERROR(INDEX(ggPayers[payer], MATCH(A5509, ggPayers[remote_order_id], 0)), 0)</f>
        <v>0</v>
      </c>
      <c r="J5509" t="str">
        <f t="shared" si="86"/>
        <v>other</v>
      </c>
    </row>
    <row r="5510" spans="1:10">
      <c r="A5510" s="89" t="s">
        <v>6190</v>
      </c>
      <c r="B5510" s="89">
        <v>1000</v>
      </c>
      <c r="C5510" s="89" t="s">
        <v>5606</v>
      </c>
      <c r="D5510" s="89" t="s">
        <v>14757</v>
      </c>
      <c r="E5510" s="89" t="s">
        <v>130</v>
      </c>
      <c r="F5510" s="89" t="s">
        <v>128</v>
      </c>
      <c r="G5510" s="105">
        <v>45447.709722222222</v>
      </c>
      <c r="H5510" t="str">
        <f>INDEX(Partner_details[companyName], MATCH(E5510, Partner_details[email], 0))</f>
        <v>Avetis Grigoryan</v>
      </c>
      <c r="I5510">
        <f>IFERROR(INDEX(ggPayers[payer], MATCH(A5510, ggPayers[remote_order_id], 0)), 0)</f>
        <v>96398</v>
      </c>
      <c r="J5510" t="str">
        <f t="shared" si="86"/>
        <v>ggPay</v>
      </c>
    </row>
    <row r="5511" spans="1:10">
      <c r="A5511" s="89" t="s">
        <v>4062</v>
      </c>
      <c r="B5511" s="89">
        <v>1000</v>
      </c>
      <c r="C5511" s="89" t="s">
        <v>561</v>
      </c>
      <c r="D5511" s="89" t="s">
        <v>14758</v>
      </c>
      <c r="E5511" s="89" t="s">
        <v>130</v>
      </c>
      <c r="F5511" s="89" t="s">
        <v>128</v>
      </c>
      <c r="G5511" s="105">
        <v>45447.710416666669</v>
      </c>
      <c r="H5511" t="str">
        <f>INDEX(Partner_details[companyName], MATCH(E5511, Partner_details[email], 0))</f>
        <v>Avetis Grigoryan</v>
      </c>
      <c r="I5511">
        <f>IFERROR(INDEX(ggPayers[payer], MATCH(A5511, ggPayers[remote_order_id], 0)), 0)</f>
        <v>96398</v>
      </c>
      <c r="J5511" t="str">
        <f t="shared" si="86"/>
        <v>ggPay</v>
      </c>
    </row>
    <row r="5512" spans="1:10">
      <c r="A5512" s="89" t="s">
        <v>4060</v>
      </c>
      <c r="B5512" s="89">
        <v>500</v>
      </c>
      <c r="C5512" s="89" t="s">
        <v>561</v>
      </c>
      <c r="D5512" s="89" t="s">
        <v>14759</v>
      </c>
      <c r="E5512" s="89" t="s">
        <v>7018</v>
      </c>
      <c r="F5512" s="89" t="s">
        <v>476</v>
      </c>
      <c r="G5512" s="105">
        <v>45447.745138888888</v>
      </c>
      <c r="H5512" t="str">
        <f>INDEX(Partner_details[companyName], MATCH(E5512, Partner_details[email], 0))</f>
        <v>Malocco</v>
      </c>
      <c r="I5512">
        <f>IFERROR(INDEX(ggPayers[payer], MATCH(A5512, ggPayers[remote_order_id], 0)), 0)</f>
        <v>132761</v>
      </c>
      <c r="J5512" t="str">
        <f t="shared" si="86"/>
        <v>ggPay</v>
      </c>
    </row>
    <row r="5513" spans="1:10">
      <c r="A5513" s="89" t="s">
        <v>14760</v>
      </c>
      <c r="B5513" s="89">
        <v>5000</v>
      </c>
      <c r="C5513" s="89" t="s">
        <v>7963</v>
      </c>
      <c r="D5513" s="89" t="s">
        <v>14761</v>
      </c>
      <c r="E5513" s="89" t="s">
        <v>7235</v>
      </c>
      <c r="F5513" s="89" t="s">
        <v>710</v>
      </c>
      <c r="G5513" s="105">
        <v>45447.758333333331</v>
      </c>
      <c r="H5513" t="str">
        <f>INDEX(Partner_details[companyName], MATCH(E5513, Partner_details[email], 0))</f>
        <v>Smoking Chef</v>
      </c>
      <c r="I5513">
        <f>IFERROR(INDEX(ggPayers[payer], MATCH(A5513, ggPayers[remote_order_id], 0)), 0)</f>
        <v>0</v>
      </c>
      <c r="J5513" t="str">
        <f t="shared" si="86"/>
        <v>other</v>
      </c>
    </row>
    <row r="5514" spans="1:10">
      <c r="A5514" s="89" t="s">
        <v>4058</v>
      </c>
      <c r="B5514" s="89">
        <v>1000</v>
      </c>
      <c r="C5514" s="89" t="s">
        <v>561</v>
      </c>
      <c r="D5514" s="89" t="s">
        <v>14762</v>
      </c>
      <c r="E5514" s="89" t="s">
        <v>6762</v>
      </c>
      <c r="F5514" s="89" t="s">
        <v>472</v>
      </c>
      <c r="G5514" s="105">
        <v>45447.838194444441</v>
      </c>
      <c r="H5514" t="str">
        <f>INDEX(Partner_details[companyName], MATCH(E5514, Partner_details[email], 0))</f>
        <v>Machar</v>
      </c>
      <c r="I5514">
        <f>IFERROR(INDEX(ggPayers[payer], MATCH(A5514, ggPayers[remote_order_id], 0)), 0)</f>
        <v>798</v>
      </c>
      <c r="J5514" t="str">
        <f t="shared" si="86"/>
        <v>ggPay</v>
      </c>
    </row>
    <row r="5515" spans="1:10">
      <c r="A5515" s="89" t="s">
        <v>4056</v>
      </c>
      <c r="B5515" s="89">
        <v>100</v>
      </c>
      <c r="C5515" s="89" t="s">
        <v>561</v>
      </c>
      <c r="D5515" s="89"/>
      <c r="E5515" s="89" t="s">
        <v>279</v>
      </c>
      <c r="F5515" s="89" t="s">
        <v>278</v>
      </c>
      <c r="G5515" s="105">
        <v>45448.22152777778</v>
      </c>
      <c r="H5515" t="str">
        <f>INDEX(Partner_details[companyName], MATCH(E5515, Partner_details[email], 0))</f>
        <v>gg cjsc</v>
      </c>
      <c r="I5515">
        <f>IFERROR(INDEX(ggPayers[payer], MATCH(A5515, ggPayers[remote_order_id], 0)), 0)</f>
        <v>0</v>
      </c>
      <c r="J5515" t="str">
        <f t="shared" si="86"/>
        <v>other</v>
      </c>
    </row>
    <row r="5516" spans="1:10">
      <c r="A5516" s="89" t="s">
        <v>14763</v>
      </c>
      <c r="B5516" s="89">
        <v>100</v>
      </c>
      <c r="C5516" s="89" t="s">
        <v>7963</v>
      </c>
      <c r="D5516" s="89"/>
      <c r="E5516" s="89" t="s">
        <v>279</v>
      </c>
      <c r="F5516" s="89" t="s">
        <v>278</v>
      </c>
      <c r="G5516" s="105">
        <v>45448.22152777778</v>
      </c>
      <c r="H5516" t="str">
        <f>INDEX(Partner_details[companyName], MATCH(E5516, Partner_details[email], 0))</f>
        <v>gg cjsc</v>
      </c>
      <c r="I5516">
        <f>IFERROR(INDEX(ggPayers[payer], MATCH(A5516, ggPayers[remote_order_id], 0)), 0)</f>
        <v>0</v>
      </c>
      <c r="J5516" t="str">
        <f t="shared" si="86"/>
        <v>other</v>
      </c>
    </row>
    <row r="5517" spans="1:10">
      <c r="A5517" s="89" t="s">
        <v>14764</v>
      </c>
      <c r="B5517" s="89">
        <v>100</v>
      </c>
      <c r="C5517" s="89" t="s">
        <v>7991</v>
      </c>
      <c r="D5517" s="89"/>
      <c r="E5517" s="89" t="s">
        <v>7014</v>
      </c>
      <c r="F5517" s="89" t="s">
        <v>613</v>
      </c>
      <c r="G5517" s="105">
        <v>45448.26666666667</v>
      </c>
      <c r="H5517" t="str">
        <f>INDEX(Partner_details[companyName], MATCH(E5517, Partner_details[email], 0))</f>
        <v>Louis charden</v>
      </c>
      <c r="I5517">
        <f>IFERROR(INDEX(ggPayers[payer], MATCH(A5517, ggPayers[remote_order_id], 0)), 0)</f>
        <v>0</v>
      </c>
      <c r="J5517" t="str">
        <f t="shared" si="86"/>
        <v>other</v>
      </c>
    </row>
    <row r="5518" spans="1:10">
      <c r="A5518" s="89" t="s">
        <v>6189</v>
      </c>
      <c r="B5518" s="89">
        <v>500</v>
      </c>
      <c r="C5518" s="89" t="s">
        <v>561</v>
      </c>
      <c r="D5518" s="89" t="s">
        <v>14765</v>
      </c>
      <c r="E5518" s="89" t="s">
        <v>133</v>
      </c>
      <c r="F5518" s="89" t="s">
        <v>461</v>
      </c>
      <c r="G5518" s="105">
        <v>45448.365277777775</v>
      </c>
      <c r="H5518" t="str">
        <f>INDEX(Partner_details[companyName], MATCH(E5518, Partner_details[email], 0))</f>
        <v>Lumen Coffee</v>
      </c>
      <c r="I5518">
        <f>IFERROR(INDEX(ggPayers[payer], MATCH(A5518, ggPayers[remote_order_id], 0)), 0)</f>
        <v>8542</v>
      </c>
      <c r="J5518" t="str">
        <f t="shared" si="86"/>
        <v>ggPay</v>
      </c>
    </row>
    <row r="5519" spans="1:10">
      <c r="A5519" s="89" t="s">
        <v>6188</v>
      </c>
      <c r="B5519" s="89">
        <v>500</v>
      </c>
      <c r="C5519" s="89" t="s">
        <v>561</v>
      </c>
      <c r="D5519" s="89" t="s">
        <v>14766</v>
      </c>
      <c r="E5519" s="89" t="s">
        <v>133</v>
      </c>
      <c r="F5519" s="89" t="s">
        <v>461</v>
      </c>
      <c r="G5519" s="105">
        <v>45448.369444444441</v>
      </c>
      <c r="H5519" t="str">
        <f>INDEX(Partner_details[companyName], MATCH(E5519, Partner_details[email], 0))</f>
        <v>Lumen Coffee</v>
      </c>
      <c r="I5519">
        <f>IFERROR(INDEX(ggPayers[payer], MATCH(A5519, ggPayers[remote_order_id], 0)), 0)</f>
        <v>8542</v>
      </c>
      <c r="J5519" t="str">
        <f t="shared" si="86"/>
        <v>ggPay</v>
      </c>
    </row>
    <row r="5520" spans="1:10">
      <c r="A5520" s="89" t="s">
        <v>6187</v>
      </c>
      <c r="B5520" s="89">
        <v>500</v>
      </c>
      <c r="C5520" s="89" t="s">
        <v>5606</v>
      </c>
      <c r="D5520" s="89" t="s">
        <v>14767</v>
      </c>
      <c r="E5520" s="89" t="s">
        <v>7485</v>
      </c>
      <c r="F5520" s="89" t="s">
        <v>1728</v>
      </c>
      <c r="G5520" s="105">
        <v>45448.393055555556</v>
      </c>
      <c r="H5520" t="str">
        <f>INDEX(Partner_details[companyName], MATCH(E5520, Partner_details[email], 0))</f>
        <v>Cinnabon</v>
      </c>
      <c r="I5520">
        <f>IFERROR(INDEX(ggPayers[payer], MATCH(A5520, ggPayers[remote_order_id], 0)), 0)</f>
        <v>38182</v>
      </c>
      <c r="J5520" t="str">
        <f t="shared" si="86"/>
        <v>ggPay</v>
      </c>
    </row>
    <row r="5521" spans="1:10">
      <c r="A5521" s="89" t="s">
        <v>6186</v>
      </c>
      <c r="B5521" s="89">
        <v>500</v>
      </c>
      <c r="C5521" s="89" t="s">
        <v>561</v>
      </c>
      <c r="D5521" s="89" t="s">
        <v>14768</v>
      </c>
      <c r="E5521" s="89" t="s">
        <v>7485</v>
      </c>
      <c r="F5521" s="89" t="s">
        <v>1728</v>
      </c>
      <c r="G5521" s="105">
        <v>45448.393055555556</v>
      </c>
      <c r="H5521" t="str">
        <f>INDEX(Partner_details[companyName], MATCH(E5521, Partner_details[email], 0))</f>
        <v>Cinnabon</v>
      </c>
      <c r="I5521">
        <f>IFERROR(INDEX(ggPayers[payer], MATCH(A5521, ggPayers[remote_order_id], 0)), 0)</f>
        <v>38182</v>
      </c>
      <c r="J5521" t="str">
        <f t="shared" si="86"/>
        <v>ggPay</v>
      </c>
    </row>
    <row r="5522" spans="1:10">
      <c r="A5522" s="89" t="s">
        <v>6185</v>
      </c>
      <c r="B5522" s="89">
        <v>2000</v>
      </c>
      <c r="C5522" s="89" t="s">
        <v>561</v>
      </c>
      <c r="D5522" s="89" t="s">
        <v>14769</v>
      </c>
      <c r="E5522" s="89" t="s">
        <v>7296</v>
      </c>
      <c r="F5522" s="89" t="s">
        <v>516</v>
      </c>
      <c r="G5522" s="105">
        <v>45448.419444444444</v>
      </c>
      <c r="H5522" t="str">
        <f>INDEX(Partner_details[companyName], MATCH(E5522, Partner_details[email], 0))</f>
        <v>Paul</v>
      </c>
      <c r="I5522">
        <f>IFERROR(INDEX(ggPayers[payer], MATCH(A5522, ggPayers[remote_order_id], 0)), 0)</f>
        <v>561836</v>
      </c>
      <c r="J5522" t="str">
        <f t="shared" si="86"/>
        <v>ggPay</v>
      </c>
    </row>
    <row r="5523" spans="1:10">
      <c r="A5523" s="89" t="s">
        <v>6184</v>
      </c>
      <c r="B5523" s="89">
        <v>500</v>
      </c>
      <c r="C5523" s="89" t="s">
        <v>5606</v>
      </c>
      <c r="D5523" s="89" t="s">
        <v>14770</v>
      </c>
      <c r="E5523" s="89" t="s">
        <v>7018</v>
      </c>
      <c r="F5523" s="89" t="s">
        <v>476</v>
      </c>
      <c r="G5523" s="105">
        <v>45448.445138888892</v>
      </c>
      <c r="H5523" t="str">
        <f>INDEX(Partner_details[companyName], MATCH(E5523, Partner_details[email], 0))</f>
        <v>Malocco</v>
      </c>
      <c r="I5523">
        <f>IFERROR(INDEX(ggPayers[payer], MATCH(A5523, ggPayers[remote_order_id], 0)), 0)</f>
        <v>160817</v>
      </c>
      <c r="J5523" t="str">
        <f t="shared" si="86"/>
        <v>ggPay</v>
      </c>
    </row>
    <row r="5524" spans="1:10">
      <c r="A5524" s="89" t="s">
        <v>6183</v>
      </c>
      <c r="B5524" s="89">
        <v>500</v>
      </c>
      <c r="C5524" s="89" t="s">
        <v>5606</v>
      </c>
      <c r="D5524" s="89" t="s">
        <v>14771</v>
      </c>
      <c r="E5524" s="89" t="s">
        <v>7018</v>
      </c>
      <c r="F5524" s="89" t="s">
        <v>476</v>
      </c>
      <c r="G5524" s="105">
        <v>45448.445138888892</v>
      </c>
      <c r="H5524" t="str">
        <f>INDEX(Partner_details[companyName], MATCH(E5524, Partner_details[email], 0))</f>
        <v>Malocco</v>
      </c>
      <c r="I5524">
        <f>IFERROR(INDEX(ggPayers[payer], MATCH(A5524, ggPayers[remote_order_id], 0)), 0)</f>
        <v>160817</v>
      </c>
      <c r="J5524" t="str">
        <f t="shared" si="86"/>
        <v>ggPay</v>
      </c>
    </row>
    <row r="5525" spans="1:10">
      <c r="A5525" s="89" t="s">
        <v>14772</v>
      </c>
      <c r="B5525" s="89">
        <v>300</v>
      </c>
      <c r="C5525" s="89" t="s">
        <v>7963</v>
      </c>
      <c r="D5525" s="89"/>
      <c r="E5525" s="89" t="s">
        <v>7468</v>
      </c>
      <c r="F5525" s="89" t="s">
        <v>4194</v>
      </c>
      <c r="G5525" s="105">
        <v>45448.452777777777</v>
      </c>
      <c r="H5525" t="str">
        <f>INDEX(Partner_details[companyName], MATCH(E5525, Partner_details[email], 0))</f>
        <v>Karas hraparak</v>
      </c>
      <c r="I5525">
        <f>IFERROR(INDEX(ggPayers[payer], MATCH(A5525, ggPayers[remote_order_id], 0)), 0)</f>
        <v>0</v>
      </c>
      <c r="J5525" t="str">
        <f t="shared" si="86"/>
        <v>other</v>
      </c>
    </row>
    <row r="5526" spans="1:10">
      <c r="A5526" s="89" t="s">
        <v>14773</v>
      </c>
      <c r="B5526" s="89">
        <v>300</v>
      </c>
      <c r="C5526" s="89" t="s">
        <v>7963</v>
      </c>
      <c r="D5526" s="89"/>
      <c r="E5526" s="89" t="s">
        <v>7468</v>
      </c>
      <c r="F5526" s="89" t="s">
        <v>4194</v>
      </c>
      <c r="G5526" s="105">
        <v>45448.452777777777</v>
      </c>
      <c r="H5526" t="str">
        <f>INDEX(Partner_details[companyName], MATCH(E5526, Partner_details[email], 0))</f>
        <v>Karas hraparak</v>
      </c>
      <c r="I5526">
        <f>IFERROR(INDEX(ggPayers[payer], MATCH(A5526, ggPayers[remote_order_id], 0)), 0)</f>
        <v>0</v>
      </c>
      <c r="J5526" t="str">
        <f t="shared" si="86"/>
        <v>other</v>
      </c>
    </row>
    <row r="5527" spans="1:10">
      <c r="A5527" s="89" t="s">
        <v>6182</v>
      </c>
      <c r="B5527" s="89">
        <v>100</v>
      </c>
      <c r="C5527" s="89" t="s">
        <v>561</v>
      </c>
      <c r="D5527" s="89" t="s">
        <v>14774</v>
      </c>
      <c r="E5527" s="89" t="s">
        <v>7452</v>
      </c>
      <c r="F5527" s="89" t="s">
        <v>1147</v>
      </c>
      <c r="G5527" s="105">
        <v>45448.46875</v>
      </c>
      <c r="H5527" t="str">
        <f>INDEX(Partner_details[companyName], MATCH(E5527, Partner_details[email], 0))</f>
        <v>Karas Tumanyan</v>
      </c>
      <c r="I5527">
        <f>IFERROR(INDEX(ggPayers[payer], MATCH(A5527, ggPayers[remote_order_id], 0)), 0)</f>
        <v>825186</v>
      </c>
      <c r="J5527" t="str">
        <f t="shared" si="86"/>
        <v>ggPay</v>
      </c>
    </row>
    <row r="5528" spans="1:10">
      <c r="A5528" s="89" t="s">
        <v>6181</v>
      </c>
      <c r="B5528" s="89">
        <v>100</v>
      </c>
      <c r="C5528" s="89" t="s">
        <v>561</v>
      </c>
      <c r="D5528" s="89" t="s">
        <v>14775</v>
      </c>
      <c r="E5528" s="89" t="s">
        <v>7452</v>
      </c>
      <c r="F5528" s="89" t="s">
        <v>1147</v>
      </c>
      <c r="G5528" s="105">
        <v>45448.470138888886</v>
      </c>
      <c r="H5528" t="str">
        <f>INDEX(Partner_details[companyName], MATCH(E5528, Partner_details[email], 0))</f>
        <v>Karas Tumanyan</v>
      </c>
      <c r="I5528">
        <f>IFERROR(INDEX(ggPayers[payer], MATCH(A5528, ggPayers[remote_order_id], 0)), 0)</f>
        <v>825186</v>
      </c>
      <c r="J5528" t="str">
        <f t="shared" si="86"/>
        <v>ggPay</v>
      </c>
    </row>
    <row r="5529" spans="1:10">
      <c r="A5529" s="89" t="s">
        <v>14776</v>
      </c>
      <c r="B5529" s="89">
        <v>1000</v>
      </c>
      <c r="C5529" s="89" t="s">
        <v>561</v>
      </c>
      <c r="D5529" s="89"/>
      <c r="E5529" s="89" t="s">
        <v>7018</v>
      </c>
      <c r="F5529" s="89" t="s">
        <v>476</v>
      </c>
      <c r="G5529" s="105">
        <v>45448.470138888886</v>
      </c>
      <c r="H5529" t="str">
        <f>INDEX(Partner_details[companyName], MATCH(E5529, Partner_details[email], 0))</f>
        <v>Malocco</v>
      </c>
      <c r="I5529">
        <f>IFERROR(INDEX(ggPayers[payer], MATCH(A5529, ggPayers[remote_order_id], 0)), 0)</f>
        <v>0</v>
      </c>
      <c r="J5529" t="str">
        <f t="shared" si="86"/>
        <v>other</v>
      </c>
    </row>
    <row r="5530" spans="1:10">
      <c r="A5530" s="89" t="s">
        <v>14777</v>
      </c>
      <c r="B5530" s="89">
        <v>1000</v>
      </c>
      <c r="C5530" s="89" t="s">
        <v>7974</v>
      </c>
      <c r="D5530" s="89"/>
      <c r="E5530" s="89" t="s">
        <v>6898</v>
      </c>
      <c r="F5530" s="89" t="s">
        <v>1173</v>
      </c>
      <c r="G5530" s="105">
        <v>45448.502083333333</v>
      </c>
      <c r="H5530" t="str">
        <f>INDEX(Partner_details[companyName], MATCH(E5530, Partner_details[email], 0))</f>
        <v>Bisquit</v>
      </c>
      <c r="I5530">
        <f>IFERROR(INDEX(ggPayers[payer], MATCH(A5530, ggPayers[remote_order_id], 0)), 0)</f>
        <v>0</v>
      </c>
      <c r="J5530" t="str">
        <f t="shared" si="86"/>
        <v>other</v>
      </c>
    </row>
    <row r="5531" spans="1:10">
      <c r="A5531" s="89" t="s">
        <v>14778</v>
      </c>
      <c r="B5531" s="89">
        <v>1000</v>
      </c>
      <c r="C5531" s="89" t="s">
        <v>7974</v>
      </c>
      <c r="D5531" s="89"/>
      <c r="E5531" s="89" t="s">
        <v>6898</v>
      </c>
      <c r="F5531" s="89" t="s">
        <v>1173</v>
      </c>
      <c r="G5531" s="105">
        <v>45448.502083333333</v>
      </c>
      <c r="H5531" t="str">
        <f>INDEX(Partner_details[companyName], MATCH(E5531, Partner_details[email], 0))</f>
        <v>Bisquit</v>
      </c>
      <c r="I5531">
        <f>IFERROR(INDEX(ggPayers[payer], MATCH(A5531, ggPayers[remote_order_id], 0)), 0)</f>
        <v>0</v>
      </c>
      <c r="J5531" t="str">
        <f t="shared" si="86"/>
        <v>other</v>
      </c>
    </row>
    <row r="5532" spans="1:10">
      <c r="A5532" s="89" t="s">
        <v>14779</v>
      </c>
      <c r="B5532" s="89">
        <v>1000</v>
      </c>
      <c r="C5532" s="89" t="s">
        <v>7974</v>
      </c>
      <c r="D5532" s="89"/>
      <c r="E5532" s="89" t="s">
        <v>6898</v>
      </c>
      <c r="F5532" s="89" t="s">
        <v>1173</v>
      </c>
      <c r="G5532" s="105">
        <v>45448.502083333333</v>
      </c>
      <c r="H5532" t="str">
        <f>INDEX(Partner_details[companyName], MATCH(E5532, Partner_details[email], 0))</f>
        <v>Bisquit</v>
      </c>
      <c r="I5532">
        <f>IFERROR(INDEX(ggPayers[payer], MATCH(A5532, ggPayers[remote_order_id], 0)), 0)</f>
        <v>0</v>
      </c>
      <c r="J5532" t="str">
        <f t="shared" si="86"/>
        <v>other</v>
      </c>
    </row>
    <row r="5533" spans="1:10">
      <c r="A5533" s="89" t="s">
        <v>14780</v>
      </c>
      <c r="B5533" s="89">
        <v>1000</v>
      </c>
      <c r="C5533" s="89" t="s">
        <v>7974</v>
      </c>
      <c r="D5533" s="89"/>
      <c r="E5533" s="89" t="s">
        <v>6898</v>
      </c>
      <c r="F5533" s="89" t="s">
        <v>1173</v>
      </c>
      <c r="G5533" s="105">
        <v>45448.502083333333</v>
      </c>
      <c r="H5533" t="str">
        <f>INDEX(Partner_details[companyName], MATCH(E5533, Partner_details[email], 0))</f>
        <v>Bisquit</v>
      </c>
      <c r="I5533">
        <f>IFERROR(INDEX(ggPayers[payer], MATCH(A5533, ggPayers[remote_order_id], 0)), 0)</f>
        <v>0</v>
      </c>
      <c r="J5533" t="str">
        <f t="shared" si="86"/>
        <v>other</v>
      </c>
    </row>
    <row r="5534" spans="1:10">
      <c r="A5534" s="89" t="s">
        <v>14781</v>
      </c>
      <c r="B5534" s="89">
        <v>1000</v>
      </c>
      <c r="C5534" s="89" t="s">
        <v>7974</v>
      </c>
      <c r="D5534" s="89"/>
      <c r="E5534" s="89" t="s">
        <v>6898</v>
      </c>
      <c r="F5534" s="89" t="s">
        <v>1173</v>
      </c>
      <c r="G5534" s="105">
        <v>45448.502083333333</v>
      </c>
      <c r="H5534" t="str">
        <f>INDEX(Partner_details[companyName], MATCH(E5534, Partner_details[email], 0))</f>
        <v>Bisquit</v>
      </c>
      <c r="I5534">
        <f>IFERROR(INDEX(ggPayers[payer], MATCH(A5534, ggPayers[remote_order_id], 0)), 0)</f>
        <v>0</v>
      </c>
      <c r="J5534" t="str">
        <f t="shared" si="86"/>
        <v>other</v>
      </c>
    </row>
    <row r="5535" spans="1:10">
      <c r="A5535" s="89" t="s">
        <v>14782</v>
      </c>
      <c r="B5535" s="89">
        <v>1000</v>
      </c>
      <c r="C5535" s="89" t="s">
        <v>7974</v>
      </c>
      <c r="D5535" s="89"/>
      <c r="E5535" s="89" t="s">
        <v>6898</v>
      </c>
      <c r="F5535" s="89" t="s">
        <v>1173</v>
      </c>
      <c r="G5535" s="105">
        <v>45448.502083333333</v>
      </c>
      <c r="H5535" t="str">
        <f>INDEX(Partner_details[companyName], MATCH(E5535, Partner_details[email], 0))</f>
        <v>Bisquit</v>
      </c>
      <c r="I5535">
        <f>IFERROR(INDEX(ggPayers[payer], MATCH(A5535, ggPayers[remote_order_id], 0)), 0)</f>
        <v>0</v>
      </c>
      <c r="J5535" t="str">
        <f t="shared" si="86"/>
        <v>other</v>
      </c>
    </row>
    <row r="5536" spans="1:10">
      <c r="A5536" s="89" t="s">
        <v>6180</v>
      </c>
      <c r="B5536" s="89">
        <v>500</v>
      </c>
      <c r="C5536" s="89" t="s">
        <v>5606</v>
      </c>
      <c r="D5536" s="89" t="s">
        <v>14783</v>
      </c>
      <c r="E5536" s="89" t="s">
        <v>190</v>
      </c>
      <c r="F5536" s="89" t="s">
        <v>189</v>
      </c>
      <c r="G5536" s="105">
        <v>45448.601388888892</v>
      </c>
      <c r="H5536" t="str">
        <f>INDEX(Partner_details[companyName], MATCH(E5536, Partner_details[email], 0))</f>
        <v>gg cjsc</v>
      </c>
      <c r="I5536">
        <f>IFERROR(INDEX(ggPayers[payer], MATCH(A5536, ggPayers[remote_order_id], 0)), 0)</f>
        <v>3065</v>
      </c>
      <c r="J5536" t="str">
        <f t="shared" si="86"/>
        <v>ggPay</v>
      </c>
    </row>
    <row r="5537" spans="1:10">
      <c r="A5537" s="89" t="s">
        <v>6179</v>
      </c>
      <c r="B5537" s="89">
        <v>500</v>
      </c>
      <c r="C5537" s="89" t="s">
        <v>5606</v>
      </c>
      <c r="D5537" s="89" t="s">
        <v>14784</v>
      </c>
      <c r="E5537" s="89" t="s">
        <v>190</v>
      </c>
      <c r="F5537" s="89" t="s">
        <v>189</v>
      </c>
      <c r="G5537" s="105">
        <v>45448.601388888892</v>
      </c>
      <c r="H5537" t="str">
        <f>INDEX(Partner_details[companyName], MATCH(E5537, Partner_details[email], 0))</f>
        <v>gg cjsc</v>
      </c>
      <c r="I5537">
        <f>IFERROR(INDEX(ggPayers[payer], MATCH(A5537, ggPayers[remote_order_id], 0)), 0)</f>
        <v>3065</v>
      </c>
      <c r="J5537" t="str">
        <f t="shared" si="86"/>
        <v>ggPay</v>
      </c>
    </row>
    <row r="5538" spans="1:10">
      <c r="A5538" s="89" t="s">
        <v>6178</v>
      </c>
      <c r="B5538" s="89">
        <v>500</v>
      </c>
      <c r="C5538" s="89" t="s">
        <v>561</v>
      </c>
      <c r="D5538" s="89" t="s">
        <v>14785</v>
      </c>
      <c r="E5538" s="89" t="s">
        <v>190</v>
      </c>
      <c r="F5538" s="89" t="s">
        <v>189</v>
      </c>
      <c r="G5538" s="105">
        <v>45448.601388888892</v>
      </c>
      <c r="H5538" t="str">
        <f>INDEX(Partner_details[companyName], MATCH(E5538, Partner_details[email], 0))</f>
        <v>gg cjsc</v>
      </c>
      <c r="I5538">
        <f>IFERROR(INDEX(ggPayers[payer], MATCH(A5538, ggPayers[remote_order_id], 0)), 0)</f>
        <v>3065</v>
      </c>
      <c r="J5538" t="str">
        <f t="shared" si="86"/>
        <v>ggPay</v>
      </c>
    </row>
    <row r="5539" spans="1:10">
      <c r="A5539" s="89" t="s">
        <v>14786</v>
      </c>
      <c r="B5539" s="89">
        <v>300</v>
      </c>
      <c r="C5539" s="89" t="s">
        <v>7963</v>
      </c>
      <c r="D5539" s="89"/>
      <c r="E5539" s="89" t="s">
        <v>6714</v>
      </c>
      <c r="F5539" s="89" t="s">
        <v>585</v>
      </c>
      <c r="G5539" s="105">
        <v>45448.609027777777</v>
      </c>
      <c r="H5539" t="str">
        <f>INDEX(Partner_details[companyName], MATCH(E5539, Partner_details[email], 0))</f>
        <v>Dodopizza</v>
      </c>
      <c r="I5539">
        <f>IFERROR(INDEX(ggPayers[payer], MATCH(A5539, ggPayers[remote_order_id], 0)), 0)</f>
        <v>0</v>
      </c>
      <c r="J5539" t="str">
        <f t="shared" si="86"/>
        <v>other</v>
      </c>
    </row>
    <row r="5540" spans="1:10">
      <c r="A5540" s="89" t="s">
        <v>14787</v>
      </c>
      <c r="B5540" s="89">
        <v>300</v>
      </c>
      <c r="C5540" s="89" t="s">
        <v>7963</v>
      </c>
      <c r="D5540" s="89"/>
      <c r="E5540" s="89" t="s">
        <v>6714</v>
      </c>
      <c r="F5540" s="89" t="s">
        <v>585</v>
      </c>
      <c r="G5540" s="105">
        <v>45448.609027777777</v>
      </c>
      <c r="H5540" t="str">
        <f>INDEX(Partner_details[companyName], MATCH(E5540, Partner_details[email], 0))</f>
        <v>Dodopizza</v>
      </c>
      <c r="I5540">
        <f>IFERROR(INDEX(ggPayers[payer], MATCH(A5540, ggPayers[remote_order_id], 0)), 0)</f>
        <v>0</v>
      </c>
      <c r="J5540" t="str">
        <f t="shared" si="86"/>
        <v>other</v>
      </c>
    </row>
    <row r="5541" spans="1:10">
      <c r="A5541" s="89" t="s">
        <v>6177</v>
      </c>
      <c r="B5541" s="89">
        <v>400</v>
      </c>
      <c r="C5541" s="89" t="s">
        <v>5606</v>
      </c>
      <c r="D5541" s="89" t="s">
        <v>14788</v>
      </c>
      <c r="E5541" s="89" t="s">
        <v>6606</v>
      </c>
      <c r="F5541" s="89" t="s">
        <v>387</v>
      </c>
      <c r="G5541" s="105">
        <v>45448.711805555555</v>
      </c>
      <c r="H5541" t="str">
        <f>INDEX(Partner_details[companyName], MATCH(E5541, Partner_details[email], 0))</f>
        <v>Beer academy</v>
      </c>
      <c r="I5541">
        <f>IFERROR(INDEX(ggPayers[payer], MATCH(A5541, ggPayers[remote_order_id], 0)), 0)</f>
        <v>110225</v>
      </c>
      <c r="J5541" t="str">
        <f t="shared" si="86"/>
        <v>ggPay</v>
      </c>
    </row>
    <row r="5542" spans="1:10">
      <c r="A5542" s="89" t="s">
        <v>6176</v>
      </c>
      <c r="B5542" s="89">
        <v>400</v>
      </c>
      <c r="C5542" s="89" t="s">
        <v>5606</v>
      </c>
      <c r="D5542" s="99" t="s">
        <v>14789</v>
      </c>
      <c r="E5542" s="89" t="s">
        <v>6606</v>
      </c>
      <c r="F5542" s="89" t="s">
        <v>387</v>
      </c>
      <c r="G5542" s="105">
        <v>45448.713194444441</v>
      </c>
      <c r="H5542" t="str">
        <f>INDEX(Partner_details[companyName], MATCH(E5542, Partner_details[email], 0))</f>
        <v>Beer academy</v>
      </c>
      <c r="I5542">
        <f>IFERROR(INDEX(ggPayers[payer], MATCH(A5542, ggPayers[remote_order_id], 0)), 0)</f>
        <v>110225</v>
      </c>
      <c r="J5542" t="str">
        <f t="shared" si="86"/>
        <v>ggPay</v>
      </c>
    </row>
    <row r="5543" spans="1:10">
      <c r="A5543" s="89" t="s">
        <v>14790</v>
      </c>
      <c r="B5543" s="89">
        <v>1000</v>
      </c>
      <c r="C5543" s="89" t="s">
        <v>7963</v>
      </c>
      <c r="D5543" s="89"/>
      <c r="E5543" s="89" t="s">
        <v>6728</v>
      </c>
      <c r="F5543" s="89" t="s">
        <v>6727</v>
      </c>
      <c r="G5543" s="105">
        <v>45448.727777777778</v>
      </c>
      <c r="H5543" t="str">
        <f>INDEX(Partner_details[companyName], MATCH(E5543, Partner_details[email], 0))</f>
        <v>Byblos</v>
      </c>
      <c r="I5543">
        <f>IFERROR(INDEX(ggPayers[payer], MATCH(A5543, ggPayers[remote_order_id], 0)), 0)</f>
        <v>0</v>
      </c>
      <c r="J5543" t="str">
        <f t="shared" si="86"/>
        <v>other</v>
      </c>
    </row>
    <row r="5544" spans="1:10">
      <c r="A5544" s="89" t="s">
        <v>14791</v>
      </c>
      <c r="B5544" s="89">
        <v>500</v>
      </c>
      <c r="C5544" s="89" t="s">
        <v>561</v>
      </c>
      <c r="D5544" s="89"/>
      <c r="E5544" s="89" t="s">
        <v>7018</v>
      </c>
      <c r="F5544" s="89" t="s">
        <v>476</v>
      </c>
      <c r="G5544" s="105">
        <v>45448.734722222223</v>
      </c>
      <c r="H5544" t="str">
        <f>INDEX(Partner_details[companyName], MATCH(E5544, Partner_details[email], 0))</f>
        <v>Malocco</v>
      </c>
      <c r="I5544">
        <f>IFERROR(INDEX(ggPayers[payer], MATCH(A5544, ggPayers[remote_order_id], 0)), 0)</f>
        <v>0</v>
      </c>
      <c r="J5544" t="str">
        <f t="shared" si="86"/>
        <v>other</v>
      </c>
    </row>
    <row r="5545" spans="1:10">
      <c r="A5545" s="89" t="s">
        <v>6175</v>
      </c>
      <c r="B5545" s="89">
        <v>1000</v>
      </c>
      <c r="C5545" s="89" t="s">
        <v>561</v>
      </c>
      <c r="D5545" s="89" t="s">
        <v>14792</v>
      </c>
      <c r="E5545" s="89" t="s">
        <v>7235</v>
      </c>
      <c r="F5545" s="89" t="s">
        <v>710</v>
      </c>
      <c r="G5545" s="105">
        <v>45448.737500000003</v>
      </c>
      <c r="H5545" t="str">
        <f>INDEX(Partner_details[companyName], MATCH(E5545, Partner_details[email], 0))</f>
        <v>Smoking Chef</v>
      </c>
      <c r="I5545">
        <f>IFERROR(INDEX(ggPayers[payer], MATCH(A5545, ggPayers[remote_order_id], 0)), 0)</f>
        <v>798</v>
      </c>
      <c r="J5545" t="str">
        <f t="shared" si="86"/>
        <v>ggPay</v>
      </c>
    </row>
    <row r="5546" spans="1:10">
      <c r="A5546" s="89" t="s">
        <v>6174</v>
      </c>
      <c r="B5546" s="89">
        <v>2100</v>
      </c>
      <c r="C5546" s="89" t="s">
        <v>561</v>
      </c>
      <c r="D5546" s="89" t="s">
        <v>14793</v>
      </c>
      <c r="E5546" s="89" t="s">
        <v>7235</v>
      </c>
      <c r="F5546" s="89" t="s">
        <v>710</v>
      </c>
      <c r="G5546" s="105">
        <v>45448.765277777777</v>
      </c>
      <c r="H5546" t="str">
        <f>INDEX(Partner_details[companyName], MATCH(E5546, Partner_details[email], 0))</f>
        <v>Smoking Chef</v>
      </c>
      <c r="I5546">
        <f>IFERROR(INDEX(ggPayers[payer], MATCH(A5546, ggPayers[remote_order_id], 0)), 0)</f>
        <v>798</v>
      </c>
      <c r="J5546" t="str">
        <f t="shared" si="86"/>
        <v>ggPay</v>
      </c>
    </row>
    <row r="5547" spans="1:10">
      <c r="A5547" s="89" t="s">
        <v>6173</v>
      </c>
      <c r="B5547" s="89">
        <v>800</v>
      </c>
      <c r="C5547" s="89" t="s">
        <v>5606</v>
      </c>
      <c r="D5547" s="89" t="s">
        <v>14794</v>
      </c>
      <c r="E5547" s="89" t="s">
        <v>7235</v>
      </c>
      <c r="F5547" s="89" t="s">
        <v>710</v>
      </c>
      <c r="G5547" s="105">
        <v>45448.767361111109</v>
      </c>
      <c r="H5547" t="str">
        <f>INDEX(Partner_details[companyName], MATCH(E5547, Partner_details[email], 0))</f>
        <v>Smoking Chef</v>
      </c>
      <c r="I5547">
        <f>IFERROR(INDEX(ggPayers[payer], MATCH(A5547, ggPayers[remote_order_id], 0)), 0)</f>
        <v>147502</v>
      </c>
      <c r="J5547" t="str">
        <f t="shared" si="86"/>
        <v>ggPay</v>
      </c>
    </row>
    <row r="5548" spans="1:10">
      <c r="A5548" s="89" t="s">
        <v>6172</v>
      </c>
      <c r="B5548" s="89">
        <v>1000</v>
      </c>
      <c r="C5548" s="89" t="s">
        <v>5606</v>
      </c>
      <c r="D5548" s="89" t="s">
        <v>14795</v>
      </c>
      <c r="E5548" s="89" t="s">
        <v>7235</v>
      </c>
      <c r="F5548" s="89" t="s">
        <v>710</v>
      </c>
      <c r="G5548" s="105">
        <v>45448.768055555556</v>
      </c>
      <c r="H5548" t="str">
        <f>INDEX(Partner_details[companyName], MATCH(E5548, Partner_details[email], 0))</f>
        <v>Smoking Chef</v>
      </c>
      <c r="I5548">
        <f>IFERROR(INDEX(ggPayers[payer], MATCH(A5548, ggPayers[remote_order_id], 0)), 0)</f>
        <v>147502</v>
      </c>
      <c r="J5548" t="str">
        <f t="shared" si="86"/>
        <v>ggPay</v>
      </c>
    </row>
    <row r="5549" spans="1:10">
      <c r="A5549" s="89" t="s">
        <v>6171</v>
      </c>
      <c r="B5549" s="89">
        <v>800</v>
      </c>
      <c r="C5549" s="89" t="s">
        <v>5606</v>
      </c>
      <c r="D5549" s="89" t="s">
        <v>14796</v>
      </c>
      <c r="E5549" s="89" t="s">
        <v>7235</v>
      </c>
      <c r="F5549" s="89" t="s">
        <v>710</v>
      </c>
      <c r="G5549" s="105">
        <v>45448.769444444442</v>
      </c>
      <c r="H5549" t="str">
        <f>INDEX(Partner_details[companyName], MATCH(E5549, Partner_details[email], 0))</f>
        <v>Smoking Chef</v>
      </c>
      <c r="I5549">
        <f>IFERROR(INDEX(ggPayers[payer], MATCH(A5549, ggPayers[remote_order_id], 0)), 0)</f>
        <v>147502</v>
      </c>
      <c r="J5549" t="str">
        <f t="shared" si="86"/>
        <v>ggPay</v>
      </c>
    </row>
    <row r="5550" spans="1:10">
      <c r="A5550" s="89" t="s">
        <v>6170</v>
      </c>
      <c r="B5550" s="89">
        <v>1000</v>
      </c>
      <c r="C5550" s="89" t="s">
        <v>5606</v>
      </c>
      <c r="D5550" s="89" t="s">
        <v>14797</v>
      </c>
      <c r="E5550" s="89" t="s">
        <v>7235</v>
      </c>
      <c r="F5550" s="89" t="s">
        <v>710</v>
      </c>
      <c r="G5550" s="105">
        <v>45448.769444444442</v>
      </c>
      <c r="H5550" t="str">
        <f>INDEX(Partner_details[companyName], MATCH(E5550, Partner_details[email], 0))</f>
        <v>Smoking Chef</v>
      </c>
      <c r="I5550">
        <f>IFERROR(INDEX(ggPayers[payer], MATCH(A5550, ggPayers[remote_order_id], 0)), 0)</f>
        <v>147502</v>
      </c>
      <c r="J5550" t="str">
        <f t="shared" si="86"/>
        <v>ggPay</v>
      </c>
    </row>
    <row r="5551" spans="1:10">
      <c r="A5551" s="89" t="s">
        <v>6169</v>
      </c>
      <c r="B5551" s="89">
        <v>1000</v>
      </c>
      <c r="C5551" s="89" t="s">
        <v>5606</v>
      </c>
      <c r="D5551" s="89" t="s">
        <v>14798</v>
      </c>
      <c r="E5551" s="89" t="s">
        <v>7296</v>
      </c>
      <c r="F5551" s="89" t="s">
        <v>516</v>
      </c>
      <c r="G5551" s="105">
        <v>45449.254861111112</v>
      </c>
      <c r="H5551" t="str">
        <f>INDEX(Partner_details[companyName], MATCH(E5551, Partner_details[email], 0))</f>
        <v>Paul</v>
      </c>
      <c r="I5551">
        <f>IFERROR(INDEX(ggPayers[payer], MATCH(A5551, ggPayers[remote_order_id], 0)), 0)</f>
        <v>666942</v>
      </c>
      <c r="J5551" t="str">
        <f t="shared" si="86"/>
        <v>ggPay</v>
      </c>
    </row>
    <row r="5552" spans="1:10">
      <c r="A5552" s="89" t="s">
        <v>6168</v>
      </c>
      <c r="B5552" s="89">
        <v>1000</v>
      </c>
      <c r="C5552" s="89" t="s">
        <v>5606</v>
      </c>
      <c r="D5552" s="89" t="s">
        <v>14799</v>
      </c>
      <c r="E5552" s="89" t="s">
        <v>7296</v>
      </c>
      <c r="F5552" s="89" t="s">
        <v>516</v>
      </c>
      <c r="G5552" s="105">
        <v>45449.255555555559</v>
      </c>
      <c r="H5552" t="str">
        <f>INDEX(Partner_details[companyName], MATCH(E5552, Partner_details[email], 0))</f>
        <v>Paul</v>
      </c>
      <c r="I5552">
        <f>IFERROR(INDEX(ggPayers[payer], MATCH(A5552, ggPayers[remote_order_id], 0)), 0)</f>
        <v>346671</v>
      </c>
      <c r="J5552" t="str">
        <f t="shared" si="86"/>
        <v>ggPay</v>
      </c>
    </row>
    <row r="5553" spans="1:10">
      <c r="A5553" s="89" t="s">
        <v>6167</v>
      </c>
      <c r="B5553" s="89">
        <v>1000</v>
      </c>
      <c r="C5553" s="89" t="s">
        <v>561</v>
      </c>
      <c r="D5553" s="89" t="s">
        <v>14800</v>
      </c>
      <c r="E5553" s="89" t="s">
        <v>7296</v>
      </c>
      <c r="F5553" s="89" t="s">
        <v>516</v>
      </c>
      <c r="G5553" s="105">
        <v>45449.258333333331</v>
      </c>
      <c r="H5553" t="str">
        <f>INDEX(Partner_details[companyName], MATCH(E5553, Partner_details[email], 0))</f>
        <v>Paul</v>
      </c>
      <c r="I5553">
        <f>IFERROR(INDEX(ggPayers[payer], MATCH(A5553, ggPayers[remote_order_id], 0)), 0)</f>
        <v>346671</v>
      </c>
      <c r="J5553" t="str">
        <f t="shared" si="86"/>
        <v>ggPay</v>
      </c>
    </row>
    <row r="5554" spans="1:10">
      <c r="A5554" s="89" t="s">
        <v>6166</v>
      </c>
      <c r="B5554" s="89">
        <v>500</v>
      </c>
      <c r="C5554" s="89" t="s">
        <v>561</v>
      </c>
      <c r="D5554" s="89" t="s">
        <v>14801</v>
      </c>
      <c r="E5554" s="89" t="s">
        <v>247</v>
      </c>
      <c r="F5554" s="89" t="s">
        <v>246</v>
      </c>
      <c r="G5554" s="105">
        <v>45449.345138888886</v>
      </c>
      <c r="H5554" t="str">
        <f>INDEX(Partner_details[companyName], MATCH(E5554, Partner_details[email], 0))</f>
        <v>gg cjsc</v>
      </c>
      <c r="I5554">
        <f>IFERROR(INDEX(ggPayers[payer], MATCH(A5554, ggPayers[remote_order_id], 0)), 0)</f>
        <v>798</v>
      </c>
      <c r="J5554" t="str">
        <f t="shared" si="86"/>
        <v>ggPay</v>
      </c>
    </row>
    <row r="5555" spans="1:10">
      <c r="A5555" s="99" t="s">
        <v>6165</v>
      </c>
      <c r="B5555" s="89">
        <v>500</v>
      </c>
      <c r="C5555" s="89" t="s">
        <v>561</v>
      </c>
      <c r="D5555" s="89" t="s">
        <v>14802</v>
      </c>
      <c r="E5555" s="89" t="s">
        <v>6572</v>
      </c>
      <c r="F5555" s="89" t="s">
        <v>568</v>
      </c>
      <c r="G5555" s="105">
        <v>45449.387499999997</v>
      </c>
      <c r="H5555" t="str">
        <f>INDEX(Partner_details[companyName], MATCH(E5555, Partner_details[email], 0))</f>
        <v>Bisquit</v>
      </c>
      <c r="I5555">
        <f>IFERROR(INDEX(ggPayers[payer], MATCH(A5555, ggPayers[remote_order_id], 0)), 0)</f>
        <v>833134</v>
      </c>
      <c r="J5555" t="str">
        <f t="shared" si="86"/>
        <v>ggPay</v>
      </c>
    </row>
    <row r="5556" spans="1:10">
      <c r="A5556" s="89" t="s">
        <v>14803</v>
      </c>
      <c r="B5556" s="89">
        <v>500</v>
      </c>
      <c r="C5556" s="89" t="s">
        <v>7974</v>
      </c>
      <c r="D5556" s="89"/>
      <c r="E5556" s="89" t="s">
        <v>7192</v>
      </c>
      <c r="F5556" s="89" t="s">
        <v>1998</v>
      </c>
      <c r="G5556" s="105">
        <v>45449.390277777777</v>
      </c>
      <c r="H5556" t="str">
        <f>INDEX(Partner_details[companyName], MATCH(E5556, Partner_details[email], 0))</f>
        <v>Karas Tumanyan</v>
      </c>
      <c r="I5556">
        <f>IFERROR(INDEX(ggPayers[payer], MATCH(A5556, ggPayers[remote_order_id], 0)), 0)</f>
        <v>0</v>
      </c>
      <c r="J5556" t="str">
        <f t="shared" si="86"/>
        <v>other</v>
      </c>
    </row>
    <row r="5557" spans="1:10">
      <c r="A5557" s="89" t="s">
        <v>14804</v>
      </c>
      <c r="B5557" s="89">
        <v>500</v>
      </c>
      <c r="C5557" s="89" t="s">
        <v>7974</v>
      </c>
      <c r="D5557" s="89"/>
      <c r="E5557" s="89" t="s">
        <v>7192</v>
      </c>
      <c r="F5557" s="89" t="s">
        <v>1998</v>
      </c>
      <c r="G5557" s="105">
        <v>45449.390277777777</v>
      </c>
      <c r="H5557" t="str">
        <f>INDEX(Partner_details[companyName], MATCH(E5557, Partner_details[email], 0))</f>
        <v>Karas Tumanyan</v>
      </c>
      <c r="I5557">
        <f>IFERROR(INDEX(ggPayers[payer], MATCH(A5557, ggPayers[remote_order_id], 0)), 0)</f>
        <v>0</v>
      </c>
      <c r="J5557" t="str">
        <f t="shared" si="86"/>
        <v>other</v>
      </c>
    </row>
    <row r="5558" spans="1:10">
      <c r="A5558" s="89" t="s">
        <v>14805</v>
      </c>
      <c r="B5558" s="89">
        <v>500</v>
      </c>
      <c r="C5558" s="89" t="s">
        <v>7974</v>
      </c>
      <c r="D5558" s="89"/>
      <c r="E5558" s="89" t="s">
        <v>7192</v>
      </c>
      <c r="F5558" s="89" t="s">
        <v>1998</v>
      </c>
      <c r="G5558" s="105">
        <v>45449.390277777777</v>
      </c>
      <c r="H5558" t="str">
        <f>INDEX(Partner_details[companyName], MATCH(E5558, Partner_details[email], 0))</f>
        <v>Karas Tumanyan</v>
      </c>
      <c r="I5558">
        <f>IFERROR(INDEX(ggPayers[payer], MATCH(A5558, ggPayers[remote_order_id], 0)), 0)</f>
        <v>0</v>
      </c>
      <c r="J5558" t="str">
        <f t="shared" si="86"/>
        <v>other</v>
      </c>
    </row>
    <row r="5559" spans="1:10">
      <c r="A5559" s="89" t="s">
        <v>14806</v>
      </c>
      <c r="B5559" s="89">
        <v>500</v>
      </c>
      <c r="C5559" s="89" t="s">
        <v>7974</v>
      </c>
      <c r="D5559" s="89"/>
      <c r="E5559" s="89" t="s">
        <v>7192</v>
      </c>
      <c r="F5559" s="89" t="s">
        <v>1998</v>
      </c>
      <c r="G5559" s="105">
        <v>45449.390277777777</v>
      </c>
      <c r="H5559" t="str">
        <f>INDEX(Partner_details[companyName], MATCH(E5559, Partner_details[email], 0))</f>
        <v>Karas Tumanyan</v>
      </c>
      <c r="I5559">
        <f>IFERROR(INDEX(ggPayers[payer], MATCH(A5559, ggPayers[remote_order_id], 0)), 0)</f>
        <v>0</v>
      </c>
      <c r="J5559" t="str">
        <f t="shared" si="86"/>
        <v>other</v>
      </c>
    </row>
    <row r="5560" spans="1:10">
      <c r="A5560" s="89" t="s">
        <v>14807</v>
      </c>
      <c r="B5560" s="89">
        <v>500</v>
      </c>
      <c r="C5560" s="89" t="s">
        <v>7974</v>
      </c>
      <c r="D5560" s="89"/>
      <c r="E5560" s="89" t="s">
        <v>7192</v>
      </c>
      <c r="F5560" s="89" t="s">
        <v>1998</v>
      </c>
      <c r="G5560" s="105">
        <v>45449.390277777777</v>
      </c>
      <c r="H5560" t="str">
        <f>INDEX(Partner_details[companyName], MATCH(E5560, Partner_details[email], 0))</f>
        <v>Karas Tumanyan</v>
      </c>
      <c r="I5560">
        <f>IFERROR(INDEX(ggPayers[payer], MATCH(A5560, ggPayers[remote_order_id], 0)), 0)</f>
        <v>0</v>
      </c>
      <c r="J5560" t="str">
        <f t="shared" si="86"/>
        <v>other</v>
      </c>
    </row>
    <row r="5561" spans="1:10">
      <c r="A5561" s="89" t="s">
        <v>14808</v>
      </c>
      <c r="B5561" s="89">
        <v>500</v>
      </c>
      <c r="C5561" s="89" t="s">
        <v>7974</v>
      </c>
      <c r="D5561" s="89"/>
      <c r="E5561" s="89" t="s">
        <v>7192</v>
      </c>
      <c r="F5561" s="89" t="s">
        <v>1998</v>
      </c>
      <c r="G5561" s="105">
        <v>45449.390277777777</v>
      </c>
      <c r="H5561" t="str">
        <f>INDEX(Partner_details[companyName], MATCH(E5561, Partner_details[email], 0))</f>
        <v>Karas Tumanyan</v>
      </c>
      <c r="I5561">
        <f>IFERROR(INDEX(ggPayers[payer], MATCH(A5561, ggPayers[remote_order_id], 0)), 0)</f>
        <v>0</v>
      </c>
      <c r="J5561" t="str">
        <f t="shared" si="86"/>
        <v>other</v>
      </c>
    </row>
    <row r="5562" spans="1:10">
      <c r="A5562" s="89" t="s">
        <v>14809</v>
      </c>
      <c r="B5562" s="89">
        <v>500</v>
      </c>
      <c r="C5562" s="89" t="s">
        <v>7974</v>
      </c>
      <c r="D5562" s="89"/>
      <c r="E5562" s="89" t="s">
        <v>7192</v>
      </c>
      <c r="F5562" s="89" t="s">
        <v>1998</v>
      </c>
      <c r="G5562" s="105">
        <v>45449.390277777777</v>
      </c>
      <c r="H5562" t="str">
        <f>INDEX(Partner_details[companyName], MATCH(E5562, Partner_details[email], 0))</f>
        <v>Karas Tumanyan</v>
      </c>
      <c r="I5562">
        <f>IFERROR(INDEX(ggPayers[payer], MATCH(A5562, ggPayers[remote_order_id], 0)), 0)</f>
        <v>0</v>
      </c>
      <c r="J5562" t="str">
        <f t="shared" si="86"/>
        <v>other</v>
      </c>
    </row>
    <row r="5563" spans="1:10">
      <c r="A5563" s="89" t="s">
        <v>14810</v>
      </c>
      <c r="B5563" s="89">
        <v>500</v>
      </c>
      <c r="C5563" s="89" t="s">
        <v>7963</v>
      </c>
      <c r="D5563" s="89"/>
      <c r="E5563" s="89" t="s">
        <v>7192</v>
      </c>
      <c r="F5563" s="89" t="s">
        <v>1998</v>
      </c>
      <c r="G5563" s="105">
        <v>45449.390277777777</v>
      </c>
      <c r="H5563" t="str">
        <f>INDEX(Partner_details[companyName], MATCH(E5563, Partner_details[email], 0))</f>
        <v>Karas Tumanyan</v>
      </c>
      <c r="I5563">
        <f>IFERROR(INDEX(ggPayers[payer], MATCH(A5563, ggPayers[remote_order_id], 0)), 0)</f>
        <v>0</v>
      </c>
      <c r="J5563" t="str">
        <f t="shared" si="86"/>
        <v>other</v>
      </c>
    </row>
    <row r="5564" spans="1:10">
      <c r="A5564" s="89" t="s">
        <v>14811</v>
      </c>
      <c r="B5564" s="89">
        <v>500</v>
      </c>
      <c r="C5564" s="89" t="s">
        <v>7974</v>
      </c>
      <c r="D5564" s="89"/>
      <c r="E5564" s="89" t="s">
        <v>7192</v>
      </c>
      <c r="F5564" s="89" t="s">
        <v>1998</v>
      </c>
      <c r="G5564" s="105">
        <v>45449.390277777777</v>
      </c>
      <c r="H5564" t="str">
        <f>INDEX(Partner_details[companyName], MATCH(E5564, Partner_details[email], 0))</f>
        <v>Karas Tumanyan</v>
      </c>
      <c r="I5564">
        <f>IFERROR(INDEX(ggPayers[payer], MATCH(A5564, ggPayers[remote_order_id], 0)), 0)</f>
        <v>0</v>
      </c>
      <c r="J5564" t="str">
        <f t="shared" si="86"/>
        <v>other</v>
      </c>
    </row>
    <row r="5565" spans="1:10">
      <c r="A5565" s="89" t="s">
        <v>14812</v>
      </c>
      <c r="B5565" s="89">
        <v>500</v>
      </c>
      <c r="C5565" s="89" t="s">
        <v>7974</v>
      </c>
      <c r="D5565" s="89"/>
      <c r="E5565" s="89" t="s">
        <v>7192</v>
      </c>
      <c r="F5565" s="89" t="s">
        <v>1998</v>
      </c>
      <c r="G5565" s="105">
        <v>45449.390277777777</v>
      </c>
      <c r="H5565" t="str">
        <f>INDEX(Partner_details[companyName], MATCH(E5565, Partner_details[email], 0))</f>
        <v>Karas Tumanyan</v>
      </c>
      <c r="I5565">
        <f>IFERROR(INDEX(ggPayers[payer], MATCH(A5565, ggPayers[remote_order_id], 0)), 0)</f>
        <v>0</v>
      </c>
      <c r="J5565" t="str">
        <f t="shared" si="86"/>
        <v>other</v>
      </c>
    </row>
    <row r="5566" spans="1:10">
      <c r="A5566" s="89" t="s">
        <v>14813</v>
      </c>
      <c r="B5566" s="89">
        <v>500</v>
      </c>
      <c r="C5566" s="89" t="s">
        <v>7974</v>
      </c>
      <c r="D5566" s="89"/>
      <c r="E5566" s="89" t="s">
        <v>7192</v>
      </c>
      <c r="F5566" s="89" t="s">
        <v>1998</v>
      </c>
      <c r="G5566" s="105">
        <v>45449.390277777777</v>
      </c>
      <c r="H5566" t="str">
        <f>INDEX(Partner_details[companyName], MATCH(E5566, Partner_details[email], 0))</f>
        <v>Karas Tumanyan</v>
      </c>
      <c r="I5566">
        <f>IFERROR(INDEX(ggPayers[payer], MATCH(A5566, ggPayers[remote_order_id], 0)), 0)</f>
        <v>0</v>
      </c>
      <c r="J5566" t="str">
        <f t="shared" si="86"/>
        <v>other</v>
      </c>
    </row>
    <row r="5567" spans="1:10">
      <c r="A5567" s="89" t="s">
        <v>14814</v>
      </c>
      <c r="B5567" s="89">
        <v>500</v>
      </c>
      <c r="C5567" s="89" t="s">
        <v>7974</v>
      </c>
      <c r="D5567" s="89"/>
      <c r="E5567" s="89" t="s">
        <v>7192</v>
      </c>
      <c r="F5567" s="89" t="s">
        <v>1998</v>
      </c>
      <c r="G5567" s="105">
        <v>45449.390277777777</v>
      </c>
      <c r="H5567" t="str">
        <f>INDEX(Partner_details[companyName], MATCH(E5567, Partner_details[email], 0))</f>
        <v>Karas Tumanyan</v>
      </c>
      <c r="I5567">
        <f>IFERROR(INDEX(ggPayers[payer], MATCH(A5567, ggPayers[remote_order_id], 0)), 0)</f>
        <v>0</v>
      </c>
      <c r="J5567" t="str">
        <f t="shared" si="86"/>
        <v>other</v>
      </c>
    </row>
    <row r="5568" spans="1:10">
      <c r="A5568" s="89" t="s">
        <v>14815</v>
      </c>
      <c r="B5568" s="89">
        <v>500</v>
      </c>
      <c r="C5568" s="89" t="s">
        <v>7974</v>
      </c>
      <c r="D5568" s="89"/>
      <c r="E5568" s="89" t="s">
        <v>7192</v>
      </c>
      <c r="F5568" s="89" t="s">
        <v>1998</v>
      </c>
      <c r="G5568" s="105">
        <v>45449.390277777777</v>
      </c>
      <c r="H5568" t="str">
        <f>INDEX(Partner_details[companyName], MATCH(E5568, Partner_details[email], 0))</f>
        <v>Karas Tumanyan</v>
      </c>
      <c r="I5568">
        <f>IFERROR(INDEX(ggPayers[payer], MATCH(A5568, ggPayers[remote_order_id], 0)), 0)</f>
        <v>0</v>
      </c>
      <c r="J5568" t="str">
        <f t="shared" si="86"/>
        <v>other</v>
      </c>
    </row>
    <row r="5569" spans="1:10">
      <c r="A5569" s="89" t="s">
        <v>14816</v>
      </c>
      <c r="B5569" s="89">
        <v>500</v>
      </c>
      <c r="C5569" s="89" t="s">
        <v>7974</v>
      </c>
      <c r="D5569" s="89"/>
      <c r="E5569" s="89" t="s">
        <v>7192</v>
      </c>
      <c r="F5569" s="89" t="s">
        <v>1998</v>
      </c>
      <c r="G5569" s="105">
        <v>45449.390277777777</v>
      </c>
      <c r="H5569" t="str">
        <f>INDEX(Partner_details[companyName], MATCH(E5569, Partner_details[email], 0))</f>
        <v>Karas Tumanyan</v>
      </c>
      <c r="I5569">
        <f>IFERROR(INDEX(ggPayers[payer], MATCH(A5569, ggPayers[remote_order_id], 0)), 0)</f>
        <v>0</v>
      </c>
      <c r="J5569" t="str">
        <f t="shared" si="86"/>
        <v>other</v>
      </c>
    </row>
    <row r="5570" spans="1:10">
      <c r="A5570" s="89" t="s">
        <v>14817</v>
      </c>
      <c r="B5570" s="89">
        <v>1000</v>
      </c>
      <c r="C5570" s="89" t="s">
        <v>7974</v>
      </c>
      <c r="D5570" s="89"/>
      <c r="E5570" s="89" t="s">
        <v>7192</v>
      </c>
      <c r="F5570" s="89" t="s">
        <v>1998</v>
      </c>
      <c r="G5570" s="105">
        <v>45449.390277777777</v>
      </c>
      <c r="H5570" t="str">
        <f>INDEX(Partner_details[companyName], MATCH(E5570, Partner_details[email], 0))</f>
        <v>Karas Tumanyan</v>
      </c>
      <c r="I5570">
        <f>IFERROR(INDEX(ggPayers[payer], MATCH(A5570, ggPayers[remote_order_id], 0)), 0)</f>
        <v>0</v>
      </c>
      <c r="J5570" t="str">
        <f t="shared" si="86"/>
        <v>other</v>
      </c>
    </row>
    <row r="5571" spans="1:10">
      <c r="A5571" s="89" t="s">
        <v>14818</v>
      </c>
      <c r="B5571" s="89">
        <v>500</v>
      </c>
      <c r="C5571" s="89" t="s">
        <v>7974</v>
      </c>
      <c r="D5571" s="89"/>
      <c r="E5571" s="89" t="s">
        <v>7192</v>
      </c>
      <c r="F5571" s="89" t="s">
        <v>1998</v>
      </c>
      <c r="G5571" s="105">
        <v>45449.390277777777</v>
      </c>
      <c r="H5571" t="str">
        <f>INDEX(Partner_details[companyName], MATCH(E5571, Partner_details[email], 0))</f>
        <v>Karas Tumanyan</v>
      </c>
      <c r="I5571">
        <f>IFERROR(INDEX(ggPayers[payer], MATCH(A5571, ggPayers[remote_order_id], 0)), 0)</f>
        <v>0</v>
      </c>
      <c r="J5571" t="str">
        <f t="shared" ref="J5571:J5634" si="87">IF(NOT(I5571=0), "ggPay", "other")</f>
        <v>other</v>
      </c>
    </row>
    <row r="5572" spans="1:10">
      <c r="A5572" s="89" t="s">
        <v>14819</v>
      </c>
      <c r="B5572" s="89">
        <v>500</v>
      </c>
      <c r="C5572" s="89" t="s">
        <v>7974</v>
      </c>
      <c r="D5572" s="89"/>
      <c r="E5572" s="89" t="s">
        <v>7192</v>
      </c>
      <c r="F5572" s="89" t="s">
        <v>1998</v>
      </c>
      <c r="G5572" s="105">
        <v>45449.390277777777</v>
      </c>
      <c r="H5572" t="str">
        <f>INDEX(Partner_details[companyName], MATCH(E5572, Partner_details[email], 0))</f>
        <v>Karas Tumanyan</v>
      </c>
      <c r="I5572">
        <f>IFERROR(INDEX(ggPayers[payer], MATCH(A5572, ggPayers[remote_order_id], 0)), 0)</f>
        <v>0</v>
      </c>
      <c r="J5572" t="str">
        <f t="shared" si="87"/>
        <v>other</v>
      </c>
    </row>
    <row r="5573" spans="1:10">
      <c r="A5573" s="89" t="s">
        <v>14820</v>
      </c>
      <c r="B5573" s="89">
        <v>500</v>
      </c>
      <c r="C5573" s="89" t="s">
        <v>7974</v>
      </c>
      <c r="D5573" s="89"/>
      <c r="E5573" s="89" t="s">
        <v>7192</v>
      </c>
      <c r="F5573" s="89" t="s">
        <v>1998</v>
      </c>
      <c r="G5573" s="105">
        <v>45449.390277777777</v>
      </c>
      <c r="H5573" t="str">
        <f>INDEX(Partner_details[companyName], MATCH(E5573, Partner_details[email], 0))</f>
        <v>Karas Tumanyan</v>
      </c>
      <c r="I5573">
        <f>IFERROR(INDEX(ggPayers[payer], MATCH(A5573, ggPayers[remote_order_id], 0)), 0)</f>
        <v>0</v>
      </c>
      <c r="J5573" t="str">
        <f t="shared" si="87"/>
        <v>other</v>
      </c>
    </row>
    <row r="5574" spans="1:10">
      <c r="A5574" s="89" t="s">
        <v>14821</v>
      </c>
      <c r="B5574" s="89">
        <v>500</v>
      </c>
      <c r="C5574" s="89" t="s">
        <v>7974</v>
      </c>
      <c r="D5574" s="89"/>
      <c r="E5574" s="89" t="s">
        <v>7192</v>
      </c>
      <c r="F5574" s="89" t="s">
        <v>1998</v>
      </c>
      <c r="G5574" s="105">
        <v>45449.390277777777</v>
      </c>
      <c r="H5574" t="str">
        <f>INDEX(Partner_details[companyName], MATCH(E5574, Partner_details[email], 0))</f>
        <v>Karas Tumanyan</v>
      </c>
      <c r="I5574">
        <f>IFERROR(INDEX(ggPayers[payer], MATCH(A5574, ggPayers[remote_order_id], 0)), 0)</f>
        <v>0</v>
      </c>
      <c r="J5574" t="str">
        <f t="shared" si="87"/>
        <v>other</v>
      </c>
    </row>
    <row r="5575" spans="1:10">
      <c r="A5575" s="89" t="s">
        <v>14822</v>
      </c>
      <c r="B5575" s="89">
        <v>500</v>
      </c>
      <c r="C5575" s="89" t="s">
        <v>7974</v>
      </c>
      <c r="D5575" s="89"/>
      <c r="E5575" s="89" t="s">
        <v>7192</v>
      </c>
      <c r="F5575" s="89" t="s">
        <v>1998</v>
      </c>
      <c r="G5575" s="105">
        <v>45449.390277777777</v>
      </c>
      <c r="H5575" t="str">
        <f>INDEX(Partner_details[companyName], MATCH(E5575, Partner_details[email], 0))</f>
        <v>Karas Tumanyan</v>
      </c>
      <c r="I5575">
        <f>IFERROR(INDEX(ggPayers[payer], MATCH(A5575, ggPayers[remote_order_id], 0)), 0)</f>
        <v>0</v>
      </c>
      <c r="J5575" t="str">
        <f t="shared" si="87"/>
        <v>other</v>
      </c>
    </row>
    <row r="5576" spans="1:10">
      <c r="A5576" s="89" t="s">
        <v>14823</v>
      </c>
      <c r="B5576" s="89">
        <v>500</v>
      </c>
      <c r="C5576" s="89" t="s">
        <v>7974</v>
      </c>
      <c r="D5576" s="89"/>
      <c r="E5576" s="89" t="s">
        <v>7192</v>
      </c>
      <c r="F5576" s="89" t="s">
        <v>1998</v>
      </c>
      <c r="G5576" s="105">
        <v>45449.390277777777</v>
      </c>
      <c r="H5576" t="str">
        <f>INDEX(Partner_details[companyName], MATCH(E5576, Partner_details[email], 0))</f>
        <v>Karas Tumanyan</v>
      </c>
      <c r="I5576">
        <f>IFERROR(INDEX(ggPayers[payer], MATCH(A5576, ggPayers[remote_order_id], 0)), 0)</f>
        <v>0</v>
      </c>
      <c r="J5576" t="str">
        <f t="shared" si="87"/>
        <v>other</v>
      </c>
    </row>
    <row r="5577" spans="1:10">
      <c r="A5577" s="89" t="s">
        <v>14824</v>
      </c>
      <c r="B5577" s="89">
        <v>600</v>
      </c>
      <c r="C5577" s="89" t="s">
        <v>7974</v>
      </c>
      <c r="D5577" s="89"/>
      <c r="E5577" s="89" t="s">
        <v>7192</v>
      </c>
      <c r="F5577" s="89" t="s">
        <v>1998</v>
      </c>
      <c r="G5577" s="105">
        <v>45449.390972222223</v>
      </c>
      <c r="H5577" t="str">
        <f>INDEX(Partner_details[companyName], MATCH(E5577, Partner_details[email], 0))</f>
        <v>Karas Tumanyan</v>
      </c>
      <c r="I5577">
        <f>IFERROR(INDEX(ggPayers[payer], MATCH(A5577, ggPayers[remote_order_id], 0)), 0)</f>
        <v>0</v>
      </c>
      <c r="J5577" t="str">
        <f t="shared" si="87"/>
        <v>other</v>
      </c>
    </row>
    <row r="5578" spans="1:10">
      <c r="A5578" s="89" t="s">
        <v>14825</v>
      </c>
      <c r="B5578" s="89">
        <v>600</v>
      </c>
      <c r="C5578" s="89" t="s">
        <v>7974</v>
      </c>
      <c r="D5578" s="89"/>
      <c r="E5578" s="89" t="s">
        <v>7192</v>
      </c>
      <c r="F5578" s="89" t="s">
        <v>1998</v>
      </c>
      <c r="G5578" s="105">
        <v>45449.390972222223</v>
      </c>
      <c r="H5578" t="str">
        <f>INDEX(Partner_details[companyName], MATCH(E5578, Partner_details[email], 0))</f>
        <v>Karas Tumanyan</v>
      </c>
      <c r="I5578">
        <f>IFERROR(INDEX(ggPayers[payer], MATCH(A5578, ggPayers[remote_order_id], 0)), 0)</f>
        <v>0</v>
      </c>
      <c r="J5578" t="str">
        <f t="shared" si="87"/>
        <v>other</v>
      </c>
    </row>
    <row r="5579" spans="1:10">
      <c r="A5579" s="89" t="s">
        <v>14826</v>
      </c>
      <c r="B5579" s="89">
        <v>600</v>
      </c>
      <c r="C5579" s="89" t="s">
        <v>7974</v>
      </c>
      <c r="D5579" s="89"/>
      <c r="E5579" s="89" t="s">
        <v>7192</v>
      </c>
      <c r="F5579" s="89" t="s">
        <v>1998</v>
      </c>
      <c r="G5579" s="105">
        <v>45449.390972222223</v>
      </c>
      <c r="H5579" t="str">
        <f>INDEX(Partner_details[companyName], MATCH(E5579, Partner_details[email], 0))</f>
        <v>Karas Tumanyan</v>
      </c>
      <c r="I5579">
        <f>IFERROR(INDEX(ggPayers[payer], MATCH(A5579, ggPayers[remote_order_id], 0)), 0)</f>
        <v>0</v>
      </c>
      <c r="J5579" t="str">
        <f t="shared" si="87"/>
        <v>other</v>
      </c>
    </row>
    <row r="5580" spans="1:10">
      <c r="A5580" s="89" t="s">
        <v>14827</v>
      </c>
      <c r="B5580" s="89">
        <v>600</v>
      </c>
      <c r="C5580" s="89" t="s">
        <v>7974</v>
      </c>
      <c r="D5580" s="89"/>
      <c r="E5580" s="89" t="s">
        <v>7192</v>
      </c>
      <c r="F5580" s="89" t="s">
        <v>1998</v>
      </c>
      <c r="G5580" s="105">
        <v>45449.390972222223</v>
      </c>
      <c r="H5580" t="str">
        <f>INDEX(Partner_details[companyName], MATCH(E5580, Partner_details[email], 0))</f>
        <v>Karas Tumanyan</v>
      </c>
      <c r="I5580">
        <f>IFERROR(INDEX(ggPayers[payer], MATCH(A5580, ggPayers[remote_order_id], 0)), 0)</f>
        <v>0</v>
      </c>
      <c r="J5580" t="str">
        <f t="shared" si="87"/>
        <v>other</v>
      </c>
    </row>
    <row r="5581" spans="1:10">
      <c r="A5581" s="89" t="s">
        <v>14828</v>
      </c>
      <c r="B5581" s="89">
        <v>600</v>
      </c>
      <c r="C5581" s="89" t="s">
        <v>7974</v>
      </c>
      <c r="D5581" s="89"/>
      <c r="E5581" s="89" t="s">
        <v>7192</v>
      </c>
      <c r="F5581" s="89" t="s">
        <v>1998</v>
      </c>
      <c r="G5581" s="105">
        <v>45449.390972222223</v>
      </c>
      <c r="H5581" t="str">
        <f>INDEX(Partner_details[companyName], MATCH(E5581, Partner_details[email], 0))</f>
        <v>Karas Tumanyan</v>
      </c>
      <c r="I5581">
        <f>IFERROR(INDEX(ggPayers[payer], MATCH(A5581, ggPayers[remote_order_id], 0)), 0)</f>
        <v>0</v>
      </c>
      <c r="J5581" t="str">
        <f t="shared" si="87"/>
        <v>other</v>
      </c>
    </row>
    <row r="5582" spans="1:10">
      <c r="A5582" s="89" t="s">
        <v>6164</v>
      </c>
      <c r="B5582" s="89">
        <v>400</v>
      </c>
      <c r="C5582" s="89" t="s">
        <v>561</v>
      </c>
      <c r="D5582" s="89" t="s">
        <v>14829</v>
      </c>
      <c r="E5582" s="89" t="s">
        <v>6572</v>
      </c>
      <c r="F5582" s="89" t="s">
        <v>568</v>
      </c>
      <c r="G5582" s="105">
        <v>45449.401388888888</v>
      </c>
      <c r="H5582" t="str">
        <f>INDEX(Partner_details[companyName], MATCH(E5582, Partner_details[email], 0))</f>
        <v>Bisquit</v>
      </c>
      <c r="I5582">
        <f>IFERROR(INDEX(ggPayers[payer], MATCH(A5582, ggPayers[remote_order_id], 0)), 0)</f>
        <v>139215</v>
      </c>
      <c r="J5582" t="str">
        <f t="shared" si="87"/>
        <v>ggPay</v>
      </c>
    </row>
    <row r="5583" spans="1:10">
      <c r="A5583" s="89" t="s">
        <v>6163</v>
      </c>
      <c r="B5583" s="89">
        <v>1000</v>
      </c>
      <c r="C5583" s="89" t="s">
        <v>561</v>
      </c>
      <c r="D5583" s="89" t="s">
        <v>14830</v>
      </c>
      <c r="E5583" s="89" t="s">
        <v>6572</v>
      </c>
      <c r="F5583" s="89" t="s">
        <v>568</v>
      </c>
      <c r="G5583" s="105">
        <v>45449.453472222223</v>
      </c>
      <c r="H5583" t="str">
        <f>INDEX(Partner_details[companyName], MATCH(E5583, Partner_details[email], 0))</f>
        <v>Bisquit</v>
      </c>
      <c r="I5583">
        <f>IFERROR(INDEX(ggPayers[payer], MATCH(A5583, ggPayers[remote_order_id], 0)), 0)</f>
        <v>20631</v>
      </c>
      <c r="J5583" t="str">
        <f t="shared" si="87"/>
        <v>ggPay</v>
      </c>
    </row>
    <row r="5584" spans="1:10">
      <c r="A5584" s="89" t="s">
        <v>14831</v>
      </c>
      <c r="B5584" s="89">
        <v>100</v>
      </c>
      <c r="C5584" s="89" t="s">
        <v>7974</v>
      </c>
      <c r="D5584" s="89"/>
      <c r="E5584" s="89" t="s">
        <v>7284</v>
      </c>
      <c r="F5584" s="89" t="s">
        <v>4157</v>
      </c>
      <c r="G5584" s="105">
        <v>45449.45416666667</v>
      </c>
      <c r="H5584" t="str">
        <f>INDEX(Partner_details[companyName], MATCH(E5584, Partner_details[email], 0))</f>
        <v>Tashir Hanrapetutyun</v>
      </c>
      <c r="I5584">
        <f>IFERROR(INDEX(ggPayers[payer], MATCH(A5584, ggPayers[remote_order_id], 0)), 0)</f>
        <v>0</v>
      </c>
      <c r="J5584" t="str">
        <f t="shared" si="87"/>
        <v>other</v>
      </c>
    </row>
    <row r="5585" spans="1:10">
      <c r="A5585" s="89" t="s">
        <v>14832</v>
      </c>
      <c r="B5585" s="89">
        <v>2000</v>
      </c>
      <c r="C5585" s="89" t="s">
        <v>7963</v>
      </c>
      <c r="D5585" s="89"/>
      <c r="E5585" s="89" t="s">
        <v>7296</v>
      </c>
      <c r="F5585" s="89" t="s">
        <v>516</v>
      </c>
      <c r="G5585" s="105">
        <v>45449.458333333336</v>
      </c>
      <c r="H5585" t="str">
        <f>INDEX(Partner_details[companyName], MATCH(E5585, Partner_details[email], 0))</f>
        <v>Paul</v>
      </c>
      <c r="I5585">
        <f>IFERROR(INDEX(ggPayers[payer], MATCH(A5585, ggPayers[remote_order_id], 0)), 0)</f>
        <v>0</v>
      </c>
      <c r="J5585" t="str">
        <f t="shared" si="87"/>
        <v>other</v>
      </c>
    </row>
    <row r="5586" spans="1:10">
      <c r="A5586" s="89" t="s">
        <v>14833</v>
      </c>
      <c r="B5586" s="89">
        <v>2000</v>
      </c>
      <c r="C5586" s="89" t="s">
        <v>7963</v>
      </c>
      <c r="D5586" s="89"/>
      <c r="E5586" s="89" t="s">
        <v>7296</v>
      </c>
      <c r="F5586" s="89" t="s">
        <v>516</v>
      </c>
      <c r="G5586" s="105">
        <v>45449.458333333336</v>
      </c>
      <c r="H5586" t="str">
        <f>INDEX(Partner_details[companyName], MATCH(E5586, Partner_details[email], 0))</f>
        <v>Paul</v>
      </c>
      <c r="I5586">
        <f>IFERROR(INDEX(ggPayers[payer], MATCH(A5586, ggPayers[remote_order_id], 0)), 0)</f>
        <v>0</v>
      </c>
      <c r="J5586" t="str">
        <f t="shared" si="87"/>
        <v>other</v>
      </c>
    </row>
    <row r="5587" spans="1:10">
      <c r="A5587" s="89" t="s">
        <v>14834</v>
      </c>
      <c r="B5587" s="89">
        <v>2000</v>
      </c>
      <c r="C5587" s="89" t="s">
        <v>7963</v>
      </c>
      <c r="D5587" s="89" t="s">
        <v>14835</v>
      </c>
      <c r="E5587" s="89" t="s">
        <v>7296</v>
      </c>
      <c r="F5587" s="89" t="s">
        <v>516</v>
      </c>
      <c r="G5587" s="105">
        <v>45449.458333333336</v>
      </c>
      <c r="H5587" t="str">
        <f>INDEX(Partner_details[companyName], MATCH(E5587, Partner_details[email], 0))</f>
        <v>Paul</v>
      </c>
      <c r="I5587">
        <f>IFERROR(INDEX(ggPayers[payer], MATCH(A5587, ggPayers[remote_order_id], 0)), 0)</f>
        <v>0</v>
      </c>
      <c r="J5587" t="str">
        <f t="shared" si="87"/>
        <v>other</v>
      </c>
    </row>
    <row r="5588" spans="1:10">
      <c r="A5588" s="89" t="s">
        <v>14836</v>
      </c>
      <c r="B5588" s="89">
        <v>2000</v>
      </c>
      <c r="C5588" s="89" t="s">
        <v>7963</v>
      </c>
      <c r="D5588" s="99" t="s">
        <v>14837</v>
      </c>
      <c r="E5588" s="89" t="s">
        <v>7296</v>
      </c>
      <c r="F5588" s="89" t="s">
        <v>516</v>
      </c>
      <c r="G5588" s="105">
        <v>45449.458333333336</v>
      </c>
      <c r="H5588" t="str">
        <f>INDEX(Partner_details[companyName], MATCH(E5588, Partner_details[email], 0))</f>
        <v>Paul</v>
      </c>
      <c r="I5588">
        <f>IFERROR(INDEX(ggPayers[payer], MATCH(A5588, ggPayers[remote_order_id], 0)), 0)</f>
        <v>0</v>
      </c>
      <c r="J5588" t="str">
        <f t="shared" si="87"/>
        <v>other</v>
      </c>
    </row>
    <row r="5589" spans="1:10">
      <c r="A5589" s="89" t="s">
        <v>14838</v>
      </c>
      <c r="B5589" s="89">
        <v>2000</v>
      </c>
      <c r="C5589" s="89" t="s">
        <v>7963</v>
      </c>
      <c r="D5589" s="89" t="s">
        <v>14839</v>
      </c>
      <c r="E5589" s="89" t="s">
        <v>7296</v>
      </c>
      <c r="F5589" s="89" t="s">
        <v>516</v>
      </c>
      <c r="G5589" s="105">
        <v>45449.458333333336</v>
      </c>
      <c r="H5589" t="str">
        <f>INDEX(Partner_details[companyName], MATCH(E5589, Partner_details[email], 0))</f>
        <v>Paul</v>
      </c>
      <c r="I5589">
        <f>IFERROR(INDEX(ggPayers[payer], MATCH(A5589, ggPayers[remote_order_id], 0)), 0)</f>
        <v>0</v>
      </c>
      <c r="J5589" t="str">
        <f t="shared" si="87"/>
        <v>other</v>
      </c>
    </row>
    <row r="5590" spans="1:10">
      <c r="A5590" s="89" t="s">
        <v>6162</v>
      </c>
      <c r="B5590" s="89">
        <v>100</v>
      </c>
      <c r="C5590" s="89" t="s">
        <v>561</v>
      </c>
      <c r="D5590" s="89" t="s">
        <v>14840</v>
      </c>
      <c r="E5590" s="89" t="s">
        <v>7281</v>
      </c>
      <c r="F5590" s="89" t="s">
        <v>4066</v>
      </c>
      <c r="G5590" s="105">
        <v>45449.463194444441</v>
      </c>
      <c r="H5590" t="str">
        <f>INDEX(Partner_details[companyName], MATCH(E5590, Partner_details[email], 0))</f>
        <v>Tashir Petrosyan</v>
      </c>
      <c r="I5590">
        <f>IFERROR(INDEX(ggPayers[payer], MATCH(A5590, ggPayers[remote_order_id], 0)), 0)</f>
        <v>825186</v>
      </c>
      <c r="J5590" t="str">
        <f t="shared" si="87"/>
        <v>ggPay</v>
      </c>
    </row>
    <row r="5591" spans="1:10">
      <c r="A5591" s="89" t="s">
        <v>6161</v>
      </c>
      <c r="B5591" s="89">
        <v>500</v>
      </c>
      <c r="C5591" s="89" t="s">
        <v>561</v>
      </c>
      <c r="D5591" s="89" t="s">
        <v>14841</v>
      </c>
      <c r="E5591" s="89" t="s">
        <v>7432</v>
      </c>
      <c r="F5591" s="89" t="s">
        <v>571</v>
      </c>
      <c r="G5591" s="105">
        <v>45449.470138888886</v>
      </c>
      <c r="H5591" t="str">
        <f>INDEX(Partner_details[companyName], MATCH(E5591, Partner_details[email], 0))</f>
        <v>Venlo</v>
      </c>
      <c r="I5591">
        <f>IFERROR(INDEX(ggPayers[payer], MATCH(A5591, ggPayers[remote_order_id], 0)), 0)</f>
        <v>798</v>
      </c>
      <c r="J5591" t="str">
        <f t="shared" si="87"/>
        <v>ggPay</v>
      </c>
    </row>
    <row r="5592" spans="1:10">
      <c r="A5592" s="89" t="s">
        <v>6160</v>
      </c>
      <c r="B5592" s="89">
        <v>100</v>
      </c>
      <c r="C5592" s="89" t="s">
        <v>561</v>
      </c>
      <c r="D5592" s="89" t="s">
        <v>14842</v>
      </c>
      <c r="E5592" s="89" t="s">
        <v>6777</v>
      </c>
      <c r="F5592" s="89" t="s">
        <v>4410</v>
      </c>
      <c r="G5592" s="105">
        <v>45449.524305555555</v>
      </c>
      <c r="H5592" t="str">
        <f>INDEX(Partner_details[companyName], MATCH(E5592, Partner_details[email], 0))</f>
        <v>Coffee music</v>
      </c>
      <c r="I5592">
        <f>IFERROR(INDEX(ggPayers[payer], MATCH(A5592, ggPayers[remote_order_id], 0)), 0)</f>
        <v>825186</v>
      </c>
      <c r="J5592" t="str">
        <f t="shared" si="87"/>
        <v>ggPay</v>
      </c>
    </row>
    <row r="5593" spans="1:10">
      <c r="A5593" s="89" t="s">
        <v>14843</v>
      </c>
      <c r="B5593" s="89">
        <v>500</v>
      </c>
      <c r="C5593" s="89" t="s">
        <v>7963</v>
      </c>
      <c r="D5593" s="89"/>
      <c r="E5593" s="89" t="s">
        <v>116</v>
      </c>
      <c r="F5593" s="89" t="s">
        <v>6567</v>
      </c>
      <c r="G5593" s="105">
        <v>45449.558333333334</v>
      </c>
      <c r="H5593" t="str">
        <f>INDEX(Partner_details[companyName], MATCH(E5593, Partner_details[email], 0))</f>
        <v>Tumanyan</v>
      </c>
      <c r="I5593">
        <f>IFERROR(INDEX(ggPayers[payer], MATCH(A5593, ggPayers[remote_order_id], 0)), 0)</f>
        <v>0</v>
      </c>
      <c r="J5593" t="str">
        <f t="shared" si="87"/>
        <v>other</v>
      </c>
    </row>
    <row r="5594" spans="1:10">
      <c r="A5594" s="89" t="s">
        <v>14844</v>
      </c>
      <c r="B5594" s="89">
        <v>500</v>
      </c>
      <c r="C5594" s="89" t="s">
        <v>7963</v>
      </c>
      <c r="D5594" s="89"/>
      <c r="E5594" s="89" t="s">
        <v>6790</v>
      </c>
      <c r="F5594" s="89" t="s">
        <v>4117</v>
      </c>
      <c r="G5594" s="105">
        <v>45449.627083333333</v>
      </c>
      <c r="H5594" t="str">
        <f>INDEX(Partner_details[companyName], MATCH(E5594, Partner_details[email], 0))</f>
        <v>La Cucina</v>
      </c>
      <c r="I5594">
        <f>IFERROR(INDEX(ggPayers[payer], MATCH(A5594, ggPayers[remote_order_id], 0)), 0)</f>
        <v>0</v>
      </c>
      <c r="J5594" t="str">
        <f t="shared" si="87"/>
        <v>other</v>
      </c>
    </row>
    <row r="5595" spans="1:10">
      <c r="A5595" s="89" t="s">
        <v>14845</v>
      </c>
      <c r="B5595" s="89">
        <v>1500</v>
      </c>
      <c r="C5595" s="89" t="s">
        <v>7974</v>
      </c>
      <c r="D5595" s="89"/>
      <c r="E5595" s="89" t="s">
        <v>6790</v>
      </c>
      <c r="F5595" s="89" t="s">
        <v>4117</v>
      </c>
      <c r="G5595" s="105">
        <v>45449.71875</v>
      </c>
      <c r="H5595" t="str">
        <f>INDEX(Partner_details[companyName], MATCH(E5595, Partner_details[email], 0))</f>
        <v>La Cucina</v>
      </c>
      <c r="I5595">
        <f>IFERROR(INDEX(ggPayers[payer], MATCH(A5595, ggPayers[remote_order_id], 0)), 0)</f>
        <v>0</v>
      </c>
      <c r="J5595" t="str">
        <f t="shared" si="87"/>
        <v>other</v>
      </c>
    </row>
    <row r="5596" spans="1:10">
      <c r="A5596" s="89" t="s">
        <v>14846</v>
      </c>
      <c r="B5596" s="89">
        <v>1500</v>
      </c>
      <c r="C5596" s="89" t="s">
        <v>7963</v>
      </c>
      <c r="D5596" s="89"/>
      <c r="E5596" s="89" t="s">
        <v>6790</v>
      </c>
      <c r="F5596" s="89" t="s">
        <v>4117</v>
      </c>
      <c r="G5596" s="105">
        <v>45449.719444444447</v>
      </c>
      <c r="H5596" t="str">
        <f>INDEX(Partner_details[companyName], MATCH(E5596, Partner_details[email], 0))</f>
        <v>La Cucina</v>
      </c>
      <c r="I5596">
        <f>IFERROR(INDEX(ggPayers[payer], MATCH(A5596, ggPayers[remote_order_id], 0)), 0)</f>
        <v>0</v>
      </c>
      <c r="J5596" t="str">
        <f t="shared" si="87"/>
        <v>other</v>
      </c>
    </row>
    <row r="5597" spans="1:10">
      <c r="A5597" s="89" t="s">
        <v>14847</v>
      </c>
      <c r="B5597" s="89">
        <v>1000</v>
      </c>
      <c r="C5597" s="89" t="s">
        <v>7963</v>
      </c>
      <c r="D5597" s="89" t="s">
        <v>14848</v>
      </c>
      <c r="E5597" s="89" t="s">
        <v>6830</v>
      </c>
      <c r="F5597" s="89" t="s">
        <v>382</v>
      </c>
      <c r="G5597" s="105">
        <v>45449.790277777778</v>
      </c>
      <c r="H5597" t="str">
        <f>INDEX(Partner_details[companyName], MATCH(E5597, Partner_details[email], 0))</f>
        <v>Beer Academy</v>
      </c>
      <c r="I5597">
        <f>IFERROR(INDEX(ggPayers[payer], MATCH(A5597, ggPayers[remote_order_id], 0)), 0)</f>
        <v>0</v>
      </c>
      <c r="J5597" t="str">
        <f t="shared" si="87"/>
        <v>other</v>
      </c>
    </row>
    <row r="5598" spans="1:10">
      <c r="A5598" s="89" t="s">
        <v>14849</v>
      </c>
      <c r="B5598" s="89">
        <v>2000</v>
      </c>
      <c r="C5598" s="89" t="s">
        <v>7963</v>
      </c>
      <c r="D5598" s="89" t="s">
        <v>14850</v>
      </c>
      <c r="E5598" s="89" t="s">
        <v>6816</v>
      </c>
      <c r="F5598" s="89" t="s">
        <v>1095</v>
      </c>
      <c r="G5598" s="105">
        <v>45449.813888888886</v>
      </c>
      <c r="H5598" t="str">
        <f>INDEX(Partner_details[companyName], MATCH(E5598, Partner_details[email], 0))</f>
        <v>Turqaget</v>
      </c>
      <c r="I5598">
        <f>IFERROR(INDEX(ggPayers[payer], MATCH(A5598, ggPayers[remote_order_id], 0)), 0)</f>
        <v>0</v>
      </c>
      <c r="J5598" t="str">
        <f t="shared" si="87"/>
        <v>other</v>
      </c>
    </row>
    <row r="5599" spans="1:10">
      <c r="A5599" s="89" t="s">
        <v>14851</v>
      </c>
      <c r="B5599" s="89">
        <v>2000</v>
      </c>
      <c r="C5599" s="89" t="s">
        <v>7963</v>
      </c>
      <c r="D5599" s="89" t="s">
        <v>14852</v>
      </c>
      <c r="E5599" s="89" t="s">
        <v>6816</v>
      </c>
      <c r="F5599" s="89" t="s">
        <v>1095</v>
      </c>
      <c r="G5599" s="105">
        <v>45449.813888888886</v>
      </c>
      <c r="H5599" t="str">
        <f>INDEX(Partner_details[companyName], MATCH(E5599, Partner_details[email], 0))</f>
        <v>Turqaget</v>
      </c>
      <c r="I5599">
        <f>IFERROR(INDEX(ggPayers[payer], MATCH(A5599, ggPayers[remote_order_id], 0)), 0)</f>
        <v>0</v>
      </c>
      <c r="J5599" t="str">
        <f t="shared" si="87"/>
        <v>other</v>
      </c>
    </row>
    <row r="5600" spans="1:10">
      <c r="A5600" s="89" t="s">
        <v>4163</v>
      </c>
      <c r="B5600" s="89">
        <v>1000</v>
      </c>
      <c r="C5600" s="89" t="s">
        <v>561</v>
      </c>
      <c r="D5600" s="89"/>
      <c r="E5600" s="89" t="s">
        <v>6898</v>
      </c>
      <c r="F5600" s="89" t="s">
        <v>1173</v>
      </c>
      <c r="G5600" s="105">
        <v>45450.457638888889</v>
      </c>
      <c r="H5600" t="str">
        <f>INDEX(Partner_details[companyName], MATCH(E5600, Partner_details[email], 0))</f>
        <v>Bisquit</v>
      </c>
      <c r="I5600">
        <f>IFERROR(INDEX(ggPayers[payer], MATCH(A5600, ggPayers[remote_order_id], 0)), 0)</f>
        <v>0</v>
      </c>
      <c r="J5600" t="str">
        <f t="shared" si="87"/>
        <v>other</v>
      </c>
    </row>
    <row r="5601" spans="1:10">
      <c r="A5601" s="89" t="s">
        <v>14853</v>
      </c>
      <c r="B5601" s="89">
        <v>8400</v>
      </c>
      <c r="C5601" s="89" t="s">
        <v>7963</v>
      </c>
      <c r="D5601" s="89" t="s">
        <v>14854</v>
      </c>
      <c r="E5601" s="89" t="s">
        <v>6606</v>
      </c>
      <c r="F5601" s="89" t="s">
        <v>387</v>
      </c>
      <c r="G5601" s="105">
        <v>45450.459027777775</v>
      </c>
      <c r="H5601" t="str">
        <f>INDEX(Partner_details[companyName], MATCH(E5601, Partner_details[email], 0))</f>
        <v>Beer academy</v>
      </c>
      <c r="I5601">
        <f>IFERROR(INDEX(ggPayers[payer], MATCH(A5601, ggPayers[remote_order_id], 0)), 0)</f>
        <v>0</v>
      </c>
      <c r="J5601" t="str">
        <f t="shared" si="87"/>
        <v>other</v>
      </c>
    </row>
    <row r="5602" spans="1:10">
      <c r="A5602" s="89" t="s">
        <v>6159</v>
      </c>
      <c r="B5602" s="89">
        <v>500</v>
      </c>
      <c r="C5602" s="89" t="s">
        <v>5606</v>
      </c>
      <c r="D5602" s="89" t="s">
        <v>14855</v>
      </c>
      <c r="E5602" s="89" t="s">
        <v>6572</v>
      </c>
      <c r="F5602" s="89" t="s">
        <v>568</v>
      </c>
      <c r="G5602" s="105">
        <v>45450.47152777778</v>
      </c>
      <c r="H5602" t="str">
        <f>INDEX(Partner_details[companyName], MATCH(E5602, Partner_details[email], 0))</f>
        <v>Bisquit</v>
      </c>
      <c r="I5602">
        <f>IFERROR(INDEX(ggPayers[payer], MATCH(A5602, ggPayers[remote_order_id], 0)), 0)</f>
        <v>993929</v>
      </c>
      <c r="J5602" t="str">
        <f t="shared" si="87"/>
        <v>ggPay</v>
      </c>
    </row>
    <row r="5603" spans="1:10">
      <c r="A5603" s="89" t="s">
        <v>6158</v>
      </c>
      <c r="B5603" s="89">
        <v>500</v>
      </c>
      <c r="C5603" s="89" t="s">
        <v>5606</v>
      </c>
      <c r="D5603" s="89" t="s">
        <v>14856</v>
      </c>
      <c r="E5603" s="89" t="s">
        <v>6572</v>
      </c>
      <c r="F5603" s="89" t="s">
        <v>568</v>
      </c>
      <c r="G5603" s="105">
        <v>45450.472916666666</v>
      </c>
      <c r="H5603" t="str">
        <f>INDEX(Partner_details[companyName], MATCH(E5603, Partner_details[email], 0))</f>
        <v>Bisquit</v>
      </c>
      <c r="I5603">
        <f>IFERROR(INDEX(ggPayers[payer], MATCH(A5603, ggPayers[remote_order_id], 0)), 0)</f>
        <v>993929</v>
      </c>
      <c r="J5603" t="str">
        <f t="shared" si="87"/>
        <v>ggPay</v>
      </c>
    </row>
    <row r="5604" spans="1:10">
      <c r="A5604" s="89" t="s">
        <v>4161</v>
      </c>
      <c r="B5604" s="89">
        <v>500</v>
      </c>
      <c r="C5604" s="89" t="s">
        <v>561</v>
      </c>
      <c r="D5604" s="89" t="s">
        <v>14857</v>
      </c>
      <c r="E5604" s="89" t="s">
        <v>6572</v>
      </c>
      <c r="F5604" s="89" t="s">
        <v>568</v>
      </c>
      <c r="G5604" s="105">
        <v>45450.486805555556</v>
      </c>
      <c r="H5604" t="str">
        <f>INDEX(Partner_details[companyName], MATCH(E5604, Partner_details[email], 0))</f>
        <v>Bisquit</v>
      </c>
      <c r="I5604">
        <f>IFERROR(INDEX(ggPayers[payer], MATCH(A5604, ggPayers[remote_order_id], 0)), 0)</f>
        <v>1109401</v>
      </c>
      <c r="J5604" t="str">
        <f t="shared" si="87"/>
        <v>ggPay</v>
      </c>
    </row>
    <row r="5605" spans="1:10">
      <c r="A5605" s="89" t="s">
        <v>14858</v>
      </c>
      <c r="B5605" s="89">
        <v>1000</v>
      </c>
      <c r="C5605" s="89" t="s">
        <v>7963</v>
      </c>
      <c r="D5605" s="89"/>
      <c r="E5605" s="89" t="s">
        <v>7485</v>
      </c>
      <c r="F5605" s="89" t="s">
        <v>1728</v>
      </c>
      <c r="G5605" s="105">
        <v>45450.491666666669</v>
      </c>
      <c r="H5605" t="str">
        <f>INDEX(Partner_details[companyName], MATCH(E5605, Partner_details[email], 0))</f>
        <v>Cinnabon</v>
      </c>
      <c r="I5605">
        <f>IFERROR(INDEX(ggPayers[payer], MATCH(A5605, ggPayers[remote_order_id], 0)), 0)</f>
        <v>0</v>
      </c>
      <c r="J5605" t="str">
        <f t="shared" si="87"/>
        <v>other</v>
      </c>
    </row>
    <row r="5606" spans="1:10">
      <c r="A5606" s="89" t="s">
        <v>14859</v>
      </c>
      <c r="B5606" s="89">
        <v>1000</v>
      </c>
      <c r="C5606" s="89" t="s">
        <v>7963</v>
      </c>
      <c r="D5606" s="89" t="s">
        <v>14860</v>
      </c>
      <c r="E5606" s="89" t="s">
        <v>7485</v>
      </c>
      <c r="F5606" s="89" t="s">
        <v>1728</v>
      </c>
      <c r="G5606" s="105">
        <v>45450.491666666669</v>
      </c>
      <c r="H5606" t="str">
        <f>INDEX(Partner_details[companyName], MATCH(E5606, Partner_details[email], 0))</f>
        <v>Cinnabon</v>
      </c>
      <c r="I5606">
        <f>IFERROR(INDEX(ggPayers[payer], MATCH(A5606, ggPayers[remote_order_id], 0)), 0)</f>
        <v>0</v>
      </c>
      <c r="J5606" t="str">
        <f t="shared" si="87"/>
        <v>other</v>
      </c>
    </row>
    <row r="5607" spans="1:10">
      <c r="A5607" s="89" t="s">
        <v>6157</v>
      </c>
      <c r="B5607" s="89">
        <v>500</v>
      </c>
      <c r="C5607" s="89" t="s">
        <v>5606</v>
      </c>
      <c r="D5607" s="89" t="s">
        <v>14861</v>
      </c>
      <c r="E5607" s="89" t="s">
        <v>6572</v>
      </c>
      <c r="F5607" s="89" t="s">
        <v>568</v>
      </c>
      <c r="G5607" s="105">
        <v>45450.513888888891</v>
      </c>
      <c r="H5607" t="str">
        <f>INDEX(Partner_details[companyName], MATCH(E5607, Partner_details[email], 0))</f>
        <v>Bisquit</v>
      </c>
      <c r="I5607">
        <f>IFERROR(INDEX(ggPayers[payer], MATCH(A5607, ggPayers[remote_order_id], 0)), 0)</f>
        <v>719000</v>
      </c>
      <c r="J5607" t="str">
        <f t="shared" si="87"/>
        <v>ggPay</v>
      </c>
    </row>
    <row r="5608" spans="1:10">
      <c r="A5608" s="89" t="s">
        <v>6156</v>
      </c>
      <c r="B5608" s="89">
        <v>500</v>
      </c>
      <c r="C5608" s="89" t="s">
        <v>5606</v>
      </c>
      <c r="D5608" s="89" t="s">
        <v>14862</v>
      </c>
      <c r="E5608" s="89" t="s">
        <v>6572</v>
      </c>
      <c r="F5608" s="89" t="s">
        <v>568</v>
      </c>
      <c r="G5608" s="105">
        <v>45450.51458333333</v>
      </c>
      <c r="H5608" t="str">
        <f>INDEX(Partner_details[companyName], MATCH(E5608, Partner_details[email], 0))</f>
        <v>Bisquit</v>
      </c>
      <c r="I5608">
        <f>IFERROR(INDEX(ggPayers[payer], MATCH(A5608, ggPayers[remote_order_id], 0)), 0)</f>
        <v>719000</v>
      </c>
      <c r="J5608" t="str">
        <f t="shared" si="87"/>
        <v>ggPay</v>
      </c>
    </row>
    <row r="5609" spans="1:10">
      <c r="A5609" s="89" t="s">
        <v>4159</v>
      </c>
      <c r="B5609" s="89">
        <v>100</v>
      </c>
      <c r="C5609" s="89" t="s">
        <v>561</v>
      </c>
      <c r="D5609" s="89" t="s">
        <v>14863</v>
      </c>
      <c r="E5609" s="89" t="s">
        <v>7284</v>
      </c>
      <c r="F5609" s="89" t="s">
        <v>4157</v>
      </c>
      <c r="G5609" s="105">
        <v>45450.527083333334</v>
      </c>
      <c r="H5609" t="str">
        <f>INDEX(Partner_details[companyName], MATCH(E5609, Partner_details[email], 0))</f>
        <v>Tashir Hanrapetutyun</v>
      </c>
      <c r="I5609">
        <f>IFERROR(INDEX(ggPayers[payer], MATCH(A5609, ggPayers[remote_order_id], 0)), 0)</f>
        <v>825186</v>
      </c>
      <c r="J5609" t="str">
        <f t="shared" si="87"/>
        <v>ggPay</v>
      </c>
    </row>
    <row r="5610" spans="1:10">
      <c r="A5610" s="89" t="s">
        <v>4158</v>
      </c>
      <c r="B5610" s="89">
        <v>100</v>
      </c>
      <c r="C5610" s="89" t="s">
        <v>561</v>
      </c>
      <c r="D5610" s="89"/>
      <c r="E5610" s="89" t="s">
        <v>7284</v>
      </c>
      <c r="F5610" s="89" t="s">
        <v>4157</v>
      </c>
      <c r="G5610" s="105">
        <v>45450.527777777781</v>
      </c>
      <c r="H5610" t="str">
        <f>INDEX(Partner_details[companyName], MATCH(E5610, Partner_details[email], 0))</f>
        <v>Tashir Hanrapetutyun</v>
      </c>
      <c r="I5610">
        <f>IFERROR(INDEX(ggPayers[payer], MATCH(A5610, ggPayers[remote_order_id], 0)), 0)</f>
        <v>0</v>
      </c>
      <c r="J5610" t="str">
        <f t="shared" si="87"/>
        <v>other</v>
      </c>
    </row>
    <row r="5611" spans="1:10">
      <c r="A5611" s="99" t="s">
        <v>6155</v>
      </c>
      <c r="B5611" s="89">
        <v>200</v>
      </c>
      <c r="C5611" s="89" t="s">
        <v>5606</v>
      </c>
      <c r="D5611" s="89" t="s">
        <v>14864</v>
      </c>
      <c r="E5611" s="89" t="s">
        <v>6728</v>
      </c>
      <c r="F5611" s="89" t="s">
        <v>6727</v>
      </c>
      <c r="G5611" s="105">
        <v>45450.575694444444</v>
      </c>
      <c r="H5611" t="str">
        <f>INDEX(Partner_details[companyName], MATCH(E5611, Partner_details[email], 0))</f>
        <v>Byblos</v>
      </c>
      <c r="I5611">
        <f>IFERROR(INDEX(ggPayers[payer], MATCH(A5611, ggPayers[remote_order_id], 0)), 0)</f>
        <v>393878</v>
      </c>
      <c r="J5611" t="str">
        <f t="shared" si="87"/>
        <v>ggPay</v>
      </c>
    </row>
    <row r="5612" spans="1:10">
      <c r="A5612" s="89" t="s">
        <v>4154</v>
      </c>
      <c r="B5612" s="89">
        <v>1500</v>
      </c>
      <c r="C5612" s="89" t="s">
        <v>561</v>
      </c>
      <c r="D5612" s="89" t="s">
        <v>14865</v>
      </c>
      <c r="E5612" s="89" t="s">
        <v>116</v>
      </c>
      <c r="F5612" s="89" t="s">
        <v>6567</v>
      </c>
      <c r="G5612" s="105">
        <v>45450.581250000003</v>
      </c>
      <c r="H5612" t="str">
        <f>INDEX(Partner_details[companyName], MATCH(E5612, Partner_details[email], 0))</f>
        <v>Tumanyan</v>
      </c>
      <c r="I5612">
        <f>IFERROR(INDEX(ggPayers[payer], MATCH(A5612, ggPayers[remote_order_id], 0)), 0)</f>
        <v>167917</v>
      </c>
      <c r="J5612" t="str">
        <f t="shared" si="87"/>
        <v>ggPay</v>
      </c>
    </row>
    <row r="5613" spans="1:10">
      <c r="A5613" s="89" t="s">
        <v>4152</v>
      </c>
      <c r="B5613" s="89">
        <v>100</v>
      </c>
      <c r="C5613" s="89" t="s">
        <v>561</v>
      </c>
      <c r="D5613" s="89" t="s">
        <v>14866</v>
      </c>
      <c r="E5613" s="89" t="s">
        <v>130</v>
      </c>
      <c r="F5613" s="89" t="s">
        <v>128</v>
      </c>
      <c r="G5613" s="105">
        <v>45450.582638888889</v>
      </c>
      <c r="H5613" t="str">
        <f>INDEX(Partner_details[companyName], MATCH(E5613, Partner_details[email], 0))</f>
        <v>Avetis Grigoryan</v>
      </c>
      <c r="I5613">
        <f>IFERROR(INDEX(ggPayers[payer], MATCH(A5613, ggPayers[remote_order_id], 0)), 0)</f>
        <v>231060</v>
      </c>
      <c r="J5613" t="str">
        <f t="shared" si="87"/>
        <v>ggPay</v>
      </c>
    </row>
    <row r="5614" spans="1:10">
      <c r="A5614" s="89" t="s">
        <v>4151</v>
      </c>
      <c r="B5614" s="89">
        <v>500</v>
      </c>
      <c r="C5614" s="89" t="s">
        <v>561</v>
      </c>
      <c r="D5614" s="89"/>
      <c r="E5614" s="89" t="s">
        <v>7485</v>
      </c>
      <c r="F5614" s="89" t="s">
        <v>1728</v>
      </c>
      <c r="G5614" s="105">
        <v>45450.665972222225</v>
      </c>
      <c r="H5614" t="str">
        <f>INDEX(Partner_details[companyName], MATCH(E5614, Partner_details[email], 0))</f>
        <v>Cinnabon</v>
      </c>
      <c r="I5614">
        <f>IFERROR(INDEX(ggPayers[payer], MATCH(A5614, ggPayers[remote_order_id], 0)), 0)</f>
        <v>0</v>
      </c>
      <c r="J5614" t="str">
        <f t="shared" si="87"/>
        <v>other</v>
      </c>
    </row>
    <row r="5615" spans="1:10">
      <c r="A5615" s="89" t="s">
        <v>4149</v>
      </c>
      <c r="B5615" s="89">
        <v>700</v>
      </c>
      <c r="C5615" s="89" t="s">
        <v>561</v>
      </c>
      <c r="D5615" s="89"/>
      <c r="E5615" s="89" t="s">
        <v>6907</v>
      </c>
      <c r="F5615" s="89" t="s">
        <v>582</v>
      </c>
      <c r="G5615" s="105">
        <v>45450.715277777781</v>
      </c>
      <c r="H5615" t="str">
        <f>INDEX(Partner_details[companyName], MATCH(E5615, Partner_details[email], 0))</f>
        <v>Karas Tumanyan</v>
      </c>
      <c r="I5615">
        <f>IFERROR(INDEX(ggPayers[payer], MATCH(A5615, ggPayers[remote_order_id], 0)), 0)</f>
        <v>0</v>
      </c>
      <c r="J5615" t="str">
        <f t="shared" si="87"/>
        <v>other</v>
      </c>
    </row>
    <row r="5616" spans="1:10">
      <c r="A5616" s="89" t="s">
        <v>6153</v>
      </c>
      <c r="B5616" s="89">
        <v>500</v>
      </c>
      <c r="C5616" s="89" t="s">
        <v>5606</v>
      </c>
      <c r="D5616" s="89" t="s">
        <v>14867</v>
      </c>
      <c r="E5616" s="89" t="s">
        <v>6606</v>
      </c>
      <c r="F5616" s="89" t="s">
        <v>387</v>
      </c>
      <c r="G5616" s="105">
        <v>45450.71597222222</v>
      </c>
      <c r="H5616" t="str">
        <f>INDEX(Partner_details[companyName], MATCH(E5616, Partner_details[email], 0))</f>
        <v>Beer academy</v>
      </c>
      <c r="I5616">
        <f>IFERROR(INDEX(ggPayers[payer], MATCH(A5616, ggPayers[remote_order_id], 0)), 0)</f>
        <v>445973</v>
      </c>
      <c r="J5616" t="str">
        <f t="shared" si="87"/>
        <v>ggPay</v>
      </c>
    </row>
    <row r="5617" spans="1:10">
      <c r="A5617" s="89" t="s">
        <v>4147</v>
      </c>
      <c r="B5617" s="89">
        <v>2000</v>
      </c>
      <c r="C5617" s="89" t="s">
        <v>561</v>
      </c>
      <c r="D5617" s="89" t="s">
        <v>14868</v>
      </c>
      <c r="E5617" s="89" t="s">
        <v>7362</v>
      </c>
      <c r="F5617" s="89" t="s">
        <v>3873</v>
      </c>
      <c r="G5617" s="105">
        <v>45450.71875</v>
      </c>
      <c r="H5617" t="str">
        <f>INDEX(Partner_details[companyName], MATCH(E5617, Partner_details[email], 0))</f>
        <v>Dulcet cafe</v>
      </c>
      <c r="I5617">
        <f>IFERROR(INDEX(ggPayers[payer], MATCH(A5617, ggPayers[remote_order_id], 0)), 0)</f>
        <v>1056262</v>
      </c>
      <c r="J5617" t="str">
        <f t="shared" si="87"/>
        <v>ggPay</v>
      </c>
    </row>
    <row r="5618" spans="1:10">
      <c r="A5618" s="89" t="s">
        <v>14869</v>
      </c>
      <c r="B5618" s="89">
        <v>1500</v>
      </c>
      <c r="C5618" s="89" t="s">
        <v>7974</v>
      </c>
      <c r="D5618" s="89"/>
      <c r="E5618" s="89" t="s">
        <v>6790</v>
      </c>
      <c r="F5618" s="89" t="s">
        <v>4117</v>
      </c>
      <c r="G5618" s="105">
        <v>45450.748611111114</v>
      </c>
      <c r="H5618" t="str">
        <f>INDEX(Partner_details[companyName], MATCH(E5618, Partner_details[email], 0))</f>
        <v>La Cucina</v>
      </c>
      <c r="I5618">
        <f>IFERROR(INDEX(ggPayers[payer], MATCH(A5618, ggPayers[remote_order_id], 0)), 0)</f>
        <v>0</v>
      </c>
      <c r="J5618" t="str">
        <f t="shared" si="87"/>
        <v>other</v>
      </c>
    </row>
    <row r="5619" spans="1:10">
      <c r="A5619" s="89" t="s">
        <v>14870</v>
      </c>
      <c r="B5619" s="89">
        <v>1500</v>
      </c>
      <c r="C5619" s="89" t="s">
        <v>7974</v>
      </c>
      <c r="D5619" s="89"/>
      <c r="E5619" s="89" t="s">
        <v>6790</v>
      </c>
      <c r="F5619" s="89" t="s">
        <v>4117</v>
      </c>
      <c r="G5619" s="105">
        <v>45450.748611111114</v>
      </c>
      <c r="H5619" t="str">
        <f>INDEX(Partner_details[companyName], MATCH(E5619, Partner_details[email], 0))</f>
        <v>La Cucina</v>
      </c>
      <c r="I5619">
        <f>IFERROR(INDEX(ggPayers[payer], MATCH(A5619, ggPayers[remote_order_id], 0)), 0)</f>
        <v>0</v>
      </c>
      <c r="J5619" t="str">
        <f t="shared" si="87"/>
        <v>other</v>
      </c>
    </row>
    <row r="5620" spans="1:10">
      <c r="A5620" s="89" t="s">
        <v>14871</v>
      </c>
      <c r="B5620" s="89">
        <v>1500</v>
      </c>
      <c r="C5620" s="89" t="s">
        <v>7974</v>
      </c>
      <c r="D5620" s="89"/>
      <c r="E5620" s="89" t="s">
        <v>6790</v>
      </c>
      <c r="F5620" s="89" t="s">
        <v>4117</v>
      </c>
      <c r="G5620" s="105">
        <v>45450.748611111114</v>
      </c>
      <c r="H5620" t="str">
        <f>INDEX(Partner_details[companyName], MATCH(E5620, Partner_details[email], 0))</f>
        <v>La Cucina</v>
      </c>
      <c r="I5620">
        <f>IFERROR(INDEX(ggPayers[payer], MATCH(A5620, ggPayers[remote_order_id], 0)), 0)</f>
        <v>0</v>
      </c>
      <c r="J5620" t="str">
        <f t="shared" si="87"/>
        <v>other</v>
      </c>
    </row>
    <row r="5621" spans="1:10">
      <c r="A5621" s="89" t="s">
        <v>14872</v>
      </c>
      <c r="B5621" s="89">
        <v>1500</v>
      </c>
      <c r="C5621" s="89" t="s">
        <v>7974</v>
      </c>
      <c r="D5621" s="89"/>
      <c r="E5621" s="89" t="s">
        <v>6790</v>
      </c>
      <c r="F5621" s="89" t="s">
        <v>4117</v>
      </c>
      <c r="G5621" s="105">
        <v>45450.748611111114</v>
      </c>
      <c r="H5621" t="str">
        <f>INDEX(Partner_details[companyName], MATCH(E5621, Partner_details[email], 0))</f>
        <v>La Cucina</v>
      </c>
      <c r="I5621">
        <f>IFERROR(INDEX(ggPayers[payer], MATCH(A5621, ggPayers[remote_order_id], 0)), 0)</f>
        <v>0</v>
      </c>
      <c r="J5621" t="str">
        <f t="shared" si="87"/>
        <v>other</v>
      </c>
    </row>
    <row r="5622" spans="1:10">
      <c r="A5622" s="89" t="s">
        <v>14873</v>
      </c>
      <c r="B5622" s="89">
        <v>1500</v>
      </c>
      <c r="C5622" s="89" t="s">
        <v>7974</v>
      </c>
      <c r="D5622" s="89"/>
      <c r="E5622" s="89" t="s">
        <v>6790</v>
      </c>
      <c r="F5622" s="89" t="s">
        <v>4117</v>
      </c>
      <c r="G5622" s="105">
        <v>45450.748611111114</v>
      </c>
      <c r="H5622" t="str">
        <f>INDEX(Partner_details[companyName], MATCH(E5622, Partner_details[email], 0))</f>
        <v>La Cucina</v>
      </c>
      <c r="I5622">
        <f>IFERROR(INDEX(ggPayers[payer], MATCH(A5622, ggPayers[remote_order_id], 0)), 0)</f>
        <v>0</v>
      </c>
      <c r="J5622" t="str">
        <f t="shared" si="87"/>
        <v>other</v>
      </c>
    </row>
    <row r="5623" spans="1:10">
      <c r="A5623" s="89" t="s">
        <v>14874</v>
      </c>
      <c r="B5623" s="89">
        <v>1500</v>
      </c>
      <c r="C5623" s="89" t="s">
        <v>7974</v>
      </c>
      <c r="D5623" s="89"/>
      <c r="E5623" s="89" t="s">
        <v>6790</v>
      </c>
      <c r="F5623" s="89" t="s">
        <v>4117</v>
      </c>
      <c r="G5623" s="105">
        <v>45450.748611111114</v>
      </c>
      <c r="H5623" t="str">
        <f>INDEX(Partner_details[companyName], MATCH(E5623, Partner_details[email], 0))</f>
        <v>La Cucina</v>
      </c>
      <c r="I5623">
        <f>IFERROR(INDEX(ggPayers[payer], MATCH(A5623, ggPayers[remote_order_id], 0)), 0)</f>
        <v>0</v>
      </c>
      <c r="J5623" t="str">
        <f t="shared" si="87"/>
        <v>other</v>
      </c>
    </row>
    <row r="5624" spans="1:10">
      <c r="A5624" s="89" t="s">
        <v>14875</v>
      </c>
      <c r="B5624" s="89">
        <v>1500</v>
      </c>
      <c r="C5624" s="89" t="s">
        <v>7974</v>
      </c>
      <c r="D5624" s="89"/>
      <c r="E5624" s="89" t="s">
        <v>6790</v>
      </c>
      <c r="F5624" s="89" t="s">
        <v>4117</v>
      </c>
      <c r="G5624" s="105">
        <v>45450.748611111114</v>
      </c>
      <c r="H5624" t="str">
        <f>INDEX(Partner_details[companyName], MATCH(E5624, Partner_details[email], 0))</f>
        <v>La Cucina</v>
      </c>
      <c r="I5624">
        <f>IFERROR(INDEX(ggPayers[payer], MATCH(A5624, ggPayers[remote_order_id], 0)), 0)</f>
        <v>0</v>
      </c>
      <c r="J5624" t="str">
        <f t="shared" si="87"/>
        <v>other</v>
      </c>
    </row>
    <row r="5625" spans="1:10">
      <c r="A5625" s="89" t="s">
        <v>14876</v>
      </c>
      <c r="B5625" s="89">
        <v>1500</v>
      </c>
      <c r="C5625" s="89" t="s">
        <v>7974</v>
      </c>
      <c r="D5625" s="89"/>
      <c r="E5625" s="89" t="s">
        <v>6790</v>
      </c>
      <c r="F5625" s="89" t="s">
        <v>4117</v>
      </c>
      <c r="G5625" s="105">
        <v>45450.748611111114</v>
      </c>
      <c r="H5625" t="str">
        <f>INDEX(Partner_details[companyName], MATCH(E5625, Partner_details[email], 0))</f>
        <v>La Cucina</v>
      </c>
      <c r="I5625">
        <f>IFERROR(INDEX(ggPayers[payer], MATCH(A5625, ggPayers[remote_order_id], 0)), 0)</f>
        <v>0</v>
      </c>
      <c r="J5625" t="str">
        <f t="shared" si="87"/>
        <v>other</v>
      </c>
    </row>
    <row r="5626" spans="1:10">
      <c r="A5626" s="89" t="s">
        <v>14877</v>
      </c>
      <c r="B5626" s="89">
        <v>1500</v>
      </c>
      <c r="C5626" s="89" t="s">
        <v>7974</v>
      </c>
      <c r="D5626" s="89"/>
      <c r="E5626" s="89" t="s">
        <v>6790</v>
      </c>
      <c r="F5626" s="89" t="s">
        <v>4117</v>
      </c>
      <c r="G5626" s="105">
        <v>45450.748611111114</v>
      </c>
      <c r="H5626" t="str">
        <f>INDEX(Partner_details[companyName], MATCH(E5626, Partner_details[email], 0))</f>
        <v>La Cucina</v>
      </c>
      <c r="I5626">
        <f>IFERROR(INDEX(ggPayers[payer], MATCH(A5626, ggPayers[remote_order_id], 0)), 0)</f>
        <v>0</v>
      </c>
      <c r="J5626" t="str">
        <f t="shared" si="87"/>
        <v>other</v>
      </c>
    </row>
    <row r="5627" spans="1:10">
      <c r="A5627" s="89" t="s">
        <v>14878</v>
      </c>
      <c r="B5627" s="89">
        <v>1500</v>
      </c>
      <c r="C5627" s="89" t="s">
        <v>7974</v>
      </c>
      <c r="D5627" s="89"/>
      <c r="E5627" s="89" t="s">
        <v>6790</v>
      </c>
      <c r="F5627" s="89" t="s">
        <v>4117</v>
      </c>
      <c r="G5627" s="105">
        <v>45450.748611111114</v>
      </c>
      <c r="H5627" t="str">
        <f>INDEX(Partner_details[companyName], MATCH(E5627, Partner_details[email], 0))</f>
        <v>La Cucina</v>
      </c>
      <c r="I5627">
        <f>IFERROR(INDEX(ggPayers[payer], MATCH(A5627, ggPayers[remote_order_id], 0)), 0)</f>
        <v>0</v>
      </c>
      <c r="J5627" t="str">
        <f t="shared" si="87"/>
        <v>other</v>
      </c>
    </row>
    <row r="5628" spans="1:10">
      <c r="A5628" s="89" t="s">
        <v>14879</v>
      </c>
      <c r="B5628" s="89">
        <v>1500</v>
      </c>
      <c r="C5628" s="89" t="s">
        <v>7963</v>
      </c>
      <c r="D5628" s="89"/>
      <c r="E5628" s="89" t="s">
        <v>6790</v>
      </c>
      <c r="F5628" s="89" t="s">
        <v>4117</v>
      </c>
      <c r="G5628" s="105">
        <v>45450.748611111114</v>
      </c>
      <c r="H5628" t="str">
        <f>INDEX(Partner_details[companyName], MATCH(E5628, Partner_details[email], 0))</f>
        <v>La Cucina</v>
      </c>
      <c r="I5628">
        <f>IFERROR(INDEX(ggPayers[payer], MATCH(A5628, ggPayers[remote_order_id], 0)), 0)</f>
        <v>0</v>
      </c>
      <c r="J5628" t="str">
        <f t="shared" si="87"/>
        <v>other</v>
      </c>
    </row>
    <row r="5629" spans="1:10">
      <c r="A5629" s="99" t="s">
        <v>14880</v>
      </c>
      <c r="B5629" s="89">
        <v>1500</v>
      </c>
      <c r="C5629" s="89" t="s">
        <v>7963</v>
      </c>
      <c r="D5629" s="89"/>
      <c r="E5629" s="89" t="s">
        <v>6790</v>
      </c>
      <c r="F5629" s="89" t="s">
        <v>4117</v>
      </c>
      <c r="G5629" s="105">
        <v>45450.748611111114</v>
      </c>
      <c r="H5629" t="str">
        <f>INDEX(Partner_details[companyName], MATCH(E5629, Partner_details[email], 0))</f>
        <v>La Cucina</v>
      </c>
      <c r="I5629">
        <f>IFERROR(INDEX(ggPayers[payer], MATCH(A5629, ggPayers[remote_order_id], 0)), 0)</f>
        <v>0</v>
      </c>
      <c r="J5629" t="str">
        <f t="shared" si="87"/>
        <v>other</v>
      </c>
    </row>
    <row r="5630" spans="1:10">
      <c r="A5630" s="89" t="s">
        <v>14881</v>
      </c>
      <c r="B5630" s="89">
        <v>1500</v>
      </c>
      <c r="C5630" s="89" t="s">
        <v>7974</v>
      </c>
      <c r="D5630" s="89"/>
      <c r="E5630" s="89" t="s">
        <v>6790</v>
      </c>
      <c r="F5630" s="89" t="s">
        <v>4117</v>
      </c>
      <c r="G5630" s="105">
        <v>45450.748611111114</v>
      </c>
      <c r="H5630" t="str">
        <f>INDEX(Partner_details[companyName], MATCH(E5630, Partner_details[email], 0))</f>
        <v>La Cucina</v>
      </c>
      <c r="I5630">
        <f>IFERROR(INDEX(ggPayers[payer], MATCH(A5630, ggPayers[remote_order_id], 0)), 0)</f>
        <v>0</v>
      </c>
      <c r="J5630" t="str">
        <f t="shared" si="87"/>
        <v>other</v>
      </c>
    </row>
    <row r="5631" spans="1:10">
      <c r="A5631" s="89" t="s">
        <v>14882</v>
      </c>
      <c r="B5631" s="89">
        <v>1500</v>
      </c>
      <c r="C5631" s="89" t="s">
        <v>7974</v>
      </c>
      <c r="D5631" s="89"/>
      <c r="E5631" s="89" t="s">
        <v>6790</v>
      </c>
      <c r="F5631" s="89" t="s">
        <v>4117</v>
      </c>
      <c r="G5631" s="105">
        <v>45450.748611111114</v>
      </c>
      <c r="H5631" t="str">
        <f>INDEX(Partner_details[companyName], MATCH(E5631, Partner_details[email], 0))</f>
        <v>La Cucina</v>
      </c>
      <c r="I5631">
        <f>IFERROR(INDEX(ggPayers[payer], MATCH(A5631, ggPayers[remote_order_id], 0)), 0)</f>
        <v>0</v>
      </c>
      <c r="J5631" t="str">
        <f t="shared" si="87"/>
        <v>other</v>
      </c>
    </row>
    <row r="5632" spans="1:10">
      <c r="A5632" s="89" t="s">
        <v>14883</v>
      </c>
      <c r="B5632" s="89">
        <v>1000</v>
      </c>
      <c r="C5632" s="89" t="s">
        <v>7974</v>
      </c>
      <c r="D5632" s="89"/>
      <c r="E5632" s="89" t="s">
        <v>6790</v>
      </c>
      <c r="F5632" s="89" t="s">
        <v>4117</v>
      </c>
      <c r="G5632" s="105">
        <v>45450.748611111114</v>
      </c>
      <c r="H5632" t="str">
        <f>INDEX(Partner_details[companyName], MATCH(E5632, Partner_details[email], 0))</f>
        <v>La Cucina</v>
      </c>
      <c r="I5632">
        <f>IFERROR(INDEX(ggPayers[payer], MATCH(A5632, ggPayers[remote_order_id], 0)), 0)</f>
        <v>0</v>
      </c>
      <c r="J5632" t="str">
        <f t="shared" si="87"/>
        <v>other</v>
      </c>
    </row>
    <row r="5633" spans="1:10">
      <c r="A5633" s="89" t="s">
        <v>14884</v>
      </c>
      <c r="B5633" s="89">
        <v>1000</v>
      </c>
      <c r="C5633" s="89" t="s">
        <v>7974</v>
      </c>
      <c r="D5633" s="89"/>
      <c r="E5633" s="89" t="s">
        <v>6790</v>
      </c>
      <c r="F5633" s="89" t="s">
        <v>4117</v>
      </c>
      <c r="G5633" s="105">
        <v>45450.748611111114</v>
      </c>
      <c r="H5633" t="str">
        <f>INDEX(Partner_details[companyName], MATCH(E5633, Partner_details[email], 0))</f>
        <v>La Cucina</v>
      </c>
      <c r="I5633">
        <f>IFERROR(INDEX(ggPayers[payer], MATCH(A5633, ggPayers[remote_order_id], 0)), 0)</f>
        <v>0</v>
      </c>
      <c r="J5633" t="str">
        <f t="shared" si="87"/>
        <v>other</v>
      </c>
    </row>
    <row r="5634" spans="1:10">
      <c r="A5634" s="89" t="s">
        <v>4145</v>
      </c>
      <c r="B5634" s="89">
        <v>3000</v>
      </c>
      <c r="C5634" s="89" t="s">
        <v>561</v>
      </c>
      <c r="D5634" s="89" t="s">
        <v>14885</v>
      </c>
      <c r="E5634" s="89" t="s">
        <v>130</v>
      </c>
      <c r="F5634" s="89" t="s">
        <v>128</v>
      </c>
      <c r="G5634" s="105">
        <v>45450.754861111112</v>
      </c>
      <c r="H5634" t="str">
        <f>INDEX(Partner_details[companyName], MATCH(E5634, Partner_details[email], 0))</f>
        <v>Avetis Grigoryan</v>
      </c>
      <c r="I5634">
        <f>IFERROR(INDEX(ggPayers[payer], MATCH(A5634, ggPayers[remote_order_id], 0)), 0)</f>
        <v>16567</v>
      </c>
      <c r="J5634" t="str">
        <f t="shared" si="87"/>
        <v>ggPay</v>
      </c>
    </row>
    <row r="5635" spans="1:10">
      <c r="A5635" s="89" t="s">
        <v>14886</v>
      </c>
      <c r="B5635" s="89">
        <v>1000</v>
      </c>
      <c r="C5635" s="89" t="s">
        <v>7963</v>
      </c>
      <c r="D5635" s="89"/>
      <c r="E5635" s="89" t="s">
        <v>7018</v>
      </c>
      <c r="F5635" s="89" t="s">
        <v>476</v>
      </c>
      <c r="G5635" s="105">
        <v>45450.802777777775</v>
      </c>
      <c r="H5635" t="str">
        <f>INDEX(Partner_details[companyName], MATCH(E5635, Partner_details[email], 0))</f>
        <v>Malocco</v>
      </c>
      <c r="I5635">
        <f>IFERROR(INDEX(ggPayers[payer], MATCH(A5635, ggPayers[remote_order_id], 0)), 0)</f>
        <v>0</v>
      </c>
      <c r="J5635" t="str">
        <f t="shared" ref="J5635:J5698" si="88">IF(NOT(I5635=0), "ggPay", "other")</f>
        <v>other</v>
      </c>
    </row>
    <row r="5636" spans="1:10">
      <c r="A5636" s="89" t="s">
        <v>4143</v>
      </c>
      <c r="B5636" s="89">
        <v>2000</v>
      </c>
      <c r="C5636" s="89" t="s">
        <v>561</v>
      </c>
      <c r="D5636" s="89"/>
      <c r="E5636" s="89" t="s">
        <v>7018</v>
      </c>
      <c r="F5636" s="89" t="s">
        <v>476</v>
      </c>
      <c r="G5636" s="105">
        <v>45450.803472222222</v>
      </c>
      <c r="H5636" t="str">
        <f>INDEX(Partner_details[companyName], MATCH(E5636, Partner_details[email], 0))</f>
        <v>Malocco</v>
      </c>
      <c r="I5636">
        <f>IFERROR(INDEX(ggPayers[payer], MATCH(A5636, ggPayers[remote_order_id], 0)), 0)</f>
        <v>0</v>
      </c>
      <c r="J5636" t="str">
        <f t="shared" si="88"/>
        <v>other</v>
      </c>
    </row>
    <row r="5637" spans="1:10">
      <c r="A5637" s="89" t="s">
        <v>14887</v>
      </c>
      <c r="B5637" s="89">
        <v>2000</v>
      </c>
      <c r="C5637" s="89" t="s">
        <v>7963</v>
      </c>
      <c r="D5637" s="89"/>
      <c r="E5637" s="89" t="s">
        <v>7018</v>
      </c>
      <c r="F5637" s="89" t="s">
        <v>476</v>
      </c>
      <c r="G5637" s="105">
        <v>45450.803472222222</v>
      </c>
      <c r="H5637" t="str">
        <f>INDEX(Partner_details[companyName], MATCH(E5637, Partner_details[email], 0))</f>
        <v>Malocco</v>
      </c>
      <c r="I5637">
        <f>IFERROR(INDEX(ggPayers[payer], MATCH(A5637, ggPayers[remote_order_id], 0)), 0)</f>
        <v>0</v>
      </c>
      <c r="J5637" t="str">
        <f t="shared" si="88"/>
        <v>other</v>
      </c>
    </row>
    <row r="5638" spans="1:10">
      <c r="A5638" s="89" t="s">
        <v>14888</v>
      </c>
      <c r="B5638" s="89">
        <v>3000</v>
      </c>
      <c r="C5638" s="89" t="s">
        <v>7963</v>
      </c>
      <c r="D5638" s="89" t="s">
        <v>14889</v>
      </c>
      <c r="E5638" s="89" t="s">
        <v>7235</v>
      </c>
      <c r="F5638" s="89" t="s">
        <v>710</v>
      </c>
      <c r="G5638" s="105">
        <v>45450.832638888889</v>
      </c>
      <c r="H5638" t="str">
        <f>INDEX(Partner_details[companyName], MATCH(E5638, Partner_details[email], 0))</f>
        <v>Smoking Chef</v>
      </c>
      <c r="I5638">
        <f>IFERROR(INDEX(ggPayers[payer], MATCH(A5638, ggPayers[remote_order_id], 0)), 0)</f>
        <v>0</v>
      </c>
      <c r="J5638" t="str">
        <f t="shared" si="88"/>
        <v>other</v>
      </c>
    </row>
    <row r="5639" spans="1:10">
      <c r="A5639" s="89" t="s">
        <v>14890</v>
      </c>
      <c r="B5639" s="89">
        <v>500</v>
      </c>
      <c r="C5639" s="89" t="s">
        <v>7963</v>
      </c>
      <c r="D5639" s="89" t="s">
        <v>14891</v>
      </c>
      <c r="E5639" s="89" t="s">
        <v>130</v>
      </c>
      <c r="F5639" s="89" t="s">
        <v>128</v>
      </c>
      <c r="G5639" s="105">
        <v>45450.834722222222</v>
      </c>
      <c r="H5639" t="str">
        <f>INDEX(Partner_details[companyName], MATCH(E5639, Partner_details[email], 0))</f>
        <v>Avetis Grigoryan</v>
      </c>
      <c r="I5639">
        <f>IFERROR(INDEX(ggPayers[payer], MATCH(A5639, ggPayers[remote_order_id], 0)), 0)</f>
        <v>0</v>
      </c>
      <c r="J5639" t="str">
        <f t="shared" si="88"/>
        <v>other</v>
      </c>
    </row>
    <row r="5640" spans="1:10">
      <c r="A5640" s="89" t="s">
        <v>14892</v>
      </c>
      <c r="B5640" s="89">
        <v>500</v>
      </c>
      <c r="C5640" s="89" t="s">
        <v>7963</v>
      </c>
      <c r="D5640" s="89" t="s">
        <v>14893</v>
      </c>
      <c r="E5640" s="89" t="s">
        <v>130</v>
      </c>
      <c r="F5640" s="89" t="s">
        <v>128</v>
      </c>
      <c r="G5640" s="105">
        <v>45450.834722222222</v>
      </c>
      <c r="H5640" t="str">
        <f>INDEX(Partner_details[companyName], MATCH(E5640, Partner_details[email], 0))</f>
        <v>Avetis Grigoryan</v>
      </c>
      <c r="I5640">
        <f>IFERROR(INDEX(ggPayers[payer], MATCH(A5640, ggPayers[remote_order_id], 0)), 0)</f>
        <v>0</v>
      </c>
      <c r="J5640" t="str">
        <f t="shared" si="88"/>
        <v>other</v>
      </c>
    </row>
    <row r="5641" spans="1:10">
      <c r="A5641" s="89" t="s">
        <v>4141</v>
      </c>
      <c r="B5641" s="89">
        <v>1000</v>
      </c>
      <c r="C5641" s="89" t="s">
        <v>561</v>
      </c>
      <c r="D5641" s="89" t="s">
        <v>14894</v>
      </c>
      <c r="E5641" s="89" t="s">
        <v>130</v>
      </c>
      <c r="F5641" s="89" t="s">
        <v>128</v>
      </c>
      <c r="G5641" s="105">
        <v>45450.835416666669</v>
      </c>
      <c r="H5641" t="str">
        <f>INDEX(Partner_details[companyName], MATCH(E5641, Partner_details[email], 0))</f>
        <v>Avetis Grigoryan</v>
      </c>
      <c r="I5641">
        <f>IFERROR(INDEX(ggPayers[payer], MATCH(A5641, ggPayers[remote_order_id], 0)), 0)</f>
        <v>863230</v>
      </c>
      <c r="J5641" t="str">
        <f t="shared" si="88"/>
        <v>ggPay</v>
      </c>
    </row>
    <row r="5642" spans="1:10">
      <c r="A5642" s="89" t="s">
        <v>14895</v>
      </c>
      <c r="B5642" s="89">
        <v>1000</v>
      </c>
      <c r="C5642" s="89" t="s">
        <v>7963</v>
      </c>
      <c r="D5642" s="89" t="s">
        <v>14896</v>
      </c>
      <c r="E5642" s="89" t="s">
        <v>130</v>
      </c>
      <c r="F5642" s="89" t="s">
        <v>128</v>
      </c>
      <c r="G5642" s="105">
        <v>45450.836111111108</v>
      </c>
      <c r="H5642" t="str">
        <f>INDEX(Partner_details[companyName], MATCH(E5642, Partner_details[email], 0))</f>
        <v>Avetis Grigoryan</v>
      </c>
      <c r="I5642">
        <f>IFERROR(INDEX(ggPayers[payer], MATCH(A5642, ggPayers[remote_order_id], 0)), 0)</f>
        <v>0</v>
      </c>
      <c r="J5642" t="str">
        <f t="shared" si="88"/>
        <v>other</v>
      </c>
    </row>
    <row r="5643" spans="1:10">
      <c r="A5643" s="89" t="s">
        <v>4139</v>
      </c>
      <c r="B5643" s="89">
        <v>500</v>
      </c>
      <c r="C5643" s="89" t="s">
        <v>561</v>
      </c>
      <c r="D5643" s="89" t="s">
        <v>14897</v>
      </c>
      <c r="E5643" s="89" t="s">
        <v>133</v>
      </c>
      <c r="F5643" s="89" t="s">
        <v>461</v>
      </c>
      <c r="G5643" s="105">
        <v>45451.242361111108</v>
      </c>
      <c r="H5643" t="str">
        <f>INDEX(Partner_details[companyName], MATCH(E5643, Partner_details[email], 0))</f>
        <v>Lumen Coffee</v>
      </c>
      <c r="I5643">
        <f>IFERROR(INDEX(ggPayers[payer], MATCH(A5643, ggPayers[remote_order_id], 0)), 0)</f>
        <v>657873</v>
      </c>
      <c r="J5643" t="str">
        <f t="shared" si="88"/>
        <v>ggPay</v>
      </c>
    </row>
    <row r="5644" spans="1:10">
      <c r="A5644" s="89" t="s">
        <v>4137</v>
      </c>
      <c r="B5644" s="89">
        <v>500</v>
      </c>
      <c r="C5644" s="89" t="s">
        <v>561</v>
      </c>
      <c r="D5644" s="89" t="s">
        <v>14898</v>
      </c>
      <c r="E5644" s="89" t="s">
        <v>7018</v>
      </c>
      <c r="F5644" s="89" t="s">
        <v>476</v>
      </c>
      <c r="G5644" s="105">
        <v>45451.311805555553</v>
      </c>
      <c r="H5644" t="str">
        <f>INDEX(Partner_details[companyName], MATCH(E5644, Partner_details[email], 0))</f>
        <v>Malocco</v>
      </c>
      <c r="I5644">
        <f>IFERROR(INDEX(ggPayers[payer], MATCH(A5644, ggPayers[remote_order_id], 0)), 0)</f>
        <v>38182</v>
      </c>
      <c r="J5644" t="str">
        <f t="shared" si="88"/>
        <v>ggPay</v>
      </c>
    </row>
    <row r="5645" spans="1:10">
      <c r="A5645" s="89" t="s">
        <v>4135</v>
      </c>
      <c r="B5645" s="89">
        <v>500</v>
      </c>
      <c r="C5645" s="89" t="s">
        <v>561</v>
      </c>
      <c r="D5645" s="89" t="s">
        <v>14899</v>
      </c>
      <c r="E5645" s="89" t="s">
        <v>6728</v>
      </c>
      <c r="F5645" s="89" t="s">
        <v>6727</v>
      </c>
      <c r="G5645" s="105">
        <v>45451.344444444447</v>
      </c>
      <c r="H5645" t="str">
        <f>INDEX(Partner_details[companyName], MATCH(E5645, Partner_details[email], 0))</f>
        <v>Byblos</v>
      </c>
      <c r="I5645">
        <f>IFERROR(INDEX(ggPayers[payer], MATCH(A5645, ggPayers[remote_order_id], 0)), 0)</f>
        <v>184893</v>
      </c>
      <c r="J5645" t="str">
        <f t="shared" si="88"/>
        <v>ggPay</v>
      </c>
    </row>
    <row r="5646" spans="1:10">
      <c r="A5646" s="89" t="s">
        <v>4133</v>
      </c>
      <c r="B5646" s="89">
        <v>600</v>
      </c>
      <c r="C5646" s="89" t="s">
        <v>561</v>
      </c>
      <c r="D5646" s="89" t="s">
        <v>14900</v>
      </c>
      <c r="E5646" s="89" t="s">
        <v>7485</v>
      </c>
      <c r="F5646" s="89" t="s">
        <v>1728</v>
      </c>
      <c r="G5646" s="105">
        <v>45451.363194444442</v>
      </c>
      <c r="H5646" t="str">
        <f>INDEX(Partner_details[companyName], MATCH(E5646, Partner_details[email], 0))</f>
        <v>Cinnabon</v>
      </c>
      <c r="I5646">
        <f>IFERROR(INDEX(ggPayers[payer], MATCH(A5646, ggPayers[remote_order_id], 0)), 0)</f>
        <v>139215</v>
      </c>
      <c r="J5646" t="str">
        <f t="shared" si="88"/>
        <v>ggPay</v>
      </c>
    </row>
    <row r="5647" spans="1:10">
      <c r="A5647" s="89" t="s">
        <v>14901</v>
      </c>
      <c r="B5647" s="89">
        <v>500</v>
      </c>
      <c r="C5647" s="89" t="s">
        <v>7963</v>
      </c>
      <c r="D5647" s="89"/>
      <c r="E5647" s="89" t="s">
        <v>6823</v>
      </c>
      <c r="F5647" s="89" t="s">
        <v>3823</v>
      </c>
      <c r="G5647" s="105">
        <v>45451.363888888889</v>
      </c>
      <c r="H5647" t="str">
        <f>INDEX(Partner_details[companyName], MATCH(E5647, Partner_details[email], 0))</f>
        <v>Buzand cafe</v>
      </c>
      <c r="I5647">
        <f>IFERROR(INDEX(ggPayers[payer], MATCH(A5647, ggPayers[remote_order_id], 0)), 0)</f>
        <v>0</v>
      </c>
      <c r="J5647" t="str">
        <f t="shared" si="88"/>
        <v>other</v>
      </c>
    </row>
    <row r="5648" spans="1:10">
      <c r="A5648" s="89" t="s">
        <v>14902</v>
      </c>
      <c r="B5648" s="89">
        <v>500</v>
      </c>
      <c r="C5648" s="89" t="s">
        <v>7963</v>
      </c>
      <c r="D5648" s="89"/>
      <c r="E5648" s="89" t="s">
        <v>6823</v>
      </c>
      <c r="F5648" s="89" t="s">
        <v>3823</v>
      </c>
      <c r="G5648" s="105">
        <v>45451.363888888889</v>
      </c>
      <c r="H5648" t="str">
        <f>INDEX(Partner_details[companyName], MATCH(E5648, Partner_details[email], 0))</f>
        <v>Buzand cafe</v>
      </c>
      <c r="I5648">
        <f>IFERROR(INDEX(ggPayers[payer], MATCH(A5648, ggPayers[remote_order_id], 0)), 0)</f>
        <v>0</v>
      </c>
      <c r="J5648" t="str">
        <f t="shared" si="88"/>
        <v>other</v>
      </c>
    </row>
    <row r="5649" spans="1:10">
      <c r="A5649" s="89" t="s">
        <v>14903</v>
      </c>
      <c r="B5649" s="89">
        <v>500</v>
      </c>
      <c r="C5649" s="89" t="s">
        <v>7963</v>
      </c>
      <c r="D5649" s="89"/>
      <c r="E5649" s="89" t="s">
        <v>7018</v>
      </c>
      <c r="F5649" s="89" t="s">
        <v>476</v>
      </c>
      <c r="G5649" s="105">
        <v>45451.370138888888</v>
      </c>
      <c r="H5649" t="str">
        <f>INDEX(Partner_details[companyName], MATCH(E5649, Partner_details[email], 0))</f>
        <v>Malocco</v>
      </c>
      <c r="I5649">
        <f>IFERROR(INDEX(ggPayers[payer], MATCH(A5649, ggPayers[remote_order_id], 0)), 0)</f>
        <v>0</v>
      </c>
      <c r="J5649" t="str">
        <f t="shared" si="88"/>
        <v>other</v>
      </c>
    </row>
    <row r="5650" spans="1:10">
      <c r="A5650" s="89" t="s">
        <v>14904</v>
      </c>
      <c r="B5650" s="89">
        <v>500</v>
      </c>
      <c r="C5650" s="89" t="s">
        <v>7963</v>
      </c>
      <c r="D5650" s="89" t="s">
        <v>14905</v>
      </c>
      <c r="E5650" s="89" t="s">
        <v>7018</v>
      </c>
      <c r="F5650" s="89" t="s">
        <v>476</v>
      </c>
      <c r="G5650" s="105">
        <v>45451.370138888888</v>
      </c>
      <c r="H5650" t="str">
        <f>INDEX(Partner_details[companyName], MATCH(E5650, Partner_details[email], 0))</f>
        <v>Malocco</v>
      </c>
      <c r="I5650">
        <f>IFERROR(INDEX(ggPayers[payer], MATCH(A5650, ggPayers[remote_order_id], 0)), 0)</f>
        <v>0</v>
      </c>
      <c r="J5650" t="str">
        <f t="shared" si="88"/>
        <v>other</v>
      </c>
    </row>
    <row r="5651" spans="1:10">
      <c r="A5651" s="89" t="s">
        <v>14906</v>
      </c>
      <c r="B5651" s="89">
        <v>500</v>
      </c>
      <c r="C5651" s="89" t="s">
        <v>7974</v>
      </c>
      <c r="D5651" s="89"/>
      <c r="E5651" s="89" t="s">
        <v>7192</v>
      </c>
      <c r="F5651" s="89" t="s">
        <v>1998</v>
      </c>
      <c r="G5651" s="105">
        <v>45451.372916666667</v>
      </c>
      <c r="H5651" t="str">
        <f>INDEX(Partner_details[companyName], MATCH(E5651, Partner_details[email], 0))</f>
        <v>Karas Tumanyan</v>
      </c>
      <c r="I5651">
        <f>IFERROR(INDEX(ggPayers[payer], MATCH(A5651, ggPayers[remote_order_id], 0)), 0)</f>
        <v>0</v>
      </c>
      <c r="J5651" t="str">
        <f t="shared" si="88"/>
        <v>other</v>
      </c>
    </row>
    <row r="5652" spans="1:10">
      <c r="A5652" s="89" t="s">
        <v>14907</v>
      </c>
      <c r="B5652" s="89">
        <v>2000</v>
      </c>
      <c r="C5652" s="89" t="s">
        <v>7963</v>
      </c>
      <c r="D5652" s="89" t="s">
        <v>14908</v>
      </c>
      <c r="E5652" s="89" t="s">
        <v>7296</v>
      </c>
      <c r="F5652" s="89" t="s">
        <v>516</v>
      </c>
      <c r="G5652" s="105">
        <v>45451.443055555559</v>
      </c>
      <c r="H5652" t="str">
        <f>INDEX(Partner_details[companyName], MATCH(E5652, Partner_details[email], 0))</f>
        <v>Paul</v>
      </c>
      <c r="I5652">
        <f>IFERROR(INDEX(ggPayers[payer], MATCH(A5652, ggPayers[remote_order_id], 0)), 0)</f>
        <v>0</v>
      </c>
      <c r="J5652" t="str">
        <f t="shared" si="88"/>
        <v>other</v>
      </c>
    </row>
    <row r="5653" spans="1:10">
      <c r="A5653" s="89" t="s">
        <v>14909</v>
      </c>
      <c r="B5653" s="89">
        <v>2000</v>
      </c>
      <c r="C5653" s="89" t="s">
        <v>7963</v>
      </c>
      <c r="D5653" s="89"/>
      <c r="E5653" s="89" t="s">
        <v>7296</v>
      </c>
      <c r="F5653" s="89" t="s">
        <v>516</v>
      </c>
      <c r="G5653" s="105">
        <v>45451.444444444445</v>
      </c>
      <c r="H5653" t="str">
        <f>INDEX(Partner_details[companyName], MATCH(E5653, Partner_details[email], 0))</f>
        <v>Paul</v>
      </c>
      <c r="I5653">
        <f>IFERROR(INDEX(ggPayers[payer], MATCH(A5653, ggPayers[remote_order_id], 0)), 0)</f>
        <v>0</v>
      </c>
      <c r="J5653" t="str">
        <f t="shared" si="88"/>
        <v>other</v>
      </c>
    </row>
    <row r="5654" spans="1:10">
      <c r="A5654" s="89" t="s">
        <v>14910</v>
      </c>
      <c r="B5654" s="89">
        <v>2000</v>
      </c>
      <c r="C5654" s="89" t="s">
        <v>7963</v>
      </c>
      <c r="D5654" s="89"/>
      <c r="E5654" s="89" t="s">
        <v>7296</v>
      </c>
      <c r="F5654" s="89" t="s">
        <v>516</v>
      </c>
      <c r="G5654" s="105">
        <v>45451.444444444445</v>
      </c>
      <c r="H5654" t="str">
        <f>INDEX(Partner_details[companyName], MATCH(E5654, Partner_details[email], 0))</f>
        <v>Paul</v>
      </c>
      <c r="I5654">
        <f>IFERROR(INDEX(ggPayers[payer], MATCH(A5654, ggPayers[remote_order_id], 0)), 0)</f>
        <v>0</v>
      </c>
      <c r="J5654" t="str">
        <f t="shared" si="88"/>
        <v>other</v>
      </c>
    </row>
    <row r="5655" spans="1:10">
      <c r="A5655" s="89" t="s">
        <v>14911</v>
      </c>
      <c r="B5655" s="89">
        <v>1000</v>
      </c>
      <c r="C5655" s="89" t="s">
        <v>7963</v>
      </c>
      <c r="D5655" s="89" t="s">
        <v>14912</v>
      </c>
      <c r="E5655" s="89" t="s">
        <v>7296</v>
      </c>
      <c r="F5655" s="89" t="s">
        <v>516</v>
      </c>
      <c r="G5655" s="105">
        <v>45451.445833333331</v>
      </c>
      <c r="H5655" t="str">
        <f>INDEX(Partner_details[companyName], MATCH(E5655, Partner_details[email], 0))</f>
        <v>Paul</v>
      </c>
      <c r="I5655">
        <f>IFERROR(INDEX(ggPayers[payer], MATCH(A5655, ggPayers[remote_order_id], 0)), 0)</f>
        <v>0</v>
      </c>
      <c r="J5655" t="str">
        <f t="shared" si="88"/>
        <v>other</v>
      </c>
    </row>
    <row r="5656" spans="1:10">
      <c r="A5656" s="89" t="s">
        <v>14913</v>
      </c>
      <c r="B5656" s="89">
        <v>1000</v>
      </c>
      <c r="C5656" s="89" t="s">
        <v>7963</v>
      </c>
      <c r="D5656" s="89"/>
      <c r="E5656" s="89" t="s">
        <v>7296</v>
      </c>
      <c r="F5656" s="89" t="s">
        <v>516</v>
      </c>
      <c r="G5656" s="105">
        <v>45451.445833333331</v>
      </c>
      <c r="H5656" t="str">
        <f>INDEX(Partner_details[companyName], MATCH(E5656, Partner_details[email], 0))</f>
        <v>Paul</v>
      </c>
      <c r="I5656">
        <f>IFERROR(INDEX(ggPayers[payer], MATCH(A5656, ggPayers[remote_order_id], 0)), 0)</f>
        <v>0</v>
      </c>
      <c r="J5656" t="str">
        <f t="shared" si="88"/>
        <v>other</v>
      </c>
    </row>
    <row r="5657" spans="1:10">
      <c r="A5657" s="89" t="s">
        <v>14914</v>
      </c>
      <c r="B5657" s="89">
        <v>1000</v>
      </c>
      <c r="C5657" s="89" t="s">
        <v>7963</v>
      </c>
      <c r="D5657" s="89"/>
      <c r="E5657" s="89" t="s">
        <v>7296</v>
      </c>
      <c r="F5657" s="89" t="s">
        <v>516</v>
      </c>
      <c r="G5657" s="105">
        <v>45451.445833333331</v>
      </c>
      <c r="H5657" t="str">
        <f>INDEX(Partner_details[companyName], MATCH(E5657, Partner_details[email], 0))</f>
        <v>Paul</v>
      </c>
      <c r="I5657">
        <f>IFERROR(INDEX(ggPayers[payer], MATCH(A5657, ggPayers[remote_order_id], 0)), 0)</f>
        <v>0</v>
      </c>
      <c r="J5657" t="str">
        <f t="shared" si="88"/>
        <v>other</v>
      </c>
    </row>
    <row r="5658" spans="1:10">
      <c r="A5658" s="89" t="s">
        <v>14915</v>
      </c>
      <c r="B5658" s="89">
        <v>1600</v>
      </c>
      <c r="C5658" s="89" t="s">
        <v>7963</v>
      </c>
      <c r="D5658" s="89" t="s">
        <v>14916</v>
      </c>
      <c r="E5658" s="89" t="s">
        <v>6606</v>
      </c>
      <c r="F5658" s="89" t="s">
        <v>387</v>
      </c>
      <c r="G5658" s="105">
        <v>45451.472222222219</v>
      </c>
      <c r="H5658" t="str">
        <f>INDEX(Partner_details[companyName], MATCH(E5658, Partner_details[email], 0))</f>
        <v>Beer academy</v>
      </c>
      <c r="I5658">
        <f>IFERROR(INDEX(ggPayers[payer], MATCH(A5658, ggPayers[remote_order_id], 0)), 0)</f>
        <v>0</v>
      </c>
      <c r="J5658" t="str">
        <f t="shared" si="88"/>
        <v>other</v>
      </c>
    </row>
    <row r="5659" spans="1:10">
      <c r="A5659" s="89" t="s">
        <v>14917</v>
      </c>
      <c r="B5659" s="89">
        <v>1600</v>
      </c>
      <c r="C5659" s="89" t="s">
        <v>7963</v>
      </c>
      <c r="D5659" s="89" t="s">
        <v>14918</v>
      </c>
      <c r="E5659" s="89" t="s">
        <v>6606</v>
      </c>
      <c r="F5659" s="89" t="s">
        <v>387</v>
      </c>
      <c r="G5659" s="105">
        <v>45451.472222222219</v>
      </c>
      <c r="H5659" t="str">
        <f>INDEX(Partner_details[companyName], MATCH(E5659, Partner_details[email], 0))</f>
        <v>Beer academy</v>
      </c>
      <c r="I5659">
        <f>IFERROR(INDEX(ggPayers[payer], MATCH(A5659, ggPayers[remote_order_id], 0)), 0)</f>
        <v>0</v>
      </c>
      <c r="J5659" t="str">
        <f t="shared" si="88"/>
        <v>other</v>
      </c>
    </row>
    <row r="5660" spans="1:10">
      <c r="A5660" s="89" t="s">
        <v>4131</v>
      </c>
      <c r="B5660" s="89">
        <v>500</v>
      </c>
      <c r="C5660" s="89" t="s">
        <v>561</v>
      </c>
      <c r="D5660" s="89" t="s">
        <v>14919</v>
      </c>
      <c r="E5660" s="89" t="s">
        <v>133</v>
      </c>
      <c r="F5660" s="89" t="s">
        <v>461</v>
      </c>
      <c r="G5660" s="105">
        <v>45451.492361111108</v>
      </c>
      <c r="H5660" t="str">
        <f>INDEX(Partner_details[companyName], MATCH(E5660, Partner_details[email], 0))</f>
        <v>Lumen Coffee</v>
      </c>
      <c r="I5660">
        <f>IFERROR(INDEX(ggPayers[payer], MATCH(A5660, ggPayers[remote_order_id], 0)), 0)</f>
        <v>8542</v>
      </c>
      <c r="J5660" t="str">
        <f t="shared" si="88"/>
        <v>ggPay</v>
      </c>
    </row>
    <row r="5661" spans="1:10">
      <c r="A5661" s="89" t="s">
        <v>4129</v>
      </c>
      <c r="B5661" s="89">
        <v>500</v>
      </c>
      <c r="C5661" s="89" t="s">
        <v>561</v>
      </c>
      <c r="D5661" s="89" t="s">
        <v>14920</v>
      </c>
      <c r="E5661" s="89" t="s">
        <v>7362</v>
      </c>
      <c r="F5661" s="89" t="s">
        <v>3873</v>
      </c>
      <c r="G5661" s="105">
        <v>45451.570833333331</v>
      </c>
      <c r="H5661" t="str">
        <f>INDEX(Partner_details[companyName], MATCH(E5661, Partner_details[email], 0))</f>
        <v>Dulcet cafe</v>
      </c>
      <c r="I5661">
        <f>IFERROR(INDEX(ggPayers[payer], MATCH(A5661, ggPayers[remote_order_id], 0)), 0)</f>
        <v>383824</v>
      </c>
      <c r="J5661" t="str">
        <f t="shared" si="88"/>
        <v>ggPay</v>
      </c>
    </row>
    <row r="5662" spans="1:10">
      <c r="A5662" s="89" t="s">
        <v>14921</v>
      </c>
      <c r="B5662" s="89">
        <v>1000</v>
      </c>
      <c r="C5662" s="89" t="s">
        <v>7963</v>
      </c>
      <c r="D5662" s="89" t="s">
        <v>14922</v>
      </c>
      <c r="E5662" s="89" t="s">
        <v>6754</v>
      </c>
      <c r="F5662" s="89" t="s">
        <v>683</v>
      </c>
      <c r="G5662" s="105">
        <v>45451.629166666666</v>
      </c>
      <c r="H5662" t="str">
        <f>INDEX(Partner_details[companyName], MATCH(E5662, Partner_details[email], 0))</f>
        <v>Noraleppo</v>
      </c>
      <c r="I5662">
        <f>IFERROR(INDEX(ggPayers[payer], MATCH(A5662, ggPayers[remote_order_id], 0)), 0)</f>
        <v>0</v>
      </c>
      <c r="J5662" t="str">
        <f t="shared" si="88"/>
        <v>other</v>
      </c>
    </row>
    <row r="5663" spans="1:10">
      <c r="A5663" s="89" t="s">
        <v>4127</v>
      </c>
      <c r="B5663" s="89">
        <v>1000</v>
      </c>
      <c r="C5663" s="89" t="s">
        <v>561</v>
      </c>
      <c r="D5663" s="89" t="s">
        <v>14923</v>
      </c>
      <c r="E5663" s="89" t="s">
        <v>6728</v>
      </c>
      <c r="F5663" s="89" t="s">
        <v>6727</v>
      </c>
      <c r="G5663" s="105">
        <v>45451.650694444441</v>
      </c>
      <c r="H5663" t="str">
        <f>INDEX(Partner_details[companyName], MATCH(E5663, Partner_details[email], 0))</f>
        <v>Byblos</v>
      </c>
      <c r="I5663">
        <f>IFERROR(INDEX(ggPayers[payer], MATCH(A5663, ggPayers[remote_order_id], 0)), 0)</f>
        <v>337053</v>
      </c>
      <c r="J5663" t="str">
        <f t="shared" si="88"/>
        <v>ggPay</v>
      </c>
    </row>
    <row r="5664" spans="1:10">
      <c r="A5664" s="89" t="s">
        <v>4125</v>
      </c>
      <c r="B5664" s="89">
        <v>100</v>
      </c>
      <c r="C5664" s="89" t="s">
        <v>561</v>
      </c>
      <c r="D5664" s="89" t="s">
        <v>14924</v>
      </c>
      <c r="E5664" s="89" t="s">
        <v>279</v>
      </c>
      <c r="F5664" s="89" t="s">
        <v>278</v>
      </c>
      <c r="G5664" s="105">
        <v>45451.65625</v>
      </c>
      <c r="H5664" t="str">
        <f>INDEX(Partner_details[companyName], MATCH(E5664, Partner_details[email], 0))</f>
        <v>gg cjsc</v>
      </c>
      <c r="I5664">
        <f>IFERROR(INDEX(ggPayers[payer], MATCH(A5664, ggPayers[remote_order_id], 0)), 0)</f>
        <v>825186</v>
      </c>
      <c r="J5664" t="str">
        <f t="shared" si="88"/>
        <v>ggPay</v>
      </c>
    </row>
    <row r="5665" spans="1:10">
      <c r="A5665" s="89" t="s">
        <v>4122</v>
      </c>
      <c r="B5665" s="89">
        <v>2000</v>
      </c>
      <c r="C5665" s="89" t="s">
        <v>561</v>
      </c>
      <c r="D5665" s="89" t="s">
        <v>14925</v>
      </c>
      <c r="E5665" s="89" t="s">
        <v>130</v>
      </c>
      <c r="F5665" s="89" t="s">
        <v>128</v>
      </c>
      <c r="G5665" s="105">
        <v>45451.65902777778</v>
      </c>
      <c r="H5665" t="str">
        <f>INDEX(Partner_details[companyName], MATCH(E5665, Partner_details[email], 0))</f>
        <v>Avetis Grigoryan</v>
      </c>
      <c r="I5665">
        <f>IFERROR(INDEX(ggPayers[payer], MATCH(A5665, ggPayers[remote_order_id], 0)), 0)</f>
        <v>868444</v>
      </c>
      <c r="J5665" t="str">
        <f t="shared" si="88"/>
        <v>ggPay</v>
      </c>
    </row>
    <row r="5666" spans="1:10">
      <c r="A5666" s="89" t="s">
        <v>4120</v>
      </c>
      <c r="B5666" s="89">
        <v>1000</v>
      </c>
      <c r="C5666" s="89" t="s">
        <v>561</v>
      </c>
      <c r="D5666" s="89" t="s">
        <v>14926</v>
      </c>
      <c r="E5666" s="89" t="s">
        <v>7018</v>
      </c>
      <c r="F5666" s="89" t="s">
        <v>476</v>
      </c>
      <c r="G5666" s="105">
        <v>45451.69027777778</v>
      </c>
      <c r="H5666" t="str">
        <f>INDEX(Partner_details[companyName], MATCH(E5666, Partner_details[email], 0))</f>
        <v>Malocco</v>
      </c>
      <c r="I5666">
        <f>IFERROR(INDEX(ggPayers[payer], MATCH(A5666, ggPayers[remote_order_id], 0)), 0)</f>
        <v>20304</v>
      </c>
      <c r="J5666" t="str">
        <f t="shared" si="88"/>
        <v>ggPay</v>
      </c>
    </row>
    <row r="5667" spans="1:10">
      <c r="A5667" s="89" t="s">
        <v>14927</v>
      </c>
      <c r="B5667" s="89">
        <v>2000</v>
      </c>
      <c r="C5667" s="89" t="s">
        <v>7963</v>
      </c>
      <c r="D5667" s="89" t="s">
        <v>14928</v>
      </c>
      <c r="E5667" s="89" t="s">
        <v>130</v>
      </c>
      <c r="F5667" s="89" t="s">
        <v>128</v>
      </c>
      <c r="G5667" s="105">
        <v>45451.70416666667</v>
      </c>
      <c r="H5667" t="str">
        <f>INDEX(Partner_details[companyName], MATCH(E5667, Partner_details[email], 0))</f>
        <v>Avetis Grigoryan</v>
      </c>
      <c r="I5667">
        <f>IFERROR(INDEX(ggPayers[payer], MATCH(A5667, ggPayers[remote_order_id], 0)), 0)</f>
        <v>0</v>
      </c>
      <c r="J5667" t="str">
        <f t="shared" si="88"/>
        <v>other</v>
      </c>
    </row>
    <row r="5668" spans="1:10">
      <c r="A5668" s="89" t="s">
        <v>14929</v>
      </c>
      <c r="B5668" s="89">
        <v>2000</v>
      </c>
      <c r="C5668" s="89" t="s">
        <v>7963</v>
      </c>
      <c r="D5668" s="89"/>
      <c r="E5668" s="89" t="s">
        <v>130</v>
      </c>
      <c r="F5668" s="89" t="s">
        <v>128</v>
      </c>
      <c r="G5668" s="105">
        <v>45451.704861111109</v>
      </c>
      <c r="H5668" t="str">
        <f>INDEX(Partner_details[companyName], MATCH(E5668, Partner_details[email], 0))</f>
        <v>Avetis Grigoryan</v>
      </c>
      <c r="I5668">
        <f>IFERROR(INDEX(ggPayers[payer], MATCH(A5668, ggPayers[remote_order_id], 0)), 0)</f>
        <v>0</v>
      </c>
      <c r="J5668" t="str">
        <f t="shared" si="88"/>
        <v>other</v>
      </c>
    </row>
    <row r="5669" spans="1:10">
      <c r="A5669" s="89" t="s">
        <v>14930</v>
      </c>
      <c r="B5669" s="89">
        <v>1000</v>
      </c>
      <c r="C5669" s="89" t="s">
        <v>7963</v>
      </c>
      <c r="D5669" s="89" t="s">
        <v>14931</v>
      </c>
      <c r="E5669" s="89" t="s">
        <v>130</v>
      </c>
      <c r="F5669" s="89" t="s">
        <v>128</v>
      </c>
      <c r="G5669" s="105">
        <v>45451.704861111109</v>
      </c>
      <c r="H5669" t="str">
        <f>INDEX(Partner_details[companyName], MATCH(E5669, Partner_details[email], 0))</f>
        <v>Avetis Grigoryan</v>
      </c>
      <c r="I5669">
        <f>IFERROR(INDEX(ggPayers[payer], MATCH(A5669, ggPayers[remote_order_id], 0)), 0)</f>
        <v>0</v>
      </c>
      <c r="J5669" t="str">
        <f t="shared" si="88"/>
        <v>other</v>
      </c>
    </row>
    <row r="5670" spans="1:10">
      <c r="A5670" s="89" t="s">
        <v>14932</v>
      </c>
      <c r="B5670" s="89">
        <v>1000</v>
      </c>
      <c r="C5670" s="89" t="s">
        <v>7963</v>
      </c>
      <c r="D5670" s="89" t="s">
        <v>14933</v>
      </c>
      <c r="E5670" s="89" t="s">
        <v>130</v>
      </c>
      <c r="F5670" s="89" t="s">
        <v>128</v>
      </c>
      <c r="G5670" s="105">
        <v>45451.704861111109</v>
      </c>
      <c r="H5670" t="str">
        <f>INDEX(Partner_details[companyName], MATCH(E5670, Partner_details[email], 0))</f>
        <v>Avetis Grigoryan</v>
      </c>
      <c r="I5670">
        <f>IFERROR(INDEX(ggPayers[payer], MATCH(A5670, ggPayers[remote_order_id], 0)), 0)</f>
        <v>0</v>
      </c>
      <c r="J5670" t="str">
        <f t="shared" si="88"/>
        <v>other</v>
      </c>
    </row>
    <row r="5671" spans="1:10">
      <c r="A5671" s="89" t="s">
        <v>14934</v>
      </c>
      <c r="B5671" s="89">
        <v>1000</v>
      </c>
      <c r="C5671" s="89" t="s">
        <v>7963</v>
      </c>
      <c r="D5671" s="89"/>
      <c r="E5671" s="89" t="s">
        <v>130</v>
      </c>
      <c r="F5671" s="89" t="s">
        <v>128</v>
      </c>
      <c r="G5671" s="105">
        <v>45451.704861111109</v>
      </c>
      <c r="H5671" t="str">
        <f>INDEX(Partner_details[companyName], MATCH(E5671, Partner_details[email], 0))</f>
        <v>Avetis Grigoryan</v>
      </c>
      <c r="I5671">
        <f>IFERROR(INDEX(ggPayers[payer], MATCH(A5671, ggPayers[remote_order_id], 0)), 0)</f>
        <v>0</v>
      </c>
      <c r="J5671" t="str">
        <f t="shared" si="88"/>
        <v>other</v>
      </c>
    </row>
    <row r="5672" spans="1:10">
      <c r="A5672" s="89" t="s">
        <v>4118</v>
      </c>
      <c r="B5672" s="89">
        <v>1000</v>
      </c>
      <c r="C5672" s="89" t="s">
        <v>561</v>
      </c>
      <c r="D5672" s="89"/>
      <c r="E5672" s="89" t="s">
        <v>6790</v>
      </c>
      <c r="F5672" s="89" t="s">
        <v>4117</v>
      </c>
      <c r="G5672" s="105">
        <v>45451.708333333336</v>
      </c>
      <c r="H5672" t="str">
        <f>INDEX(Partner_details[companyName], MATCH(E5672, Partner_details[email], 0))</f>
        <v>La Cucina</v>
      </c>
      <c r="I5672">
        <f>IFERROR(INDEX(ggPayers[payer], MATCH(A5672, ggPayers[remote_order_id], 0)), 0)</f>
        <v>0</v>
      </c>
      <c r="J5672" t="str">
        <f t="shared" si="88"/>
        <v>other</v>
      </c>
    </row>
    <row r="5673" spans="1:10">
      <c r="A5673" s="89" t="s">
        <v>14935</v>
      </c>
      <c r="B5673" s="89">
        <v>1000</v>
      </c>
      <c r="C5673" s="89" t="s">
        <v>7963</v>
      </c>
      <c r="D5673" s="89"/>
      <c r="E5673" s="89" t="s">
        <v>6790</v>
      </c>
      <c r="F5673" s="89" t="s">
        <v>4117</v>
      </c>
      <c r="G5673" s="105">
        <v>45451.708333333336</v>
      </c>
      <c r="H5673" t="str">
        <f>INDEX(Partner_details[companyName], MATCH(E5673, Partner_details[email], 0))</f>
        <v>La Cucina</v>
      </c>
      <c r="I5673">
        <f>IFERROR(INDEX(ggPayers[payer], MATCH(A5673, ggPayers[remote_order_id], 0)), 0)</f>
        <v>0</v>
      </c>
      <c r="J5673" t="str">
        <f t="shared" si="88"/>
        <v>other</v>
      </c>
    </row>
    <row r="5674" spans="1:10">
      <c r="A5674" s="89" t="s">
        <v>14936</v>
      </c>
      <c r="B5674" s="89">
        <v>500</v>
      </c>
      <c r="C5674" s="89" t="s">
        <v>7963</v>
      </c>
      <c r="D5674" s="89" t="s">
        <v>14937</v>
      </c>
      <c r="E5674" s="89" t="s">
        <v>6606</v>
      </c>
      <c r="F5674" s="89" t="s">
        <v>387</v>
      </c>
      <c r="G5674" s="105">
        <v>45451.74722222222</v>
      </c>
      <c r="H5674" t="str">
        <f>INDEX(Partner_details[companyName], MATCH(E5674, Partner_details[email], 0))</f>
        <v>Beer academy</v>
      </c>
      <c r="I5674">
        <f>IFERROR(INDEX(ggPayers[payer], MATCH(A5674, ggPayers[remote_order_id], 0)), 0)</f>
        <v>0</v>
      </c>
      <c r="J5674" t="str">
        <f t="shared" si="88"/>
        <v>other</v>
      </c>
    </row>
    <row r="5675" spans="1:10">
      <c r="A5675" s="89" t="s">
        <v>14938</v>
      </c>
      <c r="B5675" s="89">
        <v>500</v>
      </c>
      <c r="C5675" s="89" t="s">
        <v>7963</v>
      </c>
      <c r="D5675" s="89" t="s">
        <v>14939</v>
      </c>
      <c r="E5675" s="89" t="s">
        <v>6606</v>
      </c>
      <c r="F5675" s="89" t="s">
        <v>387</v>
      </c>
      <c r="G5675" s="105">
        <v>45451.74722222222</v>
      </c>
      <c r="H5675" t="str">
        <f>INDEX(Partner_details[companyName], MATCH(E5675, Partner_details[email], 0))</f>
        <v>Beer academy</v>
      </c>
      <c r="I5675">
        <f>IFERROR(INDEX(ggPayers[payer], MATCH(A5675, ggPayers[remote_order_id], 0)), 0)</f>
        <v>0</v>
      </c>
      <c r="J5675" t="str">
        <f t="shared" si="88"/>
        <v>other</v>
      </c>
    </row>
    <row r="5676" spans="1:10">
      <c r="A5676" s="89" t="s">
        <v>14940</v>
      </c>
      <c r="B5676" s="89">
        <v>4000</v>
      </c>
      <c r="C5676" s="89" t="s">
        <v>7963</v>
      </c>
      <c r="D5676" s="89" t="s">
        <v>14941</v>
      </c>
      <c r="E5676" s="89" t="s">
        <v>6606</v>
      </c>
      <c r="F5676" s="89" t="s">
        <v>387</v>
      </c>
      <c r="G5676" s="105">
        <v>45451.772222222222</v>
      </c>
      <c r="H5676" t="str">
        <f>INDEX(Partner_details[companyName], MATCH(E5676, Partner_details[email], 0))</f>
        <v>Beer academy</v>
      </c>
      <c r="I5676">
        <f>IFERROR(INDEX(ggPayers[payer], MATCH(A5676, ggPayers[remote_order_id], 0)), 0)</f>
        <v>0</v>
      </c>
      <c r="J5676" t="str">
        <f t="shared" si="88"/>
        <v>other</v>
      </c>
    </row>
    <row r="5677" spans="1:10">
      <c r="A5677" s="89" t="s">
        <v>6152</v>
      </c>
      <c r="B5677" s="89">
        <v>2000</v>
      </c>
      <c r="C5677" s="89" t="s">
        <v>5606</v>
      </c>
      <c r="D5677" s="89" t="s">
        <v>14942</v>
      </c>
      <c r="E5677" s="89" t="s">
        <v>7235</v>
      </c>
      <c r="F5677" s="89" t="s">
        <v>710</v>
      </c>
      <c r="G5677" s="105">
        <v>45451.813888888886</v>
      </c>
      <c r="H5677" t="str">
        <f>INDEX(Partner_details[companyName], MATCH(E5677, Partner_details[email], 0))</f>
        <v>Smoking Chef</v>
      </c>
      <c r="I5677">
        <f>IFERROR(INDEX(ggPayers[payer], MATCH(A5677, ggPayers[remote_order_id], 0)), 0)</f>
        <v>24104</v>
      </c>
      <c r="J5677" t="str">
        <f t="shared" si="88"/>
        <v>ggPay</v>
      </c>
    </row>
    <row r="5678" spans="1:10">
      <c r="A5678" s="89" t="s">
        <v>6151</v>
      </c>
      <c r="B5678" s="89">
        <v>2000</v>
      </c>
      <c r="C5678" s="89" t="s">
        <v>5606</v>
      </c>
      <c r="D5678" s="89" t="s">
        <v>14943</v>
      </c>
      <c r="E5678" s="89" t="s">
        <v>7235</v>
      </c>
      <c r="F5678" s="89" t="s">
        <v>710</v>
      </c>
      <c r="G5678" s="105">
        <v>45451.813888888886</v>
      </c>
      <c r="H5678" t="str">
        <f>INDEX(Partner_details[companyName], MATCH(E5678, Partner_details[email], 0))</f>
        <v>Smoking Chef</v>
      </c>
      <c r="I5678">
        <f>IFERROR(INDEX(ggPayers[payer], MATCH(A5678, ggPayers[remote_order_id], 0)), 0)</f>
        <v>24104</v>
      </c>
      <c r="J5678" t="str">
        <f t="shared" si="88"/>
        <v>ggPay</v>
      </c>
    </row>
    <row r="5679" spans="1:10">
      <c r="A5679" s="89" t="s">
        <v>6150</v>
      </c>
      <c r="B5679" s="89">
        <v>1000</v>
      </c>
      <c r="C5679" s="89" t="s">
        <v>5606</v>
      </c>
      <c r="D5679" s="89" t="s">
        <v>14944</v>
      </c>
      <c r="E5679" s="89" t="s">
        <v>7235</v>
      </c>
      <c r="F5679" s="89" t="s">
        <v>710</v>
      </c>
      <c r="G5679" s="105">
        <v>45451.814583333333</v>
      </c>
      <c r="H5679" t="str">
        <f>INDEX(Partner_details[companyName], MATCH(E5679, Partner_details[email], 0))</f>
        <v>Smoking Chef</v>
      </c>
      <c r="I5679">
        <f>IFERROR(INDEX(ggPayers[payer], MATCH(A5679, ggPayers[remote_order_id], 0)), 0)</f>
        <v>24104</v>
      </c>
      <c r="J5679" t="str">
        <f t="shared" si="88"/>
        <v>ggPay</v>
      </c>
    </row>
    <row r="5680" spans="1:10">
      <c r="A5680" s="89" t="s">
        <v>4114</v>
      </c>
      <c r="B5680" s="89">
        <v>2000</v>
      </c>
      <c r="C5680" s="89" t="s">
        <v>561</v>
      </c>
      <c r="D5680" s="89"/>
      <c r="E5680" s="89" t="s">
        <v>7235</v>
      </c>
      <c r="F5680" s="89" t="s">
        <v>710</v>
      </c>
      <c r="G5680" s="105">
        <v>45451.81527777778</v>
      </c>
      <c r="H5680" t="str">
        <f>INDEX(Partner_details[companyName], MATCH(E5680, Partner_details[email], 0))</f>
        <v>Smoking Chef</v>
      </c>
      <c r="I5680">
        <f>IFERROR(INDEX(ggPayers[payer], MATCH(A5680, ggPayers[remote_order_id], 0)), 0)</f>
        <v>0</v>
      </c>
      <c r="J5680" t="str">
        <f t="shared" si="88"/>
        <v>other</v>
      </c>
    </row>
    <row r="5681" spans="1:10">
      <c r="A5681" s="89" t="s">
        <v>4112</v>
      </c>
      <c r="B5681" s="89">
        <v>500</v>
      </c>
      <c r="C5681" s="89" t="s">
        <v>561</v>
      </c>
      <c r="D5681" s="89"/>
      <c r="E5681" s="89" t="s">
        <v>7097</v>
      </c>
      <c r="F5681" s="89" t="s">
        <v>1880</v>
      </c>
      <c r="G5681" s="105">
        <v>45451.819444444445</v>
      </c>
      <c r="H5681" t="str">
        <f>INDEX(Partner_details[companyName], MATCH(E5681, Partner_details[email], 0))</f>
        <v>Karas hayreniq</v>
      </c>
      <c r="I5681">
        <f>IFERROR(INDEX(ggPayers[payer], MATCH(A5681, ggPayers[remote_order_id], 0)), 0)</f>
        <v>0</v>
      </c>
      <c r="J5681" t="str">
        <f t="shared" si="88"/>
        <v>other</v>
      </c>
    </row>
    <row r="5682" spans="1:10">
      <c r="A5682" s="89" t="s">
        <v>4110</v>
      </c>
      <c r="B5682" s="89">
        <v>1000</v>
      </c>
      <c r="C5682" s="89" t="s">
        <v>561</v>
      </c>
      <c r="D5682" s="89"/>
      <c r="E5682" s="89" t="s">
        <v>7235</v>
      </c>
      <c r="F5682" s="89" t="s">
        <v>710</v>
      </c>
      <c r="G5682" s="105">
        <v>45451.820138888892</v>
      </c>
      <c r="H5682" t="str">
        <f>INDEX(Partner_details[companyName], MATCH(E5682, Partner_details[email], 0))</f>
        <v>Smoking Chef</v>
      </c>
      <c r="I5682">
        <f>IFERROR(INDEX(ggPayers[payer], MATCH(A5682, ggPayers[remote_order_id], 0)), 0)</f>
        <v>0</v>
      </c>
      <c r="J5682" t="str">
        <f t="shared" si="88"/>
        <v>other</v>
      </c>
    </row>
    <row r="5683" spans="1:10">
      <c r="A5683" s="89" t="s">
        <v>14945</v>
      </c>
      <c r="B5683" s="89">
        <v>1000</v>
      </c>
      <c r="C5683" s="89" t="s">
        <v>7963</v>
      </c>
      <c r="D5683" s="89"/>
      <c r="E5683" s="89" t="s">
        <v>7235</v>
      </c>
      <c r="F5683" s="89" t="s">
        <v>710</v>
      </c>
      <c r="G5683" s="105">
        <v>45451.820138888892</v>
      </c>
      <c r="H5683" t="str">
        <f>INDEX(Partner_details[companyName], MATCH(E5683, Partner_details[email], 0))</f>
        <v>Smoking Chef</v>
      </c>
      <c r="I5683">
        <f>IFERROR(INDEX(ggPayers[payer], MATCH(A5683, ggPayers[remote_order_id], 0)), 0)</f>
        <v>0</v>
      </c>
      <c r="J5683" t="str">
        <f t="shared" si="88"/>
        <v>other</v>
      </c>
    </row>
    <row r="5684" spans="1:10">
      <c r="A5684" s="89" t="s">
        <v>4108</v>
      </c>
      <c r="B5684" s="89">
        <v>100</v>
      </c>
      <c r="C5684" s="89" t="s">
        <v>561</v>
      </c>
      <c r="D5684" s="89" t="s">
        <v>14946</v>
      </c>
      <c r="E5684" s="89" t="s">
        <v>279</v>
      </c>
      <c r="F5684" s="89" t="s">
        <v>278</v>
      </c>
      <c r="G5684" s="105">
        <v>45451.933333333334</v>
      </c>
      <c r="H5684" t="str">
        <f>INDEX(Partner_details[companyName], MATCH(E5684, Partner_details[email], 0))</f>
        <v>gg cjsc</v>
      </c>
      <c r="I5684">
        <f>IFERROR(INDEX(ggPayers[payer], MATCH(A5684, ggPayers[remote_order_id], 0)), 0)</f>
        <v>825186</v>
      </c>
      <c r="J5684" t="str">
        <f t="shared" si="88"/>
        <v>ggPay</v>
      </c>
    </row>
    <row r="5685" spans="1:10">
      <c r="A5685" s="89" t="s">
        <v>4106</v>
      </c>
      <c r="B5685" s="89">
        <v>100</v>
      </c>
      <c r="C5685" s="89" t="s">
        <v>561</v>
      </c>
      <c r="D5685" s="89" t="s">
        <v>14947</v>
      </c>
      <c r="E5685" s="89" t="s">
        <v>279</v>
      </c>
      <c r="F5685" s="89" t="s">
        <v>278</v>
      </c>
      <c r="G5685" s="105">
        <v>45452.238888888889</v>
      </c>
      <c r="H5685" t="str">
        <f>INDEX(Partner_details[companyName], MATCH(E5685, Partner_details[email], 0))</f>
        <v>gg cjsc</v>
      </c>
      <c r="I5685">
        <f>IFERROR(INDEX(ggPayers[payer], MATCH(A5685, ggPayers[remote_order_id], 0)), 0)</f>
        <v>135322</v>
      </c>
      <c r="J5685" t="str">
        <f t="shared" si="88"/>
        <v>ggPay</v>
      </c>
    </row>
    <row r="5686" spans="1:10">
      <c r="A5686" s="89" t="s">
        <v>4104</v>
      </c>
      <c r="B5686" s="89">
        <v>500</v>
      </c>
      <c r="C5686" s="89" t="s">
        <v>561</v>
      </c>
      <c r="D5686" s="99" t="s">
        <v>14948</v>
      </c>
      <c r="E5686" s="89" t="s">
        <v>7296</v>
      </c>
      <c r="F5686" s="89" t="s">
        <v>516</v>
      </c>
      <c r="G5686" s="105">
        <v>45452.439583333333</v>
      </c>
      <c r="H5686" t="str">
        <f>INDEX(Partner_details[companyName], MATCH(E5686, Partner_details[email], 0))</f>
        <v>Paul</v>
      </c>
      <c r="I5686">
        <f>IFERROR(INDEX(ggPayers[payer], MATCH(A5686, ggPayers[remote_order_id], 0)), 0)</f>
        <v>357240</v>
      </c>
      <c r="J5686" t="str">
        <f t="shared" si="88"/>
        <v>ggPay</v>
      </c>
    </row>
    <row r="5687" spans="1:10">
      <c r="A5687" s="89" t="s">
        <v>14949</v>
      </c>
      <c r="B5687" s="89">
        <v>500</v>
      </c>
      <c r="C5687" s="89" t="s">
        <v>7963</v>
      </c>
      <c r="D5687" s="89"/>
      <c r="E5687" s="89" t="s">
        <v>7485</v>
      </c>
      <c r="F5687" s="89" t="s">
        <v>1728</v>
      </c>
      <c r="G5687" s="105">
        <v>45452.458333333336</v>
      </c>
      <c r="H5687" t="str">
        <f>INDEX(Partner_details[companyName], MATCH(E5687, Partner_details[email], 0))</f>
        <v>Cinnabon</v>
      </c>
      <c r="I5687">
        <f>IFERROR(INDEX(ggPayers[payer], MATCH(A5687, ggPayers[remote_order_id], 0)), 0)</f>
        <v>0</v>
      </c>
      <c r="J5687" t="str">
        <f t="shared" si="88"/>
        <v>other</v>
      </c>
    </row>
    <row r="5688" spans="1:10">
      <c r="A5688" s="89" t="s">
        <v>14950</v>
      </c>
      <c r="B5688" s="89">
        <v>500</v>
      </c>
      <c r="C5688" s="89" t="s">
        <v>7963</v>
      </c>
      <c r="D5688" s="99" t="s">
        <v>14951</v>
      </c>
      <c r="E5688" s="89" t="s">
        <v>7018</v>
      </c>
      <c r="F5688" s="89" t="s">
        <v>476</v>
      </c>
      <c r="G5688" s="105">
        <v>45452.470833333333</v>
      </c>
      <c r="H5688" t="str">
        <f>INDEX(Partner_details[companyName], MATCH(E5688, Partner_details[email], 0))</f>
        <v>Malocco</v>
      </c>
      <c r="I5688">
        <f>IFERROR(INDEX(ggPayers[payer], MATCH(A5688, ggPayers[remote_order_id], 0)), 0)</f>
        <v>0</v>
      </c>
      <c r="J5688" t="str">
        <f t="shared" si="88"/>
        <v>other</v>
      </c>
    </row>
    <row r="5689" spans="1:10">
      <c r="A5689" s="89" t="s">
        <v>14952</v>
      </c>
      <c r="B5689" s="89">
        <v>500</v>
      </c>
      <c r="C5689" s="89" t="s">
        <v>7963</v>
      </c>
      <c r="D5689" s="89" t="s">
        <v>14953</v>
      </c>
      <c r="E5689" s="89" t="s">
        <v>7018</v>
      </c>
      <c r="F5689" s="89" t="s">
        <v>476</v>
      </c>
      <c r="G5689" s="105">
        <v>45452.470833333333</v>
      </c>
      <c r="H5689" t="str">
        <f>INDEX(Partner_details[companyName], MATCH(E5689, Partner_details[email], 0))</f>
        <v>Malocco</v>
      </c>
      <c r="I5689">
        <f>IFERROR(INDEX(ggPayers[payer], MATCH(A5689, ggPayers[remote_order_id], 0)), 0)</f>
        <v>0</v>
      </c>
      <c r="J5689" t="str">
        <f t="shared" si="88"/>
        <v>other</v>
      </c>
    </row>
    <row r="5690" spans="1:10">
      <c r="A5690" s="89" t="s">
        <v>14954</v>
      </c>
      <c r="B5690" s="89">
        <v>1000</v>
      </c>
      <c r="C5690" s="89" t="s">
        <v>7963</v>
      </c>
      <c r="D5690" s="89" t="s">
        <v>14955</v>
      </c>
      <c r="E5690" s="89" t="s">
        <v>6830</v>
      </c>
      <c r="F5690" s="89" t="s">
        <v>382</v>
      </c>
      <c r="G5690" s="105">
        <v>45452.47152777778</v>
      </c>
      <c r="H5690" t="str">
        <f>INDEX(Partner_details[companyName], MATCH(E5690, Partner_details[email], 0))</f>
        <v>Beer Academy</v>
      </c>
      <c r="I5690">
        <f>IFERROR(INDEX(ggPayers[payer], MATCH(A5690, ggPayers[remote_order_id], 0)), 0)</f>
        <v>0</v>
      </c>
      <c r="J5690" t="str">
        <f t="shared" si="88"/>
        <v>other</v>
      </c>
    </row>
    <row r="5691" spans="1:10">
      <c r="A5691" s="89" t="s">
        <v>14956</v>
      </c>
      <c r="B5691" s="89">
        <v>300</v>
      </c>
      <c r="C5691" s="89" t="s">
        <v>7963</v>
      </c>
      <c r="D5691" s="89" t="s">
        <v>14957</v>
      </c>
      <c r="E5691" s="89" t="s">
        <v>7018</v>
      </c>
      <c r="F5691" s="89" t="s">
        <v>476</v>
      </c>
      <c r="G5691" s="105">
        <v>45452.540972222225</v>
      </c>
      <c r="H5691" t="str">
        <f>INDEX(Partner_details[companyName], MATCH(E5691, Partner_details[email], 0))</f>
        <v>Malocco</v>
      </c>
      <c r="I5691">
        <f>IFERROR(INDEX(ggPayers[payer], MATCH(A5691, ggPayers[remote_order_id], 0)), 0)</f>
        <v>0</v>
      </c>
      <c r="J5691" t="str">
        <f t="shared" si="88"/>
        <v>other</v>
      </c>
    </row>
    <row r="5692" spans="1:10">
      <c r="A5692" s="89" t="s">
        <v>6149</v>
      </c>
      <c r="B5692" s="89">
        <v>1000</v>
      </c>
      <c r="C5692" s="89" t="s">
        <v>5606</v>
      </c>
      <c r="D5692" s="89" t="s">
        <v>14958</v>
      </c>
      <c r="E5692" s="89" t="s">
        <v>6907</v>
      </c>
      <c r="F5692" s="89" t="s">
        <v>582</v>
      </c>
      <c r="G5692" s="105">
        <v>45452.563194444447</v>
      </c>
      <c r="H5692" t="str">
        <f>INDEX(Partner_details[companyName], MATCH(E5692, Partner_details[email], 0))</f>
        <v>Karas Tumanyan</v>
      </c>
      <c r="I5692">
        <f>IFERROR(INDEX(ggPayers[payer], MATCH(A5692, ggPayers[remote_order_id], 0)), 0)</f>
        <v>961960</v>
      </c>
      <c r="J5692" t="str">
        <f t="shared" si="88"/>
        <v>ggPay</v>
      </c>
    </row>
    <row r="5693" spans="1:10">
      <c r="A5693" s="89" t="s">
        <v>6148</v>
      </c>
      <c r="B5693" s="89">
        <v>1000</v>
      </c>
      <c r="C5693" s="89" t="s">
        <v>5606</v>
      </c>
      <c r="D5693" s="89" t="s">
        <v>14959</v>
      </c>
      <c r="E5693" s="89" t="s">
        <v>6907</v>
      </c>
      <c r="F5693" s="89" t="s">
        <v>582</v>
      </c>
      <c r="G5693" s="105">
        <v>45452.563888888886</v>
      </c>
      <c r="H5693" t="str">
        <f>INDEX(Partner_details[companyName], MATCH(E5693, Partner_details[email], 0))</f>
        <v>Karas Tumanyan</v>
      </c>
      <c r="I5693">
        <f>IFERROR(INDEX(ggPayers[payer], MATCH(A5693, ggPayers[remote_order_id], 0)), 0)</f>
        <v>961960</v>
      </c>
      <c r="J5693" t="str">
        <f t="shared" si="88"/>
        <v>ggPay</v>
      </c>
    </row>
    <row r="5694" spans="1:10">
      <c r="A5694" s="89" t="s">
        <v>6147</v>
      </c>
      <c r="B5694" s="89">
        <v>1000</v>
      </c>
      <c r="C5694" s="89" t="s">
        <v>5606</v>
      </c>
      <c r="D5694" s="89" t="s">
        <v>14960</v>
      </c>
      <c r="E5694" s="89" t="s">
        <v>6907</v>
      </c>
      <c r="F5694" s="89" t="s">
        <v>582</v>
      </c>
      <c r="G5694" s="105">
        <v>45452.564583333333</v>
      </c>
      <c r="H5694" t="str">
        <f>INDEX(Partner_details[companyName], MATCH(E5694, Partner_details[email], 0))</f>
        <v>Karas Tumanyan</v>
      </c>
      <c r="I5694">
        <f>IFERROR(INDEX(ggPayers[payer], MATCH(A5694, ggPayers[remote_order_id], 0)), 0)</f>
        <v>961960</v>
      </c>
      <c r="J5694" t="str">
        <f t="shared" si="88"/>
        <v>ggPay</v>
      </c>
    </row>
    <row r="5695" spans="1:10">
      <c r="A5695" s="89" t="s">
        <v>4102</v>
      </c>
      <c r="B5695" s="89">
        <v>1000</v>
      </c>
      <c r="C5695" s="89" t="s">
        <v>561</v>
      </c>
      <c r="D5695" s="89"/>
      <c r="E5695" s="89" t="s">
        <v>116</v>
      </c>
      <c r="F5695" s="89" t="s">
        <v>6567</v>
      </c>
      <c r="G5695" s="105">
        <v>45452.56527777778</v>
      </c>
      <c r="H5695" t="str">
        <f>INDEX(Partner_details[companyName], MATCH(E5695, Partner_details[email], 0))</f>
        <v>Tumanyan</v>
      </c>
      <c r="I5695">
        <f>IFERROR(INDEX(ggPayers[payer], MATCH(A5695, ggPayers[remote_order_id], 0)), 0)</f>
        <v>0</v>
      </c>
      <c r="J5695" t="str">
        <f t="shared" si="88"/>
        <v>other</v>
      </c>
    </row>
    <row r="5696" spans="1:10">
      <c r="A5696" s="89" t="s">
        <v>14961</v>
      </c>
      <c r="B5696" s="89">
        <v>1000</v>
      </c>
      <c r="C5696" s="89" t="s">
        <v>7963</v>
      </c>
      <c r="D5696" s="89"/>
      <c r="E5696" s="89" t="s">
        <v>116</v>
      </c>
      <c r="F5696" s="89" t="s">
        <v>6567</v>
      </c>
      <c r="G5696" s="105">
        <v>45452.56527777778</v>
      </c>
      <c r="H5696" t="str">
        <f>INDEX(Partner_details[companyName], MATCH(E5696, Partner_details[email], 0))</f>
        <v>Tumanyan</v>
      </c>
      <c r="I5696">
        <f>IFERROR(INDEX(ggPayers[payer], MATCH(A5696, ggPayers[remote_order_id], 0)), 0)</f>
        <v>0</v>
      </c>
      <c r="J5696" t="str">
        <f t="shared" si="88"/>
        <v>other</v>
      </c>
    </row>
    <row r="5697" spans="1:10">
      <c r="A5697" s="89" t="s">
        <v>4100</v>
      </c>
      <c r="B5697" s="89">
        <v>1000</v>
      </c>
      <c r="C5697" s="89" t="s">
        <v>561</v>
      </c>
      <c r="D5697" s="89" t="s">
        <v>14962</v>
      </c>
      <c r="E5697" s="89" t="s">
        <v>6728</v>
      </c>
      <c r="F5697" s="89" t="s">
        <v>6727</v>
      </c>
      <c r="G5697" s="105">
        <v>45452.59375</v>
      </c>
      <c r="H5697" t="str">
        <f>INDEX(Partner_details[companyName], MATCH(E5697, Partner_details[email], 0))</f>
        <v>Byblos</v>
      </c>
      <c r="I5697">
        <f>IFERROR(INDEX(ggPayers[payer], MATCH(A5697, ggPayers[remote_order_id], 0)), 0)</f>
        <v>681800</v>
      </c>
      <c r="J5697" t="str">
        <f t="shared" si="88"/>
        <v>ggPay</v>
      </c>
    </row>
    <row r="5698" spans="1:10">
      <c r="A5698" s="89" t="s">
        <v>14963</v>
      </c>
      <c r="B5698" s="89">
        <v>3000</v>
      </c>
      <c r="C5698" s="89" t="s">
        <v>7963</v>
      </c>
      <c r="D5698" s="89" t="s">
        <v>14964</v>
      </c>
      <c r="E5698" s="89" t="s">
        <v>6728</v>
      </c>
      <c r="F5698" s="89" t="s">
        <v>6727</v>
      </c>
      <c r="G5698" s="105">
        <v>45452.645138888889</v>
      </c>
      <c r="H5698" t="str">
        <f>INDEX(Partner_details[companyName], MATCH(E5698, Partner_details[email], 0))</f>
        <v>Byblos</v>
      </c>
      <c r="I5698">
        <f>IFERROR(INDEX(ggPayers[payer], MATCH(A5698, ggPayers[remote_order_id], 0)), 0)</f>
        <v>0</v>
      </c>
      <c r="J5698" t="str">
        <f t="shared" si="88"/>
        <v>other</v>
      </c>
    </row>
    <row r="5699" spans="1:10">
      <c r="A5699" s="89" t="s">
        <v>14965</v>
      </c>
      <c r="B5699" s="89">
        <v>3000</v>
      </c>
      <c r="C5699" s="89" t="s">
        <v>7963</v>
      </c>
      <c r="D5699" s="89" t="s">
        <v>14966</v>
      </c>
      <c r="E5699" s="89" t="s">
        <v>6728</v>
      </c>
      <c r="F5699" s="89" t="s">
        <v>6727</v>
      </c>
      <c r="G5699" s="105">
        <v>45452.645138888889</v>
      </c>
      <c r="H5699" t="str">
        <f>INDEX(Partner_details[companyName], MATCH(E5699, Partner_details[email], 0))</f>
        <v>Byblos</v>
      </c>
      <c r="I5699">
        <f>IFERROR(INDEX(ggPayers[payer], MATCH(A5699, ggPayers[remote_order_id], 0)), 0)</f>
        <v>0</v>
      </c>
      <c r="J5699" t="str">
        <f t="shared" ref="J5699:J5762" si="89">IF(NOT(I5699=0), "ggPay", "other")</f>
        <v>other</v>
      </c>
    </row>
    <row r="5700" spans="1:10">
      <c r="A5700" s="89" t="s">
        <v>14967</v>
      </c>
      <c r="B5700" s="89">
        <v>3000</v>
      </c>
      <c r="C5700" s="89" t="s">
        <v>7963</v>
      </c>
      <c r="D5700" s="89" t="s">
        <v>14968</v>
      </c>
      <c r="E5700" s="89" t="s">
        <v>6728</v>
      </c>
      <c r="F5700" s="89" t="s">
        <v>6727</v>
      </c>
      <c r="G5700" s="105">
        <v>45452.645138888889</v>
      </c>
      <c r="H5700" t="str">
        <f>INDEX(Partner_details[companyName], MATCH(E5700, Partner_details[email], 0))</f>
        <v>Byblos</v>
      </c>
      <c r="I5700">
        <f>IFERROR(INDEX(ggPayers[payer], MATCH(A5700, ggPayers[remote_order_id], 0)), 0)</f>
        <v>0</v>
      </c>
      <c r="J5700" t="str">
        <f t="shared" si="89"/>
        <v>other</v>
      </c>
    </row>
    <row r="5701" spans="1:10">
      <c r="A5701" s="89" t="s">
        <v>14969</v>
      </c>
      <c r="B5701" s="89">
        <v>3000</v>
      </c>
      <c r="C5701" s="89" t="s">
        <v>7963</v>
      </c>
      <c r="D5701" s="89"/>
      <c r="E5701" s="89" t="s">
        <v>6728</v>
      </c>
      <c r="F5701" s="89" t="s">
        <v>6727</v>
      </c>
      <c r="G5701" s="105">
        <v>45452.645833333336</v>
      </c>
      <c r="H5701" t="str">
        <f>INDEX(Partner_details[companyName], MATCH(E5701, Partner_details[email], 0))</f>
        <v>Byblos</v>
      </c>
      <c r="I5701">
        <f>IFERROR(INDEX(ggPayers[payer], MATCH(A5701, ggPayers[remote_order_id], 0)), 0)</f>
        <v>0</v>
      </c>
      <c r="J5701" t="str">
        <f t="shared" si="89"/>
        <v>other</v>
      </c>
    </row>
    <row r="5702" spans="1:10">
      <c r="A5702" s="89" t="s">
        <v>14970</v>
      </c>
      <c r="B5702" s="89">
        <v>3000</v>
      </c>
      <c r="C5702" s="89" t="s">
        <v>7963</v>
      </c>
      <c r="D5702" s="89" t="s">
        <v>14971</v>
      </c>
      <c r="E5702" s="89" t="s">
        <v>6728</v>
      </c>
      <c r="F5702" s="89" t="s">
        <v>6727</v>
      </c>
      <c r="G5702" s="105">
        <v>45452.645833333336</v>
      </c>
      <c r="H5702" t="str">
        <f>INDEX(Partner_details[companyName], MATCH(E5702, Partner_details[email], 0))</f>
        <v>Byblos</v>
      </c>
      <c r="I5702">
        <f>IFERROR(INDEX(ggPayers[payer], MATCH(A5702, ggPayers[remote_order_id], 0)), 0)</f>
        <v>0</v>
      </c>
      <c r="J5702" t="str">
        <f t="shared" si="89"/>
        <v>other</v>
      </c>
    </row>
    <row r="5703" spans="1:10">
      <c r="A5703" s="89" t="s">
        <v>14972</v>
      </c>
      <c r="B5703" s="89">
        <v>3000</v>
      </c>
      <c r="C5703" s="89" t="s">
        <v>7963</v>
      </c>
      <c r="D5703" s="89" t="s">
        <v>14973</v>
      </c>
      <c r="E5703" s="89" t="s">
        <v>6728</v>
      </c>
      <c r="F5703" s="89" t="s">
        <v>6727</v>
      </c>
      <c r="G5703" s="105">
        <v>45452.645833333336</v>
      </c>
      <c r="H5703" t="str">
        <f>INDEX(Partner_details[companyName], MATCH(E5703, Partner_details[email], 0))</f>
        <v>Byblos</v>
      </c>
      <c r="I5703">
        <f>IFERROR(INDEX(ggPayers[payer], MATCH(A5703, ggPayers[remote_order_id], 0)), 0)</f>
        <v>0</v>
      </c>
      <c r="J5703" t="str">
        <f t="shared" si="89"/>
        <v>other</v>
      </c>
    </row>
    <row r="5704" spans="1:10">
      <c r="A5704" s="89" t="s">
        <v>14974</v>
      </c>
      <c r="B5704" s="89">
        <v>3000</v>
      </c>
      <c r="C5704" s="89" t="s">
        <v>7963</v>
      </c>
      <c r="D5704" s="89" t="s">
        <v>14975</v>
      </c>
      <c r="E5704" s="89" t="s">
        <v>6728</v>
      </c>
      <c r="F5704" s="89" t="s">
        <v>6727</v>
      </c>
      <c r="G5704" s="105">
        <v>45452.645833333336</v>
      </c>
      <c r="H5704" t="str">
        <f>INDEX(Partner_details[companyName], MATCH(E5704, Partner_details[email], 0))</f>
        <v>Byblos</v>
      </c>
      <c r="I5704">
        <f>IFERROR(INDEX(ggPayers[payer], MATCH(A5704, ggPayers[remote_order_id], 0)), 0)</f>
        <v>0</v>
      </c>
      <c r="J5704" t="str">
        <f t="shared" si="89"/>
        <v>other</v>
      </c>
    </row>
    <row r="5705" spans="1:10">
      <c r="A5705" s="89" t="s">
        <v>14976</v>
      </c>
      <c r="B5705" s="89">
        <v>3000</v>
      </c>
      <c r="C5705" s="89" t="s">
        <v>7963</v>
      </c>
      <c r="D5705" s="89" t="s">
        <v>14977</v>
      </c>
      <c r="E5705" s="89" t="s">
        <v>6728</v>
      </c>
      <c r="F5705" s="89" t="s">
        <v>6727</v>
      </c>
      <c r="G5705" s="105">
        <v>45452.645833333336</v>
      </c>
      <c r="H5705" t="str">
        <f>INDEX(Partner_details[companyName], MATCH(E5705, Partner_details[email], 0))</f>
        <v>Byblos</v>
      </c>
      <c r="I5705">
        <f>IFERROR(INDEX(ggPayers[payer], MATCH(A5705, ggPayers[remote_order_id], 0)), 0)</f>
        <v>0</v>
      </c>
      <c r="J5705" t="str">
        <f t="shared" si="89"/>
        <v>other</v>
      </c>
    </row>
    <row r="5706" spans="1:10">
      <c r="A5706" s="89" t="s">
        <v>14978</v>
      </c>
      <c r="B5706" s="89">
        <v>3000</v>
      </c>
      <c r="C5706" s="89" t="s">
        <v>7963</v>
      </c>
      <c r="D5706" s="89"/>
      <c r="E5706" s="89" t="s">
        <v>6728</v>
      </c>
      <c r="F5706" s="89" t="s">
        <v>6727</v>
      </c>
      <c r="G5706" s="105">
        <v>45452.646527777775</v>
      </c>
      <c r="H5706" t="str">
        <f>INDEX(Partner_details[companyName], MATCH(E5706, Partner_details[email], 0))</f>
        <v>Byblos</v>
      </c>
      <c r="I5706">
        <f>IFERROR(INDEX(ggPayers[payer], MATCH(A5706, ggPayers[remote_order_id], 0)), 0)</f>
        <v>0</v>
      </c>
      <c r="J5706" t="str">
        <f t="shared" si="89"/>
        <v>other</v>
      </c>
    </row>
    <row r="5707" spans="1:10">
      <c r="A5707" s="89" t="s">
        <v>14979</v>
      </c>
      <c r="B5707" s="89">
        <v>3000</v>
      </c>
      <c r="C5707" s="89" t="s">
        <v>7963</v>
      </c>
      <c r="D5707" s="89"/>
      <c r="E5707" s="89" t="s">
        <v>6728</v>
      </c>
      <c r="F5707" s="89" t="s">
        <v>6727</v>
      </c>
      <c r="G5707" s="105">
        <v>45452.647222222222</v>
      </c>
      <c r="H5707" t="str">
        <f>INDEX(Partner_details[companyName], MATCH(E5707, Partner_details[email], 0))</f>
        <v>Byblos</v>
      </c>
      <c r="I5707">
        <f>IFERROR(INDEX(ggPayers[payer], MATCH(A5707, ggPayers[remote_order_id], 0)), 0)</f>
        <v>0</v>
      </c>
      <c r="J5707" t="str">
        <f t="shared" si="89"/>
        <v>other</v>
      </c>
    </row>
    <row r="5708" spans="1:10">
      <c r="A5708" s="89" t="s">
        <v>14980</v>
      </c>
      <c r="B5708" s="89">
        <v>500</v>
      </c>
      <c r="C5708" s="89" t="s">
        <v>7963</v>
      </c>
      <c r="D5708" s="89"/>
      <c r="E5708" s="89" t="s">
        <v>6847</v>
      </c>
      <c r="F5708" s="89" t="s">
        <v>862</v>
      </c>
      <c r="G5708" s="105">
        <v>45452.757638888892</v>
      </c>
      <c r="H5708" t="str">
        <f>INDEX(Partner_details[companyName], MATCH(E5708, Partner_details[email], 0))</f>
        <v>Karas mashtoc</v>
      </c>
      <c r="I5708">
        <f>IFERROR(INDEX(ggPayers[payer], MATCH(A5708, ggPayers[remote_order_id], 0)), 0)</f>
        <v>0</v>
      </c>
      <c r="J5708" t="str">
        <f t="shared" si="89"/>
        <v>other</v>
      </c>
    </row>
    <row r="5709" spans="1:10">
      <c r="A5709" s="89" t="s">
        <v>4098</v>
      </c>
      <c r="B5709" s="89">
        <v>1000</v>
      </c>
      <c r="C5709" s="89" t="s">
        <v>561</v>
      </c>
      <c r="D5709" s="89" t="s">
        <v>14981</v>
      </c>
      <c r="E5709" s="89" t="s">
        <v>7133</v>
      </c>
      <c r="F5709" s="89" t="s">
        <v>801</v>
      </c>
      <c r="G5709" s="105">
        <v>45452.768055555556</v>
      </c>
      <c r="H5709" t="str">
        <f>INDEX(Partner_details[companyName], MATCH(E5709, Partner_details[email], 0))</f>
        <v>Prepa</v>
      </c>
      <c r="I5709">
        <f>IFERROR(INDEX(ggPayers[payer], MATCH(A5709, ggPayers[remote_order_id], 0)), 0)</f>
        <v>14669</v>
      </c>
      <c r="J5709" t="str">
        <f t="shared" si="89"/>
        <v>ggPay</v>
      </c>
    </row>
    <row r="5710" spans="1:10">
      <c r="A5710" s="89" t="s">
        <v>14982</v>
      </c>
      <c r="B5710" s="89">
        <v>1000</v>
      </c>
      <c r="C5710" s="89" t="s">
        <v>7963</v>
      </c>
      <c r="D5710" s="89" t="s">
        <v>14983</v>
      </c>
      <c r="E5710" s="89" t="s">
        <v>6606</v>
      </c>
      <c r="F5710" s="89" t="s">
        <v>387</v>
      </c>
      <c r="G5710" s="105">
        <v>45452.804166666669</v>
      </c>
      <c r="H5710" t="str">
        <f>INDEX(Partner_details[companyName], MATCH(E5710, Partner_details[email], 0))</f>
        <v>Beer academy</v>
      </c>
      <c r="I5710">
        <f>IFERROR(INDEX(ggPayers[payer], MATCH(A5710, ggPayers[remote_order_id], 0)), 0)</f>
        <v>0</v>
      </c>
      <c r="J5710" t="str">
        <f t="shared" si="89"/>
        <v>other</v>
      </c>
    </row>
    <row r="5711" spans="1:10">
      <c r="A5711" s="89" t="s">
        <v>14984</v>
      </c>
      <c r="B5711" s="89">
        <v>1000</v>
      </c>
      <c r="C5711" s="89" t="s">
        <v>7963</v>
      </c>
      <c r="D5711" s="89" t="s">
        <v>14985</v>
      </c>
      <c r="E5711" s="89" t="s">
        <v>6606</v>
      </c>
      <c r="F5711" s="89" t="s">
        <v>387</v>
      </c>
      <c r="G5711" s="105">
        <v>45452.804861111108</v>
      </c>
      <c r="H5711" t="str">
        <f>INDEX(Partner_details[companyName], MATCH(E5711, Partner_details[email], 0))</f>
        <v>Beer academy</v>
      </c>
      <c r="I5711">
        <f>IFERROR(INDEX(ggPayers[payer], MATCH(A5711, ggPayers[remote_order_id], 0)), 0)</f>
        <v>0</v>
      </c>
      <c r="J5711" t="str">
        <f t="shared" si="89"/>
        <v>other</v>
      </c>
    </row>
    <row r="5712" spans="1:10">
      <c r="A5712" s="89" t="s">
        <v>4096</v>
      </c>
      <c r="B5712" s="89">
        <v>1000</v>
      </c>
      <c r="C5712" s="89" t="s">
        <v>561</v>
      </c>
      <c r="D5712" s="89" t="s">
        <v>14986</v>
      </c>
      <c r="E5712" s="89" t="s">
        <v>6606</v>
      </c>
      <c r="F5712" s="89" t="s">
        <v>387</v>
      </c>
      <c r="G5712" s="105">
        <v>45452.805555555555</v>
      </c>
      <c r="H5712" t="str">
        <f>INDEX(Partner_details[companyName], MATCH(E5712, Partner_details[email], 0))</f>
        <v>Beer academy</v>
      </c>
      <c r="I5712">
        <f>IFERROR(INDEX(ggPayers[payer], MATCH(A5712, ggPayers[remote_order_id], 0)), 0)</f>
        <v>57211</v>
      </c>
      <c r="J5712" t="str">
        <f t="shared" si="89"/>
        <v>ggPay</v>
      </c>
    </row>
    <row r="5713" spans="1:10">
      <c r="A5713" s="89" t="s">
        <v>4094</v>
      </c>
      <c r="B5713" s="89">
        <v>2000</v>
      </c>
      <c r="C5713" s="89" t="s">
        <v>561</v>
      </c>
      <c r="D5713" s="89" t="s">
        <v>14987</v>
      </c>
      <c r="E5713" s="89" t="s">
        <v>130</v>
      </c>
      <c r="F5713" s="89" t="s">
        <v>128</v>
      </c>
      <c r="G5713" s="105">
        <v>45452.81527777778</v>
      </c>
      <c r="H5713" t="str">
        <f>INDEX(Partner_details[companyName], MATCH(E5713, Partner_details[email], 0))</f>
        <v>Avetis Grigoryan</v>
      </c>
      <c r="I5713">
        <f>IFERROR(INDEX(ggPayers[payer], MATCH(A5713, ggPayers[remote_order_id], 0)), 0)</f>
        <v>31252</v>
      </c>
      <c r="J5713" t="str">
        <f t="shared" si="89"/>
        <v>ggPay</v>
      </c>
    </row>
    <row r="5714" spans="1:10">
      <c r="A5714" s="89" t="s">
        <v>14988</v>
      </c>
      <c r="B5714" s="89">
        <v>1000</v>
      </c>
      <c r="C5714" s="89" t="s">
        <v>7963</v>
      </c>
      <c r="D5714" s="89" t="s">
        <v>14989</v>
      </c>
      <c r="E5714" s="89" t="s">
        <v>7296</v>
      </c>
      <c r="F5714" s="89" t="s">
        <v>516</v>
      </c>
      <c r="G5714" s="105">
        <v>45453.202777777777</v>
      </c>
      <c r="H5714" t="str">
        <f>INDEX(Partner_details[companyName], MATCH(E5714, Partner_details[email], 0))</f>
        <v>Paul</v>
      </c>
      <c r="I5714">
        <f>IFERROR(INDEX(ggPayers[payer], MATCH(A5714, ggPayers[remote_order_id], 0)), 0)</f>
        <v>0</v>
      </c>
      <c r="J5714" t="str">
        <f t="shared" si="89"/>
        <v>other</v>
      </c>
    </row>
    <row r="5715" spans="1:10">
      <c r="A5715" s="89" t="s">
        <v>4185</v>
      </c>
      <c r="B5715" s="89">
        <v>100</v>
      </c>
      <c r="C5715" s="89" t="s">
        <v>561</v>
      </c>
      <c r="D5715" s="89" t="s">
        <v>14990</v>
      </c>
      <c r="E5715" s="89" t="s">
        <v>279</v>
      </c>
      <c r="F5715" s="89" t="s">
        <v>278</v>
      </c>
      <c r="G5715" s="105">
        <v>45453.28402777778</v>
      </c>
      <c r="H5715" t="str">
        <f>INDEX(Partner_details[companyName], MATCH(E5715, Partner_details[email], 0))</f>
        <v>gg cjsc</v>
      </c>
      <c r="I5715">
        <f>IFERROR(INDEX(ggPayers[payer], MATCH(A5715, ggPayers[remote_order_id], 0)), 0)</f>
        <v>825186</v>
      </c>
      <c r="J5715" t="str">
        <f t="shared" si="89"/>
        <v>ggPay</v>
      </c>
    </row>
    <row r="5716" spans="1:10">
      <c r="A5716" s="89" t="s">
        <v>6146</v>
      </c>
      <c r="B5716" s="89">
        <v>1000</v>
      </c>
      <c r="C5716" s="89" t="s">
        <v>5606</v>
      </c>
      <c r="D5716" s="89" t="s">
        <v>14991</v>
      </c>
      <c r="E5716" s="89" t="s">
        <v>7018</v>
      </c>
      <c r="F5716" s="89" t="s">
        <v>476</v>
      </c>
      <c r="G5716" s="105">
        <v>45453.336805555555</v>
      </c>
      <c r="H5716" t="str">
        <f>INDEX(Partner_details[companyName], MATCH(E5716, Partner_details[email], 0))</f>
        <v>Malocco</v>
      </c>
      <c r="I5716">
        <f>IFERROR(INDEX(ggPayers[payer], MATCH(A5716, ggPayers[remote_order_id], 0)), 0)</f>
        <v>153985</v>
      </c>
      <c r="J5716" t="str">
        <f t="shared" si="89"/>
        <v>ggPay</v>
      </c>
    </row>
    <row r="5717" spans="1:10">
      <c r="A5717" s="89" t="s">
        <v>4334</v>
      </c>
      <c r="B5717" s="89">
        <v>1000</v>
      </c>
      <c r="C5717" s="89" t="s">
        <v>561</v>
      </c>
      <c r="D5717" s="89" t="s">
        <v>14992</v>
      </c>
      <c r="E5717" s="89" t="s">
        <v>6907</v>
      </c>
      <c r="F5717" s="89" t="s">
        <v>582</v>
      </c>
      <c r="G5717" s="105">
        <v>45455.46875</v>
      </c>
      <c r="H5717" t="str">
        <f>INDEX(Partner_details[companyName], MATCH(E5717, Partner_details[email], 0))</f>
        <v>Karas Tumanyan</v>
      </c>
      <c r="I5717">
        <f>IFERROR(INDEX(ggPayers[payer], MATCH(A5717, ggPayers[remote_order_id], 0)), 0)</f>
        <v>945208</v>
      </c>
      <c r="J5717" t="str">
        <f t="shared" si="89"/>
        <v>ggPay</v>
      </c>
    </row>
    <row r="5718" spans="1:10">
      <c r="A5718" s="89" t="s">
        <v>14993</v>
      </c>
      <c r="B5718" s="89">
        <v>1000</v>
      </c>
      <c r="C5718" s="89" t="s">
        <v>7963</v>
      </c>
      <c r="D5718" s="89" t="s">
        <v>14994</v>
      </c>
      <c r="E5718" s="89" t="s">
        <v>7296</v>
      </c>
      <c r="F5718" s="89" t="s">
        <v>516</v>
      </c>
      <c r="G5718" s="105">
        <v>45457.25277777778</v>
      </c>
      <c r="H5718" t="str">
        <f>INDEX(Partner_details[companyName], MATCH(E5718, Partner_details[email], 0))</f>
        <v>Paul</v>
      </c>
      <c r="I5718">
        <f>IFERROR(INDEX(ggPayers[payer], MATCH(A5718, ggPayers[remote_order_id], 0)), 0)</f>
        <v>0</v>
      </c>
      <c r="J5718" t="str">
        <f t="shared" si="89"/>
        <v>other</v>
      </c>
    </row>
    <row r="5719" spans="1:10">
      <c r="A5719" s="89" t="s">
        <v>4313</v>
      </c>
      <c r="B5719" s="89">
        <v>1000</v>
      </c>
      <c r="C5719" s="89" t="s">
        <v>561</v>
      </c>
      <c r="D5719" s="89" t="s">
        <v>14995</v>
      </c>
      <c r="E5719" s="89" t="s">
        <v>7018</v>
      </c>
      <c r="F5719" s="89" t="s">
        <v>476</v>
      </c>
      <c r="G5719" s="105">
        <v>45457.26666666667</v>
      </c>
      <c r="H5719" t="str">
        <f>INDEX(Partner_details[companyName], MATCH(E5719, Partner_details[email], 0))</f>
        <v>Malocco</v>
      </c>
      <c r="I5719">
        <f>IFERROR(INDEX(ggPayers[payer], MATCH(A5719, ggPayers[remote_order_id], 0)), 0)</f>
        <v>38176</v>
      </c>
      <c r="J5719" t="str">
        <f t="shared" si="89"/>
        <v>ggPay</v>
      </c>
    </row>
    <row r="5720" spans="1:10">
      <c r="A5720" s="89" t="s">
        <v>4261</v>
      </c>
      <c r="B5720" s="89">
        <v>1000</v>
      </c>
      <c r="C5720" s="89" t="s">
        <v>561</v>
      </c>
      <c r="D5720" s="89" t="s">
        <v>14996</v>
      </c>
      <c r="E5720" s="89" t="s">
        <v>7296</v>
      </c>
      <c r="F5720" s="89" t="s">
        <v>516</v>
      </c>
      <c r="G5720" s="105">
        <v>45458.606944444444</v>
      </c>
      <c r="H5720" t="str">
        <f>INDEX(Partner_details[companyName], MATCH(E5720, Partner_details[email], 0))</f>
        <v>Paul</v>
      </c>
      <c r="I5720">
        <f>IFERROR(INDEX(ggPayers[payer], MATCH(A5720, ggPayers[remote_order_id], 0)), 0)</f>
        <v>6575</v>
      </c>
      <c r="J5720" t="str">
        <f t="shared" si="89"/>
        <v>ggPay</v>
      </c>
    </row>
    <row r="5721" spans="1:10">
      <c r="A5721" s="89" t="s">
        <v>4259</v>
      </c>
      <c r="B5721" s="89">
        <v>100</v>
      </c>
      <c r="C5721" s="89" t="s">
        <v>561</v>
      </c>
      <c r="D5721" s="89" t="s">
        <v>14997</v>
      </c>
      <c r="E5721" s="89" t="s">
        <v>279</v>
      </c>
      <c r="F5721" s="89" t="s">
        <v>278</v>
      </c>
      <c r="G5721" s="105">
        <v>45458.612500000003</v>
      </c>
      <c r="H5721" t="str">
        <f>INDEX(Partner_details[companyName], MATCH(E5721, Partner_details[email], 0))</f>
        <v>gg cjsc</v>
      </c>
      <c r="I5721">
        <f>IFERROR(INDEX(ggPayers[payer], MATCH(A5721, ggPayers[remote_order_id], 0)), 0)</f>
        <v>825186</v>
      </c>
      <c r="J5721" t="str">
        <f t="shared" si="89"/>
        <v>ggPay</v>
      </c>
    </row>
    <row r="5722" spans="1:10">
      <c r="A5722" s="89" t="s">
        <v>14998</v>
      </c>
      <c r="B5722" s="89">
        <v>500</v>
      </c>
      <c r="C5722" s="89" t="s">
        <v>7963</v>
      </c>
      <c r="D5722" s="89"/>
      <c r="E5722" s="89" t="s">
        <v>6907</v>
      </c>
      <c r="F5722" s="89" t="s">
        <v>582</v>
      </c>
      <c r="G5722" s="105">
        <v>45458.62222222222</v>
      </c>
      <c r="H5722" t="str">
        <f>INDEX(Partner_details[companyName], MATCH(E5722, Partner_details[email], 0))</f>
        <v>Karas Tumanyan</v>
      </c>
      <c r="I5722">
        <f>IFERROR(INDEX(ggPayers[payer], MATCH(A5722, ggPayers[remote_order_id], 0)), 0)</f>
        <v>0</v>
      </c>
      <c r="J5722" t="str">
        <f t="shared" si="89"/>
        <v>other</v>
      </c>
    </row>
    <row r="5723" spans="1:10">
      <c r="A5723" s="89" t="s">
        <v>6125</v>
      </c>
      <c r="B5723" s="89">
        <v>1000</v>
      </c>
      <c r="C5723" s="89" t="s">
        <v>5606</v>
      </c>
      <c r="D5723" s="89" t="s">
        <v>14999</v>
      </c>
      <c r="E5723" s="89" t="s">
        <v>6907</v>
      </c>
      <c r="F5723" s="89" t="s">
        <v>582</v>
      </c>
      <c r="G5723" s="105">
        <v>45458.633333333331</v>
      </c>
      <c r="H5723" t="str">
        <f>INDEX(Partner_details[companyName], MATCH(E5723, Partner_details[email], 0))</f>
        <v>Karas Tumanyan</v>
      </c>
      <c r="I5723">
        <f>IFERROR(INDEX(ggPayers[payer], MATCH(A5723, ggPayers[remote_order_id], 0)), 0)</f>
        <v>961960</v>
      </c>
      <c r="J5723" t="str">
        <f t="shared" si="89"/>
        <v>ggPay</v>
      </c>
    </row>
    <row r="5724" spans="1:10">
      <c r="A5724" s="89" t="s">
        <v>15000</v>
      </c>
      <c r="B5724" s="89">
        <v>300</v>
      </c>
      <c r="C5724" s="89" t="s">
        <v>7963</v>
      </c>
      <c r="D5724" s="89" t="s">
        <v>15001</v>
      </c>
      <c r="E5724" s="89" t="s">
        <v>6714</v>
      </c>
      <c r="F5724" s="89" t="s">
        <v>585</v>
      </c>
      <c r="G5724" s="105">
        <v>45458.651388888888</v>
      </c>
      <c r="H5724" t="str">
        <f>INDEX(Partner_details[companyName], MATCH(E5724, Partner_details[email], 0))</f>
        <v>Dodopizza</v>
      </c>
      <c r="I5724">
        <f>IFERROR(INDEX(ggPayers[payer], MATCH(A5724, ggPayers[remote_order_id], 0)), 0)</f>
        <v>0</v>
      </c>
      <c r="J5724" t="str">
        <f t="shared" si="89"/>
        <v>other</v>
      </c>
    </row>
    <row r="5725" spans="1:10">
      <c r="A5725" s="89" t="s">
        <v>15002</v>
      </c>
      <c r="B5725" s="89">
        <v>500</v>
      </c>
      <c r="C5725" s="89" t="s">
        <v>7963</v>
      </c>
      <c r="D5725" s="89" t="s">
        <v>15003</v>
      </c>
      <c r="E5725" s="89" t="s">
        <v>116</v>
      </c>
      <c r="F5725" s="89" t="s">
        <v>6567</v>
      </c>
      <c r="G5725" s="105">
        <v>45458.65902777778</v>
      </c>
      <c r="H5725" t="str">
        <f>INDEX(Partner_details[companyName], MATCH(E5725, Partner_details[email], 0))</f>
        <v>Tumanyan</v>
      </c>
      <c r="I5725">
        <f>IFERROR(INDEX(ggPayers[payer], MATCH(A5725, ggPayers[remote_order_id], 0)), 0)</f>
        <v>0</v>
      </c>
      <c r="J5725" t="str">
        <f t="shared" si="89"/>
        <v>other</v>
      </c>
    </row>
    <row r="5726" spans="1:10">
      <c r="A5726" s="89" t="s">
        <v>4257</v>
      </c>
      <c r="B5726" s="89">
        <v>500</v>
      </c>
      <c r="C5726" s="89" t="s">
        <v>561</v>
      </c>
      <c r="D5726" s="89"/>
      <c r="E5726" s="89" t="s">
        <v>7018</v>
      </c>
      <c r="F5726" s="89" t="s">
        <v>476</v>
      </c>
      <c r="G5726" s="105">
        <v>45458.659722222219</v>
      </c>
      <c r="H5726" t="str">
        <f>INDEX(Partner_details[companyName], MATCH(E5726, Partner_details[email], 0))</f>
        <v>Malocco</v>
      </c>
      <c r="I5726">
        <f>IFERROR(INDEX(ggPayers[payer], MATCH(A5726, ggPayers[remote_order_id], 0)), 0)</f>
        <v>0</v>
      </c>
      <c r="J5726" t="str">
        <f t="shared" si="89"/>
        <v>other</v>
      </c>
    </row>
    <row r="5727" spans="1:10">
      <c r="A5727" s="89" t="s">
        <v>15004</v>
      </c>
      <c r="B5727" s="89">
        <v>500</v>
      </c>
      <c r="C5727" s="89" t="s">
        <v>7963</v>
      </c>
      <c r="D5727" s="89"/>
      <c r="E5727" s="89" t="s">
        <v>7018</v>
      </c>
      <c r="F5727" s="89" t="s">
        <v>476</v>
      </c>
      <c r="G5727" s="105">
        <v>45458.659722222219</v>
      </c>
      <c r="H5727" t="str">
        <f>INDEX(Partner_details[companyName], MATCH(E5727, Partner_details[email], 0))</f>
        <v>Malocco</v>
      </c>
      <c r="I5727">
        <f>IFERROR(INDEX(ggPayers[payer], MATCH(A5727, ggPayers[remote_order_id], 0)), 0)</f>
        <v>0</v>
      </c>
      <c r="J5727" t="str">
        <f t="shared" si="89"/>
        <v>other</v>
      </c>
    </row>
    <row r="5728" spans="1:10">
      <c r="A5728" s="89" t="s">
        <v>4255</v>
      </c>
      <c r="B5728" s="89">
        <v>1000</v>
      </c>
      <c r="C5728" s="89" t="s">
        <v>561</v>
      </c>
      <c r="D5728" s="89" t="s">
        <v>15005</v>
      </c>
      <c r="E5728" s="89" t="s">
        <v>6907</v>
      </c>
      <c r="F5728" s="89" t="s">
        <v>582</v>
      </c>
      <c r="G5728" s="105">
        <v>45458.661805555559</v>
      </c>
      <c r="H5728" t="str">
        <f>INDEX(Partner_details[companyName], MATCH(E5728, Partner_details[email], 0))</f>
        <v>Karas Tumanyan</v>
      </c>
      <c r="I5728">
        <f>IFERROR(INDEX(ggPayers[payer], MATCH(A5728, ggPayers[remote_order_id], 0)), 0)</f>
        <v>923621</v>
      </c>
      <c r="J5728" t="str">
        <f t="shared" si="89"/>
        <v>ggPay</v>
      </c>
    </row>
    <row r="5729" spans="1:10">
      <c r="A5729" s="89" t="s">
        <v>15006</v>
      </c>
      <c r="B5729" s="89">
        <v>750</v>
      </c>
      <c r="C5729" s="89" t="s">
        <v>7974</v>
      </c>
      <c r="D5729" s="89"/>
      <c r="E5729" s="89" t="s">
        <v>7192</v>
      </c>
      <c r="F5729" s="89" t="s">
        <v>1998</v>
      </c>
      <c r="G5729" s="105">
        <v>45458.690972222219</v>
      </c>
      <c r="H5729" t="str">
        <f>INDEX(Partner_details[companyName], MATCH(E5729, Partner_details[email], 0))</f>
        <v>Karas Tumanyan</v>
      </c>
      <c r="I5729">
        <f>IFERROR(INDEX(ggPayers[payer], MATCH(A5729, ggPayers[remote_order_id], 0)), 0)</f>
        <v>0</v>
      </c>
      <c r="J5729" t="str">
        <f t="shared" si="89"/>
        <v>other</v>
      </c>
    </row>
    <row r="5730" spans="1:10">
      <c r="A5730" s="89" t="s">
        <v>15007</v>
      </c>
      <c r="B5730" s="89">
        <v>750</v>
      </c>
      <c r="C5730" s="89" t="s">
        <v>7974</v>
      </c>
      <c r="D5730" s="89"/>
      <c r="E5730" s="89" t="s">
        <v>7192</v>
      </c>
      <c r="F5730" s="89" t="s">
        <v>1998</v>
      </c>
      <c r="G5730" s="105">
        <v>45458.690972222219</v>
      </c>
      <c r="H5730" t="str">
        <f>INDEX(Partner_details[companyName], MATCH(E5730, Partner_details[email], 0))</f>
        <v>Karas Tumanyan</v>
      </c>
      <c r="I5730">
        <f>IFERROR(INDEX(ggPayers[payer], MATCH(A5730, ggPayers[remote_order_id], 0)), 0)</f>
        <v>0</v>
      </c>
      <c r="J5730" t="str">
        <f t="shared" si="89"/>
        <v>other</v>
      </c>
    </row>
    <row r="5731" spans="1:10">
      <c r="A5731" s="89" t="s">
        <v>15008</v>
      </c>
      <c r="B5731" s="89">
        <v>750</v>
      </c>
      <c r="C5731" s="89" t="s">
        <v>7963</v>
      </c>
      <c r="D5731" s="89"/>
      <c r="E5731" s="89" t="s">
        <v>7192</v>
      </c>
      <c r="F5731" s="89" t="s">
        <v>1998</v>
      </c>
      <c r="G5731" s="105">
        <v>45458.690972222219</v>
      </c>
      <c r="H5731" t="str">
        <f>INDEX(Partner_details[companyName], MATCH(E5731, Partner_details[email], 0))</f>
        <v>Karas Tumanyan</v>
      </c>
      <c r="I5731">
        <f>IFERROR(INDEX(ggPayers[payer], MATCH(A5731, ggPayers[remote_order_id], 0)), 0)</f>
        <v>0</v>
      </c>
      <c r="J5731" t="str">
        <f t="shared" si="89"/>
        <v>other</v>
      </c>
    </row>
    <row r="5732" spans="1:10">
      <c r="A5732" s="89" t="s">
        <v>15009</v>
      </c>
      <c r="B5732" s="89">
        <v>750</v>
      </c>
      <c r="C5732" s="89" t="s">
        <v>7974</v>
      </c>
      <c r="D5732" s="89"/>
      <c r="E5732" s="89" t="s">
        <v>7192</v>
      </c>
      <c r="F5732" s="89" t="s">
        <v>1998</v>
      </c>
      <c r="G5732" s="105">
        <v>45458.690972222219</v>
      </c>
      <c r="H5732" t="str">
        <f>INDEX(Partner_details[companyName], MATCH(E5732, Partner_details[email], 0))</f>
        <v>Karas Tumanyan</v>
      </c>
      <c r="I5732">
        <f>IFERROR(INDEX(ggPayers[payer], MATCH(A5732, ggPayers[remote_order_id], 0)), 0)</f>
        <v>0</v>
      </c>
      <c r="J5732" t="str">
        <f t="shared" si="89"/>
        <v>other</v>
      </c>
    </row>
    <row r="5733" spans="1:10">
      <c r="A5733" s="89" t="s">
        <v>15010</v>
      </c>
      <c r="B5733" s="89">
        <v>2000</v>
      </c>
      <c r="C5733" s="89" t="s">
        <v>7963</v>
      </c>
      <c r="D5733" s="89"/>
      <c r="E5733" s="89" t="s">
        <v>204</v>
      </c>
      <c r="F5733" s="89" t="s">
        <v>135</v>
      </c>
      <c r="G5733" s="105">
        <v>45458.724999999999</v>
      </c>
      <c r="H5733" t="str">
        <f>INDEX(Partner_details[companyName], MATCH(E5733, Partner_details[email], 0))</f>
        <v>gg cjsc</v>
      </c>
      <c r="I5733">
        <f>IFERROR(INDEX(ggPayers[payer], MATCH(A5733, ggPayers[remote_order_id], 0)), 0)</f>
        <v>0</v>
      </c>
      <c r="J5733" t="str">
        <f t="shared" si="89"/>
        <v>other</v>
      </c>
    </row>
    <row r="5734" spans="1:10">
      <c r="A5734" s="89" t="s">
        <v>15011</v>
      </c>
      <c r="B5734" s="89">
        <v>2000</v>
      </c>
      <c r="C5734" s="89" t="s">
        <v>7963</v>
      </c>
      <c r="D5734" s="89"/>
      <c r="E5734" s="89" t="s">
        <v>204</v>
      </c>
      <c r="F5734" s="89" t="s">
        <v>135</v>
      </c>
      <c r="G5734" s="105">
        <v>45458.724999999999</v>
      </c>
      <c r="H5734" t="str">
        <f>INDEX(Partner_details[companyName], MATCH(E5734, Partner_details[email], 0))</f>
        <v>gg cjsc</v>
      </c>
      <c r="I5734">
        <f>IFERROR(INDEX(ggPayers[payer], MATCH(A5734, ggPayers[remote_order_id], 0)), 0)</f>
        <v>0</v>
      </c>
      <c r="J5734" t="str">
        <f t="shared" si="89"/>
        <v>other</v>
      </c>
    </row>
    <row r="5735" spans="1:10">
      <c r="A5735" s="89" t="s">
        <v>15012</v>
      </c>
      <c r="B5735" s="89">
        <v>2000</v>
      </c>
      <c r="C5735" s="89" t="s">
        <v>7963</v>
      </c>
      <c r="D5735" s="89"/>
      <c r="E5735" s="89" t="s">
        <v>204</v>
      </c>
      <c r="F5735" s="89" t="s">
        <v>135</v>
      </c>
      <c r="G5735" s="105">
        <v>45458.724999999999</v>
      </c>
      <c r="H5735" t="str">
        <f>INDEX(Partner_details[companyName], MATCH(E5735, Partner_details[email], 0))</f>
        <v>gg cjsc</v>
      </c>
      <c r="I5735">
        <f>IFERROR(INDEX(ggPayers[payer], MATCH(A5735, ggPayers[remote_order_id], 0)), 0)</f>
        <v>0</v>
      </c>
      <c r="J5735" t="str">
        <f t="shared" si="89"/>
        <v>other</v>
      </c>
    </row>
    <row r="5736" spans="1:10">
      <c r="A5736" s="89" t="s">
        <v>4237</v>
      </c>
      <c r="B5736" s="89">
        <v>500</v>
      </c>
      <c r="C5736" s="89" t="s">
        <v>561</v>
      </c>
      <c r="D5736" s="89" t="s">
        <v>15013</v>
      </c>
      <c r="E5736" s="89" t="s">
        <v>7296</v>
      </c>
      <c r="F5736" s="89" t="s">
        <v>516</v>
      </c>
      <c r="G5736" s="105">
        <v>45460.431250000001</v>
      </c>
      <c r="H5736" t="str">
        <f>INDEX(Partner_details[companyName], MATCH(E5736, Partner_details[email], 0))</f>
        <v>Paul</v>
      </c>
      <c r="I5736">
        <f>IFERROR(INDEX(ggPayers[payer], MATCH(A5736, ggPayers[remote_order_id], 0)), 0)</f>
        <v>12661</v>
      </c>
      <c r="J5736" t="str">
        <f t="shared" si="89"/>
        <v>ggPay</v>
      </c>
    </row>
    <row r="5737" spans="1:10">
      <c r="A5737" s="89" t="s">
        <v>4235</v>
      </c>
      <c r="B5737" s="89">
        <v>100</v>
      </c>
      <c r="C5737" s="89" t="s">
        <v>561</v>
      </c>
      <c r="D5737" s="89" t="s">
        <v>15014</v>
      </c>
      <c r="E5737" s="89" t="s">
        <v>279</v>
      </c>
      <c r="F5737" s="89" t="s">
        <v>278</v>
      </c>
      <c r="G5737" s="105">
        <v>45460.43472222222</v>
      </c>
      <c r="H5737" t="str">
        <f>INDEX(Partner_details[companyName], MATCH(E5737, Partner_details[email], 0))</f>
        <v>gg cjsc</v>
      </c>
      <c r="I5737">
        <f>IFERROR(INDEX(ggPayers[payer], MATCH(A5737, ggPayers[remote_order_id], 0)), 0)</f>
        <v>825186</v>
      </c>
      <c r="J5737" t="str">
        <f t="shared" si="89"/>
        <v>ggPay</v>
      </c>
    </row>
    <row r="5738" spans="1:10">
      <c r="A5738" s="89" t="s">
        <v>6122</v>
      </c>
      <c r="B5738" s="89">
        <v>500</v>
      </c>
      <c r="C5738" s="89" t="s">
        <v>561</v>
      </c>
      <c r="D5738" s="89" t="s">
        <v>15015</v>
      </c>
      <c r="E5738" s="89" t="s">
        <v>6907</v>
      </c>
      <c r="F5738" s="89" t="s">
        <v>582</v>
      </c>
      <c r="G5738" s="105">
        <v>45460.51458333333</v>
      </c>
      <c r="H5738" t="str">
        <f>INDEX(Partner_details[companyName], MATCH(E5738, Partner_details[email], 0))</f>
        <v>Karas Tumanyan</v>
      </c>
      <c r="I5738">
        <f>IFERROR(INDEX(ggPayers[payer], MATCH(A5738, ggPayers[remote_order_id], 0)), 0)</f>
        <v>171663</v>
      </c>
      <c r="J5738" t="str">
        <f t="shared" si="89"/>
        <v>ggPay</v>
      </c>
    </row>
    <row r="5739" spans="1:10">
      <c r="A5739" s="89" t="s">
        <v>15016</v>
      </c>
      <c r="B5739" s="89">
        <v>1500</v>
      </c>
      <c r="C5739" s="89" t="s">
        <v>7974</v>
      </c>
      <c r="D5739" s="89"/>
      <c r="E5739" s="89" t="s">
        <v>6790</v>
      </c>
      <c r="F5739" s="89" t="s">
        <v>4117</v>
      </c>
      <c r="G5739" s="105">
        <v>45461.40902777778</v>
      </c>
      <c r="H5739" t="str">
        <f>INDEX(Partner_details[companyName], MATCH(E5739, Partner_details[email], 0))</f>
        <v>La Cucina</v>
      </c>
      <c r="I5739">
        <f>IFERROR(INDEX(ggPayers[payer], MATCH(A5739, ggPayers[remote_order_id], 0)), 0)</f>
        <v>0</v>
      </c>
      <c r="J5739" t="str">
        <f t="shared" si="89"/>
        <v>other</v>
      </c>
    </row>
    <row r="5740" spans="1:10">
      <c r="A5740" s="99" t="s">
        <v>15017</v>
      </c>
      <c r="B5740" s="89">
        <v>1000</v>
      </c>
      <c r="C5740" s="89" t="s">
        <v>7963</v>
      </c>
      <c r="D5740" s="89" t="s">
        <v>15018</v>
      </c>
      <c r="E5740" s="89" t="s">
        <v>7296</v>
      </c>
      <c r="F5740" s="89" t="s">
        <v>516</v>
      </c>
      <c r="G5740" s="105">
        <v>45461.463194444441</v>
      </c>
      <c r="H5740" t="str">
        <f>INDEX(Partner_details[companyName], MATCH(E5740, Partner_details[email], 0))</f>
        <v>Paul</v>
      </c>
      <c r="I5740">
        <f>IFERROR(INDEX(ggPayers[payer], MATCH(A5740, ggPayers[remote_order_id], 0)), 0)</f>
        <v>0</v>
      </c>
      <c r="J5740" t="str">
        <f t="shared" si="89"/>
        <v>other</v>
      </c>
    </row>
    <row r="5741" spans="1:10">
      <c r="A5741" s="89" t="s">
        <v>15019</v>
      </c>
      <c r="B5741" s="89">
        <v>1000</v>
      </c>
      <c r="C5741" s="89" t="s">
        <v>7963</v>
      </c>
      <c r="D5741" s="89" t="s">
        <v>15020</v>
      </c>
      <c r="E5741" s="89" t="s">
        <v>7579</v>
      </c>
      <c r="F5741" s="89" t="s">
        <v>602</v>
      </c>
      <c r="G5741" s="105">
        <v>45461.470138888886</v>
      </c>
      <c r="H5741" t="e">
        <f>INDEX(Partner_details[companyName], MATCH(E5741, Partner_details[email], 0))</f>
        <v>#N/A</v>
      </c>
      <c r="I5741">
        <f>IFERROR(INDEX(ggPayers[payer], MATCH(A5741, ggPayers[remote_order_id], 0)), 0)</f>
        <v>0</v>
      </c>
      <c r="J5741" t="str">
        <f t="shared" si="89"/>
        <v>other</v>
      </c>
    </row>
    <row r="5742" spans="1:10">
      <c r="A5742" s="89" t="s">
        <v>15021</v>
      </c>
      <c r="B5742" s="89">
        <v>1000</v>
      </c>
      <c r="C5742" s="89" t="s">
        <v>7963</v>
      </c>
      <c r="D5742" s="89"/>
      <c r="E5742" s="89" t="s">
        <v>7579</v>
      </c>
      <c r="F5742" s="89" t="s">
        <v>602</v>
      </c>
      <c r="G5742" s="105">
        <v>45461.470138888886</v>
      </c>
      <c r="H5742" t="e">
        <f>INDEX(Partner_details[companyName], MATCH(E5742, Partner_details[email], 0))</f>
        <v>#N/A</v>
      </c>
      <c r="I5742">
        <f>IFERROR(INDEX(ggPayers[payer], MATCH(A5742, ggPayers[remote_order_id], 0)), 0)</f>
        <v>0</v>
      </c>
      <c r="J5742" t="str">
        <f t="shared" si="89"/>
        <v>other</v>
      </c>
    </row>
    <row r="5743" spans="1:10">
      <c r="A5743" s="89" t="s">
        <v>15022</v>
      </c>
      <c r="B5743" s="89">
        <v>100</v>
      </c>
      <c r="C5743" s="89" t="s">
        <v>7974</v>
      </c>
      <c r="D5743" s="89"/>
      <c r="E5743" s="89" t="s">
        <v>7230</v>
      </c>
      <c r="F5743" s="89" t="s">
        <v>4342</v>
      </c>
      <c r="G5743" s="105">
        <v>45461.520138888889</v>
      </c>
      <c r="H5743" t="str">
        <f>INDEX(Partner_details[companyName], MATCH(E5743, Partner_details[email], 0))</f>
        <v>gg cjsc</v>
      </c>
      <c r="I5743">
        <f>IFERROR(INDEX(ggPayers[payer], MATCH(A5743, ggPayers[remote_order_id], 0)), 0)</f>
        <v>0</v>
      </c>
      <c r="J5743" t="str">
        <f t="shared" si="89"/>
        <v>other</v>
      </c>
    </row>
    <row r="5744" spans="1:10">
      <c r="A5744" s="89" t="s">
        <v>15023</v>
      </c>
      <c r="B5744" s="89">
        <v>100</v>
      </c>
      <c r="C5744" s="89" t="s">
        <v>7974</v>
      </c>
      <c r="D5744" s="89"/>
      <c r="E5744" s="89" t="s">
        <v>7230</v>
      </c>
      <c r="F5744" s="89" t="s">
        <v>4342</v>
      </c>
      <c r="G5744" s="105">
        <v>45461.520138888889</v>
      </c>
      <c r="H5744" t="str">
        <f>INDEX(Partner_details[companyName], MATCH(E5744, Partner_details[email], 0))</f>
        <v>gg cjsc</v>
      </c>
      <c r="I5744">
        <f>IFERROR(INDEX(ggPayers[payer], MATCH(A5744, ggPayers[remote_order_id], 0)), 0)</f>
        <v>0</v>
      </c>
      <c r="J5744" t="str">
        <f t="shared" si="89"/>
        <v>other</v>
      </c>
    </row>
    <row r="5745" spans="1:10">
      <c r="A5745" s="89" t="s">
        <v>4357</v>
      </c>
      <c r="B5745" s="89">
        <v>100</v>
      </c>
      <c r="C5745" s="89" t="s">
        <v>561</v>
      </c>
      <c r="D5745" s="89" t="s">
        <v>15024</v>
      </c>
      <c r="E5745" s="89" t="s">
        <v>7230</v>
      </c>
      <c r="F5745" s="89" t="s">
        <v>4342</v>
      </c>
      <c r="G5745" s="105">
        <v>45461.525694444441</v>
      </c>
      <c r="H5745" t="str">
        <f>INDEX(Partner_details[companyName], MATCH(E5745, Partner_details[email], 0))</f>
        <v>gg cjsc</v>
      </c>
      <c r="I5745">
        <f>IFERROR(INDEX(ggPayers[payer], MATCH(A5745, ggPayers[remote_order_id], 0)), 0)</f>
        <v>825186</v>
      </c>
      <c r="J5745" t="str">
        <f t="shared" si="89"/>
        <v>ggPay</v>
      </c>
    </row>
    <row r="5746" spans="1:10">
      <c r="A5746" s="89" t="s">
        <v>15025</v>
      </c>
      <c r="B5746" s="89">
        <v>1000</v>
      </c>
      <c r="C5746" s="89" t="s">
        <v>7974</v>
      </c>
      <c r="D5746" s="89"/>
      <c r="E5746" s="89" t="s">
        <v>7332</v>
      </c>
      <c r="F5746" s="89" t="s">
        <v>3840</v>
      </c>
      <c r="G5746" s="105">
        <v>45461.586111111108</v>
      </c>
      <c r="H5746" t="str">
        <f>INDEX(Partner_details[companyName], MATCH(E5746, Partner_details[email], 0))</f>
        <v>Napoletana</v>
      </c>
      <c r="I5746">
        <f>IFERROR(INDEX(ggPayers[payer], MATCH(A5746, ggPayers[remote_order_id], 0)), 0)</f>
        <v>0</v>
      </c>
      <c r="J5746" t="str">
        <f t="shared" si="89"/>
        <v>other</v>
      </c>
    </row>
    <row r="5747" spans="1:10">
      <c r="A5747" s="89" t="s">
        <v>15026</v>
      </c>
      <c r="B5747" s="89">
        <v>1000</v>
      </c>
      <c r="C5747" s="89" t="s">
        <v>7963</v>
      </c>
      <c r="D5747" s="89"/>
      <c r="E5747" s="89" t="s">
        <v>7332</v>
      </c>
      <c r="F5747" s="89" t="s">
        <v>3840</v>
      </c>
      <c r="G5747" s="105">
        <v>45461.586111111108</v>
      </c>
      <c r="H5747" t="str">
        <f>INDEX(Partner_details[companyName], MATCH(E5747, Partner_details[email], 0))</f>
        <v>Napoletana</v>
      </c>
      <c r="I5747">
        <f>IFERROR(INDEX(ggPayers[payer], MATCH(A5747, ggPayers[remote_order_id], 0)), 0)</f>
        <v>0</v>
      </c>
      <c r="J5747" t="str">
        <f t="shared" si="89"/>
        <v>other</v>
      </c>
    </row>
    <row r="5748" spans="1:10">
      <c r="A5748" s="89" t="s">
        <v>4349</v>
      </c>
      <c r="B5748" s="89">
        <v>100</v>
      </c>
      <c r="C5748" s="89" t="s">
        <v>561</v>
      </c>
      <c r="D5748" s="89" t="s">
        <v>15027</v>
      </c>
      <c r="E5748" s="89" t="s">
        <v>7230</v>
      </c>
      <c r="F5748" s="89" t="s">
        <v>4342</v>
      </c>
      <c r="G5748" s="105">
        <v>45461.590277777781</v>
      </c>
      <c r="H5748" t="str">
        <f>INDEX(Partner_details[companyName], MATCH(E5748, Partner_details[email], 0))</f>
        <v>gg cjsc</v>
      </c>
      <c r="I5748">
        <f>IFERROR(INDEX(ggPayers[payer], MATCH(A5748, ggPayers[remote_order_id], 0)), 0)</f>
        <v>832483</v>
      </c>
      <c r="J5748" t="str">
        <f t="shared" si="89"/>
        <v>ggPay</v>
      </c>
    </row>
    <row r="5749" spans="1:10">
      <c r="A5749" s="89" t="s">
        <v>4346</v>
      </c>
      <c r="B5749" s="89">
        <v>300</v>
      </c>
      <c r="C5749" s="89" t="s">
        <v>561</v>
      </c>
      <c r="D5749" s="89" t="s">
        <v>15028</v>
      </c>
      <c r="E5749" s="89" t="s">
        <v>7230</v>
      </c>
      <c r="F5749" s="89" t="s">
        <v>4342</v>
      </c>
      <c r="G5749" s="105">
        <v>45461.591666666667</v>
      </c>
      <c r="H5749" t="str">
        <f>INDEX(Partner_details[companyName], MATCH(E5749, Partner_details[email], 0))</f>
        <v>gg cjsc</v>
      </c>
      <c r="I5749">
        <f>IFERROR(INDEX(ggPayers[payer], MATCH(A5749, ggPayers[remote_order_id], 0)), 0)</f>
        <v>825186</v>
      </c>
      <c r="J5749" t="str">
        <f t="shared" si="89"/>
        <v>ggPay</v>
      </c>
    </row>
    <row r="5750" spans="1:10">
      <c r="A5750" s="89" t="s">
        <v>4343</v>
      </c>
      <c r="B5750" s="89">
        <v>500</v>
      </c>
      <c r="C5750" s="89" t="s">
        <v>561</v>
      </c>
      <c r="D5750" s="89" t="s">
        <v>15029</v>
      </c>
      <c r="E5750" s="89" t="s">
        <v>7230</v>
      </c>
      <c r="F5750" s="89" t="s">
        <v>4342</v>
      </c>
      <c r="G5750" s="105">
        <v>45461.597222222219</v>
      </c>
      <c r="H5750" t="str">
        <f>INDEX(Partner_details[companyName], MATCH(E5750, Partner_details[email], 0))</f>
        <v>gg cjsc</v>
      </c>
      <c r="I5750">
        <f>IFERROR(INDEX(ggPayers[payer], MATCH(A5750, ggPayers[remote_order_id], 0)), 0)</f>
        <v>625369</v>
      </c>
      <c r="J5750" t="str">
        <f t="shared" si="89"/>
        <v>ggPay</v>
      </c>
    </row>
    <row r="5751" spans="1:10">
      <c r="A5751" s="89" t="s">
        <v>4340</v>
      </c>
      <c r="B5751" s="89">
        <v>1000</v>
      </c>
      <c r="C5751" s="89" t="s">
        <v>561</v>
      </c>
      <c r="D5751" s="99" t="s">
        <v>15030</v>
      </c>
      <c r="E5751" s="89" t="s">
        <v>338</v>
      </c>
      <c r="F5751" s="89" t="s">
        <v>337</v>
      </c>
      <c r="G5751" s="105">
        <v>45461.604861111111</v>
      </c>
      <c r="H5751" t="str">
        <f>INDEX(Partner_details[companyName], MATCH(E5751, Partner_details[email], 0))</f>
        <v>gg cjsc</v>
      </c>
      <c r="I5751">
        <f>IFERROR(INDEX(ggPayers[payer], MATCH(A5751, ggPayers[remote_order_id], 0)), 0)</f>
        <v>262511</v>
      </c>
      <c r="J5751" t="str">
        <f t="shared" si="89"/>
        <v>ggPay</v>
      </c>
    </row>
    <row r="5752" spans="1:10">
      <c r="A5752" s="89" t="s">
        <v>15031</v>
      </c>
      <c r="B5752" s="89">
        <v>500</v>
      </c>
      <c r="C5752" s="89" t="s">
        <v>7963</v>
      </c>
      <c r="D5752" s="89"/>
      <c r="E5752" s="89" t="s">
        <v>6937</v>
      </c>
      <c r="F5752" s="89" t="s">
        <v>6936</v>
      </c>
      <c r="G5752" s="105">
        <v>45461.638194444444</v>
      </c>
      <c r="H5752" t="str">
        <f>INDEX(Partner_details[companyName], MATCH(E5752, Partner_details[email], 0))</f>
        <v>Tashir Papazyan</v>
      </c>
      <c r="I5752">
        <f>IFERROR(INDEX(ggPayers[payer], MATCH(A5752, ggPayers[remote_order_id], 0)), 0)</f>
        <v>0</v>
      </c>
      <c r="J5752" t="str">
        <f t="shared" si="89"/>
        <v>other</v>
      </c>
    </row>
    <row r="5753" spans="1:10">
      <c r="A5753" s="89" t="s">
        <v>15032</v>
      </c>
      <c r="B5753" s="89">
        <v>500</v>
      </c>
      <c r="C5753" s="89" t="s">
        <v>7963</v>
      </c>
      <c r="D5753" s="89"/>
      <c r="E5753" s="89" t="s">
        <v>6937</v>
      </c>
      <c r="F5753" s="89" t="s">
        <v>6936</v>
      </c>
      <c r="G5753" s="105">
        <v>45461.638888888891</v>
      </c>
      <c r="H5753" t="str">
        <f>INDEX(Partner_details[companyName], MATCH(E5753, Partner_details[email], 0))</f>
        <v>Tashir Papazyan</v>
      </c>
      <c r="I5753">
        <f>IFERROR(INDEX(ggPayers[payer], MATCH(A5753, ggPayers[remote_order_id], 0)), 0)</f>
        <v>0</v>
      </c>
      <c r="J5753" t="str">
        <f t="shared" si="89"/>
        <v>other</v>
      </c>
    </row>
    <row r="5754" spans="1:10">
      <c r="A5754" s="89" t="s">
        <v>15033</v>
      </c>
      <c r="B5754" s="89">
        <v>500</v>
      </c>
      <c r="C5754" s="89" t="s">
        <v>7963</v>
      </c>
      <c r="D5754" s="89"/>
      <c r="E5754" s="89" t="s">
        <v>6937</v>
      </c>
      <c r="F5754" s="89" t="s">
        <v>6936</v>
      </c>
      <c r="G5754" s="105">
        <v>45461.638888888891</v>
      </c>
      <c r="H5754" t="str">
        <f>INDEX(Partner_details[companyName], MATCH(E5754, Partner_details[email], 0))</f>
        <v>Tashir Papazyan</v>
      </c>
      <c r="I5754">
        <f>IFERROR(INDEX(ggPayers[payer], MATCH(A5754, ggPayers[remote_order_id], 0)), 0)</f>
        <v>0</v>
      </c>
      <c r="J5754" t="str">
        <f t="shared" si="89"/>
        <v>other</v>
      </c>
    </row>
    <row r="5755" spans="1:10">
      <c r="A5755" s="89" t="s">
        <v>15034</v>
      </c>
      <c r="B5755" s="89">
        <v>500</v>
      </c>
      <c r="C5755" s="89" t="s">
        <v>7963</v>
      </c>
      <c r="D5755" s="89"/>
      <c r="E5755" s="89" t="s">
        <v>6937</v>
      </c>
      <c r="F5755" s="89" t="s">
        <v>6936</v>
      </c>
      <c r="G5755" s="105">
        <v>45461.638888888891</v>
      </c>
      <c r="H5755" t="str">
        <f>INDEX(Partner_details[companyName], MATCH(E5755, Partner_details[email], 0))</f>
        <v>Tashir Papazyan</v>
      </c>
      <c r="I5755">
        <f>IFERROR(INDEX(ggPayers[payer], MATCH(A5755, ggPayers[remote_order_id], 0)), 0)</f>
        <v>0</v>
      </c>
      <c r="J5755" t="str">
        <f t="shared" si="89"/>
        <v>other</v>
      </c>
    </row>
    <row r="5756" spans="1:10">
      <c r="A5756" s="89" t="s">
        <v>15035</v>
      </c>
      <c r="B5756" s="89">
        <v>1000</v>
      </c>
      <c r="C5756" s="89" t="s">
        <v>7963</v>
      </c>
      <c r="D5756" s="89"/>
      <c r="E5756" s="89" t="s">
        <v>7018</v>
      </c>
      <c r="F5756" s="89" t="s">
        <v>476</v>
      </c>
      <c r="G5756" s="105">
        <v>45461.640972222223</v>
      </c>
      <c r="H5756" t="str">
        <f>INDEX(Partner_details[companyName], MATCH(E5756, Partner_details[email], 0))</f>
        <v>Malocco</v>
      </c>
      <c r="I5756">
        <f>IFERROR(INDEX(ggPayers[payer], MATCH(A5756, ggPayers[remote_order_id], 0)), 0)</f>
        <v>0</v>
      </c>
      <c r="J5756" t="str">
        <f t="shared" si="89"/>
        <v>other</v>
      </c>
    </row>
    <row r="5757" spans="1:10">
      <c r="A5757" s="89" t="s">
        <v>4338</v>
      </c>
      <c r="B5757" s="89">
        <v>1000</v>
      </c>
      <c r="C5757" s="89" t="s">
        <v>561</v>
      </c>
      <c r="D5757" s="89"/>
      <c r="E5757" s="89" t="s">
        <v>7018</v>
      </c>
      <c r="F5757" s="89" t="s">
        <v>476</v>
      </c>
      <c r="G5757" s="105">
        <v>45461.640972222223</v>
      </c>
      <c r="H5757" t="str">
        <f>INDEX(Partner_details[companyName], MATCH(E5757, Partner_details[email], 0))</f>
        <v>Malocco</v>
      </c>
      <c r="I5757">
        <f>IFERROR(INDEX(ggPayers[payer], MATCH(A5757, ggPayers[remote_order_id], 0)), 0)</f>
        <v>0</v>
      </c>
      <c r="J5757" t="str">
        <f t="shared" si="89"/>
        <v>other</v>
      </c>
    </row>
    <row r="5758" spans="1:10">
      <c r="A5758" s="89" t="s">
        <v>15036</v>
      </c>
      <c r="B5758" s="89">
        <v>1000</v>
      </c>
      <c r="C5758" s="89" t="s">
        <v>7963</v>
      </c>
      <c r="D5758" s="89"/>
      <c r="E5758" s="89" t="s">
        <v>7018</v>
      </c>
      <c r="F5758" s="89" t="s">
        <v>476</v>
      </c>
      <c r="G5758" s="105">
        <v>45461.640972222223</v>
      </c>
      <c r="H5758" t="str">
        <f>INDEX(Partner_details[companyName], MATCH(E5758, Partner_details[email], 0))</f>
        <v>Malocco</v>
      </c>
      <c r="I5758">
        <f>IFERROR(INDEX(ggPayers[payer], MATCH(A5758, ggPayers[remote_order_id], 0)), 0)</f>
        <v>0</v>
      </c>
      <c r="J5758" t="str">
        <f t="shared" si="89"/>
        <v>other</v>
      </c>
    </row>
    <row r="5759" spans="1:10">
      <c r="A5759" s="89" t="s">
        <v>15037</v>
      </c>
      <c r="B5759" s="89">
        <v>1000</v>
      </c>
      <c r="C5759" s="89" t="s">
        <v>7963</v>
      </c>
      <c r="D5759" s="89" t="s">
        <v>15038</v>
      </c>
      <c r="E5759" s="89" t="s">
        <v>7579</v>
      </c>
      <c r="F5759" s="89" t="s">
        <v>602</v>
      </c>
      <c r="G5759" s="105">
        <v>45461.6875</v>
      </c>
      <c r="H5759" t="e">
        <f>INDEX(Partner_details[companyName], MATCH(E5759, Partner_details[email], 0))</f>
        <v>#N/A</v>
      </c>
      <c r="I5759">
        <f>IFERROR(INDEX(ggPayers[payer], MATCH(A5759, ggPayers[remote_order_id], 0)), 0)</f>
        <v>0</v>
      </c>
      <c r="J5759" t="str">
        <f t="shared" si="89"/>
        <v>other</v>
      </c>
    </row>
    <row r="5760" spans="1:10">
      <c r="A5760" s="89" t="s">
        <v>15039</v>
      </c>
      <c r="B5760" s="89">
        <v>1000</v>
      </c>
      <c r="C5760" s="89" t="s">
        <v>7963</v>
      </c>
      <c r="D5760" s="89" t="s">
        <v>15040</v>
      </c>
      <c r="E5760" s="89" t="s">
        <v>6606</v>
      </c>
      <c r="F5760" s="89" t="s">
        <v>387</v>
      </c>
      <c r="G5760" s="105">
        <v>45461.724305555559</v>
      </c>
      <c r="H5760" t="str">
        <f>INDEX(Partner_details[companyName], MATCH(E5760, Partner_details[email], 0))</f>
        <v>Beer academy</v>
      </c>
      <c r="I5760">
        <f>IFERROR(INDEX(ggPayers[payer], MATCH(A5760, ggPayers[remote_order_id], 0)), 0)</f>
        <v>0</v>
      </c>
      <c r="J5760" t="str">
        <f t="shared" si="89"/>
        <v>other</v>
      </c>
    </row>
    <row r="5761" spans="1:10">
      <c r="A5761" s="89" t="s">
        <v>15041</v>
      </c>
      <c r="B5761" s="89">
        <v>2000</v>
      </c>
      <c r="C5761" s="89" t="s">
        <v>7963</v>
      </c>
      <c r="D5761" s="89" t="s">
        <v>15042</v>
      </c>
      <c r="E5761" s="89" t="s">
        <v>6606</v>
      </c>
      <c r="F5761" s="89" t="s">
        <v>387</v>
      </c>
      <c r="G5761" s="105">
        <v>45461.745138888888</v>
      </c>
      <c r="H5761" t="str">
        <f>INDEX(Partner_details[companyName], MATCH(E5761, Partner_details[email], 0))</f>
        <v>Beer academy</v>
      </c>
      <c r="I5761">
        <f>IFERROR(INDEX(ggPayers[payer], MATCH(A5761, ggPayers[remote_order_id], 0)), 0)</f>
        <v>0</v>
      </c>
      <c r="J5761" t="str">
        <f t="shared" si="89"/>
        <v>other</v>
      </c>
    </row>
    <row r="5762" spans="1:10">
      <c r="A5762" s="89" t="s">
        <v>15043</v>
      </c>
      <c r="B5762" s="89">
        <v>2000</v>
      </c>
      <c r="C5762" s="89" t="s">
        <v>7963</v>
      </c>
      <c r="D5762" s="89" t="s">
        <v>15044</v>
      </c>
      <c r="E5762" s="89" t="s">
        <v>6606</v>
      </c>
      <c r="F5762" s="89" t="s">
        <v>387</v>
      </c>
      <c r="G5762" s="105">
        <v>45461.745138888888</v>
      </c>
      <c r="H5762" t="str">
        <f>INDEX(Partner_details[companyName], MATCH(E5762, Partner_details[email], 0))</f>
        <v>Beer academy</v>
      </c>
      <c r="I5762">
        <f>IFERROR(INDEX(ggPayers[payer], MATCH(A5762, ggPayers[remote_order_id], 0)), 0)</f>
        <v>0</v>
      </c>
      <c r="J5762" t="str">
        <f t="shared" si="89"/>
        <v>other</v>
      </c>
    </row>
    <row r="5763" spans="1:10">
      <c r="A5763" s="89" t="s">
        <v>4336</v>
      </c>
      <c r="B5763" s="89">
        <v>1000</v>
      </c>
      <c r="C5763" s="89" t="s">
        <v>561</v>
      </c>
      <c r="D5763" s="89"/>
      <c r="E5763" s="89" t="s">
        <v>7235</v>
      </c>
      <c r="F5763" s="89" t="s">
        <v>710</v>
      </c>
      <c r="G5763" s="105">
        <v>45461.786111111112</v>
      </c>
      <c r="H5763" t="str">
        <f>INDEX(Partner_details[companyName], MATCH(E5763, Partner_details[email], 0))</f>
        <v>Smoking Chef</v>
      </c>
      <c r="I5763">
        <f>IFERROR(INDEX(ggPayers[payer], MATCH(A5763, ggPayers[remote_order_id], 0)), 0)</f>
        <v>0</v>
      </c>
      <c r="J5763" t="str">
        <f t="shared" ref="J5763:J5826" si="90">IF(NOT(I5763=0), "ggPay", "other")</f>
        <v>other</v>
      </c>
    </row>
    <row r="5764" spans="1:10">
      <c r="A5764" s="89" t="s">
        <v>15045</v>
      </c>
      <c r="B5764" s="89">
        <v>1000</v>
      </c>
      <c r="C5764" s="89" t="s">
        <v>7963</v>
      </c>
      <c r="D5764" s="89"/>
      <c r="E5764" s="89" t="s">
        <v>7235</v>
      </c>
      <c r="F5764" s="89" t="s">
        <v>710</v>
      </c>
      <c r="G5764" s="105">
        <v>45461.786111111112</v>
      </c>
      <c r="H5764" t="str">
        <f>INDEX(Partner_details[companyName], MATCH(E5764, Partner_details[email], 0))</f>
        <v>Smoking Chef</v>
      </c>
      <c r="I5764">
        <f>IFERROR(INDEX(ggPayers[payer], MATCH(A5764, ggPayers[remote_order_id], 0)), 0)</f>
        <v>0</v>
      </c>
      <c r="J5764" t="str">
        <f t="shared" si="90"/>
        <v>other</v>
      </c>
    </row>
    <row r="5765" spans="1:10">
      <c r="A5765" s="89" t="s">
        <v>4427</v>
      </c>
      <c r="B5765" s="89">
        <v>100</v>
      </c>
      <c r="C5765" s="89" t="s">
        <v>561</v>
      </c>
      <c r="D5765" s="89" t="s">
        <v>15046</v>
      </c>
      <c r="E5765" s="89" t="s">
        <v>7421</v>
      </c>
      <c r="F5765" s="89" t="s">
        <v>4287</v>
      </c>
      <c r="G5765" s="105">
        <v>45462.239583333336</v>
      </c>
      <c r="H5765" t="str">
        <f>INDEX(Partner_details[companyName], MATCH(E5765, Partner_details[email], 0))</f>
        <v>Tashir Komitas</v>
      </c>
      <c r="I5765">
        <f>IFERROR(INDEX(ggPayers[payer], MATCH(A5765, ggPayers[remote_order_id], 0)), 0)</f>
        <v>825186</v>
      </c>
      <c r="J5765" t="str">
        <f t="shared" si="90"/>
        <v>ggPay</v>
      </c>
    </row>
    <row r="5766" spans="1:10">
      <c r="A5766" s="89" t="s">
        <v>4425</v>
      </c>
      <c r="B5766" s="89">
        <v>100</v>
      </c>
      <c r="C5766" s="89" t="s">
        <v>561</v>
      </c>
      <c r="D5766" s="89" t="s">
        <v>15047</v>
      </c>
      <c r="E5766" s="89" t="s">
        <v>7105</v>
      </c>
      <c r="F5766" s="89" t="s">
        <v>4424</v>
      </c>
      <c r="G5766" s="105">
        <v>45462.267361111109</v>
      </c>
      <c r="H5766" t="str">
        <f>INDEX(Partner_details[companyName], MATCH(E5766, Partner_details[email], 0))</f>
        <v>Coffee music</v>
      </c>
      <c r="I5766">
        <f>IFERROR(INDEX(ggPayers[payer], MATCH(A5766, ggPayers[remote_order_id], 0)), 0)</f>
        <v>825186</v>
      </c>
      <c r="J5766" t="str">
        <f t="shared" si="90"/>
        <v>ggPay</v>
      </c>
    </row>
    <row r="5767" spans="1:10">
      <c r="A5767" s="89" t="s">
        <v>15048</v>
      </c>
      <c r="B5767" s="89">
        <v>100</v>
      </c>
      <c r="C5767" s="89" t="s">
        <v>7963</v>
      </c>
      <c r="D5767" s="89" t="s">
        <v>15049</v>
      </c>
      <c r="E5767" s="89" t="s">
        <v>7311</v>
      </c>
      <c r="F5767" s="89" t="s">
        <v>4421</v>
      </c>
      <c r="G5767" s="105">
        <v>45462.268750000003</v>
      </c>
      <c r="H5767" t="str">
        <f>INDEX(Partner_details[companyName], MATCH(E5767, Partner_details[email], 0))</f>
        <v>Coffee music</v>
      </c>
      <c r="I5767">
        <f>IFERROR(INDEX(ggPayers[payer], MATCH(A5767, ggPayers[remote_order_id], 0)), 0)</f>
        <v>0</v>
      </c>
      <c r="J5767" t="str">
        <f t="shared" si="90"/>
        <v>other</v>
      </c>
    </row>
    <row r="5768" spans="1:10">
      <c r="A5768" s="89" t="s">
        <v>4422</v>
      </c>
      <c r="B5768" s="89">
        <v>100</v>
      </c>
      <c r="C5768" s="89" t="s">
        <v>561</v>
      </c>
      <c r="D5768" s="89" t="s">
        <v>15050</v>
      </c>
      <c r="E5768" s="89" t="s">
        <v>7311</v>
      </c>
      <c r="F5768" s="89" t="s">
        <v>4421</v>
      </c>
      <c r="G5768" s="105">
        <v>45462.268750000003</v>
      </c>
      <c r="H5768" t="str">
        <f>INDEX(Partner_details[companyName], MATCH(E5768, Partner_details[email], 0))</f>
        <v>Coffee music</v>
      </c>
      <c r="I5768">
        <f>IFERROR(INDEX(ggPayers[payer], MATCH(A5768, ggPayers[remote_order_id], 0)), 0)</f>
        <v>825186</v>
      </c>
      <c r="J5768" t="str">
        <f t="shared" si="90"/>
        <v>ggPay</v>
      </c>
    </row>
    <row r="5769" spans="1:10">
      <c r="A5769" s="89" t="s">
        <v>4419</v>
      </c>
      <c r="B5769" s="89">
        <v>100</v>
      </c>
      <c r="C5769" s="89" t="s">
        <v>561</v>
      </c>
      <c r="D5769" s="89" t="s">
        <v>15051</v>
      </c>
      <c r="E5769" s="89" t="s">
        <v>6812</v>
      </c>
      <c r="F5769" s="89" t="s">
        <v>4418</v>
      </c>
      <c r="G5769" s="105">
        <v>45462.269444444442</v>
      </c>
      <c r="H5769" t="str">
        <f>INDEX(Partner_details[companyName], MATCH(E5769, Partner_details[email], 0))</f>
        <v>Coffee music</v>
      </c>
      <c r="I5769">
        <f>IFERROR(INDEX(ggPayers[payer], MATCH(A5769, ggPayers[remote_order_id], 0)), 0)</f>
        <v>825186</v>
      </c>
      <c r="J5769" t="str">
        <f t="shared" si="90"/>
        <v>ggPay</v>
      </c>
    </row>
    <row r="5770" spans="1:10">
      <c r="A5770" s="89" t="s">
        <v>4416</v>
      </c>
      <c r="B5770" s="89">
        <v>100</v>
      </c>
      <c r="C5770" s="89" t="s">
        <v>561</v>
      </c>
      <c r="D5770" s="89" t="s">
        <v>15052</v>
      </c>
      <c r="E5770" s="89" t="s">
        <v>6631</v>
      </c>
      <c r="F5770" s="89" t="s">
        <v>4415</v>
      </c>
      <c r="G5770" s="105">
        <v>45462.269444444442</v>
      </c>
      <c r="H5770" t="str">
        <f>INDEX(Partner_details[companyName], MATCH(E5770, Partner_details[email], 0))</f>
        <v>Coffee music</v>
      </c>
      <c r="I5770">
        <f>IFERROR(INDEX(ggPayers[payer], MATCH(A5770, ggPayers[remote_order_id], 0)), 0)</f>
        <v>825186</v>
      </c>
      <c r="J5770" t="str">
        <f t="shared" si="90"/>
        <v>ggPay</v>
      </c>
    </row>
    <row r="5771" spans="1:10">
      <c r="A5771" s="89" t="s">
        <v>4413</v>
      </c>
      <c r="B5771" s="89">
        <v>100</v>
      </c>
      <c r="C5771" s="89" t="s">
        <v>561</v>
      </c>
      <c r="D5771" s="89" t="s">
        <v>15053</v>
      </c>
      <c r="E5771" s="89" t="s">
        <v>7293</v>
      </c>
      <c r="F5771" s="89" t="s">
        <v>237</v>
      </c>
      <c r="G5771" s="105">
        <v>45462.270138888889</v>
      </c>
      <c r="H5771" t="str">
        <f>INDEX(Partner_details[companyName], MATCH(E5771, Partner_details[email], 0))</f>
        <v>Coffee music</v>
      </c>
      <c r="I5771">
        <f>IFERROR(INDEX(ggPayers[payer], MATCH(A5771, ggPayers[remote_order_id], 0)), 0)</f>
        <v>825186</v>
      </c>
      <c r="J5771" t="str">
        <f t="shared" si="90"/>
        <v>ggPay</v>
      </c>
    </row>
    <row r="5772" spans="1:10">
      <c r="A5772" s="89" t="s">
        <v>4411</v>
      </c>
      <c r="B5772" s="89">
        <v>100</v>
      </c>
      <c r="C5772" s="89" t="s">
        <v>561</v>
      </c>
      <c r="D5772" s="89" t="s">
        <v>15054</v>
      </c>
      <c r="E5772" s="89" t="s">
        <v>6777</v>
      </c>
      <c r="F5772" s="89" t="s">
        <v>4410</v>
      </c>
      <c r="G5772" s="105">
        <v>45462.270833333336</v>
      </c>
      <c r="H5772" t="str">
        <f>INDEX(Partner_details[companyName], MATCH(E5772, Partner_details[email], 0))</f>
        <v>Coffee music</v>
      </c>
      <c r="I5772">
        <f>IFERROR(INDEX(ggPayers[payer], MATCH(A5772, ggPayers[remote_order_id], 0)), 0)</f>
        <v>825186</v>
      </c>
      <c r="J5772" t="str">
        <f t="shared" si="90"/>
        <v>ggPay</v>
      </c>
    </row>
    <row r="5773" spans="1:10">
      <c r="A5773" s="89" t="s">
        <v>4408</v>
      </c>
      <c r="B5773" s="89">
        <v>500</v>
      </c>
      <c r="C5773" s="89" t="s">
        <v>561</v>
      </c>
      <c r="D5773" s="89" t="s">
        <v>15055</v>
      </c>
      <c r="E5773" s="89" t="s">
        <v>7230</v>
      </c>
      <c r="F5773" s="89" t="s">
        <v>4342</v>
      </c>
      <c r="G5773" s="105">
        <v>45462.282638888886</v>
      </c>
      <c r="H5773" t="str">
        <f>INDEX(Partner_details[companyName], MATCH(E5773, Partner_details[email], 0))</f>
        <v>gg cjsc</v>
      </c>
      <c r="I5773">
        <f>IFERROR(INDEX(ggPayers[payer], MATCH(A5773, ggPayers[remote_order_id], 0)), 0)</f>
        <v>148617</v>
      </c>
      <c r="J5773" t="str">
        <f t="shared" si="90"/>
        <v>ggPay</v>
      </c>
    </row>
    <row r="5774" spans="1:10">
      <c r="A5774" s="89" t="s">
        <v>4405</v>
      </c>
      <c r="B5774" s="89">
        <v>1000</v>
      </c>
      <c r="C5774" s="89" t="s">
        <v>561</v>
      </c>
      <c r="D5774" s="89" t="s">
        <v>15056</v>
      </c>
      <c r="E5774" s="89" t="s">
        <v>338</v>
      </c>
      <c r="F5774" s="89" t="s">
        <v>337</v>
      </c>
      <c r="G5774" s="105">
        <v>45462.357638888891</v>
      </c>
      <c r="H5774" t="str">
        <f>INDEX(Partner_details[companyName], MATCH(E5774, Partner_details[email], 0))</f>
        <v>gg cjsc</v>
      </c>
      <c r="I5774">
        <f>IFERROR(INDEX(ggPayers[payer], MATCH(A5774, ggPayers[remote_order_id], 0)), 0)</f>
        <v>299967</v>
      </c>
      <c r="J5774" t="str">
        <f t="shared" si="90"/>
        <v>ggPay</v>
      </c>
    </row>
    <row r="5775" spans="1:10">
      <c r="A5775" s="89" t="s">
        <v>4402</v>
      </c>
      <c r="B5775" s="89">
        <v>200</v>
      </c>
      <c r="C5775" s="89" t="s">
        <v>7991</v>
      </c>
      <c r="D5775" s="89" t="s">
        <v>15057</v>
      </c>
      <c r="E5775" s="89" t="s">
        <v>7230</v>
      </c>
      <c r="F5775" s="89" t="s">
        <v>4342</v>
      </c>
      <c r="G5775" s="105">
        <v>45462.388888888891</v>
      </c>
      <c r="H5775" t="str">
        <f>INDEX(Partner_details[companyName], MATCH(E5775, Partner_details[email], 0))</f>
        <v>gg cjsc</v>
      </c>
      <c r="I5775">
        <f>IFERROR(INDEX(ggPayers[payer], MATCH(A5775, ggPayers[remote_order_id], 0)), 0)</f>
        <v>355585</v>
      </c>
      <c r="J5775" t="str">
        <f t="shared" si="90"/>
        <v>ggPay</v>
      </c>
    </row>
    <row r="5776" spans="1:10">
      <c r="A5776" s="89" t="s">
        <v>4400</v>
      </c>
      <c r="B5776" s="89">
        <v>500</v>
      </c>
      <c r="C5776" s="89" t="s">
        <v>561</v>
      </c>
      <c r="D5776" s="89" t="s">
        <v>15058</v>
      </c>
      <c r="E5776" s="89" t="s">
        <v>7296</v>
      </c>
      <c r="F5776" s="89" t="s">
        <v>516</v>
      </c>
      <c r="G5776" s="105">
        <v>45462.409722222219</v>
      </c>
      <c r="H5776" t="str">
        <f>INDEX(Partner_details[companyName], MATCH(E5776, Partner_details[email], 0))</f>
        <v>Paul</v>
      </c>
      <c r="I5776">
        <f>IFERROR(INDEX(ggPayers[payer], MATCH(A5776, ggPayers[remote_order_id], 0)), 0)</f>
        <v>392776</v>
      </c>
      <c r="J5776" t="str">
        <f t="shared" si="90"/>
        <v>ggPay</v>
      </c>
    </row>
    <row r="5777" spans="1:10">
      <c r="A5777" s="89" t="s">
        <v>15059</v>
      </c>
      <c r="B5777" s="89">
        <v>1000</v>
      </c>
      <c r="C5777" s="89" t="s">
        <v>7963</v>
      </c>
      <c r="D5777" s="89" t="s">
        <v>15060</v>
      </c>
      <c r="E5777" s="89" t="s">
        <v>6701</v>
      </c>
      <c r="F5777" s="89" t="s">
        <v>505</v>
      </c>
      <c r="G5777" s="105">
        <v>45462.477777777778</v>
      </c>
      <c r="H5777" t="str">
        <f>INDEX(Partner_details[companyName], MATCH(E5777, Partner_details[email], 0))</f>
        <v>Eatnact</v>
      </c>
      <c r="I5777">
        <f>IFERROR(INDEX(ggPayers[payer], MATCH(A5777, ggPayers[remote_order_id], 0)), 0)</f>
        <v>0</v>
      </c>
      <c r="J5777" t="str">
        <f t="shared" si="90"/>
        <v>other</v>
      </c>
    </row>
    <row r="5778" spans="1:10">
      <c r="A5778" s="89" t="s">
        <v>15061</v>
      </c>
      <c r="B5778" s="89">
        <v>1000</v>
      </c>
      <c r="C5778" s="89" t="s">
        <v>7963</v>
      </c>
      <c r="D5778" s="89" t="s">
        <v>15062</v>
      </c>
      <c r="E5778" s="89" t="s">
        <v>6701</v>
      </c>
      <c r="F5778" s="89" t="s">
        <v>505</v>
      </c>
      <c r="G5778" s="105">
        <v>45462.477777777778</v>
      </c>
      <c r="H5778" t="str">
        <f>INDEX(Partner_details[companyName], MATCH(E5778, Partner_details[email], 0))</f>
        <v>Eatnact</v>
      </c>
      <c r="I5778">
        <f>IFERROR(INDEX(ggPayers[payer], MATCH(A5778, ggPayers[remote_order_id], 0)), 0)</f>
        <v>0</v>
      </c>
      <c r="J5778" t="str">
        <f t="shared" si="90"/>
        <v>other</v>
      </c>
    </row>
    <row r="5779" spans="1:10">
      <c r="A5779" s="89" t="s">
        <v>15063</v>
      </c>
      <c r="B5779" s="89">
        <v>500</v>
      </c>
      <c r="C5779" s="89" t="s">
        <v>7963</v>
      </c>
      <c r="D5779" s="89" t="s">
        <v>15064</v>
      </c>
      <c r="E5779" s="89" t="s">
        <v>6701</v>
      </c>
      <c r="F5779" s="89" t="s">
        <v>505</v>
      </c>
      <c r="G5779" s="105">
        <v>45462.478472222225</v>
      </c>
      <c r="H5779" t="str">
        <f>INDEX(Partner_details[companyName], MATCH(E5779, Partner_details[email], 0))</f>
        <v>Eatnact</v>
      </c>
      <c r="I5779">
        <f>IFERROR(INDEX(ggPayers[payer], MATCH(A5779, ggPayers[remote_order_id], 0)), 0)</f>
        <v>0</v>
      </c>
      <c r="J5779" t="str">
        <f t="shared" si="90"/>
        <v>other</v>
      </c>
    </row>
    <row r="5780" spans="1:10">
      <c r="A5780" s="89" t="s">
        <v>15065</v>
      </c>
      <c r="B5780" s="89">
        <v>500</v>
      </c>
      <c r="C5780" s="89" t="s">
        <v>7963</v>
      </c>
      <c r="D5780" s="89"/>
      <c r="E5780" s="89" t="s">
        <v>6701</v>
      </c>
      <c r="F5780" s="89" t="s">
        <v>505</v>
      </c>
      <c r="G5780" s="105">
        <v>45462.479166666664</v>
      </c>
      <c r="H5780" t="str">
        <f>INDEX(Partner_details[companyName], MATCH(E5780, Partner_details[email], 0))</f>
        <v>Eatnact</v>
      </c>
      <c r="I5780">
        <f>IFERROR(INDEX(ggPayers[payer], MATCH(A5780, ggPayers[remote_order_id], 0)), 0)</f>
        <v>0</v>
      </c>
      <c r="J5780" t="str">
        <f t="shared" si="90"/>
        <v>other</v>
      </c>
    </row>
    <row r="5781" spans="1:10">
      <c r="A5781" s="89" t="s">
        <v>15066</v>
      </c>
      <c r="B5781" s="89">
        <v>500</v>
      </c>
      <c r="C5781" s="89" t="s">
        <v>7963</v>
      </c>
      <c r="D5781" s="89"/>
      <c r="E5781" s="89" t="s">
        <v>6701</v>
      </c>
      <c r="F5781" s="89" t="s">
        <v>505</v>
      </c>
      <c r="G5781" s="105">
        <v>45462.479166666664</v>
      </c>
      <c r="H5781" t="str">
        <f>INDEX(Partner_details[companyName], MATCH(E5781, Partner_details[email], 0))</f>
        <v>Eatnact</v>
      </c>
      <c r="I5781">
        <f>IFERROR(INDEX(ggPayers[payer], MATCH(A5781, ggPayers[remote_order_id], 0)), 0)</f>
        <v>0</v>
      </c>
      <c r="J5781" t="str">
        <f t="shared" si="90"/>
        <v>other</v>
      </c>
    </row>
    <row r="5782" spans="1:10">
      <c r="A5782" s="89" t="s">
        <v>15067</v>
      </c>
      <c r="B5782" s="89">
        <v>2000</v>
      </c>
      <c r="C5782" s="89" t="s">
        <v>7963</v>
      </c>
      <c r="D5782" s="89"/>
      <c r="E5782" s="89" t="s">
        <v>6984</v>
      </c>
      <c r="F5782" s="89" t="s">
        <v>206</v>
      </c>
      <c r="G5782" s="105">
        <v>45462.513194444444</v>
      </c>
      <c r="H5782" t="str">
        <f>INDEX(Partner_details[companyName], MATCH(E5782, Partner_details[email], 0))</f>
        <v>gg cjsc</v>
      </c>
      <c r="I5782">
        <f>IFERROR(INDEX(ggPayers[payer], MATCH(A5782, ggPayers[remote_order_id], 0)), 0)</f>
        <v>0</v>
      </c>
      <c r="J5782" t="str">
        <f t="shared" si="90"/>
        <v>other</v>
      </c>
    </row>
    <row r="5783" spans="1:10">
      <c r="A5783" s="89" t="s">
        <v>4398</v>
      </c>
      <c r="B5783" s="89">
        <v>100</v>
      </c>
      <c r="C5783" s="89" t="s">
        <v>561</v>
      </c>
      <c r="D5783" s="89" t="s">
        <v>15068</v>
      </c>
      <c r="E5783" s="89" t="s">
        <v>6893</v>
      </c>
      <c r="F5783" s="89" t="s">
        <v>4397</v>
      </c>
      <c r="G5783" s="105">
        <v>45462.521527777775</v>
      </c>
      <c r="H5783" t="str">
        <f>INDEX(Partner_details[companyName], MATCH(E5783, Partner_details[email], 0))</f>
        <v>Coffee music</v>
      </c>
      <c r="I5783">
        <f>IFERROR(INDEX(ggPayers[payer], MATCH(A5783, ggPayers[remote_order_id], 0)), 0)</f>
        <v>825186</v>
      </c>
      <c r="J5783" t="str">
        <f t="shared" si="90"/>
        <v>ggPay</v>
      </c>
    </row>
    <row r="5784" spans="1:10">
      <c r="A5784" s="89" t="s">
        <v>15069</v>
      </c>
      <c r="B5784" s="89">
        <v>100</v>
      </c>
      <c r="C5784" s="89" t="s">
        <v>7974</v>
      </c>
      <c r="D5784" s="89"/>
      <c r="E5784" s="89" t="s">
        <v>6948</v>
      </c>
      <c r="F5784" s="89" t="s">
        <v>6947</v>
      </c>
      <c r="G5784" s="105">
        <v>45462.522222222222</v>
      </c>
      <c r="H5784" t="str">
        <f>INDEX(Partner_details[companyName], MATCH(E5784, Partner_details[email], 0))</f>
        <v>Coffee music</v>
      </c>
      <c r="I5784">
        <f>IFERROR(INDEX(ggPayers[payer], MATCH(A5784, ggPayers[remote_order_id], 0)), 0)</f>
        <v>0</v>
      </c>
      <c r="J5784" t="str">
        <f t="shared" si="90"/>
        <v>other</v>
      </c>
    </row>
    <row r="5785" spans="1:10">
      <c r="A5785" s="89" t="s">
        <v>15070</v>
      </c>
      <c r="B5785" s="89">
        <v>100</v>
      </c>
      <c r="C5785" s="89" t="s">
        <v>7974</v>
      </c>
      <c r="D5785" s="89"/>
      <c r="E5785" s="89" t="s">
        <v>6759</v>
      </c>
      <c r="F5785" s="89" t="s">
        <v>6758</v>
      </c>
      <c r="G5785" s="105">
        <v>45462.522916666669</v>
      </c>
      <c r="H5785" t="str">
        <f>INDEX(Partner_details[companyName], MATCH(E5785, Partner_details[email], 0))</f>
        <v>Coffee music</v>
      </c>
      <c r="I5785">
        <f>IFERROR(INDEX(ggPayers[payer], MATCH(A5785, ggPayers[remote_order_id], 0)), 0)</f>
        <v>0</v>
      </c>
      <c r="J5785" t="str">
        <f t="shared" si="90"/>
        <v>other</v>
      </c>
    </row>
    <row r="5786" spans="1:10">
      <c r="A5786" s="89" t="s">
        <v>15071</v>
      </c>
      <c r="B5786" s="89">
        <v>100</v>
      </c>
      <c r="C5786" s="89" t="s">
        <v>7974</v>
      </c>
      <c r="D5786" s="89"/>
      <c r="E5786" s="89" t="s">
        <v>6759</v>
      </c>
      <c r="F5786" s="89" t="s">
        <v>6758</v>
      </c>
      <c r="G5786" s="105">
        <v>45462.523611111108</v>
      </c>
      <c r="H5786" t="str">
        <f>INDEX(Partner_details[companyName], MATCH(E5786, Partner_details[email], 0))</f>
        <v>Coffee music</v>
      </c>
      <c r="I5786">
        <f>IFERROR(INDEX(ggPayers[payer], MATCH(A5786, ggPayers[remote_order_id], 0)), 0)</f>
        <v>0</v>
      </c>
      <c r="J5786" t="str">
        <f t="shared" si="90"/>
        <v>other</v>
      </c>
    </row>
    <row r="5787" spans="1:10">
      <c r="A5787" s="89" t="s">
        <v>15072</v>
      </c>
      <c r="B5787" s="89">
        <v>100</v>
      </c>
      <c r="C5787" s="89" t="s">
        <v>7974</v>
      </c>
      <c r="D5787" s="89"/>
      <c r="E5787" s="89" t="s">
        <v>6759</v>
      </c>
      <c r="F5787" s="89" t="s">
        <v>6758</v>
      </c>
      <c r="G5787" s="105">
        <v>45462.523611111108</v>
      </c>
      <c r="H5787" t="str">
        <f>INDEX(Partner_details[companyName], MATCH(E5787, Partner_details[email], 0))</f>
        <v>Coffee music</v>
      </c>
      <c r="I5787">
        <f>IFERROR(INDEX(ggPayers[payer], MATCH(A5787, ggPayers[remote_order_id], 0)), 0)</f>
        <v>0</v>
      </c>
      <c r="J5787" t="str">
        <f t="shared" si="90"/>
        <v>other</v>
      </c>
    </row>
    <row r="5788" spans="1:10">
      <c r="A5788" s="89" t="s">
        <v>15073</v>
      </c>
      <c r="B5788" s="89">
        <v>100</v>
      </c>
      <c r="C5788" s="89" t="s">
        <v>7974</v>
      </c>
      <c r="D5788" s="89"/>
      <c r="E5788" s="89" t="s">
        <v>6759</v>
      </c>
      <c r="F5788" s="89" t="s">
        <v>6758</v>
      </c>
      <c r="G5788" s="105">
        <v>45462.523611111108</v>
      </c>
      <c r="H5788" t="str">
        <f>INDEX(Partner_details[companyName], MATCH(E5788, Partner_details[email], 0))</f>
        <v>Coffee music</v>
      </c>
      <c r="I5788">
        <f>IFERROR(INDEX(ggPayers[payer], MATCH(A5788, ggPayers[remote_order_id], 0)), 0)</f>
        <v>0</v>
      </c>
      <c r="J5788" t="str">
        <f t="shared" si="90"/>
        <v>other</v>
      </c>
    </row>
    <row r="5789" spans="1:10">
      <c r="A5789" s="89" t="s">
        <v>15074</v>
      </c>
      <c r="B5789" s="89">
        <v>100</v>
      </c>
      <c r="C5789" s="89" t="s">
        <v>7974</v>
      </c>
      <c r="D5789" s="89"/>
      <c r="E5789" s="89" t="s">
        <v>6759</v>
      </c>
      <c r="F5789" s="89" t="s">
        <v>6758</v>
      </c>
      <c r="G5789" s="105">
        <v>45462.527083333334</v>
      </c>
      <c r="H5789" t="str">
        <f>INDEX(Partner_details[companyName], MATCH(E5789, Partner_details[email], 0))</f>
        <v>Coffee music</v>
      </c>
      <c r="I5789">
        <f>IFERROR(INDEX(ggPayers[payer], MATCH(A5789, ggPayers[remote_order_id], 0)), 0)</f>
        <v>0</v>
      </c>
      <c r="J5789" t="str">
        <f t="shared" si="90"/>
        <v>other</v>
      </c>
    </row>
    <row r="5790" spans="1:10">
      <c r="A5790" s="89" t="s">
        <v>15075</v>
      </c>
      <c r="B5790" s="89">
        <v>100</v>
      </c>
      <c r="C5790" s="89" t="s">
        <v>7974</v>
      </c>
      <c r="D5790" s="89"/>
      <c r="E5790" s="89" t="s">
        <v>6759</v>
      </c>
      <c r="F5790" s="89" t="s">
        <v>6758</v>
      </c>
      <c r="G5790" s="105">
        <v>45462.527777777781</v>
      </c>
      <c r="H5790" t="str">
        <f>INDEX(Partner_details[companyName], MATCH(E5790, Partner_details[email], 0))</f>
        <v>Coffee music</v>
      </c>
      <c r="I5790">
        <f>IFERROR(INDEX(ggPayers[payer], MATCH(A5790, ggPayers[remote_order_id], 0)), 0)</f>
        <v>0</v>
      </c>
      <c r="J5790" t="str">
        <f t="shared" si="90"/>
        <v>other</v>
      </c>
    </row>
    <row r="5791" spans="1:10">
      <c r="A5791" s="89" t="s">
        <v>4395</v>
      </c>
      <c r="B5791" s="89">
        <v>100</v>
      </c>
      <c r="C5791" s="89" t="s">
        <v>561</v>
      </c>
      <c r="D5791" s="89" t="s">
        <v>15076</v>
      </c>
      <c r="E5791" s="89" t="s">
        <v>279</v>
      </c>
      <c r="F5791" s="89" t="s">
        <v>278</v>
      </c>
      <c r="G5791" s="105">
        <v>45462.527777777781</v>
      </c>
      <c r="H5791" t="str">
        <f>INDEX(Partner_details[companyName], MATCH(E5791, Partner_details[email], 0))</f>
        <v>gg cjsc</v>
      </c>
      <c r="I5791">
        <f>IFERROR(INDEX(ggPayers[payer], MATCH(A5791, ggPayers[remote_order_id], 0)), 0)</f>
        <v>825186</v>
      </c>
      <c r="J5791" t="str">
        <f t="shared" si="90"/>
        <v>ggPay</v>
      </c>
    </row>
    <row r="5792" spans="1:10">
      <c r="A5792" s="89" t="s">
        <v>4393</v>
      </c>
      <c r="B5792" s="89">
        <v>100</v>
      </c>
      <c r="C5792" s="89" t="s">
        <v>561</v>
      </c>
      <c r="D5792" s="89" t="s">
        <v>15077</v>
      </c>
      <c r="E5792" s="89" t="s">
        <v>7540</v>
      </c>
      <c r="F5792" s="89" t="s">
        <v>462</v>
      </c>
      <c r="G5792" s="105">
        <v>45462.535416666666</v>
      </c>
      <c r="H5792" t="str">
        <f>INDEX(Partner_details[companyName], MATCH(E5792, Partner_details[email], 0))</f>
        <v>Tashir Komitas</v>
      </c>
      <c r="I5792">
        <f>IFERROR(INDEX(ggPayers[payer], MATCH(A5792, ggPayers[remote_order_id], 0)), 0)</f>
        <v>825186</v>
      </c>
      <c r="J5792" t="str">
        <f t="shared" si="90"/>
        <v>ggPay</v>
      </c>
    </row>
    <row r="5793" spans="1:10">
      <c r="A5793" s="89" t="s">
        <v>4391</v>
      </c>
      <c r="B5793" s="89">
        <v>100</v>
      </c>
      <c r="C5793" s="89" t="s">
        <v>561</v>
      </c>
      <c r="D5793" s="89" t="s">
        <v>15078</v>
      </c>
      <c r="E5793" s="89" t="s">
        <v>6879</v>
      </c>
      <c r="F5793" s="89" t="s">
        <v>4390</v>
      </c>
      <c r="G5793" s="105">
        <v>45462.536111111112</v>
      </c>
      <c r="H5793" t="str">
        <f>INDEX(Partner_details[companyName], MATCH(E5793, Partner_details[email], 0))</f>
        <v>Tashir Komitas</v>
      </c>
      <c r="I5793">
        <f>IFERROR(INDEX(ggPayers[payer], MATCH(A5793, ggPayers[remote_order_id], 0)), 0)</f>
        <v>825186</v>
      </c>
      <c r="J5793" t="str">
        <f t="shared" si="90"/>
        <v>ggPay</v>
      </c>
    </row>
    <row r="5794" spans="1:10">
      <c r="A5794" s="89" t="s">
        <v>15079</v>
      </c>
      <c r="B5794" s="89">
        <v>100</v>
      </c>
      <c r="C5794" s="89" t="s">
        <v>7974</v>
      </c>
      <c r="D5794" s="89"/>
      <c r="E5794" s="89" t="s">
        <v>6564</v>
      </c>
      <c r="F5794" s="89" t="s">
        <v>6563</v>
      </c>
      <c r="G5794" s="105">
        <v>45462.539583333331</v>
      </c>
      <c r="H5794" t="str">
        <f>INDEX(Partner_details[companyName], MATCH(E5794, Partner_details[email], 0))</f>
        <v>Coffee music</v>
      </c>
      <c r="I5794">
        <f>IFERROR(INDEX(ggPayers[payer], MATCH(A5794, ggPayers[remote_order_id], 0)), 0)</f>
        <v>0</v>
      </c>
      <c r="J5794" t="str">
        <f t="shared" si="90"/>
        <v>other</v>
      </c>
    </row>
    <row r="5795" spans="1:10">
      <c r="A5795" s="89" t="s">
        <v>15080</v>
      </c>
      <c r="B5795" s="89">
        <v>100</v>
      </c>
      <c r="C5795" s="89" t="s">
        <v>7974</v>
      </c>
      <c r="D5795" s="89"/>
      <c r="E5795" s="89" t="s">
        <v>6564</v>
      </c>
      <c r="F5795" s="89" t="s">
        <v>6563</v>
      </c>
      <c r="G5795" s="105">
        <v>45462.539583333331</v>
      </c>
      <c r="H5795" t="str">
        <f>INDEX(Partner_details[companyName], MATCH(E5795, Partner_details[email], 0))</f>
        <v>Coffee music</v>
      </c>
      <c r="I5795">
        <f>IFERROR(INDEX(ggPayers[payer], MATCH(A5795, ggPayers[remote_order_id], 0)), 0)</f>
        <v>0</v>
      </c>
      <c r="J5795" t="str">
        <f t="shared" si="90"/>
        <v>other</v>
      </c>
    </row>
    <row r="5796" spans="1:10">
      <c r="A5796" s="89" t="s">
        <v>15081</v>
      </c>
      <c r="B5796" s="89">
        <v>100</v>
      </c>
      <c r="C5796" s="89" t="s">
        <v>7974</v>
      </c>
      <c r="D5796" s="89"/>
      <c r="E5796" s="89" t="s">
        <v>6564</v>
      </c>
      <c r="F5796" s="89" t="s">
        <v>6563</v>
      </c>
      <c r="G5796" s="105">
        <v>45462.540277777778</v>
      </c>
      <c r="H5796" t="str">
        <f>INDEX(Partner_details[companyName], MATCH(E5796, Partner_details[email], 0))</f>
        <v>Coffee music</v>
      </c>
      <c r="I5796">
        <f>IFERROR(INDEX(ggPayers[payer], MATCH(A5796, ggPayers[remote_order_id], 0)), 0)</f>
        <v>0</v>
      </c>
      <c r="J5796" t="str">
        <f t="shared" si="90"/>
        <v>other</v>
      </c>
    </row>
    <row r="5797" spans="1:10">
      <c r="A5797" s="89" t="s">
        <v>15082</v>
      </c>
      <c r="B5797" s="89">
        <v>100</v>
      </c>
      <c r="C5797" s="89" t="s">
        <v>7974</v>
      </c>
      <c r="D5797" s="89"/>
      <c r="E5797" s="89" t="s">
        <v>7441</v>
      </c>
      <c r="F5797" s="89" t="s">
        <v>7440</v>
      </c>
      <c r="G5797" s="105">
        <v>45462.540277777778</v>
      </c>
      <c r="H5797" t="str">
        <f>INDEX(Partner_details[companyName], MATCH(E5797, Partner_details[email], 0))</f>
        <v>Coffee music</v>
      </c>
      <c r="I5797">
        <f>IFERROR(INDEX(ggPayers[payer], MATCH(A5797, ggPayers[remote_order_id], 0)), 0)</f>
        <v>0</v>
      </c>
      <c r="J5797" t="str">
        <f t="shared" si="90"/>
        <v>other</v>
      </c>
    </row>
    <row r="5798" spans="1:10">
      <c r="A5798" s="89" t="s">
        <v>4388</v>
      </c>
      <c r="B5798" s="89">
        <v>100</v>
      </c>
      <c r="C5798" s="89" t="s">
        <v>561</v>
      </c>
      <c r="D5798" s="89" t="s">
        <v>15083</v>
      </c>
      <c r="E5798" s="89" t="s">
        <v>6774</v>
      </c>
      <c r="F5798" s="89" t="s">
        <v>655</v>
      </c>
      <c r="G5798" s="105">
        <v>45462.540277777778</v>
      </c>
      <c r="H5798" t="str">
        <f>INDEX(Partner_details[companyName], MATCH(E5798, Partner_details[email], 0))</f>
        <v>Coffee music</v>
      </c>
      <c r="I5798">
        <f>IFERROR(INDEX(ggPayers[payer], MATCH(A5798, ggPayers[remote_order_id], 0)), 0)</f>
        <v>825186</v>
      </c>
      <c r="J5798" t="str">
        <f t="shared" si="90"/>
        <v>ggPay</v>
      </c>
    </row>
    <row r="5799" spans="1:10">
      <c r="A5799" s="89" t="s">
        <v>15084</v>
      </c>
      <c r="B5799" s="89">
        <v>100</v>
      </c>
      <c r="C5799" s="89" t="s">
        <v>7974</v>
      </c>
      <c r="D5799" s="89"/>
      <c r="E5799" s="89" t="s">
        <v>6969</v>
      </c>
      <c r="F5799" s="89" t="s">
        <v>6968</v>
      </c>
      <c r="G5799" s="105">
        <v>45462.540972222225</v>
      </c>
      <c r="H5799" t="str">
        <f>INDEX(Partner_details[companyName], MATCH(E5799, Partner_details[email], 0))</f>
        <v>Coffee music</v>
      </c>
      <c r="I5799">
        <f>IFERROR(INDEX(ggPayers[payer], MATCH(A5799, ggPayers[remote_order_id], 0)), 0)</f>
        <v>0</v>
      </c>
      <c r="J5799" t="str">
        <f t="shared" si="90"/>
        <v>other</v>
      </c>
    </row>
    <row r="5800" spans="1:10">
      <c r="A5800" s="89" t="s">
        <v>4386</v>
      </c>
      <c r="B5800" s="89">
        <v>100</v>
      </c>
      <c r="C5800" s="89" t="s">
        <v>561</v>
      </c>
      <c r="D5800" s="89" t="s">
        <v>15085</v>
      </c>
      <c r="E5800" s="89" t="s">
        <v>7323</v>
      </c>
      <c r="F5800" s="89" t="s">
        <v>184</v>
      </c>
      <c r="G5800" s="105">
        <v>45462.540972222225</v>
      </c>
      <c r="H5800" t="str">
        <f>INDEX(Partner_details[companyName], MATCH(E5800, Partner_details[email], 0))</f>
        <v>Coffee music</v>
      </c>
      <c r="I5800">
        <f>IFERROR(INDEX(ggPayers[payer], MATCH(A5800, ggPayers[remote_order_id], 0)), 0)</f>
        <v>825186</v>
      </c>
      <c r="J5800" t="str">
        <f t="shared" si="90"/>
        <v>ggPay</v>
      </c>
    </row>
    <row r="5801" spans="1:10">
      <c r="A5801" s="89" t="s">
        <v>15086</v>
      </c>
      <c r="B5801" s="89">
        <v>100</v>
      </c>
      <c r="C5801" s="89" t="s">
        <v>7974</v>
      </c>
      <c r="D5801" s="89"/>
      <c r="E5801" s="89" t="s">
        <v>6969</v>
      </c>
      <c r="F5801" s="89" t="s">
        <v>6968</v>
      </c>
      <c r="G5801" s="105">
        <v>45462.542361111111</v>
      </c>
      <c r="H5801" t="str">
        <f>INDEX(Partner_details[companyName], MATCH(E5801, Partner_details[email], 0))</f>
        <v>Coffee music</v>
      </c>
      <c r="I5801">
        <f>IFERROR(INDEX(ggPayers[payer], MATCH(A5801, ggPayers[remote_order_id], 0)), 0)</f>
        <v>0</v>
      </c>
      <c r="J5801" t="str">
        <f t="shared" si="90"/>
        <v>other</v>
      </c>
    </row>
    <row r="5802" spans="1:10">
      <c r="A5802" s="89" t="s">
        <v>15087</v>
      </c>
      <c r="B5802" s="89">
        <v>100</v>
      </c>
      <c r="C5802" s="89" t="s">
        <v>7974</v>
      </c>
      <c r="D5802" s="89"/>
      <c r="E5802" s="89" t="s">
        <v>6969</v>
      </c>
      <c r="F5802" s="89" t="s">
        <v>6968</v>
      </c>
      <c r="G5802" s="105">
        <v>45462.543055555558</v>
      </c>
      <c r="H5802" t="str">
        <f>INDEX(Partner_details[companyName], MATCH(E5802, Partner_details[email], 0))</f>
        <v>Coffee music</v>
      </c>
      <c r="I5802">
        <f>IFERROR(INDEX(ggPayers[payer], MATCH(A5802, ggPayers[remote_order_id], 0)), 0)</f>
        <v>0</v>
      </c>
      <c r="J5802" t="str">
        <f t="shared" si="90"/>
        <v>other</v>
      </c>
    </row>
    <row r="5803" spans="1:10">
      <c r="A5803" s="89" t="s">
        <v>4384</v>
      </c>
      <c r="B5803" s="89">
        <v>100</v>
      </c>
      <c r="C5803" s="89" t="s">
        <v>561</v>
      </c>
      <c r="D5803" s="89" t="s">
        <v>15088</v>
      </c>
      <c r="E5803" s="89" t="s">
        <v>6564</v>
      </c>
      <c r="F5803" s="89" t="s">
        <v>6563</v>
      </c>
      <c r="G5803" s="105">
        <v>45462.551388888889</v>
      </c>
      <c r="H5803" t="str">
        <f>INDEX(Partner_details[companyName], MATCH(E5803, Partner_details[email], 0))</f>
        <v>Coffee music</v>
      </c>
      <c r="I5803">
        <f>IFERROR(INDEX(ggPayers[payer], MATCH(A5803, ggPayers[remote_order_id], 0)), 0)</f>
        <v>825186</v>
      </c>
      <c r="J5803" t="str">
        <f t="shared" si="90"/>
        <v>ggPay</v>
      </c>
    </row>
    <row r="5804" spans="1:10">
      <c r="A5804" s="89" t="s">
        <v>15089</v>
      </c>
      <c r="B5804" s="89">
        <v>100</v>
      </c>
      <c r="C5804" s="89" t="s">
        <v>7974</v>
      </c>
      <c r="D5804" s="89"/>
      <c r="E5804" s="89" t="s">
        <v>6969</v>
      </c>
      <c r="F5804" s="89" t="s">
        <v>6968</v>
      </c>
      <c r="G5804" s="105">
        <v>45462.566666666666</v>
      </c>
      <c r="H5804" t="str">
        <f>INDEX(Partner_details[companyName], MATCH(E5804, Partner_details[email], 0))</f>
        <v>Coffee music</v>
      </c>
      <c r="I5804">
        <f>IFERROR(INDEX(ggPayers[payer], MATCH(A5804, ggPayers[remote_order_id], 0)), 0)</f>
        <v>0</v>
      </c>
      <c r="J5804" t="str">
        <f t="shared" si="90"/>
        <v>other</v>
      </c>
    </row>
    <row r="5805" spans="1:10">
      <c r="A5805" s="89" t="s">
        <v>15090</v>
      </c>
      <c r="B5805" s="89">
        <v>100</v>
      </c>
      <c r="C5805" s="89" t="s">
        <v>7974</v>
      </c>
      <c r="D5805" s="89"/>
      <c r="E5805" s="89" t="s">
        <v>6969</v>
      </c>
      <c r="F5805" s="89" t="s">
        <v>6968</v>
      </c>
      <c r="G5805" s="105">
        <v>45462.567361111112</v>
      </c>
      <c r="H5805" t="str">
        <f>INDEX(Partner_details[companyName], MATCH(E5805, Partner_details[email], 0))</f>
        <v>Coffee music</v>
      </c>
      <c r="I5805">
        <f>IFERROR(INDEX(ggPayers[payer], MATCH(A5805, ggPayers[remote_order_id], 0)), 0)</f>
        <v>0</v>
      </c>
      <c r="J5805" t="str">
        <f t="shared" si="90"/>
        <v>other</v>
      </c>
    </row>
    <row r="5806" spans="1:10">
      <c r="A5806" s="89" t="s">
        <v>15091</v>
      </c>
      <c r="B5806" s="89">
        <v>100</v>
      </c>
      <c r="C5806" s="89" t="s">
        <v>7974</v>
      </c>
      <c r="D5806" s="89"/>
      <c r="E5806" s="89" t="s">
        <v>6969</v>
      </c>
      <c r="F5806" s="89" t="s">
        <v>6968</v>
      </c>
      <c r="G5806" s="105">
        <v>45462.571527777778</v>
      </c>
      <c r="H5806" t="str">
        <f>INDEX(Partner_details[companyName], MATCH(E5806, Partner_details[email], 0))</f>
        <v>Coffee music</v>
      </c>
      <c r="I5806">
        <f>IFERROR(INDEX(ggPayers[payer], MATCH(A5806, ggPayers[remote_order_id], 0)), 0)</f>
        <v>0</v>
      </c>
      <c r="J5806" t="str">
        <f t="shared" si="90"/>
        <v>other</v>
      </c>
    </row>
    <row r="5807" spans="1:10">
      <c r="A5807" s="89" t="s">
        <v>15092</v>
      </c>
      <c r="B5807" s="89">
        <v>100</v>
      </c>
      <c r="C5807" s="89" t="s">
        <v>7974</v>
      </c>
      <c r="D5807" s="89"/>
      <c r="E5807" s="89" t="s">
        <v>6969</v>
      </c>
      <c r="F5807" s="89" t="s">
        <v>6968</v>
      </c>
      <c r="G5807" s="105">
        <v>45462.571527777778</v>
      </c>
      <c r="H5807" t="str">
        <f>INDEX(Partner_details[companyName], MATCH(E5807, Partner_details[email], 0))</f>
        <v>Coffee music</v>
      </c>
      <c r="I5807">
        <f>IFERROR(INDEX(ggPayers[payer], MATCH(A5807, ggPayers[remote_order_id], 0)), 0)</f>
        <v>0</v>
      </c>
      <c r="J5807" t="str">
        <f t="shared" si="90"/>
        <v>other</v>
      </c>
    </row>
    <row r="5808" spans="1:10">
      <c r="A5808" s="89" t="s">
        <v>15093</v>
      </c>
      <c r="B5808" s="89">
        <v>100</v>
      </c>
      <c r="C5808" s="89" t="s">
        <v>7974</v>
      </c>
      <c r="D5808" s="89"/>
      <c r="E5808" s="89" t="s">
        <v>6969</v>
      </c>
      <c r="F5808" s="89" t="s">
        <v>6968</v>
      </c>
      <c r="G5808" s="105">
        <v>45462.572222222225</v>
      </c>
      <c r="H5808" t="str">
        <f>INDEX(Partner_details[companyName], MATCH(E5808, Partner_details[email], 0))</f>
        <v>Coffee music</v>
      </c>
      <c r="I5808">
        <f>IFERROR(INDEX(ggPayers[payer], MATCH(A5808, ggPayers[remote_order_id], 0)), 0)</f>
        <v>0</v>
      </c>
      <c r="J5808" t="str">
        <f t="shared" si="90"/>
        <v>other</v>
      </c>
    </row>
    <row r="5809" spans="1:10">
      <c r="A5809" s="89" t="s">
        <v>15094</v>
      </c>
      <c r="B5809" s="89">
        <v>100</v>
      </c>
      <c r="C5809" s="89" t="s">
        <v>7974</v>
      </c>
      <c r="D5809" s="89"/>
      <c r="E5809" s="89" t="s">
        <v>6969</v>
      </c>
      <c r="F5809" s="89" t="s">
        <v>6968</v>
      </c>
      <c r="G5809" s="105">
        <v>45462.572222222225</v>
      </c>
      <c r="H5809" t="str">
        <f>INDEX(Partner_details[companyName], MATCH(E5809, Partner_details[email], 0))</f>
        <v>Coffee music</v>
      </c>
      <c r="I5809">
        <f>IFERROR(INDEX(ggPayers[payer], MATCH(A5809, ggPayers[remote_order_id], 0)), 0)</f>
        <v>0</v>
      </c>
      <c r="J5809" t="str">
        <f t="shared" si="90"/>
        <v>other</v>
      </c>
    </row>
    <row r="5810" spans="1:10">
      <c r="A5810" s="89" t="s">
        <v>15095</v>
      </c>
      <c r="B5810" s="89">
        <v>100</v>
      </c>
      <c r="C5810" s="89" t="s">
        <v>7974</v>
      </c>
      <c r="D5810" s="89"/>
      <c r="E5810" s="89" t="s">
        <v>6969</v>
      </c>
      <c r="F5810" s="89" t="s">
        <v>6968</v>
      </c>
      <c r="G5810" s="105">
        <v>45462.573611111111</v>
      </c>
      <c r="H5810" t="str">
        <f>INDEX(Partner_details[companyName], MATCH(E5810, Partner_details[email], 0))</f>
        <v>Coffee music</v>
      </c>
      <c r="I5810">
        <f>IFERROR(INDEX(ggPayers[payer], MATCH(A5810, ggPayers[remote_order_id], 0)), 0)</f>
        <v>0</v>
      </c>
      <c r="J5810" t="str">
        <f t="shared" si="90"/>
        <v>other</v>
      </c>
    </row>
    <row r="5811" spans="1:10">
      <c r="A5811" s="89" t="s">
        <v>15096</v>
      </c>
      <c r="B5811" s="89">
        <v>100</v>
      </c>
      <c r="C5811" s="89" t="s">
        <v>7974</v>
      </c>
      <c r="D5811" s="89"/>
      <c r="E5811" s="89" t="s">
        <v>6969</v>
      </c>
      <c r="F5811" s="89" t="s">
        <v>6968</v>
      </c>
      <c r="G5811" s="105">
        <v>45462.574305555558</v>
      </c>
      <c r="H5811" t="str">
        <f>INDEX(Partner_details[companyName], MATCH(E5811, Partner_details[email], 0))</f>
        <v>Coffee music</v>
      </c>
      <c r="I5811">
        <f>IFERROR(INDEX(ggPayers[payer], MATCH(A5811, ggPayers[remote_order_id], 0)), 0)</f>
        <v>0</v>
      </c>
      <c r="J5811" t="str">
        <f t="shared" si="90"/>
        <v>other</v>
      </c>
    </row>
    <row r="5812" spans="1:10">
      <c r="A5812" s="89" t="s">
        <v>15097</v>
      </c>
      <c r="B5812" s="89">
        <v>100</v>
      </c>
      <c r="C5812" s="89" t="s">
        <v>7974</v>
      </c>
      <c r="D5812" s="89"/>
      <c r="E5812" s="89" t="s">
        <v>6969</v>
      </c>
      <c r="F5812" s="89" t="s">
        <v>6968</v>
      </c>
      <c r="G5812" s="105">
        <v>45462.574305555558</v>
      </c>
      <c r="H5812" t="str">
        <f>INDEX(Partner_details[companyName], MATCH(E5812, Partner_details[email], 0))</f>
        <v>Coffee music</v>
      </c>
      <c r="I5812">
        <f>IFERROR(INDEX(ggPayers[payer], MATCH(A5812, ggPayers[remote_order_id], 0)), 0)</f>
        <v>0</v>
      </c>
      <c r="J5812" t="str">
        <f t="shared" si="90"/>
        <v>other</v>
      </c>
    </row>
    <row r="5813" spans="1:10">
      <c r="A5813" s="89" t="s">
        <v>4381</v>
      </c>
      <c r="B5813" s="89">
        <v>100</v>
      </c>
      <c r="C5813" s="89" t="s">
        <v>561</v>
      </c>
      <c r="D5813" s="89"/>
      <c r="E5813" s="89" t="s">
        <v>6389</v>
      </c>
      <c r="F5813" s="89" t="s">
        <v>4088</v>
      </c>
      <c r="G5813" s="105">
        <v>45462.578472222223</v>
      </c>
      <c r="H5813" t="str">
        <f>INDEX(Partner_details[companyName], MATCH(E5813, Partner_details[email], 0))</f>
        <v>Tashir Khanjyan</v>
      </c>
      <c r="I5813">
        <f>IFERROR(INDEX(ggPayers[payer], MATCH(A5813, ggPayers[remote_order_id], 0)), 0)</f>
        <v>0</v>
      </c>
      <c r="J5813" t="str">
        <f t="shared" si="90"/>
        <v>other</v>
      </c>
    </row>
    <row r="5814" spans="1:10">
      <c r="A5814" s="89" t="s">
        <v>4379</v>
      </c>
      <c r="B5814" s="89">
        <v>1000</v>
      </c>
      <c r="C5814" s="89" t="s">
        <v>561</v>
      </c>
      <c r="D5814" s="89"/>
      <c r="E5814" s="89" t="s">
        <v>6389</v>
      </c>
      <c r="F5814" s="89" t="s">
        <v>4088</v>
      </c>
      <c r="G5814" s="105">
        <v>45462.6</v>
      </c>
      <c r="H5814" t="str">
        <f>INDEX(Partner_details[companyName], MATCH(E5814, Partner_details[email], 0))</f>
        <v>Tashir Khanjyan</v>
      </c>
      <c r="I5814">
        <f>IFERROR(INDEX(ggPayers[payer], MATCH(A5814, ggPayers[remote_order_id], 0)), 0)</f>
        <v>0</v>
      </c>
      <c r="J5814" t="str">
        <f t="shared" si="90"/>
        <v>other</v>
      </c>
    </row>
    <row r="5815" spans="1:10">
      <c r="A5815" s="89" t="s">
        <v>15098</v>
      </c>
      <c r="B5815" s="89">
        <v>2000</v>
      </c>
      <c r="C5815" s="89" t="s">
        <v>7963</v>
      </c>
      <c r="D5815" s="89" t="s">
        <v>15099</v>
      </c>
      <c r="E5815" s="89" t="s">
        <v>7579</v>
      </c>
      <c r="F5815" s="89" t="s">
        <v>602</v>
      </c>
      <c r="G5815" s="105">
        <v>45462.668055555558</v>
      </c>
      <c r="H5815" t="e">
        <f>INDEX(Partner_details[companyName], MATCH(E5815, Partner_details[email], 0))</f>
        <v>#N/A</v>
      </c>
      <c r="I5815">
        <f>IFERROR(INDEX(ggPayers[payer], MATCH(A5815, ggPayers[remote_order_id], 0)), 0)</f>
        <v>0</v>
      </c>
      <c r="J5815" t="str">
        <f t="shared" si="90"/>
        <v>other</v>
      </c>
    </row>
    <row r="5816" spans="1:10">
      <c r="A5816" s="89" t="s">
        <v>15100</v>
      </c>
      <c r="B5816" s="89">
        <v>2000</v>
      </c>
      <c r="C5816" s="89" t="s">
        <v>7963</v>
      </c>
      <c r="D5816" s="89" t="s">
        <v>15101</v>
      </c>
      <c r="E5816" s="89" t="s">
        <v>7579</v>
      </c>
      <c r="F5816" s="89" t="s">
        <v>602</v>
      </c>
      <c r="G5816" s="105">
        <v>45462.668749999997</v>
      </c>
      <c r="H5816" t="e">
        <f>INDEX(Partner_details[companyName], MATCH(E5816, Partner_details[email], 0))</f>
        <v>#N/A</v>
      </c>
      <c r="I5816">
        <f>IFERROR(INDEX(ggPayers[payer], MATCH(A5816, ggPayers[remote_order_id], 0)), 0)</f>
        <v>0</v>
      </c>
      <c r="J5816" t="str">
        <f t="shared" si="90"/>
        <v>other</v>
      </c>
    </row>
    <row r="5817" spans="1:10">
      <c r="A5817" s="89" t="s">
        <v>15102</v>
      </c>
      <c r="B5817" s="89">
        <v>500</v>
      </c>
      <c r="C5817" s="89" t="s">
        <v>7963</v>
      </c>
      <c r="D5817" s="89"/>
      <c r="E5817" s="89" t="s">
        <v>6389</v>
      </c>
      <c r="F5817" s="89" t="s">
        <v>4088</v>
      </c>
      <c r="G5817" s="105">
        <v>45462.691666666666</v>
      </c>
      <c r="H5817" t="str">
        <f>INDEX(Partner_details[companyName], MATCH(E5817, Partner_details[email], 0))</f>
        <v>Tashir Khanjyan</v>
      </c>
      <c r="I5817">
        <f>IFERROR(INDEX(ggPayers[payer], MATCH(A5817, ggPayers[remote_order_id], 0)), 0)</f>
        <v>0</v>
      </c>
      <c r="J5817" t="str">
        <f t="shared" si="90"/>
        <v>other</v>
      </c>
    </row>
    <row r="5818" spans="1:10">
      <c r="A5818" s="89" t="s">
        <v>15103</v>
      </c>
      <c r="B5818" s="89">
        <v>500</v>
      </c>
      <c r="C5818" s="89" t="s">
        <v>7963</v>
      </c>
      <c r="D5818" s="89"/>
      <c r="E5818" s="89" t="s">
        <v>6389</v>
      </c>
      <c r="F5818" s="89" t="s">
        <v>4088</v>
      </c>
      <c r="G5818" s="105">
        <v>45462.693055555559</v>
      </c>
      <c r="H5818" t="str">
        <f>INDEX(Partner_details[companyName], MATCH(E5818, Partner_details[email], 0))</f>
        <v>Tashir Khanjyan</v>
      </c>
      <c r="I5818">
        <f>IFERROR(INDEX(ggPayers[payer], MATCH(A5818, ggPayers[remote_order_id], 0)), 0)</f>
        <v>0</v>
      </c>
      <c r="J5818" t="str">
        <f t="shared" si="90"/>
        <v>other</v>
      </c>
    </row>
    <row r="5819" spans="1:10">
      <c r="A5819" s="89" t="s">
        <v>15104</v>
      </c>
      <c r="B5819" s="89">
        <v>500</v>
      </c>
      <c r="C5819" s="89" t="s">
        <v>7963</v>
      </c>
      <c r="D5819" s="89"/>
      <c r="E5819" s="89" t="s">
        <v>6389</v>
      </c>
      <c r="F5819" s="89" t="s">
        <v>4088</v>
      </c>
      <c r="G5819" s="105">
        <v>45462.693055555559</v>
      </c>
      <c r="H5819" t="str">
        <f>INDEX(Partner_details[companyName], MATCH(E5819, Partner_details[email], 0))</f>
        <v>Tashir Khanjyan</v>
      </c>
      <c r="I5819">
        <f>IFERROR(INDEX(ggPayers[payer], MATCH(A5819, ggPayers[remote_order_id], 0)), 0)</f>
        <v>0</v>
      </c>
      <c r="J5819" t="str">
        <f t="shared" si="90"/>
        <v>other</v>
      </c>
    </row>
    <row r="5820" spans="1:10">
      <c r="A5820" s="89" t="s">
        <v>4377</v>
      </c>
      <c r="B5820" s="89">
        <v>2000</v>
      </c>
      <c r="C5820" s="89" t="s">
        <v>561</v>
      </c>
      <c r="D5820" s="89" t="s">
        <v>15105</v>
      </c>
      <c r="E5820" s="89" t="s">
        <v>6690</v>
      </c>
      <c r="F5820" s="89" t="s">
        <v>655</v>
      </c>
      <c r="G5820" s="105">
        <v>45462.704861111109</v>
      </c>
      <c r="H5820" t="str">
        <f>INDEX(Partner_details[companyName], MATCH(E5820, Partner_details[email], 0))</f>
        <v>Bisquit</v>
      </c>
      <c r="I5820">
        <f>IFERROR(INDEX(ggPayers[payer], MATCH(A5820, ggPayers[remote_order_id], 0)), 0)</f>
        <v>217882</v>
      </c>
      <c r="J5820" t="str">
        <f t="shared" si="90"/>
        <v>ggPay</v>
      </c>
    </row>
    <row r="5821" spans="1:10">
      <c r="A5821" s="89" t="s">
        <v>15106</v>
      </c>
      <c r="B5821" s="89">
        <v>500</v>
      </c>
      <c r="C5821" s="89" t="s">
        <v>7963</v>
      </c>
      <c r="D5821" s="89"/>
      <c r="E5821" s="89" t="s">
        <v>6830</v>
      </c>
      <c r="F5821" s="89" t="s">
        <v>382</v>
      </c>
      <c r="G5821" s="105">
        <v>45462.706944444442</v>
      </c>
      <c r="H5821" t="str">
        <f>INDEX(Partner_details[companyName], MATCH(E5821, Partner_details[email], 0))</f>
        <v>Beer Academy</v>
      </c>
      <c r="I5821">
        <f>IFERROR(INDEX(ggPayers[payer], MATCH(A5821, ggPayers[remote_order_id], 0)), 0)</f>
        <v>0</v>
      </c>
      <c r="J5821" t="str">
        <f t="shared" si="90"/>
        <v>other</v>
      </c>
    </row>
    <row r="5822" spans="1:10">
      <c r="A5822" s="89" t="s">
        <v>15107</v>
      </c>
      <c r="B5822" s="89">
        <v>500</v>
      </c>
      <c r="C5822" s="89" t="s">
        <v>7963</v>
      </c>
      <c r="D5822" s="89"/>
      <c r="E5822" s="89" t="s">
        <v>6830</v>
      </c>
      <c r="F5822" s="89" t="s">
        <v>382</v>
      </c>
      <c r="G5822" s="105">
        <v>45462.706944444442</v>
      </c>
      <c r="H5822" t="str">
        <f>INDEX(Partner_details[companyName], MATCH(E5822, Partner_details[email], 0))</f>
        <v>Beer Academy</v>
      </c>
      <c r="I5822">
        <f>IFERROR(INDEX(ggPayers[payer], MATCH(A5822, ggPayers[remote_order_id], 0)), 0)</f>
        <v>0</v>
      </c>
      <c r="J5822" t="str">
        <f t="shared" si="90"/>
        <v>other</v>
      </c>
    </row>
    <row r="5823" spans="1:10">
      <c r="A5823" s="89" t="s">
        <v>4375</v>
      </c>
      <c r="B5823" s="89">
        <v>500</v>
      </c>
      <c r="C5823" s="89" t="s">
        <v>7991</v>
      </c>
      <c r="D5823" s="89" t="s">
        <v>15108</v>
      </c>
      <c r="E5823" s="89" t="s">
        <v>6606</v>
      </c>
      <c r="F5823" s="89" t="s">
        <v>387</v>
      </c>
      <c r="G5823" s="105">
        <v>45462.732638888891</v>
      </c>
      <c r="H5823" t="str">
        <f>INDEX(Partner_details[companyName], MATCH(E5823, Partner_details[email], 0))</f>
        <v>Beer academy</v>
      </c>
      <c r="I5823">
        <f>IFERROR(INDEX(ggPayers[payer], MATCH(A5823, ggPayers[remote_order_id], 0)), 0)</f>
        <v>5882</v>
      </c>
      <c r="J5823" t="str">
        <f t="shared" si="90"/>
        <v>ggPay</v>
      </c>
    </row>
    <row r="5824" spans="1:10">
      <c r="A5824" s="89" t="s">
        <v>15109</v>
      </c>
      <c r="B5824" s="89">
        <v>500</v>
      </c>
      <c r="C5824" s="89" t="s">
        <v>7963</v>
      </c>
      <c r="D5824" s="89" t="s">
        <v>15110</v>
      </c>
      <c r="E5824" s="89" t="s">
        <v>6879</v>
      </c>
      <c r="F5824" s="89" t="s">
        <v>4390</v>
      </c>
      <c r="G5824" s="105">
        <v>45462.738194444442</v>
      </c>
      <c r="H5824" t="str">
        <f>INDEX(Partner_details[companyName], MATCH(E5824, Partner_details[email], 0))</f>
        <v>Tashir Komitas</v>
      </c>
      <c r="I5824">
        <f>IFERROR(INDEX(ggPayers[payer], MATCH(A5824, ggPayers[remote_order_id], 0)), 0)</f>
        <v>0</v>
      </c>
      <c r="J5824" t="str">
        <f t="shared" si="90"/>
        <v>other</v>
      </c>
    </row>
    <row r="5825" spans="1:10">
      <c r="A5825" s="89" t="s">
        <v>4373</v>
      </c>
      <c r="B5825" s="89">
        <v>500</v>
      </c>
      <c r="C5825" s="89" t="s">
        <v>561</v>
      </c>
      <c r="D5825" s="89" t="s">
        <v>15111</v>
      </c>
      <c r="E5825" s="89" t="s">
        <v>7018</v>
      </c>
      <c r="F5825" s="89" t="s">
        <v>476</v>
      </c>
      <c r="G5825" s="105">
        <v>45462.749305555553</v>
      </c>
      <c r="H5825" t="str">
        <f>INDEX(Partner_details[companyName], MATCH(E5825, Partner_details[email], 0))</f>
        <v>Malocco</v>
      </c>
      <c r="I5825">
        <f>IFERROR(INDEX(ggPayers[payer], MATCH(A5825, ggPayers[remote_order_id], 0)), 0)</f>
        <v>463035</v>
      </c>
      <c r="J5825" t="str">
        <f t="shared" si="90"/>
        <v>ggPay</v>
      </c>
    </row>
    <row r="5826" spans="1:10">
      <c r="A5826" s="89" t="s">
        <v>6118</v>
      </c>
      <c r="B5826" s="89">
        <v>1000</v>
      </c>
      <c r="C5826" s="89" t="s">
        <v>5606</v>
      </c>
      <c r="D5826" s="89" t="s">
        <v>15112</v>
      </c>
      <c r="E5826" s="89" t="s">
        <v>7579</v>
      </c>
      <c r="F5826" s="89" t="s">
        <v>602</v>
      </c>
      <c r="G5826" s="105">
        <v>45462.753472222219</v>
      </c>
      <c r="H5826" t="e">
        <f>INDEX(Partner_details[companyName], MATCH(E5826, Partner_details[email], 0))</f>
        <v>#N/A</v>
      </c>
      <c r="I5826">
        <f>IFERROR(INDEX(ggPayers[payer], MATCH(A5826, ggPayers[remote_order_id], 0)), 0)</f>
        <v>545501</v>
      </c>
      <c r="J5826" t="str">
        <f t="shared" si="90"/>
        <v>ggPay</v>
      </c>
    </row>
    <row r="5827" spans="1:10">
      <c r="A5827" s="89" t="s">
        <v>4371</v>
      </c>
      <c r="B5827" s="89">
        <v>1000</v>
      </c>
      <c r="C5827" s="89" t="s">
        <v>561</v>
      </c>
      <c r="D5827" s="89" t="s">
        <v>15113</v>
      </c>
      <c r="E5827" s="89" t="s">
        <v>7018</v>
      </c>
      <c r="F5827" s="89" t="s">
        <v>476</v>
      </c>
      <c r="G5827" s="105">
        <v>45462.757638888892</v>
      </c>
      <c r="H5827" t="str">
        <f>INDEX(Partner_details[companyName], MATCH(E5827, Partner_details[email], 0))</f>
        <v>Malocco</v>
      </c>
      <c r="I5827">
        <f>IFERROR(INDEX(ggPayers[payer], MATCH(A5827, ggPayers[remote_order_id], 0)), 0)</f>
        <v>2567</v>
      </c>
      <c r="J5827" t="str">
        <f t="shared" ref="J5827:J5890" si="91">IF(NOT(I5827=0), "ggPay", "other")</f>
        <v>ggPay</v>
      </c>
    </row>
    <row r="5828" spans="1:10">
      <c r="A5828" s="89" t="s">
        <v>15114</v>
      </c>
      <c r="B5828" s="89">
        <v>1000</v>
      </c>
      <c r="C5828" s="89" t="s">
        <v>7963</v>
      </c>
      <c r="D5828" s="89" t="s">
        <v>15115</v>
      </c>
      <c r="E5828" s="89" t="s">
        <v>6606</v>
      </c>
      <c r="F5828" s="89" t="s">
        <v>387</v>
      </c>
      <c r="G5828" s="105">
        <v>45462.797222222223</v>
      </c>
      <c r="H5828" t="str">
        <f>INDEX(Partner_details[companyName], MATCH(E5828, Partner_details[email], 0))</f>
        <v>Beer academy</v>
      </c>
      <c r="I5828">
        <f>IFERROR(INDEX(ggPayers[payer], MATCH(A5828, ggPayers[remote_order_id], 0)), 0)</f>
        <v>0</v>
      </c>
      <c r="J5828" t="str">
        <f t="shared" si="91"/>
        <v>other</v>
      </c>
    </row>
    <row r="5829" spans="1:10">
      <c r="A5829" s="89" t="s">
        <v>15116</v>
      </c>
      <c r="B5829" s="89">
        <v>1000</v>
      </c>
      <c r="C5829" s="89" t="s">
        <v>7963</v>
      </c>
      <c r="D5829" s="89" t="s">
        <v>15117</v>
      </c>
      <c r="E5829" s="89" t="s">
        <v>6606</v>
      </c>
      <c r="F5829" s="89" t="s">
        <v>387</v>
      </c>
      <c r="G5829" s="105">
        <v>45462.797222222223</v>
      </c>
      <c r="H5829" t="str">
        <f>INDEX(Partner_details[companyName], MATCH(E5829, Partner_details[email], 0))</f>
        <v>Beer academy</v>
      </c>
      <c r="I5829">
        <f>IFERROR(INDEX(ggPayers[payer], MATCH(A5829, ggPayers[remote_order_id], 0)), 0)</f>
        <v>0</v>
      </c>
      <c r="J5829" t="str">
        <f t="shared" si="91"/>
        <v>other</v>
      </c>
    </row>
    <row r="5830" spans="1:10">
      <c r="A5830" s="89" t="s">
        <v>15118</v>
      </c>
      <c r="B5830" s="89">
        <v>1000</v>
      </c>
      <c r="C5830" s="89" t="s">
        <v>7963</v>
      </c>
      <c r="D5830" s="89" t="s">
        <v>15119</v>
      </c>
      <c r="E5830" s="89" t="s">
        <v>6606</v>
      </c>
      <c r="F5830" s="89" t="s">
        <v>387</v>
      </c>
      <c r="G5830" s="105">
        <v>45462.797222222223</v>
      </c>
      <c r="H5830" t="str">
        <f>INDEX(Partner_details[companyName], MATCH(E5830, Partner_details[email], 0))</f>
        <v>Beer academy</v>
      </c>
      <c r="I5830">
        <f>IFERROR(INDEX(ggPayers[payer], MATCH(A5830, ggPayers[remote_order_id], 0)), 0)</f>
        <v>0</v>
      </c>
      <c r="J5830" t="str">
        <f t="shared" si="91"/>
        <v>other</v>
      </c>
    </row>
    <row r="5831" spans="1:10">
      <c r="A5831" s="89" t="s">
        <v>15120</v>
      </c>
      <c r="B5831" s="89">
        <v>500</v>
      </c>
      <c r="C5831" s="89" t="s">
        <v>7963</v>
      </c>
      <c r="D5831" s="89" t="s">
        <v>15121</v>
      </c>
      <c r="E5831" s="89" t="s">
        <v>7018</v>
      </c>
      <c r="F5831" s="89" t="s">
        <v>476</v>
      </c>
      <c r="G5831" s="105">
        <v>45462.825694444444</v>
      </c>
      <c r="H5831" t="str">
        <f>INDEX(Partner_details[companyName], MATCH(E5831, Partner_details[email], 0))</f>
        <v>Malocco</v>
      </c>
      <c r="I5831">
        <f>IFERROR(INDEX(ggPayers[payer], MATCH(A5831, ggPayers[remote_order_id], 0)), 0)</f>
        <v>0</v>
      </c>
      <c r="J5831" t="str">
        <f t="shared" si="91"/>
        <v>other</v>
      </c>
    </row>
    <row r="5832" spans="1:10">
      <c r="A5832" s="89" t="s">
        <v>4369</v>
      </c>
      <c r="B5832" s="89">
        <v>500</v>
      </c>
      <c r="C5832" s="89" t="s">
        <v>561</v>
      </c>
      <c r="D5832" s="89" t="s">
        <v>15122</v>
      </c>
      <c r="E5832" s="89" t="s">
        <v>7544</v>
      </c>
      <c r="F5832" s="89" t="s">
        <v>466</v>
      </c>
      <c r="G5832" s="105">
        <v>45462.841666666667</v>
      </c>
      <c r="H5832" t="str">
        <f>INDEX(Partner_details[companyName], MATCH(E5832, Partner_details[email], 0))</f>
        <v>Lumen Coffee</v>
      </c>
      <c r="I5832">
        <f>IFERROR(INDEX(ggPayers[payer], MATCH(A5832, ggPayers[remote_order_id], 0)), 0)</f>
        <v>5017</v>
      </c>
      <c r="J5832" t="str">
        <f t="shared" si="91"/>
        <v>ggPay</v>
      </c>
    </row>
    <row r="5833" spans="1:10">
      <c r="A5833" s="89" t="s">
        <v>15123</v>
      </c>
      <c r="B5833" s="89">
        <v>500</v>
      </c>
      <c r="C5833" s="89" t="s">
        <v>7963</v>
      </c>
      <c r="D5833" s="89" t="s">
        <v>15124</v>
      </c>
      <c r="E5833" s="89" t="s">
        <v>7230</v>
      </c>
      <c r="F5833" s="89" t="s">
        <v>4342</v>
      </c>
      <c r="G5833" s="105">
        <v>45463.202777777777</v>
      </c>
      <c r="H5833" t="str">
        <f>INDEX(Partner_details[companyName], MATCH(E5833, Partner_details[email], 0))</f>
        <v>gg cjsc</v>
      </c>
      <c r="I5833">
        <f>IFERROR(INDEX(ggPayers[payer], MATCH(A5833, ggPayers[remote_order_id], 0)), 0)</f>
        <v>0</v>
      </c>
      <c r="J5833" t="str">
        <f t="shared" si="91"/>
        <v>other</v>
      </c>
    </row>
    <row r="5834" spans="1:10">
      <c r="A5834" s="89" t="s">
        <v>15125</v>
      </c>
      <c r="B5834" s="89">
        <v>1000</v>
      </c>
      <c r="C5834" s="89" t="s">
        <v>7963</v>
      </c>
      <c r="D5834" s="99" t="s">
        <v>15126</v>
      </c>
      <c r="E5834" s="89" t="s">
        <v>7018</v>
      </c>
      <c r="F5834" s="89" t="s">
        <v>476</v>
      </c>
      <c r="G5834" s="105">
        <v>45463.30972222222</v>
      </c>
      <c r="H5834" t="str">
        <f>INDEX(Partner_details[companyName], MATCH(E5834, Partner_details[email], 0))</f>
        <v>Malocco</v>
      </c>
      <c r="I5834">
        <f>IFERROR(INDEX(ggPayers[payer], MATCH(A5834, ggPayers[remote_order_id], 0)), 0)</f>
        <v>0</v>
      </c>
      <c r="J5834" t="str">
        <f t="shared" si="91"/>
        <v>other</v>
      </c>
    </row>
    <row r="5835" spans="1:10">
      <c r="A5835" s="89" t="s">
        <v>4446</v>
      </c>
      <c r="B5835" s="89">
        <v>500</v>
      </c>
      <c r="C5835" s="89" t="s">
        <v>561</v>
      </c>
      <c r="D5835" s="89" t="s">
        <v>15127</v>
      </c>
      <c r="E5835" s="89" t="s">
        <v>7579</v>
      </c>
      <c r="F5835" s="89" t="s">
        <v>602</v>
      </c>
      <c r="G5835" s="105">
        <v>45463.384027777778</v>
      </c>
      <c r="H5835" t="e">
        <f>INDEX(Partner_details[companyName], MATCH(E5835, Partner_details[email], 0))</f>
        <v>#N/A</v>
      </c>
      <c r="I5835">
        <f>IFERROR(INDEX(ggPayers[payer], MATCH(A5835, ggPayers[remote_order_id], 0)), 0)</f>
        <v>35237</v>
      </c>
      <c r="J5835" t="str">
        <f t="shared" si="91"/>
        <v>ggPay</v>
      </c>
    </row>
    <row r="5836" spans="1:10">
      <c r="A5836" s="89" t="s">
        <v>6117</v>
      </c>
      <c r="B5836" s="89">
        <v>500</v>
      </c>
      <c r="C5836" s="89" t="s">
        <v>5606</v>
      </c>
      <c r="D5836" s="89" t="s">
        <v>15128</v>
      </c>
      <c r="E5836" s="89" t="s">
        <v>6572</v>
      </c>
      <c r="F5836" s="89" t="s">
        <v>568</v>
      </c>
      <c r="G5836" s="105">
        <v>45463.399305555555</v>
      </c>
      <c r="H5836" t="str">
        <f>INDEX(Partner_details[companyName], MATCH(E5836, Partner_details[email], 0))</f>
        <v>Bisquit</v>
      </c>
      <c r="I5836">
        <f>IFERROR(INDEX(ggPayers[payer], MATCH(A5836, ggPayers[remote_order_id], 0)), 0)</f>
        <v>545501</v>
      </c>
      <c r="J5836" t="str">
        <f t="shared" si="91"/>
        <v>ggPay</v>
      </c>
    </row>
    <row r="5837" spans="1:10">
      <c r="A5837" s="99" t="s">
        <v>6116</v>
      </c>
      <c r="B5837" s="89">
        <v>500</v>
      </c>
      <c r="C5837" s="89" t="s">
        <v>5606</v>
      </c>
      <c r="D5837" s="89" t="s">
        <v>15129</v>
      </c>
      <c r="E5837" s="89" t="s">
        <v>6572</v>
      </c>
      <c r="F5837" s="89" t="s">
        <v>568</v>
      </c>
      <c r="G5837" s="105">
        <v>45463.399305555555</v>
      </c>
      <c r="H5837" t="str">
        <f>INDEX(Partner_details[companyName], MATCH(E5837, Partner_details[email], 0))</f>
        <v>Bisquit</v>
      </c>
      <c r="I5837">
        <f>IFERROR(INDEX(ggPayers[payer], MATCH(A5837, ggPayers[remote_order_id], 0)), 0)</f>
        <v>545501</v>
      </c>
      <c r="J5837" t="str">
        <f t="shared" si="91"/>
        <v>ggPay</v>
      </c>
    </row>
    <row r="5838" spans="1:10">
      <c r="A5838" s="89" t="s">
        <v>6115</v>
      </c>
      <c r="B5838" s="89">
        <v>1000</v>
      </c>
      <c r="C5838" s="89" t="s">
        <v>5606</v>
      </c>
      <c r="D5838" s="89" t="s">
        <v>15130</v>
      </c>
      <c r="E5838" s="89" t="s">
        <v>6728</v>
      </c>
      <c r="F5838" s="89" t="s">
        <v>6727</v>
      </c>
      <c r="G5838" s="105">
        <v>45463.404166666667</v>
      </c>
      <c r="H5838" t="str">
        <f>INDEX(Partner_details[companyName], MATCH(E5838, Partner_details[email], 0))</f>
        <v>Byblos</v>
      </c>
      <c r="I5838">
        <f>IFERROR(INDEX(ggPayers[payer], MATCH(A5838, ggPayers[remote_order_id], 0)), 0)</f>
        <v>912234</v>
      </c>
      <c r="J5838" t="str">
        <f t="shared" si="91"/>
        <v>ggPay</v>
      </c>
    </row>
    <row r="5839" spans="1:10">
      <c r="A5839" s="89" t="s">
        <v>4444</v>
      </c>
      <c r="B5839" s="89">
        <v>1000</v>
      </c>
      <c r="C5839" s="89" t="s">
        <v>561</v>
      </c>
      <c r="D5839" s="89" t="s">
        <v>15131</v>
      </c>
      <c r="E5839" s="89" t="s">
        <v>130</v>
      </c>
      <c r="F5839" s="89" t="s">
        <v>128</v>
      </c>
      <c r="G5839" s="105">
        <v>45463.405555555553</v>
      </c>
      <c r="H5839" t="str">
        <f>INDEX(Partner_details[companyName], MATCH(E5839, Partner_details[email], 0))</f>
        <v>Avetis Grigoryan</v>
      </c>
      <c r="I5839">
        <f>IFERROR(INDEX(ggPayers[payer], MATCH(A5839, ggPayers[remote_order_id], 0)), 0)</f>
        <v>178665</v>
      </c>
      <c r="J5839" t="str">
        <f t="shared" si="91"/>
        <v>ggPay</v>
      </c>
    </row>
    <row r="5840" spans="1:10">
      <c r="A5840" s="89" t="s">
        <v>6114</v>
      </c>
      <c r="B5840" s="89">
        <v>500</v>
      </c>
      <c r="C5840" s="89" t="s">
        <v>5606</v>
      </c>
      <c r="D5840" s="89" t="s">
        <v>15132</v>
      </c>
      <c r="E5840" s="89" t="s">
        <v>7018</v>
      </c>
      <c r="F5840" s="89" t="s">
        <v>476</v>
      </c>
      <c r="G5840" s="105">
        <v>45463.410416666666</v>
      </c>
      <c r="H5840" t="str">
        <f>INDEX(Partner_details[companyName], MATCH(E5840, Partner_details[email], 0))</f>
        <v>Malocco</v>
      </c>
      <c r="I5840">
        <f>IFERROR(INDEX(ggPayers[payer], MATCH(A5840, ggPayers[remote_order_id], 0)), 0)</f>
        <v>47606</v>
      </c>
      <c r="J5840" t="str">
        <f t="shared" si="91"/>
        <v>ggPay</v>
      </c>
    </row>
    <row r="5841" spans="1:10">
      <c r="A5841" s="89" t="s">
        <v>6113</v>
      </c>
      <c r="B5841" s="89">
        <v>500</v>
      </c>
      <c r="C5841" s="89" t="s">
        <v>5606</v>
      </c>
      <c r="D5841" s="89" t="s">
        <v>15133</v>
      </c>
      <c r="E5841" s="89" t="s">
        <v>7018</v>
      </c>
      <c r="F5841" s="89" t="s">
        <v>476</v>
      </c>
      <c r="G5841" s="105">
        <v>45463.410416666666</v>
      </c>
      <c r="H5841" t="str">
        <f>INDEX(Partner_details[companyName], MATCH(E5841, Partner_details[email], 0))</f>
        <v>Malocco</v>
      </c>
      <c r="I5841">
        <f>IFERROR(INDEX(ggPayers[payer], MATCH(A5841, ggPayers[remote_order_id], 0)), 0)</f>
        <v>47606</v>
      </c>
      <c r="J5841" t="str">
        <f t="shared" si="91"/>
        <v>ggPay</v>
      </c>
    </row>
    <row r="5842" spans="1:10">
      <c r="A5842" s="89" t="s">
        <v>6112</v>
      </c>
      <c r="B5842" s="89">
        <v>500</v>
      </c>
      <c r="C5842" s="89" t="s">
        <v>5606</v>
      </c>
      <c r="D5842" s="89" t="s">
        <v>15134</v>
      </c>
      <c r="E5842" s="89" t="s">
        <v>7005</v>
      </c>
      <c r="F5842" s="89" t="s">
        <v>4293</v>
      </c>
      <c r="G5842" s="105">
        <v>45463.463888888888</v>
      </c>
      <c r="H5842" t="str">
        <f>INDEX(Partner_details[companyName], MATCH(E5842, Partner_details[email], 0))</f>
        <v>Tashir Papazyan</v>
      </c>
      <c r="I5842">
        <f>IFERROR(INDEX(ggPayers[payer], MATCH(A5842, ggPayers[remote_order_id], 0)), 0)</f>
        <v>653074</v>
      </c>
      <c r="J5842" t="str">
        <f t="shared" si="91"/>
        <v>ggPay</v>
      </c>
    </row>
    <row r="5843" spans="1:10">
      <c r="A5843" s="89" t="s">
        <v>4442</v>
      </c>
      <c r="B5843" s="89">
        <v>1000</v>
      </c>
      <c r="C5843" s="89" t="s">
        <v>561</v>
      </c>
      <c r="D5843" s="89" t="s">
        <v>15135</v>
      </c>
      <c r="E5843" s="89" t="s">
        <v>6728</v>
      </c>
      <c r="F5843" s="89" t="s">
        <v>6727</v>
      </c>
      <c r="G5843" s="105">
        <v>45463.477777777778</v>
      </c>
      <c r="H5843" t="str">
        <f>INDEX(Partner_details[companyName], MATCH(E5843, Partner_details[email], 0))</f>
        <v>Byblos</v>
      </c>
      <c r="I5843">
        <f>IFERROR(INDEX(ggPayers[payer], MATCH(A5843, ggPayers[remote_order_id], 0)), 0)</f>
        <v>607889</v>
      </c>
      <c r="J5843" t="str">
        <f t="shared" si="91"/>
        <v>ggPay</v>
      </c>
    </row>
    <row r="5844" spans="1:10">
      <c r="A5844" s="89" t="s">
        <v>4440</v>
      </c>
      <c r="B5844" s="89">
        <v>500</v>
      </c>
      <c r="C5844" s="89" t="s">
        <v>561</v>
      </c>
      <c r="D5844" s="89" t="s">
        <v>15136</v>
      </c>
      <c r="E5844" s="89" t="s">
        <v>6389</v>
      </c>
      <c r="F5844" s="89" t="s">
        <v>4088</v>
      </c>
      <c r="G5844" s="105">
        <v>45463.489583333336</v>
      </c>
      <c r="H5844" t="str">
        <f>INDEX(Partner_details[companyName], MATCH(E5844, Partner_details[email], 0))</f>
        <v>Tashir Khanjyan</v>
      </c>
      <c r="I5844">
        <f>IFERROR(INDEX(ggPayers[payer], MATCH(A5844, ggPayers[remote_order_id], 0)), 0)</f>
        <v>952562</v>
      </c>
      <c r="J5844" t="str">
        <f t="shared" si="91"/>
        <v>ggPay</v>
      </c>
    </row>
    <row r="5845" spans="1:10">
      <c r="A5845" s="89" t="s">
        <v>4438</v>
      </c>
      <c r="B5845" s="89">
        <v>1000</v>
      </c>
      <c r="C5845" s="89" t="s">
        <v>561</v>
      </c>
      <c r="D5845" s="89"/>
      <c r="E5845" s="89" t="s">
        <v>6389</v>
      </c>
      <c r="F5845" s="89" t="s">
        <v>4088</v>
      </c>
      <c r="G5845" s="105">
        <v>45463.490972222222</v>
      </c>
      <c r="H5845" t="str">
        <f>INDEX(Partner_details[companyName], MATCH(E5845, Partner_details[email], 0))</f>
        <v>Tashir Khanjyan</v>
      </c>
      <c r="I5845">
        <f>IFERROR(INDEX(ggPayers[payer], MATCH(A5845, ggPayers[remote_order_id], 0)), 0)</f>
        <v>0</v>
      </c>
      <c r="J5845" t="str">
        <f t="shared" si="91"/>
        <v>other</v>
      </c>
    </row>
    <row r="5846" spans="1:10">
      <c r="A5846" s="89" t="s">
        <v>15137</v>
      </c>
      <c r="B5846" s="89">
        <v>1000</v>
      </c>
      <c r="C5846" s="89" t="s">
        <v>7963</v>
      </c>
      <c r="D5846" s="89" t="s">
        <v>15138</v>
      </c>
      <c r="E5846" s="89" t="s">
        <v>6937</v>
      </c>
      <c r="F5846" s="89" t="s">
        <v>6936</v>
      </c>
      <c r="G5846" s="105">
        <v>45463.500694444447</v>
      </c>
      <c r="H5846" t="str">
        <f>INDEX(Partner_details[companyName], MATCH(E5846, Partner_details[email], 0))</f>
        <v>Tashir Papazyan</v>
      </c>
      <c r="I5846">
        <f>IFERROR(INDEX(ggPayers[payer], MATCH(A5846, ggPayers[remote_order_id], 0)), 0)</f>
        <v>0</v>
      </c>
      <c r="J5846" t="str">
        <f t="shared" si="91"/>
        <v>other</v>
      </c>
    </row>
    <row r="5847" spans="1:10">
      <c r="A5847" s="89" t="s">
        <v>15139</v>
      </c>
      <c r="B5847" s="89">
        <v>500</v>
      </c>
      <c r="C5847" s="89" t="s">
        <v>7963</v>
      </c>
      <c r="D5847" s="89" t="s">
        <v>15140</v>
      </c>
      <c r="E5847" s="89" t="s">
        <v>7005</v>
      </c>
      <c r="F5847" s="89" t="s">
        <v>4293</v>
      </c>
      <c r="G5847" s="105">
        <v>45463.501388888886</v>
      </c>
      <c r="H5847" t="str">
        <f>INDEX(Partner_details[companyName], MATCH(E5847, Partner_details[email], 0))</f>
        <v>Tashir Papazyan</v>
      </c>
      <c r="I5847">
        <f>IFERROR(INDEX(ggPayers[payer], MATCH(A5847, ggPayers[remote_order_id], 0)), 0)</f>
        <v>0</v>
      </c>
      <c r="J5847" t="str">
        <f t="shared" si="91"/>
        <v>other</v>
      </c>
    </row>
    <row r="5848" spans="1:10">
      <c r="A5848" s="89" t="s">
        <v>6111</v>
      </c>
      <c r="B5848" s="89">
        <v>500</v>
      </c>
      <c r="C5848" s="89" t="s">
        <v>5606</v>
      </c>
      <c r="D5848" s="89" t="s">
        <v>15141</v>
      </c>
      <c r="E5848" s="89" t="s">
        <v>7554</v>
      </c>
      <c r="F5848" s="89" t="s">
        <v>623</v>
      </c>
      <c r="G5848" s="105">
        <v>45463.574999999997</v>
      </c>
      <c r="H5848" t="str">
        <f>INDEX(Partner_details[companyName], MATCH(E5848, Partner_details[email], 0))</f>
        <v>Bagel</v>
      </c>
      <c r="I5848">
        <f>IFERROR(INDEX(ggPayers[payer], MATCH(A5848, ggPayers[remote_order_id], 0)), 0)</f>
        <v>4074</v>
      </c>
      <c r="J5848" t="str">
        <f t="shared" si="91"/>
        <v>ggPay</v>
      </c>
    </row>
    <row r="5849" spans="1:10">
      <c r="A5849" s="89" t="s">
        <v>6110</v>
      </c>
      <c r="B5849" s="89">
        <v>500</v>
      </c>
      <c r="C5849" s="89" t="s">
        <v>5606</v>
      </c>
      <c r="D5849" s="89" t="s">
        <v>15142</v>
      </c>
      <c r="E5849" s="89" t="s">
        <v>7554</v>
      </c>
      <c r="F5849" s="89" t="s">
        <v>623</v>
      </c>
      <c r="G5849" s="105">
        <v>45463.575694444444</v>
      </c>
      <c r="H5849" t="str">
        <f>INDEX(Partner_details[companyName], MATCH(E5849, Partner_details[email], 0))</f>
        <v>Bagel</v>
      </c>
      <c r="I5849">
        <f>IFERROR(INDEX(ggPayers[payer], MATCH(A5849, ggPayers[remote_order_id], 0)), 0)</f>
        <v>4074</v>
      </c>
      <c r="J5849" t="str">
        <f t="shared" si="91"/>
        <v>ggPay</v>
      </c>
    </row>
    <row r="5850" spans="1:10">
      <c r="A5850" s="89" t="s">
        <v>6109</v>
      </c>
      <c r="B5850" s="89">
        <v>500</v>
      </c>
      <c r="C5850" s="89" t="s">
        <v>5606</v>
      </c>
      <c r="D5850" s="89" t="s">
        <v>15143</v>
      </c>
      <c r="E5850" s="89" t="s">
        <v>7554</v>
      </c>
      <c r="F5850" s="89" t="s">
        <v>623</v>
      </c>
      <c r="G5850" s="105">
        <v>45463.576388888891</v>
      </c>
      <c r="H5850" t="str">
        <f>INDEX(Partner_details[companyName], MATCH(E5850, Partner_details[email], 0))</f>
        <v>Bagel</v>
      </c>
      <c r="I5850">
        <f>IFERROR(INDEX(ggPayers[payer], MATCH(A5850, ggPayers[remote_order_id], 0)), 0)</f>
        <v>4074</v>
      </c>
      <c r="J5850" t="str">
        <f t="shared" si="91"/>
        <v>ggPay</v>
      </c>
    </row>
    <row r="5851" spans="1:10">
      <c r="A5851" s="89" t="s">
        <v>4436</v>
      </c>
      <c r="B5851" s="89">
        <v>1000</v>
      </c>
      <c r="C5851" s="89" t="s">
        <v>561</v>
      </c>
      <c r="D5851" s="89" t="s">
        <v>15144</v>
      </c>
      <c r="E5851" s="89" t="s">
        <v>7230</v>
      </c>
      <c r="F5851" s="89" t="s">
        <v>4342</v>
      </c>
      <c r="G5851" s="105">
        <v>45463.579861111109</v>
      </c>
      <c r="H5851" t="str">
        <f>INDEX(Partner_details[companyName], MATCH(E5851, Partner_details[email], 0))</f>
        <v>gg cjsc</v>
      </c>
      <c r="I5851">
        <f>IFERROR(INDEX(ggPayers[payer], MATCH(A5851, ggPayers[remote_order_id], 0)), 0)</f>
        <v>798</v>
      </c>
      <c r="J5851" t="str">
        <f t="shared" si="91"/>
        <v>ggPay</v>
      </c>
    </row>
    <row r="5852" spans="1:10">
      <c r="A5852" s="89" t="s">
        <v>4434</v>
      </c>
      <c r="B5852" s="89">
        <v>500</v>
      </c>
      <c r="C5852" s="89" t="s">
        <v>561</v>
      </c>
      <c r="D5852" s="89" t="s">
        <v>15145</v>
      </c>
      <c r="E5852" s="89" t="s">
        <v>133</v>
      </c>
      <c r="F5852" s="89" t="s">
        <v>461</v>
      </c>
      <c r="G5852" s="105">
        <v>45463.614583333336</v>
      </c>
      <c r="H5852" t="str">
        <f>INDEX(Partner_details[companyName], MATCH(E5852, Partner_details[email], 0))</f>
        <v>Lumen Coffee</v>
      </c>
      <c r="I5852">
        <f>IFERROR(INDEX(ggPayers[payer], MATCH(A5852, ggPayers[remote_order_id], 0)), 0)</f>
        <v>657873</v>
      </c>
      <c r="J5852" t="str">
        <f t="shared" si="91"/>
        <v>ggPay</v>
      </c>
    </row>
    <row r="5853" spans="1:10">
      <c r="A5853" s="89" t="s">
        <v>15146</v>
      </c>
      <c r="B5853" s="89">
        <v>500</v>
      </c>
      <c r="C5853" s="89" t="s">
        <v>7963</v>
      </c>
      <c r="D5853" s="89"/>
      <c r="E5853" s="89" t="s">
        <v>6389</v>
      </c>
      <c r="F5853" s="89" t="s">
        <v>4088</v>
      </c>
      <c r="G5853" s="105">
        <v>45463.672222222223</v>
      </c>
      <c r="H5853" t="str">
        <f>INDEX(Partner_details[companyName], MATCH(E5853, Partner_details[email], 0))</f>
        <v>Tashir Khanjyan</v>
      </c>
      <c r="I5853">
        <f>IFERROR(INDEX(ggPayers[payer], MATCH(A5853, ggPayers[remote_order_id], 0)), 0)</f>
        <v>0</v>
      </c>
      <c r="J5853" t="str">
        <f t="shared" si="91"/>
        <v>other</v>
      </c>
    </row>
    <row r="5854" spans="1:10">
      <c r="A5854" s="89" t="s">
        <v>4432</v>
      </c>
      <c r="B5854" s="89">
        <v>1500</v>
      </c>
      <c r="C5854" s="89" t="s">
        <v>561</v>
      </c>
      <c r="D5854" s="99" t="s">
        <v>15147</v>
      </c>
      <c r="E5854" s="89" t="s">
        <v>7018</v>
      </c>
      <c r="F5854" s="89" t="s">
        <v>476</v>
      </c>
      <c r="G5854" s="105">
        <v>45463.67291666667</v>
      </c>
      <c r="H5854" t="str">
        <f>INDEX(Partner_details[companyName], MATCH(E5854, Partner_details[email], 0))</f>
        <v>Malocco</v>
      </c>
      <c r="I5854">
        <f>IFERROR(INDEX(ggPayers[payer], MATCH(A5854, ggPayers[remote_order_id], 0)), 0)</f>
        <v>67738</v>
      </c>
      <c r="J5854" t="str">
        <f t="shared" si="91"/>
        <v>ggPay</v>
      </c>
    </row>
    <row r="5855" spans="1:10">
      <c r="A5855" s="89" t="s">
        <v>4429</v>
      </c>
      <c r="B5855" s="89">
        <v>2000</v>
      </c>
      <c r="C5855" s="89" t="s">
        <v>561</v>
      </c>
      <c r="D5855" s="89"/>
      <c r="E5855" s="89" t="s">
        <v>130</v>
      </c>
      <c r="F5855" s="89" t="s">
        <v>128</v>
      </c>
      <c r="G5855" s="105">
        <v>45463.749305555553</v>
      </c>
      <c r="H5855" t="str">
        <f>INDEX(Partner_details[companyName], MATCH(E5855, Partner_details[email], 0))</f>
        <v>Avetis Grigoryan</v>
      </c>
      <c r="I5855">
        <f>IFERROR(INDEX(ggPayers[payer], MATCH(A5855, ggPayers[remote_order_id], 0)), 0)</f>
        <v>0</v>
      </c>
      <c r="J5855" t="str">
        <f t="shared" si="91"/>
        <v>other</v>
      </c>
    </row>
    <row r="5856" spans="1:10">
      <c r="A5856" s="89" t="s">
        <v>4532</v>
      </c>
      <c r="B5856" s="89">
        <v>500</v>
      </c>
      <c r="C5856" s="89" t="s">
        <v>561</v>
      </c>
      <c r="D5856" s="89" t="s">
        <v>15148</v>
      </c>
      <c r="E5856" s="89" t="s">
        <v>7432</v>
      </c>
      <c r="F5856" s="89" t="s">
        <v>571</v>
      </c>
      <c r="G5856" s="105">
        <v>45464.288888888892</v>
      </c>
      <c r="H5856" t="str">
        <f>INDEX(Partner_details[companyName], MATCH(E5856, Partner_details[email], 0))</f>
        <v>Venlo</v>
      </c>
      <c r="I5856">
        <f>IFERROR(INDEX(ggPayers[payer], MATCH(A5856, ggPayers[remote_order_id], 0)), 0)</f>
        <v>798</v>
      </c>
      <c r="J5856" t="str">
        <f t="shared" si="91"/>
        <v>ggPay</v>
      </c>
    </row>
    <row r="5857" spans="1:10">
      <c r="A5857" s="89" t="s">
        <v>15149</v>
      </c>
      <c r="B5857" s="89">
        <v>300</v>
      </c>
      <c r="C5857" s="89" t="s">
        <v>7963</v>
      </c>
      <c r="D5857" s="89" t="s">
        <v>15150</v>
      </c>
      <c r="E5857" s="89" t="s">
        <v>6389</v>
      </c>
      <c r="F5857" s="89" t="s">
        <v>4088</v>
      </c>
      <c r="G5857" s="105">
        <v>45464.318749999999</v>
      </c>
      <c r="H5857" t="str">
        <f>INDEX(Partner_details[companyName], MATCH(E5857, Partner_details[email], 0))</f>
        <v>Tashir Khanjyan</v>
      </c>
      <c r="I5857">
        <f>IFERROR(INDEX(ggPayers[payer], MATCH(A5857, ggPayers[remote_order_id], 0)), 0)</f>
        <v>0</v>
      </c>
      <c r="J5857" t="str">
        <f t="shared" si="91"/>
        <v>other</v>
      </c>
    </row>
    <row r="5858" spans="1:10">
      <c r="A5858" s="89" t="s">
        <v>4529</v>
      </c>
      <c r="B5858" s="89">
        <v>300</v>
      </c>
      <c r="C5858" s="89" t="s">
        <v>561</v>
      </c>
      <c r="D5858" s="89"/>
      <c r="E5858" s="89" t="s">
        <v>6389</v>
      </c>
      <c r="F5858" s="89" t="s">
        <v>4088</v>
      </c>
      <c r="G5858" s="105">
        <v>45464.318749999999</v>
      </c>
      <c r="H5858" t="str">
        <f>INDEX(Partner_details[companyName], MATCH(E5858, Partner_details[email], 0))</f>
        <v>Tashir Khanjyan</v>
      </c>
      <c r="I5858">
        <f>IFERROR(INDEX(ggPayers[payer], MATCH(A5858, ggPayers[remote_order_id], 0)), 0)</f>
        <v>0</v>
      </c>
      <c r="J5858" t="str">
        <f t="shared" si="91"/>
        <v>other</v>
      </c>
    </row>
    <row r="5859" spans="1:10">
      <c r="A5859" s="89" t="s">
        <v>15151</v>
      </c>
      <c r="B5859" s="89">
        <v>2000</v>
      </c>
      <c r="C5859" s="89" t="s">
        <v>7963</v>
      </c>
      <c r="D5859" s="89" t="s">
        <v>15152</v>
      </c>
      <c r="E5859" s="89" t="s">
        <v>7296</v>
      </c>
      <c r="F5859" s="89" t="s">
        <v>516</v>
      </c>
      <c r="G5859" s="105">
        <v>45464.32708333333</v>
      </c>
      <c r="H5859" t="str">
        <f>INDEX(Partner_details[companyName], MATCH(E5859, Partner_details[email], 0))</f>
        <v>Paul</v>
      </c>
      <c r="I5859">
        <f>IFERROR(INDEX(ggPayers[payer], MATCH(A5859, ggPayers[remote_order_id], 0)), 0)</f>
        <v>0</v>
      </c>
      <c r="J5859" t="str">
        <f t="shared" si="91"/>
        <v>other</v>
      </c>
    </row>
    <row r="5860" spans="1:10">
      <c r="A5860" s="89" t="s">
        <v>15153</v>
      </c>
      <c r="B5860" s="89">
        <v>2000</v>
      </c>
      <c r="C5860" s="89" t="s">
        <v>7963</v>
      </c>
      <c r="D5860" s="89"/>
      <c r="E5860" s="89" t="s">
        <v>7296</v>
      </c>
      <c r="F5860" s="89" t="s">
        <v>516</v>
      </c>
      <c r="G5860" s="105">
        <v>45464.327777777777</v>
      </c>
      <c r="H5860" t="str">
        <f>INDEX(Partner_details[companyName], MATCH(E5860, Partner_details[email], 0))</f>
        <v>Paul</v>
      </c>
      <c r="I5860">
        <f>IFERROR(INDEX(ggPayers[payer], MATCH(A5860, ggPayers[remote_order_id], 0)), 0)</f>
        <v>0</v>
      </c>
      <c r="J5860" t="str">
        <f t="shared" si="91"/>
        <v>other</v>
      </c>
    </row>
    <row r="5861" spans="1:10">
      <c r="A5861" s="89" t="s">
        <v>15154</v>
      </c>
      <c r="B5861" s="89">
        <v>2000</v>
      </c>
      <c r="C5861" s="89" t="s">
        <v>7963</v>
      </c>
      <c r="D5861" s="89"/>
      <c r="E5861" s="89" t="s">
        <v>7296</v>
      </c>
      <c r="F5861" s="89" t="s">
        <v>516</v>
      </c>
      <c r="G5861" s="105">
        <v>45464.327777777777</v>
      </c>
      <c r="H5861" t="str">
        <f>INDEX(Partner_details[companyName], MATCH(E5861, Partner_details[email], 0))</f>
        <v>Paul</v>
      </c>
      <c r="I5861">
        <f>IFERROR(INDEX(ggPayers[payer], MATCH(A5861, ggPayers[remote_order_id], 0)), 0)</f>
        <v>0</v>
      </c>
      <c r="J5861" t="str">
        <f t="shared" si="91"/>
        <v>other</v>
      </c>
    </row>
    <row r="5862" spans="1:10">
      <c r="A5862" s="89" t="s">
        <v>4527</v>
      </c>
      <c r="B5862" s="89">
        <v>1000</v>
      </c>
      <c r="C5862" s="89" t="s">
        <v>561</v>
      </c>
      <c r="D5862" s="89" t="s">
        <v>15155</v>
      </c>
      <c r="E5862" s="89" t="s">
        <v>7230</v>
      </c>
      <c r="F5862" s="89" t="s">
        <v>4342</v>
      </c>
      <c r="G5862" s="105">
        <v>45464.340277777781</v>
      </c>
      <c r="H5862" t="str">
        <f>INDEX(Partner_details[companyName], MATCH(E5862, Partner_details[email], 0))</f>
        <v>gg cjsc</v>
      </c>
      <c r="I5862">
        <f>IFERROR(INDEX(ggPayers[payer], MATCH(A5862, ggPayers[remote_order_id], 0)), 0)</f>
        <v>1025610</v>
      </c>
      <c r="J5862" t="str">
        <f t="shared" si="91"/>
        <v>ggPay</v>
      </c>
    </row>
    <row r="5863" spans="1:10">
      <c r="A5863" s="89" t="s">
        <v>4525</v>
      </c>
      <c r="B5863" s="89">
        <v>1000</v>
      </c>
      <c r="C5863" s="89" t="s">
        <v>561</v>
      </c>
      <c r="D5863" s="89" t="s">
        <v>15156</v>
      </c>
      <c r="E5863" s="89" t="s">
        <v>7018</v>
      </c>
      <c r="F5863" s="89" t="s">
        <v>476</v>
      </c>
      <c r="G5863" s="105">
        <v>45464.345833333333</v>
      </c>
      <c r="H5863" t="str">
        <f>INDEX(Partner_details[companyName], MATCH(E5863, Partner_details[email], 0))</f>
        <v>Malocco</v>
      </c>
      <c r="I5863">
        <f>IFERROR(INDEX(ggPayers[payer], MATCH(A5863, ggPayers[remote_order_id], 0)), 0)</f>
        <v>1114568</v>
      </c>
      <c r="J5863" t="str">
        <f t="shared" si="91"/>
        <v>ggPay</v>
      </c>
    </row>
    <row r="5864" spans="1:10">
      <c r="A5864" s="89" t="s">
        <v>6108</v>
      </c>
      <c r="B5864" s="89">
        <v>1000</v>
      </c>
      <c r="C5864" s="89" t="s">
        <v>5606</v>
      </c>
      <c r="D5864" s="89" t="s">
        <v>15157</v>
      </c>
      <c r="E5864" s="89" t="s">
        <v>7230</v>
      </c>
      <c r="F5864" s="89" t="s">
        <v>4342</v>
      </c>
      <c r="G5864" s="105">
        <v>45464.35</v>
      </c>
      <c r="H5864" t="str">
        <f>INDEX(Partner_details[companyName], MATCH(E5864, Partner_details[email], 0))</f>
        <v>gg cjsc</v>
      </c>
      <c r="I5864">
        <f>IFERROR(INDEX(ggPayers[payer], MATCH(A5864, ggPayers[remote_order_id], 0)), 0)</f>
        <v>957701</v>
      </c>
      <c r="J5864" t="str">
        <f t="shared" si="91"/>
        <v>ggPay</v>
      </c>
    </row>
    <row r="5865" spans="1:10">
      <c r="A5865" s="89" t="s">
        <v>4523</v>
      </c>
      <c r="B5865" s="89">
        <v>1000</v>
      </c>
      <c r="C5865" s="89" t="s">
        <v>561</v>
      </c>
      <c r="D5865" s="89" t="s">
        <v>15158</v>
      </c>
      <c r="E5865" s="89" t="s">
        <v>190</v>
      </c>
      <c r="F5865" s="89" t="s">
        <v>189</v>
      </c>
      <c r="G5865" s="105">
        <v>45464.370833333334</v>
      </c>
      <c r="H5865" t="str">
        <f>INDEX(Partner_details[companyName], MATCH(E5865, Partner_details[email], 0))</f>
        <v>gg cjsc</v>
      </c>
      <c r="I5865">
        <f>IFERROR(INDEX(ggPayers[payer], MATCH(A5865, ggPayers[remote_order_id], 0)), 0)</f>
        <v>839</v>
      </c>
      <c r="J5865" t="str">
        <f t="shared" si="91"/>
        <v>ggPay</v>
      </c>
    </row>
    <row r="5866" spans="1:10">
      <c r="A5866" s="89" t="s">
        <v>6107</v>
      </c>
      <c r="B5866" s="89">
        <v>5000</v>
      </c>
      <c r="C5866" s="89" t="s">
        <v>5606</v>
      </c>
      <c r="D5866" s="89" t="s">
        <v>15159</v>
      </c>
      <c r="E5866" s="89" t="s">
        <v>279</v>
      </c>
      <c r="F5866" s="89" t="s">
        <v>278</v>
      </c>
      <c r="G5866" s="105">
        <v>45464.411111111112</v>
      </c>
      <c r="H5866" t="str">
        <f>INDEX(Partner_details[companyName], MATCH(E5866, Partner_details[email], 0))</f>
        <v>gg cjsc</v>
      </c>
      <c r="I5866">
        <f>IFERROR(INDEX(ggPayers[payer], MATCH(A5866, ggPayers[remote_order_id], 0)), 0)</f>
        <v>825186</v>
      </c>
      <c r="J5866" t="str">
        <f t="shared" si="91"/>
        <v>ggPay</v>
      </c>
    </row>
    <row r="5867" spans="1:10">
      <c r="A5867" s="89" t="s">
        <v>15160</v>
      </c>
      <c r="B5867" s="89">
        <v>2000</v>
      </c>
      <c r="C5867" s="89" t="s">
        <v>7963</v>
      </c>
      <c r="D5867" s="89" t="s">
        <v>15161</v>
      </c>
      <c r="E5867" s="89" t="s">
        <v>6572</v>
      </c>
      <c r="F5867" s="89" t="s">
        <v>568</v>
      </c>
      <c r="G5867" s="105">
        <v>45464.502083333333</v>
      </c>
      <c r="H5867" t="str">
        <f>INDEX(Partner_details[companyName], MATCH(E5867, Partner_details[email], 0))</f>
        <v>Bisquit</v>
      </c>
      <c r="I5867">
        <f>IFERROR(INDEX(ggPayers[payer], MATCH(A5867, ggPayers[remote_order_id], 0)), 0)</f>
        <v>0</v>
      </c>
      <c r="J5867" t="str">
        <f t="shared" si="91"/>
        <v>other</v>
      </c>
    </row>
    <row r="5868" spans="1:10">
      <c r="A5868" s="89" t="s">
        <v>4521</v>
      </c>
      <c r="B5868" s="89">
        <v>100</v>
      </c>
      <c r="C5868" s="89" t="s">
        <v>561</v>
      </c>
      <c r="D5868" s="89" t="s">
        <v>15162</v>
      </c>
      <c r="E5868" s="89" t="s">
        <v>7289</v>
      </c>
      <c r="F5868" s="89" t="s">
        <v>4520</v>
      </c>
      <c r="G5868" s="105">
        <v>45464.587500000001</v>
      </c>
      <c r="H5868" t="str">
        <f>INDEX(Partner_details[companyName], MATCH(E5868, Partner_details[email], 0))</f>
        <v>Tsitron</v>
      </c>
      <c r="I5868">
        <f>IFERROR(INDEX(ggPayers[payer], MATCH(A5868, ggPayers[remote_order_id], 0)), 0)</f>
        <v>825186</v>
      </c>
      <c r="J5868" t="str">
        <f t="shared" si="91"/>
        <v>ggPay</v>
      </c>
    </row>
    <row r="5869" spans="1:10">
      <c r="A5869" s="89" t="s">
        <v>4517</v>
      </c>
      <c r="B5869" s="89">
        <v>2000</v>
      </c>
      <c r="C5869" s="89" t="s">
        <v>561</v>
      </c>
      <c r="D5869" s="89"/>
      <c r="E5869" s="89" t="s">
        <v>6728</v>
      </c>
      <c r="F5869" s="89" t="s">
        <v>6727</v>
      </c>
      <c r="G5869" s="105">
        <v>45464.709722222222</v>
      </c>
      <c r="H5869" t="str">
        <f>INDEX(Partner_details[companyName], MATCH(E5869, Partner_details[email], 0))</f>
        <v>Byblos</v>
      </c>
      <c r="I5869">
        <f>IFERROR(INDEX(ggPayers[payer], MATCH(A5869, ggPayers[remote_order_id], 0)), 0)</f>
        <v>0</v>
      </c>
      <c r="J5869" t="str">
        <f t="shared" si="91"/>
        <v>other</v>
      </c>
    </row>
    <row r="5870" spans="1:10">
      <c r="A5870" s="89" t="s">
        <v>6106</v>
      </c>
      <c r="B5870" s="89">
        <v>1000</v>
      </c>
      <c r="C5870" s="89" t="s">
        <v>5606</v>
      </c>
      <c r="D5870" s="89" t="s">
        <v>15163</v>
      </c>
      <c r="E5870" s="89" t="s">
        <v>6606</v>
      </c>
      <c r="F5870" s="89" t="s">
        <v>387</v>
      </c>
      <c r="G5870" s="105">
        <v>45464.732638888891</v>
      </c>
      <c r="H5870" t="str">
        <f>INDEX(Partner_details[companyName], MATCH(E5870, Partner_details[email], 0))</f>
        <v>Beer academy</v>
      </c>
      <c r="I5870">
        <f>IFERROR(INDEX(ggPayers[payer], MATCH(A5870, ggPayers[remote_order_id], 0)), 0)</f>
        <v>21918</v>
      </c>
      <c r="J5870" t="str">
        <f t="shared" si="91"/>
        <v>ggPay</v>
      </c>
    </row>
    <row r="5871" spans="1:10">
      <c r="A5871" s="89" t="s">
        <v>6105</v>
      </c>
      <c r="B5871" s="89">
        <v>1000</v>
      </c>
      <c r="C5871" s="89" t="s">
        <v>5606</v>
      </c>
      <c r="D5871" s="89" t="s">
        <v>15164</v>
      </c>
      <c r="E5871" s="89" t="s">
        <v>6606</v>
      </c>
      <c r="F5871" s="89" t="s">
        <v>387</v>
      </c>
      <c r="G5871" s="105">
        <v>45464.732638888891</v>
      </c>
      <c r="H5871" t="str">
        <f>INDEX(Partner_details[companyName], MATCH(E5871, Partner_details[email], 0))</f>
        <v>Beer academy</v>
      </c>
      <c r="I5871">
        <f>IFERROR(INDEX(ggPayers[payer], MATCH(A5871, ggPayers[remote_order_id], 0)), 0)</f>
        <v>21918</v>
      </c>
      <c r="J5871" t="str">
        <f t="shared" si="91"/>
        <v>ggPay</v>
      </c>
    </row>
    <row r="5872" spans="1:10">
      <c r="A5872" s="89" t="s">
        <v>6104</v>
      </c>
      <c r="B5872" s="89">
        <v>1000</v>
      </c>
      <c r="C5872" s="89" t="s">
        <v>5606</v>
      </c>
      <c r="D5872" s="89" t="s">
        <v>15165</v>
      </c>
      <c r="E5872" s="89" t="s">
        <v>6606</v>
      </c>
      <c r="F5872" s="89" t="s">
        <v>387</v>
      </c>
      <c r="G5872" s="105">
        <v>45464.73333333333</v>
      </c>
      <c r="H5872" t="str">
        <f>INDEX(Partner_details[companyName], MATCH(E5872, Partner_details[email], 0))</f>
        <v>Beer academy</v>
      </c>
      <c r="I5872">
        <f>IFERROR(INDEX(ggPayers[payer], MATCH(A5872, ggPayers[remote_order_id], 0)), 0)</f>
        <v>21918</v>
      </c>
      <c r="J5872" t="str">
        <f t="shared" si="91"/>
        <v>ggPay</v>
      </c>
    </row>
    <row r="5873" spans="1:10">
      <c r="A5873" s="89" t="s">
        <v>4515</v>
      </c>
      <c r="B5873" s="89">
        <v>1500</v>
      </c>
      <c r="C5873" s="89" t="s">
        <v>561</v>
      </c>
      <c r="D5873" s="89" t="s">
        <v>15166</v>
      </c>
      <c r="E5873" s="89" t="s">
        <v>7235</v>
      </c>
      <c r="F5873" s="89" t="s">
        <v>710</v>
      </c>
      <c r="G5873" s="105">
        <v>45464.759027777778</v>
      </c>
      <c r="H5873" t="str">
        <f>INDEX(Partner_details[companyName], MATCH(E5873, Partner_details[email], 0))</f>
        <v>Smoking Chef</v>
      </c>
      <c r="I5873">
        <f>IFERROR(INDEX(ggPayers[payer], MATCH(A5873, ggPayers[remote_order_id], 0)), 0)</f>
        <v>245071</v>
      </c>
      <c r="J5873" t="str">
        <f t="shared" si="91"/>
        <v>ggPay</v>
      </c>
    </row>
    <row r="5874" spans="1:10">
      <c r="A5874" s="89" t="s">
        <v>4512</v>
      </c>
      <c r="B5874" s="89">
        <v>100</v>
      </c>
      <c r="C5874" s="89" t="s">
        <v>561</v>
      </c>
      <c r="D5874" s="89"/>
      <c r="E5874" s="89" t="s">
        <v>7027</v>
      </c>
      <c r="F5874" s="89" t="s">
        <v>1153</v>
      </c>
      <c r="G5874" s="105">
        <v>45464.762499999997</v>
      </c>
      <c r="H5874" t="str">
        <f>INDEX(Partner_details[companyName], MATCH(E5874, Partner_details[email], 0))</f>
        <v>Karas Khanjyan</v>
      </c>
      <c r="I5874">
        <f>IFERROR(INDEX(ggPayers[payer], MATCH(A5874, ggPayers[remote_order_id], 0)), 0)</f>
        <v>0</v>
      </c>
      <c r="J5874" t="str">
        <f t="shared" si="91"/>
        <v>other</v>
      </c>
    </row>
    <row r="5875" spans="1:10">
      <c r="A5875" s="89" t="s">
        <v>4510</v>
      </c>
      <c r="B5875" s="89">
        <v>500</v>
      </c>
      <c r="C5875" s="89" t="s">
        <v>561</v>
      </c>
      <c r="D5875" s="89" t="s">
        <v>15167</v>
      </c>
      <c r="E5875" s="89" t="s">
        <v>7018</v>
      </c>
      <c r="F5875" s="89" t="s">
        <v>476</v>
      </c>
      <c r="G5875" s="105">
        <v>45464.771527777775</v>
      </c>
      <c r="H5875" t="str">
        <f>INDEX(Partner_details[companyName], MATCH(E5875, Partner_details[email], 0))</f>
        <v>Malocco</v>
      </c>
      <c r="I5875">
        <f>IFERROR(INDEX(ggPayers[payer], MATCH(A5875, ggPayers[remote_order_id], 0)), 0)</f>
        <v>3783</v>
      </c>
      <c r="J5875" t="str">
        <f t="shared" si="91"/>
        <v>ggPay</v>
      </c>
    </row>
    <row r="5876" spans="1:10">
      <c r="A5876" s="89" t="s">
        <v>15168</v>
      </c>
      <c r="B5876" s="89">
        <v>300</v>
      </c>
      <c r="C5876" s="89" t="s">
        <v>7963</v>
      </c>
      <c r="D5876" s="89" t="s">
        <v>15169</v>
      </c>
      <c r="E5876" s="89" t="s">
        <v>7311</v>
      </c>
      <c r="F5876" s="89" t="s">
        <v>4421</v>
      </c>
      <c r="G5876" s="105">
        <v>45464.774305555555</v>
      </c>
      <c r="H5876" t="str">
        <f>INDEX(Partner_details[companyName], MATCH(E5876, Partner_details[email], 0))</f>
        <v>Coffee music</v>
      </c>
      <c r="I5876">
        <f>IFERROR(INDEX(ggPayers[payer], MATCH(A5876, ggPayers[remote_order_id], 0)), 0)</f>
        <v>0</v>
      </c>
      <c r="J5876" t="str">
        <f t="shared" si="91"/>
        <v>other</v>
      </c>
    </row>
    <row r="5877" spans="1:10">
      <c r="A5877" s="89" t="s">
        <v>15170</v>
      </c>
      <c r="B5877" s="89">
        <v>300</v>
      </c>
      <c r="C5877" s="89" t="s">
        <v>7963</v>
      </c>
      <c r="D5877" s="89" t="s">
        <v>15171</v>
      </c>
      <c r="E5877" s="89" t="s">
        <v>7311</v>
      </c>
      <c r="F5877" s="89" t="s">
        <v>4421</v>
      </c>
      <c r="G5877" s="105">
        <v>45464.774305555555</v>
      </c>
      <c r="H5877" t="str">
        <f>INDEX(Partner_details[companyName], MATCH(E5877, Partner_details[email], 0))</f>
        <v>Coffee music</v>
      </c>
      <c r="I5877">
        <f>IFERROR(INDEX(ggPayers[payer], MATCH(A5877, ggPayers[remote_order_id], 0)), 0)</f>
        <v>0</v>
      </c>
      <c r="J5877" t="str">
        <f t="shared" si="91"/>
        <v>other</v>
      </c>
    </row>
    <row r="5878" spans="1:10">
      <c r="A5878" s="99" t="s">
        <v>4508</v>
      </c>
      <c r="B5878" s="89">
        <v>2000</v>
      </c>
      <c r="C5878" s="89" t="s">
        <v>561</v>
      </c>
      <c r="D5878" s="89" t="s">
        <v>15172</v>
      </c>
      <c r="E5878" s="89" t="s">
        <v>6606</v>
      </c>
      <c r="F5878" s="89" t="s">
        <v>387</v>
      </c>
      <c r="G5878" s="105">
        <v>45464.800000000003</v>
      </c>
      <c r="H5878" t="str">
        <f>INDEX(Partner_details[companyName], MATCH(E5878, Partner_details[email], 0))</f>
        <v>Beer academy</v>
      </c>
      <c r="I5878">
        <f>IFERROR(INDEX(ggPayers[payer], MATCH(A5878, ggPayers[remote_order_id], 0)), 0)</f>
        <v>367592</v>
      </c>
      <c r="J5878" t="str">
        <f t="shared" si="91"/>
        <v>ggPay</v>
      </c>
    </row>
    <row r="5879" spans="1:10">
      <c r="A5879" s="89" t="s">
        <v>4506</v>
      </c>
      <c r="B5879" s="89">
        <v>500</v>
      </c>
      <c r="C5879" s="89" t="s">
        <v>561</v>
      </c>
      <c r="D5879" s="89" t="s">
        <v>15173</v>
      </c>
      <c r="E5879" s="89" t="s">
        <v>7018</v>
      </c>
      <c r="F5879" s="89" t="s">
        <v>476</v>
      </c>
      <c r="G5879" s="105">
        <v>45464.815972222219</v>
      </c>
      <c r="H5879" t="str">
        <f>INDEX(Partner_details[companyName], MATCH(E5879, Partner_details[email], 0))</f>
        <v>Malocco</v>
      </c>
      <c r="I5879">
        <f>IFERROR(INDEX(ggPayers[payer], MATCH(A5879, ggPayers[remote_order_id], 0)), 0)</f>
        <v>147152</v>
      </c>
      <c r="J5879" t="str">
        <f t="shared" si="91"/>
        <v>ggPay</v>
      </c>
    </row>
    <row r="5880" spans="1:10">
      <c r="A5880" s="89" t="s">
        <v>6103</v>
      </c>
      <c r="B5880" s="89">
        <v>1000</v>
      </c>
      <c r="C5880" s="89" t="s">
        <v>5606</v>
      </c>
      <c r="D5880" s="89" t="s">
        <v>15174</v>
      </c>
      <c r="E5880" s="89" t="s">
        <v>6606</v>
      </c>
      <c r="F5880" s="89" t="s">
        <v>387</v>
      </c>
      <c r="G5880" s="105">
        <v>45464.818749999999</v>
      </c>
      <c r="H5880" t="str">
        <f>INDEX(Partner_details[companyName], MATCH(E5880, Partner_details[email], 0))</f>
        <v>Beer academy</v>
      </c>
      <c r="I5880">
        <f>IFERROR(INDEX(ggPayers[payer], MATCH(A5880, ggPayers[remote_order_id], 0)), 0)</f>
        <v>220493</v>
      </c>
      <c r="J5880" t="str">
        <f t="shared" si="91"/>
        <v>ggPay</v>
      </c>
    </row>
    <row r="5881" spans="1:10">
      <c r="A5881" s="89" t="s">
        <v>6102</v>
      </c>
      <c r="B5881" s="89">
        <v>500</v>
      </c>
      <c r="C5881" s="89" t="s">
        <v>5606</v>
      </c>
      <c r="D5881" s="89" t="s">
        <v>15175</v>
      </c>
      <c r="E5881" s="89" t="s">
        <v>6546</v>
      </c>
      <c r="F5881" s="89" t="s">
        <v>1738</v>
      </c>
      <c r="G5881" s="105">
        <v>45464.866666666669</v>
      </c>
      <c r="H5881" t="str">
        <f>INDEX(Partner_details[companyName], MATCH(E5881, Partner_details[email], 0))</f>
        <v>Kilikian</v>
      </c>
      <c r="I5881">
        <f>IFERROR(INDEX(ggPayers[payer], MATCH(A5881, ggPayers[remote_order_id], 0)), 0)</f>
        <v>3065</v>
      </c>
      <c r="J5881" t="str">
        <f t="shared" si="91"/>
        <v>ggPay</v>
      </c>
    </row>
    <row r="5882" spans="1:10">
      <c r="A5882" s="89" t="s">
        <v>6101</v>
      </c>
      <c r="B5882" s="89">
        <v>500</v>
      </c>
      <c r="C5882" s="89" t="s">
        <v>5606</v>
      </c>
      <c r="D5882" s="89" t="s">
        <v>15176</v>
      </c>
      <c r="E5882" s="89" t="s">
        <v>6546</v>
      </c>
      <c r="F5882" s="89" t="s">
        <v>1738</v>
      </c>
      <c r="G5882" s="105">
        <v>45464.867361111108</v>
      </c>
      <c r="H5882" t="str">
        <f>INDEX(Partner_details[companyName], MATCH(E5882, Partner_details[email], 0))</f>
        <v>Kilikian</v>
      </c>
      <c r="I5882">
        <f>IFERROR(INDEX(ggPayers[payer], MATCH(A5882, ggPayers[remote_order_id], 0)), 0)</f>
        <v>3065</v>
      </c>
      <c r="J5882" t="str">
        <f t="shared" si="91"/>
        <v>ggPay</v>
      </c>
    </row>
    <row r="5883" spans="1:10">
      <c r="A5883" s="89" t="s">
        <v>6100</v>
      </c>
      <c r="B5883" s="89">
        <v>500</v>
      </c>
      <c r="C5883" s="89" t="s">
        <v>5606</v>
      </c>
      <c r="D5883" s="89" t="s">
        <v>15177</v>
      </c>
      <c r="E5883" s="89" t="s">
        <v>6546</v>
      </c>
      <c r="F5883" s="89" t="s">
        <v>1738</v>
      </c>
      <c r="G5883" s="105">
        <v>45464.867361111108</v>
      </c>
      <c r="H5883" t="str">
        <f>INDEX(Partner_details[companyName], MATCH(E5883, Partner_details[email], 0))</f>
        <v>Kilikian</v>
      </c>
      <c r="I5883">
        <f>IFERROR(INDEX(ggPayers[payer], MATCH(A5883, ggPayers[remote_order_id], 0)), 0)</f>
        <v>3065</v>
      </c>
      <c r="J5883" t="str">
        <f t="shared" si="91"/>
        <v>ggPay</v>
      </c>
    </row>
    <row r="5884" spans="1:10">
      <c r="A5884" s="89" t="s">
        <v>4503</v>
      </c>
      <c r="B5884" s="89">
        <v>1000</v>
      </c>
      <c r="C5884" s="89" t="s">
        <v>561</v>
      </c>
      <c r="D5884" s="89" t="s">
        <v>15178</v>
      </c>
      <c r="E5884" s="89" t="s">
        <v>6546</v>
      </c>
      <c r="F5884" s="89" t="s">
        <v>1738</v>
      </c>
      <c r="G5884" s="105">
        <v>45464.867361111108</v>
      </c>
      <c r="H5884" t="str">
        <f>INDEX(Partner_details[companyName], MATCH(E5884, Partner_details[email], 0))</f>
        <v>Kilikian</v>
      </c>
      <c r="I5884">
        <f>IFERROR(INDEX(ggPayers[payer], MATCH(A5884, ggPayers[remote_order_id], 0)), 0)</f>
        <v>299967</v>
      </c>
      <c r="J5884" t="str">
        <f t="shared" si="91"/>
        <v>ggPay</v>
      </c>
    </row>
    <row r="5885" spans="1:10">
      <c r="A5885" s="89" t="s">
        <v>4500</v>
      </c>
      <c r="B5885" s="89">
        <v>500</v>
      </c>
      <c r="C5885" s="89" t="s">
        <v>561</v>
      </c>
      <c r="D5885" s="89" t="s">
        <v>15179</v>
      </c>
      <c r="E5885" s="89" t="s">
        <v>6546</v>
      </c>
      <c r="F5885" s="89" t="s">
        <v>1738</v>
      </c>
      <c r="G5885" s="105">
        <v>45464.867361111108</v>
      </c>
      <c r="H5885" t="str">
        <f>INDEX(Partner_details[companyName], MATCH(E5885, Partner_details[email], 0))</f>
        <v>Kilikian</v>
      </c>
      <c r="I5885">
        <f>IFERROR(INDEX(ggPayers[payer], MATCH(A5885, ggPayers[remote_order_id], 0)), 0)</f>
        <v>17617</v>
      </c>
      <c r="J5885" t="str">
        <f t="shared" si="91"/>
        <v>ggPay</v>
      </c>
    </row>
    <row r="5886" spans="1:10">
      <c r="A5886" s="89" t="s">
        <v>6099</v>
      </c>
      <c r="B5886" s="89">
        <v>500</v>
      </c>
      <c r="C5886" s="89" t="s">
        <v>5606</v>
      </c>
      <c r="D5886" s="89" t="s">
        <v>15180</v>
      </c>
      <c r="E5886" s="89" t="s">
        <v>6546</v>
      </c>
      <c r="F5886" s="89" t="s">
        <v>1738</v>
      </c>
      <c r="G5886" s="105">
        <v>45464.868055555555</v>
      </c>
      <c r="H5886" t="str">
        <f>INDEX(Partner_details[companyName], MATCH(E5886, Partner_details[email], 0))</f>
        <v>Kilikian</v>
      </c>
      <c r="I5886">
        <f>IFERROR(INDEX(ggPayers[payer], MATCH(A5886, ggPayers[remote_order_id], 0)), 0)</f>
        <v>3065</v>
      </c>
      <c r="J5886" t="str">
        <f t="shared" si="91"/>
        <v>ggPay</v>
      </c>
    </row>
    <row r="5887" spans="1:10">
      <c r="A5887" s="89" t="s">
        <v>4498</v>
      </c>
      <c r="B5887" s="89">
        <v>500</v>
      </c>
      <c r="C5887" s="89" t="s">
        <v>561</v>
      </c>
      <c r="D5887" s="89" t="s">
        <v>15181</v>
      </c>
      <c r="E5887" s="89" t="s">
        <v>133</v>
      </c>
      <c r="F5887" s="89" t="s">
        <v>461</v>
      </c>
      <c r="G5887" s="105">
        <v>45465.214583333334</v>
      </c>
      <c r="H5887" t="str">
        <f>INDEX(Partner_details[companyName], MATCH(E5887, Partner_details[email], 0))</f>
        <v>Lumen Coffee</v>
      </c>
      <c r="I5887">
        <f>IFERROR(INDEX(ggPayers[payer], MATCH(A5887, ggPayers[remote_order_id], 0)), 0)</f>
        <v>657873</v>
      </c>
      <c r="J5887" t="str">
        <f t="shared" si="91"/>
        <v>ggPay</v>
      </c>
    </row>
    <row r="5888" spans="1:10">
      <c r="A5888" s="89" t="s">
        <v>4496</v>
      </c>
      <c r="B5888" s="89">
        <v>100</v>
      </c>
      <c r="C5888" s="89" t="s">
        <v>561</v>
      </c>
      <c r="D5888" s="89" t="s">
        <v>15182</v>
      </c>
      <c r="E5888" s="89" t="s">
        <v>6546</v>
      </c>
      <c r="F5888" s="89" t="s">
        <v>1738</v>
      </c>
      <c r="G5888" s="105">
        <v>45465.249305555553</v>
      </c>
      <c r="H5888" t="str">
        <f>INDEX(Partner_details[companyName], MATCH(E5888, Partner_details[email], 0))</f>
        <v>Kilikian</v>
      </c>
      <c r="I5888">
        <f>IFERROR(INDEX(ggPayers[payer], MATCH(A5888, ggPayers[remote_order_id], 0)), 0)</f>
        <v>825186</v>
      </c>
      <c r="J5888" t="str">
        <f t="shared" si="91"/>
        <v>ggPay</v>
      </c>
    </row>
    <row r="5889" spans="1:10">
      <c r="A5889" s="89" t="s">
        <v>4494</v>
      </c>
      <c r="B5889" s="89">
        <v>100</v>
      </c>
      <c r="C5889" s="89" t="s">
        <v>561</v>
      </c>
      <c r="D5889" s="89" t="s">
        <v>15183</v>
      </c>
      <c r="E5889" s="89" t="s">
        <v>6546</v>
      </c>
      <c r="F5889" s="89" t="s">
        <v>1738</v>
      </c>
      <c r="G5889" s="105">
        <v>45465.262499999997</v>
      </c>
      <c r="H5889" t="str">
        <f>INDEX(Partner_details[companyName], MATCH(E5889, Partner_details[email], 0))</f>
        <v>Kilikian</v>
      </c>
      <c r="I5889">
        <f>IFERROR(INDEX(ggPayers[payer], MATCH(A5889, ggPayers[remote_order_id], 0)), 0)</f>
        <v>825186</v>
      </c>
      <c r="J5889" t="str">
        <f t="shared" si="91"/>
        <v>ggPay</v>
      </c>
    </row>
    <row r="5890" spans="1:10">
      <c r="A5890" s="89" t="s">
        <v>4492</v>
      </c>
      <c r="B5890" s="89">
        <v>1000</v>
      </c>
      <c r="C5890" s="89" t="s">
        <v>561</v>
      </c>
      <c r="D5890" s="89" t="s">
        <v>15184</v>
      </c>
      <c r="E5890" s="89" t="s">
        <v>7296</v>
      </c>
      <c r="F5890" s="89" t="s">
        <v>516</v>
      </c>
      <c r="G5890" s="105">
        <v>45465.286805555559</v>
      </c>
      <c r="H5890" t="str">
        <f>INDEX(Partner_details[companyName], MATCH(E5890, Partner_details[email], 0))</f>
        <v>Paul</v>
      </c>
      <c r="I5890">
        <f>IFERROR(INDEX(ggPayers[payer], MATCH(A5890, ggPayers[remote_order_id], 0)), 0)</f>
        <v>415252</v>
      </c>
      <c r="J5890" t="str">
        <f t="shared" si="91"/>
        <v>ggPay</v>
      </c>
    </row>
    <row r="5891" spans="1:10">
      <c r="A5891" s="89" t="s">
        <v>15185</v>
      </c>
      <c r="B5891" s="89">
        <v>500</v>
      </c>
      <c r="C5891" s="89" t="s">
        <v>7963</v>
      </c>
      <c r="D5891" s="89" t="s">
        <v>15186</v>
      </c>
      <c r="E5891" s="89" t="s">
        <v>7018</v>
      </c>
      <c r="F5891" s="89" t="s">
        <v>476</v>
      </c>
      <c r="G5891" s="105">
        <v>45465.329861111109</v>
      </c>
      <c r="H5891" t="str">
        <f>INDEX(Partner_details[companyName], MATCH(E5891, Partner_details[email], 0))</f>
        <v>Malocco</v>
      </c>
      <c r="I5891">
        <f>IFERROR(INDEX(ggPayers[payer], MATCH(A5891, ggPayers[remote_order_id], 0)), 0)</f>
        <v>0</v>
      </c>
      <c r="J5891" t="str">
        <f t="shared" ref="J5891:J5954" si="92">IF(NOT(I5891=0), "ggPay", "other")</f>
        <v>other</v>
      </c>
    </row>
    <row r="5892" spans="1:10">
      <c r="A5892" s="89" t="s">
        <v>4490</v>
      </c>
      <c r="B5892" s="89">
        <v>1000</v>
      </c>
      <c r="C5892" s="89" t="s">
        <v>561</v>
      </c>
      <c r="D5892" s="89"/>
      <c r="E5892" s="89" t="s">
        <v>6389</v>
      </c>
      <c r="F5892" s="89" t="s">
        <v>4088</v>
      </c>
      <c r="G5892" s="105">
        <v>45465.341666666667</v>
      </c>
      <c r="H5892" t="str">
        <f>INDEX(Partner_details[companyName], MATCH(E5892, Partner_details[email], 0))</f>
        <v>Tashir Khanjyan</v>
      </c>
      <c r="I5892">
        <f>IFERROR(INDEX(ggPayers[payer], MATCH(A5892, ggPayers[remote_order_id], 0)), 0)</f>
        <v>0</v>
      </c>
      <c r="J5892" t="str">
        <f t="shared" si="92"/>
        <v>other</v>
      </c>
    </row>
    <row r="5893" spans="1:10">
      <c r="A5893" s="89" t="s">
        <v>15187</v>
      </c>
      <c r="B5893" s="89">
        <v>1000</v>
      </c>
      <c r="C5893" s="89" t="s">
        <v>7963</v>
      </c>
      <c r="D5893" s="89"/>
      <c r="E5893" s="89" t="s">
        <v>6389</v>
      </c>
      <c r="F5893" s="89" t="s">
        <v>4088</v>
      </c>
      <c r="G5893" s="105">
        <v>45465.341666666667</v>
      </c>
      <c r="H5893" t="str">
        <f>INDEX(Partner_details[companyName], MATCH(E5893, Partner_details[email], 0))</f>
        <v>Tashir Khanjyan</v>
      </c>
      <c r="I5893">
        <f>IFERROR(INDEX(ggPayers[payer], MATCH(A5893, ggPayers[remote_order_id], 0)), 0)</f>
        <v>0</v>
      </c>
      <c r="J5893" t="str">
        <f t="shared" si="92"/>
        <v>other</v>
      </c>
    </row>
    <row r="5894" spans="1:10">
      <c r="A5894" s="89" t="s">
        <v>15188</v>
      </c>
      <c r="B5894" s="89">
        <v>1000</v>
      </c>
      <c r="C5894" s="89" t="s">
        <v>7963</v>
      </c>
      <c r="D5894" s="89"/>
      <c r="E5894" s="89" t="s">
        <v>6389</v>
      </c>
      <c r="F5894" s="89" t="s">
        <v>4088</v>
      </c>
      <c r="G5894" s="105">
        <v>45465.343055555553</v>
      </c>
      <c r="H5894" t="str">
        <f>INDEX(Partner_details[companyName], MATCH(E5894, Partner_details[email], 0))</f>
        <v>Tashir Khanjyan</v>
      </c>
      <c r="I5894">
        <f>IFERROR(INDEX(ggPayers[payer], MATCH(A5894, ggPayers[remote_order_id], 0)), 0)</f>
        <v>0</v>
      </c>
      <c r="J5894" t="str">
        <f t="shared" si="92"/>
        <v>other</v>
      </c>
    </row>
    <row r="5895" spans="1:10">
      <c r="A5895" s="89" t="s">
        <v>4488</v>
      </c>
      <c r="B5895" s="89">
        <v>500</v>
      </c>
      <c r="C5895" s="89" t="s">
        <v>561</v>
      </c>
      <c r="D5895" s="89"/>
      <c r="E5895" s="89" t="s">
        <v>6389</v>
      </c>
      <c r="F5895" s="89" t="s">
        <v>4088</v>
      </c>
      <c r="G5895" s="105">
        <v>45465.34652777778</v>
      </c>
      <c r="H5895" t="str">
        <f>INDEX(Partner_details[companyName], MATCH(E5895, Partner_details[email], 0))</f>
        <v>Tashir Khanjyan</v>
      </c>
      <c r="I5895">
        <f>IFERROR(INDEX(ggPayers[payer], MATCH(A5895, ggPayers[remote_order_id], 0)), 0)</f>
        <v>0</v>
      </c>
      <c r="J5895" t="str">
        <f t="shared" si="92"/>
        <v>other</v>
      </c>
    </row>
    <row r="5896" spans="1:10">
      <c r="A5896" s="89" t="s">
        <v>15189</v>
      </c>
      <c r="B5896" s="89">
        <v>500</v>
      </c>
      <c r="C5896" s="89" t="s">
        <v>7963</v>
      </c>
      <c r="D5896" s="89"/>
      <c r="E5896" s="89" t="s">
        <v>6389</v>
      </c>
      <c r="F5896" s="89" t="s">
        <v>4088</v>
      </c>
      <c r="G5896" s="105">
        <v>45465.34652777778</v>
      </c>
      <c r="H5896" t="str">
        <f>INDEX(Partner_details[companyName], MATCH(E5896, Partner_details[email], 0))</f>
        <v>Tashir Khanjyan</v>
      </c>
      <c r="I5896">
        <f>IFERROR(INDEX(ggPayers[payer], MATCH(A5896, ggPayers[remote_order_id], 0)), 0)</f>
        <v>0</v>
      </c>
      <c r="J5896" t="str">
        <f t="shared" si="92"/>
        <v>other</v>
      </c>
    </row>
    <row r="5897" spans="1:10">
      <c r="A5897" s="89" t="s">
        <v>4486</v>
      </c>
      <c r="B5897" s="89">
        <v>2000</v>
      </c>
      <c r="C5897" s="89" t="s">
        <v>561</v>
      </c>
      <c r="D5897" s="89" t="s">
        <v>15190</v>
      </c>
      <c r="E5897" s="89" t="s">
        <v>7296</v>
      </c>
      <c r="F5897" s="89" t="s">
        <v>516</v>
      </c>
      <c r="G5897" s="105">
        <v>45465.353472222225</v>
      </c>
      <c r="H5897" t="str">
        <f>INDEX(Partner_details[companyName], MATCH(E5897, Partner_details[email], 0))</f>
        <v>Paul</v>
      </c>
      <c r="I5897">
        <f>IFERROR(INDEX(ggPayers[payer], MATCH(A5897, ggPayers[remote_order_id], 0)), 0)</f>
        <v>1119013</v>
      </c>
      <c r="J5897" t="str">
        <f t="shared" si="92"/>
        <v>ggPay</v>
      </c>
    </row>
    <row r="5898" spans="1:10">
      <c r="A5898" s="89" t="s">
        <v>4484</v>
      </c>
      <c r="B5898" s="89">
        <v>300</v>
      </c>
      <c r="C5898" s="89" t="s">
        <v>561</v>
      </c>
      <c r="D5898" s="89"/>
      <c r="E5898" s="89" t="s">
        <v>6389</v>
      </c>
      <c r="F5898" s="89" t="s">
        <v>4088</v>
      </c>
      <c r="G5898" s="105">
        <v>45465.373611111114</v>
      </c>
      <c r="H5898" t="str">
        <f>INDEX(Partner_details[companyName], MATCH(E5898, Partner_details[email], 0))</f>
        <v>Tashir Khanjyan</v>
      </c>
      <c r="I5898">
        <f>IFERROR(INDEX(ggPayers[payer], MATCH(A5898, ggPayers[remote_order_id], 0)), 0)</f>
        <v>0</v>
      </c>
      <c r="J5898" t="str">
        <f t="shared" si="92"/>
        <v>other</v>
      </c>
    </row>
    <row r="5899" spans="1:10">
      <c r="A5899" s="89" t="s">
        <v>4482</v>
      </c>
      <c r="B5899" s="89">
        <v>500</v>
      </c>
      <c r="C5899" s="89" t="s">
        <v>561</v>
      </c>
      <c r="D5899" s="99" t="s">
        <v>15191</v>
      </c>
      <c r="E5899" s="89" t="s">
        <v>6389</v>
      </c>
      <c r="F5899" s="89" t="s">
        <v>4088</v>
      </c>
      <c r="G5899" s="105">
        <v>45465.40625</v>
      </c>
      <c r="H5899" t="str">
        <f>INDEX(Partner_details[companyName], MATCH(E5899, Partner_details[email], 0))</f>
        <v>Tashir Khanjyan</v>
      </c>
      <c r="I5899">
        <f>IFERROR(INDEX(ggPayers[payer], MATCH(A5899, ggPayers[remote_order_id], 0)), 0)</f>
        <v>6270</v>
      </c>
      <c r="J5899" t="str">
        <f t="shared" si="92"/>
        <v>ggPay</v>
      </c>
    </row>
    <row r="5900" spans="1:10">
      <c r="A5900" s="89" t="s">
        <v>4480</v>
      </c>
      <c r="B5900" s="89">
        <v>100</v>
      </c>
      <c r="C5900" s="89" t="s">
        <v>561</v>
      </c>
      <c r="D5900" s="89" t="s">
        <v>15192</v>
      </c>
      <c r="E5900" s="89" t="s">
        <v>6871</v>
      </c>
      <c r="F5900" s="89" t="s">
        <v>4479</v>
      </c>
      <c r="G5900" s="105">
        <v>45465.436111111114</v>
      </c>
      <c r="H5900" t="str">
        <f>INDEX(Partner_details[companyName], MATCH(E5900, Partner_details[email], 0))</f>
        <v>Coffee music</v>
      </c>
      <c r="I5900">
        <f>IFERROR(INDEX(ggPayers[payer], MATCH(A5900, ggPayers[remote_order_id], 0)), 0)</f>
        <v>825186</v>
      </c>
      <c r="J5900" t="str">
        <f t="shared" si="92"/>
        <v>ggPay</v>
      </c>
    </row>
    <row r="5901" spans="1:10">
      <c r="A5901" s="89" t="s">
        <v>4477</v>
      </c>
      <c r="B5901" s="89">
        <v>750</v>
      </c>
      <c r="C5901" s="89" t="s">
        <v>561</v>
      </c>
      <c r="D5901" s="89" t="s">
        <v>15193</v>
      </c>
      <c r="E5901" s="89" t="s">
        <v>6830</v>
      </c>
      <c r="F5901" s="89" t="s">
        <v>382</v>
      </c>
      <c r="G5901" s="105">
        <v>45465.451388888891</v>
      </c>
      <c r="H5901" t="str">
        <f>INDEX(Partner_details[companyName], MATCH(E5901, Partner_details[email], 0))</f>
        <v>Beer Academy</v>
      </c>
      <c r="I5901">
        <f>IFERROR(INDEX(ggPayers[payer], MATCH(A5901, ggPayers[remote_order_id], 0)), 0)</f>
        <v>698422</v>
      </c>
      <c r="J5901" t="str">
        <f t="shared" si="92"/>
        <v>ggPay</v>
      </c>
    </row>
    <row r="5902" spans="1:10">
      <c r="A5902" s="89" t="s">
        <v>15194</v>
      </c>
      <c r="B5902" s="89">
        <v>500</v>
      </c>
      <c r="C5902" s="89" t="s">
        <v>7963</v>
      </c>
      <c r="D5902" s="89"/>
      <c r="E5902" s="89" t="s">
        <v>6653</v>
      </c>
      <c r="F5902" s="89" t="s">
        <v>1403</v>
      </c>
      <c r="G5902" s="105">
        <v>45465.481249999997</v>
      </c>
      <c r="H5902" t="str">
        <f>INDEX(Partner_details[companyName], MATCH(E5902, Partner_details[email], 0))</f>
        <v>Karas mashtoc</v>
      </c>
      <c r="I5902">
        <f>IFERROR(INDEX(ggPayers[payer], MATCH(A5902, ggPayers[remote_order_id], 0)), 0)</f>
        <v>0</v>
      </c>
      <c r="J5902" t="str">
        <f t="shared" si="92"/>
        <v>other</v>
      </c>
    </row>
    <row r="5903" spans="1:10">
      <c r="A5903" s="89" t="s">
        <v>4475</v>
      </c>
      <c r="B5903" s="89">
        <v>500</v>
      </c>
      <c r="C5903" s="89" t="s">
        <v>561</v>
      </c>
      <c r="D5903" s="89" t="s">
        <v>15195</v>
      </c>
      <c r="E5903" s="89" t="s">
        <v>7579</v>
      </c>
      <c r="F5903" s="89" t="s">
        <v>602</v>
      </c>
      <c r="G5903" s="105">
        <v>45465.54791666667</v>
      </c>
      <c r="H5903" t="e">
        <f>INDEX(Partner_details[companyName], MATCH(E5903, Partner_details[email], 0))</f>
        <v>#N/A</v>
      </c>
      <c r="I5903">
        <f>IFERROR(INDEX(ggPayers[payer], MATCH(A5903, ggPayers[remote_order_id], 0)), 0)</f>
        <v>201345</v>
      </c>
      <c r="J5903" t="str">
        <f t="shared" si="92"/>
        <v>ggPay</v>
      </c>
    </row>
    <row r="5904" spans="1:10">
      <c r="A5904" s="89" t="s">
        <v>15196</v>
      </c>
      <c r="B5904" s="89">
        <v>500</v>
      </c>
      <c r="C5904" s="89" t="s">
        <v>7963</v>
      </c>
      <c r="D5904" s="89"/>
      <c r="E5904" s="89" t="s">
        <v>7289</v>
      </c>
      <c r="F5904" s="89" t="s">
        <v>4520</v>
      </c>
      <c r="G5904" s="105">
        <v>45465.656944444447</v>
      </c>
      <c r="H5904" t="str">
        <f>INDEX(Partner_details[companyName], MATCH(E5904, Partner_details[email], 0))</f>
        <v>Tsitron</v>
      </c>
      <c r="I5904">
        <f>IFERROR(INDEX(ggPayers[payer], MATCH(A5904, ggPayers[remote_order_id], 0)), 0)</f>
        <v>0</v>
      </c>
      <c r="J5904" t="str">
        <f t="shared" si="92"/>
        <v>other</v>
      </c>
    </row>
    <row r="5905" spans="1:10">
      <c r="A5905" s="89" t="s">
        <v>15197</v>
      </c>
      <c r="B5905" s="89">
        <v>500</v>
      </c>
      <c r="C5905" s="89" t="s">
        <v>7963</v>
      </c>
      <c r="D5905" s="89"/>
      <c r="E5905" s="89" t="s">
        <v>7289</v>
      </c>
      <c r="F5905" s="89" t="s">
        <v>4520</v>
      </c>
      <c r="G5905" s="105">
        <v>45465.656944444447</v>
      </c>
      <c r="H5905" t="str">
        <f>INDEX(Partner_details[companyName], MATCH(E5905, Partner_details[email], 0))</f>
        <v>Tsitron</v>
      </c>
      <c r="I5905">
        <f>IFERROR(INDEX(ggPayers[payer], MATCH(A5905, ggPayers[remote_order_id], 0)), 0)</f>
        <v>0</v>
      </c>
      <c r="J5905" t="str">
        <f t="shared" si="92"/>
        <v>other</v>
      </c>
    </row>
    <row r="5906" spans="1:10">
      <c r="A5906" s="89" t="s">
        <v>15198</v>
      </c>
      <c r="B5906" s="89">
        <v>500</v>
      </c>
      <c r="C5906" s="89" t="s">
        <v>7963</v>
      </c>
      <c r="D5906" s="89"/>
      <c r="E5906" s="89" t="s">
        <v>7289</v>
      </c>
      <c r="F5906" s="89" t="s">
        <v>4520</v>
      </c>
      <c r="G5906" s="105">
        <v>45465.657638888886</v>
      </c>
      <c r="H5906" t="str">
        <f>INDEX(Partner_details[companyName], MATCH(E5906, Partner_details[email], 0))</f>
        <v>Tsitron</v>
      </c>
      <c r="I5906">
        <f>IFERROR(INDEX(ggPayers[payer], MATCH(A5906, ggPayers[remote_order_id], 0)), 0)</f>
        <v>0</v>
      </c>
      <c r="J5906" t="str">
        <f t="shared" si="92"/>
        <v>other</v>
      </c>
    </row>
    <row r="5907" spans="1:10">
      <c r="A5907" s="89" t="s">
        <v>15199</v>
      </c>
      <c r="B5907" s="89">
        <v>500</v>
      </c>
      <c r="C5907" s="89" t="s">
        <v>7963</v>
      </c>
      <c r="D5907" s="89"/>
      <c r="E5907" s="89" t="s">
        <v>7289</v>
      </c>
      <c r="F5907" s="89" t="s">
        <v>4520</v>
      </c>
      <c r="G5907" s="105">
        <v>45465.658333333333</v>
      </c>
      <c r="H5907" t="str">
        <f>INDEX(Partner_details[companyName], MATCH(E5907, Partner_details[email], 0))</f>
        <v>Tsitron</v>
      </c>
      <c r="I5907">
        <f>IFERROR(INDEX(ggPayers[payer], MATCH(A5907, ggPayers[remote_order_id], 0)), 0)</f>
        <v>0</v>
      </c>
      <c r="J5907" t="str">
        <f t="shared" si="92"/>
        <v>other</v>
      </c>
    </row>
    <row r="5908" spans="1:10">
      <c r="A5908" s="89" t="s">
        <v>15200</v>
      </c>
      <c r="B5908" s="89">
        <v>500</v>
      </c>
      <c r="C5908" s="89" t="s">
        <v>7963</v>
      </c>
      <c r="D5908" s="89" t="s">
        <v>15201</v>
      </c>
      <c r="E5908" s="89" t="s">
        <v>7289</v>
      </c>
      <c r="F5908" s="89" t="s">
        <v>4520</v>
      </c>
      <c r="G5908" s="105">
        <v>45465.65902777778</v>
      </c>
      <c r="H5908" t="str">
        <f>INDEX(Partner_details[companyName], MATCH(E5908, Partner_details[email], 0))</f>
        <v>Tsitron</v>
      </c>
      <c r="I5908">
        <f>IFERROR(INDEX(ggPayers[payer], MATCH(A5908, ggPayers[remote_order_id], 0)), 0)</f>
        <v>0</v>
      </c>
      <c r="J5908" t="str">
        <f t="shared" si="92"/>
        <v>other</v>
      </c>
    </row>
    <row r="5909" spans="1:10">
      <c r="A5909" s="89" t="s">
        <v>15202</v>
      </c>
      <c r="B5909" s="89">
        <v>500</v>
      </c>
      <c r="C5909" s="89" t="s">
        <v>7963</v>
      </c>
      <c r="D5909" s="89" t="s">
        <v>15203</v>
      </c>
      <c r="E5909" s="89" t="s">
        <v>7018</v>
      </c>
      <c r="F5909" s="89" t="s">
        <v>476</v>
      </c>
      <c r="G5909" s="105">
        <v>45465.779861111114</v>
      </c>
      <c r="H5909" t="str">
        <f>INDEX(Partner_details[companyName], MATCH(E5909, Partner_details[email], 0))</f>
        <v>Malocco</v>
      </c>
      <c r="I5909">
        <f>IFERROR(INDEX(ggPayers[payer], MATCH(A5909, ggPayers[remote_order_id], 0)), 0)</f>
        <v>0</v>
      </c>
      <c r="J5909" t="str">
        <f t="shared" si="92"/>
        <v>other</v>
      </c>
    </row>
    <row r="5910" spans="1:10">
      <c r="A5910" s="89" t="s">
        <v>15204</v>
      </c>
      <c r="B5910" s="89">
        <v>500</v>
      </c>
      <c r="C5910" s="89" t="s">
        <v>7963</v>
      </c>
      <c r="D5910" s="89"/>
      <c r="E5910" s="89" t="s">
        <v>7018</v>
      </c>
      <c r="F5910" s="89" t="s">
        <v>476</v>
      </c>
      <c r="G5910" s="105">
        <v>45465.779861111114</v>
      </c>
      <c r="H5910" t="str">
        <f>INDEX(Partner_details[companyName], MATCH(E5910, Partner_details[email], 0))</f>
        <v>Malocco</v>
      </c>
      <c r="I5910">
        <f>IFERROR(INDEX(ggPayers[payer], MATCH(A5910, ggPayers[remote_order_id], 0)), 0)</f>
        <v>0</v>
      </c>
      <c r="J5910" t="str">
        <f t="shared" si="92"/>
        <v>other</v>
      </c>
    </row>
    <row r="5911" spans="1:10">
      <c r="A5911" s="89" t="s">
        <v>15205</v>
      </c>
      <c r="B5911" s="89">
        <v>500</v>
      </c>
      <c r="C5911" s="89" t="s">
        <v>7963</v>
      </c>
      <c r="D5911" s="89" t="s">
        <v>15206</v>
      </c>
      <c r="E5911" s="89" t="s">
        <v>7018</v>
      </c>
      <c r="F5911" s="89" t="s">
        <v>476</v>
      </c>
      <c r="G5911" s="105">
        <v>45465.779861111114</v>
      </c>
      <c r="H5911" t="str">
        <f>INDEX(Partner_details[companyName], MATCH(E5911, Partner_details[email], 0))</f>
        <v>Malocco</v>
      </c>
      <c r="I5911">
        <f>IFERROR(INDEX(ggPayers[payer], MATCH(A5911, ggPayers[remote_order_id], 0)), 0)</f>
        <v>0</v>
      </c>
      <c r="J5911" t="str">
        <f t="shared" si="92"/>
        <v>other</v>
      </c>
    </row>
    <row r="5912" spans="1:10">
      <c r="A5912" s="89" t="s">
        <v>15207</v>
      </c>
      <c r="B5912" s="89">
        <v>1000</v>
      </c>
      <c r="C5912" s="89" t="s">
        <v>7963</v>
      </c>
      <c r="D5912" s="89" t="s">
        <v>15208</v>
      </c>
      <c r="E5912" s="89" t="s">
        <v>6606</v>
      </c>
      <c r="F5912" s="89" t="s">
        <v>387</v>
      </c>
      <c r="G5912" s="105">
        <v>45465.806944444441</v>
      </c>
      <c r="H5912" t="str">
        <f>INDEX(Partner_details[companyName], MATCH(E5912, Partner_details[email], 0))</f>
        <v>Beer academy</v>
      </c>
      <c r="I5912">
        <f>IFERROR(INDEX(ggPayers[payer], MATCH(A5912, ggPayers[remote_order_id], 0)), 0)</f>
        <v>0</v>
      </c>
      <c r="J5912" t="str">
        <f t="shared" si="92"/>
        <v>other</v>
      </c>
    </row>
    <row r="5913" spans="1:10">
      <c r="A5913" s="89" t="s">
        <v>15209</v>
      </c>
      <c r="B5913" s="89">
        <v>1000</v>
      </c>
      <c r="C5913" s="89" t="s">
        <v>7963</v>
      </c>
      <c r="D5913" s="89"/>
      <c r="E5913" s="89" t="s">
        <v>6389</v>
      </c>
      <c r="F5913" s="89" t="s">
        <v>4088</v>
      </c>
      <c r="G5913" s="105">
        <v>45465.811805555553</v>
      </c>
      <c r="H5913" t="str">
        <f>INDEX(Partner_details[companyName], MATCH(E5913, Partner_details[email], 0))</f>
        <v>Tashir Khanjyan</v>
      </c>
      <c r="I5913">
        <f>IFERROR(INDEX(ggPayers[payer], MATCH(A5913, ggPayers[remote_order_id], 0)), 0)</f>
        <v>0</v>
      </c>
      <c r="J5913" t="str">
        <f t="shared" si="92"/>
        <v>other</v>
      </c>
    </row>
    <row r="5914" spans="1:10">
      <c r="A5914" s="89" t="s">
        <v>4473</v>
      </c>
      <c r="B5914" s="89">
        <v>1000</v>
      </c>
      <c r="C5914" s="89" t="s">
        <v>561</v>
      </c>
      <c r="D5914" s="89"/>
      <c r="E5914" s="89" t="s">
        <v>6389</v>
      </c>
      <c r="F5914" s="89" t="s">
        <v>4088</v>
      </c>
      <c r="G5914" s="105">
        <v>45465.8125</v>
      </c>
      <c r="H5914" t="str">
        <f>INDEX(Partner_details[companyName], MATCH(E5914, Partner_details[email], 0))</f>
        <v>Tashir Khanjyan</v>
      </c>
      <c r="I5914">
        <f>IFERROR(INDEX(ggPayers[payer], MATCH(A5914, ggPayers[remote_order_id], 0)), 0)</f>
        <v>0</v>
      </c>
      <c r="J5914" t="str">
        <f t="shared" si="92"/>
        <v>other</v>
      </c>
    </row>
    <row r="5915" spans="1:10">
      <c r="A5915" s="89" t="s">
        <v>15210</v>
      </c>
      <c r="B5915" s="89">
        <v>1000</v>
      </c>
      <c r="C5915" s="89" t="s">
        <v>7974</v>
      </c>
      <c r="D5915" s="89"/>
      <c r="E5915" s="89" t="s">
        <v>7192</v>
      </c>
      <c r="F5915" s="89" t="s">
        <v>1998</v>
      </c>
      <c r="G5915" s="105">
        <v>45466.162499999999</v>
      </c>
      <c r="H5915" t="str">
        <f>INDEX(Partner_details[companyName], MATCH(E5915, Partner_details[email], 0))</f>
        <v>Karas Tumanyan</v>
      </c>
      <c r="I5915">
        <f>IFERROR(INDEX(ggPayers[payer], MATCH(A5915, ggPayers[remote_order_id], 0)), 0)</f>
        <v>0</v>
      </c>
      <c r="J5915" t="str">
        <f t="shared" si="92"/>
        <v>other</v>
      </c>
    </row>
    <row r="5916" spans="1:10">
      <c r="A5916" s="89" t="s">
        <v>15211</v>
      </c>
      <c r="B5916" s="89">
        <v>500</v>
      </c>
      <c r="C5916" s="89" t="s">
        <v>7974</v>
      </c>
      <c r="D5916" s="89"/>
      <c r="E5916" s="89" t="s">
        <v>7192</v>
      </c>
      <c r="F5916" s="89" t="s">
        <v>1998</v>
      </c>
      <c r="G5916" s="105">
        <v>45466.162499999999</v>
      </c>
      <c r="H5916" t="str">
        <f>INDEX(Partner_details[companyName], MATCH(E5916, Partner_details[email], 0))</f>
        <v>Karas Tumanyan</v>
      </c>
      <c r="I5916">
        <f>IFERROR(INDEX(ggPayers[payer], MATCH(A5916, ggPayers[remote_order_id], 0)), 0)</f>
        <v>0</v>
      </c>
      <c r="J5916" t="str">
        <f t="shared" si="92"/>
        <v>other</v>
      </c>
    </row>
    <row r="5917" spans="1:10">
      <c r="A5917" s="89" t="s">
        <v>15212</v>
      </c>
      <c r="B5917" s="89">
        <v>500</v>
      </c>
      <c r="C5917" s="89" t="s">
        <v>7974</v>
      </c>
      <c r="D5917" s="89"/>
      <c r="E5917" s="89" t="s">
        <v>7192</v>
      </c>
      <c r="F5917" s="89" t="s">
        <v>1998</v>
      </c>
      <c r="G5917" s="105">
        <v>45466.162499999999</v>
      </c>
      <c r="H5917" t="str">
        <f>INDEX(Partner_details[companyName], MATCH(E5917, Partner_details[email], 0))</f>
        <v>Karas Tumanyan</v>
      </c>
      <c r="I5917">
        <f>IFERROR(INDEX(ggPayers[payer], MATCH(A5917, ggPayers[remote_order_id], 0)), 0)</f>
        <v>0</v>
      </c>
      <c r="J5917" t="str">
        <f t="shared" si="92"/>
        <v>other</v>
      </c>
    </row>
    <row r="5918" spans="1:10">
      <c r="A5918" s="89" t="s">
        <v>15213</v>
      </c>
      <c r="B5918" s="89">
        <v>500</v>
      </c>
      <c r="C5918" s="89" t="s">
        <v>7974</v>
      </c>
      <c r="D5918" s="89"/>
      <c r="E5918" s="89" t="s">
        <v>7192</v>
      </c>
      <c r="F5918" s="89" t="s">
        <v>1998</v>
      </c>
      <c r="G5918" s="105">
        <v>45466.162499999999</v>
      </c>
      <c r="H5918" t="str">
        <f>INDEX(Partner_details[companyName], MATCH(E5918, Partner_details[email], 0))</f>
        <v>Karas Tumanyan</v>
      </c>
      <c r="I5918">
        <f>IFERROR(INDEX(ggPayers[payer], MATCH(A5918, ggPayers[remote_order_id], 0)), 0)</f>
        <v>0</v>
      </c>
      <c r="J5918" t="str">
        <f t="shared" si="92"/>
        <v>other</v>
      </c>
    </row>
    <row r="5919" spans="1:10">
      <c r="A5919" s="89" t="s">
        <v>15214</v>
      </c>
      <c r="B5919" s="89">
        <v>500</v>
      </c>
      <c r="C5919" s="89" t="s">
        <v>7974</v>
      </c>
      <c r="D5919" s="89"/>
      <c r="E5919" s="89" t="s">
        <v>7192</v>
      </c>
      <c r="F5919" s="89" t="s">
        <v>1998</v>
      </c>
      <c r="G5919" s="105">
        <v>45466.162499999999</v>
      </c>
      <c r="H5919" t="str">
        <f>INDEX(Partner_details[companyName], MATCH(E5919, Partner_details[email], 0))</f>
        <v>Karas Tumanyan</v>
      </c>
      <c r="I5919">
        <f>IFERROR(INDEX(ggPayers[payer], MATCH(A5919, ggPayers[remote_order_id], 0)), 0)</f>
        <v>0</v>
      </c>
      <c r="J5919" t="str">
        <f t="shared" si="92"/>
        <v>other</v>
      </c>
    </row>
    <row r="5920" spans="1:10">
      <c r="A5920" s="89" t="s">
        <v>15215</v>
      </c>
      <c r="B5920" s="89">
        <v>500</v>
      </c>
      <c r="C5920" s="89" t="s">
        <v>7974</v>
      </c>
      <c r="D5920" s="89"/>
      <c r="E5920" s="89" t="s">
        <v>7192</v>
      </c>
      <c r="F5920" s="89" t="s">
        <v>1998</v>
      </c>
      <c r="G5920" s="105">
        <v>45466.162499999999</v>
      </c>
      <c r="H5920" t="str">
        <f>INDEX(Partner_details[companyName], MATCH(E5920, Partner_details[email], 0))</f>
        <v>Karas Tumanyan</v>
      </c>
      <c r="I5920">
        <f>IFERROR(INDEX(ggPayers[payer], MATCH(A5920, ggPayers[remote_order_id], 0)), 0)</f>
        <v>0</v>
      </c>
      <c r="J5920" t="str">
        <f t="shared" si="92"/>
        <v>other</v>
      </c>
    </row>
    <row r="5921" spans="1:10">
      <c r="A5921" s="89" t="s">
        <v>15216</v>
      </c>
      <c r="B5921" s="89">
        <v>500</v>
      </c>
      <c r="C5921" s="89" t="s">
        <v>7974</v>
      </c>
      <c r="D5921" s="89"/>
      <c r="E5921" s="89" t="s">
        <v>7192</v>
      </c>
      <c r="F5921" s="89" t="s">
        <v>1998</v>
      </c>
      <c r="G5921" s="105">
        <v>45466.162499999999</v>
      </c>
      <c r="H5921" t="str">
        <f>INDEX(Partner_details[companyName], MATCH(E5921, Partner_details[email], 0))</f>
        <v>Karas Tumanyan</v>
      </c>
      <c r="I5921">
        <f>IFERROR(INDEX(ggPayers[payer], MATCH(A5921, ggPayers[remote_order_id], 0)), 0)</f>
        <v>0</v>
      </c>
      <c r="J5921" t="str">
        <f t="shared" si="92"/>
        <v>other</v>
      </c>
    </row>
    <row r="5922" spans="1:10">
      <c r="A5922" s="89" t="s">
        <v>15217</v>
      </c>
      <c r="B5922" s="89">
        <v>500</v>
      </c>
      <c r="C5922" s="89" t="s">
        <v>7974</v>
      </c>
      <c r="D5922" s="89"/>
      <c r="E5922" s="89" t="s">
        <v>7192</v>
      </c>
      <c r="F5922" s="89" t="s">
        <v>1998</v>
      </c>
      <c r="G5922" s="105">
        <v>45466.162499999999</v>
      </c>
      <c r="H5922" t="str">
        <f>INDEX(Partner_details[companyName], MATCH(E5922, Partner_details[email], 0))</f>
        <v>Karas Tumanyan</v>
      </c>
      <c r="I5922">
        <f>IFERROR(INDEX(ggPayers[payer], MATCH(A5922, ggPayers[remote_order_id], 0)), 0)</f>
        <v>0</v>
      </c>
      <c r="J5922" t="str">
        <f t="shared" si="92"/>
        <v>other</v>
      </c>
    </row>
    <row r="5923" spans="1:10">
      <c r="A5923" s="89" t="s">
        <v>15218</v>
      </c>
      <c r="B5923" s="89">
        <v>500</v>
      </c>
      <c r="C5923" s="89" t="s">
        <v>7974</v>
      </c>
      <c r="D5923" s="89"/>
      <c r="E5923" s="89" t="s">
        <v>7192</v>
      </c>
      <c r="F5923" s="89" t="s">
        <v>1998</v>
      </c>
      <c r="G5923" s="105">
        <v>45466.162499999999</v>
      </c>
      <c r="H5923" t="str">
        <f>INDEX(Partner_details[companyName], MATCH(E5923, Partner_details[email], 0))</f>
        <v>Karas Tumanyan</v>
      </c>
      <c r="I5923">
        <f>IFERROR(INDEX(ggPayers[payer], MATCH(A5923, ggPayers[remote_order_id], 0)), 0)</f>
        <v>0</v>
      </c>
      <c r="J5923" t="str">
        <f t="shared" si="92"/>
        <v>other</v>
      </c>
    </row>
    <row r="5924" spans="1:10">
      <c r="A5924" s="89" t="s">
        <v>15219</v>
      </c>
      <c r="B5924" s="89">
        <v>500</v>
      </c>
      <c r="C5924" s="89" t="s">
        <v>7974</v>
      </c>
      <c r="D5924" s="89"/>
      <c r="E5924" s="89" t="s">
        <v>7192</v>
      </c>
      <c r="F5924" s="89" t="s">
        <v>1998</v>
      </c>
      <c r="G5924" s="105">
        <v>45466.162499999999</v>
      </c>
      <c r="H5924" t="str">
        <f>INDEX(Partner_details[companyName], MATCH(E5924, Partner_details[email], 0))</f>
        <v>Karas Tumanyan</v>
      </c>
      <c r="I5924">
        <f>IFERROR(INDEX(ggPayers[payer], MATCH(A5924, ggPayers[remote_order_id], 0)), 0)</f>
        <v>0</v>
      </c>
      <c r="J5924" t="str">
        <f t="shared" si="92"/>
        <v>other</v>
      </c>
    </row>
    <row r="5925" spans="1:10">
      <c r="A5925" s="89" t="s">
        <v>15220</v>
      </c>
      <c r="B5925" s="89">
        <v>500</v>
      </c>
      <c r="C5925" s="89" t="s">
        <v>7974</v>
      </c>
      <c r="D5925" s="89"/>
      <c r="E5925" s="89" t="s">
        <v>7192</v>
      </c>
      <c r="F5925" s="89" t="s">
        <v>1998</v>
      </c>
      <c r="G5925" s="105">
        <v>45466.162499999999</v>
      </c>
      <c r="H5925" t="str">
        <f>INDEX(Partner_details[companyName], MATCH(E5925, Partner_details[email], 0))</f>
        <v>Karas Tumanyan</v>
      </c>
      <c r="I5925">
        <f>IFERROR(INDEX(ggPayers[payer], MATCH(A5925, ggPayers[remote_order_id], 0)), 0)</f>
        <v>0</v>
      </c>
      <c r="J5925" t="str">
        <f t="shared" si="92"/>
        <v>other</v>
      </c>
    </row>
    <row r="5926" spans="1:10">
      <c r="A5926" s="89" t="s">
        <v>15221</v>
      </c>
      <c r="B5926" s="89">
        <v>500</v>
      </c>
      <c r="C5926" s="89" t="s">
        <v>7974</v>
      </c>
      <c r="D5926" s="89"/>
      <c r="E5926" s="89" t="s">
        <v>7192</v>
      </c>
      <c r="F5926" s="89" t="s">
        <v>1998</v>
      </c>
      <c r="G5926" s="105">
        <v>45466.162499999999</v>
      </c>
      <c r="H5926" t="str">
        <f>INDEX(Partner_details[companyName], MATCH(E5926, Partner_details[email], 0))</f>
        <v>Karas Tumanyan</v>
      </c>
      <c r="I5926">
        <f>IFERROR(INDEX(ggPayers[payer], MATCH(A5926, ggPayers[remote_order_id], 0)), 0)</f>
        <v>0</v>
      </c>
      <c r="J5926" t="str">
        <f t="shared" si="92"/>
        <v>other</v>
      </c>
    </row>
    <row r="5927" spans="1:10">
      <c r="A5927" s="89" t="s">
        <v>4471</v>
      </c>
      <c r="B5927" s="89">
        <v>500</v>
      </c>
      <c r="C5927" s="89" t="s">
        <v>561</v>
      </c>
      <c r="D5927" s="89" t="s">
        <v>15222</v>
      </c>
      <c r="E5927" s="89" t="s">
        <v>133</v>
      </c>
      <c r="F5927" s="89" t="s">
        <v>461</v>
      </c>
      <c r="G5927" s="105">
        <v>45466.213194444441</v>
      </c>
      <c r="H5927" t="str">
        <f>INDEX(Partner_details[companyName], MATCH(E5927, Partner_details[email], 0))</f>
        <v>Lumen Coffee</v>
      </c>
      <c r="I5927">
        <f>IFERROR(INDEX(ggPayers[payer], MATCH(A5927, ggPayers[remote_order_id], 0)), 0)</f>
        <v>657873</v>
      </c>
      <c r="J5927" t="str">
        <f t="shared" si="92"/>
        <v>ggPay</v>
      </c>
    </row>
    <row r="5928" spans="1:10">
      <c r="A5928" s="89" t="s">
        <v>15223</v>
      </c>
      <c r="B5928" s="89">
        <v>300</v>
      </c>
      <c r="C5928" s="89" t="s">
        <v>7963</v>
      </c>
      <c r="D5928" s="89"/>
      <c r="E5928" s="89" t="s">
        <v>6718</v>
      </c>
      <c r="F5928" s="89" t="s">
        <v>4216</v>
      </c>
      <c r="G5928" s="105">
        <v>45466.334722222222</v>
      </c>
      <c r="H5928" t="str">
        <f>INDEX(Partner_details[companyName], MATCH(E5928, Partner_details[email], 0))</f>
        <v>Coffee music</v>
      </c>
      <c r="I5928">
        <f>IFERROR(INDEX(ggPayers[payer], MATCH(A5928, ggPayers[remote_order_id], 0)), 0)</f>
        <v>0</v>
      </c>
      <c r="J5928" t="str">
        <f t="shared" si="92"/>
        <v>other</v>
      </c>
    </row>
    <row r="5929" spans="1:10">
      <c r="A5929" s="89" t="s">
        <v>15224</v>
      </c>
      <c r="B5929" s="89">
        <v>300</v>
      </c>
      <c r="C5929" s="89" t="s">
        <v>7963</v>
      </c>
      <c r="D5929" s="89"/>
      <c r="E5929" s="89" t="s">
        <v>6718</v>
      </c>
      <c r="F5929" s="89" t="s">
        <v>4216</v>
      </c>
      <c r="G5929" s="105">
        <v>45466.334722222222</v>
      </c>
      <c r="H5929" t="str">
        <f>INDEX(Partner_details[companyName], MATCH(E5929, Partner_details[email], 0))</f>
        <v>Coffee music</v>
      </c>
      <c r="I5929">
        <f>IFERROR(INDEX(ggPayers[payer], MATCH(A5929, ggPayers[remote_order_id], 0)), 0)</f>
        <v>0</v>
      </c>
      <c r="J5929" t="str">
        <f t="shared" si="92"/>
        <v>other</v>
      </c>
    </row>
    <row r="5930" spans="1:10">
      <c r="A5930" s="89" t="s">
        <v>4469</v>
      </c>
      <c r="B5930" s="89">
        <v>100</v>
      </c>
      <c r="C5930" s="89" t="s">
        <v>561</v>
      </c>
      <c r="D5930" s="89"/>
      <c r="E5930" s="89" t="s">
        <v>6920</v>
      </c>
      <c r="F5930" s="89" t="s">
        <v>4224</v>
      </c>
      <c r="G5930" s="105">
        <v>45466.430555555555</v>
      </c>
      <c r="H5930" t="str">
        <f>INDEX(Partner_details[companyName], MATCH(E5930, Partner_details[email], 0))</f>
        <v>Coffee music</v>
      </c>
      <c r="I5930">
        <f>IFERROR(INDEX(ggPayers[payer], MATCH(A5930, ggPayers[remote_order_id], 0)), 0)</f>
        <v>0</v>
      </c>
      <c r="J5930" t="str">
        <f t="shared" si="92"/>
        <v>other</v>
      </c>
    </row>
    <row r="5931" spans="1:10">
      <c r="A5931" s="89" t="s">
        <v>15225</v>
      </c>
      <c r="B5931" s="89">
        <v>100</v>
      </c>
      <c r="C5931" s="89" t="s">
        <v>7963</v>
      </c>
      <c r="D5931" s="89"/>
      <c r="E5931" s="89" t="s">
        <v>6920</v>
      </c>
      <c r="F5931" s="89" t="s">
        <v>4224</v>
      </c>
      <c r="G5931" s="105">
        <v>45466.430555555555</v>
      </c>
      <c r="H5931" t="str">
        <f>INDEX(Partner_details[companyName], MATCH(E5931, Partner_details[email], 0))</f>
        <v>Coffee music</v>
      </c>
      <c r="I5931">
        <f>IFERROR(INDEX(ggPayers[payer], MATCH(A5931, ggPayers[remote_order_id], 0)), 0)</f>
        <v>0</v>
      </c>
      <c r="J5931" t="str">
        <f t="shared" si="92"/>
        <v>other</v>
      </c>
    </row>
    <row r="5932" spans="1:10">
      <c r="A5932" s="89" t="s">
        <v>15226</v>
      </c>
      <c r="B5932" s="89">
        <v>2000</v>
      </c>
      <c r="C5932" s="89" t="s">
        <v>7963</v>
      </c>
      <c r="D5932" s="89" t="s">
        <v>15227</v>
      </c>
      <c r="E5932" s="89" t="s">
        <v>7296</v>
      </c>
      <c r="F5932" s="89" t="s">
        <v>516</v>
      </c>
      <c r="G5932" s="105">
        <v>45466.436111111114</v>
      </c>
      <c r="H5932" t="str">
        <f>INDEX(Partner_details[companyName], MATCH(E5932, Partner_details[email], 0))</f>
        <v>Paul</v>
      </c>
      <c r="I5932">
        <f>IFERROR(INDEX(ggPayers[payer], MATCH(A5932, ggPayers[remote_order_id], 0)), 0)</f>
        <v>0</v>
      </c>
      <c r="J5932" t="str">
        <f t="shared" si="92"/>
        <v>other</v>
      </c>
    </row>
    <row r="5933" spans="1:10">
      <c r="A5933" s="89" t="s">
        <v>15228</v>
      </c>
      <c r="B5933" s="89">
        <v>500</v>
      </c>
      <c r="C5933" s="89" t="s">
        <v>7963</v>
      </c>
      <c r="D5933" s="89" t="s">
        <v>15229</v>
      </c>
      <c r="E5933" s="89" t="s">
        <v>6389</v>
      </c>
      <c r="F5933" s="89" t="s">
        <v>4088</v>
      </c>
      <c r="G5933" s="105">
        <v>45466.460416666669</v>
      </c>
      <c r="H5933" t="str">
        <f>INDEX(Partner_details[companyName], MATCH(E5933, Partner_details[email], 0))</f>
        <v>Tashir Khanjyan</v>
      </c>
      <c r="I5933">
        <f>IFERROR(INDEX(ggPayers[payer], MATCH(A5933, ggPayers[remote_order_id], 0)), 0)</f>
        <v>0</v>
      </c>
      <c r="J5933" t="str">
        <f t="shared" si="92"/>
        <v>other</v>
      </c>
    </row>
    <row r="5934" spans="1:10">
      <c r="A5934" s="89" t="s">
        <v>15230</v>
      </c>
      <c r="B5934" s="89">
        <v>1000</v>
      </c>
      <c r="C5934" s="89" t="s">
        <v>7963</v>
      </c>
      <c r="D5934" s="89" t="s">
        <v>15231</v>
      </c>
      <c r="E5934" s="89" t="s">
        <v>6728</v>
      </c>
      <c r="F5934" s="89" t="s">
        <v>6727</v>
      </c>
      <c r="G5934" s="105">
        <v>45466.499305555553</v>
      </c>
      <c r="H5934" t="str">
        <f>INDEX(Partner_details[companyName], MATCH(E5934, Partner_details[email], 0))</f>
        <v>Byblos</v>
      </c>
      <c r="I5934">
        <f>IFERROR(INDEX(ggPayers[payer], MATCH(A5934, ggPayers[remote_order_id], 0)), 0)</f>
        <v>0</v>
      </c>
      <c r="J5934" t="str">
        <f t="shared" si="92"/>
        <v>other</v>
      </c>
    </row>
    <row r="5935" spans="1:10">
      <c r="A5935" s="89" t="s">
        <v>4466</v>
      </c>
      <c r="B5935" s="89">
        <v>500</v>
      </c>
      <c r="C5935" s="89" t="s">
        <v>561</v>
      </c>
      <c r="D5935" s="89"/>
      <c r="E5935" s="89" t="s">
        <v>7018</v>
      </c>
      <c r="F5935" s="89" t="s">
        <v>476</v>
      </c>
      <c r="G5935" s="105">
        <v>45466.536805555559</v>
      </c>
      <c r="H5935" t="str">
        <f>INDEX(Partner_details[companyName], MATCH(E5935, Partner_details[email], 0))</f>
        <v>Malocco</v>
      </c>
      <c r="I5935">
        <f>IFERROR(INDEX(ggPayers[payer], MATCH(A5935, ggPayers[remote_order_id], 0)), 0)</f>
        <v>0</v>
      </c>
      <c r="J5935" t="str">
        <f t="shared" si="92"/>
        <v>other</v>
      </c>
    </row>
    <row r="5936" spans="1:10">
      <c r="A5936" s="89" t="s">
        <v>4464</v>
      </c>
      <c r="B5936" s="89">
        <v>300</v>
      </c>
      <c r="C5936" s="89" t="s">
        <v>561</v>
      </c>
      <c r="D5936" s="89"/>
      <c r="E5936" s="89" t="s">
        <v>6389</v>
      </c>
      <c r="F5936" s="89" t="s">
        <v>4088</v>
      </c>
      <c r="G5936" s="105">
        <v>45466.550694444442</v>
      </c>
      <c r="H5936" t="str">
        <f>INDEX(Partner_details[companyName], MATCH(E5936, Partner_details[email], 0))</f>
        <v>Tashir Khanjyan</v>
      </c>
      <c r="I5936">
        <f>IFERROR(INDEX(ggPayers[payer], MATCH(A5936, ggPayers[remote_order_id], 0)), 0)</f>
        <v>0</v>
      </c>
      <c r="J5936" t="str">
        <f t="shared" si="92"/>
        <v>other</v>
      </c>
    </row>
    <row r="5937" spans="1:10">
      <c r="A5937" s="89" t="s">
        <v>15232</v>
      </c>
      <c r="B5937" s="89">
        <v>300</v>
      </c>
      <c r="C5937" s="89" t="s">
        <v>7963</v>
      </c>
      <c r="D5937" s="89"/>
      <c r="E5937" s="89" t="s">
        <v>6389</v>
      </c>
      <c r="F5937" s="89" t="s">
        <v>4088</v>
      </c>
      <c r="G5937" s="105">
        <v>45466.550694444442</v>
      </c>
      <c r="H5937" t="str">
        <f>INDEX(Partner_details[companyName], MATCH(E5937, Partner_details[email], 0))</f>
        <v>Tashir Khanjyan</v>
      </c>
      <c r="I5937">
        <f>IFERROR(INDEX(ggPayers[payer], MATCH(A5937, ggPayers[remote_order_id], 0)), 0)</f>
        <v>0</v>
      </c>
      <c r="J5937" t="str">
        <f t="shared" si="92"/>
        <v>other</v>
      </c>
    </row>
    <row r="5938" spans="1:10">
      <c r="A5938" s="89" t="s">
        <v>15233</v>
      </c>
      <c r="B5938" s="89">
        <v>1000</v>
      </c>
      <c r="C5938" s="89" t="s">
        <v>7963</v>
      </c>
      <c r="D5938" s="89" t="s">
        <v>15234</v>
      </c>
      <c r="E5938" s="89" t="s">
        <v>130</v>
      </c>
      <c r="F5938" s="89" t="s">
        <v>128</v>
      </c>
      <c r="G5938" s="105">
        <v>45466.626388888886</v>
      </c>
      <c r="H5938" t="str">
        <f>INDEX(Partner_details[companyName], MATCH(E5938, Partner_details[email], 0))</f>
        <v>Avetis Grigoryan</v>
      </c>
      <c r="I5938">
        <f>IFERROR(INDEX(ggPayers[payer], MATCH(A5938, ggPayers[remote_order_id], 0)), 0)</f>
        <v>0</v>
      </c>
      <c r="J5938" t="str">
        <f t="shared" si="92"/>
        <v>other</v>
      </c>
    </row>
    <row r="5939" spans="1:10">
      <c r="A5939" s="89" t="s">
        <v>15235</v>
      </c>
      <c r="B5939" s="89">
        <v>300</v>
      </c>
      <c r="C5939" s="89" t="s">
        <v>7963</v>
      </c>
      <c r="D5939" s="89" t="s">
        <v>15236</v>
      </c>
      <c r="E5939" s="89" t="s">
        <v>6718</v>
      </c>
      <c r="F5939" s="89" t="s">
        <v>4216</v>
      </c>
      <c r="G5939" s="105">
        <v>45466.645833333336</v>
      </c>
      <c r="H5939" t="str">
        <f>INDEX(Partner_details[companyName], MATCH(E5939, Partner_details[email], 0))</f>
        <v>Coffee music</v>
      </c>
      <c r="I5939">
        <f>IFERROR(INDEX(ggPayers[payer], MATCH(A5939, ggPayers[remote_order_id], 0)), 0)</f>
        <v>0</v>
      </c>
      <c r="J5939" t="str">
        <f t="shared" si="92"/>
        <v>other</v>
      </c>
    </row>
    <row r="5940" spans="1:10">
      <c r="A5940" s="89" t="s">
        <v>15237</v>
      </c>
      <c r="B5940" s="89">
        <v>300</v>
      </c>
      <c r="C5940" s="89" t="s">
        <v>7963</v>
      </c>
      <c r="D5940" s="89" t="s">
        <v>15238</v>
      </c>
      <c r="E5940" s="89" t="s">
        <v>6718</v>
      </c>
      <c r="F5940" s="89" t="s">
        <v>4216</v>
      </c>
      <c r="G5940" s="105">
        <v>45466.645833333336</v>
      </c>
      <c r="H5940" t="str">
        <f>INDEX(Partner_details[companyName], MATCH(E5940, Partner_details[email], 0))</f>
        <v>Coffee music</v>
      </c>
      <c r="I5940">
        <f>IFERROR(INDEX(ggPayers[payer], MATCH(A5940, ggPayers[remote_order_id], 0)), 0)</f>
        <v>0</v>
      </c>
      <c r="J5940" t="str">
        <f t="shared" si="92"/>
        <v>other</v>
      </c>
    </row>
    <row r="5941" spans="1:10">
      <c r="A5941" s="89" t="s">
        <v>15239</v>
      </c>
      <c r="B5941" s="89">
        <v>300</v>
      </c>
      <c r="C5941" s="89" t="s">
        <v>7963</v>
      </c>
      <c r="D5941" s="89" t="s">
        <v>15240</v>
      </c>
      <c r="E5941" s="89" t="s">
        <v>6718</v>
      </c>
      <c r="F5941" s="89" t="s">
        <v>4216</v>
      </c>
      <c r="G5941" s="105">
        <v>45466.645833333336</v>
      </c>
      <c r="H5941" t="str">
        <f>INDEX(Partner_details[companyName], MATCH(E5941, Partner_details[email], 0))</f>
        <v>Coffee music</v>
      </c>
      <c r="I5941">
        <f>IFERROR(INDEX(ggPayers[payer], MATCH(A5941, ggPayers[remote_order_id], 0)), 0)</f>
        <v>0</v>
      </c>
      <c r="J5941" t="str">
        <f t="shared" si="92"/>
        <v>other</v>
      </c>
    </row>
    <row r="5942" spans="1:10">
      <c r="A5942" s="89" t="s">
        <v>4462</v>
      </c>
      <c r="B5942" s="89">
        <v>500</v>
      </c>
      <c r="C5942" s="89" t="s">
        <v>561</v>
      </c>
      <c r="D5942" s="89" t="s">
        <v>15241</v>
      </c>
      <c r="E5942" s="89" t="s">
        <v>7027</v>
      </c>
      <c r="F5942" s="89" t="s">
        <v>1153</v>
      </c>
      <c r="G5942" s="105">
        <v>45466.674305555556</v>
      </c>
      <c r="H5942" t="str">
        <f>INDEX(Partner_details[companyName], MATCH(E5942, Partner_details[email], 0))</f>
        <v>Karas Khanjyan</v>
      </c>
      <c r="I5942">
        <f>IFERROR(INDEX(ggPayers[payer], MATCH(A5942, ggPayers[remote_order_id], 0)), 0)</f>
        <v>1089623</v>
      </c>
      <c r="J5942" t="str">
        <f t="shared" si="92"/>
        <v>ggPay</v>
      </c>
    </row>
    <row r="5943" spans="1:10">
      <c r="A5943" s="89" t="s">
        <v>15242</v>
      </c>
      <c r="B5943" s="89">
        <v>1000</v>
      </c>
      <c r="C5943" s="89" t="s">
        <v>7963</v>
      </c>
      <c r="D5943" s="89"/>
      <c r="E5943" s="89" t="s">
        <v>7018</v>
      </c>
      <c r="F5943" s="89" t="s">
        <v>476</v>
      </c>
      <c r="G5943" s="105">
        <v>45466.708333333336</v>
      </c>
      <c r="H5943" t="str">
        <f>INDEX(Partner_details[companyName], MATCH(E5943, Partner_details[email], 0))</f>
        <v>Malocco</v>
      </c>
      <c r="I5943">
        <f>IFERROR(INDEX(ggPayers[payer], MATCH(A5943, ggPayers[remote_order_id], 0)), 0)</f>
        <v>0</v>
      </c>
      <c r="J5943" t="str">
        <f t="shared" si="92"/>
        <v>other</v>
      </c>
    </row>
    <row r="5944" spans="1:10">
      <c r="A5944" s="89" t="s">
        <v>15243</v>
      </c>
      <c r="B5944" s="89">
        <v>1000</v>
      </c>
      <c r="C5944" s="89" t="s">
        <v>7963</v>
      </c>
      <c r="D5944" s="89"/>
      <c r="E5944" s="89" t="s">
        <v>7018</v>
      </c>
      <c r="F5944" s="89" t="s">
        <v>476</v>
      </c>
      <c r="G5944" s="105">
        <v>45466.708333333336</v>
      </c>
      <c r="H5944" t="str">
        <f>INDEX(Partner_details[companyName], MATCH(E5944, Partner_details[email], 0))</f>
        <v>Malocco</v>
      </c>
      <c r="I5944">
        <f>IFERROR(INDEX(ggPayers[payer], MATCH(A5944, ggPayers[remote_order_id], 0)), 0)</f>
        <v>0</v>
      </c>
      <c r="J5944" t="str">
        <f t="shared" si="92"/>
        <v>other</v>
      </c>
    </row>
    <row r="5945" spans="1:10">
      <c r="A5945" s="89" t="s">
        <v>15244</v>
      </c>
      <c r="B5945" s="89">
        <v>1000</v>
      </c>
      <c r="C5945" s="89" t="s">
        <v>7963</v>
      </c>
      <c r="D5945" s="89" t="s">
        <v>15245</v>
      </c>
      <c r="E5945" s="89" t="s">
        <v>7018</v>
      </c>
      <c r="F5945" s="89" t="s">
        <v>476</v>
      </c>
      <c r="G5945" s="105">
        <v>45466.708333333336</v>
      </c>
      <c r="H5945" t="str">
        <f>INDEX(Partner_details[companyName], MATCH(E5945, Partner_details[email], 0))</f>
        <v>Malocco</v>
      </c>
      <c r="I5945">
        <f>IFERROR(INDEX(ggPayers[payer], MATCH(A5945, ggPayers[remote_order_id], 0)), 0)</f>
        <v>0</v>
      </c>
      <c r="J5945" t="str">
        <f t="shared" si="92"/>
        <v>other</v>
      </c>
    </row>
    <row r="5946" spans="1:10">
      <c r="A5946" s="89" t="s">
        <v>15246</v>
      </c>
      <c r="B5946" s="89">
        <v>3000</v>
      </c>
      <c r="C5946" s="89" t="s">
        <v>7963</v>
      </c>
      <c r="D5946" s="89"/>
      <c r="E5946" s="89" t="s">
        <v>130</v>
      </c>
      <c r="F5946" s="89" t="s">
        <v>128</v>
      </c>
      <c r="G5946" s="105">
        <v>45466.718055555553</v>
      </c>
      <c r="H5946" t="str">
        <f>INDEX(Partner_details[companyName], MATCH(E5946, Partner_details[email], 0))</f>
        <v>Avetis Grigoryan</v>
      </c>
      <c r="I5946">
        <f>IFERROR(INDEX(ggPayers[payer], MATCH(A5946, ggPayers[remote_order_id], 0)), 0)</f>
        <v>0</v>
      </c>
      <c r="J5946" t="str">
        <f t="shared" si="92"/>
        <v>other</v>
      </c>
    </row>
    <row r="5947" spans="1:10">
      <c r="A5947" s="89" t="s">
        <v>15247</v>
      </c>
      <c r="B5947" s="89">
        <v>3000</v>
      </c>
      <c r="C5947" s="89" t="s">
        <v>7963</v>
      </c>
      <c r="D5947" s="89" t="s">
        <v>15248</v>
      </c>
      <c r="E5947" s="89" t="s">
        <v>130</v>
      </c>
      <c r="F5947" s="89" t="s">
        <v>128</v>
      </c>
      <c r="G5947" s="105">
        <v>45466.718055555553</v>
      </c>
      <c r="H5947" t="str">
        <f>INDEX(Partner_details[companyName], MATCH(E5947, Partner_details[email], 0))</f>
        <v>Avetis Grigoryan</v>
      </c>
      <c r="I5947">
        <f>IFERROR(INDEX(ggPayers[payer], MATCH(A5947, ggPayers[remote_order_id], 0)), 0)</f>
        <v>0</v>
      </c>
      <c r="J5947" t="str">
        <f t="shared" si="92"/>
        <v>other</v>
      </c>
    </row>
    <row r="5948" spans="1:10">
      <c r="A5948" s="89" t="s">
        <v>15249</v>
      </c>
      <c r="B5948" s="89">
        <v>500</v>
      </c>
      <c r="C5948" s="89" t="s">
        <v>7963</v>
      </c>
      <c r="D5948" s="89"/>
      <c r="E5948" s="89" t="s">
        <v>7346</v>
      </c>
      <c r="F5948" s="89" t="s">
        <v>518</v>
      </c>
      <c r="G5948" s="105">
        <v>45466.719444444447</v>
      </c>
      <c r="H5948" t="str">
        <f>INDEX(Partner_details[companyName], MATCH(E5948, Partner_details[email], 0))</f>
        <v>Pizzanini</v>
      </c>
      <c r="I5948">
        <f>IFERROR(INDEX(ggPayers[payer], MATCH(A5948, ggPayers[remote_order_id], 0)), 0)</f>
        <v>0</v>
      </c>
      <c r="J5948" t="str">
        <f t="shared" si="92"/>
        <v>other</v>
      </c>
    </row>
    <row r="5949" spans="1:10">
      <c r="A5949" s="89" t="s">
        <v>4460</v>
      </c>
      <c r="B5949" s="89">
        <v>500</v>
      </c>
      <c r="C5949" s="89" t="s">
        <v>561</v>
      </c>
      <c r="D5949" s="89" t="s">
        <v>15250</v>
      </c>
      <c r="E5949" s="89" t="s">
        <v>7544</v>
      </c>
      <c r="F5949" s="89" t="s">
        <v>466</v>
      </c>
      <c r="G5949" s="105">
        <v>45466.743750000001</v>
      </c>
      <c r="H5949" t="str">
        <f>INDEX(Partner_details[companyName], MATCH(E5949, Partner_details[email], 0))</f>
        <v>Lumen Coffee</v>
      </c>
      <c r="I5949">
        <f>IFERROR(INDEX(ggPayers[payer], MATCH(A5949, ggPayers[remote_order_id], 0)), 0)</f>
        <v>105158</v>
      </c>
      <c r="J5949" t="str">
        <f t="shared" si="92"/>
        <v>ggPay</v>
      </c>
    </row>
    <row r="5950" spans="1:10">
      <c r="A5950" s="89" t="s">
        <v>4458</v>
      </c>
      <c r="B5950" s="89">
        <v>3000</v>
      </c>
      <c r="C5950" s="89" t="s">
        <v>561</v>
      </c>
      <c r="D5950" s="89" t="s">
        <v>15251</v>
      </c>
      <c r="E5950" s="89" t="s">
        <v>7235</v>
      </c>
      <c r="F5950" s="89" t="s">
        <v>710</v>
      </c>
      <c r="G5950" s="105">
        <v>45466.763194444444</v>
      </c>
      <c r="H5950" t="str">
        <f>INDEX(Partner_details[companyName], MATCH(E5950, Partner_details[email], 0))</f>
        <v>Smoking Chef</v>
      </c>
      <c r="I5950">
        <f>IFERROR(INDEX(ggPayers[payer], MATCH(A5950, ggPayers[remote_order_id], 0)), 0)</f>
        <v>829865</v>
      </c>
      <c r="J5950" t="str">
        <f t="shared" si="92"/>
        <v>ggPay</v>
      </c>
    </row>
    <row r="5951" spans="1:10">
      <c r="A5951" s="89" t="s">
        <v>4456</v>
      </c>
      <c r="B5951" s="89">
        <v>500</v>
      </c>
      <c r="C5951" s="89" t="s">
        <v>561</v>
      </c>
      <c r="D5951" s="89" t="s">
        <v>15252</v>
      </c>
      <c r="E5951" s="89" t="s">
        <v>7306</v>
      </c>
      <c r="F5951" s="89" t="s">
        <v>379</v>
      </c>
      <c r="G5951" s="105">
        <v>45466.771527777775</v>
      </c>
      <c r="H5951" t="str">
        <f>INDEX(Partner_details[companyName], MATCH(E5951, Partner_details[email], 0))</f>
        <v>Bardak</v>
      </c>
      <c r="I5951">
        <f>IFERROR(INDEX(ggPayers[payer], MATCH(A5951, ggPayers[remote_order_id], 0)), 0)</f>
        <v>17119</v>
      </c>
      <c r="J5951" t="str">
        <f t="shared" si="92"/>
        <v>ggPay</v>
      </c>
    </row>
    <row r="5952" spans="1:10">
      <c r="A5952" s="89" t="s">
        <v>4454</v>
      </c>
      <c r="B5952" s="89">
        <v>100</v>
      </c>
      <c r="C5952" s="89" t="s">
        <v>561</v>
      </c>
      <c r="D5952" s="89"/>
      <c r="E5952" s="89" t="s">
        <v>6389</v>
      </c>
      <c r="F5952" s="89" t="s">
        <v>4088</v>
      </c>
      <c r="G5952" s="105">
        <v>45466.813888888886</v>
      </c>
      <c r="H5952" t="str">
        <f>INDEX(Partner_details[companyName], MATCH(E5952, Partner_details[email], 0))</f>
        <v>Tashir Khanjyan</v>
      </c>
      <c r="I5952">
        <f>IFERROR(INDEX(ggPayers[payer], MATCH(A5952, ggPayers[remote_order_id], 0)), 0)</f>
        <v>0</v>
      </c>
      <c r="J5952" t="str">
        <f t="shared" si="92"/>
        <v>other</v>
      </c>
    </row>
    <row r="5953" spans="1:10">
      <c r="A5953" s="89" t="s">
        <v>4452</v>
      </c>
      <c r="B5953" s="89">
        <v>3000</v>
      </c>
      <c r="C5953" s="89" t="s">
        <v>561</v>
      </c>
      <c r="D5953" s="89"/>
      <c r="E5953" s="89" t="s">
        <v>7235</v>
      </c>
      <c r="F5953" s="89" t="s">
        <v>710</v>
      </c>
      <c r="G5953" s="105">
        <v>45466.840277777781</v>
      </c>
      <c r="H5953" t="str">
        <f>INDEX(Partner_details[companyName], MATCH(E5953, Partner_details[email], 0))</f>
        <v>Smoking Chef</v>
      </c>
      <c r="I5953">
        <f>IFERROR(INDEX(ggPayers[payer], MATCH(A5953, ggPayers[remote_order_id], 0)), 0)</f>
        <v>0</v>
      </c>
      <c r="J5953" t="str">
        <f t="shared" si="92"/>
        <v>other</v>
      </c>
    </row>
    <row r="5954" spans="1:10">
      <c r="A5954" s="89" t="s">
        <v>4450</v>
      </c>
      <c r="B5954" s="89">
        <v>100</v>
      </c>
      <c r="C5954" s="89" t="s">
        <v>561</v>
      </c>
      <c r="D5954" s="89" t="s">
        <v>15253</v>
      </c>
      <c r="E5954" s="89" t="s">
        <v>279</v>
      </c>
      <c r="F5954" s="89" t="s">
        <v>278</v>
      </c>
      <c r="G5954" s="105">
        <v>45467.229861111111</v>
      </c>
      <c r="H5954" t="str">
        <f>INDEX(Partner_details[companyName], MATCH(E5954, Partner_details[email], 0))</f>
        <v>gg cjsc</v>
      </c>
      <c r="I5954">
        <f>IFERROR(INDEX(ggPayers[payer], MATCH(A5954, ggPayers[remote_order_id], 0)), 0)</f>
        <v>825186</v>
      </c>
      <c r="J5954" t="str">
        <f t="shared" si="92"/>
        <v>ggPay</v>
      </c>
    </row>
    <row r="5955" spans="1:10">
      <c r="A5955" s="89" t="s">
        <v>6098</v>
      </c>
      <c r="B5955" s="89">
        <v>100</v>
      </c>
      <c r="C5955" s="89" t="s">
        <v>5606</v>
      </c>
      <c r="D5955" s="89" t="s">
        <v>15254</v>
      </c>
      <c r="E5955" s="89" t="s">
        <v>6728</v>
      </c>
      <c r="F5955" s="89" t="s">
        <v>6727</v>
      </c>
      <c r="G5955" s="105">
        <v>45467.231249999997</v>
      </c>
      <c r="H5955" t="str">
        <f>INDEX(Partner_details[companyName], MATCH(E5955, Partner_details[email], 0))</f>
        <v>Byblos</v>
      </c>
      <c r="I5955">
        <f>IFERROR(INDEX(ggPayers[payer], MATCH(A5955, ggPayers[remote_order_id], 0)), 0)</f>
        <v>3065</v>
      </c>
      <c r="J5955" t="str">
        <f t="shared" ref="J5955:J6018" si="93">IF(NOT(I5955=0), "ggPay", "other")</f>
        <v>ggPay</v>
      </c>
    </row>
    <row r="5956" spans="1:10">
      <c r="A5956" s="89" t="s">
        <v>4448</v>
      </c>
      <c r="B5956" s="89">
        <v>100</v>
      </c>
      <c r="C5956" s="89" t="s">
        <v>561</v>
      </c>
      <c r="D5956" s="89" t="s">
        <v>15255</v>
      </c>
      <c r="E5956" s="89" t="s">
        <v>6728</v>
      </c>
      <c r="F5956" s="89" t="s">
        <v>6727</v>
      </c>
      <c r="G5956" s="105">
        <v>45467.231944444444</v>
      </c>
      <c r="H5956" t="str">
        <f>INDEX(Partner_details[companyName], MATCH(E5956, Partner_details[email], 0))</f>
        <v>Byblos</v>
      </c>
      <c r="I5956">
        <f>IFERROR(INDEX(ggPayers[payer], MATCH(A5956, ggPayers[remote_order_id], 0)), 0)</f>
        <v>825186</v>
      </c>
      <c r="J5956" t="str">
        <f t="shared" si="93"/>
        <v>ggPay</v>
      </c>
    </row>
    <row r="5957" spans="1:10">
      <c r="A5957" s="89" t="s">
        <v>15256</v>
      </c>
      <c r="B5957" s="89">
        <v>200</v>
      </c>
      <c r="C5957" s="89" t="s">
        <v>7963</v>
      </c>
      <c r="D5957" s="89" t="s">
        <v>15257</v>
      </c>
      <c r="E5957" s="89" t="s">
        <v>133</v>
      </c>
      <c r="F5957" s="89" t="s">
        <v>461</v>
      </c>
      <c r="G5957" s="105">
        <v>45467.27847222222</v>
      </c>
      <c r="H5957" t="str">
        <f>INDEX(Partner_details[companyName], MATCH(E5957, Partner_details[email], 0))</f>
        <v>Lumen Coffee</v>
      </c>
      <c r="I5957">
        <f>IFERROR(INDEX(ggPayers[payer], MATCH(A5957, ggPayers[remote_order_id], 0)), 0)</f>
        <v>0</v>
      </c>
      <c r="J5957" t="str">
        <f t="shared" si="93"/>
        <v>other</v>
      </c>
    </row>
    <row r="5958" spans="1:10">
      <c r="A5958" s="89" t="s">
        <v>4562</v>
      </c>
      <c r="B5958" s="89">
        <v>100</v>
      </c>
      <c r="C5958" s="89" t="s">
        <v>561</v>
      </c>
      <c r="D5958" s="89" t="s">
        <v>15258</v>
      </c>
      <c r="E5958" s="89" t="s">
        <v>6728</v>
      </c>
      <c r="F5958" s="89" t="s">
        <v>6727</v>
      </c>
      <c r="G5958" s="105">
        <v>45467.296527777777</v>
      </c>
      <c r="H5958" t="str">
        <f>INDEX(Partner_details[companyName], MATCH(E5958, Partner_details[email], 0))</f>
        <v>Byblos</v>
      </c>
      <c r="I5958">
        <f>IFERROR(INDEX(ggPayers[payer], MATCH(A5958, ggPayers[remote_order_id], 0)), 0)</f>
        <v>3065</v>
      </c>
      <c r="J5958" t="str">
        <f t="shared" si="93"/>
        <v>ggPay</v>
      </c>
    </row>
    <row r="5959" spans="1:10">
      <c r="A5959" s="89" t="s">
        <v>4560</v>
      </c>
      <c r="B5959" s="89">
        <v>100</v>
      </c>
      <c r="C5959" s="89" t="s">
        <v>561</v>
      </c>
      <c r="D5959" s="89" t="s">
        <v>15259</v>
      </c>
      <c r="E5959" s="89" t="s">
        <v>6728</v>
      </c>
      <c r="F5959" s="89" t="s">
        <v>6727</v>
      </c>
      <c r="G5959" s="105">
        <v>45467.296527777777</v>
      </c>
      <c r="H5959" t="str">
        <f>INDEX(Partner_details[companyName], MATCH(E5959, Partner_details[email], 0))</f>
        <v>Byblos</v>
      </c>
      <c r="I5959">
        <f>IFERROR(INDEX(ggPayers[payer], MATCH(A5959, ggPayers[remote_order_id], 0)), 0)</f>
        <v>3065</v>
      </c>
      <c r="J5959" t="str">
        <f t="shared" si="93"/>
        <v>ggPay</v>
      </c>
    </row>
    <row r="5960" spans="1:10">
      <c r="A5960" s="89" t="s">
        <v>4558</v>
      </c>
      <c r="B5960" s="89">
        <v>300</v>
      </c>
      <c r="C5960" s="89" t="s">
        <v>561</v>
      </c>
      <c r="D5960" s="89" t="s">
        <v>15260</v>
      </c>
      <c r="E5960" s="89" t="s">
        <v>7432</v>
      </c>
      <c r="F5960" s="89" t="s">
        <v>571</v>
      </c>
      <c r="G5960" s="105">
        <v>45467.339583333334</v>
      </c>
      <c r="H5960" t="str">
        <f>INDEX(Partner_details[companyName], MATCH(E5960, Partner_details[email], 0))</f>
        <v>Venlo</v>
      </c>
      <c r="I5960">
        <f>IFERROR(INDEX(ggPayers[payer], MATCH(A5960, ggPayers[remote_order_id], 0)), 0)</f>
        <v>798</v>
      </c>
      <c r="J5960" t="str">
        <f t="shared" si="93"/>
        <v>ggPay</v>
      </c>
    </row>
    <row r="5961" spans="1:10">
      <c r="A5961" s="89" t="s">
        <v>15261</v>
      </c>
      <c r="B5961" s="89">
        <v>2000</v>
      </c>
      <c r="C5961" s="89" t="s">
        <v>7963</v>
      </c>
      <c r="D5961" s="89" t="s">
        <v>15262</v>
      </c>
      <c r="E5961" s="89" t="s">
        <v>7296</v>
      </c>
      <c r="F5961" s="89" t="s">
        <v>516</v>
      </c>
      <c r="G5961" s="105">
        <v>45467.345138888886</v>
      </c>
      <c r="H5961" t="str">
        <f>INDEX(Partner_details[companyName], MATCH(E5961, Partner_details[email], 0))</f>
        <v>Paul</v>
      </c>
      <c r="I5961">
        <f>IFERROR(INDEX(ggPayers[payer], MATCH(A5961, ggPayers[remote_order_id], 0)), 0)</f>
        <v>0</v>
      </c>
      <c r="J5961" t="str">
        <f t="shared" si="93"/>
        <v>other</v>
      </c>
    </row>
    <row r="5962" spans="1:10">
      <c r="A5962" s="89" t="s">
        <v>15263</v>
      </c>
      <c r="B5962" s="89">
        <v>200</v>
      </c>
      <c r="C5962" s="89" t="s">
        <v>7963</v>
      </c>
      <c r="D5962" s="89" t="s">
        <v>15264</v>
      </c>
      <c r="E5962" s="89" t="s">
        <v>6395</v>
      </c>
      <c r="F5962" s="89" t="s">
        <v>4046</v>
      </c>
      <c r="G5962" s="105">
        <v>45467.436805555553</v>
      </c>
      <c r="H5962" t="str">
        <f>INDEX(Partner_details[companyName], MATCH(E5962, Partner_details[email], 0))</f>
        <v>Tashir Teryan</v>
      </c>
      <c r="I5962">
        <f>IFERROR(INDEX(ggPayers[payer], MATCH(A5962, ggPayers[remote_order_id], 0)), 0)</f>
        <v>0</v>
      </c>
      <c r="J5962" t="str">
        <f t="shared" si="93"/>
        <v>other</v>
      </c>
    </row>
    <row r="5963" spans="1:10">
      <c r="A5963" s="89" t="s">
        <v>4556</v>
      </c>
      <c r="B5963" s="89">
        <v>600</v>
      </c>
      <c r="C5963" s="89" t="s">
        <v>561</v>
      </c>
      <c r="D5963" s="89"/>
      <c r="E5963" s="89" t="s">
        <v>7296</v>
      </c>
      <c r="F5963" s="89" t="s">
        <v>516</v>
      </c>
      <c r="G5963" s="105">
        <v>45467.445138888892</v>
      </c>
      <c r="H5963" t="str">
        <f>INDEX(Partner_details[companyName], MATCH(E5963, Partner_details[email], 0))</f>
        <v>Paul</v>
      </c>
      <c r="I5963">
        <f>IFERROR(INDEX(ggPayers[payer], MATCH(A5963, ggPayers[remote_order_id], 0)), 0)</f>
        <v>0</v>
      </c>
      <c r="J5963" t="str">
        <f t="shared" si="93"/>
        <v>other</v>
      </c>
    </row>
    <row r="5964" spans="1:10">
      <c r="A5964" s="89" t="s">
        <v>15265</v>
      </c>
      <c r="B5964" s="89">
        <v>300</v>
      </c>
      <c r="C5964" s="89" t="s">
        <v>7963</v>
      </c>
      <c r="D5964" s="89" t="s">
        <v>15266</v>
      </c>
      <c r="E5964" s="89" t="s">
        <v>7246</v>
      </c>
      <c r="F5964" s="89" t="s">
        <v>4221</v>
      </c>
      <c r="G5964" s="105">
        <v>45467.48541666667</v>
      </c>
      <c r="H5964" t="str">
        <f>INDEX(Partner_details[companyName], MATCH(E5964, Partner_details[email], 0))</f>
        <v>Coffee music</v>
      </c>
      <c r="I5964">
        <f>IFERROR(INDEX(ggPayers[payer], MATCH(A5964, ggPayers[remote_order_id], 0)), 0)</f>
        <v>0</v>
      </c>
      <c r="J5964" t="str">
        <f t="shared" si="93"/>
        <v>other</v>
      </c>
    </row>
    <row r="5965" spans="1:10">
      <c r="A5965" s="89" t="s">
        <v>4554</v>
      </c>
      <c r="B5965" s="89">
        <v>700</v>
      </c>
      <c r="C5965" s="89" t="s">
        <v>561</v>
      </c>
      <c r="D5965" s="89"/>
      <c r="E5965" s="89" t="s">
        <v>7296</v>
      </c>
      <c r="F5965" s="89" t="s">
        <v>516</v>
      </c>
      <c r="G5965" s="105">
        <v>45467.520833333336</v>
      </c>
      <c r="H5965" t="str">
        <f>INDEX(Partner_details[companyName], MATCH(E5965, Partner_details[email], 0))</f>
        <v>Paul</v>
      </c>
      <c r="I5965">
        <f>IFERROR(INDEX(ggPayers[payer], MATCH(A5965, ggPayers[remote_order_id], 0)), 0)</f>
        <v>0</v>
      </c>
      <c r="J5965" t="str">
        <f t="shared" si="93"/>
        <v>other</v>
      </c>
    </row>
    <row r="5966" spans="1:10">
      <c r="A5966" s="89" t="s">
        <v>15267</v>
      </c>
      <c r="B5966" s="89">
        <v>500</v>
      </c>
      <c r="C5966" s="89" t="s">
        <v>7963</v>
      </c>
      <c r="D5966" s="89" t="s">
        <v>15268</v>
      </c>
      <c r="E5966" s="89" t="s">
        <v>7579</v>
      </c>
      <c r="F5966" s="89" t="s">
        <v>602</v>
      </c>
      <c r="G5966" s="105">
        <v>45467.588194444441</v>
      </c>
      <c r="H5966" t="e">
        <f>INDEX(Partner_details[companyName], MATCH(E5966, Partner_details[email], 0))</f>
        <v>#N/A</v>
      </c>
      <c r="I5966">
        <f>IFERROR(INDEX(ggPayers[payer], MATCH(A5966, ggPayers[remote_order_id], 0)), 0)</f>
        <v>0</v>
      </c>
      <c r="J5966" t="str">
        <f t="shared" si="93"/>
        <v>other</v>
      </c>
    </row>
    <row r="5967" spans="1:10">
      <c r="A5967" s="89" t="s">
        <v>4552</v>
      </c>
      <c r="B5967" s="89">
        <v>500</v>
      </c>
      <c r="C5967" s="89" t="s">
        <v>561</v>
      </c>
      <c r="D5967" s="89" t="s">
        <v>15269</v>
      </c>
      <c r="E5967" s="89" t="s">
        <v>6572</v>
      </c>
      <c r="F5967" s="89" t="s">
        <v>568</v>
      </c>
      <c r="G5967" s="105">
        <v>45467.593055555553</v>
      </c>
      <c r="H5967" t="str">
        <f>INDEX(Partner_details[companyName], MATCH(E5967, Partner_details[email], 0))</f>
        <v>Bisquit</v>
      </c>
      <c r="I5967">
        <f>IFERROR(INDEX(ggPayers[payer], MATCH(A5967, ggPayers[remote_order_id], 0)), 0)</f>
        <v>1109401</v>
      </c>
      <c r="J5967" t="str">
        <f t="shared" si="93"/>
        <v>ggPay</v>
      </c>
    </row>
    <row r="5968" spans="1:10">
      <c r="A5968" s="89" t="s">
        <v>4550</v>
      </c>
      <c r="B5968" s="89">
        <v>500</v>
      </c>
      <c r="C5968" s="89" t="s">
        <v>561</v>
      </c>
      <c r="D5968" s="89" t="s">
        <v>15270</v>
      </c>
      <c r="E5968" s="89" t="s">
        <v>7579</v>
      </c>
      <c r="F5968" s="89" t="s">
        <v>602</v>
      </c>
      <c r="G5968" s="105">
        <v>45467.59375</v>
      </c>
      <c r="H5968" t="e">
        <f>INDEX(Partner_details[companyName], MATCH(E5968, Partner_details[email], 0))</f>
        <v>#N/A</v>
      </c>
      <c r="I5968">
        <f>IFERROR(INDEX(ggPayers[payer], MATCH(A5968, ggPayers[remote_order_id], 0)), 0)</f>
        <v>168136</v>
      </c>
      <c r="J5968" t="str">
        <f t="shared" si="93"/>
        <v>ggPay</v>
      </c>
    </row>
    <row r="5969" spans="1:10">
      <c r="A5969" s="89" t="s">
        <v>4548</v>
      </c>
      <c r="B5969" s="89">
        <v>500</v>
      </c>
      <c r="C5969" s="89" t="s">
        <v>561</v>
      </c>
      <c r="D5969" s="89" t="s">
        <v>15271</v>
      </c>
      <c r="E5969" s="89" t="s">
        <v>116</v>
      </c>
      <c r="F5969" s="89" t="s">
        <v>6567</v>
      </c>
      <c r="G5969" s="105">
        <v>45467.619444444441</v>
      </c>
      <c r="H5969" t="str">
        <f>INDEX(Partner_details[companyName], MATCH(E5969, Partner_details[email], 0))</f>
        <v>Tumanyan</v>
      </c>
      <c r="I5969">
        <f>IFERROR(INDEX(ggPayers[payer], MATCH(A5969, ggPayers[remote_order_id], 0)), 0)</f>
        <v>806298</v>
      </c>
      <c r="J5969" t="str">
        <f t="shared" si="93"/>
        <v>ggPay</v>
      </c>
    </row>
    <row r="5970" spans="1:10">
      <c r="A5970" s="89" t="s">
        <v>6097</v>
      </c>
      <c r="B5970" s="89">
        <v>1000</v>
      </c>
      <c r="C5970" s="89" t="s">
        <v>5606</v>
      </c>
      <c r="D5970" s="89" t="s">
        <v>15272</v>
      </c>
      <c r="E5970" s="89" t="s">
        <v>6762</v>
      </c>
      <c r="F5970" s="89" t="s">
        <v>472</v>
      </c>
      <c r="G5970" s="105">
        <v>45467.698611111111</v>
      </c>
      <c r="H5970" t="str">
        <f>INDEX(Partner_details[companyName], MATCH(E5970, Partner_details[email], 0))</f>
        <v>Machar</v>
      </c>
      <c r="I5970">
        <f>IFERROR(INDEX(ggPayers[payer], MATCH(A5970, ggPayers[remote_order_id], 0)), 0)</f>
        <v>798</v>
      </c>
      <c r="J5970" t="str">
        <f t="shared" si="93"/>
        <v>ggPay</v>
      </c>
    </row>
    <row r="5971" spans="1:10">
      <c r="A5971" s="89" t="s">
        <v>4546</v>
      </c>
      <c r="B5971" s="89">
        <v>1000</v>
      </c>
      <c r="C5971" s="89" t="s">
        <v>561</v>
      </c>
      <c r="D5971" s="89" t="s">
        <v>15273</v>
      </c>
      <c r="E5971" s="89" t="s">
        <v>6762</v>
      </c>
      <c r="F5971" s="89" t="s">
        <v>472</v>
      </c>
      <c r="G5971" s="105">
        <v>45467.699305555558</v>
      </c>
      <c r="H5971" t="str">
        <f>INDEX(Partner_details[companyName], MATCH(E5971, Partner_details[email], 0))</f>
        <v>Machar</v>
      </c>
      <c r="I5971">
        <f>IFERROR(INDEX(ggPayers[payer], MATCH(A5971, ggPayers[remote_order_id], 0)), 0)</f>
        <v>798</v>
      </c>
      <c r="J5971" t="str">
        <f t="shared" si="93"/>
        <v>ggPay</v>
      </c>
    </row>
    <row r="5972" spans="1:10">
      <c r="A5972" s="89" t="s">
        <v>6096</v>
      </c>
      <c r="B5972" s="89">
        <v>500</v>
      </c>
      <c r="C5972" s="89" t="s">
        <v>5606</v>
      </c>
      <c r="D5972" s="89" t="s">
        <v>15274</v>
      </c>
      <c r="E5972" s="89" t="s">
        <v>6762</v>
      </c>
      <c r="F5972" s="89" t="s">
        <v>472</v>
      </c>
      <c r="G5972" s="105">
        <v>45467.699305555558</v>
      </c>
      <c r="H5972" t="str">
        <f>INDEX(Partner_details[companyName], MATCH(E5972, Partner_details[email], 0))</f>
        <v>Machar</v>
      </c>
      <c r="I5972">
        <f>IFERROR(INDEX(ggPayers[payer], MATCH(A5972, ggPayers[remote_order_id], 0)), 0)</f>
        <v>147502</v>
      </c>
      <c r="J5972" t="str">
        <f t="shared" si="93"/>
        <v>ggPay</v>
      </c>
    </row>
    <row r="5973" spans="1:10">
      <c r="A5973" s="89" t="s">
        <v>6095</v>
      </c>
      <c r="B5973" s="89">
        <v>500</v>
      </c>
      <c r="C5973" s="89" t="s">
        <v>5606</v>
      </c>
      <c r="D5973" s="89" t="s">
        <v>15275</v>
      </c>
      <c r="E5973" s="89" t="s">
        <v>6762</v>
      </c>
      <c r="F5973" s="89" t="s">
        <v>472</v>
      </c>
      <c r="G5973" s="105">
        <v>45467.7</v>
      </c>
      <c r="H5973" t="str">
        <f>INDEX(Partner_details[companyName], MATCH(E5973, Partner_details[email], 0))</f>
        <v>Machar</v>
      </c>
      <c r="I5973">
        <f>IFERROR(INDEX(ggPayers[payer], MATCH(A5973, ggPayers[remote_order_id], 0)), 0)</f>
        <v>147502</v>
      </c>
      <c r="J5973" t="str">
        <f t="shared" si="93"/>
        <v>ggPay</v>
      </c>
    </row>
    <row r="5974" spans="1:10">
      <c r="A5974" s="89" t="s">
        <v>6094</v>
      </c>
      <c r="B5974" s="89">
        <v>500</v>
      </c>
      <c r="C5974" s="89" t="s">
        <v>5606</v>
      </c>
      <c r="D5974" s="89" t="s">
        <v>15276</v>
      </c>
      <c r="E5974" s="89" t="s">
        <v>6762</v>
      </c>
      <c r="F5974" s="89" t="s">
        <v>472</v>
      </c>
      <c r="G5974" s="105">
        <v>45467.7</v>
      </c>
      <c r="H5974" t="str">
        <f>INDEX(Partner_details[companyName], MATCH(E5974, Partner_details[email], 0))</f>
        <v>Machar</v>
      </c>
      <c r="I5974">
        <f>IFERROR(INDEX(ggPayers[payer], MATCH(A5974, ggPayers[remote_order_id], 0)), 0)</f>
        <v>147502</v>
      </c>
      <c r="J5974" t="str">
        <f t="shared" si="93"/>
        <v>ggPay</v>
      </c>
    </row>
    <row r="5975" spans="1:10">
      <c r="A5975" s="89" t="s">
        <v>6093</v>
      </c>
      <c r="B5975" s="89">
        <v>500</v>
      </c>
      <c r="C5975" s="89" t="s">
        <v>5606</v>
      </c>
      <c r="D5975" s="89" t="s">
        <v>15277</v>
      </c>
      <c r="E5975" s="89" t="s">
        <v>6762</v>
      </c>
      <c r="F5975" s="89" t="s">
        <v>472</v>
      </c>
      <c r="G5975" s="105">
        <v>45467.700694444444</v>
      </c>
      <c r="H5975" t="str">
        <f>INDEX(Partner_details[companyName], MATCH(E5975, Partner_details[email], 0))</f>
        <v>Machar</v>
      </c>
      <c r="I5975">
        <f>IFERROR(INDEX(ggPayers[payer], MATCH(A5975, ggPayers[remote_order_id], 0)), 0)</f>
        <v>147502</v>
      </c>
      <c r="J5975" t="str">
        <f t="shared" si="93"/>
        <v>ggPay</v>
      </c>
    </row>
    <row r="5976" spans="1:10">
      <c r="A5976" s="89" t="s">
        <v>6092</v>
      </c>
      <c r="B5976" s="89">
        <v>500</v>
      </c>
      <c r="C5976" s="89" t="s">
        <v>5606</v>
      </c>
      <c r="D5976" s="89" t="s">
        <v>15278</v>
      </c>
      <c r="E5976" s="89" t="s">
        <v>6762</v>
      </c>
      <c r="F5976" s="89" t="s">
        <v>472</v>
      </c>
      <c r="G5976" s="105">
        <v>45467.700694444444</v>
      </c>
      <c r="H5976" t="str">
        <f>INDEX(Partner_details[companyName], MATCH(E5976, Partner_details[email], 0))</f>
        <v>Machar</v>
      </c>
      <c r="I5976">
        <f>IFERROR(INDEX(ggPayers[payer], MATCH(A5976, ggPayers[remote_order_id], 0)), 0)</f>
        <v>147502</v>
      </c>
      <c r="J5976" t="str">
        <f t="shared" si="93"/>
        <v>ggPay</v>
      </c>
    </row>
    <row r="5977" spans="1:10">
      <c r="A5977" s="89" t="s">
        <v>4544</v>
      </c>
      <c r="B5977" s="89">
        <v>500</v>
      </c>
      <c r="C5977" s="89" t="s">
        <v>561</v>
      </c>
      <c r="D5977" s="89"/>
      <c r="E5977" s="89" t="s">
        <v>6762</v>
      </c>
      <c r="F5977" s="89" t="s">
        <v>472</v>
      </c>
      <c r="G5977" s="105">
        <v>45467.701388888891</v>
      </c>
      <c r="H5977" t="str">
        <f>INDEX(Partner_details[companyName], MATCH(E5977, Partner_details[email], 0))</f>
        <v>Machar</v>
      </c>
      <c r="I5977">
        <f>IFERROR(INDEX(ggPayers[payer], MATCH(A5977, ggPayers[remote_order_id], 0)), 0)</f>
        <v>0</v>
      </c>
      <c r="J5977" t="str">
        <f t="shared" si="93"/>
        <v>other</v>
      </c>
    </row>
    <row r="5978" spans="1:10">
      <c r="A5978" s="89" t="s">
        <v>15279</v>
      </c>
      <c r="B5978" s="89">
        <v>500</v>
      </c>
      <c r="C5978" s="89" t="s">
        <v>7963</v>
      </c>
      <c r="D5978" s="89"/>
      <c r="E5978" s="89" t="s">
        <v>6762</v>
      </c>
      <c r="F5978" s="89" t="s">
        <v>472</v>
      </c>
      <c r="G5978" s="105">
        <v>45467.701388888891</v>
      </c>
      <c r="H5978" t="str">
        <f>INDEX(Partner_details[companyName], MATCH(E5978, Partner_details[email], 0))</f>
        <v>Machar</v>
      </c>
      <c r="I5978">
        <f>IFERROR(INDEX(ggPayers[payer], MATCH(A5978, ggPayers[remote_order_id], 0)), 0)</f>
        <v>0</v>
      </c>
      <c r="J5978" t="str">
        <f t="shared" si="93"/>
        <v>other</v>
      </c>
    </row>
    <row r="5979" spans="1:10">
      <c r="A5979" s="99" t="s">
        <v>4542</v>
      </c>
      <c r="B5979" s="89">
        <v>500</v>
      </c>
      <c r="C5979" s="89" t="s">
        <v>561</v>
      </c>
      <c r="D5979" s="89" t="s">
        <v>15280</v>
      </c>
      <c r="E5979" s="89" t="s">
        <v>6762</v>
      </c>
      <c r="F5979" s="89" t="s">
        <v>472</v>
      </c>
      <c r="G5979" s="105">
        <v>45467.701388888891</v>
      </c>
      <c r="H5979" t="str">
        <f>INDEX(Partner_details[companyName], MATCH(E5979, Partner_details[email], 0))</f>
        <v>Machar</v>
      </c>
      <c r="I5979">
        <f>IFERROR(INDEX(ggPayers[payer], MATCH(A5979, ggPayers[remote_order_id], 0)), 0)</f>
        <v>798</v>
      </c>
      <c r="J5979" t="str">
        <f t="shared" si="93"/>
        <v>ggPay</v>
      </c>
    </row>
    <row r="5980" spans="1:10">
      <c r="A5980" s="89" t="s">
        <v>4540</v>
      </c>
      <c r="B5980" s="89">
        <v>1000</v>
      </c>
      <c r="C5980" s="89" t="s">
        <v>561</v>
      </c>
      <c r="D5980" s="89" t="s">
        <v>15281</v>
      </c>
      <c r="E5980" s="89" t="s">
        <v>6830</v>
      </c>
      <c r="F5980" s="89" t="s">
        <v>382</v>
      </c>
      <c r="G5980" s="105">
        <v>45467.708333333336</v>
      </c>
      <c r="H5980" t="str">
        <f>INDEX(Partner_details[companyName], MATCH(E5980, Partner_details[email], 0))</f>
        <v>Beer Academy</v>
      </c>
      <c r="I5980">
        <f>IFERROR(INDEX(ggPayers[payer], MATCH(A5980, ggPayers[remote_order_id], 0)), 0)</f>
        <v>212154</v>
      </c>
      <c r="J5980" t="str">
        <f t="shared" si="93"/>
        <v>ggPay</v>
      </c>
    </row>
    <row r="5981" spans="1:10">
      <c r="A5981" s="89" t="s">
        <v>6091</v>
      </c>
      <c r="B5981" s="89">
        <v>500</v>
      </c>
      <c r="C5981" s="89" t="s">
        <v>5606</v>
      </c>
      <c r="D5981" s="89" t="s">
        <v>15282</v>
      </c>
      <c r="E5981" s="89" t="s">
        <v>7018</v>
      </c>
      <c r="F5981" s="89" t="s">
        <v>476</v>
      </c>
      <c r="G5981" s="105">
        <v>45467.724999999999</v>
      </c>
      <c r="H5981" t="str">
        <f>INDEX(Partner_details[companyName], MATCH(E5981, Partner_details[email], 0))</f>
        <v>Malocco</v>
      </c>
      <c r="I5981">
        <f>IFERROR(INDEX(ggPayers[payer], MATCH(A5981, ggPayers[remote_order_id], 0)), 0)</f>
        <v>18615</v>
      </c>
      <c r="J5981" t="str">
        <f t="shared" si="93"/>
        <v>ggPay</v>
      </c>
    </row>
    <row r="5982" spans="1:10">
      <c r="A5982" s="89" t="s">
        <v>6090</v>
      </c>
      <c r="B5982" s="89">
        <v>500</v>
      </c>
      <c r="C5982" s="89" t="s">
        <v>5606</v>
      </c>
      <c r="D5982" s="89" t="s">
        <v>15283</v>
      </c>
      <c r="E5982" s="89" t="s">
        <v>7018</v>
      </c>
      <c r="F5982" s="89" t="s">
        <v>476</v>
      </c>
      <c r="G5982" s="105">
        <v>45467.725694444445</v>
      </c>
      <c r="H5982" t="str">
        <f>INDEX(Partner_details[companyName], MATCH(E5982, Partner_details[email], 0))</f>
        <v>Malocco</v>
      </c>
      <c r="I5982">
        <f>IFERROR(INDEX(ggPayers[payer], MATCH(A5982, ggPayers[remote_order_id], 0)), 0)</f>
        <v>18615</v>
      </c>
      <c r="J5982" t="str">
        <f t="shared" si="93"/>
        <v>ggPay</v>
      </c>
    </row>
    <row r="5983" spans="1:10">
      <c r="A5983" s="89" t="s">
        <v>6089</v>
      </c>
      <c r="B5983" s="89">
        <v>500</v>
      </c>
      <c r="C5983" s="89" t="s">
        <v>5606</v>
      </c>
      <c r="D5983" s="89" t="s">
        <v>15284</v>
      </c>
      <c r="E5983" s="89" t="s">
        <v>7018</v>
      </c>
      <c r="F5983" s="89" t="s">
        <v>476</v>
      </c>
      <c r="G5983" s="105">
        <v>45467.726388888892</v>
      </c>
      <c r="H5983" t="str">
        <f>INDEX(Partner_details[companyName], MATCH(E5983, Partner_details[email], 0))</f>
        <v>Malocco</v>
      </c>
      <c r="I5983">
        <f>IFERROR(INDEX(ggPayers[payer], MATCH(A5983, ggPayers[remote_order_id], 0)), 0)</f>
        <v>18615</v>
      </c>
      <c r="J5983" t="str">
        <f t="shared" si="93"/>
        <v>ggPay</v>
      </c>
    </row>
    <row r="5984" spans="1:10">
      <c r="A5984" s="89" t="s">
        <v>15285</v>
      </c>
      <c r="B5984" s="89">
        <v>500</v>
      </c>
      <c r="C5984" s="89" t="s">
        <v>7963</v>
      </c>
      <c r="D5984" s="89" t="s">
        <v>15286</v>
      </c>
      <c r="E5984" s="89" t="s">
        <v>7018</v>
      </c>
      <c r="F5984" s="89" t="s">
        <v>476</v>
      </c>
      <c r="G5984" s="105">
        <v>45467.727083333331</v>
      </c>
      <c r="H5984" t="str">
        <f>INDEX(Partner_details[companyName], MATCH(E5984, Partner_details[email], 0))</f>
        <v>Malocco</v>
      </c>
      <c r="I5984">
        <f>IFERROR(INDEX(ggPayers[payer], MATCH(A5984, ggPayers[remote_order_id], 0)), 0)</f>
        <v>0</v>
      </c>
      <c r="J5984" t="str">
        <f t="shared" si="93"/>
        <v>other</v>
      </c>
    </row>
    <row r="5985" spans="1:10">
      <c r="A5985" s="89" t="s">
        <v>15287</v>
      </c>
      <c r="B5985" s="89">
        <v>500</v>
      </c>
      <c r="C5985" s="89" t="s">
        <v>7963</v>
      </c>
      <c r="D5985" s="89" t="s">
        <v>15288</v>
      </c>
      <c r="E5985" s="89" t="s">
        <v>7018</v>
      </c>
      <c r="F5985" s="89" t="s">
        <v>476</v>
      </c>
      <c r="G5985" s="105">
        <v>45467.727083333331</v>
      </c>
      <c r="H5985" t="str">
        <f>INDEX(Partner_details[companyName], MATCH(E5985, Partner_details[email], 0))</f>
        <v>Malocco</v>
      </c>
      <c r="I5985">
        <f>IFERROR(INDEX(ggPayers[payer], MATCH(A5985, ggPayers[remote_order_id], 0)), 0)</f>
        <v>0</v>
      </c>
      <c r="J5985" t="str">
        <f t="shared" si="93"/>
        <v>other</v>
      </c>
    </row>
    <row r="5986" spans="1:10">
      <c r="A5986" s="89" t="s">
        <v>15289</v>
      </c>
      <c r="B5986" s="89">
        <v>500</v>
      </c>
      <c r="C5986" s="89" t="s">
        <v>7963</v>
      </c>
      <c r="D5986" s="89" t="s">
        <v>15290</v>
      </c>
      <c r="E5986" s="89" t="s">
        <v>7018</v>
      </c>
      <c r="F5986" s="89" t="s">
        <v>476</v>
      </c>
      <c r="G5986" s="105">
        <v>45467.727777777778</v>
      </c>
      <c r="H5986" t="str">
        <f>INDEX(Partner_details[companyName], MATCH(E5986, Partner_details[email], 0))</f>
        <v>Malocco</v>
      </c>
      <c r="I5986">
        <f>IFERROR(INDEX(ggPayers[payer], MATCH(A5986, ggPayers[remote_order_id], 0)), 0)</f>
        <v>0</v>
      </c>
      <c r="J5986" t="str">
        <f t="shared" si="93"/>
        <v>other</v>
      </c>
    </row>
    <row r="5987" spans="1:10">
      <c r="A5987" s="89" t="s">
        <v>15291</v>
      </c>
      <c r="B5987" s="89">
        <v>500</v>
      </c>
      <c r="C5987" s="89" t="s">
        <v>7963</v>
      </c>
      <c r="D5987" s="89" t="s">
        <v>15292</v>
      </c>
      <c r="E5987" s="89" t="s">
        <v>7018</v>
      </c>
      <c r="F5987" s="89" t="s">
        <v>476</v>
      </c>
      <c r="G5987" s="105">
        <v>45467.727777777778</v>
      </c>
      <c r="H5987" t="str">
        <f>INDEX(Partner_details[companyName], MATCH(E5987, Partner_details[email], 0))</f>
        <v>Malocco</v>
      </c>
      <c r="I5987">
        <f>IFERROR(INDEX(ggPayers[payer], MATCH(A5987, ggPayers[remote_order_id], 0)), 0)</f>
        <v>0</v>
      </c>
      <c r="J5987" t="str">
        <f t="shared" si="93"/>
        <v>other</v>
      </c>
    </row>
    <row r="5988" spans="1:10">
      <c r="A5988" s="89" t="s">
        <v>6088</v>
      </c>
      <c r="B5988" s="89">
        <v>500</v>
      </c>
      <c r="C5988" s="89" t="s">
        <v>5606</v>
      </c>
      <c r="D5988" s="89" t="s">
        <v>15293</v>
      </c>
      <c r="E5988" s="89" t="s">
        <v>7018</v>
      </c>
      <c r="F5988" s="89" t="s">
        <v>476</v>
      </c>
      <c r="G5988" s="105">
        <v>45467.728472222225</v>
      </c>
      <c r="H5988" t="str">
        <f>INDEX(Partner_details[companyName], MATCH(E5988, Partner_details[email], 0))</f>
        <v>Malocco</v>
      </c>
      <c r="I5988">
        <f>IFERROR(INDEX(ggPayers[payer], MATCH(A5988, ggPayers[remote_order_id], 0)), 0)</f>
        <v>18615</v>
      </c>
      <c r="J5988" t="str">
        <f t="shared" si="93"/>
        <v>ggPay</v>
      </c>
    </row>
    <row r="5989" spans="1:10">
      <c r="A5989" s="89" t="s">
        <v>15294</v>
      </c>
      <c r="B5989" s="89">
        <v>500</v>
      </c>
      <c r="C5989" s="89" t="s">
        <v>7963</v>
      </c>
      <c r="D5989" s="89" t="s">
        <v>15295</v>
      </c>
      <c r="E5989" s="89" t="s">
        <v>7018</v>
      </c>
      <c r="F5989" s="89" t="s">
        <v>476</v>
      </c>
      <c r="G5989" s="105">
        <v>45467.729166666664</v>
      </c>
      <c r="H5989" t="str">
        <f>INDEX(Partner_details[companyName], MATCH(E5989, Partner_details[email], 0))</f>
        <v>Malocco</v>
      </c>
      <c r="I5989">
        <f>IFERROR(INDEX(ggPayers[payer], MATCH(A5989, ggPayers[remote_order_id], 0)), 0)</f>
        <v>0</v>
      </c>
      <c r="J5989" t="str">
        <f t="shared" si="93"/>
        <v>other</v>
      </c>
    </row>
    <row r="5990" spans="1:10">
      <c r="A5990" s="99" t="s">
        <v>4538</v>
      </c>
      <c r="B5990" s="89">
        <v>300</v>
      </c>
      <c r="C5990" s="89" t="s">
        <v>561</v>
      </c>
      <c r="D5990" s="89"/>
      <c r="E5990" s="89" t="s">
        <v>6389</v>
      </c>
      <c r="F5990" s="89" t="s">
        <v>4088</v>
      </c>
      <c r="G5990" s="105">
        <v>45467.788194444445</v>
      </c>
      <c r="H5990" t="str">
        <f>INDEX(Partner_details[companyName], MATCH(E5990, Partner_details[email], 0))</f>
        <v>Tashir Khanjyan</v>
      </c>
      <c r="I5990">
        <f>IFERROR(INDEX(ggPayers[payer], MATCH(A5990, ggPayers[remote_order_id], 0)), 0)</f>
        <v>0</v>
      </c>
      <c r="J5990" t="str">
        <f t="shared" si="93"/>
        <v>other</v>
      </c>
    </row>
    <row r="5991" spans="1:10">
      <c r="A5991" s="89" t="s">
        <v>15296</v>
      </c>
      <c r="B5991" s="89">
        <v>1000</v>
      </c>
      <c r="C5991" s="89" t="s">
        <v>7963</v>
      </c>
      <c r="D5991" s="89" t="s">
        <v>15297</v>
      </c>
      <c r="E5991" s="89" t="s">
        <v>7296</v>
      </c>
      <c r="F5991" s="89" t="s">
        <v>516</v>
      </c>
      <c r="G5991" s="105">
        <v>45467.791666666664</v>
      </c>
      <c r="H5991" t="str">
        <f>INDEX(Partner_details[companyName], MATCH(E5991, Partner_details[email], 0))</f>
        <v>Paul</v>
      </c>
      <c r="I5991">
        <f>IFERROR(INDEX(ggPayers[payer], MATCH(A5991, ggPayers[remote_order_id], 0)), 0)</f>
        <v>0</v>
      </c>
      <c r="J5991" t="str">
        <f t="shared" si="93"/>
        <v>other</v>
      </c>
    </row>
    <row r="5992" spans="1:10">
      <c r="A5992" s="89" t="s">
        <v>15298</v>
      </c>
      <c r="B5992" s="89">
        <v>1000</v>
      </c>
      <c r="C5992" s="89" t="s">
        <v>7963</v>
      </c>
      <c r="D5992" s="89" t="s">
        <v>15299</v>
      </c>
      <c r="E5992" s="89" t="s">
        <v>6606</v>
      </c>
      <c r="F5992" s="89" t="s">
        <v>387</v>
      </c>
      <c r="G5992" s="105">
        <v>45467.798611111109</v>
      </c>
      <c r="H5992" t="str">
        <f>INDEX(Partner_details[companyName], MATCH(E5992, Partner_details[email], 0))</f>
        <v>Beer academy</v>
      </c>
      <c r="I5992">
        <f>IFERROR(INDEX(ggPayers[payer], MATCH(A5992, ggPayers[remote_order_id], 0)), 0)</f>
        <v>0</v>
      </c>
      <c r="J5992" t="str">
        <f t="shared" si="93"/>
        <v>other</v>
      </c>
    </row>
    <row r="5993" spans="1:10">
      <c r="A5993" s="89" t="s">
        <v>15300</v>
      </c>
      <c r="B5993" s="89">
        <v>1000</v>
      </c>
      <c r="C5993" s="89" t="s">
        <v>7963</v>
      </c>
      <c r="D5993" s="89" t="s">
        <v>15301</v>
      </c>
      <c r="E5993" s="89" t="s">
        <v>6606</v>
      </c>
      <c r="F5993" s="89" t="s">
        <v>387</v>
      </c>
      <c r="G5993" s="105">
        <v>45467.798611111109</v>
      </c>
      <c r="H5993" t="str">
        <f>INDEX(Partner_details[companyName], MATCH(E5993, Partner_details[email], 0))</f>
        <v>Beer academy</v>
      </c>
      <c r="I5993">
        <f>IFERROR(INDEX(ggPayers[payer], MATCH(A5993, ggPayers[remote_order_id], 0)), 0)</f>
        <v>0</v>
      </c>
      <c r="J5993" t="str">
        <f t="shared" si="93"/>
        <v>other</v>
      </c>
    </row>
    <row r="5994" spans="1:10">
      <c r="A5994" s="89" t="s">
        <v>4536</v>
      </c>
      <c r="B5994" s="89">
        <v>1000</v>
      </c>
      <c r="C5994" s="89" t="s">
        <v>561</v>
      </c>
      <c r="D5994" s="89" t="s">
        <v>15302</v>
      </c>
      <c r="E5994" s="89" t="s">
        <v>6606</v>
      </c>
      <c r="F5994" s="89" t="s">
        <v>387</v>
      </c>
      <c r="G5994" s="105">
        <v>45467.799305555556</v>
      </c>
      <c r="H5994" t="str">
        <f>INDEX(Partner_details[companyName], MATCH(E5994, Partner_details[email], 0))</f>
        <v>Beer academy</v>
      </c>
      <c r="I5994">
        <f>IFERROR(INDEX(ggPayers[payer], MATCH(A5994, ggPayers[remote_order_id], 0)), 0)</f>
        <v>639948</v>
      </c>
      <c r="J5994" t="str">
        <f t="shared" si="93"/>
        <v>ggPay</v>
      </c>
    </row>
    <row r="5995" spans="1:10">
      <c r="A5995" s="89" t="s">
        <v>15303</v>
      </c>
      <c r="B5995" s="89">
        <v>500</v>
      </c>
      <c r="C5995" s="89" t="s">
        <v>7963</v>
      </c>
      <c r="D5995" s="89" t="s">
        <v>15304</v>
      </c>
      <c r="E5995" s="89" t="s">
        <v>116</v>
      </c>
      <c r="F5995" s="89" t="s">
        <v>6567</v>
      </c>
      <c r="G5995" s="105">
        <v>45467.826388888891</v>
      </c>
      <c r="H5995" t="str">
        <f>INDEX(Partner_details[companyName], MATCH(E5995, Partner_details[email], 0))</f>
        <v>Tumanyan</v>
      </c>
      <c r="I5995">
        <f>IFERROR(INDEX(ggPayers[payer], MATCH(A5995, ggPayers[remote_order_id], 0)), 0)</f>
        <v>0</v>
      </c>
      <c r="J5995" t="str">
        <f t="shared" si="93"/>
        <v>other</v>
      </c>
    </row>
    <row r="5996" spans="1:10">
      <c r="A5996" s="89" t="s">
        <v>15305</v>
      </c>
      <c r="B5996" s="89">
        <v>500</v>
      </c>
      <c r="C5996" s="89" t="s">
        <v>7963</v>
      </c>
      <c r="D5996" s="89" t="s">
        <v>15306</v>
      </c>
      <c r="E5996" s="89" t="s">
        <v>116</v>
      </c>
      <c r="F5996" s="89" t="s">
        <v>6567</v>
      </c>
      <c r="G5996" s="105">
        <v>45467.829861111109</v>
      </c>
      <c r="H5996" t="str">
        <f>INDEX(Partner_details[companyName], MATCH(E5996, Partner_details[email], 0))</f>
        <v>Tumanyan</v>
      </c>
      <c r="I5996">
        <f>IFERROR(INDEX(ggPayers[payer], MATCH(A5996, ggPayers[remote_order_id], 0)), 0)</f>
        <v>0</v>
      </c>
      <c r="J5996" t="str">
        <f t="shared" si="93"/>
        <v>other</v>
      </c>
    </row>
    <row r="5997" spans="1:10">
      <c r="A5997" s="89" t="s">
        <v>15307</v>
      </c>
      <c r="B5997" s="89">
        <v>500</v>
      </c>
      <c r="C5997" s="89" t="s">
        <v>7963</v>
      </c>
      <c r="D5997" s="89" t="s">
        <v>15308</v>
      </c>
      <c r="E5997" s="89" t="s">
        <v>116</v>
      </c>
      <c r="F5997" s="89" t="s">
        <v>6567</v>
      </c>
      <c r="G5997" s="105">
        <v>45467.830555555556</v>
      </c>
      <c r="H5997" t="str">
        <f>INDEX(Partner_details[companyName], MATCH(E5997, Partner_details[email], 0))</f>
        <v>Tumanyan</v>
      </c>
      <c r="I5997">
        <f>IFERROR(INDEX(ggPayers[payer], MATCH(A5997, ggPayers[remote_order_id], 0)), 0)</f>
        <v>0</v>
      </c>
      <c r="J5997" t="str">
        <f t="shared" si="93"/>
        <v>other</v>
      </c>
    </row>
    <row r="5998" spans="1:10">
      <c r="A5998" s="89" t="s">
        <v>15309</v>
      </c>
      <c r="B5998" s="89">
        <v>500</v>
      </c>
      <c r="C5998" s="89" t="s">
        <v>7963</v>
      </c>
      <c r="D5998" s="89" t="s">
        <v>15310</v>
      </c>
      <c r="E5998" s="89" t="s">
        <v>116</v>
      </c>
      <c r="F5998" s="89" t="s">
        <v>6567</v>
      </c>
      <c r="G5998" s="105">
        <v>45467.831250000003</v>
      </c>
      <c r="H5998" t="str">
        <f>INDEX(Partner_details[companyName], MATCH(E5998, Partner_details[email], 0))</f>
        <v>Tumanyan</v>
      </c>
      <c r="I5998">
        <f>IFERROR(INDEX(ggPayers[payer], MATCH(A5998, ggPayers[remote_order_id], 0)), 0)</f>
        <v>0</v>
      </c>
      <c r="J5998" t="str">
        <f t="shared" si="93"/>
        <v>other</v>
      </c>
    </row>
    <row r="5999" spans="1:10">
      <c r="A5999" s="89" t="s">
        <v>15311</v>
      </c>
      <c r="B5999" s="89">
        <v>500</v>
      </c>
      <c r="C5999" s="89" t="s">
        <v>7963</v>
      </c>
      <c r="D5999" s="89" t="s">
        <v>15312</v>
      </c>
      <c r="E5999" s="89" t="s">
        <v>116</v>
      </c>
      <c r="F5999" s="89" t="s">
        <v>6567</v>
      </c>
      <c r="G5999" s="105">
        <v>45467.831944444442</v>
      </c>
      <c r="H5999" t="str">
        <f>INDEX(Partner_details[companyName], MATCH(E5999, Partner_details[email], 0))</f>
        <v>Tumanyan</v>
      </c>
      <c r="I5999">
        <f>IFERROR(INDEX(ggPayers[payer], MATCH(A5999, ggPayers[remote_order_id], 0)), 0)</f>
        <v>0</v>
      </c>
      <c r="J5999" t="str">
        <f t="shared" si="93"/>
        <v>other</v>
      </c>
    </row>
    <row r="6000" spans="1:10">
      <c r="A6000" s="89" t="s">
        <v>15313</v>
      </c>
      <c r="B6000" s="89">
        <v>500</v>
      </c>
      <c r="C6000" s="89" t="s">
        <v>7963</v>
      </c>
      <c r="D6000" s="89" t="s">
        <v>15314</v>
      </c>
      <c r="E6000" s="89" t="s">
        <v>116</v>
      </c>
      <c r="F6000" s="89" t="s">
        <v>6567</v>
      </c>
      <c r="G6000" s="105">
        <v>45467.831944444442</v>
      </c>
      <c r="H6000" t="str">
        <f>INDEX(Partner_details[companyName], MATCH(E6000, Partner_details[email], 0))</f>
        <v>Tumanyan</v>
      </c>
      <c r="I6000">
        <f>IFERROR(INDEX(ggPayers[payer], MATCH(A6000, ggPayers[remote_order_id], 0)), 0)</f>
        <v>0</v>
      </c>
      <c r="J6000" t="str">
        <f t="shared" si="93"/>
        <v>other</v>
      </c>
    </row>
    <row r="6001" spans="1:10">
      <c r="A6001" s="89" t="s">
        <v>4534</v>
      </c>
      <c r="B6001" s="89">
        <v>500</v>
      </c>
      <c r="C6001" s="89" t="s">
        <v>561</v>
      </c>
      <c r="D6001" s="89" t="s">
        <v>15315</v>
      </c>
      <c r="E6001" s="89" t="s">
        <v>116</v>
      </c>
      <c r="F6001" s="89" t="s">
        <v>6567</v>
      </c>
      <c r="G6001" s="105">
        <v>45467.832638888889</v>
      </c>
      <c r="H6001" t="str">
        <f>INDEX(Partner_details[companyName], MATCH(E6001, Partner_details[email], 0))</f>
        <v>Tumanyan</v>
      </c>
      <c r="I6001">
        <f>IFERROR(INDEX(ggPayers[payer], MATCH(A6001, ggPayers[remote_order_id], 0)), 0)</f>
        <v>806298</v>
      </c>
      <c r="J6001" t="str">
        <f t="shared" si="93"/>
        <v>ggPay</v>
      </c>
    </row>
    <row r="6002" spans="1:10">
      <c r="A6002" s="89" t="s">
        <v>15316</v>
      </c>
      <c r="B6002" s="89">
        <v>500</v>
      </c>
      <c r="C6002" s="89" t="s">
        <v>7963</v>
      </c>
      <c r="D6002" s="89" t="s">
        <v>15317</v>
      </c>
      <c r="E6002" s="89" t="s">
        <v>6690</v>
      </c>
      <c r="F6002" s="89" t="s">
        <v>655</v>
      </c>
      <c r="G6002" s="105">
        <v>45468.306250000001</v>
      </c>
      <c r="H6002" t="str">
        <f>INDEX(Partner_details[companyName], MATCH(E6002, Partner_details[email], 0))</f>
        <v>Bisquit</v>
      </c>
      <c r="I6002">
        <f>IFERROR(INDEX(ggPayers[payer], MATCH(A6002, ggPayers[remote_order_id], 0)), 0)</f>
        <v>0</v>
      </c>
      <c r="J6002" t="str">
        <f t="shared" si="93"/>
        <v>other</v>
      </c>
    </row>
    <row r="6003" spans="1:10">
      <c r="A6003" s="89" t="s">
        <v>15318</v>
      </c>
      <c r="B6003" s="89">
        <v>500</v>
      </c>
      <c r="C6003" s="89" t="s">
        <v>7963</v>
      </c>
      <c r="D6003" s="89" t="s">
        <v>15319</v>
      </c>
      <c r="E6003" s="89" t="s">
        <v>6690</v>
      </c>
      <c r="F6003" s="89" t="s">
        <v>655</v>
      </c>
      <c r="G6003" s="105">
        <v>45468.306250000001</v>
      </c>
      <c r="H6003" t="str">
        <f>INDEX(Partner_details[companyName], MATCH(E6003, Partner_details[email], 0))</f>
        <v>Bisquit</v>
      </c>
      <c r="I6003">
        <f>IFERROR(INDEX(ggPayers[payer], MATCH(A6003, ggPayers[remote_order_id], 0)), 0)</f>
        <v>0</v>
      </c>
      <c r="J6003" t="str">
        <f t="shared" si="93"/>
        <v>other</v>
      </c>
    </row>
    <row r="6004" spans="1:10">
      <c r="A6004" s="89" t="s">
        <v>4625</v>
      </c>
      <c r="B6004" s="89">
        <v>500</v>
      </c>
      <c r="C6004" s="89" t="s">
        <v>561</v>
      </c>
      <c r="D6004" s="89" t="s">
        <v>15320</v>
      </c>
      <c r="E6004" s="89" t="s">
        <v>7230</v>
      </c>
      <c r="F6004" s="89" t="s">
        <v>4342</v>
      </c>
      <c r="G6004" s="105">
        <v>45468.35833333333</v>
      </c>
      <c r="H6004" t="str">
        <f>INDEX(Partner_details[companyName], MATCH(E6004, Partner_details[email], 0))</f>
        <v>gg cjsc</v>
      </c>
      <c r="I6004">
        <f>IFERROR(INDEX(ggPayers[payer], MATCH(A6004, ggPayers[remote_order_id], 0)), 0)</f>
        <v>124089</v>
      </c>
      <c r="J6004" t="str">
        <f t="shared" si="93"/>
        <v>ggPay</v>
      </c>
    </row>
    <row r="6005" spans="1:10">
      <c r="A6005" s="89" t="s">
        <v>4623</v>
      </c>
      <c r="B6005" s="89">
        <v>300</v>
      </c>
      <c r="C6005" s="89" t="s">
        <v>561</v>
      </c>
      <c r="D6005" s="89"/>
      <c r="E6005" s="89" t="s">
        <v>6389</v>
      </c>
      <c r="F6005" s="89" t="s">
        <v>4088</v>
      </c>
      <c r="G6005" s="105">
        <v>45468.363888888889</v>
      </c>
      <c r="H6005" t="str">
        <f>INDEX(Partner_details[companyName], MATCH(E6005, Partner_details[email], 0))</f>
        <v>Tashir Khanjyan</v>
      </c>
      <c r="I6005">
        <f>IFERROR(INDEX(ggPayers[payer], MATCH(A6005, ggPayers[remote_order_id], 0)), 0)</f>
        <v>0</v>
      </c>
      <c r="J6005" t="str">
        <f t="shared" si="93"/>
        <v>other</v>
      </c>
    </row>
    <row r="6006" spans="1:10">
      <c r="A6006" s="89" t="s">
        <v>6087</v>
      </c>
      <c r="B6006" s="89">
        <v>1000</v>
      </c>
      <c r="C6006" s="89" t="s">
        <v>5606</v>
      </c>
      <c r="D6006" s="89" t="s">
        <v>15321</v>
      </c>
      <c r="E6006" s="89" t="s">
        <v>6823</v>
      </c>
      <c r="F6006" s="89" t="s">
        <v>3823</v>
      </c>
      <c r="G6006" s="105">
        <v>45468.425694444442</v>
      </c>
      <c r="H6006" t="str">
        <f>INDEX(Partner_details[companyName], MATCH(E6006, Partner_details[email], 0))</f>
        <v>Buzand cafe</v>
      </c>
      <c r="I6006">
        <f>IFERROR(INDEX(ggPayers[payer], MATCH(A6006, ggPayers[remote_order_id], 0)), 0)</f>
        <v>29847</v>
      </c>
      <c r="J6006" t="str">
        <f t="shared" si="93"/>
        <v>ggPay</v>
      </c>
    </row>
    <row r="6007" spans="1:10">
      <c r="A6007" s="89" t="s">
        <v>6086</v>
      </c>
      <c r="B6007" s="89">
        <v>1000</v>
      </c>
      <c r="C6007" s="89" t="s">
        <v>5606</v>
      </c>
      <c r="D6007" s="89" t="s">
        <v>15322</v>
      </c>
      <c r="E6007" s="89" t="s">
        <v>6823</v>
      </c>
      <c r="F6007" s="89" t="s">
        <v>3823</v>
      </c>
      <c r="G6007" s="105">
        <v>45468.426388888889</v>
      </c>
      <c r="H6007" t="str">
        <f>INDEX(Partner_details[companyName], MATCH(E6007, Partner_details[email], 0))</f>
        <v>Buzand cafe</v>
      </c>
      <c r="I6007">
        <f>IFERROR(INDEX(ggPayers[payer], MATCH(A6007, ggPayers[remote_order_id], 0)), 0)</f>
        <v>29847</v>
      </c>
      <c r="J6007" t="str">
        <f t="shared" si="93"/>
        <v>ggPay</v>
      </c>
    </row>
    <row r="6008" spans="1:10">
      <c r="A6008" s="89" t="s">
        <v>15323</v>
      </c>
      <c r="B6008" s="89">
        <v>2000</v>
      </c>
      <c r="C6008" s="89" t="s">
        <v>7963</v>
      </c>
      <c r="D6008" s="89" t="s">
        <v>15324</v>
      </c>
      <c r="E6008" s="89" t="s">
        <v>7296</v>
      </c>
      <c r="F6008" s="89" t="s">
        <v>516</v>
      </c>
      <c r="G6008" s="105">
        <v>45468.445138888892</v>
      </c>
      <c r="H6008" t="str">
        <f>INDEX(Partner_details[companyName], MATCH(E6008, Partner_details[email], 0))</f>
        <v>Paul</v>
      </c>
      <c r="I6008">
        <f>IFERROR(INDEX(ggPayers[payer], MATCH(A6008, ggPayers[remote_order_id], 0)), 0)</f>
        <v>0</v>
      </c>
      <c r="J6008" t="str">
        <f t="shared" si="93"/>
        <v>other</v>
      </c>
    </row>
    <row r="6009" spans="1:10">
      <c r="A6009" s="89" t="s">
        <v>15325</v>
      </c>
      <c r="B6009" s="89">
        <v>2000</v>
      </c>
      <c r="C6009" s="89" t="s">
        <v>7963</v>
      </c>
      <c r="D6009" s="89"/>
      <c r="E6009" s="89" t="s">
        <v>7296</v>
      </c>
      <c r="F6009" s="89" t="s">
        <v>516</v>
      </c>
      <c r="G6009" s="105">
        <v>45468.445138888892</v>
      </c>
      <c r="H6009" t="str">
        <f>INDEX(Partner_details[companyName], MATCH(E6009, Partner_details[email], 0))</f>
        <v>Paul</v>
      </c>
      <c r="I6009">
        <f>IFERROR(INDEX(ggPayers[payer], MATCH(A6009, ggPayers[remote_order_id], 0)), 0)</f>
        <v>0</v>
      </c>
      <c r="J6009" t="str">
        <f t="shared" si="93"/>
        <v>other</v>
      </c>
    </row>
    <row r="6010" spans="1:10">
      <c r="A6010" s="89" t="s">
        <v>15326</v>
      </c>
      <c r="B6010" s="89">
        <v>500</v>
      </c>
      <c r="C6010" s="89" t="s">
        <v>7963</v>
      </c>
      <c r="D6010" s="89" t="s">
        <v>15327</v>
      </c>
      <c r="E6010" s="89" t="s">
        <v>7018</v>
      </c>
      <c r="F6010" s="89" t="s">
        <v>476</v>
      </c>
      <c r="G6010" s="105">
        <v>45468.463888888888</v>
      </c>
      <c r="H6010" t="str">
        <f>INDEX(Partner_details[companyName], MATCH(E6010, Partner_details[email], 0))</f>
        <v>Malocco</v>
      </c>
      <c r="I6010">
        <f>IFERROR(INDEX(ggPayers[payer], MATCH(A6010, ggPayers[remote_order_id], 0)), 0)</f>
        <v>0</v>
      </c>
      <c r="J6010" t="str">
        <f t="shared" si="93"/>
        <v>other</v>
      </c>
    </row>
    <row r="6011" spans="1:10">
      <c r="A6011" s="89" t="s">
        <v>15328</v>
      </c>
      <c r="B6011" s="89">
        <v>500</v>
      </c>
      <c r="C6011" s="89" t="s">
        <v>7963</v>
      </c>
      <c r="D6011" s="89"/>
      <c r="E6011" s="89" t="s">
        <v>7018</v>
      </c>
      <c r="F6011" s="89" t="s">
        <v>476</v>
      </c>
      <c r="G6011" s="105">
        <v>45468.463888888888</v>
      </c>
      <c r="H6011" t="str">
        <f>INDEX(Partner_details[companyName], MATCH(E6011, Partner_details[email], 0))</f>
        <v>Malocco</v>
      </c>
      <c r="I6011">
        <f>IFERROR(INDEX(ggPayers[payer], MATCH(A6011, ggPayers[remote_order_id], 0)), 0)</f>
        <v>0</v>
      </c>
      <c r="J6011" t="str">
        <f t="shared" si="93"/>
        <v>other</v>
      </c>
    </row>
    <row r="6012" spans="1:10">
      <c r="A6012" s="89" t="s">
        <v>4621</v>
      </c>
      <c r="B6012" s="89">
        <v>1000</v>
      </c>
      <c r="C6012" s="89" t="s">
        <v>561</v>
      </c>
      <c r="D6012" s="89" t="s">
        <v>15329</v>
      </c>
      <c r="E6012" s="89" t="s">
        <v>7018</v>
      </c>
      <c r="F6012" s="89" t="s">
        <v>476</v>
      </c>
      <c r="G6012" s="105">
        <v>45468.470833333333</v>
      </c>
      <c r="H6012" t="str">
        <f>INDEX(Partner_details[companyName], MATCH(E6012, Partner_details[email], 0))</f>
        <v>Malocco</v>
      </c>
      <c r="I6012">
        <f>IFERROR(INDEX(ggPayers[payer], MATCH(A6012, ggPayers[remote_order_id], 0)), 0)</f>
        <v>176375</v>
      </c>
      <c r="J6012" t="str">
        <f t="shared" si="93"/>
        <v>ggPay</v>
      </c>
    </row>
    <row r="6013" spans="1:10">
      <c r="A6013" s="89" t="s">
        <v>6085</v>
      </c>
      <c r="B6013" s="89">
        <v>100</v>
      </c>
      <c r="C6013" s="89" t="s">
        <v>5606</v>
      </c>
      <c r="D6013" s="89" t="s">
        <v>15330</v>
      </c>
      <c r="E6013" s="89" t="s">
        <v>338</v>
      </c>
      <c r="F6013" s="89" t="s">
        <v>337</v>
      </c>
      <c r="G6013" s="105">
        <v>45468.484027777777</v>
      </c>
      <c r="H6013" t="str">
        <f>INDEX(Partner_details[companyName], MATCH(E6013, Partner_details[email], 0))</f>
        <v>gg cjsc</v>
      </c>
      <c r="I6013">
        <f>IFERROR(INDEX(ggPayers[payer], MATCH(A6013, ggPayers[remote_order_id], 0)), 0)</f>
        <v>2679</v>
      </c>
      <c r="J6013" t="str">
        <f t="shared" si="93"/>
        <v>ggPay</v>
      </c>
    </row>
    <row r="6014" spans="1:10">
      <c r="A6014" s="89" t="s">
        <v>6084</v>
      </c>
      <c r="B6014" s="89">
        <v>100</v>
      </c>
      <c r="C6014" s="89" t="s">
        <v>5606</v>
      </c>
      <c r="D6014" s="89" t="s">
        <v>15331</v>
      </c>
      <c r="E6014" s="89" t="s">
        <v>338</v>
      </c>
      <c r="F6014" s="89" t="s">
        <v>337</v>
      </c>
      <c r="G6014" s="105">
        <v>45468.486805555556</v>
      </c>
      <c r="H6014" t="str">
        <f>INDEX(Partner_details[companyName], MATCH(E6014, Partner_details[email], 0))</f>
        <v>gg cjsc</v>
      </c>
      <c r="I6014">
        <f>IFERROR(INDEX(ggPayers[payer], MATCH(A6014, ggPayers[remote_order_id], 0)), 0)</f>
        <v>825186</v>
      </c>
      <c r="J6014" t="str">
        <f t="shared" si="93"/>
        <v>ggPay</v>
      </c>
    </row>
    <row r="6015" spans="1:10">
      <c r="A6015" s="89" t="s">
        <v>4619</v>
      </c>
      <c r="B6015" s="89">
        <v>100</v>
      </c>
      <c r="C6015" s="89" t="s">
        <v>561</v>
      </c>
      <c r="D6015" s="89" t="s">
        <v>15332</v>
      </c>
      <c r="E6015" s="89" t="s">
        <v>338</v>
      </c>
      <c r="F6015" s="89" t="s">
        <v>337</v>
      </c>
      <c r="G6015" s="105">
        <v>45468.486805555556</v>
      </c>
      <c r="H6015" t="str">
        <f>INDEX(Partner_details[companyName], MATCH(E6015, Partner_details[email], 0))</f>
        <v>gg cjsc</v>
      </c>
      <c r="I6015">
        <f>IFERROR(INDEX(ggPayers[payer], MATCH(A6015, ggPayers[remote_order_id], 0)), 0)</f>
        <v>825186</v>
      </c>
      <c r="J6015" t="str">
        <f t="shared" si="93"/>
        <v>ggPay</v>
      </c>
    </row>
    <row r="6016" spans="1:10">
      <c r="A6016" s="89" t="s">
        <v>4617</v>
      </c>
      <c r="B6016" s="89">
        <v>100</v>
      </c>
      <c r="C6016" s="89" t="s">
        <v>561</v>
      </c>
      <c r="D6016" s="89" t="s">
        <v>15333</v>
      </c>
      <c r="E6016" s="89" t="s">
        <v>329</v>
      </c>
      <c r="F6016" s="89" t="s">
        <v>328</v>
      </c>
      <c r="G6016" s="105">
        <v>45468.487500000003</v>
      </c>
      <c r="H6016" t="str">
        <f>INDEX(Partner_details[companyName], MATCH(E6016, Partner_details[email], 0))</f>
        <v>gg cjsc</v>
      </c>
      <c r="I6016">
        <f>IFERROR(INDEX(ggPayers[payer], MATCH(A6016, ggPayers[remote_order_id], 0)), 0)</f>
        <v>825186</v>
      </c>
      <c r="J6016" t="str">
        <f t="shared" si="93"/>
        <v>ggPay</v>
      </c>
    </row>
    <row r="6017" spans="1:10">
      <c r="A6017" s="89" t="s">
        <v>6083</v>
      </c>
      <c r="B6017" s="89">
        <v>100</v>
      </c>
      <c r="C6017" s="89" t="s">
        <v>5606</v>
      </c>
      <c r="D6017" s="89" t="s">
        <v>15334</v>
      </c>
      <c r="E6017" s="89" t="s">
        <v>338</v>
      </c>
      <c r="F6017" s="89" t="s">
        <v>337</v>
      </c>
      <c r="G6017" s="105">
        <v>45468.491666666669</v>
      </c>
      <c r="H6017" t="str">
        <f>INDEX(Partner_details[companyName], MATCH(E6017, Partner_details[email], 0))</f>
        <v>gg cjsc</v>
      </c>
      <c r="I6017">
        <f>IFERROR(INDEX(ggPayers[payer], MATCH(A6017, ggPayers[remote_order_id], 0)), 0)</f>
        <v>825186</v>
      </c>
      <c r="J6017" t="str">
        <f t="shared" si="93"/>
        <v>ggPay</v>
      </c>
    </row>
    <row r="6018" spans="1:10">
      <c r="A6018" s="89" t="s">
        <v>4614</v>
      </c>
      <c r="B6018" s="89">
        <v>100</v>
      </c>
      <c r="C6018" s="89" t="s">
        <v>561</v>
      </c>
      <c r="D6018" s="89" t="s">
        <v>15335</v>
      </c>
      <c r="E6018" s="89" t="s">
        <v>338</v>
      </c>
      <c r="F6018" s="89" t="s">
        <v>337</v>
      </c>
      <c r="G6018" s="105">
        <v>45468.496527777781</v>
      </c>
      <c r="H6018" t="str">
        <f>INDEX(Partner_details[companyName], MATCH(E6018, Partner_details[email], 0))</f>
        <v>gg cjsc</v>
      </c>
      <c r="I6018">
        <f>IFERROR(INDEX(ggPayers[payer], MATCH(A6018, ggPayers[remote_order_id], 0)), 0)</f>
        <v>825186</v>
      </c>
      <c r="J6018" t="str">
        <f t="shared" si="93"/>
        <v>ggPay</v>
      </c>
    </row>
    <row r="6019" spans="1:10">
      <c r="A6019" s="89" t="s">
        <v>6082</v>
      </c>
      <c r="B6019" s="89">
        <v>100</v>
      </c>
      <c r="C6019" s="89" t="s">
        <v>5606</v>
      </c>
      <c r="D6019" s="89" t="s">
        <v>15336</v>
      </c>
      <c r="E6019" s="89" t="s">
        <v>338</v>
      </c>
      <c r="F6019" s="89" t="s">
        <v>337</v>
      </c>
      <c r="G6019" s="105">
        <v>45468.49722222222</v>
      </c>
      <c r="H6019" t="str">
        <f>INDEX(Partner_details[companyName], MATCH(E6019, Partner_details[email], 0))</f>
        <v>gg cjsc</v>
      </c>
      <c r="I6019">
        <f>IFERROR(INDEX(ggPayers[payer], MATCH(A6019, ggPayers[remote_order_id], 0)), 0)</f>
        <v>2679</v>
      </c>
      <c r="J6019" t="str">
        <f t="shared" ref="J6019:J6082" si="94">IF(NOT(I6019=0), "ggPay", "other")</f>
        <v>ggPay</v>
      </c>
    </row>
    <row r="6020" spans="1:10">
      <c r="A6020" s="89" t="s">
        <v>4612</v>
      </c>
      <c r="B6020" s="89">
        <v>500</v>
      </c>
      <c r="C6020" s="89" t="s">
        <v>561</v>
      </c>
      <c r="D6020" s="89" t="s">
        <v>15337</v>
      </c>
      <c r="E6020" s="89" t="s">
        <v>7018</v>
      </c>
      <c r="F6020" s="89" t="s">
        <v>476</v>
      </c>
      <c r="G6020" s="105">
        <v>45468.5</v>
      </c>
      <c r="H6020" t="str">
        <f>INDEX(Partner_details[companyName], MATCH(E6020, Partner_details[email], 0))</f>
        <v>Malocco</v>
      </c>
      <c r="I6020">
        <f>IFERROR(INDEX(ggPayers[payer], MATCH(A6020, ggPayers[remote_order_id], 0)), 0)</f>
        <v>364937</v>
      </c>
      <c r="J6020" t="str">
        <f t="shared" si="94"/>
        <v>ggPay</v>
      </c>
    </row>
    <row r="6021" spans="1:10">
      <c r="A6021" s="89" t="s">
        <v>6081</v>
      </c>
      <c r="B6021" s="89">
        <v>100</v>
      </c>
      <c r="C6021" s="89" t="s">
        <v>5606</v>
      </c>
      <c r="D6021" s="89" t="s">
        <v>15338</v>
      </c>
      <c r="E6021" s="89" t="s">
        <v>279</v>
      </c>
      <c r="F6021" s="89" t="s">
        <v>278</v>
      </c>
      <c r="G6021" s="105">
        <v>45468.505555555559</v>
      </c>
      <c r="H6021" t="str">
        <f>INDEX(Partner_details[companyName], MATCH(E6021, Partner_details[email], 0))</f>
        <v>gg cjsc</v>
      </c>
      <c r="I6021">
        <f>IFERROR(INDEX(ggPayers[payer], MATCH(A6021, ggPayers[remote_order_id], 0)), 0)</f>
        <v>2679</v>
      </c>
      <c r="J6021" t="str">
        <f t="shared" si="94"/>
        <v>ggPay</v>
      </c>
    </row>
    <row r="6022" spans="1:10">
      <c r="A6022" s="89" t="s">
        <v>6080</v>
      </c>
      <c r="B6022" s="89">
        <v>100</v>
      </c>
      <c r="C6022" s="89" t="s">
        <v>5606</v>
      </c>
      <c r="D6022" s="89" t="s">
        <v>15339</v>
      </c>
      <c r="E6022" s="89" t="s">
        <v>279</v>
      </c>
      <c r="F6022" s="89" t="s">
        <v>278</v>
      </c>
      <c r="G6022" s="105">
        <v>45468.509027777778</v>
      </c>
      <c r="H6022" t="str">
        <f>INDEX(Partner_details[companyName], MATCH(E6022, Partner_details[email], 0))</f>
        <v>gg cjsc</v>
      </c>
      <c r="I6022">
        <f>IFERROR(INDEX(ggPayers[payer], MATCH(A6022, ggPayers[remote_order_id], 0)), 0)</f>
        <v>479715</v>
      </c>
      <c r="J6022" t="str">
        <f t="shared" si="94"/>
        <v>ggPay</v>
      </c>
    </row>
    <row r="6023" spans="1:10">
      <c r="A6023" s="89" t="s">
        <v>6078</v>
      </c>
      <c r="B6023" s="89">
        <v>100</v>
      </c>
      <c r="C6023" s="89" t="s">
        <v>5606</v>
      </c>
      <c r="D6023" s="89" t="s">
        <v>15340</v>
      </c>
      <c r="E6023" s="89" t="s">
        <v>279</v>
      </c>
      <c r="F6023" s="89" t="s">
        <v>278</v>
      </c>
      <c r="G6023" s="105">
        <v>45468.509027777778</v>
      </c>
      <c r="H6023" t="str">
        <f>INDEX(Partner_details[companyName], MATCH(E6023, Partner_details[email], 0))</f>
        <v>gg cjsc</v>
      </c>
      <c r="I6023">
        <f>IFERROR(INDEX(ggPayers[payer], MATCH(A6023, ggPayers[remote_order_id], 0)), 0)</f>
        <v>479715</v>
      </c>
      <c r="J6023" t="str">
        <f t="shared" si="94"/>
        <v>ggPay</v>
      </c>
    </row>
    <row r="6024" spans="1:10">
      <c r="A6024" s="89" t="s">
        <v>4610</v>
      </c>
      <c r="B6024" s="89">
        <v>100</v>
      </c>
      <c r="C6024" s="89" t="s">
        <v>561</v>
      </c>
      <c r="D6024" s="89" t="s">
        <v>15341</v>
      </c>
      <c r="E6024" s="89" t="s">
        <v>279</v>
      </c>
      <c r="F6024" s="89" t="s">
        <v>278</v>
      </c>
      <c r="G6024" s="105">
        <v>45468.510416666664</v>
      </c>
      <c r="H6024" t="str">
        <f>INDEX(Partner_details[companyName], MATCH(E6024, Partner_details[email], 0))</f>
        <v>gg cjsc</v>
      </c>
      <c r="I6024">
        <f>IFERROR(INDEX(ggPayers[payer], MATCH(A6024, ggPayers[remote_order_id], 0)), 0)</f>
        <v>479715</v>
      </c>
      <c r="J6024" t="str">
        <f t="shared" si="94"/>
        <v>ggPay</v>
      </c>
    </row>
    <row r="6025" spans="1:10">
      <c r="A6025" s="89" t="s">
        <v>4608</v>
      </c>
      <c r="B6025" s="89">
        <v>500</v>
      </c>
      <c r="C6025" s="89" t="s">
        <v>561</v>
      </c>
      <c r="D6025" s="89" t="s">
        <v>15342</v>
      </c>
      <c r="E6025" s="89" t="s">
        <v>7097</v>
      </c>
      <c r="F6025" s="89" t="s">
        <v>1880</v>
      </c>
      <c r="G6025" s="105">
        <v>45468.515277777777</v>
      </c>
      <c r="H6025" t="str">
        <f>INDEX(Partner_details[companyName], MATCH(E6025, Partner_details[email], 0))</f>
        <v>Karas hayreniq</v>
      </c>
      <c r="I6025">
        <f>IFERROR(INDEX(ggPayers[payer], MATCH(A6025, ggPayers[remote_order_id], 0)), 0)</f>
        <v>940744</v>
      </c>
      <c r="J6025" t="str">
        <f t="shared" si="94"/>
        <v>ggPay</v>
      </c>
    </row>
    <row r="6026" spans="1:10">
      <c r="A6026" s="89" t="s">
        <v>6077</v>
      </c>
      <c r="B6026" s="89">
        <v>100</v>
      </c>
      <c r="C6026" s="89" t="s">
        <v>5606</v>
      </c>
      <c r="D6026" s="89" t="s">
        <v>15343</v>
      </c>
      <c r="E6026" s="89" t="s">
        <v>279</v>
      </c>
      <c r="F6026" s="89" t="s">
        <v>278</v>
      </c>
      <c r="G6026" s="105">
        <v>45468.517361111109</v>
      </c>
      <c r="H6026" t="str">
        <f>INDEX(Partner_details[companyName], MATCH(E6026, Partner_details[email], 0))</f>
        <v>gg cjsc</v>
      </c>
      <c r="I6026">
        <f>IFERROR(INDEX(ggPayers[payer], MATCH(A6026, ggPayers[remote_order_id], 0)), 0)</f>
        <v>388226</v>
      </c>
      <c r="J6026" t="str">
        <f t="shared" si="94"/>
        <v>ggPay</v>
      </c>
    </row>
    <row r="6027" spans="1:10">
      <c r="A6027" s="89" t="s">
        <v>15344</v>
      </c>
      <c r="B6027" s="89">
        <v>100</v>
      </c>
      <c r="C6027" s="89" t="s">
        <v>7963</v>
      </c>
      <c r="D6027" s="89" t="s">
        <v>15345</v>
      </c>
      <c r="E6027" s="89" t="s">
        <v>279</v>
      </c>
      <c r="F6027" s="89" t="s">
        <v>278</v>
      </c>
      <c r="G6027" s="105">
        <v>45468.517361111109</v>
      </c>
      <c r="H6027" t="str">
        <f>INDEX(Partner_details[companyName], MATCH(E6027, Partner_details[email], 0))</f>
        <v>gg cjsc</v>
      </c>
      <c r="I6027">
        <f>IFERROR(INDEX(ggPayers[payer], MATCH(A6027, ggPayers[remote_order_id], 0)), 0)</f>
        <v>0</v>
      </c>
      <c r="J6027" t="str">
        <f t="shared" si="94"/>
        <v>other</v>
      </c>
    </row>
    <row r="6028" spans="1:10">
      <c r="A6028" s="89" t="s">
        <v>15346</v>
      </c>
      <c r="B6028" s="89">
        <v>100</v>
      </c>
      <c r="C6028" s="89" t="s">
        <v>7963</v>
      </c>
      <c r="D6028" s="89" t="s">
        <v>15347</v>
      </c>
      <c r="E6028" s="89" t="s">
        <v>279</v>
      </c>
      <c r="F6028" s="89" t="s">
        <v>278</v>
      </c>
      <c r="G6028" s="105">
        <v>45468.517361111109</v>
      </c>
      <c r="H6028" t="str">
        <f>INDEX(Partner_details[companyName], MATCH(E6028, Partner_details[email], 0))</f>
        <v>gg cjsc</v>
      </c>
      <c r="I6028">
        <f>IFERROR(INDEX(ggPayers[payer], MATCH(A6028, ggPayers[remote_order_id], 0)), 0)</f>
        <v>0</v>
      </c>
      <c r="J6028" t="str">
        <f t="shared" si="94"/>
        <v>other</v>
      </c>
    </row>
    <row r="6029" spans="1:10">
      <c r="A6029" s="89" t="s">
        <v>15348</v>
      </c>
      <c r="B6029" s="89">
        <v>100</v>
      </c>
      <c r="C6029" s="89" t="s">
        <v>7963</v>
      </c>
      <c r="D6029" s="89" t="s">
        <v>15349</v>
      </c>
      <c r="E6029" s="89" t="s">
        <v>279</v>
      </c>
      <c r="F6029" s="89" t="s">
        <v>278</v>
      </c>
      <c r="G6029" s="105">
        <v>45468.517361111109</v>
      </c>
      <c r="H6029" t="str">
        <f>INDEX(Partner_details[companyName], MATCH(E6029, Partner_details[email], 0))</f>
        <v>gg cjsc</v>
      </c>
      <c r="I6029">
        <f>IFERROR(INDEX(ggPayers[payer], MATCH(A6029, ggPayers[remote_order_id], 0)), 0)</f>
        <v>0</v>
      </c>
      <c r="J6029" t="str">
        <f t="shared" si="94"/>
        <v>other</v>
      </c>
    </row>
    <row r="6030" spans="1:10">
      <c r="A6030" s="89" t="s">
        <v>15350</v>
      </c>
      <c r="B6030" s="89">
        <v>100</v>
      </c>
      <c r="C6030" s="89" t="s">
        <v>7963</v>
      </c>
      <c r="D6030" s="89" t="s">
        <v>15351</v>
      </c>
      <c r="E6030" s="89" t="s">
        <v>279</v>
      </c>
      <c r="F6030" s="89" t="s">
        <v>278</v>
      </c>
      <c r="G6030" s="105">
        <v>45468.517361111109</v>
      </c>
      <c r="H6030" t="str">
        <f>INDEX(Partner_details[companyName], MATCH(E6030, Partner_details[email], 0))</f>
        <v>gg cjsc</v>
      </c>
      <c r="I6030">
        <f>IFERROR(INDEX(ggPayers[payer], MATCH(A6030, ggPayers[remote_order_id], 0)), 0)</f>
        <v>0</v>
      </c>
      <c r="J6030" t="str">
        <f t="shared" si="94"/>
        <v>other</v>
      </c>
    </row>
    <row r="6031" spans="1:10">
      <c r="A6031" s="89" t="s">
        <v>15352</v>
      </c>
      <c r="B6031" s="89">
        <v>100</v>
      </c>
      <c r="C6031" s="89" t="s">
        <v>7963</v>
      </c>
      <c r="D6031" s="89" t="s">
        <v>15353</v>
      </c>
      <c r="E6031" s="89" t="s">
        <v>279</v>
      </c>
      <c r="F6031" s="89" t="s">
        <v>278</v>
      </c>
      <c r="G6031" s="105">
        <v>45468.517361111109</v>
      </c>
      <c r="H6031" t="str">
        <f>INDEX(Partner_details[companyName], MATCH(E6031, Partner_details[email], 0))</f>
        <v>gg cjsc</v>
      </c>
      <c r="I6031">
        <f>IFERROR(INDEX(ggPayers[payer], MATCH(A6031, ggPayers[remote_order_id], 0)), 0)</f>
        <v>0</v>
      </c>
      <c r="J6031" t="str">
        <f t="shared" si="94"/>
        <v>other</v>
      </c>
    </row>
    <row r="6032" spans="1:10">
      <c r="A6032" s="89" t="s">
        <v>6076</v>
      </c>
      <c r="B6032" s="89">
        <v>100</v>
      </c>
      <c r="C6032" s="89" t="s">
        <v>5606</v>
      </c>
      <c r="D6032" s="89" t="s">
        <v>15354</v>
      </c>
      <c r="E6032" s="89" t="s">
        <v>279</v>
      </c>
      <c r="F6032" s="89" t="s">
        <v>278</v>
      </c>
      <c r="G6032" s="105">
        <v>45468.518055555556</v>
      </c>
      <c r="H6032" t="str">
        <f>INDEX(Partner_details[companyName], MATCH(E6032, Partner_details[email], 0))</f>
        <v>gg cjsc</v>
      </c>
      <c r="I6032">
        <f>IFERROR(INDEX(ggPayers[payer], MATCH(A6032, ggPayers[remote_order_id], 0)), 0)</f>
        <v>388226</v>
      </c>
      <c r="J6032" t="str">
        <f t="shared" si="94"/>
        <v>ggPay</v>
      </c>
    </row>
    <row r="6033" spans="1:10">
      <c r="A6033" s="89" t="s">
        <v>15355</v>
      </c>
      <c r="B6033" s="89">
        <v>2000</v>
      </c>
      <c r="C6033" s="89" t="s">
        <v>7963</v>
      </c>
      <c r="D6033" s="89" t="s">
        <v>15356</v>
      </c>
      <c r="E6033" s="89" t="s">
        <v>6754</v>
      </c>
      <c r="F6033" s="89" t="s">
        <v>683</v>
      </c>
      <c r="G6033" s="105">
        <v>45468.518055555556</v>
      </c>
      <c r="H6033" t="str">
        <f>INDEX(Partner_details[companyName], MATCH(E6033, Partner_details[email], 0))</f>
        <v>Noraleppo</v>
      </c>
      <c r="I6033">
        <f>IFERROR(INDEX(ggPayers[payer], MATCH(A6033, ggPayers[remote_order_id], 0)), 0)</f>
        <v>0</v>
      </c>
      <c r="J6033" t="str">
        <f t="shared" si="94"/>
        <v>other</v>
      </c>
    </row>
    <row r="6034" spans="1:10">
      <c r="A6034" s="89" t="s">
        <v>4606</v>
      </c>
      <c r="B6034" s="89">
        <v>2000</v>
      </c>
      <c r="C6034" s="89" t="s">
        <v>561</v>
      </c>
      <c r="D6034" s="89"/>
      <c r="E6034" s="89" t="s">
        <v>6754</v>
      </c>
      <c r="F6034" s="89" t="s">
        <v>683</v>
      </c>
      <c r="G6034" s="105">
        <v>45468.518055555556</v>
      </c>
      <c r="H6034" t="str">
        <f>INDEX(Partner_details[companyName], MATCH(E6034, Partner_details[email], 0))</f>
        <v>Noraleppo</v>
      </c>
      <c r="I6034">
        <f>IFERROR(INDEX(ggPayers[payer], MATCH(A6034, ggPayers[remote_order_id], 0)), 0)</f>
        <v>0</v>
      </c>
      <c r="J6034" t="str">
        <f t="shared" si="94"/>
        <v>other</v>
      </c>
    </row>
    <row r="6035" spans="1:10">
      <c r="A6035" s="89" t="s">
        <v>6075</v>
      </c>
      <c r="B6035" s="89">
        <v>100</v>
      </c>
      <c r="C6035" s="89" t="s">
        <v>5606</v>
      </c>
      <c r="D6035" s="89" t="s">
        <v>15357</v>
      </c>
      <c r="E6035" s="89" t="s">
        <v>279</v>
      </c>
      <c r="F6035" s="89" t="s">
        <v>278</v>
      </c>
      <c r="G6035" s="105">
        <v>45468.519444444442</v>
      </c>
      <c r="H6035" t="str">
        <f>INDEX(Partner_details[companyName], MATCH(E6035, Partner_details[email], 0))</f>
        <v>gg cjsc</v>
      </c>
      <c r="I6035">
        <f>IFERROR(INDEX(ggPayers[payer], MATCH(A6035, ggPayers[remote_order_id], 0)), 0)</f>
        <v>148429</v>
      </c>
      <c r="J6035" t="str">
        <f t="shared" si="94"/>
        <v>ggPay</v>
      </c>
    </row>
    <row r="6036" spans="1:10">
      <c r="A6036" s="89" t="s">
        <v>4603</v>
      </c>
      <c r="B6036" s="89">
        <v>500</v>
      </c>
      <c r="C6036" s="89" t="s">
        <v>561</v>
      </c>
      <c r="D6036" s="89" t="s">
        <v>15358</v>
      </c>
      <c r="E6036" s="89" t="s">
        <v>7230</v>
      </c>
      <c r="F6036" s="89" t="s">
        <v>4342</v>
      </c>
      <c r="G6036" s="105">
        <v>45468.520833333336</v>
      </c>
      <c r="H6036" t="str">
        <f>INDEX(Partner_details[companyName], MATCH(E6036, Partner_details[email], 0))</f>
        <v>gg cjsc</v>
      </c>
      <c r="I6036">
        <f>IFERROR(INDEX(ggPayers[payer], MATCH(A6036, ggPayers[remote_order_id], 0)), 0)</f>
        <v>456123</v>
      </c>
      <c r="J6036" t="str">
        <f t="shared" si="94"/>
        <v>ggPay</v>
      </c>
    </row>
    <row r="6037" spans="1:10">
      <c r="A6037" s="89" t="s">
        <v>6074</v>
      </c>
      <c r="B6037" s="89">
        <v>500</v>
      </c>
      <c r="C6037" s="89" t="s">
        <v>5606</v>
      </c>
      <c r="D6037" s="89" t="s">
        <v>15359</v>
      </c>
      <c r="E6037" s="89" t="s">
        <v>279</v>
      </c>
      <c r="F6037" s="89" t="s">
        <v>278</v>
      </c>
      <c r="G6037" s="105">
        <v>45468.520833333336</v>
      </c>
      <c r="H6037" t="str">
        <f>INDEX(Partner_details[companyName], MATCH(E6037, Partner_details[email], 0))</f>
        <v>gg cjsc</v>
      </c>
      <c r="I6037">
        <f>IFERROR(INDEX(ggPayers[payer], MATCH(A6037, ggPayers[remote_order_id], 0)), 0)</f>
        <v>49471</v>
      </c>
      <c r="J6037" t="str">
        <f t="shared" si="94"/>
        <v>ggPay</v>
      </c>
    </row>
    <row r="6038" spans="1:10">
      <c r="A6038" s="99" t="s">
        <v>6073</v>
      </c>
      <c r="B6038" s="89">
        <v>500</v>
      </c>
      <c r="C6038" s="89" t="s">
        <v>5606</v>
      </c>
      <c r="D6038" s="89" t="s">
        <v>15360</v>
      </c>
      <c r="E6038" s="89" t="s">
        <v>279</v>
      </c>
      <c r="F6038" s="89" t="s">
        <v>278</v>
      </c>
      <c r="G6038" s="105">
        <v>45468.520833333336</v>
      </c>
      <c r="H6038" t="str">
        <f>INDEX(Partner_details[companyName], MATCH(E6038, Partner_details[email], 0))</f>
        <v>gg cjsc</v>
      </c>
      <c r="I6038">
        <f>IFERROR(INDEX(ggPayers[payer], MATCH(A6038, ggPayers[remote_order_id], 0)), 0)</f>
        <v>49471</v>
      </c>
      <c r="J6038" t="str">
        <f t="shared" si="94"/>
        <v>ggPay</v>
      </c>
    </row>
    <row r="6039" spans="1:10">
      <c r="A6039" s="89" t="s">
        <v>15361</v>
      </c>
      <c r="B6039" s="89">
        <v>100</v>
      </c>
      <c r="C6039" s="89" t="s">
        <v>7963</v>
      </c>
      <c r="D6039" s="89" t="s">
        <v>15362</v>
      </c>
      <c r="E6039" s="89" t="s">
        <v>279</v>
      </c>
      <c r="F6039" s="89" t="s">
        <v>278</v>
      </c>
      <c r="G6039" s="105">
        <v>45468.52847222222</v>
      </c>
      <c r="H6039" t="str">
        <f>INDEX(Partner_details[companyName], MATCH(E6039, Partner_details[email], 0))</f>
        <v>gg cjsc</v>
      </c>
      <c r="I6039">
        <f>IFERROR(INDEX(ggPayers[payer], MATCH(A6039, ggPayers[remote_order_id], 0)), 0)</f>
        <v>0</v>
      </c>
      <c r="J6039" t="str">
        <f t="shared" si="94"/>
        <v>other</v>
      </c>
    </row>
    <row r="6040" spans="1:10">
      <c r="A6040" s="89" t="s">
        <v>6072</v>
      </c>
      <c r="B6040" s="89">
        <v>100</v>
      </c>
      <c r="C6040" s="89" t="s">
        <v>5606</v>
      </c>
      <c r="D6040" s="89" t="s">
        <v>15363</v>
      </c>
      <c r="E6040" s="89" t="s">
        <v>279</v>
      </c>
      <c r="F6040" s="89" t="s">
        <v>278</v>
      </c>
      <c r="G6040" s="105">
        <v>45468.531944444447</v>
      </c>
      <c r="H6040" t="str">
        <f>INDEX(Partner_details[companyName], MATCH(E6040, Partner_details[email], 0))</f>
        <v>gg cjsc</v>
      </c>
      <c r="I6040">
        <f>IFERROR(INDEX(ggPayers[payer], MATCH(A6040, ggPayers[remote_order_id], 0)), 0)</f>
        <v>704833</v>
      </c>
      <c r="J6040" t="str">
        <f t="shared" si="94"/>
        <v>ggPay</v>
      </c>
    </row>
    <row r="6041" spans="1:10">
      <c r="A6041" s="89" t="s">
        <v>4601</v>
      </c>
      <c r="B6041" s="89">
        <v>150</v>
      </c>
      <c r="C6041" s="89" t="s">
        <v>7991</v>
      </c>
      <c r="D6041" s="89" t="s">
        <v>15364</v>
      </c>
      <c r="E6041" s="89" t="s">
        <v>7326</v>
      </c>
      <c r="F6041" s="89" t="s">
        <v>4598</v>
      </c>
      <c r="G6041" s="105">
        <v>45468.543055555558</v>
      </c>
      <c r="H6041" t="str">
        <f>INDEX(Partner_details[companyName], MATCH(E6041, Partner_details[email], 0))</f>
        <v>gg cjsc</v>
      </c>
      <c r="I6041">
        <f>IFERROR(INDEX(ggPayers[payer], MATCH(A6041, ggPayers[remote_order_id], 0)), 0)</f>
        <v>825186</v>
      </c>
      <c r="J6041" t="str">
        <f t="shared" si="94"/>
        <v>ggPay</v>
      </c>
    </row>
    <row r="6042" spans="1:10">
      <c r="A6042" s="89" t="s">
        <v>4599</v>
      </c>
      <c r="B6042" s="89">
        <v>200</v>
      </c>
      <c r="C6042" s="89" t="s">
        <v>561</v>
      </c>
      <c r="D6042" s="89" t="s">
        <v>15365</v>
      </c>
      <c r="E6042" s="89" t="s">
        <v>7326</v>
      </c>
      <c r="F6042" s="89" t="s">
        <v>4598</v>
      </c>
      <c r="G6042" s="105">
        <v>45468.544444444444</v>
      </c>
      <c r="H6042" t="str">
        <f>INDEX(Partner_details[companyName], MATCH(E6042, Partner_details[email], 0))</f>
        <v>gg cjsc</v>
      </c>
      <c r="I6042">
        <f>IFERROR(INDEX(ggPayers[payer], MATCH(A6042, ggPayers[remote_order_id], 0)), 0)</f>
        <v>825186</v>
      </c>
      <c r="J6042" t="str">
        <f t="shared" si="94"/>
        <v>ggPay</v>
      </c>
    </row>
    <row r="6043" spans="1:10">
      <c r="A6043" s="89" t="s">
        <v>4596</v>
      </c>
      <c r="B6043" s="89">
        <v>100</v>
      </c>
      <c r="C6043" s="89" t="s">
        <v>561</v>
      </c>
      <c r="D6043" s="89" t="s">
        <v>15366</v>
      </c>
      <c r="E6043" s="89" t="s">
        <v>279</v>
      </c>
      <c r="F6043" s="89" t="s">
        <v>278</v>
      </c>
      <c r="G6043" s="105">
        <v>45468.545138888891</v>
      </c>
      <c r="H6043" t="str">
        <f>INDEX(Partner_details[companyName], MATCH(E6043, Partner_details[email], 0))</f>
        <v>gg cjsc</v>
      </c>
      <c r="I6043">
        <f>IFERROR(INDEX(ggPayers[payer], MATCH(A6043, ggPayers[remote_order_id], 0)), 0)</f>
        <v>785882</v>
      </c>
      <c r="J6043" t="str">
        <f t="shared" si="94"/>
        <v>ggPay</v>
      </c>
    </row>
    <row r="6044" spans="1:10">
      <c r="A6044" s="89" t="s">
        <v>6071</v>
      </c>
      <c r="B6044" s="89">
        <v>100</v>
      </c>
      <c r="C6044" s="89" t="s">
        <v>5606</v>
      </c>
      <c r="D6044" s="89" t="s">
        <v>15367</v>
      </c>
      <c r="E6044" s="89" t="s">
        <v>279</v>
      </c>
      <c r="F6044" s="89" t="s">
        <v>278</v>
      </c>
      <c r="G6044" s="105">
        <v>45468.549305555556</v>
      </c>
      <c r="H6044" t="str">
        <f>INDEX(Partner_details[companyName], MATCH(E6044, Partner_details[email], 0))</f>
        <v>gg cjsc</v>
      </c>
      <c r="I6044">
        <f>IFERROR(INDEX(ggPayers[payer], MATCH(A6044, ggPayers[remote_order_id], 0)), 0)</f>
        <v>821204</v>
      </c>
      <c r="J6044" t="str">
        <f t="shared" si="94"/>
        <v>ggPay</v>
      </c>
    </row>
    <row r="6045" spans="1:10">
      <c r="A6045" s="89" t="s">
        <v>6070</v>
      </c>
      <c r="B6045" s="89">
        <v>100</v>
      </c>
      <c r="C6045" s="89" t="s">
        <v>5606</v>
      </c>
      <c r="D6045" s="89" t="s">
        <v>15368</v>
      </c>
      <c r="E6045" s="89" t="s">
        <v>279</v>
      </c>
      <c r="F6045" s="89" t="s">
        <v>278</v>
      </c>
      <c r="G6045" s="105">
        <v>45468.549305555556</v>
      </c>
      <c r="H6045" t="str">
        <f>INDEX(Partner_details[companyName], MATCH(E6045, Partner_details[email], 0))</f>
        <v>gg cjsc</v>
      </c>
      <c r="I6045">
        <f>IFERROR(INDEX(ggPayers[payer], MATCH(A6045, ggPayers[remote_order_id], 0)), 0)</f>
        <v>821204</v>
      </c>
      <c r="J6045" t="str">
        <f t="shared" si="94"/>
        <v>ggPay</v>
      </c>
    </row>
    <row r="6046" spans="1:10">
      <c r="A6046" s="89" t="s">
        <v>6069</v>
      </c>
      <c r="B6046" s="89">
        <v>100</v>
      </c>
      <c r="C6046" s="89" t="s">
        <v>5606</v>
      </c>
      <c r="D6046" s="89" t="s">
        <v>15369</v>
      </c>
      <c r="E6046" s="89" t="s">
        <v>279</v>
      </c>
      <c r="F6046" s="89" t="s">
        <v>278</v>
      </c>
      <c r="G6046" s="105">
        <v>45468.559027777781</v>
      </c>
      <c r="H6046" t="str">
        <f>INDEX(Partner_details[companyName], MATCH(E6046, Partner_details[email], 0))</f>
        <v>gg cjsc</v>
      </c>
      <c r="I6046">
        <f>IFERROR(INDEX(ggPayers[payer], MATCH(A6046, ggPayers[remote_order_id], 0)), 0)</f>
        <v>388226</v>
      </c>
      <c r="J6046" t="str">
        <f t="shared" si="94"/>
        <v>ggPay</v>
      </c>
    </row>
    <row r="6047" spans="1:10">
      <c r="A6047" s="89" t="s">
        <v>15370</v>
      </c>
      <c r="B6047" s="89">
        <v>100</v>
      </c>
      <c r="C6047" s="89" t="s">
        <v>7963</v>
      </c>
      <c r="D6047" s="89" t="s">
        <v>15371</v>
      </c>
      <c r="E6047" s="89" t="s">
        <v>279</v>
      </c>
      <c r="F6047" s="89" t="s">
        <v>278</v>
      </c>
      <c r="G6047" s="105">
        <v>45468.55972222222</v>
      </c>
      <c r="H6047" t="str">
        <f>INDEX(Partner_details[companyName], MATCH(E6047, Partner_details[email], 0))</f>
        <v>gg cjsc</v>
      </c>
      <c r="I6047">
        <f>IFERROR(INDEX(ggPayers[payer], MATCH(A6047, ggPayers[remote_order_id], 0)), 0)</f>
        <v>0</v>
      </c>
      <c r="J6047" t="str">
        <f t="shared" si="94"/>
        <v>other</v>
      </c>
    </row>
    <row r="6048" spans="1:10">
      <c r="A6048" s="89" t="s">
        <v>15372</v>
      </c>
      <c r="B6048" s="89">
        <v>100</v>
      </c>
      <c r="C6048" s="89" t="s">
        <v>7963</v>
      </c>
      <c r="D6048" s="89" t="s">
        <v>15373</v>
      </c>
      <c r="E6048" s="89" t="s">
        <v>279</v>
      </c>
      <c r="F6048" s="89" t="s">
        <v>278</v>
      </c>
      <c r="G6048" s="105">
        <v>45468.55972222222</v>
      </c>
      <c r="H6048" t="str">
        <f>INDEX(Partner_details[companyName], MATCH(E6048, Partner_details[email], 0))</f>
        <v>gg cjsc</v>
      </c>
      <c r="I6048">
        <f>IFERROR(INDEX(ggPayers[payer], MATCH(A6048, ggPayers[remote_order_id], 0)), 0)</f>
        <v>0</v>
      </c>
      <c r="J6048" t="str">
        <f t="shared" si="94"/>
        <v>other</v>
      </c>
    </row>
    <row r="6049" spans="1:10">
      <c r="A6049" s="89" t="s">
        <v>15374</v>
      </c>
      <c r="B6049" s="89">
        <v>100</v>
      </c>
      <c r="C6049" s="89" t="s">
        <v>7963</v>
      </c>
      <c r="D6049" s="89" t="s">
        <v>15375</v>
      </c>
      <c r="E6049" s="89" t="s">
        <v>279</v>
      </c>
      <c r="F6049" s="89" t="s">
        <v>278</v>
      </c>
      <c r="G6049" s="105">
        <v>45468.55972222222</v>
      </c>
      <c r="H6049" t="str">
        <f>INDEX(Partner_details[companyName], MATCH(E6049, Partner_details[email], 0))</f>
        <v>gg cjsc</v>
      </c>
      <c r="I6049">
        <f>IFERROR(INDEX(ggPayers[payer], MATCH(A6049, ggPayers[remote_order_id], 0)), 0)</f>
        <v>0</v>
      </c>
      <c r="J6049" t="str">
        <f t="shared" si="94"/>
        <v>other</v>
      </c>
    </row>
    <row r="6050" spans="1:10">
      <c r="A6050" s="89" t="s">
        <v>6068</v>
      </c>
      <c r="B6050" s="89">
        <v>100</v>
      </c>
      <c r="C6050" s="89" t="s">
        <v>5606</v>
      </c>
      <c r="D6050" s="89" t="s">
        <v>15376</v>
      </c>
      <c r="E6050" s="89" t="s">
        <v>279</v>
      </c>
      <c r="F6050" s="89" t="s">
        <v>278</v>
      </c>
      <c r="G6050" s="105">
        <v>45468.55972222222</v>
      </c>
      <c r="H6050" t="str">
        <f>INDEX(Partner_details[companyName], MATCH(E6050, Partner_details[email], 0))</f>
        <v>gg cjsc</v>
      </c>
      <c r="I6050">
        <f>IFERROR(INDEX(ggPayers[payer], MATCH(A6050, ggPayers[remote_order_id], 0)), 0)</f>
        <v>388226</v>
      </c>
      <c r="J6050" t="str">
        <f t="shared" si="94"/>
        <v>ggPay</v>
      </c>
    </row>
    <row r="6051" spans="1:10">
      <c r="A6051" s="89" t="s">
        <v>4594</v>
      </c>
      <c r="B6051" s="89">
        <v>500</v>
      </c>
      <c r="C6051" s="89" t="s">
        <v>561</v>
      </c>
      <c r="D6051" s="89" t="s">
        <v>15377</v>
      </c>
      <c r="E6051" s="89" t="s">
        <v>7579</v>
      </c>
      <c r="F6051" s="89" t="s">
        <v>602</v>
      </c>
      <c r="G6051" s="105">
        <v>45468.595138888886</v>
      </c>
      <c r="H6051" t="e">
        <f>INDEX(Partner_details[companyName], MATCH(E6051, Partner_details[email], 0))</f>
        <v>#N/A</v>
      </c>
      <c r="I6051">
        <f>IFERROR(INDEX(ggPayers[payer], MATCH(A6051, ggPayers[remote_order_id], 0)), 0)</f>
        <v>1018092</v>
      </c>
      <c r="J6051" t="str">
        <f t="shared" si="94"/>
        <v>ggPay</v>
      </c>
    </row>
    <row r="6052" spans="1:10">
      <c r="A6052" s="89" t="s">
        <v>15378</v>
      </c>
      <c r="B6052" s="89">
        <v>1000</v>
      </c>
      <c r="C6052" s="89" t="s">
        <v>7963</v>
      </c>
      <c r="D6052" s="89"/>
      <c r="E6052" s="89" t="s">
        <v>6754</v>
      </c>
      <c r="F6052" s="89" t="s">
        <v>683</v>
      </c>
      <c r="G6052" s="105">
        <v>45468.673611111109</v>
      </c>
      <c r="H6052" t="str">
        <f>INDEX(Partner_details[companyName], MATCH(E6052, Partner_details[email], 0))</f>
        <v>Noraleppo</v>
      </c>
      <c r="I6052">
        <f>IFERROR(INDEX(ggPayers[payer], MATCH(A6052, ggPayers[remote_order_id], 0)), 0)</f>
        <v>0</v>
      </c>
      <c r="J6052" t="str">
        <f t="shared" si="94"/>
        <v>other</v>
      </c>
    </row>
    <row r="6053" spans="1:10">
      <c r="A6053" s="89" t="s">
        <v>6067</v>
      </c>
      <c r="B6053" s="89">
        <v>1000</v>
      </c>
      <c r="C6053" s="89" t="s">
        <v>5606</v>
      </c>
      <c r="D6053" s="89" t="s">
        <v>15379</v>
      </c>
      <c r="E6053" s="89" t="s">
        <v>6728</v>
      </c>
      <c r="F6053" s="89" t="s">
        <v>6727</v>
      </c>
      <c r="G6053" s="105">
        <v>45468.696527777778</v>
      </c>
      <c r="H6053" t="str">
        <f>INDEX(Partner_details[companyName], MATCH(E6053, Partner_details[email], 0))</f>
        <v>Byblos</v>
      </c>
      <c r="I6053">
        <f>IFERROR(INDEX(ggPayers[payer], MATCH(A6053, ggPayers[remote_order_id], 0)), 0)</f>
        <v>1042790</v>
      </c>
      <c r="J6053" t="str">
        <f t="shared" si="94"/>
        <v>ggPay</v>
      </c>
    </row>
    <row r="6054" spans="1:10">
      <c r="A6054" s="89" t="s">
        <v>15380</v>
      </c>
      <c r="B6054" s="89">
        <v>1000</v>
      </c>
      <c r="C6054" s="89" t="s">
        <v>7963</v>
      </c>
      <c r="D6054" s="89"/>
      <c r="E6054" s="89" t="s">
        <v>6728</v>
      </c>
      <c r="F6054" s="89" t="s">
        <v>6727</v>
      </c>
      <c r="G6054" s="105">
        <v>45468.696527777778</v>
      </c>
      <c r="H6054" t="str">
        <f>INDEX(Partner_details[companyName], MATCH(E6054, Partner_details[email], 0))</f>
        <v>Byblos</v>
      </c>
      <c r="I6054">
        <f>IFERROR(INDEX(ggPayers[payer], MATCH(A6054, ggPayers[remote_order_id], 0)), 0)</f>
        <v>0</v>
      </c>
      <c r="J6054" t="str">
        <f t="shared" si="94"/>
        <v>other</v>
      </c>
    </row>
    <row r="6055" spans="1:10">
      <c r="A6055" s="89" t="s">
        <v>15381</v>
      </c>
      <c r="B6055" s="89">
        <v>1000</v>
      </c>
      <c r="C6055" s="89" t="s">
        <v>7963</v>
      </c>
      <c r="D6055" s="89"/>
      <c r="E6055" s="89" t="s">
        <v>6728</v>
      </c>
      <c r="F6055" s="89" t="s">
        <v>6727</v>
      </c>
      <c r="G6055" s="105">
        <v>45468.696527777778</v>
      </c>
      <c r="H6055" t="str">
        <f>INDEX(Partner_details[companyName], MATCH(E6055, Partner_details[email], 0))</f>
        <v>Byblos</v>
      </c>
      <c r="I6055">
        <f>IFERROR(INDEX(ggPayers[payer], MATCH(A6055, ggPayers[remote_order_id], 0)), 0)</f>
        <v>0</v>
      </c>
      <c r="J6055" t="str">
        <f t="shared" si="94"/>
        <v>other</v>
      </c>
    </row>
    <row r="6056" spans="1:10">
      <c r="A6056" s="89" t="s">
        <v>6066</v>
      </c>
      <c r="B6056" s="89">
        <v>3000</v>
      </c>
      <c r="C6056" s="89" t="s">
        <v>5606</v>
      </c>
      <c r="D6056" s="89" t="s">
        <v>15382</v>
      </c>
      <c r="E6056" s="89" t="s">
        <v>130</v>
      </c>
      <c r="F6056" s="89" t="s">
        <v>128</v>
      </c>
      <c r="G6056" s="105">
        <v>45468.698611111111</v>
      </c>
      <c r="H6056" t="str">
        <f>INDEX(Partner_details[companyName], MATCH(E6056, Partner_details[email], 0))</f>
        <v>Avetis Grigoryan</v>
      </c>
      <c r="I6056">
        <f>IFERROR(INDEX(ggPayers[payer], MATCH(A6056, ggPayers[remote_order_id], 0)), 0)</f>
        <v>13657</v>
      </c>
      <c r="J6056" t="str">
        <f t="shared" si="94"/>
        <v>ggPay</v>
      </c>
    </row>
    <row r="6057" spans="1:10">
      <c r="A6057" s="89" t="s">
        <v>6065</v>
      </c>
      <c r="B6057" s="89">
        <v>3000</v>
      </c>
      <c r="C6057" s="89" t="s">
        <v>5606</v>
      </c>
      <c r="D6057" s="89" t="s">
        <v>15383</v>
      </c>
      <c r="E6057" s="89" t="s">
        <v>130</v>
      </c>
      <c r="F6057" s="89" t="s">
        <v>128</v>
      </c>
      <c r="G6057" s="105">
        <v>45468.701388888891</v>
      </c>
      <c r="H6057" t="str">
        <f>INDEX(Partner_details[companyName], MATCH(E6057, Partner_details[email], 0))</f>
        <v>Avetis Grigoryan</v>
      </c>
      <c r="I6057">
        <f>IFERROR(INDEX(ggPayers[payer], MATCH(A6057, ggPayers[remote_order_id], 0)), 0)</f>
        <v>13657</v>
      </c>
      <c r="J6057" t="str">
        <f t="shared" si="94"/>
        <v>ggPay</v>
      </c>
    </row>
    <row r="6058" spans="1:10">
      <c r="A6058" s="89" t="s">
        <v>15384</v>
      </c>
      <c r="B6058" s="89">
        <v>3000</v>
      </c>
      <c r="C6058" s="89" t="s">
        <v>7963</v>
      </c>
      <c r="D6058" s="89"/>
      <c r="E6058" s="89" t="s">
        <v>130</v>
      </c>
      <c r="F6058" s="89" t="s">
        <v>128</v>
      </c>
      <c r="G6058" s="105">
        <v>45468.70208333333</v>
      </c>
      <c r="H6058" t="str">
        <f>INDEX(Partner_details[companyName], MATCH(E6058, Partner_details[email], 0))</f>
        <v>Avetis Grigoryan</v>
      </c>
      <c r="I6058">
        <f>IFERROR(INDEX(ggPayers[payer], MATCH(A6058, ggPayers[remote_order_id], 0)), 0)</f>
        <v>0</v>
      </c>
      <c r="J6058" t="str">
        <f t="shared" si="94"/>
        <v>other</v>
      </c>
    </row>
    <row r="6059" spans="1:10">
      <c r="A6059" s="89" t="s">
        <v>15385</v>
      </c>
      <c r="B6059" s="89">
        <v>1500</v>
      </c>
      <c r="C6059" s="89" t="s">
        <v>7963</v>
      </c>
      <c r="D6059" s="89"/>
      <c r="E6059" s="89" t="s">
        <v>7027</v>
      </c>
      <c r="F6059" s="89" t="s">
        <v>1153</v>
      </c>
      <c r="G6059" s="105">
        <v>45468.714583333334</v>
      </c>
      <c r="H6059" t="str">
        <f>INDEX(Partner_details[companyName], MATCH(E6059, Partner_details[email], 0))</f>
        <v>Karas Khanjyan</v>
      </c>
      <c r="I6059">
        <f>IFERROR(INDEX(ggPayers[payer], MATCH(A6059, ggPayers[remote_order_id], 0)), 0)</f>
        <v>0</v>
      </c>
      <c r="J6059" t="str">
        <f t="shared" si="94"/>
        <v>other</v>
      </c>
    </row>
    <row r="6060" spans="1:10">
      <c r="A6060" s="89" t="s">
        <v>4592</v>
      </c>
      <c r="B6060" s="89">
        <v>500</v>
      </c>
      <c r="C6060" s="89" t="s">
        <v>561</v>
      </c>
      <c r="D6060" s="89" t="s">
        <v>15386</v>
      </c>
      <c r="E6060" s="89" t="s">
        <v>7027</v>
      </c>
      <c r="F6060" s="89" t="s">
        <v>1153</v>
      </c>
      <c r="G6060" s="105">
        <v>45468.826388888891</v>
      </c>
      <c r="H6060" t="str">
        <f>INDEX(Partner_details[companyName], MATCH(E6060, Partner_details[email], 0))</f>
        <v>Karas Khanjyan</v>
      </c>
      <c r="I6060">
        <f>IFERROR(INDEX(ggPayers[payer], MATCH(A6060, ggPayers[remote_order_id], 0)), 0)</f>
        <v>1089623</v>
      </c>
      <c r="J6060" t="str">
        <f t="shared" si="94"/>
        <v>ggPay</v>
      </c>
    </row>
    <row r="6061" spans="1:10">
      <c r="A6061" s="89" t="s">
        <v>4590</v>
      </c>
      <c r="B6061" s="89">
        <v>2000</v>
      </c>
      <c r="C6061" s="89" t="s">
        <v>561</v>
      </c>
      <c r="D6061" s="89" t="s">
        <v>15387</v>
      </c>
      <c r="E6061" s="89" t="s">
        <v>7306</v>
      </c>
      <c r="F6061" s="89" t="s">
        <v>379</v>
      </c>
      <c r="G6061" s="105">
        <v>45468.834027777775</v>
      </c>
      <c r="H6061" t="str">
        <f>INDEX(Partner_details[companyName], MATCH(E6061, Partner_details[email], 0))</f>
        <v>Bardak</v>
      </c>
      <c r="I6061">
        <f>IFERROR(INDEX(ggPayers[payer], MATCH(A6061, ggPayers[remote_order_id], 0)), 0)</f>
        <v>612881</v>
      </c>
      <c r="J6061" t="str">
        <f t="shared" si="94"/>
        <v>ggPay</v>
      </c>
    </row>
    <row r="6062" spans="1:10">
      <c r="A6062" s="89" t="s">
        <v>4588</v>
      </c>
      <c r="B6062" s="89">
        <v>500</v>
      </c>
      <c r="C6062" s="89" t="s">
        <v>561</v>
      </c>
      <c r="D6062" s="89" t="s">
        <v>15388</v>
      </c>
      <c r="E6062" s="89" t="s">
        <v>7018</v>
      </c>
      <c r="F6062" s="89" t="s">
        <v>476</v>
      </c>
      <c r="G6062" s="105">
        <v>45469.274305555555</v>
      </c>
      <c r="H6062" t="str">
        <f>INDEX(Partner_details[companyName], MATCH(E6062, Partner_details[email], 0))</f>
        <v>Malocco</v>
      </c>
      <c r="I6062">
        <f>IFERROR(INDEX(ggPayers[payer], MATCH(A6062, ggPayers[remote_order_id], 0)), 0)</f>
        <v>297398</v>
      </c>
      <c r="J6062" t="str">
        <f t="shared" si="94"/>
        <v>ggPay</v>
      </c>
    </row>
    <row r="6063" spans="1:10">
      <c r="A6063" s="89" t="s">
        <v>15389</v>
      </c>
      <c r="B6063" s="89">
        <v>100</v>
      </c>
      <c r="C6063" s="89" t="s">
        <v>7963</v>
      </c>
      <c r="D6063" s="89" t="s">
        <v>15390</v>
      </c>
      <c r="E6063" s="89" t="s">
        <v>279</v>
      </c>
      <c r="F6063" s="89" t="s">
        <v>278</v>
      </c>
      <c r="G6063" s="105">
        <v>45469.30972222222</v>
      </c>
      <c r="H6063" t="str">
        <f>INDEX(Partner_details[companyName], MATCH(E6063, Partner_details[email], 0))</f>
        <v>gg cjsc</v>
      </c>
      <c r="I6063">
        <f>IFERROR(INDEX(ggPayers[payer], MATCH(A6063, ggPayers[remote_order_id], 0)), 0)</f>
        <v>0</v>
      </c>
      <c r="J6063" t="str">
        <f t="shared" si="94"/>
        <v>other</v>
      </c>
    </row>
    <row r="6064" spans="1:10">
      <c r="A6064" s="89" t="s">
        <v>15391</v>
      </c>
      <c r="B6064" s="89">
        <v>110</v>
      </c>
      <c r="C6064" s="89" t="s">
        <v>7963</v>
      </c>
      <c r="D6064" s="89" t="s">
        <v>15392</v>
      </c>
      <c r="E6064" s="89" t="s">
        <v>279</v>
      </c>
      <c r="F6064" s="89" t="s">
        <v>278</v>
      </c>
      <c r="G6064" s="105">
        <v>45469.311805555553</v>
      </c>
      <c r="H6064" t="str">
        <f>INDEX(Partner_details[companyName], MATCH(E6064, Partner_details[email], 0))</f>
        <v>gg cjsc</v>
      </c>
      <c r="I6064">
        <f>IFERROR(INDEX(ggPayers[payer], MATCH(A6064, ggPayers[remote_order_id], 0)), 0)</f>
        <v>0</v>
      </c>
      <c r="J6064" t="str">
        <f t="shared" si="94"/>
        <v>other</v>
      </c>
    </row>
    <row r="6065" spans="1:10">
      <c r="A6065" s="89" t="s">
        <v>15393</v>
      </c>
      <c r="B6065" s="89">
        <v>1000</v>
      </c>
      <c r="C6065" s="89" t="s">
        <v>7963</v>
      </c>
      <c r="D6065" s="89" t="s">
        <v>15394</v>
      </c>
      <c r="E6065" s="89" t="s">
        <v>7296</v>
      </c>
      <c r="F6065" s="89" t="s">
        <v>516</v>
      </c>
      <c r="G6065" s="105">
        <v>45469.311805555553</v>
      </c>
      <c r="H6065" t="str">
        <f>INDEX(Partner_details[companyName], MATCH(E6065, Partner_details[email], 0))</f>
        <v>Paul</v>
      </c>
      <c r="I6065">
        <f>IFERROR(INDEX(ggPayers[payer], MATCH(A6065, ggPayers[remote_order_id], 0)), 0)</f>
        <v>0</v>
      </c>
      <c r="J6065" t="str">
        <f t="shared" si="94"/>
        <v>other</v>
      </c>
    </row>
    <row r="6066" spans="1:10">
      <c r="A6066" s="89" t="s">
        <v>15395</v>
      </c>
      <c r="B6066" s="89">
        <v>100</v>
      </c>
      <c r="C6066" s="89" t="s">
        <v>7963</v>
      </c>
      <c r="D6066" s="89" t="s">
        <v>15396</v>
      </c>
      <c r="E6066" s="89" t="s">
        <v>279</v>
      </c>
      <c r="F6066" s="89" t="s">
        <v>278</v>
      </c>
      <c r="G6066" s="105">
        <v>45469.3125</v>
      </c>
      <c r="H6066" t="str">
        <f>INDEX(Partner_details[companyName], MATCH(E6066, Partner_details[email], 0))</f>
        <v>gg cjsc</v>
      </c>
      <c r="I6066">
        <f>IFERROR(INDEX(ggPayers[payer], MATCH(A6066, ggPayers[remote_order_id], 0)), 0)</f>
        <v>0</v>
      </c>
      <c r="J6066" t="str">
        <f t="shared" si="94"/>
        <v>other</v>
      </c>
    </row>
    <row r="6067" spans="1:10">
      <c r="A6067" s="89" t="s">
        <v>15397</v>
      </c>
      <c r="B6067" s="89">
        <v>100</v>
      </c>
      <c r="C6067" s="89" t="s">
        <v>7963</v>
      </c>
      <c r="D6067" s="89" t="s">
        <v>15398</v>
      </c>
      <c r="E6067" s="89" t="s">
        <v>279</v>
      </c>
      <c r="F6067" s="89" t="s">
        <v>278</v>
      </c>
      <c r="G6067" s="105">
        <v>45469.313888888886</v>
      </c>
      <c r="H6067" t="str">
        <f>INDEX(Partner_details[companyName], MATCH(E6067, Partner_details[email], 0))</f>
        <v>gg cjsc</v>
      </c>
      <c r="I6067">
        <f>IFERROR(INDEX(ggPayers[payer], MATCH(A6067, ggPayers[remote_order_id], 0)), 0)</f>
        <v>0</v>
      </c>
      <c r="J6067" t="str">
        <f t="shared" si="94"/>
        <v>other</v>
      </c>
    </row>
    <row r="6068" spans="1:10">
      <c r="A6068" s="89" t="s">
        <v>4585</v>
      </c>
      <c r="B6068" s="89">
        <v>100</v>
      </c>
      <c r="C6068" s="89" t="s">
        <v>561</v>
      </c>
      <c r="D6068" s="89" t="s">
        <v>15399</v>
      </c>
      <c r="E6068" s="89" t="s">
        <v>279</v>
      </c>
      <c r="F6068" s="89" t="s">
        <v>278</v>
      </c>
      <c r="G6068" s="105">
        <v>45469.316666666666</v>
      </c>
      <c r="H6068" t="str">
        <f>INDEX(Partner_details[companyName], MATCH(E6068, Partner_details[email], 0))</f>
        <v>gg cjsc</v>
      </c>
      <c r="I6068">
        <f>IFERROR(INDEX(ggPayers[payer], MATCH(A6068, ggPayers[remote_order_id], 0)), 0)</f>
        <v>825186</v>
      </c>
      <c r="J6068" t="str">
        <f t="shared" si="94"/>
        <v>ggPay</v>
      </c>
    </row>
    <row r="6069" spans="1:10">
      <c r="A6069" s="89" t="s">
        <v>15400</v>
      </c>
      <c r="B6069" s="89">
        <v>100</v>
      </c>
      <c r="C6069" s="89" t="s">
        <v>7963</v>
      </c>
      <c r="D6069" s="89" t="s">
        <v>15401</v>
      </c>
      <c r="E6069" s="89" t="s">
        <v>279</v>
      </c>
      <c r="F6069" s="89" t="s">
        <v>278</v>
      </c>
      <c r="G6069" s="105">
        <v>45469.329861111109</v>
      </c>
      <c r="H6069" t="str">
        <f>INDEX(Partner_details[companyName], MATCH(E6069, Partner_details[email], 0))</f>
        <v>gg cjsc</v>
      </c>
      <c r="I6069">
        <f>IFERROR(INDEX(ggPayers[payer], MATCH(A6069, ggPayers[remote_order_id], 0)), 0)</f>
        <v>0</v>
      </c>
      <c r="J6069" t="str">
        <f t="shared" si="94"/>
        <v>other</v>
      </c>
    </row>
    <row r="6070" spans="1:10">
      <c r="A6070" s="89" t="s">
        <v>15402</v>
      </c>
      <c r="B6070" s="89">
        <v>100</v>
      </c>
      <c r="C6070" s="89" t="s">
        <v>7963</v>
      </c>
      <c r="D6070" s="89" t="s">
        <v>15403</v>
      </c>
      <c r="E6070" s="89" t="s">
        <v>279</v>
      </c>
      <c r="F6070" s="89" t="s">
        <v>278</v>
      </c>
      <c r="G6070" s="105">
        <v>45469.330555555556</v>
      </c>
      <c r="H6070" t="str">
        <f>INDEX(Partner_details[companyName], MATCH(E6070, Partner_details[email], 0))</f>
        <v>gg cjsc</v>
      </c>
      <c r="I6070">
        <f>IFERROR(INDEX(ggPayers[payer], MATCH(A6070, ggPayers[remote_order_id], 0)), 0)</f>
        <v>0</v>
      </c>
      <c r="J6070" t="str">
        <f t="shared" si="94"/>
        <v>other</v>
      </c>
    </row>
    <row r="6071" spans="1:10">
      <c r="A6071" s="89" t="s">
        <v>15404</v>
      </c>
      <c r="B6071" s="89">
        <v>100</v>
      </c>
      <c r="C6071" s="89" t="s">
        <v>7963</v>
      </c>
      <c r="D6071" s="89"/>
      <c r="E6071" s="89" t="s">
        <v>279</v>
      </c>
      <c r="F6071" s="89" t="s">
        <v>278</v>
      </c>
      <c r="G6071" s="105">
        <v>45469.336111111108</v>
      </c>
      <c r="H6071" t="str">
        <f>INDEX(Partner_details[companyName], MATCH(E6071, Partner_details[email], 0))</f>
        <v>gg cjsc</v>
      </c>
      <c r="I6071">
        <f>IFERROR(INDEX(ggPayers[payer], MATCH(A6071, ggPayers[remote_order_id], 0)), 0)</f>
        <v>0</v>
      </c>
      <c r="J6071" t="str">
        <f t="shared" si="94"/>
        <v>other</v>
      </c>
    </row>
    <row r="6072" spans="1:10">
      <c r="A6072" s="89" t="s">
        <v>15405</v>
      </c>
      <c r="B6072" s="89">
        <v>100</v>
      </c>
      <c r="C6072" s="89" t="s">
        <v>7963</v>
      </c>
      <c r="D6072" s="89"/>
      <c r="E6072" s="89" t="s">
        <v>279</v>
      </c>
      <c r="F6072" s="89" t="s">
        <v>278</v>
      </c>
      <c r="G6072" s="105">
        <v>45469.336111111108</v>
      </c>
      <c r="H6072" t="str">
        <f>INDEX(Partner_details[companyName], MATCH(E6072, Partner_details[email], 0))</f>
        <v>gg cjsc</v>
      </c>
      <c r="I6072">
        <f>IFERROR(INDEX(ggPayers[payer], MATCH(A6072, ggPayers[remote_order_id], 0)), 0)</f>
        <v>0</v>
      </c>
      <c r="J6072" t="str">
        <f t="shared" si="94"/>
        <v>other</v>
      </c>
    </row>
    <row r="6073" spans="1:10">
      <c r="A6073" s="89" t="s">
        <v>15406</v>
      </c>
      <c r="B6073" s="89">
        <v>100</v>
      </c>
      <c r="C6073" s="89" t="s">
        <v>7963</v>
      </c>
      <c r="D6073" s="89"/>
      <c r="E6073" s="89" t="s">
        <v>279</v>
      </c>
      <c r="F6073" s="89" t="s">
        <v>278</v>
      </c>
      <c r="G6073" s="105">
        <v>45469.336111111108</v>
      </c>
      <c r="H6073" t="str">
        <f>INDEX(Partner_details[companyName], MATCH(E6073, Partner_details[email], 0))</f>
        <v>gg cjsc</v>
      </c>
      <c r="I6073">
        <f>IFERROR(INDEX(ggPayers[payer], MATCH(A6073, ggPayers[remote_order_id], 0)), 0)</f>
        <v>0</v>
      </c>
      <c r="J6073" t="str">
        <f t="shared" si="94"/>
        <v>other</v>
      </c>
    </row>
    <row r="6074" spans="1:10">
      <c r="A6074" s="89" t="s">
        <v>15407</v>
      </c>
      <c r="B6074" s="89">
        <v>500</v>
      </c>
      <c r="C6074" s="89" t="s">
        <v>7963</v>
      </c>
      <c r="D6074" s="89"/>
      <c r="E6074" s="89" t="s">
        <v>332</v>
      </c>
      <c r="F6074" s="89" t="s">
        <v>331</v>
      </c>
      <c r="G6074" s="105">
        <v>45469.338194444441</v>
      </c>
      <c r="H6074" t="str">
        <f>INDEX(Partner_details[companyName], MATCH(E6074, Partner_details[email], 0))</f>
        <v>gg cjsc</v>
      </c>
      <c r="I6074">
        <f>IFERROR(INDEX(ggPayers[payer], MATCH(A6074, ggPayers[remote_order_id], 0)), 0)</f>
        <v>0</v>
      </c>
      <c r="J6074" t="str">
        <f t="shared" si="94"/>
        <v>other</v>
      </c>
    </row>
    <row r="6075" spans="1:10">
      <c r="A6075" s="89" t="s">
        <v>15408</v>
      </c>
      <c r="B6075" s="89">
        <v>500</v>
      </c>
      <c r="C6075" s="89" t="s">
        <v>7963</v>
      </c>
      <c r="D6075" s="89"/>
      <c r="E6075" s="89" t="s">
        <v>332</v>
      </c>
      <c r="F6075" s="89" t="s">
        <v>331</v>
      </c>
      <c r="G6075" s="105">
        <v>45469.338194444441</v>
      </c>
      <c r="H6075" t="str">
        <f>INDEX(Partner_details[companyName], MATCH(E6075, Partner_details[email], 0))</f>
        <v>gg cjsc</v>
      </c>
      <c r="I6075">
        <f>IFERROR(INDEX(ggPayers[payer], MATCH(A6075, ggPayers[remote_order_id], 0)), 0)</f>
        <v>0</v>
      </c>
      <c r="J6075" t="str">
        <f t="shared" si="94"/>
        <v>other</v>
      </c>
    </row>
    <row r="6076" spans="1:10">
      <c r="A6076" s="89" t="s">
        <v>15409</v>
      </c>
      <c r="B6076" s="89">
        <v>1000</v>
      </c>
      <c r="C6076" s="89" t="s">
        <v>7963</v>
      </c>
      <c r="D6076" s="89" t="s">
        <v>15410</v>
      </c>
      <c r="E6076" s="89" t="s">
        <v>133</v>
      </c>
      <c r="F6076" s="89" t="s">
        <v>461</v>
      </c>
      <c r="G6076" s="105">
        <v>45469.418055555558</v>
      </c>
      <c r="H6076" t="str">
        <f>INDEX(Partner_details[companyName], MATCH(E6076, Partner_details[email], 0))</f>
        <v>Lumen Coffee</v>
      </c>
      <c r="I6076">
        <f>IFERROR(INDEX(ggPayers[payer], MATCH(A6076, ggPayers[remote_order_id], 0)), 0)</f>
        <v>0</v>
      </c>
      <c r="J6076" t="str">
        <f t="shared" si="94"/>
        <v>other</v>
      </c>
    </row>
    <row r="6077" spans="1:10">
      <c r="A6077" s="89" t="s">
        <v>4583</v>
      </c>
      <c r="B6077" s="89">
        <v>100</v>
      </c>
      <c r="C6077" s="89" t="s">
        <v>561</v>
      </c>
      <c r="D6077" s="89" t="s">
        <v>15411</v>
      </c>
      <c r="E6077" s="89" t="s">
        <v>279</v>
      </c>
      <c r="F6077" s="89" t="s">
        <v>278</v>
      </c>
      <c r="G6077" s="105">
        <v>45469.434027777781</v>
      </c>
      <c r="H6077" t="str">
        <f>INDEX(Partner_details[companyName], MATCH(E6077, Partner_details[email], 0))</f>
        <v>gg cjsc</v>
      </c>
      <c r="I6077">
        <f>IFERROR(INDEX(ggPayers[payer], MATCH(A6077, ggPayers[remote_order_id], 0)), 0)</f>
        <v>479715</v>
      </c>
      <c r="J6077" t="str">
        <f t="shared" si="94"/>
        <v>ggPay</v>
      </c>
    </row>
    <row r="6078" spans="1:10">
      <c r="A6078" s="89" t="s">
        <v>6064</v>
      </c>
      <c r="B6078" s="89">
        <v>100</v>
      </c>
      <c r="C6078" s="89" t="s">
        <v>5606</v>
      </c>
      <c r="D6078" s="89" t="s">
        <v>15412</v>
      </c>
      <c r="E6078" s="89" t="s">
        <v>279</v>
      </c>
      <c r="F6078" s="89" t="s">
        <v>278</v>
      </c>
      <c r="G6078" s="105">
        <v>45469.435416666667</v>
      </c>
      <c r="H6078" t="str">
        <f>INDEX(Partner_details[companyName], MATCH(E6078, Partner_details[email], 0))</f>
        <v>gg cjsc</v>
      </c>
      <c r="I6078">
        <f>IFERROR(INDEX(ggPayers[payer], MATCH(A6078, ggPayers[remote_order_id], 0)), 0)</f>
        <v>388226</v>
      </c>
      <c r="J6078" t="str">
        <f t="shared" si="94"/>
        <v>ggPay</v>
      </c>
    </row>
    <row r="6079" spans="1:10">
      <c r="A6079" s="89" t="s">
        <v>4581</v>
      </c>
      <c r="B6079" s="89">
        <v>500</v>
      </c>
      <c r="C6079" s="89" t="s">
        <v>561</v>
      </c>
      <c r="D6079" s="89" t="s">
        <v>15413</v>
      </c>
      <c r="E6079" s="89" t="s">
        <v>7023</v>
      </c>
      <c r="F6079" s="89" t="s">
        <v>7022</v>
      </c>
      <c r="G6079" s="105">
        <v>45469.438194444447</v>
      </c>
      <c r="H6079" t="str">
        <f>INDEX(Partner_details[companyName], MATCH(E6079, Partner_details[email], 0))</f>
        <v>Karas Tsaghkadzor</v>
      </c>
      <c r="I6079">
        <f>IFERROR(INDEX(ggPayers[payer], MATCH(A6079, ggPayers[remote_order_id], 0)), 0)</f>
        <v>262562</v>
      </c>
      <c r="J6079" t="str">
        <f t="shared" si="94"/>
        <v>ggPay</v>
      </c>
    </row>
    <row r="6080" spans="1:10">
      <c r="A6080" s="89" t="s">
        <v>6063</v>
      </c>
      <c r="B6080" s="89">
        <v>2000</v>
      </c>
      <c r="C6080" s="89" t="s">
        <v>5606</v>
      </c>
      <c r="D6080" s="89" t="s">
        <v>15414</v>
      </c>
      <c r="E6080" s="89" t="s">
        <v>7018</v>
      </c>
      <c r="F6080" s="89" t="s">
        <v>476</v>
      </c>
      <c r="G6080" s="105">
        <v>45469.447916666664</v>
      </c>
      <c r="H6080" t="str">
        <f>INDEX(Partner_details[companyName], MATCH(E6080, Partner_details[email], 0))</f>
        <v>Malocco</v>
      </c>
      <c r="I6080">
        <f>IFERROR(INDEX(ggPayers[payer], MATCH(A6080, ggPayers[remote_order_id], 0)), 0)</f>
        <v>774219</v>
      </c>
      <c r="J6080" t="str">
        <f t="shared" si="94"/>
        <v>ggPay</v>
      </c>
    </row>
    <row r="6081" spans="1:10">
      <c r="A6081" s="89" t="s">
        <v>6062</v>
      </c>
      <c r="B6081" s="89">
        <v>100</v>
      </c>
      <c r="C6081" s="89" t="s">
        <v>5606</v>
      </c>
      <c r="D6081" s="89" t="s">
        <v>15415</v>
      </c>
      <c r="E6081" s="89" t="s">
        <v>6509</v>
      </c>
      <c r="F6081" s="89" t="s">
        <v>218</v>
      </c>
      <c r="G6081" s="105">
        <v>45469.447916666664</v>
      </c>
      <c r="H6081" t="str">
        <f>INDEX(Partner_details[companyName], MATCH(E6081, Partner_details[email], 0))</f>
        <v>gg cjsc</v>
      </c>
      <c r="I6081">
        <f>IFERROR(INDEX(ggPayers[payer], MATCH(A6081, ggPayers[remote_order_id], 0)), 0)</f>
        <v>388226</v>
      </c>
      <c r="J6081" t="str">
        <f t="shared" si="94"/>
        <v>ggPay</v>
      </c>
    </row>
    <row r="6082" spans="1:10">
      <c r="A6082" s="89" t="s">
        <v>6061</v>
      </c>
      <c r="B6082" s="89">
        <v>1000</v>
      </c>
      <c r="C6082" s="89" t="s">
        <v>5606</v>
      </c>
      <c r="D6082" s="89" t="s">
        <v>15416</v>
      </c>
      <c r="E6082" s="89" t="s">
        <v>7018</v>
      </c>
      <c r="F6082" s="89" t="s">
        <v>476</v>
      </c>
      <c r="G6082" s="105">
        <v>45469.447916666664</v>
      </c>
      <c r="H6082" t="str">
        <f>INDEX(Partner_details[companyName], MATCH(E6082, Partner_details[email], 0))</f>
        <v>Malocco</v>
      </c>
      <c r="I6082">
        <f>IFERROR(INDEX(ggPayers[payer], MATCH(A6082, ggPayers[remote_order_id], 0)), 0)</f>
        <v>774219</v>
      </c>
      <c r="J6082" t="str">
        <f t="shared" si="94"/>
        <v>ggPay</v>
      </c>
    </row>
    <row r="6083" spans="1:10">
      <c r="A6083" s="89" t="s">
        <v>6060</v>
      </c>
      <c r="B6083" s="89">
        <v>100</v>
      </c>
      <c r="C6083" s="89" t="s">
        <v>5606</v>
      </c>
      <c r="D6083" s="89" t="s">
        <v>15417</v>
      </c>
      <c r="E6083" s="89" t="s">
        <v>6509</v>
      </c>
      <c r="F6083" s="89" t="s">
        <v>218</v>
      </c>
      <c r="G6083" s="105">
        <v>45469.448611111111</v>
      </c>
      <c r="H6083" t="str">
        <f>INDEX(Partner_details[companyName], MATCH(E6083, Partner_details[email], 0))</f>
        <v>gg cjsc</v>
      </c>
      <c r="I6083">
        <f>IFERROR(INDEX(ggPayers[payer], MATCH(A6083, ggPayers[remote_order_id], 0)), 0)</f>
        <v>388226</v>
      </c>
      <c r="J6083" t="str">
        <f t="shared" ref="J6083:J6146" si="95">IF(NOT(I6083=0), "ggPay", "other")</f>
        <v>ggPay</v>
      </c>
    </row>
    <row r="6084" spans="1:10">
      <c r="A6084" s="89" t="s">
        <v>6059</v>
      </c>
      <c r="B6084" s="89">
        <v>500</v>
      </c>
      <c r="C6084" s="89" t="s">
        <v>5606</v>
      </c>
      <c r="D6084" s="89" t="s">
        <v>15418</v>
      </c>
      <c r="E6084" s="89" t="s">
        <v>6509</v>
      </c>
      <c r="F6084" s="89" t="s">
        <v>218</v>
      </c>
      <c r="G6084" s="105">
        <v>45469.448611111111</v>
      </c>
      <c r="H6084" t="str">
        <f>INDEX(Partner_details[companyName], MATCH(E6084, Partner_details[email], 0))</f>
        <v>gg cjsc</v>
      </c>
      <c r="I6084">
        <f>IFERROR(INDEX(ggPayers[payer], MATCH(A6084, ggPayers[remote_order_id], 0)), 0)</f>
        <v>388226</v>
      </c>
      <c r="J6084" t="str">
        <f t="shared" si="95"/>
        <v>ggPay</v>
      </c>
    </row>
    <row r="6085" spans="1:10">
      <c r="A6085" s="89" t="s">
        <v>4579</v>
      </c>
      <c r="B6085" s="89">
        <v>1000</v>
      </c>
      <c r="C6085" s="89" t="s">
        <v>561</v>
      </c>
      <c r="D6085" s="89"/>
      <c r="E6085" s="89" t="s">
        <v>6653</v>
      </c>
      <c r="F6085" s="89" t="s">
        <v>1403</v>
      </c>
      <c r="G6085" s="105">
        <v>45469.49722222222</v>
      </c>
      <c r="H6085" t="str">
        <f>INDEX(Partner_details[companyName], MATCH(E6085, Partner_details[email], 0))</f>
        <v>Karas mashtoc</v>
      </c>
      <c r="I6085">
        <f>IFERROR(INDEX(ggPayers[payer], MATCH(A6085, ggPayers[remote_order_id], 0)), 0)</f>
        <v>0</v>
      </c>
      <c r="J6085" t="str">
        <f t="shared" si="95"/>
        <v>other</v>
      </c>
    </row>
    <row r="6086" spans="1:10">
      <c r="A6086" s="89" t="s">
        <v>4577</v>
      </c>
      <c r="B6086" s="89">
        <v>100</v>
      </c>
      <c r="C6086" s="89" t="s">
        <v>561</v>
      </c>
      <c r="D6086" s="89" t="s">
        <v>15419</v>
      </c>
      <c r="E6086" s="89" t="s">
        <v>7241</v>
      </c>
      <c r="F6086" s="89" t="s">
        <v>4066</v>
      </c>
      <c r="G6086" s="105">
        <v>45469.513194444444</v>
      </c>
      <c r="H6086" t="str">
        <f>INDEX(Partner_details[companyName], MATCH(E6086, Partner_details[email], 0))</f>
        <v>Tashir Masiv</v>
      </c>
      <c r="I6086">
        <f>IFERROR(INDEX(ggPayers[payer], MATCH(A6086, ggPayers[remote_order_id], 0)), 0)</f>
        <v>825186</v>
      </c>
      <c r="J6086" t="str">
        <f t="shared" si="95"/>
        <v>ggPay</v>
      </c>
    </row>
    <row r="6087" spans="1:10">
      <c r="A6087" s="89" t="s">
        <v>4574</v>
      </c>
      <c r="B6087" s="89">
        <v>100</v>
      </c>
      <c r="C6087" s="89" t="s">
        <v>561</v>
      </c>
      <c r="D6087" s="89" t="s">
        <v>15420</v>
      </c>
      <c r="E6087" s="89" t="s">
        <v>7339</v>
      </c>
      <c r="F6087" s="89" t="s">
        <v>4573</v>
      </c>
      <c r="G6087" s="105">
        <v>45469.51666666667</v>
      </c>
      <c r="H6087" t="str">
        <f>INDEX(Partner_details[companyName], MATCH(E6087, Partner_details[email], 0))</f>
        <v>Tashir Mazmanyan</v>
      </c>
      <c r="I6087">
        <f>IFERROR(INDEX(ggPayers[payer], MATCH(A6087, ggPayers[remote_order_id], 0)), 0)</f>
        <v>825186</v>
      </c>
      <c r="J6087" t="str">
        <f t="shared" si="95"/>
        <v>ggPay</v>
      </c>
    </row>
    <row r="6088" spans="1:10">
      <c r="A6088" s="89" t="s">
        <v>15421</v>
      </c>
      <c r="B6088" s="89">
        <v>500</v>
      </c>
      <c r="C6088" s="89" t="s">
        <v>7963</v>
      </c>
      <c r="D6088" s="89" t="s">
        <v>15422</v>
      </c>
      <c r="E6088" s="89" t="s">
        <v>7579</v>
      </c>
      <c r="F6088" s="89" t="s">
        <v>602</v>
      </c>
      <c r="G6088" s="105">
        <v>45469.523611111108</v>
      </c>
      <c r="H6088" t="e">
        <f>INDEX(Partner_details[companyName], MATCH(E6088, Partner_details[email], 0))</f>
        <v>#N/A</v>
      </c>
      <c r="I6088">
        <f>IFERROR(INDEX(ggPayers[payer], MATCH(A6088, ggPayers[remote_order_id], 0)), 0)</f>
        <v>0</v>
      </c>
      <c r="J6088" t="str">
        <f t="shared" si="95"/>
        <v>other</v>
      </c>
    </row>
    <row r="6089" spans="1:10">
      <c r="A6089" s="89" t="s">
        <v>15423</v>
      </c>
      <c r="B6089" s="89">
        <v>500</v>
      </c>
      <c r="C6089" s="89" t="s">
        <v>7963</v>
      </c>
      <c r="D6089" s="89"/>
      <c r="E6089" s="89" t="s">
        <v>7579</v>
      </c>
      <c r="F6089" s="89" t="s">
        <v>602</v>
      </c>
      <c r="G6089" s="105">
        <v>45469.524305555555</v>
      </c>
      <c r="H6089" t="e">
        <f>INDEX(Partner_details[companyName], MATCH(E6089, Partner_details[email], 0))</f>
        <v>#N/A</v>
      </c>
      <c r="I6089">
        <f>IFERROR(INDEX(ggPayers[payer], MATCH(A6089, ggPayers[remote_order_id], 0)), 0)</f>
        <v>0</v>
      </c>
      <c r="J6089" t="str">
        <f t="shared" si="95"/>
        <v>other</v>
      </c>
    </row>
    <row r="6090" spans="1:10">
      <c r="A6090" s="89" t="s">
        <v>4570</v>
      </c>
      <c r="B6090" s="89">
        <v>500</v>
      </c>
      <c r="C6090" s="89" t="s">
        <v>561</v>
      </c>
      <c r="D6090" s="89" t="s">
        <v>15424</v>
      </c>
      <c r="E6090" s="89" t="s">
        <v>314</v>
      </c>
      <c r="F6090" s="89" t="s">
        <v>313</v>
      </c>
      <c r="G6090" s="105">
        <v>45469.541666666664</v>
      </c>
      <c r="H6090" t="str">
        <f>INDEX(Partner_details[companyName], MATCH(E6090, Partner_details[email], 0))</f>
        <v>gg cjsc</v>
      </c>
      <c r="I6090">
        <f>IFERROR(INDEX(ggPayers[payer], MATCH(A6090, ggPayers[remote_order_id], 0)), 0)</f>
        <v>124089</v>
      </c>
      <c r="J6090" t="str">
        <f t="shared" si="95"/>
        <v>ggPay</v>
      </c>
    </row>
    <row r="6091" spans="1:10">
      <c r="A6091" s="89" t="s">
        <v>4568</v>
      </c>
      <c r="B6091" s="89">
        <v>400</v>
      </c>
      <c r="C6091" s="89" t="s">
        <v>561</v>
      </c>
      <c r="D6091" s="89" t="s">
        <v>15425</v>
      </c>
      <c r="E6091" s="89" t="s">
        <v>7579</v>
      </c>
      <c r="F6091" s="89" t="s">
        <v>602</v>
      </c>
      <c r="G6091" s="105">
        <v>45469.567361111112</v>
      </c>
      <c r="H6091" t="e">
        <f>INDEX(Partner_details[companyName], MATCH(E6091, Partner_details[email], 0))</f>
        <v>#N/A</v>
      </c>
      <c r="I6091">
        <f>IFERROR(INDEX(ggPayers[payer], MATCH(A6091, ggPayers[remote_order_id], 0)), 0)</f>
        <v>863200</v>
      </c>
      <c r="J6091" t="str">
        <f t="shared" si="95"/>
        <v>ggPay</v>
      </c>
    </row>
    <row r="6092" spans="1:10">
      <c r="A6092" s="89" t="s">
        <v>15426</v>
      </c>
      <c r="B6092" s="89">
        <v>5000</v>
      </c>
      <c r="C6092" s="89" t="s">
        <v>7974</v>
      </c>
      <c r="D6092" s="89"/>
      <c r="E6092" s="89" t="s">
        <v>7413</v>
      </c>
      <c r="F6092" s="89" t="s">
        <v>4641</v>
      </c>
      <c r="G6092" s="105">
        <v>45469.568055555559</v>
      </c>
      <c r="H6092" t="str">
        <f>INDEX(Partner_details[companyName], MATCH(E6092, Partner_details[email], 0))</f>
        <v>Lion Projects</v>
      </c>
      <c r="I6092">
        <f>IFERROR(INDEX(ggPayers[payer], MATCH(A6092, ggPayers[remote_order_id], 0)), 0)</f>
        <v>0</v>
      </c>
      <c r="J6092" t="str">
        <f t="shared" si="95"/>
        <v>other</v>
      </c>
    </row>
    <row r="6093" spans="1:10">
      <c r="A6093" s="89" t="s">
        <v>15427</v>
      </c>
      <c r="B6093" s="89">
        <v>5000</v>
      </c>
      <c r="C6093" s="89" t="s">
        <v>7974</v>
      </c>
      <c r="D6093" s="89"/>
      <c r="E6093" s="89" t="s">
        <v>7413</v>
      </c>
      <c r="F6093" s="89" t="s">
        <v>4641</v>
      </c>
      <c r="G6093" s="105">
        <v>45469.568055555559</v>
      </c>
      <c r="H6093" t="str">
        <f>INDEX(Partner_details[companyName], MATCH(E6093, Partner_details[email], 0))</f>
        <v>Lion Projects</v>
      </c>
      <c r="I6093">
        <f>IFERROR(INDEX(ggPayers[payer], MATCH(A6093, ggPayers[remote_order_id], 0)), 0)</f>
        <v>0</v>
      </c>
      <c r="J6093" t="str">
        <f t="shared" si="95"/>
        <v>other</v>
      </c>
    </row>
    <row r="6094" spans="1:10">
      <c r="A6094" s="89" t="s">
        <v>15428</v>
      </c>
      <c r="B6094" s="89">
        <v>5000</v>
      </c>
      <c r="C6094" s="89" t="s">
        <v>7974</v>
      </c>
      <c r="D6094" s="89"/>
      <c r="E6094" s="89" t="s">
        <v>7413</v>
      </c>
      <c r="F6094" s="89" t="s">
        <v>4641</v>
      </c>
      <c r="G6094" s="105">
        <v>45469.568749999999</v>
      </c>
      <c r="H6094" t="str">
        <f>INDEX(Partner_details[companyName], MATCH(E6094, Partner_details[email], 0))</f>
        <v>Lion Projects</v>
      </c>
      <c r="I6094">
        <f>IFERROR(INDEX(ggPayers[payer], MATCH(A6094, ggPayers[remote_order_id], 0)), 0)</f>
        <v>0</v>
      </c>
      <c r="J6094" t="str">
        <f t="shared" si="95"/>
        <v>other</v>
      </c>
    </row>
    <row r="6095" spans="1:10">
      <c r="A6095" s="89" t="s">
        <v>15429</v>
      </c>
      <c r="B6095" s="89">
        <v>5000</v>
      </c>
      <c r="C6095" s="89" t="s">
        <v>7974</v>
      </c>
      <c r="D6095" s="89"/>
      <c r="E6095" s="89" t="s">
        <v>7413</v>
      </c>
      <c r="F6095" s="89" t="s">
        <v>4641</v>
      </c>
      <c r="G6095" s="105">
        <v>45469.568749999999</v>
      </c>
      <c r="H6095" t="str">
        <f>INDEX(Partner_details[companyName], MATCH(E6095, Partner_details[email], 0))</f>
        <v>Lion Projects</v>
      </c>
      <c r="I6095">
        <f>IFERROR(INDEX(ggPayers[payer], MATCH(A6095, ggPayers[remote_order_id], 0)), 0)</f>
        <v>0</v>
      </c>
      <c r="J6095" t="str">
        <f t="shared" si="95"/>
        <v>other</v>
      </c>
    </row>
    <row r="6096" spans="1:10">
      <c r="A6096" s="89" t="s">
        <v>15430</v>
      </c>
      <c r="B6096" s="89">
        <v>5000</v>
      </c>
      <c r="C6096" s="89" t="s">
        <v>7974</v>
      </c>
      <c r="D6096" s="89"/>
      <c r="E6096" s="89" t="s">
        <v>7413</v>
      </c>
      <c r="F6096" s="89" t="s">
        <v>4641</v>
      </c>
      <c r="G6096" s="105">
        <v>45469.568749999999</v>
      </c>
      <c r="H6096" t="str">
        <f>INDEX(Partner_details[companyName], MATCH(E6096, Partner_details[email], 0))</f>
        <v>Lion Projects</v>
      </c>
      <c r="I6096">
        <f>IFERROR(INDEX(ggPayers[payer], MATCH(A6096, ggPayers[remote_order_id], 0)), 0)</f>
        <v>0</v>
      </c>
      <c r="J6096" t="str">
        <f t="shared" si="95"/>
        <v>other</v>
      </c>
    </row>
    <row r="6097" spans="1:10">
      <c r="A6097" s="89" t="s">
        <v>15431</v>
      </c>
      <c r="B6097" s="89">
        <v>5000</v>
      </c>
      <c r="C6097" s="89" t="s">
        <v>7974</v>
      </c>
      <c r="D6097" s="89"/>
      <c r="E6097" s="89" t="s">
        <v>7413</v>
      </c>
      <c r="F6097" s="89" t="s">
        <v>4641</v>
      </c>
      <c r="G6097" s="105">
        <v>45469.568749999999</v>
      </c>
      <c r="H6097" t="str">
        <f>INDEX(Partner_details[companyName], MATCH(E6097, Partner_details[email], 0))</f>
        <v>Lion Projects</v>
      </c>
      <c r="I6097">
        <f>IFERROR(INDEX(ggPayers[payer], MATCH(A6097, ggPayers[remote_order_id], 0)), 0)</f>
        <v>0</v>
      </c>
      <c r="J6097" t="str">
        <f t="shared" si="95"/>
        <v>other</v>
      </c>
    </row>
    <row r="6098" spans="1:10">
      <c r="A6098" s="89" t="s">
        <v>15432</v>
      </c>
      <c r="B6098" s="89">
        <v>5000</v>
      </c>
      <c r="C6098" s="89" t="s">
        <v>7974</v>
      </c>
      <c r="D6098" s="89"/>
      <c r="E6098" s="89" t="s">
        <v>7413</v>
      </c>
      <c r="F6098" s="89" t="s">
        <v>4641</v>
      </c>
      <c r="G6098" s="105">
        <v>45469.568749999999</v>
      </c>
      <c r="H6098" t="str">
        <f>INDEX(Partner_details[companyName], MATCH(E6098, Partner_details[email], 0))</f>
        <v>Lion Projects</v>
      </c>
      <c r="I6098">
        <f>IFERROR(INDEX(ggPayers[payer], MATCH(A6098, ggPayers[remote_order_id], 0)), 0)</f>
        <v>0</v>
      </c>
      <c r="J6098" t="str">
        <f t="shared" si="95"/>
        <v>other</v>
      </c>
    </row>
    <row r="6099" spans="1:10">
      <c r="A6099" s="89" t="s">
        <v>15433</v>
      </c>
      <c r="B6099" s="89">
        <v>5000</v>
      </c>
      <c r="C6099" s="89" t="s">
        <v>7974</v>
      </c>
      <c r="D6099" s="89"/>
      <c r="E6099" s="89" t="s">
        <v>7413</v>
      </c>
      <c r="F6099" s="89" t="s">
        <v>4641</v>
      </c>
      <c r="G6099" s="105">
        <v>45469.568749999999</v>
      </c>
      <c r="H6099" t="str">
        <f>INDEX(Partner_details[companyName], MATCH(E6099, Partner_details[email], 0))</f>
        <v>Lion Projects</v>
      </c>
      <c r="I6099">
        <f>IFERROR(INDEX(ggPayers[payer], MATCH(A6099, ggPayers[remote_order_id], 0)), 0)</f>
        <v>0</v>
      </c>
      <c r="J6099" t="str">
        <f t="shared" si="95"/>
        <v>other</v>
      </c>
    </row>
    <row r="6100" spans="1:10">
      <c r="A6100" s="89" t="s">
        <v>15434</v>
      </c>
      <c r="B6100" s="89">
        <v>5000</v>
      </c>
      <c r="C6100" s="89" t="s">
        <v>7974</v>
      </c>
      <c r="D6100" s="89"/>
      <c r="E6100" s="89" t="s">
        <v>7413</v>
      </c>
      <c r="F6100" s="89" t="s">
        <v>4641</v>
      </c>
      <c r="G6100" s="105">
        <v>45469.568749999999</v>
      </c>
      <c r="H6100" t="str">
        <f>INDEX(Partner_details[companyName], MATCH(E6100, Partner_details[email], 0))</f>
        <v>Lion Projects</v>
      </c>
      <c r="I6100">
        <f>IFERROR(INDEX(ggPayers[payer], MATCH(A6100, ggPayers[remote_order_id], 0)), 0)</f>
        <v>0</v>
      </c>
      <c r="J6100" t="str">
        <f t="shared" si="95"/>
        <v>other</v>
      </c>
    </row>
    <row r="6101" spans="1:10">
      <c r="A6101" s="89" t="s">
        <v>15435</v>
      </c>
      <c r="B6101" s="89">
        <v>1500</v>
      </c>
      <c r="C6101" s="89" t="s">
        <v>7974</v>
      </c>
      <c r="D6101" s="89"/>
      <c r="E6101" s="89" t="s">
        <v>7413</v>
      </c>
      <c r="F6101" s="89" t="s">
        <v>4641</v>
      </c>
      <c r="G6101" s="105">
        <v>45469.568749999999</v>
      </c>
      <c r="H6101" t="str">
        <f>INDEX(Partner_details[companyName], MATCH(E6101, Partner_details[email], 0))</f>
        <v>Lion Projects</v>
      </c>
      <c r="I6101">
        <f>IFERROR(INDEX(ggPayers[payer], MATCH(A6101, ggPayers[remote_order_id], 0)), 0)</f>
        <v>0</v>
      </c>
      <c r="J6101" t="str">
        <f t="shared" si="95"/>
        <v>other</v>
      </c>
    </row>
    <row r="6102" spans="1:10">
      <c r="A6102" s="89" t="s">
        <v>15436</v>
      </c>
      <c r="B6102" s="89">
        <v>1500</v>
      </c>
      <c r="C6102" s="89" t="s">
        <v>7974</v>
      </c>
      <c r="D6102" s="89"/>
      <c r="E6102" s="89" t="s">
        <v>7413</v>
      </c>
      <c r="F6102" s="89" t="s">
        <v>4641</v>
      </c>
      <c r="G6102" s="105">
        <v>45469.568749999999</v>
      </c>
      <c r="H6102" t="str">
        <f>INDEX(Partner_details[companyName], MATCH(E6102, Partner_details[email], 0))</f>
        <v>Lion Projects</v>
      </c>
      <c r="I6102">
        <f>IFERROR(INDEX(ggPayers[payer], MATCH(A6102, ggPayers[remote_order_id], 0)), 0)</f>
        <v>0</v>
      </c>
      <c r="J6102" t="str">
        <f t="shared" si="95"/>
        <v>other</v>
      </c>
    </row>
    <row r="6103" spans="1:10">
      <c r="A6103" s="89" t="s">
        <v>15437</v>
      </c>
      <c r="B6103" s="89">
        <v>1500</v>
      </c>
      <c r="C6103" s="89" t="s">
        <v>7974</v>
      </c>
      <c r="D6103" s="89"/>
      <c r="E6103" s="89" t="s">
        <v>7413</v>
      </c>
      <c r="F6103" s="89" t="s">
        <v>4641</v>
      </c>
      <c r="G6103" s="105">
        <v>45469.568749999999</v>
      </c>
      <c r="H6103" t="str">
        <f>INDEX(Partner_details[companyName], MATCH(E6103, Partner_details[email], 0))</f>
        <v>Lion Projects</v>
      </c>
      <c r="I6103">
        <f>IFERROR(INDEX(ggPayers[payer], MATCH(A6103, ggPayers[remote_order_id], 0)), 0)</f>
        <v>0</v>
      </c>
      <c r="J6103" t="str">
        <f t="shared" si="95"/>
        <v>other</v>
      </c>
    </row>
    <row r="6104" spans="1:10">
      <c r="A6104" s="89" t="s">
        <v>15438</v>
      </c>
      <c r="B6104" s="89">
        <v>1500</v>
      </c>
      <c r="C6104" s="89" t="s">
        <v>7974</v>
      </c>
      <c r="D6104" s="89"/>
      <c r="E6104" s="89" t="s">
        <v>7413</v>
      </c>
      <c r="F6104" s="89" t="s">
        <v>4641</v>
      </c>
      <c r="G6104" s="105">
        <v>45469.568749999999</v>
      </c>
      <c r="H6104" t="str">
        <f>INDEX(Partner_details[companyName], MATCH(E6104, Partner_details[email], 0))</f>
        <v>Lion Projects</v>
      </c>
      <c r="I6104">
        <f>IFERROR(INDEX(ggPayers[payer], MATCH(A6104, ggPayers[remote_order_id], 0)), 0)</f>
        <v>0</v>
      </c>
      <c r="J6104" t="str">
        <f t="shared" si="95"/>
        <v>other</v>
      </c>
    </row>
    <row r="6105" spans="1:10">
      <c r="A6105" s="89" t="s">
        <v>15439</v>
      </c>
      <c r="B6105" s="89">
        <v>1500</v>
      </c>
      <c r="C6105" s="89" t="s">
        <v>7974</v>
      </c>
      <c r="D6105" s="89"/>
      <c r="E6105" s="89" t="s">
        <v>7413</v>
      </c>
      <c r="F6105" s="89" t="s">
        <v>4641</v>
      </c>
      <c r="G6105" s="105">
        <v>45469.568749999999</v>
      </c>
      <c r="H6105" t="str">
        <f>INDEX(Partner_details[companyName], MATCH(E6105, Partner_details[email], 0))</f>
        <v>Lion Projects</v>
      </c>
      <c r="I6105">
        <f>IFERROR(INDEX(ggPayers[payer], MATCH(A6105, ggPayers[remote_order_id], 0)), 0)</f>
        <v>0</v>
      </c>
      <c r="J6105" t="str">
        <f t="shared" si="95"/>
        <v>other</v>
      </c>
    </row>
    <row r="6106" spans="1:10">
      <c r="A6106" s="89" t="s">
        <v>15440</v>
      </c>
      <c r="B6106" s="89">
        <v>1500</v>
      </c>
      <c r="C6106" s="89" t="s">
        <v>7974</v>
      </c>
      <c r="D6106" s="89"/>
      <c r="E6106" s="89" t="s">
        <v>7413</v>
      </c>
      <c r="F6106" s="89" t="s">
        <v>4641</v>
      </c>
      <c r="G6106" s="105">
        <v>45469.568749999999</v>
      </c>
      <c r="H6106" t="str">
        <f>INDEX(Partner_details[companyName], MATCH(E6106, Partner_details[email], 0))</f>
        <v>Lion Projects</v>
      </c>
      <c r="I6106">
        <f>IFERROR(INDEX(ggPayers[payer], MATCH(A6106, ggPayers[remote_order_id], 0)), 0)</f>
        <v>0</v>
      </c>
      <c r="J6106" t="str">
        <f t="shared" si="95"/>
        <v>other</v>
      </c>
    </row>
    <row r="6107" spans="1:10">
      <c r="A6107" s="89" t="s">
        <v>15441</v>
      </c>
      <c r="B6107" s="89">
        <v>1500</v>
      </c>
      <c r="C6107" s="89" t="s">
        <v>7974</v>
      </c>
      <c r="D6107" s="89"/>
      <c r="E6107" s="89" t="s">
        <v>7413</v>
      </c>
      <c r="F6107" s="89" t="s">
        <v>4641</v>
      </c>
      <c r="G6107" s="105">
        <v>45469.568749999999</v>
      </c>
      <c r="H6107" t="str">
        <f>INDEX(Partner_details[companyName], MATCH(E6107, Partner_details[email], 0))</f>
        <v>Lion Projects</v>
      </c>
      <c r="I6107">
        <f>IFERROR(INDEX(ggPayers[payer], MATCH(A6107, ggPayers[remote_order_id], 0)), 0)</f>
        <v>0</v>
      </c>
      <c r="J6107" t="str">
        <f t="shared" si="95"/>
        <v>other</v>
      </c>
    </row>
    <row r="6108" spans="1:10">
      <c r="A6108" s="89" t="s">
        <v>15442</v>
      </c>
      <c r="B6108" s="89">
        <v>1500</v>
      </c>
      <c r="C6108" s="89" t="s">
        <v>7974</v>
      </c>
      <c r="D6108" s="89"/>
      <c r="E6108" s="89" t="s">
        <v>7413</v>
      </c>
      <c r="F6108" s="89" t="s">
        <v>4641</v>
      </c>
      <c r="G6108" s="105">
        <v>45469.568749999999</v>
      </c>
      <c r="H6108" t="str">
        <f>INDEX(Partner_details[companyName], MATCH(E6108, Partner_details[email], 0))</f>
        <v>Lion Projects</v>
      </c>
      <c r="I6108">
        <f>IFERROR(INDEX(ggPayers[payer], MATCH(A6108, ggPayers[remote_order_id], 0)), 0)</f>
        <v>0</v>
      </c>
      <c r="J6108" t="str">
        <f t="shared" si="95"/>
        <v>other</v>
      </c>
    </row>
    <row r="6109" spans="1:10">
      <c r="A6109" s="89" t="s">
        <v>15443</v>
      </c>
      <c r="B6109" s="89">
        <v>1500</v>
      </c>
      <c r="C6109" s="89" t="s">
        <v>7974</v>
      </c>
      <c r="D6109" s="89"/>
      <c r="E6109" s="89" t="s">
        <v>7413</v>
      </c>
      <c r="F6109" s="89" t="s">
        <v>4641</v>
      </c>
      <c r="G6109" s="105">
        <v>45469.568749999999</v>
      </c>
      <c r="H6109" t="str">
        <f>INDEX(Partner_details[companyName], MATCH(E6109, Partner_details[email], 0))</f>
        <v>Lion Projects</v>
      </c>
      <c r="I6109">
        <f>IFERROR(INDEX(ggPayers[payer], MATCH(A6109, ggPayers[remote_order_id], 0)), 0)</f>
        <v>0</v>
      </c>
      <c r="J6109" t="str">
        <f t="shared" si="95"/>
        <v>other</v>
      </c>
    </row>
    <row r="6110" spans="1:10">
      <c r="A6110" s="89" t="s">
        <v>15444</v>
      </c>
      <c r="B6110" s="89">
        <v>1500</v>
      </c>
      <c r="C6110" s="89" t="s">
        <v>7974</v>
      </c>
      <c r="D6110" s="89"/>
      <c r="E6110" s="89" t="s">
        <v>7413</v>
      </c>
      <c r="F6110" s="89" t="s">
        <v>4641</v>
      </c>
      <c r="G6110" s="105">
        <v>45469.568749999999</v>
      </c>
      <c r="H6110" t="str">
        <f>INDEX(Partner_details[companyName], MATCH(E6110, Partner_details[email], 0))</f>
        <v>Lion Projects</v>
      </c>
      <c r="I6110">
        <f>IFERROR(INDEX(ggPayers[payer], MATCH(A6110, ggPayers[remote_order_id], 0)), 0)</f>
        <v>0</v>
      </c>
      <c r="J6110" t="str">
        <f t="shared" si="95"/>
        <v>other</v>
      </c>
    </row>
    <row r="6111" spans="1:10">
      <c r="A6111" s="89" t="s">
        <v>15445</v>
      </c>
      <c r="B6111" s="89">
        <v>1500</v>
      </c>
      <c r="C6111" s="89" t="s">
        <v>7974</v>
      </c>
      <c r="D6111" s="89"/>
      <c r="E6111" s="89" t="s">
        <v>7413</v>
      </c>
      <c r="F6111" s="89" t="s">
        <v>4641</v>
      </c>
      <c r="G6111" s="105">
        <v>45469.568749999999</v>
      </c>
      <c r="H6111" t="str">
        <f>INDEX(Partner_details[companyName], MATCH(E6111, Partner_details[email], 0))</f>
        <v>Lion Projects</v>
      </c>
      <c r="I6111">
        <f>IFERROR(INDEX(ggPayers[payer], MATCH(A6111, ggPayers[remote_order_id], 0)), 0)</f>
        <v>0</v>
      </c>
      <c r="J6111" t="str">
        <f t="shared" si="95"/>
        <v>other</v>
      </c>
    </row>
    <row r="6112" spans="1:10">
      <c r="A6112" s="89" t="s">
        <v>15446</v>
      </c>
      <c r="B6112" s="89">
        <v>1500</v>
      </c>
      <c r="C6112" s="89" t="s">
        <v>7974</v>
      </c>
      <c r="D6112" s="89"/>
      <c r="E6112" s="89" t="s">
        <v>7413</v>
      </c>
      <c r="F6112" s="89" t="s">
        <v>4641</v>
      </c>
      <c r="G6112" s="105">
        <v>45469.568749999999</v>
      </c>
      <c r="H6112" t="str">
        <f>INDEX(Partner_details[companyName], MATCH(E6112, Partner_details[email], 0))</f>
        <v>Lion Projects</v>
      </c>
      <c r="I6112">
        <f>IFERROR(INDEX(ggPayers[payer], MATCH(A6112, ggPayers[remote_order_id], 0)), 0)</f>
        <v>0</v>
      </c>
      <c r="J6112" t="str">
        <f t="shared" si="95"/>
        <v>other</v>
      </c>
    </row>
    <row r="6113" spans="1:10">
      <c r="A6113" s="89" t="s">
        <v>15447</v>
      </c>
      <c r="B6113" s="89">
        <v>1500</v>
      </c>
      <c r="C6113" s="89" t="s">
        <v>7974</v>
      </c>
      <c r="D6113" s="89"/>
      <c r="E6113" s="89" t="s">
        <v>7413</v>
      </c>
      <c r="F6113" s="89" t="s">
        <v>4641</v>
      </c>
      <c r="G6113" s="105">
        <v>45469.568749999999</v>
      </c>
      <c r="H6113" t="str">
        <f>INDEX(Partner_details[companyName], MATCH(E6113, Partner_details[email], 0))</f>
        <v>Lion Projects</v>
      </c>
      <c r="I6113">
        <f>IFERROR(INDEX(ggPayers[payer], MATCH(A6113, ggPayers[remote_order_id], 0)), 0)</f>
        <v>0</v>
      </c>
      <c r="J6113" t="str">
        <f t="shared" si="95"/>
        <v>other</v>
      </c>
    </row>
    <row r="6114" spans="1:10">
      <c r="A6114" s="89" t="s">
        <v>15448</v>
      </c>
      <c r="B6114" s="89">
        <v>1500</v>
      </c>
      <c r="C6114" s="89" t="s">
        <v>7974</v>
      </c>
      <c r="D6114" s="89"/>
      <c r="E6114" s="89" t="s">
        <v>7413</v>
      </c>
      <c r="F6114" s="89" t="s">
        <v>4641</v>
      </c>
      <c r="G6114" s="105">
        <v>45469.568749999999</v>
      </c>
      <c r="H6114" t="str">
        <f>INDEX(Partner_details[companyName], MATCH(E6114, Partner_details[email], 0))</f>
        <v>Lion Projects</v>
      </c>
      <c r="I6114">
        <f>IFERROR(INDEX(ggPayers[payer], MATCH(A6114, ggPayers[remote_order_id], 0)), 0)</f>
        <v>0</v>
      </c>
      <c r="J6114" t="str">
        <f t="shared" si="95"/>
        <v>other</v>
      </c>
    </row>
    <row r="6115" spans="1:10">
      <c r="A6115" s="89" t="s">
        <v>15449</v>
      </c>
      <c r="B6115" s="89">
        <v>1500</v>
      </c>
      <c r="C6115" s="89" t="s">
        <v>7974</v>
      </c>
      <c r="D6115" s="89"/>
      <c r="E6115" s="89" t="s">
        <v>7413</v>
      </c>
      <c r="F6115" s="89" t="s">
        <v>4641</v>
      </c>
      <c r="G6115" s="105">
        <v>45469.568749999999</v>
      </c>
      <c r="H6115" t="str">
        <f>INDEX(Partner_details[companyName], MATCH(E6115, Partner_details[email], 0))</f>
        <v>Lion Projects</v>
      </c>
      <c r="I6115">
        <f>IFERROR(INDEX(ggPayers[payer], MATCH(A6115, ggPayers[remote_order_id], 0)), 0)</f>
        <v>0</v>
      </c>
      <c r="J6115" t="str">
        <f t="shared" si="95"/>
        <v>other</v>
      </c>
    </row>
    <row r="6116" spans="1:10">
      <c r="A6116" s="89" t="s">
        <v>15450</v>
      </c>
      <c r="B6116" s="89">
        <v>1500</v>
      </c>
      <c r="C6116" s="89" t="s">
        <v>7974</v>
      </c>
      <c r="D6116" s="89"/>
      <c r="E6116" s="89" t="s">
        <v>7413</v>
      </c>
      <c r="F6116" s="89" t="s">
        <v>4641</v>
      </c>
      <c r="G6116" s="105">
        <v>45469.568749999999</v>
      </c>
      <c r="H6116" t="str">
        <f>INDEX(Partner_details[companyName], MATCH(E6116, Partner_details[email], 0))</f>
        <v>Lion Projects</v>
      </c>
      <c r="I6116">
        <f>IFERROR(INDEX(ggPayers[payer], MATCH(A6116, ggPayers[remote_order_id], 0)), 0)</f>
        <v>0</v>
      </c>
      <c r="J6116" t="str">
        <f t="shared" si="95"/>
        <v>other</v>
      </c>
    </row>
    <row r="6117" spans="1:10">
      <c r="A6117" s="89" t="s">
        <v>15451</v>
      </c>
      <c r="B6117" s="89">
        <v>1500</v>
      </c>
      <c r="C6117" s="89" t="s">
        <v>7974</v>
      </c>
      <c r="D6117" s="89"/>
      <c r="E6117" s="89" t="s">
        <v>7413</v>
      </c>
      <c r="F6117" s="89" t="s">
        <v>4641</v>
      </c>
      <c r="G6117" s="105">
        <v>45469.568749999999</v>
      </c>
      <c r="H6117" t="str">
        <f>INDEX(Partner_details[companyName], MATCH(E6117, Partner_details[email], 0))</f>
        <v>Lion Projects</v>
      </c>
      <c r="I6117">
        <f>IFERROR(INDEX(ggPayers[payer], MATCH(A6117, ggPayers[remote_order_id], 0)), 0)</f>
        <v>0</v>
      </c>
      <c r="J6117" t="str">
        <f t="shared" si="95"/>
        <v>other</v>
      </c>
    </row>
    <row r="6118" spans="1:10">
      <c r="A6118" s="89" t="s">
        <v>15452</v>
      </c>
      <c r="B6118" s="89">
        <v>1500</v>
      </c>
      <c r="C6118" s="89" t="s">
        <v>7974</v>
      </c>
      <c r="D6118" s="89"/>
      <c r="E6118" s="89" t="s">
        <v>7413</v>
      </c>
      <c r="F6118" s="89" t="s">
        <v>4641</v>
      </c>
      <c r="G6118" s="105">
        <v>45469.568749999999</v>
      </c>
      <c r="H6118" t="str">
        <f>INDEX(Partner_details[companyName], MATCH(E6118, Partner_details[email], 0))</f>
        <v>Lion Projects</v>
      </c>
      <c r="I6118">
        <f>IFERROR(INDEX(ggPayers[payer], MATCH(A6118, ggPayers[remote_order_id], 0)), 0)</f>
        <v>0</v>
      </c>
      <c r="J6118" t="str">
        <f t="shared" si="95"/>
        <v>other</v>
      </c>
    </row>
    <row r="6119" spans="1:10">
      <c r="A6119" s="89" t="s">
        <v>15453</v>
      </c>
      <c r="B6119" s="89">
        <v>1500</v>
      </c>
      <c r="C6119" s="89" t="s">
        <v>7974</v>
      </c>
      <c r="D6119" s="89"/>
      <c r="E6119" s="89" t="s">
        <v>7413</v>
      </c>
      <c r="F6119" s="89" t="s">
        <v>4641</v>
      </c>
      <c r="G6119" s="105">
        <v>45469.568749999999</v>
      </c>
      <c r="H6119" t="str">
        <f>INDEX(Partner_details[companyName], MATCH(E6119, Partner_details[email], 0))</f>
        <v>Lion Projects</v>
      </c>
      <c r="I6119">
        <f>IFERROR(INDEX(ggPayers[payer], MATCH(A6119, ggPayers[remote_order_id], 0)), 0)</f>
        <v>0</v>
      </c>
      <c r="J6119" t="str">
        <f t="shared" si="95"/>
        <v>other</v>
      </c>
    </row>
    <row r="6120" spans="1:10">
      <c r="A6120" s="89" t="s">
        <v>15454</v>
      </c>
      <c r="B6120" s="89">
        <v>1500</v>
      </c>
      <c r="C6120" s="89" t="s">
        <v>7974</v>
      </c>
      <c r="D6120" s="89"/>
      <c r="E6120" s="89" t="s">
        <v>7413</v>
      </c>
      <c r="F6120" s="89" t="s">
        <v>4641</v>
      </c>
      <c r="G6120" s="105">
        <v>45469.568749999999</v>
      </c>
      <c r="H6120" t="str">
        <f>INDEX(Partner_details[companyName], MATCH(E6120, Partner_details[email], 0))</f>
        <v>Lion Projects</v>
      </c>
      <c r="I6120">
        <f>IFERROR(INDEX(ggPayers[payer], MATCH(A6120, ggPayers[remote_order_id], 0)), 0)</f>
        <v>0</v>
      </c>
      <c r="J6120" t="str">
        <f t="shared" si="95"/>
        <v>other</v>
      </c>
    </row>
    <row r="6121" spans="1:10">
      <c r="A6121" s="89" t="s">
        <v>15455</v>
      </c>
      <c r="B6121" s="89">
        <v>1000</v>
      </c>
      <c r="C6121" s="89" t="s">
        <v>7974</v>
      </c>
      <c r="D6121" s="89"/>
      <c r="E6121" s="89" t="s">
        <v>7413</v>
      </c>
      <c r="F6121" s="89" t="s">
        <v>4641</v>
      </c>
      <c r="G6121" s="105">
        <v>45469.568749999999</v>
      </c>
      <c r="H6121" t="str">
        <f>INDEX(Partner_details[companyName], MATCH(E6121, Partner_details[email], 0))</f>
        <v>Lion Projects</v>
      </c>
      <c r="I6121">
        <f>IFERROR(INDEX(ggPayers[payer], MATCH(A6121, ggPayers[remote_order_id], 0)), 0)</f>
        <v>0</v>
      </c>
      <c r="J6121" t="str">
        <f t="shared" si="95"/>
        <v>other</v>
      </c>
    </row>
    <row r="6122" spans="1:10">
      <c r="A6122" s="89" t="s">
        <v>15456</v>
      </c>
      <c r="B6122" s="89">
        <v>1000</v>
      </c>
      <c r="C6122" s="89" t="s">
        <v>7974</v>
      </c>
      <c r="D6122" s="89"/>
      <c r="E6122" s="89" t="s">
        <v>7413</v>
      </c>
      <c r="F6122" s="89" t="s">
        <v>4641</v>
      </c>
      <c r="G6122" s="105">
        <v>45469.568749999999</v>
      </c>
      <c r="H6122" t="str">
        <f>INDEX(Partner_details[companyName], MATCH(E6122, Partner_details[email], 0))</f>
        <v>Lion Projects</v>
      </c>
      <c r="I6122">
        <f>IFERROR(INDEX(ggPayers[payer], MATCH(A6122, ggPayers[remote_order_id], 0)), 0)</f>
        <v>0</v>
      </c>
      <c r="J6122" t="str">
        <f t="shared" si="95"/>
        <v>other</v>
      </c>
    </row>
    <row r="6123" spans="1:10">
      <c r="A6123" s="89" t="s">
        <v>15457</v>
      </c>
      <c r="B6123" s="89">
        <v>1000</v>
      </c>
      <c r="C6123" s="89" t="s">
        <v>7974</v>
      </c>
      <c r="D6123" s="89"/>
      <c r="E6123" s="89" t="s">
        <v>7413</v>
      </c>
      <c r="F6123" s="89" t="s">
        <v>4641</v>
      </c>
      <c r="G6123" s="105">
        <v>45469.568749999999</v>
      </c>
      <c r="H6123" t="str">
        <f>INDEX(Partner_details[companyName], MATCH(E6123, Partner_details[email], 0))</f>
        <v>Lion Projects</v>
      </c>
      <c r="I6123">
        <f>IFERROR(INDEX(ggPayers[payer], MATCH(A6123, ggPayers[remote_order_id], 0)), 0)</f>
        <v>0</v>
      </c>
      <c r="J6123" t="str">
        <f t="shared" si="95"/>
        <v>other</v>
      </c>
    </row>
    <row r="6124" spans="1:10">
      <c r="A6124" s="89" t="s">
        <v>15458</v>
      </c>
      <c r="B6124" s="89">
        <v>1000</v>
      </c>
      <c r="C6124" s="89" t="s">
        <v>7974</v>
      </c>
      <c r="D6124" s="89"/>
      <c r="E6124" s="89" t="s">
        <v>7413</v>
      </c>
      <c r="F6124" s="89" t="s">
        <v>4641</v>
      </c>
      <c r="G6124" s="105">
        <v>45469.568749999999</v>
      </c>
      <c r="H6124" t="str">
        <f>INDEX(Partner_details[companyName], MATCH(E6124, Partner_details[email], 0))</f>
        <v>Lion Projects</v>
      </c>
      <c r="I6124">
        <f>IFERROR(INDEX(ggPayers[payer], MATCH(A6124, ggPayers[remote_order_id], 0)), 0)</f>
        <v>0</v>
      </c>
      <c r="J6124" t="str">
        <f t="shared" si="95"/>
        <v>other</v>
      </c>
    </row>
    <row r="6125" spans="1:10">
      <c r="A6125" s="89" t="s">
        <v>15459</v>
      </c>
      <c r="B6125" s="89">
        <v>1000</v>
      </c>
      <c r="C6125" s="89" t="s">
        <v>7974</v>
      </c>
      <c r="D6125" s="89"/>
      <c r="E6125" s="89" t="s">
        <v>7413</v>
      </c>
      <c r="F6125" s="89" t="s">
        <v>4641</v>
      </c>
      <c r="G6125" s="105">
        <v>45469.568749999999</v>
      </c>
      <c r="H6125" t="str">
        <f>INDEX(Partner_details[companyName], MATCH(E6125, Partner_details[email], 0))</f>
        <v>Lion Projects</v>
      </c>
      <c r="I6125">
        <f>IFERROR(INDEX(ggPayers[payer], MATCH(A6125, ggPayers[remote_order_id], 0)), 0)</f>
        <v>0</v>
      </c>
      <c r="J6125" t="str">
        <f t="shared" si="95"/>
        <v>other</v>
      </c>
    </row>
    <row r="6126" spans="1:10">
      <c r="A6126" s="89" t="s">
        <v>15460</v>
      </c>
      <c r="B6126" s="89">
        <v>1000</v>
      </c>
      <c r="C6126" s="89" t="s">
        <v>7974</v>
      </c>
      <c r="D6126" s="89"/>
      <c r="E6126" s="89" t="s">
        <v>7413</v>
      </c>
      <c r="F6126" s="89" t="s">
        <v>4641</v>
      </c>
      <c r="G6126" s="105">
        <v>45469.568749999999</v>
      </c>
      <c r="H6126" t="str">
        <f>INDEX(Partner_details[companyName], MATCH(E6126, Partner_details[email], 0))</f>
        <v>Lion Projects</v>
      </c>
      <c r="I6126">
        <f>IFERROR(INDEX(ggPayers[payer], MATCH(A6126, ggPayers[remote_order_id], 0)), 0)</f>
        <v>0</v>
      </c>
      <c r="J6126" t="str">
        <f t="shared" si="95"/>
        <v>other</v>
      </c>
    </row>
    <row r="6127" spans="1:10">
      <c r="A6127" s="89" t="s">
        <v>15461</v>
      </c>
      <c r="B6127" s="89">
        <v>1000</v>
      </c>
      <c r="C6127" s="89" t="s">
        <v>7974</v>
      </c>
      <c r="D6127" s="89"/>
      <c r="E6127" s="89" t="s">
        <v>7413</v>
      </c>
      <c r="F6127" s="89" t="s">
        <v>4641</v>
      </c>
      <c r="G6127" s="105">
        <v>45469.568749999999</v>
      </c>
      <c r="H6127" t="str">
        <f>INDEX(Partner_details[companyName], MATCH(E6127, Partner_details[email], 0))</f>
        <v>Lion Projects</v>
      </c>
      <c r="I6127">
        <f>IFERROR(INDEX(ggPayers[payer], MATCH(A6127, ggPayers[remote_order_id], 0)), 0)</f>
        <v>0</v>
      </c>
      <c r="J6127" t="str">
        <f t="shared" si="95"/>
        <v>other</v>
      </c>
    </row>
    <row r="6128" spans="1:10">
      <c r="A6128" s="89" t="s">
        <v>15462</v>
      </c>
      <c r="B6128" s="89">
        <v>1000</v>
      </c>
      <c r="C6128" s="89" t="s">
        <v>7974</v>
      </c>
      <c r="D6128" s="89"/>
      <c r="E6128" s="89" t="s">
        <v>7413</v>
      </c>
      <c r="F6128" s="89" t="s">
        <v>4641</v>
      </c>
      <c r="G6128" s="105">
        <v>45469.568749999999</v>
      </c>
      <c r="H6128" t="str">
        <f>INDEX(Partner_details[companyName], MATCH(E6128, Partner_details[email], 0))</f>
        <v>Lion Projects</v>
      </c>
      <c r="I6128">
        <f>IFERROR(INDEX(ggPayers[payer], MATCH(A6128, ggPayers[remote_order_id], 0)), 0)</f>
        <v>0</v>
      </c>
      <c r="J6128" t="str">
        <f t="shared" si="95"/>
        <v>other</v>
      </c>
    </row>
    <row r="6129" spans="1:10">
      <c r="A6129" s="89" t="s">
        <v>15463</v>
      </c>
      <c r="B6129" s="89">
        <v>1000</v>
      </c>
      <c r="C6129" s="89" t="s">
        <v>7974</v>
      </c>
      <c r="D6129" s="89"/>
      <c r="E6129" s="89" t="s">
        <v>7413</v>
      </c>
      <c r="F6129" s="89" t="s">
        <v>4641</v>
      </c>
      <c r="G6129" s="105">
        <v>45469.568749999999</v>
      </c>
      <c r="H6129" t="str">
        <f>INDEX(Partner_details[companyName], MATCH(E6129, Partner_details[email], 0))</f>
        <v>Lion Projects</v>
      </c>
      <c r="I6129">
        <f>IFERROR(INDEX(ggPayers[payer], MATCH(A6129, ggPayers[remote_order_id], 0)), 0)</f>
        <v>0</v>
      </c>
      <c r="J6129" t="str">
        <f t="shared" si="95"/>
        <v>other</v>
      </c>
    </row>
    <row r="6130" spans="1:10">
      <c r="A6130" s="89" t="s">
        <v>15464</v>
      </c>
      <c r="B6130" s="89">
        <v>1000</v>
      </c>
      <c r="C6130" s="89" t="s">
        <v>7974</v>
      </c>
      <c r="D6130" s="89"/>
      <c r="E6130" s="89" t="s">
        <v>7413</v>
      </c>
      <c r="F6130" s="89" t="s">
        <v>4641</v>
      </c>
      <c r="G6130" s="105">
        <v>45469.568749999999</v>
      </c>
      <c r="H6130" t="str">
        <f>INDEX(Partner_details[companyName], MATCH(E6130, Partner_details[email], 0))</f>
        <v>Lion Projects</v>
      </c>
      <c r="I6130">
        <f>IFERROR(INDEX(ggPayers[payer], MATCH(A6130, ggPayers[remote_order_id], 0)), 0)</f>
        <v>0</v>
      </c>
      <c r="J6130" t="str">
        <f t="shared" si="95"/>
        <v>other</v>
      </c>
    </row>
    <row r="6131" spans="1:10">
      <c r="A6131" s="89" t="s">
        <v>15465</v>
      </c>
      <c r="B6131" s="89">
        <v>1000</v>
      </c>
      <c r="C6131" s="89" t="s">
        <v>7974</v>
      </c>
      <c r="D6131" s="89"/>
      <c r="E6131" s="89" t="s">
        <v>7413</v>
      </c>
      <c r="F6131" s="89" t="s">
        <v>4641</v>
      </c>
      <c r="G6131" s="105">
        <v>45469.568749999999</v>
      </c>
      <c r="H6131" t="str">
        <f>INDEX(Partner_details[companyName], MATCH(E6131, Partner_details[email], 0))</f>
        <v>Lion Projects</v>
      </c>
      <c r="I6131">
        <f>IFERROR(INDEX(ggPayers[payer], MATCH(A6131, ggPayers[remote_order_id], 0)), 0)</f>
        <v>0</v>
      </c>
      <c r="J6131" t="str">
        <f t="shared" si="95"/>
        <v>other</v>
      </c>
    </row>
    <row r="6132" spans="1:10">
      <c r="A6132" s="99" t="s">
        <v>15466</v>
      </c>
      <c r="B6132" s="89">
        <v>1000</v>
      </c>
      <c r="C6132" s="89" t="s">
        <v>7974</v>
      </c>
      <c r="D6132" s="89"/>
      <c r="E6132" s="89" t="s">
        <v>7413</v>
      </c>
      <c r="F6132" s="89" t="s">
        <v>4641</v>
      </c>
      <c r="G6132" s="105">
        <v>45469.568749999999</v>
      </c>
      <c r="H6132" t="str">
        <f>INDEX(Partner_details[companyName], MATCH(E6132, Partner_details[email], 0))</f>
        <v>Lion Projects</v>
      </c>
      <c r="I6132">
        <f>IFERROR(INDEX(ggPayers[payer], MATCH(A6132, ggPayers[remote_order_id], 0)), 0)</f>
        <v>0</v>
      </c>
      <c r="J6132" t="str">
        <f t="shared" si="95"/>
        <v>other</v>
      </c>
    </row>
    <row r="6133" spans="1:10">
      <c r="A6133" s="89" t="s">
        <v>15467</v>
      </c>
      <c r="B6133" s="89">
        <v>1000</v>
      </c>
      <c r="C6133" s="89" t="s">
        <v>7974</v>
      </c>
      <c r="D6133" s="89"/>
      <c r="E6133" s="89" t="s">
        <v>7413</v>
      </c>
      <c r="F6133" s="89" t="s">
        <v>4641</v>
      </c>
      <c r="G6133" s="105">
        <v>45469.568749999999</v>
      </c>
      <c r="H6133" t="str">
        <f>INDEX(Partner_details[companyName], MATCH(E6133, Partner_details[email], 0))</f>
        <v>Lion Projects</v>
      </c>
      <c r="I6133">
        <f>IFERROR(INDEX(ggPayers[payer], MATCH(A6133, ggPayers[remote_order_id], 0)), 0)</f>
        <v>0</v>
      </c>
      <c r="J6133" t="str">
        <f t="shared" si="95"/>
        <v>other</v>
      </c>
    </row>
    <row r="6134" spans="1:10">
      <c r="A6134" s="89" t="s">
        <v>15468</v>
      </c>
      <c r="B6134" s="89">
        <v>1000</v>
      </c>
      <c r="C6134" s="89" t="s">
        <v>7974</v>
      </c>
      <c r="D6134" s="89"/>
      <c r="E6134" s="89" t="s">
        <v>7413</v>
      </c>
      <c r="F6134" s="89" t="s">
        <v>4641</v>
      </c>
      <c r="G6134" s="105">
        <v>45469.568749999999</v>
      </c>
      <c r="H6134" t="str">
        <f>INDEX(Partner_details[companyName], MATCH(E6134, Partner_details[email], 0))</f>
        <v>Lion Projects</v>
      </c>
      <c r="I6134">
        <f>IFERROR(INDEX(ggPayers[payer], MATCH(A6134, ggPayers[remote_order_id], 0)), 0)</f>
        <v>0</v>
      </c>
      <c r="J6134" t="str">
        <f t="shared" si="95"/>
        <v>other</v>
      </c>
    </row>
    <row r="6135" spans="1:10">
      <c r="A6135" s="89" t="s">
        <v>15469</v>
      </c>
      <c r="B6135" s="89">
        <v>1000</v>
      </c>
      <c r="C6135" s="89" t="s">
        <v>7974</v>
      </c>
      <c r="D6135" s="89"/>
      <c r="E6135" s="89" t="s">
        <v>7413</v>
      </c>
      <c r="F6135" s="89" t="s">
        <v>4641</v>
      </c>
      <c r="G6135" s="105">
        <v>45469.568749999999</v>
      </c>
      <c r="H6135" t="str">
        <f>INDEX(Partner_details[companyName], MATCH(E6135, Partner_details[email], 0))</f>
        <v>Lion Projects</v>
      </c>
      <c r="I6135">
        <f>IFERROR(INDEX(ggPayers[payer], MATCH(A6135, ggPayers[remote_order_id], 0)), 0)</f>
        <v>0</v>
      </c>
      <c r="J6135" t="str">
        <f t="shared" si="95"/>
        <v>other</v>
      </c>
    </row>
    <row r="6136" spans="1:10">
      <c r="A6136" s="89" t="s">
        <v>15470</v>
      </c>
      <c r="B6136" s="89">
        <v>1000</v>
      </c>
      <c r="C6136" s="89" t="s">
        <v>7974</v>
      </c>
      <c r="D6136" s="89"/>
      <c r="E6136" s="89" t="s">
        <v>7413</v>
      </c>
      <c r="F6136" s="89" t="s">
        <v>4641</v>
      </c>
      <c r="G6136" s="105">
        <v>45469.568749999999</v>
      </c>
      <c r="H6136" t="str">
        <f>INDEX(Partner_details[companyName], MATCH(E6136, Partner_details[email], 0))</f>
        <v>Lion Projects</v>
      </c>
      <c r="I6136">
        <f>IFERROR(INDEX(ggPayers[payer], MATCH(A6136, ggPayers[remote_order_id], 0)), 0)</f>
        <v>0</v>
      </c>
      <c r="J6136" t="str">
        <f t="shared" si="95"/>
        <v>other</v>
      </c>
    </row>
    <row r="6137" spans="1:10">
      <c r="A6137" s="89" t="s">
        <v>15471</v>
      </c>
      <c r="B6137" s="89">
        <v>1000</v>
      </c>
      <c r="C6137" s="89" t="s">
        <v>7974</v>
      </c>
      <c r="D6137" s="89"/>
      <c r="E6137" s="89" t="s">
        <v>7413</v>
      </c>
      <c r="F6137" s="89" t="s">
        <v>4641</v>
      </c>
      <c r="G6137" s="105">
        <v>45469.568749999999</v>
      </c>
      <c r="H6137" t="str">
        <f>INDEX(Partner_details[companyName], MATCH(E6137, Partner_details[email], 0))</f>
        <v>Lion Projects</v>
      </c>
      <c r="I6137">
        <f>IFERROR(INDEX(ggPayers[payer], MATCH(A6137, ggPayers[remote_order_id], 0)), 0)</f>
        <v>0</v>
      </c>
      <c r="J6137" t="str">
        <f t="shared" si="95"/>
        <v>other</v>
      </c>
    </row>
    <row r="6138" spans="1:10">
      <c r="A6138" s="89" t="s">
        <v>15472</v>
      </c>
      <c r="B6138" s="89">
        <v>1000</v>
      </c>
      <c r="C6138" s="89" t="s">
        <v>7974</v>
      </c>
      <c r="D6138" s="89"/>
      <c r="E6138" s="89" t="s">
        <v>7413</v>
      </c>
      <c r="F6138" s="89" t="s">
        <v>4641</v>
      </c>
      <c r="G6138" s="105">
        <v>45469.568749999999</v>
      </c>
      <c r="H6138" t="str">
        <f>INDEX(Partner_details[companyName], MATCH(E6138, Partner_details[email], 0))</f>
        <v>Lion Projects</v>
      </c>
      <c r="I6138">
        <f>IFERROR(INDEX(ggPayers[payer], MATCH(A6138, ggPayers[remote_order_id], 0)), 0)</f>
        <v>0</v>
      </c>
      <c r="J6138" t="str">
        <f t="shared" si="95"/>
        <v>other</v>
      </c>
    </row>
    <row r="6139" spans="1:10">
      <c r="A6139" s="89" t="s">
        <v>15473</v>
      </c>
      <c r="B6139" s="89">
        <v>1000</v>
      </c>
      <c r="C6139" s="89" t="s">
        <v>7974</v>
      </c>
      <c r="D6139" s="89"/>
      <c r="E6139" s="89" t="s">
        <v>7413</v>
      </c>
      <c r="F6139" s="89" t="s">
        <v>4641</v>
      </c>
      <c r="G6139" s="105">
        <v>45469.568749999999</v>
      </c>
      <c r="H6139" t="str">
        <f>INDEX(Partner_details[companyName], MATCH(E6139, Partner_details[email], 0))</f>
        <v>Lion Projects</v>
      </c>
      <c r="I6139">
        <f>IFERROR(INDEX(ggPayers[payer], MATCH(A6139, ggPayers[remote_order_id], 0)), 0)</f>
        <v>0</v>
      </c>
      <c r="J6139" t="str">
        <f t="shared" si="95"/>
        <v>other</v>
      </c>
    </row>
    <row r="6140" spans="1:10">
      <c r="A6140" s="89" t="s">
        <v>15474</v>
      </c>
      <c r="B6140" s="89">
        <v>1000</v>
      </c>
      <c r="C6140" s="89" t="s">
        <v>7974</v>
      </c>
      <c r="D6140" s="89"/>
      <c r="E6140" s="89" t="s">
        <v>7413</v>
      </c>
      <c r="F6140" s="89" t="s">
        <v>4641</v>
      </c>
      <c r="G6140" s="105">
        <v>45469.568749999999</v>
      </c>
      <c r="H6140" t="str">
        <f>INDEX(Partner_details[companyName], MATCH(E6140, Partner_details[email], 0))</f>
        <v>Lion Projects</v>
      </c>
      <c r="I6140">
        <f>IFERROR(INDEX(ggPayers[payer], MATCH(A6140, ggPayers[remote_order_id], 0)), 0)</f>
        <v>0</v>
      </c>
      <c r="J6140" t="str">
        <f t="shared" si="95"/>
        <v>other</v>
      </c>
    </row>
    <row r="6141" spans="1:10">
      <c r="A6141" s="89" t="s">
        <v>15475</v>
      </c>
      <c r="B6141" s="89">
        <v>1000</v>
      </c>
      <c r="C6141" s="89" t="s">
        <v>7974</v>
      </c>
      <c r="D6141" s="89"/>
      <c r="E6141" s="89" t="s">
        <v>7413</v>
      </c>
      <c r="F6141" s="89" t="s">
        <v>4641</v>
      </c>
      <c r="G6141" s="105">
        <v>45469.568749999999</v>
      </c>
      <c r="H6141" t="str">
        <f>INDEX(Partner_details[companyName], MATCH(E6141, Partner_details[email], 0))</f>
        <v>Lion Projects</v>
      </c>
      <c r="I6141">
        <f>IFERROR(INDEX(ggPayers[payer], MATCH(A6141, ggPayers[remote_order_id], 0)), 0)</f>
        <v>0</v>
      </c>
      <c r="J6141" t="str">
        <f t="shared" si="95"/>
        <v>other</v>
      </c>
    </row>
    <row r="6142" spans="1:10">
      <c r="A6142" s="89" t="s">
        <v>15476</v>
      </c>
      <c r="B6142" s="89">
        <v>1000</v>
      </c>
      <c r="C6142" s="89" t="s">
        <v>7974</v>
      </c>
      <c r="D6142" s="89"/>
      <c r="E6142" s="89" t="s">
        <v>7413</v>
      </c>
      <c r="F6142" s="89" t="s">
        <v>4641</v>
      </c>
      <c r="G6142" s="105">
        <v>45469.568749999999</v>
      </c>
      <c r="H6142" t="str">
        <f>INDEX(Partner_details[companyName], MATCH(E6142, Partner_details[email], 0))</f>
        <v>Lion Projects</v>
      </c>
      <c r="I6142">
        <f>IFERROR(INDEX(ggPayers[payer], MATCH(A6142, ggPayers[remote_order_id], 0)), 0)</f>
        <v>0</v>
      </c>
      <c r="J6142" t="str">
        <f t="shared" si="95"/>
        <v>other</v>
      </c>
    </row>
    <row r="6143" spans="1:10">
      <c r="A6143" s="99" t="s">
        <v>15477</v>
      </c>
      <c r="B6143" s="89">
        <v>1000</v>
      </c>
      <c r="C6143" s="89" t="s">
        <v>7974</v>
      </c>
      <c r="D6143" s="89"/>
      <c r="E6143" s="89" t="s">
        <v>7413</v>
      </c>
      <c r="F6143" s="89" t="s">
        <v>4641</v>
      </c>
      <c r="G6143" s="105">
        <v>45469.568749999999</v>
      </c>
      <c r="H6143" t="str">
        <f>INDEX(Partner_details[companyName], MATCH(E6143, Partner_details[email], 0))</f>
        <v>Lion Projects</v>
      </c>
      <c r="I6143">
        <f>IFERROR(INDEX(ggPayers[payer], MATCH(A6143, ggPayers[remote_order_id], 0)), 0)</f>
        <v>0</v>
      </c>
      <c r="J6143" t="str">
        <f t="shared" si="95"/>
        <v>other</v>
      </c>
    </row>
    <row r="6144" spans="1:10">
      <c r="A6144" s="89" t="s">
        <v>15478</v>
      </c>
      <c r="B6144" s="89">
        <v>500</v>
      </c>
      <c r="C6144" s="89" t="s">
        <v>7963</v>
      </c>
      <c r="D6144" s="89"/>
      <c r="E6144" s="89" t="s">
        <v>7413</v>
      </c>
      <c r="F6144" s="89" t="s">
        <v>4641</v>
      </c>
      <c r="G6144" s="105">
        <v>45469.645833333336</v>
      </c>
      <c r="H6144" t="str">
        <f>INDEX(Partner_details[companyName], MATCH(E6144, Partner_details[email], 0))</f>
        <v>Lion Projects</v>
      </c>
      <c r="I6144">
        <f>IFERROR(INDEX(ggPayers[payer], MATCH(A6144, ggPayers[remote_order_id], 0)), 0)</f>
        <v>0</v>
      </c>
      <c r="J6144" t="str">
        <f t="shared" si="95"/>
        <v>other</v>
      </c>
    </row>
    <row r="6145" spans="1:10">
      <c r="A6145" s="89" t="s">
        <v>15479</v>
      </c>
      <c r="B6145" s="89">
        <v>500</v>
      </c>
      <c r="C6145" s="89" t="s">
        <v>7963</v>
      </c>
      <c r="D6145" s="89"/>
      <c r="E6145" s="89" t="s">
        <v>7413</v>
      </c>
      <c r="F6145" s="89" t="s">
        <v>4641</v>
      </c>
      <c r="G6145" s="105">
        <v>45469.645833333336</v>
      </c>
      <c r="H6145" t="str">
        <f>INDEX(Partner_details[companyName], MATCH(E6145, Partner_details[email], 0))</f>
        <v>Lion Projects</v>
      </c>
      <c r="I6145">
        <f>IFERROR(INDEX(ggPayers[payer], MATCH(A6145, ggPayers[remote_order_id], 0)), 0)</f>
        <v>0</v>
      </c>
      <c r="J6145" t="str">
        <f t="shared" si="95"/>
        <v>other</v>
      </c>
    </row>
    <row r="6146" spans="1:10">
      <c r="A6146" s="89" t="s">
        <v>15480</v>
      </c>
      <c r="B6146" s="89">
        <v>500</v>
      </c>
      <c r="C6146" s="89" t="s">
        <v>7974</v>
      </c>
      <c r="D6146" s="89"/>
      <c r="E6146" s="89" t="s">
        <v>7413</v>
      </c>
      <c r="F6146" s="89" t="s">
        <v>4641</v>
      </c>
      <c r="G6146" s="105">
        <v>45469.658333333333</v>
      </c>
      <c r="H6146" t="str">
        <f>INDEX(Partner_details[companyName], MATCH(E6146, Partner_details[email], 0))</f>
        <v>Lion Projects</v>
      </c>
      <c r="I6146">
        <f>IFERROR(INDEX(ggPayers[payer], MATCH(A6146, ggPayers[remote_order_id], 0)), 0)</f>
        <v>0</v>
      </c>
      <c r="J6146" t="str">
        <f t="shared" si="95"/>
        <v>other</v>
      </c>
    </row>
    <row r="6147" spans="1:10">
      <c r="A6147" s="89" t="s">
        <v>15481</v>
      </c>
      <c r="B6147" s="89">
        <v>500</v>
      </c>
      <c r="C6147" s="89" t="s">
        <v>7974</v>
      </c>
      <c r="D6147" s="89"/>
      <c r="E6147" s="89" t="s">
        <v>7413</v>
      </c>
      <c r="F6147" s="89" t="s">
        <v>4641</v>
      </c>
      <c r="G6147" s="105">
        <v>45469.658333333333</v>
      </c>
      <c r="H6147" t="str">
        <f>INDEX(Partner_details[companyName], MATCH(E6147, Partner_details[email], 0))</f>
        <v>Lion Projects</v>
      </c>
      <c r="I6147">
        <f>IFERROR(INDEX(ggPayers[payer], MATCH(A6147, ggPayers[remote_order_id], 0)), 0)</f>
        <v>0</v>
      </c>
      <c r="J6147" t="str">
        <f t="shared" ref="J6147:J6210" si="96">IF(NOT(I6147=0), "ggPay", "other")</f>
        <v>other</v>
      </c>
    </row>
    <row r="6148" spans="1:10">
      <c r="A6148" s="89" t="s">
        <v>15482</v>
      </c>
      <c r="B6148" s="89">
        <v>500</v>
      </c>
      <c r="C6148" s="89" t="s">
        <v>7974</v>
      </c>
      <c r="D6148" s="89"/>
      <c r="E6148" s="89" t="s">
        <v>7413</v>
      </c>
      <c r="F6148" s="89" t="s">
        <v>4641</v>
      </c>
      <c r="G6148" s="105">
        <v>45469.658333333333</v>
      </c>
      <c r="H6148" t="str">
        <f>INDEX(Partner_details[companyName], MATCH(E6148, Partner_details[email], 0))</f>
        <v>Lion Projects</v>
      </c>
      <c r="I6148">
        <f>IFERROR(INDEX(ggPayers[payer], MATCH(A6148, ggPayers[remote_order_id], 0)), 0)</f>
        <v>0</v>
      </c>
      <c r="J6148" t="str">
        <f t="shared" si="96"/>
        <v>other</v>
      </c>
    </row>
    <row r="6149" spans="1:10">
      <c r="A6149" s="89" t="s">
        <v>15483</v>
      </c>
      <c r="B6149" s="89">
        <v>500</v>
      </c>
      <c r="C6149" s="89" t="s">
        <v>7963</v>
      </c>
      <c r="D6149" s="89"/>
      <c r="E6149" s="89" t="s">
        <v>7413</v>
      </c>
      <c r="F6149" s="89" t="s">
        <v>4641</v>
      </c>
      <c r="G6149" s="105">
        <v>45469.658333333333</v>
      </c>
      <c r="H6149" t="str">
        <f>INDEX(Partner_details[companyName], MATCH(E6149, Partner_details[email], 0))</f>
        <v>Lion Projects</v>
      </c>
      <c r="I6149">
        <f>IFERROR(INDEX(ggPayers[payer], MATCH(A6149, ggPayers[remote_order_id], 0)), 0)</f>
        <v>0</v>
      </c>
      <c r="J6149" t="str">
        <f t="shared" si="96"/>
        <v>other</v>
      </c>
    </row>
    <row r="6150" spans="1:10">
      <c r="A6150" s="89" t="s">
        <v>15484</v>
      </c>
      <c r="B6150" s="89">
        <v>500</v>
      </c>
      <c r="C6150" s="89" t="s">
        <v>7974</v>
      </c>
      <c r="D6150" s="89"/>
      <c r="E6150" s="89" t="s">
        <v>7413</v>
      </c>
      <c r="F6150" s="89" t="s">
        <v>4641</v>
      </c>
      <c r="G6150" s="105">
        <v>45469.658333333333</v>
      </c>
      <c r="H6150" t="str">
        <f>INDEX(Partner_details[companyName], MATCH(E6150, Partner_details[email], 0))</f>
        <v>Lion Projects</v>
      </c>
      <c r="I6150">
        <f>IFERROR(INDEX(ggPayers[payer], MATCH(A6150, ggPayers[remote_order_id], 0)), 0)</f>
        <v>0</v>
      </c>
      <c r="J6150" t="str">
        <f t="shared" si="96"/>
        <v>other</v>
      </c>
    </row>
    <row r="6151" spans="1:10">
      <c r="A6151" s="89" t="s">
        <v>15485</v>
      </c>
      <c r="B6151" s="89">
        <v>500</v>
      </c>
      <c r="C6151" s="89" t="s">
        <v>7963</v>
      </c>
      <c r="D6151" s="89"/>
      <c r="E6151" s="89" t="s">
        <v>7413</v>
      </c>
      <c r="F6151" s="89" t="s">
        <v>4641</v>
      </c>
      <c r="G6151" s="105">
        <v>45469.67083333333</v>
      </c>
      <c r="H6151" t="str">
        <f>INDEX(Partner_details[companyName], MATCH(E6151, Partner_details[email], 0))</f>
        <v>Lion Projects</v>
      </c>
      <c r="I6151">
        <f>IFERROR(INDEX(ggPayers[payer], MATCH(A6151, ggPayers[remote_order_id], 0)), 0)</f>
        <v>0</v>
      </c>
      <c r="J6151" t="str">
        <f t="shared" si="96"/>
        <v>other</v>
      </c>
    </row>
    <row r="6152" spans="1:10">
      <c r="A6152" s="89" t="s">
        <v>4566</v>
      </c>
      <c r="B6152" s="89">
        <v>500</v>
      </c>
      <c r="C6152" s="89" t="s">
        <v>561</v>
      </c>
      <c r="D6152" s="89" t="s">
        <v>15486</v>
      </c>
      <c r="E6152" s="89" t="s">
        <v>133</v>
      </c>
      <c r="F6152" s="89" t="s">
        <v>461</v>
      </c>
      <c r="G6152" s="105">
        <v>45469.684027777781</v>
      </c>
      <c r="H6152" t="str">
        <f>INDEX(Partner_details[companyName], MATCH(E6152, Partner_details[email], 0))</f>
        <v>Lumen Coffee</v>
      </c>
      <c r="I6152">
        <f>IFERROR(INDEX(ggPayers[payer], MATCH(A6152, ggPayers[remote_order_id], 0)), 0)</f>
        <v>657873</v>
      </c>
      <c r="J6152" t="str">
        <f t="shared" si="96"/>
        <v>ggPay</v>
      </c>
    </row>
    <row r="6153" spans="1:10">
      <c r="A6153" s="89" t="s">
        <v>6058</v>
      </c>
      <c r="B6153" s="89">
        <v>1000</v>
      </c>
      <c r="C6153" s="89" t="s">
        <v>5606</v>
      </c>
      <c r="D6153" s="89" t="s">
        <v>15487</v>
      </c>
      <c r="E6153" s="89" t="s">
        <v>130</v>
      </c>
      <c r="F6153" s="89" t="s">
        <v>128</v>
      </c>
      <c r="G6153" s="105">
        <v>45469.724305555559</v>
      </c>
      <c r="H6153" t="str">
        <f>INDEX(Partner_details[companyName], MATCH(E6153, Partner_details[email], 0))</f>
        <v>Avetis Grigoryan</v>
      </c>
      <c r="I6153">
        <f>IFERROR(INDEX(ggPayers[payer], MATCH(A6153, ggPayers[remote_order_id], 0)), 0)</f>
        <v>214412</v>
      </c>
      <c r="J6153" t="str">
        <f t="shared" si="96"/>
        <v>ggPay</v>
      </c>
    </row>
    <row r="6154" spans="1:10">
      <c r="A6154" s="89" t="s">
        <v>4564</v>
      </c>
      <c r="B6154" s="89">
        <v>1000</v>
      </c>
      <c r="C6154" s="89" t="s">
        <v>561</v>
      </c>
      <c r="D6154" s="89" t="s">
        <v>15488</v>
      </c>
      <c r="E6154" s="89" t="s">
        <v>7306</v>
      </c>
      <c r="F6154" s="89" t="s">
        <v>379</v>
      </c>
      <c r="G6154" s="105">
        <v>45469.749305555553</v>
      </c>
      <c r="H6154" t="str">
        <f>INDEX(Partner_details[companyName], MATCH(E6154, Partner_details[email], 0))</f>
        <v>Bardak</v>
      </c>
      <c r="I6154">
        <f>IFERROR(INDEX(ggPayers[payer], MATCH(A6154, ggPayers[remote_order_id], 0)), 0)</f>
        <v>612881</v>
      </c>
      <c r="J6154" t="str">
        <f t="shared" si="96"/>
        <v>ggPay</v>
      </c>
    </row>
    <row r="6155" spans="1:10">
      <c r="A6155" s="89" t="s">
        <v>6056</v>
      </c>
      <c r="B6155" s="89">
        <v>500</v>
      </c>
      <c r="C6155" s="89" t="s">
        <v>561</v>
      </c>
      <c r="D6155" s="89" t="s">
        <v>15489</v>
      </c>
      <c r="E6155" s="89" t="s">
        <v>7230</v>
      </c>
      <c r="F6155" s="89" t="s">
        <v>4342</v>
      </c>
      <c r="G6155" s="105">
        <v>45470.349305555559</v>
      </c>
      <c r="H6155" t="str">
        <f>INDEX(Partner_details[companyName], MATCH(E6155, Partner_details[email], 0))</f>
        <v>gg cjsc</v>
      </c>
      <c r="I6155">
        <f>IFERROR(INDEX(ggPayers[payer], MATCH(A6155, ggPayers[remote_order_id], 0)), 0)</f>
        <v>957701</v>
      </c>
      <c r="J6155" t="str">
        <f t="shared" si="96"/>
        <v>ggPay</v>
      </c>
    </row>
    <row r="6156" spans="1:10">
      <c r="A6156" s="89" t="s">
        <v>15490</v>
      </c>
      <c r="B6156" s="89">
        <v>500</v>
      </c>
      <c r="C6156" s="89" t="s">
        <v>7963</v>
      </c>
      <c r="D6156" s="89" t="s">
        <v>15491</v>
      </c>
      <c r="E6156" s="89" t="s">
        <v>116</v>
      </c>
      <c r="F6156" s="89" t="s">
        <v>6567</v>
      </c>
      <c r="G6156" s="105">
        <v>45470.400694444441</v>
      </c>
      <c r="H6156" t="str">
        <f>INDEX(Partner_details[companyName], MATCH(E6156, Partner_details[email], 0))</f>
        <v>Tumanyan</v>
      </c>
      <c r="I6156">
        <f>IFERROR(INDEX(ggPayers[payer], MATCH(A6156, ggPayers[remote_order_id], 0)), 0)</f>
        <v>0</v>
      </c>
      <c r="J6156" t="str">
        <f t="shared" si="96"/>
        <v>other</v>
      </c>
    </row>
    <row r="6157" spans="1:10">
      <c r="A6157" s="89" t="s">
        <v>4652</v>
      </c>
      <c r="B6157" s="89">
        <v>1000</v>
      </c>
      <c r="C6157" s="89" t="s">
        <v>561</v>
      </c>
      <c r="D6157" s="89"/>
      <c r="E6157" s="89" t="s">
        <v>6728</v>
      </c>
      <c r="F6157" s="89" t="s">
        <v>6727</v>
      </c>
      <c r="G6157" s="105">
        <v>45470.492361111108</v>
      </c>
      <c r="H6157" t="str">
        <f>INDEX(Partner_details[companyName], MATCH(E6157, Partner_details[email], 0))</f>
        <v>Byblos</v>
      </c>
      <c r="I6157">
        <f>IFERROR(INDEX(ggPayers[payer], MATCH(A6157, ggPayers[remote_order_id], 0)), 0)</f>
        <v>0</v>
      </c>
      <c r="J6157" t="str">
        <f t="shared" si="96"/>
        <v>other</v>
      </c>
    </row>
    <row r="6158" spans="1:10">
      <c r="A6158" s="89" t="s">
        <v>15492</v>
      </c>
      <c r="B6158" s="89">
        <v>1000</v>
      </c>
      <c r="C6158" s="89" t="s">
        <v>7963</v>
      </c>
      <c r="D6158" s="89"/>
      <c r="E6158" s="89" t="s">
        <v>6728</v>
      </c>
      <c r="F6158" s="89" t="s">
        <v>6727</v>
      </c>
      <c r="G6158" s="105">
        <v>45470.492361111108</v>
      </c>
      <c r="H6158" t="str">
        <f>INDEX(Partner_details[companyName], MATCH(E6158, Partner_details[email], 0))</f>
        <v>Byblos</v>
      </c>
      <c r="I6158">
        <f>IFERROR(INDEX(ggPayers[payer], MATCH(A6158, ggPayers[remote_order_id], 0)), 0)</f>
        <v>0</v>
      </c>
      <c r="J6158" t="str">
        <f t="shared" si="96"/>
        <v>other</v>
      </c>
    </row>
    <row r="6159" spans="1:10">
      <c r="A6159" s="89" t="s">
        <v>15493</v>
      </c>
      <c r="B6159" s="89">
        <v>500</v>
      </c>
      <c r="C6159" s="89" t="s">
        <v>7963</v>
      </c>
      <c r="D6159" s="89" t="s">
        <v>15494</v>
      </c>
      <c r="E6159" s="89" t="s">
        <v>7018</v>
      </c>
      <c r="F6159" s="89" t="s">
        <v>476</v>
      </c>
      <c r="G6159" s="105">
        <v>45470.499305555553</v>
      </c>
      <c r="H6159" t="str">
        <f>INDEX(Partner_details[companyName], MATCH(E6159, Partner_details[email], 0))</f>
        <v>Malocco</v>
      </c>
      <c r="I6159">
        <f>IFERROR(INDEX(ggPayers[payer], MATCH(A6159, ggPayers[remote_order_id], 0)), 0)</f>
        <v>0</v>
      </c>
      <c r="J6159" t="str">
        <f t="shared" si="96"/>
        <v>other</v>
      </c>
    </row>
    <row r="6160" spans="1:10">
      <c r="A6160" s="89" t="s">
        <v>15495</v>
      </c>
      <c r="B6160" s="89">
        <v>3000</v>
      </c>
      <c r="C6160" s="89" t="s">
        <v>7963</v>
      </c>
      <c r="D6160" s="89" t="s">
        <v>15496</v>
      </c>
      <c r="E6160" s="89" t="s">
        <v>130</v>
      </c>
      <c r="F6160" s="89" t="s">
        <v>128</v>
      </c>
      <c r="G6160" s="105">
        <v>45470.501388888886</v>
      </c>
      <c r="H6160" t="str">
        <f>INDEX(Partner_details[companyName], MATCH(E6160, Partner_details[email], 0))</f>
        <v>Avetis Grigoryan</v>
      </c>
      <c r="I6160">
        <f>IFERROR(INDEX(ggPayers[payer], MATCH(A6160, ggPayers[remote_order_id], 0)), 0)</f>
        <v>0</v>
      </c>
      <c r="J6160" t="str">
        <f t="shared" si="96"/>
        <v>other</v>
      </c>
    </row>
    <row r="6161" spans="1:10">
      <c r="A6161" s="89" t="s">
        <v>15497</v>
      </c>
      <c r="B6161" s="89">
        <v>3000</v>
      </c>
      <c r="C6161" s="89" t="s">
        <v>7963</v>
      </c>
      <c r="D6161" s="89"/>
      <c r="E6161" s="89" t="s">
        <v>130</v>
      </c>
      <c r="F6161" s="89" t="s">
        <v>128</v>
      </c>
      <c r="G6161" s="105">
        <v>45470.501388888886</v>
      </c>
      <c r="H6161" t="str">
        <f>INDEX(Partner_details[companyName], MATCH(E6161, Partner_details[email], 0))</f>
        <v>Avetis Grigoryan</v>
      </c>
      <c r="I6161">
        <f>IFERROR(INDEX(ggPayers[payer], MATCH(A6161, ggPayers[remote_order_id], 0)), 0)</f>
        <v>0</v>
      </c>
      <c r="J6161" t="str">
        <f t="shared" si="96"/>
        <v>other</v>
      </c>
    </row>
    <row r="6162" spans="1:10">
      <c r="A6162" s="89" t="s">
        <v>15498</v>
      </c>
      <c r="B6162" s="89">
        <v>3000</v>
      </c>
      <c r="C6162" s="89" t="s">
        <v>7963</v>
      </c>
      <c r="D6162" s="89"/>
      <c r="E6162" s="89" t="s">
        <v>130</v>
      </c>
      <c r="F6162" s="89" t="s">
        <v>128</v>
      </c>
      <c r="G6162" s="105">
        <v>45470.501388888886</v>
      </c>
      <c r="H6162" t="str">
        <f>INDEX(Partner_details[companyName], MATCH(E6162, Partner_details[email], 0))</f>
        <v>Avetis Grigoryan</v>
      </c>
      <c r="I6162">
        <f>IFERROR(INDEX(ggPayers[payer], MATCH(A6162, ggPayers[remote_order_id], 0)), 0)</f>
        <v>0</v>
      </c>
      <c r="J6162" t="str">
        <f t="shared" si="96"/>
        <v>other</v>
      </c>
    </row>
    <row r="6163" spans="1:10">
      <c r="A6163" s="89" t="s">
        <v>15499</v>
      </c>
      <c r="B6163" s="89">
        <v>3000</v>
      </c>
      <c r="C6163" s="89" t="s">
        <v>7963</v>
      </c>
      <c r="D6163" s="89"/>
      <c r="E6163" s="89" t="s">
        <v>130</v>
      </c>
      <c r="F6163" s="89" t="s">
        <v>128</v>
      </c>
      <c r="G6163" s="105">
        <v>45470.502083333333</v>
      </c>
      <c r="H6163" t="str">
        <f>INDEX(Partner_details[companyName], MATCH(E6163, Partner_details[email], 0))</f>
        <v>Avetis Grigoryan</v>
      </c>
      <c r="I6163">
        <f>IFERROR(INDEX(ggPayers[payer], MATCH(A6163, ggPayers[remote_order_id], 0)), 0)</f>
        <v>0</v>
      </c>
      <c r="J6163" t="str">
        <f t="shared" si="96"/>
        <v>other</v>
      </c>
    </row>
    <row r="6164" spans="1:10">
      <c r="A6164" s="89" t="s">
        <v>15500</v>
      </c>
      <c r="B6164" s="89">
        <v>3000</v>
      </c>
      <c r="C6164" s="89" t="s">
        <v>7963</v>
      </c>
      <c r="D6164" s="89"/>
      <c r="E6164" s="89" t="s">
        <v>130</v>
      </c>
      <c r="F6164" s="89" t="s">
        <v>128</v>
      </c>
      <c r="G6164" s="105">
        <v>45470.502083333333</v>
      </c>
      <c r="H6164" t="str">
        <f>INDEX(Partner_details[companyName], MATCH(E6164, Partner_details[email], 0))</f>
        <v>Avetis Grigoryan</v>
      </c>
      <c r="I6164">
        <f>IFERROR(INDEX(ggPayers[payer], MATCH(A6164, ggPayers[remote_order_id], 0)), 0)</f>
        <v>0</v>
      </c>
      <c r="J6164" t="str">
        <f t="shared" si="96"/>
        <v>other</v>
      </c>
    </row>
    <row r="6165" spans="1:10">
      <c r="A6165" s="89" t="s">
        <v>4650</v>
      </c>
      <c r="B6165" s="89">
        <v>300</v>
      </c>
      <c r="C6165" s="89" t="s">
        <v>561</v>
      </c>
      <c r="D6165" s="89"/>
      <c r="E6165" s="89" t="s">
        <v>7241</v>
      </c>
      <c r="F6165" s="89" t="s">
        <v>4066</v>
      </c>
      <c r="G6165" s="105">
        <v>45470.521527777775</v>
      </c>
      <c r="H6165" t="str">
        <f>INDEX(Partner_details[companyName], MATCH(E6165, Partner_details[email], 0))</f>
        <v>Tashir Masiv</v>
      </c>
      <c r="I6165">
        <f>IFERROR(INDEX(ggPayers[payer], MATCH(A6165, ggPayers[remote_order_id], 0)), 0)</f>
        <v>0</v>
      </c>
      <c r="J6165" t="str">
        <f t="shared" si="96"/>
        <v>other</v>
      </c>
    </row>
    <row r="6166" spans="1:10">
      <c r="A6166" s="89" t="s">
        <v>15501</v>
      </c>
      <c r="B6166" s="89">
        <v>300</v>
      </c>
      <c r="C6166" s="89" t="s">
        <v>7963</v>
      </c>
      <c r="D6166" s="89"/>
      <c r="E6166" s="89" t="s">
        <v>7241</v>
      </c>
      <c r="F6166" s="89" t="s">
        <v>4066</v>
      </c>
      <c r="G6166" s="105">
        <v>45470.521527777775</v>
      </c>
      <c r="H6166" t="str">
        <f>INDEX(Partner_details[companyName], MATCH(E6166, Partner_details[email], 0))</f>
        <v>Tashir Masiv</v>
      </c>
      <c r="I6166">
        <f>IFERROR(INDEX(ggPayers[payer], MATCH(A6166, ggPayers[remote_order_id], 0)), 0)</f>
        <v>0</v>
      </c>
      <c r="J6166" t="str">
        <f t="shared" si="96"/>
        <v>other</v>
      </c>
    </row>
    <row r="6167" spans="1:10">
      <c r="A6167" s="89" t="s">
        <v>6055</v>
      </c>
      <c r="B6167" s="89">
        <v>100</v>
      </c>
      <c r="C6167" s="89" t="s">
        <v>5606</v>
      </c>
      <c r="D6167" s="89" t="s">
        <v>15502</v>
      </c>
      <c r="E6167" s="89" t="s">
        <v>204</v>
      </c>
      <c r="F6167" s="89" t="s">
        <v>135</v>
      </c>
      <c r="G6167" s="105">
        <v>45470.555555555555</v>
      </c>
      <c r="H6167" t="str">
        <f>INDEX(Partner_details[companyName], MATCH(E6167, Partner_details[email], 0))</f>
        <v>gg cjsc</v>
      </c>
      <c r="I6167">
        <f>IFERROR(INDEX(ggPayers[payer], MATCH(A6167, ggPayers[remote_order_id], 0)), 0)</f>
        <v>825186</v>
      </c>
      <c r="J6167" t="str">
        <f t="shared" si="96"/>
        <v>ggPay</v>
      </c>
    </row>
    <row r="6168" spans="1:10">
      <c r="A6168" s="89" t="s">
        <v>4648</v>
      </c>
      <c r="B6168" s="89">
        <v>100</v>
      </c>
      <c r="C6168" s="89" t="s">
        <v>561</v>
      </c>
      <c r="D6168" s="89" t="s">
        <v>15503</v>
      </c>
      <c r="E6168" s="89" t="s">
        <v>204</v>
      </c>
      <c r="F6168" s="89" t="s">
        <v>135</v>
      </c>
      <c r="G6168" s="105">
        <v>45470.556944444441</v>
      </c>
      <c r="H6168" t="str">
        <f>INDEX(Partner_details[companyName], MATCH(E6168, Partner_details[email], 0))</f>
        <v>gg cjsc</v>
      </c>
      <c r="I6168">
        <f>IFERROR(INDEX(ggPayers[payer], MATCH(A6168, ggPayers[remote_order_id], 0)), 0)</f>
        <v>825186</v>
      </c>
      <c r="J6168" t="str">
        <f t="shared" si="96"/>
        <v>ggPay</v>
      </c>
    </row>
    <row r="6169" spans="1:10">
      <c r="A6169" s="89" t="s">
        <v>4646</v>
      </c>
      <c r="B6169" s="89">
        <v>100</v>
      </c>
      <c r="C6169" s="89" t="s">
        <v>561</v>
      </c>
      <c r="D6169" s="89"/>
      <c r="E6169" s="89" t="s">
        <v>204</v>
      </c>
      <c r="F6169" s="89" t="s">
        <v>135</v>
      </c>
      <c r="G6169" s="105">
        <v>45470.558333333334</v>
      </c>
      <c r="H6169" t="str">
        <f>INDEX(Partner_details[companyName], MATCH(E6169, Partner_details[email], 0))</f>
        <v>gg cjsc</v>
      </c>
      <c r="I6169">
        <f>IFERROR(INDEX(ggPayers[payer], MATCH(A6169, ggPayers[remote_order_id], 0)), 0)</f>
        <v>0</v>
      </c>
      <c r="J6169" t="str">
        <f t="shared" si="96"/>
        <v>other</v>
      </c>
    </row>
    <row r="6170" spans="1:10">
      <c r="A6170" s="89" t="s">
        <v>4644</v>
      </c>
      <c r="B6170" s="89">
        <v>100</v>
      </c>
      <c r="C6170" s="89" t="s">
        <v>561</v>
      </c>
      <c r="D6170" s="89"/>
      <c r="E6170" s="89" t="s">
        <v>204</v>
      </c>
      <c r="F6170" s="89" t="s">
        <v>135</v>
      </c>
      <c r="G6170" s="105">
        <v>45470.560416666667</v>
      </c>
      <c r="H6170" t="str">
        <f>INDEX(Partner_details[companyName], MATCH(E6170, Partner_details[email], 0))</f>
        <v>gg cjsc</v>
      </c>
      <c r="I6170">
        <f>IFERROR(INDEX(ggPayers[payer], MATCH(A6170, ggPayers[remote_order_id], 0)), 0)</f>
        <v>0</v>
      </c>
      <c r="J6170" t="str">
        <f t="shared" si="96"/>
        <v>other</v>
      </c>
    </row>
    <row r="6171" spans="1:10">
      <c r="A6171" s="89" t="s">
        <v>4642</v>
      </c>
      <c r="B6171" s="89">
        <v>1000</v>
      </c>
      <c r="C6171" s="89" t="s">
        <v>561</v>
      </c>
      <c r="D6171" s="89"/>
      <c r="E6171" s="89" t="s">
        <v>7413</v>
      </c>
      <c r="F6171" s="89" t="s">
        <v>4641</v>
      </c>
      <c r="G6171" s="105">
        <v>45470.568055555559</v>
      </c>
      <c r="H6171" t="str">
        <f>INDEX(Partner_details[companyName], MATCH(E6171, Partner_details[email], 0))</f>
        <v>Lion Projects</v>
      </c>
      <c r="I6171">
        <f>IFERROR(INDEX(ggPayers[payer], MATCH(A6171, ggPayers[remote_order_id], 0)), 0)</f>
        <v>0</v>
      </c>
      <c r="J6171" t="str">
        <f t="shared" si="96"/>
        <v>other</v>
      </c>
    </row>
    <row r="6172" spans="1:10">
      <c r="A6172" s="89" t="s">
        <v>15504</v>
      </c>
      <c r="B6172" s="89">
        <v>1000</v>
      </c>
      <c r="C6172" s="89" t="s">
        <v>7963</v>
      </c>
      <c r="D6172" s="89"/>
      <c r="E6172" s="89" t="s">
        <v>7413</v>
      </c>
      <c r="F6172" s="89" t="s">
        <v>4641</v>
      </c>
      <c r="G6172" s="105">
        <v>45470.568055555559</v>
      </c>
      <c r="H6172" t="str">
        <f>INDEX(Partner_details[companyName], MATCH(E6172, Partner_details[email], 0))</f>
        <v>Lion Projects</v>
      </c>
      <c r="I6172">
        <f>IFERROR(INDEX(ggPayers[payer], MATCH(A6172, ggPayers[remote_order_id], 0)), 0)</f>
        <v>0</v>
      </c>
      <c r="J6172" t="str">
        <f t="shared" si="96"/>
        <v>other</v>
      </c>
    </row>
    <row r="6173" spans="1:10">
      <c r="A6173" s="89" t="s">
        <v>15505</v>
      </c>
      <c r="B6173" s="89">
        <v>500</v>
      </c>
      <c r="C6173" s="89" t="s">
        <v>7963</v>
      </c>
      <c r="D6173" s="89"/>
      <c r="E6173" s="89" t="s">
        <v>204</v>
      </c>
      <c r="F6173" s="89" t="s">
        <v>135</v>
      </c>
      <c r="G6173" s="105">
        <v>45470.609722222223</v>
      </c>
      <c r="H6173" t="str">
        <f>INDEX(Partner_details[companyName], MATCH(E6173, Partner_details[email], 0))</f>
        <v>gg cjsc</v>
      </c>
      <c r="I6173">
        <f>IFERROR(INDEX(ggPayers[payer], MATCH(A6173, ggPayers[remote_order_id], 0)), 0)</f>
        <v>0</v>
      </c>
      <c r="J6173" t="str">
        <f t="shared" si="96"/>
        <v>other</v>
      </c>
    </row>
    <row r="6174" spans="1:10">
      <c r="A6174" s="89" t="s">
        <v>15506</v>
      </c>
      <c r="B6174" s="89">
        <v>500</v>
      </c>
      <c r="C6174" s="89" t="s">
        <v>7963</v>
      </c>
      <c r="D6174" s="89"/>
      <c r="E6174" s="89" t="s">
        <v>204</v>
      </c>
      <c r="F6174" s="89" t="s">
        <v>135</v>
      </c>
      <c r="G6174" s="105">
        <v>45470.61041666667</v>
      </c>
      <c r="H6174" t="str">
        <f>INDEX(Partner_details[companyName], MATCH(E6174, Partner_details[email], 0))</f>
        <v>gg cjsc</v>
      </c>
      <c r="I6174">
        <f>IFERROR(INDEX(ggPayers[payer], MATCH(A6174, ggPayers[remote_order_id], 0)), 0)</f>
        <v>0</v>
      </c>
      <c r="J6174" t="str">
        <f t="shared" si="96"/>
        <v>other</v>
      </c>
    </row>
    <row r="6175" spans="1:10">
      <c r="A6175" s="89" t="s">
        <v>6053</v>
      </c>
      <c r="B6175" s="89">
        <v>1000</v>
      </c>
      <c r="C6175" s="89" t="s">
        <v>5606</v>
      </c>
      <c r="D6175" s="89" t="s">
        <v>15507</v>
      </c>
      <c r="E6175" s="89" t="s">
        <v>6389</v>
      </c>
      <c r="F6175" s="89" t="s">
        <v>4088</v>
      </c>
      <c r="G6175" s="105">
        <v>45470.616666666669</v>
      </c>
      <c r="H6175" t="str">
        <f>INDEX(Partner_details[companyName], MATCH(E6175, Partner_details[email], 0))</f>
        <v>Tashir Khanjyan</v>
      </c>
      <c r="I6175">
        <f>IFERROR(INDEX(ggPayers[payer], MATCH(A6175, ggPayers[remote_order_id], 0)), 0)</f>
        <v>177483</v>
      </c>
      <c r="J6175" t="str">
        <f t="shared" si="96"/>
        <v>ggPay</v>
      </c>
    </row>
    <row r="6176" spans="1:10">
      <c r="A6176" s="89" t="s">
        <v>6052</v>
      </c>
      <c r="B6176" s="89">
        <v>1000</v>
      </c>
      <c r="C6176" s="89" t="s">
        <v>5606</v>
      </c>
      <c r="D6176" s="89" t="s">
        <v>15508</v>
      </c>
      <c r="E6176" s="89" t="s">
        <v>6389</v>
      </c>
      <c r="F6176" s="89" t="s">
        <v>4088</v>
      </c>
      <c r="G6176" s="105">
        <v>45470.616666666669</v>
      </c>
      <c r="H6176" t="str">
        <f>INDEX(Partner_details[companyName], MATCH(E6176, Partner_details[email], 0))</f>
        <v>Tashir Khanjyan</v>
      </c>
      <c r="I6176">
        <f>IFERROR(INDEX(ggPayers[payer], MATCH(A6176, ggPayers[remote_order_id], 0)), 0)</f>
        <v>177483</v>
      </c>
      <c r="J6176" t="str">
        <f t="shared" si="96"/>
        <v>ggPay</v>
      </c>
    </row>
    <row r="6177" spans="1:10">
      <c r="A6177" s="89" t="s">
        <v>6051</v>
      </c>
      <c r="B6177" s="89">
        <v>1000</v>
      </c>
      <c r="C6177" s="89" t="s">
        <v>5606</v>
      </c>
      <c r="D6177" s="89" t="s">
        <v>15509</v>
      </c>
      <c r="E6177" s="89" t="s">
        <v>6389</v>
      </c>
      <c r="F6177" s="89" t="s">
        <v>4088</v>
      </c>
      <c r="G6177" s="105">
        <v>45470.616666666669</v>
      </c>
      <c r="H6177" t="str">
        <f>INDEX(Partner_details[companyName], MATCH(E6177, Partner_details[email], 0))</f>
        <v>Tashir Khanjyan</v>
      </c>
      <c r="I6177">
        <f>IFERROR(INDEX(ggPayers[payer], MATCH(A6177, ggPayers[remote_order_id], 0)), 0)</f>
        <v>177483</v>
      </c>
      <c r="J6177" t="str">
        <f t="shared" si="96"/>
        <v>ggPay</v>
      </c>
    </row>
    <row r="6178" spans="1:10">
      <c r="A6178" s="89" t="s">
        <v>15510</v>
      </c>
      <c r="B6178" s="89">
        <v>1000</v>
      </c>
      <c r="C6178" s="89" t="s">
        <v>7963</v>
      </c>
      <c r="D6178" s="89" t="s">
        <v>15511</v>
      </c>
      <c r="E6178" s="89" t="s">
        <v>6389</v>
      </c>
      <c r="F6178" s="89" t="s">
        <v>4088</v>
      </c>
      <c r="G6178" s="105">
        <v>45470.616666666669</v>
      </c>
      <c r="H6178" t="str">
        <f>INDEX(Partner_details[companyName], MATCH(E6178, Partner_details[email], 0))</f>
        <v>Tashir Khanjyan</v>
      </c>
      <c r="I6178">
        <f>IFERROR(INDEX(ggPayers[payer], MATCH(A6178, ggPayers[remote_order_id], 0)), 0)</f>
        <v>0</v>
      </c>
      <c r="J6178" t="str">
        <f t="shared" si="96"/>
        <v>other</v>
      </c>
    </row>
    <row r="6179" spans="1:10">
      <c r="A6179" s="89" t="s">
        <v>6050</v>
      </c>
      <c r="B6179" s="89">
        <v>300</v>
      </c>
      <c r="C6179" s="89" t="s">
        <v>5606</v>
      </c>
      <c r="D6179" s="89" t="s">
        <v>15512</v>
      </c>
      <c r="E6179" s="89" t="s">
        <v>6389</v>
      </c>
      <c r="F6179" s="89" t="s">
        <v>4088</v>
      </c>
      <c r="G6179" s="105">
        <v>45470.619444444441</v>
      </c>
      <c r="H6179" t="str">
        <f>INDEX(Partner_details[companyName], MATCH(E6179, Partner_details[email], 0))</f>
        <v>Tashir Khanjyan</v>
      </c>
      <c r="I6179">
        <f>IFERROR(INDEX(ggPayers[payer], MATCH(A6179, ggPayers[remote_order_id], 0)), 0)</f>
        <v>1095149</v>
      </c>
      <c r="J6179" t="str">
        <f t="shared" si="96"/>
        <v>ggPay</v>
      </c>
    </row>
    <row r="6180" spans="1:10">
      <c r="A6180" s="89" t="s">
        <v>4639</v>
      </c>
      <c r="B6180" s="89">
        <v>500</v>
      </c>
      <c r="C6180" s="89" t="s">
        <v>561</v>
      </c>
      <c r="D6180" s="89" t="s">
        <v>15513</v>
      </c>
      <c r="E6180" s="89" t="s">
        <v>133</v>
      </c>
      <c r="F6180" s="89" t="s">
        <v>461</v>
      </c>
      <c r="G6180" s="105">
        <v>45470.659722222219</v>
      </c>
      <c r="H6180" t="str">
        <f>INDEX(Partner_details[companyName], MATCH(E6180, Partner_details[email], 0))</f>
        <v>Lumen Coffee</v>
      </c>
      <c r="I6180">
        <f>IFERROR(INDEX(ggPayers[payer], MATCH(A6180, ggPayers[remote_order_id], 0)), 0)</f>
        <v>657873</v>
      </c>
      <c r="J6180" t="str">
        <f t="shared" si="96"/>
        <v>ggPay</v>
      </c>
    </row>
    <row r="6181" spans="1:10">
      <c r="A6181" s="89" t="s">
        <v>4637</v>
      </c>
      <c r="B6181" s="89">
        <v>1000</v>
      </c>
      <c r="C6181" s="89" t="s">
        <v>561</v>
      </c>
      <c r="D6181" s="89" t="s">
        <v>15514</v>
      </c>
      <c r="E6181" s="89" t="s">
        <v>6754</v>
      </c>
      <c r="F6181" s="89" t="s">
        <v>683</v>
      </c>
      <c r="G6181" s="105">
        <v>45470.693055555559</v>
      </c>
      <c r="H6181" t="str">
        <f>INDEX(Partner_details[companyName], MATCH(E6181, Partner_details[email], 0))</f>
        <v>Noraleppo</v>
      </c>
      <c r="I6181">
        <f>IFERROR(INDEX(ggPayers[payer], MATCH(A6181, ggPayers[remote_order_id], 0)), 0)</f>
        <v>152763</v>
      </c>
      <c r="J6181" t="str">
        <f t="shared" si="96"/>
        <v>ggPay</v>
      </c>
    </row>
    <row r="6182" spans="1:10">
      <c r="A6182" s="89" t="s">
        <v>4635</v>
      </c>
      <c r="B6182" s="89">
        <v>4000</v>
      </c>
      <c r="C6182" s="89" t="s">
        <v>561</v>
      </c>
      <c r="D6182" s="89" t="s">
        <v>15515</v>
      </c>
      <c r="E6182" s="89" t="s">
        <v>6754</v>
      </c>
      <c r="F6182" s="89" t="s">
        <v>683</v>
      </c>
      <c r="G6182" s="105">
        <v>45470.693055555559</v>
      </c>
      <c r="H6182" t="str">
        <f>INDEX(Partner_details[companyName], MATCH(E6182, Partner_details[email], 0))</f>
        <v>Noraleppo</v>
      </c>
      <c r="I6182">
        <f>IFERROR(INDEX(ggPayers[payer], MATCH(A6182, ggPayers[remote_order_id], 0)), 0)</f>
        <v>152763</v>
      </c>
      <c r="J6182" t="str">
        <f t="shared" si="96"/>
        <v>ggPay</v>
      </c>
    </row>
    <row r="6183" spans="1:10">
      <c r="A6183" s="89" t="s">
        <v>4633</v>
      </c>
      <c r="B6183" s="89">
        <v>300</v>
      </c>
      <c r="C6183" s="89" t="s">
        <v>561</v>
      </c>
      <c r="D6183" s="89"/>
      <c r="E6183" s="89" t="s">
        <v>6389</v>
      </c>
      <c r="F6183" s="89" t="s">
        <v>4088</v>
      </c>
      <c r="G6183" s="105">
        <v>45470.711805555555</v>
      </c>
      <c r="H6183" t="str">
        <f>INDEX(Partner_details[companyName], MATCH(E6183, Partner_details[email], 0))</f>
        <v>Tashir Khanjyan</v>
      </c>
      <c r="I6183">
        <f>IFERROR(INDEX(ggPayers[payer], MATCH(A6183, ggPayers[remote_order_id], 0)), 0)</f>
        <v>0</v>
      </c>
      <c r="J6183" t="str">
        <f t="shared" si="96"/>
        <v>other</v>
      </c>
    </row>
    <row r="6184" spans="1:10">
      <c r="A6184" s="89" t="s">
        <v>15516</v>
      </c>
      <c r="B6184" s="89">
        <v>300</v>
      </c>
      <c r="C6184" s="89" t="s">
        <v>7963</v>
      </c>
      <c r="D6184" s="89"/>
      <c r="E6184" s="89" t="s">
        <v>6389</v>
      </c>
      <c r="F6184" s="89" t="s">
        <v>4088</v>
      </c>
      <c r="G6184" s="105">
        <v>45470.711805555555</v>
      </c>
      <c r="H6184" t="str">
        <f>INDEX(Partner_details[companyName], MATCH(E6184, Partner_details[email], 0))</f>
        <v>Tashir Khanjyan</v>
      </c>
      <c r="I6184">
        <f>IFERROR(INDEX(ggPayers[payer], MATCH(A6184, ggPayers[remote_order_id], 0)), 0)</f>
        <v>0</v>
      </c>
      <c r="J6184" t="str">
        <f t="shared" si="96"/>
        <v>other</v>
      </c>
    </row>
    <row r="6185" spans="1:10">
      <c r="A6185" s="89" t="s">
        <v>6049</v>
      </c>
      <c r="B6185" s="89">
        <v>500</v>
      </c>
      <c r="C6185" s="89" t="s">
        <v>5606</v>
      </c>
      <c r="D6185" s="89" t="s">
        <v>15517</v>
      </c>
      <c r="E6185" s="89" t="s">
        <v>6389</v>
      </c>
      <c r="F6185" s="89" t="s">
        <v>4088</v>
      </c>
      <c r="G6185" s="105">
        <v>45470.716666666667</v>
      </c>
      <c r="H6185" t="str">
        <f>INDEX(Partner_details[companyName], MATCH(E6185, Partner_details[email], 0))</f>
        <v>Tashir Khanjyan</v>
      </c>
      <c r="I6185">
        <f>IFERROR(INDEX(ggPayers[payer], MATCH(A6185, ggPayers[remote_order_id], 0)), 0)</f>
        <v>274894</v>
      </c>
      <c r="J6185" t="str">
        <f t="shared" si="96"/>
        <v>ggPay</v>
      </c>
    </row>
    <row r="6186" spans="1:10">
      <c r="A6186" s="89" t="s">
        <v>4631</v>
      </c>
      <c r="B6186" s="89">
        <v>500</v>
      </c>
      <c r="C6186" s="89" t="s">
        <v>561</v>
      </c>
      <c r="D6186" s="89"/>
      <c r="E6186" s="89" t="s">
        <v>6389</v>
      </c>
      <c r="F6186" s="89" t="s">
        <v>4088</v>
      </c>
      <c r="G6186" s="105">
        <v>45470.716666666667</v>
      </c>
      <c r="H6186" t="str">
        <f>INDEX(Partner_details[companyName], MATCH(E6186, Partner_details[email], 0))</f>
        <v>Tashir Khanjyan</v>
      </c>
      <c r="I6186">
        <f>IFERROR(INDEX(ggPayers[payer], MATCH(A6186, ggPayers[remote_order_id], 0)), 0)</f>
        <v>0</v>
      </c>
      <c r="J6186" t="str">
        <f t="shared" si="96"/>
        <v>other</v>
      </c>
    </row>
    <row r="6187" spans="1:10">
      <c r="A6187" s="89" t="s">
        <v>15518</v>
      </c>
      <c r="B6187" s="89">
        <v>500</v>
      </c>
      <c r="C6187" s="89" t="s">
        <v>7963</v>
      </c>
      <c r="D6187" s="89"/>
      <c r="E6187" s="89" t="s">
        <v>6389</v>
      </c>
      <c r="F6187" s="89" t="s">
        <v>4088</v>
      </c>
      <c r="G6187" s="105">
        <v>45470.716666666667</v>
      </c>
      <c r="H6187" t="str">
        <f>INDEX(Partner_details[companyName], MATCH(E6187, Partner_details[email], 0))</f>
        <v>Tashir Khanjyan</v>
      </c>
      <c r="I6187">
        <f>IFERROR(INDEX(ggPayers[payer], MATCH(A6187, ggPayers[remote_order_id], 0)), 0)</f>
        <v>0</v>
      </c>
      <c r="J6187" t="str">
        <f t="shared" si="96"/>
        <v>other</v>
      </c>
    </row>
    <row r="6188" spans="1:10">
      <c r="A6188" s="89" t="s">
        <v>6048</v>
      </c>
      <c r="B6188" s="89">
        <v>300</v>
      </c>
      <c r="C6188" s="89" t="s">
        <v>5606</v>
      </c>
      <c r="D6188" s="89" t="s">
        <v>15519</v>
      </c>
      <c r="E6188" s="89" t="s">
        <v>6389</v>
      </c>
      <c r="F6188" s="89" t="s">
        <v>4088</v>
      </c>
      <c r="G6188" s="105">
        <v>45470.717361111114</v>
      </c>
      <c r="H6188" t="str">
        <f>INDEX(Partner_details[companyName], MATCH(E6188, Partner_details[email], 0))</f>
        <v>Tashir Khanjyan</v>
      </c>
      <c r="I6188">
        <f>IFERROR(INDEX(ggPayers[payer], MATCH(A6188, ggPayers[remote_order_id], 0)), 0)</f>
        <v>274894</v>
      </c>
      <c r="J6188" t="str">
        <f t="shared" si="96"/>
        <v>ggPay</v>
      </c>
    </row>
    <row r="6189" spans="1:10">
      <c r="A6189" s="89" t="s">
        <v>15520</v>
      </c>
      <c r="B6189" s="89">
        <v>1000</v>
      </c>
      <c r="C6189" s="89" t="s">
        <v>7963</v>
      </c>
      <c r="D6189" s="89" t="s">
        <v>15521</v>
      </c>
      <c r="E6189" s="89" t="s">
        <v>7018</v>
      </c>
      <c r="F6189" s="89" t="s">
        <v>476</v>
      </c>
      <c r="G6189" s="105">
        <v>45470.768055555556</v>
      </c>
      <c r="H6189" t="str">
        <f>INDEX(Partner_details[companyName], MATCH(E6189, Partner_details[email], 0))</f>
        <v>Malocco</v>
      </c>
      <c r="I6189">
        <f>IFERROR(INDEX(ggPayers[payer], MATCH(A6189, ggPayers[remote_order_id], 0)), 0)</f>
        <v>0</v>
      </c>
      <c r="J6189" t="str">
        <f t="shared" si="96"/>
        <v>other</v>
      </c>
    </row>
    <row r="6190" spans="1:10">
      <c r="A6190" s="89" t="s">
        <v>4629</v>
      </c>
      <c r="B6190" s="89">
        <v>500</v>
      </c>
      <c r="C6190" s="89" t="s">
        <v>561</v>
      </c>
      <c r="D6190" s="89" t="s">
        <v>15522</v>
      </c>
      <c r="E6190" s="89" t="s">
        <v>6606</v>
      </c>
      <c r="F6190" s="89" t="s">
        <v>387</v>
      </c>
      <c r="G6190" s="105">
        <v>45470.814583333333</v>
      </c>
      <c r="H6190" t="str">
        <f>INDEX(Partner_details[companyName], MATCH(E6190, Partner_details[email], 0))</f>
        <v>Beer academy</v>
      </c>
      <c r="I6190">
        <f>IFERROR(INDEX(ggPayers[payer], MATCH(A6190, ggPayers[remote_order_id], 0)), 0)</f>
        <v>600568</v>
      </c>
      <c r="J6190" t="str">
        <f t="shared" si="96"/>
        <v>ggPay</v>
      </c>
    </row>
    <row r="6191" spans="1:10">
      <c r="A6191" s="89" t="s">
        <v>15523</v>
      </c>
      <c r="B6191" s="89">
        <v>1000</v>
      </c>
      <c r="C6191" s="89" t="s">
        <v>7963</v>
      </c>
      <c r="D6191" s="89" t="s">
        <v>15524</v>
      </c>
      <c r="E6191" s="89" t="s">
        <v>6794</v>
      </c>
      <c r="F6191" s="89" t="s">
        <v>474</v>
      </c>
      <c r="G6191" s="105">
        <v>45470.820833333331</v>
      </c>
      <c r="H6191" t="str">
        <f>INDEX(Partner_details[companyName], MATCH(E6191, Partner_details[email], 0))</f>
        <v>Machar</v>
      </c>
      <c r="I6191">
        <f>IFERROR(INDEX(ggPayers[payer], MATCH(A6191, ggPayers[remote_order_id], 0)), 0)</f>
        <v>0</v>
      </c>
      <c r="J6191" t="str">
        <f t="shared" si="96"/>
        <v>other</v>
      </c>
    </row>
    <row r="6192" spans="1:10">
      <c r="A6192" s="89" t="s">
        <v>4627</v>
      </c>
      <c r="B6192" s="89">
        <v>500</v>
      </c>
      <c r="C6192" s="89" t="s">
        <v>561</v>
      </c>
      <c r="D6192" s="89" t="s">
        <v>15525</v>
      </c>
      <c r="E6192" s="89" t="s">
        <v>7027</v>
      </c>
      <c r="F6192" s="89" t="s">
        <v>1153</v>
      </c>
      <c r="G6192" s="105">
        <v>45470.832638888889</v>
      </c>
      <c r="H6192" t="str">
        <f>INDEX(Partner_details[companyName], MATCH(E6192, Partner_details[email], 0))</f>
        <v>Karas Khanjyan</v>
      </c>
      <c r="I6192">
        <f>IFERROR(INDEX(ggPayers[payer], MATCH(A6192, ggPayers[remote_order_id], 0)), 0)</f>
        <v>1089623</v>
      </c>
      <c r="J6192" t="str">
        <f t="shared" si="96"/>
        <v>ggPay</v>
      </c>
    </row>
    <row r="6193" spans="1:10">
      <c r="A6193" s="89" t="s">
        <v>4707</v>
      </c>
      <c r="B6193" s="89">
        <v>500</v>
      </c>
      <c r="C6193" s="89" t="s">
        <v>561</v>
      </c>
      <c r="D6193" s="89"/>
      <c r="E6193" s="89" t="s">
        <v>7018</v>
      </c>
      <c r="F6193" s="89" t="s">
        <v>476</v>
      </c>
      <c r="G6193" s="105">
        <v>45471.374305555553</v>
      </c>
      <c r="H6193" t="str">
        <f>INDEX(Partner_details[companyName], MATCH(E6193, Partner_details[email], 0))</f>
        <v>Malocco</v>
      </c>
      <c r="I6193">
        <f>IFERROR(INDEX(ggPayers[payer], MATCH(A6193, ggPayers[remote_order_id], 0)), 0)</f>
        <v>0</v>
      </c>
      <c r="J6193" t="str">
        <f t="shared" si="96"/>
        <v>other</v>
      </c>
    </row>
    <row r="6194" spans="1:10">
      <c r="A6194" s="89" t="s">
        <v>15526</v>
      </c>
      <c r="B6194" s="89">
        <v>1000</v>
      </c>
      <c r="C6194" s="89" t="s">
        <v>7963</v>
      </c>
      <c r="D6194" s="89" t="s">
        <v>15527</v>
      </c>
      <c r="E6194" s="89" t="s">
        <v>7296</v>
      </c>
      <c r="F6194" s="89" t="s">
        <v>516</v>
      </c>
      <c r="G6194" s="105">
        <v>45471.399305555555</v>
      </c>
      <c r="H6194" t="str">
        <f>INDEX(Partner_details[companyName], MATCH(E6194, Partner_details[email], 0))</f>
        <v>Paul</v>
      </c>
      <c r="I6194">
        <f>IFERROR(INDEX(ggPayers[payer], MATCH(A6194, ggPayers[remote_order_id], 0)), 0)</f>
        <v>0</v>
      </c>
      <c r="J6194" t="str">
        <f t="shared" si="96"/>
        <v>other</v>
      </c>
    </row>
    <row r="6195" spans="1:10">
      <c r="A6195" s="89" t="s">
        <v>4705</v>
      </c>
      <c r="B6195" s="89">
        <v>300</v>
      </c>
      <c r="C6195" s="89" t="s">
        <v>561</v>
      </c>
      <c r="D6195" s="89" t="s">
        <v>15528</v>
      </c>
      <c r="E6195" s="89" t="s">
        <v>6389</v>
      </c>
      <c r="F6195" s="89" t="s">
        <v>4088</v>
      </c>
      <c r="G6195" s="105">
        <v>45471.405555555553</v>
      </c>
      <c r="H6195" t="str">
        <f>INDEX(Partner_details[companyName], MATCH(E6195, Partner_details[email], 0))</f>
        <v>Tashir Khanjyan</v>
      </c>
      <c r="I6195">
        <f>IFERROR(INDEX(ggPayers[payer], MATCH(A6195, ggPayers[remote_order_id], 0)), 0)</f>
        <v>168737</v>
      </c>
      <c r="J6195" t="str">
        <f t="shared" si="96"/>
        <v>ggPay</v>
      </c>
    </row>
    <row r="6196" spans="1:10">
      <c r="A6196" s="89" t="s">
        <v>4703</v>
      </c>
      <c r="B6196" s="89">
        <v>1000</v>
      </c>
      <c r="C6196" s="89" t="s">
        <v>561</v>
      </c>
      <c r="D6196" s="89" t="s">
        <v>15529</v>
      </c>
      <c r="E6196" s="89" t="s">
        <v>6754</v>
      </c>
      <c r="F6196" s="89" t="s">
        <v>683</v>
      </c>
      <c r="G6196" s="105">
        <v>45471.410416666666</v>
      </c>
      <c r="H6196" t="str">
        <f>INDEX(Partner_details[companyName], MATCH(E6196, Partner_details[email], 0))</f>
        <v>Noraleppo</v>
      </c>
      <c r="I6196">
        <f>IFERROR(INDEX(ggPayers[payer], MATCH(A6196, ggPayers[remote_order_id], 0)), 0)</f>
        <v>227778</v>
      </c>
      <c r="J6196" t="str">
        <f t="shared" si="96"/>
        <v>ggPay</v>
      </c>
    </row>
    <row r="6197" spans="1:10">
      <c r="A6197" s="89" t="s">
        <v>6047</v>
      </c>
      <c r="B6197" s="89">
        <v>300</v>
      </c>
      <c r="C6197" s="89" t="s">
        <v>5606</v>
      </c>
      <c r="D6197" s="89" t="s">
        <v>15530</v>
      </c>
      <c r="E6197" s="89" t="s">
        <v>7133</v>
      </c>
      <c r="F6197" s="89" t="s">
        <v>801</v>
      </c>
      <c r="G6197" s="105">
        <v>45471.418055555558</v>
      </c>
      <c r="H6197" t="str">
        <f>INDEX(Partner_details[companyName], MATCH(E6197, Partner_details[email], 0))</f>
        <v>Prepa</v>
      </c>
      <c r="I6197">
        <f>IFERROR(INDEX(ggPayers[payer], MATCH(A6197, ggPayers[remote_order_id], 0)), 0)</f>
        <v>147502</v>
      </c>
      <c r="J6197" t="str">
        <f t="shared" si="96"/>
        <v>ggPay</v>
      </c>
    </row>
    <row r="6198" spans="1:10">
      <c r="A6198" s="89" t="s">
        <v>6046</v>
      </c>
      <c r="B6198" s="89">
        <v>300</v>
      </c>
      <c r="C6198" s="89" t="s">
        <v>5606</v>
      </c>
      <c r="D6198" s="89" t="s">
        <v>15531</v>
      </c>
      <c r="E6198" s="89" t="s">
        <v>7133</v>
      </c>
      <c r="F6198" s="89" t="s">
        <v>801</v>
      </c>
      <c r="G6198" s="105">
        <v>45471.418055555558</v>
      </c>
      <c r="H6198" t="str">
        <f>INDEX(Partner_details[companyName], MATCH(E6198, Partner_details[email], 0))</f>
        <v>Prepa</v>
      </c>
      <c r="I6198">
        <f>IFERROR(INDEX(ggPayers[payer], MATCH(A6198, ggPayers[remote_order_id], 0)), 0)</f>
        <v>147502</v>
      </c>
      <c r="J6198" t="str">
        <f t="shared" si="96"/>
        <v>ggPay</v>
      </c>
    </row>
    <row r="6199" spans="1:10">
      <c r="A6199" s="89" t="s">
        <v>6045</v>
      </c>
      <c r="B6199" s="89">
        <v>300</v>
      </c>
      <c r="C6199" s="89" t="s">
        <v>5606</v>
      </c>
      <c r="D6199" s="89" t="s">
        <v>15532</v>
      </c>
      <c r="E6199" s="89" t="s">
        <v>7133</v>
      </c>
      <c r="F6199" s="89" t="s">
        <v>801</v>
      </c>
      <c r="G6199" s="105">
        <v>45471.418749999997</v>
      </c>
      <c r="H6199" t="str">
        <f>INDEX(Partner_details[companyName], MATCH(E6199, Partner_details[email], 0))</f>
        <v>Prepa</v>
      </c>
      <c r="I6199">
        <f>IFERROR(INDEX(ggPayers[payer], MATCH(A6199, ggPayers[remote_order_id], 0)), 0)</f>
        <v>147502</v>
      </c>
      <c r="J6199" t="str">
        <f t="shared" si="96"/>
        <v>ggPay</v>
      </c>
    </row>
    <row r="6200" spans="1:10">
      <c r="A6200" s="89" t="s">
        <v>4701</v>
      </c>
      <c r="B6200" s="89">
        <v>500</v>
      </c>
      <c r="C6200" s="89" t="s">
        <v>561</v>
      </c>
      <c r="D6200" s="89" t="s">
        <v>15533</v>
      </c>
      <c r="E6200" s="89" t="s">
        <v>7432</v>
      </c>
      <c r="F6200" s="89" t="s">
        <v>571</v>
      </c>
      <c r="G6200" s="105">
        <v>45471.498611111114</v>
      </c>
      <c r="H6200" t="str">
        <f>INDEX(Partner_details[companyName], MATCH(E6200, Partner_details[email], 0))</f>
        <v>Venlo</v>
      </c>
      <c r="I6200">
        <f>IFERROR(INDEX(ggPayers[payer], MATCH(A6200, ggPayers[remote_order_id], 0)), 0)</f>
        <v>798</v>
      </c>
      <c r="J6200" t="str">
        <f t="shared" si="96"/>
        <v>ggPay</v>
      </c>
    </row>
    <row r="6201" spans="1:10">
      <c r="A6201" s="89" t="s">
        <v>15534</v>
      </c>
      <c r="B6201" s="89">
        <v>2000</v>
      </c>
      <c r="C6201" s="89" t="s">
        <v>7963</v>
      </c>
      <c r="D6201" s="89" t="s">
        <v>15535</v>
      </c>
      <c r="E6201" s="89" t="s">
        <v>6546</v>
      </c>
      <c r="F6201" s="89" t="s">
        <v>1738</v>
      </c>
      <c r="G6201" s="105">
        <v>45471.515972222223</v>
      </c>
      <c r="H6201" t="str">
        <f>INDEX(Partner_details[companyName], MATCH(E6201, Partner_details[email], 0))</f>
        <v>Kilikian</v>
      </c>
      <c r="I6201">
        <f>IFERROR(INDEX(ggPayers[payer], MATCH(A6201, ggPayers[remote_order_id], 0)), 0)</f>
        <v>0</v>
      </c>
      <c r="J6201" t="str">
        <f t="shared" si="96"/>
        <v>other</v>
      </c>
    </row>
    <row r="6202" spans="1:10">
      <c r="A6202" s="89" t="s">
        <v>15536</v>
      </c>
      <c r="B6202" s="89">
        <v>2000</v>
      </c>
      <c r="C6202" s="89" t="s">
        <v>7963</v>
      </c>
      <c r="D6202" s="89" t="s">
        <v>15537</v>
      </c>
      <c r="E6202" s="89" t="s">
        <v>6546</v>
      </c>
      <c r="F6202" s="89" t="s">
        <v>1738</v>
      </c>
      <c r="G6202" s="105">
        <v>45471.515972222223</v>
      </c>
      <c r="H6202" t="str">
        <f>INDEX(Partner_details[companyName], MATCH(E6202, Partner_details[email], 0))</f>
        <v>Kilikian</v>
      </c>
      <c r="I6202">
        <f>IFERROR(INDEX(ggPayers[payer], MATCH(A6202, ggPayers[remote_order_id], 0)), 0)</f>
        <v>0</v>
      </c>
      <c r="J6202" t="str">
        <f t="shared" si="96"/>
        <v>other</v>
      </c>
    </row>
    <row r="6203" spans="1:10">
      <c r="A6203" s="89" t="s">
        <v>15538</v>
      </c>
      <c r="B6203" s="89">
        <v>2000</v>
      </c>
      <c r="C6203" s="89" t="s">
        <v>7974</v>
      </c>
      <c r="D6203" s="89"/>
      <c r="E6203" s="89" t="s">
        <v>6546</v>
      </c>
      <c r="F6203" s="89" t="s">
        <v>1738</v>
      </c>
      <c r="G6203" s="105">
        <v>45471.515972222223</v>
      </c>
      <c r="H6203" t="str">
        <f>INDEX(Partner_details[companyName], MATCH(E6203, Partner_details[email], 0))</f>
        <v>Kilikian</v>
      </c>
      <c r="I6203">
        <f>IFERROR(INDEX(ggPayers[payer], MATCH(A6203, ggPayers[remote_order_id], 0)), 0)</f>
        <v>0</v>
      </c>
      <c r="J6203" t="str">
        <f t="shared" si="96"/>
        <v>other</v>
      </c>
    </row>
    <row r="6204" spans="1:10">
      <c r="A6204" s="89" t="s">
        <v>15539</v>
      </c>
      <c r="B6204" s="89">
        <v>2000</v>
      </c>
      <c r="C6204" s="89" t="s">
        <v>7974</v>
      </c>
      <c r="D6204" s="89"/>
      <c r="E6204" s="89" t="s">
        <v>6546</v>
      </c>
      <c r="F6204" s="89" t="s">
        <v>1738</v>
      </c>
      <c r="G6204" s="105">
        <v>45471.515972222223</v>
      </c>
      <c r="H6204" t="str">
        <f>INDEX(Partner_details[companyName], MATCH(E6204, Partner_details[email], 0))</f>
        <v>Kilikian</v>
      </c>
      <c r="I6204">
        <f>IFERROR(INDEX(ggPayers[payer], MATCH(A6204, ggPayers[remote_order_id], 0)), 0)</f>
        <v>0</v>
      </c>
      <c r="J6204" t="str">
        <f t="shared" si="96"/>
        <v>other</v>
      </c>
    </row>
    <row r="6205" spans="1:10">
      <c r="A6205" s="89" t="s">
        <v>15540</v>
      </c>
      <c r="B6205" s="89">
        <v>2000</v>
      </c>
      <c r="C6205" s="89" t="s">
        <v>7974</v>
      </c>
      <c r="D6205" s="89"/>
      <c r="E6205" s="89" t="s">
        <v>6546</v>
      </c>
      <c r="F6205" s="89" t="s">
        <v>1738</v>
      </c>
      <c r="G6205" s="105">
        <v>45471.515972222223</v>
      </c>
      <c r="H6205" t="str">
        <f>INDEX(Partner_details[companyName], MATCH(E6205, Partner_details[email], 0))</f>
        <v>Kilikian</v>
      </c>
      <c r="I6205">
        <f>IFERROR(INDEX(ggPayers[payer], MATCH(A6205, ggPayers[remote_order_id], 0)), 0)</f>
        <v>0</v>
      </c>
      <c r="J6205" t="str">
        <f t="shared" si="96"/>
        <v>other</v>
      </c>
    </row>
    <row r="6206" spans="1:10">
      <c r="A6206" s="89" t="s">
        <v>15541</v>
      </c>
      <c r="B6206" s="89">
        <v>2000</v>
      </c>
      <c r="C6206" s="89" t="s">
        <v>7974</v>
      </c>
      <c r="D6206" s="89"/>
      <c r="E6206" s="89" t="s">
        <v>6546</v>
      </c>
      <c r="F6206" s="89" t="s">
        <v>1738</v>
      </c>
      <c r="G6206" s="105">
        <v>45471.515972222223</v>
      </c>
      <c r="H6206" t="str">
        <f>INDEX(Partner_details[companyName], MATCH(E6206, Partner_details[email], 0))</f>
        <v>Kilikian</v>
      </c>
      <c r="I6206">
        <f>IFERROR(INDEX(ggPayers[payer], MATCH(A6206, ggPayers[remote_order_id], 0)), 0)</f>
        <v>0</v>
      </c>
      <c r="J6206" t="str">
        <f t="shared" si="96"/>
        <v>other</v>
      </c>
    </row>
    <row r="6207" spans="1:10">
      <c r="A6207" s="89" t="s">
        <v>6044</v>
      </c>
      <c r="B6207" s="89">
        <v>100</v>
      </c>
      <c r="C6207" s="89" t="s">
        <v>5606</v>
      </c>
      <c r="D6207" s="89" t="s">
        <v>15542</v>
      </c>
      <c r="E6207" s="89" t="s">
        <v>7146</v>
      </c>
      <c r="F6207" s="89" t="s">
        <v>4698</v>
      </c>
      <c r="G6207" s="105">
        <v>45471.529861111114</v>
      </c>
      <c r="H6207" t="str">
        <f>INDEX(Partner_details[companyName], MATCH(E6207, Partner_details[email], 0))</f>
        <v>Liberty Pub</v>
      </c>
      <c r="I6207">
        <f>IFERROR(INDEX(ggPayers[payer], MATCH(A6207, ggPayers[remote_order_id], 0)), 0)</f>
        <v>854630</v>
      </c>
      <c r="J6207" t="str">
        <f t="shared" si="96"/>
        <v>ggPay</v>
      </c>
    </row>
    <row r="6208" spans="1:10">
      <c r="A6208" s="89" t="s">
        <v>6043</v>
      </c>
      <c r="B6208" s="89">
        <v>100</v>
      </c>
      <c r="C6208" s="89" t="s">
        <v>5606</v>
      </c>
      <c r="D6208" s="89" t="s">
        <v>15543</v>
      </c>
      <c r="E6208" s="89" t="s">
        <v>7146</v>
      </c>
      <c r="F6208" s="89" t="s">
        <v>4698</v>
      </c>
      <c r="G6208" s="105">
        <v>45471.530555555553</v>
      </c>
      <c r="H6208" t="str">
        <f>INDEX(Partner_details[companyName], MATCH(E6208, Partner_details[email], 0))</f>
        <v>Liberty Pub</v>
      </c>
      <c r="I6208">
        <f>IFERROR(INDEX(ggPayers[payer], MATCH(A6208, ggPayers[remote_order_id], 0)), 0)</f>
        <v>854630</v>
      </c>
      <c r="J6208" t="str">
        <f t="shared" si="96"/>
        <v>ggPay</v>
      </c>
    </row>
    <row r="6209" spans="1:10">
      <c r="A6209" s="89" t="s">
        <v>6042</v>
      </c>
      <c r="B6209" s="89">
        <v>1000</v>
      </c>
      <c r="C6209" s="89" t="s">
        <v>5606</v>
      </c>
      <c r="D6209" s="89" t="s">
        <v>15544</v>
      </c>
      <c r="E6209" s="89" t="s">
        <v>7146</v>
      </c>
      <c r="F6209" s="89" t="s">
        <v>4698</v>
      </c>
      <c r="G6209" s="105">
        <v>45471.538194444445</v>
      </c>
      <c r="H6209" t="str">
        <f>INDEX(Partner_details[companyName], MATCH(E6209, Partner_details[email], 0))</f>
        <v>Liberty Pub</v>
      </c>
      <c r="I6209">
        <f>IFERROR(INDEX(ggPayers[payer], MATCH(A6209, ggPayers[remote_order_id], 0)), 0)</f>
        <v>839</v>
      </c>
      <c r="J6209" t="str">
        <f t="shared" si="96"/>
        <v>ggPay</v>
      </c>
    </row>
    <row r="6210" spans="1:10">
      <c r="A6210" s="89" t="s">
        <v>6041</v>
      </c>
      <c r="B6210" s="89">
        <v>1000</v>
      </c>
      <c r="C6210" s="89" t="s">
        <v>5606</v>
      </c>
      <c r="D6210" s="89" t="s">
        <v>15545</v>
      </c>
      <c r="E6210" s="89" t="s">
        <v>7146</v>
      </c>
      <c r="F6210" s="89" t="s">
        <v>4698</v>
      </c>
      <c r="G6210" s="105">
        <v>45471.538888888892</v>
      </c>
      <c r="H6210" t="str">
        <f>INDEX(Partner_details[companyName], MATCH(E6210, Partner_details[email], 0))</f>
        <v>Liberty Pub</v>
      </c>
      <c r="I6210">
        <f>IFERROR(INDEX(ggPayers[payer], MATCH(A6210, ggPayers[remote_order_id], 0)), 0)</f>
        <v>839</v>
      </c>
      <c r="J6210" t="str">
        <f t="shared" si="96"/>
        <v>ggPay</v>
      </c>
    </row>
    <row r="6211" spans="1:10">
      <c r="A6211" s="89" t="s">
        <v>4699</v>
      </c>
      <c r="B6211" s="89">
        <v>100</v>
      </c>
      <c r="C6211" s="89" t="s">
        <v>561</v>
      </c>
      <c r="D6211" s="89" t="s">
        <v>15546</v>
      </c>
      <c r="E6211" s="89" t="s">
        <v>7146</v>
      </c>
      <c r="F6211" s="89" t="s">
        <v>4698</v>
      </c>
      <c r="G6211" s="105">
        <v>45471.540972222225</v>
      </c>
      <c r="H6211" t="str">
        <f>INDEX(Partner_details[companyName], MATCH(E6211, Partner_details[email], 0))</f>
        <v>Liberty Pub</v>
      </c>
      <c r="I6211">
        <f>IFERROR(INDEX(ggPayers[payer], MATCH(A6211, ggPayers[remote_order_id], 0)), 0)</f>
        <v>825186</v>
      </c>
      <c r="J6211" t="str">
        <f t="shared" ref="J6211:J6274" si="97">IF(NOT(I6211=0), "ggPay", "other")</f>
        <v>ggPay</v>
      </c>
    </row>
    <row r="6212" spans="1:10">
      <c r="A6212" s="89" t="s">
        <v>15547</v>
      </c>
      <c r="B6212" s="89">
        <v>100</v>
      </c>
      <c r="C6212" s="89" t="s">
        <v>7963</v>
      </c>
      <c r="D6212" s="89" t="s">
        <v>15548</v>
      </c>
      <c r="E6212" s="89" t="s">
        <v>7146</v>
      </c>
      <c r="F6212" s="89" t="s">
        <v>4698</v>
      </c>
      <c r="G6212" s="105">
        <v>45471.586111111108</v>
      </c>
      <c r="H6212" t="str">
        <f>INDEX(Partner_details[companyName], MATCH(E6212, Partner_details[email], 0))</f>
        <v>Liberty Pub</v>
      </c>
      <c r="I6212">
        <f>IFERROR(INDEX(ggPayers[payer], MATCH(A6212, ggPayers[remote_order_id], 0)), 0)</f>
        <v>0</v>
      </c>
      <c r="J6212" t="str">
        <f t="shared" si="97"/>
        <v>other</v>
      </c>
    </row>
    <row r="6213" spans="1:10">
      <c r="A6213" s="89" t="s">
        <v>15549</v>
      </c>
      <c r="B6213" s="89">
        <v>100</v>
      </c>
      <c r="C6213" s="89" t="s">
        <v>7963</v>
      </c>
      <c r="D6213" s="89" t="s">
        <v>15550</v>
      </c>
      <c r="E6213" s="89" t="s">
        <v>7146</v>
      </c>
      <c r="F6213" s="89" t="s">
        <v>4698</v>
      </c>
      <c r="G6213" s="105">
        <v>45471.586111111108</v>
      </c>
      <c r="H6213" t="str">
        <f>INDEX(Partner_details[companyName], MATCH(E6213, Partner_details[email], 0))</f>
        <v>Liberty Pub</v>
      </c>
      <c r="I6213">
        <f>IFERROR(INDEX(ggPayers[payer], MATCH(A6213, ggPayers[remote_order_id], 0)), 0)</f>
        <v>0</v>
      </c>
      <c r="J6213" t="str">
        <f t="shared" si="97"/>
        <v>other</v>
      </c>
    </row>
    <row r="6214" spans="1:10">
      <c r="A6214" s="89" t="s">
        <v>15551</v>
      </c>
      <c r="B6214" s="89">
        <v>100</v>
      </c>
      <c r="C6214" s="89" t="s">
        <v>7963</v>
      </c>
      <c r="D6214" s="89" t="s">
        <v>15552</v>
      </c>
      <c r="E6214" s="89" t="s">
        <v>7146</v>
      </c>
      <c r="F6214" s="89" t="s">
        <v>4698</v>
      </c>
      <c r="G6214" s="105">
        <v>45471.586111111108</v>
      </c>
      <c r="H6214" t="str">
        <f>INDEX(Partner_details[companyName], MATCH(E6214, Partner_details[email], 0))</f>
        <v>Liberty Pub</v>
      </c>
      <c r="I6214">
        <f>IFERROR(INDEX(ggPayers[payer], MATCH(A6214, ggPayers[remote_order_id], 0)), 0)</f>
        <v>0</v>
      </c>
      <c r="J6214" t="str">
        <f t="shared" si="97"/>
        <v>other</v>
      </c>
    </row>
    <row r="6215" spans="1:10">
      <c r="A6215" s="89" t="s">
        <v>15553</v>
      </c>
      <c r="B6215" s="89">
        <v>100</v>
      </c>
      <c r="C6215" s="89" t="s">
        <v>7963</v>
      </c>
      <c r="D6215" s="89" t="s">
        <v>15554</v>
      </c>
      <c r="E6215" s="89" t="s">
        <v>7146</v>
      </c>
      <c r="F6215" s="89" t="s">
        <v>4698</v>
      </c>
      <c r="G6215" s="105">
        <v>45471.586805555555</v>
      </c>
      <c r="H6215" t="str">
        <f>INDEX(Partner_details[companyName], MATCH(E6215, Partner_details[email], 0))</f>
        <v>Liberty Pub</v>
      </c>
      <c r="I6215">
        <f>IFERROR(INDEX(ggPayers[payer], MATCH(A6215, ggPayers[remote_order_id], 0)), 0)</f>
        <v>0</v>
      </c>
      <c r="J6215" t="str">
        <f t="shared" si="97"/>
        <v>other</v>
      </c>
    </row>
    <row r="6216" spans="1:10">
      <c r="A6216" s="89" t="s">
        <v>15555</v>
      </c>
      <c r="B6216" s="89">
        <v>100</v>
      </c>
      <c r="C6216" s="89" t="s">
        <v>7963</v>
      </c>
      <c r="D6216" s="89" t="s">
        <v>15556</v>
      </c>
      <c r="E6216" s="89" t="s">
        <v>7146</v>
      </c>
      <c r="F6216" s="89" t="s">
        <v>4698</v>
      </c>
      <c r="G6216" s="105">
        <v>45471.587500000001</v>
      </c>
      <c r="H6216" t="str">
        <f>INDEX(Partner_details[companyName], MATCH(E6216, Partner_details[email], 0))</f>
        <v>Liberty Pub</v>
      </c>
      <c r="I6216">
        <f>IFERROR(INDEX(ggPayers[payer], MATCH(A6216, ggPayers[remote_order_id], 0)), 0)</f>
        <v>0</v>
      </c>
      <c r="J6216" t="str">
        <f t="shared" si="97"/>
        <v>other</v>
      </c>
    </row>
    <row r="6217" spans="1:10">
      <c r="A6217" s="89" t="s">
        <v>4696</v>
      </c>
      <c r="B6217" s="89">
        <v>1500</v>
      </c>
      <c r="C6217" s="89" t="s">
        <v>561</v>
      </c>
      <c r="D6217" s="89" t="s">
        <v>15557</v>
      </c>
      <c r="E6217" s="89" t="s">
        <v>7018</v>
      </c>
      <c r="F6217" s="89" t="s">
        <v>476</v>
      </c>
      <c r="G6217" s="105">
        <v>45471.607638888891</v>
      </c>
      <c r="H6217" t="str">
        <f>INDEX(Partner_details[companyName], MATCH(E6217, Partner_details[email], 0))</f>
        <v>Malocco</v>
      </c>
      <c r="I6217">
        <f>IFERROR(INDEX(ggPayers[payer], MATCH(A6217, ggPayers[remote_order_id], 0)), 0)</f>
        <v>56654</v>
      </c>
      <c r="J6217" t="str">
        <f t="shared" si="97"/>
        <v>ggPay</v>
      </c>
    </row>
    <row r="6218" spans="1:10">
      <c r="A6218" s="99" t="s">
        <v>4694</v>
      </c>
      <c r="B6218" s="89">
        <v>500</v>
      </c>
      <c r="C6218" s="89" t="s">
        <v>561</v>
      </c>
      <c r="D6218" s="89" t="s">
        <v>15558</v>
      </c>
      <c r="E6218" s="89" t="s">
        <v>6606</v>
      </c>
      <c r="F6218" s="89" t="s">
        <v>387</v>
      </c>
      <c r="G6218" s="105">
        <v>45471.647222222222</v>
      </c>
      <c r="H6218" t="str">
        <f>INDEX(Partner_details[companyName], MATCH(E6218, Partner_details[email], 0))</f>
        <v>Beer academy</v>
      </c>
      <c r="I6218">
        <f>IFERROR(INDEX(ggPayers[payer], MATCH(A6218, ggPayers[remote_order_id], 0)), 0)</f>
        <v>80874</v>
      </c>
      <c r="J6218" t="str">
        <f t="shared" si="97"/>
        <v>ggPay</v>
      </c>
    </row>
    <row r="6219" spans="1:10">
      <c r="A6219" s="89" t="s">
        <v>4692</v>
      </c>
      <c r="B6219" s="89">
        <v>1000</v>
      </c>
      <c r="C6219" s="89" t="s">
        <v>561</v>
      </c>
      <c r="D6219" s="89" t="s">
        <v>15559</v>
      </c>
      <c r="E6219" s="89" t="s">
        <v>314</v>
      </c>
      <c r="F6219" s="89" t="s">
        <v>313</v>
      </c>
      <c r="G6219" s="105">
        <v>45471.681944444441</v>
      </c>
      <c r="H6219" t="str">
        <f>INDEX(Partner_details[companyName], MATCH(E6219, Partner_details[email], 0))</f>
        <v>gg cjsc</v>
      </c>
      <c r="I6219">
        <f>IFERROR(INDEX(ggPayers[payer], MATCH(A6219, ggPayers[remote_order_id], 0)), 0)</f>
        <v>798</v>
      </c>
      <c r="J6219" t="str">
        <f t="shared" si="97"/>
        <v>ggPay</v>
      </c>
    </row>
    <row r="6220" spans="1:10">
      <c r="A6220" s="89" t="s">
        <v>4690</v>
      </c>
      <c r="B6220" s="89">
        <v>2000</v>
      </c>
      <c r="C6220" s="89" t="s">
        <v>561</v>
      </c>
      <c r="D6220" s="89" t="s">
        <v>15560</v>
      </c>
      <c r="E6220" s="89" t="s">
        <v>130</v>
      </c>
      <c r="F6220" s="89" t="s">
        <v>128</v>
      </c>
      <c r="G6220" s="105">
        <v>45471.705555555556</v>
      </c>
      <c r="H6220" t="str">
        <f>INDEX(Partner_details[companyName], MATCH(E6220, Partner_details[email], 0))</f>
        <v>Avetis Grigoryan</v>
      </c>
      <c r="I6220">
        <f>IFERROR(INDEX(ggPayers[payer], MATCH(A6220, ggPayers[remote_order_id], 0)), 0)</f>
        <v>344607</v>
      </c>
      <c r="J6220" t="str">
        <f t="shared" si="97"/>
        <v>ggPay</v>
      </c>
    </row>
    <row r="6221" spans="1:10">
      <c r="A6221" s="89" t="s">
        <v>4687</v>
      </c>
      <c r="B6221" s="89">
        <v>1000</v>
      </c>
      <c r="C6221" s="89" t="s">
        <v>561</v>
      </c>
      <c r="D6221" s="89"/>
      <c r="E6221" s="89" t="s">
        <v>6714</v>
      </c>
      <c r="F6221" s="89" t="s">
        <v>585</v>
      </c>
      <c r="G6221" s="105">
        <v>45471.706250000003</v>
      </c>
      <c r="H6221" t="str">
        <f>INDEX(Partner_details[companyName], MATCH(E6221, Partner_details[email], 0))</f>
        <v>Dodopizza</v>
      </c>
      <c r="I6221">
        <f>IFERROR(INDEX(ggPayers[payer], MATCH(A6221, ggPayers[remote_order_id], 0)), 0)</f>
        <v>0</v>
      </c>
      <c r="J6221" t="str">
        <f t="shared" si="97"/>
        <v>other</v>
      </c>
    </row>
    <row r="6222" spans="1:10">
      <c r="A6222" s="89" t="s">
        <v>4685</v>
      </c>
      <c r="B6222" s="89">
        <v>2000</v>
      </c>
      <c r="C6222" s="89" t="s">
        <v>561</v>
      </c>
      <c r="D6222" s="89" t="s">
        <v>15561</v>
      </c>
      <c r="E6222" s="89" t="s">
        <v>6606</v>
      </c>
      <c r="F6222" s="89" t="s">
        <v>387</v>
      </c>
      <c r="G6222" s="105">
        <v>45471.746527777781</v>
      </c>
      <c r="H6222" t="str">
        <f>INDEX(Partner_details[companyName], MATCH(E6222, Partner_details[email], 0))</f>
        <v>Beer academy</v>
      </c>
      <c r="I6222">
        <f>IFERROR(INDEX(ggPayers[payer], MATCH(A6222, ggPayers[remote_order_id], 0)), 0)</f>
        <v>129432</v>
      </c>
      <c r="J6222" t="str">
        <f t="shared" si="97"/>
        <v>ggPay</v>
      </c>
    </row>
    <row r="6223" spans="1:10">
      <c r="A6223" s="89" t="s">
        <v>4683</v>
      </c>
      <c r="B6223" s="89">
        <v>1000</v>
      </c>
      <c r="C6223" s="89" t="s">
        <v>561</v>
      </c>
      <c r="D6223" s="89" t="s">
        <v>15562</v>
      </c>
      <c r="E6223" s="89" t="s">
        <v>7306</v>
      </c>
      <c r="F6223" s="89" t="s">
        <v>379</v>
      </c>
      <c r="G6223" s="105">
        <v>45471.888194444444</v>
      </c>
      <c r="H6223" t="str">
        <f>INDEX(Partner_details[companyName], MATCH(E6223, Partner_details[email], 0))</f>
        <v>Bardak</v>
      </c>
      <c r="I6223">
        <f>IFERROR(INDEX(ggPayers[payer], MATCH(A6223, ggPayers[remote_order_id], 0)), 0)</f>
        <v>194419</v>
      </c>
      <c r="J6223" t="str">
        <f t="shared" si="97"/>
        <v>ggPay</v>
      </c>
    </row>
    <row r="6224" spans="1:10">
      <c r="A6224" s="89" t="s">
        <v>4681</v>
      </c>
      <c r="B6224" s="89">
        <v>1000</v>
      </c>
      <c r="C6224" s="89" t="s">
        <v>561</v>
      </c>
      <c r="D6224" s="89" t="s">
        <v>15563</v>
      </c>
      <c r="E6224" s="89" t="s">
        <v>7306</v>
      </c>
      <c r="F6224" s="89" t="s">
        <v>379</v>
      </c>
      <c r="G6224" s="105">
        <v>45471.888888888891</v>
      </c>
      <c r="H6224" t="str">
        <f>INDEX(Partner_details[companyName], MATCH(E6224, Partner_details[email], 0))</f>
        <v>Bardak</v>
      </c>
      <c r="I6224">
        <f>IFERROR(INDEX(ggPayers[payer], MATCH(A6224, ggPayers[remote_order_id], 0)), 0)</f>
        <v>194419</v>
      </c>
      <c r="J6224" t="str">
        <f t="shared" si="97"/>
        <v>ggPay</v>
      </c>
    </row>
    <row r="6225" spans="1:10">
      <c r="A6225" s="89" t="s">
        <v>4679</v>
      </c>
      <c r="B6225" s="89">
        <v>500</v>
      </c>
      <c r="C6225" s="89" t="s">
        <v>561</v>
      </c>
      <c r="D6225" s="89" t="s">
        <v>15564</v>
      </c>
      <c r="E6225" s="89" t="s">
        <v>133</v>
      </c>
      <c r="F6225" s="89" t="s">
        <v>461</v>
      </c>
      <c r="G6225" s="105">
        <v>45472.229166666664</v>
      </c>
      <c r="H6225" t="str">
        <f>INDEX(Partner_details[companyName], MATCH(E6225, Partner_details[email], 0))</f>
        <v>Lumen Coffee</v>
      </c>
      <c r="I6225">
        <f>IFERROR(INDEX(ggPayers[payer], MATCH(A6225, ggPayers[remote_order_id], 0)), 0)</f>
        <v>657873</v>
      </c>
      <c r="J6225" t="str">
        <f t="shared" si="97"/>
        <v>ggPay</v>
      </c>
    </row>
    <row r="6226" spans="1:10">
      <c r="A6226" s="89" t="s">
        <v>4677</v>
      </c>
      <c r="B6226" s="89">
        <v>100</v>
      </c>
      <c r="C6226" s="89" t="s">
        <v>561</v>
      </c>
      <c r="D6226" s="89" t="s">
        <v>15565</v>
      </c>
      <c r="E6226" s="89" t="s">
        <v>279</v>
      </c>
      <c r="F6226" s="89" t="s">
        <v>278</v>
      </c>
      <c r="G6226" s="105">
        <v>45472.326388888891</v>
      </c>
      <c r="H6226" t="str">
        <f>INDEX(Partner_details[companyName], MATCH(E6226, Partner_details[email], 0))</f>
        <v>gg cjsc</v>
      </c>
      <c r="I6226">
        <f>IFERROR(INDEX(ggPayers[payer], MATCH(A6226, ggPayers[remote_order_id], 0)), 0)</f>
        <v>825186</v>
      </c>
      <c r="J6226" t="str">
        <f t="shared" si="97"/>
        <v>ggPay</v>
      </c>
    </row>
    <row r="6227" spans="1:10">
      <c r="A6227" s="89" t="s">
        <v>15566</v>
      </c>
      <c r="B6227" s="89">
        <v>100</v>
      </c>
      <c r="C6227" s="89" t="s">
        <v>7963</v>
      </c>
      <c r="D6227" s="89" t="s">
        <v>15567</v>
      </c>
      <c r="E6227" s="89" t="s">
        <v>279</v>
      </c>
      <c r="F6227" s="89" t="s">
        <v>278</v>
      </c>
      <c r="G6227" s="105">
        <v>45472.32708333333</v>
      </c>
      <c r="H6227" t="str">
        <f>INDEX(Partner_details[companyName], MATCH(E6227, Partner_details[email], 0))</f>
        <v>gg cjsc</v>
      </c>
      <c r="I6227">
        <f>IFERROR(INDEX(ggPayers[payer], MATCH(A6227, ggPayers[remote_order_id], 0)), 0)</f>
        <v>0</v>
      </c>
      <c r="J6227" t="str">
        <f t="shared" si="97"/>
        <v>other</v>
      </c>
    </row>
    <row r="6228" spans="1:10">
      <c r="A6228" s="89" t="s">
        <v>15568</v>
      </c>
      <c r="B6228" s="89">
        <v>100</v>
      </c>
      <c r="C6228" s="89" t="s">
        <v>7963</v>
      </c>
      <c r="D6228" s="89" t="s">
        <v>15569</v>
      </c>
      <c r="E6228" s="89" t="s">
        <v>279</v>
      </c>
      <c r="F6228" s="89" t="s">
        <v>278</v>
      </c>
      <c r="G6228" s="105">
        <v>45472.32708333333</v>
      </c>
      <c r="H6228" t="str">
        <f>INDEX(Partner_details[companyName], MATCH(E6228, Partner_details[email], 0))</f>
        <v>gg cjsc</v>
      </c>
      <c r="I6228">
        <f>IFERROR(INDEX(ggPayers[payer], MATCH(A6228, ggPayers[remote_order_id], 0)), 0)</f>
        <v>0</v>
      </c>
      <c r="J6228" t="str">
        <f t="shared" si="97"/>
        <v>other</v>
      </c>
    </row>
    <row r="6229" spans="1:10">
      <c r="A6229" s="89" t="s">
        <v>4675</v>
      </c>
      <c r="B6229" s="89">
        <v>500</v>
      </c>
      <c r="C6229" s="89" t="s">
        <v>561</v>
      </c>
      <c r="D6229" s="89" t="s">
        <v>15570</v>
      </c>
      <c r="E6229" s="89" t="s">
        <v>7554</v>
      </c>
      <c r="F6229" s="89" t="s">
        <v>623</v>
      </c>
      <c r="G6229" s="105">
        <v>45472.328472222223</v>
      </c>
      <c r="H6229" t="str">
        <f>INDEX(Partner_details[companyName], MATCH(E6229, Partner_details[email], 0))</f>
        <v>Bagel</v>
      </c>
      <c r="I6229">
        <f>IFERROR(INDEX(ggPayers[payer], MATCH(A6229, ggPayers[remote_order_id], 0)), 0)</f>
        <v>13476</v>
      </c>
      <c r="J6229" t="str">
        <f t="shared" si="97"/>
        <v>ggPay</v>
      </c>
    </row>
    <row r="6230" spans="1:10">
      <c r="A6230" s="89" t="s">
        <v>15571</v>
      </c>
      <c r="B6230" s="89">
        <v>250</v>
      </c>
      <c r="C6230" s="89" t="s">
        <v>7963</v>
      </c>
      <c r="D6230" s="89" t="s">
        <v>15572</v>
      </c>
      <c r="E6230" s="89" t="s">
        <v>7018</v>
      </c>
      <c r="F6230" s="89" t="s">
        <v>476</v>
      </c>
      <c r="G6230" s="105">
        <v>45472.401388888888</v>
      </c>
      <c r="H6230" t="str">
        <f>INDEX(Partner_details[companyName], MATCH(E6230, Partner_details[email], 0))</f>
        <v>Malocco</v>
      </c>
      <c r="I6230">
        <f>IFERROR(INDEX(ggPayers[payer], MATCH(A6230, ggPayers[remote_order_id], 0)), 0)</f>
        <v>0</v>
      </c>
      <c r="J6230" t="str">
        <f t="shared" si="97"/>
        <v>other</v>
      </c>
    </row>
    <row r="6231" spans="1:10">
      <c r="A6231" s="89" t="s">
        <v>15573</v>
      </c>
      <c r="B6231" s="89">
        <v>250</v>
      </c>
      <c r="C6231" s="89" t="s">
        <v>7963</v>
      </c>
      <c r="D6231" s="89" t="s">
        <v>15574</v>
      </c>
      <c r="E6231" s="89" t="s">
        <v>7018</v>
      </c>
      <c r="F6231" s="89" t="s">
        <v>476</v>
      </c>
      <c r="G6231" s="105">
        <v>45472.401388888888</v>
      </c>
      <c r="H6231" t="str">
        <f>INDEX(Partner_details[companyName], MATCH(E6231, Partner_details[email], 0))</f>
        <v>Malocco</v>
      </c>
      <c r="I6231">
        <f>IFERROR(INDEX(ggPayers[payer], MATCH(A6231, ggPayers[remote_order_id], 0)), 0)</f>
        <v>0</v>
      </c>
      <c r="J6231" t="str">
        <f t="shared" si="97"/>
        <v>other</v>
      </c>
    </row>
    <row r="6232" spans="1:10">
      <c r="A6232" s="89" t="s">
        <v>15575</v>
      </c>
      <c r="B6232" s="89">
        <v>250</v>
      </c>
      <c r="C6232" s="89" t="s">
        <v>7963</v>
      </c>
      <c r="D6232" s="89"/>
      <c r="E6232" s="89" t="s">
        <v>7018</v>
      </c>
      <c r="F6232" s="89" t="s">
        <v>476</v>
      </c>
      <c r="G6232" s="105">
        <v>45472.402083333334</v>
      </c>
      <c r="H6232" t="str">
        <f>INDEX(Partner_details[companyName], MATCH(E6232, Partner_details[email], 0))</f>
        <v>Malocco</v>
      </c>
      <c r="I6232">
        <f>IFERROR(INDEX(ggPayers[payer], MATCH(A6232, ggPayers[remote_order_id], 0)), 0)</f>
        <v>0</v>
      </c>
      <c r="J6232" t="str">
        <f t="shared" si="97"/>
        <v>other</v>
      </c>
    </row>
    <row r="6233" spans="1:10">
      <c r="A6233" s="89" t="s">
        <v>15576</v>
      </c>
      <c r="B6233" s="89">
        <v>250</v>
      </c>
      <c r="C6233" s="89" t="s">
        <v>7963</v>
      </c>
      <c r="D6233" s="89"/>
      <c r="E6233" s="89" t="s">
        <v>7018</v>
      </c>
      <c r="F6233" s="89" t="s">
        <v>476</v>
      </c>
      <c r="G6233" s="105">
        <v>45472.402083333334</v>
      </c>
      <c r="H6233" t="str">
        <f>INDEX(Partner_details[companyName], MATCH(E6233, Partner_details[email], 0))</f>
        <v>Malocco</v>
      </c>
      <c r="I6233">
        <f>IFERROR(INDEX(ggPayers[payer], MATCH(A6233, ggPayers[remote_order_id], 0)), 0)</f>
        <v>0</v>
      </c>
      <c r="J6233" t="str">
        <f t="shared" si="97"/>
        <v>other</v>
      </c>
    </row>
    <row r="6234" spans="1:10">
      <c r="A6234" s="89" t="s">
        <v>15577</v>
      </c>
      <c r="B6234" s="89">
        <v>250</v>
      </c>
      <c r="C6234" s="89" t="s">
        <v>7963</v>
      </c>
      <c r="D6234" s="89"/>
      <c r="E6234" s="89" t="s">
        <v>7018</v>
      </c>
      <c r="F6234" s="89" t="s">
        <v>476</v>
      </c>
      <c r="G6234" s="105">
        <v>45472.402083333334</v>
      </c>
      <c r="H6234" t="str">
        <f>INDEX(Partner_details[companyName], MATCH(E6234, Partner_details[email], 0))</f>
        <v>Malocco</v>
      </c>
      <c r="I6234">
        <f>IFERROR(INDEX(ggPayers[payer], MATCH(A6234, ggPayers[remote_order_id], 0)), 0)</f>
        <v>0</v>
      </c>
      <c r="J6234" t="str">
        <f t="shared" si="97"/>
        <v>other</v>
      </c>
    </row>
    <row r="6235" spans="1:10">
      <c r="A6235" s="89" t="s">
        <v>6040</v>
      </c>
      <c r="B6235" s="89">
        <v>500</v>
      </c>
      <c r="C6235" s="89" t="s">
        <v>5606</v>
      </c>
      <c r="D6235" s="89" t="s">
        <v>15578</v>
      </c>
      <c r="E6235" s="89" t="s">
        <v>7579</v>
      </c>
      <c r="F6235" s="89" t="s">
        <v>602</v>
      </c>
      <c r="G6235" s="105">
        <v>45472.430555555555</v>
      </c>
      <c r="H6235" t="e">
        <f>INDEX(Partner_details[companyName], MATCH(E6235, Partner_details[email], 0))</f>
        <v>#N/A</v>
      </c>
      <c r="I6235">
        <f>IFERROR(INDEX(ggPayers[payer], MATCH(A6235, ggPayers[remote_order_id], 0)), 0)</f>
        <v>1034046</v>
      </c>
      <c r="J6235" t="str">
        <f t="shared" si="97"/>
        <v>ggPay</v>
      </c>
    </row>
    <row r="6236" spans="1:10">
      <c r="A6236" s="89" t="s">
        <v>6039</v>
      </c>
      <c r="B6236" s="89">
        <v>500</v>
      </c>
      <c r="C6236" s="89" t="s">
        <v>5606</v>
      </c>
      <c r="D6236" s="89" t="s">
        <v>15579</v>
      </c>
      <c r="E6236" s="89" t="s">
        <v>7579</v>
      </c>
      <c r="F6236" s="89" t="s">
        <v>602</v>
      </c>
      <c r="G6236" s="105">
        <v>45472.430555555555</v>
      </c>
      <c r="H6236" t="e">
        <f>INDEX(Partner_details[companyName], MATCH(E6236, Partner_details[email], 0))</f>
        <v>#N/A</v>
      </c>
      <c r="I6236">
        <f>IFERROR(INDEX(ggPayers[payer], MATCH(A6236, ggPayers[remote_order_id], 0)), 0)</f>
        <v>1034046</v>
      </c>
      <c r="J6236" t="str">
        <f t="shared" si="97"/>
        <v>ggPay</v>
      </c>
    </row>
    <row r="6237" spans="1:10">
      <c r="A6237" s="89" t="s">
        <v>15580</v>
      </c>
      <c r="B6237" s="89">
        <v>500</v>
      </c>
      <c r="C6237" s="89" t="s">
        <v>7963</v>
      </c>
      <c r="D6237" s="89" t="s">
        <v>15581</v>
      </c>
      <c r="E6237" s="89" t="s">
        <v>7485</v>
      </c>
      <c r="F6237" s="89" t="s">
        <v>1728</v>
      </c>
      <c r="G6237" s="105">
        <v>45472.57708333333</v>
      </c>
      <c r="H6237" t="str">
        <f>INDEX(Partner_details[companyName], MATCH(E6237, Partner_details[email], 0))</f>
        <v>Cinnabon</v>
      </c>
      <c r="I6237">
        <f>IFERROR(INDEX(ggPayers[payer], MATCH(A6237, ggPayers[remote_order_id], 0)), 0)</f>
        <v>0</v>
      </c>
      <c r="J6237" t="str">
        <f t="shared" si="97"/>
        <v>other</v>
      </c>
    </row>
    <row r="6238" spans="1:10">
      <c r="A6238" s="89" t="s">
        <v>4673</v>
      </c>
      <c r="B6238" s="89">
        <v>500</v>
      </c>
      <c r="C6238" s="89" t="s">
        <v>561</v>
      </c>
      <c r="D6238" s="89" t="s">
        <v>15582</v>
      </c>
      <c r="E6238" s="89" t="s">
        <v>6606</v>
      </c>
      <c r="F6238" s="89" t="s">
        <v>387</v>
      </c>
      <c r="G6238" s="105">
        <v>45472.719444444447</v>
      </c>
      <c r="H6238" t="str">
        <f>INDEX(Partner_details[companyName], MATCH(E6238, Partner_details[email], 0))</f>
        <v>Beer academy</v>
      </c>
      <c r="I6238">
        <f>IFERROR(INDEX(ggPayers[payer], MATCH(A6238, ggPayers[remote_order_id], 0)), 0)</f>
        <v>37653</v>
      </c>
      <c r="J6238" t="str">
        <f t="shared" si="97"/>
        <v>ggPay</v>
      </c>
    </row>
    <row r="6239" spans="1:10">
      <c r="A6239" s="89" t="s">
        <v>4671</v>
      </c>
      <c r="B6239" s="89">
        <v>800</v>
      </c>
      <c r="C6239" s="89" t="s">
        <v>561</v>
      </c>
      <c r="D6239" s="89" t="s">
        <v>15583</v>
      </c>
      <c r="E6239" s="89" t="s">
        <v>7296</v>
      </c>
      <c r="F6239" s="89" t="s">
        <v>516</v>
      </c>
      <c r="G6239" s="105">
        <v>45472.738194444442</v>
      </c>
      <c r="H6239" t="str">
        <f>INDEX(Partner_details[companyName], MATCH(E6239, Partner_details[email], 0))</f>
        <v>Paul</v>
      </c>
      <c r="I6239">
        <f>IFERROR(INDEX(ggPayers[payer], MATCH(A6239, ggPayers[remote_order_id], 0)), 0)</f>
        <v>415252</v>
      </c>
      <c r="J6239" t="str">
        <f t="shared" si="97"/>
        <v>ggPay</v>
      </c>
    </row>
    <row r="6240" spans="1:10">
      <c r="A6240" s="89" t="s">
        <v>4669</v>
      </c>
      <c r="B6240" s="89">
        <v>1000</v>
      </c>
      <c r="C6240" s="89" t="s">
        <v>561</v>
      </c>
      <c r="D6240" s="89" t="s">
        <v>15584</v>
      </c>
      <c r="E6240" s="89" t="s">
        <v>6830</v>
      </c>
      <c r="F6240" s="89" t="s">
        <v>382</v>
      </c>
      <c r="G6240" s="105">
        <v>45472.741666666669</v>
      </c>
      <c r="H6240" t="str">
        <f>INDEX(Partner_details[companyName], MATCH(E6240, Partner_details[email], 0))</f>
        <v>Beer Academy</v>
      </c>
      <c r="I6240">
        <f>IFERROR(INDEX(ggPayers[payer], MATCH(A6240, ggPayers[remote_order_id], 0)), 0)</f>
        <v>2484</v>
      </c>
      <c r="J6240" t="str">
        <f t="shared" si="97"/>
        <v>ggPay</v>
      </c>
    </row>
    <row r="6241" spans="1:10">
      <c r="A6241" s="89" t="s">
        <v>4667</v>
      </c>
      <c r="B6241" s="89">
        <v>3000</v>
      </c>
      <c r="C6241" s="89" t="s">
        <v>561</v>
      </c>
      <c r="D6241" s="89" t="s">
        <v>15585</v>
      </c>
      <c r="E6241" s="89" t="s">
        <v>7235</v>
      </c>
      <c r="F6241" s="89" t="s">
        <v>710</v>
      </c>
      <c r="G6241" s="105">
        <v>45472.774305555555</v>
      </c>
      <c r="H6241" t="str">
        <f>INDEX(Partner_details[companyName], MATCH(E6241, Partner_details[email], 0))</f>
        <v>Smoking Chef</v>
      </c>
      <c r="I6241">
        <f>IFERROR(INDEX(ggPayers[payer], MATCH(A6241, ggPayers[remote_order_id], 0)), 0)</f>
        <v>931082</v>
      </c>
      <c r="J6241" t="str">
        <f t="shared" si="97"/>
        <v>ggPay</v>
      </c>
    </row>
    <row r="6242" spans="1:10">
      <c r="A6242" s="89" t="s">
        <v>15586</v>
      </c>
      <c r="B6242" s="89">
        <v>2000</v>
      </c>
      <c r="C6242" s="89" t="s">
        <v>7963</v>
      </c>
      <c r="D6242" s="89" t="s">
        <v>15587</v>
      </c>
      <c r="E6242" s="89" t="s">
        <v>6546</v>
      </c>
      <c r="F6242" s="89" t="s">
        <v>1738</v>
      </c>
      <c r="G6242" s="105">
        <v>45472.842361111114</v>
      </c>
      <c r="H6242" t="str">
        <f>INDEX(Partner_details[companyName], MATCH(E6242, Partner_details[email], 0))</f>
        <v>Kilikian</v>
      </c>
      <c r="I6242">
        <f>IFERROR(INDEX(ggPayers[payer], MATCH(A6242, ggPayers[remote_order_id], 0)), 0)</f>
        <v>0</v>
      </c>
      <c r="J6242" t="str">
        <f t="shared" si="97"/>
        <v>other</v>
      </c>
    </row>
    <row r="6243" spans="1:10">
      <c r="A6243" s="89" t="s">
        <v>15588</v>
      </c>
      <c r="B6243" s="89">
        <v>500</v>
      </c>
      <c r="C6243" s="89" t="s">
        <v>7963</v>
      </c>
      <c r="D6243" s="89" t="s">
        <v>15589</v>
      </c>
      <c r="E6243" s="89" t="s">
        <v>7452</v>
      </c>
      <c r="F6243" s="89" t="s">
        <v>1147</v>
      </c>
      <c r="G6243" s="105">
        <v>45472.94027777778</v>
      </c>
      <c r="H6243" t="str">
        <f>INDEX(Partner_details[companyName], MATCH(E6243, Partner_details[email], 0))</f>
        <v>Karas Tumanyan</v>
      </c>
      <c r="I6243">
        <f>IFERROR(INDEX(ggPayers[payer], MATCH(A6243, ggPayers[remote_order_id], 0)), 0)</f>
        <v>0</v>
      </c>
      <c r="J6243" t="str">
        <f t="shared" si="97"/>
        <v>other</v>
      </c>
    </row>
    <row r="6244" spans="1:10">
      <c r="A6244" s="89" t="s">
        <v>15590</v>
      </c>
      <c r="B6244" s="89">
        <v>500</v>
      </c>
      <c r="C6244" s="89" t="s">
        <v>7963</v>
      </c>
      <c r="D6244" s="89" t="s">
        <v>15591</v>
      </c>
      <c r="E6244" s="89" t="s">
        <v>7452</v>
      </c>
      <c r="F6244" s="89" t="s">
        <v>1147</v>
      </c>
      <c r="G6244" s="105">
        <v>45472.94027777778</v>
      </c>
      <c r="H6244" t="str">
        <f>INDEX(Partner_details[companyName], MATCH(E6244, Partner_details[email], 0))</f>
        <v>Karas Tumanyan</v>
      </c>
      <c r="I6244">
        <f>IFERROR(INDEX(ggPayers[payer], MATCH(A6244, ggPayers[remote_order_id], 0)), 0)</f>
        <v>0</v>
      </c>
      <c r="J6244" t="str">
        <f t="shared" si="97"/>
        <v>other</v>
      </c>
    </row>
    <row r="6245" spans="1:10">
      <c r="A6245" s="89" t="s">
        <v>15592</v>
      </c>
      <c r="B6245" s="89">
        <v>500</v>
      </c>
      <c r="C6245" s="89" t="s">
        <v>7963</v>
      </c>
      <c r="D6245" s="89" t="s">
        <v>15593</v>
      </c>
      <c r="E6245" s="89" t="s">
        <v>7452</v>
      </c>
      <c r="F6245" s="89" t="s">
        <v>1147</v>
      </c>
      <c r="G6245" s="105">
        <v>45472.94027777778</v>
      </c>
      <c r="H6245" t="str">
        <f>INDEX(Partner_details[companyName], MATCH(E6245, Partner_details[email], 0))</f>
        <v>Karas Tumanyan</v>
      </c>
      <c r="I6245">
        <f>IFERROR(INDEX(ggPayers[payer], MATCH(A6245, ggPayers[remote_order_id], 0)), 0)</f>
        <v>0</v>
      </c>
      <c r="J6245" t="str">
        <f t="shared" si="97"/>
        <v>other</v>
      </c>
    </row>
    <row r="6246" spans="1:10">
      <c r="A6246" s="89" t="s">
        <v>6038</v>
      </c>
      <c r="B6246" s="89">
        <v>500</v>
      </c>
      <c r="C6246" s="89" t="s">
        <v>5606</v>
      </c>
      <c r="D6246" s="89" t="s">
        <v>15594</v>
      </c>
      <c r="E6246" s="89" t="s">
        <v>7452</v>
      </c>
      <c r="F6246" s="89" t="s">
        <v>1147</v>
      </c>
      <c r="G6246" s="105">
        <v>45472.940972222219</v>
      </c>
      <c r="H6246" t="str">
        <f>INDEX(Partner_details[companyName], MATCH(E6246, Partner_details[email], 0))</f>
        <v>Karas Tumanyan</v>
      </c>
      <c r="I6246">
        <f>IFERROR(INDEX(ggPayers[payer], MATCH(A6246, ggPayers[remote_order_id], 0)), 0)</f>
        <v>924182</v>
      </c>
      <c r="J6246" t="str">
        <f t="shared" si="97"/>
        <v>ggPay</v>
      </c>
    </row>
    <row r="6247" spans="1:10">
      <c r="A6247" s="89" t="s">
        <v>15595</v>
      </c>
      <c r="B6247" s="89">
        <v>500</v>
      </c>
      <c r="C6247" s="89" t="s">
        <v>7963</v>
      </c>
      <c r="D6247" s="89" t="s">
        <v>15596</v>
      </c>
      <c r="E6247" s="89" t="s">
        <v>7452</v>
      </c>
      <c r="F6247" s="89" t="s">
        <v>1147</v>
      </c>
      <c r="G6247" s="105">
        <v>45472.941666666666</v>
      </c>
      <c r="H6247" t="str">
        <f>INDEX(Partner_details[companyName], MATCH(E6247, Partner_details[email], 0))</f>
        <v>Karas Tumanyan</v>
      </c>
      <c r="I6247">
        <f>IFERROR(INDEX(ggPayers[payer], MATCH(A6247, ggPayers[remote_order_id], 0)), 0)</f>
        <v>0</v>
      </c>
      <c r="J6247" t="str">
        <f t="shared" si="97"/>
        <v>other</v>
      </c>
    </row>
    <row r="6248" spans="1:10">
      <c r="A6248" s="89" t="s">
        <v>4665</v>
      </c>
      <c r="B6248" s="89">
        <v>300</v>
      </c>
      <c r="C6248" s="89" t="s">
        <v>561</v>
      </c>
      <c r="D6248" s="89" t="s">
        <v>15597</v>
      </c>
      <c r="E6248" s="89" t="s">
        <v>133</v>
      </c>
      <c r="F6248" s="89" t="s">
        <v>461</v>
      </c>
      <c r="G6248" s="105">
        <v>45473.208333333336</v>
      </c>
      <c r="H6248" t="str">
        <f>INDEX(Partner_details[companyName], MATCH(E6248, Partner_details[email], 0))</f>
        <v>Lumen Coffee</v>
      </c>
      <c r="I6248">
        <f>IFERROR(INDEX(ggPayers[payer], MATCH(A6248, ggPayers[remote_order_id], 0)), 0)</f>
        <v>657873</v>
      </c>
      <c r="J6248" t="str">
        <f t="shared" si="97"/>
        <v>ggPay</v>
      </c>
    </row>
    <row r="6249" spans="1:10">
      <c r="A6249" s="89" t="s">
        <v>4663</v>
      </c>
      <c r="B6249" s="89">
        <v>500</v>
      </c>
      <c r="C6249" s="89" t="s">
        <v>561</v>
      </c>
      <c r="D6249" s="89" t="s">
        <v>15598</v>
      </c>
      <c r="E6249" s="89" t="s">
        <v>7579</v>
      </c>
      <c r="F6249" s="89" t="s">
        <v>602</v>
      </c>
      <c r="G6249" s="105">
        <v>45473.366666666669</v>
      </c>
      <c r="H6249" t="e">
        <f>INDEX(Partner_details[companyName], MATCH(E6249, Partner_details[email], 0))</f>
        <v>#N/A</v>
      </c>
      <c r="I6249">
        <f>IFERROR(INDEX(ggPayers[payer], MATCH(A6249, ggPayers[remote_order_id], 0)), 0)</f>
        <v>388541</v>
      </c>
      <c r="J6249" t="str">
        <f t="shared" si="97"/>
        <v>ggPay</v>
      </c>
    </row>
    <row r="6250" spans="1:10">
      <c r="A6250" s="89" t="s">
        <v>15599</v>
      </c>
      <c r="B6250" s="89">
        <v>1000</v>
      </c>
      <c r="C6250" s="89" t="s">
        <v>7963</v>
      </c>
      <c r="D6250" s="89" t="s">
        <v>15600</v>
      </c>
      <c r="E6250" s="89" t="s">
        <v>6823</v>
      </c>
      <c r="F6250" s="89" t="s">
        <v>3823</v>
      </c>
      <c r="G6250" s="105">
        <v>45473.373611111114</v>
      </c>
      <c r="H6250" t="str">
        <f>INDEX(Partner_details[companyName], MATCH(E6250, Partner_details[email], 0))</f>
        <v>Buzand cafe</v>
      </c>
      <c r="I6250">
        <f>IFERROR(INDEX(ggPayers[payer], MATCH(A6250, ggPayers[remote_order_id], 0)), 0)</f>
        <v>0</v>
      </c>
      <c r="J6250" t="str">
        <f t="shared" si="97"/>
        <v>other</v>
      </c>
    </row>
    <row r="6251" spans="1:10">
      <c r="A6251" s="89" t="s">
        <v>15601</v>
      </c>
      <c r="B6251" s="89">
        <v>1000</v>
      </c>
      <c r="C6251" s="89" t="s">
        <v>7963</v>
      </c>
      <c r="D6251" s="89" t="s">
        <v>15602</v>
      </c>
      <c r="E6251" s="89" t="s">
        <v>6823</v>
      </c>
      <c r="F6251" s="89" t="s">
        <v>3823</v>
      </c>
      <c r="G6251" s="105">
        <v>45473.373611111114</v>
      </c>
      <c r="H6251" t="str">
        <f>INDEX(Partner_details[companyName], MATCH(E6251, Partner_details[email], 0))</f>
        <v>Buzand cafe</v>
      </c>
      <c r="I6251">
        <f>IFERROR(INDEX(ggPayers[payer], MATCH(A6251, ggPayers[remote_order_id], 0)), 0)</f>
        <v>0</v>
      </c>
      <c r="J6251" t="str">
        <f t="shared" si="97"/>
        <v>other</v>
      </c>
    </row>
    <row r="6252" spans="1:10">
      <c r="A6252" s="89" t="s">
        <v>15603</v>
      </c>
      <c r="B6252" s="89">
        <v>1000</v>
      </c>
      <c r="C6252" s="89" t="s">
        <v>7963</v>
      </c>
      <c r="D6252" s="89"/>
      <c r="E6252" s="89" t="s">
        <v>6823</v>
      </c>
      <c r="F6252" s="89" t="s">
        <v>3823</v>
      </c>
      <c r="G6252" s="105">
        <v>45473.373611111114</v>
      </c>
      <c r="H6252" t="str">
        <f>INDEX(Partner_details[companyName], MATCH(E6252, Partner_details[email], 0))</f>
        <v>Buzand cafe</v>
      </c>
      <c r="I6252">
        <f>IFERROR(INDEX(ggPayers[payer], MATCH(A6252, ggPayers[remote_order_id], 0)), 0)</f>
        <v>0</v>
      </c>
      <c r="J6252" t="str">
        <f t="shared" si="97"/>
        <v>other</v>
      </c>
    </row>
    <row r="6253" spans="1:10">
      <c r="A6253" s="89" t="s">
        <v>4661</v>
      </c>
      <c r="B6253" s="89">
        <v>500</v>
      </c>
      <c r="C6253" s="89" t="s">
        <v>561</v>
      </c>
      <c r="D6253" s="89" t="s">
        <v>15604</v>
      </c>
      <c r="E6253" s="89" t="s">
        <v>7223</v>
      </c>
      <c r="F6253" s="89" t="s">
        <v>4660</v>
      </c>
      <c r="G6253" s="105">
        <v>45473.426388888889</v>
      </c>
      <c r="H6253" t="str">
        <f>INDEX(Partner_details[companyName], MATCH(E6253, Partner_details[email], 0))</f>
        <v>Karas Khanjyan</v>
      </c>
      <c r="I6253">
        <f>IFERROR(INDEX(ggPayers[payer], MATCH(A6253, ggPayers[remote_order_id], 0)), 0)</f>
        <v>1125061</v>
      </c>
      <c r="J6253" t="str">
        <f t="shared" si="97"/>
        <v>ggPay</v>
      </c>
    </row>
    <row r="6254" spans="1:10">
      <c r="A6254" s="89" t="s">
        <v>15605</v>
      </c>
      <c r="B6254" s="89">
        <v>500</v>
      </c>
      <c r="C6254" s="89" t="s">
        <v>7963</v>
      </c>
      <c r="D6254" s="89" t="s">
        <v>15606</v>
      </c>
      <c r="E6254" s="89" t="s">
        <v>7223</v>
      </c>
      <c r="F6254" s="89" t="s">
        <v>4660</v>
      </c>
      <c r="G6254" s="105">
        <v>45473.429166666669</v>
      </c>
      <c r="H6254" t="str">
        <f>INDEX(Partner_details[companyName], MATCH(E6254, Partner_details[email], 0))</f>
        <v>Karas Khanjyan</v>
      </c>
      <c r="I6254">
        <f>IFERROR(INDEX(ggPayers[payer], MATCH(A6254, ggPayers[remote_order_id], 0)), 0)</f>
        <v>0</v>
      </c>
      <c r="J6254" t="str">
        <f t="shared" si="97"/>
        <v>other</v>
      </c>
    </row>
    <row r="6255" spans="1:10">
      <c r="A6255" s="89" t="s">
        <v>15607</v>
      </c>
      <c r="B6255" s="89">
        <v>500</v>
      </c>
      <c r="C6255" s="89" t="s">
        <v>7963</v>
      </c>
      <c r="D6255" s="89"/>
      <c r="E6255" s="89" t="s">
        <v>7223</v>
      </c>
      <c r="F6255" s="89" t="s">
        <v>4660</v>
      </c>
      <c r="G6255" s="105">
        <v>45473.429166666669</v>
      </c>
      <c r="H6255" t="str">
        <f>INDEX(Partner_details[companyName], MATCH(E6255, Partner_details[email], 0))</f>
        <v>Karas Khanjyan</v>
      </c>
      <c r="I6255">
        <f>IFERROR(INDEX(ggPayers[payer], MATCH(A6255, ggPayers[remote_order_id], 0)), 0)</f>
        <v>0</v>
      </c>
      <c r="J6255" t="str">
        <f t="shared" si="97"/>
        <v>other</v>
      </c>
    </row>
    <row r="6256" spans="1:10">
      <c r="A6256" s="89" t="s">
        <v>15608</v>
      </c>
      <c r="B6256" s="89">
        <v>500</v>
      </c>
      <c r="C6256" s="89" t="s">
        <v>7963</v>
      </c>
      <c r="D6256" s="89" t="s">
        <v>15609</v>
      </c>
      <c r="E6256" s="89" t="s">
        <v>6572</v>
      </c>
      <c r="F6256" s="89" t="s">
        <v>568</v>
      </c>
      <c r="G6256" s="105">
        <v>45473.435416666667</v>
      </c>
      <c r="H6256" t="str">
        <f>INDEX(Partner_details[companyName], MATCH(E6256, Partner_details[email], 0))</f>
        <v>Bisquit</v>
      </c>
      <c r="I6256">
        <f>IFERROR(INDEX(ggPayers[payer], MATCH(A6256, ggPayers[remote_order_id], 0)), 0)</f>
        <v>0</v>
      </c>
      <c r="J6256" t="str">
        <f t="shared" si="97"/>
        <v>other</v>
      </c>
    </row>
    <row r="6257" spans="1:10">
      <c r="A6257" s="89" t="s">
        <v>15610</v>
      </c>
      <c r="B6257" s="89">
        <v>500</v>
      </c>
      <c r="C6257" s="89" t="s">
        <v>7963</v>
      </c>
      <c r="D6257" s="89" t="s">
        <v>15611</v>
      </c>
      <c r="E6257" s="89" t="s">
        <v>6572</v>
      </c>
      <c r="F6257" s="89" t="s">
        <v>568</v>
      </c>
      <c r="G6257" s="105">
        <v>45473.436805555553</v>
      </c>
      <c r="H6257" t="str">
        <f>INDEX(Partner_details[companyName], MATCH(E6257, Partner_details[email], 0))</f>
        <v>Bisquit</v>
      </c>
      <c r="I6257">
        <f>IFERROR(INDEX(ggPayers[payer], MATCH(A6257, ggPayers[remote_order_id], 0)), 0)</f>
        <v>0</v>
      </c>
      <c r="J6257" t="str">
        <f t="shared" si="97"/>
        <v>other</v>
      </c>
    </row>
    <row r="6258" spans="1:10">
      <c r="A6258" s="89" t="s">
        <v>4658</v>
      </c>
      <c r="B6258" s="89">
        <v>500</v>
      </c>
      <c r="C6258" s="89" t="s">
        <v>561</v>
      </c>
      <c r="D6258" s="89" t="s">
        <v>15612</v>
      </c>
      <c r="E6258" s="89" t="s">
        <v>6572</v>
      </c>
      <c r="F6258" s="89" t="s">
        <v>568</v>
      </c>
      <c r="G6258" s="105">
        <v>45473.439583333333</v>
      </c>
      <c r="H6258" t="str">
        <f>INDEX(Partner_details[companyName], MATCH(E6258, Partner_details[email], 0))</f>
        <v>Bisquit</v>
      </c>
      <c r="I6258">
        <f>IFERROR(INDEX(ggPayers[payer], MATCH(A6258, ggPayers[remote_order_id], 0)), 0)</f>
        <v>1148878</v>
      </c>
      <c r="J6258" t="str">
        <f t="shared" si="97"/>
        <v>ggPay</v>
      </c>
    </row>
    <row r="6259" spans="1:10">
      <c r="A6259" s="89" t="s">
        <v>15613</v>
      </c>
      <c r="B6259" s="89">
        <v>10000</v>
      </c>
      <c r="C6259" s="89" t="s">
        <v>7963</v>
      </c>
      <c r="D6259" s="89"/>
      <c r="E6259" s="89" t="s">
        <v>6714</v>
      </c>
      <c r="F6259" s="89" t="s">
        <v>585</v>
      </c>
      <c r="G6259" s="105">
        <v>45473.484722222223</v>
      </c>
      <c r="H6259" t="str">
        <f>INDEX(Partner_details[companyName], MATCH(E6259, Partner_details[email], 0))</f>
        <v>Dodopizza</v>
      </c>
      <c r="I6259">
        <f>IFERROR(INDEX(ggPayers[payer], MATCH(A6259, ggPayers[remote_order_id], 0)), 0)</f>
        <v>0</v>
      </c>
      <c r="J6259" t="str">
        <f t="shared" si="97"/>
        <v>other</v>
      </c>
    </row>
    <row r="6260" spans="1:10">
      <c r="A6260" s="89" t="s">
        <v>15614</v>
      </c>
      <c r="B6260" s="89">
        <v>10000</v>
      </c>
      <c r="C6260" s="89" t="s">
        <v>7963</v>
      </c>
      <c r="D6260" s="89"/>
      <c r="E6260" s="89" t="s">
        <v>6714</v>
      </c>
      <c r="F6260" s="89" t="s">
        <v>585</v>
      </c>
      <c r="G6260" s="105">
        <v>45473.484722222223</v>
      </c>
      <c r="H6260" t="str">
        <f>INDEX(Partner_details[companyName], MATCH(E6260, Partner_details[email], 0))</f>
        <v>Dodopizza</v>
      </c>
      <c r="I6260">
        <f>IFERROR(INDEX(ggPayers[payer], MATCH(A6260, ggPayers[remote_order_id], 0)), 0)</f>
        <v>0</v>
      </c>
      <c r="J6260" t="str">
        <f t="shared" si="97"/>
        <v>other</v>
      </c>
    </row>
    <row r="6261" spans="1:10">
      <c r="A6261" s="89" t="s">
        <v>15615</v>
      </c>
      <c r="B6261" s="89">
        <v>2000</v>
      </c>
      <c r="C6261" s="89" t="s">
        <v>7963</v>
      </c>
      <c r="D6261" s="89" t="s">
        <v>15616</v>
      </c>
      <c r="E6261" s="89" t="s">
        <v>7018</v>
      </c>
      <c r="F6261" s="89" t="s">
        <v>476</v>
      </c>
      <c r="G6261" s="105">
        <v>45473.486805555556</v>
      </c>
      <c r="H6261" t="str">
        <f>INDEX(Partner_details[companyName], MATCH(E6261, Partner_details[email], 0))</f>
        <v>Malocco</v>
      </c>
      <c r="I6261">
        <f>IFERROR(INDEX(ggPayers[payer], MATCH(A6261, ggPayers[remote_order_id], 0)), 0)</f>
        <v>0</v>
      </c>
      <c r="J6261" t="str">
        <f t="shared" si="97"/>
        <v>other</v>
      </c>
    </row>
    <row r="6262" spans="1:10">
      <c r="A6262" s="89" t="s">
        <v>15617</v>
      </c>
      <c r="B6262" s="89">
        <v>2000</v>
      </c>
      <c r="C6262" s="89" t="s">
        <v>7963</v>
      </c>
      <c r="D6262" s="89"/>
      <c r="E6262" s="89" t="s">
        <v>7018</v>
      </c>
      <c r="F6262" s="89" t="s">
        <v>476</v>
      </c>
      <c r="G6262" s="105">
        <v>45473.487500000003</v>
      </c>
      <c r="H6262" t="str">
        <f>INDEX(Partner_details[companyName], MATCH(E6262, Partner_details[email], 0))</f>
        <v>Malocco</v>
      </c>
      <c r="I6262">
        <f>IFERROR(INDEX(ggPayers[payer], MATCH(A6262, ggPayers[remote_order_id], 0)), 0)</f>
        <v>0</v>
      </c>
      <c r="J6262" t="str">
        <f t="shared" si="97"/>
        <v>other</v>
      </c>
    </row>
    <row r="6263" spans="1:10">
      <c r="A6263" s="89" t="s">
        <v>6037</v>
      </c>
      <c r="B6263" s="89">
        <v>500</v>
      </c>
      <c r="C6263" s="89" t="s">
        <v>5606</v>
      </c>
      <c r="D6263" s="89" t="s">
        <v>15618</v>
      </c>
      <c r="E6263" s="89" t="s">
        <v>7018</v>
      </c>
      <c r="F6263" s="89" t="s">
        <v>476</v>
      </c>
      <c r="G6263" s="105">
        <v>45473.547222222223</v>
      </c>
      <c r="H6263" t="str">
        <f>INDEX(Partner_details[companyName], MATCH(E6263, Partner_details[email], 0))</f>
        <v>Malocco</v>
      </c>
      <c r="I6263">
        <f>IFERROR(INDEX(ggPayers[payer], MATCH(A6263, ggPayers[remote_order_id], 0)), 0)</f>
        <v>113148</v>
      </c>
      <c r="J6263" t="str">
        <f t="shared" si="97"/>
        <v>ggPay</v>
      </c>
    </row>
    <row r="6264" spans="1:10">
      <c r="A6264" s="89" t="s">
        <v>4656</v>
      </c>
      <c r="B6264" s="89">
        <v>1000</v>
      </c>
      <c r="C6264" s="89" t="s">
        <v>561</v>
      </c>
      <c r="D6264" s="89" t="s">
        <v>15619</v>
      </c>
      <c r="E6264" s="89" t="s">
        <v>7336</v>
      </c>
      <c r="F6264" s="89" t="s">
        <v>4049</v>
      </c>
      <c r="G6264" s="105">
        <v>45473.554166666669</v>
      </c>
      <c r="H6264" t="str">
        <f>INDEX(Partner_details[companyName], MATCH(E6264, Partner_details[email], 0))</f>
        <v>Tashir Isahakyan</v>
      </c>
      <c r="I6264">
        <f>IFERROR(INDEX(ggPayers[payer], MATCH(A6264, ggPayers[remote_order_id], 0)), 0)</f>
        <v>1107703</v>
      </c>
      <c r="J6264" t="str">
        <f t="shared" si="97"/>
        <v>ggPay</v>
      </c>
    </row>
    <row r="6265" spans="1:10">
      <c r="A6265" s="89" t="s">
        <v>15620</v>
      </c>
      <c r="B6265" s="89">
        <v>500</v>
      </c>
      <c r="C6265" s="89" t="s">
        <v>7963</v>
      </c>
      <c r="D6265" s="89" t="s">
        <v>15621</v>
      </c>
      <c r="E6265" s="89" t="s">
        <v>6389</v>
      </c>
      <c r="F6265" s="89" t="s">
        <v>4088</v>
      </c>
      <c r="G6265" s="105">
        <v>45473.581944444442</v>
      </c>
      <c r="H6265" t="str">
        <f>INDEX(Partner_details[companyName], MATCH(E6265, Partner_details[email], 0))</f>
        <v>Tashir Khanjyan</v>
      </c>
      <c r="I6265">
        <f>IFERROR(INDEX(ggPayers[payer], MATCH(A6265, ggPayers[remote_order_id], 0)), 0)</f>
        <v>0</v>
      </c>
      <c r="J6265" t="str">
        <f t="shared" si="97"/>
        <v>other</v>
      </c>
    </row>
    <row r="6266" spans="1:10">
      <c r="A6266" s="89" t="s">
        <v>15622</v>
      </c>
      <c r="B6266" s="89">
        <v>500</v>
      </c>
      <c r="C6266" s="89" t="s">
        <v>7963</v>
      </c>
      <c r="D6266" s="89"/>
      <c r="E6266" s="89" t="s">
        <v>6389</v>
      </c>
      <c r="F6266" s="89" t="s">
        <v>4088</v>
      </c>
      <c r="G6266" s="105">
        <v>45473.581944444442</v>
      </c>
      <c r="H6266" t="str">
        <f>INDEX(Partner_details[companyName], MATCH(E6266, Partner_details[email], 0))</f>
        <v>Tashir Khanjyan</v>
      </c>
      <c r="I6266">
        <f>IFERROR(INDEX(ggPayers[payer], MATCH(A6266, ggPayers[remote_order_id], 0)), 0)</f>
        <v>0</v>
      </c>
      <c r="J6266" t="str">
        <f t="shared" si="97"/>
        <v>other</v>
      </c>
    </row>
    <row r="6267" spans="1:10">
      <c r="A6267" s="89" t="s">
        <v>15623</v>
      </c>
      <c r="B6267" s="89">
        <v>500</v>
      </c>
      <c r="C6267" s="89" t="s">
        <v>7963</v>
      </c>
      <c r="D6267" s="89" t="s">
        <v>15624</v>
      </c>
      <c r="E6267" s="89" t="s">
        <v>6389</v>
      </c>
      <c r="F6267" s="89" t="s">
        <v>4088</v>
      </c>
      <c r="G6267" s="105">
        <v>45473.582638888889</v>
      </c>
      <c r="H6267" t="str">
        <f>INDEX(Partner_details[companyName], MATCH(E6267, Partner_details[email], 0))</f>
        <v>Tashir Khanjyan</v>
      </c>
      <c r="I6267">
        <f>IFERROR(INDEX(ggPayers[payer], MATCH(A6267, ggPayers[remote_order_id], 0)), 0)</f>
        <v>0</v>
      </c>
      <c r="J6267" t="str">
        <f t="shared" si="97"/>
        <v>other</v>
      </c>
    </row>
    <row r="6268" spans="1:10">
      <c r="A6268" s="89" t="s">
        <v>15625</v>
      </c>
      <c r="B6268" s="89">
        <v>500</v>
      </c>
      <c r="C6268" s="89" t="s">
        <v>7963</v>
      </c>
      <c r="D6268" s="89"/>
      <c r="E6268" s="89" t="s">
        <v>7339</v>
      </c>
      <c r="F6268" s="89" t="s">
        <v>4573</v>
      </c>
      <c r="G6268" s="105">
        <v>45473.598611111112</v>
      </c>
      <c r="H6268" t="str">
        <f>INDEX(Partner_details[companyName], MATCH(E6268, Partner_details[email], 0))</f>
        <v>Tashir Mazmanyan</v>
      </c>
      <c r="I6268">
        <f>IFERROR(INDEX(ggPayers[payer], MATCH(A6268, ggPayers[remote_order_id], 0)), 0)</f>
        <v>0</v>
      </c>
      <c r="J6268" t="str">
        <f t="shared" si="97"/>
        <v>other</v>
      </c>
    </row>
    <row r="6269" spans="1:10">
      <c r="A6269" s="99" t="s">
        <v>15626</v>
      </c>
      <c r="B6269" s="89">
        <v>500</v>
      </c>
      <c r="C6269" s="89" t="s">
        <v>7963</v>
      </c>
      <c r="D6269" s="89"/>
      <c r="E6269" s="89" t="s">
        <v>7339</v>
      </c>
      <c r="F6269" s="89" t="s">
        <v>4573</v>
      </c>
      <c r="G6269" s="105">
        <v>45473.598611111112</v>
      </c>
      <c r="H6269" t="str">
        <f>INDEX(Partner_details[companyName], MATCH(E6269, Partner_details[email], 0))</f>
        <v>Tashir Mazmanyan</v>
      </c>
      <c r="I6269">
        <f>IFERROR(INDEX(ggPayers[payer], MATCH(A6269, ggPayers[remote_order_id], 0)), 0)</f>
        <v>0</v>
      </c>
      <c r="J6269" t="str">
        <f t="shared" si="97"/>
        <v>other</v>
      </c>
    </row>
    <row r="6270" spans="1:10">
      <c r="A6270" s="89" t="s">
        <v>15627</v>
      </c>
      <c r="B6270" s="89">
        <v>500</v>
      </c>
      <c r="C6270" s="89" t="s">
        <v>7963</v>
      </c>
      <c r="D6270" s="89"/>
      <c r="E6270" s="89" t="s">
        <v>7339</v>
      </c>
      <c r="F6270" s="89" t="s">
        <v>4573</v>
      </c>
      <c r="G6270" s="105">
        <v>45473.598611111112</v>
      </c>
      <c r="H6270" t="str">
        <f>INDEX(Partner_details[companyName], MATCH(E6270, Partner_details[email], 0))</f>
        <v>Tashir Mazmanyan</v>
      </c>
      <c r="I6270">
        <f>IFERROR(INDEX(ggPayers[payer], MATCH(A6270, ggPayers[remote_order_id], 0)), 0)</f>
        <v>0</v>
      </c>
      <c r="J6270" t="str">
        <f t="shared" si="97"/>
        <v>other</v>
      </c>
    </row>
    <row r="6271" spans="1:10">
      <c r="A6271" s="89" t="s">
        <v>15628</v>
      </c>
      <c r="B6271" s="89">
        <v>500</v>
      </c>
      <c r="C6271" s="89" t="s">
        <v>7963</v>
      </c>
      <c r="D6271" s="89" t="s">
        <v>15629</v>
      </c>
      <c r="E6271" s="89" t="s">
        <v>116</v>
      </c>
      <c r="F6271" s="89" t="s">
        <v>6567</v>
      </c>
      <c r="G6271" s="105">
        <v>45473.627083333333</v>
      </c>
      <c r="H6271" t="str">
        <f>INDEX(Partner_details[companyName], MATCH(E6271, Partner_details[email], 0))</f>
        <v>Tumanyan</v>
      </c>
      <c r="I6271">
        <f>IFERROR(INDEX(ggPayers[payer], MATCH(A6271, ggPayers[remote_order_id], 0)), 0)</f>
        <v>0</v>
      </c>
      <c r="J6271" t="str">
        <f t="shared" si="97"/>
        <v>other</v>
      </c>
    </row>
    <row r="6272" spans="1:10">
      <c r="A6272" s="89" t="s">
        <v>4654</v>
      </c>
      <c r="B6272" s="89">
        <v>500</v>
      </c>
      <c r="C6272" s="89" t="s">
        <v>561</v>
      </c>
      <c r="D6272" s="89" t="s">
        <v>15630</v>
      </c>
      <c r="E6272" s="89" t="s">
        <v>7018</v>
      </c>
      <c r="F6272" s="89" t="s">
        <v>476</v>
      </c>
      <c r="G6272" s="105">
        <v>45473.642361111109</v>
      </c>
      <c r="H6272" t="str">
        <f>INDEX(Partner_details[companyName], MATCH(E6272, Partner_details[email], 0))</f>
        <v>Malocco</v>
      </c>
      <c r="I6272">
        <f>IFERROR(INDEX(ggPayers[payer], MATCH(A6272, ggPayers[remote_order_id], 0)), 0)</f>
        <v>384664</v>
      </c>
      <c r="J6272" t="str">
        <f t="shared" si="97"/>
        <v>ggPay</v>
      </c>
    </row>
    <row r="6273" spans="1:10">
      <c r="A6273" s="89" t="s">
        <v>6036</v>
      </c>
      <c r="B6273" s="89">
        <v>1000</v>
      </c>
      <c r="C6273" s="89" t="s">
        <v>5606</v>
      </c>
      <c r="D6273" s="89" t="s">
        <v>15631</v>
      </c>
      <c r="E6273" s="89" t="s">
        <v>7018</v>
      </c>
      <c r="F6273" s="89" t="s">
        <v>476</v>
      </c>
      <c r="G6273" s="105">
        <v>45474.322916666664</v>
      </c>
      <c r="H6273" t="str">
        <f>INDEX(Partner_details[companyName], MATCH(E6273, Partner_details[email], 0))</f>
        <v>Malocco</v>
      </c>
      <c r="I6273">
        <f>IFERROR(INDEX(ggPayers[payer], MATCH(A6273, ggPayers[remote_order_id], 0)), 0)</f>
        <v>122463</v>
      </c>
      <c r="J6273" t="str">
        <f t="shared" si="97"/>
        <v>ggPay</v>
      </c>
    </row>
    <row r="6274" spans="1:10">
      <c r="A6274" s="89" t="s">
        <v>15632</v>
      </c>
      <c r="B6274" s="89">
        <v>500</v>
      </c>
      <c r="C6274" s="89" t="s">
        <v>7963</v>
      </c>
      <c r="D6274" s="89" t="s">
        <v>15633</v>
      </c>
      <c r="E6274" s="89" t="s">
        <v>332</v>
      </c>
      <c r="F6274" s="89" t="s">
        <v>331</v>
      </c>
      <c r="G6274" s="105">
        <v>45474.32916666667</v>
      </c>
      <c r="H6274" t="str">
        <f>INDEX(Partner_details[companyName], MATCH(E6274, Partner_details[email], 0))</f>
        <v>gg cjsc</v>
      </c>
      <c r="I6274">
        <f>IFERROR(INDEX(ggPayers[payer], MATCH(A6274, ggPayers[remote_order_id], 0)), 0)</f>
        <v>0</v>
      </c>
      <c r="J6274" t="str">
        <f t="shared" si="97"/>
        <v>other</v>
      </c>
    </row>
    <row r="6275" spans="1:10">
      <c r="A6275" s="99" t="s">
        <v>4719</v>
      </c>
      <c r="B6275" s="89">
        <v>1000</v>
      </c>
      <c r="C6275" s="89" t="s">
        <v>561</v>
      </c>
      <c r="D6275" s="89" t="s">
        <v>15634</v>
      </c>
      <c r="E6275" s="89" t="s">
        <v>7296</v>
      </c>
      <c r="F6275" s="89" t="s">
        <v>516</v>
      </c>
      <c r="G6275" s="105">
        <v>45474.374305555553</v>
      </c>
      <c r="H6275" t="str">
        <f>INDEX(Partner_details[companyName], MATCH(E6275, Partner_details[email], 0))</f>
        <v>Paul</v>
      </c>
      <c r="I6275">
        <f>IFERROR(INDEX(ggPayers[payer], MATCH(A6275, ggPayers[remote_order_id], 0)), 0)</f>
        <v>232956</v>
      </c>
      <c r="J6275" t="str">
        <f t="shared" ref="J6275:J6338" si="98">IF(NOT(I6275=0), "ggPay", "other")</f>
        <v>ggPay</v>
      </c>
    </row>
    <row r="6276" spans="1:10">
      <c r="A6276" s="89" t="s">
        <v>4717</v>
      </c>
      <c r="B6276" s="89">
        <v>1000</v>
      </c>
      <c r="C6276" s="89" t="s">
        <v>561</v>
      </c>
      <c r="D6276" s="89" t="s">
        <v>15635</v>
      </c>
      <c r="E6276" s="89" t="s">
        <v>6728</v>
      </c>
      <c r="F6276" s="89" t="s">
        <v>6727</v>
      </c>
      <c r="G6276" s="105">
        <v>45474.427083333336</v>
      </c>
      <c r="H6276" t="str">
        <f>INDEX(Partner_details[companyName], MATCH(E6276, Partner_details[email], 0))</f>
        <v>Byblos</v>
      </c>
      <c r="I6276">
        <f>IFERROR(INDEX(ggPayers[payer], MATCH(A6276, ggPayers[remote_order_id], 0)), 0)</f>
        <v>6619</v>
      </c>
      <c r="J6276" t="str">
        <f t="shared" si="98"/>
        <v>ggPay</v>
      </c>
    </row>
    <row r="6277" spans="1:10">
      <c r="A6277" s="89" t="s">
        <v>4715</v>
      </c>
      <c r="B6277" s="89">
        <v>500</v>
      </c>
      <c r="C6277" s="89" t="s">
        <v>561</v>
      </c>
      <c r="D6277" s="89"/>
      <c r="E6277" s="89" t="s">
        <v>6389</v>
      </c>
      <c r="F6277" s="89" t="s">
        <v>4088</v>
      </c>
      <c r="G6277" s="105">
        <v>45474.474999999999</v>
      </c>
      <c r="H6277" t="str">
        <f>INDEX(Partner_details[companyName], MATCH(E6277, Partner_details[email], 0))</f>
        <v>Tashir Khanjyan</v>
      </c>
      <c r="I6277">
        <f>IFERROR(INDEX(ggPayers[payer], MATCH(A6277, ggPayers[remote_order_id], 0)), 0)</f>
        <v>0</v>
      </c>
      <c r="J6277" t="str">
        <f t="shared" si="98"/>
        <v>other</v>
      </c>
    </row>
    <row r="6278" spans="1:10">
      <c r="A6278" s="89" t="s">
        <v>15636</v>
      </c>
      <c r="B6278" s="89">
        <v>300</v>
      </c>
      <c r="C6278" s="89" t="s">
        <v>7963</v>
      </c>
      <c r="D6278" s="89" t="s">
        <v>15637</v>
      </c>
      <c r="E6278" s="89" t="s">
        <v>6774</v>
      </c>
      <c r="F6278" s="89" t="s">
        <v>655</v>
      </c>
      <c r="G6278" s="105">
        <v>45474.584722222222</v>
      </c>
      <c r="H6278" t="str">
        <f>INDEX(Partner_details[companyName], MATCH(E6278, Partner_details[email], 0))</f>
        <v>Coffee music</v>
      </c>
      <c r="I6278">
        <f>IFERROR(INDEX(ggPayers[payer], MATCH(A6278, ggPayers[remote_order_id], 0)), 0)</f>
        <v>0</v>
      </c>
      <c r="J6278" t="str">
        <f t="shared" si="98"/>
        <v>other</v>
      </c>
    </row>
    <row r="6279" spans="1:10">
      <c r="A6279" s="89" t="s">
        <v>15638</v>
      </c>
      <c r="B6279" s="89">
        <v>300</v>
      </c>
      <c r="C6279" s="89" t="s">
        <v>7963</v>
      </c>
      <c r="D6279" s="89" t="s">
        <v>15639</v>
      </c>
      <c r="E6279" s="89" t="s">
        <v>6774</v>
      </c>
      <c r="F6279" s="89" t="s">
        <v>655</v>
      </c>
      <c r="G6279" s="105">
        <v>45474.584722222222</v>
      </c>
      <c r="H6279" t="str">
        <f>INDEX(Partner_details[companyName], MATCH(E6279, Partner_details[email], 0))</f>
        <v>Coffee music</v>
      </c>
      <c r="I6279">
        <f>IFERROR(INDEX(ggPayers[payer], MATCH(A6279, ggPayers[remote_order_id], 0)), 0)</f>
        <v>0</v>
      </c>
      <c r="J6279" t="str">
        <f t="shared" si="98"/>
        <v>other</v>
      </c>
    </row>
    <row r="6280" spans="1:10">
      <c r="A6280" s="89" t="s">
        <v>15640</v>
      </c>
      <c r="B6280" s="89">
        <v>1000</v>
      </c>
      <c r="C6280" s="89" t="s">
        <v>7963</v>
      </c>
      <c r="D6280" s="89" t="s">
        <v>15641</v>
      </c>
      <c r="E6280" s="89" t="s">
        <v>7485</v>
      </c>
      <c r="F6280" s="89" t="s">
        <v>1728</v>
      </c>
      <c r="G6280" s="105">
        <v>45474.621527777781</v>
      </c>
      <c r="H6280" t="str">
        <f>INDEX(Partner_details[companyName], MATCH(E6280, Partner_details[email], 0))</f>
        <v>Cinnabon</v>
      </c>
      <c r="I6280">
        <f>IFERROR(INDEX(ggPayers[payer], MATCH(A6280, ggPayers[remote_order_id], 0)), 0)</f>
        <v>0</v>
      </c>
      <c r="J6280" t="str">
        <f t="shared" si="98"/>
        <v>other</v>
      </c>
    </row>
    <row r="6281" spans="1:10">
      <c r="A6281" s="89" t="s">
        <v>15642</v>
      </c>
      <c r="B6281" s="89">
        <v>1000</v>
      </c>
      <c r="C6281" s="89" t="s">
        <v>7963</v>
      </c>
      <c r="D6281" s="89"/>
      <c r="E6281" s="89" t="s">
        <v>7485</v>
      </c>
      <c r="F6281" s="89" t="s">
        <v>1728</v>
      </c>
      <c r="G6281" s="105">
        <v>45474.621527777781</v>
      </c>
      <c r="H6281" t="str">
        <f>INDEX(Partner_details[companyName], MATCH(E6281, Partner_details[email], 0))</f>
        <v>Cinnabon</v>
      </c>
      <c r="I6281">
        <f>IFERROR(INDEX(ggPayers[payer], MATCH(A6281, ggPayers[remote_order_id], 0)), 0)</f>
        <v>0</v>
      </c>
      <c r="J6281" t="str">
        <f t="shared" si="98"/>
        <v>other</v>
      </c>
    </row>
    <row r="6282" spans="1:10">
      <c r="A6282" s="89" t="s">
        <v>4713</v>
      </c>
      <c r="B6282" s="89">
        <v>500</v>
      </c>
      <c r="C6282" s="89" t="s">
        <v>561</v>
      </c>
      <c r="D6282" s="89" t="s">
        <v>15643</v>
      </c>
      <c r="E6282" s="89" t="s">
        <v>133</v>
      </c>
      <c r="F6282" s="89" t="s">
        <v>461</v>
      </c>
      <c r="G6282" s="105">
        <v>45474.695138888892</v>
      </c>
      <c r="H6282" t="str">
        <f>INDEX(Partner_details[companyName], MATCH(E6282, Partner_details[email], 0))</f>
        <v>Lumen Coffee</v>
      </c>
      <c r="I6282">
        <f>IFERROR(INDEX(ggPayers[payer], MATCH(A6282, ggPayers[remote_order_id], 0)), 0)</f>
        <v>657873</v>
      </c>
      <c r="J6282" t="str">
        <f t="shared" si="98"/>
        <v>ggPay</v>
      </c>
    </row>
    <row r="6283" spans="1:10">
      <c r="A6283" s="89" t="s">
        <v>15644</v>
      </c>
      <c r="B6283" s="89">
        <v>500</v>
      </c>
      <c r="C6283" s="89" t="s">
        <v>7963</v>
      </c>
      <c r="D6283" s="89" t="s">
        <v>15645</v>
      </c>
      <c r="E6283" s="89" t="s">
        <v>6774</v>
      </c>
      <c r="F6283" s="89" t="s">
        <v>655</v>
      </c>
      <c r="G6283" s="105">
        <v>45474.706944444442</v>
      </c>
      <c r="H6283" t="str">
        <f>INDEX(Partner_details[companyName], MATCH(E6283, Partner_details[email], 0))</f>
        <v>Coffee music</v>
      </c>
      <c r="I6283">
        <f>IFERROR(INDEX(ggPayers[payer], MATCH(A6283, ggPayers[remote_order_id], 0)), 0)</f>
        <v>0</v>
      </c>
      <c r="J6283" t="str">
        <f t="shared" si="98"/>
        <v>other</v>
      </c>
    </row>
    <row r="6284" spans="1:10">
      <c r="A6284" s="89" t="s">
        <v>15646</v>
      </c>
      <c r="B6284" s="89">
        <v>1000</v>
      </c>
      <c r="C6284" s="89" t="s">
        <v>7963</v>
      </c>
      <c r="D6284" s="89" t="s">
        <v>15647</v>
      </c>
      <c r="E6284" s="89" t="s">
        <v>6774</v>
      </c>
      <c r="F6284" s="89" t="s">
        <v>655</v>
      </c>
      <c r="G6284" s="105">
        <v>45474.707638888889</v>
      </c>
      <c r="H6284" t="str">
        <f>INDEX(Partner_details[companyName], MATCH(E6284, Partner_details[email], 0))</f>
        <v>Coffee music</v>
      </c>
      <c r="I6284">
        <f>IFERROR(INDEX(ggPayers[payer], MATCH(A6284, ggPayers[remote_order_id], 0)), 0)</f>
        <v>0</v>
      </c>
      <c r="J6284" t="str">
        <f t="shared" si="98"/>
        <v>other</v>
      </c>
    </row>
    <row r="6285" spans="1:10">
      <c r="A6285" s="89" t="s">
        <v>4711</v>
      </c>
      <c r="B6285" s="89">
        <v>300</v>
      </c>
      <c r="C6285" s="89" t="s">
        <v>561</v>
      </c>
      <c r="D6285" s="89" t="s">
        <v>15648</v>
      </c>
      <c r="E6285" s="89" t="s">
        <v>7241</v>
      </c>
      <c r="F6285" s="89" t="s">
        <v>4066</v>
      </c>
      <c r="G6285" s="105">
        <v>45474.740277777775</v>
      </c>
      <c r="H6285" t="str">
        <f>INDEX(Partner_details[companyName], MATCH(E6285, Partner_details[email], 0))</f>
        <v>Tashir Masiv</v>
      </c>
      <c r="I6285">
        <f>IFERROR(INDEX(ggPayers[payer], MATCH(A6285, ggPayers[remote_order_id], 0)), 0)</f>
        <v>5647</v>
      </c>
      <c r="J6285" t="str">
        <f t="shared" si="98"/>
        <v>ggPay</v>
      </c>
    </row>
    <row r="6286" spans="1:10">
      <c r="A6286" s="89" t="s">
        <v>6035</v>
      </c>
      <c r="B6286" s="89">
        <v>2000</v>
      </c>
      <c r="C6286" s="89" t="s">
        <v>5606</v>
      </c>
      <c r="D6286" s="89" t="s">
        <v>15649</v>
      </c>
      <c r="E6286" s="89" t="s">
        <v>130</v>
      </c>
      <c r="F6286" s="89" t="s">
        <v>128</v>
      </c>
      <c r="G6286" s="105">
        <v>45474.799305555556</v>
      </c>
      <c r="H6286" t="str">
        <f>INDEX(Partner_details[companyName], MATCH(E6286, Partner_details[email], 0))</f>
        <v>Avetis Grigoryan</v>
      </c>
      <c r="I6286">
        <f>IFERROR(INDEX(ggPayers[payer], MATCH(A6286, ggPayers[remote_order_id], 0)), 0)</f>
        <v>111431</v>
      </c>
      <c r="J6286" t="str">
        <f t="shared" si="98"/>
        <v>ggPay</v>
      </c>
    </row>
    <row r="6287" spans="1:10">
      <c r="A6287" s="89" t="s">
        <v>6034</v>
      </c>
      <c r="B6287" s="89">
        <v>2000</v>
      </c>
      <c r="C6287" s="89" t="s">
        <v>5606</v>
      </c>
      <c r="D6287" s="89" t="s">
        <v>15650</v>
      </c>
      <c r="E6287" s="89" t="s">
        <v>130</v>
      </c>
      <c r="F6287" s="89" t="s">
        <v>128</v>
      </c>
      <c r="G6287" s="105">
        <v>45474.8</v>
      </c>
      <c r="H6287" t="str">
        <f>INDEX(Partner_details[companyName], MATCH(E6287, Partner_details[email], 0))</f>
        <v>Avetis Grigoryan</v>
      </c>
      <c r="I6287">
        <f>IFERROR(INDEX(ggPayers[payer], MATCH(A6287, ggPayers[remote_order_id], 0)), 0)</f>
        <v>111431</v>
      </c>
      <c r="J6287" t="str">
        <f t="shared" si="98"/>
        <v>ggPay</v>
      </c>
    </row>
    <row r="6288" spans="1:10">
      <c r="A6288" s="89" t="s">
        <v>6033</v>
      </c>
      <c r="B6288" s="89">
        <v>2000</v>
      </c>
      <c r="C6288" s="89" t="s">
        <v>5606</v>
      </c>
      <c r="D6288" s="89" t="s">
        <v>15651</v>
      </c>
      <c r="E6288" s="89" t="s">
        <v>130</v>
      </c>
      <c r="F6288" s="89" t="s">
        <v>128</v>
      </c>
      <c r="G6288" s="105">
        <v>45474.8</v>
      </c>
      <c r="H6288" t="str">
        <f>INDEX(Partner_details[companyName], MATCH(E6288, Partner_details[email], 0))</f>
        <v>Avetis Grigoryan</v>
      </c>
      <c r="I6288">
        <f>IFERROR(INDEX(ggPayers[payer], MATCH(A6288, ggPayers[remote_order_id], 0)), 0)</f>
        <v>111431</v>
      </c>
      <c r="J6288" t="str">
        <f t="shared" si="98"/>
        <v>ggPay</v>
      </c>
    </row>
    <row r="6289" spans="1:10">
      <c r="A6289" s="89" t="s">
        <v>6032</v>
      </c>
      <c r="B6289" s="89">
        <v>2000</v>
      </c>
      <c r="C6289" s="89" t="s">
        <v>5606</v>
      </c>
      <c r="D6289" s="89" t="s">
        <v>15652</v>
      </c>
      <c r="E6289" s="89" t="s">
        <v>130</v>
      </c>
      <c r="F6289" s="89" t="s">
        <v>128</v>
      </c>
      <c r="G6289" s="105">
        <v>45474.800694444442</v>
      </c>
      <c r="H6289" t="str">
        <f>INDEX(Partner_details[companyName], MATCH(E6289, Partner_details[email], 0))</f>
        <v>Avetis Grigoryan</v>
      </c>
      <c r="I6289">
        <f>IFERROR(INDEX(ggPayers[payer], MATCH(A6289, ggPayers[remote_order_id], 0)), 0)</f>
        <v>111431</v>
      </c>
      <c r="J6289" t="str">
        <f t="shared" si="98"/>
        <v>ggPay</v>
      </c>
    </row>
    <row r="6290" spans="1:10">
      <c r="A6290" s="89" t="s">
        <v>4709</v>
      </c>
      <c r="B6290" s="89">
        <v>3000</v>
      </c>
      <c r="C6290" s="89" t="s">
        <v>561</v>
      </c>
      <c r="D6290" s="89" t="s">
        <v>15653</v>
      </c>
      <c r="E6290" s="89" t="s">
        <v>130</v>
      </c>
      <c r="F6290" s="89" t="s">
        <v>128</v>
      </c>
      <c r="G6290" s="105">
        <v>45474.806250000001</v>
      </c>
      <c r="H6290" t="str">
        <f>INDEX(Partner_details[companyName], MATCH(E6290, Partner_details[email], 0))</f>
        <v>Avetis Grigoryan</v>
      </c>
      <c r="I6290">
        <f>IFERROR(INDEX(ggPayers[payer], MATCH(A6290, ggPayers[remote_order_id], 0)), 0)</f>
        <v>766850</v>
      </c>
      <c r="J6290" t="str">
        <f t="shared" si="98"/>
        <v>ggPay</v>
      </c>
    </row>
    <row r="6291" spans="1:10">
      <c r="A6291" s="89" t="s">
        <v>15654</v>
      </c>
      <c r="B6291" s="89">
        <v>500</v>
      </c>
      <c r="C6291" s="89" t="s">
        <v>7963</v>
      </c>
      <c r="D6291" s="89" t="s">
        <v>15655</v>
      </c>
      <c r="E6291" s="89" t="s">
        <v>7485</v>
      </c>
      <c r="F6291" s="89" t="s">
        <v>1728</v>
      </c>
      <c r="G6291" s="105">
        <v>45475.275000000001</v>
      </c>
      <c r="H6291" t="str">
        <f>INDEX(Partner_details[companyName], MATCH(E6291, Partner_details[email], 0))</f>
        <v>Cinnabon</v>
      </c>
      <c r="I6291">
        <f>IFERROR(INDEX(ggPayers[payer], MATCH(A6291, ggPayers[remote_order_id], 0)), 0)</f>
        <v>0</v>
      </c>
      <c r="J6291" t="str">
        <f t="shared" si="98"/>
        <v>other</v>
      </c>
    </row>
    <row r="6292" spans="1:10">
      <c r="A6292" s="89" t="s">
        <v>15656</v>
      </c>
      <c r="B6292" s="89">
        <v>500</v>
      </c>
      <c r="C6292" s="89" t="s">
        <v>7963</v>
      </c>
      <c r="D6292" s="89" t="s">
        <v>15657</v>
      </c>
      <c r="E6292" s="89" t="s">
        <v>7485</v>
      </c>
      <c r="F6292" s="89" t="s">
        <v>1728</v>
      </c>
      <c r="G6292" s="105">
        <v>45475.275000000001</v>
      </c>
      <c r="H6292" t="str">
        <f>INDEX(Partner_details[companyName], MATCH(E6292, Partner_details[email], 0))</f>
        <v>Cinnabon</v>
      </c>
      <c r="I6292">
        <f>IFERROR(INDEX(ggPayers[payer], MATCH(A6292, ggPayers[remote_order_id], 0)), 0)</f>
        <v>0</v>
      </c>
      <c r="J6292" t="str">
        <f t="shared" si="98"/>
        <v>other</v>
      </c>
    </row>
    <row r="6293" spans="1:10">
      <c r="A6293" s="89" t="s">
        <v>6031</v>
      </c>
      <c r="B6293" s="89">
        <v>2000</v>
      </c>
      <c r="C6293" s="89" t="s">
        <v>5606</v>
      </c>
      <c r="D6293" s="89" t="s">
        <v>15658</v>
      </c>
      <c r="E6293" s="89" t="s">
        <v>7018</v>
      </c>
      <c r="F6293" s="89" t="s">
        <v>476</v>
      </c>
      <c r="G6293" s="105">
        <v>45475.352083333331</v>
      </c>
      <c r="H6293" t="str">
        <f>INDEX(Partner_details[companyName], MATCH(E6293, Partner_details[email], 0))</f>
        <v>Malocco</v>
      </c>
      <c r="I6293">
        <f>IFERROR(INDEX(ggPayers[payer], MATCH(A6293, ggPayers[remote_order_id], 0)), 0)</f>
        <v>774219</v>
      </c>
      <c r="J6293" t="str">
        <f t="shared" si="98"/>
        <v>ggPay</v>
      </c>
    </row>
    <row r="6294" spans="1:10">
      <c r="A6294" s="89" t="s">
        <v>6030</v>
      </c>
      <c r="B6294" s="89">
        <v>2000</v>
      </c>
      <c r="C6294" s="89" t="s">
        <v>5606</v>
      </c>
      <c r="D6294" s="89" t="s">
        <v>15659</v>
      </c>
      <c r="E6294" s="89" t="s">
        <v>7018</v>
      </c>
      <c r="F6294" s="89" t="s">
        <v>476</v>
      </c>
      <c r="G6294" s="105">
        <v>45475.352777777778</v>
      </c>
      <c r="H6294" t="str">
        <f>INDEX(Partner_details[companyName], MATCH(E6294, Partner_details[email], 0))</f>
        <v>Malocco</v>
      </c>
      <c r="I6294">
        <f>IFERROR(INDEX(ggPayers[payer], MATCH(A6294, ggPayers[remote_order_id], 0)), 0)</f>
        <v>774219</v>
      </c>
      <c r="J6294" t="str">
        <f t="shared" si="98"/>
        <v>ggPay</v>
      </c>
    </row>
    <row r="6295" spans="1:10">
      <c r="A6295" s="89" t="s">
        <v>15660</v>
      </c>
      <c r="B6295" s="89">
        <v>1500</v>
      </c>
      <c r="C6295" s="89" t="s">
        <v>7963</v>
      </c>
      <c r="D6295" s="89" t="s">
        <v>15661</v>
      </c>
      <c r="E6295" s="89" t="s">
        <v>130</v>
      </c>
      <c r="F6295" s="89" t="s">
        <v>128</v>
      </c>
      <c r="G6295" s="105">
        <v>45475.369444444441</v>
      </c>
      <c r="H6295" t="str">
        <f>INDEX(Partner_details[companyName], MATCH(E6295, Partner_details[email], 0))</f>
        <v>Avetis Grigoryan</v>
      </c>
      <c r="I6295">
        <f>IFERROR(INDEX(ggPayers[payer], MATCH(A6295, ggPayers[remote_order_id], 0)), 0)</f>
        <v>0</v>
      </c>
      <c r="J6295" t="str">
        <f t="shared" si="98"/>
        <v>other</v>
      </c>
    </row>
    <row r="6296" spans="1:10">
      <c r="A6296" s="89" t="s">
        <v>4740</v>
      </c>
      <c r="B6296" s="89">
        <v>1000</v>
      </c>
      <c r="C6296" s="89" t="s">
        <v>561</v>
      </c>
      <c r="D6296" s="89" t="s">
        <v>15662</v>
      </c>
      <c r="E6296" s="89" t="s">
        <v>6754</v>
      </c>
      <c r="F6296" s="89" t="s">
        <v>683</v>
      </c>
      <c r="G6296" s="105">
        <v>45475.404166666667</v>
      </c>
      <c r="H6296" t="str">
        <f>INDEX(Partner_details[companyName], MATCH(E6296, Partner_details[email], 0))</f>
        <v>Noraleppo</v>
      </c>
      <c r="I6296">
        <f>IFERROR(INDEX(ggPayers[payer], MATCH(A6296, ggPayers[remote_order_id], 0)), 0)</f>
        <v>29024</v>
      </c>
      <c r="J6296" t="str">
        <f t="shared" si="98"/>
        <v>ggPay</v>
      </c>
    </row>
    <row r="6297" spans="1:10">
      <c r="A6297" s="89" t="s">
        <v>15663</v>
      </c>
      <c r="B6297" s="89">
        <v>2000</v>
      </c>
      <c r="C6297" s="89" t="s">
        <v>7963</v>
      </c>
      <c r="D6297" s="99" t="s">
        <v>15664</v>
      </c>
      <c r="E6297" s="89" t="s">
        <v>7018</v>
      </c>
      <c r="F6297" s="89" t="s">
        <v>476</v>
      </c>
      <c r="G6297" s="105">
        <v>45475.450694444444</v>
      </c>
      <c r="H6297" t="str">
        <f>INDEX(Partner_details[companyName], MATCH(E6297, Partner_details[email], 0))</f>
        <v>Malocco</v>
      </c>
      <c r="I6297">
        <f>IFERROR(INDEX(ggPayers[payer], MATCH(A6297, ggPayers[remote_order_id], 0)), 0)</f>
        <v>0</v>
      </c>
      <c r="J6297" t="str">
        <f t="shared" si="98"/>
        <v>other</v>
      </c>
    </row>
    <row r="6298" spans="1:10">
      <c r="A6298" s="89" t="s">
        <v>15665</v>
      </c>
      <c r="B6298" s="89">
        <v>100</v>
      </c>
      <c r="C6298" s="89" t="s">
        <v>7963</v>
      </c>
      <c r="D6298" s="89" t="s">
        <v>15666</v>
      </c>
      <c r="E6298" s="89" t="s">
        <v>7027</v>
      </c>
      <c r="F6298" s="89" t="s">
        <v>1153</v>
      </c>
      <c r="G6298" s="105">
        <v>45475.463194444441</v>
      </c>
      <c r="H6298" t="str">
        <f>INDEX(Partner_details[companyName], MATCH(E6298, Partner_details[email], 0))</f>
        <v>Karas Khanjyan</v>
      </c>
      <c r="I6298">
        <f>IFERROR(INDEX(ggPayers[payer], MATCH(A6298, ggPayers[remote_order_id], 0)), 0)</f>
        <v>0</v>
      </c>
      <c r="J6298" t="str">
        <f t="shared" si="98"/>
        <v>other</v>
      </c>
    </row>
    <row r="6299" spans="1:10">
      <c r="A6299" s="89" t="s">
        <v>4738</v>
      </c>
      <c r="B6299" s="89">
        <v>100</v>
      </c>
      <c r="C6299" s="89" t="s">
        <v>561</v>
      </c>
      <c r="D6299" s="89"/>
      <c r="E6299" s="89" t="s">
        <v>7027</v>
      </c>
      <c r="F6299" s="89" t="s">
        <v>1153</v>
      </c>
      <c r="G6299" s="105">
        <v>45475.463194444441</v>
      </c>
      <c r="H6299" t="str">
        <f>INDEX(Partner_details[companyName], MATCH(E6299, Partner_details[email], 0))</f>
        <v>Karas Khanjyan</v>
      </c>
      <c r="I6299">
        <f>IFERROR(INDEX(ggPayers[payer], MATCH(A6299, ggPayers[remote_order_id], 0)), 0)</f>
        <v>0</v>
      </c>
      <c r="J6299" t="str">
        <f t="shared" si="98"/>
        <v>other</v>
      </c>
    </row>
    <row r="6300" spans="1:10">
      <c r="A6300" s="89" t="s">
        <v>4736</v>
      </c>
      <c r="B6300" s="89">
        <v>1000</v>
      </c>
      <c r="C6300" s="89" t="s">
        <v>561</v>
      </c>
      <c r="D6300" s="89"/>
      <c r="E6300" s="89" t="s">
        <v>6823</v>
      </c>
      <c r="F6300" s="89" t="s">
        <v>3823</v>
      </c>
      <c r="G6300" s="105">
        <v>45475.486805555556</v>
      </c>
      <c r="H6300" t="str">
        <f>INDEX(Partner_details[companyName], MATCH(E6300, Partner_details[email], 0))</f>
        <v>Buzand cafe</v>
      </c>
      <c r="I6300">
        <f>IFERROR(INDEX(ggPayers[payer], MATCH(A6300, ggPayers[remote_order_id], 0)), 0)</f>
        <v>0</v>
      </c>
      <c r="J6300" t="str">
        <f t="shared" si="98"/>
        <v>other</v>
      </c>
    </row>
    <row r="6301" spans="1:10">
      <c r="A6301" s="89" t="s">
        <v>4734</v>
      </c>
      <c r="B6301" s="89">
        <v>500</v>
      </c>
      <c r="C6301" s="89" t="s">
        <v>561</v>
      </c>
      <c r="D6301" s="89" t="s">
        <v>15667</v>
      </c>
      <c r="E6301" s="89" t="s">
        <v>7432</v>
      </c>
      <c r="F6301" s="89" t="s">
        <v>571</v>
      </c>
      <c r="G6301" s="105">
        <v>45475.561111111114</v>
      </c>
      <c r="H6301" t="str">
        <f>INDEX(Partner_details[companyName], MATCH(E6301, Partner_details[email], 0))</f>
        <v>Venlo</v>
      </c>
      <c r="I6301">
        <f>IFERROR(INDEX(ggPayers[payer], MATCH(A6301, ggPayers[remote_order_id], 0)), 0)</f>
        <v>798</v>
      </c>
      <c r="J6301" t="str">
        <f t="shared" si="98"/>
        <v>ggPay</v>
      </c>
    </row>
    <row r="6302" spans="1:10">
      <c r="A6302" s="89" t="s">
        <v>4732</v>
      </c>
      <c r="B6302" s="89">
        <v>300</v>
      </c>
      <c r="C6302" s="89" t="s">
        <v>561</v>
      </c>
      <c r="D6302" s="89" t="s">
        <v>15668</v>
      </c>
      <c r="E6302" s="89" t="s">
        <v>133</v>
      </c>
      <c r="F6302" s="89" t="s">
        <v>461</v>
      </c>
      <c r="G6302" s="105">
        <v>45475.684027777781</v>
      </c>
      <c r="H6302" t="str">
        <f>INDEX(Partner_details[companyName], MATCH(E6302, Partner_details[email], 0))</f>
        <v>Lumen Coffee</v>
      </c>
      <c r="I6302">
        <f>IFERROR(INDEX(ggPayers[payer], MATCH(A6302, ggPayers[remote_order_id], 0)), 0)</f>
        <v>657873</v>
      </c>
      <c r="J6302" t="str">
        <f t="shared" si="98"/>
        <v>ggPay</v>
      </c>
    </row>
    <row r="6303" spans="1:10">
      <c r="A6303" s="89" t="s">
        <v>4730</v>
      </c>
      <c r="B6303" s="89">
        <v>420</v>
      </c>
      <c r="C6303" s="89" t="s">
        <v>561</v>
      </c>
      <c r="D6303" s="89"/>
      <c r="E6303" s="89" t="s">
        <v>7057</v>
      </c>
      <c r="F6303" s="89" t="s">
        <v>184</v>
      </c>
      <c r="G6303" s="105">
        <v>45475.68472222222</v>
      </c>
      <c r="H6303" t="str">
        <f>INDEX(Partner_details[companyName], MATCH(E6303, Partner_details[email], 0))</f>
        <v>gg cjsc</v>
      </c>
      <c r="I6303">
        <f>IFERROR(INDEX(ggPayers[payer], MATCH(A6303, ggPayers[remote_order_id], 0)), 0)</f>
        <v>0</v>
      </c>
      <c r="J6303" t="str">
        <f t="shared" si="98"/>
        <v>other</v>
      </c>
    </row>
    <row r="6304" spans="1:10">
      <c r="A6304" s="89" t="s">
        <v>4728</v>
      </c>
      <c r="B6304" s="89">
        <v>700</v>
      </c>
      <c r="C6304" s="89" t="s">
        <v>561</v>
      </c>
      <c r="D6304" s="89" t="s">
        <v>15669</v>
      </c>
      <c r="E6304" s="89" t="s">
        <v>7018</v>
      </c>
      <c r="F6304" s="89" t="s">
        <v>476</v>
      </c>
      <c r="G6304" s="105">
        <v>45475.69027777778</v>
      </c>
      <c r="H6304" t="str">
        <f>INDEX(Partner_details[companyName], MATCH(E6304, Partner_details[email], 0))</f>
        <v>Malocco</v>
      </c>
      <c r="I6304">
        <f>IFERROR(INDEX(ggPayers[payer], MATCH(A6304, ggPayers[remote_order_id], 0)), 0)</f>
        <v>67738</v>
      </c>
      <c r="J6304" t="str">
        <f t="shared" si="98"/>
        <v>ggPay</v>
      </c>
    </row>
    <row r="6305" spans="1:10">
      <c r="A6305" s="89" t="s">
        <v>4725</v>
      </c>
      <c r="B6305" s="89">
        <v>1000</v>
      </c>
      <c r="C6305" s="89" t="s">
        <v>561</v>
      </c>
      <c r="D6305" s="89"/>
      <c r="E6305" s="89" t="s">
        <v>6830</v>
      </c>
      <c r="F6305" s="89" t="s">
        <v>382</v>
      </c>
      <c r="G6305" s="105">
        <v>45475.738888888889</v>
      </c>
      <c r="H6305" t="str">
        <f>INDEX(Partner_details[companyName], MATCH(E6305, Partner_details[email], 0))</f>
        <v>Beer Academy</v>
      </c>
      <c r="I6305">
        <f>IFERROR(INDEX(ggPayers[payer], MATCH(A6305, ggPayers[remote_order_id], 0)), 0)</f>
        <v>0</v>
      </c>
      <c r="J6305" t="str">
        <f t="shared" si="98"/>
        <v>other</v>
      </c>
    </row>
    <row r="6306" spans="1:10">
      <c r="A6306" s="89" t="s">
        <v>15670</v>
      </c>
      <c r="B6306" s="89">
        <v>1000</v>
      </c>
      <c r="C6306" s="89" t="s">
        <v>7963</v>
      </c>
      <c r="D6306" s="89" t="s">
        <v>15671</v>
      </c>
      <c r="E6306" s="89" t="s">
        <v>6823</v>
      </c>
      <c r="F6306" s="89" t="s">
        <v>3823</v>
      </c>
      <c r="G6306" s="105">
        <v>45475.765972222223</v>
      </c>
      <c r="H6306" t="str">
        <f>INDEX(Partner_details[companyName], MATCH(E6306, Partner_details[email], 0))</f>
        <v>Buzand cafe</v>
      </c>
      <c r="I6306">
        <f>IFERROR(INDEX(ggPayers[payer], MATCH(A6306, ggPayers[remote_order_id], 0)), 0)</f>
        <v>0</v>
      </c>
      <c r="J6306" t="str">
        <f t="shared" si="98"/>
        <v>other</v>
      </c>
    </row>
    <row r="6307" spans="1:10">
      <c r="A6307" s="89" t="s">
        <v>4723</v>
      </c>
      <c r="B6307" s="89">
        <v>500</v>
      </c>
      <c r="C6307" s="89" t="s">
        <v>561</v>
      </c>
      <c r="D6307" s="89" t="s">
        <v>15672</v>
      </c>
      <c r="E6307" s="89" t="s">
        <v>7018</v>
      </c>
      <c r="F6307" s="89" t="s">
        <v>476</v>
      </c>
      <c r="G6307" s="105">
        <v>45475.809027777781</v>
      </c>
      <c r="H6307" t="str">
        <f>INDEX(Partner_details[companyName], MATCH(E6307, Partner_details[email], 0))</f>
        <v>Malocco</v>
      </c>
      <c r="I6307">
        <f>IFERROR(INDEX(ggPayers[payer], MATCH(A6307, ggPayers[remote_order_id], 0)), 0)</f>
        <v>163928</v>
      </c>
      <c r="J6307" t="str">
        <f t="shared" si="98"/>
        <v>ggPay</v>
      </c>
    </row>
    <row r="6308" spans="1:10">
      <c r="A6308" s="89" t="s">
        <v>4721</v>
      </c>
      <c r="B6308" s="89">
        <v>5000</v>
      </c>
      <c r="C6308" s="89" t="s">
        <v>561</v>
      </c>
      <c r="D6308" s="89" t="s">
        <v>15673</v>
      </c>
      <c r="E6308" s="89" t="s">
        <v>6707</v>
      </c>
      <c r="F6308" s="89" t="s">
        <v>384</v>
      </c>
      <c r="G6308" s="105">
        <v>45475.871527777781</v>
      </c>
      <c r="H6308" t="str">
        <f>INDEX(Partner_details[companyName], MATCH(E6308, Partner_details[email], 0))</f>
        <v>Beer Academy</v>
      </c>
      <c r="I6308">
        <f>IFERROR(INDEX(ggPayers[payer], MATCH(A6308, ggPayers[remote_order_id], 0)), 0)</f>
        <v>607889</v>
      </c>
      <c r="J6308" t="str">
        <f t="shared" si="98"/>
        <v>ggPay</v>
      </c>
    </row>
    <row r="6309" spans="1:10">
      <c r="A6309" s="89" t="s">
        <v>4751</v>
      </c>
      <c r="B6309" s="89">
        <v>1000</v>
      </c>
      <c r="C6309" s="89" t="s">
        <v>561</v>
      </c>
      <c r="D6309" s="89"/>
      <c r="E6309" s="89" t="s">
        <v>7018</v>
      </c>
      <c r="F6309" s="89" t="s">
        <v>476</v>
      </c>
      <c r="G6309" s="105">
        <v>45476.331944444442</v>
      </c>
      <c r="H6309" t="str">
        <f>INDEX(Partner_details[companyName], MATCH(E6309, Partner_details[email], 0))</f>
        <v>Malocco</v>
      </c>
      <c r="I6309">
        <f>IFERROR(INDEX(ggPayers[payer], MATCH(A6309, ggPayers[remote_order_id], 0)), 0)</f>
        <v>0</v>
      </c>
      <c r="J6309" t="str">
        <f t="shared" si="98"/>
        <v>other</v>
      </c>
    </row>
    <row r="6310" spans="1:10">
      <c r="A6310" s="89" t="s">
        <v>6029</v>
      </c>
      <c r="B6310" s="89">
        <v>1000</v>
      </c>
      <c r="C6310" s="89" t="s">
        <v>5606</v>
      </c>
      <c r="D6310" s="89" t="s">
        <v>15674</v>
      </c>
      <c r="E6310" s="89" t="s">
        <v>7133</v>
      </c>
      <c r="F6310" s="89" t="s">
        <v>801</v>
      </c>
      <c r="G6310" s="105">
        <v>45476.429861111108</v>
      </c>
      <c r="H6310" t="str">
        <f>INDEX(Partner_details[companyName], MATCH(E6310, Partner_details[email], 0))</f>
        <v>Prepa</v>
      </c>
      <c r="I6310">
        <f>IFERROR(INDEX(ggPayers[payer], MATCH(A6310, ggPayers[remote_order_id], 0)), 0)</f>
        <v>839</v>
      </c>
      <c r="J6310" t="str">
        <f t="shared" si="98"/>
        <v>ggPay</v>
      </c>
    </row>
    <row r="6311" spans="1:10">
      <c r="A6311" s="89" t="s">
        <v>15675</v>
      </c>
      <c r="B6311" s="89">
        <v>500</v>
      </c>
      <c r="C6311" s="89" t="s">
        <v>7974</v>
      </c>
      <c r="D6311" s="89"/>
      <c r="E6311" s="89" t="s">
        <v>7192</v>
      </c>
      <c r="F6311" s="89" t="s">
        <v>1998</v>
      </c>
      <c r="G6311" s="105">
        <v>45476.431944444441</v>
      </c>
      <c r="H6311" t="str">
        <f>INDEX(Partner_details[companyName], MATCH(E6311, Partner_details[email], 0))</f>
        <v>Karas Tumanyan</v>
      </c>
      <c r="I6311">
        <f>IFERROR(INDEX(ggPayers[payer], MATCH(A6311, ggPayers[remote_order_id], 0)), 0)</f>
        <v>0</v>
      </c>
      <c r="J6311" t="str">
        <f t="shared" si="98"/>
        <v>other</v>
      </c>
    </row>
    <row r="6312" spans="1:10">
      <c r="A6312" s="89" t="s">
        <v>15676</v>
      </c>
      <c r="B6312" s="89">
        <v>500</v>
      </c>
      <c r="C6312" s="89" t="s">
        <v>7963</v>
      </c>
      <c r="D6312" s="89" t="s">
        <v>15677</v>
      </c>
      <c r="E6312" s="89" t="s">
        <v>7018</v>
      </c>
      <c r="F6312" s="89" t="s">
        <v>476</v>
      </c>
      <c r="G6312" s="105">
        <v>45476.447222222225</v>
      </c>
      <c r="H6312" t="str">
        <f>INDEX(Partner_details[companyName], MATCH(E6312, Partner_details[email], 0))</f>
        <v>Malocco</v>
      </c>
      <c r="I6312">
        <f>IFERROR(INDEX(ggPayers[payer], MATCH(A6312, ggPayers[remote_order_id], 0)), 0)</f>
        <v>0</v>
      </c>
      <c r="J6312" t="str">
        <f t="shared" si="98"/>
        <v>other</v>
      </c>
    </row>
    <row r="6313" spans="1:10">
      <c r="A6313" s="89" t="s">
        <v>4749</v>
      </c>
      <c r="B6313" s="89">
        <v>100</v>
      </c>
      <c r="C6313" s="89" t="s">
        <v>561</v>
      </c>
      <c r="D6313" s="89" t="s">
        <v>15678</v>
      </c>
      <c r="E6313" s="89" t="s">
        <v>6790</v>
      </c>
      <c r="F6313" s="89" t="s">
        <v>4117</v>
      </c>
      <c r="G6313" s="105">
        <v>45476.480555555558</v>
      </c>
      <c r="H6313" t="str">
        <f>INDEX(Partner_details[companyName], MATCH(E6313, Partner_details[email], 0))</f>
        <v>La Cucina</v>
      </c>
      <c r="I6313">
        <f>IFERROR(INDEX(ggPayers[payer], MATCH(A6313, ggPayers[remote_order_id], 0)), 0)</f>
        <v>825186</v>
      </c>
      <c r="J6313" t="str">
        <f t="shared" si="98"/>
        <v>ggPay</v>
      </c>
    </row>
    <row r="6314" spans="1:10">
      <c r="A6314" s="89" t="s">
        <v>15679</v>
      </c>
      <c r="B6314" s="89">
        <v>1000</v>
      </c>
      <c r="C6314" s="89" t="s">
        <v>7963</v>
      </c>
      <c r="D6314" s="89" t="s">
        <v>15680</v>
      </c>
      <c r="E6314" s="89" t="s">
        <v>6823</v>
      </c>
      <c r="F6314" s="89" t="s">
        <v>3823</v>
      </c>
      <c r="G6314" s="105">
        <v>45476.490277777775</v>
      </c>
      <c r="H6314" t="str">
        <f>INDEX(Partner_details[companyName], MATCH(E6314, Partner_details[email], 0))</f>
        <v>Buzand cafe</v>
      </c>
      <c r="I6314">
        <f>IFERROR(INDEX(ggPayers[payer], MATCH(A6314, ggPayers[remote_order_id], 0)), 0)</f>
        <v>0</v>
      </c>
      <c r="J6314" t="str">
        <f t="shared" si="98"/>
        <v>other</v>
      </c>
    </row>
    <row r="6315" spans="1:10">
      <c r="A6315" s="89" t="s">
        <v>4747</v>
      </c>
      <c r="B6315" s="89">
        <v>1000</v>
      </c>
      <c r="C6315" s="89" t="s">
        <v>561</v>
      </c>
      <c r="D6315" s="89"/>
      <c r="E6315" s="89" t="s">
        <v>6823</v>
      </c>
      <c r="F6315" s="89" t="s">
        <v>3823</v>
      </c>
      <c r="G6315" s="105">
        <v>45476.490277777775</v>
      </c>
      <c r="H6315" t="str">
        <f>INDEX(Partner_details[companyName], MATCH(E6315, Partner_details[email], 0))</f>
        <v>Buzand cafe</v>
      </c>
      <c r="I6315">
        <f>IFERROR(INDEX(ggPayers[payer], MATCH(A6315, ggPayers[remote_order_id], 0)), 0)</f>
        <v>0</v>
      </c>
      <c r="J6315" t="str">
        <f t="shared" si="98"/>
        <v>other</v>
      </c>
    </row>
    <row r="6316" spans="1:10">
      <c r="A6316" s="89" t="s">
        <v>15681</v>
      </c>
      <c r="B6316" s="89">
        <v>1000</v>
      </c>
      <c r="C6316" s="89" t="s">
        <v>7963</v>
      </c>
      <c r="D6316" s="89"/>
      <c r="E6316" s="89" t="s">
        <v>6823</v>
      </c>
      <c r="F6316" s="89" t="s">
        <v>3823</v>
      </c>
      <c r="G6316" s="105">
        <v>45476.490277777775</v>
      </c>
      <c r="H6316" t="str">
        <f>INDEX(Partner_details[companyName], MATCH(E6316, Partner_details[email], 0))</f>
        <v>Buzand cafe</v>
      </c>
      <c r="I6316">
        <f>IFERROR(INDEX(ggPayers[payer], MATCH(A6316, ggPayers[remote_order_id], 0)), 0)</f>
        <v>0</v>
      </c>
      <c r="J6316" t="str">
        <f t="shared" si="98"/>
        <v>other</v>
      </c>
    </row>
    <row r="6317" spans="1:10">
      <c r="A6317" s="89" t="s">
        <v>15682</v>
      </c>
      <c r="B6317" s="89">
        <v>1000</v>
      </c>
      <c r="C6317" s="89" t="s">
        <v>7963</v>
      </c>
      <c r="D6317" s="89" t="s">
        <v>15683</v>
      </c>
      <c r="E6317" s="89" t="s">
        <v>7281</v>
      </c>
      <c r="F6317" s="89" t="s">
        <v>4066</v>
      </c>
      <c r="G6317" s="105">
        <v>45476.751388888886</v>
      </c>
      <c r="H6317" t="str">
        <f>INDEX(Partner_details[companyName], MATCH(E6317, Partner_details[email], 0))</f>
        <v>Tashir Petrosyan</v>
      </c>
      <c r="I6317">
        <f>IFERROR(INDEX(ggPayers[payer], MATCH(A6317, ggPayers[remote_order_id], 0)), 0)</f>
        <v>0</v>
      </c>
      <c r="J6317" t="str">
        <f t="shared" si="98"/>
        <v>other</v>
      </c>
    </row>
    <row r="6318" spans="1:10">
      <c r="A6318" s="89" t="s">
        <v>15684</v>
      </c>
      <c r="B6318" s="89">
        <v>1000</v>
      </c>
      <c r="C6318" s="89" t="s">
        <v>7963</v>
      </c>
      <c r="D6318" s="89" t="s">
        <v>15685</v>
      </c>
      <c r="E6318" s="89" t="s">
        <v>7281</v>
      </c>
      <c r="F6318" s="89" t="s">
        <v>4066</v>
      </c>
      <c r="G6318" s="105">
        <v>45476.752083333333</v>
      </c>
      <c r="H6318" t="str">
        <f>INDEX(Partner_details[companyName], MATCH(E6318, Partner_details[email], 0))</f>
        <v>Tashir Petrosyan</v>
      </c>
      <c r="I6318">
        <f>IFERROR(INDEX(ggPayers[payer], MATCH(A6318, ggPayers[remote_order_id], 0)), 0)</f>
        <v>0</v>
      </c>
      <c r="J6318" t="str">
        <f t="shared" si="98"/>
        <v>other</v>
      </c>
    </row>
    <row r="6319" spans="1:10">
      <c r="A6319" s="89" t="s">
        <v>15686</v>
      </c>
      <c r="B6319" s="89">
        <v>1000</v>
      </c>
      <c r="C6319" s="89" t="s">
        <v>7963</v>
      </c>
      <c r="D6319" s="89" t="s">
        <v>15687</v>
      </c>
      <c r="E6319" s="89" t="s">
        <v>7281</v>
      </c>
      <c r="F6319" s="89" t="s">
        <v>4066</v>
      </c>
      <c r="G6319" s="105">
        <v>45476.752083333333</v>
      </c>
      <c r="H6319" t="str">
        <f>INDEX(Partner_details[companyName], MATCH(E6319, Partner_details[email], 0))</f>
        <v>Tashir Petrosyan</v>
      </c>
      <c r="I6319">
        <f>IFERROR(INDEX(ggPayers[payer], MATCH(A6319, ggPayers[remote_order_id], 0)), 0)</f>
        <v>0</v>
      </c>
      <c r="J6319" t="str">
        <f t="shared" si="98"/>
        <v>other</v>
      </c>
    </row>
    <row r="6320" spans="1:10">
      <c r="A6320" s="89" t="s">
        <v>4745</v>
      </c>
      <c r="B6320" s="89">
        <v>500</v>
      </c>
      <c r="C6320" s="89" t="s">
        <v>561</v>
      </c>
      <c r="D6320" s="89" t="s">
        <v>15688</v>
      </c>
      <c r="E6320" s="89" t="s">
        <v>7579</v>
      </c>
      <c r="F6320" s="89" t="s">
        <v>602</v>
      </c>
      <c r="G6320" s="105">
        <v>45476.78402777778</v>
      </c>
      <c r="H6320" t="e">
        <f>INDEX(Partner_details[companyName], MATCH(E6320, Partner_details[email], 0))</f>
        <v>#N/A</v>
      </c>
      <c r="I6320">
        <f>IFERROR(INDEX(ggPayers[payer], MATCH(A6320, ggPayers[remote_order_id], 0)), 0)</f>
        <v>130562</v>
      </c>
      <c r="J6320" t="str">
        <f t="shared" si="98"/>
        <v>ggPay</v>
      </c>
    </row>
    <row r="6321" spans="1:10">
      <c r="A6321" s="89" t="s">
        <v>4743</v>
      </c>
      <c r="B6321" s="89">
        <v>2000</v>
      </c>
      <c r="C6321" s="89" t="s">
        <v>561</v>
      </c>
      <c r="D6321" s="89"/>
      <c r="E6321" s="89" t="s">
        <v>6546</v>
      </c>
      <c r="F6321" s="89" t="s">
        <v>1738</v>
      </c>
      <c r="G6321" s="105">
        <v>45476.818749999999</v>
      </c>
      <c r="H6321" t="str">
        <f>INDEX(Partner_details[companyName], MATCH(E6321, Partner_details[email], 0))</f>
        <v>Kilikian</v>
      </c>
      <c r="I6321">
        <f>IFERROR(INDEX(ggPayers[payer], MATCH(A6321, ggPayers[remote_order_id], 0)), 0)</f>
        <v>0</v>
      </c>
      <c r="J6321" t="str">
        <f t="shared" si="98"/>
        <v>other</v>
      </c>
    </row>
    <row r="6322" spans="1:10">
      <c r="A6322" s="89" t="s">
        <v>15689</v>
      </c>
      <c r="B6322" s="89">
        <v>2000</v>
      </c>
      <c r="C6322" s="89" t="s">
        <v>7963</v>
      </c>
      <c r="D6322" s="89"/>
      <c r="E6322" s="89" t="s">
        <v>6546</v>
      </c>
      <c r="F6322" s="89" t="s">
        <v>1738</v>
      </c>
      <c r="G6322" s="105">
        <v>45476.818749999999</v>
      </c>
      <c r="H6322" t="str">
        <f>INDEX(Partner_details[companyName], MATCH(E6322, Partner_details[email], 0))</f>
        <v>Kilikian</v>
      </c>
      <c r="I6322">
        <f>IFERROR(INDEX(ggPayers[payer], MATCH(A6322, ggPayers[remote_order_id], 0)), 0)</f>
        <v>0</v>
      </c>
      <c r="J6322" t="str">
        <f t="shared" si="98"/>
        <v>other</v>
      </c>
    </row>
    <row r="6323" spans="1:10">
      <c r="A6323" s="89" t="s">
        <v>6028</v>
      </c>
      <c r="B6323" s="89">
        <v>1000</v>
      </c>
      <c r="C6323" s="89" t="s">
        <v>5606</v>
      </c>
      <c r="D6323" s="89" t="s">
        <v>15690</v>
      </c>
      <c r="E6323" s="89" t="s">
        <v>7018</v>
      </c>
      <c r="F6323" s="89" t="s">
        <v>476</v>
      </c>
      <c r="G6323" s="105">
        <v>45476.832638888889</v>
      </c>
      <c r="H6323" t="str">
        <f>INDEX(Partner_details[companyName], MATCH(E6323, Partner_details[email], 0))</f>
        <v>Malocco</v>
      </c>
      <c r="I6323">
        <f>IFERROR(INDEX(ggPayers[payer], MATCH(A6323, ggPayers[remote_order_id], 0)), 0)</f>
        <v>123563</v>
      </c>
      <c r="J6323" t="str">
        <f t="shared" si="98"/>
        <v>ggPay</v>
      </c>
    </row>
    <row r="6324" spans="1:10">
      <c r="A6324" s="89" t="s">
        <v>6027</v>
      </c>
      <c r="B6324" s="89">
        <v>1000</v>
      </c>
      <c r="C6324" s="89" t="s">
        <v>5606</v>
      </c>
      <c r="D6324" s="89" t="s">
        <v>15691</v>
      </c>
      <c r="E6324" s="89" t="s">
        <v>7018</v>
      </c>
      <c r="F6324" s="89" t="s">
        <v>476</v>
      </c>
      <c r="G6324" s="105">
        <v>45476.833333333336</v>
      </c>
      <c r="H6324" t="str">
        <f>INDEX(Partner_details[companyName], MATCH(E6324, Partner_details[email], 0))</f>
        <v>Malocco</v>
      </c>
      <c r="I6324">
        <f>IFERROR(INDEX(ggPayers[payer], MATCH(A6324, ggPayers[remote_order_id], 0)), 0)</f>
        <v>123563</v>
      </c>
      <c r="J6324" t="str">
        <f t="shared" si="98"/>
        <v>ggPay</v>
      </c>
    </row>
    <row r="6325" spans="1:10">
      <c r="A6325" s="89" t="s">
        <v>6026</v>
      </c>
      <c r="B6325" s="89">
        <v>1000</v>
      </c>
      <c r="C6325" s="89" t="s">
        <v>5606</v>
      </c>
      <c r="D6325" s="89" t="s">
        <v>15692</v>
      </c>
      <c r="E6325" s="89" t="s">
        <v>7018</v>
      </c>
      <c r="F6325" s="89" t="s">
        <v>476</v>
      </c>
      <c r="G6325" s="105">
        <v>45476.833333333336</v>
      </c>
      <c r="H6325" t="str">
        <f>INDEX(Partner_details[companyName], MATCH(E6325, Partner_details[email], 0))</f>
        <v>Malocco</v>
      </c>
      <c r="I6325">
        <f>IFERROR(INDEX(ggPayers[payer], MATCH(A6325, ggPayers[remote_order_id], 0)), 0)</f>
        <v>123563</v>
      </c>
      <c r="J6325" t="str">
        <f t="shared" si="98"/>
        <v>ggPay</v>
      </c>
    </row>
    <row r="6326" spans="1:10">
      <c r="A6326" s="89" t="s">
        <v>15693</v>
      </c>
      <c r="B6326" s="89">
        <v>5000</v>
      </c>
      <c r="C6326" s="89" t="s">
        <v>7963</v>
      </c>
      <c r="D6326" s="89"/>
      <c r="E6326" s="89" t="s">
        <v>7235</v>
      </c>
      <c r="F6326" s="89" t="s">
        <v>710</v>
      </c>
      <c r="G6326" s="105">
        <v>45476.837500000001</v>
      </c>
      <c r="H6326" t="str">
        <f>INDEX(Partner_details[companyName], MATCH(E6326, Partner_details[email], 0))</f>
        <v>Smoking Chef</v>
      </c>
      <c r="I6326">
        <f>IFERROR(INDEX(ggPayers[payer], MATCH(A6326, ggPayers[remote_order_id], 0)), 0)</f>
        <v>0</v>
      </c>
      <c r="J6326" t="str">
        <f t="shared" si="98"/>
        <v>other</v>
      </c>
    </row>
    <row r="6327" spans="1:10">
      <c r="A6327" s="89" t="s">
        <v>15694</v>
      </c>
      <c r="B6327" s="89">
        <v>5000</v>
      </c>
      <c r="C6327" s="89" t="s">
        <v>7963</v>
      </c>
      <c r="D6327" s="89" t="s">
        <v>15695</v>
      </c>
      <c r="E6327" s="89" t="s">
        <v>7235</v>
      </c>
      <c r="F6327" s="89" t="s">
        <v>710</v>
      </c>
      <c r="G6327" s="105">
        <v>45476.838194444441</v>
      </c>
      <c r="H6327" t="str">
        <f>INDEX(Partner_details[companyName], MATCH(E6327, Partner_details[email], 0))</f>
        <v>Smoking Chef</v>
      </c>
      <c r="I6327">
        <f>IFERROR(INDEX(ggPayers[payer], MATCH(A6327, ggPayers[remote_order_id], 0)), 0)</f>
        <v>0</v>
      </c>
      <c r="J6327" t="str">
        <f t="shared" si="98"/>
        <v>other</v>
      </c>
    </row>
    <row r="6328" spans="1:10">
      <c r="A6328" s="89" t="s">
        <v>15696</v>
      </c>
      <c r="B6328" s="89">
        <v>5000</v>
      </c>
      <c r="C6328" s="89" t="s">
        <v>7963</v>
      </c>
      <c r="D6328" s="89" t="s">
        <v>15697</v>
      </c>
      <c r="E6328" s="89" t="s">
        <v>7235</v>
      </c>
      <c r="F6328" s="89" t="s">
        <v>710</v>
      </c>
      <c r="G6328" s="105">
        <v>45476.838194444441</v>
      </c>
      <c r="H6328" t="str">
        <f>INDEX(Partner_details[companyName], MATCH(E6328, Partner_details[email], 0))</f>
        <v>Smoking Chef</v>
      </c>
      <c r="I6328">
        <f>IFERROR(INDEX(ggPayers[payer], MATCH(A6328, ggPayers[remote_order_id], 0)), 0)</f>
        <v>0</v>
      </c>
      <c r="J6328" t="str">
        <f t="shared" si="98"/>
        <v>other</v>
      </c>
    </row>
    <row r="6329" spans="1:10">
      <c r="A6329" s="89" t="s">
        <v>4773</v>
      </c>
      <c r="B6329" s="89">
        <v>1000</v>
      </c>
      <c r="C6329" s="89" t="s">
        <v>561</v>
      </c>
      <c r="D6329" s="89"/>
      <c r="E6329" s="89" t="s">
        <v>6790</v>
      </c>
      <c r="F6329" s="89" t="s">
        <v>4117</v>
      </c>
      <c r="G6329" s="105">
        <v>45477.361111111109</v>
      </c>
      <c r="H6329" t="str">
        <f>INDEX(Partner_details[companyName], MATCH(E6329, Partner_details[email], 0))</f>
        <v>La Cucina</v>
      </c>
      <c r="I6329">
        <f>IFERROR(INDEX(ggPayers[payer], MATCH(A6329, ggPayers[remote_order_id], 0)), 0)</f>
        <v>0</v>
      </c>
      <c r="J6329" t="str">
        <f t="shared" si="98"/>
        <v>other</v>
      </c>
    </row>
    <row r="6330" spans="1:10">
      <c r="A6330" s="89" t="s">
        <v>6025</v>
      </c>
      <c r="B6330" s="89">
        <v>300</v>
      </c>
      <c r="C6330" s="89" t="s">
        <v>5606</v>
      </c>
      <c r="D6330" s="89" t="s">
        <v>15698</v>
      </c>
      <c r="E6330" s="89" t="s">
        <v>6941</v>
      </c>
      <c r="F6330" s="89" t="s">
        <v>801</v>
      </c>
      <c r="G6330" s="105">
        <v>45477.447916666664</v>
      </c>
      <c r="H6330" t="str">
        <f>INDEX(Partner_details[companyName], MATCH(E6330, Partner_details[email], 0))</f>
        <v>Prepa</v>
      </c>
      <c r="I6330">
        <f>IFERROR(INDEX(ggPayers[payer], MATCH(A6330, ggPayers[remote_order_id], 0)), 0)</f>
        <v>147502</v>
      </c>
      <c r="J6330" t="str">
        <f t="shared" si="98"/>
        <v>ggPay</v>
      </c>
    </row>
    <row r="6331" spans="1:10">
      <c r="A6331" s="89" t="s">
        <v>4771</v>
      </c>
      <c r="B6331" s="89">
        <v>500</v>
      </c>
      <c r="C6331" s="89" t="s">
        <v>561</v>
      </c>
      <c r="D6331" s="89"/>
      <c r="E6331" s="89" t="s">
        <v>7018</v>
      </c>
      <c r="F6331" s="89" t="s">
        <v>476</v>
      </c>
      <c r="G6331" s="105">
        <v>45477.472916666666</v>
      </c>
      <c r="H6331" t="str">
        <f>INDEX(Partner_details[companyName], MATCH(E6331, Partner_details[email], 0))</f>
        <v>Malocco</v>
      </c>
      <c r="I6331">
        <f>IFERROR(INDEX(ggPayers[payer], MATCH(A6331, ggPayers[remote_order_id], 0)), 0)</f>
        <v>0</v>
      </c>
      <c r="J6331" t="str">
        <f t="shared" si="98"/>
        <v>other</v>
      </c>
    </row>
    <row r="6332" spans="1:10">
      <c r="A6332" s="89" t="s">
        <v>6024</v>
      </c>
      <c r="B6332" s="89">
        <v>1000</v>
      </c>
      <c r="C6332" s="89" t="s">
        <v>5606</v>
      </c>
      <c r="D6332" s="89" t="s">
        <v>15699</v>
      </c>
      <c r="E6332" s="89" t="s">
        <v>6823</v>
      </c>
      <c r="F6332" s="89" t="s">
        <v>3823</v>
      </c>
      <c r="G6332" s="105">
        <v>45477.491666666669</v>
      </c>
      <c r="H6332" t="str">
        <f>INDEX(Partner_details[companyName], MATCH(E6332, Partner_details[email], 0))</f>
        <v>Buzand cafe</v>
      </c>
      <c r="I6332">
        <f>IFERROR(INDEX(ggPayers[payer], MATCH(A6332, ggPayers[remote_order_id], 0)), 0)</f>
        <v>29886</v>
      </c>
      <c r="J6332" t="str">
        <f t="shared" si="98"/>
        <v>ggPay</v>
      </c>
    </row>
    <row r="6333" spans="1:10">
      <c r="A6333" s="89" t="s">
        <v>4769</v>
      </c>
      <c r="B6333" s="89">
        <v>1000</v>
      </c>
      <c r="C6333" s="89" t="s">
        <v>561</v>
      </c>
      <c r="D6333" s="89"/>
      <c r="E6333" s="89" t="s">
        <v>6389</v>
      </c>
      <c r="F6333" s="89" t="s">
        <v>4088</v>
      </c>
      <c r="G6333" s="105">
        <v>45477.518750000003</v>
      </c>
      <c r="H6333" t="str">
        <f>INDEX(Partner_details[companyName], MATCH(E6333, Partner_details[email], 0))</f>
        <v>Tashir Khanjyan</v>
      </c>
      <c r="I6333">
        <f>IFERROR(INDEX(ggPayers[payer], MATCH(A6333, ggPayers[remote_order_id], 0)), 0)</f>
        <v>0</v>
      </c>
      <c r="J6333" t="str">
        <f t="shared" si="98"/>
        <v>other</v>
      </c>
    </row>
    <row r="6334" spans="1:10">
      <c r="A6334" s="89" t="s">
        <v>15700</v>
      </c>
      <c r="B6334" s="89">
        <v>500</v>
      </c>
      <c r="C6334" s="89" t="s">
        <v>7963</v>
      </c>
      <c r="D6334" s="89"/>
      <c r="E6334" s="89" t="s">
        <v>6389</v>
      </c>
      <c r="F6334" s="89" t="s">
        <v>4088</v>
      </c>
      <c r="G6334" s="105">
        <v>45477.527083333334</v>
      </c>
      <c r="H6334" t="str">
        <f>INDEX(Partner_details[companyName], MATCH(E6334, Partner_details[email], 0))</f>
        <v>Tashir Khanjyan</v>
      </c>
      <c r="I6334">
        <f>IFERROR(INDEX(ggPayers[payer], MATCH(A6334, ggPayers[remote_order_id], 0)), 0)</f>
        <v>0</v>
      </c>
      <c r="J6334" t="str">
        <f t="shared" si="98"/>
        <v>other</v>
      </c>
    </row>
    <row r="6335" spans="1:10">
      <c r="A6335" s="89" t="s">
        <v>15701</v>
      </c>
      <c r="B6335" s="89">
        <v>1000</v>
      </c>
      <c r="C6335" s="89" t="s">
        <v>7963</v>
      </c>
      <c r="D6335" s="89" t="s">
        <v>15702</v>
      </c>
      <c r="E6335" s="89" t="s">
        <v>7296</v>
      </c>
      <c r="F6335" s="89" t="s">
        <v>516</v>
      </c>
      <c r="G6335" s="105">
        <v>45477.552083333336</v>
      </c>
      <c r="H6335" t="str">
        <f>INDEX(Partner_details[companyName], MATCH(E6335, Partner_details[email], 0))</f>
        <v>Paul</v>
      </c>
      <c r="I6335">
        <f>IFERROR(INDEX(ggPayers[payer], MATCH(A6335, ggPayers[remote_order_id], 0)), 0)</f>
        <v>0</v>
      </c>
      <c r="J6335" t="str">
        <f t="shared" si="98"/>
        <v>other</v>
      </c>
    </row>
    <row r="6336" spans="1:10">
      <c r="A6336" s="89" t="s">
        <v>4767</v>
      </c>
      <c r="B6336" s="89">
        <v>300</v>
      </c>
      <c r="C6336" s="89" t="s">
        <v>561</v>
      </c>
      <c r="D6336" s="89"/>
      <c r="E6336" s="89" t="s">
        <v>133</v>
      </c>
      <c r="F6336" s="89" t="s">
        <v>461</v>
      </c>
      <c r="G6336" s="105">
        <v>45477.555555555555</v>
      </c>
      <c r="H6336" t="str">
        <f>INDEX(Partner_details[companyName], MATCH(E6336, Partner_details[email], 0))</f>
        <v>Lumen Coffee</v>
      </c>
      <c r="I6336">
        <f>IFERROR(INDEX(ggPayers[payer], MATCH(A6336, ggPayers[remote_order_id], 0)), 0)</f>
        <v>0</v>
      </c>
      <c r="J6336" t="str">
        <f t="shared" si="98"/>
        <v>other</v>
      </c>
    </row>
    <row r="6337" spans="1:10">
      <c r="A6337" s="89" t="s">
        <v>4765</v>
      </c>
      <c r="B6337" s="89">
        <v>500</v>
      </c>
      <c r="C6337" s="89" t="s">
        <v>561</v>
      </c>
      <c r="D6337" s="89" t="s">
        <v>15703</v>
      </c>
      <c r="E6337" s="89" t="s">
        <v>116</v>
      </c>
      <c r="F6337" s="89" t="s">
        <v>6567</v>
      </c>
      <c r="G6337" s="105">
        <v>45477.613194444442</v>
      </c>
      <c r="H6337" t="str">
        <f>INDEX(Partner_details[companyName], MATCH(E6337, Partner_details[email], 0))</f>
        <v>Tumanyan</v>
      </c>
      <c r="I6337">
        <f>IFERROR(INDEX(ggPayers[payer], MATCH(A6337, ggPayers[remote_order_id], 0)), 0)</f>
        <v>395505</v>
      </c>
      <c r="J6337" t="str">
        <f t="shared" si="98"/>
        <v>ggPay</v>
      </c>
    </row>
    <row r="6338" spans="1:10">
      <c r="A6338" s="89" t="s">
        <v>15704</v>
      </c>
      <c r="B6338" s="89">
        <v>3000</v>
      </c>
      <c r="C6338" s="89" t="s">
        <v>7963</v>
      </c>
      <c r="D6338" s="89"/>
      <c r="E6338" s="89" t="s">
        <v>130</v>
      </c>
      <c r="F6338" s="89" t="s">
        <v>128</v>
      </c>
      <c r="G6338" s="105">
        <v>45477.640972222223</v>
      </c>
      <c r="H6338" t="str">
        <f>INDEX(Partner_details[companyName], MATCH(E6338, Partner_details[email], 0))</f>
        <v>Avetis Grigoryan</v>
      </c>
      <c r="I6338">
        <f>IFERROR(INDEX(ggPayers[payer], MATCH(A6338, ggPayers[remote_order_id], 0)), 0)</f>
        <v>0</v>
      </c>
      <c r="J6338" t="str">
        <f t="shared" si="98"/>
        <v>other</v>
      </c>
    </row>
    <row r="6339" spans="1:10">
      <c r="A6339" s="89" t="s">
        <v>15705</v>
      </c>
      <c r="B6339" s="89">
        <v>3000</v>
      </c>
      <c r="C6339" s="89" t="s">
        <v>7963</v>
      </c>
      <c r="D6339" s="89"/>
      <c r="E6339" s="89" t="s">
        <v>130</v>
      </c>
      <c r="F6339" s="89" t="s">
        <v>128</v>
      </c>
      <c r="G6339" s="105">
        <v>45477.640972222223</v>
      </c>
      <c r="H6339" t="str">
        <f>INDEX(Partner_details[companyName], MATCH(E6339, Partner_details[email], 0))</f>
        <v>Avetis Grigoryan</v>
      </c>
      <c r="I6339">
        <f>IFERROR(INDEX(ggPayers[payer], MATCH(A6339, ggPayers[remote_order_id], 0)), 0)</f>
        <v>0</v>
      </c>
      <c r="J6339" t="str">
        <f t="shared" ref="J6339:J6402" si="99">IF(NOT(I6339=0), "ggPay", "other")</f>
        <v>other</v>
      </c>
    </row>
    <row r="6340" spans="1:10">
      <c r="A6340" s="89" t="s">
        <v>4763</v>
      </c>
      <c r="B6340" s="89">
        <v>1000</v>
      </c>
      <c r="C6340" s="89" t="s">
        <v>561</v>
      </c>
      <c r="D6340" s="89"/>
      <c r="E6340" s="89" t="s">
        <v>6389</v>
      </c>
      <c r="F6340" s="89" t="s">
        <v>4088</v>
      </c>
      <c r="G6340" s="105">
        <v>45477.654166666667</v>
      </c>
      <c r="H6340" t="str">
        <f>INDEX(Partner_details[companyName], MATCH(E6340, Partner_details[email], 0))</f>
        <v>Tashir Khanjyan</v>
      </c>
      <c r="I6340">
        <f>IFERROR(INDEX(ggPayers[payer], MATCH(A6340, ggPayers[remote_order_id], 0)), 0)</f>
        <v>0</v>
      </c>
      <c r="J6340" t="str">
        <f t="shared" si="99"/>
        <v>other</v>
      </c>
    </row>
    <row r="6341" spans="1:10">
      <c r="A6341" s="89" t="s">
        <v>4761</v>
      </c>
      <c r="B6341" s="89">
        <v>1000</v>
      </c>
      <c r="C6341" s="89" t="s">
        <v>561</v>
      </c>
      <c r="D6341" s="89" t="s">
        <v>15706</v>
      </c>
      <c r="E6341" s="89" t="s">
        <v>7579</v>
      </c>
      <c r="F6341" s="89" t="s">
        <v>602</v>
      </c>
      <c r="G6341" s="105">
        <v>45477.677083333336</v>
      </c>
      <c r="H6341" t="e">
        <f>INDEX(Partner_details[companyName], MATCH(E6341, Partner_details[email], 0))</f>
        <v>#N/A</v>
      </c>
      <c r="I6341">
        <f>IFERROR(INDEX(ggPayers[payer], MATCH(A6341, ggPayers[remote_order_id], 0)), 0)</f>
        <v>1132730</v>
      </c>
      <c r="J6341" t="str">
        <f t="shared" si="99"/>
        <v>ggPay</v>
      </c>
    </row>
    <row r="6342" spans="1:10">
      <c r="A6342" s="89" t="s">
        <v>4759</v>
      </c>
      <c r="B6342" s="89">
        <v>1000</v>
      </c>
      <c r="C6342" s="89" t="s">
        <v>561</v>
      </c>
      <c r="D6342" s="89" t="s">
        <v>15707</v>
      </c>
      <c r="E6342" s="89" t="s">
        <v>7306</v>
      </c>
      <c r="F6342" s="89" t="s">
        <v>379</v>
      </c>
      <c r="G6342" s="105">
        <v>45477.71597222222</v>
      </c>
      <c r="H6342" t="str">
        <f>INDEX(Partner_details[companyName], MATCH(E6342, Partner_details[email], 0))</f>
        <v>Bardak</v>
      </c>
      <c r="I6342">
        <f>IFERROR(INDEX(ggPayers[payer], MATCH(A6342, ggPayers[remote_order_id], 0)), 0)</f>
        <v>132809</v>
      </c>
      <c r="J6342" t="str">
        <f t="shared" si="99"/>
        <v>ggPay</v>
      </c>
    </row>
    <row r="6343" spans="1:10">
      <c r="A6343" s="89" t="s">
        <v>6023</v>
      </c>
      <c r="B6343" s="89">
        <v>5000</v>
      </c>
      <c r="C6343" s="89" t="s">
        <v>5606</v>
      </c>
      <c r="D6343" s="89" t="s">
        <v>15708</v>
      </c>
      <c r="E6343" s="89" t="s">
        <v>6606</v>
      </c>
      <c r="F6343" s="89" t="s">
        <v>387</v>
      </c>
      <c r="G6343" s="105">
        <v>45477.722222222219</v>
      </c>
      <c r="H6343" t="str">
        <f>INDEX(Partner_details[companyName], MATCH(E6343, Partner_details[email], 0))</f>
        <v>Beer academy</v>
      </c>
      <c r="I6343">
        <f>IFERROR(INDEX(ggPayers[payer], MATCH(A6343, ggPayers[remote_order_id], 0)), 0)</f>
        <v>76447</v>
      </c>
      <c r="J6343" t="str">
        <f t="shared" si="99"/>
        <v>ggPay</v>
      </c>
    </row>
    <row r="6344" spans="1:10">
      <c r="A6344" s="89" t="s">
        <v>4757</v>
      </c>
      <c r="B6344" s="89">
        <v>5000</v>
      </c>
      <c r="C6344" s="89" t="s">
        <v>561</v>
      </c>
      <c r="D6344" s="89" t="s">
        <v>15709</v>
      </c>
      <c r="E6344" s="89" t="s">
        <v>6606</v>
      </c>
      <c r="F6344" s="89" t="s">
        <v>387</v>
      </c>
      <c r="G6344" s="105">
        <v>45477.722916666666</v>
      </c>
      <c r="H6344" t="str">
        <f>INDEX(Partner_details[companyName], MATCH(E6344, Partner_details[email], 0))</f>
        <v>Beer academy</v>
      </c>
      <c r="I6344">
        <f>IFERROR(INDEX(ggPayers[payer], MATCH(A6344, ggPayers[remote_order_id], 0)), 0)</f>
        <v>16728</v>
      </c>
      <c r="J6344" t="str">
        <f t="shared" si="99"/>
        <v>ggPay</v>
      </c>
    </row>
    <row r="6345" spans="1:10">
      <c r="A6345" s="89" t="s">
        <v>4755</v>
      </c>
      <c r="B6345" s="89">
        <v>3000</v>
      </c>
      <c r="C6345" s="89" t="s">
        <v>561</v>
      </c>
      <c r="D6345" s="89"/>
      <c r="E6345" s="89" t="s">
        <v>6754</v>
      </c>
      <c r="F6345" s="89" t="s">
        <v>683</v>
      </c>
      <c r="G6345" s="105">
        <v>45477.742361111108</v>
      </c>
      <c r="H6345" t="str">
        <f>INDEX(Partner_details[companyName], MATCH(E6345, Partner_details[email], 0))</f>
        <v>Noraleppo</v>
      </c>
      <c r="I6345">
        <f>IFERROR(INDEX(ggPayers[payer], MATCH(A6345, ggPayers[remote_order_id], 0)), 0)</f>
        <v>0</v>
      </c>
      <c r="J6345" t="str">
        <f t="shared" si="99"/>
        <v>other</v>
      </c>
    </row>
    <row r="6346" spans="1:10">
      <c r="A6346" s="89" t="s">
        <v>15710</v>
      </c>
      <c r="B6346" s="89">
        <v>3000</v>
      </c>
      <c r="C6346" s="89" t="s">
        <v>7963</v>
      </c>
      <c r="D6346" s="89"/>
      <c r="E6346" s="89" t="s">
        <v>6754</v>
      </c>
      <c r="F6346" s="89" t="s">
        <v>683</v>
      </c>
      <c r="G6346" s="105">
        <v>45477.742361111108</v>
      </c>
      <c r="H6346" t="str">
        <f>INDEX(Partner_details[companyName], MATCH(E6346, Partner_details[email], 0))</f>
        <v>Noraleppo</v>
      </c>
      <c r="I6346">
        <f>IFERROR(INDEX(ggPayers[payer], MATCH(A6346, ggPayers[remote_order_id], 0)), 0)</f>
        <v>0</v>
      </c>
      <c r="J6346" t="str">
        <f t="shared" si="99"/>
        <v>other</v>
      </c>
    </row>
    <row r="6347" spans="1:10">
      <c r="A6347" s="89" t="s">
        <v>15711</v>
      </c>
      <c r="B6347" s="89">
        <v>2000</v>
      </c>
      <c r="C6347" s="89" t="s">
        <v>7963</v>
      </c>
      <c r="D6347" s="89" t="s">
        <v>15712</v>
      </c>
      <c r="E6347" s="89" t="s">
        <v>6830</v>
      </c>
      <c r="F6347" s="89" t="s">
        <v>382</v>
      </c>
      <c r="G6347" s="105">
        <v>45477.750694444447</v>
      </c>
      <c r="H6347" t="str">
        <f>INDEX(Partner_details[companyName], MATCH(E6347, Partner_details[email], 0))</f>
        <v>Beer Academy</v>
      </c>
      <c r="I6347">
        <f>IFERROR(INDEX(ggPayers[payer], MATCH(A6347, ggPayers[remote_order_id], 0)), 0)</f>
        <v>0</v>
      </c>
      <c r="J6347" t="str">
        <f t="shared" si="99"/>
        <v>other</v>
      </c>
    </row>
    <row r="6348" spans="1:10">
      <c r="A6348" s="89" t="s">
        <v>15713</v>
      </c>
      <c r="B6348" s="89">
        <v>2000</v>
      </c>
      <c r="C6348" s="89" t="s">
        <v>7963</v>
      </c>
      <c r="D6348" s="89" t="s">
        <v>15714</v>
      </c>
      <c r="E6348" s="89" t="s">
        <v>6830</v>
      </c>
      <c r="F6348" s="89" t="s">
        <v>382</v>
      </c>
      <c r="G6348" s="105">
        <v>45477.750694444447</v>
      </c>
      <c r="H6348" t="str">
        <f>INDEX(Partner_details[companyName], MATCH(E6348, Partner_details[email], 0))</f>
        <v>Beer Academy</v>
      </c>
      <c r="I6348">
        <f>IFERROR(INDEX(ggPayers[payer], MATCH(A6348, ggPayers[remote_order_id], 0)), 0)</f>
        <v>0</v>
      </c>
      <c r="J6348" t="str">
        <f t="shared" si="99"/>
        <v>other</v>
      </c>
    </row>
    <row r="6349" spans="1:10">
      <c r="A6349" s="89" t="s">
        <v>4753</v>
      </c>
      <c r="B6349" s="89">
        <v>2000</v>
      </c>
      <c r="C6349" s="89" t="s">
        <v>561</v>
      </c>
      <c r="D6349" s="89"/>
      <c r="E6349" s="89" t="s">
        <v>6830</v>
      </c>
      <c r="F6349" s="89" t="s">
        <v>382</v>
      </c>
      <c r="G6349" s="105">
        <v>45477.750694444447</v>
      </c>
      <c r="H6349" t="str">
        <f>INDEX(Partner_details[companyName], MATCH(E6349, Partner_details[email], 0))</f>
        <v>Beer Academy</v>
      </c>
      <c r="I6349">
        <f>IFERROR(INDEX(ggPayers[payer], MATCH(A6349, ggPayers[remote_order_id], 0)), 0)</f>
        <v>0</v>
      </c>
      <c r="J6349" t="str">
        <f t="shared" si="99"/>
        <v>other</v>
      </c>
    </row>
    <row r="6350" spans="1:10">
      <c r="A6350" s="89" t="s">
        <v>15715</v>
      </c>
      <c r="B6350" s="89">
        <v>2000</v>
      </c>
      <c r="C6350" s="89" t="s">
        <v>7963</v>
      </c>
      <c r="D6350" s="89"/>
      <c r="E6350" s="89" t="s">
        <v>6830</v>
      </c>
      <c r="F6350" s="89" t="s">
        <v>382</v>
      </c>
      <c r="G6350" s="105">
        <v>45477.750694444447</v>
      </c>
      <c r="H6350" t="str">
        <f>INDEX(Partner_details[companyName], MATCH(E6350, Partner_details[email], 0))</f>
        <v>Beer Academy</v>
      </c>
      <c r="I6350">
        <f>IFERROR(INDEX(ggPayers[payer], MATCH(A6350, ggPayers[remote_order_id], 0)), 0)</f>
        <v>0</v>
      </c>
      <c r="J6350" t="str">
        <f t="shared" si="99"/>
        <v>other</v>
      </c>
    </row>
    <row r="6351" spans="1:10">
      <c r="A6351" s="89" t="s">
        <v>15716</v>
      </c>
      <c r="B6351" s="89">
        <v>2000</v>
      </c>
      <c r="C6351" s="89" t="s">
        <v>7963</v>
      </c>
      <c r="D6351" s="89" t="s">
        <v>15717</v>
      </c>
      <c r="E6351" s="89" t="s">
        <v>6546</v>
      </c>
      <c r="F6351" s="89" t="s">
        <v>1738</v>
      </c>
      <c r="G6351" s="105">
        <v>45477.757638888892</v>
      </c>
      <c r="H6351" t="str">
        <f>INDEX(Partner_details[companyName], MATCH(E6351, Partner_details[email], 0))</f>
        <v>Kilikian</v>
      </c>
      <c r="I6351">
        <f>IFERROR(INDEX(ggPayers[payer], MATCH(A6351, ggPayers[remote_order_id], 0)), 0)</f>
        <v>0</v>
      </c>
      <c r="J6351" t="str">
        <f t="shared" si="99"/>
        <v>other</v>
      </c>
    </row>
    <row r="6352" spans="1:10">
      <c r="A6352" s="89" t="s">
        <v>15718</v>
      </c>
      <c r="B6352" s="89">
        <v>2000</v>
      </c>
      <c r="C6352" s="89" t="s">
        <v>7963</v>
      </c>
      <c r="D6352" s="89" t="s">
        <v>15719</v>
      </c>
      <c r="E6352" s="89" t="s">
        <v>6546</v>
      </c>
      <c r="F6352" s="89" t="s">
        <v>1738</v>
      </c>
      <c r="G6352" s="105">
        <v>45477.758333333331</v>
      </c>
      <c r="H6352" t="str">
        <f>INDEX(Partner_details[companyName], MATCH(E6352, Partner_details[email], 0))</f>
        <v>Kilikian</v>
      </c>
      <c r="I6352">
        <f>IFERROR(INDEX(ggPayers[payer], MATCH(A6352, ggPayers[remote_order_id], 0)), 0)</f>
        <v>0</v>
      </c>
      <c r="J6352" t="str">
        <f t="shared" si="99"/>
        <v>other</v>
      </c>
    </row>
    <row r="6353" spans="1:10">
      <c r="A6353" s="89" t="s">
        <v>6022</v>
      </c>
      <c r="B6353" s="89">
        <v>300</v>
      </c>
      <c r="C6353" s="89" t="s">
        <v>5606</v>
      </c>
      <c r="D6353" s="89" t="s">
        <v>15720</v>
      </c>
      <c r="E6353" s="89" t="s">
        <v>6389</v>
      </c>
      <c r="F6353" s="89" t="s">
        <v>4088</v>
      </c>
      <c r="G6353" s="105">
        <v>45477.776388888888</v>
      </c>
      <c r="H6353" t="str">
        <f>INDEX(Partner_details[companyName], MATCH(E6353, Partner_details[email], 0))</f>
        <v>Tashir Khanjyan</v>
      </c>
      <c r="I6353">
        <f>IFERROR(INDEX(ggPayers[payer], MATCH(A6353, ggPayers[remote_order_id], 0)), 0)</f>
        <v>6396</v>
      </c>
      <c r="J6353" t="str">
        <f t="shared" si="99"/>
        <v>ggPay</v>
      </c>
    </row>
    <row r="6354" spans="1:10">
      <c r="A6354" s="89" t="s">
        <v>6021</v>
      </c>
      <c r="B6354" s="89">
        <v>500</v>
      </c>
      <c r="C6354" s="89" t="s">
        <v>5606</v>
      </c>
      <c r="D6354" s="89" t="s">
        <v>15721</v>
      </c>
      <c r="E6354" s="89" t="s">
        <v>6941</v>
      </c>
      <c r="F6354" s="89" t="s">
        <v>801</v>
      </c>
      <c r="G6354" s="105">
        <v>45477.800694444442</v>
      </c>
      <c r="H6354" t="str">
        <f>INDEX(Partner_details[companyName], MATCH(E6354, Partner_details[email], 0))</f>
        <v>Prepa</v>
      </c>
      <c r="I6354">
        <f>IFERROR(INDEX(ggPayers[payer], MATCH(A6354, ggPayers[remote_order_id], 0)), 0)</f>
        <v>851658</v>
      </c>
      <c r="J6354" t="str">
        <f t="shared" si="99"/>
        <v>ggPay</v>
      </c>
    </row>
    <row r="6355" spans="1:10">
      <c r="A6355" s="89" t="s">
        <v>6020</v>
      </c>
      <c r="B6355" s="89">
        <v>100</v>
      </c>
      <c r="C6355" s="89" t="s">
        <v>7963</v>
      </c>
      <c r="D6355" s="89" t="s">
        <v>15722</v>
      </c>
      <c r="E6355" s="89" t="s">
        <v>6554</v>
      </c>
      <c r="F6355" s="89" t="s">
        <v>783</v>
      </c>
      <c r="G6355" s="105">
        <v>45478.230555555558</v>
      </c>
      <c r="H6355" t="str">
        <f>INDEX(Partner_details[companyName], MATCH(E6355, Partner_details[email], 0))</f>
        <v>Avetis Grigoryan</v>
      </c>
      <c r="I6355">
        <f>IFERROR(INDEX(ggPayers[payer], MATCH(A6355, ggPayers[remote_order_id], 0)), 0)</f>
        <v>825186</v>
      </c>
      <c r="J6355" t="str">
        <f t="shared" si="99"/>
        <v>ggPay</v>
      </c>
    </row>
    <row r="6356" spans="1:10">
      <c r="A6356" s="89" t="s">
        <v>4841</v>
      </c>
      <c r="B6356" s="89">
        <v>100</v>
      </c>
      <c r="C6356" s="89" t="s">
        <v>561</v>
      </c>
      <c r="D6356" s="89" t="s">
        <v>15723</v>
      </c>
      <c r="E6356" s="89" t="s">
        <v>6554</v>
      </c>
      <c r="F6356" s="89" t="s">
        <v>783</v>
      </c>
      <c r="G6356" s="105">
        <v>45478.23541666667</v>
      </c>
      <c r="H6356" t="str">
        <f>INDEX(Partner_details[companyName], MATCH(E6356, Partner_details[email], 0))</f>
        <v>Avetis Grigoryan</v>
      </c>
      <c r="I6356">
        <f>IFERROR(INDEX(ggPayers[payer], MATCH(A6356, ggPayers[remote_order_id], 0)), 0)</f>
        <v>825186</v>
      </c>
      <c r="J6356" t="str">
        <f t="shared" si="99"/>
        <v>ggPay</v>
      </c>
    </row>
    <row r="6357" spans="1:10">
      <c r="A6357" s="89" t="s">
        <v>15724</v>
      </c>
      <c r="B6357" s="89">
        <v>1000</v>
      </c>
      <c r="C6357" s="89" t="s">
        <v>7963</v>
      </c>
      <c r="D6357" s="99" t="s">
        <v>15725</v>
      </c>
      <c r="E6357" s="89" t="s">
        <v>7296</v>
      </c>
      <c r="F6357" s="89" t="s">
        <v>516</v>
      </c>
      <c r="G6357" s="105">
        <v>45478.249305555553</v>
      </c>
      <c r="H6357" t="str">
        <f>INDEX(Partner_details[companyName], MATCH(E6357, Partner_details[email], 0))</f>
        <v>Paul</v>
      </c>
      <c r="I6357">
        <f>IFERROR(INDEX(ggPayers[payer], MATCH(A6357, ggPayers[remote_order_id], 0)), 0)</f>
        <v>0</v>
      </c>
      <c r="J6357" t="str">
        <f t="shared" si="99"/>
        <v>other</v>
      </c>
    </row>
    <row r="6358" spans="1:10">
      <c r="A6358" s="89" t="s">
        <v>15726</v>
      </c>
      <c r="B6358" s="89">
        <v>1000</v>
      </c>
      <c r="C6358" s="89" t="s">
        <v>7963</v>
      </c>
      <c r="D6358" s="89" t="s">
        <v>15727</v>
      </c>
      <c r="E6358" s="89" t="s">
        <v>7296</v>
      </c>
      <c r="F6358" s="89" t="s">
        <v>516</v>
      </c>
      <c r="G6358" s="105">
        <v>45478.288888888892</v>
      </c>
      <c r="H6358" t="str">
        <f>INDEX(Partner_details[companyName], MATCH(E6358, Partner_details[email], 0))</f>
        <v>Paul</v>
      </c>
      <c r="I6358">
        <f>IFERROR(INDEX(ggPayers[payer], MATCH(A6358, ggPayers[remote_order_id], 0)), 0)</f>
        <v>0</v>
      </c>
      <c r="J6358" t="str">
        <f t="shared" si="99"/>
        <v>other</v>
      </c>
    </row>
    <row r="6359" spans="1:10">
      <c r="A6359" s="89" t="s">
        <v>15728</v>
      </c>
      <c r="B6359" s="89">
        <v>1000</v>
      </c>
      <c r="C6359" s="89" t="s">
        <v>7963</v>
      </c>
      <c r="D6359" s="89" t="s">
        <v>15729</v>
      </c>
      <c r="E6359" s="89" t="s">
        <v>7296</v>
      </c>
      <c r="F6359" s="89" t="s">
        <v>516</v>
      </c>
      <c r="G6359" s="105">
        <v>45478.288888888892</v>
      </c>
      <c r="H6359" t="str">
        <f>INDEX(Partner_details[companyName], MATCH(E6359, Partner_details[email], 0))</f>
        <v>Paul</v>
      </c>
      <c r="I6359">
        <f>IFERROR(INDEX(ggPayers[payer], MATCH(A6359, ggPayers[remote_order_id], 0)), 0)</f>
        <v>0</v>
      </c>
      <c r="J6359" t="str">
        <f t="shared" si="99"/>
        <v>other</v>
      </c>
    </row>
    <row r="6360" spans="1:10">
      <c r="A6360" s="89" t="s">
        <v>6019</v>
      </c>
      <c r="B6360" s="89">
        <v>500</v>
      </c>
      <c r="C6360" s="89" t="s">
        <v>5606</v>
      </c>
      <c r="D6360" s="89" t="s">
        <v>15730</v>
      </c>
      <c r="E6360" s="89" t="s">
        <v>7018</v>
      </c>
      <c r="F6360" s="89" t="s">
        <v>476</v>
      </c>
      <c r="G6360" s="105">
        <v>45478.328472222223</v>
      </c>
      <c r="H6360" t="str">
        <f>INDEX(Partner_details[companyName], MATCH(E6360, Partner_details[email], 0))</f>
        <v>Malocco</v>
      </c>
      <c r="I6360">
        <f>IFERROR(INDEX(ggPayers[payer], MATCH(A6360, ggPayers[remote_order_id], 0)), 0)</f>
        <v>657846</v>
      </c>
      <c r="J6360" t="str">
        <f t="shared" si="99"/>
        <v>ggPay</v>
      </c>
    </row>
    <row r="6361" spans="1:10">
      <c r="A6361" s="89" t="s">
        <v>6018</v>
      </c>
      <c r="B6361" s="89">
        <v>500</v>
      </c>
      <c r="C6361" s="89" t="s">
        <v>5606</v>
      </c>
      <c r="D6361" s="89" t="s">
        <v>15731</v>
      </c>
      <c r="E6361" s="89" t="s">
        <v>7018</v>
      </c>
      <c r="F6361" s="89" t="s">
        <v>476</v>
      </c>
      <c r="G6361" s="105">
        <v>45478.328472222223</v>
      </c>
      <c r="H6361" t="str">
        <f>INDEX(Partner_details[companyName], MATCH(E6361, Partner_details[email], 0))</f>
        <v>Malocco</v>
      </c>
      <c r="I6361">
        <f>IFERROR(INDEX(ggPayers[payer], MATCH(A6361, ggPayers[remote_order_id], 0)), 0)</f>
        <v>657846</v>
      </c>
      <c r="J6361" t="str">
        <f t="shared" si="99"/>
        <v>ggPay</v>
      </c>
    </row>
    <row r="6362" spans="1:10">
      <c r="A6362" s="89" t="s">
        <v>6017</v>
      </c>
      <c r="B6362" s="89">
        <v>500</v>
      </c>
      <c r="C6362" s="89" t="s">
        <v>5606</v>
      </c>
      <c r="D6362" s="89" t="s">
        <v>15732</v>
      </c>
      <c r="E6362" s="89" t="s">
        <v>7018</v>
      </c>
      <c r="F6362" s="89" t="s">
        <v>476</v>
      </c>
      <c r="G6362" s="105">
        <v>45478.32916666667</v>
      </c>
      <c r="H6362" t="str">
        <f>INDEX(Partner_details[companyName], MATCH(E6362, Partner_details[email], 0))</f>
        <v>Malocco</v>
      </c>
      <c r="I6362">
        <f>IFERROR(INDEX(ggPayers[payer], MATCH(A6362, ggPayers[remote_order_id], 0)), 0)</f>
        <v>657846</v>
      </c>
      <c r="J6362" t="str">
        <f t="shared" si="99"/>
        <v>ggPay</v>
      </c>
    </row>
    <row r="6363" spans="1:10">
      <c r="A6363" s="89" t="s">
        <v>4839</v>
      </c>
      <c r="B6363" s="89">
        <v>500</v>
      </c>
      <c r="C6363" s="89" t="s">
        <v>561</v>
      </c>
      <c r="D6363" s="89" t="s">
        <v>15733</v>
      </c>
      <c r="E6363" s="89" t="s">
        <v>6389</v>
      </c>
      <c r="F6363" s="89" t="s">
        <v>4088</v>
      </c>
      <c r="G6363" s="105">
        <v>45478.365972222222</v>
      </c>
      <c r="H6363" t="str">
        <f>INDEX(Partner_details[companyName], MATCH(E6363, Partner_details[email], 0))</f>
        <v>Tashir Khanjyan</v>
      </c>
      <c r="I6363">
        <f>IFERROR(INDEX(ggPayers[payer], MATCH(A6363, ggPayers[remote_order_id], 0)), 0)</f>
        <v>612426</v>
      </c>
      <c r="J6363" t="str">
        <f t="shared" si="99"/>
        <v>ggPay</v>
      </c>
    </row>
    <row r="6364" spans="1:10">
      <c r="A6364" s="89" t="s">
        <v>4837</v>
      </c>
      <c r="B6364" s="89">
        <v>2000</v>
      </c>
      <c r="C6364" s="89" t="s">
        <v>561</v>
      </c>
      <c r="D6364" s="89" t="s">
        <v>15734</v>
      </c>
      <c r="E6364" s="89" t="s">
        <v>130</v>
      </c>
      <c r="F6364" s="89" t="s">
        <v>128</v>
      </c>
      <c r="G6364" s="105">
        <v>45478.379166666666</v>
      </c>
      <c r="H6364" t="str">
        <f>INDEX(Partner_details[companyName], MATCH(E6364, Partner_details[email], 0))</f>
        <v>Avetis Grigoryan</v>
      </c>
      <c r="I6364">
        <f>IFERROR(INDEX(ggPayers[payer], MATCH(A6364, ggPayers[remote_order_id], 0)), 0)</f>
        <v>68370</v>
      </c>
      <c r="J6364" t="str">
        <f t="shared" si="99"/>
        <v>ggPay</v>
      </c>
    </row>
    <row r="6365" spans="1:10">
      <c r="A6365" s="89" t="s">
        <v>15735</v>
      </c>
      <c r="B6365" s="89">
        <v>2000</v>
      </c>
      <c r="C6365" s="89" t="s">
        <v>7963</v>
      </c>
      <c r="D6365" s="89" t="s">
        <v>15736</v>
      </c>
      <c r="E6365" s="89" t="s">
        <v>6823</v>
      </c>
      <c r="F6365" s="89" t="s">
        <v>3823</v>
      </c>
      <c r="G6365" s="105">
        <v>45478.402083333334</v>
      </c>
      <c r="H6365" t="str">
        <f>INDEX(Partner_details[companyName], MATCH(E6365, Partner_details[email], 0))</f>
        <v>Buzand cafe</v>
      </c>
      <c r="I6365">
        <f>IFERROR(INDEX(ggPayers[payer], MATCH(A6365, ggPayers[remote_order_id], 0)), 0)</f>
        <v>0</v>
      </c>
      <c r="J6365" t="str">
        <f t="shared" si="99"/>
        <v>other</v>
      </c>
    </row>
    <row r="6366" spans="1:10">
      <c r="A6366" s="99" t="s">
        <v>15737</v>
      </c>
      <c r="B6366" s="89">
        <v>2000</v>
      </c>
      <c r="C6366" s="89" t="s">
        <v>7963</v>
      </c>
      <c r="D6366" s="89" t="s">
        <v>15738</v>
      </c>
      <c r="E6366" s="89" t="s">
        <v>6823</v>
      </c>
      <c r="F6366" s="89" t="s">
        <v>3823</v>
      </c>
      <c r="G6366" s="105">
        <v>45478.402083333334</v>
      </c>
      <c r="H6366" t="str">
        <f>INDEX(Partner_details[companyName], MATCH(E6366, Partner_details[email], 0))</f>
        <v>Buzand cafe</v>
      </c>
      <c r="I6366">
        <f>IFERROR(INDEX(ggPayers[payer], MATCH(A6366, ggPayers[remote_order_id], 0)), 0)</f>
        <v>0</v>
      </c>
      <c r="J6366" t="str">
        <f t="shared" si="99"/>
        <v>other</v>
      </c>
    </row>
    <row r="6367" spans="1:10">
      <c r="A6367" s="89" t="s">
        <v>15739</v>
      </c>
      <c r="B6367" s="89">
        <v>2000</v>
      </c>
      <c r="C6367" s="89" t="s">
        <v>7963</v>
      </c>
      <c r="D6367" s="89"/>
      <c r="E6367" s="89" t="s">
        <v>6823</v>
      </c>
      <c r="F6367" s="89" t="s">
        <v>3823</v>
      </c>
      <c r="G6367" s="105">
        <v>45478.402083333334</v>
      </c>
      <c r="H6367" t="str">
        <f>INDEX(Partner_details[companyName], MATCH(E6367, Partner_details[email], 0))</f>
        <v>Buzand cafe</v>
      </c>
      <c r="I6367">
        <f>IFERROR(INDEX(ggPayers[payer], MATCH(A6367, ggPayers[remote_order_id], 0)), 0)</f>
        <v>0</v>
      </c>
      <c r="J6367" t="str">
        <f t="shared" si="99"/>
        <v>other</v>
      </c>
    </row>
    <row r="6368" spans="1:10">
      <c r="A6368" s="89" t="s">
        <v>4835</v>
      </c>
      <c r="B6368" s="89">
        <v>1000</v>
      </c>
      <c r="C6368" s="89" t="s">
        <v>561</v>
      </c>
      <c r="D6368" s="89" t="s">
        <v>15740</v>
      </c>
      <c r="E6368" s="89" t="s">
        <v>7554</v>
      </c>
      <c r="F6368" s="89" t="s">
        <v>623</v>
      </c>
      <c r="G6368" s="105">
        <v>45478.404166666667</v>
      </c>
      <c r="H6368" t="str">
        <f>INDEX(Partner_details[companyName], MATCH(E6368, Partner_details[email], 0))</f>
        <v>Bagel</v>
      </c>
      <c r="I6368">
        <f>IFERROR(INDEX(ggPayers[payer], MATCH(A6368, ggPayers[remote_order_id], 0)), 0)</f>
        <v>1000385</v>
      </c>
      <c r="J6368" t="str">
        <f t="shared" si="99"/>
        <v>ggPay</v>
      </c>
    </row>
    <row r="6369" spans="1:10">
      <c r="A6369" s="89" t="s">
        <v>6016</v>
      </c>
      <c r="B6369" s="89">
        <v>2000</v>
      </c>
      <c r="C6369" s="89" t="s">
        <v>5606</v>
      </c>
      <c r="D6369" s="89" t="s">
        <v>15741</v>
      </c>
      <c r="E6369" s="89" t="s">
        <v>7018</v>
      </c>
      <c r="F6369" s="89" t="s">
        <v>476</v>
      </c>
      <c r="G6369" s="105">
        <v>45478.418055555558</v>
      </c>
      <c r="H6369" t="str">
        <f>INDEX(Partner_details[companyName], MATCH(E6369, Partner_details[email], 0))</f>
        <v>Malocco</v>
      </c>
      <c r="I6369">
        <f>IFERROR(INDEX(ggPayers[payer], MATCH(A6369, ggPayers[remote_order_id], 0)), 0)</f>
        <v>1490</v>
      </c>
      <c r="J6369" t="str">
        <f t="shared" si="99"/>
        <v>ggPay</v>
      </c>
    </row>
    <row r="6370" spans="1:10">
      <c r="A6370" s="89" t="s">
        <v>6015</v>
      </c>
      <c r="B6370" s="89">
        <v>2000</v>
      </c>
      <c r="C6370" s="89" t="s">
        <v>5606</v>
      </c>
      <c r="D6370" s="89" t="s">
        <v>15742</v>
      </c>
      <c r="E6370" s="89" t="s">
        <v>7018</v>
      </c>
      <c r="F6370" s="89" t="s">
        <v>476</v>
      </c>
      <c r="G6370" s="105">
        <v>45478.418749999997</v>
      </c>
      <c r="H6370" t="str">
        <f>INDEX(Partner_details[companyName], MATCH(E6370, Partner_details[email], 0))</f>
        <v>Malocco</v>
      </c>
      <c r="I6370">
        <f>IFERROR(INDEX(ggPayers[payer], MATCH(A6370, ggPayers[remote_order_id], 0)), 0)</f>
        <v>1490</v>
      </c>
      <c r="J6370" t="str">
        <f t="shared" si="99"/>
        <v>ggPay</v>
      </c>
    </row>
    <row r="6371" spans="1:10">
      <c r="A6371" s="89" t="s">
        <v>4833</v>
      </c>
      <c r="B6371" s="89">
        <v>2000</v>
      </c>
      <c r="C6371" s="89" t="s">
        <v>561</v>
      </c>
      <c r="D6371" s="89" t="s">
        <v>15743</v>
      </c>
      <c r="E6371" s="89" t="s">
        <v>7018</v>
      </c>
      <c r="F6371" s="89" t="s">
        <v>476</v>
      </c>
      <c r="G6371" s="105">
        <v>45478.419444444444</v>
      </c>
      <c r="H6371" t="str">
        <f>INDEX(Partner_details[companyName], MATCH(E6371, Partner_details[email], 0))</f>
        <v>Malocco</v>
      </c>
      <c r="I6371">
        <f>IFERROR(INDEX(ggPayers[payer], MATCH(A6371, ggPayers[remote_order_id], 0)), 0)</f>
        <v>7321</v>
      </c>
      <c r="J6371" t="str">
        <f t="shared" si="99"/>
        <v>ggPay</v>
      </c>
    </row>
    <row r="6372" spans="1:10">
      <c r="A6372" s="89" t="s">
        <v>4831</v>
      </c>
      <c r="B6372" s="89">
        <v>300</v>
      </c>
      <c r="C6372" s="89" t="s">
        <v>561</v>
      </c>
      <c r="D6372" s="89" t="s">
        <v>15744</v>
      </c>
      <c r="E6372" s="89" t="s">
        <v>6389</v>
      </c>
      <c r="F6372" s="89" t="s">
        <v>4088</v>
      </c>
      <c r="G6372" s="105">
        <v>45478.4375</v>
      </c>
      <c r="H6372" t="str">
        <f>INDEX(Partner_details[companyName], MATCH(E6372, Partner_details[email], 0))</f>
        <v>Tashir Khanjyan</v>
      </c>
      <c r="I6372">
        <f>IFERROR(INDEX(ggPayers[payer], MATCH(A6372, ggPayers[remote_order_id], 0)), 0)</f>
        <v>252081</v>
      </c>
      <c r="J6372" t="str">
        <f t="shared" si="99"/>
        <v>ggPay</v>
      </c>
    </row>
    <row r="6373" spans="1:10">
      <c r="A6373" s="89" t="s">
        <v>4829</v>
      </c>
      <c r="B6373" s="89">
        <v>500</v>
      </c>
      <c r="C6373" s="89" t="s">
        <v>7991</v>
      </c>
      <c r="D6373" s="89" t="s">
        <v>15745</v>
      </c>
      <c r="E6373" s="89" t="s">
        <v>6572</v>
      </c>
      <c r="F6373" s="89" t="s">
        <v>568</v>
      </c>
      <c r="G6373" s="105">
        <v>45478.481944444444</v>
      </c>
      <c r="H6373" t="str">
        <f>INDEX(Partner_details[companyName], MATCH(E6373, Partner_details[email], 0))</f>
        <v>Bisquit</v>
      </c>
      <c r="I6373">
        <f>IFERROR(INDEX(ggPayers[payer], MATCH(A6373, ggPayers[remote_order_id], 0)), 0)</f>
        <v>905059</v>
      </c>
      <c r="J6373" t="str">
        <f t="shared" si="99"/>
        <v>ggPay</v>
      </c>
    </row>
    <row r="6374" spans="1:10">
      <c r="A6374" s="89" t="s">
        <v>15746</v>
      </c>
      <c r="B6374" s="89">
        <v>1000</v>
      </c>
      <c r="C6374" s="89" t="s">
        <v>7963</v>
      </c>
      <c r="D6374" s="89" t="s">
        <v>15747</v>
      </c>
      <c r="E6374" s="89" t="s">
        <v>7311</v>
      </c>
      <c r="F6374" s="89" t="s">
        <v>4421</v>
      </c>
      <c r="G6374" s="105">
        <v>45478.488888888889</v>
      </c>
      <c r="H6374" t="str">
        <f>INDEX(Partner_details[companyName], MATCH(E6374, Partner_details[email], 0))</f>
        <v>Coffee music</v>
      </c>
      <c r="I6374">
        <f>IFERROR(INDEX(ggPayers[payer], MATCH(A6374, ggPayers[remote_order_id], 0)), 0)</f>
        <v>0</v>
      </c>
      <c r="J6374" t="str">
        <f t="shared" si="99"/>
        <v>other</v>
      </c>
    </row>
    <row r="6375" spans="1:10">
      <c r="A6375" s="89" t="s">
        <v>15748</v>
      </c>
      <c r="B6375" s="89">
        <v>1000</v>
      </c>
      <c r="C6375" s="89" t="s">
        <v>7963</v>
      </c>
      <c r="D6375" s="89" t="s">
        <v>15749</v>
      </c>
      <c r="E6375" s="89" t="s">
        <v>7311</v>
      </c>
      <c r="F6375" s="89" t="s">
        <v>4421</v>
      </c>
      <c r="G6375" s="105">
        <v>45478.488888888889</v>
      </c>
      <c r="H6375" t="str">
        <f>INDEX(Partner_details[companyName], MATCH(E6375, Partner_details[email], 0))</f>
        <v>Coffee music</v>
      </c>
      <c r="I6375">
        <f>IFERROR(INDEX(ggPayers[payer], MATCH(A6375, ggPayers[remote_order_id], 0)), 0)</f>
        <v>0</v>
      </c>
      <c r="J6375" t="str">
        <f t="shared" si="99"/>
        <v>other</v>
      </c>
    </row>
    <row r="6376" spans="1:10">
      <c r="A6376" s="89" t="s">
        <v>4827</v>
      </c>
      <c r="B6376" s="89">
        <v>1000</v>
      </c>
      <c r="C6376" s="89" t="s">
        <v>7991</v>
      </c>
      <c r="D6376" s="89" t="s">
        <v>15750</v>
      </c>
      <c r="E6376" s="89" t="s">
        <v>7018</v>
      </c>
      <c r="F6376" s="89" t="s">
        <v>476</v>
      </c>
      <c r="G6376" s="105">
        <v>45478.506249999999</v>
      </c>
      <c r="H6376" t="str">
        <f>INDEX(Partner_details[companyName], MATCH(E6376, Partner_details[email], 0))</f>
        <v>Malocco</v>
      </c>
      <c r="I6376">
        <f>IFERROR(INDEX(ggPayers[payer], MATCH(A6376, ggPayers[remote_order_id], 0)), 0)</f>
        <v>1008981</v>
      </c>
      <c r="J6376" t="str">
        <f t="shared" si="99"/>
        <v>ggPay</v>
      </c>
    </row>
    <row r="6377" spans="1:10">
      <c r="A6377" s="89" t="s">
        <v>4825</v>
      </c>
      <c r="B6377" s="89">
        <v>100</v>
      </c>
      <c r="C6377" s="89" t="s">
        <v>561</v>
      </c>
      <c r="D6377" s="89" t="s">
        <v>15751</v>
      </c>
      <c r="E6377" s="89" t="s">
        <v>7005</v>
      </c>
      <c r="F6377" s="89" t="s">
        <v>4293</v>
      </c>
      <c r="G6377" s="105">
        <v>45478.519444444442</v>
      </c>
      <c r="H6377" t="str">
        <f>INDEX(Partner_details[companyName], MATCH(E6377, Partner_details[email], 0))</f>
        <v>Tashir Papazyan</v>
      </c>
      <c r="I6377">
        <f>IFERROR(INDEX(ggPayers[payer], MATCH(A6377, ggPayers[remote_order_id], 0)), 0)</f>
        <v>825186</v>
      </c>
      <c r="J6377" t="str">
        <f t="shared" si="99"/>
        <v>ggPay</v>
      </c>
    </row>
    <row r="6378" spans="1:10">
      <c r="A6378" s="89" t="s">
        <v>15752</v>
      </c>
      <c r="B6378" s="89">
        <v>500</v>
      </c>
      <c r="C6378" s="89" t="s">
        <v>7963</v>
      </c>
      <c r="D6378" s="89" t="s">
        <v>15753</v>
      </c>
      <c r="E6378" s="89" t="s">
        <v>7281</v>
      </c>
      <c r="F6378" s="89" t="s">
        <v>4066</v>
      </c>
      <c r="G6378" s="105">
        <v>45478.543749999997</v>
      </c>
      <c r="H6378" t="str">
        <f>INDEX(Partner_details[companyName], MATCH(E6378, Partner_details[email], 0))</f>
        <v>Tashir Petrosyan</v>
      </c>
      <c r="I6378">
        <f>IFERROR(INDEX(ggPayers[payer], MATCH(A6378, ggPayers[remote_order_id], 0)), 0)</f>
        <v>0</v>
      </c>
      <c r="J6378" t="str">
        <f t="shared" si="99"/>
        <v>other</v>
      </c>
    </row>
    <row r="6379" spans="1:10">
      <c r="A6379" s="89" t="s">
        <v>15754</v>
      </c>
      <c r="B6379" s="89">
        <v>500</v>
      </c>
      <c r="C6379" s="89" t="s">
        <v>7963</v>
      </c>
      <c r="D6379" s="89" t="s">
        <v>15755</v>
      </c>
      <c r="E6379" s="89" t="s">
        <v>7281</v>
      </c>
      <c r="F6379" s="89" t="s">
        <v>4066</v>
      </c>
      <c r="G6379" s="105">
        <v>45478.543749999997</v>
      </c>
      <c r="H6379" t="str">
        <f>INDEX(Partner_details[companyName], MATCH(E6379, Partner_details[email], 0))</f>
        <v>Tashir Petrosyan</v>
      </c>
      <c r="I6379">
        <f>IFERROR(INDEX(ggPayers[payer], MATCH(A6379, ggPayers[remote_order_id], 0)), 0)</f>
        <v>0</v>
      </c>
      <c r="J6379" t="str">
        <f t="shared" si="99"/>
        <v>other</v>
      </c>
    </row>
    <row r="6380" spans="1:10">
      <c r="A6380" s="89" t="s">
        <v>15756</v>
      </c>
      <c r="B6380" s="89">
        <v>500</v>
      </c>
      <c r="C6380" s="89" t="s">
        <v>7963</v>
      </c>
      <c r="D6380" s="89" t="s">
        <v>15757</v>
      </c>
      <c r="E6380" s="89" t="s">
        <v>7173</v>
      </c>
      <c r="F6380" s="89" t="s">
        <v>4091</v>
      </c>
      <c r="G6380" s="105">
        <v>45478.59375</v>
      </c>
      <c r="H6380" t="str">
        <f>INDEX(Partner_details[companyName], MATCH(E6380, Partner_details[email], 0))</f>
        <v>Qarahunge</v>
      </c>
      <c r="I6380">
        <f>IFERROR(INDEX(ggPayers[payer], MATCH(A6380, ggPayers[remote_order_id], 0)), 0)</f>
        <v>0</v>
      </c>
      <c r="J6380" t="str">
        <f t="shared" si="99"/>
        <v>other</v>
      </c>
    </row>
    <row r="6381" spans="1:10">
      <c r="A6381" s="89" t="s">
        <v>4823</v>
      </c>
      <c r="B6381" s="89">
        <v>500</v>
      </c>
      <c r="C6381" s="89" t="s">
        <v>7991</v>
      </c>
      <c r="D6381" s="89" t="s">
        <v>15758</v>
      </c>
      <c r="E6381" s="89" t="s">
        <v>7018</v>
      </c>
      <c r="F6381" s="89" t="s">
        <v>476</v>
      </c>
      <c r="G6381" s="105">
        <v>45478.627083333333</v>
      </c>
      <c r="H6381" t="str">
        <f>INDEX(Partner_details[companyName], MATCH(E6381, Partner_details[email], 0))</f>
        <v>Malocco</v>
      </c>
      <c r="I6381">
        <f>IFERROR(INDEX(ggPayers[payer], MATCH(A6381, ggPayers[remote_order_id], 0)), 0)</f>
        <v>388541</v>
      </c>
      <c r="J6381" t="str">
        <f t="shared" si="99"/>
        <v>ggPay</v>
      </c>
    </row>
    <row r="6382" spans="1:10">
      <c r="A6382" s="89" t="s">
        <v>4821</v>
      </c>
      <c r="B6382" s="89">
        <v>600</v>
      </c>
      <c r="C6382" s="89" t="s">
        <v>7991</v>
      </c>
      <c r="D6382" s="89" t="s">
        <v>15759</v>
      </c>
      <c r="E6382" s="89" t="s">
        <v>6572</v>
      </c>
      <c r="F6382" s="89" t="s">
        <v>568</v>
      </c>
      <c r="G6382" s="105">
        <v>45478.648611111108</v>
      </c>
      <c r="H6382" t="str">
        <f>INDEX(Partner_details[companyName], MATCH(E6382, Partner_details[email], 0))</f>
        <v>Bisquit</v>
      </c>
      <c r="I6382">
        <f>IFERROR(INDEX(ggPayers[payer], MATCH(A6382, ggPayers[remote_order_id], 0)), 0)</f>
        <v>1150265</v>
      </c>
      <c r="J6382" t="str">
        <f t="shared" si="99"/>
        <v>ggPay</v>
      </c>
    </row>
    <row r="6383" spans="1:10">
      <c r="A6383" s="89" t="s">
        <v>15760</v>
      </c>
      <c r="B6383" s="89">
        <v>1000</v>
      </c>
      <c r="C6383" s="89" t="s">
        <v>7963</v>
      </c>
      <c r="D6383" s="89" t="s">
        <v>15761</v>
      </c>
      <c r="E6383" s="89" t="s">
        <v>6728</v>
      </c>
      <c r="F6383" s="89" t="s">
        <v>6727</v>
      </c>
      <c r="G6383" s="105">
        <v>45478.662499999999</v>
      </c>
      <c r="H6383" t="str">
        <f>INDEX(Partner_details[companyName], MATCH(E6383, Partner_details[email], 0))</f>
        <v>Byblos</v>
      </c>
      <c r="I6383">
        <f>IFERROR(INDEX(ggPayers[payer], MATCH(A6383, ggPayers[remote_order_id], 0)), 0)</f>
        <v>0</v>
      </c>
      <c r="J6383" t="str">
        <f t="shared" si="99"/>
        <v>other</v>
      </c>
    </row>
    <row r="6384" spans="1:10">
      <c r="A6384" s="89" t="s">
        <v>4819</v>
      </c>
      <c r="B6384" s="89">
        <v>1000</v>
      </c>
      <c r="C6384" s="89" t="s">
        <v>561</v>
      </c>
      <c r="D6384" s="89"/>
      <c r="E6384" s="89" t="s">
        <v>6728</v>
      </c>
      <c r="F6384" s="89" t="s">
        <v>6727</v>
      </c>
      <c r="G6384" s="105">
        <v>45478.663194444445</v>
      </c>
      <c r="H6384" t="str">
        <f>INDEX(Partner_details[companyName], MATCH(E6384, Partner_details[email], 0))</f>
        <v>Byblos</v>
      </c>
      <c r="I6384">
        <f>IFERROR(INDEX(ggPayers[payer], MATCH(A6384, ggPayers[remote_order_id], 0)), 0)</f>
        <v>0</v>
      </c>
      <c r="J6384" t="str">
        <f t="shared" si="99"/>
        <v>other</v>
      </c>
    </row>
    <row r="6385" spans="1:10">
      <c r="A6385" s="89" t="s">
        <v>15762</v>
      </c>
      <c r="B6385" s="89">
        <v>500</v>
      </c>
      <c r="C6385" s="89" t="s">
        <v>7963</v>
      </c>
      <c r="D6385" s="89" t="s">
        <v>15763</v>
      </c>
      <c r="E6385" s="89" t="s">
        <v>7362</v>
      </c>
      <c r="F6385" s="89" t="s">
        <v>3873</v>
      </c>
      <c r="G6385" s="105">
        <v>45478.713888888888</v>
      </c>
      <c r="H6385" t="str">
        <f>INDEX(Partner_details[companyName], MATCH(E6385, Partner_details[email], 0))</f>
        <v>Dulcet cafe</v>
      </c>
      <c r="I6385">
        <f>IFERROR(INDEX(ggPayers[payer], MATCH(A6385, ggPayers[remote_order_id], 0)), 0)</f>
        <v>0</v>
      </c>
      <c r="J6385" t="str">
        <f t="shared" si="99"/>
        <v>other</v>
      </c>
    </row>
    <row r="6386" spans="1:10">
      <c r="A6386" s="89" t="s">
        <v>15764</v>
      </c>
      <c r="B6386" s="89">
        <v>500</v>
      </c>
      <c r="C6386" s="89" t="s">
        <v>7963</v>
      </c>
      <c r="D6386" s="89"/>
      <c r="E6386" s="89" t="s">
        <v>7362</v>
      </c>
      <c r="F6386" s="89" t="s">
        <v>3873</v>
      </c>
      <c r="G6386" s="105">
        <v>45478.713888888888</v>
      </c>
      <c r="H6386" t="str">
        <f>INDEX(Partner_details[companyName], MATCH(E6386, Partner_details[email], 0))</f>
        <v>Dulcet cafe</v>
      </c>
      <c r="I6386">
        <f>IFERROR(INDEX(ggPayers[payer], MATCH(A6386, ggPayers[remote_order_id], 0)), 0)</f>
        <v>0</v>
      </c>
      <c r="J6386" t="str">
        <f t="shared" si="99"/>
        <v>other</v>
      </c>
    </row>
    <row r="6387" spans="1:10">
      <c r="A6387" s="89" t="s">
        <v>15765</v>
      </c>
      <c r="B6387" s="89">
        <v>500</v>
      </c>
      <c r="C6387" s="89" t="s">
        <v>7963</v>
      </c>
      <c r="D6387" s="89"/>
      <c r="E6387" s="89" t="s">
        <v>7362</v>
      </c>
      <c r="F6387" s="89" t="s">
        <v>3873</v>
      </c>
      <c r="G6387" s="105">
        <v>45478.713888888888</v>
      </c>
      <c r="H6387" t="str">
        <f>INDEX(Partner_details[companyName], MATCH(E6387, Partner_details[email], 0))</f>
        <v>Dulcet cafe</v>
      </c>
      <c r="I6387">
        <f>IFERROR(INDEX(ggPayers[payer], MATCH(A6387, ggPayers[remote_order_id], 0)), 0)</f>
        <v>0</v>
      </c>
      <c r="J6387" t="str">
        <f t="shared" si="99"/>
        <v>other</v>
      </c>
    </row>
    <row r="6388" spans="1:10">
      <c r="A6388" s="89" t="s">
        <v>4817</v>
      </c>
      <c r="B6388" s="89">
        <v>500</v>
      </c>
      <c r="C6388" s="89" t="s">
        <v>7991</v>
      </c>
      <c r="D6388" s="89" t="s">
        <v>15766</v>
      </c>
      <c r="E6388" s="89" t="s">
        <v>7362</v>
      </c>
      <c r="F6388" s="89" t="s">
        <v>3873</v>
      </c>
      <c r="G6388" s="105">
        <v>45478.713888888888</v>
      </c>
      <c r="H6388" t="str">
        <f>INDEX(Partner_details[companyName], MATCH(E6388, Partner_details[email], 0))</f>
        <v>Dulcet cafe</v>
      </c>
      <c r="I6388">
        <f>IFERROR(INDEX(ggPayers[payer], MATCH(A6388, ggPayers[remote_order_id], 0)), 0)</f>
        <v>1150708</v>
      </c>
      <c r="J6388" t="str">
        <f t="shared" si="99"/>
        <v>ggPay</v>
      </c>
    </row>
    <row r="6389" spans="1:10">
      <c r="A6389" s="89" t="s">
        <v>4815</v>
      </c>
      <c r="B6389" s="89">
        <v>800</v>
      </c>
      <c r="C6389" s="89" t="s">
        <v>7991</v>
      </c>
      <c r="D6389" s="89" t="s">
        <v>15767</v>
      </c>
      <c r="E6389" s="89" t="s">
        <v>6728</v>
      </c>
      <c r="F6389" s="89" t="s">
        <v>6727</v>
      </c>
      <c r="G6389" s="105">
        <v>45478.728472222225</v>
      </c>
      <c r="H6389" t="str">
        <f>INDEX(Partner_details[companyName], MATCH(E6389, Partner_details[email], 0))</f>
        <v>Byblos</v>
      </c>
      <c r="I6389">
        <f>IFERROR(INDEX(ggPayers[payer], MATCH(A6389, ggPayers[remote_order_id], 0)), 0)</f>
        <v>831363</v>
      </c>
      <c r="J6389" t="str">
        <f t="shared" si="99"/>
        <v>ggPay</v>
      </c>
    </row>
    <row r="6390" spans="1:10">
      <c r="A6390" s="89" t="s">
        <v>15768</v>
      </c>
      <c r="B6390" s="89">
        <v>500</v>
      </c>
      <c r="C6390" s="89" t="s">
        <v>7974</v>
      </c>
      <c r="D6390" s="89"/>
      <c r="E6390" s="89" t="s">
        <v>7192</v>
      </c>
      <c r="F6390" s="89" t="s">
        <v>1998</v>
      </c>
      <c r="G6390" s="105">
        <v>45478.730555555558</v>
      </c>
      <c r="H6390" t="str">
        <f>INDEX(Partner_details[companyName], MATCH(E6390, Partner_details[email], 0))</f>
        <v>Karas Tumanyan</v>
      </c>
      <c r="I6390">
        <f>IFERROR(INDEX(ggPayers[payer], MATCH(A6390, ggPayers[remote_order_id], 0)), 0)</f>
        <v>0</v>
      </c>
      <c r="J6390" t="str">
        <f t="shared" si="99"/>
        <v>other</v>
      </c>
    </row>
    <row r="6391" spans="1:10">
      <c r="A6391" s="89" t="s">
        <v>15769</v>
      </c>
      <c r="B6391" s="89">
        <v>500</v>
      </c>
      <c r="C6391" s="89" t="s">
        <v>7974</v>
      </c>
      <c r="D6391" s="89"/>
      <c r="E6391" s="89" t="s">
        <v>7192</v>
      </c>
      <c r="F6391" s="89" t="s">
        <v>1998</v>
      </c>
      <c r="G6391" s="105">
        <v>45478.731249999997</v>
      </c>
      <c r="H6391" t="str">
        <f>INDEX(Partner_details[companyName], MATCH(E6391, Partner_details[email], 0))</f>
        <v>Karas Tumanyan</v>
      </c>
      <c r="I6391">
        <f>IFERROR(INDEX(ggPayers[payer], MATCH(A6391, ggPayers[remote_order_id], 0)), 0)</f>
        <v>0</v>
      </c>
      <c r="J6391" t="str">
        <f t="shared" si="99"/>
        <v>other</v>
      </c>
    </row>
    <row r="6392" spans="1:10">
      <c r="A6392" s="89" t="s">
        <v>15770</v>
      </c>
      <c r="B6392" s="89">
        <v>500</v>
      </c>
      <c r="C6392" s="89" t="s">
        <v>7974</v>
      </c>
      <c r="D6392" s="89"/>
      <c r="E6392" s="89" t="s">
        <v>7192</v>
      </c>
      <c r="F6392" s="89" t="s">
        <v>1998</v>
      </c>
      <c r="G6392" s="105">
        <v>45478.731944444444</v>
      </c>
      <c r="H6392" t="str">
        <f>INDEX(Partner_details[companyName], MATCH(E6392, Partner_details[email], 0))</f>
        <v>Karas Tumanyan</v>
      </c>
      <c r="I6392">
        <f>IFERROR(INDEX(ggPayers[payer], MATCH(A6392, ggPayers[remote_order_id], 0)), 0)</f>
        <v>0</v>
      </c>
      <c r="J6392" t="str">
        <f t="shared" si="99"/>
        <v>other</v>
      </c>
    </row>
    <row r="6393" spans="1:10">
      <c r="A6393" s="89" t="s">
        <v>15771</v>
      </c>
      <c r="B6393" s="89">
        <v>500</v>
      </c>
      <c r="C6393" s="89" t="s">
        <v>7974</v>
      </c>
      <c r="D6393" s="89"/>
      <c r="E6393" s="89" t="s">
        <v>7192</v>
      </c>
      <c r="F6393" s="89" t="s">
        <v>1998</v>
      </c>
      <c r="G6393" s="105">
        <v>45478.732638888891</v>
      </c>
      <c r="H6393" t="str">
        <f>INDEX(Partner_details[companyName], MATCH(E6393, Partner_details[email], 0))</f>
        <v>Karas Tumanyan</v>
      </c>
      <c r="I6393">
        <f>IFERROR(INDEX(ggPayers[payer], MATCH(A6393, ggPayers[remote_order_id], 0)), 0)</f>
        <v>0</v>
      </c>
      <c r="J6393" t="str">
        <f t="shared" si="99"/>
        <v>other</v>
      </c>
    </row>
    <row r="6394" spans="1:10">
      <c r="A6394" s="89" t="s">
        <v>6014</v>
      </c>
      <c r="B6394" s="89">
        <v>500</v>
      </c>
      <c r="C6394" s="89" t="s">
        <v>5606</v>
      </c>
      <c r="D6394" s="89" t="s">
        <v>15772</v>
      </c>
      <c r="E6394" s="89" t="s">
        <v>7281</v>
      </c>
      <c r="F6394" s="89" t="s">
        <v>4066</v>
      </c>
      <c r="G6394" s="105">
        <v>45478.763194444444</v>
      </c>
      <c r="H6394" t="str">
        <f>INDEX(Partner_details[companyName], MATCH(E6394, Partner_details[email], 0))</f>
        <v>Tashir Petrosyan</v>
      </c>
      <c r="I6394">
        <f>IFERROR(INDEX(ggPayers[payer], MATCH(A6394, ggPayers[remote_order_id], 0)), 0)</f>
        <v>399580</v>
      </c>
      <c r="J6394" t="str">
        <f t="shared" si="99"/>
        <v>ggPay</v>
      </c>
    </row>
    <row r="6395" spans="1:10">
      <c r="A6395" s="89" t="s">
        <v>6013</v>
      </c>
      <c r="B6395" s="89">
        <v>500</v>
      </c>
      <c r="C6395" s="89" t="s">
        <v>5606</v>
      </c>
      <c r="D6395" s="89" t="s">
        <v>15773</v>
      </c>
      <c r="E6395" s="89" t="s">
        <v>7281</v>
      </c>
      <c r="F6395" s="89" t="s">
        <v>4066</v>
      </c>
      <c r="G6395" s="105">
        <v>45478.763194444444</v>
      </c>
      <c r="H6395" t="str">
        <f>INDEX(Partner_details[companyName], MATCH(E6395, Partner_details[email], 0))</f>
        <v>Tashir Petrosyan</v>
      </c>
      <c r="I6395">
        <f>IFERROR(INDEX(ggPayers[payer], MATCH(A6395, ggPayers[remote_order_id], 0)), 0)</f>
        <v>399580</v>
      </c>
      <c r="J6395" t="str">
        <f t="shared" si="99"/>
        <v>ggPay</v>
      </c>
    </row>
    <row r="6396" spans="1:10">
      <c r="A6396" s="89" t="s">
        <v>4813</v>
      </c>
      <c r="B6396" s="89">
        <v>100</v>
      </c>
      <c r="C6396" s="89" t="s">
        <v>561</v>
      </c>
      <c r="D6396" s="89" t="s">
        <v>15774</v>
      </c>
      <c r="E6396" s="89" t="s">
        <v>279</v>
      </c>
      <c r="F6396" s="89" t="s">
        <v>278</v>
      </c>
      <c r="G6396" s="105">
        <v>45478.768055555556</v>
      </c>
      <c r="H6396" t="str">
        <f>INDEX(Partner_details[companyName], MATCH(E6396, Partner_details[email], 0))</f>
        <v>gg cjsc</v>
      </c>
      <c r="I6396">
        <f>IFERROR(INDEX(ggPayers[payer], MATCH(A6396, ggPayers[remote_order_id], 0)), 0)</f>
        <v>825186</v>
      </c>
      <c r="J6396" t="str">
        <f t="shared" si="99"/>
        <v>ggPay</v>
      </c>
    </row>
    <row r="6397" spans="1:10">
      <c r="A6397" s="89" t="s">
        <v>6012</v>
      </c>
      <c r="B6397" s="89">
        <v>2000</v>
      </c>
      <c r="C6397" s="89" t="s">
        <v>5606</v>
      </c>
      <c r="D6397" s="89" t="s">
        <v>15775</v>
      </c>
      <c r="E6397" s="89" t="s">
        <v>130</v>
      </c>
      <c r="F6397" s="89" t="s">
        <v>128</v>
      </c>
      <c r="G6397" s="105">
        <v>45478.770833333336</v>
      </c>
      <c r="H6397" t="str">
        <f>INDEX(Partner_details[companyName], MATCH(E6397, Partner_details[email], 0))</f>
        <v>Avetis Grigoryan</v>
      </c>
      <c r="I6397">
        <f>IFERROR(INDEX(ggPayers[payer], MATCH(A6397, ggPayers[remote_order_id], 0)), 0)</f>
        <v>690255</v>
      </c>
      <c r="J6397" t="str">
        <f t="shared" si="99"/>
        <v>ggPay</v>
      </c>
    </row>
    <row r="6398" spans="1:10">
      <c r="A6398" s="89" t="s">
        <v>6011</v>
      </c>
      <c r="B6398" s="89">
        <v>2000</v>
      </c>
      <c r="C6398" s="89" t="s">
        <v>5606</v>
      </c>
      <c r="D6398" s="89" t="s">
        <v>15776</v>
      </c>
      <c r="E6398" s="89" t="s">
        <v>130</v>
      </c>
      <c r="F6398" s="89" t="s">
        <v>128</v>
      </c>
      <c r="G6398" s="105">
        <v>45478.771527777775</v>
      </c>
      <c r="H6398" t="str">
        <f>INDEX(Partner_details[companyName], MATCH(E6398, Partner_details[email], 0))</f>
        <v>Avetis Grigoryan</v>
      </c>
      <c r="I6398">
        <f>IFERROR(INDEX(ggPayers[payer], MATCH(A6398, ggPayers[remote_order_id], 0)), 0)</f>
        <v>690255</v>
      </c>
      <c r="J6398" t="str">
        <f t="shared" si="99"/>
        <v>ggPay</v>
      </c>
    </row>
    <row r="6399" spans="1:10">
      <c r="A6399" s="89" t="s">
        <v>6010</v>
      </c>
      <c r="B6399" s="89">
        <v>2000</v>
      </c>
      <c r="C6399" s="89" t="s">
        <v>5606</v>
      </c>
      <c r="D6399" s="89" t="s">
        <v>15777</v>
      </c>
      <c r="E6399" s="89" t="s">
        <v>130</v>
      </c>
      <c r="F6399" s="89" t="s">
        <v>128</v>
      </c>
      <c r="G6399" s="105">
        <v>45478.771527777775</v>
      </c>
      <c r="H6399" t="str">
        <f>INDEX(Partner_details[companyName], MATCH(E6399, Partner_details[email], 0))</f>
        <v>Avetis Grigoryan</v>
      </c>
      <c r="I6399">
        <f>IFERROR(INDEX(ggPayers[payer], MATCH(A6399, ggPayers[remote_order_id], 0)), 0)</f>
        <v>690255</v>
      </c>
      <c r="J6399" t="str">
        <f t="shared" si="99"/>
        <v>ggPay</v>
      </c>
    </row>
    <row r="6400" spans="1:10">
      <c r="A6400" s="89" t="s">
        <v>15778</v>
      </c>
      <c r="B6400" s="89">
        <v>2000</v>
      </c>
      <c r="C6400" s="89" t="s">
        <v>7963</v>
      </c>
      <c r="D6400" s="89" t="s">
        <v>15779</v>
      </c>
      <c r="E6400" s="89" t="s">
        <v>130</v>
      </c>
      <c r="F6400" s="89" t="s">
        <v>128</v>
      </c>
      <c r="G6400" s="105">
        <v>45478.771527777775</v>
      </c>
      <c r="H6400" t="str">
        <f>INDEX(Partner_details[companyName], MATCH(E6400, Partner_details[email], 0))</f>
        <v>Avetis Grigoryan</v>
      </c>
      <c r="I6400">
        <f>IFERROR(INDEX(ggPayers[payer], MATCH(A6400, ggPayers[remote_order_id], 0)), 0)</f>
        <v>0</v>
      </c>
      <c r="J6400" t="str">
        <f t="shared" si="99"/>
        <v>other</v>
      </c>
    </row>
    <row r="6401" spans="1:10">
      <c r="A6401" s="89" t="s">
        <v>15780</v>
      </c>
      <c r="B6401" s="89">
        <v>500</v>
      </c>
      <c r="C6401" s="89" t="s">
        <v>7963</v>
      </c>
      <c r="D6401" s="89" t="s">
        <v>15781</v>
      </c>
      <c r="E6401" s="89" t="s">
        <v>7579</v>
      </c>
      <c r="F6401" s="89" t="s">
        <v>602</v>
      </c>
      <c r="G6401" s="105">
        <v>45478.78125</v>
      </c>
      <c r="H6401" t="e">
        <f>INDEX(Partner_details[companyName], MATCH(E6401, Partner_details[email], 0))</f>
        <v>#N/A</v>
      </c>
      <c r="I6401">
        <f>IFERROR(INDEX(ggPayers[payer], MATCH(A6401, ggPayers[remote_order_id], 0)), 0)</f>
        <v>0</v>
      </c>
      <c r="J6401" t="str">
        <f t="shared" si="99"/>
        <v>other</v>
      </c>
    </row>
    <row r="6402" spans="1:10">
      <c r="A6402" s="89" t="s">
        <v>4811</v>
      </c>
      <c r="B6402" s="89">
        <v>500</v>
      </c>
      <c r="C6402" s="89" t="s">
        <v>7991</v>
      </c>
      <c r="D6402" s="89" t="s">
        <v>15782</v>
      </c>
      <c r="E6402" s="89" t="s">
        <v>7241</v>
      </c>
      <c r="F6402" s="89" t="s">
        <v>4066</v>
      </c>
      <c r="G6402" s="105">
        <v>45478.790972222225</v>
      </c>
      <c r="H6402" t="str">
        <f>INDEX(Partner_details[companyName], MATCH(E6402, Partner_details[email], 0))</f>
        <v>Tashir Masiv</v>
      </c>
      <c r="I6402">
        <f>IFERROR(INDEX(ggPayers[payer], MATCH(A6402, ggPayers[remote_order_id], 0)), 0)</f>
        <v>113566</v>
      </c>
      <c r="J6402" t="str">
        <f t="shared" si="99"/>
        <v>ggPay</v>
      </c>
    </row>
    <row r="6403" spans="1:10">
      <c r="A6403" s="89" t="s">
        <v>4809</v>
      </c>
      <c r="B6403" s="89">
        <v>500</v>
      </c>
      <c r="C6403" s="89" t="s">
        <v>7991</v>
      </c>
      <c r="D6403" s="89" t="s">
        <v>15783</v>
      </c>
      <c r="E6403" s="89" t="s">
        <v>7241</v>
      </c>
      <c r="F6403" s="89" t="s">
        <v>4066</v>
      </c>
      <c r="G6403" s="105">
        <v>45478.790972222225</v>
      </c>
      <c r="H6403" t="str">
        <f>INDEX(Partner_details[companyName], MATCH(E6403, Partner_details[email], 0))</f>
        <v>Tashir Masiv</v>
      </c>
      <c r="I6403">
        <f>IFERROR(INDEX(ggPayers[payer], MATCH(A6403, ggPayers[remote_order_id], 0)), 0)</f>
        <v>113566</v>
      </c>
      <c r="J6403" t="str">
        <f t="shared" ref="J6403:J6466" si="100">IF(NOT(I6403=0), "ggPay", "other")</f>
        <v>ggPay</v>
      </c>
    </row>
    <row r="6404" spans="1:10">
      <c r="A6404" s="89" t="s">
        <v>4807</v>
      </c>
      <c r="B6404" s="89">
        <v>500</v>
      </c>
      <c r="C6404" s="89" t="s">
        <v>7991</v>
      </c>
      <c r="D6404" s="89" t="s">
        <v>15784</v>
      </c>
      <c r="E6404" s="89" t="s">
        <v>133</v>
      </c>
      <c r="F6404" s="89" t="s">
        <v>461</v>
      </c>
      <c r="G6404" s="105">
        <v>45479.240277777775</v>
      </c>
      <c r="H6404" t="str">
        <f>INDEX(Partner_details[companyName], MATCH(E6404, Partner_details[email], 0))</f>
        <v>Lumen Coffee</v>
      </c>
      <c r="I6404">
        <f>IFERROR(INDEX(ggPayers[payer], MATCH(A6404, ggPayers[remote_order_id], 0)), 0)</f>
        <v>657873</v>
      </c>
      <c r="J6404" t="str">
        <f t="shared" si="100"/>
        <v>ggPay</v>
      </c>
    </row>
    <row r="6405" spans="1:10">
      <c r="A6405" s="89" t="s">
        <v>4805</v>
      </c>
      <c r="B6405" s="89">
        <v>1000</v>
      </c>
      <c r="C6405" s="89" t="s">
        <v>7991</v>
      </c>
      <c r="D6405" s="89" t="s">
        <v>15785</v>
      </c>
      <c r="E6405" s="89" t="s">
        <v>7296</v>
      </c>
      <c r="F6405" s="89" t="s">
        <v>516</v>
      </c>
      <c r="G6405" s="105">
        <v>45479.242361111108</v>
      </c>
      <c r="H6405" t="str">
        <f>INDEX(Partner_details[companyName], MATCH(E6405, Partner_details[email], 0))</f>
        <v>Paul</v>
      </c>
      <c r="I6405">
        <f>IFERROR(INDEX(ggPayers[payer], MATCH(A6405, ggPayers[remote_order_id], 0)), 0)</f>
        <v>483651</v>
      </c>
      <c r="J6405" t="str">
        <f t="shared" si="100"/>
        <v>ggPay</v>
      </c>
    </row>
    <row r="6406" spans="1:10">
      <c r="A6406" s="89" t="s">
        <v>15786</v>
      </c>
      <c r="B6406" s="89">
        <v>1000</v>
      </c>
      <c r="C6406" s="89" t="s">
        <v>7963</v>
      </c>
      <c r="D6406" s="89" t="s">
        <v>15787</v>
      </c>
      <c r="E6406" s="89" t="s">
        <v>7296</v>
      </c>
      <c r="F6406" s="89" t="s">
        <v>516</v>
      </c>
      <c r="G6406" s="105">
        <v>45479.387499999997</v>
      </c>
      <c r="H6406" t="str">
        <f>INDEX(Partner_details[companyName], MATCH(E6406, Partner_details[email], 0))</f>
        <v>Paul</v>
      </c>
      <c r="I6406">
        <f>IFERROR(INDEX(ggPayers[payer], MATCH(A6406, ggPayers[remote_order_id], 0)), 0)</f>
        <v>0</v>
      </c>
      <c r="J6406" t="str">
        <f t="shared" si="100"/>
        <v>other</v>
      </c>
    </row>
    <row r="6407" spans="1:10">
      <c r="A6407" s="89" t="s">
        <v>15788</v>
      </c>
      <c r="B6407" s="89">
        <v>1000</v>
      </c>
      <c r="C6407" s="89" t="s">
        <v>7963</v>
      </c>
      <c r="D6407" s="89" t="s">
        <v>15789</v>
      </c>
      <c r="E6407" s="89" t="s">
        <v>7296</v>
      </c>
      <c r="F6407" s="89" t="s">
        <v>516</v>
      </c>
      <c r="G6407" s="105">
        <v>45479.387499999997</v>
      </c>
      <c r="H6407" t="str">
        <f>INDEX(Partner_details[companyName], MATCH(E6407, Partner_details[email], 0))</f>
        <v>Paul</v>
      </c>
      <c r="I6407">
        <f>IFERROR(INDEX(ggPayers[payer], MATCH(A6407, ggPayers[remote_order_id], 0)), 0)</f>
        <v>0</v>
      </c>
      <c r="J6407" t="str">
        <f t="shared" si="100"/>
        <v>other</v>
      </c>
    </row>
    <row r="6408" spans="1:10">
      <c r="A6408" s="89" t="s">
        <v>4803</v>
      </c>
      <c r="B6408" s="89">
        <v>100</v>
      </c>
      <c r="C6408" s="89" t="s">
        <v>561</v>
      </c>
      <c r="D6408" s="89" t="s">
        <v>15790</v>
      </c>
      <c r="E6408" s="89" t="s">
        <v>6509</v>
      </c>
      <c r="F6408" s="89" t="s">
        <v>218</v>
      </c>
      <c r="G6408" s="105">
        <v>45479.412499999999</v>
      </c>
      <c r="H6408" t="str">
        <f>INDEX(Partner_details[companyName], MATCH(E6408, Partner_details[email], 0))</f>
        <v>gg cjsc</v>
      </c>
      <c r="I6408">
        <f>IFERROR(INDEX(ggPayers[payer], MATCH(A6408, ggPayers[remote_order_id], 0)), 0)</f>
        <v>17617</v>
      </c>
      <c r="J6408" t="str">
        <f t="shared" si="100"/>
        <v>ggPay</v>
      </c>
    </row>
    <row r="6409" spans="1:10">
      <c r="A6409" s="89" t="s">
        <v>4800</v>
      </c>
      <c r="B6409" s="89">
        <v>500</v>
      </c>
      <c r="C6409" s="89" t="s">
        <v>7991</v>
      </c>
      <c r="D6409" s="89" t="s">
        <v>15791</v>
      </c>
      <c r="E6409" s="89" t="s">
        <v>6509</v>
      </c>
      <c r="F6409" s="89" t="s">
        <v>218</v>
      </c>
      <c r="G6409" s="105">
        <v>45479.415277777778</v>
      </c>
      <c r="H6409" t="str">
        <f>INDEX(Partner_details[companyName], MATCH(E6409, Partner_details[email], 0))</f>
        <v>gg cjsc</v>
      </c>
      <c r="I6409">
        <f>IFERROR(INDEX(ggPayers[payer], MATCH(A6409, ggPayers[remote_order_id], 0)), 0)</f>
        <v>17617</v>
      </c>
      <c r="J6409" t="str">
        <f t="shared" si="100"/>
        <v>ggPay</v>
      </c>
    </row>
    <row r="6410" spans="1:10">
      <c r="A6410" s="89" t="s">
        <v>15792</v>
      </c>
      <c r="B6410" s="89">
        <v>500</v>
      </c>
      <c r="C6410" s="89" t="s">
        <v>7963</v>
      </c>
      <c r="D6410" s="89" t="s">
        <v>15793</v>
      </c>
      <c r="E6410" s="89" t="s">
        <v>6509</v>
      </c>
      <c r="F6410" s="89" t="s">
        <v>218</v>
      </c>
      <c r="G6410" s="105">
        <v>45479.415277777778</v>
      </c>
      <c r="H6410" t="str">
        <f>INDEX(Partner_details[companyName], MATCH(E6410, Partner_details[email], 0))</f>
        <v>gg cjsc</v>
      </c>
      <c r="I6410">
        <f>IFERROR(INDEX(ggPayers[payer], MATCH(A6410, ggPayers[remote_order_id], 0)), 0)</f>
        <v>0</v>
      </c>
      <c r="J6410" t="str">
        <f t="shared" si="100"/>
        <v>other</v>
      </c>
    </row>
    <row r="6411" spans="1:10">
      <c r="A6411" s="89" t="s">
        <v>4798</v>
      </c>
      <c r="B6411" s="89">
        <v>100</v>
      </c>
      <c r="C6411" s="89" t="s">
        <v>7991</v>
      </c>
      <c r="D6411" s="89" t="s">
        <v>15794</v>
      </c>
      <c r="E6411" s="89" t="s">
        <v>279</v>
      </c>
      <c r="F6411" s="89" t="s">
        <v>278</v>
      </c>
      <c r="G6411" s="105">
        <v>45479.42291666667</v>
      </c>
      <c r="H6411" t="str">
        <f>INDEX(Partner_details[companyName], MATCH(E6411, Partner_details[email], 0))</f>
        <v>gg cjsc</v>
      </c>
      <c r="I6411">
        <f>IFERROR(INDEX(ggPayers[payer], MATCH(A6411, ggPayers[remote_order_id], 0)), 0)</f>
        <v>825186</v>
      </c>
      <c r="J6411" t="str">
        <f t="shared" si="100"/>
        <v>ggPay</v>
      </c>
    </row>
    <row r="6412" spans="1:10">
      <c r="A6412" s="89" t="s">
        <v>4796</v>
      </c>
      <c r="B6412" s="89">
        <v>1800</v>
      </c>
      <c r="C6412" s="89" t="s">
        <v>7991</v>
      </c>
      <c r="D6412" s="89" t="s">
        <v>15795</v>
      </c>
      <c r="E6412" s="89" t="s">
        <v>6754</v>
      </c>
      <c r="F6412" s="89" t="s">
        <v>683</v>
      </c>
      <c r="G6412" s="105">
        <v>45479.51458333333</v>
      </c>
      <c r="H6412" t="str">
        <f>INDEX(Partner_details[companyName], MATCH(E6412, Partner_details[email], 0))</f>
        <v>Noraleppo</v>
      </c>
      <c r="I6412">
        <f>IFERROR(INDEX(ggPayers[payer], MATCH(A6412, ggPayers[remote_order_id], 0)), 0)</f>
        <v>983389</v>
      </c>
      <c r="J6412" t="str">
        <f t="shared" si="100"/>
        <v>ggPay</v>
      </c>
    </row>
    <row r="6413" spans="1:10">
      <c r="A6413" s="89" t="s">
        <v>4794</v>
      </c>
      <c r="B6413" s="89">
        <v>1500</v>
      </c>
      <c r="C6413" s="89" t="s">
        <v>7991</v>
      </c>
      <c r="D6413" s="89" t="s">
        <v>15796</v>
      </c>
      <c r="E6413" s="89" t="s">
        <v>7018</v>
      </c>
      <c r="F6413" s="89" t="s">
        <v>476</v>
      </c>
      <c r="G6413" s="105">
        <v>45479.585416666669</v>
      </c>
      <c r="H6413" t="str">
        <f>INDEX(Partner_details[companyName], MATCH(E6413, Partner_details[email], 0))</f>
        <v>Malocco</v>
      </c>
      <c r="I6413">
        <f>IFERROR(INDEX(ggPayers[payer], MATCH(A6413, ggPayers[remote_order_id], 0)), 0)</f>
        <v>67738</v>
      </c>
      <c r="J6413" t="str">
        <f t="shared" si="100"/>
        <v>ggPay</v>
      </c>
    </row>
    <row r="6414" spans="1:10">
      <c r="A6414" s="89" t="s">
        <v>15797</v>
      </c>
      <c r="B6414" s="89">
        <v>1000</v>
      </c>
      <c r="C6414" s="89" t="s">
        <v>7963</v>
      </c>
      <c r="D6414" s="89"/>
      <c r="E6414" s="89" t="s">
        <v>6728</v>
      </c>
      <c r="F6414" s="89" t="s">
        <v>6727</v>
      </c>
      <c r="G6414" s="105">
        <v>45479.606249999997</v>
      </c>
      <c r="H6414" t="str">
        <f>INDEX(Partner_details[companyName], MATCH(E6414, Partner_details[email], 0))</f>
        <v>Byblos</v>
      </c>
      <c r="I6414">
        <f>IFERROR(INDEX(ggPayers[payer], MATCH(A6414, ggPayers[remote_order_id], 0)), 0)</f>
        <v>0</v>
      </c>
      <c r="J6414" t="str">
        <f t="shared" si="100"/>
        <v>other</v>
      </c>
    </row>
    <row r="6415" spans="1:10">
      <c r="A6415" s="89" t="s">
        <v>4792</v>
      </c>
      <c r="B6415" s="89">
        <v>500</v>
      </c>
      <c r="C6415" s="89" t="s">
        <v>561</v>
      </c>
      <c r="D6415" s="89" t="s">
        <v>15798</v>
      </c>
      <c r="E6415" s="89" t="s">
        <v>6509</v>
      </c>
      <c r="F6415" s="89" t="s">
        <v>218</v>
      </c>
      <c r="G6415" s="105">
        <v>45479.652083333334</v>
      </c>
      <c r="H6415" t="str">
        <f>INDEX(Partner_details[companyName], MATCH(E6415, Partner_details[email], 0))</f>
        <v>gg cjsc</v>
      </c>
      <c r="I6415">
        <f>IFERROR(INDEX(ggPayers[payer], MATCH(A6415, ggPayers[remote_order_id], 0)), 0)</f>
        <v>17617</v>
      </c>
      <c r="J6415" t="str">
        <f t="shared" si="100"/>
        <v>ggPay</v>
      </c>
    </row>
    <row r="6416" spans="1:10">
      <c r="A6416" s="89" t="s">
        <v>15799</v>
      </c>
      <c r="B6416" s="89">
        <v>500</v>
      </c>
      <c r="C6416" s="89" t="s">
        <v>7963</v>
      </c>
      <c r="D6416" s="89" t="s">
        <v>15800</v>
      </c>
      <c r="E6416" s="89" t="s">
        <v>6509</v>
      </c>
      <c r="F6416" s="89" t="s">
        <v>218</v>
      </c>
      <c r="G6416" s="105">
        <v>45479.652083333334</v>
      </c>
      <c r="H6416" t="str">
        <f>INDEX(Partner_details[companyName], MATCH(E6416, Partner_details[email], 0))</f>
        <v>gg cjsc</v>
      </c>
      <c r="I6416">
        <f>IFERROR(INDEX(ggPayers[payer], MATCH(A6416, ggPayers[remote_order_id], 0)), 0)</f>
        <v>0</v>
      </c>
      <c r="J6416" t="str">
        <f t="shared" si="100"/>
        <v>other</v>
      </c>
    </row>
    <row r="6417" spans="1:10">
      <c r="A6417" s="89" t="s">
        <v>6009</v>
      </c>
      <c r="B6417" s="89">
        <v>500</v>
      </c>
      <c r="C6417" s="89" t="s">
        <v>5606</v>
      </c>
      <c r="D6417" s="89" t="s">
        <v>15801</v>
      </c>
      <c r="E6417" s="89" t="s">
        <v>7554</v>
      </c>
      <c r="F6417" s="89" t="s">
        <v>623</v>
      </c>
      <c r="G6417" s="105">
        <v>45479.73333333333</v>
      </c>
      <c r="H6417" t="str">
        <f>INDEX(Partner_details[companyName], MATCH(E6417, Partner_details[email], 0))</f>
        <v>Bagel</v>
      </c>
      <c r="I6417">
        <f>IFERROR(INDEX(ggPayers[payer], MATCH(A6417, ggPayers[remote_order_id], 0)), 0)</f>
        <v>1148922</v>
      </c>
      <c r="J6417" t="str">
        <f t="shared" si="100"/>
        <v>ggPay</v>
      </c>
    </row>
    <row r="6418" spans="1:10">
      <c r="A6418" s="89" t="s">
        <v>4790</v>
      </c>
      <c r="B6418" s="89">
        <v>290</v>
      </c>
      <c r="C6418" s="89" t="s">
        <v>561</v>
      </c>
      <c r="D6418" s="89"/>
      <c r="E6418" s="89" t="s">
        <v>6389</v>
      </c>
      <c r="F6418" s="89" t="s">
        <v>4088</v>
      </c>
      <c r="G6418" s="105">
        <v>45479.746527777781</v>
      </c>
      <c r="H6418" t="str">
        <f>INDEX(Partner_details[companyName], MATCH(E6418, Partner_details[email], 0))</f>
        <v>Tashir Khanjyan</v>
      </c>
      <c r="I6418">
        <f>IFERROR(INDEX(ggPayers[payer], MATCH(A6418, ggPayers[remote_order_id], 0)), 0)</f>
        <v>0</v>
      </c>
      <c r="J6418" t="str">
        <f t="shared" si="100"/>
        <v>other</v>
      </c>
    </row>
    <row r="6419" spans="1:10">
      <c r="A6419" s="89" t="s">
        <v>15802</v>
      </c>
      <c r="B6419" s="89">
        <v>10000</v>
      </c>
      <c r="C6419" s="89" t="s">
        <v>7963</v>
      </c>
      <c r="D6419" s="89" t="s">
        <v>15803</v>
      </c>
      <c r="E6419" s="89" t="s">
        <v>6714</v>
      </c>
      <c r="F6419" s="89" t="s">
        <v>585</v>
      </c>
      <c r="G6419" s="105">
        <v>45479.751388888886</v>
      </c>
      <c r="H6419" t="str">
        <f>INDEX(Partner_details[companyName], MATCH(E6419, Partner_details[email], 0))</f>
        <v>Dodopizza</v>
      </c>
      <c r="I6419">
        <f>IFERROR(INDEX(ggPayers[payer], MATCH(A6419, ggPayers[remote_order_id], 0)), 0)</f>
        <v>0</v>
      </c>
      <c r="J6419" t="str">
        <f t="shared" si="100"/>
        <v>other</v>
      </c>
    </row>
    <row r="6420" spans="1:10">
      <c r="A6420" s="89" t="s">
        <v>15804</v>
      </c>
      <c r="B6420" s="89">
        <v>10000</v>
      </c>
      <c r="C6420" s="89" t="s">
        <v>7963</v>
      </c>
      <c r="D6420" s="89" t="s">
        <v>15805</v>
      </c>
      <c r="E6420" s="89" t="s">
        <v>6714</v>
      </c>
      <c r="F6420" s="89" t="s">
        <v>585</v>
      </c>
      <c r="G6420" s="105">
        <v>45479.751388888886</v>
      </c>
      <c r="H6420" t="str">
        <f>INDEX(Partner_details[companyName], MATCH(E6420, Partner_details[email], 0))</f>
        <v>Dodopizza</v>
      </c>
      <c r="I6420">
        <f>IFERROR(INDEX(ggPayers[payer], MATCH(A6420, ggPayers[remote_order_id], 0)), 0)</f>
        <v>0</v>
      </c>
      <c r="J6420" t="str">
        <f t="shared" si="100"/>
        <v>other</v>
      </c>
    </row>
    <row r="6421" spans="1:10">
      <c r="A6421" s="89" t="s">
        <v>15806</v>
      </c>
      <c r="B6421" s="89">
        <v>2000</v>
      </c>
      <c r="C6421" s="89" t="s">
        <v>7963</v>
      </c>
      <c r="D6421" s="89" t="s">
        <v>15807</v>
      </c>
      <c r="E6421" s="89" t="s">
        <v>130</v>
      </c>
      <c r="F6421" s="89" t="s">
        <v>128</v>
      </c>
      <c r="G6421" s="105">
        <v>45479.759027777778</v>
      </c>
      <c r="H6421" t="str">
        <f>INDEX(Partner_details[companyName], MATCH(E6421, Partner_details[email], 0))</f>
        <v>Avetis Grigoryan</v>
      </c>
      <c r="I6421">
        <f>IFERROR(INDEX(ggPayers[payer], MATCH(A6421, ggPayers[remote_order_id], 0)), 0)</f>
        <v>0</v>
      </c>
      <c r="J6421" t="str">
        <f t="shared" si="100"/>
        <v>other</v>
      </c>
    </row>
    <row r="6422" spans="1:10">
      <c r="A6422" s="89" t="s">
        <v>15808</v>
      </c>
      <c r="B6422" s="89">
        <v>1000</v>
      </c>
      <c r="C6422" s="89" t="s">
        <v>7963</v>
      </c>
      <c r="D6422" s="89"/>
      <c r="E6422" s="89" t="s">
        <v>6830</v>
      </c>
      <c r="F6422" s="89" t="s">
        <v>382</v>
      </c>
      <c r="G6422" s="105">
        <v>45479.768750000003</v>
      </c>
      <c r="H6422" t="str">
        <f>INDEX(Partner_details[companyName], MATCH(E6422, Partner_details[email], 0))</f>
        <v>Beer Academy</v>
      </c>
      <c r="I6422">
        <f>IFERROR(INDEX(ggPayers[payer], MATCH(A6422, ggPayers[remote_order_id], 0)), 0)</f>
        <v>0</v>
      </c>
      <c r="J6422" t="str">
        <f t="shared" si="100"/>
        <v>other</v>
      </c>
    </row>
    <row r="6423" spans="1:10">
      <c r="A6423" s="89" t="s">
        <v>15809</v>
      </c>
      <c r="B6423" s="89">
        <v>1000</v>
      </c>
      <c r="C6423" s="89" t="s">
        <v>7963</v>
      </c>
      <c r="D6423" s="89"/>
      <c r="E6423" s="89" t="s">
        <v>6830</v>
      </c>
      <c r="F6423" s="89" t="s">
        <v>382</v>
      </c>
      <c r="G6423" s="105">
        <v>45479.768750000003</v>
      </c>
      <c r="H6423" t="str">
        <f>INDEX(Partner_details[companyName], MATCH(E6423, Partner_details[email], 0))</f>
        <v>Beer Academy</v>
      </c>
      <c r="I6423">
        <f>IFERROR(INDEX(ggPayers[payer], MATCH(A6423, ggPayers[remote_order_id], 0)), 0)</f>
        <v>0</v>
      </c>
      <c r="J6423" t="str">
        <f t="shared" si="100"/>
        <v>other</v>
      </c>
    </row>
    <row r="6424" spans="1:10">
      <c r="A6424" s="89" t="s">
        <v>4788</v>
      </c>
      <c r="B6424" s="89">
        <v>500</v>
      </c>
      <c r="C6424" s="89" t="s">
        <v>561</v>
      </c>
      <c r="D6424" s="89" t="s">
        <v>15810</v>
      </c>
      <c r="E6424" s="89" t="s">
        <v>6606</v>
      </c>
      <c r="F6424" s="89" t="s">
        <v>387</v>
      </c>
      <c r="G6424" s="105">
        <v>45479.770833333336</v>
      </c>
      <c r="H6424" t="str">
        <f>INDEX(Partner_details[companyName], MATCH(E6424, Partner_details[email], 0))</f>
        <v>Beer academy</v>
      </c>
      <c r="I6424">
        <f>IFERROR(INDEX(ggPayers[payer], MATCH(A6424, ggPayers[remote_order_id], 0)), 0)</f>
        <v>73598</v>
      </c>
      <c r="J6424" t="str">
        <f t="shared" si="100"/>
        <v>ggPay</v>
      </c>
    </row>
    <row r="6425" spans="1:10">
      <c r="A6425" s="89" t="s">
        <v>6008</v>
      </c>
      <c r="B6425" s="89">
        <v>500</v>
      </c>
      <c r="C6425" s="89" t="s">
        <v>5606</v>
      </c>
      <c r="D6425" s="89" t="s">
        <v>15811</v>
      </c>
      <c r="E6425" s="89" t="s">
        <v>7097</v>
      </c>
      <c r="F6425" s="89" t="s">
        <v>1880</v>
      </c>
      <c r="G6425" s="105">
        <v>45479.781944444447</v>
      </c>
      <c r="H6425" t="str">
        <f>INDEX(Partner_details[companyName], MATCH(E6425, Partner_details[email], 0))</f>
        <v>Karas hayreniq</v>
      </c>
      <c r="I6425">
        <f>IFERROR(INDEX(ggPayers[payer], MATCH(A6425, ggPayers[remote_order_id], 0)), 0)</f>
        <v>909002</v>
      </c>
      <c r="J6425" t="str">
        <f t="shared" si="100"/>
        <v>ggPay</v>
      </c>
    </row>
    <row r="6426" spans="1:10">
      <c r="A6426" s="89" t="s">
        <v>6007</v>
      </c>
      <c r="B6426" s="89">
        <v>500</v>
      </c>
      <c r="C6426" s="89" t="s">
        <v>5606</v>
      </c>
      <c r="D6426" s="89" t="s">
        <v>15812</v>
      </c>
      <c r="E6426" s="89" t="s">
        <v>7097</v>
      </c>
      <c r="F6426" s="89" t="s">
        <v>1880</v>
      </c>
      <c r="G6426" s="105">
        <v>45479.781944444447</v>
      </c>
      <c r="H6426" t="str">
        <f>INDEX(Partner_details[companyName], MATCH(E6426, Partner_details[email], 0))</f>
        <v>Karas hayreniq</v>
      </c>
      <c r="I6426">
        <f>IFERROR(INDEX(ggPayers[payer], MATCH(A6426, ggPayers[remote_order_id], 0)), 0)</f>
        <v>909002</v>
      </c>
      <c r="J6426" t="str">
        <f t="shared" si="100"/>
        <v>ggPay</v>
      </c>
    </row>
    <row r="6427" spans="1:10">
      <c r="A6427" s="89" t="s">
        <v>6006</v>
      </c>
      <c r="B6427" s="89">
        <v>500</v>
      </c>
      <c r="C6427" s="89" t="s">
        <v>5606</v>
      </c>
      <c r="D6427" s="89" t="s">
        <v>15813</v>
      </c>
      <c r="E6427" s="89" t="s">
        <v>7097</v>
      </c>
      <c r="F6427" s="89" t="s">
        <v>1880</v>
      </c>
      <c r="G6427" s="105">
        <v>45479.781944444447</v>
      </c>
      <c r="H6427" t="str">
        <f>INDEX(Partner_details[companyName], MATCH(E6427, Partner_details[email], 0))</f>
        <v>Karas hayreniq</v>
      </c>
      <c r="I6427">
        <f>IFERROR(INDEX(ggPayers[payer], MATCH(A6427, ggPayers[remote_order_id], 0)), 0)</f>
        <v>909002</v>
      </c>
      <c r="J6427" t="str">
        <f t="shared" si="100"/>
        <v>ggPay</v>
      </c>
    </row>
    <row r="6428" spans="1:10">
      <c r="A6428" s="89" t="s">
        <v>6005</v>
      </c>
      <c r="B6428" s="89">
        <v>500</v>
      </c>
      <c r="C6428" s="89" t="s">
        <v>5606</v>
      </c>
      <c r="D6428" s="89" t="s">
        <v>15814</v>
      </c>
      <c r="E6428" s="89" t="s">
        <v>7097</v>
      </c>
      <c r="F6428" s="89" t="s">
        <v>1880</v>
      </c>
      <c r="G6428" s="105">
        <v>45479.782638888886</v>
      </c>
      <c r="H6428" t="str">
        <f>INDEX(Partner_details[companyName], MATCH(E6428, Partner_details[email], 0))</f>
        <v>Karas hayreniq</v>
      </c>
      <c r="I6428">
        <f>IFERROR(INDEX(ggPayers[payer], MATCH(A6428, ggPayers[remote_order_id], 0)), 0)</f>
        <v>909002</v>
      </c>
      <c r="J6428" t="str">
        <f t="shared" si="100"/>
        <v>ggPay</v>
      </c>
    </row>
    <row r="6429" spans="1:10">
      <c r="A6429" s="89" t="s">
        <v>4786</v>
      </c>
      <c r="B6429" s="89">
        <v>700</v>
      </c>
      <c r="C6429" s="89" t="s">
        <v>561</v>
      </c>
      <c r="D6429" s="89" t="s">
        <v>15815</v>
      </c>
      <c r="E6429" s="89" t="s">
        <v>130</v>
      </c>
      <c r="F6429" s="89" t="s">
        <v>128</v>
      </c>
      <c r="G6429" s="105">
        <v>45479.804166666669</v>
      </c>
      <c r="H6429" t="str">
        <f>INDEX(Partner_details[companyName], MATCH(E6429, Partner_details[email], 0))</f>
        <v>Avetis Grigoryan</v>
      </c>
      <c r="I6429">
        <f>IFERROR(INDEX(ggPayers[payer], MATCH(A6429, ggPayers[remote_order_id], 0)), 0)</f>
        <v>1150003</v>
      </c>
      <c r="J6429" t="str">
        <f t="shared" si="100"/>
        <v>ggPay</v>
      </c>
    </row>
    <row r="6430" spans="1:10">
      <c r="A6430" s="89" t="s">
        <v>15816</v>
      </c>
      <c r="B6430" s="89">
        <v>500</v>
      </c>
      <c r="C6430" s="89" t="s">
        <v>7963</v>
      </c>
      <c r="D6430" s="89" t="s">
        <v>15817</v>
      </c>
      <c r="E6430" s="89" t="s">
        <v>7485</v>
      </c>
      <c r="F6430" s="89" t="s">
        <v>1728</v>
      </c>
      <c r="G6430" s="105">
        <v>45480.444444444445</v>
      </c>
      <c r="H6430" t="str">
        <f>INDEX(Partner_details[companyName], MATCH(E6430, Partner_details[email], 0))</f>
        <v>Cinnabon</v>
      </c>
      <c r="I6430">
        <f>IFERROR(INDEX(ggPayers[payer], MATCH(A6430, ggPayers[remote_order_id], 0)), 0)</f>
        <v>0</v>
      </c>
      <c r="J6430" t="str">
        <f t="shared" si="100"/>
        <v>other</v>
      </c>
    </row>
    <row r="6431" spans="1:10">
      <c r="A6431" s="89" t="s">
        <v>15818</v>
      </c>
      <c r="B6431" s="89">
        <v>3000</v>
      </c>
      <c r="C6431" s="89" t="s">
        <v>7963</v>
      </c>
      <c r="D6431" s="89" t="s">
        <v>15819</v>
      </c>
      <c r="E6431" s="89" t="s">
        <v>7235</v>
      </c>
      <c r="F6431" s="89" t="s">
        <v>710</v>
      </c>
      <c r="G6431" s="105">
        <v>45480.482638888891</v>
      </c>
      <c r="H6431" t="str">
        <f>INDEX(Partner_details[companyName], MATCH(E6431, Partner_details[email], 0))</f>
        <v>Smoking Chef</v>
      </c>
      <c r="I6431">
        <f>IFERROR(INDEX(ggPayers[payer], MATCH(A6431, ggPayers[remote_order_id], 0)), 0)</f>
        <v>0</v>
      </c>
      <c r="J6431" t="str">
        <f t="shared" si="100"/>
        <v>other</v>
      </c>
    </row>
    <row r="6432" spans="1:10">
      <c r="A6432" s="89" t="s">
        <v>15820</v>
      </c>
      <c r="B6432" s="89">
        <v>3000</v>
      </c>
      <c r="C6432" s="89" t="s">
        <v>7963</v>
      </c>
      <c r="D6432" s="89" t="s">
        <v>15821</v>
      </c>
      <c r="E6432" s="89" t="s">
        <v>7235</v>
      </c>
      <c r="F6432" s="89" t="s">
        <v>710</v>
      </c>
      <c r="G6432" s="105">
        <v>45480.482638888891</v>
      </c>
      <c r="H6432" t="str">
        <f>INDEX(Partner_details[companyName], MATCH(E6432, Partner_details[email], 0))</f>
        <v>Smoking Chef</v>
      </c>
      <c r="I6432">
        <f>IFERROR(INDEX(ggPayers[payer], MATCH(A6432, ggPayers[remote_order_id], 0)), 0)</f>
        <v>0</v>
      </c>
      <c r="J6432" t="str">
        <f t="shared" si="100"/>
        <v>other</v>
      </c>
    </row>
    <row r="6433" spans="1:10">
      <c r="A6433" s="89" t="s">
        <v>4783</v>
      </c>
      <c r="B6433" s="89">
        <v>1000</v>
      </c>
      <c r="C6433" s="89" t="s">
        <v>561</v>
      </c>
      <c r="D6433" s="89" t="s">
        <v>15822</v>
      </c>
      <c r="E6433" s="89" t="s">
        <v>116</v>
      </c>
      <c r="F6433" s="89" t="s">
        <v>6567</v>
      </c>
      <c r="G6433" s="105">
        <v>45480.543749999997</v>
      </c>
      <c r="H6433" t="str">
        <f>INDEX(Partner_details[companyName], MATCH(E6433, Partner_details[email], 0))</f>
        <v>Tumanyan</v>
      </c>
      <c r="I6433">
        <f>IFERROR(INDEX(ggPayers[payer], MATCH(A6433, ggPayers[remote_order_id], 0)), 0)</f>
        <v>1150265</v>
      </c>
      <c r="J6433" t="str">
        <f t="shared" si="100"/>
        <v>ggPay</v>
      </c>
    </row>
    <row r="6434" spans="1:10">
      <c r="A6434" s="89" t="s">
        <v>15823</v>
      </c>
      <c r="B6434" s="89">
        <v>500</v>
      </c>
      <c r="C6434" s="89" t="s">
        <v>7974</v>
      </c>
      <c r="D6434" s="89"/>
      <c r="E6434" s="89" t="s">
        <v>7192</v>
      </c>
      <c r="F6434" s="89" t="s">
        <v>1998</v>
      </c>
      <c r="G6434" s="105">
        <v>45480.544444444444</v>
      </c>
      <c r="H6434" t="str">
        <f>INDEX(Partner_details[companyName], MATCH(E6434, Partner_details[email], 0))</f>
        <v>Karas Tumanyan</v>
      </c>
      <c r="I6434">
        <f>IFERROR(INDEX(ggPayers[payer], MATCH(A6434, ggPayers[remote_order_id], 0)), 0)</f>
        <v>0</v>
      </c>
      <c r="J6434" t="str">
        <f t="shared" si="100"/>
        <v>other</v>
      </c>
    </row>
    <row r="6435" spans="1:10">
      <c r="A6435" s="89" t="s">
        <v>15824</v>
      </c>
      <c r="B6435" s="89">
        <v>500</v>
      </c>
      <c r="C6435" s="89" t="s">
        <v>7974</v>
      </c>
      <c r="D6435" s="89"/>
      <c r="E6435" s="89" t="s">
        <v>7192</v>
      </c>
      <c r="F6435" s="89" t="s">
        <v>1998</v>
      </c>
      <c r="G6435" s="105">
        <v>45480.544444444444</v>
      </c>
      <c r="H6435" t="str">
        <f>INDEX(Partner_details[companyName], MATCH(E6435, Partner_details[email], 0))</f>
        <v>Karas Tumanyan</v>
      </c>
      <c r="I6435">
        <f>IFERROR(INDEX(ggPayers[payer], MATCH(A6435, ggPayers[remote_order_id], 0)), 0)</f>
        <v>0</v>
      </c>
      <c r="J6435" t="str">
        <f t="shared" si="100"/>
        <v>other</v>
      </c>
    </row>
    <row r="6436" spans="1:10">
      <c r="A6436" s="89" t="s">
        <v>15825</v>
      </c>
      <c r="B6436" s="89">
        <v>500</v>
      </c>
      <c r="C6436" s="89" t="s">
        <v>7974</v>
      </c>
      <c r="D6436" s="89"/>
      <c r="E6436" s="89" t="s">
        <v>7192</v>
      </c>
      <c r="F6436" s="89" t="s">
        <v>1998</v>
      </c>
      <c r="G6436" s="105">
        <v>45480.544444444444</v>
      </c>
      <c r="H6436" t="str">
        <f>INDEX(Partner_details[companyName], MATCH(E6436, Partner_details[email], 0))</f>
        <v>Karas Tumanyan</v>
      </c>
      <c r="I6436">
        <f>IFERROR(INDEX(ggPayers[payer], MATCH(A6436, ggPayers[remote_order_id], 0)), 0)</f>
        <v>0</v>
      </c>
      <c r="J6436" t="str">
        <f t="shared" si="100"/>
        <v>other</v>
      </c>
    </row>
    <row r="6437" spans="1:10">
      <c r="A6437" s="89" t="s">
        <v>15826</v>
      </c>
      <c r="B6437" s="89">
        <v>500</v>
      </c>
      <c r="C6437" s="89" t="s">
        <v>7974</v>
      </c>
      <c r="D6437" s="89"/>
      <c r="E6437" s="89" t="s">
        <v>7192</v>
      </c>
      <c r="F6437" s="89" t="s">
        <v>1998</v>
      </c>
      <c r="G6437" s="105">
        <v>45480.544444444444</v>
      </c>
      <c r="H6437" t="str">
        <f>INDEX(Partner_details[companyName], MATCH(E6437, Partner_details[email], 0))</f>
        <v>Karas Tumanyan</v>
      </c>
      <c r="I6437">
        <f>IFERROR(INDEX(ggPayers[payer], MATCH(A6437, ggPayers[remote_order_id], 0)), 0)</f>
        <v>0</v>
      </c>
      <c r="J6437" t="str">
        <f t="shared" si="100"/>
        <v>other</v>
      </c>
    </row>
    <row r="6438" spans="1:10">
      <c r="A6438" s="89" t="s">
        <v>15827</v>
      </c>
      <c r="B6438" s="89">
        <v>500</v>
      </c>
      <c r="C6438" s="89" t="s">
        <v>7974</v>
      </c>
      <c r="D6438" s="89"/>
      <c r="E6438" s="89" t="s">
        <v>7192</v>
      </c>
      <c r="F6438" s="89" t="s">
        <v>1998</v>
      </c>
      <c r="G6438" s="105">
        <v>45480.544444444444</v>
      </c>
      <c r="H6438" t="str">
        <f>INDEX(Partner_details[companyName], MATCH(E6438, Partner_details[email], 0))</f>
        <v>Karas Tumanyan</v>
      </c>
      <c r="I6438">
        <f>IFERROR(INDEX(ggPayers[payer], MATCH(A6438, ggPayers[remote_order_id], 0)), 0)</f>
        <v>0</v>
      </c>
      <c r="J6438" t="str">
        <f t="shared" si="100"/>
        <v>other</v>
      </c>
    </row>
    <row r="6439" spans="1:10">
      <c r="A6439" s="89" t="s">
        <v>15828</v>
      </c>
      <c r="B6439" s="89">
        <v>500</v>
      </c>
      <c r="C6439" s="89" t="s">
        <v>7963</v>
      </c>
      <c r="D6439" s="89"/>
      <c r="E6439" s="89" t="s">
        <v>7192</v>
      </c>
      <c r="F6439" s="89" t="s">
        <v>1998</v>
      </c>
      <c r="G6439" s="105">
        <v>45480.544444444444</v>
      </c>
      <c r="H6439" t="str">
        <f>INDEX(Partner_details[companyName], MATCH(E6439, Partner_details[email], 0))</f>
        <v>Karas Tumanyan</v>
      </c>
      <c r="I6439">
        <f>IFERROR(INDEX(ggPayers[payer], MATCH(A6439, ggPayers[remote_order_id], 0)), 0)</f>
        <v>0</v>
      </c>
      <c r="J6439" t="str">
        <f t="shared" si="100"/>
        <v>other</v>
      </c>
    </row>
    <row r="6440" spans="1:10">
      <c r="A6440" s="89" t="s">
        <v>4781</v>
      </c>
      <c r="B6440" s="89">
        <v>500</v>
      </c>
      <c r="C6440" s="89" t="s">
        <v>561</v>
      </c>
      <c r="D6440" s="89"/>
      <c r="E6440" s="89" t="s">
        <v>6389</v>
      </c>
      <c r="F6440" s="89" t="s">
        <v>4088</v>
      </c>
      <c r="G6440" s="105">
        <v>45480.5625</v>
      </c>
      <c r="H6440" t="str">
        <f>INDEX(Partner_details[companyName], MATCH(E6440, Partner_details[email], 0))</f>
        <v>Tashir Khanjyan</v>
      </c>
      <c r="I6440">
        <f>IFERROR(INDEX(ggPayers[payer], MATCH(A6440, ggPayers[remote_order_id], 0)), 0)</f>
        <v>0</v>
      </c>
      <c r="J6440" t="str">
        <f t="shared" si="100"/>
        <v>other</v>
      </c>
    </row>
    <row r="6441" spans="1:10">
      <c r="A6441" s="89" t="s">
        <v>4779</v>
      </c>
      <c r="B6441" s="89">
        <v>500</v>
      </c>
      <c r="C6441" s="89" t="s">
        <v>561</v>
      </c>
      <c r="D6441" s="89" t="s">
        <v>15829</v>
      </c>
      <c r="E6441" s="89" t="s">
        <v>7018</v>
      </c>
      <c r="F6441" s="89" t="s">
        <v>476</v>
      </c>
      <c r="G6441" s="105">
        <v>45480.640972222223</v>
      </c>
      <c r="H6441" t="str">
        <f>INDEX(Partner_details[companyName], MATCH(E6441, Partner_details[email], 0))</f>
        <v>Malocco</v>
      </c>
      <c r="I6441">
        <f>IFERROR(INDEX(ggPayers[payer], MATCH(A6441, ggPayers[remote_order_id], 0)), 0)</f>
        <v>147103</v>
      </c>
      <c r="J6441" t="str">
        <f t="shared" si="100"/>
        <v>ggPay</v>
      </c>
    </row>
    <row r="6442" spans="1:10">
      <c r="A6442" s="89" t="s">
        <v>4777</v>
      </c>
      <c r="B6442" s="89">
        <v>700</v>
      </c>
      <c r="C6442" s="89" t="s">
        <v>561</v>
      </c>
      <c r="D6442" s="89" t="s">
        <v>15830</v>
      </c>
      <c r="E6442" s="89" t="s">
        <v>130</v>
      </c>
      <c r="F6442" s="89" t="s">
        <v>128</v>
      </c>
      <c r="G6442" s="105">
        <v>45480.643750000003</v>
      </c>
      <c r="H6442" t="str">
        <f>INDEX(Partner_details[companyName], MATCH(E6442, Partner_details[email], 0))</f>
        <v>Avetis Grigoryan</v>
      </c>
      <c r="I6442">
        <f>IFERROR(INDEX(ggPayers[payer], MATCH(A6442, ggPayers[remote_order_id], 0)), 0)</f>
        <v>1150003</v>
      </c>
      <c r="J6442" t="str">
        <f t="shared" si="100"/>
        <v>ggPay</v>
      </c>
    </row>
    <row r="6443" spans="1:10">
      <c r="A6443" s="89" t="s">
        <v>15831</v>
      </c>
      <c r="B6443" s="89">
        <v>500</v>
      </c>
      <c r="C6443" s="89" t="s">
        <v>7974</v>
      </c>
      <c r="D6443" s="89"/>
      <c r="E6443" s="89" t="s">
        <v>7192</v>
      </c>
      <c r="F6443" s="89" t="s">
        <v>1998</v>
      </c>
      <c r="G6443" s="105">
        <v>45480.69027777778</v>
      </c>
      <c r="H6443" t="str">
        <f>INDEX(Partner_details[companyName], MATCH(E6443, Partner_details[email], 0))</f>
        <v>Karas Tumanyan</v>
      </c>
      <c r="I6443">
        <f>IFERROR(INDEX(ggPayers[payer], MATCH(A6443, ggPayers[remote_order_id], 0)), 0)</f>
        <v>0</v>
      </c>
      <c r="J6443" t="str">
        <f t="shared" si="100"/>
        <v>other</v>
      </c>
    </row>
    <row r="6444" spans="1:10">
      <c r="A6444" s="89" t="s">
        <v>15832</v>
      </c>
      <c r="B6444" s="89">
        <v>500</v>
      </c>
      <c r="C6444" s="89" t="s">
        <v>7974</v>
      </c>
      <c r="D6444" s="89"/>
      <c r="E6444" s="89" t="s">
        <v>7192</v>
      </c>
      <c r="F6444" s="89" t="s">
        <v>1998</v>
      </c>
      <c r="G6444" s="105">
        <v>45480.69027777778</v>
      </c>
      <c r="H6444" t="str">
        <f>INDEX(Partner_details[companyName], MATCH(E6444, Partner_details[email], 0))</f>
        <v>Karas Tumanyan</v>
      </c>
      <c r="I6444">
        <f>IFERROR(INDEX(ggPayers[payer], MATCH(A6444, ggPayers[remote_order_id], 0)), 0)</f>
        <v>0</v>
      </c>
      <c r="J6444" t="str">
        <f t="shared" si="100"/>
        <v>other</v>
      </c>
    </row>
    <row r="6445" spans="1:10">
      <c r="A6445" s="89" t="s">
        <v>15833</v>
      </c>
      <c r="B6445" s="89">
        <v>500</v>
      </c>
      <c r="C6445" s="89" t="s">
        <v>7974</v>
      </c>
      <c r="D6445" s="89"/>
      <c r="E6445" s="89" t="s">
        <v>7192</v>
      </c>
      <c r="F6445" s="89" t="s">
        <v>1998</v>
      </c>
      <c r="G6445" s="105">
        <v>45480.69027777778</v>
      </c>
      <c r="H6445" t="str">
        <f>INDEX(Partner_details[companyName], MATCH(E6445, Partner_details[email], 0))</f>
        <v>Karas Tumanyan</v>
      </c>
      <c r="I6445">
        <f>IFERROR(INDEX(ggPayers[payer], MATCH(A6445, ggPayers[remote_order_id], 0)), 0)</f>
        <v>0</v>
      </c>
      <c r="J6445" t="str">
        <f t="shared" si="100"/>
        <v>other</v>
      </c>
    </row>
    <row r="6446" spans="1:10">
      <c r="A6446" s="89" t="s">
        <v>15834</v>
      </c>
      <c r="B6446" s="89">
        <v>500</v>
      </c>
      <c r="C6446" s="89" t="s">
        <v>7974</v>
      </c>
      <c r="D6446" s="89"/>
      <c r="E6446" s="89" t="s">
        <v>7192</v>
      </c>
      <c r="F6446" s="89" t="s">
        <v>1998</v>
      </c>
      <c r="G6446" s="105">
        <v>45480.69027777778</v>
      </c>
      <c r="H6446" t="str">
        <f>INDEX(Partner_details[companyName], MATCH(E6446, Partner_details[email], 0))</f>
        <v>Karas Tumanyan</v>
      </c>
      <c r="I6446">
        <f>IFERROR(INDEX(ggPayers[payer], MATCH(A6446, ggPayers[remote_order_id], 0)), 0)</f>
        <v>0</v>
      </c>
      <c r="J6446" t="str">
        <f t="shared" si="100"/>
        <v>other</v>
      </c>
    </row>
    <row r="6447" spans="1:10">
      <c r="A6447" s="89" t="s">
        <v>15835</v>
      </c>
      <c r="B6447" s="89">
        <v>500</v>
      </c>
      <c r="C6447" s="89" t="s">
        <v>7974</v>
      </c>
      <c r="D6447" s="89"/>
      <c r="E6447" s="89" t="s">
        <v>7192</v>
      </c>
      <c r="F6447" s="89" t="s">
        <v>1998</v>
      </c>
      <c r="G6447" s="105">
        <v>45480.69027777778</v>
      </c>
      <c r="H6447" t="str">
        <f>INDEX(Partner_details[companyName], MATCH(E6447, Partner_details[email], 0))</f>
        <v>Karas Tumanyan</v>
      </c>
      <c r="I6447">
        <f>IFERROR(INDEX(ggPayers[payer], MATCH(A6447, ggPayers[remote_order_id], 0)), 0)</f>
        <v>0</v>
      </c>
      <c r="J6447" t="str">
        <f t="shared" si="100"/>
        <v>other</v>
      </c>
    </row>
    <row r="6448" spans="1:10">
      <c r="A6448" s="89" t="s">
        <v>15836</v>
      </c>
      <c r="B6448" s="89">
        <v>500</v>
      </c>
      <c r="C6448" s="89" t="s">
        <v>7963</v>
      </c>
      <c r="D6448" s="89"/>
      <c r="E6448" s="89" t="s">
        <v>7192</v>
      </c>
      <c r="F6448" s="89" t="s">
        <v>1998</v>
      </c>
      <c r="G6448" s="105">
        <v>45480.69027777778</v>
      </c>
      <c r="H6448" t="str">
        <f>INDEX(Partner_details[companyName], MATCH(E6448, Partner_details[email], 0))</f>
        <v>Karas Tumanyan</v>
      </c>
      <c r="I6448">
        <f>IFERROR(INDEX(ggPayers[payer], MATCH(A6448, ggPayers[remote_order_id], 0)), 0)</f>
        <v>0</v>
      </c>
      <c r="J6448" t="str">
        <f t="shared" si="100"/>
        <v>other</v>
      </c>
    </row>
    <row r="6449" spans="1:10">
      <c r="A6449" s="89" t="s">
        <v>15837</v>
      </c>
      <c r="B6449" s="89">
        <v>500</v>
      </c>
      <c r="C6449" s="89" t="s">
        <v>7963</v>
      </c>
      <c r="D6449" s="89"/>
      <c r="E6449" s="89" t="s">
        <v>7192</v>
      </c>
      <c r="F6449" s="89" t="s">
        <v>1998</v>
      </c>
      <c r="G6449" s="105">
        <v>45480.69027777778</v>
      </c>
      <c r="H6449" t="str">
        <f>INDEX(Partner_details[companyName], MATCH(E6449, Partner_details[email], 0))</f>
        <v>Karas Tumanyan</v>
      </c>
      <c r="I6449">
        <f>IFERROR(INDEX(ggPayers[payer], MATCH(A6449, ggPayers[remote_order_id], 0)), 0)</f>
        <v>0</v>
      </c>
      <c r="J6449" t="str">
        <f t="shared" si="100"/>
        <v>other</v>
      </c>
    </row>
    <row r="6450" spans="1:10">
      <c r="A6450" s="89" t="s">
        <v>15838</v>
      </c>
      <c r="B6450" s="89">
        <v>500</v>
      </c>
      <c r="C6450" s="89" t="s">
        <v>7974</v>
      </c>
      <c r="D6450" s="89"/>
      <c r="E6450" s="89" t="s">
        <v>7192</v>
      </c>
      <c r="F6450" s="89" t="s">
        <v>1998</v>
      </c>
      <c r="G6450" s="105">
        <v>45480.69027777778</v>
      </c>
      <c r="H6450" t="str">
        <f>INDEX(Partner_details[companyName], MATCH(E6450, Partner_details[email], 0))</f>
        <v>Karas Tumanyan</v>
      </c>
      <c r="I6450">
        <f>IFERROR(INDEX(ggPayers[payer], MATCH(A6450, ggPayers[remote_order_id], 0)), 0)</f>
        <v>0</v>
      </c>
      <c r="J6450" t="str">
        <f t="shared" si="100"/>
        <v>other</v>
      </c>
    </row>
    <row r="6451" spans="1:10">
      <c r="A6451" s="89" t="s">
        <v>15839</v>
      </c>
      <c r="B6451" s="89">
        <v>500</v>
      </c>
      <c r="C6451" s="89" t="s">
        <v>7974</v>
      </c>
      <c r="D6451" s="89"/>
      <c r="E6451" s="89" t="s">
        <v>7192</v>
      </c>
      <c r="F6451" s="89" t="s">
        <v>1998</v>
      </c>
      <c r="G6451" s="105">
        <v>45480.690972222219</v>
      </c>
      <c r="H6451" t="str">
        <f>INDEX(Partner_details[companyName], MATCH(E6451, Partner_details[email], 0))</f>
        <v>Karas Tumanyan</v>
      </c>
      <c r="I6451">
        <f>IFERROR(INDEX(ggPayers[payer], MATCH(A6451, ggPayers[remote_order_id], 0)), 0)</f>
        <v>0</v>
      </c>
      <c r="J6451" t="str">
        <f t="shared" si="100"/>
        <v>other</v>
      </c>
    </row>
    <row r="6452" spans="1:10">
      <c r="A6452" s="89" t="s">
        <v>4775</v>
      </c>
      <c r="B6452" s="89">
        <v>3000</v>
      </c>
      <c r="C6452" s="89" t="s">
        <v>561</v>
      </c>
      <c r="D6452" s="89" t="s">
        <v>15840</v>
      </c>
      <c r="E6452" s="89" t="s">
        <v>7235</v>
      </c>
      <c r="F6452" s="89" t="s">
        <v>710</v>
      </c>
      <c r="G6452" s="105">
        <v>45480.690972222219</v>
      </c>
      <c r="H6452" t="str">
        <f>INDEX(Partner_details[companyName], MATCH(E6452, Partner_details[email], 0))</f>
        <v>Smoking Chef</v>
      </c>
      <c r="I6452">
        <f>IFERROR(INDEX(ggPayers[payer], MATCH(A6452, ggPayers[remote_order_id], 0)), 0)</f>
        <v>38749</v>
      </c>
      <c r="J6452" t="str">
        <f t="shared" si="100"/>
        <v>ggPay</v>
      </c>
    </row>
    <row r="6453" spans="1:10">
      <c r="A6453" s="89" t="s">
        <v>15841</v>
      </c>
      <c r="B6453" s="89">
        <v>500</v>
      </c>
      <c r="C6453" s="89" t="s">
        <v>7974</v>
      </c>
      <c r="D6453" s="89"/>
      <c r="E6453" s="89" t="s">
        <v>7192</v>
      </c>
      <c r="F6453" s="89" t="s">
        <v>1998</v>
      </c>
      <c r="G6453" s="105">
        <v>45480.690972222219</v>
      </c>
      <c r="H6453" t="str">
        <f>INDEX(Partner_details[companyName], MATCH(E6453, Partner_details[email], 0))</f>
        <v>Karas Tumanyan</v>
      </c>
      <c r="I6453">
        <f>IFERROR(INDEX(ggPayers[payer], MATCH(A6453, ggPayers[remote_order_id], 0)), 0)</f>
        <v>0</v>
      </c>
      <c r="J6453" t="str">
        <f t="shared" si="100"/>
        <v>other</v>
      </c>
    </row>
    <row r="6454" spans="1:10">
      <c r="A6454" s="89" t="s">
        <v>15842</v>
      </c>
      <c r="B6454" s="89">
        <v>500</v>
      </c>
      <c r="C6454" s="89" t="s">
        <v>7974</v>
      </c>
      <c r="D6454" s="89"/>
      <c r="E6454" s="89" t="s">
        <v>7192</v>
      </c>
      <c r="F6454" s="89" t="s">
        <v>1998</v>
      </c>
      <c r="G6454" s="105">
        <v>45480.690972222219</v>
      </c>
      <c r="H6454" t="str">
        <f>INDEX(Partner_details[companyName], MATCH(E6454, Partner_details[email], 0))</f>
        <v>Karas Tumanyan</v>
      </c>
      <c r="I6454">
        <f>IFERROR(INDEX(ggPayers[payer], MATCH(A6454, ggPayers[remote_order_id], 0)), 0)</f>
        <v>0</v>
      </c>
      <c r="J6454" t="str">
        <f t="shared" si="100"/>
        <v>other</v>
      </c>
    </row>
    <row r="6455" spans="1:10">
      <c r="A6455" s="89" t="s">
        <v>15843</v>
      </c>
      <c r="B6455" s="89">
        <v>500</v>
      </c>
      <c r="C6455" s="89" t="s">
        <v>7974</v>
      </c>
      <c r="D6455" s="89"/>
      <c r="E6455" s="89" t="s">
        <v>7192</v>
      </c>
      <c r="F6455" s="89" t="s">
        <v>1998</v>
      </c>
      <c r="G6455" s="105">
        <v>45480.690972222219</v>
      </c>
      <c r="H6455" t="str">
        <f>INDEX(Partner_details[companyName], MATCH(E6455, Partner_details[email], 0))</f>
        <v>Karas Tumanyan</v>
      </c>
      <c r="I6455">
        <f>IFERROR(INDEX(ggPayers[payer], MATCH(A6455, ggPayers[remote_order_id], 0)), 0)</f>
        <v>0</v>
      </c>
      <c r="J6455" t="str">
        <f t="shared" si="100"/>
        <v>other</v>
      </c>
    </row>
    <row r="6456" spans="1:10">
      <c r="A6456" s="89" t="s">
        <v>4930</v>
      </c>
      <c r="B6456" s="89">
        <v>4000</v>
      </c>
      <c r="C6456" s="89" t="s">
        <v>561</v>
      </c>
      <c r="D6456" s="89" t="s">
        <v>15844</v>
      </c>
      <c r="E6456" s="89" t="s">
        <v>7296</v>
      </c>
      <c r="F6456" s="89" t="s">
        <v>516</v>
      </c>
      <c r="G6456" s="105">
        <v>45481.319444444445</v>
      </c>
      <c r="H6456" t="str">
        <f>INDEX(Partner_details[companyName], MATCH(E6456, Partner_details[email], 0))</f>
        <v>Paul</v>
      </c>
      <c r="I6456">
        <f>IFERROR(INDEX(ggPayers[payer], MATCH(A6456, ggPayers[remote_order_id], 0)), 0)</f>
        <v>2857</v>
      </c>
      <c r="J6456" t="str">
        <f t="shared" si="100"/>
        <v>ggPay</v>
      </c>
    </row>
    <row r="6457" spans="1:10">
      <c r="A6457" s="89" t="s">
        <v>4928</v>
      </c>
      <c r="B6457" s="89">
        <v>500</v>
      </c>
      <c r="C6457" s="89" t="s">
        <v>7991</v>
      </c>
      <c r="D6457" s="89" t="s">
        <v>15845</v>
      </c>
      <c r="E6457" s="89" t="s">
        <v>7362</v>
      </c>
      <c r="F6457" s="89" t="s">
        <v>3873</v>
      </c>
      <c r="G6457" s="105">
        <v>45481.442361111112</v>
      </c>
      <c r="H6457" t="str">
        <f>INDEX(Partner_details[companyName], MATCH(E6457, Partner_details[email], 0))</f>
        <v>Dulcet cafe</v>
      </c>
      <c r="I6457">
        <f>IFERROR(INDEX(ggPayers[payer], MATCH(A6457, ggPayers[remote_order_id], 0)), 0)</f>
        <v>952350</v>
      </c>
      <c r="J6457" t="str">
        <f t="shared" si="100"/>
        <v>ggPay</v>
      </c>
    </row>
    <row r="6458" spans="1:10">
      <c r="A6458" s="89" t="s">
        <v>4926</v>
      </c>
      <c r="B6458" s="89">
        <v>100</v>
      </c>
      <c r="C6458" s="89" t="s">
        <v>7991</v>
      </c>
      <c r="D6458" s="89" t="s">
        <v>15846</v>
      </c>
      <c r="E6458" s="89" t="s">
        <v>7362</v>
      </c>
      <c r="F6458" s="89" t="s">
        <v>3873</v>
      </c>
      <c r="G6458" s="105">
        <v>45481.447916666664</v>
      </c>
      <c r="H6458" t="str">
        <f>INDEX(Partner_details[companyName], MATCH(E6458, Partner_details[email], 0))</f>
        <v>Dulcet cafe</v>
      </c>
      <c r="I6458">
        <f>IFERROR(INDEX(ggPayers[payer], MATCH(A6458, ggPayers[remote_order_id], 0)), 0)</f>
        <v>825186</v>
      </c>
      <c r="J6458" t="str">
        <f t="shared" si="100"/>
        <v>ggPay</v>
      </c>
    </row>
    <row r="6459" spans="1:10">
      <c r="A6459" s="89" t="s">
        <v>4924</v>
      </c>
      <c r="B6459" s="89">
        <v>1000</v>
      </c>
      <c r="C6459" s="89" t="s">
        <v>561</v>
      </c>
      <c r="D6459" s="89" t="s">
        <v>15847</v>
      </c>
      <c r="E6459" s="89" t="s">
        <v>6606</v>
      </c>
      <c r="F6459" s="89" t="s">
        <v>387</v>
      </c>
      <c r="G6459" s="105">
        <v>45481.541666666664</v>
      </c>
      <c r="H6459" t="str">
        <f>INDEX(Partner_details[companyName], MATCH(E6459, Partner_details[email], 0))</f>
        <v>Beer academy</v>
      </c>
      <c r="I6459">
        <f>IFERROR(INDEX(ggPayers[payer], MATCH(A6459, ggPayers[remote_order_id], 0)), 0)</f>
        <v>7335</v>
      </c>
      <c r="J6459" t="str">
        <f t="shared" si="100"/>
        <v>ggPay</v>
      </c>
    </row>
    <row r="6460" spans="1:10">
      <c r="A6460" s="89" t="s">
        <v>15848</v>
      </c>
      <c r="B6460" s="89">
        <v>100</v>
      </c>
      <c r="C6460" s="89" t="s">
        <v>7974</v>
      </c>
      <c r="D6460" s="89"/>
      <c r="E6460" s="89" t="s">
        <v>250</v>
      </c>
      <c r="F6460" s="89" t="s">
        <v>249</v>
      </c>
      <c r="G6460" s="105">
        <v>45481.563194444447</v>
      </c>
      <c r="H6460" t="str">
        <f>INDEX(Partner_details[companyName], MATCH(E6460, Partner_details[email], 0))</f>
        <v>gg cjsc</v>
      </c>
      <c r="I6460">
        <f>IFERROR(INDEX(ggPayers[payer], MATCH(A6460, ggPayers[remote_order_id], 0)), 0)</f>
        <v>0</v>
      </c>
      <c r="J6460" t="str">
        <f t="shared" si="100"/>
        <v>other</v>
      </c>
    </row>
    <row r="6461" spans="1:10">
      <c r="A6461" s="89" t="s">
        <v>15849</v>
      </c>
      <c r="B6461" s="89">
        <v>100</v>
      </c>
      <c r="C6461" s="89" t="s">
        <v>7974</v>
      </c>
      <c r="D6461" s="89"/>
      <c r="E6461" s="89" t="s">
        <v>250</v>
      </c>
      <c r="F6461" s="89" t="s">
        <v>249</v>
      </c>
      <c r="G6461" s="105">
        <v>45481.563194444447</v>
      </c>
      <c r="H6461" t="str">
        <f>INDEX(Partner_details[companyName], MATCH(E6461, Partner_details[email], 0))</f>
        <v>gg cjsc</v>
      </c>
      <c r="I6461">
        <f>IFERROR(INDEX(ggPayers[payer], MATCH(A6461, ggPayers[remote_order_id], 0)), 0)</f>
        <v>0</v>
      </c>
      <c r="J6461" t="str">
        <f t="shared" si="100"/>
        <v>other</v>
      </c>
    </row>
    <row r="6462" spans="1:10">
      <c r="A6462" s="89" t="s">
        <v>4922</v>
      </c>
      <c r="B6462" s="89">
        <v>100</v>
      </c>
      <c r="C6462" s="89" t="s">
        <v>7991</v>
      </c>
      <c r="D6462" s="89" t="s">
        <v>15850</v>
      </c>
      <c r="E6462" s="89" t="s">
        <v>250</v>
      </c>
      <c r="F6462" s="89" t="s">
        <v>249</v>
      </c>
      <c r="G6462" s="105">
        <v>45481.563888888886</v>
      </c>
      <c r="H6462" t="str">
        <f>INDEX(Partner_details[companyName], MATCH(E6462, Partner_details[email], 0))</f>
        <v>gg cjsc</v>
      </c>
      <c r="I6462">
        <f>IFERROR(INDEX(ggPayers[payer], MATCH(A6462, ggPayers[remote_order_id], 0)), 0)</f>
        <v>825186</v>
      </c>
      <c r="J6462" t="str">
        <f t="shared" si="100"/>
        <v>ggPay</v>
      </c>
    </row>
    <row r="6463" spans="1:10">
      <c r="A6463" s="89" t="s">
        <v>15851</v>
      </c>
      <c r="B6463" s="89">
        <v>1000</v>
      </c>
      <c r="C6463" s="89" t="s">
        <v>7963</v>
      </c>
      <c r="D6463" s="89" t="s">
        <v>15852</v>
      </c>
      <c r="E6463" s="89" t="s">
        <v>7296</v>
      </c>
      <c r="F6463" s="89" t="s">
        <v>516</v>
      </c>
      <c r="G6463" s="105">
        <v>45481.568749999999</v>
      </c>
      <c r="H6463" t="str">
        <f>INDEX(Partner_details[companyName], MATCH(E6463, Partner_details[email], 0))</f>
        <v>Paul</v>
      </c>
      <c r="I6463">
        <f>IFERROR(INDEX(ggPayers[payer], MATCH(A6463, ggPayers[remote_order_id], 0)), 0)</f>
        <v>0</v>
      </c>
      <c r="J6463" t="str">
        <f t="shared" si="100"/>
        <v>other</v>
      </c>
    </row>
    <row r="6464" spans="1:10">
      <c r="A6464" s="89" t="s">
        <v>15853</v>
      </c>
      <c r="B6464" s="89">
        <v>1000</v>
      </c>
      <c r="C6464" s="89" t="s">
        <v>7963</v>
      </c>
      <c r="D6464" s="89"/>
      <c r="E6464" s="89" t="s">
        <v>7296</v>
      </c>
      <c r="F6464" s="89" t="s">
        <v>516</v>
      </c>
      <c r="G6464" s="105">
        <v>45481.568749999999</v>
      </c>
      <c r="H6464" t="str">
        <f>INDEX(Partner_details[companyName], MATCH(E6464, Partner_details[email], 0))</f>
        <v>Paul</v>
      </c>
      <c r="I6464">
        <f>IFERROR(INDEX(ggPayers[payer], MATCH(A6464, ggPayers[remote_order_id], 0)), 0)</f>
        <v>0</v>
      </c>
      <c r="J6464" t="str">
        <f t="shared" si="100"/>
        <v>other</v>
      </c>
    </row>
    <row r="6465" spans="1:10">
      <c r="A6465" s="89" t="s">
        <v>4920</v>
      </c>
      <c r="B6465" s="89">
        <v>500</v>
      </c>
      <c r="C6465" s="89" t="s">
        <v>561</v>
      </c>
      <c r="D6465" s="89" t="s">
        <v>15854</v>
      </c>
      <c r="E6465" s="89" t="s">
        <v>7579</v>
      </c>
      <c r="F6465" s="89" t="s">
        <v>602</v>
      </c>
      <c r="G6465" s="105">
        <v>45481.612500000003</v>
      </c>
      <c r="H6465" t="e">
        <f>INDEX(Partner_details[companyName], MATCH(E6465, Partner_details[email], 0))</f>
        <v>#N/A</v>
      </c>
      <c r="I6465">
        <f>IFERROR(INDEX(ggPayers[payer], MATCH(A6465, ggPayers[remote_order_id], 0)), 0)</f>
        <v>235208</v>
      </c>
      <c r="J6465" t="str">
        <f t="shared" si="100"/>
        <v>ggPay</v>
      </c>
    </row>
    <row r="6466" spans="1:10">
      <c r="A6466" s="89" t="s">
        <v>4918</v>
      </c>
      <c r="B6466" s="89">
        <v>500</v>
      </c>
      <c r="C6466" s="89" t="s">
        <v>561</v>
      </c>
      <c r="D6466" s="89" t="s">
        <v>15855</v>
      </c>
      <c r="E6466" s="89" t="s">
        <v>133</v>
      </c>
      <c r="F6466" s="89" t="s">
        <v>461</v>
      </c>
      <c r="G6466" s="105">
        <v>45481.668749999997</v>
      </c>
      <c r="H6466" t="str">
        <f>INDEX(Partner_details[companyName], MATCH(E6466, Partner_details[email], 0))</f>
        <v>Lumen Coffee</v>
      </c>
      <c r="I6466">
        <f>IFERROR(INDEX(ggPayers[payer], MATCH(A6466, ggPayers[remote_order_id], 0)), 0)</f>
        <v>657873</v>
      </c>
      <c r="J6466" t="str">
        <f t="shared" si="100"/>
        <v>ggPay</v>
      </c>
    </row>
    <row r="6467" spans="1:10">
      <c r="A6467" s="89" t="s">
        <v>4916</v>
      </c>
      <c r="B6467" s="89">
        <v>1000</v>
      </c>
      <c r="C6467" s="89" t="s">
        <v>561</v>
      </c>
      <c r="D6467" s="89" t="s">
        <v>15856</v>
      </c>
      <c r="E6467" s="89" t="s">
        <v>6728</v>
      </c>
      <c r="F6467" s="89" t="s">
        <v>6727</v>
      </c>
      <c r="G6467" s="105">
        <v>45481.694444444445</v>
      </c>
      <c r="H6467" t="str">
        <f>INDEX(Partner_details[companyName], MATCH(E6467, Partner_details[email], 0))</f>
        <v>Byblos</v>
      </c>
      <c r="I6467">
        <f>IFERROR(INDEX(ggPayers[payer], MATCH(A6467, ggPayers[remote_order_id], 0)), 0)</f>
        <v>926626</v>
      </c>
      <c r="J6467" t="str">
        <f t="shared" ref="J6467:J6530" si="101">IF(NOT(I6467=0), "ggPay", "other")</f>
        <v>ggPay</v>
      </c>
    </row>
    <row r="6468" spans="1:10">
      <c r="A6468" s="89" t="s">
        <v>15857</v>
      </c>
      <c r="B6468" s="89">
        <v>1000</v>
      </c>
      <c r="C6468" s="89" t="s">
        <v>7963</v>
      </c>
      <c r="D6468" s="89" t="s">
        <v>15858</v>
      </c>
      <c r="E6468" s="89" t="s">
        <v>6606</v>
      </c>
      <c r="F6468" s="89" t="s">
        <v>387</v>
      </c>
      <c r="G6468" s="105">
        <v>45481.700694444444</v>
      </c>
      <c r="H6468" t="str">
        <f>INDEX(Partner_details[companyName], MATCH(E6468, Partner_details[email], 0))</f>
        <v>Beer academy</v>
      </c>
      <c r="I6468">
        <f>IFERROR(INDEX(ggPayers[payer], MATCH(A6468, ggPayers[remote_order_id], 0)), 0)</f>
        <v>0</v>
      </c>
      <c r="J6468" t="str">
        <f t="shared" si="101"/>
        <v>other</v>
      </c>
    </row>
    <row r="6469" spans="1:10">
      <c r="A6469" s="89" t="s">
        <v>15859</v>
      </c>
      <c r="B6469" s="89">
        <v>1000</v>
      </c>
      <c r="C6469" s="89" t="s">
        <v>7963</v>
      </c>
      <c r="D6469" s="89" t="s">
        <v>15860</v>
      </c>
      <c r="E6469" s="89" t="s">
        <v>6606</v>
      </c>
      <c r="F6469" s="89" t="s">
        <v>387</v>
      </c>
      <c r="G6469" s="105">
        <v>45481.700694444444</v>
      </c>
      <c r="H6469" t="str">
        <f>INDEX(Partner_details[companyName], MATCH(E6469, Partner_details[email], 0))</f>
        <v>Beer academy</v>
      </c>
      <c r="I6469">
        <f>IFERROR(INDEX(ggPayers[payer], MATCH(A6469, ggPayers[remote_order_id], 0)), 0)</f>
        <v>0</v>
      </c>
      <c r="J6469" t="str">
        <f t="shared" si="101"/>
        <v>other</v>
      </c>
    </row>
    <row r="6470" spans="1:10">
      <c r="A6470" s="89" t="s">
        <v>6003</v>
      </c>
      <c r="B6470" s="89">
        <v>2000</v>
      </c>
      <c r="C6470" s="89" t="s">
        <v>5606</v>
      </c>
      <c r="D6470" s="99" t="s">
        <v>15861</v>
      </c>
      <c r="E6470" s="89" t="s">
        <v>130</v>
      </c>
      <c r="F6470" s="89" t="s">
        <v>128</v>
      </c>
      <c r="G6470" s="105">
        <v>45481.71597222222</v>
      </c>
      <c r="H6470" t="str">
        <f>INDEX(Partner_details[companyName], MATCH(E6470, Partner_details[email], 0))</f>
        <v>Avetis Grigoryan</v>
      </c>
      <c r="I6470">
        <f>IFERROR(INDEX(ggPayers[payer], MATCH(A6470, ggPayers[remote_order_id], 0)), 0)</f>
        <v>19121</v>
      </c>
      <c r="J6470" t="str">
        <f t="shared" si="101"/>
        <v>ggPay</v>
      </c>
    </row>
    <row r="6471" spans="1:10">
      <c r="A6471" s="89" t="s">
        <v>6002</v>
      </c>
      <c r="B6471" s="89">
        <v>2000</v>
      </c>
      <c r="C6471" s="89" t="s">
        <v>5606</v>
      </c>
      <c r="D6471" s="89" t="s">
        <v>15862</v>
      </c>
      <c r="E6471" s="89" t="s">
        <v>130</v>
      </c>
      <c r="F6471" s="89" t="s">
        <v>128</v>
      </c>
      <c r="G6471" s="105">
        <v>45481.716666666667</v>
      </c>
      <c r="H6471" t="str">
        <f>INDEX(Partner_details[companyName], MATCH(E6471, Partner_details[email], 0))</f>
        <v>Avetis Grigoryan</v>
      </c>
      <c r="I6471">
        <f>IFERROR(INDEX(ggPayers[payer], MATCH(A6471, ggPayers[remote_order_id], 0)), 0)</f>
        <v>19121</v>
      </c>
      <c r="J6471" t="str">
        <f t="shared" si="101"/>
        <v>ggPay</v>
      </c>
    </row>
    <row r="6472" spans="1:10">
      <c r="A6472" s="89" t="s">
        <v>6001</v>
      </c>
      <c r="B6472" s="89">
        <v>2000</v>
      </c>
      <c r="C6472" s="89" t="s">
        <v>5606</v>
      </c>
      <c r="D6472" s="89" t="s">
        <v>15863</v>
      </c>
      <c r="E6472" s="89" t="s">
        <v>130</v>
      </c>
      <c r="F6472" s="89" t="s">
        <v>128</v>
      </c>
      <c r="G6472" s="105">
        <v>45481.716666666667</v>
      </c>
      <c r="H6472" t="str">
        <f>INDEX(Partner_details[companyName], MATCH(E6472, Partner_details[email], 0))</f>
        <v>Avetis Grigoryan</v>
      </c>
      <c r="I6472">
        <f>IFERROR(INDEX(ggPayers[payer], MATCH(A6472, ggPayers[remote_order_id], 0)), 0)</f>
        <v>19121</v>
      </c>
      <c r="J6472" t="str">
        <f t="shared" si="101"/>
        <v>ggPay</v>
      </c>
    </row>
    <row r="6473" spans="1:10">
      <c r="A6473" s="89" t="s">
        <v>15864</v>
      </c>
      <c r="B6473" s="89">
        <v>2000</v>
      </c>
      <c r="C6473" s="89" t="s">
        <v>7963</v>
      </c>
      <c r="D6473" s="89" t="s">
        <v>15865</v>
      </c>
      <c r="E6473" s="89" t="s">
        <v>130</v>
      </c>
      <c r="F6473" s="89" t="s">
        <v>128</v>
      </c>
      <c r="G6473" s="105">
        <v>45481.716666666667</v>
      </c>
      <c r="H6473" t="str">
        <f>INDEX(Partner_details[companyName], MATCH(E6473, Partner_details[email], 0))</f>
        <v>Avetis Grigoryan</v>
      </c>
      <c r="I6473">
        <f>IFERROR(INDEX(ggPayers[payer], MATCH(A6473, ggPayers[remote_order_id], 0)), 0)</f>
        <v>0</v>
      </c>
      <c r="J6473" t="str">
        <f t="shared" si="101"/>
        <v>other</v>
      </c>
    </row>
    <row r="6474" spans="1:10">
      <c r="A6474" s="89" t="s">
        <v>4914</v>
      </c>
      <c r="B6474" s="89">
        <v>2000</v>
      </c>
      <c r="C6474" s="89" t="s">
        <v>561</v>
      </c>
      <c r="D6474" s="89"/>
      <c r="E6474" s="89" t="s">
        <v>6728</v>
      </c>
      <c r="F6474" s="89" t="s">
        <v>6727</v>
      </c>
      <c r="G6474" s="105">
        <v>45481.777083333334</v>
      </c>
      <c r="H6474" t="str">
        <f>INDEX(Partner_details[companyName], MATCH(E6474, Partner_details[email], 0))</f>
        <v>Byblos</v>
      </c>
      <c r="I6474">
        <f>IFERROR(INDEX(ggPayers[payer], MATCH(A6474, ggPayers[remote_order_id], 0)), 0)</f>
        <v>0</v>
      </c>
      <c r="J6474" t="str">
        <f t="shared" si="101"/>
        <v>other</v>
      </c>
    </row>
    <row r="6475" spans="1:10">
      <c r="A6475" s="89" t="s">
        <v>4912</v>
      </c>
      <c r="B6475" s="89">
        <v>100</v>
      </c>
      <c r="C6475" s="89" t="s">
        <v>561</v>
      </c>
      <c r="D6475" s="89" t="s">
        <v>15866</v>
      </c>
      <c r="E6475" s="89" t="s">
        <v>279</v>
      </c>
      <c r="F6475" s="89" t="s">
        <v>278</v>
      </c>
      <c r="G6475" s="105">
        <v>45482.334722222222</v>
      </c>
      <c r="H6475" t="str">
        <f>INDEX(Partner_details[companyName], MATCH(E6475, Partner_details[email], 0))</f>
        <v>gg cjsc</v>
      </c>
      <c r="I6475">
        <f>IFERROR(INDEX(ggPayers[payer], MATCH(A6475, ggPayers[remote_order_id], 0)), 0)</f>
        <v>825186</v>
      </c>
      <c r="J6475" t="str">
        <f t="shared" si="101"/>
        <v>ggPay</v>
      </c>
    </row>
    <row r="6476" spans="1:10">
      <c r="A6476" s="89" t="s">
        <v>4910</v>
      </c>
      <c r="B6476" s="89">
        <v>100</v>
      </c>
      <c r="C6476" s="89" t="s">
        <v>561</v>
      </c>
      <c r="D6476" s="89" t="s">
        <v>15867</v>
      </c>
      <c r="E6476" s="89" t="s">
        <v>279</v>
      </c>
      <c r="F6476" s="89" t="s">
        <v>278</v>
      </c>
      <c r="G6476" s="105">
        <v>45482.336111111108</v>
      </c>
      <c r="H6476" t="str">
        <f>INDEX(Partner_details[companyName], MATCH(E6476, Partner_details[email], 0))</f>
        <v>gg cjsc</v>
      </c>
      <c r="I6476">
        <f>IFERROR(INDEX(ggPayers[payer], MATCH(A6476, ggPayers[remote_order_id], 0)), 0)</f>
        <v>825186</v>
      </c>
      <c r="J6476" t="str">
        <f t="shared" si="101"/>
        <v>ggPay</v>
      </c>
    </row>
    <row r="6477" spans="1:10">
      <c r="A6477" s="89" t="s">
        <v>4908</v>
      </c>
      <c r="B6477" s="89">
        <v>100</v>
      </c>
      <c r="C6477" s="89" t="s">
        <v>561</v>
      </c>
      <c r="D6477" s="89" t="s">
        <v>15868</v>
      </c>
      <c r="E6477" s="89" t="s">
        <v>279</v>
      </c>
      <c r="F6477" s="89" t="s">
        <v>278</v>
      </c>
      <c r="G6477" s="105">
        <v>45482.336805555555</v>
      </c>
      <c r="H6477" t="str">
        <f>INDEX(Partner_details[companyName], MATCH(E6477, Partner_details[email], 0))</f>
        <v>gg cjsc</v>
      </c>
      <c r="I6477">
        <f>IFERROR(INDEX(ggPayers[payer], MATCH(A6477, ggPayers[remote_order_id], 0)), 0)</f>
        <v>825186</v>
      </c>
      <c r="J6477" t="str">
        <f t="shared" si="101"/>
        <v>ggPay</v>
      </c>
    </row>
    <row r="6478" spans="1:10">
      <c r="A6478" s="89" t="s">
        <v>4906</v>
      </c>
      <c r="B6478" s="89">
        <v>100</v>
      </c>
      <c r="C6478" s="89" t="s">
        <v>561</v>
      </c>
      <c r="D6478" s="89" t="s">
        <v>15869</v>
      </c>
      <c r="E6478" s="89" t="s">
        <v>279</v>
      </c>
      <c r="F6478" s="89" t="s">
        <v>278</v>
      </c>
      <c r="G6478" s="105">
        <v>45482.336805555555</v>
      </c>
      <c r="H6478" t="str">
        <f>INDEX(Partner_details[companyName], MATCH(E6478, Partner_details[email], 0))</f>
        <v>gg cjsc</v>
      </c>
      <c r="I6478">
        <f>IFERROR(INDEX(ggPayers[payer], MATCH(A6478, ggPayers[remote_order_id], 0)), 0)</f>
        <v>825186</v>
      </c>
      <c r="J6478" t="str">
        <f t="shared" si="101"/>
        <v>ggPay</v>
      </c>
    </row>
    <row r="6479" spans="1:10">
      <c r="A6479" s="89" t="s">
        <v>4904</v>
      </c>
      <c r="B6479" s="89">
        <v>100</v>
      </c>
      <c r="C6479" s="89" t="s">
        <v>561</v>
      </c>
      <c r="D6479" s="89" t="s">
        <v>15870</v>
      </c>
      <c r="E6479" s="89" t="s">
        <v>279</v>
      </c>
      <c r="F6479" s="89" t="s">
        <v>278</v>
      </c>
      <c r="G6479" s="105">
        <v>45482.337500000001</v>
      </c>
      <c r="H6479" t="str">
        <f>INDEX(Partner_details[companyName], MATCH(E6479, Partner_details[email], 0))</f>
        <v>gg cjsc</v>
      </c>
      <c r="I6479">
        <f>IFERROR(INDEX(ggPayers[payer], MATCH(A6479, ggPayers[remote_order_id], 0)), 0)</f>
        <v>825186</v>
      </c>
      <c r="J6479" t="str">
        <f t="shared" si="101"/>
        <v>ggPay</v>
      </c>
    </row>
    <row r="6480" spans="1:10">
      <c r="A6480" s="89" t="s">
        <v>4902</v>
      </c>
      <c r="B6480" s="89">
        <v>100</v>
      </c>
      <c r="C6480" s="89" t="s">
        <v>561</v>
      </c>
      <c r="D6480" s="89" t="s">
        <v>15871</v>
      </c>
      <c r="E6480" s="89" t="s">
        <v>279</v>
      </c>
      <c r="F6480" s="89" t="s">
        <v>278</v>
      </c>
      <c r="G6480" s="105">
        <v>45482.337500000001</v>
      </c>
      <c r="H6480" t="str">
        <f>INDEX(Partner_details[companyName], MATCH(E6480, Partner_details[email], 0))</f>
        <v>gg cjsc</v>
      </c>
      <c r="I6480">
        <f>IFERROR(INDEX(ggPayers[payer], MATCH(A6480, ggPayers[remote_order_id], 0)), 0)</f>
        <v>825186</v>
      </c>
      <c r="J6480" t="str">
        <f t="shared" si="101"/>
        <v>ggPay</v>
      </c>
    </row>
    <row r="6481" spans="1:10">
      <c r="A6481" s="89" t="s">
        <v>4900</v>
      </c>
      <c r="B6481" s="89">
        <v>100</v>
      </c>
      <c r="C6481" s="89" t="s">
        <v>561</v>
      </c>
      <c r="D6481" s="89" t="s">
        <v>15872</v>
      </c>
      <c r="E6481" s="89" t="s">
        <v>279</v>
      </c>
      <c r="F6481" s="89" t="s">
        <v>278</v>
      </c>
      <c r="G6481" s="105">
        <v>45482.338194444441</v>
      </c>
      <c r="H6481" t="str">
        <f>INDEX(Partner_details[companyName], MATCH(E6481, Partner_details[email], 0))</f>
        <v>gg cjsc</v>
      </c>
      <c r="I6481">
        <f>IFERROR(INDEX(ggPayers[payer], MATCH(A6481, ggPayers[remote_order_id], 0)), 0)</f>
        <v>825186</v>
      </c>
      <c r="J6481" t="str">
        <f t="shared" si="101"/>
        <v>ggPay</v>
      </c>
    </row>
    <row r="6482" spans="1:10">
      <c r="A6482" s="89" t="s">
        <v>4898</v>
      </c>
      <c r="B6482" s="89">
        <v>100</v>
      </c>
      <c r="C6482" s="89" t="s">
        <v>561</v>
      </c>
      <c r="D6482" s="89" t="s">
        <v>15873</v>
      </c>
      <c r="E6482" s="89" t="s">
        <v>279</v>
      </c>
      <c r="F6482" s="89" t="s">
        <v>278</v>
      </c>
      <c r="G6482" s="105">
        <v>45482.338194444441</v>
      </c>
      <c r="H6482" t="str">
        <f>INDEX(Partner_details[companyName], MATCH(E6482, Partner_details[email], 0))</f>
        <v>gg cjsc</v>
      </c>
      <c r="I6482">
        <f>IFERROR(INDEX(ggPayers[payer], MATCH(A6482, ggPayers[remote_order_id], 0)), 0)</f>
        <v>825186</v>
      </c>
      <c r="J6482" t="str">
        <f t="shared" si="101"/>
        <v>ggPay</v>
      </c>
    </row>
    <row r="6483" spans="1:10">
      <c r="A6483" s="89" t="s">
        <v>4896</v>
      </c>
      <c r="B6483" s="89">
        <v>100</v>
      </c>
      <c r="C6483" s="89" t="s">
        <v>561</v>
      </c>
      <c r="D6483" s="89" t="s">
        <v>15874</v>
      </c>
      <c r="E6483" s="89" t="s">
        <v>279</v>
      </c>
      <c r="F6483" s="89" t="s">
        <v>278</v>
      </c>
      <c r="G6483" s="105">
        <v>45482.338888888888</v>
      </c>
      <c r="H6483" t="str">
        <f>INDEX(Partner_details[companyName], MATCH(E6483, Partner_details[email], 0))</f>
        <v>gg cjsc</v>
      </c>
      <c r="I6483">
        <f>IFERROR(INDEX(ggPayers[payer], MATCH(A6483, ggPayers[remote_order_id], 0)), 0)</f>
        <v>825186</v>
      </c>
      <c r="J6483" t="str">
        <f t="shared" si="101"/>
        <v>ggPay</v>
      </c>
    </row>
    <row r="6484" spans="1:10">
      <c r="A6484" s="89" t="s">
        <v>4894</v>
      </c>
      <c r="B6484" s="89">
        <v>100</v>
      </c>
      <c r="C6484" s="89" t="s">
        <v>561</v>
      </c>
      <c r="D6484" s="89" t="s">
        <v>15875</v>
      </c>
      <c r="E6484" s="89" t="s">
        <v>279</v>
      </c>
      <c r="F6484" s="89" t="s">
        <v>278</v>
      </c>
      <c r="G6484" s="105">
        <v>45482.338888888888</v>
      </c>
      <c r="H6484" t="str">
        <f>INDEX(Partner_details[companyName], MATCH(E6484, Partner_details[email], 0))</f>
        <v>gg cjsc</v>
      </c>
      <c r="I6484">
        <f>IFERROR(INDEX(ggPayers[payer], MATCH(A6484, ggPayers[remote_order_id], 0)), 0)</f>
        <v>825186</v>
      </c>
      <c r="J6484" t="str">
        <f t="shared" si="101"/>
        <v>ggPay</v>
      </c>
    </row>
    <row r="6485" spans="1:10">
      <c r="A6485" s="89" t="s">
        <v>15876</v>
      </c>
      <c r="B6485" s="89">
        <v>1000</v>
      </c>
      <c r="C6485" s="89" t="s">
        <v>7963</v>
      </c>
      <c r="D6485" s="89" t="s">
        <v>15877</v>
      </c>
      <c r="E6485" s="89" t="s">
        <v>7296</v>
      </c>
      <c r="F6485" s="89" t="s">
        <v>516</v>
      </c>
      <c r="G6485" s="105">
        <v>45482.339583333334</v>
      </c>
      <c r="H6485" t="str">
        <f>INDEX(Partner_details[companyName], MATCH(E6485, Partner_details[email], 0))</f>
        <v>Paul</v>
      </c>
      <c r="I6485">
        <f>IFERROR(INDEX(ggPayers[payer], MATCH(A6485, ggPayers[remote_order_id], 0)), 0)</f>
        <v>0</v>
      </c>
      <c r="J6485" t="str">
        <f t="shared" si="101"/>
        <v>other</v>
      </c>
    </row>
    <row r="6486" spans="1:10">
      <c r="A6486" s="89" t="s">
        <v>15878</v>
      </c>
      <c r="B6486" s="89">
        <v>1000</v>
      </c>
      <c r="C6486" s="89" t="s">
        <v>7963</v>
      </c>
      <c r="D6486" s="89"/>
      <c r="E6486" s="89" t="s">
        <v>7296</v>
      </c>
      <c r="F6486" s="89" t="s">
        <v>516</v>
      </c>
      <c r="G6486" s="105">
        <v>45482.340277777781</v>
      </c>
      <c r="H6486" t="str">
        <f>INDEX(Partner_details[companyName], MATCH(E6486, Partner_details[email], 0))</f>
        <v>Paul</v>
      </c>
      <c r="I6486">
        <f>IFERROR(INDEX(ggPayers[payer], MATCH(A6486, ggPayers[remote_order_id], 0)), 0)</f>
        <v>0</v>
      </c>
      <c r="J6486" t="str">
        <f t="shared" si="101"/>
        <v>other</v>
      </c>
    </row>
    <row r="6487" spans="1:10">
      <c r="A6487" s="89" t="s">
        <v>15879</v>
      </c>
      <c r="B6487" s="89">
        <v>1000</v>
      </c>
      <c r="C6487" s="89" t="s">
        <v>7963</v>
      </c>
      <c r="D6487" s="89" t="s">
        <v>15880</v>
      </c>
      <c r="E6487" s="89" t="s">
        <v>7296</v>
      </c>
      <c r="F6487" s="89" t="s">
        <v>516</v>
      </c>
      <c r="G6487" s="105">
        <v>45482.340277777781</v>
      </c>
      <c r="H6487" t="str">
        <f>INDEX(Partner_details[companyName], MATCH(E6487, Partner_details[email], 0))</f>
        <v>Paul</v>
      </c>
      <c r="I6487">
        <f>IFERROR(INDEX(ggPayers[payer], MATCH(A6487, ggPayers[remote_order_id], 0)), 0)</f>
        <v>0</v>
      </c>
      <c r="J6487" t="str">
        <f t="shared" si="101"/>
        <v>other</v>
      </c>
    </row>
    <row r="6488" spans="1:10">
      <c r="A6488" s="89" t="s">
        <v>4892</v>
      </c>
      <c r="B6488" s="89">
        <v>100</v>
      </c>
      <c r="C6488" s="89" t="s">
        <v>561</v>
      </c>
      <c r="D6488" s="89" t="s">
        <v>15881</v>
      </c>
      <c r="E6488" s="89" t="s">
        <v>279</v>
      </c>
      <c r="F6488" s="89" t="s">
        <v>278</v>
      </c>
      <c r="G6488" s="105">
        <v>45482.340277777781</v>
      </c>
      <c r="H6488" t="str">
        <f>INDEX(Partner_details[companyName], MATCH(E6488, Partner_details[email], 0))</f>
        <v>gg cjsc</v>
      </c>
      <c r="I6488">
        <f>IFERROR(INDEX(ggPayers[payer], MATCH(A6488, ggPayers[remote_order_id], 0)), 0)</f>
        <v>825186</v>
      </c>
      <c r="J6488" t="str">
        <f t="shared" si="101"/>
        <v>ggPay</v>
      </c>
    </row>
    <row r="6489" spans="1:10">
      <c r="A6489" s="89" t="s">
        <v>4889</v>
      </c>
      <c r="B6489" s="89">
        <v>1000</v>
      </c>
      <c r="C6489" s="89" t="s">
        <v>561</v>
      </c>
      <c r="D6489" s="89" t="s">
        <v>15882</v>
      </c>
      <c r="E6489" s="89" t="s">
        <v>244</v>
      </c>
      <c r="F6489" s="89" t="s">
        <v>243</v>
      </c>
      <c r="G6489" s="105">
        <v>45482.343055555553</v>
      </c>
      <c r="H6489" t="str">
        <f>INDEX(Partner_details[companyName], MATCH(E6489, Partner_details[email], 0))</f>
        <v>gg cjsc</v>
      </c>
      <c r="I6489">
        <f>IFERROR(INDEX(ggPayers[payer], MATCH(A6489, ggPayers[remote_order_id], 0)), 0)</f>
        <v>825186</v>
      </c>
      <c r="J6489" t="str">
        <f t="shared" si="101"/>
        <v>ggPay</v>
      </c>
    </row>
    <row r="6490" spans="1:10">
      <c r="A6490" s="89" t="s">
        <v>4887</v>
      </c>
      <c r="B6490" s="89">
        <v>100</v>
      </c>
      <c r="C6490" s="89" t="s">
        <v>561</v>
      </c>
      <c r="D6490" s="89" t="s">
        <v>15883</v>
      </c>
      <c r="E6490" s="89" t="s">
        <v>279</v>
      </c>
      <c r="F6490" s="89" t="s">
        <v>278</v>
      </c>
      <c r="G6490" s="105">
        <v>45482.345138888886</v>
      </c>
      <c r="H6490" t="str">
        <f>INDEX(Partner_details[companyName], MATCH(E6490, Partner_details[email], 0))</f>
        <v>gg cjsc</v>
      </c>
      <c r="I6490">
        <f>IFERROR(INDEX(ggPayers[payer], MATCH(A6490, ggPayers[remote_order_id], 0)), 0)</f>
        <v>854630</v>
      </c>
      <c r="J6490" t="str">
        <f t="shared" si="101"/>
        <v>ggPay</v>
      </c>
    </row>
    <row r="6491" spans="1:10">
      <c r="A6491" s="89" t="s">
        <v>4885</v>
      </c>
      <c r="B6491" s="89">
        <v>100</v>
      </c>
      <c r="C6491" s="89" t="s">
        <v>561</v>
      </c>
      <c r="D6491" s="89" t="s">
        <v>15884</v>
      </c>
      <c r="E6491" s="89" t="s">
        <v>279</v>
      </c>
      <c r="F6491" s="89" t="s">
        <v>278</v>
      </c>
      <c r="G6491" s="105">
        <v>45482.345138888886</v>
      </c>
      <c r="H6491" t="str">
        <f>INDEX(Partner_details[companyName], MATCH(E6491, Partner_details[email], 0))</f>
        <v>gg cjsc</v>
      </c>
      <c r="I6491">
        <f>IFERROR(INDEX(ggPayers[payer], MATCH(A6491, ggPayers[remote_order_id], 0)), 0)</f>
        <v>854630</v>
      </c>
      <c r="J6491" t="str">
        <f t="shared" si="101"/>
        <v>ggPay</v>
      </c>
    </row>
    <row r="6492" spans="1:10">
      <c r="A6492" s="89" t="s">
        <v>4883</v>
      </c>
      <c r="B6492" s="89">
        <v>100</v>
      </c>
      <c r="C6492" s="89" t="s">
        <v>561</v>
      </c>
      <c r="D6492" s="89" t="s">
        <v>15885</v>
      </c>
      <c r="E6492" s="89" t="s">
        <v>279</v>
      </c>
      <c r="F6492" s="89" t="s">
        <v>278</v>
      </c>
      <c r="G6492" s="105">
        <v>45482.345833333333</v>
      </c>
      <c r="H6492" t="str">
        <f>INDEX(Partner_details[companyName], MATCH(E6492, Partner_details[email], 0))</f>
        <v>gg cjsc</v>
      </c>
      <c r="I6492">
        <f>IFERROR(INDEX(ggPayers[payer], MATCH(A6492, ggPayers[remote_order_id], 0)), 0)</f>
        <v>854630</v>
      </c>
      <c r="J6492" t="str">
        <f t="shared" si="101"/>
        <v>ggPay</v>
      </c>
    </row>
    <row r="6493" spans="1:10">
      <c r="A6493" s="89" t="s">
        <v>4881</v>
      </c>
      <c r="B6493" s="89">
        <v>100</v>
      </c>
      <c r="C6493" s="89" t="s">
        <v>561</v>
      </c>
      <c r="D6493" s="89" t="s">
        <v>15886</v>
      </c>
      <c r="E6493" s="89" t="s">
        <v>279</v>
      </c>
      <c r="F6493" s="89" t="s">
        <v>278</v>
      </c>
      <c r="G6493" s="105">
        <v>45482.34652777778</v>
      </c>
      <c r="H6493" t="str">
        <f>INDEX(Partner_details[companyName], MATCH(E6493, Partner_details[email], 0))</f>
        <v>gg cjsc</v>
      </c>
      <c r="I6493">
        <f>IFERROR(INDEX(ggPayers[payer], MATCH(A6493, ggPayers[remote_order_id], 0)), 0)</f>
        <v>854630</v>
      </c>
      <c r="J6493" t="str">
        <f t="shared" si="101"/>
        <v>ggPay</v>
      </c>
    </row>
    <row r="6494" spans="1:10">
      <c r="A6494" s="89" t="s">
        <v>4879</v>
      </c>
      <c r="B6494" s="89">
        <v>100</v>
      </c>
      <c r="C6494" s="89" t="s">
        <v>561</v>
      </c>
      <c r="D6494" s="89" t="s">
        <v>15887</v>
      </c>
      <c r="E6494" s="89" t="s">
        <v>279</v>
      </c>
      <c r="F6494" s="89" t="s">
        <v>278</v>
      </c>
      <c r="G6494" s="105">
        <v>45482.34652777778</v>
      </c>
      <c r="H6494" t="str">
        <f>INDEX(Partner_details[companyName], MATCH(E6494, Partner_details[email], 0))</f>
        <v>gg cjsc</v>
      </c>
      <c r="I6494">
        <f>IFERROR(INDEX(ggPayers[payer], MATCH(A6494, ggPayers[remote_order_id], 0)), 0)</f>
        <v>854630</v>
      </c>
      <c r="J6494" t="str">
        <f t="shared" si="101"/>
        <v>ggPay</v>
      </c>
    </row>
    <row r="6495" spans="1:10">
      <c r="A6495" s="89" t="s">
        <v>4877</v>
      </c>
      <c r="B6495" s="89">
        <v>100</v>
      </c>
      <c r="C6495" s="89" t="s">
        <v>561</v>
      </c>
      <c r="D6495" s="89" t="s">
        <v>15888</v>
      </c>
      <c r="E6495" s="89" t="s">
        <v>279</v>
      </c>
      <c r="F6495" s="89" t="s">
        <v>278</v>
      </c>
      <c r="G6495" s="105">
        <v>45482.347222222219</v>
      </c>
      <c r="H6495" t="str">
        <f>INDEX(Partner_details[companyName], MATCH(E6495, Partner_details[email], 0))</f>
        <v>gg cjsc</v>
      </c>
      <c r="I6495">
        <f>IFERROR(INDEX(ggPayers[payer], MATCH(A6495, ggPayers[remote_order_id], 0)), 0)</f>
        <v>854630</v>
      </c>
      <c r="J6495" t="str">
        <f t="shared" si="101"/>
        <v>ggPay</v>
      </c>
    </row>
    <row r="6496" spans="1:10">
      <c r="A6496" s="89" t="s">
        <v>4875</v>
      </c>
      <c r="B6496" s="89">
        <v>100</v>
      </c>
      <c r="C6496" s="89" t="s">
        <v>561</v>
      </c>
      <c r="D6496" s="89" t="s">
        <v>15889</v>
      </c>
      <c r="E6496" s="89" t="s">
        <v>279</v>
      </c>
      <c r="F6496" s="89" t="s">
        <v>278</v>
      </c>
      <c r="G6496" s="105">
        <v>45482.347916666666</v>
      </c>
      <c r="H6496" t="str">
        <f>INDEX(Partner_details[companyName], MATCH(E6496, Partner_details[email], 0))</f>
        <v>gg cjsc</v>
      </c>
      <c r="I6496">
        <f>IFERROR(INDEX(ggPayers[payer], MATCH(A6496, ggPayers[remote_order_id], 0)), 0)</f>
        <v>854630</v>
      </c>
      <c r="J6496" t="str">
        <f t="shared" si="101"/>
        <v>ggPay</v>
      </c>
    </row>
    <row r="6497" spans="1:10">
      <c r="A6497" s="89" t="s">
        <v>4873</v>
      </c>
      <c r="B6497" s="89">
        <v>100</v>
      </c>
      <c r="C6497" s="89" t="s">
        <v>561</v>
      </c>
      <c r="D6497" s="89" t="s">
        <v>15890</v>
      </c>
      <c r="E6497" s="89" t="s">
        <v>279</v>
      </c>
      <c r="F6497" s="89" t="s">
        <v>278</v>
      </c>
      <c r="G6497" s="105">
        <v>45482.348611111112</v>
      </c>
      <c r="H6497" t="str">
        <f>INDEX(Partner_details[companyName], MATCH(E6497, Partner_details[email], 0))</f>
        <v>gg cjsc</v>
      </c>
      <c r="I6497">
        <f>IFERROR(INDEX(ggPayers[payer], MATCH(A6497, ggPayers[remote_order_id], 0)), 0)</f>
        <v>854630</v>
      </c>
      <c r="J6497" t="str">
        <f t="shared" si="101"/>
        <v>ggPay</v>
      </c>
    </row>
    <row r="6498" spans="1:10">
      <c r="A6498" s="89" t="s">
        <v>15891</v>
      </c>
      <c r="B6498" s="89">
        <v>300</v>
      </c>
      <c r="C6498" s="89" t="s">
        <v>7963</v>
      </c>
      <c r="D6498" s="89" t="s">
        <v>15892</v>
      </c>
      <c r="E6498" s="89" t="s">
        <v>6389</v>
      </c>
      <c r="F6498" s="89" t="s">
        <v>4088</v>
      </c>
      <c r="G6498" s="105">
        <v>45482.348611111112</v>
      </c>
      <c r="H6498" t="str">
        <f>INDEX(Partner_details[companyName], MATCH(E6498, Partner_details[email], 0))</f>
        <v>Tashir Khanjyan</v>
      </c>
      <c r="I6498">
        <f>IFERROR(INDEX(ggPayers[payer], MATCH(A6498, ggPayers[remote_order_id], 0)), 0)</f>
        <v>0</v>
      </c>
      <c r="J6498" t="str">
        <f t="shared" si="101"/>
        <v>other</v>
      </c>
    </row>
    <row r="6499" spans="1:10">
      <c r="A6499" s="89" t="s">
        <v>15893</v>
      </c>
      <c r="B6499" s="89">
        <v>300</v>
      </c>
      <c r="C6499" s="89" t="s">
        <v>7963</v>
      </c>
      <c r="D6499" s="89"/>
      <c r="E6499" s="89" t="s">
        <v>6389</v>
      </c>
      <c r="F6499" s="89" t="s">
        <v>4088</v>
      </c>
      <c r="G6499" s="105">
        <v>45482.349305555559</v>
      </c>
      <c r="H6499" t="str">
        <f>INDEX(Partner_details[companyName], MATCH(E6499, Partner_details[email], 0))</f>
        <v>Tashir Khanjyan</v>
      </c>
      <c r="I6499">
        <f>IFERROR(INDEX(ggPayers[payer], MATCH(A6499, ggPayers[remote_order_id], 0)), 0)</f>
        <v>0</v>
      </c>
      <c r="J6499" t="str">
        <f t="shared" si="101"/>
        <v>other</v>
      </c>
    </row>
    <row r="6500" spans="1:10">
      <c r="A6500" s="89" t="s">
        <v>15894</v>
      </c>
      <c r="B6500" s="89">
        <v>300</v>
      </c>
      <c r="C6500" s="89" t="s">
        <v>7963</v>
      </c>
      <c r="D6500" s="89"/>
      <c r="E6500" s="89" t="s">
        <v>6389</v>
      </c>
      <c r="F6500" s="89" t="s">
        <v>4088</v>
      </c>
      <c r="G6500" s="105">
        <v>45482.349305555559</v>
      </c>
      <c r="H6500" t="str">
        <f>INDEX(Partner_details[companyName], MATCH(E6500, Partner_details[email], 0))</f>
        <v>Tashir Khanjyan</v>
      </c>
      <c r="I6500">
        <f>IFERROR(INDEX(ggPayers[payer], MATCH(A6500, ggPayers[remote_order_id], 0)), 0)</f>
        <v>0</v>
      </c>
      <c r="J6500" t="str">
        <f t="shared" si="101"/>
        <v>other</v>
      </c>
    </row>
    <row r="6501" spans="1:10">
      <c r="A6501" s="89" t="s">
        <v>4871</v>
      </c>
      <c r="B6501" s="89">
        <v>100</v>
      </c>
      <c r="C6501" s="89" t="s">
        <v>7991</v>
      </c>
      <c r="D6501" s="89" t="s">
        <v>15895</v>
      </c>
      <c r="E6501" s="89" t="s">
        <v>279</v>
      </c>
      <c r="F6501" s="89" t="s">
        <v>278</v>
      </c>
      <c r="G6501" s="105">
        <v>45482.352777777778</v>
      </c>
      <c r="H6501" t="str">
        <f>INDEX(Partner_details[companyName], MATCH(E6501, Partner_details[email], 0))</f>
        <v>gg cjsc</v>
      </c>
      <c r="I6501">
        <f>IFERROR(INDEX(ggPayers[payer], MATCH(A6501, ggPayers[remote_order_id], 0)), 0)</f>
        <v>825186</v>
      </c>
      <c r="J6501" t="str">
        <f t="shared" si="101"/>
        <v>ggPay</v>
      </c>
    </row>
    <row r="6502" spans="1:10">
      <c r="A6502" s="89" t="s">
        <v>4869</v>
      </c>
      <c r="B6502" s="89">
        <v>100</v>
      </c>
      <c r="C6502" s="89" t="s">
        <v>561</v>
      </c>
      <c r="D6502" s="89" t="s">
        <v>15896</v>
      </c>
      <c r="E6502" s="89" t="s">
        <v>279</v>
      </c>
      <c r="F6502" s="89" t="s">
        <v>278</v>
      </c>
      <c r="G6502" s="105">
        <v>45482.352777777778</v>
      </c>
      <c r="H6502" t="str">
        <f>INDEX(Partner_details[companyName], MATCH(E6502, Partner_details[email], 0))</f>
        <v>gg cjsc</v>
      </c>
      <c r="I6502">
        <f>IFERROR(INDEX(ggPayers[payer], MATCH(A6502, ggPayers[remote_order_id], 0)), 0)</f>
        <v>825186</v>
      </c>
      <c r="J6502" t="str">
        <f t="shared" si="101"/>
        <v>ggPay</v>
      </c>
    </row>
    <row r="6503" spans="1:10">
      <c r="A6503" s="89" t="s">
        <v>15897</v>
      </c>
      <c r="B6503" s="89">
        <v>100</v>
      </c>
      <c r="C6503" s="89" t="s">
        <v>7974</v>
      </c>
      <c r="D6503" s="89"/>
      <c r="E6503" s="89" t="s">
        <v>279</v>
      </c>
      <c r="F6503" s="89" t="s">
        <v>278</v>
      </c>
      <c r="G6503" s="105">
        <v>45482.354166666664</v>
      </c>
      <c r="H6503" t="str">
        <f>INDEX(Partner_details[companyName], MATCH(E6503, Partner_details[email], 0))</f>
        <v>gg cjsc</v>
      </c>
      <c r="I6503">
        <f>IFERROR(INDEX(ggPayers[payer], MATCH(A6503, ggPayers[remote_order_id], 0)), 0)</f>
        <v>0</v>
      </c>
      <c r="J6503" t="str">
        <f t="shared" si="101"/>
        <v>other</v>
      </c>
    </row>
    <row r="6504" spans="1:10">
      <c r="A6504" s="89" t="s">
        <v>15898</v>
      </c>
      <c r="B6504" s="89">
        <v>500</v>
      </c>
      <c r="C6504" s="89" t="s">
        <v>7974</v>
      </c>
      <c r="D6504" s="89"/>
      <c r="E6504" s="89" t="s">
        <v>279</v>
      </c>
      <c r="F6504" s="89" t="s">
        <v>278</v>
      </c>
      <c r="G6504" s="105">
        <v>45482.356944444444</v>
      </c>
      <c r="H6504" t="str">
        <f>INDEX(Partner_details[companyName], MATCH(E6504, Partner_details[email], 0))</f>
        <v>gg cjsc</v>
      </c>
      <c r="I6504">
        <f>IFERROR(INDEX(ggPayers[payer], MATCH(A6504, ggPayers[remote_order_id], 0)), 0)</f>
        <v>0</v>
      </c>
      <c r="J6504" t="str">
        <f t="shared" si="101"/>
        <v>other</v>
      </c>
    </row>
    <row r="6505" spans="1:10">
      <c r="A6505" s="89" t="s">
        <v>6000</v>
      </c>
      <c r="B6505" s="89">
        <v>500</v>
      </c>
      <c r="C6505" s="89" t="s">
        <v>5606</v>
      </c>
      <c r="D6505" s="89" t="s">
        <v>15899</v>
      </c>
      <c r="E6505" s="89" t="s">
        <v>279</v>
      </c>
      <c r="F6505" s="89" t="s">
        <v>278</v>
      </c>
      <c r="G6505" s="105">
        <v>45482.357638888891</v>
      </c>
      <c r="H6505" t="str">
        <f>INDEX(Partner_details[companyName], MATCH(E6505, Partner_details[email], 0))</f>
        <v>gg cjsc</v>
      </c>
      <c r="I6505">
        <f>IFERROR(INDEX(ggPayers[payer], MATCH(A6505, ggPayers[remote_order_id], 0)), 0)</f>
        <v>49471</v>
      </c>
      <c r="J6505" t="str">
        <f t="shared" si="101"/>
        <v>ggPay</v>
      </c>
    </row>
    <row r="6506" spans="1:10">
      <c r="A6506" s="89" t="s">
        <v>5999</v>
      </c>
      <c r="B6506" s="89">
        <v>500</v>
      </c>
      <c r="C6506" s="89" t="s">
        <v>5606</v>
      </c>
      <c r="D6506" s="89" t="s">
        <v>15900</v>
      </c>
      <c r="E6506" s="89" t="s">
        <v>279</v>
      </c>
      <c r="F6506" s="89" t="s">
        <v>278</v>
      </c>
      <c r="G6506" s="105">
        <v>45482.35833333333</v>
      </c>
      <c r="H6506" t="str">
        <f>INDEX(Partner_details[companyName], MATCH(E6506, Partner_details[email], 0))</f>
        <v>gg cjsc</v>
      </c>
      <c r="I6506">
        <f>IFERROR(INDEX(ggPayers[payer], MATCH(A6506, ggPayers[remote_order_id], 0)), 0)</f>
        <v>49471</v>
      </c>
      <c r="J6506" t="str">
        <f t="shared" si="101"/>
        <v>ggPay</v>
      </c>
    </row>
    <row r="6507" spans="1:10">
      <c r="A6507" s="89" t="s">
        <v>4867</v>
      </c>
      <c r="B6507" s="89">
        <v>500</v>
      </c>
      <c r="C6507" s="89" t="s">
        <v>561</v>
      </c>
      <c r="D6507" s="89"/>
      <c r="E6507" s="89" t="s">
        <v>6395</v>
      </c>
      <c r="F6507" s="89" t="s">
        <v>4046</v>
      </c>
      <c r="G6507" s="105">
        <v>45482.381944444445</v>
      </c>
      <c r="H6507" t="str">
        <f>INDEX(Partner_details[companyName], MATCH(E6507, Partner_details[email], 0))</f>
        <v>Tashir Teryan</v>
      </c>
      <c r="I6507">
        <f>IFERROR(INDEX(ggPayers[payer], MATCH(A6507, ggPayers[remote_order_id], 0)), 0)</f>
        <v>0</v>
      </c>
      <c r="J6507" t="str">
        <f t="shared" si="101"/>
        <v>other</v>
      </c>
    </row>
    <row r="6508" spans="1:10">
      <c r="A6508" s="89" t="s">
        <v>15901</v>
      </c>
      <c r="B6508" s="89">
        <v>500</v>
      </c>
      <c r="C6508" s="89" t="s">
        <v>7963</v>
      </c>
      <c r="D6508" s="89"/>
      <c r="E6508" s="89" t="s">
        <v>6395</v>
      </c>
      <c r="F6508" s="89" t="s">
        <v>4046</v>
      </c>
      <c r="G6508" s="105">
        <v>45482.381944444445</v>
      </c>
      <c r="H6508" t="str">
        <f>INDEX(Partner_details[companyName], MATCH(E6508, Partner_details[email], 0))</f>
        <v>Tashir Teryan</v>
      </c>
      <c r="I6508">
        <f>IFERROR(INDEX(ggPayers[payer], MATCH(A6508, ggPayers[remote_order_id], 0)), 0)</f>
        <v>0</v>
      </c>
      <c r="J6508" t="str">
        <f t="shared" si="101"/>
        <v>other</v>
      </c>
    </row>
    <row r="6509" spans="1:10">
      <c r="A6509" s="89" t="s">
        <v>15902</v>
      </c>
      <c r="B6509" s="89">
        <v>500</v>
      </c>
      <c r="C6509" s="89" t="s">
        <v>7963</v>
      </c>
      <c r="D6509" s="89" t="s">
        <v>15903</v>
      </c>
      <c r="E6509" s="89" t="s">
        <v>7336</v>
      </c>
      <c r="F6509" s="89" t="s">
        <v>4049</v>
      </c>
      <c r="G6509" s="105">
        <v>45482.436805555553</v>
      </c>
      <c r="H6509" t="str">
        <f>INDEX(Partner_details[companyName], MATCH(E6509, Partner_details[email], 0))</f>
        <v>Tashir Isahakyan</v>
      </c>
      <c r="I6509">
        <f>IFERROR(INDEX(ggPayers[payer], MATCH(A6509, ggPayers[remote_order_id], 0)), 0)</f>
        <v>0</v>
      </c>
      <c r="J6509" t="str">
        <f t="shared" si="101"/>
        <v>other</v>
      </c>
    </row>
    <row r="6510" spans="1:10">
      <c r="A6510" s="89" t="s">
        <v>15904</v>
      </c>
      <c r="B6510" s="89">
        <v>1000</v>
      </c>
      <c r="C6510" s="89" t="s">
        <v>7963</v>
      </c>
      <c r="D6510" s="89" t="s">
        <v>15905</v>
      </c>
      <c r="E6510" s="89" t="s">
        <v>6754</v>
      </c>
      <c r="F6510" s="89" t="s">
        <v>683</v>
      </c>
      <c r="G6510" s="105">
        <v>45482.47152777778</v>
      </c>
      <c r="H6510" t="str">
        <f>INDEX(Partner_details[companyName], MATCH(E6510, Partner_details[email], 0))</f>
        <v>Noraleppo</v>
      </c>
      <c r="I6510">
        <f>IFERROR(INDEX(ggPayers[payer], MATCH(A6510, ggPayers[remote_order_id], 0)), 0)</f>
        <v>0</v>
      </c>
      <c r="J6510" t="str">
        <f t="shared" si="101"/>
        <v>other</v>
      </c>
    </row>
    <row r="6511" spans="1:10">
      <c r="A6511" s="89" t="s">
        <v>4865</v>
      </c>
      <c r="B6511" s="89">
        <v>100</v>
      </c>
      <c r="C6511" s="89" t="s">
        <v>561</v>
      </c>
      <c r="D6511" s="89" t="s">
        <v>15906</v>
      </c>
      <c r="E6511" s="89" t="s">
        <v>6650</v>
      </c>
      <c r="F6511" s="89" t="s">
        <v>258</v>
      </c>
      <c r="G6511" s="105">
        <v>45482.506249999999</v>
      </c>
      <c r="H6511" t="str">
        <f>INDEX(Partner_details[companyName], MATCH(E6511, Partner_details[email], 0))</f>
        <v>gg cjsc</v>
      </c>
      <c r="I6511">
        <f>IFERROR(INDEX(ggPayers[payer], MATCH(A6511, ggPayers[remote_order_id], 0)), 0)</f>
        <v>825186</v>
      </c>
      <c r="J6511" t="str">
        <f t="shared" si="101"/>
        <v>ggPay</v>
      </c>
    </row>
    <row r="6512" spans="1:10">
      <c r="A6512" s="89" t="s">
        <v>4863</v>
      </c>
      <c r="B6512" s="89">
        <v>100</v>
      </c>
      <c r="C6512" s="89" t="s">
        <v>561</v>
      </c>
      <c r="D6512" s="89" t="s">
        <v>15907</v>
      </c>
      <c r="E6512" s="89" t="s">
        <v>6650</v>
      </c>
      <c r="F6512" s="89" t="s">
        <v>258</v>
      </c>
      <c r="G6512" s="105">
        <v>45482.507638888892</v>
      </c>
      <c r="H6512" t="str">
        <f>INDEX(Partner_details[companyName], MATCH(E6512, Partner_details[email], 0))</f>
        <v>gg cjsc</v>
      </c>
      <c r="I6512">
        <f>IFERROR(INDEX(ggPayers[payer], MATCH(A6512, ggPayers[remote_order_id], 0)), 0)</f>
        <v>825186</v>
      </c>
      <c r="J6512" t="str">
        <f t="shared" si="101"/>
        <v>ggPay</v>
      </c>
    </row>
    <row r="6513" spans="1:10">
      <c r="A6513" s="89" t="s">
        <v>4861</v>
      </c>
      <c r="B6513" s="89">
        <v>100</v>
      </c>
      <c r="C6513" s="89" t="s">
        <v>561</v>
      </c>
      <c r="D6513" s="89" t="s">
        <v>15908</v>
      </c>
      <c r="E6513" s="89" t="s">
        <v>6650</v>
      </c>
      <c r="F6513" s="89" t="s">
        <v>258</v>
      </c>
      <c r="G6513" s="105">
        <v>45482.509722222225</v>
      </c>
      <c r="H6513" t="str">
        <f>INDEX(Partner_details[companyName], MATCH(E6513, Partner_details[email], 0))</f>
        <v>gg cjsc</v>
      </c>
      <c r="I6513">
        <f>IFERROR(INDEX(ggPayers[payer], MATCH(A6513, ggPayers[remote_order_id], 0)), 0)</f>
        <v>825186</v>
      </c>
      <c r="J6513" t="str">
        <f t="shared" si="101"/>
        <v>ggPay</v>
      </c>
    </row>
    <row r="6514" spans="1:10">
      <c r="A6514" s="89" t="s">
        <v>4859</v>
      </c>
      <c r="B6514" s="89">
        <v>100</v>
      </c>
      <c r="C6514" s="89" t="s">
        <v>561</v>
      </c>
      <c r="D6514" s="89" t="s">
        <v>15909</v>
      </c>
      <c r="E6514" s="89" t="s">
        <v>279</v>
      </c>
      <c r="F6514" s="89" t="s">
        <v>278</v>
      </c>
      <c r="G6514" s="105">
        <v>45482.511111111111</v>
      </c>
      <c r="H6514" t="str">
        <f>INDEX(Partner_details[companyName], MATCH(E6514, Partner_details[email], 0))</f>
        <v>gg cjsc</v>
      </c>
      <c r="I6514">
        <f>IFERROR(INDEX(ggPayers[payer], MATCH(A6514, ggPayers[remote_order_id], 0)), 0)</f>
        <v>821204</v>
      </c>
      <c r="J6514" t="str">
        <f t="shared" si="101"/>
        <v>ggPay</v>
      </c>
    </row>
    <row r="6515" spans="1:10">
      <c r="A6515" s="89" t="s">
        <v>4857</v>
      </c>
      <c r="B6515" s="89">
        <v>100</v>
      </c>
      <c r="C6515" s="89" t="s">
        <v>561</v>
      </c>
      <c r="D6515" s="89" t="s">
        <v>15910</v>
      </c>
      <c r="E6515" s="89" t="s">
        <v>279</v>
      </c>
      <c r="F6515" s="89" t="s">
        <v>278</v>
      </c>
      <c r="G6515" s="105">
        <v>45482.511805555558</v>
      </c>
      <c r="H6515" t="str">
        <f>INDEX(Partner_details[companyName], MATCH(E6515, Partner_details[email], 0))</f>
        <v>gg cjsc</v>
      </c>
      <c r="I6515">
        <f>IFERROR(INDEX(ggPayers[payer], MATCH(A6515, ggPayers[remote_order_id], 0)), 0)</f>
        <v>821204</v>
      </c>
      <c r="J6515" t="str">
        <f t="shared" si="101"/>
        <v>ggPay</v>
      </c>
    </row>
    <row r="6516" spans="1:10">
      <c r="A6516" s="89" t="s">
        <v>15911</v>
      </c>
      <c r="B6516" s="89">
        <v>100</v>
      </c>
      <c r="C6516" s="89" t="s">
        <v>7963</v>
      </c>
      <c r="D6516" s="89" t="s">
        <v>15912</v>
      </c>
      <c r="E6516" s="89" t="s">
        <v>279</v>
      </c>
      <c r="F6516" s="89" t="s">
        <v>278</v>
      </c>
      <c r="G6516" s="105">
        <v>45482.51458333333</v>
      </c>
      <c r="H6516" t="str">
        <f>INDEX(Partner_details[companyName], MATCH(E6516, Partner_details[email], 0))</f>
        <v>gg cjsc</v>
      </c>
      <c r="I6516">
        <f>IFERROR(INDEX(ggPayers[payer], MATCH(A6516, ggPayers[remote_order_id], 0)), 0)</f>
        <v>0</v>
      </c>
      <c r="J6516" t="str">
        <f t="shared" si="101"/>
        <v>other</v>
      </c>
    </row>
    <row r="6517" spans="1:10">
      <c r="A6517" s="89" t="s">
        <v>15913</v>
      </c>
      <c r="B6517" s="89">
        <v>100</v>
      </c>
      <c r="C6517" s="89" t="s">
        <v>7963</v>
      </c>
      <c r="D6517" s="89" t="s">
        <v>15914</v>
      </c>
      <c r="E6517" s="89" t="s">
        <v>279</v>
      </c>
      <c r="F6517" s="89" t="s">
        <v>278</v>
      </c>
      <c r="G6517" s="105">
        <v>45482.51458333333</v>
      </c>
      <c r="H6517" t="str">
        <f>INDEX(Partner_details[companyName], MATCH(E6517, Partner_details[email], 0))</f>
        <v>gg cjsc</v>
      </c>
      <c r="I6517">
        <f>IFERROR(INDEX(ggPayers[payer], MATCH(A6517, ggPayers[remote_order_id], 0)), 0)</f>
        <v>0</v>
      </c>
      <c r="J6517" t="str">
        <f t="shared" si="101"/>
        <v>other</v>
      </c>
    </row>
    <row r="6518" spans="1:10">
      <c r="A6518" s="89" t="s">
        <v>15915</v>
      </c>
      <c r="B6518" s="89">
        <v>100</v>
      </c>
      <c r="C6518" s="89" t="s">
        <v>7963</v>
      </c>
      <c r="D6518" s="89" t="s">
        <v>15916</v>
      </c>
      <c r="E6518" s="89" t="s">
        <v>279</v>
      </c>
      <c r="F6518" s="89" t="s">
        <v>278</v>
      </c>
      <c r="G6518" s="105">
        <v>45482.51458333333</v>
      </c>
      <c r="H6518" t="str">
        <f>INDEX(Partner_details[companyName], MATCH(E6518, Partner_details[email], 0))</f>
        <v>gg cjsc</v>
      </c>
      <c r="I6518">
        <f>IFERROR(INDEX(ggPayers[payer], MATCH(A6518, ggPayers[remote_order_id], 0)), 0)</f>
        <v>0</v>
      </c>
      <c r="J6518" t="str">
        <f t="shared" si="101"/>
        <v>other</v>
      </c>
    </row>
    <row r="6519" spans="1:10">
      <c r="A6519" s="89" t="s">
        <v>15917</v>
      </c>
      <c r="B6519" s="89">
        <v>100</v>
      </c>
      <c r="C6519" s="89" t="s">
        <v>7963</v>
      </c>
      <c r="D6519" s="89" t="s">
        <v>15918</v>
      </c>
      <c r="E6519" s="89" t="s">
        <v>279</v>
      </c>
      <c r="F6519" s="89" t="s">
        <v>278</v>
      </c>
      <c r="G6519" s="105">
        <v>45482.51458333333</v>
      </c>
      <c r="H6519" t="str">
        <f>INDEX(Partner_details[companyName], MATCH(E6519, Partner_details[email], 0))</f>
        <v>gg cjsc</v>
      </c>
      <c r="I6519">
        <f>IFERROR(INDEX(ggPayers[payer], MATCH(A6519, ggPayers[remote_order_id], 0)), 0)</f>
        <v>0</v>
      </c>
      <c r="J6519" t="str">
        <f t="shared" si="101"/>
        <v>other</v>
      </c>
    </row>
    <row r="6520" spans="1:10">
      <c r="A6520" s="89" t="s">
        <v>15919</v>
      </c>
      <c r="B6520" s="89">
        <v>100</v>
      </c>
      <c r="C6520" s="89" t="s">
        <v>7963</v>
      </c>
      <c r="D6520" s="89" t="s">
        <v>15920</v>
      </c>
      <c r="E6520" s="89" t="s">
        <v>279</v>
      </c>
      <c r="F6520" s="89" t="s">
        <v>278</v>
      </c>
      <c r="G6520" s="105">
        <v>45482.51458333333</v>
      </c>
      <c r="H6520" t="str">
        <f>INDEX(Partner_details[companyName], MATCH(E6520, Partner_details[email], 0))</f>
        <v>gg cjsc</v>
      </c>
      <c r="I6520">
        <f>IFERROR(INDEX(ggPayers[payer], MATCH(A6520, ggPayers[remote_order_id], 0)), 0)</f>
        <v>0</v>
      </c>
      <c r="J6520" t="str">
        <f t="shared" si="101"/>
        <v>other</v>
      </c>
    </row>
    <row r="6521" spans="1:10">
      <c r="A6521" s="89" t="s">
        <v>4855</v>
      </c>
      <c r="B6521" s="89">
        <v>100</v>
      </c>
      <c r="C6521" s="89" t="s">
        <v>561</v>
      </c>
      <c r="D6521" s="89" t="s">
        <v>15921</v>
      </c>
      <c r="E6521" s="89" t="s">
        <v>279</v>
      </c>
      <c r="F6521" s="89" t="s">
        <v>278</v>
      </c>
      <c r="G6521" s="105">
        <v>45482.51458333333</v>
      </c>
      <c r="H6521" t="str">
        <f>INDEX(Partner_details[companyName], MATCH(E6521, Partner_details[email], 0))</f>
        <v>gg cjsc</v>
      </c>
      <c r="I6521">
        <f>IFERROR(INDEX(ggPayers[payer], MATCH(A6521, ggPayers[remote_order_id], 0)), 0)</f>
        <v>825186</v>
      </c>
      <c r="J6521" t="str">
        <f t="shared" si="101"/>
        <v>ggPay</v>
      </c>
    </row>
    <row r="6522" spans="1:10">
      <c r="A6522" s="89" t="s">
        <v>4853</v>
      </c>
      <c r="B6522" s="89">
        <v>100</v>
      </c>
      <c r="C6522" s="89" t="s">
        <v>7991</v>
      </c>
      <c r="D6522" s="89" t="s">
        <v>15922</v>
      </c>
      <c r="E6522" s="89" t="s">
        <v>344</v>
      </c>
      <c r="F6522" s="89" t="s">
        <v>343</v>
      </c>
      <c r="G6522" s="105">
        <v>45482.518750000003</v>
      </c>
      <c r="H6522" t="str">
        <f>INDEX(Partner_details[companyName], MATCH(E6522, Partner_details[email], 0))</f>
        <v>gg cjsc</v>
      </c>
      <c r="I6522">
        <f>IFERROR(INDEX(ggPayers[payer], MATCH(A6522, ggPayers[remote_order_id], 0)), 0)</f>
        <v>825186</v>
      </c>
      <c r="J6522" t="str">
        <f t="shared" si="101"/>
        <v>ggPay</v>
      </c>
    </row>
    <row r="6523" spans="1:10">
      <c r="A6523" s="89" t="s">
        <v>15923</v>
      </c>
      <c r="B6523" s="89">
        <v>300</v>
      </c>
      <c r="C6523" s="89" t="s">
        <v>7963</v>
      </c>
      <c r="D6523" s="89" t="s">
        <v>15924</v>
      </c>
      <c r="E6523" s="89" t="s">
        <v>6389</v>
      </c>
      <c r="F6523" s="89" t="s">
        <v>4088</v>
      </c>
      <c r="G6523" s="105">
        <v>45482.611805555556</v>
      </c>
      <c r="H6523" t="str">
        <f>INDEX(Partner_details[companyName], MATCH(E6523, Partner_details[email], 0))</f>
        <v>Tashir Khanjyan</v>
      </c>
      <c r="I6523">
        <f>IFERROR(INDEX(ggPayers[payer], MATCH(A6523, ggPayers[remote_order_id], 0)), 0)</f>
        <v>0</v>
      </c>
      <c r="J6523" t="str">
        <f t="shared" si="101"/>
        <v>other</v>
      </c>
    </row>
    <row r="6524" spans="1:10">
      <c r="A6524" s="89" t="s">
        <v>15925</v>
      </c>
      <c r="B6524" s="89">
        <v>200</v>
      </c>
      <c r="C6524" s="89" t="s">
        <v>7963</v>
      </c>
      <c r="D6524" s="89" t="s">
        <v>15926</v>
      </c>
      <c r="E6524" s="89" t="s">
        <v>6389</v>
      </c>
      <c r="F6524" s="89" t="s">
        <v>4088</v>
      </c>
      <c r="G6524" s="105">
        <v>45482.676388888889</v>
      </c>
      <c r="H6524" t="str">
        <f>INDEX(Partner_details[companyName], MATCH(E6524, Partner_details[email], 0))</f>
        <v>Tashir Khanjyan</v>
      </c>
      <c r="I6524">
        <f>IFERROR(INDEX(ggPayers[payer], MATCH(A6524, ggPayers[remote_order_id], 0)), 0)</f>
        <v>0</v>
      </c>
      <c r="J6524" t="str">
        <f t="shared" si="101"/>
        <v>other</v>
      </c>
    </row>
    <row r="6525" spans="1:10">
      <c r="A6525" s="89" t="s">
        <v>15927</v>
      </c>
      <c r="B6525" s="89">
        <v>1000</v>
      </c>
      <c r="C6525" s="89" t="s">
        <v>7963</v>
      </c>
      <c r="D6525" s="89" t="s">
        <v>15928</v>
      </c>
      <c r="E6525" s="89" t="s">
        <v>6823</v>
      </c>
      <c r="F6525" s="89" t="s">
        <v>3823</v>
      </c>
      <c r="G6525" s="105">
        <v>45482.696527777778</v>
      </c>
      <c r="H6525" t="str">
        <f>INDEX(Partner_details[companyName], MATCH(E6525, Partner_details[email], 0))</f>
        <v>Buzand cafe</v>
      </c>
      <c r="I6525">
        <f>IFERROR(INDEX(ggPayers[payer], MATCH(A6525, ggPayers[remote_order_id], 0)), 0)</f>
        <v>0</v>
      </c>
      <c r="J6525" t="str">
        <f t="shared" si="101"/>
        <v>other</v>
      </c>
    </row>
    <row r="6526" spans="1:10">
      <c r="A6526" s="89" t="s">
        <v>15929</v>
      </c>
      <c r="B6526" s="89">
        <v>1000</v>
      </c>
      <c r="C6526" s="89" t="s">
        <v>7963</v>
      </c>
      <c r="D6526" s="89"/>
      <c r="E6526" s="89" t="s">
        <v>6823</v>
      </c>
      <c r="F6526" s="89" t="s">
        <v>3823</v>
      </c>
      <c r="G6526" s="105">
        <v>45482.697222222225</v>
      </c>
      <c r="H6526" t="str">
        <f>INDEX(Partner_details[companyName], MATCH(E6526, Partner_details[email], 0))</f>
        <v>Buzand cafe</v>
      </c>
      <c r="I6526">
        <f>IFERROR(INDEX(ggPayers[payer], MATCH(A6526, ggPayers[remote_order_id], 0)), 0)</f>
        <v>0</v>
      </c>
      <c r="J6526" t="str">
        <f t="shared" si="101"/>
        <v>other</v>
      </c>
    </row>
    <row r="6527" spans="1:10">
      <c r="A6527" s="89" t="s">
        <v>4851</v>
      </c>
      <c r="B6527" s="89">
        <v>1000</v>
      </c>
      <c r="C6527" s="89" t="s">
        <v>7991</v>
      </c>
      <c r="D6527" s="89" t="s">
        <v>15930</v>
      </c>
      <c r="E6527" s="89" t="s">
        <v>7097</v>
      </c>
      <c r="F6527" s="89" t="s">
        <v>1880</v>
      </c>
      <c r="G6527" s="105">
        <v>45482.697916666664</v>
      </c>
      <c r="H6527" t="str">
        <f>INDEX(Partner_details[companyName], MATCH(E6527, Partner_details[email], 0))</f>
        <v>Karas hayreniq</v>
      </c>
      <c r="I6527">
        <f>IFERROR(INDEX(ggPayers[payer], MATCH(A6527, ggPayers[remote_order_id], 0)), 0)</f>
        <v>118901</v>
      </c>
      <c r="J6527" t="str">
        <f t="shared" si="101"/>
        <v>ggPay</v>
      </c>
    </row>
    <row r="6528" spans="1:10">
      <c r="A6528" s="89" t="s">
        <v>4849</v>
      </c>
      <c r="B6528" s="89">
        <v>1000</v>
      </c>
      <c r="C6528" s="89" t="s">
        <v>561</v>
      </c>
      <c r="D6528" s="89"/>
      <c r="E6528" s="89" t="s">
        <v>7241</v>
      </c>
      <c r="F6528" s="89" t="s">
        <v>4066</v>
      </c>
      <c r="G6528" s="105">
        <v>45482.702777777777</v>
      </c>
      <c r="H6528" t="str">
        <f>INDEX(Partner_details[companyName], MATCH(E6528, Partner_details[email], 0))</f>
        <v>Tashir Masiv</v>
      </c>
      <c r="I6528">
        <f>IFERROR(INDEX(ggPayers[payer], MATCH(A6528, ggPayers[remote_order_id], 0)), 0)</f>
        <v>0</v>
      </c>
      <c r="J6528" t="str">
        <f t="shared" si="101"/>
        <v>other</v>
      </c>
    </row>
    <row r="6529" spans="1:10">
      <c r="A6529" s="89" t="s">
        <v>15931</v>
      </c>
      <c r="B6529" s="89">
        <v>1000</v>
      </c>
      <c r="C6529" s="89" t="s">
        <v>7963</v>
      </c>
      <c r="D6529" s="89"/>
      <c r="E6529" s="89" t="s">
        <v>7241</v>
      </c>
      <c r="F6529" s="89" t="s">
        <v>4066</v>
      </c>
      <c r="G6529" s="105">
        <v>45482.702777777777</v>
      </c>
      <c r="H6529" t="str">
        <f>INDEX(Partner_details[companyName], MATCH(E6529, Partner_details[email], 0))</f>
        <v>Tashir Masiv</v>
      </c>
      <c r="I6529">
        <f>IFERROR(INDEX(ggPayers[payer], MATCH(A6529, ggPayers[remote_order_id], 0)), 0)</f>
        <v>0</v>
      </c>
      <c r="J6529" t="str">
        <f t="shared" si="101"/>
        <v>other</v>
      </c>
    </row>
    <row r="6530" spans="1:10">
      <c r="A6530" s="89" t="s">
        <v>4847</v>
      </c>
      <c r="B6530" s="89">
        <v>500</v>
      </c>
      <c r="C6530" s="89" t="s">
        <v>7991</v>
      </c>
      <c r="D6530" s="89" t="s">
        <v>15932</v>
      </c>
      <c r="E6530" s="89" t="s">
        <v>133</v>
      </c>
      <c r="F6530" s="89" t="s">
        <v>461</v>
      </c>
      <c r="G6530" s="105">
        <v>45482.713194444441</v>
      </c>
      <c r="H6530" t="str">
        <f>INDEX(Partner_details[companyName], MATCH(E6530, Partner_details[email], 0))</f>
        <v>Lumen Coffee</v>
      </c>
      <c r="I6530">
        <f>IFERROR(INDEX(ggPayers[payer], MATCH(A6530, ggPayers[remote_order_id], 0)), 0)</f>
        <v>657873</v>
      </c>
      <c r="J6530" t="str">
        <f t="shared" si="101"/>
        <v>ggPay</v>
      </c>
    </row>
    <row r="6531" spans="1:10">
      <c r="A6531" s="89" t="s">
        <v>4845</v>
      </c>
      <c r="B6531" s="89">
        <v>100</v>
      </c>
      <c r="C6531" s="89" t="s">
        <v>561</v>
      </c>
      <c r="D6531" s="89" t="s">
        <v>15933</v>
      </c>
      <c r="E6531" s="89" t="s">
        <v>279</v>
      </c>
      <c r="F6531" s="89" t="s">
        <v>278</v>
      </c>
      <c r="G6531" s="105">
        <v>45482.745138888888</v>
      </c>
      <c r="H6531" t="str">
        <f>INDEX(Partner_details[companyName], MATCH(E6531, Partner_details[email], 0))</f>
        <v>gg cjsc</v>
      </c>
      <c r="I6531">
        <f>IFERROR(INDEX(ggPayers[payer], MATCH(A6531, ggPayers[remote_order_id], 0)), 0)</f>
        <v>1143073</v>
      </c>
      <c r="J6531" t="str">
        <f t="shared" ref="J6531:J6594" si="102">IF(NOT(I6531=0), "ggPay", "other")</f>
        <v>ggPay</v>
      </c>
    </row>
    <row r="6532" spans="1:10">
      <c r="A6532" s="89" t="s">
        <v>5998</v>
      </c>
      <c r="B6532" s="89">
        <v>1000</v>
      </c>
      <c r="C6532" s="89" t="s">
        <v>5606</v>
      </c>
      <c r="D6532" s="89" t="s">
        <v>15934</v>
      </c>
      <c r="E6532" s="89" t="s">
        <v>7296</v>
      </c>
      <c r="F6532" s="89" t="s">
        <v>516</v>
      </c>
      <c r="G6532" s="105">
        <v>45482.770138888889</v>
      </c>
      <c r="H6532" t="str">
        <f>INDEX(Partner_details[companyName], MATCH(E6532, Partner_details[email], 0))</f>
        <v>Paul</v>
      </c>
      <c r="I6532">
        <f>IFERROR(INDEX(ggPayers[payer], MATCH(A6532, ggPayers[remote_order_id], 0)), 0)</f>
        <v>281117</v>
      </c>
      <c r="J6532" t="str">
        <f t="shared" si="102"/>
        <v>ggPay</v>
      </c>
    </row>
    <row r="6533" spans="1:10">
      <c r="A6533" s="89" t="s">
        <v>15935</v>
      </c>
      <c r="B6533" s="89">
        <v>500</v>
      </c>
      <c r="C6533" s="89" t="s">
        <v>7963</v>
      </c>
      <c r="D6533" s="89"/>
      <c r="E6533" s="89" t="s">
        <v>7146</v>
      </c>
      <c r="F6533" s="89" t="s">
        <v>4698</v>
      </c>
      <c r="G6533" s="105">
        <v>45483.00277777778</v>
      </c>
      <c r="H6533" t="str">
        <f>INDEX(Partner_details[companyName], MATCH(E6533, Partner_details[email], 0))</f>
        <v>Liberty Pub</v>
      </c>
      <c r="I6533">
        <f>IFERROR(INDEX(ggPayers[payer], MATCH(A6533, ggPayers[remote_order_id], 0)), 0)</f>
        <v>0</v>
      </c>
      <c r="J6533" t="str">
        <f t="shared" si="102"/>
        <v>other</v>
      </c>
    </row>
    <row r="6534" spans="1:10">
      <c r="A6534" s="89" t="s">
        <v>4843</v>
      </c>
      <c r="B6534" s="89">
        <v>500</v>
      </c>
      <c r="C6534" s="89" t="s">
        <v>561</v>
      </c>
      <c r="D6534" s="89"/>
      <c r="E6534" s="89" t="s">
        <v>7146</v>
      </c>
      <c r="F6534" s="89" t="s">
        <v>4698</v>
      </c>
      <c r="G6534" s="105">
        <v>45483.00277777778</v>
      </c>
      <c r="H6534" t="str">
        <f>INDEX(Partner_details[companyName], MATCH(E6534, Partner_details[email], 0))</f>
        <v>Liberty Pub</v>
      </c>
      <c r="I6534">
        <f>IFERROR(INDEX(ggPayers[payer], MATCH(A6534, ggPayers[remote_order_id], 0)), 0)</f>
        <v>0</v>
      </c>
      <c r="J6534" t="str">
        <f t="shared" si="102"/>
        <v>other</v>
      </c>
    </row>
    <row r="6535" spans="1:10">
      <c r="A6535" s="89" t="s">
        <v>15936</v>
      </c>
      <c r="B6535" s="89">
        <v>400</v>
      </c>
      <c r="C6535" s="89" t="s">
        <v>7963</v>
      </c>
      <c r="D6535" s="89"/>
      <c r="E6535" s="89" t="s">
        <v>7296</v>
      </c>
      <c r="F6535" s="89" t="s">
        <v>516</v>
      </c>
      <c r="G6535" s="105">
        <v>45483.256249999999</v>
      </c>
      <c r="H6535" t="str">
        <f>INDEX(Partner_details[companyName], MATCH(E6535, Partner_details[email], 0))</f>
        <v>Paul</v>
      </c>
      <c r="I6535">
        <f>IFERROR(INDEX(ggPayers[payer], MATCH(A6535, ggPayers[remote_order_id], 0)), 0)</f>
        <v>0</v>
      </c>
      <c r="J6535" t="str">
        <f t="shared" si="102"/>
        <v>other</v>
      </c>
    </row>
    <row r="6536" spans="1:10">
      <c r="A6536" s="89" t="s">
        <v>15937</v>
      </c>
      <c r="B6536" s="89">
        <v>500</v>
      </c>
      <c r="C6536" s="89" t="s">
        <v>7963</v>
      </c>
      <c r="D6536" s="89"/>
      <c r="E6536" s="89" t="s">
        <v>7005</v>
      </c>
      <c r="F6536" s="89" t="s">
        <v>4293</v>
      </c>
      <c r="G6536" s="105">
        <v>45483.325694444444</v>
      </c>
      <c r="H6536" t="str">
        <f>INDEX(Partner_details[companyName], MATCH(E6536, Partner_details[email], 0))</f>
        <v>Tashir Papazyan</v>
      </c>
      <c r="I6536">
        <f>IFERROR(INDEX(ggPayers[payer], MATCH(A6536, ggPayers[remote_order_id], 0)), 0)</f>
        <v>0</v>
      </c>
      <c r="J6536" t="str">
        <f t="shared" si="102"/>
        <v>other</v>
      </c>
    </row>
    <row r="6537" spans="1:10">
      <c r="A6537" s="89" t="s">
        <v>15938</v>
      </c>
      <c r="B6537" s="89">
        <v>500</v>
      </c>
      <c r="C6537" s="89" t="s">
        <v>7963</v>
      </c>
      <c r="D6537" s="89" t="s">
        <v>15939</v>
      </c>
      <c r="E6537" s="89" t="s">
        <v>7005</v>
      </c>
      <c r="F6537" s="89" t="s">
        <v>4293</v>
      </c>
      <c r="G6537" s="105">
        <v>45483.325694444444</v>
      </c>
      <c r="H6537" t="str">
        <f>INDEX(Partner_details[companyName], MATCH(E6537, Partner_details[email], 0))</f>
        <v>Tashir Papazyan</v>
      </c>
      <c r="I6537">
        <f>IFERROR(INDEX(ggPayers[payer], MATCH(A6537, ggPayers[remote_order_id], 0)), 0)</f>
        <v>0</v>
      </c>
      <c r="J6537" t="str">
        <f t="shared" si="102"/>
        <v>other</v>
      </c>
    </row>
    <row r="6538" spans="1:10">
      <c r="A6538" s="89" t="s">
        <v>15940</v>
      </c>
      <c r="B6538" s="89">
        <v>500</v>
      </c>
      <c r="C6538" s="89" t="s">
        <v>7963</v>
      </c>
      <c r="D6538" s="89" t="s">
        <v>15941</v>
      </c>
      <c r="E6538" s="89" t="s">
        <v>7005</v>
      </c>
      <c r="F6538" s="89" t="s">
        <v>4293</v>
      </c>
      <c r="G6538" s="105">
        <v>45483.325694444444</v>
      </c>
      <c r="H6538" t="str">
        <f>INDEX(Partner_details[companyName], MATCH(E6538, Partner_details[email], 0))</f>
        <v>Tashir Papazyan</v>
      </c>
      <c r="I6538">
        <f>IFERROR(INDEX(ggPayers[payer], MATCH(A6538, ggPayers[remote_order_id], 0)), 0)</f>
        <v>0</v>
      </c>
      <c r="J6538" t="str">
        <f t="shared" si="102"/>
        <v>other</v>
      </c>
    </row>
    <row r="6539" spans="1:10">
      <c r="A6539" s="89" t="s">
        <v>15942</v>
      </c>
      <c r="B6539" s="89">
        <v>500</v>
      </c>
      <c r="C6539" s="89" t="s">
        <v>7963</v>
      </c>
      <c r="D6539" s="89" t="s">
        <v>15943</v>
      </c>
      <c r="E6539" s="89" t="s">
        <v>7005</v>
      </c>
      <c r="F6539" s="89" t="s">
        <v>4293</v>
      </c>
      <c r="G6539" s="105">
        <v>45483.325694444444</v>
      </c>
      <c r="H6539" t="str">
        <f>INDEX(Partner_details[companyName], MATCH(E6539, Partner_details[email], 0))</f>
        <v>Tashir Papazyan</v>
      </c>
      <c r="I6539">
        <f>IFERROR(INDEX(ggPayers[payer], MATCH(A6539, ggPayers[remote_order_id], 0)), 0)</f>
        <v>0</v>
      </c>
      <c r="J6539" t="str">
        <f t="shared" si="102"/>
        <v>other</v>
      </c>
    </row>
    <row r="6540" spans="1:10">
      <c r="A6540" s="89" t="s">
        <v>15944</v>
      </c>
      <c r="B6540" s="89">
        <v>500</v>
      </c>
      <c r="C6540" s="89" t="s">
        <v>7963</v>
      </c>
      <c r="D6540" s="89" t="s">
        <v>15945</v>
      </c>
      <c r="E6540" s="89" t="s">
        <v>7005</v>
      </c>
      <c r="F6540" s="89" t="s">
        <v>4293</v>
      </c>
      <c r="G6540" s="105">
        <v>45483.325694444444</v>
      </c>
      <c r="H6540" t="str">
        <f>INDEX(Partner_details[companyName], MATCH(E6540, Partner_details[email], 0))</f>
        <v>Tashir Papazyan</v>
      </c>
      <c r="I6540">
        <f>IFERROR(INDEX(ggPayers[payer], MATCH(A6540, ggPayers[remote_order_id], 0)), 0)</f>
        <v>0</v>
      </c>
      <c r="J6540" t="str">
        <f t="shared" si="102"/>
        <v>other</v>
      </c>
    </row>
    <row r="6541" spans="1:10">
      <c r="A6541" s="89" t="s">
        <v>15946</v>
      </c>
      <c r="B6541" s="89">
        <v>500</v>
      </c>
      <c r="C6541" s="89" t="s">
        <v>7963</v>
      </c>
      <c r="D6541" s="89" t="s">
        <v>15947</v>
      </c>
      <c r="E6541" s="89" t="s">
        <v>7005</v>
      </c>
      <c r="F6541" s="89" t="s">
        <v>4293</v>
      </c>
      <c r="G6541" s="105">
        <v>45483.325694444444</v>
      </c>
      <c r="H6541" t="str">
        <f>INDEX(Partner_details[companyName], MATCH(E6541, Partner_details[email], 0))</f>
        <v>Tashir Papazyan</v>
      </c>
      <c r="I6541">
        <f>IFERROR(INDEX(ggPayers[payer], MATCH(A6541, ggPayers[remote_order_id], 0)), 0)</f>
        <v>0</v>
      </c>
      <c r="J6541" t="str">
        <f t="shared" si="102"/>
        <v>other</v>
      </c>
    </row>
    <row r="6542" spans="1:10">
      <c r="A6542" s="89" t="s">
        <v>15948</v>
      </c>
      <c r="B6542" s="89">
        <v>500</v>
      </c>
      <c r="C6542" s="89" t="s">
        <v>7963</v>
      </c>
      <c r="D6542" s="89" t="s">
        <v>15949</v>
      </c>
      <c r="E6542" s="89" t="s">
        <v>7005</v>
      </c>
      <c r="F6542" s="89" t="s">
        <v>4293</v>
      </c>
      <c r="G6542" s="105">
        <v>45483.325694444444</v>
      </c>
      <c r="H6542" t="str">
        <f>INDEX(Partner_details[companyName], MATCH(E6542, Partner_details[email], 0))</f>
        <v>Tashir Papazyan</v>
      </c>
      <c r="I6542">
        <f>IFERROR(INDEX(ggPayers[payer], MATCH(A6542, ggPayers[remote_order_id], 0)), 0)</f>
        <v>0</v>
      </c>
      <c r="J6542" t="str">
        <f t="shared" si="102"/>
        <v>other</v>
      </c>
    </row>
    <row r="6543" spans="1:10">
      <c r="A6543" s="89" t="s">
        <v>15950</v>
      </c>
      <c r="B6543" s="89">
        <v>500</v>
      </c>
      <c r="C6543" s="89" t="s">
        <v>7963</v>
      </c>
      <c r="D6543" s="89" t="s">
        <v>15951</v>
      </c>
      <c r="E6543" s="89" t="s">
        <v>7005</v>
      </c>
      <c r="F6543" s="89" t="s">
        <v>4293</v>
      </c>
      <c r="G6543" s="105">
        <v>45483.325694444444</v>
      </c>
      <c r="H6543" t="str">
        <f>INDEX(Partner_details[companyName], MATCH(E6543, Partner_details[email], 0))</f>
        <v>Tashir Papazyan</v>
      </c>
      <c r="I6543">
        <f>IFERROR(INDEX(ggPayers[payer], MATCH(A6543, ggPayers[remote_order_id], 0)), 0)</f>
        <v>0</v>
      </c>
      <c r="J6543" t="str">
        <f t="shared" si="102"/>
        <v>other</v>
      </c>
    </row>
    <row r="6544" spans="1:10">
      <c r="A6544" s="89" t="s">
        <v>15952</v>
      </c>
      <c r="B6544" s="89">
        <v>500</v>
      </c>
      <c r="C6544" s="89" t="s">
        <v>7963</v>
      </c>
      <c r="D6544" s="89" t="s">
        <v>15953</v>
      </c>
      <c r="E6544" s="89" t="s">
        <v>7005</v>
      </c>
      <c r="F6544" s="89" t="s">
        <v>4293</v>
      </c>
      <c r="G6544" s="105">
        <v>45483.325694444444</v>
      </c>
      <c r="H6544" t="str">
        <f>INDEX(Partner_details[companyName], MATCH(E6544, Partner_details[email], 0))</f>
        <v>Tashir Papazyan</v>
      </c>
      <c r="I6544">
        <f>IFERROR(INDEX(ggPayers[payer], MATCH(A6544, ggPayers[remote_order_id], 0)), 0)</f>
        <v>0</v>
      </c>
      <c r="J6544" t="str">
        <f t="shared" si="102"/>
        <v>other</v>
      </c>
    </row>
    <row r="6545" spans="1:10">
      <c r="A6545" s="89" t="s">
        <v>15954</v>
      </c>
      <c r="B6545" s="89">
        <v>500</v>
      </c>
      <c r="C6545" s="89" t="s">
        <v>7963</v>
      </c>
      <c r="D6545" s="99" t="s">
        <v>15955</v>
      </c>
      <c r="E6545" s="89" t="s">
        <v>7005</v>
      </c>
      <c r="F6545" s="89" t="s">
        <v>4293</v>
      </c>
      <c r="G6545" s="105">
        <v>45483.325694444444</v>
      </c>
      <c r="H6545" t="str">
        <f>INDEX(Partner_details[companyName], MATCH(E6545, Partner_details[email], 0))</f>
        <v>Tashir Papazyan</v>
      </c>
      <c r="I6545">
        <f>IFERROR(INDEX(ggPayers[payer], MATCH(A6545, ggPayers[remote_order_id], 0)), 0)</f>
        <v>0</v>
      </c>
      <c r="J6545" t="str">
        <f t="shared" si="102"/>
        <v>other</v>
      </c>
    </row>
    <row r="6546" spans="1:10">
      <c r="A6546" s="89" t="s">
        <v>15956</v>
      </c>
      <c r="B6546" s="89">
        <v>500</v>
      </c>
      <c r="C6546" s="89" t="s">
        <v>7963</v>
      </c>
      <c r="D6546" s="89" t="s">
        <v>15957</v>
      </c>
      <c r="E6546" s="89" t="s">
        <v>7005</v>
      </c>
      <c r="F6546" s="89" t="s">
        <v>4293</v>
      </c>
      <c r="G6546" s="105">
        <v>45483.326388888891</v>
      </c>
      <c r="H6546" t="str">
        <f>INDEX(Partner_details[companyName], MATCH(E6546, Partner_details[email], 0))</f>
        <v>Tashir Papazyan</v>
      </c>
      <c r="I6546">
        <f>IFERROR(INDEX(ggPayers[payer], MATCH(A6546, ggPayers[remote_order_id], 0)), 0)</f>
        <v>0</v>
      </c>
      <c r="J6546" t="str">
        <f t="shared" si="102"/>
        <v>other</v>
      </c>
    </row>
    <row r="6547" spans="1:10">
      <c r="A6547" s="89" t="s">
        <v>15958</v>
      </c>
      <c r="B6547" s="89">
        <v>500</v>
      </c>
      <c r="C6547" s="89" t="s">
        <v>7963</v>
      </c>
      <c r="D6547" s="89" t="s">
        <v>15959</v>
      </c>
      <c r="E6547" s="89" t="s">
        <v>7005</v>
      </c>
      <c r="F6547" s="89" t="s">
        <v>4293</v>
      </c>
      <c r="G6547" s="105">
        <v>45483.326388888891</v>
      </c>
      <c r="H6547" t="str">
        <f>INDEX(Partner_details[companyName], MATCH(E6547, Partner_details[email], 0))</f>
        <v>Tashir Papazyan</v>
      </c>
      <c r="I6547">
        <f>IFERROR(INDEX(ggPayers[payer], MATCH(A6547, ggPayers[remote_order_id], 0)), 0)</f>
        <v>0</v>
      </c>
      <c r="J6547" t="str">
        <f t="shared" si="102"/>
        <v>other</v>
      </c>
    </row>
    <row r="6548" spans="1:10">
      <c r="A6548" s="89" t="s">
        <v>15960</v>
      </c>
      <c r="B6548" s="89">
        <v>500</v>
      </c>
      <c r="C6548" s="89" t="s">
        <v>7963</v>
      </c>
      <c r="D6548" s="89" t="s">
        <v>15961</v>
      </c>
      <c r="E6548" s="89" t="s">
        <v>7005</v>
      </c>
      <c r="F6548" s="89" t="s">
        <v>4293</v>
      </c>
      <c r="G6548" s="105">
        <v>45483.32708333333</v>
      </c>
      <c r="H6548" t="str">
        <f>INDEX(Partner_details[companyName], MATCH(E6548, Partner_details[email], 0))</f>
        <v>Tashir Papazyan</v>
      </c>
      <c r="I6548">
        <f>IFERROR(INDEX(ggPayers[payer], MATCH(A6548, ggPayers[remote_order_id], 0)), 0)</f>
        <v>0</v>
      </c>
      <c r="J6548" t="str">
        <f t="shared" si="102"/>
        <v>other</v>
      </c>
    </row>
    <row r="6549" spans="1:10">
      <c r="A6549" s="89" t="s">
        <v>15962</v>
      </c>
      <c r="B6549" s="89">
        <v>500</v>
      </c>
      <c r="C6549" s="89" t="s">
        <v>7963</v>
      </c>
      <c r="D6549" s="89" t="s">
        <v>15963</v>
      </c>
      <c r="E6549" s="89" t="s">
        <v>7005</v>
      </c>
      <c r="F6549" s="89" t="s">
        <v>4293</v>
      </c>
      <c r="G6549" s="105">
        <v>45483.327777777777</v>
      </c>
      <c r="H6549" t="str">
        <f>INDEX(Partner_details[companyName], MATCH(E6549, Partner_details[email], 0))</f>
        <v>Tashir Papazyan</v>
      </c>
      <c r="I6549">
        <f>IFERROR(INDEX(ggPayers[payer], MATCH(A6549, ggPayers[remote_order_id], 0)), 0)</f>
        <v>0</v>
      </c>
      <c r="J6549" t="str">
        <f t="shared" si="102"/>
        <v>other</v>
      </c>
    </row>
    <row r="6550" spans="1:10">
      <c r="A6550" s="89" t="s">
        <v>15964</v>
      </c>
      <c r="B6550" s="89">
        <v>500</v>
      </c>
      <c r="C6550" s="89" t="s">
        <v>7963</v>
      </c>
      <c r="D6550" s="89" t="s">
        <v>15965</v>
      </c>
      <c r="E6550" s="89" t="s">
        <v>7005</v>
      </c>
      <c r="F6550" s="89" t="s">
        <v>4293</v>
      </c>
      <c r="G6550" s="105">
        <v>45483.327777777777</v>
      </c>
      <c r="H6550" t="str">
        <f>INDEX(Partner_details[companyName], MATCH(E6550, Partner_details[email], 0))</f>
        <v>Tashir Papazyan</v>
      </c>
      <c r="I6550">
        <f>IFERROR(INDEX(ggPayers[payer], MATCH(A6550, ggPayers[remote_order_id], 0)), 0)</f>
        <v>0</v>
      </c>
      <c r="J6550" t="str">
        <f t="shared" si="102"/>
        <v>other</v>
      </c>
    </row>
    <row r="6551" spans="1:10">
      <c r="A6551" s="89" t="s">
        <v>15966</v>
      </c>
      <c r="B6551" s="89">
        <v>500</v>
      </c>
      <c r="C6551" s="89" t="s">
        <v>7963</v>
      </c>
      <c r="D6551" s="89" t="s">
        <v>15967</v>
      </c>
      <c r="E6551" s="89" t="s">
        <v>7005</v>
      </c>
      <c r="F6551" s="89" t="s">
        <v>4293</v>
      </c>
      <c r="G6551" s="105">
        <v>45483.327777777777</v>
      </c>
      <c r="H6551" t="str">
        <f>INDEX(Partner_details[companyName], MATCH(E6551, Partner_details[email], 0))</f>
        <v>Tashir Papazyan</v>
      </c>
      <c r="I6551">
        <f>IFERROR(INDEX(ggPayers[payer], MATCH(A6551, ggPayers[remote_order_id], 0)), 0)</f>
        <v>0</v>
      </c>
      <c r="J6551" t="str">
        <f t="shared" si="102"/>
        <v>other</v>
      </c>
    </row>
    <row r="6552" spans="1:10">
      <c r="A6552" s="89" t="s">
        <v>15968</v>
      </c>
      <c r="B6552" s="89">
        <v>500</v>
      </c>
      <c r="C6552" s="89" t="s">
        <v>7963</v>
      </c>
      <c r="D6552" s="89" t="s">
        <v>15969</v>
      </c>
      <c r="E6552" s="89" t="s">
        <v>7005</v>
      </c>
      <c r="F6552" s="89" t="s">
        <v>4293</v>
      </c>
      <c r="G6552" s="105">
        <v>45483.327777777777</v>
      </c>
      <c r="H6552" t="str">
        <f>INDEX(Partner_details[companyName], MATCH(E6552, Partner_details[email], 0))</f>
        <v>Tashir Papazyan</v>
      </c>
      <c r="I6552">
        <f>IFERROR(INDEX(ggPayers[payer], MATCH(A6552, ggPayers[remote_order_id], 0)), 0)</f>
        <v>0</v>
      </c>
      <c r="J6552" t="str">
        <f t="shared" si="102"/>
        <v>other</v>
      </c>
    </row>
    <row r="6553" spans="1:10">
      <c r="A6553" s="89" t="s">
        <v>15970</v>
      </c>
      <c r="B6553" s="89">
        <v>500</v>
      </c>
      <c r="C6553" s="89" t="s">
        <v>7963</v>
      </c>
      <c r="D6553" s="89" t="s">
        <v>15971</v>
      </c>
      <c r="E6553" s="89" t="s">
        <v>7005</v>
      </c>
      <c r="F6553" s="89" t="s">
        <v>4293</v>
      </c>
      <c r="G6553" s="105">
        <v>45483.327777777777</v>
      </c>
      <c r="H6553" t="str">
        <f>INDEX(Partner_details[companyName], MATCH(E6553, Partner_details[email], 0))</f>
        <v>Tashir Papazyan</v>
      </c>
      <c r="I6553">
        <f>IFERROR(INDEX(ggPayers[payer], MATCH(A6553, ggPayers[remote_order_id], 0)), 0)</f>
        <v>0</v>
      </c>
      <c r="J6553" t="str">
        <f t="shared" si="102"/>
        <v>other</v>
      </c>
    </row>
    <row r="6554" spans="1:10">
      <c r="A6554" s="89" t="s">
        <v>15972</v>
      </c>
      <c r="B6554" s="89">
        <v>500</v>
      </c>
      <c r="C6554" s="89" t="s">
        <v>7963</v>
      </c>
      <c r="D6554" s="89" t="s">
        <v>15973</v>
      </c>
      <c r="E6554" s="89" t="s">
        <v>7005</v>
      </c>
      <c r="F6554" s="89" t="s">
        <v>4293</v>
      </c>
      <c r="G6554" s="105">
        <v>45483.327777777777</v>
      </c>
      <c r="H6554" t="str">
        <f>INDEX(Partner_details[companyName], MATCH(E6554, Partner_details[email], 0))</f>
        <v>Tashir Papazyan</v>
      </c>
      <c r="I6554">
        <f>IFERROR(INDEX(ggPayers[payer], MATCH(A6554, ggPayers[remote_order_id], 0)), 0)</f>
        <v>0</v>
      </c>
      <c r="J6554" t="str">
        <f t="shared" si="102"/>
        <v>other</v>
      </c>
    </row>
    <row r="6555" spans="1:10">
      <c r="A6555" s="89" t="s">
        <v>15974</v>
      </c>
      <c r="B6555" s="89">
        <v>500</v>
      </c>
      <c r="C6555" s="89" t="s">
        <v>7963</v>
      </c>
      <c r="D6555" s="89" t="s">
        <v>15975</v>
      </c>
      <c r="E6555" s="89" t="s">
        <v>7005</v>
      </c>
      <c r="F6555" s="89" t="s">
        <v>4293</v>
      </c>
      <c r="G6555" s="105">
        <v>45483.327777777777</v>
      </c>
      <c r="H6555" t="str">
        <f>INDEX(Partner_details[companyName], MATCH(E6555, Partner_details[email], 0))</f>
        <v>Tashir Papazyan</v>
      </c>
      <c r="I6555">
        <f>IFERROR(INDEX(ggPayers[payer], MATCH(A6555, ggPayers[remote_order_id], 0)), 0)</f>
        <v>0</v>
      </c>
      <c r="J6555" t="str">
        <f t="shared" si="102"/>
        <v>other</v>
      </c>
    </row>
    <row r="6556" spans="1:10">
      <c r="A6556" s="89" t="s">
        <v>15976</v>
      </c>
      <c r="B6556" s="89">
        <v>500</v>
      </c>
      <c r="C6556" s="89" t="s">
        <v>7963</v>
      </c>
      <c r="D6556" s="89" t="s">
        <v>15977</v>
      </c>
      <c r="E6556" s="89" t="s">
        <v>7005</v>
      </c>
      <c r="F6556" s="89" t="s">
        <v>4293</v>
      </c>
      <c r="G6556" s="105">
        <v>45483.327777777777</v>
      </c>
      <c r="H6556" t="str">
        <f>INDEX(Partner_details[companyName], MATCH(E6556, Partner_details[email], 0))</f>
        <v>Tashir Papazyan</v>
      </c>
      <c r="I6556">
        <f>IFERROR(INDEX(ggPayers[payer], MATCH(A6556, ggPayers[remote_order_id], 0)), 0)</f>
        <v>0</v>
      </c>
      <c r="J6556" t="str">
        <f t="shared" si="102"/>
        <v>other</v>
      </c>
    </row>
    <row r="6557" spans="1:10">
      <c r="A6557" s="89" t="s">
        <v>5997</v>
      </c>
      <c r="B6557" s="89">
        <v>500</v>
      </c>
      <c r="C6557" s="89" t="s">
        <v>5606</v>
      </c>
      <c r="D6557" s="89" t="s">
        <v>15978</v>
      </c>
      <c r="E6557" s="89" t="s">
        <v>7230</v>
      </c>
      <c r="F6557" s="89" t="s">
        <v>4342</v>
      </c>
      <c r="G6557" s="105">
        <v>45483.330555555556</v>
      </c>
      <c r="H6557" t="str">
        <f>INDEX(Partner_details[companyName], MATCH(E6557, Partner_details[email], 0))</f>
        <v>gg cjsc</v>
      </c>
      <c r="I6557">
        <f>IFERROR(INDEX(ggPayers[payer], MATCH(A6557, ggPayers[remote_order_id], 0)), 0)</f>
        <v>2679</v>
      </c>
      <c r="J6557" t="str">
        <f t="shared" si="102"/>
        <v>ggPay</v>
      </c>
    </row>
    <row r="6558" spans="1:10">
      <c r="A6558" s="89" t="s">
        <v>5996</v>
      </c>
      <c r="B6558" s="89">
        <v>500</v>
      </c>
      <c r="C6558" s="89" t="s">
        <v>5606</v>
      </c>
      <c r="D6558" s="89" t="s">
        <v>15979</v>
      </c>
      <c r="E6558" s="89" t="s">
        <v>7230</v>
      </c>
      <c r="F6558" s="89" t="s">
        <v>4342</v>
      </c>
      <c r="G6558" s="105">
        <v>45483.330555555556</v>
      </c>
      <c r="H6558" t="str">
        <f>INDEX(Partner_details[companyName], MATCH(E6558, Partner_details[email], 0))</f>
        <v>gg cjsc</v>
      </c>
      <c r="I6558">
        <f>IFERROR(INDEX(ggPayers[payer], MATCH(A6558, ggPayers[remote_order_id], 0)), 0)</f>
        <v>2679</v>
      </c>
      <c r="J6558" t="str">
        <f t="shared" si="102"/>
        <v>ggPay</v>
      </c>
    </row>
    <row r="6559" spans="1:10">
      <c r="A6559" s="89" t="s">
        <v>15980</v>
      </c>
      <c r="B6559" s="89">
        <v>500</v>
      </c>
      <c r="C6559" s="89" t="s">
        <v>7963</v>
      </c>
      <c r="D6559" s="89" t="s">
        <v>15981</v>
      </c>
      <c r="E6559" s="89" t="s">
        <v>7005</v>
      </c>
      <c r="F6559" s="89" t="s">
        <v>4293</v>
      </c>
      <c r="G6559" s="105">
        <v>45483.330555555556</v>
      </c>
      <c r="H6559" t="str">
        <f>INDEX(Partner_details[companyName], MATCH(E6559, Partner_details[email], 0))</f>
        <v>Tashir Papazyan</v>
      </c>
      <c r="I6559">
        <f>IFERROR(INDEX(ggPayers[payer], MATCH(A6559, ggPayers[remote_order_id], 0)), 0)</f>
        <v>0</v>
      </c>
      <c r="J6559" t="str">
        <f t="shared" si="102"/>
        <v>other</v>
      </c>
    </row>
    <row r="6560" spans="1:10">
      <c r="A6560" s="89" t="s">
        <v>15982</v>
      </c>
      <c r="B6560" s="89">
        <v>500</v>
      </c>
      <c r="C6560" s="89" t="s">
        <v>7963</v>
      </c>
      <c r="D6560" s="89" t="s">
        <v>15983</v>
      </c>
      <c r="E6560" s="89" t="s">
        <v>7005</v>
      </c>
      <c r="F6560" s="89" t="s">
        <v>4293</v>
      </c>
      <c r="G6560" s="105">
        <v>45483.330555555556</v>
      </c>
      <c r="H6560" t="str">
        <f>INDEX(Partner_details[companyName], MATCH(E6560, Partner_details[email], 0))</f>
        <v>Tashir Papazyan</v>
      </c>
      <c r="I6560">
        <f>IFERROR(INDEX(ggPayers[payer], MATCH(A6560, ggPayers[remote_order_id], 0)), 0)</f>
        <v>0</v>
      </c>
      <c r="J6560" t="str">
        <f t="shared" si="102"/>
        <v>other</v>
      </c>
    </row>
    <row r="6561" spans="1:10">
      <c r="A6561" s="89" t="s">
        <v>15984</v>
      </c>
      <c r="B6561" s="89">
        <v>500</v>
      </c>
      <c r="C6561" s="89" t="s">
        <v>7963</v>
      </c>
      <c r="D6561" s="89" t="s">
        <v>15985</v>
      </c>
      <c r="E6561" s="89" t="s">
        <v>7005</v>
      </c>
      <c r="F6561" s="89" t="s">
        <v>4293</v>
      </c>
      <c r="G6561" s="105">
        <v>45483.330555555556</v>
      </c>
      <c r="H6561" t="str">
        <f>INDEX(Partner_details[companyName], MATCH(E6561, Partner_details[email], 0))</f>
        <v>Tashir Papazyan</v>
      </c>
      <c r="I6561">
        <f>IFERROR(INDEX(ggPayers[payer], MATCH(A6561, ggPayers[remote_order_id], 0)), 0)</f>
        <v>0</v>
      </c>
      <c r="J6561" t="str">
        <f t="shared" si="102"/>
        <v>other</v>
      </c>
    </row>
    <row r="6562" spans="1:10">
      <c r="A6562" s="89" t="s">
        <v>15986</v>
      </c>
      <c r="B6562" s="89">
        <v>500</v>
      </c>
      <c r="C6562" s="89" t="s">
        <v>7963</v>
      </c>
      <c r="D6562" s="89" t="s">
        <v>15987</v>
      </c>
      <c r="E6562" s="89" t="s">
        <v>7005</v>
      </c>
      <c r="F6562" s="89" t="s">
        <v>4293</v>
      </c>
      <c r="G6562" s="105">
        <v>45483.330555555556</v>
      </c>
      <c r="H6562" t="str">
        <f>INDEX(Partner_details[companyName], MATCH(E6562, Partner_details[email], 0))</f>
        <v>Tashir Papazyan</v>
      </c>
      <c r="I6562">
        <f>IFERROR(INDEX(ggPayers[payer], MATCH(A6562, ggPayers[remote_order_id], 0)), 0)</f>
        <v>0</v>
      </c>
      <c r="J6562" t="str">
        <f t="shared" si="102"/>
        <v>other</v>
      </c>
    </row>
    <row r="6563" spans="1:10">
      <c r="A6563" s="89" t="s">
        <v>15988</v>
      </c>
      <c r="B6563" s="89">
        <v>500</v>
      </c>
      <c r="C6563" s="89" t="s">
        <v>7963</v>
      </c>
      <c r="D6563" s="89" t="s">
        <v>15989</v>
      </c>
      <c r="E6563" s="89" t="s">
        <v>7005</v>
      </c>
      <c r="F6563" s="89" t="s">
        <v>4293</v>
      </c>
      <c r="G6563" s="105">
        <v>45483.330555555556</v>
      </c>
      <c r="H6563" t="str">
        <f>INDEX(Partner_details[companyName], MATCH(E6563, Partner_details[email], 0))</f>
        <v>Tashir Papazyan</v>
      </c>
      <c r="I6563">
        <f>IFERROR(INDEX(ggPayers[payer], MATCH(A6563, ggPayers[remote_order_id], 0)), 0)</f>
        <v>0</v>
      </c>
      <c r="J6563" t="str">
        <f t="shared" si="102"/>
        <v>other</v>
      </c>
    </row>
    <row r="6564" spans="1:10">
      <c r="A6564" s="89" t="s">
        <v>15990</v>
      </c>
      <c r="B6564" s="89">
        <v>500</v>
      </c>
      <c r="C6564" s="89" t="s">
        <v>7963</v>
      </c>
      <c r="D6564" s="89" t="s">
        <v>15991</v>
      </c>
      <c r="E6564" s="89" t="s">
        <v>7005</v>
      </c>
      <c r="F6564" s="89" t="s">
        <v>4293</v>
      </c>
      <c r="G6564" s="105">
        <v>45483.331944444442</v>
      </c>
      <c r="H6564" t="str">
        <f>INDEX(Partner_details[companyName], MATCH(E6564, Partner_details[email], 0))</f>
        <v>Tashir Papazyan</v>
      </c>
      <c r="I6564">
        <f>IFERROR(INDEX(ggPayers[payer], MATCH(A6564, ggPayers[remote_order_id], 0)), 0)</f>
        <v>0</v>
      </c>
      <c r="J6564" t="str">
        <f t="shared" si="102"/>
        <v>other</v>
      </c>
    </row>
    <row r="6565" spans="1:10">
      <c r="A6565" s="89" t="s">
        <v>15992</v>
      </c>
      <c r="B6565" s="89">
        <v>500</v>
      </c>
      <c r="C6565" s="89" t="s">
        <v>7963</v>
      </c>
      <c r="D6565" s="89" t="s">
        <v>15993</v>
      </c>
      <c r="E6565" s="89" t="s">
        <v>7005</v>
      </c>
      <c r="F6565" s="89" t="s">
        <v>4293</v>
      </c>
      <c r="G6565" s="105">
        <v>45483.331944444442</v>
      </c>
      <c r="H6565" t="str">
        <f>INDEX(Partner_details[companyName], MATCH(E6565, Partner_details[email], 0))</f>
        <v>Tashir Papazyan</v>
      </c>
      <c r="I6565">
        <f>IFERROR(INDEX(ggPayers[payer], MATCH(A6565, ggPayers[remote_order_id], 0)), 0)</f>
        <v>0</v>
      </c>
      <c r="J6565" t="str">
        <f t="shared" si="102"/>
        <v>other</v>
      </c>
    </row>
    <row r="6566" spans="1:10">
      <c r="A6566" s="89" t="s">
        <v>15994</v>
      </c>
      <c r="B6566" s="89">
        <v>500</v>
      </c>
      <c r="C6566" s="89" t="s">
        <v>7963</v>
      </c>
      <c r="D6566" s="89" t="s">
        <v>15995</v>
      </c>
      <c r="E6566" s="89" t="s">
        <v>7005</v>
      </c>
      <c r="F6566" s="89" t="s">
        <v>4293</v>
      </c>
      <c r="G6566" s="105">
        <v>45483.331944444442</v>
      </c>
      <c r="H6566" t="str">
        <f>INDEX(Partner_details[companyName], MATCH(E6566, Partner_details[email], 0))</f>
        <v>Tashir Papazyan</v>
      </c>
      <c r="I6566">
        <f>IFERROR(INDEX(ggPayers[payer], MATCH(A6566, ggPayers[remote_order_id], 0)), 0)</f>
        <v>0</v>
      </c>
      <c r="J6566" t="str">
        <f t="shared" si="102"/>
        <v>other</v>
      </c>
    </row>
    <row r="6567" spans="1:10">
      <c r="A6567" s="89" t="s">
        <v>15996</v>
      </c>
      <c r="B6567" s="89">
        <v>500</v>
      </c>
      <c r="C6567" s="89" t="s">
        <v>7963</v>
      </c>
      <c r="D6567" s="89" t="s">
        <v>15997</v>
      </c>
      <c r="E6567" s="89" t="s">
        <v>7005</v>
      </c>
      <c r="F6567" s="89" t="s">
        <v>4293</v>
      </c>
      <c r="G6567" s="105">
        <v>45483.332638888889</v>
      </c>
      <c r="H6567" t="str">
        <f>INDEX(Partner_details[companyName], MATCH(E6567, Partner_details[email], 0))</f>
        <v>Tashir Papazyan</v>
      </c>
      <c r="I6567">
        <f>IFERROR(INDEX(ggPayers[payer], MATCH(A6567, ggPayers[remote_order_id], 0)), 0)</f>
        <v>0</v>
      </c>
      <c r="J6567" t="str">
        <f t="shared" si="102"/>
        <v>other</v>
      </c>
    </row>
    <row r="6568" spans="1:10">
      <c r="A6568" s="89" t="s">
        <v>15998</v>
      </c>
      <c r="B6568" s="89">
        <v>500</v>
      </c>
      <c r="C6568" s="89" t="s">
        <v>7963</v>
      </c>
      <c r="D6568" s="89" t="s">
        <v>15999</v>
      </c>
      <c r="E6568" s="89" t="s">
        <v>7005</v>
      </c>
      <c r="F6568" s="89" t="s">
        <v>4293</v>
      </c>
      <c r="G6568" s="105">
        <v>45483.332638888889</v>
      </c>
      <c r="H6568" t="str">
        <f>INDEX(Partner_details[companyName], MATCH(E6568, Partner_details[email], 0))</f>
        <v>Tashir Papazyan</v>
      </c>
      <c r="I6568">
        <f>IFERROR(INDEX(ggPayers[payer], MATCH(A6568, ggPayers[remote_order_id], 0)), 0)</f>
        <v>0</v>
      </c>
      <c r="J6568" t="str">
        <f t="shared" si="102"/>
        <v>other</v>
      </c>
    </row>
    <row r="6569" spans="1:10">
      <c r="A6569" s="89" t="s">
        <v>16000</v>
      </c>
      <c r="B6569" s="89">
        <v>500</v>
      </c>
      <c r="C6569" s="89" t="s">
        <v>7963</v>
      </c>
      <c r="D6569" s="89" t="s">
        <v>16001</v>
      </c>
      <c r="E6569" s="89" t="s">
        <v>7005</v>
      </c>
      <c r="F6569" s="89" t="s">
        <v>4293</v>
      </c>
      <c r="G6569" s="105">
        <v>45483.332638888889</v>
      </c>
      <c r="H6569" t="str">
        <f>INDEX(Partner_details[companyName], MATCH(E6569, Partner_details[email], 0))</f>
        <v>Tashir Papazyan</v>
      </c>
      <c r="I6569">
        <f>IFERROR(INDEX(ggPayers[payer], MATCH(A6569, ggPayers[remote_order_id], 0)), 0)</f>
        <v>0</v>
      </c>
      <c r="J6569" t="str">
        <f t="shared" si="102"/>
        <v>other</v>
      </c>
    </row>
    <row r="6570" spans="1:10">
      <c r="A6570" s="89" t="s">
        <v>16002</v>
      </c>
      <c r="B6570" s="89">
        <v>500</v>
      </c>
      <c r="C6570" s="89" t="s">
        <v>7963</v>
      </c>
      <c r="D6570" s="89" t="s">
        <v>16003</v>
      </c>
      <c r="E6570" s="89" t="s">
        <v>7005</v>
      </c>
      <c r="F6570" s="89" t="s">
        <v>4293</v>
      </c>
      <c r="G6570" s="105">
        <v>45483.332638888889</v>
      </c>
      <c r="H6570" t="str">
        <f>INDEX(Partner_details[companyName], MATCH(E6570, Partner_details[email], 0))</f>
        <v>Tashir Papazyan</v>
      </c>
      <c r="I6570">
        <f>IFERROR(INDEX(ggPayers[payer], MATCH(A6570, ggPayers[remote_order_id], 0)), 0)</f>
        <v>0</v>
      </c>
      <c r="J6570" t="str">
        <f t="shared" si="102"/>
        <v>other</v>
      </c>
    </row>
    <row r="6571" spans="1:10">
      <c r="A6571" s="89" t="s">
        <v>16004</v>
      </c>
      <c r="B6571" s="89">
        <v>500</v>
      </c>
      <c r="C6571" s="89" t="s">
        <v>7963</v>
      </c>
      <c r="D6571" s="89" t="s">
        <v>16005</v>
      </c>
      <c r="E6571" s="89" t="s">
        <v>7005</v>
      </c>
      <c r="F6571" s="89" t="s">
        <v>4293</v>
      </c>
      <c r="G6571" s="105">
        <v>45483.332638888889</v>
      </c>
      <c r="H6571" t="str">
        <f>INDEX(Partner_details[companyName], MATCH(E6571, Partner_details[email], 0))</f>
        <v>Tashir Papazyan</v>
      </c>
      <c r="I6571">
        <f>IFERROR(INDEX(ggPayers[payer], MATCH(A6571, ggPayers[remote_order_id], 0)), 0)</f>
        <v>0</v>
      </c>
      <c r="J6571" t="str">
        <f t="shared" si="102"/>
        <v>other</v>
      </c>
    </row>
    <row r="6572" spans="1:10">
      <c r="A6572" s="89" t="s">
        <v>16006</v>
      </c>
      <c r="B6572" s="89">
        <v>500</v>
      </c>
      <c r="C6572" s="89" t="s">
        <v>7963</v>
      </c>
      <c r="D6572" s="89" t="s">
        <v>16007</v>
      </c>
      <c r="E6572" s="89" t="s">
        <v>7005</v>
      </c>
      <c r="F6572" s="89" t="s">
        <v>4293</v>
      </c>
      <c r="G6572" s="105">
        <v>45483.332638888889</v>
      </c>
      <c r="H6572" t="str">
        <f>INDEX(Partner_details[companyName], MATCH(E6572, Partner_details[email], 0))</f>
        <v>Tashir Papazyan</v>
      </c>
      <c r="I6572">
        <f>IFERROR(INDEX(ggPayers[payer], MATCH(A6572, ggPayers[remote_order_id], 0)), 0)</f>
        <v>0</v>
      </c>
      <c r="J6572" t="str">
        <f t="shared" si="102"/>
        <v>other</v>
      </c>
    </row>
    <row r="6573" spans="1:10">
      <c r="A6573" s="89" t="s">
        <v>16008</v>
      </c>
      <c r="B6573" s="89">
        <v>500</v>
      </c>
      <c r="C6573" s="89" t="s">
        <v>7963</v>
      </c>
      <c r="D6573" s="89" t="s">
        <v>16009</v>
      </c>
      <c r="E6573" s="89" t="s">
        <v>7005</v>
      </c>
      <c r="F6573" s="89" t="s">
        <v>4293</v>
      </c>
      <c r="G6573" s="105">
        <v>45483.332638888889</v>
      </c>
      <c r="H6573" t="str">
        <f>INDEX(Partner_details[companyName], MATCH(E6573, Partner_details[email], 0))</f>
        <v>Tashir Papazyan</v>
      </c>
      <c r="I6573">
        <f>IFERROR(INDEX(ggPayers[payer], MATCH(A6573, ggPayers[remote_order_id], 0)), 0)</f>
        <v>0</v>
      </c>
      <c r="J6573" t="str">
        <f t="shared" si="102"/>
        <v>other</v>
      </c>
    </row>
    <row r="6574" spans="1:10">
      <c r="A6574" s="89" t="s">
        <v>16010</v>
      </c>
      <c r="B6574" s="89">
        <v>500</v>
      </c>
      <c r="C6574" s="89" t="s">
        <v>7963</v>
      </c>
      <c r="D6574" s="89" t="s">
        <v>16011</v>
      </c>
      <c r="E6574" s="89" t="s">
        <v>7005</v>
      </c>
      <c r="F6574" s="89" t="s">
        <v>4293</v>
      </c>
      <c r="G6574" s="105">
        <v>45483.336111111108</v>
      </c>
      <c r="H6574" t="str">
        <f>INDEX(Partner_details[companyName], MATCH(E6574, Partner_details[email], 0))</f>
        <v>Tashir Papazyan</v>
      </c>
      <c r="I6574">
        <f>IFERROR(INDEX(ggPayers[payer], MATCH(A6574, ggPayers[remote_order_id], 0)), 0)</f>
        <v>0</v>
      </c>
      <c r="J6574" t="str">
        <f t="shared" si="102"/>
        <v>other</v>
      </c>
    </row>
    <row r="6575" spans="1:10">
      <c r="A6575" s="89" t="s">
        <v>16012</v>
      </c>
      <c r="B6575" s="89">
        <v>500</v>
      </c>
      <c r="C6575" s="89" t="s">
        <v>7963</v>
      </c>
      <c r="D6575" s="89" t="s">
        <v>16013</v>
      </c>
      <c r="E6575" s="89" t="s">
        <v>7005</v>
      </c>
      <c r="F6575" s="89" t="s">
        <v>4293</v>
      </c>
      <c r="G6575" s="105">
        <v>45483.336111111108</v>
      </c>
      <c r="H6575" t="str">
        <f>INDEX(Partner_details[companyName], MATCH(E6575, Partner_details[email], 0))</f>
        <v>Tashir Papazyan</v>
      </c>
      <c r="I6575">
        <f>IFERROR(INDEX(ggPayers[payer], MATCH(A6575, ggPayers[remote_order_id], 0)), 0)</f>
        <v>0</v>
      </c>
      <c r="J6575" t="str">
        <f t="shared" si="102"/>
        <v>other</v>
      </c>
    </row>
    <row r="6576" spans="1:10">
      <c r="A6576" s="89" t="s">
        <v>16014</v>
      </c>
      <c r="B6576" s="89">
        <v>500</v>
      </c>
      <c r="C6576" s="89" t="s">
        <v>7963</v>
      </c>
      <c r="D6576" s="89" t="s">
        <v>16015</v>
      </c>
      <c r="E6576" s="89" t="s">
        <v>7005</v>
      </c>
      <c r="F6576" s="89" t="s">
        <v>4293</v>
      </c>
      <c r="G6576" s="105">
        <v>45483.336111111108</v>
      </c>
      <c r="H6576" t="str">
        <f>INDEX(Partner_details[companyName], MATCH(E6576, Partner_details[email], 0))</f>
        <v>Tashir Papazyan</v>
      </c>
      <c r="I6576">
        <f>IFERROR(INDEX(ggPayers[payer], MATCH(A6576, ggPayers[remote_order_id], 0)), 0)</f>
        <v>0</v>
      </c>
      <c r="J6576" t="str">
        <f t="shared" si="102"/>
        <v>other</v>
      </c>
    </row>
    <row r="6577" spans="1:10">
      <c r="A6577" s="89" t="s">
        <v>16016</v>
      </c>
      <c r="B6577" s="89">
        <v>500</v>
      </c>
      <c r="C6577" s="89" t="s">
        <v>7963</v>
      </c>
      <c r="D6577" s="89" t="s">
        <v>16017</v>
      </c>
      <c r="E6577" s="89" t="s">
        <v>7005</v>
      </c>
      <c r="F6577" s="89" t="s">
        <v>4293</v>
      </c>
      <c r="G6577" s="105">
        <v>45483.336111111108</v>
      </c>
      <c r="H6577" t="str">
        <f>INDEX(Partner_details[companyName], MATCH(E6577, Partner_details[email], 0))</f>
        <v>Tashir Papazyan</v>
      </c>
      <c r="I6577">
        <f>IFERROR(INDEX(ggPayers[payer], MATCH(A6577, ggPayers[remote_order_id], 0)), 0)</f>
        <v>0</v>
      </c>
      <c r="J6577" t="str">
        <f t="shared" si="102"/>
        <v>other</v>
      </c>
    </row>
    <row r="6578" spans="1:10">
      <c r="A6578" s="89" t="s">
        <v>16018</v>
      </c>
      <c r="B6578" s="89">
        <v>500</v>
      </c>
      <c r="C6578" s="89" t="s">
        <v>7963</v>
      </c>
      <c r="D6578" s="99" t="s">
        <v>16019</v>
      </c>
      <c r="E6578" s="89" t="s">
        <v>7005</v>
      </c>
      <c r="F6578" s="89" t="s">
        <v>4293</v>
      </c>
      <c r="G6578" s="105">
        <v>45483.336111111108</v>
      </c>
      <c r="H6578" t="str">
        <f>INDEX(Partner_details[companyName], MATCH(E6578, Partner_details[email], 0))</f>
        <v>Tashir Papazyan</v>
      </c>
      <c r="I6578">
        <f>IFERROR(INDEX(ggPayers[payer], MATCH(A6578, ggPayers[remote_order_id], 0)), 0)</f>
        <v>0</v>
      </c>
      <c r="J6578" t="str">
        <f t="shared" si="102"/>
        <v>other</v>
      </c>
    </row>
    <row r="6579" spans="1:10">
      <c r="A6579" s="89" t="s">
        <v>16020</v>
      </c>
      <c r="B6579" s="89">
        <v>500</v>
      </c>
      <c r="C6579" s="89" t="s">
        <v>7963</v>
      </c>
      <c r="D6579" s="89" t="s">
        <v>16021</v>
      </c>
      <c r="E6579" s="89" t="s">
        <v>7005</v>
      </c>
      <c r="F6579" s="89" t="s">
        <v>4293</v>
      </c>
      <c r="G6579" s="105">
        <v>45483.336111111108</v>
      </c>
      <c r="H6579" t="str">
        <f>INDEX(Partner_details[companyName], MATCH(E6579, Partner_details[email], 0))</f>
        <v>Tashir Papazyan</v>
      </c>
      <c r="I6579">
        <f>IFERROR(INDEX(ggPayers[payer], MATCH(A6579, ggPayers[remote_order_id], 0)), 0)</f>
        <v>0</v>
      </c>
      <c r="J6579" t="str">
        <f t="shared" si="102"/>
        <v>other</v>
      </c>
    </row>
    <row r="6580" spans="1:10">
      <c r="A6580" s="89" t="s">
        <v>16022</v>
      </c>
      <c r="B6580" s="89">
        <v>500</v>
      </c>
      <c r="C6580" s="89" t="s">
        <v>7963</v>
      </c>
      <c r="D6580" s="89" t="s">
        <v>16023</v>
      </c>
      <c r="E6580" s="89" t="s">
        <v>7005</v>
      </c>
      <c r="F6580" s="89" t="s">
        <v>4293</v>
      </c>
      <c r="G6580" s="105">
        <v>45483.336111111108</v>
      </c>
      <c r="H6580" t="str">
        <f>INDEX(Partner_details[companyName], MATCH(E6580, Partner_details[email], 0))</f>
        <v>Tashir Papazyan</v>
      </c>
      <c r="I6580">
        <f>IFERROR(INDEX(ggPayers[payer], MATCH(A6580, ggPayers[remote_order_id], 0)), 0)</f>
        <v>0</v>
      </c>
      <c r="J6580" t="str">
        <f t="shared" si="102"/>
        <v>other</v>
      </c>
    </row>
    <row r="6581" spans="1:10">
      <c r="A6581" s="89" t="s">
        <v>16024</v>
      </c>
      <c r="B6581" s="89">
        <v>500</v>
      </c>
      <c r="C6581" s="89" t="s">
        <v>7963</v>
      </c>
      <c r="D6581" s="89" t="s">
        <v>16025</v>
      </c>
      <c r="E6581" s="89" t="s">
        <v>7005</v>
      </c>
      <c r="F6581" s="89" t="s">
        <v>4293</v>
      </c>
      <c r="G6581" s="105">
        <v>45483.336111111108</v>
      </c>
      <c r="H6581" t="str">
        <f>INDEX(Partner_details[companyName], MATCH(E6581, Partner_details[email], 0))</f>
        <v>Tashir Papazyan</v>
      </c>
      <c r="I6581">
        <f>IFERROR(INDEX(ggPayers[payer], MATCH(A6581, ggPayers[remote_order_id], 0)), 0)</f>
        <v>0</v>
      </c>
      <c r="J6581" t="str">
        <f t="shared" si="102"/>
        <v>other</v>
      </c>
    </row>
    <row r="6582" spans="1:10">
      <c r="A6582" s="89" t="s">
        <v>16026</v>
      </c>
      <c r="B6582" s="89">
        <v>500</v>
      </c>
      <c r="C6582" s="89" t="s">
        <v>7963</v>
      </c>
      <c r="D6582" s="89" t="s">
        <v>16027</v>
      </c>
      <c r="E6582" s="89" t="s">
        <v>7005</v>
      </c>
      <c r="F6582" s="89" t="s">
        <v>4293</v>
      </c>
      <c r="G6582" s="105">
        <v>45483.336111111108</v>
      </c>
      <c r="H6582" t="str">
        <f>INDEX(Partner_details[companyName], MATCH(E6582, Partner_details[email], 0))</f>
        <v>Tashir Papazyan</v>
      </c>
      <c r="I6582">
        <f>IFERROR(INDEX(ggPayers[payer], MATCH(A6582, ggPayers[remote_order_id], 0)), 0)</f>
        <v>0</v>
      </c>
      <c r="J6582" t="str">
        <f t="shared" si="102"/>
        <v>other</v>
      </c>
    </row>
    <row r="6583" spans="1:10">
      <c r="A6583" s="89" t="s">
        <v>16028</v>
      </c>
      <c r="B6583" s="89">
        <v>500</v>
      </c>
      <c r="C6583" s="89" t="s">
        <v>7963</v>
      </c>
      <c r="D6583" s="89" t="s">
        <v>16029</v>
      </c>
      <c r="E6583" s="89" t="s">
        <v>7005</v>
      </c>
      <c r="F6583" s="89" t="s">
        <v>4293</v>
      </c>
      <c r="G6583" s="105">
        <v>45483.336111111108</v>
      </c>
      <c r="H6583" t="str">
        <f>INDEX(Partner_details[companyName], MATCH(E6583, Partner_details[email], 0))</f>
        <v>Tashir Papazyan</v>
      </c>
      <c r="I6583">
        <f>IFERROR(INDEX(ggPayers[payer], MATCH(A6583, ggPayers[remote_order_id], 0)), 0)</f>
        <v>0</v>
      </c>
      <c r="J6583" t="str">
        <f t="shared" si="102"/>
        <v>other</v>
      </c>
    </row>
    <row r="6584" spans="1:10">
      <c r="A6584" s="89" t="s">
        <v>16030</v>
      </c>
      <c r="B6584" s="89">
        <v>500</v>
      </c>
      <c r="C6584" s="89" t="s">
        <v>7963</v>
      </c>
      <c r="D6584" s="89" t="s">
        <v>16031</v>
      </c>
      <c r="E6584" s="89" t="s">
        <v>7005</v>
      </c>
      <c r="F6584" s="89" t="s">
        <v>4293</v>
      </c>
      <c r="G6584" s="105">
        <v>45483.336111111108</v>
      </c>
      <c r="H6584" t="str">
        <f>INDEX(Partner_details[companyName], MATCH(E6584, Partner_details[email], 0))</f>
        <v>Tashir Papazyan</v>
      </c>
      <c r="I6584">
        <f>IFERROR(INDEX(ggPayers[payer], MATCH(A6584, ggPayers[remote_order_id], 0)), 0)</f>
        <v>0</v>
      </c>
      <c r="J6584" t="str">
        <f t="shared" si="102"/>
        <v>other</v>
      </c>
    </row>
    <row r="6585" spans="1:10">
      <c r="A6585" s="89" t="s">
        <v>16032</v>
      </c>
      <c r="B6585" s="89">
        <v>500</v>
      </c>
      <c r="C6585" s="89" t="s">
        <v>7963</v>
      </c>
      <c r="D6585" s="89" t="s">
        <v>16033</v>
      </c>
      <c r="E6585" s="89" t="s">
        <v>7005</v>
      </c>
      <c r="F6585" s="89" t="s">
        <v>4293</v>
      </c>
      <c r="G6585" s="105">
        <v>45483.336111111108</v>
      </c>
      <c r="H6585" t="str">
        <f>INDEX(Partner_details[companyName], MATCH(E6585, Partner_details[email], 0))</f>
        <v>Tashir Papazyan</v>
      </c>
      <c r="I6585">
        <f>IFERROR(INDEX(ggPayers[payer], MATCH(A6585, ggPayers[remote_order_id], 0)), 0)</f>
        <v>0</v>
      </c>
      <c r="J6585" t="str">
        <f t="shared" si="102"/>
        <v>other</v>
      </c>
    </row>
    <row r="6586" spans="1:10">
      <c r="A6586" s="89" t="s">
        <v>16034</v>
      </c>
      <c r="B6586" s="89">
        <v>500</v>
      </c>
      <c r="C6586" s="89" t="s">
        <v>7963</v>
      </c>
      <c r="D6586" s="89" t="s">
        <v>16035</v>
      </c>
      <c r="E6586" s="89" t="s">
        <v>7005</v>
      </c>
      <c r="F6586" s="89" t="s">
        <v>4293</v>
      </c>
      <c r="G6586" s="105">
        <v>45483.336111111108</v>
      </c>
      <c r="H6586" t="str">
        <f>INDEX(Partner_details[companyName], MATCH(E6586, Partner_details[email], 0))</f>
        <v>Tashir Papazyan</v>
      </c>
      <c r="I6586">
        <f>IFERROR(INDEX(ggPayers[payer], MATCH(A6586, ggPayers[remote_order_id], 0)), 0)</f>
        <v>0</v>
      </c>
      <c r="J6586" t="str">
        <f t="shared" si="102"/>
        <v>other</v>
      </c>
    </row>
    <row r="6587" spans="1:10">
      <c r="A6587" s="89" t="s">
        <v>16036</v>
      </c>
      <c r="B6587" s="89">
        <v>500</v>
      </c>
      <c r="C6587" s="89" t="s">
        <v>7963</v>
      </c>
      <c r="D6587" s="89" t="s">
        <v>16037</v>
      </c>
      <c r="E6587" s="89" t="s">
        <v>7005</v>
      </c>
      <c r="F6587" s="89" t="s">
        <v>4293</v>
      </c>
      <c r="G6587" s="105">
        <v>45483.336111111108</v>
      </c>
      <c r="H6587" t="str">
        <f>INDEX(Partner_details[companyName], MATCH(E6587, Partner_details[email], 0))</f>
        <v>Tashir Papazyan</v>
      </c>
      <c r="I6587">
        <f>IFERROR(INDEX(ggPayers[payer], MATCH(A6587, ggPayers[remote_order_id], 0)), 0)</f>
        <v>0</v>
      </c>
      <c r="J6587" t="str">
        <f t="shared" si="102"/>
        <v>other</v>
      </c>
    </row>
    <row r="6588" spans="1:10">
      <c r="A6588" s="89" t="s">
        <v>16038</v>
      </c>
      <c r="B6588" s="89">
        <v>500</v>
      </c>
      <c r="C6588" s="89" t="s">
        <v>7963</v>
      </c>
      <c r="D6588" s="89" t="s">
        <v>16039</v>
      </c>
      <c r="E6588" s="89" t="s">
        <v>7005</v>
      </c>
      <c r="F6588" s="89" t="s">
        <v>4293</v>
      </c>
      <c r="G6588" s="105">
        <v>45483.336111111108</v>
      </c>
      <c r="H6588" t="str">
        <f>INDEX(Partner_details[companyName], MATCH(E6588, Partner_details[email], 0))</f>
        <v>Tashir Papazyan</v>
      </c>
      <c r="I6588">
        <f>IFERROR(INDEX(ggPayers[payer], MATCH(A6588, ggPayers[remote_order_id], 0)), 0)</f>
        <v>0</v>
      </c>
      <c r="J6588" t="str">
        <f t="shared" si="102"/>
        <v>other</v>
      </c>
    </row>
    <row r="6589" spans="1:10">
      <c r="A6589" s="89" t="s">
        <v>16040</v>
      </c>
      <c r="B6589" s="89">
        <v>500</v>
      </c>
      <c r="C6589" s="89" t="s">
        <v>7963</v>
      </c>
      <c r="D6589" s="89" t="s">
        <v>16041</v>
      </c>
      <c r="E6589" s="89" t="s">
        <v>7005</v>
      </c>
      <c r="F6589" s="89" t="s">
        <v>4293</v>
      </c>
      <c r="G6589" s="105">
        <v>45483.336111111108</v>
      </c>
      <c r="H6589" t="str">
        <f>INDEX(Partner_details[companyName], MATCH(E6589, Partner_details[email], 0))</f>
        <v>Tashir Papazyan</v>
      </c>
      <c r="I6589">
        <f>IFERROR(INDEX(ggPayers[payer], MATCH(A6589, ggPayers[remote_order_id], 0)), 0)</f>
        <v>0</v>
      </c>
      <c r="J6589" t="str">
        <f t="shared" si="102"/>
        <v>other</v>
      </c>
    </row>
    <row r="6590" spans="1:10">
      <c r="A6590" s="89" t="s">
        <v>16042</v>
      </c>
      <c r="B6590" s="89">
        <v>500</v>
      </c>
      <c r="C6590" s="89" t="s">
        <v>7963</v>
      </c>
      <c r="D6590" s="89" t="s">
        <v>16043</v>
      </c>
      <c r="E6590" s="89" t="s">
        <v>7005</v>
      </c>
      <c r="F6590" s="89" t="s">
        <v>4293</v>
      </c>
      <c r="G6590" s="105">
        <v>45483.336111111108</v>
      </c>
      <c r="H6590" t="str">
        <f>INDEX(Partner_details[companyName], MATCH(E6590, Partner_details[email], 0))</f>
        <v>Tashir Papazyan</v>
      </c>
      <c r="I6590">
        <f>IFERROR(INDEX(ggPayers[payer], MATCH(A6590, ggPayers[remote_order_id], 0)), 0)</f>
        <v>0</v>
      </c>
      <c r="J6590" t="str">
        <f t="shared" si="102"/>
        <v>other</v>
      </c>
    </row>
    <row r="6591" spans="1:10">
      <c r="A6591" s="89" t="s">
        <v>16044</v>
      </c>
      <c r="B6591" s="89">
        <v>500</v>
      </c>
      <c r="C6591" s="89" t="s">
        <v>7963</v>
      </c>
      <c r="D6591" s="89" t="s">
        <v>16045</v>
      </c>
      <c r="E6591" s="89" t="s">
        <v>7005</v>
      </c>
      <c r="F6591" s="89" t="s">
        <v>4293</v>
      </c>
      <c r="G6591" s="105">
        <v>45483.336111111108</v>
      </c>
      <c r="H6591" t="str">
        <f>INDEX(Partner_details[companyName], MATCH(E6591, Partner_details[email], 0))</f>
        <v>Tashir Papazyan</v>
      </c>
      <c r="I6591">
        <f>IFERROR(INDEX(ggPayers[payer], MATCH(A6591, ggPayers[remote_order_id], 0)), 0)</f>
        <v>0</v>
      </c>
      <c r="J6591" t="str">
        <f t="shared" si="102"/>
        <v>other</v>
      </c>
    </row>
    <row r="6592" spans="1:10">
      <c r="A6592" s="89" t="s">
        <v>16046</v>
      </c>
      <c r="B6592" s="89">
        <v>500</v>
      </c>
      <c r="C6592" s="89" t="s">
        <v>7963</v>
      </c>
      <c r="D6592" s="89" t="s">
        <v>16047</v>
      </c>
      <c r="E6592" s="89" t="s">
        <v>7005</v>
      </c>
      <c r="F6592" s="89" t="s">
        <v>4293</v>
      </c>
      <c r="G6592" s="105">
        <v>45483.336111111108</v>
      </c>
      <c r="H6592" t="str">
        <f>INDEX(Partner_details[companyName], MATCH(E6592, Partner_details[email], 0))</f>
        <v>Tashir Papazyan</v>
      </c>
      <c r="I6592">
        <f>IFERROR(INDEX(ggPayers[payer], MATCH(A6592, ggPayers[remote_order_id], 0)), 0)</f>
        <v>0</v>
      </c>
      <c r="J6592" t="str">
        <f t="shared" si="102"/>
        <v>other</v>
      </c>
    </row>
    <row r="6593" spans="1:10">
      <c r="A6593" s="89" t="s">
        <v>16048</v>
      </c>
      <c r="B6593" s="89">
        <v>500</v>
      </c>
      <c r="C6593" s="89" t="s">
        <v>7963</v>
      </c>
      <c r="D6593" s="89" t="s">
        <v>16049</v>
      </c>
      <c r="E6593" s="89" t="s">
        <v>7005</v>
      </c>
      <c r="F6593" s="89" t="s">
        <v>4293</v>
      </c>
      <c r="G6593" s="105">
        <v>45483.337500000001</v>
      </c>
      <c r="H6593" t="str">
        <f>INDEX(Partner_details[companyName], MATCH(E6593, Partner_details[email], 0))</f>
        <v>Tashir Papazyan</v>
      </c>
      <c r="I6593">
        <f>IFERROR(INDEX(ggPayers[payer], MATCH(A6593, ggPayers[remote_order_id], 0)), 0)</f>
        <v>0</v>
      </c>
      <c r="J6593" t="str">
        <f t="shared" si="102"/>
        <v>other</v>
      </c>
    </row>
    <row r="6594" spans="1:10">
      <c r="A6594" s="89" t="s">
        <v>16050</v>
      </c>
      <c r="B6594" s="89">
        <v>500</v>
      </c>
      <c r="C6594" s="89" t="s">
        <v>7963</v>
      </c>
      <c r="D6594" s="89" t="s">
        <v>16051</v>
      </c>
      <c r="E6594" s="89" t="s">
        <v>7005</v>
      </c>
      <c r="F6594" s="89" t="s">
        <v>4293</v>
      </c>
      <c r="G6594" s="105">
        <v>45483.337500000001</v>
      </c>
      <c r="H6594" t="str">
        <f>INDEX(Partner_details[companyName], MATCH(E6594, Partner_details[email], 0))</f>
        <v>Tashir Papazyan</v>
      </c>
      <c r="I6594">
        <f>IFERROR(INDEX(ggPayers[payer], MATCH(A6594, ggPayers[remote_order_id], 0)), 0)</f>
        <v>0</v>
      </c>
      <c r="J6594" t="str">
        <f t="shared" si="102"/>
        <v>other</v>
      </c>
    </row>
    <row r="6595" spans="1:10">
      <c r="A6595" s="89" t="s">
        <v>16052</v>
      </c>
      <c r="B6595" s="89">
        <v>500</v>
      </c>
      <c r="C6595" s="89" t="s">
        <v>7963</v>
      </c>
      <c r="D6595" s="89" t="s">
        <v>16053</v>
      </c>
      <c r="E6595" s="89" t="s">
        <v>7005</v>
      </c>
      <c r="F6595" s="89" t="s">
        <v>4293</v>
      </c>
      <c r="G6595" s="105">
        <v>45483.337500000001</v>
      </c>
      <c r="H6595" t="str">
        <f>INDEX(Partner_details[companyName], MATCH(E6595, Partner_details[email], 0))</f>
        <v>Tashir Papazyan</v>
      </c>
      <c r="I6595">
        <f>IFERROR(INDEX(ggPayers[payer], MATCH(A6595, ggPayers[remote_order_id], 0)), 0)</f>
        <v>0</v>
      </c>
      <c r="J6595" t="str">
        <f t="shared" ref="J6595:J6658" si="103">IF(NOT(I6595=0), "ggPay", "other")</f>
        <v>other</v>
      </c>
    </row>
    <row r="6596" spans="1:10">
      <c r="A6596" s="89" t="s">
        <v>4962</v>
      </c>
      <c r="B6596" s="89">
        <v>100</v>
      </c>
      <c r="C6596" s="89" t="s">
        <v>561</v>
      </c>
      <c r="D6596" s="89" t="s">
        <v>16054</v>
      </c>
      <c r="E6596" s="89" t="s">
        <v>7230</v>
      </c>
      <c r="F6596" s="89" t="s">
        <v>4342</v>
      </c>
      <c r="G6596" s="105">
        <v>45483.34097222222</v>
      </c>
      <c r="H6596" t="str">
        <f>INDEX(Partner_details[companyName], MATCH(E6596, Partner_details[email], 0))</f>
        <v>gg cjsc</v>
      </c>
      <c r="I6596">
        <f>IFERROR(INDEX(ggPayers[payer], MATCH(A6596, ggPayers[remote_order_id], 0)), 0)</f>
        <v>825186</v>
      </c>
      <c r="J6596" t="str">
        <f t="shared" si="103"/>
        <v>ggPay</v>
      </c>
    </row>
    <row r="6597" spans="1:10">
      <c r="A6597" s="89" t="s">
        <v>4960</v>
      </c>
      <c r="B6597" s="89">
        <v>1000</v>
      </c>
      <c r="C6597" s="89" t="s">
        <v>561</v>
      </c>
      <c r="D6597" s="89" t="s">
        <v>16055</v>
      </c>
      <c r="E6597" s="89" t="s">
        <v>6572</v>
      </c>
      <c r="F6597" s="89" t="s">
        <v>568</v>
      </c>
      <c r="G6597" s="105">
        <v>45483.371527777781</v>
      </c>
      <c r="H6597" t="str">
        <f>INDEX(Partner_details[companyName], MATCH(E6597, Partner_details[email], 0))</f>
        <v>Bisquit</v>
      </c>
      <c r="I6597">
        <f>IFERROR(INDEX(ggPayers[payer], MATCH(A6597, ggPayers[remote_order_id], 0)), 0)</f>
        <v>217882</v>
      </c>
      <c r="J6597" t="str">
        <f t="shared" si="103"/>
        <v>ggPay</v>
      </c>
    </row>
    <row r="6598" spans="1:10">
      <c r="A6598" s="89" t="s">
        <v>4958</v>
      </c>
      <c r="B6598" s="89">
        <v>300</v>
      </c>
      <c r="C6598" s="89" t="s">
        <v>561</v>
      </c>
      <c r="D6598" s="89"/>
      <c r="E6598" s="89" t="s">
        <v>6389</v>
      </c>
      <c r="F6598" s="89" t="s">
        <v>4088</v>
      </c>
      <c r="G6598" s="105">
        <v>45483.390972222223</v>
      </c>
      <c r="H6598" t="str">
        <f>INDEX(Partner_details[companyName], MATCH(E6598, Partner_details[email], 0))</f>
        <v>Tashir Khanjyan</v>
      </c>
      <c r="I6598">
        <f>IFERROR(INDEX(ggPayers[payer], MATCH(A6598, ggPayers[remote_order_id], 0)), 0)</f>
        <v>0</v>
      </c>
      <c r="J6598" t="str">
        <f t="shared" si="103"/>
        <v>other</v>
      </c>
    </row>
    <row r="6599" spans="1:10">
      <c r="A6599" s="89" t="s">
        <v>16056</v>
      </c>
      <c r="B6599" s="89">
        <v>500</v>
      </c>
      <c r="C6599" s="89" t="s">
        <v>7963</v>
      </c>
      <c r="D6599" s="89" t="s">
        <v>16057</v>
      </c>
      <c r="E6599" s="89" t="s">
        <v>6395</v>
      </c>
      <c r="F6599" s="89" t="s">
        <v>4046</v>
      </c>
      <c r="G6599" s="105">
        <v>45483.401388888888</v>
      </c>
      <c r="H6599" t="str">
        <f>INDEX(Partner_details[companyName], MATCH(E6599, Partner_details[email], 0))</f>
        <v>Tashir Teryan</v>
      </c>
      <c r="I6599">
        <f>IFERROR(INDEX(ggPayers[payer], MATCH(A6599, ggPayers[remote_order_id], 0)), 0)</f>
        <v>0</v>
      </c>
      <c r="J6599" t="str">
        <f t="shared" si="103"/>
        <v>other</v>
      </c>
    </row>
    <row r="6600" spans="1:10">
      <c r="A6600" s="89" t="s">
        <v>5995</v>
      </c>
      <c r="B6600" s="89">
        <v>1000</v>
      </c>
      <c r="C6600" s="89" t="s">
        <v>5606</v>
      </c>
      <c r="D6600" s="89" t="s">
        <v>16058</v>
      </c>
      <c r="E6600" s="89" t="s">
        <v>6389</v>
      </c>
      <c r="F6600" s="89" t="s">
        <v>4088</v>
      </c>
      <c r="G6600" s="105">
        <v>45483.422222222223</v>
      </c>
      <c r="H6600" t="str">
        <f>INDEX(Partner_details[companyName], MATCH(E6600, Partner_details[email], 0))</f>
        <v>Tashir Khanjyan</v>
      </c>
      <c r="I6600">
        <f>IFERROR(INDEX(ggPayers[payer], MATCH(A6600, ggPayers[remote_order_id], 0)), 0)</f>
        <v>101752</v>
      </c>
      <c r="J6600" t="str">
        <f t="shared" si="103"/>
        <v>ggPay</v>
      </c>
    </row>
    <row r="6601" spans="1:10">
      <c r="A6601" s="89" t="s">
        <v>4956</v>
      </c>
      <c r="B6601" s="89">
        <v>1000</v>
      </c>
      <c r="C6601" s="89" t="s">
        <v>561</v>
      </c>
      <c r="D6601" s="89"/>
      <c r="E6601" s="89" t="s">
        <v>6389</v>
      </c>
      <c r="F6601" s="89" t="s">
        <v>4088</v>
      </c>
      <c r="G6601" s="105">
        <v>45483.423611111109</v>
      </c>
      <c r="H6601" t="str">
        <f>INDEX(Partner_details[companyName], MATCH(E6601, Partner_details[email], 0))</f>
        <v>Tashir Khanjyan</v>
      </c>
      <c r="I6601">
        <f>IFERROR(INDEX(ggPayers[payer], MATCH(A6601, ggPayers[remote_order_id], 0)), 0)</f>
        <v>0</v>
      </c>
      <c r="J6601" t="str">
        <f t="shared" si="103"/>
        <v>other</v>
      </c>
    </row>
    <row r="6602" spans="1:10">
      <c r="A6602" s="89" t="s">
        <v>5994</v>
      </c>
      <c r="B6602" s="89">
        <v>100</v>
      </c>
      <c r="C6602" s="89" t="s">
        <v>5606</v>
      </c>
      <c r="D6602" s="89" t="s">
        <v>16059</v>
      </c>
      <c r="E6602" s="89" t="s">
        <v>6509</v>
      </c>
      <c r="F6602" s="89" t="s">
        <v>218</v>
      </c>
      <c r="G6602" s="105">
        <v>45483.46597222222</v>
      </c>
      <c r="H6602" t="str">
        <f>INDEX(Partner_details[companyName], MATCH(E6602, Partner_details[email], 0))</f>
        <v>gg cjsc</v>
      </c>
      <c r="I6602">
        <f>IFERROR(INDEX(ggPayers[payer], MATCH(A6602, ggPayers[remote_order_id], 0)), 0)</f>
        <v>388226</v>
      </c>
      <c r="J6602" t="str">
        <f t="shared" si="103"/>
        <v>ggPay</v>
      </c>
    </row>
    <row r="6603" spans="1:10">
      <c r="A6603" s="89" t="s">
        <v>4954</v>
      </c>
      <c r="B6603" s="89">
        <v>500</v>
      </c>
      <c r="C6603" s="89" t="s">
        <v>561</v>
      </c>
      <c r="D6603" s="89" t="s">
        <v>16060</v>
      </c>
      <c r="E6603" s="89" t="s">
        <v>116</v>
      </c>
      <c r="F6603" s="89" t="s">
        <v>6567</v>
      </c>
      <c r="G6603" s="105">
        <v>45483.560416666667</v>
      </c>
      <c r="H6603" t="str">
        <f>INDEX(Partner_details[companyName], MATCH(E6603, Partner_details[email], 0))</f>
        <v>Tumanyan</v>
      </c>
      <c r="I6603">
        <f>IFERROR(INDEX(ggPayers[payer], MATCH(A6603, ggPayers[remote_order_id], 0)), 0)</f>
        <v>16438</v>
      </c>
      <c r="J6603" t="str">
        <f t="shared" si="103"/>
        <v>ggPay</v>
      </c>
    </row>
    <row r="6604" spans="1:10">
      <c r="A6604" s="99" t="s">
        <v>4951</v>
      </c>
      <c r="B6604" s="89">
        <v>1000</v>
      </c>
      <c r="C6604" s="89" t="s">
        <v>561</v>
      </c>
      <c r="D6604" s="89"/>
      <c r="E6604" s="89" t="s">
        <v>6823</v>
      </c>
      <c r="F6604" s="89" t="s">
        <v>3823</v>
      </c>
      <c r="G6604" s="105">
        <v>45483.617361111108</v>
      </c>
      <c r="H6604" t="str">
        <f>INDEX(Partner_details[companyName], MATCH(E6604, Partner_details[email], 0))</f>
        <v>Buzand cafe</v>
      </c>
      <c r="I6604">
        <f>IFERROR(INDEX(ggPayers[payer], MATCH(A6604, ggPayers[remote_order_id], 0)), 0)</f>
        <v>0</v>
      </c>
      <c r="J6604" t="str">
        <f t="shared" si="103"/>
        <v>other</v>
      </c>
    </row>
    <row r="6605" spans="1:10">
      <c r="A6605" s="89" t="s">
        <v>16061</v>
      </c>
      <c r="B6605" s="89">
        <v>1000</v>
      </c>
      <c r="C6605" s="89" t="s">
        <v>7963</v>
      </c>
      <c r="D6605" s="89"/>
      <c r="E6605" s="89" t="s">
        <v>6823</v>
      </c>
      <c r="F6605" s="89" t="s">
        <v>3823</v>
      </c>
      <c r="G6605" s="105">
        <v>45483.617361111108</v>
      </c>
      <c r="H6605" t="str">
        <f>INDEX(Partner_details[companyName], MATCH(E6605, Partner_details[email], 0))</f>
        <v>Buzand cafe</v>
      </c>
      <c r="I6605">
        <f>IFERROR(INDEX(ggPayers[payer], MATCH(A6605, ggPayers[remote_order_id], 0)), 0)</f>
        <v>0</v>
      </c>
      <c r="J6605" t="str">
        <f t="shared" si="103"/>
        <v>other</v>
      </c>
    </row>
    <row r="6606" spans="1:10">
      <c r="A6606" s="89" t="s">
        <v>5993</v>
      </c>
      <c r="B6606" s="89">
        <v>1000</v>
      </c>
      <c r="C6606" s="89" t="s">
        <v>5606</v>
      </c>
      <c r="D6606" s="89" t="s">
        <v>16062</v>
      </c>
      <c r="E6606" s="89" t="s">
        <v>6790</v>
      </c>
      <c r="F6606" s="89" t="s">
        <v>4117</v>
      </c>
      <c r="G6606" s="105">
        <v>45483.636805555558</v>
      </c>
      <c r="H6606" t="str">
        <f>INDEX(Partner_details[companyName], MATCH(E6606, Partner_details[email], 0))</f>
        <v>La Cucina</v>
      </c>
      <c r="I6606">
        <f>IFERROR(INDEX(ggPayers[payer], MATCH(A6606, ggPayers[remote_order_id], 0)), 0)</f>
        <v>345118</v>
      </c>
      <c r="J6606" t="str">
        <f t="shared" si="103"/>
        <v>ggPay</v>
      </c>
    </row>
    <row r="6607" spans="1:10">
      <c r="A6607" s="89" t="s">
        <v>4949</v>
      </c>
      <c r="B6607" s="89">
        <v>1000</v>
      </c>
      <c r="C6607" s="89" t="s">
        <v>561</v>
      </c>
      <c r="D6607" s="89" t="s">
        <v>16063</v>
      </c>
      <c r="E6607" s="89" t="s">
        <v>6790</v>
      </c>
      <c r="F6607" s="89" t="s">
        <v>4117</v>
      </c>
      <c r="G6607" s="105">
        <v>45483.638194444444</v>
      </c>
      <c r="H6607" t="str">
        <f>INDEX(Partner_details[companyName], MATCH(E6607, Partner_details[email], 0))</f>
        <v>La Cucina</v>
      </c>
      <c r="I6607">
        <f>IFERROR(INDEX(ggPayers[payer], MATCH(A6607, ggPayers[remote_order_id], 0)), 0)</f>
        <v>934095</v>
      </c>
      <c r="J6607" t="str">
        <f t="shared" si="103"/>
        <v>ggPay</v>
      </c>
    </row>
    <row r="6608" spans="1:10">
      <c r="A6608" s="89" t="s">
        <v>5992</v>
      </c>
      <c r="B6608" s="89">
        <v>500</v>
      </c>
      <c r="C6608" s="89" t="s">
        <v>5606</v>
      </c>
      <c r="D6608" s="89" t="s">
        <v>16064</v>
      </c>
      <c r="E6608" s="89" t="s">
        <v>7230</v>
      </c>
      <c r="F6608" s="89" t="s">
        <v>4342</v>
      </c>
      <c r="G6608" s="105">
        <v>45483.65625</v>
      </c>
      <c r="H6608" t="str">
        <f>INDEX(Partner_details[companyName], MATCH(E6608, Partner_details[email], 0))</f>
        <v>gg cjsc</v>
      </c>
      <c r="I6608">
        <f>IFERROR(INDEX(ggPayers[payer], MATCH(A6608, ggPayers[remote_order_id], 0)), 0)</f>
        <v>627160</v>
      </c>
      <c r="J6608" t="str">
        <f t="shared" si="103"/>
        <v>ggPay</v>
      </c>
    </row>
    <row r="6609" spans="1:10">
      <c r="A6609" s="89" t="s">
        <v>5991</v>
      </c>
      <c r="B6609" s="89">
        <v>500</v>
      </c>
      <c r="C6609" s="89" t="s">
        <v>5606</v>
      </c>
      <c r="D6609" s="89" t="s">
        <v>16065</v>
      </c>
      <c r="E6609" s="89" t="s">
        <v>7230</v>
      </c>
      <c r="F6609" s="89" t="s">
        <v>4342</v>
      </c>
      <c r="G6609" s="105">
        <v>45483.656944444447</v>
      </c>
      <c r="H6609" t="str">
        <f>INDEX(Partner_details[companyName], MATCH(E6609, Partner_details[email], 0))</f>
        <v>gg cjsc</v>
      </c>
      <c r="I6609">
        <f>IFERROR(INDEX(ggPayers[payer], MATCH(A6609, ggPayers[remote_order_id], 0)), 0)</f>
        <v>627160</v>
      </c>
      <c r="J6609" t="str">
        <f t="shared" si="103"/>
        <v>ggPay</v>
      </c>
    </row>
    <row r="6610" spans="1:10">
      <c r="A6610" s="89" t="s">
        <v>5990</v>
      </c>
      <c r="B6610" s="89">
        <v>500</v>
      </c>
      <c r="C6610" s="89" t="s">
        <v>5606</v>
      </c>
      <c r="D6610" s="89" t="s">
        <v>16066</v>
      </c>
      <c r="E6610" s="89" t="s">
        <v>7230</v>
      </c>
      <c r="F6610" s="89" t="s">
        <v>4342</v>
      </c>
      <c r="G6610" s="105">
        <v>45483.657638888886</v>
      </c>
      <c r="H6610" t="str">
        <f>INDEX(Partner_details[companyName], MATCH(E6610, Partner_details[email], 0))</f>
        <v>gg cjsc</v>
      </c>
      <c r="I6610">
        <f>IFERROR(INDEX(ggPayers[payer], MATCH(A6610, ggPayers[remote_order_id], 0)), 0)</f>
        <v>627160</v>
      </c>
      <c r="J6610" t="str">
        <f t="shared" si="103"/>
        <v>ggPay</v>
      </c>
    </row>
    <row r="6611" spans="1:10">
      <c r="A6611" s="89" t="s">
        <v>4947</v>
      </c>
      <c r="B6611" s="89">
        <v>2000</v>
      </c>
      <c r="C6611" s="89" t="s">
        <v>561</v>
      </c>
      <c r="D6611" s="89"/>
      <c r="E6611" s="89" t="s">
        <v>7235</v>
      </c>
      <c r="F6611" s="89" t="s">
        <v>710</v>
      </c>
      <c r="G6611" s="105">
        <v>45483.679166666669</v>
      </c>
      <c r="H6611" t="str">
        <f>INDEX(Partner_details[companyName], MATCH(E6611, Partner_details[email], 0))</f>
        <v>Smoking Chef</v>
      </c>
      <c r="I6611">
        <f>IFERROR(INDEX(ggPayers[payer], MATCH(A6611, ggPayers[remote_order_id], 0)), 0)</f>
        <v>0</v>
      </c>
      <c r="J6611" t="str">
        <f t="shared" si="103"/>
        <v>other</v>
      </c>
    </row>
    <row r="6612" spans="1:10">
      <c r="A6612" s="89" t="s">
        <v>16067</v>
      </c>
      <c r="B6612" s="89">
        <v>2000</v>
      </c>
      <c r="C6612" s="89" t="s">
        <v>7963</v>
      </c>
      <c r="D6612" s="89"/>
      <c r="E6612" s="89" t="s">
        <v>7235</v>
      </c>
      <c r="F6612" s="89" t="s">
        <v>710</v>
      </c>
      <c r="G6612" s="105">
        <v>45483.679166666669</v>
      </c>
      <c r="H6612" t="str">
        <f>INDEX(Partner_details[companyName], MATCH(E6612, Partner_details[email], 0))</f>
        <v>Smoking Chef</v>
      </c>
      <c r="I6612">
        <f>IFERROR(INDEX(ggPayers[payer], MATCH(A6612, ggPayers[remote_order_id], 0)), 0)</f>
        <v>0</v>
      </c>
      <c r="J6612" t="str">
        <f t="shared" si="103"/>
        <v>other</v>
      </c>
    </row>
    <row r="6613" spans="1:10">
      <c r="A6613" s="89" t="s">
        <v>16068</v>
      </c>
      <c r="B6613" s="89">
        <v>1000</v>
      </c>
      <c r="C6613" s="89" t="s">
        <v>7963</v>
      </c>
      <c r="D6613" s="89" t="s">
        <v>16069</v>
      </c>
      <c r="E6613" s="89" t="s">
        <v>7241</v>
      </c>
      <c r="F6613" s="89" t="s">
        <v>4066</v>
      </c>
      <c r="G6613" s="105">
        <v>45483.685416666667</v>
      </c>
      <c r="H6613" t="str">
        <f>INDEX(Partner_details[companyName], MATCH(E6613, Partner_details[email], 0))</f>
        <v>Tashir Masiv</v>
      </c>
      <c r="I6613">
        <f>IFERROR(INDEX(ggPayers[payer], MATCH(A6613, ggPayers[remote_order_id], 0)), 0)</f>
        <v>0</v>
      </c>
      <c r="J6613" t="str">
        <f t="shared" si="103"/>
        <v>other</v>
      </c>
    </row>
    <row r="6614" spans="1:10">
      <c r="A6614" s="89" t="s">
        <v>4945</v>
      </c>
      <c r="B6614" s="89">
        <v>4000</v>
      </c>
      <c r="C6614" s="89" t="s">
        <v>561</v>
      </c>
      <c r="D6614" s="89"/>
      <c r="E6614" s="89" t="s">
        <v>6830</v>
      </c>
      <c r="F6614" s="89" t="s">
        <v>382</v>
      </c>
      <c r="G6614" s="105">
        <v>45483.727083333331</v>
      </c>
      <c r="H6614" t="str">
        <f>INDEX(Partner_details[companyName], MATCH(E6614, Partner_details[email], 0))</f>
        <v>Beer Academy</v>
      </c>
      <c r="I6614">
        <f>IFERROR(INDEX(ggPayers[payer], MATCH(A6614, ggPayers[remote_order_id], 0)), 0)</f>
        <v>0</v>
      </c>
      <c r="J6614" t="str">
        <f t="shared" si="103"/>
        <v>other</v>
      </c>
    </row>
    <row r="6615" spans="1:10">
      <c r="A6615" s="89" t="s">
        <v>16070</v>
      </c>
      <c r="B6615" s="89">
        <v>1000</v>
      </c>
      <c r="C6615" s="89" t="s">
        <v>7963</v>
      </c>
      <c r="D6615" s="89"/>
      <c r="E6615" s="89" t="s">
        <v>6754</v>
      </c>
      <c r="F6615" s="89" t="s">
        <v>683</v>
      </c>
      <c r="G6615" s="105">
        <v>45483.73541666667</v>
      </c>
      <c r="H6615" t="str">
        <f>INDEX(Partner_details[companyName], MATCH(E6615, Partner_details[email], 0))</f>
        <v>Noraleppo</v>
      </c>
      <c r="I6615">
        <f>IFERROR(INDEX(ggPayers[payer], MATCH(A6615, ggPayers[remote_order_id], 0)), 0)</f>
        <v>0</v>
      </c>
      <c r="J6615" t="str">
        <f t="shared" si="103"/>
        <v>other</v>
      </c>
    </row>
    <row r="6616" spans="1:10">
      <c r="A6616" s="89" t="s">
        <v>16071</v>
      </c>
      <c r="B6616" s="89">
        <v>1000</v>
      </c>
      <c r="C6616" s="89" t="s">
        <v>7963</v>
      </c>
      <c r="D6616" s="89"/>
      <c r="E6616" s="89" t="s">
        <v>6754</v>
      </c>
      <c r="F6616" s="89" t="s">
        <v>683</v>
      </c>
      <c r="G6616" s="105">
        <v>45483.73541666667</v>
      </c>
      <c r="H6616" t="str">
        <f>INDEX(Partner_details[companyName], MATCH(E6616, Partner_details[email], 0))</f>
        <v>Noraleppo</v>
      </c>
      <c r="I6616">
        <f>IFERROR(INDEX(ggPayers[payer], MATCH(A6616, ggPayers[remote_order_id], 0)), 0)</f>
        <v>0</v>
      </c>
      <c r="J6616" t="str">
        <f t="shared" si="103"/>
        <v>other</v>
      </c>
    </row>
    <row r="6617" spans="1:10">
      <c r="A6617" s="89" t="s">
        <v>4943</v>
      </c>
      <c r="B6617" s="89">
        <v>500</v>
      </c>
      <c r="C6617" s="89" t="s">
        <v>561</v>
      </c>
      <c r="D6617" s="89" t="s">
        <v>16072</v>
      </c>
      <c r="E6617" s="89" t="s">
        <v>7018</v>
      </c>
      <c r="F6617" s="89" t="s">
        <v>476</v>
      </c>
      <c r="G6617" s="105">
        <v>45483.737500000003</v>
      </c>
      <c r="H6617" t="str">
        <f>INDEX(Partner_details[companyName], MATCH(E6617, Partner_details[email], 0))</f>
        <v>Malocco</v>
      </c>
      <c r="I6617">
        <f>IFERROR(INDEX(ggPayers[payer], MATCH(A6617, ggPayers[remote_order_id], 0)), 0)</f>
        <v>7739</v>
      </c>
      <c r="J6617" t="str">
        <f t="shared" si="103"/>
        <v>ggPay</v>
      </c>
    </row>
    <row r="6618" spans="1:10">
      <c r="A6618" s="89" t="s">
        <v>5989</v>
      </c>
      <c r="B6618" s="89">
        <v>7000</v>
      </c>
      <c r="C6618" s="89" t="s">
        <v>5606</v>
      </c>
      <c r="D6618" s="89" t="s">
        <v>16073</v>
      </c>
      <c r="E6618" s="89" t="s">
        <v>130</v>
      </c>
      <c r="F6618" s="89" t="s">
        <v>128</v>
      </c>
      <c r="G6618" s="105">
        <v>45483.745138888888</v>
      </c>
      <c r="H6618" t="str">
        <f>INDEX(Partner_details[companyName], MATCH(E6618, Partner_details[email], 0))</f>
        <v>Avetis Grigoryan</v>
      </c>
      <c r="I6618">
        <f>IFERROR(INDEX(ggPayers[payer], MATCH(A6618, ggPayers[remote_order_id], 0)), 0)</f>
        <v>313868</v>
      </c>
      <c r="J6618" t="str">
        <f t="shared" si="103"/>
        <v>ggPay</v>
      </c>
    </row>
    <row r="6619" spans="1:10">
      <c r="A6619" s="89" t="s">
        <v>5988</v>
      </c>
      <c r="B6619" s="89">
        <v>7000</v>
      </c>
      <c r="C6619" s="89" t="s">
        <v>5606</v>
      </c>
      <c r="D6619" s="89" t="s">
        <v>16074</v>
      </c>
      <c r="E6619" s="89" t="s">
        <v>130</v>
      </c>
      <c r="F6619" s="89" t="s">
        <v>128</v>
      </c>
      <c r="G6619" s="105">
        <v>45483.745138888888</v>
      </c>
      <c r="H6619" t="str">
        <f>INDEX(Partner_details[companyName], MATCH(E6619, Partner_details[email], 0))</f>
        <v>Avetis Grigoryan</v>
      </c>
      <c r="I6619">
        <f>IFERROR(INDEX(ggPayers[payer], MATCH(A6619, ggPayers[remote_order_id], 0)), 0)</f>
        <v>313868</v>
      </c>
      <c r="J6619" t="str">
        <f t="shared" si="103"/>
        <v>ggPay</v>
      </c>
    </row>
    <row r="6620" spans="1:10">
      <c r="A6620" s="89" t="s">
        <v>4941</v>
      </c>
      <c r="B6620" s="89">
        <v>1000</v>
      </c>
      <c r="C6620" s="89" t="s">
        <v>561</v>
      </c>
      <c r="D6620" s="89"/>
      <c r="E6620" s="89" t="s">
        <v>6728</v>
      </c>
      <c r="F6620" s="89" t="s">
        <v>6727</v>
      </c>
      <c r="G6620" s="105">
        <v>45483.769444444442</v>
      </c>
      <c r="H6620" t="str">
        <f>INDEX(Partner_details[companyName], MATCH(E6620, Partner_details[email], 0))</f>
        <v>Byblos</v>
      </c>
      <c r="I6620">
        <f>IFERROR(INDEX(ggPayers[payer], MATCH(A6620, ggPayers[remote_order_id], 0)), 0)</f>
        <v>0</v>
      </c>
      <c r="J6620" t="str">
        <f t="shared" si="103"/>
        <v>other</v>
      </c>
    </row>
    <row r="6621" spans="1:10">
      <c r="A6621" s="89" t="s">
        <v>4939</v>
      </c>
      <c r="B6621" s="89">
        <v>1000</v>
      </c>
      <c r="C6621" s="89" t="s">
        <v>561</v>
      </c>
      <c r="D6621" s="89"/>
      <c r="E6621" s="89" t="s">
        <v>6830</v>
      </c>
      <c r="F6621" s="89" t="s">
        <v>382</v>
      </c>
      <c r="G6621" s="105">
        <v>45483.791666666664</v>
      </c>
      <c r="H6621" t="str">
        <f>INDEX(Partner_details[companyName], MATCH(E6621, Partner_details[email], 0))</f>
        <v>Beer Academy</v>
      </c>
      <c r="I6621">
        <f>IFERROR(INDEX(ggPayers[payer], MATCH(A6621, ggPayers[remote_order_id], 0)), 0)</f>
        <v>0</v>
      </c>
      <c r="J6621" t="str">
        <f t="shared" si="103"/>
        <v>other</v>
      </c>
    </row>
    <row r="6622" spans="1:10">
      <c r="A6622" s="89" t="s">
        <v>4937</v>
      </c>
      <c r="B6622" s="89">
        <v>2000</v>
      </c>
      <c r="C6622" s="89" t="s">
        <v>561</v>
      </c>
      <c r="D6622" s="89" t="s">
        <v>16075</v>
      </c>
      <c r="E6622" s="89" t="s">
        <v>6754</v>
      </c>
      <c r="F6622" s="89" t="s">
        <v>683</v>
      </c>
      <c r="G6622" s="105">
        <v>45483.79791666667</v>
      </c>
      <c r="H6622" t="str">
        <f>INDEX(Partner_details[companyName], MATCH(E6622, Partner_details[email], 0))</f>
        <v>Noraleppo</v>
      </c>
      <c r="I6622">
        <f>IFERROR(INDEX(ggPayers[payer], MATCH(A6622, ggPayers[remote_order_id], 0)), 0)</f>
        <v>1129165</v>
      </c>
      <c r="J6622" t="str">
        <f t="shared" si="103"/>
        <v>ggPay</v>
      </c>
    </row>
    <row r="6623" spans="1:10">
      <c r="A6623" s="89" t="s">
        <v>16076</v>
      </c>
      <c r="B6623" s="89">
        <v>1000</v>
      </c>
      <c r="C6623" s="89" t="s">
        <v>7963</v>
      </c>
      <c r="D6623" s="89" t="s">
        <v>16077</v>
      </c>
      <c r="E6623" s="89" t="s">
        <v>6830</v>
      </c>
      <c r="F6623" s="89" t="s">
        <v>382</v>
      </c>
      <c r="G6623" s="105">
        <v>45483.800694444442</v>
      </c>
      <c r="H6623" t="str">
        <f>INDEX(Partner_details[companyName], MATCH(E6623, Partner_details[email], 0))</f>
        <v>Beer Academy</v>
      </c>
      <c r="I6623">
        <f>IFERROR(INDEX(ggPayers[payer], MATCH(A6623, ggPayers[remote_order_id], 0)), 0)</f>
        <v>0</v>
      </c>
      <c r="J6623" t="str">
        <f t="shared" si="103"/>
        <v>other</v>
      </c>
    </row>
    <row r="6624" spans="1:10">
      <c r="A6624" s="89" t="s">
        <v>16078</v>
      </c>
      <c r="B6624" s="89">
        <v>1000</v>
      </c>
      <c r="C6624" s="89" t="s">
        <v>7963</v>
      </c>
      <c r="D6624" s="89" t="s">
        <v>16079</v>
      </c>
      <c r="E6624" s="89" t="s">
        <v>7235</v>
      </c>
      <c r="F6624" s="89" t="s">
        <v>710</v>
      </c>
      <c r="G6624" s="105">
        <v>45483.811805555553</v>
      </c>
      <c r="H6624" t="str">
        <f>INDEX(Partner_details[companyName], MATCH(E6624, Partner_details[email], 0))</f>
        <v>Smoking Chef</v>
      </c>
      <c r="I6624">
        <f>IFERROR(INDEX(ggPayers[payer], MATCH(A6624, ggPayers[remote_order_id], 0)), 0)</f>
        <v>0</v>
      </c>
      <c r="J6624" t="str">
        <f t="shared" si="103"/>
        <v>other</v>
      </c>
    </row>
    <row r="6625" spans="1:10">
      <c r="A6625" s="89" t="s">
        <v>5987</v>
      </c>
      <c r="B6625" s="89">
        <v>200</v>
      </c>
      <c r="C6625" s="89" t="s">
        <v>5606</v>
      </c>
      <c r="D6625" s="89" t="s">
        <v>16080</v>
      </c>
      <c r="E6625" s="89" t="s">
        <v>7230</v>
      </c>
      <c r="F6625" s="89" t="s">
        <v>4342</v>
      </c>
      <c r="G6625" s="105">
        <v>45484.282638888886</v>
      </c>
      <c r="H6625" t="str">
        <f>INDEX(Partner_details[companyName], MATCH(E6625, Partner_details[email], 0))</f>
        <v>gg cjsc</v>
      </c>
      <c r="I6625">
        <f>IFERROR(INDEX(ggPayers[payer], MATCH(A6625, ggPayers[remote_order_id], 0)), 0)</f>
        <v>957701</v>
      </c>
      <c r="J6625" t="str">
        <f t="shared" si="103"/>
        <v>ggPay</v>
      </c>
    </row>
    <row r="6626" spans="1:10">
      <c r="A6626" s="89" t="s">
        <v>4935</v>
      </c>
      <c r="B6626" s="89">
        <v>500</v>
      </c>
      <c r="C6626" s="89" t="s">
        <v>561</v>
      </c>
      <c r="D6626" s="89" t="s">
        <v>16081</v>
      </c>
      <c r="E6626" s="89" t="s">
        <v>7296</v>
      </c>
      <c r="F6626" s="89" t="s">
        <v>516</v>
      </c>
      <c r="G6626" s="105">
        <v>45484.298611111109</v>
      </c>
      <c r="H6626" t="str">
        <f>INDEX(Partner_details[companyName], MATCH(E6626, Partner_details[email], 0))</f>
        <v>Paul</v>
      </c>
      <c r="I6626">
        <f>IFERROR(INDEX(ggPayers[payer], MATCH(A6626, ggPayers[remote_order_id], 0)), 0)</f>
        <v>1026883</v>
      </c>
      <c r="J6626" t="str">
        <f t="shared" si="103"/>
        <v>ggPay</v>
      </c>
    </row>
    <row r="6627" spans="1:10">
      <c r="A6627" s="89" t="s">
        <v>5986</v>
      </c>
      <c r="B6627" s="89">
        <v>500</v>
      </c>
      <c r="C6627" s="89" t="s">
        <v>5606</v>
      </c>
      <c r="D6627" s="89" t="s">
        <v>16082</v>
      </c>
      <c r="E6627" s="89" t="s">
        <v>7230</v>
      </c>
      <c r="F6627" s="89" t="s">
        <v>4342</v>
      </c>
      <c r="G6627" s="105">
        <v>45484.302777777775</v>
      </c>
      <c r="H6627" t="str">
        <f>INDEX(Partner_details[companyName], MATCH(E6627, Partner_details[email], 0))</f>
        <v>gg cjsc</v>
      </c>
      <c r="I6627">
        <f>IFERROR(INDEX(ggPayers[payer], MATCH(A6627, ggPayers[remote_order_id], 0)), 0)</f>
        <v>2679</v>
      </c>
      <c r="J6627" t="str">
        <f t="shared" si="103"/>
        <v>ggPay</v>
      </c>
    </row>
    <row r="6628" spans="1:10">
      <c r="A6628" s="89" t="s">
        <v>4932</v>
      </c>
      <c r="B6628" s="89">
        <v>500</v>
      </c>
      <c r="C6628" s="89" t="s">
        <v>561</v>
      </c>
      <c r="D6628" s="89" t="s">
        <v>16083</v>
      </c>
      <c r="E6628" s="89" t="s">
        <v>7230</v>
      </c>
      <c r="F6628" s="89" t="s">
        <v>4342</v>
      </c>
      <c r="G6628" s="105">
        <v>45484.304166666669</v>
      </c>
      <c r="H6628" t="str">
        <f>INDEX(Partner_details[companyName], MATCH(E6628, Partner_details[email], 0))</f>
        <v>gg cjsc</v>
      </c>
      <c r="I6628">
        <f>IFERROR(INDEX(ggPayers[payer], MATCH(A6628, ggPayers[remote_order_id], 0)), 0)</f>
        <v>480863</v>
      </c>
      <c r="J6628" t="str">
        <f t="shared" si="103"/>
        <v>ggPay</v>
      </c>
    </row>
    <row r="6629" spans="1:10">
      <c r="A6629" s="99" t="s">
        <v>5985</v>
      </c>
      <c r="B6629" s="89">
        <v>2000</v>
      </c>
      <c r="C6629" s="89" t="s">
        <v>5606</v>
      </c>
      <c r="D6629" s="89" t="s">
        <v>16084</v>
      </c>
      <c r="E6629" s="89" t="s">
        <v>7018</v>
      </c>
      <c r="F6629" s="89" t="s">
        <v>476</v>
      </c>
      <c r="G6629" s="105">
        <v>45484.314583333333</v>
      </c>
      <c r="H6629" t="str">
        <f>INDEX(Partner_details[companyName], MATCH(E6629, Partner_details[email], 0))</f>
        <v>Malocco</v>
      </c>
      <c r="I6629">
        <f>IFERROR(INDEX(ggPayers[payer], MATCH(A6629, ggPayers[remote_order_id], 0)), 0)</f>
        <v>774219</v>
      </c>
      <c r="J6629" t="str">
        <f t="shared" si="103"/>
        <v>ggPay</v>
      </c>
    </row>
    <row r="6630" spans="1:10">
      <c r="A6630" s="89" t="s">
        <v>16085</v>
      </c>
      <c r="B6630" s="89">
        <v>500</v>
      </c>
      <c r="C6630" s="89" t="s">
        <v>7963</v>
      </c>
      <c r="D6630" s="89" t="s">
        <v>16086</v>
      </c>
      <c r="E6630" s="89" t="s">
        <v>6690</v>
      </c>
      <c r="F6630" s="89" t="s">
        <v>655</v>
      </c>
      <c r="G6630" s="105">
        <v>45484.36041666667</v>
      </c>
      <c r="H6630" t="str">
        <f>INDEX(Partner_details[companyName], MATCH(E6630, Partner_details[email], 0))</f>
        <v>Bisquit</v>
      </c>
      <c r="I6630">
        <f>IFERROR(INDEX(ggPayers[payer], MATCH(A6630, ggPayers[remote_order_id], 0)), 0)</f>
        <v>0</v>
      </c>
      <c r="J6630" t="str">
        <f t="shared" si="103"/>
        <v>other</v>
      </c>
    </row>
    <row r="6631" spans="1:10">
      <c r="A6631" s="89" t="s">
        <v>16087</v>
      </c>
      <c r="B6631" s="89">
        <v>500</v>
      </c>
      <c r="C6631" s="89" t="s">
        <v>7963</v>
      </c>
      <c r="D6631" s="89"/>
      <c r="E6631" s="89" t="s">
        <v>6690</v>
      </c>
      <c r="F6631" s="89" t="s">
        <v>655</v>
      </c>
      <c r="G6631" s="105">
        <v>45484.36041666667</v>
      </c>
      <c r="H6631" t="str">
        <f>INDEX(Partner_details[companyName], MATCH(E6631, Partner_details[email], 0))</f>
        <v>Bisquit</v>
      </c>
      <c r="I6631">
        <f>IFERROR(INDEX(ggPayers[payer], MATCH(A6631, ggPayers[remote_order_id], 0)), 0)</f>
        <v>0</v>
      </c>
      <c r="J6631" t="str">
        <f t="shared" si="103"/>
        <v>other</v>
      </c>
    </row>
    <row r="6632" spans="1:10">
      <c r="A6632" s="89" t="s">
        <v>16088</v>
      </c>
      <c r="B6632" s="89">
        <v>500</v>
      </c>
      <c r="C6632" s="89" t="s">
        <v>7963</v>
      </c>
      <c r="D6632" s="89"/>
      <c r="E6632" s="89" t="s">
        <v>6690</v>
      </c>
      <c r="F6632" s="89" t="s">
        <v>655</v>
      </c>
      <c r="G6632" s="105">
        <v>45484.36041666667</v>
      </c>
      <c r="H6632" t="str">
        <f>INDEX(Partner_details[companyName], MATCH(E6632, Partner_details[email], 0))</f>
        <v>Bisquit</v>
      </c>
      <c r="I6632">
        <f>IFERROR(INDEX(ggPayers[payer], MATCH(A6632, ggPayers[remote_order_id], 0)), 0)</f>
        <v>0</v>
      </c>
      <c r="J6632" t="str">
        <f t="shared" si="103"/>
        <v>other</v>
      </c>
    </row>
    <row r="6633" spans="1:10">
      <c r="A6633" s="89" t="s">
        <v>16089</v>
      </c>
      <c r="B6633" s="89">
        <v>1000</v>
      </c>
      <c r="C6633" s="89" t="s">
        <v>7963</v>
      </c>
      <c r="D6633" s="89"/>
      <c r="E6633" s="89" t="s">
        <v>7296</v>
      </c>
      <c r="F6633" s="89" t="s">
        <v>516</v>
      </c>
      <c r="G6633" s="105">
        <v>45484.372916666667</v>
      </c>
      <c r="H6633" t="str">
        <f>INDEX(Partner_details[companyName], MATCH(E6633, Partner_details[email], 0))</f>
        <v>Paul</v>
      </c>
      <c r="I6633">
        <f>IFERROR(INDEX(ggPayers[payer], MATCH(A6633, ggPayers[remote_order_id], 0)), 0)</f>
        <v>0</v>
      </c>
      <c r="J6633" t="str">
        <f t="shared" si="103"/>
        <v>other</v>
      </c>
    </row>
    <row r="6634" spans="1:10">
      <c r="A6634" s="89" t="s">
        <v>4995</v>
      </c>
      <c r="B6634" s="89">
        <v>1000</v>
      </c>
      <c r="C6634" s="89" t="s">
        <v>561</v>
      </c>
      <c r="D6634" s="89" t="s">
        <v>16090</v>
      </c>
      <c r="E6634" s="89" t="s">
        <v>7173</v>
      </c>
      <c r="F6634" s="89" t="s">
        <v>4091</v>
      </c>
      <c r="G6634" s="105">
        <v>45484.411111111112</v>
      </c>
      <c r="H6634" t="str">
        <f>INDEX(Partner_details[companyName], MATCH(E6634, Partner_details[email], 0))</f>
        <v>Qarahunge</v>
      </c>
      <c r="I6634">
        <f>IFERROR(INDEX(ggPayers[payer], MATCH(A6634, ggPayers[remote_order_id], 0)), 0)</f>
        <v>821308</v>
      </c>
      <c r="J6634" t="str">
        <f t="shared" si="103"/>
        <v>ggPay</v>
      </c>
    </row>
    <row r="6635" spans="1:10">
      <c r="A6635" s="89" t="s">
        <v>16091</v>
      </c>
      <c r="B6635" s="89">
        <v>500</v>
      </c>
      <c r="C6635" s="89" t="s">
        <v>7963</v>
      </c>
      <c r="D6635" s="89" t="s">
        <v>16092</v>
      </c>
      <c r="E6635" s="89" t="s">
        <v>6572</v>
      </c>
      <c r="F6635" s="89" t="s">
        <v>568</v>
      </c>
      <c r="G6635" s="105">
        <v>45484.429166666669</v>
      </c>
      <c r="H6635" t="str">
        <f>INDEX(Partner_details[companyName], MATCH(E6635, Partner_details[email], 0))</f>
        <v>Bisquit</v>
      </c>
      <c r="I6635">
        <f>IFERROR(INDEX(ggPayers[payer], MATCH(A6635, ggPayers[remote_order_id], 0)), 0)</f>
        <v>0</v>
      </c>
      <c r="J6635" t="str">
        <f t="shared" si="103"/>
        <v>other</v>
      </c>
    </row>
    <row r="6636" spans="1:10">
      <c r="A6636" s="89" t="s">
        <v>16093</v>
      </c>
      <c r="B6636" s="89">
        <v>200</v>
      </c>
      <c r="C6636" s="89" t="s">
        <v>7963</v>
      </c>
      <c r="D6636" s="89" t="s">
        <v>16094</v>
      </c>
      <c r="E6636" s="89" t="s">
        <v>6594</v>
      </c>
      <c r="F6636" s="89" t="s">
        <v>433</v>
      </c>
      <c r="G6636" s="105">
        <v>45484.44027777778</v>
      </c>
      <c r="H6636" t="str">
        <f>INDEX(Partner_details[companyName], MATCH(E6636, Partner_details[email], 0))</f>
        <v>Eywa</v>
      </c>
      <c r="I6636">
        <f>IFERROR(INDEX(ggPayers[payer], MATCH(A6636, ggPayers[remote_order_id], 0)), 0)</f>
        <v>0</v>
      </c>
      <c r="J6636" t="str">
        <f t="shared" si="103"/>
        <v>other</v>
      </c>
    </row>
    <row r="6637" spans="1:10">
      <c r="A6637" s="89" t="s">
        <v>4993</v>
      </c>
      <c r="B6637" s="89">
        <v>1000</v>
      </c>
      <c r="C6637" s="89" t="s">
        <v>561</v>
      </c>
      <c r="D6637" s="89" t="s">
        <v>16095</v>
      </c>
      <c r="E6637" s="89" t="s">
        <v>285</v>
      </c>
      <c r="F6637" s="89" t="s">
        <v>284</v>
      </c>
      <c r="G6637" s="105">
        <v>45484.496527777781</v>
      </c>
      <c r="H6637" t="str">
        <f>INDEX(Partner_details[companyName], MATCH(E6637, Partner_details[email], 0))</f>
        <v>gg cjsc</v>
      </c>
      <c r="I6637">
        <f>IFERROR(INDEX(ggPayers[payer], MATCH(A6637, ggPayers[remote_order_id], 0)), 0)</f>
        <v>627160</v>
      </c>
      <c r="J6637" t="str">
        <f t="shared" si="103"/>
        <v>ggPay</v>
      </c>
    </row>
    <row r="6638" spans="1:10">
      <c r="A6638" s="89" t="s">
        <v>4991</v>
      </c>
      <c r="B6638" s="89">
        <v>100</v>
      </c>
      <c r="C6638" s="89" t="s">
        <v>561</v>
      </c>
      <c r="D6638" s="89" t="s">
        <v>16096</v>
      </c>
      <c r="E6638" s="89" t="s">
        <v>332</v>
      </c>
      <c r="F6638" s="89" t="s">
        <v>331</v>
      </c>
      <c r="G6638" s="105">
        <v>45484.55</v>
      </c>
      <c r="H6638" t="str">
        <f>INDEX(Partner_details[companyName], MATCH(E6638, Partner_details[email], 0))</f>
        <v>gg cjsc</v>
      </c>
      <c r="I6638">
        <f>IFERROR(INDEX(ggPayers[payer], MATCH(A6638, ggPayers[remote_order_id], 0)), 0)</f>
        <v>325453</v>
      </c>
      <c r="J6638" t="str">
        <f t="shared" si="103"/>
        <v>ggPay</v>
      </c>
    </row>
    <row r="6639" spans="1:10">
      <c r="A6639" s="89" t="s">
        <v>4989</v>
      </c>
      <c r="B6639" s="89">
        <v>100</v>
      </c>
      <c r="C6639" s="89" t="s">
        <v>561</v>
      </c>
      <c r="D6639" s="89" t="s">
        <v>16097</v>
      </c>
      <c r="E6639" s="89" t="s">
        <v>332</v>
      </c>
      <c r="F6639" s="89" t="s">
        <v>331</v>
      </c>
      <c r="G6639" s="105">
        <v>45484.550694444442</v>
      </c>
      <c r="H6639" t="str">
        <f>INDEX(Partner_details[companyName], MATCH(E6639, Partner_details[email], 0))</f>
        <v>gg cjsc</v>
      </c>
      <c r="I6639">
        <f>IFERROR(INDEX(ggPayers[payer], MATCH(A6639, ggPayers[remote_order_id], 0)), 0)</f>
        <v>325453</v>
      </c>
      <c r="J6639" t="str">
        <f t="shared" si="103"/>
        <v>ggPay</v>
      </c>
    </row>
    <row r="6640" spans="1:10">
      <c r="A6640" s="89" t="s">
        <v>4987</v>
      </c>
      <c r="B6640" s="89">
        <v>100</v>
      </c>
      <c r="C6640" s="89" t="s">
        <v>561</v>
      </c>
      <c r="D6640" s="89" t="s">
        <v>16098</v>
      </c>
      <c r="E6640" s="89" t="s">
        <v>332</v>
      </c>
      <c r="F6640" s="89" t="s">
        <v>331</v>
      </c>
      <c r="G6640" s="105">
        <v>45484.552777777775</v>
      </c>
      <c r="H6640" t="str">
        <f>INDEX(Partner_details[companyName], MATCH(E6640, Partner_details[email], 0))</f>
        <v>gg cjsc</v>
      </c>
      <c r="I6640">
        <f>IFERROR(INDEX(ggPayers[payer], MATCH(A6640, ggPayers[remote_order_id], 0)), 0)</f>
        <v>325453</v>
      </c>
      <c r="J6640" t="str">
        <f t="shared" si="103"/>
        <v>ggPay</v>
      </c>
    </row>
    <row r="6641" spans="1:10">
      <c r="A6641" s="89" t="s">
        <v>4985</v>
      </c>
      <c r="B6641" s="89">
        <v>500</v>
      </c>
      <c r="C6641" s="89" t="s">
        <v>561</v>
      </c>
      <c r="D6641" s="89"/>
      <c r="E6641" s="89" t="s">
        <v>7018</v>
      </c>
      <c r="F6641" s="89" t="s">
        <v>476</v>
      </c>
      <c r="G6641" s="105">
        <v>45484.600694444445</v>
      </c>
      <c r="H6641" t="str">
        <f>INDEX(Partner_details[companyName], MATCH(E6641, Partner_details[email], 0))</f>
        <v>Malocco</v>
      </c>
      <c r="I6641">
        <f>IFERROR(INDEX(ggPayers[payer], MATCH(A6641, ggPayers[remote_order_id], 0)), 0)</f>
        <v>0</v>
      </c>
      <c r="J6641" t="str">
        <f t="shared" si="103"/>
        <v>other</v>
      </c>
    </row>
    <row r="6642" spans="1:10">
      <c r="A6642" s="89" t="s">
        <v>16099</v>
      </c>
      <c r="B6642" s="89">
        <v>500</v>
      </c>
      <c r="C6642" s="89" t="s">
        <v>7963</v>
      </c>
      <c r="D6642" s="89"/>
      <c r="E6642" s="89" t="s">
        <v>7018</v>
      </c>
      <c r="F6642" s="89" t="s">
        <v>476</v>
      </c>
      <c r="G6642" s="105">
        <v>45484.600694444445</v>
      </c>
      <c r="H6642" t="str">
        <f>INDEX(Partner_details[companyName], MATCH(E6642, Partner_details[email], 0))</f>
        <v>Malocco</v>
      </c>
      <c r="I6642">
        <f>IFERROR(INDEX(ggPayers[payer], MATCH(A6642, ggPayers[remote_order_id], 0)), 0)</f>
        <v>0</v>
      </c>
      <c r="J6642" t="str">
        <f t="shared" si="103"/>
        <v>other</v>
      </c>
    </row>
    <row r="6643" spans="1:10">
      <c r="A6643" s="89" t="s">
        <v>16100</v>
      </c>
      <c r="B6643" s="89">
        <v>2000</v>
      </c>
      <c r="C6643" s="89" t="s">
        <v>7963</v>
      </c>
      <c r="D6643" s="89" t="s">
        <v>16101</v>
      </c>
      <c r="E6643" s="89" t="s">
        <v>6830</v>
      </c>
      <c r="F6643" s="89" t="s">
        <v>382</v>
      </c>
      <c r="G6643" s="105">
        <v>45484.65347222222</v>
      </c>
      <c r="H6643" t="str">
        <f>INDEX(Partner_details[companyName], MATCH(E6643, Partner_details[email], 0))</f>
        <v>Beer Academy</v>
      </c>
      <c r="I6643">
        <f>IFERROR(INDEX(ggPayers[payer], MATCH(A6643, ggPayers[remote_order_id], 0)), 0)</f>
        <v>0</v>
      </c>
      <c r="J6643" t="str">
        <f t="shared" si="103"/>
        <v>other</v>
      </c>
    </row>
    <row r="6644" spans="1:10">
      <c r="A6644" s="89" t="s">
        <v>16102</v>
      </c>
      <c r="B6644" s="89">
        <v>2000</v>
      </c>
      <c r="C6644" s="89" t="s">
        <v>7963</v>
      </c>
      <c r="D6644" s="89" t="s">
        <v>16103</v>
      </c>
      <c r="E6644" s="89" t="s">
        <v>6830</v>
      </c>
      <c r="F6644" s="89" t="s">
        <v>382</v>
      </c>
      <c r="G6644" s="105">
        <v>45484.65347222222</v>
      </c>
      <c r="H6644" t="str">
        <f>INDEX(Partner_details[companyName], MATCH(E6644, Partner_details[email], 0))</f>
        <v>Beer Academy</v>
      </c>
      <c r="I6644">
        <f>IFERROR(INDEX(ggPayers[payer], MATCH(A6644, ggPayers[remote_order_id], 0)), 0)</f>
        <v>0</v>
      </c>
      <c r="J6644" t="str">
        <f t="shared" si="103"/>
        <v>other</v>
      </c>
    </row>
    <row r="6645" spans="1:10">
      <c r="A6645" s="89" t="s">
        <v>4983</v>
      </c>
      <c r="B6645" s="89">
        <v>1000</v>
      </c>
      <c r="C6645" s="89" t="s">
        <v>561</v>
      </c>
      <c r="D6645" s="89" t="s">
        <v>16104</v>
      </c>
      <c r="E6645" s="89" t="s">
        <v>130</v>
      </c>
      <c r="F6645" s="89" t="s">
        <v>128</v>
      </c>
      <c r="G6645" s="105">
        <v>45484.663888888892</v>
      </c>
      <c r="H6645" t="str">
        <f>INDEX(Partner_details[companyName], MATCH(E6645, Partner_details[email], 0))</f>
        <v>Avetis Grigoryan</v>
      </c>
      <c r="I6645">
        <f>IFERROR(INDEX(ggPayers[payer], MATCH(A6645, ggPayers[remote_order_id], 0)), 0)</f>
        <v>71220</v>
      </c>
      <c r="J6645" t="str">
        <f t="shared" si="103"/>
        <v>ggPay</v>
      </c>
    </row>
    <row r="6646" spans="1:10">
      <c r="A6646" s="89" t="s">
        <v>4981</v>
      </c>
      <c r="B6646" s="89">
        <v>2500</v>
      </c>
      <c r="C6646" s="89" t="s">
        <v>561</v>
      </c>
      <c r="D6646" s="89" t="s">
        <v>16105</v>
      </c>
      <c r="E6646" s="89" t="s">
        <v>130</v>
      </c>
      <c r="F6646" s="89" t="s">
        <v>128</v>
      </c>
      <c r="G6646" s="105">
        <v>45484.686111111114</v>
      </c>
      <c r="H6646" t="str">
        <f>INDEX(Partner_details[companyName], MATCH(E6646, Partner_details[email], 0))</f>
        <v>Avetis Grigoryan</v>
      </c>
      <c r="I6646">
        <f>IFERROR(INDEX(ggPayers[payer], MATCH(A6646, ggPayers[remote_order_id], 0)), 0)</f>
        <v>27779</v>
      </c>
      <c r="J6646" t="str">
        <f t="shared" si="103"/>
        <v>ggPay</v>
      </c>
    </row>
    <row r="6647" spans="1:10">
      <c r="A6647" s="89" t="s">
        <v>4979</v>
      </c>
      <c r="B6647" s="89">
        <v>1000</v>
      </c>
      <c r="C6647" s="89" t="s">
        <v>561</v>
      </c>
      <c r="D6647" s="89" t="s">
        <v>16106</v>
      </c>
      <c r="E6647" s="89" t="s">
        <v>7133</v>
      </c>
      <c r="F6647" s="89" t="s">
        <v>801</v>
      </c>
      <c r="G6647" s="105">
        <v>45484.710416666669</v>
      </c>
      <c r="H6647" t="str">
        <f>INDEX(Partner_details[companyName], MATCH(E6647, Partner_details[email], 0))</f>
        <v>Prepa</v>
      </c>
      <c r="I6647">
        <f>IFERROR(INDEX(ggPayers[payer], MATCH(A6647, ggPayers[remote_order_id], 0)), 0)</f>
        <v>1124028</v>
      </c>
      <c r="J6647" t="str">
        <f t="shared" si="103"/>
        <v>ggPay</v>
      </c>
    </row>
    <row r="6648" spans="1:10">
      <c r="A6648" s="89" t="s">
        <v>16107</v>
      </c>
      <c r="B6648" s="89">
        <v>1000</v>
      </c>
      <c r="C6648" s="89" t="s">
        <v>7963</v>
      </c>
      <c r="D6648" s="89" t="s">
        <v>16108</v>
      </c>
      <c r="E6648" s="89" t="s">
        <v>7263</v>
      </c>
      <c r="F6648" s="89" t="s">
        <v>270</v>
      </c>
      <c r="G6648" s="105">
        <v>45484.714583333334</v>
      </c>
      <c r="H6648" t="str">
        <f>INDEX(Partner_details[companyName], MATCH(E6648, Partner_details[email], 0))</f>
        <v>Arctic Fox</v>
      </c>
      <c r="I6648">
        <f>IFERROR(INDEX(ggPayers[payer], MATCH(A6648, ggPayers[remote_order_id], 0)), 0)</f>
        <v>0</v>
      </c>
      <c r="J6648" t="str">
        <f t="shared" si="103"/>
        <v>other</v>
      </c>
    </row>
    <row r="6649" spans="1:10">
      <c r="A6649" s="89" t="s">
        <v>4977</v>
      </c>
      <c r="B6649" s="89">
        <v>500</v>
      </c>
      <c r="C6649" s="89" t="s">
        <v>561</v>
      </c>
      <c r="D6649" s="99" t="s">
        <v>16109</v>
      </c>
      <c r="E6649" s="89" t="s">
        <v>6395</v>
      </c>
      <c r="F6649" s="89" t="s">
        <v>4046</v>
      </c>
      <c r="G6649" s="105">
        <v>45484.737500000003</v>
      </c>
      <c r="H6649" t="str">
        <f>INDEX(Partner_details[companyName], MATCH(E6649, Partner_details[email], 0))</f>
        <v>Tashir Teryan</v>
      </c>
      <c r="I6649">
        <f>IFERROR(INDEX(ggPayers[payer], MATCH(A6649, ggPayers[remote_order_id], 0)), 0)</f>
        <v>921891</v>
      </c>
      <c r="J6649" t="str">
        <f t="shared" si="103"/>
        <v>ggPay</v>
      </c>
    </row>
    <row r="6650" spans="1:10">
      <c r="A6650" s="89" t="s">
        <v>4974</v>
      </c>
      <c r="B6650" s="89">
        <v>2000</v>
      </c>
      <c r="C6650" s="89" t="s">
        <v>561</v>
      </c>
      <c r="D6650" s="89"/>
      <c r="E6650" s="89" t="s">
        <v>7018</v>
      </c>
      <c r="F6650" s="89" t="s">
        <v>476</v>
      </c>
      <c r="G6650" s="105">
        <v>45484.745138888888</v>
      </c>
      <c r="H6650" t="str">
        <f>INDEX(Partner_details[companyName], MATCH(E6650, Partner_details[email], 0))</f>
        <v>Malocco</v>
      </c>
      <c r="I6650">
        <f>IFERROR(INDEX(ggPayers[payer], MATCH(A6650, ggPayers[remote_order_id], 0)), 0)</f>
        <v>0</v>
      </c>
      <c r="J6650" t="str">
        <f t="shared" si="103"/>
        <v>other</v>
      </c>
    </row>
    <row r="6651" spans="1:10">
      <c r="A6651" s="89" t="s">
        <v>16110</v>
      </c>
      <c r="B6651" s="89">
        <v>2000</v>
      </c>
      <c r="C6651" s="89" t="s">
        <v>7963</v>
      </c>
      <c r="D6651" s="89"/>
      <c r="E6651" s="89" t="s">
        <v>7018</v>
      </c>
      <c r="F6651" s="89" t="s">
        <v>476</v>
      </c>
      <c r="G6651" s="105">
        <v>45484.745138888888</v>
      </c>
      <c r="H6651" t="str">
        <f>INDEX(Partner_details[companyName], MATCH(E6651, Partner_details[email], 0))</f>
        <v>Malocco</v>
      </c>
      <c r="I6651">
        <f>IFERROR(INDEX(ggPayers[payer], MATCH(A6651, ggPayers[remote_order_id], 0)), 0)</f>
        <v>0</v>
      </c>
      <c r="J6651" t="str">
        <f t="shared" si="103"/>
        <v>other</v>
      </c>
    </row>
    <row r="6652" spans="1:10">
      <c r="A6652" s="89" t="s">
        <v>4972</v>
      </c>
      <c r="B6652" s="89">
        <v>5000</v>
      </c>
      <c r="C6652" s="89" t="s">
        <v>561</v>
      </c>
      <c r="D6652" s="89" t="s">
        <v>16111</v>
      </c>
      <c r="E6652" s="89" t="s">
        <v>130</v>
      </c>
      <c r="F6652" s="89" t="s">
        <v>128</v>
      </c>
      <c r="G6652" s="105">
        <v>45484.748611111114</v>
      </c>
      <c r="H6652" t="str">
        <f>INDEX(Partner_details[companyName], MATCH(E6652, Partner_details[email], 0))</f>
        <v>Avetis Grigoryan</v>
      </c>
      <c r="I6652">
        <f>IFERROR(INDEX(ggPayers[payer], MATCH(A6652, ggPayers[remote_order_id], 0)), 0)</f>
        <v>35715</v>
      </c>
      <c r="J6652" t="str">
        <f t="shared" si="103"/>
        <v>ggPay</v>
      </c>
    </row>
    <row r="6653" spans="1:10">
      <c r="A6653" s="89" t="s">
        <v>4970</v>
      </c>
      <c r="B6653" s="89">
        <v>500</v>
      </c>
      <c r="C6653" s="89" t="s">
        <v>561</v>
      </c>
      <c r="D6653" s="89" t="s">
        <v>16112</v>
      </c>
      <c r="E6653" s="89" t="s">
        <v>7230</v>
      </c>
      <c r="F6653" s="89" t="s">
        <v>4342</v>
      </c>
      <c r="G6653" s="105">
        <v>45484.752083333333</v>
      </c>
      <c r="H6653" t="str">
        <f>INDEX(Partner_details[companyName], MATCH(E6653, Partner_details[email], 0))</f>
        <v>gg cjsc</v>
      </c>
      <c r="I6653">
        <f>IFERROR(INDEX(ggPayers[payer], MATCH(A6653, ggPayers[remote_order_id], 0)), 0)</f>
        <v>798</v>
      </c>
      <c r="J6653" t="str">
        <f t="shared" si="103"/>
        <v>ggPay</v>
      </c>
    </row>
    <row r="6654" spans="1:10">
      <c r="A6654" s="89" t="s">
        <v>4968</v>
      </c>
      <c r="B6654" s="89">
        <v>300</v>
      </c>
      <c r="C6654" s="89" t="s">
        <v>561</v>
      </c>
      <c r="D6654" s="89"/>
      <c r="E6654" s="89" t="s">
        <v>6389</v>
      </c>
      <c r="F6654" s="89" t="s">
        <v>4088</v>
      </c>
      <c r="G6654" s="105">
        <v>45484.774305555555</v>
      </c>
      <c r="H6654" t="str">
        <f>INDEX(Partner_details[companyName], MATCH(E6654, Partner_details[email], 0))</f>
        <v>Tashir Khanjyan</v>
      </c>
      <c r="I6654">
        <f>IFERROR(INDEX(ggPayers[payer], MATCH(A6654, ggPayers[remote_order_id], 0)), 0)</f>
        <v>0</v>
      </c>
      <c r="J6654" t="str">
        <f t="shared" si="103"/>
        <v>other</v>
      </c>
    </row>
    <row r="6655" spans="1:10">
      <c r="A6655" s="89" t="s">
        <v>4966</v>
      </c>
      <c r="B6655" s="89">
        <v>1500</v>
      </c>
      <c r="C6655" s="89" t="s">
        <v>561</v>
      </c>
      <c r="D6655" s="89" t="s">
        <v>16113</v>
      </c>
      <c r="E6655" s="89" t="s">
        <v>6830</v>
      </c>
      <c r="F6655" s="89" t="s">
        <v>382</v>
      </c>
      <c r="G6655" s="105">
        <v>45484.807638888888</v>
      </c>
      <c r="H6655" t="str">
        <f>INDEX(Partner_details[companyName], MATCH(E6655, Partner_details[email], 0))</f>
        <v>Beer Academy</v>
      </c>
      <c r="I6655">
        <f>IFERROR(INDEX(ggPayers[payer], MATCH(A6655, ggPayers[remote_order_id], 0)), 0)</f>
        <v>243595</v>
      </c>
      <c r="J6655" t="str">
        <f t="shared" si="103"/>
        <v>ggPay</v>
      </c>
    </row>
    <row r="6656" spans="1:10">
      <c r="A6656" s="89" t="s">
        <v>16114</v>
      </c>
      <c r="B6656" s="89">
        <v>3000</v>
      </c>
      <c r="C6656" s="89" t="s">
        <v>7963</v>
      </c>
      <c r="D6656" s="89" t="s">
        <v>16115</v>
      </c>
      <c r="E6656" s="89" t="s">
        <v>7235</v>
      </c>
      <c r="F6656" s="89" t="s">
        <v>710</v>
      </c>
      <c r="G6656" s="105">
        <v>45484.859027777777</v>
      </c>
      <c r="H6656" t="str">
        <f>INDEX(Partner_details[companyName], MATCH(E6656, Partner_details[email], 0))</f>
        <v>Smoking Chef</v>
      </c>
      <c r="I6656">
        <f>IFERROR(INDEX(ggPayers[payer], MATCH(A6656, ggPayers[remote_order_id], 0)), 0)</f>
        <v>0</v>
      </c>
      <c r="J6656" t="str">
        <f t="shared" si="103"/>
        <v>other</v>
      </c>
    </row>
    <row r="6657" spans="1:10">
      <c r="A6657" s="89" t="s">
        <v>16116</v>
      </c>
      <c r="B6657" s="89">
        <v>3000</v>
      </c>
      <c r="C6657" s="89" t="s">
        <v>7963</v>
      </c>
      <c r="D6657" s="89" t="s">
        <v>16117</v>
      </c>
      <c r="E6657" s="89" t="s">
        <v>7235</v>
      </c>
      <c r="F6657" s="89" t="s">
        <v>710</v>
      </c>
      <c r="G6657" s="105">
        <v>45484.859722222223</v>
      </c>
      <c r="H6657" t="str">
        <f>INDEX(Partner_details[companyName], MATCH(E6657, Partner_details[email], 0))</f>
        <v>Smoking Chef</v>
      </c>
      <c r="I6657">
        <f>IFERROR(INDEX(ggPayers[payer], MATCH(A6657, ggPayers[remote_order_id], 0)), 0)</f>
        <v>0</v>
      </c>
      <c r="J6657" t="str">
        <f t="shared" si="103"/>
        <v>other</v>
      </c>
    </row>
    <row r="6658" spans="1:10">
      <c r="A6658" s="89" t="s">
        <v>16118</v>
      </c>
      <c r="B6658" s="89">
        <v>3000</v>
      </c>
      <c r="C6658" s="89" t="s">
        <v>7963</v>
      </c>
      <c r="D6658" s="89" t="s">
        <v>16119</v>
      </c>
      <c r="E6658" s="89" t="s">
        <v>7235</v>
      </c>
      <c r="F6658" s="89" t="s">
        <v>710</v>
      </c>
      <c r="G6658" s="105">
        <v>45484.859722222223</v>
      </c>
      <c r="H6658" t="str">
        <f>INDEX(Partner_details[companyName], MATCH(E6658, Partner_details[email], 0))</f>
        <v>Smoking Chef</v>
      </c>
      <c r="I6658">
        <f>IFERROR(INDEX(ggPayers[payer], MATCH(A6658, ggPayers[remote_order_id], 0)), 0)</f>
        <v>0</v>
      </c>
      <c r="J6658" t="str">
        <f t="shared" si="103"/>
        <v>other</v>
      </c>
    </row>
    <row r="6659" spans="1:10">
      <c r="A6659" s="89" t="s">
        <v>16120</v>
      </c>
      <c r="B6659" s="89">
        <v>3000</v>
      </c>
      <c r="C6659" s="89" t="s">
        <v>7963</v>
      </c>
      <c r="D6659" s="89"/>
      <c r="E6659" s="89" t="s">
        <v>7235</v>
      </c>
      <c r="F6659" s="89" t="s">
        <v>710</v>
      </c>
      <c r="G6659" s="105">
        <v>45484.859722222223</v>
      </c>
      <c r="H6659" t="str">
        <f>INDEX(Partner_details[companyName], MATCH(E6659, Partner_details[email], 0))</f>
        <v>Smoking Chef</v>
      </c>
      <c r="I6659">
        <f>IFERROR(INDEX(ggPayers[payer], MATCH(A6659, ggPayers[remote_order_id], 0)), 0)</f>
        <v>0</v>
      </c>
      <c r="J6659" t="str">
        <f t="shared" ref="J6659:J6722" si="104">IF(NOT(I6659=0), "ggPay", "other")</f>
        <v>other</v>
      </c>
    </row>
    <row r="6660" spans="1:10">
      <c r="A6660" s="89" t="s">
        <v>4964</v>
      </c>
      <c r="B6660" s="89">
        <v>1500</v>
      </c>
      <c r="C6660" s="89" t="s">
        <v>561</v>
      </c>
      <c r="D6660" s="89" t="s">
        <v>16121</v>
      </c>
      <c r="E6660" s="89" t="s">
        <v>7485</v>
      </c>
      <c r="F6660" s="89" t="s">
        <v>1728</v>
      </c>
      <c r="G6660" s="105">
        <v>45484.863194444442</v>
      </c>
      <c r="H6660" t="str">
        <f>INDEX(Partner_details[companyName], MATCH(E6660, Partner_details[email], 0))</f>
        <v>Cinnabon</v>
      </c>
      <c r="I6660">
        <f>IFERROR(INDEX(ggPayers[payer], MATCH(A6660, ggPayers[remote_order_id], 0)), 0)</f>
        <v>778107</v>
      </c>
      <c r="J6660" t="str">
        <f t="shared" si="104"/>
        <v>ggPay</v>
      </c>
    </row>
    <row r="6661" spans="1:10">
      <c r="A6661" s="89" t="s">
        <v>16122</v>
      </c>
      <c r="B6661" s="89">
        <v>500</v>
      </c>
      <c r="C6661" s="89" t="s">
        <v>7974</v>
      </c>
      <c r="D6661" s="89"/>
      <c r="E6661" s="89" t="s">
        <v>7192</v>
      </c>
      <c r="F6661" s="89" t="s">
        <v>1998</v>
      </c>
      <c r="G6661" s="105">
        <v>45485.425694444442</v>
      </c>
      <c r="H6661" t="str">
        <f>INDEX(Partner_details[companyName], MATCH(E6661, Partner_details[email], 0))</f>
        <v>Karas Tumanyan</v>
      </c>
      <c r="I6661">
        <f>IFERROR(INDEX(ggPayers[payer], MATCH(A6661, ggPayers[remote_order_id], 0)), 0)</f>
        <v>0</v>
      </c>
      <c r="J6661" t="str">
        <f t="shared" si="104"/>
        <v>other</v>
      </c>
    </row>
    <row r="6662" spans="1:10">
      <c r="A6662" s="89" t="s">
        <v>16123</v>
      </c>
      <c r="B6662" s="89">
        <v>500</v>
      </c>
      <c r="C6662" s="89" t="s">
        <v>7974</v>
      </c>
      <c r="D6662" s="89"/>
      <c r="E6662" s="89" t="s">
        <v>7192</v>
      </c>
      <c r="F6662" s="89" t="s">
        <v>1998</v>
      </c>
      <c r="G6662" s="105">
        <v>45485.425694444442</v>
      </c>
      <c r="H6662" t="str">
        <f>INDEX(Partner_details[companyName], MATCH(E6662, Partner_details[email], 0))</f>
        <v>Karas Tumanyan</v>
      </c>
      <c r="I6662">
        <f>IFERROR(INDEX(ggPayers[payer], MATCH(A6662, ggPayers[remote_order_id], 0)), 0)</f>
        <v>0</v>
      </c>
      <c r="J6662" t="str">
        <f t="shared" si="104"/>
        <v>other</v>
      </c>
    </row>
    <row r="6663" spans="1:10">
      <c r="A6663" s="89" t="s">
        <v>16124</v>
      </c>
      <c r="B6663" s="89">
        <v>500</v>
      </c>
      <c r="C6663" s="89" t="s">
        <v>7974</v>
      </c>
      <c r="D6663" s="89"/>
      <c r="E6663" s="89" t="s">
        <v>7192</v>
      </c>
      <c r="F6663" s="89" t="s">
        <v>1998</v>
      </c>
      <c r="G6663" s="105">
        <v>45485.425694444442</v>
      </c>
      <c r="H6663" t="str">
        <f>INDEX(Partner_details[companyName], MATCH(E6663, Partner_details[email], 0))</f>
        <v>Karas Tumanyan</v>
      </c>
      <c r="I6663">
        <f>IFERROR(INDEX(ggPayers[payer], MATCH(A6663, ggPayers[remote_order_id], 0)), 0)</f>
        <v>0</v>
      </c>
      <c r="J6663" t="str">
        <f t="shared" si="104"/>
        <v>other</v>
      </c>
    </row>
    <row r="6664" spans="1:10">
      <c r="A6664" s="89" t="s">
        <v>16125</v>
      </c>
      <c r="B6664" s="89">
        <v>500</v>
      </c>
      <c r="C6664" s="89" t="s">
        <v>7974</v>
      </c>
      <c r="D6664" s="89"/>
      <c r="E6664" s="89" t="s">
        <v>7192</v>
      </c>
      <c r="F6664" s="89" t="s">
        <v>1998</v>
      </c>
      <c r="G6664" s="105">
        <v>45485.425694444442</v>
      </c>
      <c r="H6664" t="str">
        <f>INDEX(Partner_details[companyName], MATCH(E6664, Partner_details[email], 0))</f>
        <v>Karas Tumanyan</v>
      </c>
      <c r="I6664">
        <f>IFERROR(INDEX(ggPayers[payer], MATCH(A6664, ggPayers[remote_order_id], 0)), 0)</f>
        <v>0</v>
      </c>
      <c r="J6664" t="str">
        <f t="shared" si="104"/>
        <v>other</v>
      </c>
    </row>
    <row r="6665" spans="1:10">
      <c r="A6665" s="89" t="s">
        <v>16126</v>
      </c>
      <c r="B6665" s="89">
        <v>500</v>
      </c>
      <c r="C6665" s="89" t="s">
        <v>7974</v>
      </c>
      <c r="D6665" s="89"/>
      <c r="E6665" s="89" t="s">
        <v>7192</v>
      </c>
      <c r="F6665" s="89" t="s">
        <v>1998</v>
      </c>
      <c r="G6665" s="105">
        <v>45485.425694444442</v>
      </c>
      <c r="H6665" t="str">
        <f>INDEX(Partner_details[companyName], MATCH(E6665, Partner_details[email], 0))</f>
        <v>Karas Tumanyan</v>
      </c>
      <c r="I6665">
        <f>IFERROR(INDEX(ggPayers[payer], MATCH(A6665, ggPayers[remote_order_id], 0)), 0)</f>
        <v>0</v>
      </c>
      <c r="J6665" t="str">
        <f t="shared" si="104"/>
        <v>other</v>
      </c>
    </row>
    <row r="6666" spans="1:10">
      <c r="A6666" s="89" t="s">
        <v>16127</v>
      </c>
      <c r="B6666" s="89">
        <v>500</v>
      </c>
      <c r="C6666" s="89" t="s">
        <v>7974</v>
      </c>
      <c r="D6666" s="89"/>
      <c r="E6666" s="89" t="s">
        <v>7192</v>
      </c>
      <c r="F6666" s="89" t="s">
        <v>1998</v>
      </c>
      <c r="G6666" s="105">
        <v>45485.425694444442</v>
      </c>
      <c r="H6666" t="str">
        <f>INDEX(Partner_details[companyName], MATCH(E6666, Partner_details[email], 0))</f>
        <v>Karas Tumanyan</v>
      </c>
      <c r="I6666">
        <f>IFERROR(INDEX(ggPayers[payer], MATCH(A6666, ggPayers[remote_order_id], 0)), 0)</f>
        <v>0</v>
      </c>
      <c r="J6666" t="str">
        <f t="shared" si="104"/>
        <v>other</v>
      </c>
    </row>
    <row r="6667" spans="1:10">
      <c r="A6667" s="89" t="s">
        <v>16128</v>
      </c>
      <c r="B6667" s="89">
        <v>500</v>
      </c>
      <c r="C6667" s="89" t="s">
        <v>7963</v>
      </c>
      <c r="D6667" s="89"/>
      <c r="E6667" s="89" t="s">
        <v>7192</v>
      </c>
      <c r="F6667" s="89" t="s">
        <v>1998</v>
      </c>
      <c r="G6667" s="105">
        <v>45485.425694444442</v>
      </c>
      <c r="H6667" t="str">
        <f>INDEX(Partner_details[companyName], MATCH(E6667, Partner_details[email], 0))</f>
        <v>Karas Tumanyan</v>
      </c>
      <c r="I6667">
        <f>IFERROR(INDEX(ggPayers[payer], MATCH(A6667, ggPayers[remote_order_id], 0)), 0)</f>
        <v>0</v>
      </c>
      <c r="J6667" t="str">
        <f t="shared" si="104"/>
        <v>other</v>
      </c>
    </row>
    <row r="6668" spans="1:10">
      <c r="A6668" s="89" t="s">
        <v>16129</v>
      </c>
      <c r="B6668" s="89">
        <v>500</v>
      </c>
      <c r="C6668" s="89" t="s">
        <v>7974</v>
      </c>
      <c r="D6668" s="89"/>
      <c r="E6668" s="89" t="s">
        <v>7192</v>
      </c>
      <c r="F6668" s="89" t="s">
        <v>1998</v>
      </c>
      <c r="G6668" s="105">
        <v>45485.425694444442</v>
      </c>
      <c r="H6668" t="str">
        <f>INDEX(Partner_details[companyName], MATCH(E6668, Partner_details[email], 0))</f>
        <v>Karas Tumanyan</v>
      </c>
      <c r="I6668">
        <f>IFERROR(INDEX(ggPayers[payer], MATCH(A6668, ggPayers[remote_order_id], 0)), 0)</f>
        <v>0</v>
      </c>
      <c r="J6668" t="str">
        <f t="shared" si="104"/>
        <v>other</v>
      </c>
    </row>
    <row r="6669" spans="1:10">
      <c r="A6669" s="89" t="s">
        <v>5984</v>
      </c>
      <c r="B6669" s="89">
        <v>1000</v>
      </c>
      <c r="C6669" s="89" t="s">
        <v>5606</v>
      </c>
      <c r="D6669" s="89" t="s">
        <v>16130</v>
      </c>
      <c r="E6669" s="89" t="s">
        <v>6728</v>
      </c>
      <c r="F6669" s="89" t="s">
        <v>6727</v>
      </c>
      <c r="G6669" s="105">
        <v>45485.426388888889</v>
      </c>
      <c r="H6669" t="str">
        <f>INDEX(Partner_details[companyName], MATCH(E6669, Partner_details[email], 0))</f>
        <v>Byblos</v>
      </c>
      <c r="I6669">
        <f>IFERROR(INDEX(ggPayers[payer], MATCH(A6669, ggPayers[remote_order_id], 0)), 0)</f>
        <v>912234</v>
      </c>
      <c r="J6669" t="str">
        <f t="shared" si="104"/>
        <v>ggPay</v>
      </c>
    </row>
    <row r="6670" spans="1:10">
      <c r="A6670" s="89" t="s">
        <v>5224</v>
      </c>
      <c r="B6670" s="89">
        <v>1000</v>
      </c>
      <c r="C6670" s="89" t="s">
        <v>561</v>
      </c>
      <c r="D6670" s="89"/>
      <c r="E6670" s="89" t="s">
        <v>6728</v>
      </c>
      <c r="F6670" s="89" t="s">
        <v>6727</v>
      </c>
      <c r="G6670" s="105">
        <v>45485.426388888889</v>
      </c>
      <c r="H6670" t="str">
        <f>INDEX(Partner_details[companyName], MATCH(E6670, Partner_details[email], 0))</f>
        <v>Byblos</v>
      </c>
      <c r="I6670">
        <f>IFERROR(INDEX(ggPayers[payer], MATCH(A6670, ggPayers[remote_order_id], 0)), 0)</f>
        <v>0</v>
      </c>
      <c r="J6670" t="str">
        <f t="shared" si="104"/>
        <v>other</v>
      </c>
    </row>
    <row r="6671" spans="1:10">
      <c r="A6671" s="89" t="s">
        <v>16131</v>
      </c>
      <c r="B6671" s="89">
        <v>1000</v>
      </c>
      <c r="C6671" s="89" t="s">
        <v>7963</v>
      </c>
      <c r="D6671" s="89"/>
      <c r="E6671" s="89" t="s">
        <v>6728</v>
      </c>
      <c r="F6671" s="89" t="s">
        <v>6727</v>
      </c>
      <c r="G6671" s="105">
        <v>45485.426388888889</v>
      </c>
      <c r="H6671" t="str">
        <f>INDEX(Partner_details[companyName], MATCH(E6671, Partner_details[email], 0))</f>
        <v>Byblos</v>
      </c>
      <c r="I6671">
        <f>IFERROR(INDEX(ggPayers[payer], MATCH(A6671, ggPayers[remote_order_id], 0)), 0)</f>
        <v>0</v>
      </c>
      <c r="J6671" t="str">
        <f t="shared" si="104"/>
        <v>other</v>
      </c>
    </row>
    <row r="6672" spans="1:10">
      <c r="A6672" s="89" t="s">
        <v>5222</v>
      </c>
      <c r="B6672" s="89">
        <v>1000</v>
      </c>
      <c r="C6672" s="89" t="s">
        <v>561</v>
      </c>
      <c r="D6672" s="89"/>
      <c r="E6672" s="89" t="s">
        <v>7296</v>
      </c>
      <c r="F6672" s="89" t="s">
        <v>516</v>
      </c>
      <c r="G6672" s="105">
        <v>45485.498611111114</v>
      </c>
      <c r="H6672" t="str">
        <f>INDEX(Partner_details[companyName], MATCH(E6672, Partner_details[email], 0))</f>
        <v>Paul</v>
      </c>
      <c r="I6672">
        <f>IFERROR(INDEX(ggPayers[payer], MATCH(A6672, ggPayers[remote_order_id], 0)), 0)</f>
        <v>0</v>
      </c>
      <c r="J6672" t="str">
        <f t="shared" si="104"/>
        <v>other</v>
      </c>
    </row>
    <row r="6673" spans="1:10">
      <c r="A6673" s="89" t="s">
        <v>16132</v>
      </c>
      <c r="B6673" s="89">
        <v>1000</v>
      </c>
      <c r="C6673" s="89" t="s">
        <v>7963</v>
      </c>
      <c r="D6673" s="89"/>
      <c r="E6673" s="89" t="s">
        <v>7296</v>
      </c>
      <c r="F6673" s="89" t="s">
        <v>516</v>
      </c>
      <c r="G6673" s="105">
        <v>45485.499305555553</v>
      </c>
      <c r="H6673" t="str">
        <f>INDEX(Partner_details[companyName], MATCH(E6673, Partner_details[email], 0))</f>
        <v>Paul</v>
      </c>
      <c r="I6673">
        <f>IFERROR(INDEX(ggPayers[payer], MATCH(A6673, ggPayers[remote_order_id], 0)), 0)</f>
        <v>0</v>
      </c>
      <c r="J6673" t="str">
        <f t="shared" si="104"/>
        <v>other</v>
      </c>
    </row>
    <row r="6674" spans="1:10">
      <c r="A6674" s="89" t="s">
        <v>5220</v>
      </c>
      <c r="B6674" s="89">
        <v>500</v>
      </c>
      <c r="C6674" s="89" t="s">
        <v>561</v>
      </c>
      <c r="D6674" s="89" t="s">
        <v>16133</v>
      </c>
      <c r="E6674" s="89" t="s">
        <v>7296</v>
      </c>
      <c r="F6674" s="89" t="s">
        <v>516</v>
      </c>
      <c r="G6674" s="105">
        <v>45485.521527777775</v>
      </c>
      <c r="H6674" t="str">
        <f>INDEX(Partner_details[companyName], MATCH(E6674, Partner_details[email], 0))</f>
        <v>Paul</v>
      </c>
      <c r="I6674">
        <f>IFERROR(INDEX(ggPayers[payer], MATCH(A6674, ggPayers[remote_order_id], 0)), 0)</f>
        <v>168136</v>
      </c>
      <c r="J6674" t="str">
        <f t="shared" si="104"/>
        <v>ggPay</v>
      </c>
    </row>
    <row r="6675" spans="1:10">
      <c r="A6675" s="89" t="s">
        <v>16134</v>
      </c>
      <c r="B6675" s="89">
        <v>500</v>
      </c>
      <c r="C6675" s="89" t="s">
        <v>7963</v>
      </c>
      <c r="D6675" s="89" t="s">
        <v>16135</v>
      </c>
      <c r="E6675" s="89" t="s">
        <v>6794</v>
      </c>
      <c r="F6675" s="89" t="s">
        <v>474</v>
      </c>
      <c r="G6675" s="105">
        <v>45485.537499999999</v>
      </c>
      <c r="H6675" t="str">
        <f>INDEX(Partner_details[companyName], MATCH(E6675, Partner_details[email], 0))</f>
        <v>Machar</v>
      </c>
      <c r="I6675">
        <f>IFERROR(INDEX(ggPayers[payer], MATCH(A6675, ggPayers[remote_order_id], 0)), 0)</f>
        <v>0</v>
      </c>
      <c r="J6675" t="str">
        <f t="shared" si="104"/>
        <v>other</v>
      </c>
    </row>
    <row r="6676" spans="1:10">
      <c r="A6676" s="89" t="s">
        <v>16136</v>
      </c>
      <c r="B6676" s="89">
        <v>500</v>
      </c>
      <c r="C6676" s="89" t="s">
        <v>7963</v>
      </c>
      <c r="D6676" s="89" t="s">
        <v>16137</v>
      </c>
      <c r="E6676" s="89" t="s">
        <v>6794</v>
      </c>
      <c r="F6676" s="89" t="s">
        <v>474</v>
      </c>
      <c r="G6676" s="105">
        <v>45485.537499999999</v>
      </c>
      <c r="H6676" t="str">
        <f>INDEX(Partner_details[companyName], MATCH(E6676, Partner_details[email], 0))</f>
        <v>Machar</v>
      </c>
      <c r="I6676">
        <f>IFERROR(INDEX(ggPayers[payer], MATCH(A6676, ggPayers[remote_order_id], 0)), 0)</f>
        <v>0</v>
      </c>
      <c r="J6676" t="str">
        <f t="shared" si="104"/>
        <v>other</v>
      </c>
    </row>
    <row r="6677" spans="1:10">
      <c r="A6677" s="89" t="s">
        <v>16138</v>
      </c>
      <c r="B6677" s="89">
        <v>500</v>
      </c>
      <c r="C6677" s="89" t="s">
        <v>7963</v>
      </c>
      <c r="D6677" s="89" t="s">
        <v>16139</v>
      </c>
      <c r="E6677" s="89" t="s">
        <v>6794</v>
      </c>
      <c r="F6677" s="89" t="s">
        <v>474</v>
      </c>
      <c r="G6677" s="105">
        <v>45485.537499999999</v>
      </c>
      <c r="H6677" t="str">
        <f>INDEX(Partner_details[companyName], MATCH(E6677, Partner_details[email], 0))</f>
        <v>Machar</v>
      </c>
      <c r="I6677">
        <f>IFERROR(INDEX(ggPayers[payer], MATCH(A6677, ggPayers[remote_order_id], 0)), 0)</f>
        <v>0</v>
      </c>
      <c r="J6677" t="str">
        <f t="shared" si="104"/>
        <v>other</v>
      </c>
    </row>
    <row r="6678" spans="1:10">
      <c r="A6678" s="89" t="s">
        <v>16140</v>
      </c>
      <c r="B6678" s="89">
        <v>500</v>
      </c>
      <c r="C6678" s="89" t="s">
        <v>7963</v>
      </c>
      <c r="D6678" s="89"/>
      <c r="E6678" s="89" t="s">
        <v>6794</v>
      </c>
      <c r="F6678" s="89" t="s">
        <v>474</v>
      </c>
      <c r="G6678" s="105">
        <v>45485.537499999999</v>
      </c>
      <c r="H6678" t="str">
        <f>INDEX(Partner_details[companyName], MATCH(E6678, Partner_details[email], 0))</f>
        <v>Machar</v>
      </c>
      <c r="I6678">
        <f>IFERROR(INDEX(ggPayers[payer], MATCH(A6678, ggPayers[remote_order_id], 0)), 0)</f>
        <v>0</v>
      </c>
      <c r="J6678" t="str">
        <f t="shared" si="104"/>
        <v>other</v>
      </c>
    </row>
    <row r="6679" spans="1:10">
      <c r="A6679" s="89" t="s">
        <v>16141</v>
      </c>
      <c r="B6679" s="89">
        <v>500</v>
      </c>
      <c r="C6679" s="89" t="s">
        <v>7963</v>
      </c>
      <c r="D6679" s="89"/>
      <c r="E6679" s="89" t="s">
        <v>6794</v>
      </c>
      <c r="F6679" s="89" t="s">
        <v>474</v>
      </c>
      <c r="G6679" s="105">
        <v>45485.537499999999</v>
      </c>
      <c r="H6679" t="str">
        <f>INDEX(Partner_details[companyName], MATCH(E6679, Partner_details[email], 0))</f>
        <v>Machar</v>
      </c>
      <c r="I6679">
        <f>IFERROR(INDEX(ggPayers[payer], MATCH(A6679, ggPayers[remote_order_id], 0)), 0)</f>
        <v>0</v>
      </c>
      <c r="J6679" t="str">
        <f t="shared" si="104"/>
        <v>other</v>
      </c>
    </row>
    <row r="6680" spans="1:10">
      <c r="A6680" s="89" t="s">
        <v>16142</v>
      </c>
      <c r="B6680" s="89">
        <v>500</v>
      </c>
      <c r="C6680" s="89" t="s">
        <v>7963</v>
      </c>
      <c r="D6680" s="89"/>
      <c r="E6680" s="89" t="s">
        <v>6794</v>
      </c>
      <c r="F6680" s="89" t="s">
        <v>474</v>
      </c>
      <c r="G6680" s="105">
        <v>45485.539583333331</v>
      </c>
      <c r="H6680" t="str">
        <f>INDEX(Partner_details[companyName], MATCH(E6680, Partner_details[email], 0))</f>
        <v>Machar</v>
      </c>
      <c r="I6680">
        <f>IFERROR(INDEX(ggPayers[payer], MATCH(A6680, ggPayers[remote_order_id], 0)), 0)</f>
        <v>0</v>
      </c>
      <c r="J6680" t="str">
        <f t="shared" si="104"/>
        <v>other</v>
      </c>
    </row>
    <row r="6681" spans="1:10">
      <c r="A6681" s="89" t="s">
        <v>16143</v>
      </c>
      <c r="B6681" s="89">
        <v>500</v>
      </c>
      <c r="C6681" s="89" t="s">
        <v>7963</v>
      </c>
      <c r="D6681" s="89"/>
      <c r="E6681" s="89" t="s">
        <v>6794</v>
      </c>
      <c r="F6681" s="89" t="s">
        <v>474</v>
      </c>
      <c r="G6681" s="105">
        <v>45485.539583333331</v>
      </c>
      <c r="H6681" t="str">
        <f>INDEX(Partner_details[companyName], MATCH(E6681, Partner_details[email], 0))</f>
        <v>Machar</v>
      </c>
      <c r="I6681">
        <f>IFERROR(INDEX(ggPayers[payer], MATCH(A6681, ggPayers[remote_order_id], 0)), 0)</f>
        <v>0</v>
      </c>
      <c r="J6681" t="str">
        <f t="shared" si="104"/>
        <v>other</v>
      </c>
    </row>
    <row r="6682" spans="1:10">
      <c r="A6682" s="89" t="s">
        <v>5218</v>
      </c>
      <c r="B6682" s="89">
        <v>100</v>
      </c>
      <c r="C6682" s="89" t="s">
        <v>561</v>
      </c>
      <c r="D6682" s="89" t="s">
        <v>16144</v>
      </c>
      <c r="E6682" s="89" t="s">
        <v>332</v>
      </c>
      <c r="F6682" s="89" t="s">
        <v>331</v>
      </c>
      <c r="G6682" s="105">
        <v>45485.564583333333</v>
      </c>
      <c r="H6682" t="str">
        <f>INDEX(Partner_details[companyName], MATCH(E6682, Partner_details[email], 0))</f>
        <v>gg cjsc</v>
      </c>
      <c r="I6682">
        <f>IFERROR(INDEX(ggPayers[payer], MATCH(A6682, ggPayers[remote_order_id], 0)), 0)</f>
        <v>325453</v>
      </c>
      <c r="J6682" t="str">
        <f t="shared" si="104"/>
        <v>ggPay</v>
      </c>
    </row>
    <row r="6683" spans="1:10">
      <c r="A6683" s="89" t="s">
        <v>5216</v>
      </c>
      <c r="B6683" s="89">
        <v>100</v>
      </c>
      <c r="C6683" s="89" t="s">
        <v>561</v>
      </c>
      <c r="D6683" s="89" t="s">
        <v>16145</v>
      </c>
      <c r="E6683" s="89" t="s">
        <v>7018</v>
      </c>
      <c r="F6683" s="89" t="s">
        <v>476</v>
      </c>
      <c r="G6683" s="105">
        <v>45485.586111111108</v>
      </c>
      <c r="H6683" t="str">
        <f>INDEX(Partner_details[companyName], MATCH(E6683, Partner_details[email], 0))</f>
        <v>Malocco</v>
      </c>
      <c r="I6683">
        <f>IFERROR(INDEX(ggPayers[payer], MATCH(A6683, ggPayers[remote_order_id], 0)), 0)</f>
        <v>825186</v>
      </c>
      <c r="J6683" t="str">
        <f t="shared" si="104"/>
        <v>ggPay</v>
      </c>
    </row>
    <row r="6684" spans="1:10">
      <c r="A6684" s="89" t="s">
        <v>16146</v>
      </c>
      <c r="B6684" s="89">
        <v>300</v>
      </c>
      <c r="C6684" s="89" t="s">
        <v>7963</v>
      </c>
      <c r="D6684" s="89" t="s">
        <v>16147</v>
      </c>
      <c r="E6684" s="89" t="s">
        <v>7311</v>
      </c>
      <c r="F6684" s="89" t="s">
        <v>4421</v>
      </c>
      <c r="G6684" s="105">
        <v>45485.637499999997</v>
      </c>
      <c r="H6684" t="str">
        <f>INDEX(Partner_details[companyName], MATCH(E6684, Partner_details[email], 0))</f>
        <v>Coffee music</v>
      </c>
      <c r="I6684">
        <f>IFERROR(INDEX(ggPayers[payer], MATCH(A6684, ggPayers[remote_order_id], 0)), 0)</f>
        <v>0</v>
      </c>
      <c r="J6684" t="str">
        <f t="shared" si="104"/>
        <v>other</v>
      </c>
    </row>
    <row r="6685" spans="1:10">
      <c r="A6685" s="89" t="s">
        <v>5214</v>
      </c>
      <c r="B6685" s="89">
        <v>300</v>
      </c>
      <c r="C6685" s="89" t="s">
        <v>561</v>
      </c>
      <c r="D6685" s="89" t="s">
        <v>16148</v>
      </c>
      <c r="E6685" s="89" t="s">
        <v>133</v>
      </c>
      <c r="F6685" s="89" t="s">
        <v>461</v>
      </c>
      <c r="G6685" s="105">
        <v>45485.688888888886</v>
      </c>
      <c r="H6685" t="str">
        <f>INDEX(Partner_details[companyName], MATCH(E6685, Partner_details[email], 0))</f>
        <v>Lumen Coffee</v>
      </c>
      <c r="I6685">
        <f>IFERROR(INDEX(ggPayers[payer], MATCH(A6685, ggPayers[remote_order_id], 0)), 0)</f>
        <v>657873</v>
      </c>
      <c r="J6685" t="str">
        <f t="shared" si="104"/>
        <v>ggPay</v>
      </c>
    </row>
    <row r="6686" spans="1:10">
      <c r="A6686" s="89" t="s">
        <v>5212</v>
      </c>
      <c r="B6686" s="89">
        <v>500</v>
      </c>
      <c r="C6686" s="89" t="s">
        <v>7991</v>
      </c>
      <c r="D6686" s="89" t="s">
        <v>16149</v>
      </c>
      <c r="E6686" s="89" t="s">
        <v>6572</v>
      </c>
      <c r="F6686" s="89" t="s">
        <v>568</v>
      </c>
      <c r="G6686" s="105">
        <v>45485.693749999999</v>
      </c>
      <c r="H6686" t="str">
        <f>INDEX(Partner_details[companyName], MATCH(E6686, Partner_details[email], 0))</f>
        <v>Bisquit</v>
      </c>
      <c r="I6686">
        <f>IFERROR(INDEX(ggPayers[payer], MATCH(A6686, ggPayers[remote_order_id], 0)), 0)</f>
        <v>52525</v>
      </c>
      <c r="J6686" t="str">
        <f t="shared" si="104"/>
        <v>ggPay</v>
      </c>
    </row>
    <row r="6687" spans="1:10">
      <c r="A6687" s="89" t="s">
        <v>16150</v>
      </c>
      <c r="B6687" s="89">
        <v>500</v>
      </c>
      <c r="C6687" s="89" t="s">
        <v>7963</v>
      </c>
      <c r="D6687" s="89"/>
      <c r="E6687" s="89" t="s">
        <v>7362</v>
      </c>
      <c r="F6687" s="89" t="s">
        <v>3873</v>
      </c>
      <c r="G6687" s="105">
        <v>45485.711111111108</v>
      </c>
      <c r="H6687" t="str">
        <f>INDEX(Partner_details[companyName], MATCH(E6687, Partner_details[email], 0))</f>
        <v>Dulcet cafe</v>
      </c>
      <c r="I6687">
        <f>IFERROR(INDEX(ggPayers[payer], MATCH(A6687, ggPayers[remote_order_id], 0)), 0)</f>
        <v>0</v>
      </c>
      <c r="J6687" t="str">
        <f t="shared" si="104"/>
        <v>other</v>
      </c>
    </row>
    <row r="6688" spans="1:10">
      <c r="A6688" s="89" t="s">
        <v>16151</v>
      </c>
      <c r="B6688" s="89">
        <v>500</v>
      </c>
      <c r="C6688" s="89" t="s">
        <v>7963</v>
      </c>
      <c r="D6688" s="89"/>
      <c r="E6688" s="89" t="s">
        <v>7362</v>
      </c>
      <c r="F6688" s="89" t="s">
        <v>3873</v>
      </c>
      <c r="G6688" s="105">
        <v>45485.711805555555</v>
      </c>
      <c r="H6688" t="str">
        <f>INDEX(Partner_details[companyName], MATCH(E6688, Partner_details[email], 0))</f>
        <v>Dulcet cafe</v>
      </c>
      <c r="I6688">
        <f>IFERROR(INDEX(ggPayers[payer], MATCH(A6688, ggPayers[remote_order_id], 0)), 0)</f>
        <v>0</v>
      </c>
      <c r="J6688" t="str">
        <f t="shared" si="104"/>
        <v>other</v>
      </c>
    </row>
    <row r="6689" spans="1:10">
      <c r="A6689" s="89" t="s">
        <v>16152</v>
      </c>
      <c r="B6689" s="89">
        <v>500</v>
      </c>
      <c r="C6689" s="89" t="s">
        <v>7963</v>
      </c>
      <c r="D6689" s="89"/>
      <c r="E6689" s="89" t="s">
        <v>7362</v>
      </c>
      <c r="F6689" s="89" t="s">
        <v>3873</v>
      </c>
      <c r="G6689" s="105">
        <v>45485.712500000001</v>
      </c>
      <c r="H6689" t="str">
        <f>INDEX(Partner_details[companyName], MATCH(E6689, Partner_details[email], 0))</f>
        <v>Dulcet cafe</v>
      </c>
      <c r="I6689">
        <f>IFERROR(INDEX(ggPayers[payer], MATCH(A6689, ggPayers[remote_order_id], 0)), 0)</f>
        <v>0</v>
      </c>
      <c r="J6689" t="str">
        <f t="shared" si="104"/>
        <v>other</v>
      </c>
    </row>
    <row r="6690" spans="1:10">
      <c r="A6690" s="89" t="s">
        <v>16153</v>
      </c>
      <c r="B6690" s="89">
        <v>500</v>
      </c>
      <c r="C6690" s="89" t="s">
        <v>7963</v>
      </c>
      <c r="D6690" s="89"/>
      <c r="E6690" s="89" t="s">
        <v>7362</v>
      </c>
      <c r="F6690" s="89" t="s">
        <v>3873</v>
      </c>
      <c r="G6690" s="105">
        <v>45485.712500000001</v>
      </c>
      <c r="H6690" t="str">
        <f>INDEX(Partner_details[companyName], MATCH(E6690, Partner_details[email], 0))</f>
        <v>Dulcet cafe</v>
      </c>
      <c r="I6690">
        <f>IFERROR(INDEX(ggPayers[payer], MATCH(A6690, ggPayers[remote_order_id], 0)), 0)</f>
        <v>0</v>
      </c>
      <c r="J6690" t="str">
        <f t="shared" si="104"/>
        <v>other</v>
      </c>
    </row>
    <row r="6691" spans="1:10">
      <c r="A6691" s="89" t="s">
        <v>16154</v>
      </c>
      <c r="B6691" s="89">
        <v>500</v>
      </c>
      <c r="C6691" s="89" t="s">
        <v>7963</v>
      </c>
      <c r="D6691" s="89" t="s">
        <v>16155</v>
      </c>
      <c r="E6691" s="89" t="s">
        <v>7362</v>
      </c>
      <c r="F6691" s="89" t="s">
        <v>3873</v>
      </c>
      <c r="G6691" s="105">
        <v>45485.713888888888</v>
      </c>
      <c r="H6691" t="str">
        <f>INDEX(Partner_details[companyName], MATCH(E6691, Partner_details[email], 0))</f>
        <v>Dulcet cafe</v>
      </c>
      <c r="I6691">
        <f>IFERROR(INDEX(ggPayers[payer], MATCH(A6691, ggPayers[remote_order_id], 0)), 0)</f>
        <v>0</v>
      </c>
      <c r="J6691" t="str">
        <f t="shared" si="104"/>
        <v>other</v>
      </c>
    </row>
    <row r="6692" spans="1:10">
      <c r="A6692" s="89" t="s">
        <v>16156</v>
      </c>
      <c r="B6692" s="89">
        <v>500</v>
      </c>
      <c r="C6692" s="89" t="s">
        <v>7963</v>
      </c>
      <c r="D6692" s="89" t="s">
        <v>16157</v>
      </c>
      <c r="E6692" s="89" t="s">
        <v>7362</v>
      </c>
      <c r="F6692" s="89" t="s">
        <v>3873</v>
      </c>
      <c r="G6692" s="105">
        <v>45485.714583333334</v>
      </c>
      <c r="H6692" t="str">
        <f>INDEX(Partner_details[companyName], MATCH(E6692, Partner_details[email], 0))</f>
        <v>Dulcet cafe</v>
      </c>
      <c r="I6692">
        <f>IFERROR(INDEX(ggPayers[payer], MATCH(A6692, ggPayers[remote_order_id], 0)), 0)</f>
        <v>0</v>
      </c>
      <c r="J6692" t="str">
        <f t="shared" si="104"/>
        <v>other</v>
      </c>
    </row>
    <row r="6693" spans="1:10">
      <c r="A6693" s="89" t="s">
        <v>16158</v>
      </c>
      <c r="B6693" s="89">
        <v>500</v>
      </c>
      <c r="C6693" s="89" t="s">
        <v>7963</v>
      </c>
      <c r="D6693" s="89" t="s">
        <v>16159</v>
      </c>
      <c r="E6693" s="89" t="s">
        <v>7362</v>
      </c>
      <c r="F6693" s="89" t="s">
        <v>3873</v>
      </c>
      <c r="G6693" s="105">
        <v>45485.714583333334</v>
      </c>
      <c r="H6693" t="str">
        <f>INDEX(Partner_details[companyName], MATCH(E6693, Partner_details[email], 0))</f>
        <v>Dulcet cafe</v>
      </c>
      <c r="I6693">
        <f>IFERROR(INDEX(ggPayers[payer], MATCH(A6693, ggPayers[remote_order_id], 0)), 0)</f>
        <v>0</v>
      </c>
      <c r="J6693" t="str">
        <f t="shared" si="104"/>
        <v>other</v>
      </c>
    </row>
    <row r="6694" spans="1:10">
      <c r="A6694" s="89" t="s">
        <v>16160</v>
      </c>
      <c r="B6694" s="89">
        <v>500</v>
      </c>
      <c r="C6694" s="89" t="s">
        <v>7963</v>
      </c>
      <c r="D6694" s="89"/>
      <c r="E6694" s="89" t="s">
        <v>7362</v>
      </c>
      <c r="F6694" s="89" t="s">
        <v>3873</v>
      </c>
      <c r="G6694" s="105">
        <v>45485.714583333334</v>
      </c>
      <c r="H6694" t="str">
        <f>INDEX(Partner_details[companyName], MATCH(E6694, Partner_details[email], 0))</f>
        <v>Dulcet cafe</v>
      </c>
      <c r="I6694">
        <f>IFERROR(INDEX(ggPayers[payer], MATCH(A6694, ggPayers[remote_order_id], 0)), 0)</f>
        <v>0</v>
      </c>
      <c r="J6694" t="str">
        <f t="shared" si="104"/>
        <v>other</v>
      </c>
    </row>
    <row r="6695" spans="1:10">
      <c r="A6695" s="89" t="s">
        <v>5210</v>
      </c>
      <c r="B6695" s="89">
        <v>2000</v>
      </c>
      <c r="C6695" s="89" t="s">
        <v>7991</v>
      </c>
      <c r="D6695" s="89" t="s">
        <v>16161</v>
      </c>
      <c r="E6695" s="89" t="s">
        <v>7306</v>
      </c>
      <c r="F6695" s="89" t="s">
        <v>379</v>
      </c>
      <c r="G6695" s="105">
        <v>45485.71875</v>
      </c>
      <c r="H6695" t="str">
        <f>INDEX(Partner_details[companyName], MATCH(E6695, Partner_details[email], 0))</f>
        <v>Bardak</v>
      </c>
      <c r="I6695">
        <f>IFERROR(INDEX(ggPayers[payer], MATCH(A6695, ggPayers[remote_order_id], 0)), 0)</f>
        <v>612881</v>
      </c>
      <c r="J6695" t="str">
        <f t="shared" si="104"/>
        <v>ggPay</v>
      </c>
    </row>
    <row r="6696" spans="1:10">
      <c r="A6696" s="89" t="s">
        <v>5208</v>
      </c>
      <c r="B6696" s="89">
        <v>2000</v>
      </c>
      <c r="C6696" s="89" t="s">
        <v>561</v>
      </c>
      <c r="D6696" s="89" t="s">
        <v>16162</v>
      </c>
      <c r="E6696" s="89" t="s">
        <v>130</v>
      </c>
      <c r="F6696" s="89" t="s">
        <v>128</v>
      </c>
      <c r="G6696" s="105">
        <v>45485.736111111109</v>
      </c>
      <c r="H6696" t="str">
        <f>INDEX(Partner_details[companyName], MATCH(E6696, Partner_details[email], 0))</f>
        <v>Avetis Grigoryan</v>
      </c>
      <c r="I6696">
        <f>IFERROR(INDEX(ggPayers[payer], MATCH(A6696, ggPayers[remote_order_id], 0)), 0)</f>
        <v>35715</v>
      </c>
      <c r="J6696" t="str">
        <f t="shared" si="104"/>
        <v>ggPay</v>
      </c>
    </row>
    <row r="6697" spans="1:10">
      <c r="A6697" s="89" t="s">
        <v>16163</v>
      </c>
      <c r="B6697" s="89">
        <v>1000</v>
      </c>
      <c r="C6697" s="89" t="s">
        <v>7963</v>
      </c>
      <c r="D6697" s="89"/>
      <c r="E6697" s="89" t="s">
        <v>7235</v>
      </c>
      <c r="F6697" s="89" t="s">
        <v>710</v>
      </c>
      <c r="G6697" s="105">
        <v>45485.739583333336</v>
      </c>
      <c r="H6697" t="str">
        <f>INDEX(Partner_details[companyName], MATCH(E6697, Partner_details[email], 0))</f>
        <v>Smoking Chef</v>
      </c>
      <c r="I6697">
        <f>IFERROR(INDEX(ggPayers[payer], MATCH(A6697, ggPayers[remote_order_id], 0)), 0)</f>
        <v>0</v>
      </c>
      <c r="J6697" t="str">
        <f t="shared" si="104"/>
        <v>other</v>
      </c>
    </row>
    <row r="6698" spans="1:10">
      <c r="A6698" s="89" t="s">
        <v>16164</v>
      </c>
      <c r="B6698" s="89">
        <v>1000</v>
      </c>
      <c r="C6698" s="89" t="s">
        <v>7963</v>
      </c>
      <c r="D6698" s="89"/>
      <c r="E6698" s="89" t="s">
        <v>7235</v>
      </c>
      <c r="F6698" s="89" t="s">
        <v>710</v>
      </c>
      <c r="G6698" s="105">
        <v>45485.739583333336</v>
      </c>
      <c r="H6698" t="str">
        <f>INDEX(Partner_details[companyName], MATCH(E6698, Partner_details[email], 0))</f>
        <v>Smoking Chef</v>
      </c>
      <c r="I6698">
        <f>IFERROR(INDEX(ggPayers[payer], MATCH(A6698, ggPayers[remote_order_id], 0)), 0)</f>
        <v>0</v>
      </c>
      <c r="J6698" t="str">
        <f t="shared" si="104"/>
        <v>other</v>
      </c>
    </row>
    <row r="6699" spans="1:10">
      <c r="A6699" s="89" t="s">
        <v>16165</v>
      </c>
      <c r="B6699" s="89">
        <v>2000</v>
      </c>
      <c r="C6699" s="89" t="s">
        <v>7963</v>
      </c>
      <c r="D6699" s="89" t="s">
        <v>16166</v>
      </c>
      <c r="E6699" s="89" t="s">
        <v>6830</v>
      </c>
      <c r="F6699" s="89" t="s">
        <v>382</v>
      </c>
      <c r="G6699" s="105">
        <v>45485.782638888886</v>
      </c>
      <c r="H6699" t="str">
        <f>INDEX(Partner_details[companyName], MATCH(E6699, Partner_details[email], 0))</f>
        <v>Beer Academy</v>
      </c>
      <c r="I6699">
        <f>IFERROR(INDEX(ggPayers[payer], MATCH(A6699, ggPayers[remote_order_id], 0)), 0)</f>
        <v>0</v>
      </c>
      <c r="J6699" t="str">
        <f t="shared" si="104"/>
        <v>other</v>
      </c>
    </row>
    <row r="6700" spans="1:10">
      <c r="A6700" s="89" t="s">
        <v>5205</v>
      </c>
      <c r="B6700" s="89">
        <v>1000</v>
      </c>
      <c r="C6700" s="89" t="s">
        <v>561</v>
      </c>
      <c r="D6700" s="89" t="s">
        <v>16167</v>
      </c>
      <c r="E6700" s="89" t="s">
        <v>6830</v>
      </c>
      <c r="F6700" s="89" t="s">
        <v>382</v>
      </c>
      <c r="G6700" s="105">
        <v>45485.824305555558</v>
      </c>
      <c r="H6700" t="str">
        <f>INDEX(Partner_details[companyName], MATCH(E6700, Partner_details[email], 0))</f>
        <v>Beer Academy</v>
      </c>
      <c r="I6700">
        <f>IFERROR(INDEX(ggPayers[payer], MATCH(A6700, ggPayers[remote_order_id], 0)), 0)</f>
        <v>627160</v>
      </c>
      <c r="J6700" t="str">
        <f t="shared" si="104"/>
        <v>ggPay</v>
      </c>
    </row>
    <row r="6701" spans="1:10">
      <c r="A6701" s="89" t="s">
        <v>16168</v>
      </c>
      <c r="B6701" s="89">
        <v>6000</v>
      </c>
      <c r="C6701" s="89" t="s">
        <v>7963</v>
      </c>
      <c r="D6701" s="89" t="s">
        <v>16169</v>
      </c>
      <c r="E6701" s="89" t="s">
        <v>6754</v>
      </c>
      <c r="F6701" s="89" t="s">
        <v>683</v>
      </c>
      <c r="G6701" s="105">
        <v>45485.838194444441</v>
      </c>
      <c r="H6701" t="str">
        <f>INDEX(Partner_details[companyName], MATCH(E6701, Partner_details[email], 0))</f>
        <v>Noraleppo</v>
      </c>
      <c r="I6701">
        <f>IFERROR(INDEX(ggPayers[payer], MATCH(A6701, ggPayers[remote_order_id], 0)), 0)</f>
        <v>0</v>
      </c>
      <c r="J6701" t="str">
        <f t="shared" si="104"/>
        <v>other</v>
      </c>
    </row>
    <row r="6702" spans="1:10">
      <c r="A6702" s="89" t="s">
        <v>5203</v>
      </c>
      <c r="B6702" s="89">
        <v>100</v>
      </c>
      <c r="C6702" s="89" t="s">
        <v>561</v>
      </c>
      <c r="D6702" s="89" t="s">
        <v>16170</v>
      </c>
      <c r="E6702" s="89" t="s">
        <v>7018</v>
      </c>
      <c r="F6702" s="89" t="s">
        <v>476</v>
      </c>
      <c r="G6702" s="105">
        <v>45486.263194444444</v>
      </c>
      <c r="H6702" t="str">
        <f>INDEX(Partner_details[companyName], MATCH(E6702, Partner_details[email], 0))</f>
        <v>Malocco</v>
      </c>
      <c r="I6702">
        <f>IFERROR(INDEX(ggPayers[payer], MATCH(A6702, ggPayers[remote_order_id], 0)), 0)</f>
        <v>825186</v>
      </c>
      <c r="J6702" t="str">
        <f t="shared" si="104"/>
        <v>ggPay</v>
      </c>
    </row>
    <row r="6703" spans="1:10">
      <c r="A6703" s="89" t="s">
        <v>5200</v>
      </c>
      <c r="B6703" s="89">
        <v>2000</v>
      </c>
      <c r="C6703" s="89" t="s">
        <v>561</v>
      </c>
      <c r="D6703" s="89"/>
      <c r="E6703" s="89" t="s">
        <v>7018</v>
      </c>
      <c r="F6703" s="89" t="s">
        <v>476</v>
      </c>
      <c r="G6703" s="105">
        <v>45486.390972222223</v>
      </c>
      <c r="H6703" t="str">
        <f>INDEX(Partner_details[companyName], MATCH(E6703, Partner_details[email], 0))</f>
        <v>Malocco</v>
      </c>
      <c r="I6703">
        <f>IFERROR(INDEX(ggPayers[payer], MATCH(A6703, ggPayers[remote_order_id], 0)), 0)</f>
        <v>0</v>
      </c>
      <c r="J6703" t="str">
        <f t="shared" si="104"/>
        <v>other</v>
      </c>
    </row>
    <row r="6704" spans="1:10">
      <c r="A6704" s="89" t="s">
        <v>5198</v>
      </c>
      <c r="B6704" s="89">
        <v>1000</v>
      </c>
      <c r="C6704" s="89" t="s">
        <v>561</v>
      </c>
      <c r="D6704" s="89" t="s">
        <v>16171</v>
      </c>
      <c r="E6704" s="89" t="s">
        <v>7241</v>
      </c>
      <c r="F6704" s="89" t="s">
        <v>4066</v>
      </c>
      <c r="G6704" s="105">
        <v>45486.422222222223</v>
      </c>
      <c r="H6704" t="str">
        <f>INDEX(Partner_details[companyName], MATCH(E6704, Partner_details[email], 0))</f>
        <v>Tashir Masiv</v>
      </c>
      <c r="I6704">
        <f>IFERROR(INDEX(ggPayers[payer], MATCH(A6704, ggPayers[remote_order_id], 0)), 0)</f>
        <v>763190</v>
      </c>
      <c r="J6704" t="str">
        <f t="shared" si="104"/>
        <v>ggPay</v>
      </c>
    </row>
    <row r="6705" spans="1:10">
      <c r="A6705" s="89" t="s">
        <v>5196</v>
      </c>
      <c r="B6705" s="89">
        <v>1000</v>
      </c>
      <c r="C6705" s="89" t="s">
        <v>561</v>
      </c>
      <c r="D6705" s="89" t="s">
        <v>16172</v>
      </c>
      <c r="E6705" s="89" t="s">
        <v>7241</v>
      </c>
      <c r="F6705" s="89" t="s">
        <v>4066</v>
      </c>
      <c r="G6705" s="105">
        <v>45486.42291666667</v>
      </c>
      <c r="H6705" t="str">
        <f>INDEX(Partner_details[companyName], MATCH(E6705, Partner_details[email], 0))</f>
        <v>Tashir Masiv</v>
      </c>
      <c r="I6705">
        <f>IFERROR(INDEX(ggPayers[payer], MATCH(A6705, ggPayers[remote_order_id], 0)), 0)</f>
        <v>763190</v>
      </c>
      <c r="J6705" t="str">
        <f t="shared" si="104"/>
        <v>ggPay</v>
      </c>
    </row>
    <row r="6706" spans="1:10">
      <c r="A6706" s="89" t="s">
        <v>5194</v>
      </c>
      <c r="B6706" s="89">
        <v>200</v>
      </c>
      <c r="C6706" s="89" t="s">
        <v>561</v>
      </c>
      <c r="D6706" s="89" t="s">
        <v>16173</v>
      </c>
      <c r="E6706" s="89" t="s">
        <v>6907</v>
      </c>
      <c r="F6706" s="89" t="s">
        <v>582</v>
      </c>
      <c r="G6706" s="105">
        <v>45486.451388888891</v>
      </c>
      <c r="H6706" t="str">
        <f>INDEX(Partner_details[companyName], MATCH(E6706, Partner_details[email], 0))</f>
        <v>Karas Tumanyan</v>
      </c>
      <c r="I6706">
        <f>IFERROR(INDEX(ggPayers[payer], MATCH(A6706, ggPayers[remote_order_id], 0)), 0)</f>
        <v>889631</v>
      </c>
      <c r="J6706" t="str">
        <f t="shared" si="104"/>
        <v>ggPay</v>
      </c>
    </row>
    <row r="6707" spans="1:10">
      <c r="A6707" s="89" t="s">
        <v>16174</v>
      </c>
      <c r="B6707" s="89">
        <v>200</v>
      </c>
      <c r="C6707" s="89" t="s">
        <v>7963</v>
      </c>
      <c r="D6707" s="89"/>
      <c r="E6707" s="89" t="s">
        <v>7296</v>
      </c>
      <c r="F6707" s="89" t="s">
        <v>516</v>
      </c>
      <c r="G6707" s="105">
        <v>45486.561805555553</v>
      </c>
      <c r="H6707" t="str">
        <f>INDEX(Partner_details[companyName], MATCH(E6707, Partner_details[email], 0))</f>
        <v>Paul</v>
      </c>
      <c r="I6707">
        <f>IFERROR(INDEX(ggPayers[payer], MATCH(A6707, ggPayers[remote_order_id], 0)), 0)</f>
        <v>0</v>
      </c>
      <c r="J6707" t="str">
        <f t="shared" si="104"/>
        <v>other</v>
      </c>
    </row>
    <row r="6708" spans="1:10">
      <c r="A6708" s="89" t="s">
        <v>16175</v>
      </c>
      <c r="B6708" s="89">
        <v>780</v>
      </c>
      <c r="C6708" s="89" t="s">
        <v>7963</v>
      </c>
      <c r="D6708" s="89" t="s">
        <v>16176</v>
      </c>
      <c r="E6708" s="89" t="s">
        <v>7296</v>
      </c>
      <c r="F6708" s="89" t="s">
        <v>516</v>
      </c>
      <c r="G6708" s="105">
        <v>45486.663194444445</v>
      </c>
      <c r="H6708" t="str">
        <f>INDEX(Partner_details[companyName], MATCH(E6708, Partner_details[email], 0))</f>
        <v>Paul</v>
      </c>
      <c r="I6708">
        <f>IFERROR(INDEX(ggPayers[payer], MATCH(A6708, ggPayers[remote_order_id], 0)), 0)</f>
        <v>0</v>
      </c>
      <c r="J6708" t="str">
        <f t="shared" si="104"/>
        <v>other</v>
      </c>
    </row>
    <row r="6709" spans="1:10">
      <c r="A6709" s="89" t="s">
        <v>16177</v>
      </c>
      <c r="B6709" s="89">
        <v>1500</v>
      </c>
      <c r="C6709" s="89" t="s">
        <v>7974</v>
      </c>
      <c r="D6709" s="89"/>
      <c r="E6709" s="89" t="s">
        <v>7192</v>
      </c>
      <c r="F6709" s="89" t="s">
        <v>1998</v>
      </c>
      <c r="G6709" s="105">
        <v>45486.670138888891</v>
      </c>
      <c r="H6709" t="str">
        <f>INDEX(Partner_details[companyName], MATCH(E6709, Partner_details[email], 0))</f>
        <v>Karas Tumanyan</v>
      </c>
      <c r="I6709">
        <f>IFERROR(INDEX(ggPayers[payer], MATCH(A6709, ggPayers[remote_order_id], 0)), 0)</f>
        <v>0</v>
      </c>
      <c r="J6709" t="str">
        <f t="shared" si="104"/>
        <v>other</v>
      </c>
    </row>
    <row r="6710" spans="1:10">
      <c r="A6710" s="89" t="s">
        <v>16178</v>
      </c>
      <c r="B6710" s="89">
        <v>500</v>
      </c>
      <c r="C6710" s="89" t="s">
        <v>7974</v>
      </c>
      <c r="D6710" s="89"/>
      <c r="E6710" s="89" t="s">
        <v>6984</v>
      </c>
      <c r="F6710" s="89" t="s">
        <v>206</v>
      </c>
      <c r="G6710" s="105">
        <v>45486.690972222219</v>
      </c>
      <c r="H6710" t="str">
        <f>INDEX(Partner_details[companyName], MATCH(E6710, Partner_details[email], 0))</f>
        <v>gg cjsc</v>
      </c>
      <c r="I6710">
        <f>IFERROR(INDEX(ggPayers[payer], MATCH(A6710, ggPayers[remote_order_id], 0)), 0)</f>
        <v>0</v>
      </c>
      <c r="J6710" t="str">
        <f t="shared" si="104"/>
        <v>other</v>
      </c>
    </row>
    <row r="6711" spans="1:10">
      <c r="A6711" s="89" t="s">
        <v>16179</v>
      </c>
      <c r="B6711" s="89">
        <v>500</v>
      </c>
      <c r="C6711" s="89" t="s">
        <v>7974</v>
      </c>
      <c r="D6711" s="89"/>
      <c r="E6711" s="89" t="s">
        <v>6984</v>
      </c>
      <c r="F6711" s="89" t="s">
        <v>206</v>
      </c>
      <c r="G6711" s="105">
        <v>45486.690972222219</v>
      </c>
      <c r="H6711" t="str">
        <f>INDEX(Partner_details[companyName], MATCH(E6711, Partner_details[email], 0))</f>
        <v>gg cjsc</v>
      </c>
      <c r="I6711">
        <f>IFERROR(INDEX(ggPayers[payer], MATCH(A6711, ggPayers[remote_order_id], 0)), 0)</f>
        <v>0</v>
      </c>
      <c r="J6711" t="str">
        <f t="shared" si="104"/>
        <v>other</v>
      </c>
    </row>
    <row r="6712" spans="1:10">
      <c r="A6712" s="99" t="s">
        <v>16180</v>
      </c>
      <c r="B6712" s="89">
        <v>500</v>
      </c>
      <c r="C6712" s="89" t="s">
        <v>7974</v>
      </c>
      <c r="D6712" s="89"/>
      <c r="E6712" s="89" t="s">
        <v>6984</v>
      </c>
      <c r="F6712" s="89" t="s">
        <v>206</v>
      </c>
      <c r="G6712" s="105">
        <v>45486.690972222219</v>
      </c>
      <c r="H6712" t="str">
        <f>INDEX(Partner_details[companyName], MATCH(E6712, Partner_details[email], 0))</f>
        <v>gg cjsc</v>
      </c>
      <c r="I6712">
        <f>IFERROR(INDEX(ggPayers[payer], MATCH(A6712, ggPayers[remote_order_id], 0)), 0)</f>
        <v>0</v>
      </c>
      <c r="J6712" t="str">
        <f t="shared" si="104"/>
        <v>other</v>
      </c>
    </row>
    <row r="6713" spans="1:10">
      <c r="A6713" s="89" t="s">
        <v>5193</v>
      </c>
      <c r="B6713" s="89">
        <v>500</v>
      </c>
      <c r="C6713" s="89" t="s">
        <v>561</v>
      </c>
      <c r="D6713" s="89"/>
      <c r="E6713" s="89" t="s">
        <v>6984</v>
      </c>
      <c r="F6713" s="89" t="s">
        <v>206</v>
      </c>
      <c r="G6713" s="105">
        <v>45486.690972222219</v>
      </c>
      <c r="H6713" t="str">
        <f>INDEX(Partner_details[companyName], MATCH(E6713, Partner_details[email], 0))</f>
        <v>gg cjsc</v>
      </c>
      <c r="I6713">
        <f>IFERROR(INDEX(ggPayers[payer], MATCH(A6713, ggPayers[remote_order_id], 0)), 0)</f>
        <v>0</v>
      </c>
      <c r="J6713" t="str">
        <f t="shared" si="104"/>
        <v>other</v>
      </c>
    </row>
    <row r="6714" spans="1:10">
      <c r="A6714" s="89" t="s">
        <v>16181</v>
      </c>
      <c r="B6714" s="89">
        <v>500</v>
      </c>
      <c r="C6714" s="89" t="s">
        <v>7974</v>
      </c>
      <c r="D6714" s="89"/>
      <c r="E6714" s="89" t="s">
        <v>279</v>
      </c>
      <c r="F6714" s="89" t="s">
        <v>278</v>
      </c>
      <c r="G6714" s="105">
        <v>45486.710416666669</v>
      </c>
      <c r="H6714" t="str">
        <f>INDEX(Partner_details[companyName], MATCH(E6714, Partner_details[email], 0))</f>
        <v>gg cjsc</v>
      </c>
      <c r="I6714">
        <f>IFERROR(INDEX(ggPayers[payer], MATCH(A6714, ggPayers[remote_order_id], 0)), 0)</f>
        <v>0</v>
      </c>
      <c r="J6714" t="str">
        <f t="shared" si="104"/>
        <v>other</v>
      </c>
    </row>
    <row r="6715" spans="1:10">
      <c r="A6715" s="89" t="s">
        <v>16182</v>
      </c>
      <c r="B6715" s="89">
        <v>500</v>
      </c>
      <c r="C6715" s="89" t="s">
        <v>7974</v>
      </c>
      <c r="D6715" s="89"/>
      <c r="E6715" s="89" t="s">
        <v>279</v>
      </c>
      <c r="F6715" s="89" t="s">
        <v>278</v>
      </c>
      <c r="G6715" s="105">
        <v>45486.710416666669</v>
      </c>
      <c r="H6715" t="str">
        <f>INDEX(Partner_details[companyName], MATCH(E6715, Partner_details[email], 0))</f>
        <v>gg cjsc</v>
      </c>
      <c r="I6715">
        <f>IFERROR(INDEX(ggPayers[payer], MATCH(A6715, ggPayers[remote_order_id], 0)), 0)</f>
        <v>0</v>
      </c>
      <c r="J6715" t="str">
        <f t="shared" si="104"/>
        <v>other</v>
      </c>
    </row>
    <row r="6716" spans="1:10">
      <c r="A6716" s="89" t="s">
        <v>5192</v>
      </c>
      <c r="B6716" s="89">
        <v>100</v>
      </c>
      <c r="C6716" s="89" t="s">
        <v>561</v>
      </c>
      <c r="D6716" s="89"/>
      <c r="E6716" s="89" t="s">
        <v>279</v>
      </c>
      <c r="F6716" s="89" t="s">
        <v>278</v>
      </c>
      <c r="G6716" s="105">
        <v>45486.71597222222</v>
      </c>
      <c r="H6716" t="str">
        <f>INDEX(Partner_details[companyName], MATCH(E6716, Partner_details[email], 0))</f>
        <v>gg cjsc</v>
      </c>
      <c r="I6716">
        <f>IFERROR(INDEX(ggPayers[payer], MATCH(A6716, ggPayers[remote_order_id], 0)), 0)</f>
        <v>0</v>
      </c>
      <c r="J6716" t="str">
        <f t="shared" si="104"/>
        <v>other</v>
      </c>
    </row>
    <row r="6717" spans="1:10">
      <c r="A6717" s="89" t="s">
        <v>5191</v>
      </c>
      <c r="B6717" s="89">
        <v>100</v>
      </c>
      <c r="C6717" s="89" t="s">
        <v>561</v>
      </c>
      <c r="D6717" s="89"/>
      <c r="E6717" s="89" t="s">
        <v>6984</v>
      </c>
      <c r="F6717" s="89" t="s">
        <v>206</v>
      </c>
      <c r="G6717" s="105">
        <v>45486.724999999999</v>
      </c>
      <c r="H6717" t="str">
        <f>INDEX(Partner_details[companyName], MATCH(E6717, Partner_details[email], 0))</f>
        <v>gg cjsc</v>
      </c>
      <c r="I6717">
        <f>IFERROR(INDEX(ggPayers[payer], MATCH(A6717, ggPayers[remote_order_id], 0)), 0)</f>
        <v>0</v>
      </c>
      <c r="J6717" t="str">
        <f t="shared" si="104"/>
        <v>other</v>
      </c>
    </row>
    <row r="6718" spans="1:10">
      <c r="A6718" s="89" t="s">
        <v>16183</v>
      </c>
      <c r="B6718" s="89">
        <v>2000</v>
      </c>
      <c r="C6718" s="89" t="s">
        <v>7974</v>
      </c>
      <c r="D6718" s="89"/>
      <c r="E6718" s="89" t="s">
        <v>6754</v>
      </c>
      <c r="F6718" s="89" t="s">
        <v>683</v>
      </c>
      <c r="G6718" s="105">
        <v>45486.731249999997</v>
      </c>
      <c r="H6718" t="str">
        <f>INDEX(Partner_details[companyName], MATCH(E6718, Partner_details[email], 0))</f>
        <v>Noraleppo</v>
      </c>
      <c r="I6718">
        <f>IFERROR(INDEX(ggPayers[payer], MATCH(A6718, ggPayers[remote_order_id], 0)), 0)</f>
        <v>0</v>
      </c>
      <c r="J6718" t="str">
        <f t="shared" si="104"/>
        <v>other</v>
      </c>
    </row>
    <row r="6719" spans="1:10">
      <c r="A6719" s="89" t="s">
        <v>16184</v>
      </c>
      <c r="B6719" s="89">
        <v>2000</v>
      </c>
      <c r="C6719" s="89" t="s">
        <v>7974</v>
      </c>
      <c r="D6719" s="89"/>
      <c r="E6719" s="89" t="s">
        <v>6754</v>
      </c>
      <c r="F6719" s="89" t="s">
        <v>683</v>
      </c>
      <c r="G6719" s="105">
        <v>45486.731249999997</v>
      </c>
      <c r="H6719" t="str">
        <f>INDEX(Partner_details[companyName], MATCH(E6719, Partner_details[email], 0))</f>
        <v>Noraleppo</v>
      </c>
      <c r="I6719">
        <f>IFERROR(INDEX(ggPayers[payer], MATCH(A6719, ggPayers[remote_order_id], 0)), 0)</f>
        <v>0</v>
      </c>
      <c r="J6719" t="str">
        <f t="shared" si="104"/>
        <v>other</v>
      </c>
    </row>
    <row r="6720" spans="1:10">
      <c r="A6720" s="89" t="s">
        <v>16185</v>
      </c>
      <c r="B6720" s="89">
        <v>2000</v>
      </c>
      <c r="C6720" s="89" t="s">
        <v>7963</v>
      </c>
      <c r="D6720" s="89"/>
      <c r="E6720" s="89" t="s">
        <v>6754</v>
      </c>
      <c r="F6720" s="89" t="s">
        <v>683</v>
      </c>
      <c r="G6720" s="105">
        <v>45486.731249999997</v>
      </c>
      <c r="H6720" t="str">
        <f>INDEX(Partner_details[companyName], MATCH(E6720, Partner_details[email], 0))</f>
        <v>Noraleppo</v>
      </c>
      <c r="I6720">
        <f>IFERROR(INDEX(ggPayers[payer], MATCH(A6720, ggPayers[remote_order_id], 0)), 0)</f>
        <v>0</v>
      </c>
      <c r="J6720" t="str">
        <f t="shared" si="104"/>
        <v>other</v>
      </c>
    </row>
    <row r="6721" spans="1:10">
      <c r="A6721" s="89" t="s">
        <v>16186</v>
      </c>
      <c r="B6721" s="89">
        <v>2000</v>
      </c>
      <c r="C6721" s="89" t="s">
        <v>7974</v>
      </c>
      <c r="D6721" s="89"/>
      <c r="E6721" s="89" t="s">
        <v>6754</v>
      </c>
      <c r="F6721" s="89" t="s">
        <v>683</v>
      </c>
      <c r="G6721" s="105">
        <v>45486.731249999997</v>
      </c>
      <c r="H6721" t="str">
        <f>INDEX(Partner_details[companyName], MATCH(E6721, Partner_details[email], 0))</f>
        <v>Noraleppo</v>
      </c>
      <c r="I6721">
        <f>IFERROR(INDEX(ggPayers[payer], MATCH(A6721, ggPayers[remote_order_id], 0)), 0)</f>
        <v>0</v>
      </c>
      <c r="J6721" t="str">
        <f t="shared" si="104"/>
        <v>other</v>
      </c>
    </row>
    <row r="6722" spans="1:10">
      <c r="A6722" s="89" t="s">
        <v>16187</v>
      </c>
      <c r="B6722" s="89">
        <v>1000</v>
      </c>
      <c r="C6722" s="89" t="s">
        <v>7974</v>
      </c>
      <c r="D6722" s="89"/>
      <c r="E6722" s="89" t="s">
        <v>6830</v>
      </c>
      <c r="F6722" s="89" t="s">
        <v>382</v>
      </c>
      <c r="G6722" s="105">
        <v>45486.731249999997</v>
      </c>
      <c r="H6722" t="str">
        <f>INDEX(Partner_details[companyName], MATCH(E6722, Partner_details[email], 0))</f>
        <v>Beer Academy</v>
      </c>
      <c r="I6722">
        <f>IFERROR(INDEX(ggPayers[payer], MATCH(A6722, ggPayers[remote_order_id], 0)), 0)</f>
        <v>0</v>
      </c>
      <c r="J6722" t="str">
        <f t="shared" si="104"/>
        <v>other</v>
      </c>
    </row>
    <row r="6723" spans="1:10">
      <c r="A6723" s="89" t="s">
        <v>16188</v>
      </c>
      <c r="B6723" s="89">
        <v>1000</v>
      </c>
      <c r="C6723" s="89" t="s">
        <v>7963</v>
      </c>
      <c r="D6723" s="89"/>
      <c r="E6723" s="89" t="s">
        <v>6830</v>
      </c>
      <c r="F6723" s="89" t="s">
        <v>382</v>
      </c>
      <c r="G6723" s="105">
        <v>45486.731249999997</v>
      </c>
      <c r="H6723" t="str">
        <f>INDEX(Partner_details[companyName], MATCH(E6723, Partner_details[email], 0))</f>
        <v>Beer Academy</v>
      </c>
      <c r="I6723">
        <f>IFERROR(INDEX(ggPayers[payer], MATCH(A6723, ggPayers[remote_order_id], 0)), 0)</f>
        <v>0</v>
      </c>
      <c r="J6723" t="str">
        <f t="shared" ref="J6723:J6786" si="105">IF(NOT(I6723=0), "ggPay", "other")</f>
        <v>other</v>
      </c>
    </row>
    <row r="6724" spans="1:10">
      <c r="A6724" s="99" t="s">
        <v>16189</v>
      </c>
      <c r="B6724" s="89">
        <v>100</v>
      </c>
      <c r="C6724" s="89" t="s">
        <v>7974</v>
      </c>
      <c r="D6724" s="89"/>
      <c r="E6724" s="89" t="s">
        <v>6984</v>
      </c>
      <c r="F6724" s="89" t="s">
        <v>206</v>
      </c>
      <c r="G6724" s="105">
        <v>45486.734027777777</v>
      </c>
      <c r="H6724" t="str">
        <f>INDEX(Partner_details[companyName], MATCH(E6724, Partner_details[email], 0))</f>
        <v>gg cjsc</v>
      </c>
      <c r="I6724">
        <f>IFERROR(INDEX(ggPayers[payer], MATCH(A6724, ggPayers[remote_order_id], 0)), 0)</f>
        <v>0</v>
      </c>
      <c r="J6724" t="str">
        <f t="shared" si="105"/>
        <v>other</v>
      </c>
    </row>
    <row r="6725" spans="1:10">
      <c r="A6725" s="89" t="s">
        <v>16190</v>
      </c>
      <c r="B6725" s="89">
        <v>500</v>
      </c>
      <c r="C6725" s="89" t="s">
        <v>7974</v>
      </c>
      <c r="D6725" s="89"/>
      <c r="E6725" s="89" t="s">
        <v>287</v>
      </c>
      <c r="F6725" s="89" t="s">
        <v>55</v>
      </c>
      <c r="G6725" s="105">
        <v>45486.734722222223</v>
      </c>
      <c r="H6725" t="str">
        <f>INDEX(Partner_details[companyName], MATCH(E6725, Partner_details[email], 0))</f>
        <v>gg cjsc</v>
      </c>
      <c r="I6725">
        <f>IFERROR(INDEX(ggPayers[payer], MATCH(A6725, ggPayers[remote_order_id], 0)), 0)</f>
        <v>0</v>
      </c>
      <c r="J6725" t="str">
        <f t="shared" si="105"/>
        <v>other</v>
      </c>
    </row>
    <row r="6726" spans="1:10">
      <c r="A6726" s="89" t="s">
        <v>16191</v>
      </c>
      <c r="B6726" s="89">
        <v>500</v>
      </c>
      <c r="C6726" s="89" t="s">
        <v>7974</v>
      </c>
      <c r="D6726" s="89"/>
      <c r="E6726" s="89" t="s">
        <v>287</v>
      </c>
      <c r="F6726" s="89" t="s">
        <v>55</v>
      </c>
      <c r="G6726" s="105">
        <v>45486.73541666667</v>
      </c>
      <c r="H6726" t="str">
        <f>INDEX(Partner_details[companyName], MATCH(E6726, Partner_details[email], 0))</f>
        <v>gg cjsc</v>
      </c>
      <c r="I6726">
        <f>IFERROR(INDEX(ggPayers[payer], MATCH(A6726, ggPayers[remote_order_id], 0)), 0)</f>
        <v>0</v>
      </c>
      <c r="J6726" t="str">
        <f t="shared" si="105"/>
        <v>other</v>
      </c>
    </row>
    <row r="6727" spans="1:10">
      <c r="A6727" s="89" t="s">
        <v>16192</v>
      </c>
      <c r="B6727" s="89">
        <v>500</v>
      </c>
      <c r="C6727" s="89" t="s">
        <v>7963</v>
      </c>
      <c r="D6727" s="89"/>
      <c r="E6727" s="89" t="s">
        <v>287</v>
      </c>
      <c r="F6727" s="89" t="s">
        <v>55</v>
      </c>
      <c r="G6727" s="105">
        <v>45486.73541666667</v>
      </c>
      <c r="H6727" t="str">
        <f>INDEX(Partner_details[companyName], MATCH(E6727, Partner_details[email], 0))</f>
        <v>gg cjsc</v>
      </c>
      <c r="I6727">
        <f>IFERROR(INDEX(ggPayers[payer], MATCH(A6727, ggPayers[remote_order_id], 0)), 0)</f>
        <v>0</v>
      </c>
      <c r="J6727" t="str">
        <f t="shared" si="105"/>
        <v>other</v>
      </c>
    </row>
    <row r="6728" spans="1:10">
      <c r="A6728" s="89" t="s">
        <v>16193</v>
      </c>
      <c r="B6728" s="89">
        <v>500</v>
      </c>
      <c r="C6728" s="89" t="s">
        <v>7974</v>
      </c>
      <c r="D6728" s="89"/>
      <c r="E6728" s="89" t="s">
        <v>287</v>
      </c>
      <c r="F6728" s="89" t="s">
        <v>55</v>
      </c>
      <c r="G6728" s="105">
        <v>45486.73541666667</v>
      </c>
      <c r="H6728" t="str">
        <f>INDEX(Partner_details[companyName], MATCH(E6728, Partner_details[email], 0))</f>
        <v>gg cjsc</v>
      </c>
      <c r="I6728">
        <f>IFERROR(INDEX(ggPayers[payer], MATCH(A6728, ggPayers[remote_order_id], 0)), 0)</f>
        <v>0</v>
      </c>
      <c r="J6728" t="str">
        <f t="shared" si="105"/>
        <v>other</v>
      </c>
    </row>
    <row r="6729" spans="1:10">
      <c r="A6729" s="89" t="s">
        <v>16194</v>
      </c>
      <c r="B6729" s="89">
        <v>500</v>
      </c>
      <c r="C6729" s="89" t="s">
        <v>7974</v>
      </c>
      <c r="D6729" s="89"/>
      <c r="E6729" s="89" t="s">
        <v>287</v>
      </c>
      <c r="F6729" s="89" t="s">
        <v>55</v>
      </c>
      <c r="G6729" s="105">
        <v>45486.73541666667</v>
      </c>
      <c r="H6729" t="str">
        <f>INDEX(Partner_details[companyName], MATCH(E6729, Partner_details[email], 0))</f>
        <v>gg cjsc</v>
      </c>
      <c r="I6729">
        <f>IFERROR(INDEX(ggPayers[payer], MATCH(A6729, ggPayers[remote_order_id], 0)), 0)</f>
        <v>0</v>
      </c>
      <c r="J6729" t="str">
        <f t="shared" si="105"/>
        <v>other</v>
      </c>
    </row>
    <row r="6730" spans="1:10">
      <c r="A6730" s="89" t="s">
        <v>16195</v>
      </c>
      <c r="B6730" s="89">
        <v>500</v>
      </c>
      <c r="C6730" s="89" t="s">
        <v>7963</v>
      </c>
      <c r="D6730" s="89"/>
      <c r="E6730" s="89" t="s">
        <v>287</v>
      </c>
      <c r="F6730" s="89" t="s">
        <v>55</v>
      </c>
      <c r="G6730" s="105">
        <v>45486.73541666667</v>
      </c>
      <c r="H6730" t="str">
        <f>INDEX(Partner_details[companyName], MATCH(E6730, Partner_details[email], 0))</f>
        <v>gg cjsc</v>
      </c>
      <c r="I6730">
        <f>IFERROR(INDEX(ggPayers[payer], MATCH(A6730, ggPayers[remote_order_id], 0)), 0)</f>
        <v>0</v>
      </c>
      <c r="J6730" t="str">
        <f t="shared" si="105"/>
        <v>other</v>
      </c>
    </row>
    <row r="6731" spans="1:10">
      <c r="A6731" s="99" t="s">
        <v>16196</v>
      </c>
      <c r="B6731" s="89">
        <v>100</v>
      </c>
      <c r="C6731" s="89" t="s">
        <v>7974</v>
      </c>
      <c r="D6731" s="89"/>
      <c r="E6731" s="89" t="s">
        <v>6984</v>
      </c>
      <c r="F6731" s="89" t="s">
        <v>206</v>
      </c>
      <c r="G6731" s="105">
        <v>45486.751388888886</v>
      </c>
      <c r="H6731" t="str">
        <f>INDEX(Partner_details[companyName], MATCH(E6731, Partner_details[email], 0))</f>
        <v>gg cjsc</v>
      </c>
      <c r="I6731">
        <f>IFERROR(INDEX(ggPayers[payer], MATCH(A6731, ggPayers[remote_order_id], 0)), 0)</f>
        <v>0</v>
      </c>
      <c r="J6731" t="str">
        <f t="shared" si="105"/>
        <v>other</v>
      </c>
    </row>
    <row r="6732" spans="1:10">
      <c r="A6732" s="89" t="s">
        <v>16197</v>
      </c>
      <c r="B6732" s="89">
        <v>500</v>
      </c>
      <c r="C6732" s="89" t="s">
        <v>7974</v>
      </c>
      <c r="D6732" s="89"/>
      <c r="E6732" s="89" t="s">
        <v>6984</v>
      </c>
      <c r="F6732" s="89" t="s">
        <v>206</v>
      </c>
      <c r="G6732" s="105">
        <v>45486.75277777778</v>
      </c>
      <c r="H6732" t="str">
        <f>INDEX(Partner_details[companyName], MATCH(E6732, Partner_details[email], 0))</f>
        <v>gg cjsc</v>
      </c>
      <c r="I6732">
        <f>IFERROR(INDEX(ggPayers[payer], MATCH(A6732, ggPayers[remote_order_id], 0)), 0)</f>
        <v>0</v>
      </c>
      <c r="J6732" t="str">
        <f t="shared" si="105"/>
        <v>other</v>
      </c>
    </row>
    <row r="6733" spans="1:10">
      <c r="A6733" s="89" t="s">
        <v>16198</v>
      </c>
      <c r="B6733" s="89">
        <v>500</v>
      </c>
      <c r="C6733" s="89" t="s">
        <v>7974</v>
      </c>
      <c r="D6733" s="89"/>
      <c r="E6733" s="89" t="s">
        <v>6984</v>
      </c>
      <c r="F6733" s="89" t="s">
        <v>206</v>
      </c>
      <c r="G6733" s="105">
        <v>45486.75277777778</v>
      </c>
      <c r="H6733" t="str">
        <f>INDEX(Partner_details[companyName], MATCH(E6733, Partner_details[email], 0))</f>
        <v>gg cjsc</v>
      </c>
      <c r="I6733">
        <f>IFERROR(INDEX(ggPayers[payer], MATCH(A6733, ggPayers[remote_order_id], 0)), 0)</f>
        <v>0</v>
      </c>
      <c r="J6733" t="str">
        <f t="shared" si="105"/>
        <v>other</v>
      </c>
    </row>
    <row r="6734" spans="1:10">
      <c r="A6734" s="89" t="s">
        <v>16199</v>
      </c>
      <c r="B6734" s="89">
        <v>500</v>
      </c>
      <c r="C6734" s="89" t="s">
        <v>7974</v>
      </c>
      <c r="D6734" s="89"/>
      <c r="E6734" s="89" t="s">
        <v>6984</v>
      </c>
      <c r="F6734" s="89" t="s">
        <v>206</v>
      </c>
      <c r="G6734" s="105">
        <v>45486.753472222219</v>
      </c>
      <c r="H6734" t="str">
        <f>INDEX(Partner_details[companyName], MATCH(E6734, Partner_details[email], 0))</f>
        <v>gg cjsc</v>
      </c>
      <c r="I6734">
        <f>IFERROR(INDEX(ggPayers[payer], MATCH(A6734, ggPayers[remote_order_id], 0)), 0)</f>
        <v>0</v>
      </c>
      <c r="J6734" t="str">
        <f t="shared" si="105"/>
        <v>other</v>
      </c>
    </row>
    <row r="6735" spans="1:10">
      <c r="A6735" s="89" t="s">
        <v>16200</v>
      </c>
      <c r="B6735" s="89">
        <v>500</v>
      </c>
      <c r="C6735" s="89" t="s">
        <v>7974</v>
      </c>
      <c r="D6735" s="89"/>
      <c r="E6735" s="89" t="s">
        <v>7192</v>
      </c>
      <c r="F6735" s="89" t="s">
        <v>1998</v>
      </c>
      <c r="G6735" s="105">
        <v>45486.763194444444</v>
      </c>
      <c r="H6735" t="str">
        <f>INDEX(Partner_details[companyName], MATCH(E6735, Partner_details[email], 0))</f>
        <v>Karas Tumanyan</v>
      </c>
      <c r="I6735">
        <f>IFERROR(INDEX(ggPayers[payer], MATCH(A6735, ggPayers[remote_order_id], 0)), 0)</f>
        <v>0</v>
      </c>
      <c r="J6735" t="str">
        <f t="shared" si="105"/>
        <v>other</v>
      </c>
    </row>
    <row r="6736" spans="1:10">
      <c r="A6736" s="89" t="s">
        <v>16201</v>
      </c>
      <c r="B6736" s="89">
        <v>500</v>
      </c>
      <c r="C6736" s="89" t="s">
        <v>7974</v>
      </c>
      <c r="D6736" s="89"/>
      <c r="E6736" s="89" t="s">
        <v>7192</v>
      </c>
      <c r="F6736" s="89" t="s">
        <v>1998</v>
      </c>
      <c r="G6736" s="105">
        <v>45486.763194444444</v>
      </c>
      <c r="H6736" t="str">
        <f>INDEX(Partner_details[companyName], MATCH(E6736, Partner_details[email], 0))</f>
        <v>Karas Tumanyan</v>
      </c>
      <c r="I6736">
        <f>IFERROR(INDEX(ggPayers[payer], MATCH(A6736, ggPayers[remote_order_id], 0)), 0)</f>
        <v>0</v>
      </c>
      <c r="J6736" t="str">
        <f t="shared" si="105"/>
        <v>other</v>
      </c>
    </row>
    <row r="6737" spans="1:10">
      <c r="A6737" s="89" t="s">
        <v>16202</v>
      </c>
      <c r="B6737" s="89">
        <v>500</v>
      </c>
      <c r="C6737" s="89" t="s">
        <v>7963</v>
      </c>
      <c r="D6737" s="89"/>
      <c r="E6737" s="89" t="s">
        <v>7192</v>
      </c>
      <c r="F6737" s="89" t="s">
        <v>1998</v>
      </c>
      <c r="G6737" s="105">
        <v>45486.763194444444</v>
      </c>
      <c r="H6737" t="str">
        <f>INDEX(Partner_details[companyName], MATCH(E6737, Partner_details[email], 0))</f>
        <v>Karas Tumanyan</v>
      </c>
      <c r="I6737">
        <f>IFERROR(INDEX(ggPayers[payer], MATCH(A6737, ggPayers[remote_order_id], 0)), 0)</f>
        <v>0</v>
      </c>
      <c r="J6737" t="str">
        <f t="shared" si="105"/>
        <v>other</v>
      </c>
    </row>
    <row r="6738" spans="1:10">
      <c r="A6738" s="89" t="s">
        <v>16203</v>
      </c>
      <c r="B6738" s="89">
        <v>1000</v>
      </c>
      <c r="C6738" s="89" t="s">
        <v>7963</v>
      </c>
      <c r="D6738" s="89"/>
      <c r="E6738" s="89" t="s">
        <v>7296</v>
      </c>
      <c r="F6738" s="89" t="s">
        <v>516</v>
      </c>
      <c r="G6738" s="105">
        <v>45486.767361111109</v>
      </c>
      <c r="H6738" t="str">
        <f>INDEX(Partner_details[companyName], MATCH(E6738, Partner_details[email], 0))</f>
        <v>Paul</v>
      </c>
      <c r="I6738">
        <f>IFERROR(INDEX(ggPayers[payer], MATCH(A6738, ggPayers[remote_order_id], 0)), 0)</f>
        <v>0</v>
      </c>
      <c r="J6738" t="str">
        <f t="shared" si="105"/>
        <v>other</v>
      </c>
    </row>
    <row r="6739" spans="1:10">
      <c r="A6739" s="89" t="s">
        <v>16204</v>
      </c>
      <c r="B6739" s="89">
        <v>500</v>
      </c>
      <c r="C6739" s="89" t="s">
        <v>7974</v>
      </c>
      <c r="D6739" s="89"/>
      <c r="E6739" s="89" t="s">
        <v>6984</v>
      </c>
      <c r="F6739" s="89" t="s">
        <v>206</v>
      </c>
      <c r="G6739" s="105">
        <v>45486.782638888886</v>
      </c>
      <c r="H6739" t="str">
        <f>INDEX(Partner_details[companyName], MATCH(E6739, Partner_details[email], 0))</f>
        <v>gg cjsc</v>
      </c>
      <c r="I6739">
        <f>IFERROR(INDEX(ggPayers[payer], MATCH(A6739, ggPayers[remote_order_id], 0)), 0)</f>
        <v>0</v>
      </c>
      <c r="J6739" t="str">
        <f t="shared" si="105"/>
        <v>other</v>
      </c>
    </row>
    <row r="6740" spans="1:10">
      <c r="A6740" s="89" t="s">
        <v>16205</v>
      </c>
      <c r="B6740" s="89">
        <v>500</v>
      </c>
      <c r="C6740" s="89" t="s">
        <v>7974</v>
      </c>
      <c r="D6740" s="89"/>
      <c r="E6740" s="89" t="s">
        <v>6984</v>
      </c>
      <c r="F6740" s="89" t="s">
        <v>206</v>
      </c>
      <c r="G6740" s="105">
        <v>45486.790277777778</v>
      </c>
      <c r="H6740" t="str">
        <f>INDEX(Partner_details[companyName], MATCH(E6740, Partner_details[email], 0))</f>
        <v>gg cjsc</v>
      </c>
      <c r="I6740">
        <f>IFERROR(INDEX(ggPayers[payer], MATCH(A6740, ggPayers[remote_order_id], 0)), 0)</f>
        <v>0</v>
      </c>
      <c r="J6740" t="str">
        <f t="shared" si="105"/>
        <v>other</v>
      </c>
    </row>
    <row r="6741" spans="1:10">
      <c r="A6741" s="89" t="s">
        <v>16206</v>
      </c>
      <c r="B6741" s="89">
        <v>500</v>
      </c>
      <c r="C6741" s="89" t="s">
        <v>7974</v>
      </c>
      <c r="D6741" s="89"/>
      <c r="E6741" s="89" t="s">
        <v>6984</v>
      </c>
      <c r="F6741" s="89" t="s">
        <v>206</v>
      </c>
      <c r="G6741" s="105">
        <v>45486.790277777778</v>
      </c>
      <c r="H6741" t="str">
        <f>INDEX(Partner_details[companyName], MATCH(E6741, Partner_details[email], 0))</f>
        <v>gg cjsc</v>
      </c>
      <c r="I6741">
        <f>IFERROR(INDEX(ggPayers[payer], MATCH(A6741, ggPayers[remote_order_id], 0)), 0)</f>
        <v>0</v>
      </c>
      <c r="J6741" t="str">
        <f t="shared" si="105"/>
        <v>other</v>
      </c>
    </row>
    <row r="6742" spans="1:10">
      <c r="A6742" s="89" t="s">
        <v>16207</v>
      </c>
      <c r="B6742" s="89">
        <v>500</v>
      </c>
      <c r="C6742" s="89" t="s">
        <v>7963</v>
      </c>
      <c r="D6742" s="89"/>
      <c r="E6742" s="89" t="s">
        <v>6984</v>
      </c>
      <c r="F6742" s="89" t="s">
        <v>206</v>
      </c>
      <c r="G6742" s="105">
        <v>45486.790972222225</v>
      </c>
      <c r="H6742" t="str">
        <f>INDEX(Partner_details[companyName], MATCH(E6742, Partner_details[email], 0))</f>
        <v>gg cjsc</v>
      </c>
      <c r="I6742">
        <f>IFERROR(INDEX(ggPayers[payer], MATCH(A6742, ggPayers[remote_order_id], 0)), 0)</f>
        <v>0</v>
      </c>
      <c r="J6742" t="str">
        <f t="shared" si="105"/>
        <v>other</v>
      </c>
    </row>
    <row r="6743" spans="1:10">
      <c r="A6743" s="89" t="s">
        <v>16208</v>
      </c>
      <c r="B6743" s="89">
        <v>500</v>
      </c>
      <c r="C6743" s="89" t="s">
        <v>7963</v>
      </c>
      <c r="D6743" s="89"/>
      <c r="E6743" s="89" t="s">
        <v>6984</v>
      </c>
      <c r="F6743" s="89" t="s">
        <v>206</v>
      </c>
      <c r="G6743" s="105">
        <v>45486.790972222225</v>
      </c>
      <c r="H6743" t="str">
        <f>INDEX(Partner_details[companyName], MATCH(E6743, Partner_details[email], 0))</f>
        <v>gg cjsc</v>
      </c>
      <c r="I6743">
        <f>IFERROR(INDEX(ggPayers[payer], MATCH(A6743, ggPayers[remote_order_id], 0)), 0)</f>
        <v>0</v>
      </c>
      <c r="J6743" t="str">
        <f t="shared" si="105"/>
        <v>other</v>
      </c>
    </row>
    <row r="6744" spans="1:10">
      <c r="A6744" s="89" t="s">
        <v>16209</v>
      </c>
      <c r="B6744" s="89">
        <v>500</v>
      </c>
      <c r="C6744" s="89" t="s">
        <v>7963</v>
      </c>
      <c r="D6744" s="89"/>
      <c r="E6744" s="89" t="s">
        <v>6984</v>
      </c>
      <c r="F6744" s="89" t="s">
        <v>206</v>
      </c>
      <c r="G6744" s="105">
        <v>45486.791666666664</v>
      </c>
      <c r="H6744" t="str">
        <f>INDEX(Partner_details[companyName], MATCH(E6744, Partner_details[email], 0))</f>
        <v>gg cjsc</v>
      </c>
      <c r="I6744">
        <f>IFERROR(INDEX(ggPayers[payer], MATCH(A6744, ggPayers[remote_order_id], 0)), 0)</f>
        <v>0</v>
      </c>
      <c r="J6744" t="str">
        <f t="shared" si="105"/>
        <v>other</v>
      </c>
    </row>
    <row r="6745" spans="1:10">
      <c r="A6745" s="89" t="s">
        <v>16210</v>
      </c>
      <c r="B6745" s="89">
        <v>500</v>
      </c>
      <c r="C6745" s="89" t="s">
        <v>7963</v>
      </c>
      <c r="D6745" s="89"/>
      <c r="E6745" s="89" t="s">
        <v>6984</v>
      </c>
      <c r="F6745" s="89" t="s">
        <v>206</v>
      </c>
      <c r="G6745" s="105">
        <v>45486.791666666664</v>
      </c>
      <c r="H6745" t="str">
        <f>INDEX(Partner_details[companyName], MATCH(E6745, Partner_details[email], 0))</f>
        <v>gg cjsc</v>
      </c>
      <c r="I6745">
        <f>IFERROR(INDEX(ggPayers[payer], MATCH(A6745, ggPayers[remote_order_id], 0)), 0)</f>
        <v>0</v>
      </c>
      <c r="J6745" t="str">
        <f t="shared" si="105"/>
        <v>other</v>
      </c>
    </row>
    <row r="6746" spans="1:10">
      <c r="A6746" s="89" t="s">
        <v>16211</v>
      </c>
      <c r="B6746" s="89">
        <v>500</v>
      </c>
      <c r="C6746" s="89" t="s">
        <v>7963</v>
      </c>
      <c r="D6746" s="89"/>
      <c r="E6746" s="89" t="s">
        <v>6984</v>
      </c>
      <c r="F6746" s="89" t="s">
        <v>206</v>
      </c>
      <c r="G6746" s="105">
        <v>45486.792361111111</v>
      </c>
      <c r="H6746" t="str">
        <f>INDEX(Partner_details[companyName], MATCH(E6746, Partner_details[email], 0))</f>
        <v>gg cjsc</v>
      </c>
      <c r="I6746">
        <f>IFERROR(INDEX(ggPayers[payer], MATCH(A6746, ggPayers[remote_order_id], 0)), 0)</f>
        <v>0</v>
      </c>
      <c r="J6746" t="str">
        <f t="shared" si="105"/>
        <v>other</v>
      </c>
    </row>
    <row r="6747" spans="1:10">
      <c r="A6747" s="89" t="s">
        <v>16212</v>
      </c>
      <c r="B6747" s="89">
        <v>500</v>
      </c>
      <c r="C6747" s="89" t="s">
        <v>7974</v>
      </c>
      <c r="D6747" s="89"/>
      <c r="E6747" s="89" t="s">
        <v>6984</v>
      </c>
      <c r="F6747" s="89" t="s">
        <v>206</v>
      </c>
      <c r="G6747" s="105">
        <v>45486.802777777775</v>
      </c>
      <c r="H6747" t="str">
        <f>INDEX(Partner_details[companyName], MATCH(E6747, Partner_details[email], 0))</f>
        <v>gg cjsc</v>
      </c>
      <c r="I6747">
        <f>IFERROR(INDEX(ggPayers[payer], MATCH(A6747, ggPayers[remote_order_id], 0)), 0)</f>
        <v>0</v>
      </c>
      <c r="J6747" t="str">
        <f t="shared" si="105"/>
        <v>other</v>
      </c>
    </row>
    <row r="6748" spans="1:10">
      <c r="A6748" s="89" t="s">
        <v>16213</v>
      </c>
      <c r="B6748" s="89">
        <v>500</v>
      </c>
      <c r="C6748" s="89" t="s">
        <v>7963</v>
      </c>
      <c r="D6748" s="89" t="s">
        <v>16214</v>
      </c>
      <c r="E6748" s="89" t="s">
        <v>6984</v>
      </c>
      <c r="F6748" s="89" t="s">
        <v>206</v>
      </c>
      <c r="G6748" s="105">
        <v>45486.816666666666</v>
      </c>
      <c r="H6748" t="str">
        <f>INDEX(Partner_details[companyName], MATCH(E6748, Partner_details[email], 0))</f>
        <v>gg cjsc</v>
      </c>
      <c r="I6748">
        <f>IFERROR(INDEX(ggPayers[payer], MATCH(A6748, ggPayers[remote_order_id], 0)), 0)</f>
        <v>0</v>
      </c>
      <c r="J6748" t="str">
        <f t="shared" si="105"/>
        <v>other</v>
      </c>
    </row>
    <row r="6749" spans="1:10">
      <c r="A6749" s="89" t="s">
        <v>16215</v>
      </c>
      <c r="B6749" s="89">
        <v>500</v>
      </c>
      <c r="C6749" s="89" t="s">
        <v>7963</v>
      </c>
      <c r="D6749" s="89" t="s">
        <v>16216</v>
      </c>
      <c r="E6749" s="89" t="s">
        <v>6984</v>
      </c>
      <c r="F6749" s="89" t="s">
        <v>206</v>
      </c>
      <c r="G6749" s="105">
        <v>45486.816666666666</v>
      </c>
      <c r="H6749" t="str">
        <f>INDEX(Partner_details[companyName], MATCH(E6749, Partner_details[email], 0))</f>
        <v>gg cjsc</v>
      </c>
      <c r="I6749">
        <f>IFERROR(INDEX(ggPayers[payer], MATCH(A6749, ggPayers[remote_order_id], 0)), 0)</f>
        <v>0</v>
      </c>
      <c r="J6749" t="str">
        <f t="shared" si="105"/>
        <v>other</v>
      </c>
    </row>
    <row r="6750" spans="1:10">
      <c r="A6750" s="89" t="s">
        <v>16217</v>
      </c>
      <c r="B6750" s="89">
        <v>1000</v>
      </c>
      <c r="C6750" s="89" t="s">
        <v>7963</v>
      </c>
      <c r="D6750" s="89" t="s">
        <v>16218</v>
      </c>
      <c r="E6750" s="89" t="s">
        <v>6830</v>
      </c>
      <c r="F6750" s="89" t="s">
        <v>382</v>
      </c>
      <c r="G6750" s="105">
        <v>45486.818055555559</v>
      </c>
      <c r="H6750" t="str">
        <f>INDEX(Partner_details[companyName], MATCH(E6750, Partner_details[email], 0))</f>
        <v>Beer Academy</v>
      </c>
      <c r="I6750">
        <f>IFERROR(INDEX(ggPayers[payer], MATCH(A6750, ggPayers[remote_order_id], 0)), 0)</f>
        <v>0</v>
      </c>
      <c r="J6750" t="str">
        <f t="shared" si="105"/>
        <v>other</v>
      </c>
    </row>
    <row r="6751" spans="1:10">
      <c r="A6751" s="89" t="s">
        <v>16219</v>
      </c>
      <c r="B6751" s="89">
        <v>200</v>
      </c>
      <c r="C6751" s="89" t="s">
        <v>7963</v>
      </c>
      <c r="D6751" s="89" t="s">
        <v>16220</v>
      </c>
      <c r="E6751" s="89" t="s">
        <v>7196</v>
      </c>
      <c r="F6751" s="89" t="s">
        <v>884</v>
      </c>
      <c r="G6751" s="105">
        <v>45486.820833333331</v>
      </c>
      <c r="H6751" t="str">
        <f>INDEX(Partner_details[companyName], MATCH(E6751, Partner_details[email], 0))</f>
        <v>Arctic Fox</v>
      </c>
      <c r="I6751">
        <f>IFERROR(INDEX(ggPayers[payer], MATCH(A6751, ggPayers[remote_order_id], 0)), 0)</f>
        <v>0</v>
      </c>
      <c r="J6751" t="str">
        <f t="shared" si="105"/>
        <v>other</v>
      </c>
    </row>
    <row r="6752" spans="1:10">
      <c r="A6752" s="89" t="s">
        <v>16221</v>
      </c>
      <c r="B6752" s="89">
        <v>500</v>
      </c>
      <c r="C6752" s="89" t="s">
        <v>7963</v>
      </c>
      <c r="D6752" s="89" t="s">
        <v>16222</v>
      </c>
      <c r="E6752" s="89" t="s">
        <v>6984</v>
      </c>
      <c r="F6752" s="89" t="s">
        <v>206</v>
      </c>
      <c r="G6752" s="105">
        <v>45486.822222222225</v>
      </c>
      <c r="H6752" t="str">
        <f>INDEX(Partner_details[companyName], MATCH(E6752, Partner_details[email], 0))</f>
        <v>gg cjsc</v>
      </c>
      <c r="I6752">
        <f>IFERROR(INDEX(ggPayers[payer], MATCH(A6752, ggPayers[remote_order_id], 0)), 0)</f>
        <v>0</v>
      </c>
      <c r="J6752" t="str">
        <f t="shared" si="105"/>
        <v>other</v>
      </c>
    </row>
    <row r="6753" spans="1:10">
      <c r="A6753" s="89" t="s">
        <v>16223</v>
      </c>
      <c r="B6753" s="89">
        <v>200</v>
      </c>
      <c r="C6753" s="89" t="s">
        <v>7963</v>
      </c>
      <c r="D6753" s="89" t="s">
        <v>16224</v>
      </c>
      <c r="E6753" s="89" t="s">
        <v>7196</v>
      </c>
      <c r="F6753" s="89" t="s">
        <v>884</v>
      </c>
      <c r="G6753" s="105">
        <v>45486.822222222225</v>
      </c>
      <c r="H6753" t="str">
        <f>INDEX(Partner_details[companyName], MATCH(E6753, Partner_details[email], 0))</f>
        <v>Arctic Fox</v>
      </c>
      <c r="I6753">
        <f>IFERROR(INDEX(ggPayers[payer], MATCH(A6753, ggPayers[remote_order_id], 0)), 0)</f>
        <v>0</v>
      </c>
      <c r="J6753" t="str">
        <f t="shared" si="105"/>
        <v>other</v>
      </c>
    </row>
    <row r="6754" spans="1:10">
      <c r="A6754" s="89" t="s">
        <v>16225</v>
      </c>
      <c r="B6754" s="89">
        <v>500</v>
      </c>
      <c r="C6754" s="89" t="s">
        <v>7963</v>
      </c>
      <c r="D6754" s="89" t="s">
        <v>16226</v>
      </c>
      <c r="E6754" s="89" t="s">
        <v>6984</v>
      </c>
      <c r="F6754" s="89" t="s">
        <v>206</v>
      </c>
      <c r="G6754" s="105">
        <v>45486.822916666664</v>
      </c>
      <c r="H6754" t="str">
        <f>INDEX(Partner_details[companyName], MATCH(E6754, Partner_details[email], 0))</f>
        <v>gg cjsc</v>
      </c>
      <c r="I6754">
        <f>IFERROR(INDEX(ggPayers[payer], MATCH(A6754, ggPayers[remote_order_id], 0)), 0)</f>
        <v>0</v>
      </c>
      <c r="J6754" t="str">
        <f t="shared" si="105"/>
        <v>other</v>
      </c>
    </row>
    <row r="6755" spans="1:10">
      <c r="A6755" s="99" t="s">
        <v>5188</v>
      </c>
      <c r="B6755" s="89">
        <v>500</v>
      </c>
      <c r="C6755" s="89" t="s">
        <v>561</v>
      </c>
      <c r="D6755" s="89" t="s">
        <v>16227</v>
      </c>
      <c r="E6755" s="89" t="s">
        <v>6984</v>
      </c>
      <c r="F6755" s="89" t="s">
        <v>206</v>
      </c>
      <c r="G6755" s="105">
        <v>45486.824999999997</v>
      </c>
      <c r="H6755" t="str">
        <f>INDEX(Partner_details[companyName], MATCH(E6755, Partner_details[email], 0))</f>
        <v>gg cjsc</v>
      </c>
      <c r="I6755">
        <f>IFERROR(INDEX(ggPayers[payer], MATCH(A6755, ggPayers[remote_order_id], 0)), 0)</f>
        <v>839</v>
      </c>
      <c r="J6755" t="str">
        <f t="shared" si="105"/>
        <v>ggPay</v>
      </c>
    </row>
    <row r="6756" spans="1:10">
      <c r="A6756" s="89" t="s">
        <v>5186</v>
      </c>
      <c r="B6756" s="89">
        <v>1000</v>
      </c>
      <c r="C6756" s="89" t="s">
        <v>561</v>
      </c>
      <c r="D6756" s="89" t="s">
        <v>16228</v>
      </c>
      <c r="E6756" s="89" t="s">
        <v>7146</v>
      </c>
      <c r="F6756" s="89" t="s">
        <v>4698</v>
      </c>
      <c r="G6756" s="105">
        <v>45486.880555555559</v>
      </c>
      <c r="H6756" t="str">
        <f>INDEX(Partner_details[companyName], MATCH(E6756, Partner_details[email], 0))</f>
        <v>Liberty Pub</v>
      </c>
      <c r="I6756">
        <f>IFERROR(INDEX(ggPayers[payer], MATCH(A6756, ggPayers[remote_order_id], 0)), 0)</f>
        <v>101485</v>
      </c>
      <c r="J6756" t="str">
        <f t="shared" si="105"/>
        <v>ggPay</v>
      </c>
    </row>
    <row r="6757" spans="1:10">
      <c r="A6757" s="89" t="s">
        <v>16229</v>
      </c>
      <c r="B6757" s="89">
        <v>500</v>
      </c>
      <c r="C6757" s="89" t="s">
        <v>7963</v>
      </c>
      <c r="D6757" s="89" t="s">
        <v>16230</v>
      </c>
      <c r="E6757" s="89" t="s">
        <v>7296</v>
      </c>
      <c r="F6757" s="89" t="s">
        <v>516</v>
      </c>
      <c r="G6757" s="105">
        <v>45487.27847222222</v>
      </c>
      <c r="H6757" t="str">
        <f>INDEX(Partner_details[companyName], MATCH(E6757, Partner_details[email], 0))</f>
        <v>Paul</v>
      </c>
      <c r="I6757">
        <f>IFERROR(INDEX(ggPayers[payer], MATCH(A6757, ggPayers[remote_order_id], 0)), 0)</f>
        <v>0</v>
      </c>
      <c r="J6757" t="str">
        <f t="shared" si="105"/>
        <v>other</v>
      </c>
    </row>
    <row r="6758" spans="1:10">
      <c r="A6758" s="89" t="s">
        <v>5184</v>
      </c>
      <c r="B6758" s="89">
        <v>1000</v>
      </c>
      <c r="C6758" s="89" t="s">
        <v>561</v>
      </c>
      <c r="D6758" s="89" t="s">
        <v>16231</v>
      </c>
      <c r="E6758" s="89" t="s">
        <v>7296</v>
      </c>
      <c r="F6758" s="89" t="s">
        <v>516</v>
      </c>
      <c r="G6758" s="105">
        <v>45487.325694444444</v>
      </c>
      <c r="H6758" t="str">
        <f>INDEX(Partner_details[companyName], MATCH(E6758, Partner_details[email], 0))</f>
        <v>Paul</v>
      </c>
      <c r="I6758">
        <f>IFERROR(INDEX(ggPayers[payer], MATCH(A6758, ggPayers[remote_order_id], 0)), 0)</f>
        <v>174498</v>
      </c>
      <c r="J6758" t="str">
        <f t="shared" si="105"/>
        <v>ggPay</v>
      </c>
    </row>
    <row r="6759" spans="1:10">
      <c r="A6759" s="89" t="s">
        <v>5182</v>
      </c>
      <c r="B6759" s="89">
        <v>300</v>
      </c>
      <c r="C6759" s="89" t="s">
        <v>561</v>
      </c>
      <c r="D6759" s="89" t="s">
        <v>16232</v>
      </c>
      <c r="E6759" s="89" t="s">
        <v>6389</v>
      </c>
      <c r="F6759" s="89" t="s">
        <v>4088</v>
      </c>
      <c r="G6759" s="105">
        <v>45487.425000000003</v>
      </c>
      <c r="H6759" t="str">
        <f>INDEX(Partner_details[companyName], MATCH(E6759, Partner_details[email], 0))</f>
        <v>Tashir Khanjyan</v>
      </c>
      <c r="I6759">
        <f>IFERROR(INDEX(ggPayers[payer], MATCH(A6759, ggPayers[remote_order_id], 0)), 0)</f>
        <v>650691</v>
      </c>
      <c r="J6759" t="str">
        <f t="shared" si="105"/>
        <v>ggPay</v>
      </c>
    </row>
    <row r="6760" spans="1:10">
      <c r="A6760" s="89" t="s">
        <v>5180</v>
      </c>
      <c r="B6760" s="89">
        <v>100</v>
      </c>
      <c r="C6760" s="89" t="s">
        <v>561</v>
      </c>
      <c r="D6760" s="89" t="s">
        <v>16233</v>
      </c>
      <c r="E6760" s="89" t="s">
        <v>7336</v>
      </c>
      <c r="F6760" s="89" t="s">
        <v>4049</v>
      </c>
      <c r="G6760" s="105">
        <v>45487.444444444445</v>
      </c>
      <c r="H6760" t="str">
        <f>INDEX(Partner_details[companyName], MATCH(E6760, Partner_details[email], 0))</f>
        <v>Tashir Isahakyan</v>
      </c>
      <c r="I6760">
        <f>IFERROR(INDEX(ggPayers[payer], MATCH(A6760, ggPayers[remote_order_id], 0)), 0)</f>
        <v>825186</v>
      </c>
      <c r="J6760" t="str">
        <f t="shared" si="105"/>
        <v>ggPay</v>
      </c>
    </row>
    <row r="6761" spans="1:10">
      <c r="A6761" s="89" t="s">
        <v>16234</v>
      </c>
      <c r="B6761" s="89">
        <v>1000</v>
      </c>
      <c r="C6761" s="89" t="s">
        <v>7963</v>
      </c>
      <c r="D6761" s="89"/>
      <c r="E6761" s="89" t="s">
        <v>7296</v>
      </c>
      <c r="F6761" s="89" t="s">
        <v>516</v>
      </c>
      <c r="G6761" s="105">
        <v>45487.460416666669</v>
      </c>
      <c r="H6761" t="str">
        <f>INDEX(Partner_details[companyName], MATCH(E6761, Partner_details[email], 0))</f>
        <v>Paul</v>
      </c>
      <c r="I6761">
        <f>IFERROR(INDEX(ggPayers[payer], MATCH(A6761, ggPayers[remote_order_id], 0)), 0)</f>
        <v>0</v>
      </c>
      <c r="J6761" t="str">
        <f t="shared" si="105"/>
        <v>other</v>
      </c>
    </row>
    <row r="6762" spans="1:10">
      <c r="A6762" s="89" t="s">
        <v>16235</v>
      </c>
      <c r="B6762" s="89">
        <v>500</v>
      </c>
      <c r="C6762" s="89" t="s">
        <v>7963</v>
      </c>
      <c r="D6762" s="89" t="s">
        <v>16236</v>
      </c>
      <c r="E6762" s="89" t="s">
        <v>7336</v>
      </c>
      <c r="F6762" s="89" t="s">
        <v>4049</v>
      </c>
      <c r="G6762" s="105">
        <v>45487.48541666667</v>
      </c>
      <c r="H6762" t="str">
        <f>INDEX(Partner_details[companyName], MATCH(E6762, Partner_details[email], 0))</f>
        <v>Tashir Isahakyan</v>
      </c>
      <c r="I6762">
        <f>IFERROR(INDEX(ggPayers[payer], MATCH(A6762, ggPayers[remote_order_id], 0)), 0)</f>
        <v>0</v>
      </c>
      <c r="J6762" t="str">
        <f t="shared" si="105"/>
        <v>other</v>
      </c>
    </row>
    <row r="6763" spans="1:10">
      <c r="A6763" s="89" t="s">
        <v>16237</v>
      </c>
      <c r="B6763" s="89">
        <v>1000</v>
      </c>
      <c r="C6763" s="89" t="s">
        <v>7963</v>
      </c>
      <c r="D6763" s="89" t="s">
        <v>16238</v>
      </c>
      <c r="E6763" s="89" t="s">
        <v>7296</v>
      </c>
      <c r="F6763" s="89" t="s">
        <v>516</v>
      </c>
      <c r="G6763" s="105">
        <v>45487.509722222225</v>
      </c>
      <c r="H6763" t="str">
        <f>INDEX(Partner_details[companyName], MATCH(E6763, Partner_details[email], 0))</f>
        <v>Paul</v>
      </c>
      <c r="I6763">
        <f>IFERROR(INDEX(ggPayers[payer], MATCH(A6763, ggPayers[remote_order_id], 0)), 0)</f>
        <v>0</v>
      </c>
      <c r="J6763" t="str">
        <f t="shared" si="105"/>
        <v>other</v>
      </c>
    </row>
    <row r="6764" spans="1:10">
      <c r="A6764" s="89" t="s">
        <v>16239</v>
      </c>
      <c r="B6764" s="89">
        <v>1000</v>
      </c>
      <c r="C6764" s="89" t="s">
        <v>7963</v>
      </c>
      <c r="D6764" s="89" t="s">
        <v>16240</v>
      </c>
      <c r="E6764" s="89" t="s">
        <v>7296</v>
      </c>
      <c r="F6764" s="89" t="s">
        <v>516</v>
      </c>
      <c r="G6764" s="105">
        <v>45487.509722222225</v>
      </c>
      <c r="H6764" t="str">
        <f>INDEX(Partner_details[companyName], MATCH(E6764, Partner_details[email], 0))</f>
        <v>Paul</v>
      </c>
      <c r="I6764">
        <f>IFERROR(INDEX(ggPayers[payer], MATCH(A6764, ggPayers[remote_order_id], 0)), 0)</f>
        <v>0</v>
      </c>
      <c r="J6764" t="str">
        <f t="shared" si="105"/>
        <v>other</v>
      </c>
    </row>
    <row r="6765" spans="1:10">
      <c r="A6765" s="89" t="s">
        <v>5178</v>
      </c>
      <c r="B6765" s="89">
        <v>500</v>
      </c>
      <c r="C6765" s="89" t="s">
        <v>561</v>
      </c>
      <c r="D6765" s="89" t="s">
        <v>16241</v>
      </c>
      <c r="E6765" s="89" t="s">
        <v>7296</v>
      </c>
      <c r="F6765" s="89" t="s">
        <v>516</v>
      </c>
      <c r="G6765" s="105">
        <v>45487.510416666664</v>
      </c>
      <c r="H6765" t="str">
        <f>INDEX(Partner_details[companyName], MATCH(E6765, Partner_details[email], 0))</f>
        <v>Paul</v>
      </c>
      <c r="I6765">
        <f>IFERROR(INDEX(ggPayers[payer], MATCH(A6765, ggPayers[remote_order_id], 0)), 0)</f>
        <v>415252</v>
      </c>
      <c r="J6765" t="str">
        <f t="shared" si="105"/>
        <v>ggPay</v>
      </c>
    </row>
    <row r="6766" spans="1:10">
      <c r="A6766" s="89" t="s">
        <v>5982</v>
      </c>
      <c r="B6766" s="89">
        <v>1000</v>
      </c>
      <c r="C6766" s="89" t="s">
        <v>5606</v>
      </c>
      <c r="D6766" s="89" t="s">
        <v>16242</v>
      </c>
      <c r="E6766" s="89" t="s">
        <v>6606</v>
      </c>
      <c r="F6766" s="89" t="s">
        <v>387</v>
      </c>
      <c r="G6766" s="105">
        <v>45487.714583333334</v>
      </c>
      <c r="H6766" t="str">
        <f>INDEX(Partner_details[companyName], MATCH(E6766, Partner_details[email], 0))</f>
        <v>Beer academy</v>
      </c>
      <c r="I6766">
        <f>IFERROR(INDEX(ggPayers[payer], MATCH(A6766, ggPayers[remote_order_id], 0)), 0)</f>
        <v>622745</v>
      </c>
      <c r="J6766" t="str">
        <f t="shared" si="105"/>
        <v>ggPay</v>
      </c>
    </row>
    <row r="6767" spans="1:10">
      <c r="A6767" s="89" t="s">
        <v>5981</v>
      </c>
      <c r="B6767" s="89">
        <v>1000</v>
      </c>
      <c r="C6767" s="89" t="s">
        <v>5606</v>
      </c>
      <c r="D6767" s="89" t="s">
        <v>16243</v>
      </c>
      <c r="E6767" s="89" t="s">
        <v>6606</v>
      </c>
      <c r="F6767" s="89" t="s">
        <v>387</v>
      </c>
      <c r="G6767" s="105">
        <v>45487.714583333334</v>
      </c>
      <c r="H6767" t="str">
        <f>INDEX(Partner_details[companyName], MATCH(E6767, Partner_details[email], 0))</f>
        <v>Beer academy</v>
      </c>
      <c r="I6767">
        <f>IFERROR(INDEX(ggPayers[payer], MATCH(A6767, ggPayers[remote_order_id], 0)), 0)</f>
        <v>622745</v>
      </c>
      <c r="J6767" t="str">
        <f t="shared" si="105"/>
        <v>ggPay</v>
      </c>
    </row>
    <row r="6768" spans="1:10">
      <c r="A6768" s="89" t="s">
        <v>5980</v>
      </c>
      <c r="B6768" s="89">
        <v>1000</v>
      </c>
      <c r="C6768" s="89" t="s">
        <v>5606</v>
      </c>
      <c r="D6768" s="89" t="s">
        <v>16244</v>
      </c>
      <c r="E6768" s="89" t="s">
        <v>6606</v>
      </c>
      <c r="F6768" s="89" t="s">
        <v>387</v>
      </c>
      <c r="G6768" s="105">
        <v>45487.714583333334</v>
      </c>
      <c r="H6768" t="str">
        <f>INDEX(Partner_details[companyName], MATCH(E6768, Partner_details[email], 0))</f>
        <v>Beer academy</v>
      </c>
      <c r="I6768">
        <f>IFERROR(INDEX(ggPayers[payer], MATCH(A6768, ggPayers[remote_order_id], 0)), 0)</f>
        <v>622745</v>
      </c>
      <c r="J6768" t="str">
        <f t="shared" si="105"/>
        <v>ggPay</v>
      </c>
    </row>
    <row r="6769" spans="1:10">
      <c r="A6769" s="89" t="s">
        <v>5176</v>
      </c>
      <c r="B6769" s="89">
        <v>100</v>
      </c>
      <c r="C6769" s="89" t="s">
        <v>561</v>
      </c>
      <c r="D6769" s="89" t="s">
        <v>16245</v>
      </c>
      <c r="E6769" s="89" t="s">
        <v>279</v>
      </c>
      <c r="F6769" s="89" t="s">
        <v>278</v>
      </c>
      <c r="G6769" s="105">
        <v>45487.758333333331</v>
      </c>
      <c r="H6769" t="str">
        <f>INDEX(Partner_details[companyName], MATCH(E6769, Partner_details[email], 0))</f>
        <v>gg cjsc</v>
      </c>
      <c r="I6769">
        <f>IFERROR(INDEX(ggPayers[payer], MATCH(A6769, ggPayers[remote_order_id], 0)), 0)</f>
        <v>825186</v>
      </c>
      <c r="J6769" t="str">
        <f t="shared" si="105"/>
        <v>ggPay</v>
      </c>
    </row>
    <row r="6770" spans="1:10">
      <c r="A6770" s="89" t="s">
        <v>16246</v>
      </c>
      <c r="B6770" s="89">
        <v>500</v>
      </c>
      <c r="C6770" s="89" t="s">
        <v>7963</v>
      </c>
      <c r="D6770" s="89"/>
      <c r="E6770" s="89" t="s">
        <v>7336</v>
      </c>
      <c r="F6770" s="89" t="s">
        <v>4049</v>
      </c>
      <c r="G6770" s="105">
        <v>45487.760416666664</v>
      </c>
      <c r="H6770" t="str">
        <f>INDEX(Partner_details[companyName], MATCH(E6770, Partner_details[email], 0))</f>
        <v>Tashir Isahakyan</v>
      </c>
      <c r="I6770">
        <f>IFERROR(INDEX(ggPayers[payer], MATCH(A6770, ggPayers[remote_order_id], 0)), 0)</f>
        <v>0</v>
      </c>
      <c r="J6770" t="str">
        <f t="shared" si="105"/>
        <v>other</v>
      </c>
    </row>
    <row r="6771" spans="1:10">
      <c r="A6771" s="89" t="s">
        <v>16247</v>
      </c>
      <c r="B6771" s="89">
        <v>500</v>
      </c>
      <c r="C6771" s="89" t="s">
        <v>7963</v>
      </c>
      <c r="D6771" s="89" t="s">
        <v>16248</v>
      </c>
      <c r="E6771" s="89" t="s">
        <v>7336</v>
      </c>
      <c r="F6771" s="89" t="s">
        <v>4049</v>
      </c>
      <c r="G6771" s="105">
        <v>45487.760416666664</v>
      </c>
      <c r="H6771" t="str">
        <f>INDEX(Partner_details[companyName], MATCH(E6771, Partner_details[email], 0))</f>
        <v>Tashir Isahakyan</v>
      </c>
      <c r="I6771">
        <f>IFERROR(INDEX(ggPayers[payer], MATCH(A6771, ggPayers[remote_order_id], 0)), 0)</f>
        <v>0</v>
      </c>
      <c r="J6771" t="str">
        <f t="shared" si="105"/>
        <v>other</v>
      </c>
    </row>
    <row r="6772" spans="1:10">
      <c r="A6772" s="89" t="s">
        <v>16249</v>
      </c>
      <c r="B6772" s="89">
        <v>1000</v>
      </c>
      <c r="C6772" s="89" t="s">
        <v>7963</v>
      </c>
      <c r="D6772" s="89" t="s">
        <v>16250</v>
      </c>
      <c r="E6772" s="89" t="s">
        <v>7336</v>
      </c>
      <c r="F6772" s="89" t="s">
        <v>4049</v>
      </c>
      <c r="G6772" s="105">
        <v>45487.760416666664</v>
      </c>
      <c r="H6772" t="str">
        <f>INDEX(Partner_details[companyName], MATCH(E6772, Partner_details[email], 0))</f>
        <v>Tashir Isahakyan</v>
      </c>
      <c r="I6772">
        <f>IFERROR(INDEX(ggPayers[payer], MATCH(A6772, ggPayers[remote_order_id], 0)), 0)</f>
        <v>0</v>
      </c>
      <c r="J6772" t="str">
        <f t="shared" si="105"/>
        <v>other</v>
      </c>
    </row>
    <row r="6773" spans="1:10">
      <c r="A6773" s="89" t="s">
        <v>16251</v>
      </c>
      <c r="B6773" s="89">
        <v>100</v>
      </c>
      <c r="C6773" s="89" t="s">
        <v>7963</v>
      </c>
      <c r="D6773" s="89" t="s">
        <v>16252</v>
      </c>
      <c r="E6773" s="89" t="s">
        <v>7336</v>
      </c>
      <c r="F6773" s="89" t="s">
        <v>4049</v>
      </c>
      <c r="G6773" s="105">
        <v>45487.761111111111</v>
      </c>
      <c r="H6773" t="str">
        <f>INDEX(Partner_details[companyName], MATCH(E6773, Partner_details[email], 0))</f>
        <v>Tashir Isahakyan</v>
      </c>
      <c r="I6773">
        <f>IFERROR(INDEX(ggPayers[payer], MATCH(A6773, ggPayers[remote_order_id], 0)), 0)</f>
        <v>0</v>
      </c>
      <c r="J6773" t="str">
        <f t="shared" si="105"/>
        <v>other</v>
      </c>
    </row>
    <row r="6774" spans="1:10">
      <c r="A6774" s="89" t="s">
        <v>5174</v>
      </c>
      <c r="B6774" s="89">
        <v>100</v>
      </c>
      <c r="C6774" s="89" t="s">
        <v>561</v>
      </c>
      <c r="D6774" s="89" t="s">
        <v>16253</v>
      </c>
      <c r="E6774" s="89" t="s">
        <v>7041</v>
      </c>
      <c r="F6774" s="89" t="s">
        <v>184</v>
      </c>
      <c r="G6774" s="105">
        <v>45488.256944444445</v>
      </c>
      <c r="H6774" t="str">
        <f>INDEX(Partner_details[companyName], MATCH(E6774, Partner_details[email], 0))</f>
        <v>Karas Tumanyan</v>
      </c>
      <c r="I6774">
        <f>IFERROR(INDEX(ggPayers[payer], MATCH(A6774, ggPayers[remote_order_id], 0)), 0)</f>
        <v>825186</v>
      </c>
      <c r="J6774" t="str">
        <f t="shared" si="105"/>
        <v>ggPay</v>
      </c>
    </row>
    <row r="6775" spans="1:10">
      <c r="A6775" s="89" t="s">
        <v>5171</v>
      </c>
      <c r="B6775" s="89">
        <v>100</v>
      </c>
      <c r="C6775" s="89" t="s">
        <v>561</v>
      </c>
      <c r="D6775" s="89" t="s">
        <v>16254</v>
      </c>
      <c r="E6775" s="89" t="s">
        <v>332</v>
      </c>
      <c r="F6775" s="89" t="s">
        <v>331</v>
      </c>
      <c r="G6775" s="105">
        <v>45488.297222222223</v>
      </c>
      <c r="H6775" t="str">
        <f>INDEX(Partner_details[companyName], MATCH(E6775, Partner_details[email], 0))</f>
        <v>gg cjsc</v>
      </c>
      <c r="I6775">
        <f>IFERROR(INDEX(ggPayers[payer], MATCH(A6775, ggPayers[remote_order_id], 0)), 0)</f>
        <v>1025610</v>
      </c>
      <c r="J6775" t="str">
        <f t="shared" si="105"/>
        <v>ggPay</v>
      </c>
    </row>
    <row r="6776" spans="1:10">
      <c r="A6776" s="89" t="s">
        <v>16255</v>
      </c>
      <c r="B6776" s="89">
        <v>1000</v>
      </c>
      <c r="C6776" s="89" t="s">
        <v>7963</v>
      </c>
      <c r="D6776" s="89" t="s">
        <v>16256</v>
      </c>
      <c r="E6776" s="89" t="s">
        <v>7296</v>
      </c>
      <c r="F6776" s="89" t="s">
        <v>516</v>
      </c>
      <c r="G6776" s="105">
        <v>45488.335416666669</v>
      </c>
      <c r="H6776" t="str">
        <f>INDEX(Partner_details[companyName], MATCH(E6776, Partner_details[email], 0))</f>
        <v>Paul</v>
      </c>
      <c r="I6776">
        <f>IFERROR(INDEX(ggPayers[payer], MATCH(A6776, ggPayers[remote_order_id], 0)), 0)</f>
        <v>0</v>
      </c>
      <c r="J6776" t="str">
        <f t="shared" si="105"/>
        <v>other</v>
      </c>
    </row>
    <row r="6777" spans="1:10">
      <c r="A6777" s="89" t="s">
        <v>16257</v>
      </c>
      <c r="B6777" s="89">
        <v>500</v>
      </c>
      <c r="C6777" s="89" t="s">
        <v>7963</v>
      </c>
      <c r="D6777" s="89" t="s">
        <v>16258</v>
      </c>
      <c r="E6777" s="89" t="s">
        <v>7336</v>
      </c>
      <c r="F6777" s="89" t="s">
        <v>4049</v>
      </c>
      <c r="G6777" s="105">
        <v>45488.366666666669</v>
      </c>
      <c r="H6777" t="str">
        <f>INDEX(Partner_details[companyName], MATCH(E6777, Partner_details[email], 0))</f>
        <v>Tashir Isahakyan</v>
      </c>
      <c r="I6777">
        <f>IFERROR(INDEX(ggPayers[payer], MATCH(A6777, ggPayers[remote_order_id], 0)), 0)</f>
        <v>0</v>
      </c>
      <c r="J6777" t="str">
        <f t="shared" si="105"/>
        <v>other</v>
      </c>
    </row>
    <row r="6778" spans="1:10">
      <c r="A6778" s="89" t="s">
        <v>5170</v>
      </c>
      <c r="B6778" s="89">
        <v>500</v>
      </c>
      <c r="C6778" s="89" t="s">
        <v>561</v>
      </c>
      <c r="D6778" s="89"/>
      <c r="E6778" s="89" t="s">
        <v>7018</v>
      </c>
      <c r="F6778" s="89" t="s">
        <v>476</v>
      </c>
      <c r="G6778" s="105">
        <v>45488.414583333331</v>
      </c>
      <c r="H6778" t="str">
        <f>INDEX(Partner_details[companyName], MATCH(E6778, Partner_details[email], 0))</f>
        <v>Malocco</v>
      </c>
      <c r="I6778">
        <f>IFERROR(INDEX(ggPayers[payer], MATCH(A6778, ggPayers[remote_order_id], 0)), 0)</f>
        <v>0</v>
      </c>
      <c r="J6778" t="str">
        <f t="shared" si="105"/>
        <v>other</v>
      </c>
    </row>
    <row r="6779" spans="1:10">
      <c r="A6779" s="89" t="s">
        <v>16259</v>
      </c>
      <c r="B6779" s="89">
        <v>500</v>
      </c>
      <c r="C6779" s="89" t="s">
        <v>7963</v>
      </c>
      <c r="D6779" s="89"/>
      <c r="E6779" s="89" t="s">
        <v>7018</v>
      </c>
      <c r="F6779" s="89" t="s">
        <v>476</v>
      </c>
      <c r="G6779" s="105">
        <v>45488.414583333331</v>
      </c>
      <c r="H6779" t="str">
        <f>INDEX(Partner_details[companyName], MATCH(E6779, Partner_details[email], 0))</f>
        <v>Malocco</v>
      </c>
      <c r="I6779">
        <f>IFERROR(INDEX(ggPayers[payer], MATCH(A6779, ggPayers[remote_order_id], 0)), 0)</f>
        <v>0</v>
      </c>
      <c r="J6779" t="str">
        <f t="shared" si="105"/>
        <v>other</v>
      </c>
    </row>
    <row r="6780" spans="1:10">
      <c r="A6780" s="89" t="s">
        <v>16260</v>
      </c>
      <c r="B6780" s="89">
        <v>3000</v>
      </c>
      <c r="C6780" s="89" t="s">
        <v>7963</v>
      </c>
      <c r="D6780" s="89" t="s">
        <v>16261</v>
      </c>
      <c r="E6780" s="89" t="s">
        <v>6728</v>
      </c>
      <c r="F6780" s="89" t="s">
        <v>6727</v>
      </c>
      <c r="G6780" s="105">
        <v>45488.455555555556</v>
      </c>
      <c r="H6780" t="str">
        <f>INDEX(Partner_details[companyName], MATCH(E6780, Partner_details[email], 0))</f>
        <v>Byblos</v>
      </c>
      <c r="I6780">
        <f>IFERROR(INDEX(ggPayers[payer], MATCH(A6780, ggPayers[remote_order_id], 0)), 0)</f>
        <v>0</v>
      </c>
      <c r="J6780" t="str">
        <f t="shared" si="105"/>
        <v>other</v>
      </c>
    </row>
    <row r="6781" spans="1:10">
      <c r="A6781" s="89" t="s">
        <v>16262</v>
      </c>
      <c r="B6781" s="89">
        <v>3000</v>
      </c>
      <c r="C6781" s="89" t="s">
        <v>7963</v>
      </c>
      <c r="D6781" s="89" t="s">
        <v>16263</v>
      </c>
      <c r="E6781" s="89" t="s">
        <v>6728</v>
      </c>
      <c r="F6781" s="89" t="s">
        <v>6727</v>
      </c>
      <c r="G6781" s="105">
        <v>45488.456250000003</v>
      </c>
      <c r="H6781" t="str">
        <f>INDEX(Partner_details[companyName], MATCH(E6781, Partner_details[email], 0))</f>
        <v>Byblos</v>
      </c>
      <c r="I6781">
        <f>IFERROR(INDEX(ggPayers[payer], MATCH(A6781, ggPayers[remote_order_id], 0)), 0)</f>
        <v>0</v>
      </c>
      <c r="J6781" t="str">
        <f t="shared" si="105"/>
        <v>other</v>
      </c>
    </row>
    <row r="6782" spans="1:10">
      <c r="A6782" s="89" t="s">
        <v>16264</v>
      </c>
      <c r="B6782" s="89">
        <v>3000</v>
      </c>
      <c r="C6782" s="89" t="s">
        <v>7963</v>
      </c>
      <c r="D6782" s="89" t="s">
        <v>16265</v>
      </c>
      <c r="E6782" s="89" t="s">
        <v>6728</v>
      </c>
      <c r="F6782" s="89" t="s">
        <v>6727</v>
      </c>
      <c r="G6782" s="105">
        <v>45488.456944444442</v>
      </c>
      <c r="H6782" t="str">
        <f>INDEX(Partner_details[companyName], MATCH(E6782, Partner_details[email], 0))</f>
        <v>Byblos</v>
      </c>
      <c r="I6782">
        <f>IFERROR(INDEX(ggPayers[payer], MATCH(A6782, ggPayers[remote_order_id], 0)), 0)</f>
        <v>0</v>
      </c>
      <c r="J6782" t="str">
        <f t="shared" si="105"/>
        <v>other</v>
      </c>
    </row>
    <row r="6783" spans="1:10">
      <c r="A6783" s="89" t="s">
        <v>16266</v>
      </c>
      <c r="B6783" s="89">
        <v>3000</v>
      </c>
      <c r="C6783" s="89" t="s">
        <v>7963</v>
      </c>
      <c r="D6783" s="89" t="s">
        <v>16267</v>
      </c>
      <c r="E6783" s="89" t="s">
        <v>6728</v>
      </c>
      <c r="F6783" s="89" t="s">
        <v>6727</v>
      </c>
      <c r="G6783" s="105">
        <v>45488.458333333336</v>
      </c>
      <c r="H6783" t="str">
        <f>INDEX(Partner_details[companyName], MATCH(E6783, Partner_details[email], 0))</f>
        <v>Byblos</v>
      </c>
      <c r="I6783">
        <f>IFERROR(INDEX(ggPayers[payer], MATCH(A6783, ggPayers[remote_order_id], 0)), 0)</f>
        <v>0</v>
      </c>
      <c r="J6783" t="str">
        <f t="shared" si="105"/>
        <v>other</v>
      </c>
    </row>
    <row r="6784" spans="1:10">
      <c r="A6784" s="89" t="s">
        <v>16268</v>
      </c>
      <c r="B6784" s="89">
        <v>3000</v>
      </c>
      <c r="C6784" s="89" t="s">
        <v>7963</v>
      </c>
      <c r="D6784" s="89" t="s">
        <v>16269</v>
      </c>
      <c r="E6784" s="89" t="s">
        <v>6728</v>
      </c>
      <c r="F6784" s="89" t="s">
        <v>6727</v>
      </c>
      <c r="G6784" s="105">
        <v>45488.458333333336</v>
      </c>
      <c r="H6784" t="str">
        <f>INDEX(Partner_details[companyName], MATCH(E6784, Partner_details[email], 0))</f>
        <v>Byblos</v>
      </c>
      <c r="I6784">
        <f>IFERROR(INDEX(ggPayers[payer], MATCH(A6784, ggPayers[remote_order_id], 0)), 0)</f>
        <v>0</v>
      </c>
      <c r="J6784" t="str">
        <f t="shared" si="105"/>
        <v>other</v>
      </c>
    </row>
    <row r="6785" spans="1:10">
      <c r="A6785" s="89" t="s">
        <v>16270</v>
      </c>
      <c r="B6785" s="89">
        <v>3000</v>
      </c>
      <c r="C6785" s="89" t="s">
        <v>7963</v>
      </c>
      <c r="D6785" s="89" t="s">
        <v>16271</v>
      </c>
      <c r="E6785" s="89" t="s">
        <v>6728</v>
      </c>
      <c r="F6785" s="89" t="s">
        <v>6727</v>
      </c>
      <c r="G6785" s="105">
        <v>45488.458333333336</v>
      </c>
      <c r="H6785" t="str">
        <f>INDEX(Partner_details[companyName], MATCH(E6785, Partner_details[email], 0))</f>
        <v>Byblos</v>
      </c>
      <c r="I6785">
        <f>IFERROR(INDEX(ggPayers[payer], MATCH(A6785, ggPayers[remote_order_id], 0)), 0)</f>
        <v>0</v>
      </c>
      <c r="J6785" t="str">
        <f t="shared" si="105"/>
        <v>other</v>
      </c>
    </row>
    <row r="6786" spans="1:10">
      <c r="A6786" s="89" t="s">
        <v>16272</v>
      </c>
      <c r="B6786" s="89">
        <v>3000</v>
      </c>
      <c r="C6786" s="89" t="s">
        <v>7963</v>
      </c>
      <c r="D6786" s="89" t="s">
        <v>16273</v>
      </c>
      <c r="E6786" s="89" t="s">
        <v>6728</v>
      </c>
      <c r="F6786" s="89" t="s">
        <v>6727</v>
      </c>
      <c r="G6786" s="105">
        <v>45488.458333333336</v>
      </c>
      <c r="H6786" t="str">
        <f>INDEX(Partner_details[companyName], MATCH(E6786, Partner_details[email], 0))</f>
        <v>Byblos</v>
      </c>
      <c r="I6786">
        <f>IFERROR(INDEX(ggPayers[payer], MATCH(A6786, ggPayers[remote_order_id], 0)), 0)</f>
        <v>0</v>
      </c>
      <c r="J6786" t="str">
        <f t="shared" si="105"/>
        <v>other</v>
      </c>
    </row>
    <row r="6787" spans="1:10">
      <c r="A6787" s="89" t="s">
        <v>16274</v>
      </c>
      <c r="B6787" s="89">
        <v>3000</v>
      </c>
      <c r="C6787" s="89" t="s">
        <v>7963</v>
      </c>
      <c r="D6787" s="89" t="s">
        <v>16275</v>
      </c>
      <c r="E6787" s="89" t="s">
        <v>6728</v>
      </c>
      <c r="F6787" s="89" t="s">
        <v>6727</v>
      </c>
      <c r="G6787" s="105">
        <v>45488.458333333336</v>
      </c>
      <c r="H6787" t="str">
        <f>INDEX(Partner_details[companyName], MATCH(E6787, Partner_details[email], 0))</f>
        <v>Byblos</v>
      </c>
      <c r="I6787">
        <f>IFERROR(INDEX(ggPayers[payer], MATCH(A6787, ggPayers[remote_order_id], 0)), 0)</f>
        <v>0</v>
      </c>
      <c r="J6787" t="str">
        <f t="shared" ref="J6787:J6850" si="106">IF(NOT(I6787=0), "ggPay", "other")</f>
        <v>other</v>
      </c>
    </row>
    <row r="6788" spans="1:10">
      <c r="A6788" s="89" t="s">
        <v>16276</v>
      </c>
      <c r="B6788" s="89">
        <v>3000</v>
      </c>
      <c r="C6788" s="89" t="s">
        <v>7963</v>
      </c>
      <c r="D6788" s="89" t="s">
        <v>16277</v>
      </c>
      <c r="E6788" s="89" t="s">
        <v>6728</v>
      </c>
      <c r="F6788" s="89" t="s">
        <v>6727</v>
      </c>
      <c r="G6788" s="105">
        <v>45488.458333333336</v>
      </c>
      <c r="H6788" t="str">
        <f>INDEX(Partner_details[companyName], MATCH(E6788, Partner_details[email], 0))</f>
        <v>Byblos</v>
      </c>
      <c r="I6788">
        <f>IFERROR(INDEX(ggPayers[payer], MATCH(A6788, ggPayers[remote_order_id], 0)), 0)</f>
        <v>0</v>
      </c>
      <c r="J6788" t="str">
        <f t="shared" si="106"/>
        <v>other</v>
      </c>
    </row>
    <row r="6789" spans="1:10">
      <c r="A6789" s="89" t="s">
        <v>5168</v>
      </c>
      <c r="B6789" s="89">
        <v>1000</v>
      </c>
      <c r="C6789" s="89" t="s">
        <v>561</v>
      </c>
      <c r="D6789" s="89" t="s">
        <v>16278</v>
      </c>
      <c r="E6789" s="89" t="s">
        <v>6728</v>
      </c>
      <c r="F6789" s="89" t="s">
        <v>6727</v>
      </c>
      <c r="G6789" s="105">
        <v>45488.458333333336</v>
      </c>
      <c r="H6789" t="str">
        <f>INDEX(Partner_details[companyName], MATCH(E6789, Partner_details[email], 0))</f>
        <v>Byblos</v>
      </c>
      <c r="I6789">
        <f>IFERROR(INDEX(ggPayers[payer], MATCH(A6789, ggPayers[remote_order_id], 0)), 0)</f>
        <v>826101</v>
      </c>
      <c r="J6789" t="str">
        <f t="shared" si="106"/>
        <v>ggPay</v>
      </c>
    </row>
    <row r="6790" spans="1:10">
      <c r="A6790" s="99" t="s">
        <v>16279</v>
      </c>
      <c r="B6790" s="89">
        <v>3000</v>
      </c>
      <c r="C6790" s="89" t="s">
        <v>7963</v>
      </c>
      <c r="D6790" s="89" t="s">
        <v>16280</v>
      </c>
      <c r="E6790" s="89" t="s">
        <v>6728</v>
      </c>
      <c r="F6790" s="89" t="s">
        <v>6727</v>
      </c>
      <c r="G6790" s="105">
        <v>45488.458333333336</v>
      </c>
      <c r="H6790" t="str">
        <f>INDEX(Partner_details[companyName], MATCH(E6790, Partner_details[email], 0))</f>
        <v>Byblos</v>
      </c>
      <c r="I6790">
        <f>IFERROR(INDEX(ggPayers[payer], MATCH(A6790, ggPayers[remote_order_id], 0)), 0)</f>
        <v>0</v>
      </c>
      <c r="J6790" t="str">
        <f t="shared" si="106"/>
        <v>other</v>
      </c>
    </row>
    <row r="6791" spans="1:10">
      <c r="A6791" s="89" t="s">
        <v>5166</v>
      </c>
      <c r="B6791" s="89">
        <v>100</v>
      </c>
      <c r="C6791" s="89" t="s">
        <v>561</v>
      </c>
      <c r="D6791" s="89" t="s">
        <v>16281</v>
      </c>
      <c r="E6791" s="89" t="s">
        <v>279</v>
      </c>
      <c r="F6791" s="89" t="s">
        <v>278</v>
      </c>
      <c r="G6791" s="105">
        <v>45488.488888888889</v>
      </c>
      <c r="H6791" t="str">
        <f>INDEX(Partner_details[companyName], MATCH(E6791, Partner_details[email], 0))</f>
        <v>gg cjsc</v>
      </c>
      <c r="I6791">
        <f>IFERROR(INDEX(ggPayers[payer], MATCH(A6791, ggPayers[remote_order_id], 0)), 0)</f>
        <v>825186</v>
      </c>
      <c r="J6791" t="str">
        <f t="shared" si="106"/>
        <v>ggPay</v>
      </c>
    </row>
    <row r="6792" spans="1:10">
      <c r="A6792" s="89" t="s">
        <v>5163</v>
      </c>
      <c r="B6792" s="89">
        <v>500</v>
      </c>
      <c r="C6792" s="89" t="s">
        <v>561</v>
      </c>
      <c r="D6792" s="89" t="s">
        <v>16282</v>
      </c>
      <c r="E6792" s="89" t="s">
        <v>6984</v>
      </c>
      <c r="F6792" s="89" t="s">
        <v>206</v>
      </c>
      <c r="G6792" s="105">
        <v>45488.498611111114</v>
      </c>
      <c r="H6792" t="str">
        <f>INDEX(Partner_details[companyName], MATCH(E6792, Partner_details[email], 0))</f>
        <v>gg cjsc</v>
      </c>
      <c r="I6792">
        <f>IFERROR(INDEX(ggPayers[payer], MATCH(A6792, ggPayers[remote_order_id], 0)), 0)</f>
        <v>839</v>
      </c>
      <c r="J6792" t="str">
        <f t="shared" si="106"/>
        <v>ggPay</v>
      </c>
    </row>
    <row r="6793" spans="1:10">
      <c r="A6793" s="89" t="s">
        <v>5161</v>
      </c>
      <c r="B6793" s="89">
        <v>1000</v>
      </c>
      <c r="C6793" s="89" t="s">
        <v>561</v>
      </c>
      <c r="D6793" s="89" t="s">
        <v>16283</v>
      </c>
      <c r="E6793" s="89" t="s">
        <v>7196</v>
      </c>
      <c r="F6793" s="89" t="s">
        <v>884</v>
      </c>
      <c r="G6793" s="105">
        <v>45488.504166666666</v>
      </c>
      <c r="H6793" t="str">
        <f>INDEX(Partner_details[companyName], MATCH(E6793, Partner_details[email], 0))</f>
        <v>Arctic Fox</v>
      </c>
      <c r="I6793">
        <f>IFERROR(INDEX(ggPayers[payer], MATCH(A6793, ggPayers[remote_order_id], 0)), 0)</f>
        <v>839</v>
      </c>
      <c r="J6793" t="str">
        <f t="shared" si="106"/>
        <v>ggPay</v>
      </c>
    </row>
    <row r="6794" spans="1:10">
      <c r="A6794" s="89" t="s">
        <v>16284</v>
      </c>
      <c r="B6794" s="89">
        <v>1000</v>
      </c>
      <c r="C6794" s="89" t="s">
        <v>7963</v>
      </c>
      <c r="D6794" s="89" t="s">
        <v>16285</v>
      </c>
      <c r="E6794" s="89" t="s">
        <v>7241</v>
      </c>
      <c r="F6794" s="89" t="s">
        <v>4066</v>
      </c>
      <c r="G6794" s="105">
        <v>45488.513194444444</v>
      </c>
      <c r="H6794" t="str">
        <f>INDEX(Partner_details[companyName], MATCH(E6794, Partner_details[email], 0))</f>
        <v>Tashir Masiv</v>
      </c>
      <c r="I6794">
        <f>IFERROR(INDEX(ggPayers[payer], MATCH(A6794, ggPayers[remote_order_id], 0)), 0)</f>
        <v>0</v>
      </c>
      <c r="J6794" t="str">
        <f t="shared" si="106"/>
        <v>other</v>
      </c>
    </row>
    <row r="6795" spans="1:10">
      <c r="A6795" s="89" t="s">
        <v>16286</v>
      </c>
      <c r="B6795" s="89">
        <v>1000</v>
      </c>
      <c r="C6795" s="89" t="s">
        <v>7963</v>
      </c>
      <c r="D6795" s="89"/>
      <c r="E6795" s="89" t="s">
        <v>7241</v>
      </c>
      <c r="F6795" s="89" t="s">
        <v>4066</v>
      </c>
      <c r="G6795" s="105">
        <v>45488.513888888891</v>
      </c>
      <c r="H6795" t="str">
        <f>INDEX(Partner_details[companyName], MATCH(E6795, Partner_details[email], 0))</f>
        <v>Tashir Masiv</v>
      </c>
      <c r="I6795">
        <f>IFERROR(INDEX(ggPayers[payer], MATCH(A6795, ggPayers[remote_order_id], 0)), 0)</f>
        <v>0</v>
      </c>
      <c r="J6795" t="str">
        <f t="shared" si="106"/>
        <v>other</v>
      </c>
    </row>
    <row r="6796" spans="1:10">
      <c r="A6796" s="89" t="s">
        <v>16287</v>
      </c>
      <c r="B6796" s="89">
        <v>500</v>
      </c>
      <c r="C6796" s="89" t="s">
        <v>7963</v>
      </c>
      <c r="D6796" s="89"/>
      <c r="E6796" s="89" t="s">
        <v>7241</v>
      </c>
      <c r="F6796" s="89" t="s">
        <v>4066</v>
      </c>
      <c r="G6796" s="105">
        <v>45488.513888888891</v>
      </c>
      <c r="H6796" t="str">
        <f>INDEX(Partner_details[companyName], MATCH(E6796, Partner_details[email], 0))</f>
        <v>Tashir Masiv</v>
      </c>
      <c r="I6796">
        <f>IFERROR(INDEX(ggPayers[payer], MATCH(A6796, ggPayers[remote_order_id], 0)), 0)</f>
        <v>0</v>
      </c>
      <c r="J6796" t="str">
        <f t="shared" si="106"/>
        <v>other</v>
      </c>
    </row>
    <row r="6797" spans="1:10">
      <c r="A6797" s="89" t="s">
        <v>16288</v>
      </c>
      <c r="B6797" s="89">
        <v>300</v>
      </c>
      <c r="C6797" s="89" t="s">
        <v>7963</v>
      </c>
      <c r="D6797" s="89"/>
      <c r="E6797" s="89" t="s">
        <v>6389</v>
      </c>
      <c r="F6797" s="89" t="s">
        <v>4088</v>
      </c>
      <c r="G6797" s="105">
        <v>45488.522222222222</v>
      </c>
      <c r="H6797" t="str">
        <f>INDEX(Partner_details[companyName], MATCH(E6797, Partner_details[email], 0))</f>
        <v>Tashir Khanjyan</v>
      </c>
      <c r="I6797">
        <f>IFERROR(INDEX(ggPayers[payer], MATCH(A6797, ggPayers[remote_order_id], 0)), 0)</f>
        <v>0</v>
      </c>
      <c r="J6797" t="str">
        <f t="shared" si="106"/>
        <v>other</v>
      </c>
    </row>
    <row r="6798" spans="1:10">
      <c r="A6798" s="89" t="s">
        <v>5160</v>
      </c>
      <c r="B6798" s="89">
        <v>500</v>
      </c>
      <c r="C6798" s="89" t="s">
        <v>561</v>
      </c>
      <c r="D6798" s="89"/>
      <c r="E6798" s="89" t="s">
        <v>6389</v>
      </c>
      <c r="F6798" s="89" t="s">
        <v>4088</v>
      </c>
      <c r="G6798" s="105">
        <v>45488.539583333331</v>
      </c>
      <c r="H6798" t="str">
        <f>INDEX(Partner_details[companyName], MATCH(E6798, Partner_details[email], 0))</f>
        <v>Tashir Khanjyan</v>
      </c>
      <c r="I6798">
        <f>IFERROR(INDEX(ggPayers[payer], MATCH(A6798, ggPayers[remote_order_id], 0)), 0)</f>
        <v>0</v>
      </c>
      <c r="J6798" t="str">
        <f t="shared" si="106"/>
        <v>other</v>
      </c>
    </row>
    <row r="6799" spans="1:10">
      <c r="A6799" s="89" t="s">
        <v>5159</v>
      </c>
      <c r="B6799" s="89">
        <v>100</v>
      </c>
      <c r="C6799" s="89" t="s">
        <v>561</v>
      </c>
      <c r="D6799" s="89"/>
      <c r="E6799" s="89" t="s">
        <v>285</v>
      </c>
      <c r="F6799" s="89" t="s">
        <v>284</v>
      </c>
      <c r="G6799" s="105">
        <v>45488.549305555556</v>
      </c>
      <c r="H6799" t="str">
        <f>INDEX(Partner_details[companyName], MATCH(E6799, Partner_details[email], 0))</f>
        <v>gg cjsc</v>
      </c>
      <c r="I6799">
        <f>IFERROR(INDEX(ggPayers[payer], MATCH(A6799, ggPayers[remote_order_id], 0)), 0)</f>
        <v>0</v>
      </c>
      <c r="J6799" t="str">
        <f t="shared" si="106"/>
        <v>other</v>
      </c>
    </row>
    <row r="6800" spans="1:10">
      <c r="A6800" s="89" t="s">
        <v>5158</v>
      </c>
      <c r="B6800" s="89">
        <v>100</v>
      </c>
      <c r="C6800" s="89" t="s">
        <v>561</v>
      </c>
      <c r="D6800" s="89"/>
      <c r="E6800" s="89" t="s">
        <v>285</v>
      </c>
      <c r="F6800" s="89" t="s">
        <v>284</v>
      </c>
      <c r="G6800" s="105">
        <v>45488.550694444442</v>
      </c>
      <c r="H6800" t="str">
        <f>INDEX(Partner_details[companyName], MATCH(E6800, Partner_details[email], 0))</f>
        <v>gg cjsc</v>
      </c>
      <c r="I6800">
        <f>IFERROR(INDEX(ggPayers[payer], MATCH(A6800, ggPayers[remote_order_id], 0)), 0)</f>
        <v>0</v>
      </c>
      <c r="J6800" t="str">
        <f t="shared" si="106"/>
        <v>other</v>
      </c>
    </row>
    <row r="6801" spans="1:10">
      <c r="A6801" s="89" t="s">
        <v>16289</v>
      </c>
      <c r="B6801" s="89">
        <v>1000</v>
      </c>
      <c r="C6801" s="89" t="s">
        <v>7963</v>
      </c>
      <c r="D6801" s="89" t="s">
        <v>16290</v>
      </c>
      <c r="E6801" s="89" t="s">
        <v>7296</v>
      </c>
      <c r="F6801" s="89" t="s">
        <v>516</v>
      </c>
      <c r="G6801" s="105">
        <v>45488.577777777777</v>
      </c>
      <c r="H6801" t="str">
        <f>INDEX(Partner_details[companyName], MATCH(E6801, Partner_details[email], 0))</f>
        <v>Paul</v>
      </c>
      <c r="I6801">
        <f>IFERROR(INDEX(ggPayers[payer], MATCH(A6801, ggPayers[remote_order_id], 0)), 0)</f>
        <v>0</v>
      </c>
      <c r="J6801" t="str">
        <f t="shared" si="106"/>
        <v>other</v>
      </c>
    </row>
    <row r="6802" spans="1:10">
      <c r="A6802" s="89" t="s">
        <v>16291</v>
      </c>
      <c r="B6802" s="89">
        <v>1000</v>
      </c>
      <c r="C6802" s="89" t="s">
        <v>7963</v>
      </c>
      <c r="D6802" s="89" t="s">
        <v>16292</v>
      </c>
      <c r="E6802" s="89" t="s">
        <v>7296</v>
      </c>
      <c r="F6802" s="89" t="s">
        <v>516</v>
      </c>
      <c r="G6802" s="105">
        <v>45488.577777777777</v>
      </c>
      <c r="H6802" t="str">
        <f>INDEX(Partner_details[companyName], MATCH(E6802, Partner_details[email], 0))</f>
        <v>Paul</v>
      </c>
      <c r="I6802">
        <f>IFERROR(INDEX(ggPayers[payer], MATCH(A6802, ggPayers[remote_order_id], 0)), 0)</f>
        <v>0</v>
      </c>
      <c r="J6802" t="str">
        <f t="shared" si="106"/>
        <v>other</v>
      </c>
    </row>
    <row r="6803" spans="1:10">
      <c r="A6803" s="89" t="s">
        <v>16293</v>
      </c>
      <c r="B6803" s="89">
        <v>1000</v>
      </c>
      <c r="C6803" s="89" t="s">
        <v>7963</v>
      </c>
      <c r="D6803" s="89"/>
      <c r="E6803" s="89" t="s">
        <v>7296</v>
      </c>
      <c r="F6803" s="89" t="s">
        <v>516</v>
      </c>
      <c r="G6803" s="105">
        <v>45488.577777777777</v>
      </c>
      <c r="H6803" t="str">
        <f>INDEX(Partner_details[companyName], MATCH(E6803, Partner_details[email], 0))</f>
        <v>Paul</v>
      </c>
      <c r="I6803">
        <f>IFERROR(INDEX(ggPayers[payer], MATCH(A6803, ggPayers[remote_order_id], 0)), 0)</f>
        <v>0</v>
      </c>
      <c r="J6803" t="str">
        <f t="shared" si="106"/>
        <v>other</v>
      </c>
    </row>
    <row r="6804" spans="1:10">
      <c r="A6804" s="89" t="s">
        <v>16294</v>
      </c>
      <c r="B6804" s="89">
        <v>300</v>
      </c>
      <c r="C6804" s="89" t="s">
        <v>7963</v>
      </c>
      <c r="D6804" s="89" t="s">
        <v>16295</v>
      </c>
      <c r="E6804" s="89" t="s">
        <v>6389</v>
      </c>
      <c r="F6804" s="89" t="s">
        <v>4088</v>
      </c>
      <c r="G6804" s="105">
        <v>45488.650694444441</v>
      </c>
      <c r="H6804" t="str">
        <f>INDEX(Partner_details[companyName], MATCH(E6804, Partner_details[email], 0))</f>
        <v>Tashir Khanjyan</v>
      </c>
      <c r="I6804">
        <f>IFERROR(INDEX(ggPayers[payer], MATCH(A6804, ggPayers[remote_order_id], 0)), 0)</f>
        <v>0</v>
      </c>
      <c r="J6804" t="str">
        <f t="shared" si="106"/>
        <v>other</v>
      </c>
    </row>
    <row r="6805" spans="1:10">
      <c r="A6805" s="89" t="s">
        <v>16296</v>
      </c>
      <c r="B6805" s="89">
        <v>300</v>
      </c>
      <c r="C6805" s="89" t="s">
        <v>7963</v>
      </c>
      <c r="D6805" s="89" t="s">
        <v>16297</v>
      </c>
      <c r="E6805" s="89" t="s">
        <v>6389</v>
      </c>
      <c r="F6805" s="89" t="s">
        <v>4088</v>
      </c>
      <c r="G6805" s="105">
        <v>45488.650694444441</v>
      </c>
      <c r="H6805" t="str">
        <f>INDEX(Partner_details[companyName], MATCH(E6805, Partner_details[email], 0))</f>
        <v>Tashir Khanjyan</v>
      </c>
      <c r="I6805">
        <f>IFERROR(INDEX(ggPayers[payer], MATCH(A6805, ggPayers[remote_order_id], 0)), 0)</f>
        <v>0</v>
      </c>
      <c r="J6805" t="str">
        <f t="shared" si="106"/>
        <v>other</v>
      </c>
    </row>
    <row r="6806" spans="1:10">
      <c r="A6806" s="89" t="s">
        <v>16298</v>
      </c>
      <c r="B6806" s="89">
        <v>300</v>
      </c>
      <c r="C6806" s="89" t="s">
        <v>7963</v>
      </c>
      <c r="D6806" s="89"/>
      <c r="E6806" s="89" t="s">
        <v>6389</v>
      </c>
      <c r="F6806" s="89" t="s">
        <v>4088</v>
      </c>
      <c r="G6806" s="105">
        <v>45488.651388888888</v>
      </c>
      <c r="H6806" t="str">
        <f>INDEX(Partner_details[companyName], MATCH(E6806, Partner_details[email], 0))</f>
        <v>Tashir Khanjyan</v>
      </c>
      <c r="I6806">
        <f>IFERROR(INDEX(ggPayers[payer], MATCH(A6806, ggPayers[remote_order_id], 0)), 0)</f>
        <v>0</v>
      </c>
      <c r="J6806" t="str">
        <f t="shared" si="106"/>
        <v>other</v>
      </c>
    </row>
    <row r="6807" spans="1:10">
      <c r="A6807" s="89" t="s">
        <v>5979</v>
      </c>
      <c r="B6807" s="89">
        <v>500</v>
      </c>
      <c r="C6807" s="89" t="s">
        <v>5606</v>
      </c>
      <c r="D6807" s="89" t="s">
        <v>16299</v>
      </c>
      <c r="E6807" s="89" t="s">
        <v>6389</v>
      </c>
      <c r="F6807" s="89" t="s">
        <v>4088</v>
      </c>
      <c r="G6807" s="105">
        <v>45488.651388888888</v>
      </c>
      <c r="H6807" t="str">
        <f>INDEX(Partner_details[companyName], MATCH(E6807, Partner_details[email], 0))</f>
        <v>Tashir Khanjyan</v>
      </c>
      <c r="I6807">
        <f>IFERROR(INDEX(ggPayers[payer], MATCH(A6807, ggPayers[remote_order_id], 0)), 0)</f>
        <v>55131</v>
      </c>
      <c r="J6807" t="str">
        <f t="shared" si="106"/>
        <v>ggPay</v>
      </c>
    </row>
    <row r="6808" spans="1:10">
      <c r="A6808" s="89" t="s">
        <v>5978</v>
      </c>
      <c r="B6808" s="89">
        <v>300</v>
      </c>
      <c r="C6808" s="89" t="s">
        <v>5606</v>
      </c>
      <c r="D6808" s="89" t="s">
        <v>16300</v>
      </c>
      <c r="E6808" s="89" t="s">
        <v>6389</v>
      </c>
      <c r="F6808" s="89" t="s">
        <v>4088</v>
      </c>
      <c r="G6808" s="105">
        <v>45488.652083333334</v>
      </c>
      <c r="H6808" t="str">
        <f>INDEX(Partner_details[companyName], MATCH(E6808, Partner_details[email], 0))</f>
        <v>Tashir Khanjyan</v>
      </c>
      <c r="I6808">
        <f>IFERROR(INDEX(ggPayers[payer], MATCH(A6808, ggPayers[remote_order_id], 0)), 0)</f>
        <v>55131</v>
      </c>
      <c r="J6808" t="str">
        <f t="shared" si="106"/>
        <v>ggPay</v>
      </c>
    </row>
    <row r="6809" spans="1:10">
      <c r="A6809" s="89" t="s">
        <v>5156</v>
      </c>
      <c r="B6809" s="89">
        <v>500</v>
      </c>
      <c r="C6809" s="89" t="s">
        <v>561</v>
      </c>
      <c r="D6809" s="89" t="s">
        <v>16301</v>
      </c>
      <c r="E6809" s="89" t="s">
        <v>133</v>
      </c>
      <c r="F6809" s="89" t="s">
        <v>461</v>
      </c>
      <c r="G6809" s="105">
        <v>45488.690972222219</v>
      </c>
      <c r="H6809" t="str">
        <f>INDEX(Partner_details[companyName], MATCH(E6809, Partner_details[email], 0))</f>
        <v>Lumen Coffee</v>
      </c>
      <c r="I6809">
        <f>IFERROR(INDEX(ggPayers[payer], MATCH(A6809, ggPayers[remote_order_id], 0)), 0)</f>
        <v>657873</v>
      </c>
      <c r="J6809" t="str">
        <f t="shared" si="106"/>
        <v>ggPay</v>
      </c>
    </row>
    <row r="6810" spans="1:10">
      <c r="A6810" s="89" t="s">
        <v>5154</v>
      </c>
      <c r="B6810" s="89">
        <v>3000</v>
      </c>
      <c r="C6810" s="89" t="s">
        <v>561</v>
      </c>
      <c r="D6810" s="89" t="s">
        <v>16302</v>
      </c>
      <c r="E6810" s="89" t="s">
        <v>7235</v>
      </c>
      <c r="F6810" s="89" t="s">
        <v>710</v>
      </c>
      <c r="G6810" s="105">
        <v>45488.70208333333</v>
      </c>
      <c r="H6810" t="str">
        <f>INDEX(Partner_details[companyName], MATCH(E6810, Partner_details[email], 0))</f>
        <v>Smoking Chef</v>
      </c>
      <c r="I6810">
        <f>IFERROR(INDEX(ggPayers[payer], MATCH(A6810, ggPayers[remote_order_id], 0)), 0)</f>
        <v>232956</v>
      </c>
      <c r="J6810" t="str">
        <f t="shared" si="106"/>
        <v>ggPay</v>
      </c>
    </row>
    <row r="6811" spans="1:10">
      <c r="A6811" s="89" t="s">
        <v>5152</v>
      </c>
      <c r="B6811" s="89">
        <v>4000</v>
      </c>
      <c r="C6811" s="89" t="s">
        <v>561</v>
      </c>
      <c r="D6811" s="89" t="s">
        <v>16303</v>
      </c>
      <c r="E6811" s="89" t="s">
        <v>7235</v>
      </c>
      <c r="F6811" s="89" t="s">
        <v>710</v>
      </c>
      <c r="G6811" s="105">
        <v>45488.738194444442</v>
      </c>
      <c r="H6811" t="str">
        <f>INDEX(Partner_details[companyName], MATCH(E6811, Partner_details[email], 0))</f>
        <v>Smoking Chef</v>
      </c>
      <c r="I6811">
        <f>IFERROR(INDEX(ggPayers[payer], MATCH(A6811, ggPayers[remote_order_id], 0)), 0)</f>
        <v>341299</v>
      </c>
      <c r="J6811" t="str">
        <f t="shared" si="106"/>
        <v>ggPay</v>
      </c>
    </row>
    <row r="6812" spans="1:10">
      <c r="A6812" s="89" t="s">
        <v>16304</v>
      </c>
      <c r="B6812" s="89">
        <v>3000</v>
      </c>
      <c r="C6812" s="89" t="s">
        <v>7963</v>
      </c>
      <c r="D6812" s="89" t="s">
        <v>16305</v>
      </c>
      <c r="E6812" s="89" t="s">
        <v>130</v>
      </c>
      <c r="F6812" s="89" t="s">
        <v>128</v>
      </c>
      <c r="G6812" s="105">
        <v>45488.750694444447</v>
      </c>
      <c r="H6812" t="str">
        <f>INDEX(Partner_details[companyName], MATCH(E6812, Partner_details[email], 0))</f>
        <v>Avetis Grigoryan</v>
      </c>
      <c r="I6812">
        <f>IFERROR(INDEX(ggPayers[payer], MATCH(A6812, ggPayers[remote_order_id], 0)), 0)</f>
        <v>0</v>
      </c>
      <c r="J6812" t="str">
        <f t="shared" si="106"/>
        <v>other</v>
      </c>
    </row>
    <row r="6813" spans="1:10">
      <c r="A6813" s="89" t="s">
        <v>16306</v>
      </c>
      <c r="B6813" s="89">
        <v>3000</v>
      </c>
      <c r="C6813" s="89" t="s">
        <v>7963</v>
      </c>
      <c r="D6813" s="89" t="s">
        <v>16307</v>
      </c>
      <c r="E6813" s="89" t="s">
        <v>130</v>
      </c>
      <c r="F6813" s="89" t="s">
        <v>128</v>
      </c>
      <c r="G6813" s="105">
        <v>45488.750694444447</v>
      </c>
      <c r="H6813" t="str">
        <f>INDEX(Partner_details[companyName], MATCH(E6813, Partner_details[email], 0))</f>
        <v>Avetis Grigoryan</v>
      </c>
      <c r="I6813">
        <f>IFERROR(INDEX(ggPayers[payer], MATCH(A6813, ggPayers[remote_order_id], 0)), 0)</f>
        <v>0</v>
      </c>
      <c r="J6813" t="str">
        <f t="shared" si="106"/>
        <v>other</v>
      </c>
    </row>
    <row r="6814" spans="1:10">
      <c r="A6814" s="89" t="s">
        <v>5150</v>
      </c>
      <c r="B6814" s="89">
        <v>500</v>
      </c>
      <c r="C6814" s="89" t="s">
        <v>561</v>
      </c>
      <c r="D6814" s="89" t="s">
        <v>16308</v>
      </c>
      <c r="E6814" s="89" t="s">
        <v>7018</v>
      </c>
      <c r="F6814" s="89" t="s">
        <v>476</v>
      </c>
      <c r="G6814" s="105">
        <v>45489.27847222222</v>
      </c>
      <c r="H6814" t="str">
        <f>INDEX(Partner_details[companyName], MATCH(E6814, Partner_details[email], 0))</f>
        <v>Malocco</v>
      </c>
      <c r="I6814">
        <f>IFERROR(INDEX(ggPayers[payer], MATCH(A6814, ggPayers[remote_order_id], 0)), 0)</f>
        <v>145849</v>
      </c>
      <c r="J6814" t="str">
        <f t="shared" si="106"/>
        <v>ggPay</v>
      </c>
    </row>
    <row r="6815" spans="1:10">
      <c r="A6815" s="89" t="s">
        <v>16309</v>
      </c>
      <c r="B6815" s="89">
        <v>1000</v>
      </c>
      <c r="C6815" s="89" t="s">
        <v>7963</v>
      </c>
      <c r="D6815" s="89"/>
      <c r="E6815" s="89" t="s">
        <v>7235</v>
      </c>
      <c r="F6815" s="89" t="s">
        <v>710</v>
      </c>
      <c r="G6815" s="105">
        <v>45489.379166666666</v>
      </c>
      <c r="H6815" t="str">
        <f>INDEX(Partner_details[companyName], MATCH(E6815, Partner_details[email], 0))</f>
        <v>Smoking Chef</v>
      </c>
      <c r="I6815">
        <f>IFERROR(INDEX(ggPayers[payer], MATCH(A6815, ggPayers[remote_order_id], 0)), 0)</f>
        <v>0</v>
      </c>
      <c r="J6815" t="str">
        <f t="shared" si="106"/>
        <v>other</v>
      </c>
    </row>
    <row r="6816" spans="1:10">
      <c r="A6816" s="89" t="s">
        <v>16310</v>
      </c>
      <c r="B6816" s="89">
        <v>1000</v>
      </c>
      <c r="C6816" s="89" t="s">
        <v>7963</v>
      </c>
      <c r="D6816" s="89"/>
      <c r="E6816" s="89" t="s">
        <v>7235</v>
      </c>
      <c r="F6816" s="89" t="s">
        <v>710</v>
      </c>
      <c r="G6816" s="105">
        <v>45489.379166666666</v>
      </c>
      <c r="H6816" t="str">
        <f>INDEX(Partner_details[companyName], MATCH(E6816, Partner_details[email], 0))</f>
        <v>Smoking Chef</v>
      </c>
      <c r="I6816">
        <f>IFERROR(INDEX(ggPayers[payer], MATCH(A6816, ggPayers[remote_order_id], 0)), 0)</f>
        <v>0</v>
      </c>
      <c r="J6816" t="str">
        <f t="shared" si="106"/>
        <v>other</v>
      </c>
    </row>
    <row r="6817" spans="1:10">
      <c r="A6817" s="89" t="s">
        <v>16311</v>
      </c>
      <c r="B6817" s="89">
        <v>500</v>
      </c>
      <c r="C6817" s="89" t="s">
        <v>7963</v>
      </c>
      <c r="D6817" s="89"/>
      <c r="E6817" s="89" t="s">
        <v>7018</v>
      </c>
      <c r="F6817" s="89" t="s">
        <v>476</v>
      </c>
      <c r="G6817" s="105">
        <v>45489.431944444441</v>
      </c>
      <c r="H6817" t="str">
        <f>INDEX(Partner_details[companyName], MATCH(E6817, Partner_details[email], 0))</f>
        <v>Malocco</v>
      </c>
      <c r="I6817">
        <f>IFERROR(INDEX(ggPayers[payer], MATCH(A6817, ggPayers[remote_order_id], 0)), 0)</f>
        <v>0</v>
      </c>
      <c r="J6817" t="str">
        <f t="shared" si="106"/>
        <v>other</v>
      </c>
    </row>
    <row r="6818" spans="1:10">
      <c r="A6818" s="89" t="s">
        <v>16312</v>
      </c>
      <c r="B6818" s="89">
        <v>500</v>
      </c>
      <c r="C6818" s="89" t="s">
        <v>7963</v>
      </c>
      <c r="D6818" s="89" t="s">
        <v>16313</v>
      </c>
      <c r="E6818" s="89" t="s">
        <v>7018</v>
      </c>
      <c r="F6818" s="89" t="s">
        <v>476</v>
      </c>
      <c r="G6818" s="105">
        <v>45489.431944444441</v>
      </c>
      <c r="H6818" t="str">
        <f>INDEX(Partner_details[companyName], MATCH(E6818, Partner_details[email], 0))</f>
        <v>Malocco</v>
      </c>
      <c r="I6818">
        <f>IFERROR(INDEX(ggPayers[payer], MATCH(A6818, ggPayers[remote_order_id], 0)), 0)</f>
        <v>0</v>
      </c>
      <c r="J6818" t="str">
        <f t="shared" si="106"/>
        <v>other</v>
      </c>
    </row>
    <row r="6819" spans="1:10">
      <c r="A6819" s="89" t="s">
        <v>16314</v>
      </c>
      <c r="B6819" s="89">
        <v>500</v>
      </c>
      <c r="C6819" s="89" t="s">
        <v>7963</v>
      </c>
      <c r="D6819" s="89" t="s">
        <v>16315</v>
      </c>
      <c r="E6819" s="89" t="s">
        <v>7018</v>
      </c>
      <c r="F6819" s="89" t="s">
        <v>476</v>
      </c>
      <c r="G6819" s="105">
        <v>45489.434027777781</v>
      </c>
      <c r="H6819" t="str">
        <f>INDEX(Partner_details[companyName], MATCH(E6819, Partner_details[email], 0))</f>
        <v>Malocco</v>
      </c>
      <c r="I6819">
        <f>IFERROR(INDEX(ggPayers[payer], MATCH(A6819, ggPayers[remote_order_id], 0)), 0)</f>
        <v>0</v>
      </c>
      <c r="J6819" t="str">
        <f t="shared" si="106"/>
        <v>other</v>
      </c>
    </row>
    <row r="6820" spans="1:10">
      <c r="A6820" s="89" t="s">
        <v>16316</v>
      </c>
      <c r="B6820" s="89">
        <v>500</v>
      </c>
      <c r="C6820" s="89" t="s">
        <v>7963</v>
      </c>
      <c r="D6820" s="99" t="s">
        <v>16317</v>
      </c>
      <c r="E6820" s="89" t="s">
        <v>7018</v>
      </c>
      <c r="F6820" s="89" t="s">
        <v>476</v>
      </c>
      <c r="G6820" s="105">
        <v>45489.434027777781</v>
      </c>
      <c r="H6820" t="str">
        <f>INDEX(Partner_details[companyName], MATCH(E6820, Partner_details[email], 0))</f>
        <v>Malocco</v>
      </c>
      <c r="I6820">
        <f>IFERROR(INDEX(ggPayers[payer], MATCH(A6820, ggPayers[remote_order_id], 0)), 0)</f>
        <v>0</v>
      </c>
      <c r="J6820" t="str">
        <f t="shared" si="106"/>
        <v>other</v>
      </c>
    </row>
    <row r="6821" spans="1:10">
      <c r="A6821" s="89" t="s">
        <v>5149</v>
      </c>
      <c r="B6821" s="89">
        <v>500</v>
      </c>
      <c r="C6821" s="89" t="s">
        <v>561</v>
      </c>
      <c r="D6821" s="89"/>
      <c r="E6821" s="89" t="s">
        <v>7018</v>
      </c>
      <c r="F6821" s="89" t="s">
        <v>476</v>
      </c>
      <c r="G6821" s="105">
        <v>45489.43472222222</v>
      </c>
      <c r="H6821" t="str">
        <f>INDEX(Partner_details[companyName], MATCH(E6821, Partner_details[email], 0))</f>
        <v>Malocco</v>
      </c>
      <c r="I6821">
        <f>IFERROR(INDEX(ggPayers[payer], MATCH(A6821, ggPayers[remote_order_id], 0)), 0)</f>
        <v>0</v>
      </c>
      <c r="J6821" t="str">
        <f t="shared" si="106"/>
        <v>other</v>
      </c>
    </row>
    <row r="6822" spans="1:10">
      <c r="A6822" s="89" t="s">
        <v>16318</v>
      </c>
      <c r="B6822" s="89">
        <v>500</v>
      </c>
      <c r="C6822" s="89" t="s">
        <v>7963</v>
      </c>
      <c r="D6822" s="89" t="s">
        <v>16319</v>
      </c>
      <c r="E6822" s="89" t="s">
        <v>7018</v>
      </c>
      <c r="F6822" s="89" t="s">
        <v>476</v>
      </c>
      <c r="G6822" s="105">
        <v>45489.43472222222</v>
      </c>
      <c r="H6822" t="str">
        <f>INDEX(Partner_details[companyName], MATCH(E6822, Partner_details[email], 0))</f>
        <v>Malocco</v>
      </c>
      <c r="I6822">
        <f>IFERROR(INDEX(ggPayers[payer], MATCH(A6822, ggPayers[remote_order_id], 0)), 0)</f>
        <v>0</v>
      </c>
      <c r="J6822" t="str">
        <f t="shared" si="106"/>
        <v>other</v>
      </c>
    </row>
    <row r="6823" spans="1:10">
      <c r="A6823" s="89" t="s">
        <v>16320</v>
      </c>
      <c r="B6823" s="89">
        <v>500</v>
      </c>
      <c r="C6823" s="89" t="s">
        <v>7963</v>
      </c>
      <c r="D6823" s="89"/>
      <c r="E6823" s="89" t="s">
        <v>116</v>
      </c>
      <c r="F6823" s="89" t="s">
        <v>6567</v>
      </c>
      <c r="G6823" s="105">
        <v>45489.449305555558</v>
      </c>
      <c r="H6823" t="str">
        <f>INDEX(Partner_details[companyName], MATCH(E6823, Partner_details[email], 0))</f>
        <v>Tumanyan</v>
      </c>
      <c r="I6823">
        <f>IFERROR(INDEX(ggPayers[payer], MATCH(A6823, ggPayers[remote_order_id], 0)), 0)</f>
        <v>0</v>
      </c>
      <c r="J6823" t="str">
        <f t="shared" si="106"/>
        <v>other</v>
      </c>
    </row>
    <row r="6824" spans="1:10">
      <c r="A6824" s="89" t="s">
        <v>5147</v>
      </c>
      <c r="B6824" s="89">
        <v>100</v>
      </c>
      <c r="C6824" s="89" t="s">
        <v>561</v>
      </c>
      <c r="D6824" s="89" t="s">
        <v>16321</v>
      </c>
      <c r="E6824" s="89" t="s">
        <v>7005</v>
      </c>
      <c r="F6824" s="89" t="s">
        <v>4293</v>
      </c>
      <c r="G6824" s="105">
        <v>45489.490277777775</v>
      </c>
      <c r="H6824" t="str">
        <f>INDEX(Partner_details[companyName], MATCH(E6824, Partner_details[email], 0))</f>
        <v>Tashir Papazyan</v>
      </c>
      <c r="I6824">
        <f>IFERROR(INDEX(ggPayers[payer], MATCH(A6824, ggPayers[remote_order_id], 0)), 0)</f>
        <v>825186</v>
      </c>
      <c r="J6824" t="str">
        <f t="shared" si="106"/>
        <v>ggPay</v>
      </c>
    </row>
    <row r="6825" spans="1:10">
      <c r="A6825" s="89" t="s">
        <v>5145</v>
      </c>
      <c r="B6825" s="89">
        <v>100</v>
      </c>
      <c r="C6825" s="89" t="s">
        <v>561</v>
      </c>
      <c r="D6825" s="89" t="s">
        <v>16322</v>
      </c>
      <c r="E6825" s="89" t="s">
        <v>332</v>
      </c>
      <c r="F6825" s="89" t="s">
        <v>331</v>
      </c>
      <c r="G6825" s="105">
        <v>45489.549305555556</v>
      </c>
      <c r="H6825" t="str">
        <f>INDEX(Partner_details[companyName], MATCH(E6825, Partner_details[email], 0))</f>
        <v>gg cjsc</v>
      </c>
      <c r="I6825">
        <f>IFERROR(INDEX(ggPayers[payer], MATCH(A6825, ggPayers[remote_order_id], 0)), 0)</f>
        <v>325453</v>
      </c>
      <c r="J6825" t="str">
        <f t="shared" si="106"/>
        <v>ggPay</v>
      </c>
    </row>
    <row r="6826" spans="1:10">
      <c r="A6826" s="89" t="s">
        <v>16323</v>
      </c>
      <c r="B6826" s="89">
        <v>500</v>
      </c>
      <c r="C6826" s="89" t="s">
        <v>7963</v>
      </c>
      <c r="D6826" s="99" t="s">
        <v>16324</v>
      </c>
      <c r="E6826" s="89" t="s">
        <v>332</v>
      </c>
      <c r="F6826" s="89" t="s">
        <v>331</v>
      </c>
      <c r="G6826" s="105">
        <v>45489.563194444447</v>
      </c>
      <c r="H6826" t="str">
        <f>INDEX(Partner_details[companyName], MATCH(E6826, Partner_details[email], 0))</f>
        <v>gg cjsc</v>
      </c>
      <c r="I6826">
        <f>IFERROR(INDEX(ggPayers[payer], MATCH(A6826, ggPayers[remote_order_id], 0)), 0)</f>
        <v>0</v>
      </c>
      <c r="J6826" t="str">
        <f t="shared" si="106"/>
        <v>other</v>
      </c>
    </row>
    <row r="6827" spans="1:10">
      <c r="A6827" s="89" t="s">
        <v>5143</v>
      </c>
      <c r="B6827" s="89">
        <v>1000</v>
      </c>
      <c r="C6827" s="89" t="s">
        <v>561</v>
      </c>
      <c r="D6827" s="89" t="s">
        <v>16325</v>
      </c>
      <c r="E6827" s="89" t="s">
        <v>6941</v>
      </c>
      <c r="F6827" s="89" t="s">
        <v>801</v>
      </c>
      <c r="G6827" s="105">
        <v>45489.572222222225</v>
      </c>
      <c r="H6827" t="str">
        <f>INDEX(Partner_details[companyName], MATCH(E6827, Partner_details[email], 0))</f>
        <v>Prepa</v>
      </c>
      <c r="I6827">
        <f>IFERROR(INDEX(ggPayers[payer], MATCH(A6827, ggPayers[remote_order_id], 0)), 0)</f>
        <v>372605</v>
      </c>
      <c r="J6827" t="str">
        <f t="shared" si="106"/>
        <v>ggPay</v>
      </c>
    </row>
    <row r="6828" spans="1:10">
      <c r="A6828" s="89" t="s">
        <v>5977</v>
      </c>
      <c r="B6828" s="89">
        <v>1000</v>
      </c>
      <c r="C6828" s="89" t="s">
        <v>5606</v>
      </c>
      <c r="D6828" s="89" t="s">
        <v>16326</v>
      </c>
      <c r="E6828" s="89" t="s">
        <v>7296</v>
      </c>
      <c r="F6828" s="89" t="s">
        <v>516</v>
      </c>
      <c r="G6828" s="105">
        <v>45489.597222222219</v>
      </c>
      <c r="H6828" t="str">
        <f>INDEX(Partner_details[companyName], MATCH(E6828, Partner_details[email], 0))</f>
        <v>Paul</v>
      </c>
      <c r="I6828">
        <f>IFERROR(INDEX(ggPayers[payer], MATCH(A6828, ggPayers[remote_order_id], 0)), 0)</f>
        <v>160705</v>
      </c>
      <c r="J6828" t="str">
        <f t="shared" si="106"/>
        <v>ggPay</v>
      </c>
    </row>
    <row r="6829" spans="1:10">
      <c r="A6829" s="89" t="s">
        <v>5142</v>
      </c>
      <c r="B6829" s="89">
        <v>1000</v>
      </c>
      <c r="C6829" s="89" t="s">
        <v>561</v>
      </c>
      <c r="D6829" s="89"/>
      <c r="E6829" s="89" t="s">
        <v>7296</v>
      </c>
      <c r="F6829" s="89" t="s">
        <v>516</v>
      </c>
      <c r="G6829" s="105">
        <v>45489.597222222219</v>
      </c>
      <c r="H6829" t="str">
        <f>INDEX(Partner_details[companyName], MATCH(E6829, Partner_details[email], 0))</f>
        <v>Paul</v>
      </c>
      <c r="I6829">
        <f>IFERROR(INDEX(ggPayers[payer], MATCH(A6829, ggPayers[remote_order_id], 0)), 0)</f>
        <v>0</v>
      </c>
      <c r="J6829" t="str">
        <f t="shared" si="106"/>
        <v>other</v>
      </c>
    </row>
    <row r="6830" spans="1:10">
      <c r="A6830" s="89" t="s">
        <v>16327</v>
      </c>
      <c r="B6830" s="89">
        <v>1000</v>
      </c>
      <c r="C6830" s="89" t="s">
        <v>7963</v>
      </c>
      <c r="D6830" s="89" t="s">
        <v>16328</v>
      </c>
      <c r="E6830" s="89" t="s">
        <v>7358</v>
      </c>
      <c r="F6830" s="89" t="s">
        <v>1147</v>
      </c>
      <c r="G6830" s="105">
        <v>45489.628472222219</v>
      </c>
      <c r="H6830" t="str">
        <f>INDEX(Partner_details[companyName], MATCH(E6830, Partner_details[email], 0))</f>
        <v>Karas hayreniq</v>
      </c>
      <c r="I6830">
        <f>IFERROR(INDEX(ggPayers[payer], MATCH(A6830, ggPayers[remote_order_id], 0)), 0)</f>
        <v>0</v>
      </c>
      <c r="J6830" t="str">
        <f t="shared" si="106"/>
        <v>other</v>
      </c>
    </row>
    <row r="6831" spans="1:10">
      <c r="A6831" s="89" t="s">
        <v>16329</v>
      </c>
      <c r="B6831" s="89">
        <v>1000</v>
      </c>
      <c r="C6831" s="89" t="s">
        <v>7963</v>
      </c>
      <c r="D6831" s="89"/>
      <c r="E6831" s="89" t="s">
        <v>7358</v>
      </c>
      <c r="F6831" s="89" t="s">
        <v>1147</v>
      </c>
      <c r="G6831" s="105">
        <v>45489.629166666666</v>
      </c>
      <c r="H6831" t="str">
        <f>INDEX(Partner_details[companyName], MATCH(E6831, Partner_details[email], 0))</f>
        <v>Karas hayreniq</v>
      </c>
      <c r="I6831">
        <f>IFERROR(INDEX(ggPayers[payer], MATCH(A6831, ggPayers[remote_order_id], 0)), 0)</f>
        <v>0</v>
      </c>
      <c r="J6831" t="str">
        <f t="shared" si="106"/>
        <v>other</v>
      </c>
    </row>
    <row r="6832" spans="1:10">
      <c r="A6832" s="89" t="s">
        <v>16330</v>
      </c>
      <c r="B6832" s="89">
        <v>500</v>
      </c>
      <c r="C6832" s="89" t="s">
        <v>7963</v>
      </c>
      <c r="D6832" s="89" t="s">
        <v>16331</v>
      </c>
      <c r="E6832" s="89" t="s">
        <v>7358</v>
      </c>
      <c r="F6832" s="89" t="s">
        <v>1147</v>
      </c>
      <c r="G6832" s="105">
        <v>45489.629166666666</v>
      </c>
      <c r="H6832" t="str">
        <f>INDEX(Partner_details[companyName], MATCH(E6832, Partner_details[email], 0))</f>
        <v>Karas hayreniq</v>
      </c>
      <c r="I6832">
        <f>IFERROR(INDEX(ggPayers[payer], MATCH(A6832, ggPayers[remote_order_id], 0)), 0)</f>
        <v>0</v>
      </c>
      <c r="J6832" t="str">
        <f t="shared" si="106"/>
        <v>other</v>
      </c>
    </row>
    <row r="6833" spans="1:10">
      <c r="A6833" s="89" t="s">
        <v>16332</v>
      </c>
      <c r="B6833" s="89">
        <v>1000</v>
      </c>
      <c r="C6833" s="89" t="s">
        <v>7963</v>
      </c>
      <c r="D6833" s="89"/>
      <c r="E6833" s="89" t="s">
        <v>7358</v>
      </c>
      <c r="F6833" s="89" t="s">
        <v>1147</v>
      </c>
      <c r="G6833" s="105">
        <v>45489.629166666666</v>
      </c>
      <c r="H6833" t="str">
        <f>INDEX(Partner_details[companyName], MATCH(E6833, Partner_details[email], 0))</f>
        <v>Karas hayreniq</v>
      </c>
      <c r="I6833">
        <f>IFERROR(INDEX(ggPayers[payer], MATCH(A6833, ggPayers[remote_order_id], 0)), 0)</f>
        <v>0</v>
      </c>
      <c r="J6833" t="str">
        <f t="shared" si="106"/>
        <v>other</v>
      </c>
    </row>
    <row r="6834" spans="1:10">
      <c r="A6834" s="89" t="s">
        <v>5141</v>
      </c>
      <c r="B6834" s="89">
        <v>600</v>
      </c>
      <c r="C6834" s="89" t="s">
        <v>561</v>
      </c>
      <c r="D6834" s="89"/>
      <c r="E6834" s="89" t="s">
        <v>7296</v>
      </c>
      <c r="F6834" s="89" t="s">
        <v>516</v>
      </c>
      <c r="G6834" s="105">
        <v>45489.654166666667</v>
      </c>
      <c r="H6834" t="str">
        <f>INDEX(Partner_details[companyName], MATCH(E6834, Partner_details[email], 0))</f>
        <v>Paul</v>
      </c>
      <c r="I6834">
        <f>IFERROR(INDEX(ggPayers[payer], MATCH(A6834, ggPayers[remote_order_id], 0)), 0)</f>
        <v>0</v>
      </c>
      <c r="J6834" t="str">
        <f t="shared" si="106"/>
        <v>other</v>
      </c>
    </row>
    <row r="6835" spans="1:10">
      <c r="A6835" s="89" t="s">
        <v>5975</v>
      </c>
      <c r="B6835" s="89">
        <v>3000</v>
      </c>
      <c r="C6835" s="89" t="s">
        <v>5606</v>
      </c>
      <c r="D6835" s="89" t="s">
        <v>16333</v>
      </c>
      <c r="E6835" s="89" t="s">
        <v>7235</v>
      </c>
      <c r="F6835" s="89" t="s">
        <v>710</v>
      </c>
      <c r="G6835" s="105">
        <v>45489.696527777778</v>
      </c>
      <c r="H6835" t="str">
        <f>INDEX(Partner_details[companyName], MATCH(E6835, Partner_details[email], 0))</f>
        <v>Smoking Chef</v>
      </c>
      <c r="I6835">
        <f>IFERROR(INDEX(ggPayers[payer], MATCH(A6835, ggPayers[remote_order_id], 0)), 0)</f>
        <v>115192</v>
      </c>
      <c r="J6835" t="str">
        <f t="shared" si="106"/>
        <v>ggPay</v>
      </c>
    </row>
    <row r="6836" spans="1:10">
      <c r="A6836" s="89" t="s">
        <v>5974</v>
      </c>
      <c r="B6836" s="89">
        <v>3000</v>
      </c>
      <c r="C6836" s="89" t="s">
        <v>5606</v>
      </c>
      <c r="D6836" s="89" t="s">
        <v>16334</v>
      </c>
      <c r="E6836" s="89" t="s">
        <v>7235</v>
      </c>
      <c r="F6836" s="89" t="s">
        <v>710</v>
      </c>
      <c r="G6836" s="105">
        <v>45489.696527777778</v>
      </c>
      <c r="H6836" t="str">
        <f>INDEX(Partner_details[companyName], MATCH(E6836, Partner_details[email], 0))</f>
        <v>Smoking Chef</v>
      </c>
      <c r="I6836">
        <f>IFERROR(INDEX(ggPayers[payer], MATCH(A6836, ggPayers[remote_order_id], 0)), 0)</f>
        <v>115192</v>
      </c>
      <c r="J6836" t="str">
        <f t="shared" si="106"/>
        <v>ggPay</v>
      </c>
    </row>
    <row r="6837" spans="1:10">
      <c r="A6837" s="89" t="s">
        <v>16335</v>
      </c>
      <c r="B6837" s="89">
        <v>2000</v>
      </c>
      <c r="C6837" s="89" t="s">
        <v>7963</v>
      </c>
      <c r="D6837" s="89" t="s">
        <v>16336</v>
      </c>
      <c r="E6837" s="89" t="s">
        <v>130</v>
      </c>
      <c r="F6837" s="89" t="s">
        <v>128</v>
      </c>
      <c r="G6837" s="105">
        <v>45489.697916666664</v>
      </c>
      <c r="H6837" t="str">
        <f>INDEX(Partner_details[companyName], MATCH(E6837, Partner_details[email], 0))</f>
        <v>Avetis Grigoryan</v>
      </c>
      <c r="I6837">
        <f>IFERROR(INDEX(ggPayers[payer], MATCH(A6837, ggPayers[remote_order_id], 0)), 0)</f>
        <v>0</v>
      </c>
      <c r="J6837" t="str">
        <f t="shared" si="106"/>
        <v>other</v>
      </c>
    </row>
    <row r="6838" spans="1:10">
      <c r="A6838" s="89" t="s">
        <v>16337</v>
      </c>
      <c r="B6838" s="89">
        <v>1000</v>
      </c>
      <c r="C6838" s="89" t="s">
        <v>7963</v>
      </c>
      <c r="D6838" s="89"/>
      <c r="E6838" s="89" t="s">
        <v>130</v>
      </c>
      <c r="F6838" s="89" t="s">
        <v>128</v>
      </c>
      <c r="G6838" s="105">
        <v>45489.711111111108</v>
      </c>
      <c r="H6838" t="str">
        <f>INDEX(Partner_details[companyName], MATCH(E6838, Partner_details[email], 0))</f>
        <v>Avetis Grigoryan</v>
      </c>
      <c r="I6838">
        <f>IFERROR(INDEX(ggPayers[payer], MATCH(A6838, ggPayers[remote_order_id], 0)), 0)</f>
        <v>0</v>
      </c>
      <c r="J6838" t="str">
        <f t="shared" si="106"/>
        <v>other</v>
      </c>
    </row>
    <row r="6839" spans="1:10">
      <c r="A6839" s="89" t="s">
        <v>16338</v>
      </c>
      <c r="B6839" s="89">
        <v>1000</v>
      </c>
      <c r="C6839" s="89" t="s">
        <v>7963</v>
      </c>
      <c r="D6839" s="89"/>
      <c r="E6839" s="89" t="s">
        <v>130</v>
      </c>
      <c r="F6839" s="89" t="s">
        <v>128</v>
      </c>
      <c r="G6839" s="105">
        <v>45489.711111111108</v>
      </c>
      <c r="H6839" t="str">
        <f>INDEX(Partner_details[companyName], MATCH(E6839, Partner_details[email], 0))</f>
        <v>Avetis Grigoryan</v>
      </c>
      <c r="I6839">
        <f>IFERROR(INDEX(ggPayers[payer], MATCH(A6839, ggPayers[remote_order_id], 0)), 0)</f>
        <v>0</v>
      </c>
      <c r="J6839" t="str">
        <f t="shared" si="106"/>
        <v>other</v>
      </c>
    </row>
    <row r="6840" spans="1:10">
      <c r="A6840" s="89" t="s">
        <v>5139</v>
      </c>
      <c r="B6840" s="89">
        <v>300</v>
      </c>
      <c r="C6840" s="89" t="s">
        <v>561</v>
      </c>
      <c r="D6840" s="89" t="s">
        <v>16339</v>
      </c>
      <c r="E6840" s="89" t="s">
        <v>133</v>
      </c>
      <c r="F6840" s="89" t="s">
        <v>461</v>
      </c>
      <c r="G6840" s="105">
        <v>45489.712500000001</v>
      </c>
      <c r="H6840" t="str">
        <f>INDEX(Partner_details[companyName], MATCH(E6840, Partner_details[email], 0))</f>
        <v>Lumen Coffee</v>
      </c>
      <c r="I6840">
        <f>IFERROR(INDEX(ggPayers[payer], MATCH(A6840, ggPayers[remote_order_id], 0)), 0)</f>
        <v>657873</v>
      </c>
      <c r="J6840" t="str">
        <f t="shared" si="106"/>
        <v>ggPay</v>
      </c>
    </row>
    <row r="6841" spans="1:10">
      <c r="A6841" s="89" t="s">
        <v>5137</v>
      </c>
      <c r="B6841" s="89">
        <v>3000</v>
      </c>
      <c r="C6841" s="89" t="s">
        <v>561</v>
      </c>
      <c r="D6841" s="89" t="s">
        <v>16340</v>
      </c>
      <c r="E6841" s="89" t="s">
        <v>130</v>
      </c>
      <c r="F6841" s="89" t="s">
        <v>128</v>
      </c>
      <c r="G6841" s="105">
        <v>45489.78125</v>
      </c>
      <c r="H6841" t="str">
        <f>INDEX(Partner_details[companyName], MATCH(E6841, Partner_details[email], 0))</f>
        <v>Avetis Grigoryan</v>
      </c>
      <c r="I6841">
        <f>IFERROR(INDEX(ggPayers[payer], MATCH(A6841, ggPayers[remote_order_id], 0)), 0)</f>
        <v>1155057</v>
      </c>
      <c r="J6841" t="str">
        <f t="shared" si="106"/>
        <v>ggPay</v>
      </c>
    </row>
    <row r="6842" spans="1:10">
      <c r="A6842" s="89" t="s">
        <v>5135</v>
      </c>
      <c r="B6842" s="89">
        <v>1500</v>
      </c>
      <c r="C6842" s="89" t="s">
        <v>561</v>
      </c>
      <c r="D6842" s="89" t="s">
        <v>16341</v>
      </c>
      <c r="E6842" s="89" t="s">
        <v>6754</v>
      </c>
      <c r="F6842" s="89" t="s">
        <v>683</v>
      </c>
      <c r="G6842" s="105">
        <v>45489.781944444447</v>
      </c>
      <c r="H6842" t="str">
        <f>INDEX(Partner_details[companyName], MATCH(E6842, Partner_details[email], 0))</f>
        <v>Noraleppo</v>
      </c>
      <c r="I6842">
        <f>IFERROR(INDEX(ggPayers[payer], MATCH(A6842, ggPayers[remote_order_id], 0)), 0)</f>
        <v>169979</v>
      </c>
      <c r="J6842" t="str">
        <f t="shared" si="106"/>
        <v>ggPay</v>
      </c>
    </row>
    <row r="6843" spans="1:10">
      <c r="A6843" s="89" t="s">
        <v>5134</v>
      </c>
      <c r="B6843" s="89">
        <v>200</v>
      </c>
      <c r="C6843" s="89" t="s">
        <v>561</v>
      </c>
      <c r="D6843" s="89"/>
      <c r="E6843" s="89" t="s">
        <v>6389</v>
      </c>
      <c r="F6843" s="89" t="s">
        <v>4088</v>
      </c>
      <c r="G6843" s="105">
        <v>45489.793055555558</v>
      </c>
      <c r="H6843" t="str">
        <f>INDEX(Partner_details[companyName], MATCH(E6843, Partner_details[email], 0))</f>
        <v>Tashir Khanjyan</v>
      </c>
      <c r="I6843">
        <f>IFERROR(INDEX(ggPayers[payer], MATCH(A6843, ggPayers[remote_order_id], 0)), 0)</f>
        <v>0</v>
      </c>
      <c r="J6843" t="str">
        <f t="shared" si="106"/>
        <v>other</v>
      </c>
    </row>
    <row r="6844" spans="1:10">
      <c r="A6844" s="89" t="s">
        <v>16342</v>
      </c>
      <c r="B6844" s="89">
        <v>200</v>
      </c>
      <c r="C6844" s="89" t="s">
        <v>7963</v>
      </c>
      <c r="D6844" s="89"/>
      <c r="E6844" s="89" t="s">
        <v>6389</v>
      </c>
      <c r="F6844" s="89" t="s">
        <v>4088</v>
      </c>
      <c r="G6844" s="105">
        <v>45489.793055555558</v>
      </c>
      <c r="H6844" t="str">
        <f>INDEX(Partner_details[companyName], MATCH(E6844, Partner_details[email], 0))</f>
        <v>Tashir Khanjyan</v>
      </c>
      <c r="I6844">
        <f>IFERROR(INDEX(ggPayers[payer], MATCH(A6844, ggPayers[remote_order_id], 0)), 0)</f>
        <v>0</v>
      </c>
      <c r="J6844" t="str">
        <f t="shared" si="106"/>
        <v>other</v>
      </c>
    </row>
    <row r="6845" spans="1:10">
      <c r="A6845" s="89" t="s">
        <v>5132</v>
      </c>
      <c r="B6845" s="89">
        <v>1000</v>
      </c>
      <c r="C6845" s="89" t="s">
        <v>561</v>
      </c>
      <c r="D6845" s="89" t="s">
        <v>16343</v>
      </c>
      <c r="E6845" s="89" t="s">
        <v>7296</v>
      </c>
      <c r="F6845" s="89" t="s">
        <v>516</v>
      </c>
      <c r="G6845" s="105">
        <v>45490.230555555558</v>
      </c>
      <c r="H6845" t="str">
        <f>INDEX(Partner_details[companyName], MATCH(E6845, Partner_details[email], 0))</f>
        <v>Paul</v>
      </c>
      <c r="I6845">
        <f>IFERROR(INDEX(ggPayers[payer], MATCH(A6845, ggPayers[remote_order_id], 0)), 0)</f>
        <v>483651</v>
      </c>
      <c r="J6845" t="str">
        <f t="shared" si="106"/>
        <v>ggPay</v>
      </c>
    </row>
    <row r="6846" spans="1:10">
      <c r="A6846" s="89" t="s">
        <v>5973</v>
      </c>
      <c r="B6846" s="89">
        <v>2000</v>
      </c>
      <c r="C6846" s="89" t="s">
        <v>5606</v>
      </c>
      <c r="D6846" s="89" t="s">
        <v>16344</v>
      </c>
      <c r="E6846" s="89" t="s">
        <v>7018</v>
      </c>
      <c r="F6846" s="89" t="s">
        <v>476</v>
      </c>
      <c r="G6846" s="105">
        <v>45490.256944444445</v>
      </c>
      <c r="H6846" t="str">
        <f>INDEX(Partner_details[companyName], MATCH(E6846, Partner_details[email], 0))</f>
        <v>Malocco</v>
      </c>
      <c r="I6846">
        <f>IFERROR(INDEX(ggPayers[payer], MATCH(A6846, ggPayers[remote_order_id], 0)), 0)</f>
        <v>774219</v>
      </c>
      <c r="J6846" t="str">
        <f t="shared" si="106"/>
        <v>ggPay</v>
      </c>
    </row>
    <row r="6847" spans="1:10">
      <c r="A6847" s="89" t="s">
        <v>5130</v>
      </c>
      <c r="B6847" s="89">
        <v>100</v>
      </c>
      <c r="C6847" s="89" t="s">
        <v>561</v>
      </c>
      <c r="D6847" s="89" t="s">
        <v>16345</v>
      </c>
      <c r="E6847" s="89" t="s">
        <v>6650</v>
      </c>
      <c r="F6847" s="89" t="s">
        <v>258</v>
      </c>
      <c r="G6847" s="105">
        <v>45490.275694444441</v>
      </c>
      <c r="H6847" t="str">
        <f>INDEX(Partner_details[companyName], MATCH(E6847, Partner_details[email], 0))</f>
        <v>gg cjsc</v>
      </c>
      <c r="I6847">
        <f>IFERROR(INDEX(ggPayers[payer], MATCH(A6847, ggPayers[remote_order_id], 0)), 0)</f>
        <v>825186</v>
      </c>
      <c r="J6847" t="str">
        <f t="shared" si="106"/>
        <v>ggPay</v>
      </c>
    </row>
    <row r="6848" spans="1:10">
      <c r="A6848" s="89" t="s">
        <v>5128</v>
      </c>
      <c r="B6848" s="89">
        <v>500</v>
      </c>
      <c r="C6848" s="89" t="s">
        <v>561</v>
      </c>
      <c r="D6848" s="89" t="s">
        <v>16346</v>
      </c>
      <c r="E6848" s="89" t="s">
        <v>6984</v>
      </c>
      <c r="F6848" s="89" t="s">
        <v>206</v>
      </c>
      <c r="G6848" s="105">
        <v>45490.283333333333</v>
      </c>
      <c r="H6848" t="str">
        <f>INDEX(Partner_details[companyName], MATCH(E6848, Partner_details[email], 0))</f>
        <v>gg cjsc</v>
      </c>
      <c r="I6848">
        <f>IFERROR(INDEX(ggPayers[payer], MATCH(A6848, ggPayers[remote_order_id], 0)), 0)</f>
        <v>839</v>
      </c>
      <c r="J6848" t="str">
        <f t="shared" si="106"/>
        <v>ggPay</v>
      </c>
    </row>
    <row r="6849" spans="1:10">
      <c r="A6849" s="89" t="s">
        <v>5126</v>
      </c>
      <c r="B6849" s="89">
        <v>500</v>
      </c>
      <c r="C6849" s="89" t="s">
        <v>561</v>
      </c>
      <c r="D6849" s="89" t="s">
        <v>16347</v>
      </c>
      <c r="E6849" s="89" t="s">
        <v>6984</v>
      </c>
      <c r="F6849" s="89" t="s">
        <v>206</v>
      </c>
      <c r="G6849" s="105">
        <v>45490.284722222219</v>
      </c>
      <c r="H6849" t="str">
        <f>INDEX(Partner_details[companyName], MATCH(E6849, Partner_details[email], 0))</f>
        <v>gg cjsc</v>
      </c>
      <c r="I6849">
        <f>IFERROR(INDEX(ggPayers[payer], MATCH(A6849, ggPayers[remote_order_id], 0)), 0)</f>
        <v>839</v>
      </c>
      <c r="J6849" t="str">
        <f t="shared" si="106"/>
        <v>ggPay</v>
      </c>
    </row>
    <row r="6850" spans="1:10">
      <c r="A6850" s="89" t="s">
        <v>5124</v>
      </c>
      <c r="B6850" s="89">
        <v>200</v>
      </c>
      <c r="C6850" s="89" t="s">
        <v>561</v>
      </c>
      <c r="D6850" s="89" t="s">
        <v>16348</v>
      </c>
      <c r="E6850" s="89" t="s">
        <v>279</v>
      </c>
      <c r="F6850" s="89" t="s">
        <v>278</v>
      </c>
      <c r="G6850" s="105">
        <v>45490.288194444445</v>
      </c>
      <c r="H6850" t="str">
        <f>INDEX(Partner_details[companyName], MATCH(E6850, Partner_details[email], 0))</f>
        <v>gg cjsc</v>
      </c>
      <c r="I6850">
        <f>IFERROR(INDEX(ggPayers[payer], MATCH(A6850, ggPayers[remote_order_id], 0)), 0)</f>
        <v>825186</v>
      </c>
      <c r="J6850" t="str">
        <f t="shared" si="106"/>
        <v>ggPay</v>
      </c>
    </row>
    <row r="6851" spans="1:10">
      <c r="A6851" s="89" t="s">
        <v>5122</v>
      </c>
      <c r="B6851" s="89">
        <v>400</v>
      </c>
      <c r="C6851" s="89" t="s">
        <v>561</v>
      </c>
      <c r="D6851" s="89" t="s">
        <v>16349</v>
      </c>
      <c r="E6851" s="89" t="s">
        <v>6650</v>
      </c>
      <c r="F6851" s="89" t="s">
        <v>258</v>
      </c>
      <c r="G6851" s="105">
        <v>45490.29791666667</v>
      </c>
      <c r="H6851" t="str">
        <f>INDEX(Partner_details[companyName], MATCH(E6851, Partner_details[email], 0))</f>
        <v>gg cjsc</v>
      </c>
      <c r="I6851">
        <f>IFERROR(INDEX(ggPayers[payer], MATCH(A6851, ggPayers[remote_order_id], 0)), 0)</f>
        <v>825186</v>
      </c>
      <c r="J6851" t="str">
        <f t="shared" ref="J6851:J6914" si="107">IF(NOT(I6851=0), "ggPay", "other")</f>
        <v>ggPay</v>
      </c>
    </row>
    <row r="6852" spans="1:10">
      <c r="A6852" s="89" t="s">
        <v>5120</v>
      </c>
      <c r="B6852" s="89">
        <v>500</v>
      </c>
      <c r="C6852" s="89" t="s">
        <v>561</v>
      </c>
      <c r="D6852" s="89" t="s">
        <v>16350</v>
      </c>
      <c r="E6852" s="89" t="s">
        <v>6650</v>
      </c>
      <c r="F6852" s="89" t="s">
        <v>258</v>
      </c>
      <c r="G6852" s="105">
        <v>45490.299305555556</v>
      </c>
      <c r="H6852" t="str">
        <f>INDEX(Partner_details[companyName], MATCH(E6852, Partner_details[email], 0))</f>
        <v>gg cjsc</v>
      </c>
      <c r="I6852">
        <f>IFERROR(INDEX(ggPayers[payer], MATCH(A6852, ggPayers[remote_order_id], 0)), 0)</f>
        <v>825186</v>
      </c>
      <c r="J6852" t="str">
        <f t="shared" si="107"/>
        <v>ggPay</v>
      </c>
    </row>
    <row r="6853" spans="1:10">
      <c r="A6853" s="89" t="s">
        <v>5118</v>
      </c>
      <c r="B6853" s="89">
        <v>500</v>
      </c>
      <c r="C6853" s="89" t="s">
        <v>561</v>
      </c>
      <c r="D6853" s="89" t="s">
        <v>16351</v>
      </c>
      <c r="E6853" s="89" t="s">
        <v>7339</v>
      </c>
      <c r="F6853" s="89" t="s">
        <v>4573</v>
      </c>
      <c r="G6853" s="105">
        <v>45490.320833333331</v>
      </c>
      <c r="H6853" t="str">
        <f>INDEX(Partner_details[companyName], MATCH(E6853, Partner_details[email], 0))</f>
        <v>Tashir Mazmanyan</v>
      </c>
      <c r="I6853">
        <f>IFERROR(INDEX(ggPayers[payer], MATCH(A6853, ggPayers[remote_order_id], 0)), 0)</f>
        <v>84768</v>
      </c>
      <c r="J6853" t="str">
        <f t="shared" si="107"/>
        <v>ggPay</v>
      </c>
    </row>
    <row r="6854" spans="1:10">
      <c r="A6854" s="89" t="s">
        <v>5116</v>
      </c>
      <c r="B6854" s="89">
        <v>500</v>
      </c>
      <c r="C6854" s="89" t="s">
        <v>561</v>
      </c>
      <c r="D6854" s="89" t="s">
        <v>16352</v>
      </c>
      <c r="E6854" s="89" t="s">
        <v>279</v>
      </c>
      <c r="F6854" s="89" t="s">
        <v>278</v>
      </c>
      <c r="G6854" s="105">
        <v>45490.357638888891</v>
      </c>
      <c r="H6854" t="str">
        <f>INDEX(Partner_details[companyName], MATCH(E6854, Partner_details[email], 0))</f>
        <v>gg cjsc</v>
      </c>
      <c r="I6854">
        <f>IFERROR(INDEX(ggPayers[payer], MATCH(A6854, ggPayers[remote_order_id], 0)), 0)</f>
        <v>825186</v>
      </c>
      <c r="J6854" t="str">
        <f t="shared" si="107"/>
        <v>ggPay</v>
      </c>
    </row>
    <row r="6855" spans="1:10">
      <c r="A6855" s="89" t="s">
        <v>5114</v>
      </c>
      <c r="B6855" s="89">
        <v>500</v>
      </c>
      <c r="C6855" s="89" t="s">
        <v>561</v>
      </c>
      <c r="D6855" s="89" t="s">
        <v>16353</v>
      </c>
      <c r="E6855" s="89" t="s">
        <v>279</v>
      </c>
      <c r="F6855" s="89" t="s">
        <v>278</v>
      </c>
      <c r="G6855" s="105">
        <v>45490.36041666667</v>
      </c>
      <c r="H6855" t="str">
        <f>INDEX(Partner_details[companyName], MATCH(E6855, Partner_details[email], 0))</f>
        <v>gg cjsc</v>
      </c>
      <c r="I6855">
        <f>IFERROR(INDEX(ggPayers[payer], MATCH(A6855, ggPayers[remote_order_id], 0)), 0)</f>
        <v>825186</v>
      </c>
      <c r="J6855" t="str">
        <f t="shared" si="107"/>
        <v>ggPay</v>
      </c>
    </row>
    <row r="6856" spans="1:10">
      <c r="A6856" s="89" t="s">
        <v>5113</v>
      </c>
      <c r="B6856" s="89">
        <v>300</v>
      </c>
      <c r="C6856" s="89" t="s">
        <v>561</v>
      </c>
      <c r="D6856" s="89"/>
      <c r="E6856" s="89" t="s">
        <v>6389</v>
      </c>
      <c r="F6856" s="89" t="s">
        <v>4088</v>
      </c>
      <c r="G6856" s="105">
        <v>45490.365277777775</v>
      </c>
      <c r="H6856" t="str">
        <f>INDEX(Partner_details[companyName], MATCH(E6856, Partner_details[email], 0))</f>
        <v>Tashir Khanjyan</v>
      </c>
      <c r="I6856">
        <f>IFERROR(INDEX(ggPayers[payer], MATCH(A6856, ggPayers[remote_order_id], 0)), 0)</f>
        <v>0</v>
      </c>
      <c r="J6856" t="str">
        <f t="shared" si="107"/>
        <v>other</v>
      </c>
    </row>
    <row r="6857" spans="1:10">
      <c r="A6857" s="89" t="s">
        <v>16354</v>
      </c>
      <c r="B6857" s="89">
        <v>500</v>
      </c>
      <c r="C6857" s="89" t="s">
        <v>7963</v>
      </c>
      <c r="D6857" s="89"/>
      <c r="E6857" s="89" t="s">
        <v>7018</v>
      </c>
      <c r="F6857" s="89" t="s">
        <v>476</v>
      </c>
      <c r="G6857" s="105">
        <v>45490.405555555553</v>
      </c>
      <c r="H6857" t="str">
        <f>INDEX(Partner_details[companyName], MATCH(E6857, Partner_details[email], 0))</f>
        <v>Malocco</v>
      </c>
      <c r="I6857">
        <f>IFERROR(INDEX(ggPayers[payer], MATCH(A6857, ggPayers[remote_order_id], 0)), 0)</f>
        <v>0</v>
      </c>
      <c r="J6857" t="str">
        <f t="shared" si="107"/>
        <v>other</v>
      </c>
    </row>
    <row r="6858" spans="1:10">
      <c r="A6858" s="89" t="s">
        <v>5972</v>
      </c>
      <c r="B6858" s="89">
        <v>700</v>
      </c>
      <c r="C6858" s="89" t="s">
        <v>5606</v>
      </c>
      <c r="D6858" s="89" t="s">
        <v>16355</v>
      </c>
      <c r="E6858" s="89" t="s">
        <v>7018</v>
      </c>
      <c r="F6858" s="89" t="s">
        <v>476</v>
      </c>
      <c r="G6858" s="105">
        <v>45490.407638888886</v>
      </c>
      <c r="H6858" t="str">
        <f>INDEX(Partner_details[companyName], MATCH(E6858, Partner_details[email], 0))</f>
        <v>Malocco</v>
      </c>
      <c r="I6858">
        <f>IFERROR(INDEX(ggPayers[payer], MATCH(A6858, ggPayers[remote_order_id], 0)), 0)</f>
        <v>59637</v>
      </c>
      <c r="J6858" t="str">
        <f t="shared" si="107"/>
        <v>ggPay</v>
      </c>
    </row>
    <row r="6859" spans="1:10">
      <c r="A6859" s="89" t="s">
        <v>16356</v>
      </c>
      <c r="B6859" s="89">
        <v>8000</v>
      </c>
      <c r="C6859" s="89" t="s">
        <v>7963</v>
      </c>
      <c r="D6859" s="89" t="s">
        <v>16357</v>
      </c>
      <c r="E6859" s="89" t="s">
        <v>6714</v>
      </c>
      <c r="F6859" s="89" t="s">
        <v>585</v>
      </c>
      <c r="G6859" s="105">
        <v>45490.424305555556</v>
      </c>
      <c r="H6859" t="str">
        <f>INDEX(Partner_details[companyName], MATCH(E6859, Partner_details[email], 0))</f>
        <v>Dodopizza</v>
      </c>
      <c r="I6859">
        <f>IFERROR(INDEX(ggPayers[payer], MATCH(A6859, ggPayers[remote_order_id], 0)), 0)</f>
        <v>0</v>
      </c>
      <c r="J6859" t="str">
        <f t="shared" si="107"/>
        <v>other</v>
      </c>
    </row>
    <row r="6860" spans="1:10">
      <c r="A6860" s="89" t="s">
        <v>16358</v>
      </c>
      <c r="B6860" s="89">
        <v>1000</v>
      </c>
      <c r="C6860" s="89" t="s">
        <v>7963</v>
      </c>
      <c r="D6860" s="89" t="s">
        <v>16359</v>
      </c>
      <c r="E6860" s="89" t="s">
        <v>332</v>
      </c>
      <c r="F6860" s="89" t="s">
        <v>331</v>
      </c>
      <c r="G6860" s="105">
        <v>45490.513888888891</v>
      </c>
      <c r="H6860" t="str">
        <f>INDEX(Partner_details[companyName], MATCH(E6860, Partner_details[email], 0))</f>
        <v>gg cjsc</v>
      </c>
      <c r="I6860">
        <f>IFERROR(INDEX(ggPayers[payer], MATCH(A6860, ggPayers[remote_order_id], 0)), 0)</f>
        <v>0</v>
      </c>
      <c r="J6860" t="str">
        <f t="shared" si="107"/>
        <v>other</v>
      </c>
    </row>
    <row r="6861" spans="1:10">
      <c r="A6861" s="89" t="s">
        <v>16360</v>
      </c>
      <c r="B6861" s="89">
        <v>1000</v>
      </c>
      <c r="C6861" s="89" t="s">
        <v>7963</v>
      </c>
      <c r="D6861" s="89" t="s">
        <v>16361</v>
      </c>
      <c r="E6861" s="89" t="s">
        <v>332</v>
      </c>
      <c r="F6861" s="89" t="s">
        <v>331</v>
      </c>
      <c r="G6861" s="105">
        <v>45490.521527777775</v>
      </c>
      <c r="H6861" t="str">
        <f>INDEX(Partner_details[companyName], MATCH(E6861, Partner_details[email], 0))</f>
        <v>gg cjsc</v>
      </c>
      <c r="I6861">
        <f>IFERROR(INDEX(ggPayers[payer], MATCH(A6861, ggPayers[remote_order_id], 0)), 0)</f>
        <v>0</v>
      </c>
      <c r="J6861" t="str">
        <f t="shared" si="107"/>
        <v>other</v>
      </c>
    </row>
    <row r="6862" spans="1:10">
      <c r="A6862" s="89" t="s">
        <v>16362</v>
      </c>
      <c r="B6862" s="89">
        <v>1000</v>
      </c>
      <c r="C6862" s="89" t="s">
        <v>7963</v>
      </c>
      <c r="D6862" s="89" t="s">
        <v>16363</v>
      </c>
      <c r="E6862" s="89" t="s">
        <v>130</v>
      </c>
      <c r="F6862" s="89" t="s">
        <v>128</v>
      </c>
      <c r="G6862" s="105">
        <v>45490.539583333331</v>
      </c>
      <c r="H6862" t="str">
        <f>INDEX(Partner_details[companyName], MATCH(E6862, Partner_details[email], 0))</f>
        <v>Avetis Grigoryan</v>
      </c>
      <c r="I6862">
        <f>IFERROR(INDEX(ggPayers[payer], MATCH(A6862, ggPayers[remote_order_id], 0)), 0)</f>
        <v>0</v>
      </c>
      <c r="J6862" t="str">
        <f t="shared" si="107"/>
        <v>other</v>
      </c>
    </row>
    <row r="6863" spans="1:10">
      <c r="A6863" s="89" t="s">
        <v>16364</v>
      </c>
      <c r="B6863" s="89">
        <v>1000</v>
      </c>
      <c r="C6863" s="89" t="s">
        <v>7963</v>
      </c>
      <c r="D6863" s="89"/>
      <c r="E6863" s="89" t="s">
        <v>130</v>
      </c>
      <c r="F6863" s="89" t="s">
        <v>128</v>
      </c>
      <c r="G6863" s="105">
        <v>45490.540277777778</v>
      </c>
      <c r="H6863" t="str">
        <f>INDEX(Partner_details[companyName], MATCH(E6863, Partner_details[email], 0))</f>
        <v>Avetis Grigoryan</v>
      </c>
      <c r="I6863">
        <f>IFERROR(INDEX(ggPayers[payer], MATCH(A6863, ggPayers[remote_order_id], 0)), 0)</f>
        <v>0</v>
      </c>
      <c r="J6863" t="str">
        <f t="shared" si="107"/>
        <v>other</v>
      </c>
    </row>
    <row r="6864" spans="1:10">
      <c r="A6864" s="89" t="s">
        <v>16365</v>
      </c>
      <c r="B6864" s="89">
        <v>1000</v>
      </c>
      <c r="C6864" s="89" t="s">
        <v>7963</v>
      </c>
      <c r="D6864" s="89"/>
      <c r="E6864" s="89" t="s">
        <v>130</v>
      </c>
      <c r="F6864" s="89" t="s">
        <v>128</v>
      </c>
      <c r="G6864" s="105">
        <v>45490.540277777778</v>
      </c>
      <c r="H6864" t="str">
        <f>INDEX(Partner_details[companyName], MATCH(E6864, Partner_details[email], 0))</f>
        <v>Avetis Grigoryan</v>
      </c>
      <c r="I6864">
        <f>IFERROR(INDEX(ggPayers[payer], MATCH(A6864, ggPayers[remote_order_id], 0)), 0)</f>
        <v>0</v>
      </c>
      <c r="J6864" t="str">
        <f t="shared" si="107"/>
        <v>other</v>
      </c>
    </row>
    <row r="6865" spans="1:10">
      <c r="A6865" s="89" t="s">
        <v>16366</v>
      </c>
      <c r="B6865" s="89">
        <v>1000</v>
      </c>
      <c r="C6865" s="89" t="s">
        <v>7963</v>
      </c>
      <c r="D6865" s="89"/>
      <c r="E6865" s="89" t="s">
        <v>130</v>
      </c>
      <c r="F6865" s="89" t="s">
        <v>128</v>
      </c>
      <c r="G6865" s="105">
        <v>45490.540277777778</v>
      </c>
      <c r="H6865" t="str">
        <f>INDEX(Partner_details[companyName], MATCH(E6865, Partner_details[email], 0))</f>
        <v>Avetis Grigoryan</v>
      </c>
      <c r="I6865">
        <f>IFERROR(INDEX(ggPayers[payer], MATCH(A6865, ggPayers[remote_order_id], 0)), 0)</f>
        <v>0</v>
      </c>
      <c r="J6865" t="str">
        <f t="shared" si="107"/>
        <v>other</v>
      </c>
    </row>
    <row r="6866" spans="1:10">
      <c r="A6866" s="89" t="s">
        <v>16367</v>
      </c>
      <c r="B6866" s="89">
        <v>1000</v>
      </c>
      <c r="C6866" s="89" t="s">
        <v>7963</v>
      </c>
      <c r="D6866" s="89"/>
      <c r="E6866" s="89" t="s">
        <v>130</v>
      </c>
      <c r="F6866" s="89" t="s">
        <v>128</v>
      </c>
      <c r="G6866" s="105">
        <v>45490.540277777778</v>
      </c>
      <c r="H6866" t="str">
        <f>INDEX(Partner_details[companyName], MATCH(E6866, Partner_details[email], 0))</f>
        <v>Avetis Grigoryan</v>
      </c>
      <c r="I6866">
        <f>IFERROR(INDEX(ggPayers[payer], MATCH(A6866, ggPayers[remote_order_id], 0)), 0)</f>
        <v>0</v>
      </c>
      <c r="J6866" t="str">
        <f t="shared" si="107"/>
        <v>other</v>
      </c>
    </row>
    <row r="6867" spans="1:10">
      <c r="A6867" s="89" t="s">
        <v>16368</v>
      </c>
      <c r="B6867" s="89">
        <v>1000</v>
      </c>
      <c r="C6867" s="89" t="s">
        <v>7963</v>
      </c>
      <c r="D6867" s="89"/>
      <c r="E6867" s="89" t="s">
        <v>130</v>
      </c>
      <c r="F6867" s="89" t="s">
        <v>128</v>
      </c>
      <c r="G6867" s="105">
        <v>45490.540277777778</v>
      </c>
      <c r="H6867" t="str">
        <f>INDEX(Partner_details[companyName], MATCH(E6867, Partner_details[email], 0))</f>
        <v>Avetis Grigoryan</v>
      </c>
      <c r="I6867">
        <f>IFERROR(INDEX(ggPayers[payer], MATCH(A6867, ggPayers[remote_order_id], 0)), 0)</f>
        <v>0</v>
      </c>
      <c r="J6867" t="str">
        <f t="shared" si="107"/>
        <v>other</v>
      </c>
    </row>
    <row r="6868" spans="1:10">
      <c r="A6868" s="89" t="s">
        <v>16369</v>
      </c>
      <c r="B6868" s="89">
        <v>1000</v>
      </c>
      <c r="C6868" s="89" t="s">
        <v>7963</v>
      </c>
      <c r="D6868" s="89"/>
      <c r="E6868" s="89" t="s">
        <v>130</v>
      </c>
      <c r="F6868" s="89" t="s">
        <v>128</v>
      </c>
      <c r="G6868" s="105">
        <v>45490.540277777778</v>
      </c>
      <c r="H6868" t="str">
        <f>INDEX(Partner_details[companyName], MATCH(E6868, Partner_details[email], 0))</f>
        <v>Avetis Grigoryan</v>
      </c>
      <c r="I6868">
        <f>IFERROR(INDEX(ggPayers[payer], MATCH(A6868, ggPayers[remote_order_id], 0)), 0)</f>
        <v>0</v>
      </c>
      <c r="J6868" t="str">
        <f t="shared" si="107"/>
        <v>other</v>
      </c>
    </row>
    <row r="6869" spans="1:10">
      <c r="A6869" s="89" t="s">
        <v>16370</v>
      </c>
      <c r="B6869" s="89">
        <v>1000</v>
      </c>
      <c r="C6869" s="89" t="s">
        <v>7963</v>
      </c>
      <c r="D6869" s="89"/>
      <c r="E6869" s="89" t="s">
        <v>130</v>
      </c>
      <c r="F6869" s="89" t="s">
        <v>128</v>
      </c>
      <c r="G6869" s="105">
        <v>45490.540277777778</v>
      </c>
      <c r="H6869" t="str">
        <f>INDEX(Partner_details[companyName], MATCH(E6869, Partner_details[email], 0))</f>
        <v>Avetis Grigoryan</v>
      </c>
      <c r="I6869">
        <f>IFERROR(INDEX(ggPayers[payer], MATCH(A6869, ggPayers[remote_order_id], 0)), 0)</f>
        <v>0</v>
      </c>
      <c r="J6869" t="str">
        <f t="shared" si="107"/>
        <v>other</v>
      </c>
    </row>
    <row r="6870" spans="1:10">
      <c r="A6870" s="89" t="s">
        <v>16371</v>
      </c>
      <c r="B6870" s="89">
        <v>1000</v>
      </c>
      <c r="C6870" s="89" t="s">
        <v>7963</v>
      </c>
      <c r="D6870" s="89" t="s">
        <v>16372</v>
      </c>
      <c r="E6870" s="89" t="s">
        <v>7018</v>
      </c>
      <c r="F6870" s="89" t="s">
        <v>476</v>
      </c>
      <c r="G6870" s="105">
        <v>45490.558333333334</v>
      </c>
      <c r="H6870" t="str">
        <f>INDEX(Partner_details[companyName], MATCH(E6870, Partner_details[email], 0))</f>
        <v>Malocco</v>
      </c>
      <c r="I6870">
        <f>IFERROR(INDEX(ggPayers[payer], MATCH(A6870, ggPayers[remote_order_id], 0)), 0)</f>
        <v>0</v>
      </c>
      <c r="J6870" t="str">
        <f t="shared" si="107"/>
        <v>other</v>
      </c>
    </row>
    <row r="6871" spans="1:10">
      <c r="A6871" s="89" t="s">
        <v>16373</v>
      </c>
      <c r="B6871" s="89">
        <v>1000</v>
      </c>
      <c r="C6871" s="89" t="s">
        <v>7963</v>
      </c>
      <c r="D6871" s="89" t="s">
        <v>16374</v>
      </c>
      <c r="E6871" s="89" t="s">
        <v>332</v>
      </c>
      <c r="F6871" s="89" t="s">
        <v>331</v>
      </c>
      <c r="G6871" s="105">
        <v>45490.561805555553</v>
      </c>
      <c r="H6871" t="str">
        <f>INDEX(Partner_details[companyName], MATCH(E6871, Partner_details[email], 0))</f>
        <v>gg cjsc</v>
      </c>
      <c r="I6871">
        <f>IFERROR(INDEX(ggPayers[payer], MATCH(A6871, ggPayers[remote_order_id], 0)), 0)</f>
        <v>0</v>
      </c>
      <c r="J6871" t="str">
        <f t="shared" si="107"/>
        <v>other</v>
      </c>
    </row>
    <row r="6872" spans="1:10">
      <c r="A6872" s="89" t="s">
        <v>5112</v>
      </c>
      <c r="B6872" s="89">
        <v>500</v>
      </c>
      <c r="C6872" s="89" t="s">
        <v>561</v>
      </c>
      <c r="D6872" s="89"/>
      <c r="E6872" s="89" t="s">
        <v>7173</v>
      </c>
      <c r="F6872" s="89" t="s">
        <v>4091</v>
      </c>
      <c r="G6872" s="105">
        <v>45490.563888888886</v>
      </c>
      <c r="H6872" t="str">
        <f>INDEX(Partner_details[companyName], MATCH(E6872, Partner_details[email], 0))</f>
        <v>Qarahunge</v>
      </c>
      <c r="I6872">
        <f>IFERROR(INDEX(ggPayers[payer], MATCH(A6872, ggPayers[remote_order_id], 0)), 0)</f>
        <v>0</v>
      </c>
      <c r="J6872" t="str">
        <f t="shared" si="107"/>
        <v>other</v>
      </c>
    </row>
    <row r="6873" spans="1:10">
      <c r="A6873" s="89" t="s">
        <v>5110</v>
      </c>
      <c r="B6873" s="89">
        <v>100</v>
      </c>
      <c r="C6873" s="89" t="s">
        <v>561</v>
      </c>
      <c r="D6873" s="89" t="s">
        <v>16375</v>
      </c>
      <c r="E6873" s="89" t="s">
        <v>332</v>
      </c>
      <c r="F6873" s="89" t="s">
        <v>331</v>
      </c>
      <c r="G6873" s="105">
        <v>45490.565972222219</v>
      </c>
      <c r="H6873" t="str">
        <f>INDEX(Partner_details[companyName], MATCH(E6873, Partner_details[email], 0))</f>
        <v>gg cjsc</v>
      </c>
      <c r="I6873">
        <f>IFERROR(INDEX(ggPayers[payer], MATCH(A6873, ggPayers[remote_order_id], 0)), 0)</f>
        <v>299967</v>
      </c>
      <c r="J6873" t="str">
        <f t="shared" si="107"/>
        <v>ggPay</v>
      </c>
    </row>
    <row r="6874" spans="1:10">
      <c r="A6874" s="89" t="s">
        <v>16376</v>
      </c>
      <c r="B6874" s="89">
        <v>100</v>
      </c>
      <c r="C6874" s="89" t="s">
        <v>7963</v>
      </c>
      <c r="D6874" s="89"/>
      <c r="E6874" s="89" t="s">
        <v>6682</v>
      </c>
      <c r="F6874" s="89" t="s">
        <v>5008</v>
      </c>
      <c r="G6874" s="105">
        <v>45490.59652777778</v>
      </c>
      <c r="H6874" t="str">
        <f>INDEX(Partner_details[companyName], MATCH(E6874, Partner_details[email], 0))</f>
        <v>Sunrise noyland</v>
      </c>
      <c r="I6874">
        <f>IFERROR(INDEX(ggPayers[payer], MATCH(A6874, ggPayers[remote_order_id], 0)), 0)</f>
        <v>0</v>
      </c>
      <c r="J6874" t="str">
        <f t="shared" si="107"/>
        <v>other</v>
      </c>
    </row>
    <row r="6875" spans="1:10">
      <c r="A6875" s="89" t="s">
        <v>16377</v>
      </c>
      <c r="B6875" s="89">
        <v>100</v>
      </c>
      <c r="C6875" s="89" t="s">
        <v>7963</v>
      </c>
      <c r="D6875" s="89" t="s">
        <v>16378</v>
      </c>
      <c r="E6875" s="89" t="s">
        <v>6682</v>
      </c>
      <c r="F6875" s="89" t="s">
        <v>5008</v>
      </c>
      <c r="G6875" s="105">
        <v>45490.597222222219</v>
      </c>
      <c r="H6875" t="str">
        <f>INDEX(Partner_details[companyName], MATCH(E6875, Partner_details[email], 0))</f>
        <v>Sunrise noyland</v>
      </c>
      <c r="I6875">
        <f>IFERROR(INDEX(ggPayers[payer], MATCH(A6875, ggPayers[remote_order_id], 0)), 0)</f>
        <v>0</v>
      </c>
      <c r="J6875" t="str">
        <f t="shared" si="107"/>
        <v>other</v>
      </c>
    </row>
    <row r="6876" spans="1:10">
      <c r="A6876" s="89" t="s">
        <v>5108</v>
      </c>
      <c r="B6876" s="89">
        <v>500</v>
      </c>
      <c r="C6876" s="89" t="s">
        <v>561</v>
      </c>
      <c r="D6876" s="89" t="s">
        <v>16379</v>
      </c>
      <c r="E6876" s="89" t="s">
        <v>7018</v>
      </c>
      <c r="F6876" s="89" t="s">
        <v>476</v>
      </c>
      <c r="G6876" s="105">
        <v>45490.623611111114</v>
      </c>
      <c r="H6876" t="str">
        <f>INDEX(Partner_details[companyName], MATCH(E6876, Partner_details[email], 0))</f>
        <v>Malocco</v>
      </c>
      <c r="I6876">
        <f>IFERROR(INDEX(ggPayers[payer], MATCH(A6876, ggPayers[remote_order_id], 0)), 0)</f>
        <v>2515</v>
      </c>
      <c r="J6876" t="str">
        <f t="shared" si="107"/>
        <v>ggPay</v>
      </c>
    </row>
    <row r="6877" spans="1:10">
      <c r="A6877" s="89" t="s">
        <v>5106</v>
      </c>
      <c r="B6877" s="89">
        <v>500</v>
      </c>
      <c r="C6877" s="89" t="s">
        <v>561</v>
      </c>
      <c r="D6877" s="89"/>
      <c r="E6877" s="89" t="s">
        <v>6389</v>
      </c>
      <c r="F6877" s="89" t="s">
        <v>4088</v>
      </c>
      <c r="G6877" s="105">
        <v>45490.625</v>
      </c>
      <c r="H6877" t="str">
        <f>INDEX(Partner_details[companyName], MATCH(E6877, Partner_details[email], 0))</f>
        <v>Tashir Khanjyan</v>
      </c>
      <c r="I6877">
        <f>IFERROR(INDEX(ggPayers[payer], MATCH(A6877, ggPayers[remote_order_id], 0)), 0)</f>
        <v>0</v>
      </c>
      <c r="J6877" t="str">
        <f t="shared" si="107"/>
        <v>other</v>
      </c>
    </row>
    <row r="6878" spans="1:10">
      <c r="A6878" s="89" t="s">
        <v>16380</v>
      </c>
      <c r="B6878" s="89">
        <v>500</v>
      </c>
      <c r="C6878" s="89" t="s">
        <v>7963</v>
      </c>
      <c r="D6878" s="89"/>
      <c r="E6878" s="89" t="s">
        <v>6389</v>
      </c>
      <c r="F6878" s="89" t="s">
        <v>4088</v>
      </c>
      <c r="G6878" s="105">
        <v>45490.625</v>
      </c>
      <c r="H6878" t="str">
        <f>INDEX(Partner_details[companyName], MATCH(E6878, Partner_details[email], 0))</f>
        <v>Tashir Khanjyan</v>
      </c>
      <c r="I6878">
        <f>IFERROR(INDEX(ggPayers[payer], MATCH(A6878, ggPayers[remote_order_id], 0)), 0)</f>
        <v>0</v>
      </c>
      <c r="J6878" t="str">
        <f t="shared" si="107"/>
        <v>other</v>
      </c>
    </row>
    <row r="6879" spans="1:10">
      <c r="A6879" s="89" t="s">
        <v>16381</v>
      </c>
      <c r="B6879" s="89">
        <v>1000</v>
      </c>
      <c r="C6879" s="89" t="s">
        <v>7963</v>
      </c>
      <c r="D6879" s="89"/>
      <c r="E6879" s="89" t="s">
        <v>7296</v>
      </c>
      <c r="F6879" s="89" t="s">
        <v>516</v>
      </c>
      <c r="G6879" s="105">
        <v>45490.65</v>
      </c>
      <c r="H6879" t="str">
        <f>INDEX(Partner_details[companyName], MATCH(E6879, Partner_details[email], 0))</f>
        <v>Paul</v>
      </c>
      <c r="I6879">
        <f>IFERROR(INDEX(ggPayers[payer], MATCH(A6879, ggPayers[remote_order_id], 0)), 0)</f>
        <v>0</v>
      </c>
      <c r="J6879" t="str">
        <f t="shared" si="107"/>
        <v>other</v>
      </c>
    </row>
    <row r="6880" spans="1:10">
      <c r="A6880" s="89" t="s">
        <v>16382</v>
      </c>
      <c r="B6880" s="89">
        <v>500</v>
      </c>
      <c r="C6880" s="89" t="s">
        <v>7963</v>
      </c>
      <c r="D6880" s="89"/>
      <c r="E6880" s="89" t="s">
        <v>7018</v>
      </c>
      <c r="F6880" s="89" t="s">
        <v>476</v>
      </c>
      <c r="G6880" s="105">
        <v>45490.73333333333</v>
      </c>
      <c r="H6880" t="str">
        <f>INDEX(Partner_details[companyName], MATCH(E6880, Partner_details[email], 0))</f>
        <v>Malocco</v>
      </c>
      <c r="I6880">
        <f>IFERROR(INDEX(ggPayers[payer], MATCH(A6880, ggPayers[remote_order_id], 0)), 0)</f>
        <v>0</v>
      </c>
      <c r="J6880" t="str">
        <f t="shared" si="107"/>
        <v>other</v>
      </c>
    </row>
    <row r="6881" spans="1:10">
      <c r="A6881" s="99" t="s">
        <v>5104</v>
      </c>
      <c r="B6881" s="89">
        <v>500</v>
      </c>
      <c r="C6881" s="89" t="s">
        <v>561</v>
      </c>
      <c r="D6881" s="89"/>
      <c r="E6881" s="89" t="s">
        <v>7018</v>
      </c>
      <c r="F6881" s="89" t="s">
        <v>476</v>
      </c>
      <c r="G6881" s="105">
        <v>45490.73333333333</v>
      </c>
      <c r="H6881" t="str">
        <f>INDEX(Partner_details[companyName], MATCH(E6881, Partner_details[email], 0))</f>
        <v>Malocco</v>
      </c>
      <c r="I6881">
        <f>IFERROR(INDEX(ggPayers[payer], MATCH(A6881, ggPayers[remote_order_id], 0)), 0)</f>
        <v>0</v>
      </c>
      <c r="J6881" t="str">
        <f t="shared" si="107"/>
        <v>other</v>
      </c>
    </row>
    <row r="6882" spans="1:10">
      <c r="A6882" s="89" t="s">
        <v>5103</v>
      </c>
      <c r="B6882" s="89">
        <v>500</v>
      </c>
      <c r="C6882" s="89" t="s">
        <v>561</v>
      </c>
      <c r="D6882" s="89"/>
      <c r="E6882" s="89" t="s">
        <v>7485</v>
      </c>
      <c r="F6882" s="89" t="s">
        <v>1728</v>
      </c>
      <c r="G6882" s="105">
        <v>45490.73541666667</v>
      </c>
      <c r="H6882" t="str">
        <f>INDEX(Partner_details[companyName], MATCH(E6882, Partner_details[email], 0))</f>
        <v>Cinnabon</v>
      </c>
      <c r="I6882">
        <f>IFERROR(INDEX(ggPayers[payer], MATCH(A6882, ggPayers[remote_order_id], 0)), 0)</f>
        <v>0</v>
      </c>
      <c r="J6882" t="str">
        <f t="shared" si="107"/>
        <v>other</v>
      </c>
    </row>
    <row r="6883" spans="1:10">
      <c r="A6883" s="89" t="s">
        <v>5102</v>
      </c>
      <c r="B6883" s="89">
        <v>100</v>
      </c>
      <c r="C6883" s="89" t="s">
        <v>561</v>
      </c>
      <c r="D6883" s="89"/>
      <c r="E6883" s="89" t="s">
        <v>6714</v>
      </c>
      <c r="F6883" s="89" t="s">
        <v>585</v>
      </c>
      <c r="G6883" s="105">
        <v>45490.740972222222</v>
      </c>
      <c r="H6883" t="str">
        <f>INDEX(Partner_details[companyName], MATCH(E6883, Partner_details[email], 0))</f>
        <v>Dodopizza</v>
      </c>
      <c r="I6883">
        <f>IFERROR(INDEX(ggPayers[payer], MATCH(A6883, ggPayers[remote_order_id], 0)), 0)</f>
        <v>0</v>
      </c>
      <c r="J6883" t="str">
        <f t="shared" si="107"/>
        <v>other</v>
      </c>
    </row>
    <row r="6884" spans="1:10">
      <c r="A6884" s="89" t="s">
        <v>16383</v>
      </c>
      <c r="B6884" s="89">
        <v>1000</v>
      </c>
      <c r="C6884" s="89" t="s">
        <v>7963</v>
      </c>
      <c r="D6884" s="89"/>
      <c r="E6884" s="89" t="s">
        <v>6389</v>
      </c>
      <c r="F6884" s="89" t="s">
        <v>4088</v>
      </c>
      <c r="G6884" s="105">
        <v>45490.752083333333</v>
      </c>
      <c r="H6884" t="str">
        <f>INDEX(Partner_details[companyName], MATCH(E6884, Partner_details[email], 0))</f>
        <v>Tashir Khanjyan</v>
      </c>
      <c r="I6884">
        <f>IFERROR(INDEX(ggPayers[payer], MATCH(A6884, ggPayers[remote_order_id], 0)), 0)</f>
        <v>0</v>
      </c>
      <c r="J6884" t="str">
        <f t="shared" si="107"/>
        <v>other</v>
      </c>
    </row>
    <row r="6885" spans="1:10">
      <c r="A6885" s="89" t="s">
        <v>16384</v>
      </c>
      <c r="B6885" s="89">
        <v>1000</v>
      </c>
      <c r="C6885" s="89" t="s">
        <v>7963</v>
      </c>
      <c r="D6885" s="89"/>
      <c r="E6885" s="89" t="s">
        <v>6389</v>
      </c>
      <c r="F6885" s="89" t="s">
        <v>4088</v>
      </c>
      <c r="G6885" s="105">
        <v>45490.752083333333</v>
      </c>
      <c r="H6885" t="str">
        <f>INDEX(Partner_details[companyName], MATCH(E6885, Partner_details[email], 0))</f>
        <v>Tashir Khanjyan</v>
      </c>
      <c r="I6885">
        <f>IFERROR(INDEX(ggPayers[payer], MATCH(A6885, ggPayers[remote_order_id], 0)), 0)</f>
        <v>0</v>
      </c>
      <c r="J6885" t="str">
        <f t="shared" si="107"/>
        <v>other</v>
      </c>
    </row>
    <row r="6886" spans="1:10">
      <c r="A6886" s="89" t="s">
        <v>16385</v>
      </c>
      <c r="B6886" s="89">
        <v>1000</v>
      </c>
      <c r="C6886" s="89" t="s">
        <v>7963</v>
      </c>
      <c r="D6886" s="89" t="s">
        <v>16386</v>
      </c>
      <c r="E6886" s="89" t="s">
        <v>6728</v>
      </c>
      <c r="F6886" s="89" t="s">
        <v>6727</v>
      </c>
      <c r="G6886" s="105">
        <v>45490.752083333333</v>
      </c>
      <c r="H6886" t="str">
        <f>INDEX(Partner_details[companyName], MATCH(E6886, Partner_details[email], 0))</f>
        <v>Byblos</v>
      </c>
      <c r="I6886">
        <f>IFERROR(INDEX(ggPayers[payer], MATCH(A6886, ggPayers[remote_order_id], 0)), 0)</f>
        <v>0</v>
      </c>
      <c r="J6886" t="str">
        <f t="shared" si="107"/>
        <v>other</v>
      </c>
    </row>
    <row r="6887" spans="1:10">
      <c r="A6887" s="89" t="s">
        <v>16387</v>
      </c>
      <c r="B6887" s="89">
        <v>1000</v>
      </c>
      <c r="C6887" s="89" t="s">
        <v>7963</v>
      </c>
      <c r="D6887" s="89" t="s">
        <v>16388</v>
      </c>
      <c r="E6887" s="89" t="s">
        <v>6728</v>
      </c>
      <c r="F6887" s="89" t="s">
        <v>6727</v>
      </c>
      <c r="G6887" s="105">
        <v>45490.752083333333</v>
      </c>
      <c r="H6887" t="str">
        <f>INDEX(Partner_details[companyName], MATCH(E6887, Partner_details[email], 0))</f>
        <v>Byblos</v>
      </c>
      <c r="I6887">
        <f>IFERROR(INDEX(ggPayers[payer], MATCH(A6887, ggPayers[remote_order_id], 0)), 0)</f>
        <v>0</v>
      </c>
      <c r="J6887" t="str">
        <f t="shared" si="107"/>
        <v>other</v>
      </c>
    </row>
    <row r="6888" spans="1:10">
      <c r="A6888" s="89" t="s">
        <v>5101</v>
      </c>
      <c r="B6888" s="89">
        <v>1000</v>
      </c>
      <c r="C6888" s="89" t="s">
        <v>561</v>
      </c>
      <c r="D6888" s="89"/>
      <c r="E6888" s="89" t="s">
        <v>6389</v>
      </c>
      <c r="F6888" s="89" t="s">
        <v>4088</v>
      </c>
      <c r="G6888" s="105">
        <v>45490.75277777778</v>
      </c>
      <c r="H6888" t="str">
        <f>INDEX(Partner_details[companyName], MATCH(E6888, Partner_details[email], 0))</f>
        <v>Tashir Khanjyan</v>
      </c>
      <c r="I6888">
        <f>IFERROR(INDEX(ggPayers[payer], MATCH(A6888, ggPayers[remote_order_id], 0)), 0)</f>
        <v>0</v>
      </c>
      <c r="J6888" t="str">
        <f t="shared" si="107"/>
        <v>other</v>
      </c>
    </row>
    <row r="6889" spans="1:10">
      <c r="A6889" s="89" t="s">
        <v>5098</v>
      </c>
      <c r="B6889" s="89">
        <v>2000</v>
      </c>
      <c r="C6889" s="89" t="s">
        <v>561</v>
      </c>
      <c r="D6889" s="89" t="s">
        <v>16389</v>
      </c>
      <c r="E6889" s="89" t="s">
        <v>7296</v>
      </c>
      <c r="F6889" s="89" t="s">
        <v>516</v>
      </c>
      <c r="G6889" s="105">
        <v>45490.797222222223</v>
      </c>
      <c r="H6889" t="str">
        <f>INDEX(Partner_details[companyName], MATCH(E6889, Partner_details[email], 0))</f>
        <v>Paul</v>
      </c>
      <c r="I6889">
        <f>IFERROR(INDEX(ggPayers[payer], MATCH(A6889, ggPayers[remote_order_id], 0)), 0)</f>
        <v>69491</v>
      </c>
      <c r="J6889" t="str">
        <f t="shared" si="107"/>
        <v>ggPay</v>
      </c>
    </row>
    <row r="6890" spans="1:10">
      <c r="A6890" s="89" t="s">
        <v>16390</v>
      </c>
      <c r="B6890" s="89">
        <v>100</v>
      </c>
      <c r="C6890" s="89" t="s">
        <v>7963</v>
      </c>
      <c r="D6890" s="89"/>
      <c r="E6890" s="89" t="s">
        <v>6682</v>
      </c>
      <c r="F6890" s="89" t="s">
        <v>5008</v>
      </c>
      <c r="G6890" s="105">
        <v>45490.815972222219</v>
      </c>
      <c r="H6890" t="str">
        <f>INDEX(Partner_details[companyName], MATCH(E6890, Partner_details[email], 0))</f>
        <v>Sunrise noyland</v>
      </c>
      <c r="I6890">
        <f>IFERROR(INDEX(ggPayers[payer], MATCH(A6890, ggPayers[remote_order_id], 0)), 0)</f>
        <v>0</v>
      </c>
      <c r="J6890" t="str">
        <f t="shared" si="107"/>
        <v>other</v>
      </c>
    </row>
    <row r="6891" spans="1:10">
      <c r="A6891" s="89" t="s">
        <v>5096</v>
      </c>
      <c r="B6891" s="89">
        <v>100</v>
      </c>
      <c r="C6891" s="89" t="s">
        <v>561</v>
      </c>
      <c r="D6891" s="89"/>
      <c r="E6891" s="89" t="s">
        <v>6682</v>
      </c>
      <c r="F6891" s="89" t="s">
        <v>5008</v>
      </c>
      <c r="G6891" s="105">
        <v>45490.822222222225</v>
      </c>
      <c r="H6891" t="str">
        <f>INDEX(Partner_details[companyName], MATCH(E6891, Partner_details[email], 0))</f>
        <v>Sunrise noyland</v>
      </c>
      <c r="I6891">
        <f>IFERROR(INDEX(ggPayers[payer], MATCH(A6891, ggPayers[remote_order_id], 0)), 0)</f>
        <v>0</v>
      </c>
      <c r="J6891" t="str">
        <f t="shared" si="107"/>
        <v>other</v>
      </c>
    </row>
    <row r="6892" spans="1:10">
      <c r="A6892" s="89" t="s">
        <v>5094</v>
      </c>
      <c r="B6892" s="89">
        <v>1000</v>
      </c>
      <c r="C6892" s="89" t="s">
        <v>561</v>
      </c>
      <c r="D6892" s="89" t="s">
        <v>16391</v>
      </c>
      <c r="E6892" s="89" t="s">
        <v>7306</v>
      </c>
      <c r="F6892" s="89" t="s">
        <v>379</v>
      </c>
      <c r="G6892" s="105">
        <v>45490.888194444444</v>
      </c>
      <c r="H6892" t="str">
        <f>INDEX(Partner_details[companyName], MATCH(E6892, Partner_details[email], 0))</f>
        <v>Bardak</v>
      </c>
      <c r="I6892">
        <f>IFERROR(INDEX(ggPayers[payer], MATCH(A6892, ggPayers[remote_order_id], 0)), 0)</f>
        <v>194419</v>
      </c>
      <c r="J6892" t="str">
        <f t="shared" si="107"/>
        <v>ggPay</v>
      </c>
    </row>
    <row r="6893" spans="1:10">
      <c r="A6893" s="89" t="s">
        <v>16392</v>
      </c>
      <c r="B6893" s="89">
        <v>500</v>
      </c>
      <c r="C6893" s="89" t="s">
        <v>7963</v>
      </c>
      <c r="D6893" s="89" t="s">
        <v>16393</v>
      </c>
      <c r="E6893" s="89" t="s">
        <v>6984</v>
      </c>
      <c r="F6893" s="89" t="s">
        <v>206</v>
      </c>
      <c r="G6893" s="105">
        <v>45491.325694444444</v>
      </c>
      <c r="H6893" t="str">
        <f>INDEX(Partner_details[companyName], MATCH(E6893, Partner_details[email], 0))</f>
        <v>gg cjsc</v>
      </c>
      <c r="I6893">
        <f>IFERROR(INDEX(ggPayers[payer], MATCH(A6893, ggPayers[remote_order_id], 0)), 0)</f>
        <v>0</v>
      </c>
      <c r="J6893" t="str">
        <f t="shared" si="107"/>
        <v>other</v>
      </c>
    </row>
    <row r="6894" spans="1:10">
      <c r="A6894" s="89" t="s">
        <v>16394</v>
      </c>
      <c r="B6894" s="89">
        <v>1000</v>
      </c>
      <c r="C6894" s="89" t="s">
        <v>7963</v>
      </c>
      <c r="D6894" s="89" t="s">
        <v>16395</v>
      </c>
      <c r="E6894" s="89" t="s">
        <v>7018</v>
      </c>
      <c r="F6894" s="89" t="s">
        <v>476</v>
      </c>
      <c r="G6894" s="105">
        <v>45491.359722222223</v>
      </c>
      <c r="H6894" t="str">
        <f>INDEX(Partner_details[companyName], MATCH(E6894, Partner_details[email], 0))</f>
        <v>Malocco</v>
      </c>
      <c r="I6894">
        <f>IFERROR(INDEX(ggPayers[payer], MATCH(A6894, ggPayers[remote_order_id], 0)), 0)</f>
        <v>0</v>
      </c>
      <c r="J6894" t="str">
        <f t="shared" si="107"/>
        <v>other</v>
      </c>
    </row>
    <row r="6895" spans="1:10">
      <c r="A6895" s="89" t="s">
        <v>16396</v>
      </c>
      <c r="B6895" s="89">
        <v>1000</v>
      </c>
      <c r="C6895" s="89" t="s">
        <v>7963</v>
      </c>
      <c r="D6895" s="89"/>
      <c r="E6895" s="89" t="s">
        <v>7018</v>
      </c>
      <c r="F6895" s="89" t="s">
        <v>476</v>
      </c>
      <c r="G6895" s="105">
        <v>45491.36041666667</v>
      </c>
      <c r="H6895" t="str">
        <f>INDEX(Partner_details[companyName], MATCH(E6895, Partner_details[email], 0))</f>
        <v>Malocco</v>
      </c>
      <c r="I6895">
        <f>IFERROR(INDEX(ggPayers[payer], MATCH(A6895, ggPayers[remote_order_id], 0)), 0)</f>
        <v>0</v>
      </c>
      <c r="J6895" t="str">
        <f t="shared" si="107"/>
        <v>other</v>
      </c>
    </row>
    <row r="6896" spans="1:10">
      <c r="A6896" s="89" t="s">
        <v>16397</v>
      </c>
      <c r="B6896" s="89">
        <v>500</v>
      </c>
      <c r="C6896" s="89" t="s">
        <v>7963</v>
      </c>
      <c r="D6896" s="89" t="s">
        <v>16398</v>
      </c>
      <c r="E6896" s="89" t="s">
        <v>7485</v>
      </c>
      <c r="F6896" s="89" t="s">
        <v>1728</v>
      </c>
      <c r="G6896" s="105">
        <v>45491.456250000003</v>
      </c>
      <c r="H6896" t="str">
        <f>INDEX(Partner_details[companyName], MATCH(E6896, Partner_details[email], 0))</f>
        <v>Cinnabon</v>
      </c>
      <c r="I6896">
        <f>IFERROR(INDEX(ggPayers[payer], MATCH(A6896, ggPayers[remote_order_id], 0)), 0)</f>
        <v>0</v>
      </c>
      <c r="J6896" t="str">
        <f t="shared" si="107"/>
        <v>other</v>
      </c>
    </row>
    <row r="6897" spans="1:10">
      <c r="A6897" s="89" t="s">
        <v>16399</v>
      </c>
      <c r="B6897" s="89">
        <v>500</v>
      </c>
      <c r="C6897" s="89" t="s">
        <v>7963</v>
      </c>
      <c r="D6897" s="89" t="s">
        <v>16400</v>
      </c>
      <c r="E6897" s="89" t="s">
        <v>7485</v>
      </c>
      <c r="F6897" s="89" t="s">
        <v>1728</v>
      </c>
      <c r="G6897" s="105">
        <v>45491.456250000003</v>
      </c>
      <c r="H6897" t="str">
        <f>INDEX(Partner_details[companyName], MATCH(E6897, Partner_details[email], 0))</f>
        <v>Cinnabon</v>
      </c>
      <c r="I6897">
        <f>IFERROR(INDEX(ggPayers[payer], MATCH(A6897, ggPayers[remote_order_id], 0)), 0)</f>
        <v>0</v>
      </c>
      <c r="J6897" t="str">
        <f t="shared" si="107"/>
        <v>other</v>
      </c>
    </row>
    <row r="6898" spans="1:10">
      <c r="A6898" s="89" t="s">
        <v>5092</v>
      </c>
      <c r="B6898" s="89">
        <v>100</v>
      </c>
      <c r="C6898" s="89" t="s">
        <v>561</v>
      </c>
      <c r="D6898" s="89" t="s">
        <v>16401</v>
      </c>
      <c r="E6898" s="89" t="s">
        <v>279</v>
      </c>
      <c r="F6898" s="89" t="s">
        <v>278</v>
      </c>
      <c r="G6898" s="105">
        <v>45491.46597222222</v>
      </c>
      <c r="H6898" t="str">
        <f>INDEX(Partner_details[companyName], MATCH(E6898, Partner_details[email], 0))</f>
        <v>gg cjsc</v>
      </c>
      <c r="I6898">
        <f>IFERROR(INDEX(ggPayers[payer], MATCH(A6898, ggPayers[remote_order_id], 0)), 0)</f>
        <v>825186</v>
      </c>
      <c r="J6898" t="str">
        <f t="shared" si="107"/>
        <v>ggPay</v>
      </c>
    </row>
    <row r="6899" spans="1:10">
      <c r="A6899" s="89" t="s">
        <v>16402</v>
      </c>
      <c r="B6899" s="89">
        <v>500</v>
      </c>
      <c r="C6899" s="89" t="s">
        <v>7963</v>
      </c>
      <c r="D6899" s="89" t="s">
        <v>16403</v>
      </c>
      <c r="E6899" s="89" t="s">
        <v>7018</v>
      </c>
      <c r="F6899" s="89" t="s">
        <v>476</v>
      </c>
      <c r="G6899" s="105">
        <v>45491.482638888891</v>
      </c>
      <c r="H6899" t="str">
        <f>INDEX(Partner_details[companyName], MATCH(E6899, Partner_details[email], 0))</f>
        <v>Malocco</v>
      </c>
      <c r="I6899">
        <f>IFERROR(INDEX(ggPayers[payer], MATCH(A6899, ggPayers[remote_order_id], 0)), 0)</f>
        <v>0</v>
      </c>
      <c r="J6899" t="str">
        <f t="shared" si="107"/>
        <v>other</v>
      </c>
    </row>
    <row r="6900" spans="1:10">
      <c r="A6900" s="89" t="s">
        <v>16404</v>
      </c>
      <c r="B6900" s="89">
        <v>1000</v>
      </c>
      <c r="C6900" s="89" t="s">
        <v>7963</v>
      </c>
      <c r="D6900" s="89"/>
      <c r="E6900" s="89" t="s">
        <v>7192</v>
      </c>
      <c r="F6900" s="89" t="s">
        <v>1998</v>
      </c>
      <c r="G6900" s="105">
        <v>45491.484722222223</v>
      </c>
      <c r="H6900" t="str">
        <f>INDEX(Partner_details[companyName], MATCH(E6900, Partner_details[email], 0))</f>
        <v>Karas Tumanyan</v>
      </c>
      <c r="I6900">
        <f>IFERROR(INDEX(ggPayers[payer], MATCH(A6900, ggPayers[remote_order_id], 0)), 0)</f>
        <v>0</v>
      </c>
      <c r="J6900" t="str">
        <f t="shared" si="107"/>
        <v>other</v>
      </c>
    </row>
    <row r="6901" spans="1:10">
      <c r="A6901" s="89" t="s">
        <v>16405</v>
      </c>
      <c r="B6901" s="89">
        <v>1000</v>
      </c>
      <c r="C6901" s="89" t="s">
        <v>7963</v>
      </c>
      <c r="D6901" s="89"/>
      <c r="E6901" s="89" t="s">
        <v>7142</v>
      </c>
      <c r="F6901" s="89" t="s">
        <v>7141</v>
      </c>
      <c r="G6901" s="105">
        <v>45491.524305555555</v>
      </c>
      <c r="H6901" t="str">
        <f>INDEX(Partner_details[companyName], MATCH(E6901, Partner_details[email], 0))</f>
        <v>Tashir Hanrapetutyun</v>
      </c>
      <c r="I6901">
        <f>IFERROR(INDEX(ggPayers[payer], MATCH(A6901, ggPayers[remote_order_id], 0)), 0)</f>
        <v>0</v>
      </c>
      <c r="J6901" t="str">
        <f t="shared" si="107"/>
        <v>other</v>
      </c>
    </row>
    <row r="6902" spans="1:10">
      <c r="A6902" s="89" t="s">
        <v>16406</v>
      </c>
      <c r="B6902" s="89">
        <v>1000</v>
      </c>
      <c r="C6902" s="89" t="s">
        <v>7963</v>
      </c>
      <c r="D6902" s="89"/>
      <c r="E6902" s="89" t="s">
        <v>7142</v>
      </c>
      <c r="F6902" s="89" t="s">
        <v>7141</v>
      </c>
      <c r="G6902" s="105">
        <v>45491.524305555555</v>
      </c>
      <c r="H6902" t="str">
        <f>INDEX(Partner_details[companyName], MATCH(E6902, Partner_details[email], 0))</f>
        <v>Tashir Hanrapetutyun</v>
      </c>
      <c r="I6902">
        <f>IFERROR(INDEX(ggPayers[payer], MATCH(A6902, ggPayers[remote_order_id], 0)), 0)</f>
        <v>0</v>
      </c>
      <c r="J6902" t="str">
        <f t="shared" si="107"/>
        <v>other</v>
      </c>
    </row>
    <row r="6903" spans="1:10">
      <c r="A6903" s="89" t="s">
        <v>16407</v>
      </c>
      <c r="B6903" s="89">
        <v>500</v>
      </c>
      <c r="C6903" s="89" t="s">
        <v>7963</v>
      </c>
      <c r="D6903" s="89" t="s">
        <v>16408</v>
      </c>
      <c r="E6903" s="89" t="s">
        <v>6810</v>
      </c>
      <c r="F6903" s="89" t="s">
        <v>6809</v>
      </c>
      <c r="G6903" s="105">
        <v>45491.524305555555</v>
      </c>
      <c r="H6903" t="str">
        <f>INDEX(Partner_details[companyName], MATCH(E6903, Partner_details[email], 0))</f>
        <v>Tashir Hyusisayin</v>
      </c>
      <c r="I6903">
        <f>IFERROR(INDEX(ggPayers[payer], MATCH(A6903, ggPayers[remote_order_id], 0)), 0)</f>
        <v>0</v>
      </c>
      <c r="J6903" t="str">
        <f t="shared" si="107"/>
        <v>other</v>
      </c>
    </row>
    <row r="6904" spans="1:10">
      <c r="A6904" s="89" t="s">
        <v>5091</v>
      </c>
      <c r="B6904" s="89">
        <v>300</v>
      </c>
      <c r="C6904" s="89" t="s">
        <v>561</v>
      </c>
      <c r="D6904" s="89"/>
      <c r="E6904" s="89" t="s">
        <v>6389</v>
      </c>
      <c r="F6904" s="89" t="s">
        <v>4088</v>
      </c>
      <c r="G6904" s="105">
        <v>45491.561805555553</v>
      </c>
      <c r="H6904" t="str">
        <f>INDEX(Partner_details[companyName], MATCH(E6904, Partner_details[email], 0))</f>
        <v>Tashir Khanjyan</v>
      </c>
      <c r="I6904">
        <f>IFERROR(INDEX(ggPayers[payer], MATCH(A6904, ggPayers[remote_order_id], 0)), 0)</f>
        <v>0</v>
      </c>
      <c r="J6904" t="str">
        <f t="shared" si="107"/>
        <v>other</v>
      </c>
    </row>
    <row r="6905" spans="1:10">
      <c r="A6905" s="89" t="s">
        <v>5090</v>
      </c>
      <c r="B6905" s="89">
        <v>200</v>
      </c>
      <c r="C6905" s="89" t="s">
        <v>561</v>
      </c>
      <c r="D6905" s="89"/>
      <c r="E6905" s="89" t="s">
        <v>6874</v>
      </c>
      <c r="F6905" s="89" t="s">
        <v>5089</v>
      </c>
      <c r="G6905" s="105">
        <v>45491.568055555559</v>
      </c>
      <c r="H6905" t="str">
        <f>INDEX(Partner_details[companyName], MATCH(E6905, Partner_details[email], 0))</f>
        <v>Tashir Mashtoc (Pak Shuka)</v>
      </c>
      <c r="I6905">
        <f>IFERROR(INDEX(ggPayers[payer], MATCH(A6905, ggPayers[remote_order_id], 0)), 0)</f>
        <v>0</v>
      </c>
      <c r="J6905" t="str">
        <f t="shared" si="107"/>
        <v>other</v>
      </c>
    </row>
    <row r="6906" spans="1:10">
      <c r="A6906" s="89" t="s">
        <v>16409</v>
      </c>
      <c r="B6906" s="89">
        <v>200</v>
      </c>
      <c r="C6906" s="89" t="s">
        <v>7963</v>
      </c>
      <c r="D6906" s="89"/>
      <c r="E6906" s="89" t="s">
        <v>6874</v>
      </c>
      <c r="F6906" s="89" t="s">
        <v>5089</v>
      </c>
      <c r="G6906" s="105">
        <v>45491.568055555559</v>
      </c>
      <c r="H6906" t="str">
        <f>INDEX(Partner_details[companyName], MATCH(E6906, Partner_details[email], 0))</f>
        <v>Tashir Mashtoc (Pak Shuka)</v>
      </c>
      <c r="I6906">
        <f>IFERROR(INDEX(ggPayers[payer], MATCH(A6906, ggPayers[remote_order_id], 0)), 0)</f>
        <v>0</v>
      </c>
      <c r="J6906" t="str">
        <f t="shared" si="107"/>
        <v>other</v>
      </c>
    </row>
    <row r="6907" spans="1:10">
      <c r="A6907" s="89" t="s">
        <v>5971</v>
      </c>
      <c r="B6907" s="89">
        <v>1000</v>
      </c>
      <c r="C6907" s="89" t="s">
        <v>5606</v>
      </c>
      <c r="D6907" s="89" t="s">
        <v>16410</v>
      </c>
      <c r="E6907" s="89" t="s">
        <v>130</v>
      </c>
      <c r="F6907" s="89" t="s">
        <v>128</v>
      </c>
      <c r="G6907" s="105">
        <v>45491.71597222222</v>
      </c>
      <c r="H6907" t="str">
        <f>INDEX(Partner_details[companyName], MATCH(E6907, Partner_details[email], 0))</f>
        <v>Avetis Grigoryan</v>
      </c>
      <c r="I6907">
        <f>IFERROR(INDEX(ggPayers[payer], MATCH(A6907, ggPayers[remote_order_id], 0)), 0)</f>
        <v>617445</v>
      </c>
      <c r="J6907" t="str">
        <f t="shared" si="107"/>
        <v>ggPay</v>
      </c>
    </row>
    <row r="6908" spans="1:10">
      <c r="A6908" s="89" t="s">
        <v>5087</v>
      </c>
      <c r="B6908" s="89">
        <v>1000</v>
      </c>
      <c r="C6908" s="89" t="s">
        <v>561</v>
      </c>
      <c r="D6908" s="89"/>
      <c r="E6908" s="89" t="s">
        <v>130</v>
      </c>
      <c r="F6908" s="89" t="s">
        <v>128</v>
      </c>
      <c r="G6908" s="105">
        <v>45491.716666666667</v>
      </c>
      <c r="H6908" t="str">
        <f>INDEX(Partner_details[companyName], MATCH(E6908, Partner_details[email], 0))</f>
        <v>Avetis Grigoryan</v>
      </c>
      <c r="I6908">
        <f>IFERROR(INDEX(ggPayers[payer], MATCH(A6908, ggPayers[remote_order_id], 0)), 0)</f>
        <v>0</v>
      </c>
      <c r="J6908" t="str">
        <f t="shared" si="107"/>
        <v>other</v>
      </c>
    </row>
    <row r="6909" spans="1:10">
      <c r="A6909" s="89" t="s">
        <v>16411</v>
      </c>
      <c r="B6909" s="89">
        <v>1000</v>
      </c>
      <c r="C6909" s="89" t="s">
        <v>7963</v>
      </c>
      <c r="D6909" s="89"/>
      <c r="E6909" s="89" t="s">
        <v>130</v>
      </c>
      <c r="F6909" s="89" t="s">
        <v>128</v>
      </c>
      <c r="G6909" s="105">
        <v>45491.716666666667</v>
      </c>
      <c r="H6909" t="str">
        <f>INDEX(Partner_details[companyName], MATCH(E6909, Partner_details[email], 0))</f>
        <v>Avetis Grigoryan</v>
      </c>
      <c r="I6909">
        <f>IFERROR(INDEX(ggPayers[payer], MATCH(A6909, ggPayers[remote_order_id], 0)), 0)</f>
        <v>0</v>
      </c>
      <c r="J6909" t="str">
        <f t="shared" si="107"/>
        <v>other</v>
      </c>
    </row>
    <row r="6910" spans="1:10">
      <c r="A6910" s="89" t="s">
        <v>5086</v>
      </c>
      <c r="B6910" s="89">
        <v>300</v>
      </c>
      <c r="C6910" s="89" t="s">
        <v>561</v>
      </c>
      <c r="D6910" s="89"/>
      <c r="E6910" s="89" t="s">
        <v>6389</v>
      </c>
      <c r="F6910" s="89" t="s">
        <v>4088</v>
      </c>
      <c r="G6910" s="105">
        <v>45491.719444444447</v>
      </c>
      <c r="H6910" t="str">
        <f>INDEX(Partner_details[companyName], MATCH(E6910, Partner_details[email], 0))</f>
        <v>Tashir Khanjyan</v>
      </c>
      <c r="I6910">
        <f>IFERROR(INDEX(ggPayers[payer], MATCH(A6910, ggPayers[remote_order_id], 0)), 0)</f>
        <v>0</v>
      </c>
      <c r="J6910" t="str">
        <f t="shared" si="107"/>
        <v>other</v>
      </c>
    </row>
    <row r="6911" spans="1:10">
      <c r="A6911" s="89" t="s">
        <v>16412</v>
      </c>
      <c r="B6911" s="89">
        <v>300</v>
      </c>
      <c r="C6911" s="89" t="s">
        <v>7963</v>
      </c>
      <c r="D6911" s="89"/>
      <c r="E6911" s="89" t="s">
        <v>6389</v>
      </c>
      <c r="F6911" s="89" t="s">
        <v>4088</v>
      </c>
      <c r="G6911" s="105">
        <v>45491.719444444447</v>
      </c>
      <c r="H6911" t="str">
        <f>INDEX(Partner_details[companyName], MATCH(E6911, Partner_details[email], 0))</f>
        <v>Tashir Khanjyan</v>
      </c>
      <c r="I6911">
        <f>IFERROR(INDEX(ggPayers[payer], MATCH(A6911, ggPayers[remote_order_id], 0)), 0)</f>
        <v>0</v>
      </c>
      <c r="J6911" t="str">
        <f t="shared" si="107"/>
        <v>other</v>
      </c>
    </row>
    <row r="6912" spans="1:10">
      <c r="A6912" s="89" t="s">
        <v>5970</v>
      </c>
      <c r="B6912" s="89">
        <v>5000</v>
      </c>
      <c r="C6912" s="89" t="s">
        <v>5606</v>
      </c>
      <c r="D6912" s="89" t="s">
        <v>16413</v>
      </c>
      <c r="E6912" s="89" t="s">
        <v>130</v>
      </c>
      <c r="F6912" s="89" t="s">
        <v>128</v>
      </c>
      <c r="G6912" s="105">
        <v>45491.743750000001</v>
      </c>
      <c r="H6912" t="str">
        <f>INDEX(Partner_details[companyName], MATCH(E6912, Partner_details[email], 0))</f>
        <v>Avetis Grigoryan</v>
      </c>
      <c r="I6912">
        <f>IFERROR(INDEX(ggPayers[payer], MATCH(A6912, ggPayers[remote_order_id], 0)), 0)</f>
        <v>16429</v>
      </c>
      <c r="J6912" t="str">
        <f t="shared" si="107"/>
        <v>ggPay</v>
      </c>
    </row>
    <row r="6913" spans="1:10">
      <c r="A6913" s="89" t="s">
        <v>5969</v>
      </c>
      <c r="B6913" s="89">
        <v>5000</v>
      </c>
      <c r="C6913" s="89" t="s">
        <v>5606</v>
      </c>
      <c r="D6913" s="89" t="s">
        <v>16414</v>
      </c>
      <c r="E6913" s="89" t="s">
        <v>130</v>
      </c>
      <c r="F6913" s="89" t="s">
        <v>128</v>
      </c>
      <c r="G6913" s="105">
        <v>45491.743750000001</v>
      </c>
      <c r="H6913" t="str">
        <f>INDEX(Partner_details[companyName], MATCH(E6913, Partner_details[email], 0))</f>
        <v>Avetis Grigoryan</v>
      </c>
      <c r="I6913">
        <f>IFERROR(INDEX(ggPayers[payer], MATCH(A6913, ggPayers[remote_order_id], 0)), 0)</f>
        <v>16429</v>
      </c>
      <c r="J6913" t="str">
        <f t="shared" si="107"/>
        <v>ggPay</v>
      </c>
    </row>
    <row r="6914" spans="1:10">
      <c r="A6914" s="89" t="s">
        <v>5085</v>
      </c>
      <c r="B6914" s="89">
        <v>100</v>
      </c>
      <c r="C6914" s="89" t="s">
        <v>561</v>
      </c>
      <c r="D6914" s="89"/>
      <c r="E6914" s="89" t="s">
        <v>279</v>
      </c>
      <c r="F6914" s="89" t="s">
        <v>278</v>
      </c>
      <c r="G6914" s="105">
        <v>45492.229166666664</v>
      </c>
      <c r="H6914" t="str">
        <f>INDEX(Partner_details[companyName], MATCH(E6914, Partner_details[email], 0))</f>
        <v>gg cjsc</v>
      </c>
      <c r="I6914">
        <f>IFERROR(INDEX(ggPayers[payer], MATCH(A6914, ggPayers[remote_order_id], 0)), 0)</f>
        <v>0</v>
      </c>
      <c r="J6914" t="str">
        <f t="shared" si="107"/>
        <v>other</v>
      </c>
    </row>
    <row r="6915" spans="1:10">
      <c r="A6915" s="89" t="s">
        <v>16415</v>
      </c>
      <c r="B6915" s="89">
        <v>1000</v>
      </c>
      <c r="C6915" s="89" t="s">
        <v>7963</v>
      </c>
      <c r="D6915" s="89" t="s">
        <v>16416</v>
      </c>
      <c r="E6915" s="89" t="s">
        <v>332</v>
      </c>
      <c r="F6915" s="89" t="s">
        <v>331</v>
      </c>
      <c r="G6915" s="105">
        <v>45492.313194444447</v>
      </c>
      <c r="H6915" t="str">
        <f>INDEX(Partner_details[companyName], MATCH(E6915, Partner_details[email], 0))</f>
        <v>gg cjsc</v>
      </c>
      <c r="I6915">
        <f>IFERROR(INDEX(ggPayers[payer], MATCH(A6915, ggPayers[remote_order_id], 0)), 0)</f>
        <v>0</v>
      </c>
      <c r="J6915" t="str">
        <f t="shared" ref="J6915:J6978" si="108">IF(NOT(I6915=0), "ggPay", "other")</f>
        <v>other</v>
      </c>
    </row>
    <row r="6916" spans="1:10">
      <c r="A6916" s="89" t="s">
        <v>16417</v>
      </c>
      <c r="B6916" s="89">
        <v>500</v>
      </c>
      <c r="C6916" s="89" t="s">
        <v>7963</v>
      </c>
      <c r="D6916" s="89" t="s">
        <v>16418</v>
      </c>
      <c r="E6916" s="89" t="s">
        <v>332</v>
      </c>
      <c r="F6916" s="89" t="s">
        <v>331</v>
      </c>
      <c r="G6916" s="105">
        <v>45492.313888888886</v>
      </c>
      <c r="H6916" t="str">
        <f>INDEX(Partner_details[companyName], MATCH(E6916, Partner_details[email], 0))</f>
        <v>gg cjsc</v>
      </c>
      <c r="I6916">
        <f>IFERROR(INDEX(ggPayers[payer], MATCH(A6916, ggPayers[remote_order_id], 0)), 0)</f>
        <v>0</v>
      </c>
      <c r="J6916" t="str">
        <f t="shared" si="108"/>
        <v>other</v>
      </c>
    </row>
    <row r="6917" spans="1:10">
      <c r="A6917" s="89" t="s">
        <v>16419</v>
      </c>
      <c r="B6917" s="89">
        <v>500</v>
      </c>
      <c r="C6917" s="89" t="s">
        <v>7963</v>
      </c>
      <c r="D6917" s="89" t="s">
        <v>16420</v>
      </c>
      <c r="E6917" s="89" t="s">
        <v>6984</v>
      </c>
      <c r="F6917" s="89" t="s">
        <v>206</v>
      </c>
      <c r="G6917" s="105">
        <v>45492.315972222219</v>
      </c>
      <c r="H6917" t="str">
        <f>INDEX(Partner_details[companyName], MATCH(E6917, Partner_details[email], 0))</f>
        <v>gg cjsc</v>
      </c>
      <c r="I6917">
        <f>IFERROR(INDEX(ggPayers[payer], MATCH(A6917, ggPayers[remote_order_id], 0)), 0)</f>
        <v>0</v>
      </c>
      <c r="J6917" t="str">
        <f t="shared" si="108"/>
        <v>other</v>
      </c>
    </row>
    <row r="6918" spans="1:10">
      <c r="A6918" s="89" t="s">
        <v>16421</v>
      </c>
      <c r="B6918" s="89">
        <v>500</v>
      </c>
      <c r="C6918" s="89" t="s">
        <v>7963</v>
      </c>
      <c r="D6918" s="89" t="s">
        <v>16422</v>
      </c>
      <c r="E6918" s="89" t="s">
        <v>6984</v>
      </c>
      <c r="F6918" s="89" t="s">
        <v>206</v>
      </c>
      <c r="G6918" s="105">
        <v>45492.318055555559</v>
      </c>
      <c r="H6918" t="str">
        <f>INDEX(Partner_details[companyName], MATCH(E6918, Partner_details[email], 0))</f>
        <v>gg cjsc</v>
      </c>
      <c r="I6918">
        <f>IFERROR(INDEX(ggPayers[payer], MATCH(A6918, ggPayers[remote_order_id], 0)), 0)</f>
        <v>0</v>
      </c>
      <c r="J6918" t="str">
        <f t="shared" si="108"/>
        <v>other</v>
      </c>
    </row>
    <row r="6919" spans="1:10">
      <c r="A6919" s="89" t="s">
        <v>16423</v>
      </c>
      <c r="B6919" s="89">
        <v>500</v>
      </c>
      <c r="C6919" s="89" t="s">
        <v>7963</v>
      </c>
      <c r="D6919" s="89" t="s">
        <v>16424</v>
      </c>
      <c r="E6919" s="89" t="s">
        <v>6984</v>
      </c>
      <c r="F6919" s="89" t="s">
        <v>206</v>
      </c>
      <c r="G6919" s="105">
        <v>45492.319444444445</v>
      </c>
      <c r="H6919" t="str">
        <f>INDEX(Partner_details[companyName], MATCH(E6919, Partner_details[email], 0))</f>
        <v>gg cjsc</v>
      </c>
      <c r="I6919">
        <f>IFERROR(INDEX(ggPayers[payer], MATCH(A6919, ggPayers[remote_order_id], 0)), 0)</f>
        <v>0</v>
      </c>
      <c r="J6919" t="str">
        <f t="shared" si="108"/>
        <v>other</v>
      </c>
    </row>
    <row r="6920" spans="1:10">
      <c r="A6920" s="89" t="s">
        <v>5083</v>
      </c>
      <c r="B6920" s="89">
        <v>370</v>
      </c>
      <c r="C6920" s="89" t="s">
        <v>561</v>
      </c>
      <c r="D6920" s="89" t="s">
        <v>16425</v>
      </c>
      <c r="E6920" s="89" t="s">
        <v>6389</v>
      </c>
      <c r="F6920" s="89" t="s">
        <v>4088</v>
      </c>
      <c r="G6920" s="105">
        <v>45492.400694444441</v>
      </c>
      <c r="H6920" t="str">
        <f>INDEX(Partner_details[companyName], MATCH(E6920, Partner_details[email], 0))</f>
        <v>Tashir Khanjyan</v>
      </c>
      <c r="I6920">
        <f>IFERROR(INDEX(ggPayers[payer], MATCH(A6920, ggPayers[remote_order_id], 0)), 0)</f>
        <v>30317</v>
      </c>
      <c r="J6920" t="str">
        <f t="shared" si="108"/>
        <v>ggPay</v>
      </c>
    </row>
    <row r="6921" spans="1:10">
      <c r="A6921" s="89" t="s">
        <v>5081</v>
      </c>
      <c r="B6921" s="89">
        <v>300</v>
      </c>
      <c r="C6921" s="89" t="s">
        <v>561</v>
      </c>
      <c r="D6921" s="89" t="s">
        <v>16426</v>
      </c>
      <c r="E6921" s="89" t="s">
        <v>7339</v>
      </c>
      <c r="F6921" s="89" t="s">
        <v>4573</v>
      </c>
      <c r="G6921" s="105">
        <v>45492.416666666664</v>
      </c>
      <c r="H6921" t="str">
        <f>INDEX(Partner_details[companyName], MATCH(E6921, Partner_details[email], 0))</f>
        <v>Tashir Mazmanyan</v>
      </c>
      <c r="I6921">
        <f>IFERROR(INDEX(ggPayers[payer], MATCH(A6921, ggPayers[remote_order_id], 0)), 0)</f>
        <v>87371</v>
      </c>
      <c r="J6921" t="str">
        <f t="shared" si="108"/>
        <v>ggPay</v>
      </c>
    </row>
    <row r="6922" spans="1:10">
      <c r="A6922" s="89" t="s">
        <v>5968</v>
      </c>
      <c r="B6922" s="89">
        <v>350</v>
      </c>
      <c r="C6922" s="89" t="s">
        <v>5606</v>
      </c>
      <c r="D6922" s="89" t="s">
        <v>16427</v>
      </c>
      <c r="E6922" s="89" t="s">
        <v>7018</v>
      </c>
      <c r="F6922" s="89" t="s">
        <v>476</v>
      </c>
      <c r="G6922" s="105">
        <v>45492.434027777781</v>
      </c>
      <c r="H6922" t="str">
        <f>INDEX(Partner_details[companyName], MATCH(E6922, Partner_details[email], 0))</f>
        <v>Malocco</v>
      </c>
      <c r="I6922">
        <f>IFERROR(INDEX(ggPayers[payer], MATCH(A6922, ggPayers[remote_order_id], 0)), 0)</f>
        <v>59637</v>
      </c>
      <c r="J6922" t="str">
        <f t="shared" si="108"/>
        <v>ggPay</v>
      </c>
    </row>
    <row r="6923" spans="1:10">
      <c r="A6923" s="89" t="s">
        <v>16428</v>
      </c>
      <c r="B6923" s="89">
        <v>1000</v>
      </c>
      <c r="C6923" s="89" t="s">
        <v>7963</v>
      </c>
      <c r="D6923" s="89" t="s">
        <v>16429</v>
      </c>
      <c r="E6923" s="89" t="s">
        <v>7296</v>
      </c>
      <c r="F6923" s="89" t="s">
        <v>516</v>
      </c>
      <c r="G6923" s="105">
        <v>45492.450694444444</v>
      </c>
      <c r="H6923" t="str">
        <f>INDEX(Partner_details[companyName], MATCH(E6923, Partner_details[email], 0))</f>
        <v>Paul</v>
      </c>
      <c r="I6923">
        <f>IFERROR(INDEX(ggPayers[payer], MATCH(A6923, ggPayers[remote_order_id], 0)), 0)</f>
        <v>0</v>
      </c>
      <c r="J6923" t="str">
        <f t="shared" si="108"/>
        <v>other</v>
      </c>
    </row>
    <row r="6924" spans="1:10">
      <c r="A6924" s="89" t="s">
        <v>16430</v>
      </c>
      <c r="B6924" s="89">
        <v>1000</v>
      </c>
      <c r="C6924" s="89" t="s">
        <v>7963</v>
      </c>
      <c r="D6924" s="89"/>
      <c r="E6924" s="89" t="s">
        <v>7296</v>
      </c>
      <c r="F6924" s="89" t="s">
        <v>516</v>
      </c>
      <c r="G6924" s="105">
        <v>45492.450694444444</v>
      </c>
      <c r="H6924" t="str">
        <f>INDEX(Partner_details[companyName], MATCH(E6924, Partner_details[email], 0))</f>
        <v>Paul</v>
      </c>
      <c r="I6924">
        <f>IFERROR(INDEX(ggPayers[payer], MATCH(A6924, ggPayers[remote_order_id], 0)), 0)</f>
        <v>0</v>
      </c>
      <c r="J6924" t="str">
        <f t="shared" si="108"/>
        <v>other</v>
      </c>
    </row>
    <row r="6925" spans="1:10">
      <c r="A6925" s="99" t="s">
        <v>5967</v>
      </c>
      <c r="B6925" s="89">
        <v>100</v>
      </c>
      <c r="C6925" s="89" t="s">
        <v>5606</v>
      </c>
      <c r="D6925" s="89" t="s">
        <v>16431</v>
      </c>
      <c r="E6925" s="89" t="s">
        <v>279</v>
      </c>
      <c r="F6925" s="89" t="s">
        <v>278</v>
      </c>
      <c r="G6925" s="105">
        <v>45492.462500000001</v>
      </c>
      <c r="H6925" t="str">
        <f>INDEX(Partner_details[companyName], MATCH(E6925, Partner_details[email], 0))</f>
        <v>gg cjsc</v>
      </c>
      <c r="I6925">
        <f>IFERROR(INDEX(ggPayers[payer], MATCH(A6925, ggPayers[remote_order_id], 0)), 0)</f>
        <v>388226</v>
      </c>
      <c r="J6925" t="str">
        <f t="shared" si="108"/>
        <v>ggPay</v>
      </c>
    </row>
    <row r="6926" spans="1:10">
      <c r="A6926" s="89" t="s">
        <v>5966</v>
      </c>
      <c r="B6926" s="89">
        <v>500</v>
      </c>
      <c r="C6926" s="89" t="s">
        <v>5606</v>
      </c>
      <c r="D6926" s="89" t="s">
        <v>16432</v>
      </c>
      <c r="E6926" s="89" t="s">
        <v>279</v>
      </c>
      <c r="F6926" s="89" t="s">
        <v>278</v>
      </c>
      <c r="G6926" s="105">
        <v>45492.486111111109</v>
      </c>
      <c r="H6926" t="str">
        <f>INDEX(Partner_details[companyName], MATCH(E6926, Partner_details[email], 0))</f>
        <v>gg cjsc</v>
      </c>
      <c r="I6926">
        <f>IFERROR(INDEX(ggPayers[payer], MATCH(A6926, ggPayers[remote_order_id], 0)), 0)</f>
        <v>850</v>
      </c>
      <c r="J6926" t="str">
        <f t="shared" si="108"/>
        <v>ggPay</v>
      </c>
    </row>
    <row r="6927" spans="1:10">
      <c r="A6927" s="89" t="s">
        <v>5965</v>
      </c>
      <c r="B6927" s="89">
        <v>500</v>
      </c>
      <c r="C6927" s="89" t="s">
        <v>5606</v>
      </c>
      <c r="D6927" s="89" t="s">
        <v>16433</v>
      </c>
      <c r="E6927" s="89" t="s">
        <v>279</v>
      </c>
      <c r="F6927" s="89" t="s">
        <v>278</v>
      </c>
      <c r="G6927" s="105">
        <v>45492.486805555556</v>
      </c>
      <c r="H6927" t="str">
        <f>INDEX(Partner_details[companyName], MATCH(E6927, Partner_details[email], 0))</f>
        <v>gg cjsc</v>
      </c>
      <c r="I6927">
        <f>IFERROR(INDEX(ggPayers[payer], MATCH(A6927, ggPayers[remote_order_id], 0)), 0)</f>
        <v>850</v>
      </c>
      <c r="J6927" t="str">
        <f t="shared" si="108"/>
        <v>ggPay</v>
      </c>
    </row>
    <row r="6928" spans="1:10">
      <c r="A6928" s="89" t="s">
        <v>5079</v>
      </c>
      <c r="B6928" s="89">
        <v>500</v>
      </c>
      <c r="C6928" s="89" t="s">
        <v>561</v>
      </c>
      <c r="D6928" s="89" t="s">
        <v>16434</v>
      </c>
      <c r="E6928" s="89" t="s">
        <v>279</v>
      </c>
      <c r="F6928" s="89" t="s">
        <v>278</v>
      </c>
      <c r="G6928" s="105">
        <v>45492.490277777775</v>
      </c>
      <c r="H6928" t="str">
        <f>INDEX(Partner_details[companyName], MATCH(E6928, Partner_details[email], 0))</f>
        <v>gg cjsc</v>
      </c>
      <c r="I6928">
        <f>IFERROR(INDEX(ggPayers[payer], MATCH(A6928, ggPayers[remote_order_id], 0)), 0)</f>
        <v>825186</v>
      </c>
      <c r="J6928" t="str">
        <f t="shared" si="108"/>
        <v>ggPay</v>
      </c>
    </row>
    <row r="6929" spans="1:10">
      <c r="A6929" s="89" t="s">
        <v>16435</v>
      </c>
      <c r="B6929" s="89">
        <v>1000</v>
      </c>
      <c r="C6929" s="89" t="s">
        <v>7963</v>
      </c>
      <c r="D6929" s="89" t="s">
        <v>16436</v>
      </c>
      <c r="E6929" s="89" t="s">
        <v>7343</v>
      </c>
      <c r="F6929" s="89" t="s">
        <v>2019</v>
      </c>
      <c r="G6929" s="105">
        <v>45492.493750000001</v>
      </c>
      <c r="H6929" t="str">
        <f>INDEX(Partner_details[companyName], MATCH(E6929, Partner_details[email], 0))</f>
        <v>Tashir Kievyan</v>
      </c>
      <c r="I6929">
        <f>IFERROR(INDEX(ggPayers[payer], MATCH(A6929, ggPayers[remote_order_id], 0)), 0)</f>
        <v>0</v>
      </c>
      <c r="J6929" t="str">
        <f t="shared" si="108"/>
        <v>other</v>
      </c>
    </row>
    <row r="6930" spans="1:10">
      <c r="A6930" s="89" t="s">
        <v>16437</v>
      </c>
      <c r="B6930" s="89">
        <v>660</v>
      </c>
      <c r="C6930" s="89" t="s">
        <v>7963</v>
      </c>
      <c r="D6930" s="89"/>
      <c r="E6930" s="89" t="s">
        <v>6723</v>
      </c>
      <c r="F6930" s="89" t="s">
        <v>5014</v>
      </c>
      <c r="G6930" s="105">
        <v>45492.499305555553</v>
      </c>
      <c r="H6930" t="str">
        <f>INDEX(Partner_details[companyName], MATCH(E6930, Partner_details[email], 0))</f>
        <v>Tashir Mashtoc</v>
      </c>
      <c r="I6930">
        <f>IFERROR(INDEX(ggPayers[payer], MATCH(A6930, ggPayers[remote_order_id], 0)), 0)</f>
        <v>0</v>
      </c>
      <c r="J6930" t="str">
        <f t="shared" si="108"/>
        <v>other</v>
      </c>
    </row>
    <row r="6931" spans="1:10">
      <c r="A6931" s="89" t="s">
        <v>16438</v>
      </c>
      <c r="B6931" s="89">
        <v>660</v>
      </c>
      <c r="C6931" s="89" t="s">
        <v>7963</v>
      </c>
      <c r="D6931" s="89"/>
      <c r="E6931" s="89" t="s">
        <v>6723</v>
      </c>
      <c r="F6931" s="89" t="s">
        <v>5014</v>
      </c>
      <c r="G6931" s="105">
        <v>45492.499305555553</v>
      </c>
      <c r="H6931" t="str">
        <f>INDEX(Partner_details[companyName], MATCH(E6931, Partner_details[email], 0))</f>
        <v>Tashir Mashtoc</v>
      </c>
      <c r="I6931">
        <f>IFERROR(INDEX(ggPayers[payer], MATCH(A6931, ggPayers[remote_order_id], 0)), 0)</f>
        <v>0</v>
      </c>
      <c r="J6931" t="str">
        <f t="shared" si="108"/>
        <v>other</v>
      </c>
    </row>
    <row r="6932" spans="1:10">
      <c r="A6932" s="89" t="s">
        <v>16439</v>
      </c>
      <c r="B6932" s="89">
        <v>500</v>
      </c>
      <c r="C6932" s="89" t="s">
        <v>7963</v>
      </c>
      <c r="D6932" s="89"/>
      <c r="E6932" s="89" t="s">
        <v>7299</v>
      </c>
      <c r="F6932" s="89" t="s">
        <v>5077</v>
      </c>
      <c r="G6932" s="105">
        <v>45492.525000000001</v>
      </c>
      <c r="H6932" t="str">
        <f>INDEX(Partner_details[companyName], MATCH(E6932, Partner_details[email], 0))</f>
        <v>Tashir Hanrapetutyun</v>
      </c>
      <c r="I6932">
        <f>IFERROR(INDEX(ggPayers[payer], MATCH(A6932, ggPayers[remote_order_id], 0)), 0)</f>
        <v>0</v>
      </c>
      <c r="J6932" t="str">
        <f t="shared" si="108"/>
        <v>other</v>
      </c>
    </row>
    <row r="6933" spans="1:10">
      <c r="A6933" s="89" t="s">
        <v>5078</v>
      </c>
      <c r="B6933" s="89">
        <v>300</v>
      </c>
      <c r="C6933" s="89" t="s">
        <v>561</v>
      </c>
      <c r="D6933" s="89"/>
      <c r="E6933" s="89" t="s">
        <v>7299</v>
      </c>
      <c r="F6933" s="89" t="s">
        <v>5077</v>
      </c>
      <c r="G6933" s="105">
        <v>45492.525694444441</v>
      </c>
      <c r="H6933" t="str">
        <f>INDEX(Partner_details[companyName], MATCH(E6933, Partner_details[email], 0))</f>
        <v>Tashir Hanrapetutyun</v>
      </c>
      <c r="I6933">
        <f>IFERROR(INDEX(ggPayers[payer], MATCH(A6933, ggPayers[remote_order_id], 0)), 0)</f>
        <v>0</v>
      </c>
      <c r="J6933" t="str">
        <f t="shared" si="108"/>
        <v>other</v>
      </c>
    </row>
    <row r="6934" spans="1:10">
      <c r="A6934" s="89" t="s">
        <v>5075</v>
      </c>
      <c r="B6934" s="89">
        <v>300</v>
      </c>
      <c r="C6934" s="89" t="s">
        <v>561</v>
      </c>
      <c r="D6934" s="89" t="s">
        <v>16440</v>
      </c>
      <c r="E6934" s="89" t="s">
        <v>7339</v>
      </c>
      <c r="F6934" s="89" t="s">
        <v>4573</v>
      </c>
      <c r="G6934" s="105">
        <v>45492.557638888888</v>
      </c>
      <c r="H6934" t="str">
        <f>INDEX(Partner_details[companyName], MATCH(E6934, Partner_details[email], 0))</f>
        <v>Tashir Mazmanyan</v>
      </c>
      <c r="I6934">
        <f>IFERROR(INDEX(ggPayers[payer], MATCH(A6934, ggPayers[remote_order_id], 0)), 0)</f>
        <v>18730</v>
      </c>
      <c r="J6934" t="str">
        <f t="shared" si="108"/>
        <v>ggPay</v>
      </c>
    </row>
    <row r="6935" spans="1:10">
      <c r="A6935" s="89" t="s">
        <v>16441</v>
      </c>
      <c r="B6935" s="89">
        <v>500</v>
      </c>
      <c r="C6935" s="89" t="s">
        <v>7963</v>
      </c>
      <c r="D6935" s="89"/>
      <c r="E6935" s="89" t="s">
        <v>6723</v>
      </c>
      <c r="F6935" s="89" t="s">
        <v>5014</v>
      </c>
      <c r="G6935" s="105">
        <v>45492.56527777778</v>
      </c>
      <c r="H6935" t="str">
        <f>INDEX(Partner_details[companyName], MATCH(E6935, Partner_details[email], 0))</f>
        <v>Tashir Mashtoc</v>
      </c>
      <c r="I6935">
        <f>IFERROR(INDEX(ggPayers[payer], MATCH(A6935, ggPayers[remote_order_id], 0)), 0)</f>
        <v>0</v>
      </c>
      <c r="J6935" t="str">
        <f t="shared" si="108"/>
        <v>other</v>
      </c>
    </row>
    <row r="6936" spans="1:10">
      <c r="A6936" s="89" t="s">
        <v>16442</v>
      </c>
      <c r="B6936" s="89">
        <v>500</v>
      </c>
      <c r="C6936" s="89" t="s">
        <v>7963</v>
      </c>
      <c r="D6936" s="89"/>
      <c r="E6936" s="89" t="s">
        <v>6723</v>
      </c>
      <c r="F6936" s="89" t="s">
        <v>5014</v>
      </c>
      <c r="G6936" s="105">
        <v>45492.56527777778</v>
      </c>
      <c r="H6936" t="str">
        <f>INDEX(Partner_details[companyName], MATCH(E6936, Partner_details[email], 0))</f>
        <v>Tashir Mashtoc</v>
      </c>
      <c r="I6936">
        <f>IFERROR(INDEX(ggPayers[payer], MATCH(A6936, ggPayers[remote_order_id], 0)), 0)</f>
        <v>0</v>
      </c>
      <c r="J6936" t="str">
        <f t="shared" si="108"/>
        <v>other</v>
      </c>
    </row>
    <row r="6937" spans="1:10">
      <c r="A6937" s="89" t="s">
        <v>16443</v>
      </c>
      <c r="B6937" s="89">
        <v>500</v>
      </c>
      <c r="C6937" s="89" t="s">
        <v>7963</v>
      </c>
      <c r="D6937" s="89"/>
      <c r="E6937" s="89" t="s">
        <v>6723</v>
      </c>
      <c r="F6937" s="89" t="s">
        <v>5014</v>
      </c>
      <c r="G6937" s="105">
        <v>45492.565972222219</v>
      </c>
      <c r="H6937" t="str">
        <f>INDEX(Partner_details[companyName], MATCH(E6937, Partner_details[email], 0))</f>
        <v>Tashir Mashtoc</v>
      </c>
      <c r="I6937">
        <f>IFERROR(INDEX(ggPayers[payer], MATCH(A6937, ggPayers[remote_order_id], 0)), 0)</f>
        <v>0</v>
      </c>
      <c r="J6937" t="str">
        <f t="shared" si="108"/>
        <v>other</v>
      </c>
    </row>
    <row r="6938" spans="1:10">
      <c r="A6938" s="89" t="s">
        <v>16444</v>
      </c>
      <c r="B6938" s="89">
        <v>1000</v>
      </c>
      <c r="C6938" s="89" t="s">
        <v>7963</v>
      </c>
      <c r="D6938" s="89" t="s">
        <v>16445</v>
      </c>
      <c r="E6938" s="89" t="s">
        <v>6723</v>
      </c>
      <c r="F6938" s="89" t="s">
        <v>5014</v>
      </c>
      <c r="G6938" s="105">
        <v>45492.588194444441</v>
      </c>
      <c r="H6938" t="str">
        <f>INDEX(Partner_details[companyName], MATCH(E6938, Partner_details[email], 0))</f>
        <v>Tashir Mashtoc</v>
      </c>
      <c r="I6938">
        <f>IFERROR(INDEX(ggPayers[payer], MATCH(A6938, ggPayers[remote_order_id], 0)), 0)</f>
        <v>0</v>
      </c>
      <c r="J6938" t="str">
        <f t="shared" si="108"/>
        <v>other</v>
      </c>
    </row>
    <row r="6939" spans="1:10">
      <c r="A6939" s="89" t="s">
        <v>5074</v>
      </c>
      <c r="B6939" s="89">
        <v>1000</v>
      </c>
      <c r="C6939" s="89" t="s">
        <v>561</v>
      </c>
      <c r="D6939" s="89"/>
      <c r="E6939" s="89" t="s">
        <v>6723</v>
      </c>
      <c r="F6939" s="89" t="s">
        <v>5014</v>
      </c>
      <c r="G6939" s="105">
        <v>45492.588194444441</v>
      </c>
      <c r="H6939" t="str">
        <f>INDEX(Partner_details[companyName], MATCH(E6939, Partner_details[email], 0))</f>
        <v>Tashir Mashtoc</v>
      </c>
      <c r="I6939">
        <f>IFERROR(INDEX(ggPayers[payer], MATCH(A6939, ggPayers[remote_order_id], 0)), 0)</f>
        <v>0</v>
      </c>
      <c r="J6939" t="str">
        <f t="shared" si="108"/>
        <v>other</v>
      </c>
    </row>
    <row r="6940" spans="1:10">
      <c r="A6940" s="89" t="s">
        <v>16446</v>
      </c>
      <c r="B6940" s="89">
        <v>1500</v>
      </c>
      <c r="C6940" s="89" t="s">
        <v>7963</v>
      </c>
      <c r="D6940" s="89" t="s">
        <v>16447</v>
      </c>
      <c r="E6940" s="89" t="s">
        <v>116</v>
      </c>
      <c r="F6940" s="89" t="s">
        <v>6567</v>
      </c>
      <c r="G6940" s="105">
        <v>45492.60833333333</v>
      </c>
      <c r="H6940" t="str">
        <f>INDEX(Partner_details[companyName], MATCH(E6940, Partner_details[email], 0))</f>
        <v>Tumanyan</v>
      </c>
      <c r="I6940">
        <f>IFERROR(INDEX(ggPayers[payer], MATCH(A6940, ggPayers[remote_order_id], 0)), 0)</f>
        <v>0</v>
      </c>
      <c r="J6940" t="str">
        <f t="shared" si="108"/>
        <v>other</v>
      </c>
    </row>
    <row r="6941" spans="1:10">
      <c r="A6941" s="89" t="s">
        <v>16448</v>
      </c>
      <c r="B6941" s="89">
        <v>1500</v>
      </c>
      <c r="C6941" s="89" t="s">
        <v>7963</v>
      </c>
      <c r="D6941" s="99" t="s">
        <v>16449</v>
      </c>
      <c r="E6941" s="89" t="s">
        <v>116</v>
      </c>
      <c r="F6941" s="89" t="s">
        <v>6567</v>
      </c>
      <c r="G6941" s="105">
        <v>45492.60833333333</v>
      </c>
      <c r="H6941" t="str">
        <f>INDEX(Partner_details[companyName], MATCH(E6941, Partner_details[email], 0))</f>
        <v>Tumanyan</v>
      </c>
      <c r="I6941">
        <f>IFERROR(INDEX(ggPayers[payer], MATCH(A6941, ggPayers[remote_order_id], 0)), 0)</f>
        <v>0</v>
      </c>
      <c r="J6941" t="str">
        <f t="shared" si="108"/>
        <v>other</v>
      </c>
    </row>
    <row r="6942" spans="1:10">
      <c r="A6942" s="89" t="s">
        <v>16450</v>
      </c>
      <c r="B6942" s="89">
        <v>1500</v>
      </c>
      <c r="C6942" s="89" t="s">
        <v>7963</v>
      </c>
      <c r="D6942" s="89" t="s">
        <v>16451</v>
      </c>
      <c r="E6942" s="89" t="s">
        <v>116</v>
      </c>
      <c r="F6942" s="89" t="s">
        <v>6567</v>
      </c>
      <c r="G6942" s="105">
        <v>45492.60833333333</v>
      </c>
      <c r="H6942" t="str">
        <f>INDEX(Partner_details[companyName], MATCH(E6942, Partner_details[email], 0))</f>
        <v>Tumanyan</v>
      </c>
      <c r="I6942">
        <f>IFERROR(INDEX(ggPayers[payer], MATCH(A6942, ggPayers[remote_order_id], 0)), 0)</f>
        <v>0</v>
      </c>
      <c r="J6942" t="str">
        <f t="shared" si="108"/>
        <v>other</v>
      </c>
    </row>
    <row r="6943" spans="1:10">
      <c r="A6943" s="89" t="s">
        <v>5072</v>
      </c>
      <c r="B6943" s="89">
        <v>500</v>
      </c>
      <c r="C6943" s="89" t="s">
        <v>561</v>
      </c>
      <c r="D6943" s="89" t="s">
        <v>16452</v>
      </c>
      <c r="E6943" s="89" t="s">
        <v>7343</v>
      </c>
      <c r="F6943" s="89" t="s">
        <v>2019</v>
      </c>
      <c r="G6943" s="105">
        <v>45492.613194444442</v>
      </c>
      <c r="H6943" t="str">
        <f>INDEX(Partner_details[companyName], MATCH(E6943, Partner_details[email], 0))</f>
        <v>Tashir Kievyan</v>
      </c>
      <c r="I6943">
        <f>IFERROR(INDEX(ggPayers[payer], MATCH(A6943, ggPayers[remote_order_id], 0)), 0)</f>
        <v>418944</v>
      </c>
      <c r="J6943" t="str">
        <f t="shared" si="108"/>
        <v>ggPay</v>
      </c>
    </row>
    <row r="6944" spans="1:10">
      <c r="A6944" s="89" t="s">
        <v>16453</v>
      </c>
      <c r="B6944" s="89">
        <v>1000</v>
      </c>
      <c r="C6944" s="89" t="s">
        <v>7963</v>
      </c>
      <c r="D6944" s="89" t="s">
        <v>16454</v>
      </c>
      <c r="E6944" s="89" t="s">
        <v>6907</v>
      </c>
      <c r="F6944" s="89" t="s">
        <v>582</v>
      </c>
      <c r="G6944" s="105">
        <v>45492.635416666664</v>
      </c>
      <c r="H6944" t="str">
        <f>INDEX(Partner_details[companyName], MATCH(E6944, Partner_details[email], 0))</f>
        <v>Karas Tumanyan</v>
      </c>
      <c r="I6944">
        <f>IFERROR(INDEX(ggPayers[payer], MATCH(A6944, ggPayers[remote_order_id], 0)), 0)</f>
        <v>0</v>
      </c>
      <c r="J6944" t="str">
        <f t="shared" si="108"/>
        <v>other</v>
      </c>
    </row>
    <row r="6945" spans="1:10">
      <c r="A6945" s="89" t="s">
        <v>5071</v>
      </c>
      <c r="B6945" s="89">
        <v>300</v>
      </c>
      <c r="C6945" s="89" t="s">
        <v>561</v>
      </c>
      <c r="D6945" s="89"/>
      <c r="E6945" s="89" t="s">
        <v>7339</v>
      </c>
      <c r="F6945" s="89" t="s">
        <v>4573</v>
      </c>
      <c r="G6945" s="105">
        <v>45492.636805555558</v>
      </c>
      <c r="H6945" t="str">
        <f>INDEX(Partner_details[companyName], MATCH(E6945, Partner_details[email], 0))</f>
        <v>Tashir Mazmanyan</v>
      </c>
      <c r="I6945">
        <f>IFERROR(INDEX(ggPayers[payer], MATCH(A6945, ggPayers[remote_order_id], 0)), 0)</f>
        <v>0</v>
      </c>
      <c r="J6945" t="str">
        <f t="shared" si="108"/>
        <v>other</v>
      </c>
    </row>
    <row r="6946" spans="1:10">
      <c r="A6946" s="99" t="s">
        <v>5964</v>
      </c>
      <c r="B6946" s="89">
        <v>1000</v>
      </c>
      <c r="C6946" s="89" t="s">
        <v>5606</v>
      </c>
      <c r="D6946" s="89" t="s">
        <v>16455</v>
      </c>
      <c r="E6946" s="89" t="s">
        <v>6907</v>
      </c>
      <c r="F6946" s="89" t="s">
        <v>582</v>
      </c>
      <c r="G6946" s="105">
        <v>45492.67083333333</v>
      </c>
      <c r="H6946" t="str">
        <f>INDEX(Partner_details[companyName], MATCH(E6946, Partner_details[email], 0))</f>
        <v>Karas Tumanyan</v>
      </c>
      <c r="I6946">
        <f>IFERROR(INDEX(ggPayers[payer], MATCH(A6946, ggPayers[remote_order_id], 0)), 0)</f>
        <v>468467</v>
      </c>
      <c r="J6946" t="str">
        <f t="shared" si="108"/>
        <v>ggPay</v>
      </c>
    </row>
    <row r="6947" spans="1:10">
      <c r="A6947" s="89" t="s">
        <v>5963</v>
      </c>
      <c r="B6947" s="89">
        <v>1000</v>
      </c>
      <c r="C6947" s="89" t="s">
        <v>5606</v>
      </c>
      <c r="D6947" s="89" t="s">
        <v>16456</v>
      </c>
      <c r="E6947" s="89" t="s">
        <v>6907</v>
      </c>
      <c r="F6947" s="89" t="s">
        <v>582</v>
      </c>
      <c r="G6947" s="105">
        <v>45492.671527777777</v>
      </c>
      <c r="H6947" t="str">
        <f>INDEX(Partner_details[companyName], MATCH(E6947, Partner_details[email], 0))</f>
        <v>Karas Tumanyan</v>
      </c>
      <c r="I6947">
        <f>IFERROR(INDEX(ggPayers[payer], MATCH(A6947, ggPayers[remote_order_id], 0)), 0)</f>
        <v>468467</v>
      </c>
      <c r="J6947" t="str">
        <f t="shared" si="108"/>
        <v>ggPay</v>
      </c>
    </row>
    <row r="6948" spans="1:10">
      <c r="A6948" s="89" t="s">
        <v>5962</v>
      </c>
      <c r="B6948" s="89">
        <v>1000</v>
      </c>
      <c r="C6948" s="89" t="s">
        <v>5606</v>
      </c>
      <c r="D6948" s="89" t="s">
        <v>16457</v>
      </c>
      <c r="E6948" s="89" t="s">
        <v>6907</v>
      </c>
      <c r="F6948" s="89" t="s">
        <v>582</v>
      </c>
      <c r="G6948" s="105">
        <v>45492.672222222223</v>
      </c>
      <c r="H6948" t="str">
        <f>INDEX(Partner_details[companyName], MATCH(E6948, Partner_details[email], 0))</f>
        <v>Karas Tumanyan</v>
      </c>
      <c r="I6948">
        <f>IFERROR(INDEX(ggPayers[payer], MATCH(A6948, ggPayers[remote_order_id], 0)), 0)</f>
        <v>468467</v>
      </c>
      <c r="J6948" t="str">
        <f t="shared" si="108"/>
        <v>ggPay</v>
      </c>
    </row>
    <row r="6949" spans="1:10">
      <c r="A6949" s="89" t="s">
        <v>16458</v>
      </c>
      <c r="B6949" s="89">
        <v>1000</v>
      </c>
      <c r="C6949" s="89" t="s">
        <v>7963</v>
      </c>
      <c r="D6949" s="89" t="s">
        <v>16459</v>
      </c>
      <c r="E6949" s="89" t="s">
        <v>6907</v>
      </c>
      <c r="F6949" s="89" t="s">
        <v>582</v>
      </c>
      <c r="G6949" s="105">
        <v>45492.67291666667</v>
      </c>
      <c r="H6949" t="str">
        <f>INDEX(Partner_details[companyName], MATCH(E6949, Partner_details[email], 0))</f>
        <v>Karas Tumanyan</v>
      </c>
      <c r="I6949">
        <f>IFERROR(INDEX(ggPayers[payer], MATCH(A6949, ggPayers[remote_order_id], 0)), 0)</f>
        <v>0</v>
      </c>
      <c r="J6949" t="str">
        <f t="shared" si="108"/>
        <v>other</v>
      </c>
    </row>
    <row r="6950" spans="1:10">
      <c r="A6950" s="89" t="s">
        <v>16460</v>
      </c>
      <c r="B6950" s="89">
        <v>500</v>
      </c>
      <c r="C6950" s="89" t="s">
        <v>7963</v>
      </c>
      <c r="D6950" s="89"/>
      <c r="E6950" s="89" t="s">
        <v>6723</v>
      </c>
      <c r="F6950" s="89" t="s">
        <v>5014</v>
      </c>
      <c r="G6950" s="105">
        <v>45492.684027777781</v>
      </c>
      <c r="H6950" t="str">
        <f>INDEX(Partner_details[companyName], MATCH(E6950, Partner_details[email], 0))</f>
        <v>Tashir Mashtoc</v>
      </c>
      <c r="I6950">
        <f>IFERROR(INDEX(ggPayers[payer], MATCH(A6950, ggPayers[remote_order_id], 0)), 0)</f>
        <v>0</v>
      </c>
      <c r="J6950" t="str">
        <f t="shared" si="108"/>
        <v>other</v>
      </c>
    </row>
    <row r="6951" spans="1:10">
      <c r="A6951" s="89" t="s">
        <v>5069</v>
      </c>
      <c r="B6951" s="89">
        <v>1000</v>
      </c>
      <c r="C6951" s="89" t="s">
        <v>561</v>
      </c>
      <c r="D6951" s="89" t="s">
        <v>16461</v>
      </c>
      <c r="E6951" s="89" t="s">
        <v>6728</v>
      </c>
      <c r="F6951" s="89" t="s">
        <v>6727</v>
      </c>
      <c r="G6951" s="105">
        <v>45492.699305555558</v>
      </c>
      <c r="H6951" t="str">
        <f>INDEX(Partner_details[companyName], MATCH(E6951, Partner_details[email], 0))</f>
        <v>Byblos</v>
      </c>
      <c r="I6951">
        <f>IFERROR(INDEX(ggPayers[payer], MATCH(A6951, ggPayers[remote_order_id], 0)), 0)</f>
        <v>357538</v>
      </c>
      <c r="J6951" t="str">
        <f t="shared" si="108"/>
        <v>ggPay</v>
      </c>
    </row>
    <row r="6952" spans="1:10">
      <c r="A6952" s="89" t="s">
        <v>16462</v>
      </c>
      <c r="B6952" s="89">
        <v>1000</v>
      </c>
      <c r="C6952" s="89" t="s">
        <v>7963</v>
      </c>
      <c r="D6952" s="89"/>
      <c r="E6952" s="89" t="s">
        <v>6723</v>
      </c>
      <c r="F6952" s="89" t="s">
        <v>5014</v>
      </c>
      <c r="G6952" s="105">
        <v>45493.229166666664</v>
      </c>
      <c r="H6952" t="str">
        <f>INDEX(Partner_details[companyName], MATCH(E6952, Partner_details[email], 0))</f>
        <v>Tashir Mashtoc</v>
      </c>
      <c r="I6952">
        <f>IFERROR(INDEX(ggPayers[payer], MATCH(A6952, ggPayers[remote_order_id], 0)), 0)</f>
        <v>0</v>
      </c>
      <c r="J6952" t="str">
        <f t="shared" si="108"/>
        <v>other</v>
      </c>
    </row>
    <row r="6953" spans="1:10">
      <c r="A6953" s="89" t="s">
        <v>16463</v>
      </c>
      <c r="B6953" s="89">
        <v>1000</v>
      </c>
      <c r="C6953" s="89" t="s">
        <v>7963</v>
      </c>
      <c r="D6953" s="89"/>
      <c r="E6953" s="89" t="s">
        <v>6723</v>
      </c>
      <c r="F6953" s="89" t="s">
        <v>5014</v>
      </c>
      <c r="G6953" s="105">
        <v>45493.229861111111</v>
      </c>
      <c r="H6953" t="str">
        <f>INDEX(Partner_details[companyName], MATCH(E6953, Partner_details[email], 0))</f>
        <v>Tashir Mashtoc</v>
      </c>
      <c r="I6953">
        <f>IFERROR(INDEX(ggPayers[payer], MATCH(A6953, ggPayers[remote_order_id], 0)), 0)</f>
        <v>0</v>
      </c>
      <c r="J6953" t="str">
        <f t="shared" si="108"/>
        <v>other</v>
      </c>
    </row>
    <row r="6954" spans="1:10">
      <c r="A6954" s="89" t="s">
        <v>16464</v>
      </c>
      <c r="B6954" s="89">
        <v>1000</v>
      </c>
      <c r="C6954" s="89" t="s">
        <v>7963</v>
      </c>
      <c r="D6954" s="89"/>
      <c r="E6954" s="89" t="s">
        <v>6723</v>
      </c>
      <c r="F6954" s="89" t="s">
        <v>5014</v>
      </c>
      <c r="G6954" s="105">
        <v>45493.229861111111</v>
      </c>
      <c r="H6954" t="str">
        <f>INDEX(Partner_details[companyName], MATCH(E6954, Partner_details[email], 0))</f>
        <v>Tashir Mashtoc</v>
      </c>
      <c r="I6954">
        <f>IFERROR(INDEX(ggPayers[payer], MATCH(A6954, ggPayers[remote_order_id], 0)), 0)</f>
        <v>0</v>
      </c>
      <c r="J6954" t="str">
        <f t="shared" si="108"/>
        <v>other</v>
      </c>
    </row>
    <row r="6955" spans="1:10">
      <c r="A6955" s="89" t="s">
        <v>16465</v>
      </c>
      <c r="B6955" s="89">
        <v>500</v>
      </c>
      <c r="C6955" s="89" t="s">
        <v>7963</v>
      </c>
      <c r="D6955" s="89"/>
      <c r="E6955" s="89" t="s">
        <v>7151</v>
      </c>
      <c r="F6955" s="89" t="s">
        <v>7150</v>
      </c>
      <c r="G6955" s="105">
        <v>45493.236805555556</v>
      </c>
      <c r="H6955" t="str">
        <f>INDEX(Partner_details[companyName], MATCH(E6955, Partner_details[email], 0))</f>
        <v>Tashir Hyusisayin</v>
      </c>
      <c r="I6955">
        <f>IFERROR(INDEX(ggPayers[payer], MATCH(A6955, ggPayers[remote_order_id], 0)), 0)</f>
        <v>0</v>
      </c>
      <c r="J6955" t="str">
        <f t="shared" si="108"/>
        <v>other</v>
      </c>
    </row>
    <row r="6956" spans="1:10">
      <c r="A6956" s="89" t="s">
        <v>5067</v>
      </c>
      <c r="B6956" s="89">
        <v>1000</v>
      </c>
      <c r="C6956" s="89" t="s">
        <v>561</v>
      </c>
      <c r="D6956" s="89" t="s">
        <v>16466</v>
      </c>
      <c r="E6956" s="89" t="s">
        <v>7018</v>
      </c>
      <c r="F6956" s="89" t="s">
        <v>476</v>
      </c>
      <c r="G6956" s="105">
        <v>45493.261805555558</v>
      </c>
      <c r="H6956" t="str">
        <f>INDEX(Partner_details[companyName], MATCH(E6956, Partner_details[email], 0))</f>
        <v>Malocco</v>
      </c>
      <c r="I6956">
        <f>IFERROR(INDEX(ggPayers[payer], MATCH(A6956, ggPayers[remote_order_id], 0)), 0)</f>
        <v>129697</v>
      </c>
      <c r="J6956" t="str">
        <f t="shared" si="108"/>
        <v>ggPay</v>
      </c>
    </row>
    <row r="6957" spans="1:10">
      <c r="A6957" s="89" t="s">
        <v>5066</v>
      </c>
      <c r="B6957" s="89">
        <v>300</v>
      </c>
      <c r="C6957" s="89" t="s">
        <v>561</v>
      </c>
      <c r="D6957" s="89"/>
      <c r="E6957" s="89" t="s">
        <v>6389</v>
      </c>
      <c r="F6957" s="89" t="s">
        <v>4088</v>
      </c>
      <c r="G6957" s="105">
        <v>45493.393750000003</v>
      </c>
      <c r="H6957" t="str">
        <f>INDEX(Partner_details[companyName], MATCH(E6957, Partner_details[email], 0))</f>
        <v>Tashir Khanjyan</v>
      </c>
      <c r="I6957">
        <f>IFERROR(INDEX(ggPayers[payer], MATCH(A6957, ggPayers[remote_order_id], 0)), 0)</f>
        <v>0</v>
      </c>
      <c r="J6957" t="str">
        <f t="shared" si="108"/>
        <v>other</v>
      </c>
    </row>
    <row r="6958" spans="1:10">
      <c r="A6958" s="89" t="s">
        <v>16467</v>
      </c>
      <c r="B6958" s="89">
        <v>300</v>
      </c>
      <c r="C6958" s="89" t="s">
        <v>7963</v>
      </c>
      <c r="D6958" s="89"/>
      <c r="E6958" s="89" t="s">
        <v>6389</v>
      </c>
      <c r="F6958" s="89" t="s">
        <v>4088</v>
      </c>
      <c r="G6958" s="105">
        <v>45493.393750000003</v>
      </c>
      <c r="H6958" t="str">
        <f>INDEX(Partner_details[companyName], MATCH(E6958, Partner_details[email], 0))</f>
        <v>Tashir Khanjyan</v>
      </c>
      <c r="I6958">
        <f>IFERROR(INDEX(ggPayers[payer], MATCH(A6958, ggPayers[remote_order_id], 0)), 0)</f>
        <v>0</v>
      </c>
      <c r="J6958" t="str">
        <f t="shared" si="108"/>
        <v>other</v>
      </c>
    </row>
    <row r="6959" spans="1:10">
      <c r="A6959" s="89" t="s">
        <v>16468</v>
      </c>
      <c r="B6959" s="89">
        <v>500</v>
      </c>
      <c r="C6959" s="89" t="s">
        <v>7963</v>
      </c>
      <c r="D6959" s="89"/>
      <c r="E6959" s="89" t="s">
        <v>7173</v>
      </c>
      <c r="F6959" s="89" t="s">
        <v>4091</v>
      </c>
      <c r="G6959" s="105">
        <v>45493.408333333333</v>
      </c>
      <c r="H6959" t="str">
        <f>INDEX(Partner_details[companyName], MATCH(E6959, Partner_details[email], 0))</f>
        <v>Qarahunge</v>
      </c>
      <c r="I6959">
        <f>IFERROR(INDEX(ggPayers[payer], MATCH(A6959, ggPayers[remote_order_id], 0)), 0)</f>
        <v>0</v>
      </c>
      <c r="J6959" t="str">
        <f t="shared" si="108"/>
        <v>other</v>
      </c>
    </row>
    <row r="6960" spans="1:10">
      <c r="A6960" s="89" t="s">
        <v>5065</v>
      </c>
      <c r="B6960" s="89">
        <v>500</v>
      </c>
      <c r="C6960" s="89" t="s">
        <v>561</v>
      </c>
      <c r="D6960" s="89"/>
      <c r="E6960" s="89" t="s">
        <v>7173</v>
      </c>
      <c r="F6960" s="89" t="s">
        <v>4091</v>
      </c>
      <c r="G6960" s="105">
        <v>45493.408333333333</v>
      </c>
      <c r="H6960" t="str">
        <f>INDEX(Partner_details[companyName], MATCH(E6960, Partner_details[email], 0))</f>
        <v>Qarahunge</v>
      </c>
      <c r="I6960">
        <f>IFERROR(INDEX(ggPayers[payer], MATCH(A6960, ggPayers[remote_order_id], 0)), 0)</f>
        <v>0</v>
      </c>
      <c r="J6960" t="str">
        <f t="shared" si="108"/>
        <v>other</v>
      </c>
    </row>
    <row r="6961" spans="1:10">
      <c r="A6961" s="89" t="s">
        <v>16469</v>
      </c>
      <c r="B6961" s="89">
        <v>5000</v>
      </c>
      <c r="C6961" s="89" t="s">
        <v>7963</v>
      </c>
      <c r="D6961" s="89" t="s">
        <v>16470</v>
      </c>
      <c r="E6961" s="89" t="s">
        <v>6816</v>
      </c>
      <c r="F6961" s="89" t="s">
        <v>1095</v>
      </c>
      <c r="G6961" s="105">
        <v>45493.459027777775</v>
      </c>
      <c r="H6961" t="str">
        <f>INDEX(Partner_details[companyName], MATCH(E6961, Partner_details[email], 0))</f>
        <v>Turqaget</v>
      </c>
      <c r="I6961">
        <f>IFERROR(INDEX(ggPayers[payer], MATCH(A6961, ggPayers[remote_order_id], 0)), 0)</f>
        <v>0</v>
      </c>
      <c r="J6961" t="str">
        <f t="shared" si="108"/>
        <v>other</v>
      </c>
    </row>
    <row r="6962" spans="1:10">
      <c r="A6962" s="89" t="s">
        <v>16471</v>
      </c>
      <c r="B6962" s="89">
        <v>5000</v>
      </c>
      <c r="C6962" s="89" t="s">
        <v>7963</v>
      </c>
      <c r="D6962" s="89" t="s">
        <v>16472</v>
      </c>
      <c r="E6962" s="89" t="s">
        <v>6816</v>
      </c>
      <c r="F6962" s="89" t="s">
        <v>1095</v>
      </c>
      <c r="G6962" s="105">
        <v>45493.459722222222</v>
      </c>
      <c r="H6962" t="str">
        <f>INDEX(Partner_details[companyName], MATCH(E6962, Partner_details[email], 0))</f>
        <v>Turqaget</v>
      </c>
      <c r="I6962">
        <f>IFERROR(INDEX(ggPayers[payer], MATCH(A6962, ggPayers[remote_order_id], 0)), 0)</f>
        <v>0</v>
      </c>
      <c r="J6962" t="str">
        <f t="shared" si="108"/>
        <v>other</v>
      </c>
    </row>
    <row r="6963" spans="1:10">
      <c r="A6963" s="89" t="s">
        <v>5064</v>
      </c>
      <c r="B6963" s="89">
        <v>5000</v>
      </c>
      <c r="C6963" s="89" t="s">
        <v>561</v>
      </c>
      <c r="D6963" s="89"/>
      <c r="E6963" s="89" t="s">
        <v>6816</v>
      </c>
      <c r="F6963" s="89" t="s">
        <v>1095</v>
      </c>
      <c r="G6963" s="105">
        <v>45493.460416666669</v>
      </c>
      <c r="H6963" t="str">
        <f>INDEX(Partner_details[companyName], MATCH(E6963, Partner_details[email], 0))</f>
        <v>Turqaget</v>
      </c>
      <c r="I6963">
        <f>IFERROR(INDEX(ggPayers[payer], MATCH(A6963, ggPayers[remote_order_id], 0)), 0)</f>
        <v>0</v>
      </c>
      <c r="J6963" t="str">
        <f t="shared" si="108"/>
        <v>other</v>
      </c>
    </row>
    <row r="6964" spans="1:10">
      <c r="A6964" s="89" t="s">
        <v>5062</v>
      </c>
      <c r="B6964" s="89">
        <v>100</v>
      </c>
      <c r="C6964" s="89" t="s">
        <v>561</v>
      </c>
      <c r="D6964" s="89" t="s">
        <v>16473</v>
      </c>
      <c r="E6964" s="89" t="s">
        <v>6816</v>
      </c>
      <c r="F6964" s="89" t="s">
        <v>1095</v>
      </c>
      <c r="G6964" s="105">
        <v>45493.461805555555</v>
      </c>
      <c r="H6964" t="str">
        <f>INDEX(Partner_details[companyName], MATCH(E6964, Partner_details[email], 0))</f>
        <v>Turqaget</v>
      </c>
      <c r="I6964">
        <f>IFERROR(INDEX(ggPayers[payer], MATCH(A6964, ggPayers[remote_order_id], 0)), 0)</f>
        <v>825186</v>
      </c>
      <c r="J6964" t="str">
        <f t="shared" si="108"/>
        <v>ggPay</v>
      </c>
    </row>
    <row r="6965" spans="1:10">
      <c r="A6965" s="89" t="s">
        <v>5060</v>
      </c>
      <c r="B6965" s="89">
        <v>1000</v>
      </c>
      <c r="C6965" s="89" t="s">
        <v>561</v>
      </c>
      <c r="D6965" s="89" t="s">
        <v>16474</v>
      </c>
      <c r="E6965" s="89" t="s">
        <v>6816</v>
      </c>
      <c r="F6965" s="89" t="s">
        <v>1095</v>
      </c>
      <c r="G6965" s="105">
        <v>45493.463194444441</v>
      </c>
      <c r="H6965" t="str">
        <f>INDEX(Partner_details[companyName], MATCH(E6965, Partner_details[email], 0))</f>
        <v>Turqaget</v>
      </c>
      <c r="I6965">
        <f>IFERROR(INDEX(ggPayers[payer], MATCH(A6965, ggPayers[remote_order_id], 0)), 0)</f>
        <v>839</v>
      </c>
      <c r="J6965" t="str">
        <f t="shared" si="108"/>
        <v>ggPay</v>
      </c>
    </row>
    <row r="6966" spans="1:10">
      <c r="A6966" s="89" t="s">
        <v>16475</v>
      </c>
      <c r="B6966" s="89">
        <v>2000</v>
      </c>
      <c r="C6966" s="89" t="s">
        <v>7963</v>
      </c>
      <c r="D6966" s="89" t="s">
        <v>16476</v>
      </c>
      <c r="E6966" s="89" t="s">
        <v>6816</v>
      </c>
      <c r="F6966" s="89" t="s">
        <v>1095</v>
      </c>
      <c r="G6966" s="105">
        <v>45493.464583333334</v>
      </c>
      <c r="H6966" t="str">
        <f>INDEX(Partner_details[companyName], MATCH(E6966, Partner_details[email], 0))</f>
        <v>Turqaget</v>
      </c>
      <c r="I6966">
        <f>IFERROR(INDEX(ggPayers[payer], MATCH(A6966, ggPayers[remote_order_id], 0)), 0)</f>
        <v>0</v>
      </c>
      <c r="J6966" t="str">
        <f t="shared" si="108"/>
        <v>other</v>
      </c>
    </row>
    <row r="6967" spans="1:10">
      <c r="A6967" s="89" t="s">
        <v>16477</v>
      </c>
      <c r="B6967" s="89">
        <v>2000</v>
      </c>
      <c r="C6967" s="89" t="s">
        <v>7963</v>
      </c>
      <c r="D6967" s="89" t="s">
        <v>16478</v>
      </c>
      <c r="E6967" s="89" t="s">
        <v>6816</v>
      </c>
      <c r="F6967" s="89" t="s">
        <v>1095</v>
      </c>
      <c r="G6967" s="105">
        <v>45493.467361111114</v>
      </c>
      <c r="H6967" t="str">
        <f>INDEX(Partner_details[companyName], MATCH(E6967, Partner_details[email], 0))</f>
        <v>Turqaget</v>
      </c>
      <c r="I6967">
        <f>IFERROR(INDEX(ggPayers[payer], MATCH(A6967, ggPayers[remote_order_id], 0)), 0)</f>
        <v>0</v>
      </c>
      <c r="J6967" t="str">
        <f t="shared" si="108"/>
        <v>other</v>
      </c>
    </row>
    <row r="6968" spans="1:10">
      <c r="A6968" s="89" t="s">
        <v>5058</v>
      </c>
      <c r="B6968" s="89">
        <v>1000</v>
      </c>
      <c r="C6968" s="89" t="s">
        <v>561</v>
      </c>
      <c r="D6968" s="89" t="s">
        <v>16479</v>
      </c>
      <c r="E6968" s="89" t="s">
        <v>7296</v>
      </c>
      <c r="F6968" s="89" t="s">
        <v>516</v>
      </c>
      <c r="G6968" s="105">
        <v>45493.475694444445</v>
      </c>
      <c r="H6968" t="str">
        <f>INDEX(Partner_details[companyName], MATCH(E6968, Partner_details[email], 0))</f>
        <v>Paul</v>
      </c>
      <c r="I6968">
        <f>IFERROR(INDEX(ggPayers[payer], MATCH(A6968, ggPayers[remote_order_id], 0)), 0)</f>
        <v>174498</v>
      </c>
      <c r="J6968" t="str">
        <f t="shared" si="108"/>
        <v>ggPay</v>
      </c>
    </row>
    <row r="6969" spans="1:10">
      <c r="A6969" s="89" t="s">
        <v>16480</v>
      </c>
      <c r="B6969" s="89">
        <v>5000</v>
      </c>
      <c r="C6969" s="89" t="s">
        <v>7963</v>
      </c>
      <c r="D6969" s="89" t="s">
        <v>16481</v>
      </c>
      <c r="E6969" s="89" t="s">
        <v>6816</v>
      </c>
      <c r="F6969" s="89" t="s">
        <v>1095</v>
      </c>
      <c r="G6969" s="105">
        <v>45493.477777777778</v>
      </c>
      <c r="H6969" t="str">
        <f>INDEX(Partner_details[companyName], MATCH(E6969, Partner_details[email], 0))</f>
        <v>Turqaget</v>
      </c>
      <c r="I6969">
        <f>IFERROR(INDEX(ggPayers[payer], MATCH(A6969, ggPayers[remote_order_id], 0)), 0)</f>
        <v>0</v>
      </c>
      <c r="J6969" t="str">
        <f t="shared" si="108"/>
        <v>other</v>
      </c>
    </row>
    <row r="6970" spans="1:10">
      <c r="A6970" s="89" t="s">
        <v>5961</v>
      </c>
      <c r="B6970" s="89">
        <v>2000</v>
      </c>
      <c r="C6970" s="89" t="s">
        <v>5606</v>
      </c>
      <c r="D6970" s="89" t="s">
        <v>16482</v>
      </c>
      <c r="E6970" s="89" t="s">
        <v>6816</v>
      </c>
      <c r="F6970" s="89" t="s">
        <v>1095</v>
      </c>
      <c r="G6970" s="105">
        <v>45493.477777777778</v>
      </c>
      <c r="H6970" t="str">
        <f>INDEX(Partner_details[companyName], MATCH(E6970, Partner_details[email], 0))</f>
        <v>Turqaget</v>
      </c>
      <c r="I6970">
        <f>IFERROR(INDEX(ggPayers[payer], MATCH(A6970, ggPayers[remote_order_id], 0)), 0)</f>
        <v>798</v>
      </c>
      <c r="J6970" t="str">
        <f t="shared" si="108"/>
        <v>ggPay</v>
      </c>
    </row>
    <row r="6971" spans="1:10">
      <c r="A6971" s="89" t="s">
        <v>5960</v>
      </c>
      <c r="B6971" s="89">
        <v>2000</v>
      </c>
      <c r="C6971" s="89" t="s">
        <v>5606</v>
      </c>
      <c r="D6971" s="89" t="s">
        <v>16483</v>
      </c>
      <c r="E6971" s="89" t="s">
        <v>6816</v>
      </c>
      <c r="F6971" s="89" t="s">
        <v>1095</v>
      </c>
      <c r="G6971" s="105">
        <v>45493.478472222225</v>
      </c>
      <c r="H6971" t="str">
        <f>INDEX(Partner_details[companyName], MATCH(E6971, Partner_details[email], 0))</f>
        <v>Turqaget</v>
      </c>
      <c r="I6971">
        <f>IFERROR(INDEX(ggPayers[payer], MATCH(A6971, ggPayers[remote_order_id], 0)), 0)</f>
        <v>798</v>
      </c>
      <c r="J6971" t="str">
        <f t="shared" si="108"/>
        <v>ggPay</v>
      </c>
    </row>
    <row r="6972" spans="1:10">
      <c r="A6972" s="89" t="s">
        <v>16484</v>
      </c>
      <c r="B6972" s="89">
        <v>2000</v>
      </c>
      <c r="C6972" s="89" t="s">
        <v>7963</v>
      </c>
      <c r="D6972" s="89" t="s">
        <v>16485</v>
      </c>
      <c r="E6972" s="89" t="s">
        <v>6816</v>
      </c>
      <c r="F6972" s="89" t="s">
        <v>1095</v>
      </c>
      <c r="G6972" s="105">
        <v>45493.479166666664</v>
      </c>
      <c r="H6972" t="str">
        <f>INDEX(Partner_details[companyName], MATCH(E6972, Partner_details[email], 0))</f>
        <v>Turqaget</v>
      </c>
      <c r="I6972">
        <f>IFERROR(INDEX(ggPayers[payer], MATCH(A6972, ggPayers[remote_order_id], 0)), 0)</f>
        <v>0</v>
      </c>
      <c r="J6972" t="str">
        <f t="shared" si="108"/>
        <v>other</v>
      </c>
    </row>
    <row r="6973" spans="1:10">
      <c r="A6973" s="89" t="s">
        <v>5056</v>
      </c>
      <c r="B6973" s="89">
        <v>2000</v>
      </c>
      <c r="C6973" s="89" t="s">
        <v>561</v>
      </c>
      <c r="D6973" s="89" t="s">
        <v>16486</v>
      </c>
      <c r="E6973" s="89" t="s">
        <v>6816</v>
      </c>
      <c r="F6973" s="89" t="s">
        <v>1095</v>
      </c>
      <c r="G6973" s="105">
        <v>45493.479861111111</v>
      </c>
      <c r="H6973" t="str">
        <f>INDEX(Partner_details[companyName], MATCH(E6973, Partner_details[email], 0))</f>
        <v>Turqaget</v>
      </c>
      <c r="I6973">
        <f>IFERROR(INDEX(ggPayers[payer], MATCH(A6973, ggPayers[remote_order_id], 0)), 0)</f>
        <v>798</v>
      </c>
      <c r="J6973" t="str">
        <f t="shared" si="108"/>
        <v>ggPay</v>
      </c>
    </row>
    <row r="6974" spans="1:10">
      <c r="A6974" s="89" t="s">
        <v>16487</v>
      </c>
      <c r="B6974" s="89">
        <v>2000</v>
      </c>
      <c r="C6974" s="89" t="s">
        <v>7963</v>
      </c>
      <c r="D6974" s="89" t="s">
        <v>16488</v>
      </c>
      <c r="E6974" s="89" t="s">
        <v>6816</v>
      </c>
      <c r="F6974" s="89" t="s">
        <v>1095</v>
      </c>
      <c r="G6974" s="105">
        <v>45493.479861111111</v>
      </c>
      <c r="H6974" t="str">
        <f>INDEX(Partner_details[companyName], MATCH(E6974, Partner_details[email], 0))</f>
        <v>Turqaget</v>
      </c>
      <c r="I6974">
        <f>IFERROR(INDEX(ggPayers[payer], MATCH(A6974, ggPayers[remote_order_id], 0)), 0)</f>
        <v>0</v>
      </c>
      <c r="J6974" t="str">
        <f t="shared" si="108"/>
        <v>other</v>
      </c>
    </row>
    <row r="6975" spans="1:10">
      <c r="A6975" s="89" t="s">
        <v>5054</v>
      </c>
      <c r="B6975" s="89">
        <v>500</v>
      </c>
      <c r="C6975" s="89" t="s">
        <v>561</v>
      </c>
      <c r="D6975" s="89" t="s">
        <v>16489</v>
      </c>
      <c r="E6975" s="89" t="s">
        <v>6682</v>
      </c>
      <c r="F6975" s="89" t="s">
        <v>5008</v>
      </c>
      <c r="G6975" s="105">
        <v>45493.512499999997</v>
      </c>
      <c r="H6975" t="str">
        <f>INDEX(Partner_details[companyName], MATCH(E6975, Partner_details[email], 0))</f>
        <v>Sunrise noyland</v>
      </c>
      <c r="I6975">
        <f>IFERROR(INDEX(ggPayers[payer], MATCH(A6975, ggPayers[remote_order_id], 0)), 0)</f>
        <v>87980</v>
      </c>
      <c r="J6975" t="str">
        <f t="shared" si="108"/>
        <v>ggPay</v>
      </c>
    </row>
    <row r="6976" spans="1:10">
      <c r="A6976" s="99" t="s">
        <v>5052</v>
      </c>
      <c r="B6976" s="89">
        <v>500</v>
      </c>
      <c r="C6976" s="89" t="s">
        <v>561</v>
      </c>
      <c r="D6976" s="89"/>
      <c r="E6976" s="89" t="s">
        <v>7548</v>
      </c>
      <c r="F6976" s="89" t="s">
        <v>464</v>
      </c>
      <c r="G6976" s="105">
        <v>45493.522222222222</v>
      </c>
      <c r="H6976" t="str">
        <f>INDEX(Partner_details[companyName], MATCH(E6976, Partner_details[email], 0))</f>
        <v>Tashir Kievyan</v>
      </c>
      <c r="I6976">
        <f>IFERROR(INDEX(ggPayers[payer], MATCH(A6976, ggPayers[remote_order_id], 0)), 0)</f>
        <v>0</v>
      </c>
      <c r="J6976" t="str">
        <f t="shared" si="108"/>
        <v>other</v>
      </c>
    </row>
    <row r="6977" spans="1:10">
      <c r="A6977" s="89" t="s">
        <v>16490</v>
      </c>
      <c r="B6977" s="89">
        <v>500</v>
      </c>
      <c r="C6977" s="89" t="s">
        <v>7963</v>
      </c>
      <c r="D6977" s="89"/>
      <c r="E6977" s="89" t="s">
        <v>7548</v>
      </c>
      <c r="F6977" s="89" t="s">
        <v>464</v>
      </c>
      <c r="G6977" s="105">
        <v>45493.522222222222</v>
      </c>
      <c r="H6977" t="str">
        <f>INDEX(Partner_details[companyName], MATCH(E6977, Partner_details[email], 0))</f>
        <v>Tashir Kievyan</v>
      </c>
      <c r="I6977">
        <f>IFERROR(INDEX(ggPayers[payer], MATCH(A6977, ggPayers[remote_order_id], 0)), 0)</f>
        <v>0</v>
      </c>
      <c r="J6977" t="str">
        <f t="shared" si="108"/>
        <v>other</v>
      </c>
    </row>
    <row r="6978" spans="1:10">
      <c r="A6978" s="89" t="s">
        <v>16491</v>
      </c>
      <c r="B6978" s="89">
        <v>500</v>
      </c>
      <c r="C6978" s="89" t="s">
        <v>7963</v>
      </c>
      <c r="D6978" s="89" t="s">
        <v>16492</v>
      </c>
      <c r="E6978" s="89" t="s">
        <v>7485</v>
      </c>
      <c r="F6978" s="89" t="s">
        <v>1728</v>
      </c>
      <c r="G6978" s="105">
        <v>45493.538888888892</v>
      </c>
      <c r="H6978" t="str">
        <f>INDEX(Partner_details[companyName], MATCH(E6978, Partner_details[email], 0))</f>
        <v>Cinnabon</v>
      </c>
      <c r="I6978">
        <f>IFERROR(INDEX(ggPayers[payer], MATCH(A6978, ggPayers[remote_order_id], 0)), 0)</f>
        <v>0</v>
      </c>
      <c r="J6978" t="str">
        <f t="shared" si="108"/>
        <v>other</v>
      </c>
    </row>
    <row r="6979" spans="1:10">
      <c r="A6979" s="89" t="s">
        <v>16493</v>
      </c>
      <c r="B6979" s="89">
        <v>500</v>
      </c>
      <c r="C6979" s="89" t="s">
        <v>7963</v>
      </c>
      <c r="D6979" s="89"/>
      <c r="E6979" s="89" t="s">
        <v>7485</v>
      </c>
      <c r="F6979" s="89" t="s">
        <v>1728</v>
      </c>
      <c r="G6979" s="105">
        <v>45493.538888888892</v>
      </c>
      <c r="H6979" t="str">
        <f>INDEX(Partner_details[companyName], MATCH(E6979, Partner_details[email], 0))</f>
        <v>Cinnabon</v>
      </c>
      <c r="I6979">
        <f>IFERROR(INDEX(ggPayers[payer], MATCH(A6979, ggPayers[remote_order_id], 0)), 0)</f>
        <v>0</v>
      </c>
      <c r="J6979" t="str">
        <f t="shared" ref="J6979:J7042" si="109">IF(NOT(I6979=0), "ggPay", "other")</f>
        <v>other</v>
      </c>
    </row>
    <row r="6980" spans="1:10">
      <c r="A6980" s="89" t="s">
        <v>16494</v>
      </c>
      <c r="B6980" s="89">
        <v>500</v>
      </c>
      <c r="C6980" s="89" t="s">
        <v>7963</v>
      </c>
      <c r="D6980" s="89"/>
      <c r="E6980" s="89" t="s">
        <v>7485</v>
      </c>
      <c r="F6980" s="89" t="s">
        <v>1728</v>
      </c>
      <c r="G6980" s="105">
        <v>45493.538888888892</v>
      </c>
      <c r="H6980" t="str">
        <f>INDEX(Partner_details[companyName], MATCH(E6980, Partner_details[email], 0))</f>
        <v>Cinnabon</v>
      </c>
      <c r="I6980">
        <f>IFERROR(INDEX(ggPayers[payer], MATCH(A6980, ggPayers[remote_order_id], 0)), 0)</f>
        <v>0</v>
      </c>
      <c r="J6980" t="str">
        <f t="shared" si="109"/>
        <v>other</v>
      </c>
    </row>
    <row r="6981" spans="1:10">
      <c r="A6981" s="89" t="s">
        <v>5049</v>
      </c>
      <c r="B6981" s="89">
        <v>500</v>
      </c>
      <c r="C6981" s="89" t="s">
        <v>561</v>
      </c>
      <c r="D6981" s="89" t="s">
        <v>16495</v>
      </c>
      <c r="E6981" s="89" t="s">
        <v>7485</v>
      </c>
      <c r="F6981" s="89" t="s">
        <v>1728</v>
      </c>
      <c r="G6981" s="105">
        <v>45493.543055555558</v>
      </c>
      <c r="H6981" t="str">
        <f>INDEX(Partner_details[companyName], MATCH(E6981, Partner_details[email], 0))</f>
        <v>Cinnabon</v>
      </c>
      <c r="I6981">
        <f>IFERROR(INDEX(ggPayers[payer], MATCH(A6981, ggPayers[remote_order_id], 0)), 0)</f>
        <v>14949</v>
      </c>
      <c r="J6981" t="str">
        <f t="shared" si="109"/>
        <v>ggPay</v>
      </c>
    </row>
    <row r="6982" spans="1:10">
      <c r="A6982" s="89" t="s">
        <v>16496</v>
      </c>
      <c r="B6982" s="89">
        <v>3000</v>
      </c>
      <c r="C6982" s="89" t="s">
        <v>7963</v>
      </c>
      <c r="D6982" s="89" t="s">
        <v>16497</v>
      </c>
      <c r="E6982" s="89" t="s">
        <v>7235</v>
      </c>
      <c r="F6982" s="89" t="s">
        <v>710</v>
      </c>
      <c r="G6982" s="105">
        <v>45493.558333333334</v>
      </c>
      <c r="H6982" t="str">
        <f>INDEX(Partner_details[companyName], MATCH(E6982, Partner_details[email], 0))</f>
        <v>Smoking Chef</v>
      </c>
      <c r="I6982">
        <f>IFERROR(INDEX(ggPayers[payer], MATCH(A6982, ggPayers[remote_order_id], 0)), 0)</f>
        <v>0</v>
      </c>
      <c r="J6982" t="str">
        <f t="shared" si="109"/>
        <v>other</v>
      </c>
    </row>
    <row r="6983" spans="1:10">
      <c r="A6983" s="89" t="s">
        <v>16498</v>
      </c>
      <c r="B6983" s="89">
        <v>3000</v>
      </c>
      <c r="C6983" s="89" t="s">
        <v>7963</v>
      </c>
      <c r="D6983" s="89"/>
      <c r="E6983" s="89" t="s">
        <v>7235</v>
      </c>
      <c r="F6983" s="89" t="s">
        <v>710</v>
      </c>
      <c r="G6983" s="105">
        <v>45493.558333333334</v>
      </c>
      <c r="H6983" t="str">
        <f>INDEX(Partner_details[companyName], MATCH(E6983, Partner_details[email], 0))</f>
        <v>Smoking Chef</v>
      </c>
      <c r="I6983">
        <f>IFERROR(INDEX(ggPayers[payer], MATCH(A6983, ggPayers[remote_order_id], 0)), 0)</f>
        <v>0</v>
      </c>
      <c r="J6983" t="str">
        <f t="shared" si="109"/>
        <v>other</v>
      </c>
    </row>
    <row r="6984" spans="1:10">
      <c r="A6984" s="89" t="s">
        <v>16499</v>
      </c>
      <c r="B6984" s="89">
        <v>2000</v>
      </c>
      <c r="C6984" s="89" t="s">
        <v>7963</v>
      </c>
      <c r="D6984" s="89"/>
      <c r="E6984" s="89" t="s">
        <v>6647</v>
      </c>
      <c r="F6984" s="89" t="s">
        <v>6646</v>
      </c>
      <c r="G6984" s="105">
        <v>45493.574999999997</v>
      </c>
      <c r="H6984" t="str">
        <f>INDEX(Partner_details[companyName], MATCH(E6984, Partner_details[email], 0))</f>
        <v>Tashir Hyusisayin</v>
      </c>
      <c r="I6984">
        <f>IFERROR(INDEX(ggPayers[payer], MATCH(A6984, ggPayers[remote_order_id], 0)), 0)</f>
        <v>0</v>
      </c>
      <c r="J6984" t="str">
        <f t="shared" si="109"/>
        <v>other</v>
      </c>
    </row>
    <row r="6985" spans="1:10">
      <c r="A6985" s="89" t="s">
        <v>16500</v>
      </c>
      <c r="B6985" s="89">
        <v>2000</v>
      </c>
      <c r="C6985" s="89" t="s">
        <v>7963</v>
      </c>
      <c r="D6985" s="89" t="s">
        <v>16501</v>
      </c>
      <c r="E6985" s="89" t="s">
        <v>6647</v>
      </c>
      <c r="F6985" s="89" t="s">
        <v>6646</v>
      </c>
      <c r="G6985" s="105">
        <v>45493.574999999997</v>
      </c>
      <c r="H6985" t="str">
        <f>INDEX(Partner_details[companyName], MATCH(E6985, Partner_details[email], 0))</f>
        <v>Tashir Hyusisayin</v>
      </c>
      <c r="I6985">
        <f>IFERROR(INDEX(ggPayers[payer], MATCH(A6985, ggPayers[remote_order_id], 0)), 0)</f>
        <v>0</v>
      </c>
      <c r="J6985" t="str">
        <f t="shared" si="109"/>
        <v>other</v>
      </c>
    </row>
    <row r="6986" spans="1:10">
      <c r="A6986" s="89" t="s">
        <v>5047</v>
      </c>
      <c r="B6986" s="89">
        <v>3000</v>
      </c>
      <c r="C6986" s="89" t="s">
        <v>561</v>
      </c>
      <c r="D6986" s="89" t="s">
        <v>16502</v>
      </c>
      <c r="E6986" s="89" t="s">
        <v>130</v>
      </c>
      <c r="F6986" s="89" t="s">
        <v>128</v>
      </c>
      <c r="G6986" s="105">
        <v>45493.599305555559</v>
      </c>
      <c r="H6986" t="str">
        <f>INDEX(Partner_details[companyName], MATCH(E6986, Partner_details[email], 0))</f>
        <v>Avetis Grigoryan</v>
      </c>
      <c r="I6986">
        <f>IFERROR(INDEX(ggPayers[payer], MATCH(A6986, ggPayers[remote_order_id], 0)), 0)</f>
        <v>287916</v>
      </c>
      <c r="J6986" t="str">
        <f t="shared" si="109"/>
        <v>ggPay</v>
      </c>
    </row>
    <row r="6987" spans="1:10">
      <c r="A6987" s="89" t="s">
        <v>16503</v>
      </c>
      <c r="B6987" s="89">
        <v>1000</v>
      </c>
      <c r="C6987" s="89" t="s">
        <v>7963</v>
      </c>
      <c r="D6987" s="89"/>
      <c r="E6987" s="89" t="s">
        <v>6682</v>
      </c>
      <c r="F6987" s="89" t="s">
        <v>5008</v>
      </c>
      <c r="G6987" s="105">
        <v>45493.60833333333</v>
      </c>
      <c r="H6987" t="str">
        <f>INDEX(Partner_details[companyName], MATCH(E6987, Partner_details[email], 0))</f>
        <v>Sunrise noyland</v>
      </c>
      <c r="I6987">
        <f>IFERROR(INDEX(ggPayers[payer], MATCH(A6987, ggPayers[remote_order_id], 0)), 0)</f>
        <v>0</v>
      </c>
      <c r="J6987" t="str">
        <f t="shared" si="109"/>
        <v>other</v>
      </c>
    </row>
    <row r="6988" spans="1:10">
      <c r="A6988" s="89" t="s">
        <v>16504</v>
      </c>
      <c r="B6988" s="89">
        <v>1000</v>
      </c>
      <c r="C6988" s="89" t="s">
        <v>7963</v>
      </c>
      <c r="D6988" s="89" t="s">
        <v>16505</v>
      </c>
      <c r="E6988" s="89" t="s">
        <v>6682</v>
      </c>
      <c r="F6988" s="89" t="s">
        <v>5008</v>
      </c>
      <c r="G6988" s="105">
        <v>45493.60833333333</v>
      </c>
      <c r="H6988" t="str">
        <f>INDEX(Partner_details[companyName], MATCH(E6988, Partner_details[email], 0))</f>
        <v>Sunrise noyland</v>
      </c>
      <c r="I6988">
        <f>IFERROR(INDEX(ggPayers[payer], MATCH(A6988, ggPayers[remote_order_id], 0)), 0)</f>
        <v>0</v>
      </c>
      <c r="J6988" t="str">
        <f t="shared" si="109"/>
        <v>other</v>
      </c>
    </row>
    <row r="6989" spans="1:10">
      <c r="A6989" s="89" t="s">
        <v>5046</v>
      </c>
      <c r="B6989" s="89">
        <v>1000</v>
      </c>
      <c r="C6989" s="89" t="s">
        <v>561</v>
      </c>
      <c r="D6989" s="89"/>
      <c r="E6989" s="89" t="s">
        <v>6682</v>
      </c>
      <c r="F6989" s="89" t="s">
        <v>5008</v>
      </c>
      <c r="G6989" s="105">
        <v>45493.612500000003</v>
      </c>
      <c r="H6989" t="str">
        <f>INDEX(Partner_details[companyName], MATCH(E6989, Partner_details[email], 0))</f>
        <v>Sunrise noyland</v>
      </c>
      <c r="I6989">
        <f>IFERROR(INDEX(ggPayers[payer], MATCH(A6989, ggPayers[remote_order_id], 0)), 0)</f>
        <v>0</v>
      </c>
      <c r="J6989" t="str">
        <f t="shared" si="109"/>
        <v>other</v>
      </c>
    </row>
    <row r="6990" spans="1:10">
      <c r="A6990" s="89" t="s">
        <v>16506</v>
      </c>
      <c r="B6990" s="89">
        <v>2000</v>
      </c>
      <c r="C6990" s="89" t="s">
        <v>7963</v>
      </c>
      <c r="D6990" s="89" t="s">
        <v>16507</v>
      </c>
      <c r="E6990" s="89" t="s">
        <v>7452</v>
      </c>
      <c r="F6990" s="89" t="s">
        <v>1147</v>
      </c>
      <c r="G6990" s="105">
        <v>45493.677083333336</v>
      </c>
      <c r="H6990" t="str">
        <f>INDEX(Partner_details[companyName], MATCH(E6990, Partner_details[email], 0))</f>
        <v>Karas Tumanyan</v>
      </c>
      <c r="I6990">
        <f>IFERROR(INDEX(ggPayers[payer], MATCH(A6990, ggPayers[remote_order_id], 0)), 0)</f>
        <v>0</v>
      </c>
      <c r="J6990" t="str">
        <f t="shared" si="109"/>
        <v>other</v>
      </c>
    </row>
    <row r="6991" spans="1:10">
      <c r="A6991" s="89" t="s">
        <v>16508</v>
      </c>
      <c r="B6991" s="89">
        <v>2000</v>
      </c>
      <c r="C6991" s="89" t="s">
        <v>7963</v>
      </c>
      <c r="D6991" s="89"/>
      <c r="E6991" s="89" t="s">
        <v>7452</v>
      </c>
      <c r="F6991" s="89" t="s">
        <v>1147</v>
      </c>
      <c r="G6991" s="105">
        <v>45493.677777777775</v>
      </c>
      <c r="H6991" t="str">
        <f>INDEX(Partner_details[companyName], MATCH(E6991, Partner_details[email], 0))</f>
        <v>Karas Tumanyan</v>
      </c>
      <c r="I6991">
        <f>IFERROR(INDEX(ggPayers[payer], MATCH(A6991, ggPayers[remote_order_id], 0)), 0)</f>
        <v>0</v>
      </c>
      <c r="J6991" t="str">
        <f t="shared" si="109"/>
        <v>other</v>
      </c>
    </row>
    <row r="6992" spans="1:10">
      <c r="A6992" s="89" t="s">
        <v>16509</v>
      </c>
      <c r="B6992" s="89">
        <v>2000</v>
      </c>
      <c r="C6992" s="89" t="s">
        <v>7963</v>
      </c>
      <c r="D6992" s="89"/>
      <c r="E6992" s="89" t="s">
        <v>7452</v>
      </c>
      <c r="F6992" s="89" t="s">
        <v>1147</v>
      </c>
      <c r="G6992" s="105">
        <v>45493.677777777775</v>
      </c>
      <c r="H6992" t="str">
        <f>INDEX(Partner_details[companyName], MATCH(E6992, Partner_details[email], 0))</f>
        <v>Karas Tumanyan</v>
      </c>
      <c r="I6992">
        <f>IFERROR(INDEX(ggPayers[payer], MATCH(A6992, ggPayers[remote_order_id], 0)), 0)</f>
        <v>0</v>
      </c>
      <c r="J6992" t="str">
        <f t="shared" si="109"/>
        <v>other</v>
      </c>
    </row>
    <row r="6993" spans="1:10">
      <c r="A6993" s="89" t="s">
        <v>5044</v>
      </c>
      <c r="B6993" s="89">
        <v>100</v>
      </c>
      <c r="C6993" s="89" t="s">
        <v>561</v>
      </c>
      <c r="D6993" s="89" t="s">
        <v>16510</v>
      </c>
      <c r="E6993" s="89" t="s">
        <v>279</v>
      </c>
      <c r="F6993" s="89" t="s">
        <v>278</v>
      </c>
      <c r="G6993" s="105">
        <v>45493.710416666669</v>
      </c>
      <c r="H6993" t="str">
        <f>INDEX(Partner_details[companyName], MATCH(E6993, Partner_details[email], 0))</f>
        <v>gg cjsc</v>
      </c>
      <c r="I6993">
        <f>IFERROR(INDEX(ggPayers[payer], MATCH(A6993, ggPayers[remote_order_id], 0)), 0)</f>
        <v>825186</v>
      </c>
      <c r="J6993" t="str">
        <f t="shared" si="109"/>
        <v>ggPay</v>
      </c>
    </row>
    <row r="6994" spans="1:10">
      <c r="A6994" s="89" t="s">
        <v>5042</v>
      </c>
      <c r="B6994" s="89">
        <v>2000</v>
      </c>
      <c r="C6994" s="89" t="s">
        <v>561</v>
      </c>
      <c r="D6994" s="89" t="s">
        <v>16511</v>
      </c>
      <c r="E6994" s="89" t="s">
        <v>6606</v>
      </c>
      <c r="F6994" s="89" t="s">
        <v>387</v>
      </c>
      <c r="G6994" s="105">
        <v>45493.73333333333</v>
      </c>
      <c r="H6994" t="str">
        <f>INDEX(Partner_details[companyName], MATCH(E6994, Partner_details[email], 0))</f>
        <v>Beer academy</v>
      </c>
      <c r="I6994">
        <f>IFERROR(INDEX(ggPayers[payer], MATCH(A6994, ggPayers[remote_order_id], 0)), 0)</f>
        <v>196555</v>
      </c>
      <c r="J6994" t="str">
        <f t="shared" si="109"/>
        <v>ggPay</v>
      </c>
    </row>
    <row r="6995" spans="1:10">
      <c r="A6995" s="89" t="s">
        <v>5041</v>
      </c>
      <c r="B6995" s="89">
        <v>1000</v>
      </c>
      <c r="C6995" s="89" t="s">
        <v>561</v>
      </c>
      <c r="D6995" s="89"/>
      <c r="E6995" s="89" t="s">
        <v>6682</v>
      </c>
      <c r="F6995" s="89" t="s">
        <v>5008</v>
      </c>
      <c r="G6995" s="105">
        <v>45493.734027777777</v>
      </c>
      <c r="H6995" t="str">
        <f>INDEX(Partner_details[companyName], MATCH(E6995, Partner_details[email], 0))</f>
        <v>Sunrise noyland</v>
      </c>
      <c r="I6995">
        <f>IFERROR(INDEX(ggPayers[payer], MATCH(A6995, ggPayers[remote_order_id], 0)), 0)</f>
        <v>0</v>
      </c>
      <c r="J6995" t="str">
        <f t="shared" si="109"/>
        <v>other</v>
      </c>
    </row>
    <row r="6996" spans="1:10">
      <c r="A6996" s="89" t="s">
        <v>16512</v>
      </c>
      <c r="B6996" s="89">
        <v>1000</v>
      </c>
      <c r="C6996" s="89" t="s">
        <v>7963</v>
      </c>
      <c r="D6996" s="89"/>
      <c r="E6996" s="89" t="s">
        <v>6682</v>
      </c>
      <c r="F6996" s="89" t="s">
        <v>5008</v>
      </c>
      <c r="G6996" s="105">
        <v>45493.734027777777</v>
      </c>
      <c r="H6996" t="str">
        <f>INDEX(Partner_details[companyName], MATCH(E6996, Partner_details[email], 0))</f>
        <v>Sunrise noyland</v>
      </c>
      <c r="I6996">
        <f>IFERROR(INDEX(ggPayers[payer], MATCH(A6996, ggPayers[remote_order_id], 0)), 0)</f>
        <v>0</v>
      </c>
      <c r="J6996" t="str">
        <f t="shared" si="109"/>
        <v>other</v>
      </c>
    </row>
    <row r="6997" spans="1:10">
      <c r="A6997" s="89" t="s">
        <v>5039</v>
      </c>
      <c r="B6997" s="89">
        <v>2000</v>
      </c>
      <c r="C6997" s="89" t="s">
        <v>561</v>
      </c>
      <c r="D6997" s="89" t="s">
        <v>16513</v>
      </c>
      <c r="E6997" s="89" t="s">
        <v>130</v>
      </c>
      <c r="F6997" s="89" t="s">
        <v>128</v>
      </c>
      <c r="G6997" s="105">
        <v>45493.747916666667</v>
      </c>
      <c r="H6997" t="str">
        <f>INDEX(Partner_details[companyName], MATCH(E6997, Partner_details[email], 0))</f>
        <v>Avetis Grigoryan</v>
      </c>
      <c r="I6997">
        <f>IFERROR(INDEX(ggPayers[payer], MATCH(A6997, ggPayers[remote_order_id], 0)), 0)</f>
        <v>1155682</v>
      </c>
      <c r="J6997" t="str">
        <f t="shared" si="109"/>
        <v>ggPay</v>
      </c>
    </row>
    <row r="6998" spans="1:10">
      <c r="A6998" s="89" t="s">
        <v>5037</v>
      </c>
      <c r="B6998" s="89">
        <v>500</v>
      </c>
      <c r="C6998" s="89" t="s">
        <v>561</v>
      </c>
      <c r="D6998" s="89" t="s">
        <v>16514</v>
      </c>
      <c r="E6998" s="89" t="s">
        <v>6984</v>
      </c>
      <c r="F6998" s="89" t="s">
        <v>206</v>
      </c>
      <c r="G6998" s="105">
        <v>45493.759027777778</v>
      </c>
      <c r="H6998" t="str">
        <f>INDEX(Partner_details[companyName], MATCH(E6998, Partner_details[email], 0))</f>
        <v>gg cjsc</v>
      </c>
      <c r="I6998">
        <f>IFERROR(INDEX(ggPayers[payer], MATCH(A6998, ggPayers[remote_order_id], 0)), 0)</f>
        <v>850</v>
      </c>
      <c r="J6998" t="str">
        <f t="shared" si="109"/>
        <v>ggPay</v>
      </c>
    </row>
    <row r="6999" spans="1:10">
      <c r="A6999" s="89" t="s">
        <v>5959</v>
      </c>
      <c r="B6999" s="89">
        <v>100</v>
      </c>
      <c r="C6999" s="89" t="s">
        <v>5606</v>
      </c>
      <c r="D6999" s="89" t="s">
        <v>16515</v>
      </c>
      <c r="E6999" s="89" t="s">
        <v>6682</v>
      </c>
      <c r="F6999" s="89" t="s">
        <v>5008</v>
      </c>
      <c r="G6999" s="105">
        <v>45493.779166666667</v>
      </c>
      <c r="H6999" t="str">
        <f>INDEX(Partner_details[companyName], MATCH(E6999, Partner_details[email], 0))</f>
        <v>Sunrise noyland</v>
      </c>
      <c r="I6999">
        <f>IFERROR(INDEX(ggPayers[payer], MATCH(A6999, ggPayers[remote_order_id], 0)), 0)</f>
        <v>825186</v>
      </c>
      <c r="J6999" t="str">
        <f t="shared" si="109"/>
        <v>ggPay</v>
      </c>
    </row>
    <row r="7000" spans="1:10">
      <c r="A7000" s="89" t="s">
        <v>5958</v>
      </c>
      <c r="B7000" s="89">
        <v>100</v>
      </c>
      <c r="C7000" s="89" t="s">
        <v>5606</v>
      </c>
      <c r="D7000" s="89" t="s">
        <v>16516</v>
      </c>
      <c r="E7000" s="89" t="s">
        <v>6682</v>
      </c>
      <c r="F7000" s="89" t="s">
        <v>5008</v>
      </c>
      <c r="G7000" s="105">
        <v>45493.779166666667</v>
      </c>
      <c r="H7000" t="str">
        <f>INDEX(Partner_details[companyName], MATCH(E7000, Partner_details[email], 0))</f>
        <v>Sunrise noyland</v>
      </c>
      <c r="I7000">
        <f>IFERROR(INDEX(ggPayers[payer], MATCH(A7000, ggPayers[remote_order_id], 0)), 0)</f>
        <v>825186</v>
      </c>
      <c r="J7000" t="str">
        <f t="shared" si="109"/>
        <v>ggPay</v>
      </c>
    </row>
    <row r="7001" spans="1:10">
      <c r="A7001" s="89" t="s">
        <v>5035</v>
      </c>
      <c r="B7001" s="89">
        <v>100</v>
      </c>
      <c r="C7001" s="89" t="s">
        <v>561</v>
      </c>
      <c r="D7001" s="89" t="s">
        <v>16517</v>
      </c>
      <c r="E7001" s="89" t="s">
        <v>6682</v>
      </c>
      <c r="F7001" s="89" t="s">
        <v>5008</v>
      </c>
      <c r="G7001" s="105">
        <v>45493.779861111114</v>
      </c>
      <c r="H7001" t="str">
        <f>INDEX(Partner_details[companyName], MATCH(E7001, Partner_details[email], 0))</f>
        <v>Sunrise noyland</v>
      </c>
      <c r="I7001">
        <f>IFERROR(INDEX(ggPayers[payer], MATCH(A7001, ggPayers[remote_order_id], 0)), 0)</f>
        <v>825186</v>
      </c>
      <c r="J7001" t="str">
        <f t="shared" si="109"/>
        <v>ggPay</v>
      </c>
    </row>
    <row r="7002" spans="1:10">
      <c r="A7002" s="89" t="s">
        <v>16518</v>
      </c>
      <c r="B7002" s="89">
        <v>1500</v>
      </c>
      <c r="C7002" s="89" t="s">
        <v>7963</v>
      </c>
      <c r="D7002" s="89" t="s">
        <v>16519</v>
      </c>
      <c r="E7002" s="89" t="s">
        <v>130</v>
      </c>
      <c r="F7002" s="89" t="s">
        <v>128</v>
      </c>
      <c r="G7002" s="105">
        <v>45493.815972222219</v>
      </c>
      <c r="H7002" t="str">
        <f>INDEX(Partner_details[companyName], MATCH(E7002, Partner_details[email], 0))</f>
        <v>Avetis Grigoryan</v>
      </c>
      <c r="I7002">
        <f>IFERROR(INDEX(ggPayers[payer], MATCH(A7002, ggPayers[remote_order_id], 0)), 0)</f>
        <v>0</v>
      </c>
      <c r="J7002" t="str">
        <f t="shared" si="109"/>
        <v>other</v>
      </c>
    </row>
    <row r="7003" spans="1:10">
      <c r="A7003" s="89" t="s">
        <v>16520</v>
      </c>
      <c r="B7003" s="89">
        <v>1500</v>
      </c>
      <c r="C7003" s="89" t="s">
        <v>7963</v>
      </c>
      <c r="D7003" s="89"/>
      <c r="E7003" s="89" t="s">
        <v>130</v>
      </c>
      <c r="F7003" s="89" t="s">
        <v>128</v>
      </c>
      <c r="G7003" s="105">
        <v>45493.815972222219</v>
      </c>
      <c r="H7003" t="str">
        <f>INDEX(Partner_details[companyName], MATCH(E7003, Partner_details[email], 0))</f>
        <v>Avetis Grigoryan</v>
      </c>
      <c r="I7003">
        <f>IFERROR(INDEX(ggPayers[payer], MATCH(A7003, ggPayers[remote_order_id], 0)), 0)</f>
        <v>0</v>
      </c>
      <c r="J7003" t="str">
        <f t="shared" si="109"/>
        <v>other</v>
      </c>
    </row>
    <row r="7004" spans="1:10">
      <c r="A7004" s="89" t="s">
        <v>16521</v>
      </c>
      <c r="B7004" s="89">
        <v>1500</v>
      </c>
      <c r="C7004" s="89" t="s">
        <v>7963</v>
      </c>
      <c r="D7004" s="89"/>
      <c r="E7004" s="89" t="s">
        <v>130</v>
      </c>
      <c r="F7004" s="89" t="s">
        <v>128</v>
      </c>
      <c r="G7004" s="105">
        <v>45493.816666666666</v>
      </c>
      <c r="H7004" t="str">
        <f>INDEX(Partner_details[companyName], MATCH(E7004, Partner_details[email], 0))</f>
        <v>Avetis Grigoryan</v>
      </c>
      <c r="I7004">
        <f>IFERROR(INDEX(ggPayers[payer], MATCH(A7004, ggPayers[remote_order_id], 0)), 0)</f>
        <v>0</v>
      </c>
      <c r="J7004" t="str">
        <f t="shared" si="109"/>
        <v>other</v>
      </c>
    </row>
    <row r="7005" spans="1:10">
      <c r="A7005" s="89" t="s">
        <v>5033</v>
      </c>
      <c r="B7005" s="89">
        <v>500</v>
      </c>
      <c r="C7005" s="89" t="s">
        <v>561</v>
      </c>
      <c r="D7005" s="89" t="s">
        <v>16522</v>
      </c>
      <c r="E7005" s="89" t="s">
        <v>133</v>
      </c>
      <c r="F7005" s="89" t="s">
        <v>461</v>
      </c>
      <c r="G7005" s="105">
        <v>45494.190972222219</v>
      </c>
      <c r="H7005" t="str">
        <f>INDEX(Partner_details[companyName], MATCH(E7005, Partner_details[email], 0))</f>
        <v>Lumen Coffee</v>
      </c>
      <c r="I7005">
        <f>IFERROR(INDEX(ggPayers[payer], MATCH(A7005, ggPayers[remote_order_id], 0)), 0)</f>
        <v>657873</v>
      </c>
      <c r="J7005" t="str">
        <f t="shared" si="109"/>
        <v>ggPay</v>
      </c>
    </row>
    <row r="7006" spans="1:10">
      <c r="A7006" s="89" t="s">
        <v>16523</v>
      </c>
      <c r="B7006" s="89">
        <v>1000</v>
      </c>
      <c r="C7006" s="89" t="s">
        <v>7963</v>
      </c>
      <c r="D7006" s="89" t="s">
        <v>16524</v>
      </c>
      <c r="E7006" s="89" t="s">
        <v>7018</v>
      </c>
      <c r="F7006" s="89" t="s">
        <v>476</v>
      </c>
      <c r="G7006" s="105">
        <v>45494.324999999997</v>
      </c>
      <c r="H7006" t="str">
        <f>INDEX(Partner_details[companyName], MATCH(E7006, Partner_details[email], 0))</f>
        <v>Malocco</v>
      </c>
      <c r="I7006">
        <f>IFERROR(INDEX(ggPayers[payer], MATCH(A7006, ggPayers[remote_order_id], 0)), 0)</f>
        <v>0</v>
      </c>
      <c r="J7006" t="str">
        <f t="shared" si="109"/>
        <v>other</v>
      </c>
    </row>
    <row r="7007" spans="1:10">
      <c r="A7007" s="89" t="s">
        <v>16525</v>
      </c>
      <c r="B7007" s="89">
        <v>1000</v>
      </c>
      <c r="C7007" s="89" t="s">
        <v>7963</v>
      </c>
      <c r="D7007" s="89" t="s">
        <v>16526</v>
      </c>
      <c r="E7007" s="89" t="s">
        <v>7018</v>
      </c>
      <c r="F7007" s="89" t="s">
        <v>476</v>
      </c>
      <c r="G7007" s="105">
        <v>45494.324999999997</v>
      </c>
      <c r="H7007" t="str">
        <f>INDEX(Partner_details[companyName], MATCH(E7007, Partner_details[email], 0))</f>
        <v>Malocco</v>
      </c>
      <c r="I7007">
        <f>IFERROR(INDEX(ggPayers[payer], MATCH(A7007, ggPayers[remote_order_id], 0)), 0)</f>
        <v>0</v>
      </c>
      <c r="J7007" t="str">
        <f t="shared" si="109"/>
        <v>other</v>
      </c>
    </row>
    <row r="7008" spans="1:10">
      <c r="A7008" s="89" t="s">
        <v>5031</v>
      </c>
      <c r="B7008" s="89">
        <v>500</v>
      </c>
      <c r="C7008" s="89" t="s">
        <v>561</v>
      </c>
      <c r="D7008" s="89" t="s">
        <v>16527</v>
      </c>
      <c r="E7008" s="89" t="s">
        <v>7018</v>
      </c>
      <c r="F7008" s="89" t="s">
        <v>476</v>
      </c>
      <c r="G7008" s="105">
        <v>45494.32916666667</v>
      </c>
      <c r="H7008" t="str">
        <f>INDEX(Partner_details[companyName], MATCH(E7008, Partner_details[email], 0))</f>
        <v>Malocco</v>
      </c>
      <c r="I7008">
        <f>IFERROR(INDEX(ggPayers[payer], MATCH(A7008, ggPayers[remote_order_id], 0)), 0)</f>
        <v>3535</v>
      </c>
      <c r="J7008" t="str">
        <f t="shared" si="109"/>
        <v>ggPay</v>
      </c>
    </row>
    <row r="7009" spans="1:10">
      <c r="A7009" s="89" t="s">
        <v>16528</v>
      </c>
      <c r="B7009" s="89">
        <v>2000</v>
      </c>
      <c r="C7009" s="89" t="s">
        <v>7963</v>
      </c>
      <c r="D7009" s="89"/>
      <c r="E7009" s="89" t="s">
        <v>7296</v>
      </c>
      <c r="F7009" s="89" t="s">
        <v>516</v>
      </c>
      <c r="G7009" s="105">
        <v>45494.364583333336</v>
      </c>
      <c r="H7009" t="str">
        <f>INDEX(Partner_details[companyName], MATCH(E7009, Partner_details[email], 0))</f>
        <v>Paul</v>
      </c>
      <c r="I7009">
        <f>IFERROR(INDEX(ggPayers[payer], MATCH(A7009, ggPayers[remote_order_id], 0)), 0)</f>
        <v>0</v>
      </c>
      <c r="J7009" t="str">
        <f t="shared" si="109"/>
        <v>other</v>
      </c>
    </row>
    <row r="7010" spans="1:10">
      <c r="A7010" s="89" t="s">
        <v>5029</v>
      </c>
      <c r="B7010" s="89">
        <v>300</v>
      </c>
      <c r="C7010" s="89" t="s">
        <v>561</v>
      </c>
      <c r="D7010" s="89" t="s">
        <v>16529</v>
      </c>
      <c r="E7010" s="89" t="s">
        <v>7432</v>
      </c>
      <c r="F7010" s="89" t="s">
        <v>571</v>
      </c>
      <c r="G7010" s="105">
        <v>45494.425694444442</v>
      </c>
      <c r="H7010" t="str">
        <f>INDEX(Partner_details[companyName], MATCH(E7010, Partner_details[email], 0))</f>
        <v>Venlo</v>
      </c>
      <c r="I7010">
        <f>IFERROR(INDEX(ggPayers[payer], MATCH(A7010, ggPayers[remote_order_id], 0)), 0)</f>
        <v>798</v>
      </c>
      <c r="J7010" t="str">
        <f t="shared" si="109"/>
        <v>ggPay</v>
      </c>
    </row>
    <row r="7011" spans="1:10">
      <c r="A7011" s="89" t="s">
        <v>16530</v>
      </c>
      <c r="B7011" s="89">
        <v>500</v>
      </c>
      <c r="C7011" s="89" t="s">
        <v>7963</v>
      </c>
      <c r="D7011" s="89" t="s">
        <v>16531</v>
      </c>
      <c r="E7011" s="89" t="s">
        <v>7223</v>
      </c>
      <c r="F7011" s="89" t="s">
        <v>4660</v>
      </c>
      <c r="G7011" s="105">
        <v>45494.4375</v>
      </c>
      <c r="H7011" t="str">
        <f>INDEX(Partner_details[companyName], MATCH(E7011, Partner_details[email], 0))</f>
        <v>Karas Khanjyan</v>
      </c>
      <c r="I7011">
        <f>IFERROR(INDEX(ggPayers[payer], MATCH(A7011, ggPayers[remote_order_id], 0)), 0)</f>
        <v>0</v>
      </c>
      <c r="J7011" t="str">
        <f t="shared" si="109"/>
        <v>other</v>
      </c>
    </row>
    <row r="7012" spans="1:10">
      <c r="A7012" s="89" t="s">
        <v>16532</v>
      </c>
      <c r="B7012" s="89">
        <v>500</v>
      </c>
      <c r="C7012" s="89" t="s">
        <v>7963</v>
      </c>
      <c r="D7012" s="89"/>
      <c r="E7012" s="89" t="s">
        <v>7223</v>
      </c>
      <c r="F7012" s="89" t="s">
        <v>4660</v>
      </c>
      <c r="G7012" s="105">
        <v>45494.4375</v>
      </c>
      <c r="H7012" t="str">
        <f>INDEX(Partner_details[companyName], MATCH(E7012, Partner_details[email], 0))</f>
        <v>Karas Khanjyan</v>
      </c>
      <c r="I7012">
        <f>IFERROR(INDEX(ggPayers[payer], MATCH(A7012, ggPayers[remote_order_id], 0)), 0)</f>
        <v>0</v>
      </c>
      <c r="J7012" t="str">
        <f t="shared" si="109"/>
        <v>other</v>
      </c>
    </row>
    <row r="7013" spans="1:10">
      <c r="A7013" s="89" t="s">
        <v>16533</v>
      </c>
      <c r="B7013" s="89">
        <v>500</v>
      </c>
      <c r="C7013" s="89" t="s">
        <v>7963</v>
      </c>
      <c r="D7013" s="89" t="s">
        <v>16534</v>
      </c>
      <c r="E7013" s="89" t="s">
        <v>7223</v>
      </c>
      <c r="F7013" s="89" t="s">
        <v>4660</v>
      </c>
      <c r="G7013" s="105">
        <v>45494.4375</v>
      </c>
      <c r="H7013" t="str">
        <f>INDEX(Partner_details[companyName], MATCH(E7013, Partner_details[email], 0))</f>
        <v>Karas Khanjyan</v>
      </c>
      <c r="I7013">
        <f>IFERROR(INDEX(ggPayers[payer], MATCH(A7013, ggPayers[remote_order_id], 0)), 0)</f>
        <v>0</v>
      </c>
      <c r="J7013" t="str">
        <f t="shared" si="109"/>
        <v>other</v>
      </c>
    </row>
    <row r="7014" spans="1:10">
      <c r="A7014" s="89" t="s">
        <v>5027</v>
      </c>
      <c r="B7014" s="89">
        <v>2000</v>
      </c>
      <c r="C7014" s="89" t="s">
        <v>561</v>
      </c>
      <c r="D7014" s="89" t="s">
        <v>16535</v>
      </c>
      <c r="E7014" s="89" t="s">
        <v>7296</v>
      </c>
      <c r="F7014" s="89" t="s">
        <v>516</v>
      </c>
      <c r="G7014" s="105">
        <v>45494.457638888889</v>
      </c>
      <c r="H7014" t="str">
        <f>INDEX(Partner_details[companyName], MATCH(E7014, Partner_details[email], 0))</f>
        <v>Paul</v>
      </c>
      <c r="I7014">
        <f>IFERROR(INDEX(ggPayers[payer], MATCH(A7014, ggPayers[remote_order_id], 0)), 0)</f>
        <v>186547</v>
      </c>
      <c r="J7014" t="str">
        <f t="shared" si="109"/>
        <v>ggPay</v>
      </c>
    </row>
    <row r="7015" spans="1:10">
      <c r="A7015" s="89" t="s">
        <v>5957</v>
      </c>
      <c r="B7015" s="89">
        <v>300</v>
      </c>
      <c r="C7015" s="89" t="s">
        <v>5606</v>
      </c>
      <c r="D7015" s="89" t="s">
        <v>16536</v>
      </c>
      <c r="E7015" s="89" t="s">
        <v>6907</v>
      </c>
      <c r="F7015" s="89" t="s">
        <v>582</v>
      </c>
      <c r="G7015" s="105">
        <v>45494.460416666669</v>
      </c>
      <c r="H7015" t="str">
        <f>INDEX(Partner_details[companyName], MATCH(E7015, Partner_details[email], 0))</f>
        <v>Karas Tumanyan</v>
      </c>
      <c r="I7015">
        <f>IFERROR(INDEX(ggPayers[payer], MATCH(A7015, ggPayers[remote_order_id], 0)), 0)</f>
        <v>175812</v>
      </c>
      <c r="J7015" t="str">
        <f t="shared" si="109"/>
        <v>ggPay</v>
      </c>
    </row>
    <row r="7016" spans="1:10">
      <c r="A7016" s="89" t="s">
        <v>5956</v>
      </c>
      <c r="B7016" s="89">
        <v>300</v>
      </c>
      <c r="C7016" s="89" t="s">
        <v>5606</v>
      </c>
      <c r="D7016" s="89" t="s">
        <v>16537</v>
      </c>
      <c r="E7016" s="89" t="s">
        <v>6907</v>
      </c>
      <c r="F7016" s="89" t="s">
        <v>582</v>
      </c>
      <c r="G7016" s="105">
        <v>45494.461111111108</v>
      </c>
      <c r="H7016" t="str">
        <f>INDEX(Partner_details[companyName], MATCH(E7016, Partner_details[email], 0))</f>
        <v>Karas Tumanyan</v>
      </c>
      <c r="I7016">
        <f>IFERROR(INDEX(ggPayers[payer], MATCH(A7016, ggPayers[remote_order_id], 0)), 0)</f>
        <v>175812</v>
      </c>
      <c r="J7016" t="str">
        <f t="shared" si="109"/>
        <v>ggPay</v>
      </c>
    </row>
    <row r="7017" spans="1:10">
      <c r="A7017" s="89" t="s">
        <v>5025</v>
      </c>
      <c r="B7017" s="89">
        <v>500</v>
      </c>
      <c r="C7017" s="89" t="s">
        <v>561</v>
      </c>
      <c r="D7017" s="89" t="s">
        <v>16538</v>
      </c>
      <c r="E7017" s="89" t="s">
        <v>6907</v>
      </c>
      <c r="F7017" s="89" t="s">
        <v>582</v>
      </c>
      <c r="G7017" s="105">
        <v>45494.461111111108</v>
      </c>
      <c r="H7017" t="str">
        <f>INDEX(Partner_details[companyName], MATCH(E7017, Partner_details[email], 0))</f>
        <v>Karas Tumanyan</v>
      </c>
      <c r="I7017">
        <f>IFERROR(INDEX(ggPayers[payer], MATCH(A7017, ggPayers[remote_order_id], 0)), 0)</f>
        <v>829457</v>
      </c>
      <c r="J7017" t="str">
        <f t="shared" si="109"/>
        <v>ggPay</v>
      </c>
    </row>
    <row r="7018" spans="1:10">
      <c r="A7018" s="89" t="s">
        <v>5023</v>
      </c>
      <c r="B7018" s="89">
        <v>2000</v>
      </c>
      <c r="C7018" s="89" t="s">
        <v>561</v>
      </c>
      <c r="D7018" s="89" t="s">
        <v>16539</v>
      </c>
      <c r="E7018" s="89" t="s">
        <v>7296</v>
      </c>
      <c r="F7018" s="89" t="s">
        <v>516</v>
      </c>
      <c r="G7018" s="105">
        <v>45494.490277777775</v>
      </c>
      <c r="H7018" t="str">
        <f>INDEX(Partner_details[companyName], MATCH(E7018, Partner_details[email], 0))</f>
        <v>Paul</v>
      </c>
      <c r="I7018">
        <f>IFERROR(INDEX(ggPayers[payer], MATCH(A7018, ggPayers[remote_order_id], 0)), 0)</f>
        <v>714165</v>
      </c>
      <c r="J7018" t="str">
        <f t="shared" si="109"/>
        <v>ggPay</v>
      </c>
    </row>
    <row r="7019" spans="1:10">
      <c r="A7019" s="89" t="s">
        <v>16540</v>
      </c>
      <c r="B7019" s="89">
        <v>1500</v>
      </c>
      <c r="C7019" s="89" t="s">
        <v>7963</v>
      </c>
      <c r="D7019" s="89" t="s">
        <v>16541</v>
      </c>
      <c r="E7019" s="89" t="s">
        <v>6823</v>
      </c>
      <c r="F7019" s="89" t="s">
        <v>3823</v>
      </c>
      <c r="G7019" s="105">
        <v>45494.490972222222</v>
      </c>
      <c r="H7019" t="str">
        <f>INDEX(Partner_details[companyName], MATCH(E7019, Partner_details[email], 0))</f>
        <v>Buzand cafe</v>
      </c>
      <c r="I7019">
        <f>IFERROR(INDEX(ggPayers[payer], MATCH(A7019, ggPayers[remote_order_id], 0)), 0)</f>
        <v>0</v>
      </c>
      <c r="J7019" t="str">
        <f t="shared" si="109"/>
        <v>other</v>
      </c>
    </row>
    <row r="7020" spans="1:10">
      <c r="A7020" s="89" t="s">
        <v>16542</v>
      </c>
      <c r="B7020" s="89">
        <v>3000</v>
      </c>
      <c r="C7020" s="89" t="s">
        <v>7963</v>
      </c>
      <c r="D7020" s="89" t="s">
        <v>16543</v>
      </c>
      <c r="E7020" s="89" t="s">
        <v>130</v>
      </c>
      <c r="F7020" s="89" t="s">
        <v>128</v>
      </c>
      <c r="G7020" s="105">
        <v>45494.518750000003</v>
      </c>
      <c r="H7020" t="str">
        <f>INDEX(Partner_details[companyName], MATCH(E7020, Partner_details[email], 0))</f>
        <v>Avetis Grigoryan</v>
      </c>
      <c r="I7020">
        <f>IFERROR(INDEX(ggPayers[payer], MATCH(A7020, ggPayers[remote_order_id], 0)), 0)</f>
        <v>0</v>
      </c>
      <c r="J7020" t="str">
        <f t="shared" si="109"/>
        <v>other</v>
      </c>
    </row>
    <row r="7021" spans="1:10">
      <c r="A7021" s="89" t="s">
        <v>16544</v>
      </c>
      <c r="B7021" s="89">
        <v>3000</v>
      </c>
      <c r="C7021" s="89" t="s">
        <v>7963</v>
      </c>
      <c r="D7021" s="89" t="s">
        <v>16545</v>
      </c>
      <c r="E7021" s="89" t="s">
        <v>130</v>
      </c>
      <c r="F7021" s="89" t="s">
        <v>128</v>
      </c>
      <c r="G7021" s="105">
        <v>45494.518750000003</v>
      </c>
      <c r="H7021" t="str">
        <f>INDEX(Partner_details[companyName], MATCH(E7021, Partner_details[email], 0))</f>
        <v>Avetis Grigoryan</v>
      </c>
      <c r="I7021">
        <f>IFERROR(INDEX(ggPayers[payer], MATCH(A7021, ggPayers[remote_order_id], 0)), 0)</f>
        <v>0</v>
      </c>
      <c r="J7021" t="str">
        <f t="shared" si="109"/>
        <v>other</v>
      </c>
    </row>
    <row r="7022" spans="1:10">
      <c r="A7022" s="89" t="s">
        <v>16546</v>
      </c>
      <c r="B7022" s="89">
        <v>1000</v>
      </c>
      <c r="C7022" s="89" t="s">
        <v>7963</v>
      </c>
      <c r="D7022" s="89" t="s">
        <v>16547</v>
      </c>
      <c r="E7022" s="89" t="s">
        <v>7235</v>
      </c>
      <c r="F7022" s="89" t="s">
        <v>710</v>
      </c>
      <c r="G7022" s="105">
        <v>45494.534722222219</v>
      </c>
      <c r="H7022" t="str">
        <f>INDEX(Partner_details[companyName], MATCH(E7022, Partner_details[email], 0))</f>
        <v>Smoking Chef</v>
      </c>
      <c r="I7022">
        <f>IFERROR(INDEX(ggPayers[payer], MATCH(A7022, ggPayers[remote_order_id], 0)), 0)</f>
        <v>0</v>
      </c>
      <c r="J7022" t="str">
        <f t="shared" si="109"/>
        <v>other</v>
      </c>
    </row>
    <row r="7023" spans="1:10">
      <c r="A7023" s="89" t="s">
        <v>16548</v>
      </c>
      <c r="B7023" s="89">
        <v>1000</v>
      </c>
      <c r="C7023" s="89" t="s">
        <v>7963</v>
      </c>
      <c r="D7023" s="89" t="s">
        <v>16549</v>
      </c>
      <c r="E7023" s="89" t="s">
        <v>7235</v>
      </c>
      <c r="F7023" s="89" t="s">
        <v>710</v>
      </c>
      <c r="G7023" s="105">
        <v>45494.534722222219</v>
      </c>
      <c r="H7023" t="str">
        <f>INDEX(Partner_details[companyName], MATCH(E7023, Partner_details[email], 0))</f>
        <v>Smoking Chef</v>
      </c>
      <c r="I7023">
        <f>IFERROR(INDEX(ggPayers[payer], MATCH(A7023, ggPayers[remote_order_id], 0)), 0)</f>
        <v>0</v>
      </c>
      <c r="J7023" t="str">
        <f t="shared" si="109"/>
        <v>other</v>
      </c>
    </row>
    <row r="7024" spans="1:10">
      <c r="A7024" s="89" t="s">
        <v>5021</v>
      </c>
      <c r="B7024" s="89">
        <v>300</v>
      </c>
      <c r="C7024" s="89" t="s">
        <v>561</v>
      </c>
      <c r="D7024" s="89" t="s">
        <v>16550</v>
      </c>
      <c r="E7024" s="89" t="s">
        <v>6389</v>
      </c>
      <c r="F7024" s="89" t="s">
        <v>4088</v>
      </c>
      <c r="G7024" s="105">
        <v>45494.584027777775</v>
      </c>
      <c r="H7024" t="str">
        <f>INDEX(Partner_details[companyName], MATCH(E7024, Partner_details[email], 0))</f>
        <v>Tashir Khanjyan</v>
      </c>
      <c r="I7024">
        <f>IFERROR(INDEX(ggPayers[payer], MATCH(A7024, ggPayers[remote_order_id], 0)), 0)</f>
        <v>840169</v>
      </c>
      <c r="J7024" t="str">
        <f t="shared" si="109"/>
        <v>ggPay</v>
      </c>
    </row>
    <row r="7025" spans="1:10">
      <c r="A7025" s="89" t="s">
        <v>5019</v>
      </c>
      <c r="B7025" s="89">
        <v>500</v>
      </c>
      <c r="C7025" s="89" t="s">
        <v>561</v>
      </c>
      <c r="D7025" s="89" t="s">
        <v>16551</v>
      </c>
      <c r="E7025" s="89" t="s">
        <v>7018</v>
      </c>
      <c r="F7025" s="89" t="s">
        <v>476</v>
      </c>
      <c r="G7025" s="105">
        <v>45494.591666666667</v>
      </c>
      <c r="H7025" t="str">
        <f>INDEX(Partner_details[companyName], MATCH(E7025, Partner_details[email], 0))</f>
        <v>Malocco</v>
      </c>
      <c r="I7025">
        <f>IFERROR(INDEX(ggPayers[payer], MATCH(A7025, ggPayers[remote_order_id], 0)), 0)</f>
        <v>49551</v>
      </c>
      <c r="J7025" t="str">
        <f t="shared" si="109"/>
        <v>ggPay</v>
      </c>
    </row>
    <row r="7026" spans="1:10">
      <c r="A7026" s="89" t="s">
        <v>5017</v>
      </c>
      <c r="B7026" s="89">
        <v>1000</v>
      </c>
      <c r="C7026" s="89" t="s">
        <v>561</v>
      </c>
      <c r="D7026" s="89" t="s">
        <v>16552</v>
      </c>
      <c r="E7026" s="89" t="s">
        <v>6572</v>
      </c>
      <c r="F7026" s="89" t="s">
        <v>568</v>
      </c>
      <c r="G7026" s="105">
        <v>45494.611111111109</v>
      </c>
      <c r="H7026" t="str">
        <f>INDEX(Partner_details[companyName], MATCH(E7026, Partner_details[email], 0))</f>
        <v>Bisquit</v>
      </c>
      <c r="I7026">
        <f>IFERROR(INDEX(ggPayers[payer], MATCH(A7026, ggPayers[remote_order_id], 0)), 0)</f>
        <v>183195</v>
      </c>
      <c r="J7026" t="str">
        <f t="shared" si="109"/>
        <v>ggPay</v>
      </c>
    </row>
    <row r="7027" spans="1:10">
      <c r="A7027" s="89" t="s">
        <v>5016</v>
      </c>
      <c r="B7027" s="89">
        <v>300</v>
      </c>
      <c r="C7027" s="89" t="s">
        <v>561</v>
      </c>
      <c r="D7027" s="89"/>
      <c r="E7027" s="89" t="s">
        <v>7173</v>
      </c>
      <c r="F7027" s="89" t="s">
        <v>4091</v>
      </c>
      <c r="G7027" s="105">
        <v>45494.615972222222</v>
      </c>
      <c r="H7027" t="str">
        <f>INDEX(Partner_details[companyName], MATCH(E7027, Partner_details[email], 0))</f>
        <v>Qarahunge</v>
      </c>
      <c r="I7027">
        <f>IFERROR(INDEX(ggPayers[payer], MATCH(A7027, ggPayers[remote_order_id], 0)), 0)</f>
        <v>0</v>
      </c>
      <c r="J7027" t="str">
        <f t="shared" si="109"/>
        <v>other</v>
      </c>
    </row>
    <row r="7028" spans="1:10">
      <c r="A7028" s="89" t="s">
        <v>16553</v>
      </c>
      <c r="B7028" s="89">
        <v>2000</v>
      </c>
      <c r="C7028" s="89" t="s">
        <v>7963</v>
      </c>
      <c r="D7028" s="89"/>
      <c r="E7028" s="89" t="s">
        <v>6682</v>
      </c>
      <c r="F7028" s="89" t="s">
        <v>5008</v>
      </c>
      <c r="G7028" s="105">
        <v>45494.616666666669</v>
      </c>
      <c r="H7028" t="str">
        <f>INDEX(Partner_details[companyName], MATCH(E7028, Partner_details[email], 0))</f>
        <v>Sunrise noyland</v>
      </c>
      <c r="I7028">
        <f>IFERROR(INDEX(ggPayers[payer], MATCH(A7028, ggPayers[remote_order_id], 0)), 0)</f>
        <v>0</v>
      </c>
      <c r="J7028" t="str">
        <f t="shared" si="109"/>
        <v>other</v>
      </c>
    </row>
    <row r="7029" spans="1:10">
      <c r="A7029" s="89" t="s">
        <v>16554</v>
      </c>
      <c r="B7029" s="89">
        <v>400</v>
      </c>
      <c r="C7029" s="89" t="s">
        <v>7963</v>
      </c>
      <c r="D7029" s="89"/>
      <c r="E7029" s="89" t="s">
        <v>6723</v>
      </c>
      <c r="F7029" s="89" t="s">
        <v>5014</v>
      </c>
      <c r="G7029" s="105">
        <v>45494.636805555558</v>
      </c>
      <c r="H7029" t="str">
        <f>INDEX(Partner_details[companyName], MATCH(E7029, Partner_details[email], 0))</f>
        <v>Tashir Mashtoc</v>
      </c>
      <c r="I7029">
        <f>IFERROR(INDEX(ggPayers[payer], MATCH(A7029, ggPayers[remote_order_id], 0)), 0)</f>
        <v>0</v>
      </c>
      <c r="J7029" t="str">
        <f t="shared" si="109"/>
        <v>other</v>
      </c>
    </row>
    <row r="7030" spans="1:10">
      <c r="A7030" s="89" t="s">
        <v>5015</v>
      </c>
      <c r="B7030" s="89">
        <v>400</v>
      </c>
      <c r="C7030" s="89" t="s">
        <v>561</v>
      </c>
      <c r="D7030" s="89"/>
      <c r="E7030" s="89" t="s">
        <v>6723</v>
      </c>
      <c r="F7030" s="89" t="s">
        <v>5014</v>
      </c>
      <c r="G7030" s="105">
        <v>45494.638888888891</v>
      </c>
      <c r="H7030" t="str">
        <f>INDEX(Partner_details[companyName], MATCH(E7030, Partner_details[email], 0))</f>
        <v>Tashir Mashtoc</v>
      </c>
      <c r="I7030">
        <f>IFERROR(INDEX(ggPayers[payer], MATCH(A7030, ggPayers[remote_order_id], 0)), 0)</f>
        <v>0</v>
      </c>
      <c r="J7030" t="str">
        <f t="shared" si="109"/>
        <v>other</v>
      </c>
    </row>
    <row r="7031" spans="1:10">
      <c r="A7031" s="89" t="s">
        <v>16555</v>
      </c>
      <c r="B7031" s="89">
        <v>3000</v>
      </c>
      <c r="C7031" s="89" t="s">
        <v>7963</v>
      </c>
      <c r="D7031" s="89"/>
      <c r="E7031" s="89" t="s">
        <v>7235</v>
      </c>
      <c r="F7031" s="89" t="s">
        <v>710</v>
      </c>
      <c r="G7031" s="105">
        <v>45494.643750000003</v>
      </c>
      <c r="H7031" t="str">
        <f>INDEX(Partner_details[companyName], MATCH(E7031, Partner_details[email], 0))</f>
        <v>Smoking Chef</v>
      </c>
      <c r="I7031">
        <f>IFERROR(INDEX(ggPayers[payer], MATCH(A7031, ggPayers[remote_order_id], 0)), 0)</f>
        <v>0</v>
      </c>
      <c r="J7031" t="str">
        <f t="shared" si="109"/>
        <v>other</v>
      </c>
    </row>
    <row r="7032" spans="1:10">
      <c r="A7032" s="89" t="s">
        <v>5011</v>
      </c>
      <c r="B7032" s="89">
        <v>2000</v>
      </c>
      <c r="C7032" s="89" t="s">
        <v>561</v>
      </c>
      <c r="D7032" s="89" t="s">
        <v>16556</v>
      </c>
      <c r="E7032" s="89" t="s">
        <v>6606</v>
      </c>
      <c r="F7032" s="89" t="s">
        <v>387</v>
      </c>
      <c r="G7032" s="105">
        <v>45494.647916666669</v>
      </c>
      <c r="H7032" t="str">
        <f>INDEX(Partner_details[companyName], MATCH(E7032, Partner_details[email], 0))</f>
        <v>Beer academy</v>
      </c>
      <c r="I7032">
        <f>IFERROR(INDEX(ggPayers[payer], MATCH(A7032, ggPayers[remote_order_id], 0)), 0)</f>
        <v>977093</v>
      </c>
      <c r="J7032" t="str">
        <f t="shared" si="109"/>
        <v>ggPay</v>
      </c>
    </row>
    <row r="7033" spans="1:10">
      <c r="A7033" s="89" t="s">
        <v>5009</v>
      </c>
      <c r="B7033" s="89">
        <v>2000</v>
      </c>
      <c r="C7033" s="89" t="s">
        <v>561</v>
      </c>
      <c r="D7033" s="89" t="s">
        <v>16557</v>
      </c>
      <c r="E7033" s="89" t="s">
        <v>6682</v>
      </c>
      <c r="F7033" s="89" t="s">
        <v>5008</v>
      </c>
      <c r="G7033" s="105">
        <v>45494.652083333334</v>
      </c>
      <c r="H7033" t="str">
        <f>INDEX(Partner_details[companyName], MATCH(E7033, Partner_details[email], 0))</f>
        <v>Sunrise noyland</v>
      </c>
      <c r="I7033">
        <f>IFERROR(INDEX(ggPayers[payer], MATCH(A7033, ggPayers[remote_order_id], 0)), 0)</f>
        <v>105340</v>
      </c>
      <c r="J7033" t="str">
        <f t="shared" si="109"/>
        <v>ggPay</v>
      </c>
    </row>
    <row r="7034" spans="1:10">
      <c r="A7034" s="89" t="s">
        <v>5005</v>
      </c>
      <c r="B7034" s="89">
        <v>2000</v>
      </c>
      <c r="C7034" s="89" t="s">
        <v>561</v>
      </c>
      <c r="D7034" s="89" t="s">
        <v>16558</v>
      </c>
      <c r="E7034" s="89" t="s">
        <v>6830</v>
      </c>
      <c r="F7034" s="89" t="s">
        <v>382</v>
      </c>
      <c r="G7034" s="105">
        <v>45494.661111111112</v>
      </c>
      <c r="H7034" t="str">
        <f>INDEX(Partner_details[companyName], MATCH(E7034, Partner_details[email], 0))</f>
        <v>Beer Academy</v>
      </c>
      <c r="I7034">
        <f>IFERROR(INDEX(ggPayers[payer], MATCH(A7034, ggPayers[remote_order_id], 0)), 0)</f>
        <v>1155057</v>
      </c>
      <c r="J7034" t="str">
        <f t="shared" si="109"/>
        <v>ggPay</v>
      </c>
    </row>
    <row r="7035" spans="1:10">
      <c r="A7035" s="89" t="s">
        <v>5955</v>
      </c>
      <c r="B7035" s="89">
        <v>500</v>
      </c>
      <c r="C7035" s="89" t="s">
        <v>5606</v>
      </c>
      <c r="D7035" s="89" t="s">
        <v>16559</v>
      </c>
      <c r="E7035" s="89" t="s">
        <v>7579</v>
      </c>
      <c r="F7035" s="89" t="s">
        <v>602</v>
      </c>
      <c r="G7035" s="105">
        <v>45494.700694444444</v>
      </c>
      <c r="H7035" t="e">
        <f>INDEX(Partner_details[companyName], MATCH(E7035, Partner_details[email], 0))</f>
        <v>#N/A</v>
      </c>
      <c r="I7035">
        <f>IFERROR(INDEX(ggPayers[payer], MATCH(A7035, ggPayers[remote_order_id], 0)), 0)</f>
        <v>43996</v>
      </c>
      <c r="J7035" t="str">
        <f t="shared" si="109"/>
        <v>ggPay</v>
      </c>
    </row>
    <row r="7036" spans="1:10">
      <c r="A7036" s="89" t="s">
        <v>5003</v>
      </c>
      <c r="B7036" s="89">
        <v>500</v>
      </c>
      <c r="C7036" s="89" t="s">
        <v>561</v>
      </c>
      <c r="D7036" s="89" t="s">
        <v>16560</v>
      </c>
      <c r="E7036" s="89" t="s">
        <v>7579</v>
      </c>
      <c r="F7036" s="89" t="s">
        <v>602</v>
      </c>
      <c r="G7036" s="105">
        <v>45494.701388888891</v>
      </c>
      <c r="H7036" t="e">
        <f>INDEX(Partner_details[companyName], MATCH(E7036, Partner_details[email], 0))</f>
        <v>#N/A</v>
      </c>
      <c r="I7036">
        <f>IFERROR(INDEX(ggPayers[payer], MATCH(A7036, ggPayers[remote_order_id], 0)), 0)</f>
        <v>43996</v>
      </c>
      <c r="J7036" t="str">
        <f t="shared" si="109"/>
        <v>ggPay</v>
      </c>
    </row>
    <row r="7037" spans="1:10">
      <c r="A7037" s="89" t="s">
        <v>16561</v>
      </c>
      <c r="B7037" s="89">
        <v>2000</v>
      </c>
      <c r="C7037" s="89" t="s">
        <v>7963</v>
      </c>
      <c r="D7037" s="89" t="s">
        <v>16562</v>
      </c>
      <c r="E7037" s="89" t="s">
        <v>6606</v>
      </c>
      <c r="F7037" s="89" t="s">
        <v>387</v>
      </c>
      <c r="G7037" s="105">
        <v>45494.73541666667</v>
      </c>
      <c r="H7037" t="str">
        <f>INDEX(Partner_details[companyName], MATCH(E7037, Partner_details[email], 0))</f>
        <v>Beer academy</v>
      </c>
      <c r="I7037">
        <f>IFERROR(INDEX(ggPayers[payer], MATCH(A7037, ggPayers[remote_order_id], 0)), 0)</f>
        <v>0</v>
      </c>
      <c r="J7037" t="str">
        <f t="shared" si="109"/>
        <v>other</v>
      </c>
    </row>
    <row r="7038" spans="1:10">
      <c r="A7038" s="89" t="s">
        <v>5001</v>
      </c>
      <c r="B7038" s="89">
        <v>1000</v>
      </c>
      <c r="C7038" s="89" t="s">
        <v>561</v>
      </c>
      <c r="D7038" s="89" t="s">
        <v>16563</v>
      </c>
      <c r="E7038" s="89" t="s">
        <v>6389</v>
      </c>
      <c r="F7038" s="89" t="s">
        <v>4088</v>
      </c>
      <c r="G7038" s="105">
        <v>45494.740972222222</v>
      </c>
      <c r="H7038" t="str">
        <f>INDEX(Partner_details[companyName], MATCH(E7038, Partner_details[email], 0))</f>
        <v>Tashir Khanjyan</v>
      </c>
      <c r="I7038">
        <f>IFERROR(INDEX(ggPayers[payer], MATCH(A7038, ggPayers[remote_order_id], 0)), 0)</f>
        <v>82763</v>
      </c>
      <c r="J7038" t="str">
        <f t="shared" si="109"/>
        <v>ggPay</v>
      </c>
    </row>
    <row r="7039" spans="1:10">
      <c r="A7039" s="89" t="s">
        <v>5000</v>
      </c>
      <c r="B7039" s="89">
        <v>1000</v>
      </c>
      <c r="C7039" s="89" t="s">
        <v>561</v>
      </c>
      <c r="D7039" s="89"/>
      <c r="E7039" s="89" t="s">
        <v>6389</v>
      </c>
      <c r="F7039" s="89" t="s">
        <v>4088</v>
      </c>
      <c r="G7039" s="105">
        <v>45494.749305555553</v>
      </c>
      <c r="H7039" t="str">
        <f>INDEX(Partner_details[companyName], MATCH(E7039, Partner_details[email], 0))</f>
        <v>Tashir Khanjyan</v>
      </c>
      <c r="I7039">
        <f>IFERROR(INDEX(ggPayers[payer], MATCH(A7039, ggPayers[remote_order_id], 0)), 0)</f>
        <v>0</v>
      </c>
      <c r="J7039" t="str">
        <f t="shared" si="109"/>
        <v>other</v>
      </c>
    </row>
    <row r="7040" spans="1:10">
      <c r="A7040" s="89" t="s">
        <v>16564</v>
      </c>
      <c r="B7040" s="89">
        <v>1000</v>
      </c>
      <c r="C7040" s="89" t="s">
        <v>7963</v>
      </c>
      <c r="D7040" s="89"/>
      <c r="E7040" s="89" t="s">
        <v>6389</v>
      </c>
      <c r="F7040" s="89" t="s">
        <v>4088</v>
      </c>
      <c r="G7040" s="105">
        <v>45494.749305555553</v>
      </c>
      <c r="H7040" t="str">
        <f>INDEX(Partner_details[companyName], MATCH(E7040, Partner_details[email], 0))</f>
        <v>Tashir Khanjyan</v>
      </c>
      <c r="I7040">
        <f>IFERROR(INDEX(ggPayers[payer], MATCH(A7040, ggPayers[remote_order_id], 0)), 0)</f>
        <v>0</v>
      </c>
      <c r="J7040" t="str">
        <f t="shared" si="109"/>
        <v>other</v>
      </c>
    </row>
    <row r="7041" spans="1:10">
      <c r="A7041" s="89" t="s">
        <v>5954</v>
      </c>
      <c r="B7041" s="89">
        <v>500</v>
      </c>
      <c r="C7041" s="89" t="s">
        <v>5606</v>
      </c>
      <c r="D7041" s="89" t="s">
        <v>16565</v>
      </c>
      <c r="E7041" s="89" t="s">
        <v>6389</v>
      </c>
      <c r="F7041" s="89" t="s">
        <v>4088</v>
      </c>
      <c r="G7041" s="105">
        <v>45494.759722222225</v>
      </c>
      <c r="H7041" t="str">
        <f>INDEX(Partner_details[companyName], MATCH(E7041, Partner_details[email], 0))</f>
        <v>Tashir Khanjyan</v>
      </c>
      <c r="I7041">
        <f>IFERROR(INDEX(ggPayers[payer], MATCH(A7041, ggPayers[remote_order_id], 0)), 0)</f>
        <v>215947</v>
      </c>
      <c r="J7041" t="str">
        <f t="shared" si="109"/>
        <v>ggPay</v>
      </c>
    </row>
    <row r="7042" spans="1:10">
      <c r="A7042" s="89" t="s">
        <v>5953</v>
      </c>
      <c r="B7042" s="89">
        <v>500</v>
      </c>
      <c r="C7042" s="89" t="s">
        <v>5606</v>
      </c>
      <c r="D7042" s="89" t="s">
        <v>16566</v>
      </c>
      <c r="E7042" s="89" t="s">
        <v>6389</v>
      </c>
      <c r="F7042" s="89" t="s">
        <v>4088</v>
      </c>
      <c r="G7042" s="105">
        <v>45494.760416666664</v>
      </c>
      <c r="H7042" t="str">
        <f>INDEX(Partner_details[companyName], MATCH(E7042, Partner_details[email], 0))</f>
        <v>Tashir Khanjyan</v>
      </c>
      <c r="I7042">
        <f>IFERROR(INDEX(ggPayers[payer], MATCH(A7042, ggPayers[remote_order_id], 0)), 0)</f>
        <v>215947</v>
      </c>
      <c r="J7042" t="str">
        <f t="shared" si="109"/>
        <v>ggPay</v>
      </c>
    </row>
    <row r="7043" spans="1:10">
      <c r="A7043" s="89" t="s">
        <v>16567</v>
      </c>
      <c r="B7043" s="89">
        <v>3000</v>
      </c>
      <c r="C7043" s="89" t="s">
        <v>7963</v>
      </c>
      <c r="D7043" s="89" t="s">
        <v>16568</v>
      </c>
      <c r="E7043" s="89" t="s">
        <v>7235</v>
      </c>
      <c r="F7043" s="89" t="s">
        <v>710</v>
      </c>
      <c r="G7043" s="105">
        <v>45494.771527777775</v>
      </c>
      <c r="H7043" t="str">
        <f>INDEX(Partner_details[companyName], MATCH(E7043, Partner_details[email], 0))</f>
        <v>Smoking Chef</v>
      </c>
      <c r="I7043">
        <f>IFERROR(INDEX(ggPayers[payer], MATCH(A7043, ggPayers[remote_order_id], 0)), 0)</f>
        <v>0</v>
      </c>
      <c r="J7043" t="str">
        <f t="shared" ref="J7043:J7106" si="110">IF(NOT(I7043=0), "ggPay", "other")</f>
        <v>other</v>
      </c>
    </row>
    <row r="7044" spans="1:10">
      <c r="A7044" s="89" t="s">
        <v>16569</v>
      </c>
      <c r="B7044" s="89">
        <v>3000</v>
      </c>
      <c r="C7044" s="89" t="s">
        <v>7963</v>
      </c>
      <c r="D7044" s="89" t="s">
        <v>16570</v>
      </c>
      <c r="E7044" s="89" t="s">
        <v>7235</v>
      </c>
      <c r="F7044" s="89" t="s">
        <v>710</v>
      </c>
      <c r="G7044" s="105">
        <v>45494.771527777775</v>
      </c>
      <c r="H7044" t="str">
        <f>INDEX(Partner_details[companyName], MATCH(E7044, Partner_details[email], 0))</f>
        <v>Smoking Chef</v>
      </c>
      <c r="I7044">
        <f>IFERROR(INDEX(ggPayers[payer], MATCH(A7044, ggPayers[remote_order_id], 0)), 0)</f>
        <v>0</v>
      </c>
      <c r="J7044" t="str">
        <f t="shared" si="110"/>
        <v>other</v>
      </c>
    </row>
    <row r="7045" spans="1:10">
      <c r="A7045" s="89" t="s">
        <v>16571</v>
      </c>
      <c r="B7045" s="89">
        <v>3000</v>
      </c>
      <c r="C7045" s="89" t="s">
        <v>7963</v>
      </c>
      <c r="D7045" s="89"/>
      <c r="E7045" s="89" t="s">
        <v>7235</v>
      </c>
      <c r="F7045" s="89" t="s">
        <v>710</v>
      </c>
      <c r="G7045" s="105">
        <v>45494.772222222222</v>
      </c>
      <c r="H7045" t="str">
        <f>INDEX(Partner_details[companyName], MATCH(E7045, Partner_details[email], 0))</f>
        <v>Smoking Chef</v>
      </c>
      <c r="I7045">
        <f>IFERROR(INDEX(ggPayers[payer], MATCH(A7045, ggPayers[remote_order_id], 0)), 0)</f>
        <v>0</v>
      </c>
      <c r="J7045" t="str">
        <f t="shared" si="110"/>
        <v>other</v>
      </c>
    </row>
    <row r="7046" spans="1:10">
      <c r="A7046" s="89" t="s">
        <v>16572</v>
      </c>
      <c r="B7046" s="89">
        <v>3000</v>
      </c>
      <c r="C7046" s="89" t="s">
        <v>7963</v>
      </c>
      <c r="D7046" s="89"/>
      <c r="E7046" s="89" t="s">
        <v>7235</v>
      </c>
      <c r="F7046" s="89" t="s">
        <v>710</v>
      </c>
      <c r="G7046" s="105">
        <v>45494.772222222222</v>
      </c>
      <c r="H7046" t="str">
        <f>INDEX(Partner_details[companyName], MATCH(E7046, Partner_details[email], 0))</f>
        <v>Smoking Chef</v>
      </c>
      <c r="I7046">
        <f>IFERROR(INDEX(ggPayers[payer], MATCH(A7046, ggPayers[remote_order_id], 0)), 0)</f>
        <v>0</v>
      </c>
      <c r="J7046" t="str">
        <f t="shared" si="110"/>
        <v>other</v>
      </c>
    </row>
    <row r="7047" spans="1:10">
      <c r="A7047" s="89" t="s">
        <v>16573</v>
      </c>
      <c r="B7047" s="89">
        <v>1000</v>
      </c>
      <c r="C7047" s="89" t="s">
        <v>7963</v>
      </c>
      <c r="D7047" s="89" t="s">
        <v>16574</v>
      </c>
      <c r="E7047" s="89" t="s">
        <v>7579</v>
      </c>
      <c r="F7047" s="89" t="s">
        <v>602</v>
      </c>
      <c r="G7047" s="105">
        <v>45494.777777777781</v>
      </c>
      <c r="H7047" t="e">
        <f>INDEX(Partner_details[companyName], MATCH(E7047, Partner_details[email], 0))</f>
        <v>#N/A</v>
      </c>
      <c r="I7047">
        <f>IFERROR(INDEX(ggPayers[payer], MATCH(A7047, ggPayers[remote_order_id], 0)), 0)</f>
        <v>0</v>
      </c>
      <c r="J7047" t="str">
        <f t="shared" si="110"/>
        <v>other</v>
      </c>
    </row>
    <row r="7048" spans="1:10">
      <c r="A7048" s="89" t="s">
        <v>16575</v>
      </c>
      <c r="B7048" s="89">
        <v>1000</v>
      </c>
      <c r="C7048" s="89" t="s">
        <v>7963</v>
      </c>
      <c r="D7048" s="89"/>
      <c r="E7048" s="89" t="s">
        <v>7579</v>
      </c>
      <c r="F7048" s="89" t="s">
        <v>602</v>
      </c>
      <c r="G7048" s="105">
        <v>45494.77847222222</v>
      </c>
      <c r="H7048" t="e">
        <f>INDEX(Partner_details[companyName], MATCH(E7048, Partner_details[email], 0))</f>
        <v>#N/A</v>
      </c>
      <c r="I7048">
        <f>IFERROR(INDEX(ggPayers[payer], MATCH(A7048, ggPayers[remote_order_id], 0)), 0)</f>
        <v>0</v>
      </c>
      <c r="J7048" t="str">
        <f t="shared" si="110"/>
        <v>other</v>
      </c>
    </row>
    <row r="7049" spans="1:10">
      <c r="A7049" s="89" t="s">
        <v>16576</v>
      </c>
      <c r="B7049" s="89">
        <v>1000</v>
      </c>
      <c r="C7049" s="89" t="s">
        <v>7963</v>
      </c>
      <c r="D7049" s="89" t="s">
        <v>16577</v>
      </c>
      <c r="E7049" s="89" t="s">
        <v>7579</v>
      </c>
      <c r="F7049" s="89" t="s">
        <v>602</v>
      </c>
      <c r="G7049" s="105">
        <v>45494.77847222222</v>
      </c>
      <c r="H7049" t="e">
        <f>INDEX(Partner_details[companyName], MATCH(E7049, Partner_details[email], 0))</f>
        <v>#N/A</v>
      </c>
      <c r="I7049">
        <f>IFERROR(INDEX(ggPayers[payer], MATCH(A7049, ggPayers[remote_order_id], 0)), 0)</f>
        <v>0</v>
      </c>
      <c r="J7049" t="str">
        <f t="shared" si="110"/>
        <v>other</v>
      </c>
    </row>
    <row r="7050" spans="1:10">
      <c r="A7050" s="89" t="s">
        <v>16578</v>
      </c>
      <c r="B7050" s="89">
        <v>1000</v>
      </c>
      <c r="C7050" s="89" t="s">
        <v>7963</v>
      </c>
      <c r="D7050" s="89"/>
      <c r="E7050" s="89" t="s">
        <v>130</v>
      </c>
      <c r="F7050" s="89" t="s">
        <v>128</v>
      </c>
      <c r="G7050" s="105">
        <v>45494.779166666667</v>
      </c>
      <c r="H7050" t="str">
        <f>INDEX(Partner_details[companyName], MATCH(E7050, Partner_details[email], 0))</f>
        <v>Avetis Grigoryan</v>
      </c>
      <c r="I7050">
        <f>IFERROR(INDEX(ggPayers[payer], MATCH(A7050, ggPayers[remote_order_id], 0)), 0)</f>
        <v>0</v>
      </c>
      <c r="J7050" t="str">
        <f t="shared" si="110"/>
        <v>other</v>
      </c>
    </row>
    <row r="7051" spans="1:10">
      <c r="A7051" s="89" t="s">
        <v>16579</v>
      </c>
      <c r="B7051" s="89">
        <v>1000</v>
      </c>
      <c r="C7051" s="89" t="s">
        <v>7963</v>
      </c>
      <c r="D7051" s="89" t="s">
        <v>16580</v>
      </c>
      <c r="E7051" s="89" t="s">
        <v>130</v>
      </c>
      <c r="F7051" s="89" t="s">
        <v>128</v>
      </c>
      <c r="G7051" s="105">
        <v>45494.779861111114</v>
      </c>
      <c r="H7051" t="str">
        <f>INDEX(Partner_details[companyName], MATCH(E7051, Partner_details[email], 0))</f>
        <v>Avetis Grigoryan</v>
      </c>
      <c r="I7051">
        <f>IFERROR(INDEX(ggPayers[payer], MATCH(A7051, ggPayers[remote_order_id], 0)), 0)</f>
        <v>0</v>
      </c>
      <c r="J7051" t="str">
        <f t="shared" si="110"/>
        <v>other</v>
      </c>
    </row>
    <row r="7052" spans="1:10">
      <c r="A7052" s="89" t="s">
        <v>4998</v>
      </c>
      <c r="B7052" s="89">
        <v>500</v>
      </c>
      <c r="C7052" s="89" t="s">
        <v>561</v>
      </c>
      <c r="D7052" s="89" t="s">
        <v>16581</v>
      </c>
      <c r="E7052" s="89" t="s">
        <v>7306</v>
      </c>
      <c r="F7052" s="89" t="s">
        <v>379</v>
      </c>
      <c r="G7052" s="105">
        <v>45494.795138888891</v>
      </c>
      <c r="H7052" t="str">
        <f>INDEX(Partner_details[companyName], MATCH(E7052, Partner_details[email], 0))</f>
        <v>Bardak</v>
      </c>
      <c r="I7052">
        <f>IFERROR(INDEX(ggPayers[payer], MATCH(A7052, ggPayers[remote_order_id], 0)), 0)</f>
        <v>82763</v>
      </c>
      <c r="J7052" t="str">
        <f t="shared" si="110"/>
        <v>ggPay</v>
      </c>
    </row>
    <row r="7053" spans="1:10">
      <c r="A7053" s="89" t="s">
        <v>16582</v>
      </c>
      <c r="B7053" s="89">
        <v>3000</v>
      </c>
      <c r="C7053" s="89" t="s">
        <v>7963</v>
      </c>
      <c r="D7053" s="89" t="s">
        <v>16583</v>
      </c>
      <c r="E7053" s="89" t="s">
        <v>6728</v>
      </c>
      <c r="F7053" s="89" t="s">
        <v>6727</v>
      </c>
      <c r="G7053" s="105">
        <v>45494.813194444447</v>
      </c>
      <c r="H7053" t="str">
        <f>INDEX(Partner_details[companyName], MATCH(E7053, Partner_details[email], 0))</f>
        <v>Byblos</v>
      </c>
      <c r="I7053">
        <f>IFERROR(INDEX(ggPayers[payer], MATCH(A7053, ggPayers[remote_order_id], 0)), 0)</f>
        <v>0</v>
      </c>
      <c r="J7053" t="str">
        <f t="shared" si="110"/>
        <v>other</v>
      </c>
    </row>
    <row r="7054" spans="1:10">
      <c r="A7054" s="89" t="s">
        <v>16584</v>
      </c>
      <c r="B7054" s="89">
        <v>3000</v>
      </c>
      <c r="C7054" s="89" t="s">
        <v>7963</v>
      </c>
      <c r="D7054" s="89"/>
      <c r="E7054" s="89" t="s">
        <v>6728</v>
      </c>
      <c r="F7054" s="89" t="s">
        <v>6727</v>
      </c>
      <c r="G7054" s="105">
        <v>45494.813194444447</v>
      </c>
      <c r="H7054" t="str">
        <f>INDEX(Partner_details[companyName], MATCH(E7054, Partner_details[email], 0))</f>
        <v>Byblos</v>
      </c>
      <c r="I7054">
        <f>IFERROR(INDEX(ggPayers[payer], MATCH(A7054, ggPayers[remote_order_id], 0)), 0)</f>
        <v>0</v>
      </c>
      <c r="J7054" t="str">
        <f t="shared" si="110"/>
        <v>other</v>
      </c>
    </row>
    <row r="7055" spans="1:10">
      <c r="A7055" s="89" t="s">
        <v>16585</v>
      </c>
      <c r="B7055" s="89">
        <v>3000</v>
      </c>
      <c r="C7055" s="89" t="s">
        <v>7963</v>
      </c>
      <c r="D7055" s="89"/>
      <c r="E7055" s="89" t="s">
        <v>6728</v>
      </c>
      <c r="F7055" s="89" t="s">
        <v>6727</v>
      </c>
      <c r="G7055" s="105">
        <v>45494.813194444447</v>
      </c>
      <c r="H7055" t="str">
        <f>INDEX(Partner_details[companyName], MATCH(E7055, Partner_details[email], 0))</f>
        <v>Byblos</v>
      </c>
      <c r="I7055">
        <f>IFERROR(INDEX(ggPayers[payer], MATCH(A7055, ggPayers[remote_order_id], 0)), 0)</f>
        <v>0</v>
      </c>
      <c r="J7055" t="str">
        <f t="shared" si="110"/>
        <v>other</v>
      </c>
    </row>
    <row r="7056" spans="1:10">
      <c r="A7056" s="89" t="s">
        <v>16586</v>
      </c>
      <c r="B7056" s="89">
        <v>3000</v>
      </c>
      <c r="C7056" s="89" t="s">
        <v>7963</v>
      </c>
      <c r="D7056" s="89"/>
      <c r="E7056" s="89" t="s">
        <v>6728</v>
      </c>
      <c r="F7056" s="89" t="s">
        <v>6727</v>
      </c>
      <c r="G7056" s="105">
        <v>45494.813888888886</v>
      </c>
      <c r="H7056" t="str">
        <f>INDEX(Partner_details[companyName], MATCH(E7056, Partner_details[email], 0))</f>
        <v>Byblos</v>
      </c>
      <c r="I7056">
        <f>IFERROR(INDEX(ggPayers[payer], MATCH(A7056, ggPayers[remote_order_id], 0)), 0)</f>
        <v>0</v>
      </c>
      <c r="J7056" t="str">
        <f t="shared" si="110"/>
        <v>other</v>
      </c>
    </row>
    <row r="7057" spans="1:10">
      <c r="A7057" s="89" t="s">
        <v>16587</v>
      </c>
      <c r="B7057" s="89">
        <v>2000</v>
      </c>
      <c r="C7057" s="89" t="s">
        <v>7963</v>
      </c>
      <c r="D7057" s="89" t="s">
        <v>16588</v>
      </c>
      <c r="E7057" s="89" t="s">
        <v>6816</v>
      </c>
      <c r="F7057" s="89" t="s">
        <v>1095</v>
      </c>
      <c r="G7057" s="105">
        <v>45495.293055555558</v>
      </c>
      <c r="H7057" t="str">
        <f>INDEX(Partner_details[companyName], MATCH(E7057, Partner_details[email], 0))</f>
        <v>Turqaget</v>
      </c>
      <c r="I7057">
        <f>IFERROR(INDEX(ggPayers[payer], MATCH(A7057, ggPayers[remote_order_id], 0)), 0)</f>
        <v>0</v>
      </c>
      <c r="J7057" t="str">
        <f t="shared" si="110"/>
        <v>other</v>
      </c>
    </row>
    <row r="7058" spans="1:10">
      <c r="A7058" s="89" t="s">
        <v>16589</v>
      </c>
      <c r="B7058" s="89">
        <v>2000</v>
      </c>
      <c r="C7058" s="89" t="s">
        <v>7963</v>
      </c>
      <c r="D7058" s="89" t="s">
        <v>16590</v>
      </c>
      <c r="E7058" s="89" t="s">
        <v>6816</v>
      </c>
      <c r="F7058" s="89" t="s">
        <v>1095</v>
      </c>
      <c r="G7058" s="105">
        <v>45495.295138888891</v>
      </c>
      <c r="H7058" t="str">
        <f>INDEX(Partner_details[companyName], MATCH(E7058, Partner_details[email], 0))</f>
        <v>Turqaget</v>
      </c>
      <c r="I7058">
        <f>IFERROR(INDEX(ggPayers[payer], MATCH(A7058, ggPayers[remote_order_id], 0)), 0)</f>
        <v>0</v>
      </c>
      <c r="J7058" t="str">
        <f t="shared" si="110"/>
        <v>other</v>
      </c>
    </row>
    <row r="7059" spans="1:10">
      <c r="A7059" s="89" t="s">
        <v>4997</v>
      </c>
      <c r="B7059" s="89">
        <v>500</v>
      </c>
      <c r="C7059" s="89" t="s">
        <v>561</v>
      </c>
      <c r="D7059" s="89"/>
      <c r="E7059" s="89" t="s">
        <v>7339</v>
      </c>
      <c r="F7059" s="89" t="s">
        <v>4573</v>
      </c>
      <c r="G7059" s="105">
        <v>45495.295138888891</v>
      </c>
      <c r="H7059" t="str">
        <f>INDEX(Partner_details[companyName], MATCH(E7059, Partner_details[email], 0))</f>
        <v>Tashir Mazmanyan</v>
      </c>
      <c r="I7059">
        <f>IFERROR(INDEX(ggPayers[payer], MATCH(A7059, ggPayers[remote_order_id], 0)), 0)</f>
        <v>0</v>
      </c>
      <c r="J7059" t="str">
        <f t="shared" si="110"/>
        <v>other</v>
      </c>
    </row>
    <row r="7060" spans="1:10">
      <c r="A7060" s="89" t="s">
        <v>5951</v>
      </c>
      <c r="B7060" s="89">
        <v>1000</v>
      </c>
      <c r="C7060" s="89" t="s">
        <v>5606</v>
      </c>
      <c r="D7060" s="89" t="s">
        <v>16591</v>
      </c>
      <c r="E7060" s="89" t="s">
        <v>6728</v>
      </c>
      <c r="F7060" s="89" t="s">
        <v>6727</v>
      </c>
      <c r="G7060" s="105">
        <v>45495.381249999999</v>
      </c>
      <c r="H7060" t="str">
        <f>INDEX(Partner_details[companyName], MATCH(E7060, Partner_details[email], 0))</f>
        <v>Byblos</v>
      </c>
      <c r="I7060">
        <f>IFERROR(INDEX(ggPayers[payer], MATCH(A7060, ggPayers[remote_order_id], 0)), 0)</f>
        <v>5323</v>
      </c>
      <c r="J7060" t="str">
        <f t="shared" si="110"/>
        <v>ggPay</v>
      </c>
    </row>
    <row r="7061" spans="1:10">
      <c r="A7061" s="89" t="s">
        <v>5949</v>
      </c>
      <c r="B7061" s="89">
        <v>1000</v>
      </c>
      <c r="C7061" s="89" t="s">
        <v>5606</v>
      </c>
      <c r="D7061" s="99" t="s">
        <v>16592</v>
      </c>
      <c r="E7061" s="89" t="s">
        <v>6728</v>
      </c>
      <c r="F7061" s="89" t="s">
        <v>6727</v>
      </c>
      <c r="G7061" s="105">
        <v>45495.381249999999</v>
      </c>
      <c r="H7061" t="str">
        <f>INDEX(Partner_details[companyName], MATCH(E7061, Partner_details[email], 0))</f>
        <v>Byblos</v>
      </c>
      <c r="I7061">
        <f>IFERROR(INDEX(ggPayers[payer], MATCH(A7061, ggPayers[remote_order_id], 0)), 0)</f>
        <v>5323</v>
      </c>
      <c r="J7061" t="str">
        <f t="shared" si="110"/>
        <v>ggPay</v>
      </c>
    </row>
    <row r="7062" spans="1:10">
      <c r="A7062" s="89" t="s">
        <v>16593</v>
      </c>
      <c r="B7062" s="89">
        <v>1000</v>
      </c>
      <c r="C7062" s="89" t="s">
        <v>7963</v>
      </c>
      <c r="D7062" s="89" t="s">
        <v>16594</v>
      </c>
      <c r="E7062" s="89" t="s">
        <v>7018</v>
      </c>
      <c r="F7062" s="89" t="s">
        <v>476</v>
      </c>
      <c r="G7062" s="105">
        <v>45495.40625</v>
      </c>
      <c r="H7062" t="str">
        <f>INDEX(Partner_details[companyName], MATCH(E7062, Partner_details[email], 0))</f>
        <v>Malocco</v>
      </c>
      <c r="I7062">
        <f>IFERROR(INDEX(ggPayers[payer], MATCH(A7062, ggPayers[remote_order_id], 0)), 0)</f>
        <v>0</v>
      </c>
      <c r="J7062" t="str">
        <f t="shared" si="110"/>
        <v>other</v>
      </c>
    </row>
    <row r="7063" spans="1:10">
      <c r="A7063" s="89" t="s">
        <v>16595</v>
      </c>
      <c r="B7063" s="89">
        <v>500</v>
      </c>
      <c r="C7063" s="89" t="s">
        <v>7963</v>
      </c>
      <c r="D7063" s="89" t="s">
        <v>16596</v>
      </c>
      <c r="E7063" s="89" t="s">
        <v>7018</v>
      </c>
      <c r="F7063" s="89" t="s">
        <v>476</v>
      </c>
      <c r="G7063" s="105">
        <v>45495.40902777778</v>
      </c>
      <c r="H7063" t="str">
        <f>INDEX(Partner_details[companyName], MATCH(E7063, Partner_details[email], 0))</f>
        <v>Malocco</v>
      </c>
      <c r="I7063">
        <f>IFERROR(INDEX(ggPayers[payer], MATCH(A7063, ggPayers[remote_order_id], 0)), 0)</f>
        <v>0</v>
      </c>
      <c r="J7063" t="str">
        <f t="shared" si="110"/>
        <v>other</v>
      </c>
    </row>
    <row r="7064" spans="1:10">
      <c r="A7064" s="89" t="s">
        <v>16597</v>
      </c>
      <c r="B7064" s="89">
        <v>500</v>
      </c>
      <c r="C7064" s="89" t="s">
        <v>7963</v>
      </c>
      <c r="D7064" s="89" t="s">
        <v>16598</v>
      </c>
      <c r="E7064" s="89" t="s">
        <v>7018</v>
      </c>
      <c r="F7064" s="89" t="s">
        <v>476</v>
      </c>
      <c r="G7064" s="105">
        <v>45495.40902777778</v>
      </c>
      <c r="H7064" t="str">
        <f>INDEX(Partner_details[companyName], MATCH(E7064, Partner_details[email], 0))</f>
        <v>Malocco</v>
      </c>
      <c r="I7064">
        <f>IFERROR(INDEX(ggPayers[payer], MATCH(A7064, ggPayers[remote_order_id], 0)), 0)</f>
        <v>0</v>
      </c>
      <c r="J7064" t="str">
        <f t="shared" si="110"/>
        <v>other</v>
      </c>
    </row>
    <row r="7065" spans="1:10">
      <c r="A7065" s="89" t="s">
        <v>5947</v>
      </c>
      <c r="B7065" s="89">
        <v>500</v>
      </c>
      <c r="C7065" s="89" t="s">
        <v>5606</v>
      </c>
      <c r="D7065" s="89" t="s">
        <v>16599</v>
      </c>
      <c r="E7065" s="89" t="s">
        <v>7133</v>
      </c>
      <c r="F7065" s="89" t="s">
        <v>801</v>
      </c>
      <c r="G7065" s="105">
        <v>45495.431250000001</v>
      </c>
      <c r="H7065" t="str">
        <f>INDEX(Partner_details[companyName], MATCH(E7065, Partner_details[email], 0))</f>
        <v>Prepa</v>
      </c>
      <c r="I7065">
        <f>IFERROR(INDEX(ggPayers[payer], MATCH(A7065, ggPayers[remote_order_id], 0)), 0)</f>
        <v>59637</v>
      </c>
      <c r="J7065" t="str">
        <f t="shared" si="110"/>
        <v>ggPay</v>
      </c>
    </row>
    <row r="7066" spans="1:10">
      <c r="A7066" s="89" t="s">
        <v>16600</v>
      </c>
      <c r="B7066" s="89">
        <v>2000</v>
      </c>
      <c r="C7066" s="89" t="s">
        <v>7963</v>
      </c>
      <c r="D7066" s="89" t="s">
        <v>16601</v>
      </c>
      <c r="E7066" s="89" t="s">
        <v>130</v>
      </c>
      <c r="F7066" s="89" t="s">
        <v>128</v>
      </c>
      <c r="G7066" s="105">
        <v>45495.493750000001</v>
      </c>
      <c r="H7066" t="str">
        <f>INDEX(Partner_details[companyName], MATCH(E7066, Partner_details[email], 0))</f>
        <v>Avetis Grigoryan</v>
      </c>
      <c r="I7066">
        <f>IFERROR(INDEX(ggPayers[payer], MATCH(A7066, ggPayers[remote_order_id], 0)), 0)</f>
        <v>0</v>
      </c>
      <c r="J7066" t="str">
        <f t="shared" si="110"/>
        <v>other</v>
      </c>
    </row>
    <row r="7067" spans="1:10">
      <c r="A7067" s="89" t="s">
        <v>16602</v>
      </c>
      <c r="B7067" s="89">
        <v>2000</v>
      </c>
      <c r="C7067" s="89" t="s">
        <v>7963</v>
      </c>
      <c r="D7067" s="89"/>
      <c r="E7067" s="89" t="s">
        <v>130</v>
      </c>
      <c r="F7067" s="89" t="s">
        <v>128</v>
      </c>
      <c r="G7067" s="105">
        <v>45495.493750000001</v>
      </c>
      <c r="H7067" t="str">
        <f>INDEX(Partner_details[companyName], MATCH(E7067, Partner_details[email], 0))</f>
        <v>Avetis Grigoryan</v>
      </c>
      <c r="I7067">
        <f>IFERROR(INDEX(ggPayers[payer], MATCH(A7067, ggPayers[remote_order_id], 0)), 0)</f>
        <v>0</v>
      </c>
      <c r="J7067" t="str">
        <f t="shared" si="110"/>
        <v>other</v>
      </c>
    </row>
    <row r="7068" spans="1:10">
      <c r="A7068" s="89" t="s">
        <v>5945</v>
      </c>
      <c r="B7068" s="89">
        <v>100</v>
      </c>
      <c r="C7068" s="89" t="s">
        <v>5606</v>
      </c>
      <c r="D7068" s="89" t="s">
        <v>16603</v>
      </c>
      <c r="E7068" s="89" t="s">
        <v>7230</v>
      </c>
      <c r="F7068" s="89" t="s">
        <v>4342</v>
      </c>
      <c r="G7068" s="105">
        <v>45495.507638888892</v>
      </c>
      <c r="H7068" t="str">
        <f>INDEX(Partner_details[companyName], MATCH(E7068, Partner_details[email], 0))</f>
        <v>gg cjsc</v>
      </c>
      <c r="I7068">
        <f>IFERROR(INDEX(ggPayers[payer], MATCH(A7068, ggPayers[remote_order_id], 0)), 0)</f>
        <v>262511</v>
      </c>
      <c r="J7068" t="str">
        <f t="shared" si="110"/>
        <v>ggPay</v>
      </c>
    </row>
    <row r="7069" spans="1:10">
      <c r="A7069" s="89" t="s">
        <v>5271</v>
      </c>
      <c r="B7069" s="89">
        <v>1000</v>
      </c>
      <c r="C7069" s="89" t="s">
        <v>561</v>
      </c>
      <c r="D7069" s="89" t="s">
        <v>16604</v>
      </c>
      <c r="E7069" s="89" t="s">
        <v>7296</v>
      </c>
      <c r="F7069" s="89" t="s">
        <v>516</v>
      </c>
      <c r="G7069" s="105">
        <v>45495.537499999999</v>
      </c>
      <c r="H7069" t="str">
        <f>INDEX(Partner_details[companyName], MATCH(E7069, Partner_details[email], 0))</f>
        <v>Paul</v>
      </c>
      <c r="I7069">
        <f>IFERROR(INDEX(ggPayers[payer], MATCH(A7069, ggPayers[remote_order_id], 0)), 0)</f>
        <v>535806</v>
      </c>
      <c r="J7069" t="str">
        <f t="shared" si="110"/>
        <v>ggPay</v>
      </c>
    </row>
    <row r="7070" spans="1:10">
      <c r="A7070" s="89" t="s">
        <v>16605</v>
      </c>
      <c r="B7070" s="89">
        <v>1000</v>
      </c>
      <c r="C7070" s="89" t="s">
        <v>7963</v>
      </c>
      <c r="D7070" s="89" t="s">
        <v>16606</v>
      </c>
      <c r="E7070" s="89" t="s">
        <v>7579</v>
      </c>
      <c r="F7070" s="89" t="s">
        <v>602</v>
      </c>
      <c r="G7070" s="105">
        <v>45495.564583333333</v>
      </c>
      <c r="H7070" t="e">
        <f>INDEX(Partner_details[companyName], MATCH(E7070, Partner_details[email], 0))</f>
        <v>#N/A</v>
      </c>
      <c r="I7070">
        <f>IFERROR(INDEX(ggPayers[payer], MATCH(A7070, ggPayers[remote_order_id], 0)), 0)</f>
        <v>0</v>
      </c>
      <c r="J7070" t="str">
        <f t="shared" si="110"/>
        <v>other</v>
      </c>
    </row>
    <row r="7071" spans="1:10">
      <c r="A7071" s="89" t="s">
        <v>16607</v>
      </c>
      <c r="B7071" s="89">
        <v>500</v>
      </c>
      <c r="C7071" s="89" t="s">
        <v>7963</v>
      </c>
      <c r="D7071" s="89" t="s">
        <v>16608</v>
      </c>
      <c r="E7071" s="89" t="s">
        <v>7192</v>
      </c>
      <c r="F7071" s="89" t="s">
        <v>1998</v>
      </c>
      <c r="G7071" s="105">
        <v>45495.585416666669</v>
      </c>
      <c r="H7071" t="str">
        <f>INDEX(Partner_details[companyName], MATCH(E7071, Partner_details[email], 0))</f>
        <v>Karas Tumanyan</v>
      </c>
      <c r="I7071">
        <f>IFERROR(INDEX(ggPayers[payer], MATCH(A7071, ggPayers[remote_order_id], 0)), 0)</f>
        <v>0</v>
      </c>
      <c r="J7071" t="str">
        <f t="shared" si="110"/>
        <v>other</v>
      </c>
    </row>
    <row r="7072" spans="1:10">
      <c r="A7072" s="89" t="s">
        <v>16609</v>
      </c>
      <c r="B7072" s="89">
        <v>500</v>
      </c>
      <c r="C7072" s="89" t="s">
        <v>7963</v>
      </c>
      <c r="D7072" s="89" t="s">
        <v>16610</v>
      </c>
      <c r="E7072" s="89" t="s">
        <v>7192</v>
      </c>
      <c r="F7072" s="89" t="s">
        <v>1998</v>
      </c>
      <c r="G7072" s="105">
        <v>45495.586111111108</v>
      </c>
      <c r="H7072" t="str">
        <f>INDEX(Partner_details[companyName], MATCH(E7072, Partner_details[email], 0))</f>
        <v>Karas Tumanyan</v>
      </c>
      <c r="I7072">
        <f>IFERROR(INDEX(ggPayers[payer], MATCH(A7072, ggPayers[remote_order_id], 0)), 0)</f>
        <v>0</v>
      </c>
      <c r="J7072" t="str">
        <f t="shared" si="110"/>
        <v>other</v>
      </c>
    </row>
    <row r="7073" spans="1:10">
      <c r="A7073" s="89" t="s">
        <v>16611</v>
      </c>
      <c r="B7073" s="89">
        <v>500</v>
      </c>
      <c r="C7073" s="89" t="s">
        <v>7963</v>
      </c>
      <c r="D7073" s="89"/>
      <c r="E7073" s="89" t="s">
        <v>7192</v>
      </c>
      <c r="F7073" s="89" t="s">
        <v>1998</v>
      </c>
      <c r="G7073" s="105">
        <v>45495.586805555555</v>
      </c>
      <c r="H7073" t="str">
        <f>INDEX(Partner_details[companyName], MATCH(E7073, Partner_details[email], 0))</f>
        <v>Karas Tumanyan</v>
      </c>
      <c r="I7073">
        <f>IFERROR(INDEX(ggPayers[payer], MATCH(A7073, ggPayers[remote_order_id], 0)), 0)</f>
        <v>0</v>
      </c>
      <c r="J7073" t="str">
        <f t="shared" si="110"/>
        <v>other</v>
      </c>
    </row>
    <row r="7074" spans="1:10">
      <c r="A7074" s="89" t="s">
        <v>5269</v>
      </c>
      <c r="B7074" s="89">
        <v>1000</v>
      </c>
      <c r="C7074" s="89" t="s">
        <v>561</v>
      </c>
      <c r="D7074" s="89" t="s">
        <v>16612</v>
      </c>
      <c r="E7074" s="89" t="s">
        <v>314</v>
      </c>
      <c r="F7074" s="89" t="s">
        <v>313</v>
      </c>
      <c r="G7074" s="105">
        <v>45495.599305555559</v>
      </c>
      <c r="H7074" t="str">
        <f>INDEX(Partner_details[companyName], MATCH(E7074, Partner_details[email], 0))</f>
        <v>gg cjsc</v>
      </c>
      <c r="I7074">
        <f>IFERROR(INDEX(ggPayers[payer], MATCH(A7074, ggPayers[remote_order_id], 0)), 0)</f>
        <v>798</v>
      </c>
      <c r="J7074" t="str">
        <f t="shared" si="110"/>
        <v>ggPay</v>
      </c>
    </row>
    <row r="7075" spans="1:10">
      <c r="A7075" s="89" t="s">
        <v>5943</v>
      </c>
      <c r="B7075" s="89">
        <v>100</v>
      </c>
      <c r="C7075" s="89" t="s">
        <v>5606</v>
      </c>
      <c r="D7075" s="89" t="s">
        <v>16613</v>
      </c>
      <c r="E7075" s="89" t="s">
        <v>6916</v>
      </c>
      <c r="F7075" s="89" t="s">
        <v>5265</v>
      </c>
      <c r="G7075" s="105">
        <v>45495.602777777778</v>
      </c>
      <c r="H7075" t="str">
        <f>INDEX(Partner_details[companyName], MATCH(E7075, Partner_details[email], 0))</f>
        <v>Tashir Mashtoc (Pak Shuka)</v>
      </c>
      <c r="I7075">
        <f>IFERROR(INDEX(ggPayers[payer], MATCH(A7075, ggPayers[remote_order_id], 0)), 0)</f>
        <v>262511</v>
      </c>
      <c r="J7075" t="str">
        <f t="shared" si="110"/>
        <v>ggPay</v>
      </c>
    </row>
    <row r="7076" spans="1:10">
      <c r="A7076" s="89" t="s">
        <v>5266</v>
      </c>
      <c r="B7076" s="89">
        <v>100</v>
      </c>
      <c r="C7076" s="89" t="s">
        <v>561</v>
      </c>
      <c r="D7076" s="89" t="s">
        <v>16614</v>
      </c>
      <c r="E7076" s="89" t="s">
        <v>6916</v>
      </c>
      <c r="F7076" s="89" t="s">
        <v>5265</v>
      </c>
      <c r="G7076" s="105">
        <v>45495.602777777778</v>
      </c>
      <c r="H7076" t="str">
        <f>INDEX(Partner_details[companyName], MATCH(E7076, Partner_details[email], 0))</f>
        <v>Tashir Mashtoc (Pak Shuka)</v>
      </c>
      <c r="I7076">
        <f>IFERROR(INDEX(ggPayers[payer], MATCH(A7076, ggPayers[remote_order_id], 0)), 0)</f>
        <v>262511</v>
      </c>
      <c r="J7076" t="str">
        <f t="shared" si="110"/>
        <v>ggPay</v>
      </c>
    </row>
    <row r="7077" spans="1:10">
      <c r="A7077" s="89" t="s">
        <v>5263</v>
      </c>
      <c r="B7077" s="89">
        <v>1000</v>
      </c>
      <c r="C7077" s="89" t="s">
        <v>561</v>
      </c>
      <c r="D7077" s="89" t="s">
        <v>16615</v>
      </c>
      <c r="E7077" s="89" t="s">
        <v>6728</v>
      </c>
      <c r="F7077" s="89" t="s">
        <v>6727</v>
      </c>
      <c r="G7077" s="105">
        <v>45495.621527777781</v>
      </c>
      <c r="H7077" t="str">
        <f>INDEX(Partner_details[companyName], MATCH(E7077, Partner_details[email], 0))</f>
        <v>Byblos</v>
      </c>
      <c r="I7077">
        <f>IFERROR(INDEX(ggPayers[payer], MATCH(A7077, ggPayers[remote_order_id], 0)), 0)</f>
        <v>815762</v>
      </c>
      <c r="J7077" t="str">
        <f t="shared" si="110"/>
        <v>ggPay</v>
      </c>
    </row>
    <row r="7078" spans="1:10">
      <c r="A7078" s="89" t="s">
        <v>16616</v>
      </c>
      <c r="B7078" s="89">
        <v>300</v>
      </c>
      <c r="C7078" s="89" t="s">
        <v>7963</v>
      </c>
      <c r="D7078" s="89" t="s">
        <v>16617</v>
      </c>
      <c r="E7078" s="89" t="s">
        <v>6714</v>
      </c>
      <c r="F7078" s="89" t="s">
        <v>585</v>
      </c>
      <c r="G7078" s="105">
        <v>45495.625694444447</v>
      </c>
      <c r="H7078" t="str">
        <f>INDEX(Partner_details[companyName], MATCH(E7078, Partner_details[email], 0))</f>
        <v>Dodopizza</v>
      </c>
      <c r="I7078">
        <f>IFERROR(INDEX(ggPayers[payer], MATCH(A7078, ggPayers[remote_order_id], 0)), 0)</f>
        <v>0</v>
      </c>
      <c r="J7078" t="str">
        <f t="shared" si="110"/>
        <v>other</v>
      </c>
    </row>
    <row r="7079" spans="1:10">
      <c r="A7079" s="89" t="s">
        <v>5940</v>
      </c>
      <c r="B7079" s="89">
        <v>500</v>
      </c>
      <c r="C7079" s="89" t="s">
        <v>5606</v>
      </c>
      <c r="D7079" s="89" t="s">
        <v>16618</v>
      </c>
      <c r="E7079" s="89" t="s">
        <v>7018</v>
      </c>
      <c r="F7079" s="89" t="s">
        <v>476</v>
      </c>
      <c r="G7079" s="105">
        <v>45495.65625</v>
      </c>
      <c r="H7079" t="str">
        <f>INDEX(Partner_details[companyName], MATCH(E7079, Partner_details[email], 0))</f>
        <v>Malocco</v>
      </c>
      <c r="I7079">
        <f>IFERROR(INDEX(ggPayers[payer], MATCH(A7079, ggPayers[remote_order_id], 0)), 0)</f>
        <v>318445</v>
      </c>
      <c r="J7079" t="str">
        <f t="shared" si="110"/>
        <v>ggPay</v>
      </c>
    </row>
    <row r="7080" spans="1:10">
      <c r="A7080" s="89" t="s">
        <v>5260</v>
      </c>
      <c r="B7080" s="89">
        <v>1000</v>
      </c>
      <c r="C7080" s="89" t="s">
        <v>561</v>
      </c>
      <c r="D7080" s="89" t="s">
        <v>16619</v>
      </c>
      <c r="E7080" s="89" t="s">
        <v>7346</v>
      </c>
      <c r="F7080" s="89" t="s">
        <v>518</v>
      </c>
      <c r="G7080" s="105">
        <v>45495.669444444444</v>
      </c>
      <c r="H7080" t="str">
        <f>INDEX(Partner_details[companyName], MATCH(E7080, Partner_details[email], 0))</f>
        <v>Pizzanini</v>
      </c>
      <c r="I7080">
        <f>IFERROR(INDEX(ggPayers[payer], MATCH(A7080, ggPayers[remote_order_id], 0)), 0)</f>
        <v>249231</v>
      </c>
      <c r="J7080" t="str">
        <f t="shared" si="110"/>
        <v>ggPay</v>
      </c>
    </row>
    <row r="7081" spans="1:10">
      <c r="A7081" s="89" t="s">
        <v>5259</v>
      </c>
      <c r="B7081" s="89">
        <v>800</v>
      </c>
      <c r="C7081" s="89" t="s">
        <v>561</v>
      </c>
      <c r="D7081" s="89"/>
      <c r="E7081" s="89" t="s">
        <v>7018</v>
      </c>
      <c r="F7081" s="89" t="s">
        <v>476</v>
      </c>
      <c r="G7081" s="105">
        <v>45495.686111111114</v>
      </c>
      <c r="H7081" t="str">
        <f>INDEX(Partner_details[companyName], MATCH(E7081, Partner_details[email], 0))</f>
        <v>Malocco</v>
      </c>
      <c r="I7081">
        <f>IFERROR(INDEX(ggPayers[payer], MATCH(A7081, ggPayers[remote_order_id], 0)), 0)</f>
        <v>0</v>
      </c>
      <c r="J7081" t="str">
        <f t="shared" si="110"/>
        <v>other</v>
      </c>
    </row>
    <row r="7082" spans="1:10">
      <c r="A7082" s="89" t="s">
        <v>5258</v>
      </c>
      <c r="B7082" s="89">
        <v>500</v>
      </c>
      <c r="C7082" s="89" t="s">
        <v>561</v>
      </c>
      <c r="D7082" s="89"/>
      <c r="E7082" s="89" t="s">
        <v>6984</v>
      </c>
      <c r="F7082" s="89" t="s">
        <v>206</v>
      </c>
      <c r="G7082" s="105">
        <v>45495.690972222219</v>
      </c>
      <c r="H7082" t="str">
        <f>INDEX(Partner_details[companyName], MATCH(E7082, Partner_details[email], 0))</f>
        <v>gg cjsc</v>
      </c>
      <c r="I7082">
        <f>IFERROR(INDEX(ggPayers[payer], MATCH(A7082, ggPayers[remote_order_id], 0)), 0)</f>
        <v>0</v>
      </c>
      <c r="J7082" t="str">
        <f t="shared" si="110"/>
        <v>other</v>
      </c>
    </row>
    <row r="7083" spans="1:10">
      <c r="A7083" s="89" t="s">
        <v>16620</v>
      </c>
      <c r="B7083" s="89">
        <v>1000</v>
      </c>
      <c r="C7083" s="89" t="s">
        <v>7963</v>
      </c>
      <c r="D7083" s="89"/>
      <c r="E7083" s="89" t="s">
        <v>6984</v>
      </c>
      <c r="F7083" s="89" t="s">
        <v>206</v>
      </c>
      <c r="G7083" s="105">
        <v>45495.692361111112</v>
      </c>
      <c r="H7083" t="str">
        <f>INDEX(Partner_details[companyName], MATCH(E7083, Partner_details[email], 0))</f>
        <v>gg cjsc</v>
      </c>
      <c r="I7083">
        <f>IFERROR(INDEX(ggPayers[payer], MATCH(A7083, ggPayers[remote_order_id], 0)), 0)</f>
        <v>0</v>
      </c>
      <c r="J7083" t="str">
        <f t="shared" si="110"/>
        <v>other</v>
      </c>
    </row>
    <row r="7084" spans="1:10">
      <c r="A7084" s="89" t="s">
        <v>5938</v>
      </c>
      <c r="B7084" s="89">
        <v>500</v>
      </c>
      <c r="C7084" s="89" t="s">
        <v>5606</v>
      </c>
      <c r="D7084" s="89" t="s">
        <v>16621</v>
      </c>
      <c r="E7084" s="89" t="s">
        <v>7018</v>
      </c>
      <c r="F7084" s="89" t="s">
        <v>476</v>
      </c>
      <c r="G7084" s="105">
        <v>45495.694444444445</v>
      </c>
      <c r="H7084" t="str">
        <f>INDEX(Partner_details[companyName], MATCH(E7084, Partner_details[email], 0))</f>
        <v>Malocco</v>
      </c>
      <c r="I7084">
        <f>IFERROR(INDEX(ggPayers[payer], MATCH(A7084, ggPayers[remote_order_id], 0)), 0)</f>
        <v>1153522</v>
      </c>
      <c r="J7084" t="str">
        <f t="shared" si="110"/>
        <v>ggPay</v>
      </c>
    </row>
    <row r="7085" spans="1:10">
      <c r="A7085" s="89" t="s">
        <v>5257</v>
      </c>
      <c r="B7085" s="89">
        <v>1000</v>
      </c>
      <c r="C7085" s="89" t="s">
        <v>561</v>
      </c>
      <c r="D7085" s="89"/>
      <c r="E7085" s="89" t="s">
        <v>6984</v>
      </c>
      <c r="F7085" s="89" t="s">
        <v>206</v>
      </c>
      <c r="G7085" s="105">
        <v>45495.697222222225</v>
      </c>
      <c r="H7085" t="str">
        <f>INDEX(Partner_details[companyName], MATCH(E7085, Partner_details[email], 0))</f>
        <v>gg cjsc</v>
      </c>
      <c r="I7085">
        <f>IFERROR(INDEX(ggPayers[payer], MATCH(A7085, ggPayers[remote_order_id], 0)), 0)</f>
        <v>0</v>
      </c>
      <c r="J7085" t="str">
        <f t="shared" si="110"/>
        <v>other</v>
      </c>
    </row>
    <row r="7086" spans="1:10">
      <c r="A7086" s="89" t="s">
        <v>16622</v>
      </c>
      <c r="B7086" s="89">
        <v>1000</v>
      </c>
      <c r="C7086" s="89" t="s">
        <v>7963</v>
      </c>
      <c r="D7086" s="89"/>
      <c r="E7086" s="89" t="s">
        <v>6984</v>
      </c>
      <c r="F7086" s="89" t="s">
        <v>206</v>
      </c>
      <c r="G7086" s="105">
        <v>45495.698611111111</v>
      </c>
      <c r="H7086" t="str">
        <f>INDEX(Partner_details[companyName], MATCH(E7086, Partner_details[email], 0))</f>
        <v>gg cjsc</v>
      </c>
      <c r="I7086">
        <f>IFERROR(INDEX(ggPayers[payer], MATCH(A7086, ggPayers[remote_order_id], 0)), 0)</f>
        <v>0</v>
      </c>
      <c r="J7086" t="str">
        <f t="shared" si="110"/>
        <v>other</v>
      </c>
    </row>
    <row r="7087" spans="1:10">
      <c r="A7087" s="89" t="s">
        <v>16623</v>
      </c>
      <c r="B7087" s="89">
        <v>500</v>
      </c>
      <c r="C7087" s="89" t="s">
        <v>7963</v>
      </c>
      <c r="D7087" s="89"/>
      <c r="E7087" s="89" t="s">
        <v>279</v>
      </c>
      <c r="F7087" s="89" t="s">
        <v>278</v>
      </c>
      <c r="G7087" s="105">
        <v>45495.703472222223</v>
      </c>
      <c r="H7087" t="str">
        <f>INDEX(Partner_details[companyName], MATCH(E7087, Partner_details[email], 0))</f>
        <v>gg cjsc</v>
      </c>
      <c r="I7087">
        <f>IFERROR(INDEX(ggPayers[payer], MATCH(A7087, ggPayers[remote_order_id], 0)), 0)</f>
        <v>0</v>
      </c>
      <c r="J7087" t="str">
        <f t="shared" si="110"/>
        <v>other</v>
      </c>
    </row>
    <row r="7088" spans="1:10">
      <c r="A7088" s="89" t="s">
        <v>16624</v>
      </c>
      <c r="B7088" s="89">
        <v>500</v>
      </c>
      <c r="C7088" s="89" t="s">
        <v>7963</v>
      </c>
      <c r="D7088" s="89"/>
      <c r="E7088" s="89" t="s">
        <v>279</v>
      </c>
      <c r="F7088" s="89" t="s">
        <v>278</v>
      </c>
      <c r="G7088" s="105">
        <v>45495.703472222223</v>
      </c>
      <c r="H7088" t="str">
        <f>INDEX(Partner_details[companyName], MATCH(E7088, Partner_details[email], 0))</f>
        <v>gg cjsc</v>
      </c>
      <c r="I7088">
        <f>IFERROR(INDEX(ggPayers[payer], MATCH(A7088, ggPayers[remote_order_id], 0)), 0)</f>
        <v>0</v>
      </c>
      <c r="J7088" t="str">
        <f t="shared" si="110"/>
        <v>other</v>
      </c>
    </row>
    <row r="7089" spans="1:10">
      <c r="A7089" s="89" t="s">
        <v>16625</v>
      </c>
      <c r="B7089" s="89">
        <v>500</v>
      </c>
      <c r="C7089" s="89" t="s">
        <v>7963</v>
      </c>
      <c r="D7089" s="89"/>
      <c r="E7089" s="89" t="s">
        <v>279</v>
      </c>
      <c r="F7089" s="89" t="s">
        <v>278</v>
      </c>
      <c r="G7089" s="105">
        <v>45495.703472222223</v>
      </c>
      <c r="H7089" t="str">
        <f>INDEX(Partner_details[companyName], MATCH(E7089, Partner_details[email], 0))</f>
        <v>gg cjsc</v>
      </c>
      <c r="I7089">
        <f>IFERROR(INDEX(ggPayers[payer], MATCH(A7089, ggPayers[remote_order_id], 0)), 0)</f>
        <v>0</v>
      </c>
      <c r="J7089" t="str">
        <f t="shared" si="110"/>
        <v>other</v>
      </c>
    </row>
    <row r="7090" spans="1:10">
      <c r="A7090" s="89" t="s">
        <v>5254</v>
      </c>
      <c r="B7090" s="89">
        <v>500</v>
      </c>
      <c r="C7090" s="89" t="s">
        <v>561</v>
      </c>
      <c r="D7090" s="89" t="s">
        <v>16626</v>
      </c>
      <c r="E7090" s="89" t="s">
        <v>6714</v>
      </c>
      <c r="F7090" s="89" t="s">
        <v>585</v>
      </c>
      <c r="G7090" s="105">
        <v>45495.719444444447</v>
      </c>
      <c r="H7090" t="str">
        <f>INDEX(Partner_details[companyName], MATCH(E7090, Partner_details[email], 0))</f>
        <v>Dodopizza</v>
      </c>
      <c r="I7090">
        <f>IFERROR(INDEX(ggPayers[payer], MATCH(A7090, ggPayers[remote_order_id], 0)), 0)</f>
        <v>627160</v>
      </c>
      <c r="J7090" t="str">
        <f t="shared" si="110"/>
        <v>ggPay</v>
      </c>
    </row>
    <row r="7091" spans="1:10">
      <c r="A7091" s="89" t="s">
        <v>5252</v>
      </c>
      <c r="B7091" s="89">
        <v>1000</v>
      </c>
      <c r="C7091" s="89" t="s">
        <v>561</v>
      </c>
      <c r="D7091" s="89" t="s">
        <v>16627</v>
      </c>
      <c r="E7091" s="89" t="s">
        <v>7296</v>
      </c>
      <c r="F7091" s="89" t="s">
        <v>516</v>
      </c>
      <c r="G7091" s="105">
        <v>45495.783333333333</v>
      </c>
      <c r="H7091" t="str">
        <f>INDEX(Partner_details[companyName], MATCH(E7091, Partner_details[email], 0))</f>
        <v>Paul</v>
      </c>
      <c r="I7091">
        <f>IFERROR(INDEX(ggPayers[payer], MATCH(A7091, ggPayers[remote_order_id], 0)), 0)</f>
        <v>37332</v>
      </c>
      <c r="J7091" t="str">
        <f t="shared" si="110"/>
        <v>ggPay</v>
      </c>
    </row>
    <row r="7092" spans="1:10">
      <c r="A7092" s="99" t="s">
        <v>16628</v>
      </c>
      <c r="B7092" s="89">
        <v>1000</v>
      </c>
      <c r="C7092" s="89" t="s">
        <v>7963</v>
      </c>
      <c r="D7092" s="89"/>
      <c r="E7092" s="89" t="s">
        <v>7485</v>
      </c>
      <c r="F7092" s="89" t="s">
        <v>1728</v>
      </c>
      <c r="G7092" s="105">
        <v>45495.805555555555</v>
      </c>
      <c r="H7092" t="str">
        <f>INDEX(Partner_details[companyName], MATCH(E7092, Partner_details[email], 0))</f>
        <v>Cinnabon</v>
      </c>
      <c r="I7092">
        <f>IFERROR(INDEX(ggPayers[payer], MATCH(A7092, ggPayers[remote_order_id], 0)), 0)</f>
        <v>0</v>
      </c>
      <c r="J7092" t="str">
        <f t="shared" si="110"/>
        <v>other</v>
      </c>
    </row>
    <row r="7093" spans="1:10">
      <c r="A7093" s="89" t="s">
        <v>16629</v>
      </c>
      <c r="B7093" s="89">
        <v>1000</v>
      </c>
      <c r="C7093" s="89" t="s">
        <v>7963</v>
      </c>
      <c r="D7093" s="89"/>
      <c r="E7093" s="89" t="s">
        <v>279</v>
      </c>
      <c r="F7093" s="89" t="s">
        <v>278</v>
      </c>
      <c r="G7093" s="105">
        <v>45495.818749999999</v>
      </c>
      <c r="H7093" t="str">
        <f>INDEX(Partner_details[companyName], MATCH(E7093, Partner_details[email], 0))</f>
        <v>gg cjsc</v>
      </c>
      <c r="I7093">
        <f>IFERROR(INDEX(ggPayers[payer], MATCH(A7093, ggPayers[remote_order_id], 0)), 0)</f>
        <v>0</v>
      </c>
      <c r="J7093" t="str">
        <f t="shared" si="110"/>
        <v>other</v>
      </c>
    </row>
    <row r="7094" spans="1:10">
      <c r="A7094" s="89" t="s">
        <v>5250</v>
      </c>
      <c r="B7094" s="89">
        <v>1000</v>
      </c>
      <c r="C7094" s="89" t="s">
        <v>561</v>
      </c>
      <c r="D7094" s="89" t="s">
        <v>16630</v>
      </c>
      <c r="E7094" s="89" t="s">
        <v>7306</v>
      </c>
      <c r="F7094" s="89" t="s">
        <v>379</v>
      </c>
      <c r="G7094" s="105">
        <v>45495.818749999999</v>
      </c>
      <c r="H7094" t="str">
        <f>INDEX(Partner_details[companyName], MATCH(E7094, Partner_details[email], 0))</f>
        <v>Bardak</v>
      </c>
      <c r="I7094">
        <f>IFERROR(INDEX(ggPayers[payer], MATCH(A7094, ggPayers[remote_order_id], 0)), 0)</f>
        <v>1019612</v>
      </c>
      <c r="J7094" t="str">
        <f t="shared" si="110"/>
        <v>ggPay</v>
      </c>
    </row>
    <row r="7095" spans="1:10">
      <c r="A7095" s="89" t="s">
        <v>16631</v>
      </c>
      <c r="B7095" s="89">
        <v>500</v>
      </c>
      <c r="C7095" s="89" t="s">
        <v>7963</v>
      </c>
      <c r="D7095" s="89"/>
      <c r="E7095" s="89" t="s">
        <v>279</v>
      </c>
      <c r="F7095" s="89" t="s">
        <v>278</v>
      </c>
      <c r="G7095" s="105">
        <v>45496.226388888892</v>
      </c>
      <c r="H7095" t="str">
        <f>INDEX(Partner_details[companyName], MATCH(E7095, Partner_details[email], 0))</f>
        <v>gg cjsc</v>
      </c>
      <c r="I7095">
        <f>IFERROR(INDEX(ggPayers[payer], MATCH(A7095, ggPayers[remote_order_id], 0)), 0)</f>
        <v>0</v>
      </c>
      <c r="J7095" t="str">
        <f t="shared" si="110"/>
        <v>other</v>
      </c>
    </row>
    <row r="7096" spans="1:10">
      <c r="A7096" s="89" t="s">
        <v>5249</v>
      </c>
      <c r="B7096" s="89">
        <v>100</v>
      </c>
      <c r="C7096" s="89" t="s">
        <v>561</v>
      </c>
      <c r="D7096" s="89"/>
      <c r="E7096" s="89" t="s">
        <v>279</v>
      </c>
      <c r="F7096" s="89" t="s">
        <v>278</v>
      </c>
      <c r="G7096" s="105">
        <v>45496.227083333331</v>
      </c>
      <c r="H7096" t="str">
        <f>INDEX(Partner_details[companyName], MATCH(E7096, Partner_details[email], 0))</f>
        <v>gg cjsc</v>
      </c>
      <c r="I7096">
        <f>IFERROR(INDEX(ggPayers[payer], MATCH(A7096, ggPayers[remote_order_id], 0)), 0)</f>
        <v>0</v>
      </c>
      <c r="J7096" t="str">
        <f t="shared" si="110"/>
        <v>other</v>
      </c>
    </row>
    <row r="7097" spans="1:10">
      <c r="A7097" s="89" t="s">
        <v>5248</v>
      </c>
      <c r="B7097" s="89">
        <v>500</v>
      </c>
      <c r="C7097" s="89" t="s">
        <v>561</v>
      </c>
      <c r="D7097" s="89"/>
      <c r="E7097" s="89" t="s">
        <v>279</v>
      </c>
      <c r="F7097" s="89" t="s">
        <v>278</v>
      </c>
      <c r="G7097" s="105">
        <v>45496.230555555558</v>
      </c>
      <c r="H7097" t="str">
        <f>INDEX(Partner_details[companyName], MATCH(E7097, Partner_details[email], 0))</f>
        <v>gg cjsc</v>
      </c>
      <c r="I7097">
        <f>IFERROR(INDEX(ggPayers[payer], MATCH(A7097, ggPayers[remote_order_id], 0)), 0)</f>
        <v>0</v>
      </c>
      <c r="J7097" t="str">
        <f t="shared" si="110"/>
        <v>other</v>
      </c>
    </row>
    <row r="7098" spans="1:10">
      <c r="A7098" s="99" t="s">
        <v>5247</v>
      </c>
      <c r="B7098" s="89">
        <v>100</v>
      </c>
      <c r="C7098" s="89" t="s">
        <v>561</v>
      </c>
      <c r="D7098" s="89"/>
      <c r="E7098" s="89" t="s">
        <v>130</v>
      </c>
      <c r="F7098" s="89" t="s">
        <v>128</v>
      </c>
      <c r="G7098" s="105">
        <v>45496.240277777775</v>
      </c>
      <c r="H7098" t="str">
        <f>INDEX(Partner_details[companyName], MATCH(E7098, Partner_details[email], 0))</f>
        <v>Avetis Grigoryan</v>
      </c>
      <c r="I7098">
        <f>IFERROR(INDEX(ggPayers[payer], MATCH(A7098, ggPayers[remote_order_id], 0)), 0)</f>
        <v>0</v>
      </c>
      <c r="J7098" t="str">
        <f t="shared" si="110"/>
        <v>other</v>
      </c>
    </row>
    <row r="7099" spans="1:10">
      <c r="A7099" s="89" t="s">
        <v>16632</v>
      </c>
      <c r="B7099" s="89">
        <v>1000</v>
      </c>
      <c r="C7099" s="89" t="s">
        <v>7963</v>
      </c>
      <c r="D7099" s="89"/>
      <c r="E7099" s="89" t="s">
        <v>279</v>
      </c>
      <c r="F7099" s="89" t="s">
        <v>278</v>
      </c>
      <c r="G7099" s="105">
        <v>45496.243750000001</v>
      </c>
      <c r="H7099" t="str">
        <f>INDEX(Partner_details[companyName], MATCH(E7099, Partner_details[email], 0))</f>
        <v>gg cjsc</v>
      </c>
      <c r="I7099">
        <f>IFERROR(INDEX(ggPayers[payer], MATCH(A7099, ggPayers[remote_order_id], 0)), 0)</f>
        <v>0</v>
      </c>
      <c r="J7099" t="str">
        <f t="shared" si="110"/>
        <v>other</v>
      </c>
    </row>
    <row r="7100" spans="1:10">
      <c r="A7100" s="89" t="s">
        <v>16633</v>
      </c>
      <c r="B7100" s="89">
        <v>1000</v>
      </c>
      <c r="C7100" s="89" t="s">
        <v>7963</v>
      </c>
      <c r="D7100" s="89"/>
      <c r="E7100" s="89" t="s">
        <v>279</v>
      </c>
      <c r="F7100" s="89" t="s">
        <v>278</v>
      </c>
      <c r="G7100" s="105">
        <v>45496.243750000001</v>
      </c>
      <c r="H7100" t="str">
        <f>INDEX(Partner_details[companyName], MATCH(E7100, Partner_details[email], 0))</f>
        <v>gg cjsc</v>
      </c>
      <c r="I7100">
        <f>IFERROR(INDEX(ggPayers[payer], MATCH(A7100, ggPayers[remote_order_id], 0)), 0)</f>
        <v>0</v>
      </c>
      <c r="J7100" t="str">
        <f t="shared" si="110"/>
        <v>other</v>
      </c>
    </row>
    <row r="7101" spans="1:10">
      <c r="A7101" s="89" t="s">
        <v>5246</v>
      </c>
      <c r="B7101" s="89">
        <v>100</v>
      </c>
      <c r="C7101" s="89" t="s">
        <v>561</v>
      </c>
      <c r="D7101" s="89"/>
      <c r="E7101" s="89" t="s">
        <v>279</v>
      </c>
      <c r="F7101" s="89" t="s">
        <v>278</v>
      </c>
      <c r="G7101" s="105">
        <v>45496.243750000001</v>
      </c>
      <c r="H7101" t="str">
        <f>INDEX(Partner_details[companyName], MATCH(E7101, Partner_details[email], 0))</f>
        <v>gg cjsc</v>
      </c>
      <c r="I7101">
        <f>IFERROR(INDEX(ggPayers[payer], MATCH(A7101, ggPayers[remote_order_id], 0)), 0)</f>
        <v>0</v>
      </c>
      <c r="J7101" t="str">
        <f t="shared" si="110"/>
        <v>other</v>
      </c>
    </row>
    <row r="7102" spans="1:10">
      <c r="A7102" s="89" t="s">
        <v>16634</v>
      </c>
      <c r="B7102" s="89">
        <v>100</v>
      </c>
      <c r="C7102" s="89" t="s">
        <v>7963</v>
      </c>
      <c r="D7102" s="89"/>
      <c r="E7102" s="89" t="s">
        <v>279</v>
      </c>
      <c r="F7102" s="89" t="s">
        <v>278</v>
      </c>
      <c r="G7102" s="105">
        <v>45496.245138888888</v>
      </c>
      <c r="H7102" t="str">
        <f>INDEX(Partner_details[companyName], MATCH(E7102, Partner_details[email], 0))</f>
        <v>gg cjsc</v>
      </c>
      <c r="I7102">
        <f>IFERROR(INDEX(ggPayers[payer], MATCH(A7102, ggPayers[remote_order_id], 0)), 0)</f>
        <v>0</v>
      </c>
      <c r="J7102" t="str">
        <f t="shared" si="110"/>
        <v>other</v>
      </c>
    </row>
    <row r="7103" spans="1:10">
      <c r="A7103" s="89" t="s">
        <v>5245</v>
      </c>
      <c r="B7103" s="89">
        <v>100</v>
      </c>
      <c r="C7103" s="89" t="s">
        <v>561</v>
      </c>
      <c r="D7103" s="89"/>
      <c r="E7103" s="89" t="s">
        <v>279</v>
      </c>
      <c r="F7103" s="89" t="s">
        <v>278</v>
      </c>
      <c r="G7103" s="105">
        <v>45496.248611111114</v>
      </c>
      <c r="H7103" t="str">
        <f>INDEX(Partner_details[companyName], MATCH(E7103, Partner_details[email], 0))</f>
        <v>gg cjsc</v>
      </c>
      <c r="I7103">
        <f>IFERROR(INDEX(ggPayers[payer], MATCH(A7103, ggPayers[remote_order_id], 0)), 0)</f>
        <v>0</v>
      </c>
      <c r="J7103" t="str">
        <f t="shared" si="110"/>
        <v>other</v>
      </c>
    </row>
    <row r="7104" spans="1:10">
      <c r="A7104" s="89" t="s">
        <v>16635</v>
      </c>
      <c r="B7104" s="89">
        <v>2000</v>
      </c>
      <c r="C7104" s="89" t="s">
        <v>7963</v>
      </c>
      <c r="D7104" s="89"/>
      <c r="E7104" s="89" t="s">
        <v>130</v>
      </c>
      <c r="F7104" s="89" t="s">
        <v>128</v>
      </c>
      <c r="G7104" s="105">
        <v>45496.272222222222</v>
      </c>
      <c r="H7104" t="str">
        <f>INDEX(Partner_details[companyName], MATCH(E7104, Partner_details[email], 0))</f>
        <v>Avetis Grigoryan</v>
      </c>
      <c r="I7104">
        <f>IFERROR(INDEX(ggPayers[payer], MATCH(A7104, ggPayers[remote_order_id], 0)), 0)</f>
        <v>0</v>
      </c>
      <c r="J7104" t="str">
        <f t="shared" si="110"/>
        <v>other</v>
      </c>
    </row>
    <row r="7105" spans="1:10">
      <c r="A7105" s="89" t="s">
        <v>16636</v>
      </c>
      <c r="B7105" s="89">
        <v>2000</v>
      </c>
      <c r="C7105" s="89" t="s">
        <v>7963</v>
      </c>
      <c r="D7105" s="89"/>
      <c r="E7105" s="89" t="s">
        <v>130</v>
      </c>
      <c r="F7105" s="89" t="s">
        <v>128</v>
      </c>
      <c r="G7105" s="105">
        <v>45496.272222222222</v>
      </c>
      <c r="H7105" t="str">
        <f>INDEX(Partner_details[companyName], MATCH(E7105, Partner_details[email], 0))</f>
        <v>Avetis Grigoryan</v>
      </c>
      <c r="I7105">
        <f>IFERROR(INDEX(ggPayers[payer], MATCH(A7105, ggPayers[remote_order_id], 0)), 0)</f>
        <v>0</v>
      </c>
      <c r="J7105" t="str">
        <f t="shared" si="110"/>
        <v>other</v>
      </c>
    </row>
    <row r="7106" spans="1:10">
      <c r="A7106" s="89" t="s">
        <v>16637</v>
      </c>
      <c r="B7106" s="89">
        <v>1000</v>
      </c>
      <c r="C7106" s="89" t="s">
        <v>7963</v>
      </c>
      <c r="D7106" s="89"/>
      <c r="E7106" s="89" t="s">
        <v>6984</v>
      </c>
      <c r="F7106" s="89" t="s">
        <v>206</v>
      </c>
      <c r="G7106" s="105">
        <v>45496.277083333334</v>
      </c>
      <c r="H7106" t="str">
        <f>INDEX(Partner_details[companyName], MATCH(E7106, Partner_details[email], 0))</f>
        <v>gg cjsc</v>
      </c>
      <c r="I7106">
        <f>IFERROR(INDEX(ggPayers[payer], MATCH(A7106, ggPayers[remote_order_id], 0)), 0)</f>
        <v>0</v>
      </c>
      <c r="J7106" t="str">
        <f t="shared" si="110"/>
        <v>other</v>
      </c>
    </row>
    <row r="7107" spans="1:10">
      <c r="A7107" s="89" t="s">
        <v>16638</v>
      </c>
      <c r="B7107" s="89">
        <v>500</v>
      </c>
      <c r="C7107" s="89" t="s">
        <v>7963</v>
      </c>
      <c r="D7107" s="89"/>
      <c r="E7107" s="89" t="s">
        <v>332</v>
      </c>
      <c r="F7107" s="89" t="s">
        <v>331</v>
      </c>
      <c r="G7107" s="105">
        <v>45496.277777777781</v>
      </c>
      <c r="H7107" t="str">
        <f>INDEX(Partner_details[companyName], MATCH(E7107, Partner_details[email], 0))</f>
        <v>gg cjsc</v>
      </c>
      <c r="I7107">
        <f>IFERROR(INDEX(ggPayers[payer], MATCH(A7107, ggPayers[remote_order_id], 0)), 0)</f>
        <v>0</v>
      </c>
      <c r="J7107" t="str">
        <f t="shared" ref="J7107:J7170" si="111">IF(NOT(I7107=0), "ggPay", "other")</f>
        <v>other</v>
      </c>
    </row>
    <row r="7108" spans="1:10">
      <c r="A7108" s="99" t="s">
        <v>16639</v>
      </c>
      <c r="B7108" s="89">
        <v>500</v>
      </c>
      <c r="C7108" s="89" t="s">
        <v>7963</v>
      </c>
      <c r="D7108" s="89"/>
      <c r="E7108" s="89" t="s">
        <v>332</v>
      </c>
      <c r="F7108" s="89" t="s">
        <v>331</v>
      </c>
      <c r="G7108" s="105">
        <v>45496.277777777781</v>
      </c>
      <c r="H7108" t="str">
        <f>INDEX(Partner_details[companyName], MATCH(E7108, Partner_details[email], 0))</f>
        <v>gg cjsc</v>
      </c>
      <c r="I7108">
        <f>IFERROR(INDEX(ggPayers[payer], MATCH(A7108, ggPayers[remote_order_id], 0)), 0)</f>
        <v>0</v>
      </c>
      <c r="J7108" t="str">
        <f t="shared" si="111"/>
        <v>other</v>
      </c>
    </row>
    <row r="7109" spans="1:10">
      <c r="A7109" s="89" t="s">
        <v>16640</v>
      </c>
      <c r="B7109" s="89">
        <v>500</v>
      </c>
      <c r="C7109" s="89" t="s">
        <v>7963</v>
      </c>
      <c r="D7109" s="89"/>
      <c r="E7109" s="89" t="s">
        <v>332</v>
      </c>
      <c r="F7109" s="89" t="s">
        <v>331</v>
      </c>
      <c r="G7109" s="105">
        <v>45496.277777777781</v>
      </c>
      <c r="H7109" t="str">
        <f>INDEX(Partner_details[companyName], MATCH(E7109, Partner_details[email], 0))</f>
        <v>gg cjsc</v>
      </c>
      <c r="I7109">
        <f>IFERROR(INDEX(ggPayers[payer], MATCH(A7109, ggPayers[remote_order_id], 0)), 0)</f>
        <v>0</v>
      </c>
      <c r="J7109" t="str">
        <f t="shared" si="111"/>
        <v>other</v>
      </c>
    </row>
    <row r="7110" spans="1:10">
      <c r="A7110" s="89" t="s">
        <v>16641</v>
      </c>
      <c r="B7110" s="89">
        <v>100</v>
      </c>
      <c r="C7110" s="89" t="s">
        <v>7963</v>
      </c>
      <c r="D7110" s="89"/>
      <c r="E7110" s="89" t="s">
        <v>332</v>
      </c>
      <c r="F7110" s="89" t="s">
        <v>331</v>
      </c>
      <c r="G7110" s="105">
        <v>45496.279166666667</v>
      </c>
      <c r="H7110" t="str">
        <f>INDEX(Partner_details[companyName], MATCH(E7110, Partner_details[email], 0))</f>
        <v>gg cjsc</v>
      </c>
      <c r="I7110">
        <f>IFERROR(INDEX(ggPayers[payer], MATCH(A7110, ggPayers[remote_order_id], 0)), 0)</f>
        <v>0</v>
      </c>
      <c r="J7110" t="str">
        <f t="shared" si="111"/>
        <v>other</v>
      </c>
    </row>
    <row r="7111" spans="1:10">
      <c r="A7111" s="89" t="s">
        <v>16642</v>
      </c>
      <c r="B7111" s="89">
        <v>1000</v>
      </c>
      <c r="C7111" s="89" t="s">
        <v>7963</v>
      </c>
      <c r="D7111" s="89"/>
      <c r="E7111" s="89" t="s">
        <v>279</v>
      </c>
      <c r="F7111" s="89" t="s">
        <v>278</v>
      </c>
      <c r="G7111" s="105">
        <v>45496.282638888886</v>
      </c>
      <c r="H7111" t="str">
        <f>INDEX(Partner_details[companyName], MATCH(E7111, Partner_details[email], 0))</f>
        <v>gg cjsc</v>
      </c>
      <c r="I7111">
        <f>IFERROR(INDEX(ggPayers[payer], MATCH(A7111, ggPayers[remote_order_id], 0)), 0)</f>
        <v>0</v>
      </c>
      <c r="J7111" t="str">
        <f t="shared" si="111"/>
        <v>other</v>
      </c>
    </row>
    <row r="7112" spans="1:10">
      <c r="A7112" s="89" t="s">
        <v>5244</v>
      </c>
      <c r="B7112" s="89">
        <v>100</v>
      </c>
      <c r="C7112" s="89" t="s">
        <v>561</v>
      </c>
      <c r="D7112" s="89"/>
      <c r="E7112" s="89" t="s">
        <v>279</v>
      </c>
      <c r="F7112" s="89" t="s">
        <v>278</v>
      </c>
      <c r="G7112" s="105">
        <v>45496.282638888886</v>
      </c>
      <c r="H7112" t="str">
        <f>INDEX(Partner_details[companyName], MATCH(E7112, Partner_details[email], 0))</f>
        <v>gg cjsc</v>
      </c>
      <c r="I7112">
        <f>IFERROR(INDEX(ggPayers[payer], MATCH(A7112, ggPayers[remote_order_id], 0)), 0)</f>
        <v>0</v>
      </c>
      <c r="J7112" t="str">
        <f t="shared" si="111"/>
        <v>other</v>
      </c>
    </row>
    <row r="7113" spans="1:10">
      <c r="A7113" s="89" t="s">
        <v>16643</v>
      </c>
      <c r="B7113" s="89">
        <v>100</v>
      </c>
      <c r="C7113" s="89" t="s">
        <v>7963</v>
      </c>
      <c r="D7113" s="89"/>
      <c r="E7113" s="89" t="s">
        <v>279</v>
      </c>
      <c r="F7113" s="89" t="s">
        <v>278</v>
      </c>
      <c r="G7113" s="105">
        <v>45496.284722222219</v>
      </c>
      <c r="H7113" t="str">
        <f>INDEX(Partner_details[companyName], MATCH(E7113, Partner_details[email], 0))</f>
        <v>gg cjsc</v>
      </c>
      <c r="I7113">
        <f>IFERROR(INDEX(ggPayers[payer], MATCH(A7113, ggPayers[remote_order_id], 0)), 0)</f>
        <v>0</v>
      </c>
      <c r="J7113" t="str">
        <f t="shared" si="111"/>
        <v>other</v>
      </c>
    </row>
    <row r="7114" spans="1:10">
      <c r="A7114" s="89" t="s">
        <v>16644</v>
      </c>
      <c r="B7114" s="89">
        <v>100</v>
      </c>
      <c r="C7114" s="89" t="s">
        <v>7963</v>
      </c>
      <c r="D7114" s="89"/>
      <c r="E7114" s="89" t="s">
        <v>279</v>
      </c>
      <c r="F7114" s="89" t="s">
        <v>278</v>
      </c>
      <c r="G7114" s="105">
        <v>45496.284722222219</v>
      </c>
      <c r="H7114" t="str">
        <f>INDEX(Partner_details[companyName], MATCH(E7114, Partner_details[email], 0))</f>
        <v>gg cjsc</v>
      </c>
      <c r="I7114">
        <f>IFERROR(INDEX(ggPayers[payer], MATCH(A7114, ggPayers[remote_order_id], 0)), 0)</f>
        <v>0</v>
      </c>
      <c r="J7114" t="str">
        <f t="shared" si="111"/>
        <v>other</v>
      </c>
    </row>
    <row r="7115" spans="1:10">
      <c r="A7115" s="89" t="s">
        <v>16645</v>
      </c>
      <c r="B7115" s="89">
        <v>100</v>
      </c>
      <c r="C7115" s="89" t="s">
        <v>7963</v>
      </c>
      <c r="D7115" s="89"/>
      <c r="E7115" s="89" t="s">
        <v>279</v>
      </c>
      <c r="F7115" s="89" t="s">
        <v>278</v>
      </c>
      <c r="G7115" s="105">
        <v>45496.284722222219</v>
      </c>
      <c r="H7115" t="str">
        <f>INDEX(Partner_details[companyName], MATCH(E7115, Partner_details[email], 0))</f>
        <v>gg cjsc</v>
      </c>
      <c r="I7115">
        <f>IFERROR(INDEX(ggPayers[payer], MATCH(A7115, ggPayers[remote_order_id], 0)), 0)</f>
        <v>0</v>
      </c>
      <c r="J7115" t="str">
        <f t="shared" si="111"/>
        <v>other</v>
      </c>
    </row>
    <row r="7116" spans="1:10">
      <c r="A7116" s="89" t="s">
        <v>16646</v>
      </c>
      <c r="B7116" s="89">
        <v>100</v>
      </c>
      <c r="C7116" s="89" t="s">
        <v>7963</v>
      </c>
      <c r="D7116" s="89"/>
      <c r="E7116" s="89" t="s">
        <v>279</v>
      </c>
      <c r="F7116" s="89" t="s">
        <v>278</v>
      </c>
      <c r="G7116" s="105">
        <v>45496.285416666666</v>
      </c>
      <c r="H7116" t="str">
        <f>INDEX(Partner_details[companyName], MATCH(E7116, Partner_details[email], 0))</f>
        <v>gg cjsc</v>
      </c>
      <c r="I7116">
        <f>IFERROR(INDEX(ggPayers[payer], MATCH(A7116, ggPayers[remote_order_id], 0)), 0)</f>
        <v>0</v>
      </c>
      <c r="J7116" t="str">
        <f t="shared" si="111"/>
        <v>other</v>
      </c>
    </row>
    <row r="7117" spans="1:10">
      <c r="A7117" s="89" t="s">
        <v>5243</v>
      </c>
      <c r="B7117" s="89">
        <v>100</v>
      </c>
      <c r="C7117" s="89" t="s">
        <v>561</v>
      </c>
      <c r="D7117" s="89"/>
      <c r="E7117" s="89" t="s">
        <v>279</v>
      </c>
      <c r="F7117" s="89" t="s">
        <v>278</v>
      </c>
      <c r="G7117" s="105">
        <v>45496.285416666666</v>
      </c>
      <c r="H7117" t="str">
        <f>INDEX(Partner_details[companyName], MATCH(E7117, Partner_details[email], 0))</f>
        <v>gg cjsc</v>
      </c>
      <c r="I7117">
        <f>IFERROR(INDEX(ggPayers[payer], MATCH(A7117, ggPayers[remote_order_id], 0)), 0)</f>
        <v>0</v>
      </c>
      <c r="J7117" t="str">
        <f t="shared" si="111"/>
        <v>other</v>
      </c>
    </row>
    <row r="7118" spans="1:10">
      <c r="A7118" s="89" t="s">
        <v>5242</v>
      </c>
      <c r="B7118" s="89">
        <v>100</v>
      </c>
      <c r="C7118" s="89" t="s">
        <v>561</v>
      </c>
      <c r="D7118" s="89"/>
      <c r="E7118" s="89" t="s">
        <v>332</v>
      </c>
      <c r="F7118" s="89" t="s">
        <v>331</v>
      </c>
      <c r="G7118" s="105">
        <v>45496.288194444445</v>
      </c>
      <c r="H7118" t="str">
        <f>INDEX(Partner_details[companyName], MATCH(E7118, Partner_details[email], 0))</f>
        <v>gg cjsc</v>
      </c>
      <c r="I7118">
        <f>IFERROR(INDEX(ggPayers[payer], MATCH(A7118, ggPayers[remote_order_id], 0)), 0)</f>
        <v>0</v>
      </c>
      <c r="J7118" t="str">
        <f t="shared" si="111"/>
        <v>other</v>
      </c>
    </row>
    <row r="7119" spans="1:10">
      <c r="A7119" s="89" t="s">
        <v>5241</v>
      </c>
      <c r="B7119" s="89">
        <v>100</v>
      </c>
      <c r="C7119" s="89" t="s">
        <v>561</v>
      </c>
      <c r="D7119" s="89"/>
      <c r="E7119" s="89" t="s">
        <v>279</v>
      </c>
      <c r="F7119" s="89" t="s">
        <v>278</v>
      </c>
      <c r="G7119" s="105">
        <v>45496.299305555556</v>
      </c>
      <c r="H7119" t="str">
        <f>INDEX(Partner_details[companyName], MATCH(E7119, Partner_details[email], 0))</f>
        <v>gg cjsc</v>
      </c>
      <c r="I7119">
        <f>IFERROR(INDEX(ggPayers[payer], MATCH(A7119, ggPayers[remote_order_id], 0)), 0)</f>
        <v>0</v>
      </c>
      <c r="J7119" t="str">
        <f t="shared" si="111"/>
        <v>other</v>
      </c>
    </row>
    <row r="7120" spans="1:10">
      <c r="A7120" s="89" t="s">
        <v>16647</v>
      </c>
      <c r="B7120" s="89">
        <v>1000</v>
      </c>
      <c r="C7120" s="89" t="s">
        <v>7963</v>
      </c>
      <c r="D7120" s="89"/>
      <c r="E7120" s="89" t="s">
        <v>279</v>
      </c>
      <c r="F7120" s="89" t="s">
        <v>278</v>
      </c>
      <c r="G7120" s="105">
        <v>45496.318749999999</v>
      </c>
      <c r="H7120" t="str">
        <f>INDEX(Partner_details[companyName], MATCH(E7120, Partner_details[email], 0))</f>
        <v>gg cjsc</v>
      </c>
      <c r="I7120">
        <f>IFERROR(INDEX(ggPayers[payer], MATCH(A7120, ggPayers[remote_order_id], 0)), 0)</f>
        <v>0</v>
      </c>
      <c r="J7120" t="str">
        <f t="shared" si="111"/>
        <v>other</v>
      </c>
    </row>
    <row r="7121" spans="1:10">
      <c r="A7121" s="89" t="s">
        <v>5240</v>
      </c>
      <c r="B7121" s="89">
        <v>100</v>
      </c>
      <c r="C7121" s="89" t="s">
        <v>561</v>
      </c>
      <c r="D7121" s="89"/>
      <c r="E7121" s="89" t="s">
        <v>279</v>
      </c>
      <c r="F7121" s="89" t="s">
        <v>278</v>
      </c>
      <c r="G7121" s="105">
        <v>45496.338888888888</v>
      </c>
      <c r="H7121" t="str">
        <f>INDEX(Partner_details[companyName], MATCH(E7121, Partner_details[email], 0))</f>
        <v>gg cjsc</v>
      </c>
      <c r="I7121">
        <f>IFERROR(INDEX(ggPayers[payer], MATCH(A7121, ggPayers[remote_order_id], 0)), 0)</f>
        <v>0</v>
      </c>
      <c r="J7121" t="str">
        <f t="shared" si="111"/>
        <v>other</v>
      </c>
    </row>
    <row r="7122" spans="1:10">
      <c r="A7122" s="89" t="s">
        <v>16648</v>
      </c>
      <c r="B7122" s="89">
        <v>100</v>
      </c>
      <c r="C7122" s="89" t="s">
        <v>7963</v>
      </c>
      <c r="D7122" s="89"/>
      <c r="E7122" s="89" t="s">
        <v>279</v>
      </c>
      <c r="F7122" s="89" t="s">
        <v>278</v>
      </c>
      <c r="G7122" s="105">
        <v>45496.341666666667</v>
      </c>
      <c r="H7122" t="str">
        <f>INDEX(Partner_details[companyName], MATCH(E7122, Partner_details[email], 0))</f>
        <v>gg cjsc</v>
      </c>
      <c r="I7122">
        <f>IFERROR(INDEX(ggPayers[payer], MATCH(A7122, ggPayers[remote_order_id], 0)), 0)</f>
        <v>0</v>
      </c>
      <c r="J7122" t="str">
        <f t="shared" si="111"/>
        <v>other</v>
      </c>
    </row>
    <row r="7123" spans="1:10">
      <c r="A7123" s="89" t="s">
        <v>5238</v>
      </c>
      <c r="B7123" s="89">
        <v>1000</v>
      </c>
      <c r="C7123" s="89" t="s">
        <v>561</v>
      </c>
      <c r="D7123" s="89" t="s">
        <v>16649</v>
      </c>
      <c r="E7123" s="89" t="s">
        <v>6754</v>
      </c>
      <c r="F7123" s="89" t="s">
        <v>683</v>
      </c>
      <c r="G7123" s="105">
        <v>45496.349305555559</v>
      </c>
      <c r="H7123" t="str">
        <f>INDEX(Partner_details[companyName], MATCH(E7123, Partner_details[email], 0))</f>
        <v>Noraleppo</v>
      </c>
      <c r="I7123">
        <f>IFERROR(INDEX(ggPayers[payer], MATCH(A7123, ggPayers[remote_order_id], 0)), 0)</f>
        <v>798</v>
      </c>
      <c r="J7123" t="str">
        <f t="shared" si="111"/>
        <v>ggPay</v>
      </c>
    </row>
    <row r="7124" spans="1:10">
      <c r="A7124" s="89" t="s">
        <v>16650</v>
      </c>
      <c r="B7124" s="89">
        <v>200</v>
      </c>
      <c r="C7124" s="89" t="s">
        <v>7963</v>
      </c>
      <c r="D7124" s="89"/>
      <c r="E7124" s="89" t="s">
        <v>6572</v>
      </c>
      <c r="F7124" s="89" t="s">
        <v>568</v>
      </c>
      <c r="G7124" s="105">
        <v>45496.351388888892</v>
      </c>
      <c r="H7124" t="str">
        <f>INDEX(Partner_details[companyName], MATCH(E7124, Partner_details[email], 0))</f>
        <v>Bisquit</v>
      </c>
      <c r="I7124">
        <f>IFERROR(INDEX(ggPayers[payer], MATCH(A7124, ggPayers[remote_order_id], 0)), 0)</f>
        <v>0</v>
      </c>
      <c r="J7124" t="str">
        <f t="shared" si="111"/>
        <v>other</v>
      </c>
    </row>
    <row r="7125" spans="1:10">
      <c r="A7125" s="89" t="s">
        <v>5237</v>
      </c>
      <c r="B7125" s="89">
        <v>100</v>
      </c>
      <c r="C7125" s="89" t="s">
        <v>561</v>
      </c>
      <c r="D7125" s="89"/>
      <c r="E7125" s="89" t="s">
        <v>332</v>
      </c>
      <c r="F7125" s="89" t="s">
        <v>331</v>
      </c>
      <c r="G7125" s="105">
        <v>45496.356944444444</v>
      </c>
      <c r="H7125" t="str">
        <f>INDEX(Partner_details[companyName], MATCH(E7125, Partner_details[email], 0))</f>
        <v>gg cjsc</v>
      </c>
      <c r="I7125">
        <f>IFERROR(INDEX(ggPayers[payer], MATCH(A7125, ggPayers[remote_order_id], 0)), 0)</f>
        <v>0</v>
      </c>
      <c r="J7125" t="str">
        <f t="shared" si="111"/>
        <v>other</v>
      </c>
    </row>
    <row r="7126" spans="1:10">
      <c r="A7126" s="89" t="s">
        <v>5236</v>
      </c>
      <c r="B7126" s="89">
        <v>100</v>
      </c>
      <c r="C7126" s="89" t="s">
        <v>561</v>
      </c>
      <c r="D7126" s="89"/>
      <c r="E7126" s="89" t="s">
        <v>332</v>
      </c>
      <c r="F7126" s="89" t="s">
        <v>331</v>
      </c>
      <c r="G7126" s="105">
        <v>45496.361111111109</v>
      </c>
      <c r="H7126" t="str">
        <f>INDEX(Partner_details[companyName], MATCH(E7126, Partner_details[email], 0))</f>
        <v>gg cjsc</v>
      </c>
      <c r="I7126">
        <f>IFERROR(INDEX(ggPayers[payer], MATCH(A7126, ggPayers[remote_order_id], 0)), 0)</f>
        <v>0</v>
      </c>
      <c r="J7126" t="str">
        <f t="shared" si="111"/>
        <v>other</v>
      </c>
    </row>
    <row r="7127" spans="1:10">
      <c r="A7127" s="89" t="s">
        <v>5235</v>
      </c>
      <c r="B7127" s="89">
        <v>100</v>
      </c>
      <c r="C7127" s="89" t="s">
        <v>561</v>
      </c>
      <c r="D7127" s="89"/>
      <c r="E7127" s="89" t="s">
        <v>6984</v>
      </c>
      <c r="F7127" s="89" t="s">
        <v>206</v>
      </c>
      <c r="G7127" s="105">
        <v>45496.363194444442</v>
      </c>
      <c r="H7127" t="str">
        <f>INDEX(Partner_details[companyName], MATCH(E7127, Partner_details[email], 0))</f>
        <v>gg cjsc</v>
      </c>
      <c r="I7127">
        <f>IFERROR(INDEX(ggPayers[payer], MATCH(A7127, ggPayers[remote_order_id], 0)), 0)</f>
        <v>0</v>
      </c>
      <c r="J7127" t="str">
        <f t="shared" si="111"/>
        <v>other</v>
      </c>
    </row>
    <row r="7128" spans="1:10">
      <c r="A7128" s="89" t="s">
        <v>16651</v>
      </c>
      <c r="B7128" s="89">
        <v>1000</v>
      </c>
      <c r="C7128" s="89" t="s">
        <v>7963</v>
      </c>
      <c r="D7128" s="89" t="s">
        <v>16652</v>
      </c>
      <c r="E7128" s="89" t="s">
        <v>332</v>
      </c>
      <c r="F7128" s="89" t="s">
        <v>331</v>
      </c>
      <c r="G7128" s="105">
        <v>45496.367361111108</v>
      </c>
      <c r="H7128" t="str">
        <f>INDEX(Partner_details[companyName], MATCH(E7128, Partner_details[email], 0))</f>
        <v>gg cjsc</v>
      </c>
      <c r="I7128">
        <f>IFERROR(INDEX(ggPayers[payer], MATCH(A7128, ggPayers[remote_order_id], 0)), 0)</f>
        <v>0</v>
      </c>
      <c r="J7128" t="str">
        <f t="shared" si="111"/>
        <v>other</v>
      </c>
    </row>
    <row r="7129" spans="1:10">
      <c r="A7129" s="89" t="s">
        <v>16653</v>
      </c>
      <c r="B7129" s="89">
        <v>2000</v>
      </c>
      <c r="C7129" s="89" t="s">
        <v>7963</v>
      </c>
      <c r="D7129" s="89"/>
      <c r="E7129" s="89" t="s">
        <v>6874</v>
      </c>
      <c r="F7129" s="89" t="s">
        <v>5089</v>
      </c>
      <c r="G7129" s="105">
        <v>45496.374305555553</v>
      </c>
      <c r="H7129" t="str">
        <f>INDEX(Partner_details[companyName], MATCH(E7129, Partner_details[email], 0))</f>
        <v>Tashir Mashtoc (Pak Shuka)</v>
      </c>
      <c r="I7129">
        <f>IFERROR(INDEX(ggPayers[payer], MATCH(A7129, ggPayers[remote_order_id], 0)), 0)</f>
        <v>0</v>
      </c>
      <c r="J7129" t="str">
        <f t="shared" si="111"/>
        <v>other</v>
      </c>
    </row>
    <row r="7130" spans="1:10">
      <c r="A7130" s="89" t="s">
        <v>16654</v>
      </c>
      <c r="B7130" s="89">
        <v>500</v>
      </c>
      <c r="C7130" s="89" t="s">
        <v>7963</v>
      </c>
      <c r="D7130" s="89"/>
      <c r="E7130" s="89" t="s">
        <v>6874</v>
      </c>
      <c r="F7130" s="89" t="s">
        <v>5089</v>
      </c>
      <c r="G7130" s="105">
        <v>45496.375</v>
      </c>
      <c r="H7130" t="str">
        <f>INDEX(Partner_details[companyName], MATCH(E7130, Partner_details[email], 0))</f>
        <v>Tashir Mashtoc (Pak Shuka)</v>
      </c>
      <c r="I7130">
        <f>IFERROR(INDEX(ggPayers[payer], MATCH(A7130, ggPayers[remote_order_id], 0)), 0)</f>
        <v>0</v>
      </c>
      <c r="J7130" t="str">
        <f t="shared" si="111"/>
        <v>other</v>
      </c>
    </row>
    <row r="7131" spans="1:10">
      <c r="A7131" s="89" t="s">
        <v>16655</v>
      </c>
      <c r="B7131" s="89">
        <v>1000</v>
      </c>
      <c r="C7131" s="89" t="s">
        <v>7963</v>
      </c>
      <c r="D7131" s="89" t="s">
        <v>16656</v>
      </c>
      <c r="E7131" s="89" t="s">
        <v>7018</v>
      </c>
      <c r="F7131" s="89" t="s">
        <v>476</v>
      </c>
      <c r="G7131" s="105">
        <v>45496.39166666667</v>
      </c>
      <c r="H7131" t="str">
        <f>INDEX(Partner_details[companyName], MATCH(E7131, Partner_details[email], 0))</f>
        <v>Malocco</v>
      </c>
      <c r="I7131">
        <f>IFERROR(INDEX(ggPayers[payer], MATCH(A7131, ggPayers[remote_order_id], 0)), 0)</f>
        <v>0</v>
      </c>
      <c r="J7131" t="str">
        <f t="shared" si="111"/>
        <v>other</v>
      </c>
    </row>
    <row r="7132" spans="1:10">
      <c r="A7132" s="89" t="s">
        <v>5936</v>
      </c>
      <c r="B7132" s="89">
        <v>1000</v>
      </c>
      <c r="C7132" s="89" t="s">
        <v>5606</v>
      </c>
      <c r="D7132" s="89" t="s">
        <v>16657</v>
      </c>
      <c r="E7132" s="89" t="s">
        <v>7018</v>
      </c>
      <c r="F7132" s="89" t="s">
        <v>476</v>
      </c>
      <c r="G7132" s="105">
        <v>45496.393055555556</v>
      </c>
      <c r="H7132" t="str">
        <f>INDEX(Partner_details[companyName], MATCH(E7132, Partner_details[email], 0))</f>
        <v>Malocco</v>
      </c>
      <c r="I7132">
        <f>IFERROR(INDEX(ggPayers[payer], MATCH(A7132, ggPayers[remote_order_id], 0)), 0)</f>
        <v>70744</v>
      </c>
      <c r="J7132" t="str">
        <f t="shared" si="111"/>
        <v>ggPay</v>
      </c>
    </row>
    <row r="7133" spans="1:10">
      <c r="A7133" s="89" t="s">
        <v>5935</v>
      </c>
      <c r="B7133" s="89">
        <v>500</v>
      </c>
      <c r="C7133" s="89" t="s">
        <v>5606</v>
      </c>
      <c r="D7133" s="89" t="s">
        <v>16658</v>
      </c>
      <c r="E7133" s="89" t="s">
        <v>7018</v>
      </c>
      <c r="F7133" s="89" t="s">
        <v>476</v>
      </c>
      <c r="G7133" s="105">
        <v>45496.393055555556</v>
      </c>
      <c r="H7133" t="str">
        <f>INDEX(Partner_details[companyName], MATCH(E7133, Partner_details[email], 0))</f>
        <v>Malocco</v>
      </c>
      <c r="I7133">
        <f>IFERROR(INDEX(ggPayers[payer], MATCH(A7133, ggPayers[remote_order_id], 0)), 0)</f>
        <v>70744</v>
      </c>
      <c r="J7133" t="str">
        <f t="shared" si="111"/>
        <v>ggPay</v>
      </c>
    </row>
    <row r="7134" spans="1:10">
      <c r="A7134" s="89" t="s">
        <v>5233</v>
      </c>
      <c r="B7134" s="89">
        <v>500</v>
      </c>
      <c r="C7134" s="89" t="s">
        <v>561</v>
      </c>
      <c r="D7134" s="89" t="s">
        <v>16659</v>
      </c>
      <c r="E7134" s="89" t="s">
        <v>7018</v>
      </c>
      <c r="F7134" s="89" t="s">
        <v>476</v>
      </c>
      <c r="G7134" s="105">
        <v>45496.393055555556</v>
      </c>
      <c r="H7134" t="str">
        <f>INDEX(Partner_details[companyName], MATCH(E7134, Partner_details[email], 0))</f>
        <v>Malocco</v>
      </c>
      <c r="I7134">
        <f>IFERROR(INDEX(ggPayers[payer], MATCH(A7134, ggPayers[remote_order_id], 0)), 0)</f>
        <v>70744</v>
      </c>
      <c r="J7134" t="str">
        <f t="shared" si="111"/>
        <v>ggPay</v>
      </c>
    </row>
    <row r="7135" spans="1:10">
      <c r="A7135" s="89" t="s">
        <v>5933</v>
      </c>
      <c r="B7135" s="89">
        <v>500</v>
      </c>
      <c r="C7135" s="89" t="s">
        <v>5606</v>
      </c>
      <c r="D7135" s="89" t="s">
        <v>16660</v>
      </c>
      <c r="E7135" s="89" t="s">
        <v>6572</v>
      </c>
      <c r="F7135" s="89" t="s">
        <v>568</v>
      </c>
      <c r="G7135" s="105">
        <v>45496.397222222222</v>
      </c>
      <c r="H7135" t="str">
        <f>INDEX(Partner_details[companyName], MATCH(E7135, Partner_details[email], 0))</f>
        <v>Bisquit</v>
      </c>
      <c r="I7135">
        <f>IFERROR(INDEX(ggPayers[payer], MATCH(A7135, ggPayers[remote_order_id], 0)), 0)</f>
        <v>545501</v>
      </c>
      <c r="J7135" t="str">
        <f t="shared" si="111"/>
        <v>ggPay</v>
      </c>
    </row>
    <row r="7136" spans="1:10">
      <c r="A7136" s="89" t="s">
        <v>16661</v>
      </c>
      <c r="B7136" s="89">
        <v>500</v>
      </c>
      <c r="C7136" s="89" t="s">
        <v>7963</v>
      </c>
      <c r="D7136" s="89"/>
      <c r="E7136" s="89" t="s">
        <v>279</v>
      </c>
      <c r="F7136" s="89" t="s">
        <v>278</v>
      </c>
      <c r="G7136" s="105">
        <v>45496.406944444447</v>
      </c>
      <c r="H7136" t="str">
        <f>INDEX(Partner_details[companyName], MATCH(E7136, Partner_details[email], 0))</f>
        <v>gg cjsc</v>
      </c>
      <c r="I7136">
        <f>IFERROR(INDEX(ggPayers[payer], MATCH(A7136, ggPayers[remote_order_id], 0)), 0)</f>
        <v>0</v>
      </c>
      <c r="J7136" t="str">
        <f t="shared" si="111"/>
        <v>other</v>
      </c>
    </row>
    <row r="7137" spans="1:10">
      <c r="A7137" s="89" t="s">
        <v>5231</v>
      </c>
      <c r="B7137" s="89">
        <v>500</v>
      </c>
      <c r="C7137" s="89" t="s">
        <v>561</v>
      </c>
      <c r="D7137" s="89" t="s">
        <v>16662</v>
      </c>
      <c r="E7137" s="89" t="s">
        <v>7018</v>
      </c>
      <c r="F7137" s="89" t="s">
        <v>476</v>
      </c>
      <c r="G7137" s="105">
        <v>45496.408333333333</v>
      </c>
      <c r="H7137" t="str">
        <f>INDEX(Partner_details[companyName], MATCH(E7137, Partner_details[email], 0))</f>
        <v>Malocco</v>
      </c>
      <c r="I7137">
        <f>IFERROR(INDEX(ggPayers[payer], MATCH(A7137, ggPayers[remote_order_id], 0)), 0)</f>
        <v>364937</v>
      </c>
      <c r="J7137" t="str">
        <f t="shared" si="111"/>
        <v>ggPay</v>
      </c>
    </row>
    <row r="7138" spans="1:10">
      <c r="A7138" s="89" t="s">
        <v>16663</v>
      </c>
      <c r="B7138" s="89">
        <v>500</v>
      </c>
      <c r="C7138" s="89" t="s">
        <v>7963</v>
      </c>
      <c r="D7138" s="89"/>
      <c r="E7138" s="89" t="s">
        <v>7018</v>
      </c>
      <c r="F7138" s="89" t="s">
        <v>476</v>
      </c>
      <c r="G7138" s="105">
        <v>45496.4375</v>
      </c>
      <c r="H7138" t="str">
        <f>INDEX(Partner_details[companyName], MATCH(E7138, Partner_details[email], 0))</f>
        <v>Malocco</v>
      </c>
      <c r="I7138">
        <f>IFERROR(INDEX(ggPayers[payer], MATCH(A7138, ggPayers[remote_order_id], 0)), 0)</f>
        <v>0</v>
      </c>
      <c r="J7138" t="str">
        <f t="shared" si="111"/>
        <v>other</v>
      </c>
    </row>
    <row r="7139" spans="1:10">
      <c r="A7139" s="89" t="s">
        <v>16664</v>
      </c>
      <c r="B7139" s="89">
        <v>500</v>
      </c>
      <c r="C7139" s="89" t="s">
        <v>7963</v>
      </c>
      <c r="D7139" s="89"/>
      <c r="E7139" s="89" t="s">
        <v>7018</v>
      </c>
      <c r="F7139" s="89" t="s">
        <v>476</v>
      </c>
      <c r="G7139" s="105">
        <v>45496.4375</v>
      </c>
      <c r="H7139" t="str">
        <f>INDEX(Partner_details[companyName], MATCH(E7139, Partner_details[email], 0))</f>
        <v>Malocco</v>
      </c>
      <c r="I7139">
        <f>IFERROR(INDEX(ggPayers[payer], MATCH(A7139, ggPayers[remote_order_id], 0)), 0)</f>
        <v>0</v>
      </c>
      <c r="J7139" t="str">
        <f t="shared" si="111"/>
        <v>other</v>
      </c>
    </row>
    <row r="7140" spans="1:10">
      <c r="A7140" s="89" t="s">
        <v>16665</v>
      </c>
      <c r="B7140" s="89">
        <v>500</v>
      </c>
      <c r="C7140" s="89" t="s">
        <v>7963</v>
      </c>
      <c r="D7140" s="89" t="s">
        <v>16666</v>
      </c>
      <c r="E7140" s="89" t="s">
        <v>7018</v>
      </c>
      <c r="F7140" s="89" t="s">
        <v>476</v>
      </c>
      <c r="G7140" s="105">
        <v>45496.4375</v>
      </c>
      <c r="H7140" t="str">
        <f>INDEX(Partner_details[companyName], MATCH(E7140, Partner_details[email], 0))</f>
        <v>Malocco</v>
      </c>
      <c r="I7140">
        <f>IFERROR(INDEX(ggPayers[payer], MATCH(A7140, ggPayers[remote_order_id], 0)), 0)</f>
        <v>0</v>
      </c>
      <c r="J7140" t="str">
        <f t="shared" si="111"/>
        <v>other</v>
      </c>
    </row>
    <row r="7141" spans="1:10">
      <c r="A7141" s="89" t="s">
        <v>16667</v>
      </c>
      <c r="B7141" s="89">
        <v>1000</v>
      </c>
      <c r="C7141" s="89" t="s">
        <v>7963</v>
      </c>
      <c r="D7141" s="89"/>
      <c r="E7141" s="89" t="s">
        <v>7339</v>
      </c>
      <c r="F7141" s="89" t="s">
        <v>4573</v>
      </c>
      <c r="G7141" s="105">
        <v>45496.440972222219</v>
      </c>
      <c r="H7141" t="str">
        <f>INDEX(Partner_details[companyName], MATCH(E7141, Partner_details[email], 0))</f>
        <v>Tashir Mazmanyan</v>
      </c>
      <c r="I7141">
        <f>IFERROR(INDEX(ggPayers[payer], MATCH(A7141, ggPayers[remote_order_id], 0)), 0)</f>
        <v>0</v>
      </c>
      <c r="J7141" t="str">
        <f t="shared" si="111"/>
        <v>other</v>
      </c>
    </row>
    <row r="7142" spans="1:10">
      <c r="A7142" s="89" t="s">
        <v>16668</v>
      </c>
      <c r="B7142" s="89">
        <v>100</v>
      </c>
      <c r="C7142" s="89" t="s">
        <v>7963</v>
      </c>
      <c r="D7142" s="89"/>
      <c r="E7142" s="89" t="s">
        <v>7196</v>
      </c>
      <c r="F7142" s="89" t="s">
        <v>884</v>
      </c>
      <c r="G7142" s="105">
        <v>45496.45208333333</v>
      </c>
      <c r="H7142" t="str">
        <f>INDEX(Partner_details[companyName], MATCH(E7142, Partner_details[email], 0))</f>
        <v>Arctic Fox</v>
      </c>
      <c r="I7142">
        <f>IFERROR(INDEX(ggPayers[payer], MATCH(A7142, ggPayers[remote_order_id], 0)), 0)</f>
        <v>0</v>
      </c>
      <c r="J7142" t="str">
        <f t="shared" si="111"/>
        <v>other</v>
      </c>
    </row>
    <row r="7143" spans="1:10">
      <c r="A7143" s="89" t="s">
        <v>16669</v>
      </c>
      <c r="B7143" s="89">
        <v>100</v>
      </c>
      <c r="C7143" s="89" t="s">
        <v>5606</v>
      </c>
      <c r="D7143" s="89"/>
      <c r="E7143" s="89" t="s">
        <v>7196</v>
      </c>
      <c r="F7143" s="89" t="s">
        <v>884</v>
      </c>
      <c r="G7143" s="105">
        <v>45496.45208333333</v>
      </c>
      <c r="H7143" t="str">
        <f>INDEX(Partner_details[companyName], MATCH(E7143, Partner_details[email], 0))</f>
        <v>Arctic Fox</v>
      </c>
      <c r="I7143">
        <f>IFERROR(INDEX(ggPayers[payer], MATCH(A7143, ggPayers[remote_order_id], 0)), 0)</f>
        <v>0</v>
      </c>
      <c r="J7143" t="str">
        <f t="shared" si="111"/>
        <v>other</v>
      </c>
    </row>
    <row r="7144" spans="1:10">
      <c r="A7144" s="89" t="s">
        <v>5229</v>
      </c>
      <c r="B7144" s="89">
        <v>100</v>
      </c>
      <c r="C7144" s="89" t="s">
        <v>561</v>
      </c>
      <c r="D7144" s="89"/>
      <c r="E7144" s="89" t="s">
        <v>7196</v>
      </c>
      <c r="F7144" s="89" t="s">
        <v>884</v>
      </c>
      <c r="G7144" s="105">
        <v>45496.461805555555</v>
      </c>
      <c r="H7144" t="str">
        <f>INDEX(Partner_details[companyName], MATCH(E7144, Partner_details[email], 0))</f>
        <v>Arctic Fox</v>
      </c>
      <c r="I7144">
        <f>IFERROR(INDEX(ggPayers[payer], MATCH(A7144, ggPayers[remote_order_id], 0)), 0)</f>
        <v>0</v>
      </c>
      <c r="J7144" t="str">
        <f t="shared" si="111"/>
        <v>other</v>
      </c>
    </row>
    <row r="7145" spans="1:10">
      <c r="A7145" s="89" t="s">
        <v>5227</v>
      </c>
      <c r="B7145" s="89">
        <v>500</v>
      </c>
      <c r="C7145" s="89" t="s">
        <v>561</v>
      </c>
      <c r="D7145" s="89" t="s">
        <v>16670</v>
      </c>
      <c r="E7145" s="89" t="s">
        <v>6572</v>
      </c>
      <c r="F7145" s="89" t="s">
        <v>568</v>
      </c>
      <c r="G7145" s="105">
        <v>45496.463194444441</v>
      </c>
      <c r="H7145" t="str">
        <f>INDEX(Partner_details[companyName], MATCH(E7145, Partner_details[email], 0))</f>
        <v>Bisquit</v>
      </c>
      <c r="I7145">
        <f>IFERROR(INDEX(ggPayers[payer], MATCH(A7145, ggPayers[remote_order_id], 0)), 0)</f>
        <v>719000</v>
      </c>
      <c r="J7145" t="str">
        <f t="shared" si="111"/>
        <v>ggPay</v>
      </c>
    </row>
    <row r="7146" spans="1:10">
      <c r="A7146" s="89" t="s">
        <v>5226</v>
      </c>
      <c r="B7146" s="89">
        <v>500</v>
      </c>
      <c r="C7146" s="89" t="s">
        <v>561</v>
      </c>
      <c r="D7146" s="89"/>
      <c r="E7146" s="89" t="s">
        <v>6389</v>
      </c>
      <c r="F7146" s="89" t="s">
        <v>4088</v>
      </c>
      <c r="G7146" s="105">
        <v>45496.469444444447</v>
      </c>
      <c r="H7146" t="str">
        <f>INDEX(Partner_details[companyName], MATCH(E7146, Partner_details[email], 0))</f>
        <v>Tashir Khanjyan</v>
      </c>
      <c r="I7146">
        <f>IFERROR(INDEX(ggPayers[payer], MATCH(A7146, ggPayers[remote_order_id], 0)), 0)</f>
        <v>0</v>
      </c>
      <c r="J7146" t="str">
        <f t="shared" si="111"/>
        <v>other</v>
      </c>
    </row>
    <row r="7147" spans="1:10">
      <c r="A7147" s="89" t="s">
        <v>16671</v>
      </c>
      <c r="B7147" s="89">
        <v>300</v>
      </c>
      <c r="C7147" s="89" t="s">
        <v>7963</v>
      </c>
      <c r="D7147" s="89"/>
      <c r="E7147" s="89" t="s">
        <v>7142</v>
      </c>
      <c r="F7147" s="89" t="s">
        <v>7141</v>
      </c>
      <c r="G7147" s="105">
        <v>45496.538888888892</v>
      </c>
      <c r="H7147" t="str">
        <f>INDEX(Partner_details[companyName], MATCH(E7147, Partner_details[email], 0))</f>
        <v>Tashir Hanrapetutyun</v>
      </c>
      <c r="I7147">
        <f>IFERROR(INDEX(ggPayers[payer], MATCH(A7147, ggPayers[remote_order_id], 0)), 0)</f>
        <v>0</v>
      </c>
      <c r="J7147" t="str">
        <f t="shared" si="111"/>
        <v>other</v>
      </c>
    </row>
    <row r="7148" spans="1:10">
      <c r="A7148" s="89" t="s">
        <v>16672</v>
      </c>
      <c r="B7148" s="89">
        <v>300</v>
      </c>
      <c r="C7148" s="89" t="s">
        <v>7963</v>
      </c>
      <c r="D7148" s="89"/>
      <c r="E7148" s="89" t="s">
        <v>7142</v>
      </c>
      <c r="F7148" s="89" t="s">
        <v>7141</v>
      </c>
      <c r="G7148" s="105">
        <v>45496.538888888892</v>
      </c>
      <c r="H7148" t="str">
        <f>INDEX(Partner_details[companyName], MATCH(E7148, Partner_details[email], 0))</f>
        <v>Tashir Hanrapetutyun</v>
      </c>
      <c r="I7148">
        <f>IFERROR(INDEX(ggPayers[payer], MATCH(A7148, ggPayers[remote_order_id], 0)), 0)</f>
        <v>0</v>
      </c>
      <c r="J7148" t="str">
        <f t="shared" si="111"/>
        <v>other</v>
      </c>
    </row>
    <row r="7149" spans="1:10">
      <c r="A7149" s="89" t="s">
        <v>5932</v>
      </c>
      <c r="B7149" s="89">
        <v>500</v>
      </c>
      <c r="C7149" s="89" t="s">
        <v>5606</v>
      </c>
      <c r="D7149" s="89" t="s">
        <v>16673</v>
      </c>
      <c r="E7149" s="89" t="s">
        <v>7579</v>
      </c>
      <c r="F7149" s="89" t="s">
        <v>602</v>
      </c>
      <c r="G7149" s="105">
        <v>45496.545138888891</v>
      </c>
      <c r="H7149" t="e">
        <f>INDEX(Partner_details[companyName], MATCH(E7149, Partner_details[email], 0))</f>
        <v>#N/A</v>
      </c>
      <c r="I7149">
        <f>IFERROR(INDEX(ggPayers[payer], MATCH(A7149, ggPayers[remote_order_id], 0)), 0)</f>
        <v>1154946</v>
      </c>
      <c r="J7149" t="str">
        <f t="shared" si="111"/>
        <v>ggPay</v>
      </c>
    </row>
    <row r="7150" spans="1:10">
      <c r="A7150" s="89" t="s">
        <v>5931</v>
      </c>
      <c r="B7150" s="89">
        <v>500</v>
      </c>
      <c r="C7150" s="89" t="s">
        <v>5606</v>
      </c>
      <c r="D7150" s="89" t="s">
        <v>16674</v>
      </c>
      <c r="E7150" s="89" t="s">
        <v>7579</v>
      </c>
      <c r="F7150" s="89" t="s">
        <v>602</v>
      </c>
      <c r="G7150" s="105">
        <v>45496.54583333333</v>
      </c>
      <c r="H7150" t="e">
        <f>INDEX(Partner_details[companyName], MATCH(E7150, Partner_details[email], 0))</f>
        <v>#N/A</v>
      </c>
      <c r="I7150">
        <f>IFERROR(INDEX(ggPayers[payer], MATCH(A7150, ggPayers[remote_order_id], 0)), 0)</f>
        <v>1154946</v>
      </c>
      <c r="J7150" t="str">
        <f t="shared" si="111"/>
        <v>ggPay</v>
      </c>
    </row>
    <row r="7151" spans="1:10">
      <c r="A7151" s="89" t="s">
        <v>5930</v>
      </c>
      <c r="B7151" s="89">
        <v>500</v>
      </c>
      <c r="C7151" s="89" t="s">
        <v>5606</v>
      </c>
      <c r="D7151" s="89" t="s">
        <v>16675</v>
      </c>
      <c r="E7151" s="89" t="s">
        <v>7579</v>
      </c>
      <c r="F7151" s="89" t="s">
        <v>602</v>
      </c>
      <c r="G7151" s="105">
        <v>45496.546527777777</v>
      </c>
      <c r="H7151" t="e">
        <f>INDEX(Partner_details[companyName], MATCH(E7151, Partner_details[email], 0))</f>
        <v>#N/A</v>
      </c>
      <c r="I7151">
        <f>IFERROR(INDEX(ggPayers[payer], MATCH(A7151, ggPayers[remote_order_id], 0)), 0)</f>
        <v>1154946</v>
      </c>
      <c r="J7151" t="str">
        <f t="shared" si="111"/>
        <v>ggPay</v>
      </c>
    </row>
    <row r="7152" spans="1:10">
      <c r="A7152" s="89" t="s">
        <v>16676</v>
      </c>
      <c r="B7152" s="89">
        <v>300</v>
      </c>
      <c r="C7152" s="89" t="s">
        <v>7963</v>
      </c>
      <c r="D7152" s="89"/>
      <c r="E7152" s="89" t="s">
        <v>7142</v>
      </c>
      <c r="F7152" s="89" t="s">
        <v>7141</v>
      </c>
      <c r="G7152" s="105">
        <v>45496.549305555556</v>
      </c>
      <c r="H7152" t="str">
        <f>INDEX(Partner_details[companyName], MATCH(E7152, Partner_details[email], 0))</f>
        <v>Tashir Hanrapetutyun</v>
      </c>
      <c r="I7152">
        <f>IFERROR(INDEX(ggPayers[payer], MATCH(A7152, ggPayers[remote_order_id], 0)), 0)</f>
        <v>0</v>
      </c>
      <c r="J7152" t="str">
        <f t="shared" si="111"/>
        <v>other</v>
      </c>
    </row>
    <row r="7153" spans="1:10">
      <c r="A7153" s="89" t="s">
        <v>16677</v>
      </c>
      <c r="B7153" s="89">
        <v>300</v>
      </c>
      <c r="C7153" s="89" t="s">
        <v>7963</v>
      </c>
      <c r="D7153" s="89"/>
      <c r="E7153" s="89" t="s">
        <v>7142</v>
      </c>
      <c r="F7153" s="89" t="s">
        <v>7141</v>
      </c>
      <c r="G7153" s="105">
        <v>45496.549305555556</v>
      </c>
      <c r="H7153" t="str">
        <f>INDEX(Partner_details[companyName], MATCH(E7153, Partner_details[email], 0))</f>
        <v>Tashir Hanrapetutyun</v>
      </c>
      <c r="I7153">
        <f>IFERROR(INDEX(ggPayers[payer], MATCH(A7153, ggPayers[remote_order_id], 0)), 0)</f>
        <v>0</v>
      </c>
      <c r="J7153" t="str">
        <f t="shared" si="111"/>
        <v>other</v>
      </c>
    </row>
    <row r="7154" spans="1:10">
      <c r="A7154" s="89" t="s">
        <v>16678</v>
      </c>
      <c r="B7154" s="89">
        <v>300</v>
      </c>
      <c r="C7154" s="89" t="s">
        <v>7963</v>
      </c>
      <c r="D7154" s="89"/>
      <c r="E7154" s="89" t="s">
        <v>7142</v>
      </c>
      <c r="F7154" s="89" t="s">
        <v>7141</v>
      </c>
      <c r="G7154" s="105">
        <v>45496.549305555556</v>
      </c>
      <c r="H7154" t="str">
        <f>INDEX(Partner_details[companyName], MATCH(E7154, Partner_details[email], 0))</f>
        <v>Tashir Hanrapetutyun</v>
      </c>
      <c r="I7154">
        <f>IFERROR(INDEX(ggPayers[payer], MATCH(A7154, ggPayers[remote_order_id], 0)), 0)</f>
        <v>0</v>
      </c>
      <c r="J7154" t="str">
        <f t="shared" si="111"/>
        <v>other</v>
      </c>
    </row>
    <row r="7155" spans="1:10">
      <c r="A7155" s="89" t="s">
        <v>5281</v>
      </c>
      <c r="B7155" s="89">
        <v>1000</v>
      </c>
      <c r="C7155" s="89" t="s">
        <v>561</v>
      </c>
      <c r="D7155" s="89" t="s">
        <v>16679</v>
      </c>
      <c r="E7155" s="89" t="s">
        <v>7296</v>
      </c>
      <c r="F7155" s="89" t="s">
        <v>516</v>
      </c>
      <c r="G7155" s="105">
        <v>45496.552777777775</v>
      </c>
      <c r="H7155" t="str">
        <f>INDEX(Partner_details[companyName], MATCH(E7155, Partner_details[email], 0))</f>
        <v>Paul</v>
      </c>
      <c r="I7155">
        <f>IFERROR(INDEX(ggPayers[payer], MATCH(A7155, ggPayers[remote_order_id], 0)), 0)</f>
        <v>129697</v>
      </c>
      <c r="J7155" t="str">
        <f t="shared" si="111"/>
        <v>ggPay</v>
      </c>
    </row>
    <row r="7156" spans="1:10">
      <c r="A7156" s="89" t="s">
        <v>16680</v>
      </c>
      <c r="B7156" s="89">
        <v>1000</v>
      </c>
      <c r="C7156" s="89" t="s">
        <v>7963</v>
      </c>
      <c r="D7156" s="89"/>
      <c r="E7156" s="89" t="s">
        <v>6682</v>
      </c>
      <c r="F7156" s="89" t="s">
        <v>5008</v>
      </c>
      <c r="G7156" s="105">
        <v>45496.576388888891</v>
      </c>
      <c r="H7156" t="str">
        <f>INDEX(Partner_details[companyName], MATCH(E7156, Partner_details[email], 0))</f>
        <v>Sunrise noyland</v>
      </c>
      <c r="I7156">
        <f>IFERROR(INDEX(ggPayers[payer], MATCH(A7156, ggPayers[remote_order_id], 0)), 0)</f>
        <v>0</v>
      </c>
      <c r="J7156" t="str">
        <f t="shared" si="111"/>
        <v>other</v>
      </c>
    </row>
    <row r="7157" spans="1:10">
      <c r="A7157" s="89" t="s">
        <v>5279</v>
      </c>
      <c r="B7157" s="89">
        <v>1000</v>
      </c>
      <c r="C7157" s="89" t="s">
        <v>561</v>
      </c>
      <c r="D7157" s="89" t="s">
        <v>16681</v>
      </c>
      <c r="E7157" s="89" t="s">
        <v>7296</v>
      </c>
      <c r="F7157" s="89" t="s">
        <v>516</v>
      </c>
      <c r="G7157" s="105">
        <v>45496.590277777781</v>
      </c>
      <c r="H7157" t="str">
        <f>INDEX(Partner_details[companyName], MATCH(E7157, Partner_details[email], 0))</f>
        <v>Paul</v>
      </c>
      <c r="I7157">
        <f>IFERROR(INDEX(ggPayers[payer], MATCH(A7157, ggPayers[remote_order_id], 0)), 0)</f>
        <v>863529</v>
      </c>
      <c r="J7157" t="str">
        <f t="shared" si="111"/>
        <v>ggPay</v>
      </c>
    </row>
    <row r="7158" spans="1:10">
      <c r="A7158" s="89" t="s">
        <v>16682</v>
      </c>
      <c r="B7158" s="89">
        <v>100</v>
      </c>
      <c r="C7158" s="89" t="s">
        <v>7963</v>
      </c>
      <c r="D7158" s="89" t="s">
        <v>16683</v>
      </c>
      <c r="E7158" s="89" t="s">
        <v>7409</v>
      </c>
      <c r="F7158" s="89" t="s">
        <v>5294</v>
      </c>
      <c r="G7158" s="105">
        <v>45496.591666666667</v>
      </c>
      <c r="H7158" t="str">
        <f>INDEX(Partner_details[companyName], MATCH(E7158, Partner_details[email], 0))</f>
        <v>Tashir Erebuni</v>
      </c>
      <c r="I7158">
        <f>IFERROR(INDEX(ggPayers[payer], MATCH(A7158, ggPayers[remote_order_id], 0)), 0)</f>
        <v>0</v>
      </c>
      <c r="J7158" t="str">
        <f t="shared" si="111"/>
        <v>other</v>
      </c>
    </row>
    <row r="7159" spans="1:10">
      <c r="A7159" s="89" t="s">
        <v>16684</v>
      </c>
      <c r="B7159" s="89">
        <v>100</v>
      </c>
      <c r="C7159" s="89" t="s">
        <v>7963</v>
      </c>
      <c r="D7159" s="89" t="s">
        <v>16685</v>
      </c>
      <c r="E7159" s="89" t="s">
        <v>7409</v>
      </c>
      <c r="F7159" s="89" t="s">
        <v>5294</v>
      </c>
      <c r="G7159" s="105">
        <v>45496.591666666667</v>
      </c>
      <c r="H7159" t="str">
        <f>INDEX(Partner_details[companyName], MATCH(E7159, Partner_details[email], 0))</f>
        <v>Tashir Erebuni</v>
      </c>
      <c r="I7159">
        <f>IFERROR(INDEX(ggPayers[payer], MATCH(A7159, ggPayers[remote_order_id], 0)), 0)</f>
        <v>0</v>
      </c>
      <c r="J7159" t="str">
        <f t="shared" si="111"/>
        <v>other</v>
      </c>
    </row>
    <row r="7160" spans="1:10">
      <c r="A7160" s="89" t="s">
        <v>16686</v>
      </c>
      <c r="B7160" s="89">
        <v>500</v>
      </c>
      <c r="C7160" s="89" t="s">
        <v>7963</v>
      </c>
      <c r="D7160" s="89"/>
      <c r="E7160" s="89" t="s">
        <v>7027</v>
      </c>
      <c r="F7160" s="89" t="s">
        <v>1153</v>
      </c>
      <c r="G7160" s="105">
        <v>45496.663194444445</v>
      </c>
      <c r="H7160" t="str">
        <f>INDEX(Partner_details[companyName], MATCH(E7160, Partner_details[email], 0))</f>
        <v>Karas Khanjyan</v>
      </c>
      <c r="I7160">
        <f>IFERROR(INDEX(ggPayers[payer], MATCH(A7160, ggPayers[remote_order_id], 0)), 0)</f>
        <v>0</v>
      </c>
      <c r="J7160" t="str">
        <f t="shared" si="111"/>
        <v>other</v>
      </c>
    </row>
    <row r="7161" spans="1:10">
      <c r="A7161" s="89" t="s">
        <v>5277</v>
      </c>
      <c r="B7161" s="89">
        <v>1000</v>
      </c>
      <c r="C7161" s="89" t="s">
        <v>561</v>
      </c>
      <c r="D7161" s="89"/>
      <c r="E7161" s="89" t="s">
        <v>7018</v>
      </c>
      <c r="F7161" s="89" t="s">
        <v>476</v>
      </c>
      <c r="G7161" s="105">
        <v>45496.704861111109</v>
      </c>
      <c r="H7161" t="str">
        <f>INDEX(Partner_details[companyName], MATCH(E7161, Partner_details[email], 0))</f>
        <v>Malocco</v>
      </c>
      <c r="I7161">
        <f>IFERROR(INDEX(ggPayers[payer], MATCH(A7161, ggPayers[remote_order_id], 0)), 0)</f>
        <v>0</v>
      </c>
      <c r="J7161" t="str">
        <f t="shared" si="111"/>
        <v>other</v>
      </c>
    </row>
    <row r="7162" spans="1:10">
      <c r="A7162" s="89" t="s">
        <v>5276</v>
      </c>
      <c r="B7162" s="89">
        <v>1000</v>
      </c>
      <c r="C7162" s="89" t="s">
        <v>561</v>
      </c>
      <c r="D7162" s="89"/>
      <c r="E7162" s="89" t="s">
        <v>6723</v>
      </c>
      <c r="F7162" s="89" t="s">
        <v>5014</v>
      </c>
      <c r="G7162" s="105">
        <v>45496.744444444441</v>
      </c>
      <c r="H7162" t="str">
        <f>INDEX(Partner_details[companyName], MATCH(E7162, Partner_details[email], 0))</f>
        <v>Tashir Mashtoc</v>
      </c>
      <c r="I7162">
        <f>IFERROR(INDEX(ggPayers[payer], MATCH(A7162, ggPayers[remote_order_id], 0)), 0)</f>
        <v>0</v>
      </c>
      <c r="J7162" t="str">
        <f t="shared" si="111"/>
        <v>other</v>
      </c>
    </row>
    <row r="7163" spans="1:10">
      <c r="A7163" s="89" t="s">
        <v>5275</v>
      </c>
      <c r="B7163" s="89">
        <v>2000</v>
      </c>
      <c r="C7163" s="89" t="s">
        <v>561</v>
      </c>
      <c r="D7163" s="89"/>
      <c r="E7163" s="89" t="s">
        <v>130</v>
      </c>
      <c r="F7163" s="89" t="s">
        <v>128</v>
      </c>
      <c r="G7163" s="105">
        <v>45496.792361111111</v>
      </c>
      <c r="H7163" t="str">
        <f>INDEX(Partner_details[companyName], MATCH(E7163, Partner_details[email], 0))</f>
        <v>Avetis Grigoryan</v>
      </c>
      <c r="I7163">
        <f>IFERROR(INDEX(ggPayers[payer], MATCH(A7163, ggPayers[remote_order_id], 0)), 0)</f>
        <v>0</v>
      </c>
      <c r="J7163" t="str">
        <f t="shared" si="111"/>
        <v>other</v>
      </c>
    </row>
    <row r="7164" spans="1:10">
      <c r="A7164" s="89" t="s">
        <v>16687</v>
      </c>
      <c r="B7164" s="89">
        <v>10000</v>
      </c>
      <c r="C7164" s="89" t="s">
        <v>7963</v>
      </c>
      <c r="D7164" s="89"/>
      <c r="E7164" s="89" t="s">
        <v>6549</v>
      </c>
      <c r="F7164" s="89" t="s">
        <v>655</v>
      </c>
      <c r="G7164" s="105">
        <v>45496.809027777781</v>
      </c>
      <c r="H7164" t="str">
        <f>INDEX(Partner_details[companyName], MATCH(E7164, Partner_details[email], 0))</f>
        <v>Tashir Nzhdeh</v>
      </c>
      <c r="I7164">
        <f>IFERROR(INDEX(ggPayers[payer], MATCH(A7164, ggPayers[remote_order_id], 0)), 0)</f>
        <v>0</v>
      </c>
      <c r="J7164" t="str">
        <f t="shared" si="111"/>
        <v>other</v>
      </c>
    </row>
    <row r="7165" spans="1:10">
      <c r="A7165" s="89" t="s">
        <v>16688</v>
      </c>
      <c r="B7165" s="89">
        <v>3000</v>
      </c>
      <c r="C7165" s="89" t="s">
        <v>7963</v>
      </c>
      <c r="D7165" s="89"/>
      <c r="E7165" s="89" t="s">
        <v>7235</v>
      </c>
      <c r="F7165" s="89" t="s">
        <v>710</v>
      </c>
      <c r="G7165" s="105">
        <v>45496.851388888892</v>
      </c>
      <c r="H7165" t="str">
        <f>INDEX(Partner_details[companyName], MATCH(E7165, Partner_details[email], 0))</f>
        <v>Smoking Chef</v>
      </c>
      <c r="I7165">
        <f>IFERROR(INDEX(ggPayers[payer], MATCH(A7165, ggPayers[remote_order_id], 0)), 0)</f>
        <v>0</v>
      </c>
      <c r="J7165" t="str">
        <f t="shared" si="111"/>
        <v>other</v>
      </c>
    </row>
    <row r="7166" spans="1:10">
      <c r="A7166" s="89" t="s">
        <v>16689</v>
      </c>
      <c r="B7166" s="89">
        <v>3000</v>
      </c>
      <c r="C7166" s="89" t="s">
        <v>7963</v>
      </c>
      <c r="D7166" s="89"/>
      <c r="E7166" s="89" t="s">
        <v>7235</v>
      </c>
      <c r="F7166" s="89" t="s">
        <v>710</v>
      </c>
      <c r="G7166" s="105">
        <v>45496.851388888892</v>
      </c>
      <c r="H7166" t="str">
        <f>INDEX(Partner_details[companyName], MATCH(E7166, Partner_details[email], 0))</f>
        <v>Smoking Chef</v>
      </c>
      <c r="I7166">
        <f>IFERROR(INDEX(ggPayers[payer], MATCH(A7166, ggPayers[remote_order_id], 0)), 0)</f>
        <v>0</v>
      </c>
      <c r="J7166" t="str">
        <f t="shared" si="111"/>
        <v>other</v>
      </c>
    </row>
    <row r="7167" spans="1:10">
      <c r="A7167" s="89" t="s">
        <v>16690</v>
      </c>
      <c r="B7167" s="89">
        <v>3000</v>
      </c>
      <c r="C7167" s="89" t="s">
        <v>7963</v>
      </c>
      <c r="D7167" s="89"/>
      <c r="E7167" s="89" t="s">
        <v>7235</v>
      </c>
      <c r="F7167" s="89" t="s">
        <v>710</v>
      </c>
      <c r="G7167" s="105">
        <v>45496.852083333331</v>
      </c>
      <c r="H7167" t="str">
        <f>INDEX(Partner_details[companyName], MATCH(E7167, Partner_details[email], 0))</f>
        <v>Smoking Chef</v>
      </c>
      <c r="I7167">
        <f>IFERROR(INDEX(ggPayers[payer], MATCH(A7167, ggPayers[remote_order_id], 0)), 0)</f>
        <v>0</v>
      </c>
      <c r="J7167" t="str">
        <f t="shared" si="111"/>
        <v>other</v>
      </c>
    </row>
    <row r="7168" spans="1:10">
      <c r="A7168" s="89" t="s">
        <v>16691</v>
      </c>
      <c r="B7168" s="89">
        <v>1000</v>
      </c>
      <c r="C7168" s="89" t="s">
        <v>7963</v>
      </c>
      <c r="D7168" s="89"/>
      <c r="E7168" s="89" t="s">
        <v>279</v>
      </c>
      <c r="F7168" s="89" t="s">
        <v>278</v>
      </c>
      <c r="G7168" s="105">
        <v>45497.255555555559</v>
      </c>
      <c r="H7168" t="str">
        <f>INDEX(Partner_details[companyName], MATCH(E7168, Partner_details[email], 0))</f>
        <v>gg cjsc</v>
      </c>
      <c r="I7168">
        <f>IFERROR(INDEX(ggPayers[payer], MATCH(A7168, ggPayers[remote_order_id], 0)), 0)</f>
        <v>0</v>
      </c>
      <c r="J7168" t="str">
        <f t="shared" si="111"/>
        <v>other</v>
      </c>
    </row>
    <row r="7169" spans="1:10">
      <c r="A7169" s="89" t="s">
        <v>16692</v>
      </c>
      <c r="B7169" s="89">
        <v>1000</v>
      </c>
      <c r="C7169" s="89" t="s">
        <v>7963</v>
      </c>
      <c r="D7169" s="89"/>
      <c r="E7169" s="89" t="s">
        <v>279</v>
      </c>
      <c r="F7169" s="89" t="s">
        <v>278</v>
      </c>
      <c r="G7169" s="105">
        <v>45497.255555555559</v>
      </c>
      <c r="H7169" t="str">
        <f>INDEX(Partner_details[companyName], MATCH(E7169, Partner_details[email], 0))</f>
        <v>gg cjsc</v>
      </c>
      <c r="I7169">
        <f>IFERROR(INDEX(ggPayers[payer], MATCH(A7169, ggPayers[remote_order_id], 0)), 0)</f>
        <v>0</v>
      </c>
      <c r="J7169" t="str">
        <f t="shared" si="111"/>
        <v>other</v>
      </c>
    </row>
    <row r="7170" spans="1:10">
      <c r="A7170" s="89" t="s">
        <v>5274</v>
      </c>
      <c r="B7170" s="89">
        <v>100</v>
      </c>
      <c r="C7170" s="89" t="s">
        <v>561</v>
      </c>
      <c r="D7170" s="89"/>
      <c r="E7170" s="89" t="s">
        <v>279</v>
      </c>
      <c r="F7170" s="89" t="s">
        <v>278</v>
      </c>
      <c r="G7170" s="105">
        <v>45497.255555555559</v>
      </c>
      <c r="H7170" t="str">
        <f>INDEX(Partner_details[companyName], MATCH(E7170, Partner_details[email], 0))</f>
        <v>gg cjsc</v>
      </c>
      <c r="I7170">
        <f>IFERROR(INDEX(ggPayers[payer], MATCH(A7170, ggPayers[remote_order_id], 0)), 0)</f>
        <v>0</v>
      </c>
      <c r="J7170" t="str">
        <f t="shared" si="111"/>
        <v>other</v>
      </c>
    </row>
    <row r="7171" spans="1:10">
      <c r="A7171" s="89" t="s">
        <v>16693</v>
      </c>
      <c r="B7171" s="89">
        <v>100</v>
      </c>
      <c r="C7171" s="89" t="s">
        <v>5606</v>
      </c>
      <c r="D7171" s="89"/>
      <c r="E7171" s="89" t="s">
        <v>279</v>
      </c>
      <c r="F7171" s="89" t="s">
        <v>278</v>
      </c>
      <c r="G7171" s="105">
        <v>45497.257638888892</v>
      </c>
      <c r="H7171" t="str">
        <f>INDEX(Partner_details[companyName], MATCH(E7171, Partner_details[email], 0))</f>
        <v>gg cjsc</v>
      </c>
      <c r="I7171">
        <f>IFERROR(INDEX(ggPayers[payer], MATCH(A7171, ggPayers[remote_order_id], 0)), 0)</f>
        <v>0</v>
      </c>
      <c r="J7171" t="str">
        <f t="shared" ref="J7171:J7217" si="112">IF(NOT(I7171=0), "ggPay", "other")</f>
        <v>other</v>
      </c>
    </row>
    <row r="7172" spans="1:10">
      <c r="A7172" s="89" t="s">
        <v>5273</v>
      </c>
      <c r="B7172" s="89">
        <v>100</v>
      </c>
      <c r="C7172" s="89" t="s">
        <v>561</v>
      </c>
      <c r="D7172" s="89"/>
      <c r="E7172" s="89" t="s">
        <v>279</v>
      </c>
      <c r="F7172" s="89" t="s">
        <v>278</v>
      </c>
      <c r="G7172" s="105">
        <v>45497.258333333331</v>
      </c>
      <c r="H7172" t="str">
        <f>INDEX(Partner_details[companyName], MATCH(E7172, Partner_details[email], 0))</f>
        <v>gg cjsc</v>
      </c>
      <c r="I7172">
        <f>IFERROR(INDEX(ggPayers[payer], MATCH(A7172, ggPayers[remote_order_id], 0)), 0)</f>
        <v>0</v>
      </c>
      <c r="J7172" t="str">
        <f t="shared" si="112"/>
        <v>other</v>
      </c>
    </row>
    <row r="7173" spans="1:10">
      <c r="A7173" s="89" t="s">
        <v>16694</v>
      </c>
      <c r="B7173" s="89">
        <v>1000</v>
      </c>
      <c r="C7173" s="89" t="s">
        <v>7963</v>
      </c>
      <c r="D7173" s="89"/>
      <c r="E7173" s="89" t="s">
        <v>279</v>
      </c>
      <c r="F7173" s="89" t="s">
        <v>278</v>
      </c>
      <c r="G7173" s="105">
        <v>45497.259722222225</v>
      </c>
      <c r="H7173" t="str">
        <f>INDEX(Partner_details[companyName], MATCH(E7173, Partner_details[email], 0))</f>
        <v>gg cjsc</v>
      </c>
      <c r="I7173">
        <f>IFERROR(INDEX(ggPayers[payer], MATCH(A7173, ggPayers[remote_order_id], 0)), 0)</f>
        <v>0</v>
      </c>
      <c r="J7173" t="str">
        <f t="shared" si="112"/>
        <v>other</v>
      </c>
    </row>
    <row r="7174" spans="1:10">
      <c r="A7174" s="89" t="s">
        <v>5929</v>
      </c>
      <c r="B7174" s="89">
        <v>1000</v>
      </c>
      <c r="C7174" s="89" t="s">
        <v>5606</v>
      </c>
      <c r="D7174" s="89" t="s">
        <v>16695</v>
      </c>
      <c r="E7174" s="89" t="s">
        <v>7296</v>
      </c>
      <c r="F7174" s="89" t="s">
        <v>516</v>
      </c>
      <c r="G7174" s="105">
        <v>45497.293055555558</v>
      </c>
      <c r="H7174" t="str">
        <f>INDEX(Partner_details[companyName], MATCH(E7174, Partner_details[email], 0))</f>
        <v>Paul</v>
      </c>
      <c r="I7174">
        <f>IFERROR(INDEX(ggPayers[payer], MATCH(A7174, ggPayers[remote_order_id], 0)), 0)</f>
        <v>297242</v>
      </c>
      <c r="J7174" t="str">
        <f t="shared" si="112"/>
        <v>ggPay</v>
      </c>
    </row>
    <row r="7175" spans="1:10">
      <c r="A7175" s="89" t="s">
        <v>16696</v>
      </c>
      <c r="B7175" s="89">
        <v>1000</v>
      </c>
      <c r="C7175" s="89" t="s">
        <v>7963</v>
      </c>
      <c r="D7175" s="89"/>
      <c r="E7175" s="89" t="s">
        <v>7230</v>
      </c>
      <c r="F7175" s="89" t="s">
        <v>4342</v>
      </c>
      <c r="G7175" s="105">
        <v>45497.34097222222</v>
      </c>
      <c r="H7175" t="str">
        <f>INDEX(Partner_details[companyName], MATCH(E7175, Partner_details[email], 0))</f>
        <v>gg cjsc</v>
      </c>
      <c r="I7175">
        <f>IFERROR(INDEX(ggPayers[payer], MATCH(A7175, ggPayers[remote_order_id], 0)), 0)</f>
        <v>0</v>
      </c>
      <c r="J7175" t="str">
        <f t="shared" si="112"/>
        <v>other</v>
      </c>
    </row>
    <row r="7176" spans="1:10">
      <c r="A7176" s="89" t="s">
        <v>16697</v>
      </c>
      <c r="B7176" s="89">
        <v>100</v>
      </c>
      <c r="C7176" s="89" t="s">
        <v>7963</v>
      </c>
      <c r="D7176" s="89"/>
      <c r="E7176" s="89" t="s">
        <v>7230</v>
      </c>
      <c r="F7176" s="89" t="s">
        <v>4342</v>
      </c>
      <c r="G7176" s="105">
        <v>45497.341666666667</v>
      </c>
      <c r="H7176" t="str">
        <f>INDEX(Partner_details[companyName], MATCH(E7176, Partner_details[email], 0))</f>
        <v>gg cjsc</v>
      </c>
      <c r="I7176">
        <f>IFERROR(INDEX(ggPayers[payer], MATCH(A7176, ggPayers[remote_order_id], 0)), 0)</f>
        <v>0</v>
      </c>
      <c r="J7176" t="str">
        <f t="shared" si="112"/>
        <v>other</v>
      </c>
    </row>
    <row r="7177" spans="1:10">
      <c r="A7177" s="89" t="s">
        <v>16698</v>
      </c>
      <c r="B7177" s="89">
        <v>100</v>
      </c>
      <c r="C7177" s="89" t="s">
        <v>5606</v>
      </c>
      <c r="D7177" s="89"/>
      <c r="E7177" s="89" t="s">
        <v>7230</v>
      </c>
      <c r="F7177" s="89" t="s">
        <v>4342</v>
      </c>
      <c r="G7177" s="105">
        <v>45497.341666666667</v>
      </c>
      <c r="H7177" t="str">
        <f>INDEX(Partner_details[companyName], MATCH(E7177, Partner_details[email], 0))</f>
        <v>gg cjsc</v>
      </c>
      <c r="I7177">
        <f>IFERROR(INDEX(ggPayers[payer], MATCH(A7177, ggPayers[remote_order_id], 0)), 0)</f>
        <v>0</v>
      </c>
      <c r="J7177" t="str">
        <f t="shared" si="112"/>
        <v>other</v>
      </c>
    </row>
    <row r="7178" spans="1:10">
      <c r="A7178" s="89" t="s">
        <v>5440</v>
      </c>
      <c r="B7178" s="89">
        <v>100</v>
      </c>
      <c r="C7178" s="89" t="s">
        <v>561</v>
      </c>
      <c r="D7178" s="89"/>
      <c r="E7178" s="89" t="s">
        <v>7230</v>
      </c>
      <c r="F7178" s="89" t="s">
        <v>4342</v>
      </c>
      <c r="G7178" s="105">
        <v>45497.344444444447</v>
      </c>
      <c r="H7178" t="str">
        <f>INDEX(Partner_details[companyName], MATCH(E7178, Partner_details[email], 0))</f>
        <v>gg cjsc</v>
      </c>
      <c r="I7178">
        <f>IFERROR(INDEX(ggPayers[payer], MATCH(A7178, ggPayers[remote_order_id], 0)), 0)</f>
        <v>0</v>
      </c>
      <c r="J7178" t="str">
        <f t="shared" si="112"/>
        <v>other</v>
      </c>
    </row>
    <row r="7179" spans="1:10">
      <c r="A7179" s="89" t="s">
        <v>16699</v>
      </c>
      <c r="B7179" s="89">
        <v>100</v>
      </c>
      <c r="C7179" s="89" t="s">
        <v>7963</v>
      </c>
      <c r="D7179" s="89"/>
      <c r="E7179" s="89" t="s">
        <v>7230</v>
      </c>
      <c r="F7179" s="89" t="s">
        <v>4342</v>
      </c>
      <c r="G7179" s="105">
        <v>45497.345138888886</v>
      </c>
      <c r="H7179" t="str">
        <f>INDEX(Partner_details[companyName], MATCH(E7179, Partner_details[email], 0))</f>
        <v>gg cjsc</v>
      </c>
      <c r="I7179">
        <f>IFERROR(INDEX(ggPayers[payer], MATCH(A7179, ggPayers[remote_order_id], 0)), 0)</f>
        <v>0</v>
      </c>
      <c r="J7179" t="str">
        <f t="shared" si="112"/>
        <v>other</v>
      </c>
    </row>
    <row r="7180" spans="1:10">
      <c r="A7180" s="89" t="s">
        <v>16700</v>
      </c>
      <c r="B7180" s="89">
        <v>100</v>
      </c>
      <c r="C7180" s="89" t="s">
        <v>7963</v>
      </c>
      <c r="D7180" s="89"/>
      <c r="E7180" s="89" t="s">
        <v>7230</v>
      </c>
      <c r="F7180" s="89" t="s">
        <v>4342</v>
      </c>
      <c r="G7180" s="105">
        <v>45497.345138888886</v>
      </c>
      <c r="H7180" t="str">
        <f>INDEX(Partner_details[companyName], MATCH(E7180, Partner_details[email], 0))</f>
        <v>gg cjsc</v>
      </c>
      <c r="I7180">
        <f>IFERROR(INDEX(ggPayers[payer], MATCH(A7180, ggPayers[remote_order_id], 0)), 0)</f>
        <v>0</v>
      </c>
      <c r="J7180" t="str">
        <f t="shared" si="112"/>
        <v>other</v>
      </c>
    </row>
    <row r="7181" spans="1:10">
      <c r="A7181" s="89" t="s">
        <v>5439</v>
      </c>
      <c r="B7181" s="89">
        <v>100</v>
      </c>
      <c r="C7181" s="89" t="s">
        <v>561</v>
      </c>
      <c r="D7181" s="89"/>
      <c r="E7181" s="89" t="s">
        <v>7230</v>
      </c>
      <c r="F7181" s="89" t="s">
        <v>4342</v>
      </c>
      <c r="G7181" s="105">
        <v>45497.345833333333</v>
      </c>
      <c r="H7181" t="str">
        <f>INDEX(Partner_details[companyName], MATCH(E7181, Partner_details[email], 0))</f>
        <v>gg cjsc</v>
      </c>
      <c r="I7181">
        <f>IFERROR(INDEX(ggPayers[payer], MATCH(A7181, ggPayers[remote_order_id], 0)), 0)</f>
        <v>0</v>
      </c>
      <c r="J7181" t="str">
        <f t="shared" si="112"/>
        <v>other</v>
      </c>
    </row>
    <row r="7182" spans="1:10">
      <c r="A7182" s="89" t="s">
        <v>16701</v>
      </c>
      <c r="B7182" s="89">
        <v>100</v>
      </c>
      <c r="C7182" s="89" t="s">
        <v>7963</v>
      </c>
      <c r="D7182" s="89"/>
      <c r="E7182" s="89" t="s">
        <v>7230</v>
      </c>
      <c r="F7182" s="89" t="s">
        <v>4342</v>
      </c>
      <c r="G7182" s="105">
        <v>45497.34652777778</v>
      </c>
      <c r="H7182" t="str">
        <f>INDEX(Partner_details[companyName], MATCH(E7182, Partner_details[email], 0))</f>
        <v>gg cjsc</v>
      </c>
      <c r="I7182">
        <f>IFERROR(INDEX(ggPayers[payer], MATCH(A7182, ggPayers[remote_order_id], 0)), 0)</f>
        <v>0</v>
      </c>
      <c r="J7182" t="str">
        <f t="shared" si="112"/>
        <v>other</v>
      </c>
    </row>
    <row r="7183" spans="1:10">
      <c r="A7183" s="89" t="s">
        <v>16702</v>
      </c>
      <c r="B7183" s="89">
        <v>100</v>
      </c>
      <c r="C7183" s="89" t="s">
        <v>7963</v>
      </c>
      <c r="D7183" s="89"/>
      <c r="E7183" s="89" t="s">
        <v>7230</v>
      </c>
      <c r="F7183" s="89" t="s">
        <v>4342</v>
      </c>
      <c r="G7183" s="105">
        <v>45497.34652777778</v>
      </c>
      <c r="H7183" t="str">
        <f>INDEX(Partner_details[companyName], MATCH(E7183, Partner_details[email], 0))</f>
        <v>gg cjsc</v>
      </c>
      <c r="I7183">
        <f>IFERROR(INDEX(ggPayers[payer], MATCH(A7183, ggPayers[remote_order_id], 0)), 0)</f>
        <v>0</v>
      </c>
      <c r="J7183" t="str">
        <f t="shared" si="112"/>
        <v>other</v>
      </c>
    </row>
    <row r="7184" spans="1:10">
      <c r="A7184" s="89" t="s">
        <v>5438</v>
      </c>
      <c r="B7184" s="89">
        <v>100</v>
      </c>
      <c r="C7184" s="89" t="s">
        <v>561</v>
      </c>
      <c r="D7184" s="89" t="s">
        <v>16703</v>
      </c>
      <c r="E7184" s="89" t="s">
        <v>6389</v>
      </c>
      <c r="F7184" s="89" t="s">
        <v>4088</v>
      </c>
      <c r="G7184" s="105">
        <v>45497.39166666667</v>
      </c>
      <c r="H7184" t="str">
        <f>INDEX(Partner_details[companyName], MATCH(E7184, Partner_details[email], 0))</f>
        <v>Tashir Khanjyan</v>
      </c>
      <c r="I7184">
        <f>IFERROR(INDEX(ggPayers[payer], MATCH(A7184, ggPayers[remote_order_id], 0)), 0)</f>
        <v>921043</v>
      </c>
      <c r="J7184" t="str">
        <f t="shared" si="112"/>
        <v>ggPay</v>
      </c>
    </row>
    <row r="7185" spans="1:10">
      <c r="A7185" s="89" t="s">
        <v>5437</v>
      </c>
      <c r="B7185" s="89">
        <v>300</v>
      </c>
      <c r="C7185" s="89" t="s">
        <v>561</v>
      </c>
      <c r="D7185" s="89"/>
      <c r="E7185" s="89" t="s">
        <v>6389</v>
      </c>
      <c r="F7185" s="89" t="s">
        <v>4088</v>
      </c>
      <c r="G7185" s="105">
        <v>45497.43472222222</v>
      </c>
      <c r="H7185" t="str">
        <f>INDEX(Partner_details[companyName], MATCH(E7185, Partner_details[email], 0))</f>
        <v>Tashir Khanjyan</v>
      </c>
      <c r="I7185">
        <f>IFERROR(INDEX(ggPayers[payer], MATCH(A7185, ggPayers[remote_order_id], 0)), 0)</f>
        <v>0</v>
      </c>
      <c r="J7185" t="str">
        <f t="shared" si="112"/>
        <v>other</v>
      </c>
    </row>
    <row r="7186" spans="1:10">
      <c r="A7186" s="89" t="s">
        <v>16704</v>
      </c>
      <c r="B7186" s="89">
        <v>800</v>
      </c>
      <c r="C7186" s="89" t="s">
        <v>7963</v>
      </c>
      <c r="D7186" s="89"/>
      <c r="E7186" s="89" t="s">
        <v>6907</v>
      </c>
      <c r="F7186" s="89" t="s">
        <v>582</v>
      </c>
      <c r="G7186" s="105">
        <v>45497.474999999999</v>
      </c>
      <c r="H7186" t="str">
        <f>INDEX(Partner_details[companyName], MATCH(E7186, Partner_details[email], 0))</f>
        <v>Karas Tumanyan</v>
      </c>
      <c r="I7186">
        <f>IFERROR(INDEX(ggPayers[payer], MATCH(A7186, ggPayers[remote_order_id], 0)), 0)</f>
        <v>0</v>
      </c>
      <c r="J7186" t="str">
        <f t="shared" si="112"/>
        <v>other</v>
      </c>
    </row>
    <row r="7187" spans="1:10">
      <c r="A7187" s="89" t="s">
        <v>5436</v>
      </c>
      <c r="B7187" s="89">
        <v>300</v>
      </c>
      <c r="C7187" s="89" t="s">
        <v>561</v>
      </c>
      <c r="D7187" s="89" t="s">
        <v>16705</v>
      </c>
      <c r="E7187" s="89" t="s">
        <v>6389</v>
      </c>
      <c r="F7187" s="89" t="s">
        <v>4088</v>
      </c>
      <c r="G7187" s="105">
        <v>45497.506249999999</v>
      </c>
      <c r="H7187" t="str">
        <f>INDEX(Partner_details[companyName], MATCH(E7187, Partner_details[email], 0))</f>
        <v>Tashir Khanjyan</v>
      </c>
      <c r="I7187">
        <f>IFERROR(INDEX(ggPayers[payer], MATCH(A7187, ggPayers[remote_order_id], 0)), 0)</f>
        <v>36119</v>
      </c>
      <c r="J7187" t="str">
        <f t="shared" si="112"/>
        <v>ggPay</v>
      </c>
    </row>
    <row r="7188" spans="1:10">
      <c r="A7188" s="89" t="s">
        <v>16706</v>
      </c>
      <c r="B7188" s="89">
        <v>500</v>
      </c>
      <c r="C7188" s="89" t="s">
        <v>7963</v>
      </c>
      <c r="D7188" s="89"/>
      <c r="E7188" s="89" t="s">
        <v>7192</v>
      </c>
      <c r="F7188" s="89" t="s">
        <v>1998</v>
      </c>
      <c r="G7188" s="105">
        <v>45497.5625</v>
      </c>
      <c r="H7188" t="str">
        <f>INDEX(Partner_details[companyName], MATCH(E7188, Partner_details[email], 0))</f>
        <v>Karas Tumanyan</v>
      </c>
      <c r="I7188">
        <f>IFERROR(INDEX(ggPayers[payer], MATCH(A7188, ggPayers[remote_order_id], 0)), 0)</f>
        <v>0</v>
      </c>
      <c r="J7188" t="str">
        <f t="shared" si="112"/>
        <v>other</v>
      </c>
    </row>
    <row r="7189" spans="1:10">
      <c r="A7189" s="89" t="s">
        <v>16707</v>
      </c>
      <c r="B7189" s="89">
        <v>500</v>
      </c>
      <c r="C7189" s="89" t="s">
        <v>7963</v>
      </c>
      <c r="D7189" s="89"/>
      <c r="E7189" s="89" t="s">
        <v>7192</v>
      </c>
      <c r="F7189" s="89" t="s">
        <v>1998</v>
      </c>
      <c r="G7189" s="105">
        <v>45497.5625</v>
      </c>
      <c r="H7189" t="str">
        <f>INDEX(Partner_details[companyName], MATCH(E7189, Partner_details[email], 0))</f>
        <v>Karas Tumanyan</v>
      </c>
      <c r="I7189">
        <f>IFERROR(INDEX(ggPayers[payer], MATCH(A7189, ggPayers[remote_order_id], 0)), 0)</f>
        <v>0</v>
      </c>
      <c r="J7189" t="str">
        <f t="shared" si="112"/>
        <v>other</v>
      </c>
    </row>
    <row r="7190" spans="1:10">
      <c r="A7190" s="89" t="s">
        <v>16708</v>
      </c>
      <c r="B7190" s="89">
        <v>500</v>
      </c>
      <c r="C7190" s="89" t="s">
        <v>7963</v>
      </c>
      <c r="D7190" s="89" t="s">
        <v>16709</v>
      </c>
      <c r="E7190" s="89" t="s">
        <v>7192</v>
      </c>
      <c r="F7190" s="89" t="s">
        <v>1998</v>
      </c>
      <c r="G7190" s="105">
        <v>45497.563194444447</v>
      </c>
      <c r="H7190" t="str">
        <f>INDEX(Partner_details[companyName], MATCH(E7190, Partner_details[email], 0))</f>
        <v>Karas Tumanyan</v>
      </c>
      <c r="I7190">
        <f>IFERROR(INDEX(ggPayers[payer], MATCH(A7190, ggPayers[remote_order_id], 0)), 0)</f>
        <v>0</v>
      </c>
      <c r="J7190" t="str">
        <f t="shared" si="112"/>
        <v>other</v>
      </c>
    </row>
    <row r="7191" spans="1:10">
      <c r="A7191" s="89" t="s">
        <v>16710</v>
      </c>
      <c r="B7191" s="89">
        <v>500</v>
      </c>
      <c r="C7191" s="89" t="s">
        <v>7963</v>
      </c>
      <c r="D7191" s="89"/>
      <c r="E7191" s="89" t="s">
        <v>7192</v>
      </c>
      <c r="F7191" s="89" t="s">
        <v>1998</v>
      </c>
      <c r="G7191" s="105">
        <v>45497.563888888886</v>
      </c>
      <c r="H7191" t="str">
        <f>INDEX(Partner_details[companyName], MATCH(E7191, Partner_details[email], 0))</f>
        <v>Karas Tumanyan</v>
      </c>
      <c r="I7191">
        <f>IFERROR(INDEX(ggPayers[payer], MATCH(A7191, ggPayers[remote_order_id], 0)), 0)</f>
        <v>0</v>
      </c>
      <c r="J7191" t="str">
        <f t="shared" si="112"/>
        <v>other</v>
      </c>
    </row>
    <row r="7192" spans="1:10">
      <c r="A7192" s="89" t="s">
        <v>16711</v>
      </c>
      <c r="B7192" s="89">
        <v>500</v>
      </c>
      <c r="C7192" s="89" t="s">
        <v>7963</v>
      </c>
      <c r="D7192" s="89"/>
      <c r="E7192" s="89" t="s">
        <v>7123</v>
      </c>
      <c r="F7192" s="89" t="s">
        <v>5434</v>
      </c>
      <c r="G7192" s="105">
        <v>45497.572222222225</v>
      </c>
      <c r="H7192" t="str">
        <f>INDEX(Partner_details[companyName], MATCH(E7192, Partner_details[email], 0))</f>
        <v>Tashir Erebuni</v>
      </c>
      <c r="I7192">
        <f>IFERROR(INDEX(ggPayers[payer], MATCH(A7192, ggPayers[remote_order_id], 0)), 0)</f>
        <v>0</v>
      </c>
      <c r="J7192" t="str">
        <f t="shared" si="112"/>
        <v>other</v>
      </c>
    </row>
    <row r="7193" spans="1:10">
      <c r="A7193" s="89" t="s">
        <v>5435</v>
      </c>
      <c r="B7193" s="89">
        <v>500</v>
      </c>
      <c r="C7193" s="89" t="s">
        <v>561</v>
      </c>
      <c r="D7193" s="89"/>
      <c r="E7193" s="89" t="s">
        <v>7123</v>
      </c>
      <c r="F7193" s="89" t="s">
        <v>5434</v>
      </c>
      <c r="G7193" s="105">
        <v>45497.574999999997</v>
      </c>
      <c r="H7193" t="str">
        <f>INDEX(Partner_details[companyName], MATCH(E7193, Partner_details[email], 0))</f>
        <v>Tashir Erebuni</v>
      </c>
      <c r="I7193">
        <f>IFERROR(INDEX(ggPayers[payer], MATCH(A7193, ggPayers[remote_order_id], 0)), 0)</f>
        <v>0</v>
      </c>
      <c r="J7193" t="str">
        <f t="shared" si="112"/>
        <v>other</v>
      </c>
    </row>
    <row r="7194" spans="1:10">
      <c r="A7194" s="89" t="s">
        <v>16712</v>
      </c>
      <c r="B7194" s="89">
        <v>100</v>
      </c>
      <c r="C7194" s="89" t="s">
        <v>7963</v>
      </c>
      <c r="D7194" s="89"/>
      <c r="E7194" s="89" t="s">
        <v>7196</v>
      </c>
      <c r="F7194" s="89" t="s">
        <v>884</v>
      </c>
      <c r="G7194" s="105">
        <v>45497.589583333334</v>
      </c>
      <c r="H7194" t="str">
        <f>INDEX(Partner_details[companyName], MATCH(E7194, Partner_details[email], 0))</f>
        <v>Arctic Fox</v>
      </c>
      <c r="I7194">
        <f>IFERROR(INDEX(ggPayers[payer], MATCH(A7194, ggPayers[remote_order_id], 0)), 0)</f>
        <v>0</v>
      </c>
      <c r="J7194" t="str">
        <f t="shared" si="112"/>
        <v>other</v>
      </c>
    </row>
    <row r="7195" spans="1:10">
      <c r="A7195" s="89" t="s">
        <v>16713</v>
      </c>
      <c r="B7195" s="89">
        <v>100</v>
      </c>
      <c r="C7195" s="89" t="s">
        <v>7963</v>
      </c>
      <c r="D7195" s="89"/>
      <c r="E7195" s="89" t="s">
        <v>7196</v>
      </c>
      <c r="F7195" s="89" t="s">
        <v>884</v>
      </c>
      <c r="G7195" s="105">
        <v>45497.589583333334</v>
      </c>
      <c r="H7195" t="str">
        <f>INDEX(Partner_details[companyName], MATCH(E7195, Partner_details[email], 0))</f>
        <v>Arctic Fox</v>
      </c>
      <c r="I7195">
        <f>IFERROR(INDEX(ggPayers[payer], MATCH(A7195, ggPayers[remote_order_id], 0)), 0)</f>
        <v>0</v>
      </c>
      <c r="J7195" t="str">
        <f t="shared" si="112"/>
        <v>other</v>
      </c>
    </row>
    <row r="7196" spans="1:10">
      <c r="A7196" s="89" t="s">
        <v>5433</v>
      </c>
      <c r="B7196" s="89">
        <v>1000</v>
      </c>
      <c r="C7196" s="89" t="s">
        <v>561</v>
      </c>
      <c r="D7196" s="89" t="s">
        <v>16714</v>
      </c>
      <c r="E7196" s="89" t="s">
        <v>7354</v>
      </c>
      <c r="F7196" s="89" t="s">
        <v>5307</v>
      </c>
      <c r="G7196" s="105">
        <v>45497.654861111114</v>
      </c>
      <c r="H7196" t="str">
        <f>INDEX(Partner_details[companyName], MATCH(E7196, Partner_details[email], 0))</f>
        <v>Dodopizza</v>
      </c>
      <c r="I7196">
        <f>IFERROR(INDEX(ggPayers[payer], MATCH(A7196, ggPayers[remote_order_id], 0)), 0)</f>
        <v>981106</v>
      </c>
      <c r="J7196" t="str">
        <f t="shared" si="112"/>
        <v>ggPay</v>
      </c>
    </row>
    <row r="7197" spans="1:10">
      <c r="A7197" s="89" t="s">
        <v>5928</v>
      </c>
      <c r="B7197" s="89">
        <v>500</v>
      </c>
      <c r="C7197" s="89" t="s">
        <v>5606</v>
      </c>
      <c r="D7197" s="89" t="s">
        <v>16715</v>
      </c>
      <c r="E7197" s="89" t="s">
        <v>6572</v>
      </c>
      <c r="F7197" s="89" t="s">
        <v>568</v>
      </c>
      <c r="G7197" s="105">
        <v>45497.669444444444</v>
      </c>
      <c r="H7197" t="str">
        <f>INDEX(Partner_details[companyName], MATCH(E7197, Partner_details[email], 0))</f>
        <v>Bisquit</v>
      </c>
      <c r="I7197">
        <f>IFERROR(INDEX(ggPayers[payer], MATCH(A7197, ggPayers[remote_order_id], 0)), 0)</f>
        <v>196903</v>
      </c>
      <c r="J7197" t="str">
        <f t="shared" si="112"/>
        <v>ggPay</v>
      </c>
    </row>
    <row r="7198" spans="1:10">
      <c r="A7198" s="89" t="s">
        <v>5927</v>
      </c>
      <c r="B7198" s="89">
        <v>500</v>
      </c>
      <c r="C7198" s="89" t="s">
        <v>5606</v>
      </c>
      <c r="D7198" s="89" t="s">
        <v>16716</v>
      </c>
      <c r="E7198" s="89" t="s">
        <v>6572</v>
      </c>
      <c r="F7198" s="89" t="s">
        <v>568</v>
      </c>
      <c r="G7198" s="105">
        <v>45497.669444444444</v>
      </c>
      <c r="H7198" t="str">
        <f>INDEX(Partner_details[companyName], MATCH(E7198, Partner_details[email], 0))</f>
        <v>Bisquit</v>
      </c>
      <c r="I7198">
        <f>IFERROR(INDEX(ggPayers[payer], MATCH(A7198, ggPayers[remote_order_id], 0)), 0)</f>
        <v>196903</v>
      </c>
      <c r="J7198" t="str">
        <f t="shared" si="112"/>
        <v>ggPay</v>
      </c>
    </row>
    <row r="7199" spans="1:10">
      <c r="A7199" s="89" t="s">
        <v>5926</v>
      </c>
      <c r="B7199" s="89">
        <v>500</v>
      </c>
      <c r="C7199" s="89" t="s">
        <v>5606</v>
      </c>
      <c r="D7199" s="89" t="s">
        <v>16717</v>
      </c>
      <c r="E7199" s="89" t="s">
        <v>6572</v>
      </c>
      <c r="F7199" s="89" t="s">
        <v>568</v>
      </c>
      <c r="G7199" s="105">
        <v>45497.670138888891</v>
      </c>
      <c r="H7199" t="str">
        <f>INDEX(Partner_details[companyName], MATCH(E7199, Partner_details[email], 0))</f>
        <v>Bisquit</v>
      </c>
      <c r="I7199">
        <f>IFERROR(INDEX(ggPayers[payer], MATCH(A7199, ggPayers[remote_order_id], 0)), 0)</f>
        <v>196903</v>
      </c>
      <c r="J7199" t="str">
        <f t="shared" si="112"/>
        <v>ggPay</v>
      </c>
    </row>
    <row r="7200" spans="1:10">
      <c r="A7200" s="89" t="s">
        <v>5432</v>
      </c>
      <c r="B7200" s="89">
        <v>500</v>
      </c>
      <c r="C7200" s="89" t="s">
        <v>561</v>
      </c>
      <c r="D7200" s="89" t="s">
        <v>16718</v>
      </c>
      <c r="E7200" s="89" t="s">
        <v>6572</v>
      </c>
      <c r="F7200" s="89" t="s">
        <v>568</v>
      </c>
      <c r="G7200" s="105">
        <v>45497.67083333333</v>
      </c>
      <c r="H7200" t="str">
        <f>INDEX(Partner_details[companyName], MATCH(E7200, Partner_details[email], 0))</f>
        <v>Bisquit</v>
      </c>
      <c r="I7200">
        <f>IFERROR(INDEX(ggPayers[payer], MATCH(A7200, ggPayers[remote_order_id], 0)), 0)</f>
        <v>196903</v>
      </c>
      <c r="J7200" t="str">
        <f t="shared" si="112"/>
        <v>ggPay</v>
      </c>
    </row>
    <row r="7201" spans="1:10">
      <c r="A7201" s="89" t="s">
        <v>5431</v>
      </c>
      <c r="B7201" s="89">
        <v>6000</v>
      </c>
      <c r="C7201" s="89" t="s">
        <v>561</v>
      </c>
      <c r="D7201" s="89" t="s">
        <v>16719</v>
      </c>
      <c r="E7201" s="89" t="s">
        <v>7235</v>
      </c>
      <c r="F7201" s="89" t="s">
        <v>710</v>
      </c>
      <c r="G7201" s="105">
        <v>45497.70208333333</v>
      </c>
      <c r="H7201" t="str">
        <f>INDEX(Partner_details[companyName], MATCH(E7201, Partner_details[email], 0))</f>
        <v>Smoking Chef</v>
      </c>
      <c r="I7201">
        <f>IFERROR(INDEX(ggPayers[payer], MATCH(A7201, ggPayers[remote_order_id], 0)), 0)</f>
        <v>879332</v>
      </c>
      <c r="J7201" t="str">
        <f t="shared" si="112"/>
        <v>ggPay</v>
      </c>
    </row>
    <row r="7202" spans="1:10">
      <c r="A7202" s="89" t="s">
        <v>16720</v>
      </c>
      <c r="B7202" s="89">
        <v>1000</v>
      </c>
      <c r="C7202" s="89" t="s">
        <v>7963</v>
      </c>
      <c r="D7202" s="89" t="s">
        <v>16721</v>
      </c>
      <c r="E7202" s="89" t="s">
        <v>6728</v>
      </c>
      <c r="F7202" s="89" t="s">
        <v>6727</v>
      </c>
      <c r="G7202" s="105">
        <v>45497.709722222222</v>
      </c>
      <c r="H7202" t="str">
        <f>INDEX(Partner_details[companyName], MATCH(E7202, Partner_details[email], 0))</f>
        <v>Byblos</v>
      </c>
      <c r="I7202">
        <f>IFERROR(INDEX(ggPayers[payer], MATCH(A7202, ggPayers[remote_order_id], 0)), 0)</f>
        <v>0</v>
      </c>
      <c r="J7202" t="str">
        <f t="shared" si="112"/>
        <v>other</v>
      </c>
    </row>
    <row r="7203" spans="1:10">
      <c r="A7203" s="89" t="s">
        <v>5430</v>
      </c>
      <c r="B7203" s="89">
        <v>1000</v>
      </c>
      <c r="C7203" s="89" t="s">
        <v>561</v>
      </c>
      <c r="D7203" s="89" t="s">
        <v>16722</v>
      </c>
      <c r="E7203" s="89" t="s">
        <v>6728</v>
      </c>
      <c r="F7203" s="89" t="s">
        <v>6727</v>
      </c>
      <c r="G7203" s="105">
        <v>45497.711111111108</v>
      </c>
      <c r="H7203" t="str">
        <f>INDEX(Partner_details[companyName], MATCH(E7203, Partner_details[email], 0))</f>
        <v>Byblos</v>
      </c>
      <c r="I7203">
        <f>IFERROR(INDEX(ggPayers[payer], MATCH(A7203, ggPayers[remote_order_id], 0)), 0)</f>
        <v>524342</v>
      </c>
      <c r="J7203" t="str">
        <f t="shared" si="112"/>
        <v>ggPay</v>
      </c>
    </row>
    <row r="7204" spans="1:10">
      <c r="A7204" s="89" t="s">
        <v>16723</v>
      </c>
      <c r="B7204" s="89">
        <v>500</v>
      </c>
      <c r="C7204" s="89" t="s">
        <v>561</v>
      </c>
      <c r="D7204" s="89"/>
      <c r="E7204" s="89" t="s">
        <v>7579</v>
      </c>
      <c r="F7204" s="89" t="s">
        <v>602</v>
      </c>
      <c r="G7204" s="105">
        <v>45497.729166666664</v>
      </c>
      <c r="H7204" t="e">
        <f>INDEX(Partner_details[companyName], MATCH(E7204, Partner_details[email], 0))</f>
        <v>#N/A</v>
      </c>
      <c r="I7204">
        <f>IFERROR(INDEX(ggPayers[payer], MATCH(A7204, ggPayers[remote_order_id], 0)), 0)</f>
        <v>0</v>
      </c>
      <c r="J7204" t="str">
        <f t="shared" si="112"/>
        <v>other</v>
      </c>
    </row>
    <row r="7205" spans="1:10">
      <c r="A7205" s="89" t="s">
        <v>5429</v>
      </c>
      <c r="B7205" s="89">
        <v>2000</v>
      </c>
      <c r="C7205" s="89" t="s">
        <v>561</v>
      </c>
      <c r="D7205" s="89"/>
      <c r="E7205" s="89" t="s">
        <v>7018</v>
      </c>
      <c r="F7205" s="89" t="s">
        <v>476</v>
      </c>
      <c r="G7205" s="105">
        <v>45497.762499999997</v>
      </c>
      <c r="H7205" t="str">
        <f>INDEX(Partner_details[companyName], MATCH(E7205, Partner_details[email], 0))</f>
        <v>Malocco</v>
      </c>
      <c r="I7205">
        <f>IFERROR(INDEX(ggPayers[payer], MATCH(A7205, ggPayers[remote_order_id], 0)), 0)</f>
        <v>0</v>
      </c>
      <c r="J7205" t="str">
        <f t="shared" si="112"/>
        <v>other</v>
      </c>
    </row>
    <row r="7206" spans="1:10">
      <c r="A7206" s="89" t="s">
        <v>5925</v>
      </c>
      <c r="B7206" s="89">
        <v>1000</v>
      </c>
      <c r="C7206" s="89" t="s">
        <v>561</v>
      </c>
      <c r="D7206" s="89" t="s">
        <v>16724</v>
      </c>
      <c r="E7206" s="89" t="s">
        <v>7579</v>
      </c>
      <c r="F7206" s="89" t="s">
        <v>602</v>
      </c>
      <c r="G7206" s="105">
        <v>45497.775000000001</v>
      </c>
      <c r="H7206" t="e">
        <f>INDEX(Partner_details[companyName], MATCH(E7206, Partner_details[email], 0))</f>
        <v>#N/A</v>
      </c>
      <c r="I7206">
        <f>IFERROR(INDEX(ggPayers[payer], MATCH(A7206, ggPayers[remote_order_id], 0)), 0)</f>
        <v>798046</v>
      </c>
      <c r="J7206" t="str">
        <f t="shared" si="112"/>
        <v>ggPay</v>
      </c>
    </row>
    <row r="7207" spans="1:10">
      <c r="A7207" s="89" t="s">
        <v>16725</v>
      </c>
      <c r="B7207" s="89">
        <v>500</v>
      </c>
      <c r="C7207" s="89" t="s">
        <v>7963</v>
      </c>
      <c r="D7207" s="89"/>
      <c r="E7207" s="89" t="s">
        <v>6714</v>
      </c>
      <c r="F7207" s="89" t="s">
        <v>585</v>
      </c>
      <c r="G7207" s="105">
        <v>45497.793055555558</v>
      </c>
      <c r="H7207" t="str">
        <f>INDEX(Partner_details[companyName], MATCH(E7207, Partner_details[email], 0))</f>
        <v>Dodopizza</v>
      </c>
      <c r="I7207">
        <f>IFERROR(INDEX(ggPayers[payer], MATCH(A7207, ggPayers[remote_order_id], 0)), 0)</f>
        <v>0</v>
      </c>
      <c r="J7207" t="str">
        <f t="shared" si="112"/>
        <v>other</v>
      </c>
    </row>
    <row r="7208" spans="1:10">
      <c r="A7208" s="89" t="s">
        <v>16726</v>
      </c>
      <c r="B7208" s="89">
        <v>500</v>
      </c>
      <c r="C7208" s="89" t="s">
        <v>7963</v>
      </c>
      <c r="D7208" s="89"/>
      <c r="E7208" s="89" t="s">
        <v>7223</v>
      </c>
      <c r="F7208" s="89" t="s">
        <v>4660</v>
      </c>
      <c r="G7208" s="105">
        <v>45497.819444444445</v>
      </c>
      <c r="H7208" t="str">
        <f>INDEX(Partner_details[companyName], MATCH(E7208, Partner_details[email], 0))</f>
        <v>Karas Khanjyan</v>
      </c>
      <c r="I7208">
        <f>IFERROR(INDEX(ggPayers[payer], MATCH(A7208, ggPayers[remote_order_id], 0)), 0)</f>
        <v>0</v>
      </c>
      <c r="J7208" t="str">
        <f t="shared" si="112"/>
        <v>other</v>
      </c>
    </row>
    <row r="7209" spans="1:10">
      <c r="A7209" s="89" t="s">
        <v>16727</v>
      </c>
      <c r="B7209" s="89">
        <v>500</v>
      </c>
      <c r="C7209" s="89" t="s">
        <v>7963</v>
      </c>
      <c r="D7209" s="89"/>
      <c r="E7209" s="89" t="s">
        <v>7223</v>
      </c>
      <c r="F7209" s="89" t="s">
        <v>4660</v>
      </c>
      <c r="G7209" s="105">
        <v>45497.819444444445</v>
      </c>
      <c r="H7209" t="str">
        <f>INDEX(Partner_details[companyName], MATCH(E7209, Partner_details[email], 0))</f>
        <v>Karas Khanjyan</v>
      </c>
      <c r="I7209">
        <f>IFERROR(INDEX(ggPayers[payer], MATCH(A7209, ggPayers[remote_order_id], 0)), 0)</f>
        <v>0</v>
      </c>
      <c r="J7209" t="str">
        <f t="shared" si="112"/>
        <v>other</v>
      </c>
    </row>
    <row r="7210" spans="1:10">
      <c r="A7210" s="89" t="s">
        <v>16728</v>
      </c>
      <c r="B7210" s="89">
        <v>500</v>
      </c>
      <c r="C7210" s="89" t="s">
        <v>7963</v>
      </c>
      <c r="D7210" s="89" t="s">
        <v>16729</v>
      </c>
      <c r="E7210" s="89" t="s">
        <v>7223</v>
      </c>
      <c r="F7210" s="89" t="s">
        <v>4660</v>
      </c>
      <c r="G7210" s="105">
        <v>45497.819444444445</v>
      </c>
      <c r="H7210" t="str">
        <f>INDEX(Partner_details[companyName], MATCH(E7210, Partner_details[email], 0))</f>
        <v>Karas Khanjyan</v>
      </c>
      <c r="I7210">
        <f>IFERROR(INDEX(ggPayers[payer], MATCH(A7210, ggPayers[remote_order_id], 0)), 0)</f>
        <v>0</v>
      </c>
      <c r="J7210" t="str">
        <f t="shared" si="112"/>
        <v>other</v>
      </c>
    </row>
    <row r="7211" spans="1:10">
      <c r="A7211" s="89" t="s">
        <v>16730</v>
      </c>
      <c r="B7211" s="89">
        <v>100</v>
      </c>
      <c r="C7211" s="89" t="s">
        <v>5606</v>
      </c>
      <c r="D7211" s="89"/>
      <c r="E7211" s="89" t="s">
        <v>279</v>
      </c>
      <c r="F7211" s="89" t="s">
        <v>278</v>
      </c>
      <c r="G7211" s="105">
        <v>45498.248611111114</v>
      </c>
      <c r="H7211" t="str">
        <f>INDEX(Partner_details[companyName], MATCH(E7211, Partner_details[email], 0))</f>
        <v>gg cjsc</v>
      </c>
      <c r="I7211">
        <f>IFERROR(INDEX(ggPayers[payer], MATCH(A7211, ggPayers[remote_order_id], 0)), 0)</f>
        <v>0</v>
      </c>
      <c r="J7211" t="str">
        <f t="shared" si="112"/>
        <v>other</v>
      </c>
    </row>
    <row r="7212" spans="1:10">
      <c r="A7212" s="89" t="s">
        <v>16731</v>
      </c>
      <c r="B7212" s="89">
        <v>100</v>
      </c>
      <c r="C7212" s="89" t="s">
        <v>7963</v>
      </c>
      <c r="D7212" s="89"/>
      <c r="E7212" s="89" t="s">
        <v>279</v>
      </c>
      <c r="F7212" s="89" t="s">
        <v>278</v>
      </c>
      <c r="G7212" s="105">
        <v>45498.28125</v>
      </c>
      <c r="H7212" t="str">
        <f>INDEX(Partner_details[companyName], MATCH(E7212, Partner_details[email], 0))</f>
        <v>gg cjsc</v>
      </c>
      <c r="I7212">
        <f>IFERROR(INDEX(ggPayers[payer], MATCH(A7212, ggPayers[remote_order_id], 0)), 0)</f>
        <v>0</v>
      </c>
      <c r="J7212" t="str">
        <f t="shared" si="112"/>
        <v>other</v>
      </c>
    </row>
    <row r="7213" spans="1:10">
      <c r="A7213" s="89" t="s">
        <v>5428</v>
      </c>
      <c r="B7213" s="89">
        <v>100</v>
      </c>
      <c r="C7213" s="89" t="s">
        <v>561</v>
      </c>
      <c r="D7213" s="89"/>
      <c r="E7213" s="89" t="s">
        <v>279</v>
      </c>
      <c r="F7213" s="89" t="s">
        <v>278</v>
      </c>
      <c r="G7213" s="105">
        <v>45498.283333333333</v>
      </c>
      <c r="H7213" t="str">
        <f>INDEX(Partner_details[companyName], MATCH(E7213, Partner_details[email], 0))</f>
        <v>gg cjsc</v>
      </c>
      <c r="I7213">
        <f>IFERROR(INDEX(ggPayers[payer], MATCH(A7213, ggPayers[remote_order_id], 0)), 0)</f>
        <v>0</v>
      </c>
      <c r="J7213" t="str">
        <f t="shared" si="112"/>
        <v>other</v>
      </c>
    </row>
    <row r="7214" spans="1:10">
      <c r="A7214" s="89" t="s">
        <v>16732</v>
      </c>
      <c r="B7214" s="89">
        <v>100</v>
      </c>
      <c r="C7214" s="89" t="s">
        <v>7963</v>
      </c>
      <c r="D7214" s="89"/>
      <c r="E7214" s="89" t="s">
        <v>279</v>
      </c>
      <c r="F7214" s="89" t="s">
        <v>278</v>
      </c>
      <c r="G7214" s="105">
        <v>45498.285416666666</v>
      </c>
      <c r="H7214" t="str">
        <f>INDEX(Partner_details[companyName], MATCH(E7214, Partner_details[email], 0))</f>
        <v>gg cjsc</v>
      </c>
      <c r="I7214">
        <f>IFERROR(INDEX(ggPayers[payer], MATCH(A7214, ggPayers[remote_order_id], 0)), 0)</f>
        <v>0</v>
      </c>
      <c r="J7214" t="str">
        <f t="shared" si="112"/>
        <v>other</v>
      </c>
    </row>
    <row r="7215" spans="1:10">
      <c r="A7215" s="89" t="s">
        <v>16733</v>
      </c>
      <c r="B7215" s="89">
        <v>1000</v>
      </c>
      <c r="C7215" s="89" t="s">
        <v>7963</v>
      </c>
      <c r="D7215" s="89"/>
      <c r="E7215" s="89" t="s">
        <v>279</v>
      </c>
      <c r="F7215" s="89" t="s">
        <v>278</v>
      </c>
      <c r="G7215" s="105">
        <v>45498.285416666666</v>
      </c>
      <c r="H7215" t="str">
        <f>INDEX(Partner_details[companyName], MATCH(E7215, Partner_details[email], 0))</f>
        <v>gg cjsc</v>
      </c>
      <c r="I7215">
        <f>IFERROR(INDEX(ggPayers[payer], MATCH(A7215, ggPayers[remote_order_id], 0)), 0)</f>
        <v>0</v>
      </c>
      <c r="J7215" t="str">
        <f t="shared" si="112"/>
        <v>other</v>
      </c>
    </row>
    <row r="7216" spans="1:10">
      <c r="A7216" s="89" t="s">
        <v>16734</v>
      </c>
      <c r="B7216" s="89">
        <v>1000</v>
      </c>
      <c r="C7216" s="89" t="s">
        <v>7963</v>
      </c>
      <c r="D7216" s="89"/>
      <c r="E7216" s="89" t="s">
        <v>279</v>
      </c>
      <c r="F7216" s="89" t="s">
        <v>278</v>
      </c>
      <c r="G7216" s="105">
        <v>45498.285416666666</v>
      </c>
      <c r="H7216" t="str">
        <f>INDEX(Partner_details[companyName], MATCH(E7216, Partner_details[email], 0))</f>
        <v>gg cjsc</v>
      </c>
      <c r="I7216">
        <f>IFERROR(INDEX(ggPayers[payer], MATCH(A7216, ggPayers[remote_order_id], 0)), 0)</f>
        <v>0</v>
      </c>
      <c r="J7216" t="str">
        <f t="shared" si="112"/>
        <v>other</v>
      </c>
    </row>
    <row r="7217" spans="1:10">
      <c r="A7217" s="89" t="s">
        <v>5427</v>
      </c>
      <c r="B7217" s="89">
        <v>100</v>
      </c>
      <c r="C7217" s="89" t="s">
        <v>561</v>
      </c>
      <c r="D7217" s="89"/>
      <c r="E7217" s="89" t="s">
        <v>279</v>
      </c>
      <c r="F7217" s="89" t="s">
        <v>278</v>
      </c>
      <c r="G7217" s="105">
        <v>45498.313194444447</v>
      </c>
      <c r="H7217" t="str">
        <f>INDEX(Partner_details[companyName], MATCH(E7217, Partner_details[email], 0))</f>
        <v>gg cjsc</v>
      </c>
      <c r="I7217">
        <f>IFERROR(INDEX(ggPayers[payer], MATCH(A7217, ggPayers[remote_order_id], 0)), 0)</f>
        <v>0</v>
      </c>
      <c r="J7217" t="str">
        <f t="shared" si="112"/>
        <v>other</v>
      </c>
    </row>
  </sheetData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6764EC-A641-4D2D-9F55-47B84984E9AE}">
  <dimension ref="A1:L1715"/>
  <sheetViews>
    <sheetView workbookViewId="0">
      <pane ySplit="1" topLeftCell="A23" activePane="bottomLeft" state="frozen"/>
      <selection pane="bottomLeft" activeCell="L23" sqref="H17:L23"/>
    </sheetView>
  </sheetViews>
  <sheetFormatPr defaultRowHeight="15"/>
  <cols>
    <col min="1" max="1" width="18.7109375" style="109" customWidth="1"/>
    <col min="4" max="4" width="10.42578125" bestFit="1" customWidth="1"/>
    <col min="5" max="5" width="10.42578125" customWidth="1"/>
    <col min="6" max="6" width="22.7109375" customWidth="1"/>
    <col min="7" max="8" width="10.42578125" customWidth="1"/>
    <col min="12" max="12" width="40.28515625" style="2" customWidth="1"/>
  </cols>
  <sheetData>
    <row r="1" spans="1:12">
      <c r="A1" s="106" t="s">
        <v>5908</v>
      </c>
      <c r="B1" s="21" t="s">
        <v>5909</v>
      </c>
      <c r="C1" s="21" t="s">
        <v>16735</v>
      </c>
      <c r="D1" s="21" t="s">
        <v>5910</v>
      </c>
      <c r="E1" s="21" t="s">
        <v>554</v>
      </c>
      <c r="F1" s="21" t="s">
        <v>16736</v>
      </c>
      <c r="G1" s="21" t="s">
        <v>16737</v>
      </c>
      <c r="H1" s="21" t="s">
        <v>359</v>
      </c>
      <c r="I1" s="21" t="s">
        <v>5914</v>
      </c>
      <c r="J1" s="21" t="s">
        <v>5915</v>
      </c>
      <c r="K1" s="95" t="s">
        <v>5916</v>
      </c>
      <c r="L1" s="96" t="s">
        <v>5917</v>
      </c>
    </row>
    <row r="2" spans="1:12">
      <c r="A2" s="107" t="s">
        <v>16738</v>
      </c>
      <c r="B2" s="89">
        <v>825186</v>
      </c>
      <c r="C2" s="89">
        <v>462575</v>
      </c>
      <c r="D2" s="89">
        <v>100</v>
      </c>
      <c r="E2" s="89">
        <v>2</v>
      </c>
      <c r="F2" s="89"/>
      <c r="G2" s="55" t="str">
        <f>INDEX(Partner_details[name], MATCH(ggPay[[#This Row],[payee]], Partner_details[user id], 0))</f>
        <v>Dulcet cafe</v>
      </c>
      <c r="H2" s="55" t="str">
        <f>INDEX(Partner_details[companyName], MATCH(ggPay[[#This Row],[payee]], Partner_details[user id], 0))</f>
        <v>Dulcet cafe</v>
      </c>
      <c r="I2" s="21" t="b">
        <f>ISNUMBER(MATCH(ggPay[[#This Row],[payer]], gg_teammates[ID], 0))</f>
        <v>1</v>
      </c>
      <c r="J2" s="21" t="b">
        <f>ISNUMBER(MATCH(ggPay[[#This Row],[payer]], B1:$B$594, 0))</f>
        <v>1</v>
      </c>
      <c r="K2" s="21" t="b">
        <v>0</v>
      </c>
      <c r="L2" s="96"/>
    </row>
    <row r="3" spans="1:12">
      <c r="A3" s="107" t="s">
        <v>16739</v>
      </c>
      <c r="B3" s="89">
        <v>952350</v>
      </c>
      <c r="C3" s="89">
        <v>462575</v>
      </c>
      <c r="D3" s="89">
        <v>500</v>
      </c>
      <c r="E3" s="89">
        <v>2</v>
      </c>
      <c r="F3" s="89"/>
      <c r="G3" s="55" t="str">
        <f>INDEX(Partner_details[name], MATCH(ggPay[[#This Row],[payee]], Partner_details[user id], 0))</f>
        <v>Dulcet cafe</v>
      </c>
      <c r="H3" s="55" t="str">
        <f>INDEX(Partner_details[companyName], MATCH(ggPay[[#This Row],[payee]], Partner_details[user id], 0))</f>
        <v>Dulcet cafe</v>
      </c>
      <c r="I3" s="21" t="b">
        <f>ISNUMBER(MATCH(ggPay[[#This Row],[payer]], gg_teammates[ID], 0))</f>
        <v>0</v>
      </c>
      <c r="J3" s="21" t="b">
        <f>OR(ISNUMBER(MATCH(ggPay[[#This Row],[payer]], $B$2:B2, 0)), ISNUMBER(MATCH(ggPay[[#This Row],[payer]], B4:$B$4998, 0)))</f>
        <v>0</v>
      </c>
      <c r="K3" s="21" t="b">
        <v>0</v>
      </c>
      <c r="L3" s="96"/>
    </row>
    <row r="4" spans="1:12">
      <c r="A4" s="107" t="s">
        <v>16740</v>
      </c>
      <c r="B4" s="89">
        <v>2857</v>
      </c>
      <c r="C4" s="89">
        <v>1091352</v>
      </c>
      <c r="D4" s="89">
        <v>4000</v>
      </c>
      <c r="E4" s="89">
        <v>2</v>
      </c>
      <c r="F4" s="89"/>
      <c r="G4" s="55" t="str">
        <f>INDEX(Partner_details[name], MATCH(ggPay[[#This Row],[payee]], Partner_details[user id], 0))</f>
        <v>Paul Armenia</v>
      </c>
      <c r="H4" s="55" t="str">
        <f>INDEX(Partner_details[companyName], MATCH(ggPay[[#This Row],[payee]], Partner_details[user id], 0))</f>
        <v>Paul</v>
      </c>
      <c r="I4" s="21" t="b">
        <f>ISNUMBER(MATCH(ggPay[[#This Row],[payer]], gg_teammates[ID], 0))</f>
        <v>0</v>
      </c>
      <c r="J4" s="21" t="b">
        <f>OR(ISNUMBER(MATCH(ggPay[[#This Row],[payer]], $B$2:B3, 0)), ISNUMBER(MATCH(ggPay[[#This Row],[payer]], B5:$B$4998, 0)))</f>
        <v>0</v>
      </c>
      <c r="K4" s="21" t="b">
        <v>0</v>
      </c>
      <c r="L4" s="96"/>
    </row>
    <row r="5" spans="1:12">
      <c r="A5" s="107" t="s">
        <v>16741</v>
      </c>
      <c r="B5" s="89">
        <v>38749</v>
      </c>
      <c r="C5" s="89">
        <v>1096497</v>
      </c>
      <c r="D5" s="89">
        <v>3000</v>
      </c>
      <c r="E5" s="89">
        <v>2</v>
      </c>
      <c r="F5" s="89"/>
      <c r="G5" s="55" t="str">
        <f>INDEX(Partner_details[name], MATCH(ggPay[[#This Row],[payee]], Partner_details[user id], 0))</f>
        <v>Smoking Chef</v>
      </c>
      <c r="H5" s="55" t="str">
        <f>INDEX(Partner_details[companyName], MATCH(ggPay[[#This Row],[payee]], Partner_details[user id], 0))</f>
        <v>Smoking Chef</v>
      </c>
      <c r="I5" s="21" t="b">
        <f>ISNUMBER(MATCH(ggPay[[#This Row],[payer]], gg_teammates[ID], 0))</f>
        <v>0</v>
      </c>
      <c r="J5" s="21" t="b">
        <f>OR(ISNUMBER(MATCH(ggPay[[#This Row],[payer]], $B$2:B4, 0)), ISNUMBER(MATCH(ggPay[[#This Row],[payer]], B6:$B$4998, 0)))</f>
        <v>0</v>
      </c>
      <c r="K5" s="21" t="b">
        <v>1</v>
      </c>
      <c r="L5" s="96" t="s">
        <v>5919</v>
      </c>
    </row>
    <row r="6" spans="1:12">
      <c r="A6" s="107" t="s">
        <v>16742</v>
      </c>
      <c r="B6" s="89">
        <v>1150003</v>
      </c>
      <c r="C6" s="89">
        <v>105886</v>
      </c>
      <c r="D6" s="89">
        <v>700</v>
      </c>
      <c r="E6" s="89">
        <v>2</v>
      </c>
      <c r="F6" s="89"/>
      <c r="G6" s="55" t="str">
        <f>INDEX(Partner_details[name], MATCH(ggPay[[#This Row],[payee]], Partner_details[user id], 0))</f>
        <v>Mov</v>
      </c>
      <c r="H6" s="55" t="str">
        <f>INDEX(Partner_details[companyName], MATCH(ggPay[[#This Row],[payee]], Partner_details[user id], 0))</f>
        <v>Avetis Grigoryan</v>
      </c>
      <c r="I6" s="21" t="b">
        <f>ISNUMBER(MATCH(ggPay[[#This Row],[payer]], gg_teammates[ID], 0))</f>
        <v>0</v>
      </c>
      <c r="J6" s="21" t="b">
        <f>OR(ISNUMBER(MATCH(ggPay[[#This Row],[payer]], $B$2:B5, 0)), ISNUMBER(MATCH(ggPay[[#This Row],[payer]], B7:$B$4998, 0)))</f>
        <v>1</v>
      </c>
      <c r="K6" s="21" t="b">
        <v>0</v>
      </c>
      <c r="L6" s="96" t="s">
        <v>5921</v>
      </c>
    </row>
    <row r="7" spans="1:12">
      <c r="A7" s="107" t="s">
        <v>16743</v>
      </c>
      <c r="B7" s="89">
        <v>147103</v>
      </c>
      <c r="C7" s="89">
        <v>1091356</v>
      </c>
      <c r="D7" s="89">
        <v>500</v>
      </c>
      <c r="E7" s="89">
        <v>2</v>
      </c>
      <c r="F7" s="89"/>
      <c r="G7" s="55" t="str">
        <f>INDEX(Partner_details[name], MATCH(ggPay[[#This Row],[payee]], Partner_details[user id], 0))</f>
        <v>Malocco</v>
      </c>
      <c r="H7" s="55" t="str">
        <f>INDEX(Partner_details[companyName], MATCH(ggPay[[#This Row],[payee]], Partner_details[user id], 0))</f>
        <v>Malocco</v>
      </c>
      <c r="I7" s="21" t="b">
        <f>ISNUMBER(MATCH(ggPay[[#This Row],[payer]], gg_teammates[ID], 0))</f>
        <v>0</v>
      </c>
      <c r="J7" s="21" t="b">
        <f>OR(ISNUMBER(MATCH(ggPay[[#This Row],[payer]], $B$2:B6, 0)), ISNUMBER(MATCH(ggPay[[#This Row],[payer]], B8:$B$4998, 0)))</f>
        <v>0</v>
      </c>
      <c r="K7" s="21" t="b">
        <v>1</v>
      </c>
      <c r="L7" s="96" t="s">
        <v>5919</v>
      </c>
    </row>
    <row r="8" spans="1:12">
      <c r="A8" s="107" t="s">
        <v>16744</v>
      </c>
      <c r="B8" s="89">
        <v>1150265</v>
      </c>
      <c r="C8" s="89">
        <v>441653</v>
      </c>
      <c r="D8" s="89">
        <v>1000</v>
      </c>
      <c r="E8" s="89">
        <v>2</v>
      </c>
      <c r="F8" s="89"/>
      <c r="G8" s="55" t="str">
        <f>INDEX(Partner_details[name], MATCH(ggPay[[#This Row],[payee]], Partner_details[user id], 0))</f>
        <v xml:space="preserve">Tumanyan's Art </v>
      </c>
      <c r="H8" s="55" t="str">
        <f>INDEX(Partner_details[companyName], MATCH(ggPay[[#This Row],[payee]], Partner_details[user id], 0))</f>
        <v>Tumanyan</v>
      </c>
      <c r="I8" s="21" t="b">
        <f>ISNUMBER(MATCH(ggPay[[#This Row],[payer]], gg_teammates[ID], 0))</f>
        <v>0</v>
      </c>
      <c r="J8" s="21" t="b">
        <f>OR(ISNUMBER(MATCH(ggPay[[#This Row],[payer]], $B$2:B7, 0)), ISNUMBER(MATCH(ggPay[[#This Row],[payer]], B9:$B$4998, 0)))</f>
        <v>1</v>
      </c>
      <c r="K8" s="21" t="b">
        <v>0</v>
      </c>
      <c r="L8" s="96" t="s">
        <v>5921</v>
      </c>
    </row>
    <row r="9" spans="1:12">
      <c r="A9" s="107" t="s">
        <v>16745</v>
      </c>
      <c r="B9" s="89">
        <v>1150003</v>
      </c>
      <c r="C9" s="89">
        <v>105886</v>
      </c>
      <c r="D9" s="89">
        <v>700</v>
      </c>
      <c r="E9" s="89">
        <v>2</v>
      </c>
      <c r="F9" s="89"/>
      <c r="G9" s="21" t="str">
        <f>INDEX(Partner_details[name], MATCH(ggPay[[#This Row],[payee]], Partner_details[user id], 0))</f>
        <v>Mov</v>
      </c>
      <c r="H9" s="21" t="str">
        <f>INDEX(Partner_details[companyName], MATCH(ggPay[[#This Row],[payee]], Partner_details[user id], 0))</f>
        <v>Avetis Grigoryan</v>
      </c>
      <c r="I9" s="21" t="b">
        <f>ISNUMBER(MATCH(ggPay[[#This Row],[payer]], gg_teammates[ID], 0))</f>
        <v>0</v>
      </c>
      <c r="J9" s="21" t="b">
        <f>OR(ISNUMBER(MATCH(ggPay[[#This Row],[payer]], $B$2:B8, 0)), ISNUMBER(MATCH(ggPay[[#This Row],[payer]], B10:$B$4998, 0)))</f>
        <v>1</v>
      </c>
      <c r="K9" s="21" t="b">
        <v>0</v>
      </c>
      <c r="L9" s="96" t="s">
        <v>5924</v>
      </c>
    </row>
    <row r="10" spans="1:12" hidden="1">
      <c r="A10" s="107" t="s">
        <v>16746</v>
      </c>
      <c r="B10" s="89">
        <v>909002</v>
      </c>
      <c r="C10" s="89">
        <v>1113925</v>
      </c>
      <c r="D10" s="89">
        <v>500</v>
      </c>
      <c r="E10" s="89">
        <v>3</v>
      </c>
      <c r="F10" s="89" t="s">
        <v>6004</v>
      </c>
      <c r="G10" s="21" t="str">
        <f>INDEX(Partner_details[name], MATCH(ggPay[[#This Row],[payee]], Partner_details[user id], 0))</f>
        <v>Agnesa Shahinyan</v>
      </c>
      <c r="H10" s="21" t="str">
        <f>INDEX(Partner_details[companyName], MATCH(ggPay[[#This Row],[payee]], Partner_details[user id], 0))</f>
        <v>Karas hayreniq</v>
      </c>
      <c r="I10" s="21" t="b">
        <f>ISNUMBER(MATCH(ggPay[[#This Row],[payer]], gg_teammates[ID], 0))</f>
        <v>0</v>
      </c>
      <c r="J10" s="21" t="b">
        <f>OR(ISNUMBER(MATCH(ggPay[[#This Row],[payer]], $B$2:B9, 0)), ISNUMBER(MATCH(ggPay[[#This Row],[payer]], B11:$B$4998, 0)))</f>
        <v>1</v>
      </c>
      <c r="K10" s="21" t="b">
        <v>0</v>
      </c>
      <c r="L10" s="96" t="s">
        <v>5924</v>
      </c>
    </row>
    <row r="11" spans="1:12" hidden="1">
      <c r="A11" s="107" t="s">
        <v>16747</v>
      </c>
      <c r="B11" s="89">
        <v>909002</v>
      </c>
      <c r="C11" s="89">
        <v>1113925</v>
      </c>
      <c r="D11" s="89">
        <v>500</v>
      </c>
      <c r="E11" s="89">
        <v>3</v>
      </c>
      <c r="F11" s="89" t="s">
        <v>6004</v>
      </c>
      <c r="G11" s="21" t="str">
        <f>INDEX(Partner_details[name], MATCH(ggPay[[#This Row],[payee]], Partner_details[user id], 0))</f>
        <v>Agnesa Shahinyan</v>
      </c>
      <c r="H11" s="21" t="str">
        <f>INDEX(Partner_details[companyName], MATCH(ggPay[[#This Row],[payee]], Partner_details[user id], 0))</f>
        <v>Karas hayreniq</v>
      </c>
      <c r="I11" s="21" t="b">
        <f>ISNUMBER(MATCH(ggPay[[#This Row],[payer]], gg_teammates[ID], 0))</f>
        <v>0</v>
      </c>
      <c r="J11" s="21" t="b">
        <f>OR(ISNUMBER(MATCH(ggPay[[#This Row],[payer]], $B$2:B10, 0)), ISNUMBER(MATCH(ggPay[[#This Row],[payer]], B12:$B$4998, 0)))</f>
        <v>1</v>
      </c>
      <c r="K11" s="21" t="b">
        <v>0</v>
      </c>
      <c r="L11" s="96" t="s">
        <v>5924</v>
      </c>
    </row>
    <row r="12" spans="1:12" hidden="1">
      <c r="A12" s="107" t="s">
        <v>16747</v>
      </c>
      <c r="B12" s="89">
        <v>909002</v>
      </c>
      <c r="C12" s="89">
        <v>1113925</v>
      </c>
      <c r="D12" s="89">
        <v>500</v>
      </c>
      <c r="E12" s="89">
        <v>3</v>
      </c>
      <c r="F12" s="89" t="s">
        <v>6004</v>
      </c>
      <c r="G12" s="21" t="str">
        <f>INDEX(Partner_details[name], MATCH(ggPay[[#This Row],[payee]], Partner_details[user id], 0))</f>
        <v>Agnesa Shahinyan</v>
      </c>
      <c r="H12" s="21" t="str">
        <f>INDEX(Partner_details[companyName], MATCH(ggPay[[#This Row],[payee]], Partner_details[user id], 0))</f>
        <v>Karas hayreniq</v>
      </c>
      <c r="I12" s="21" t="b">
        <f>ISNUMBER(MATCH(ggPay[[#This Row],[payer]], gg_teammates[ID], 0))</f>
        <v>0</v>
      </c>
      <c r="J12" s="21" t="b">
        <f>OR(ISNUMBER(MATCH(ggPay[[#This Row],[payer]], $B$2:B11, 0)), ISNUMBER(MATCH(ggPay[[#This Row],[payer]], B13:$B$4998, 0)))</f>
        <v>1</v>
      </c>
      <c r="K12" s="21" t="b">
        <v>0</v>
      </c>
      <c r="L12" s="96" t="s">
        <v>5924</v>
      </c>
    </row>
    <row r="13" spans="1:12" hidden="1">
      <c r="A13" s="107" t="s">
        <v>16747</v>
      </c>
      <c r="B13" s="89">
        <v>909002</v>
      </c>
      <c r="C13" s="89">
        <v>1113925</v>
      </c>
      <c r="D13" s="89">
        <v>500</v>
      </c>
      <c r="E13" s="89">
        <v>3</v>
      </c>
      <c r="F13" s="89" t="s">
        <v>6004</v>
      </c>
      <c r="G13" s="21" t="str">
        <f>INDEX(Partner_details[name], MATCH(ggPay[[#This Row],[payee]], Partner_details[user id], 0))</f>
        <v>Agnesa Shahinyan</v>
      </c>
      <c r="H13" s="21" t="str">
        <f>INDEX(Partner_details[companyName], MATCH(ggPay[[#This Row],[payee]], Partner_details[user id], 0))</f>
        <v>Karas hayreniq</v>
      </c>
      <c r="I13" s="21" t="b">
        <f>ISNUMBER(MATCH(ggPay[[#This Row],[payer]], gg_teammates[ID], 0))</f>
        <v>0</v>
      </c>
      <c r="J13" s="21" t="b">
        <f>OR(ISNUMBER(MATCH(ggPay[[#This Row],[payer]], $B$2:B12, 0)), ISNUMBER(MATCH(ggPay[[#This Row],[payer]], B14:$B$4998, 0)))</f>
        <v>1</v>
      </c>
      <c r="K13" s="21" t="b">
        <v>0</v>
      </c>
      <c r="L13" s="96" t="s">
        <v>5924</v>
      </c>
    </row>
    <row r="14" spans="1:12">
      <c r="A14" s="107" t="s">
        <v>16748</v>
      </c>
      <c r="B14" s="89">
        <v>73598</v>
      </c>
      <c r="C14" s="89">
        <v>296783</v>
      </c>
      <c r="D14" s="89">
        <v>500</v>
      </c>
      <c r="E14" s="89">
        <v>2</v>
      </c>
      <c r="F14" s="89"/>
      <c r="G14" s="21" t="str">
        <f>INDEX(Partner_details[name], MATCH(ggPay[[#This Row],[payee]], Partner_details[user id], 0))</f>
        <v>Lyuba</v>
      </c>
      <c r="H14" s="21" t="str">
        <f>INDEX(Partner_details[companyName], MATCH(ggPay[[#This Row],[payee]], Partner_details[user id], 0))</f>
        <v>Beer academy</v>
      </c>
      <c r="I14" s="21" t="b">
        <f>ISNUMBER(MATCH(ggPay[[#This Row],[payer]], gg_teammates[ID], 0))</f>
        <v>0</v>
      </c>
      <c r="J14" s="21" t="b">
        <f>OR(ISNUMBER(MATCH(ggPay[[#This Row],[payer]], $B$2:B13, 0)), ISNUMBER(MATCH(ggPay[[#This Row],[payer]], B15:$B$4998, 0)))</f>
        <v>0</v>
      </c>
      <c r="K14" s="21" t="b">
        <v>0</v>
      </c>
      <c r="L14" s="96" t="s">
        <v>5919</v>
      </c>
    </row>
    <row r="15" spans="1:12" hidden="1">
      <c r="A15" s="107" t="s">
        <v>16749</v>
      </c>
      <c r="B15" s="89">
        <v>1148922</v>
      </c>
      <c r="C15" s="89">
        <v>170927</v>
      </c>
      <c r="D15" s="89">
        <v>500</v>
      </c>
      <c r="E15" s="89">
        <v>3</v>
      </c>
      <c r="F15" s="89"/>
      <c r="G15" s="21" t="str">
        <f>INDEX(Partner_details[name], MATCH(ggPay[[#This Row],[payee]], Partner_details[user id], 0))</f>
        <v>Bagel Shop</v>
      </c>
      <c r="H15" s="21" t="str">
        <f>INDEX(Partner_details[companyName], MATCH(ggPay[[#This Row],[payee]], Partner_details[user id], 0))</f>
        <v>Bagel</v>
      </c>
      <c r="I15" s="21" t="b">
        <f>ISNUMBER(MATCH(ggPay[[#This Row],[payer]], gg_teammates[ID], 0))</f>
        <v>0</v>
      </c>
      <c r="J15" s="21" t="b">
        <f>OR(ISNUMBER(MATCH(ggPay[[#This Row],[payer]], $B$2:B14, 0)), ISNUMBER(MATCH(ggPay[[#This Row],[payer]], B16:$B$4998, 0)))</f>
        <v>0</v>
      </c>
      <c r="K15" s="21" t="b">
        <v>0</v>
      </c>
      <c r="L15" s="96" t="s">
        <v>5924</v>
      </c>
    </row>
    <row r="16" spans="1:12">
      <c r="A16" s="107" t="s">
        <v>16750</v>
      </c>
      <c r="B16" s="89">
        <v>17617</v>
      </c>
      <c r="C16" s="89">
        <v>17617</v>
      </c>
      <c r="D16" s="89">
        <v>500</v>
      </c>
      <c r="E16" s="89">
        <v>2</v>
      </c>
      <c r="F16" s="89"/>
      <c r="G16" s="21" t="str">
        <f>INDEX(Partner_details[name], MATCH(ggPay[[#This Row],[payee]], Partner_details[user id], 0))</f>
        <v>Sargis</v>
      </c>
      <c r="H16" s="21" t="str">
        <f>INDEX(Partner_details[companyName], MATCH(ggPay[[#This Row],[payee]], Partner_details[user id], 0))</f>
        <v>gg cjsc</v>
      </c>
      <c r="I16" s="21" t="b">
        <f>ISNUMBER(MATCH(ggPay[[#This Row],[payer]], gg_teammates[ID], 0))</f>
        <v>1</v>
      </c>
      <c r="J16" s="21" t="b">
        <f>OR(ISNUMBER(MATCH(ggPay[[#This Row],[payer]], $B$2:B15, 0)), ISNUMBER(MATCH(ggPay[[#This Row],[payer]], B17:$B$4998, 0)))</f>
        <v>1</v>
      </c>
      <c r="K16" s="21" t="b">
        <v>0</v>
      </c>
      <c r="L16" s="96" t="s">
        <v>5924</v>
      </c>
    </row>
    <row r="17" spans="1:12">
      <c r="A17" s="107" t="s">
        <v>16751</v>
      </c>
      <c r="B17" s="89">
        <v>67738</v>
      </c>
      <c r="C17" s="89">
        <v>1091356</v>
      </c>
      <c r="D17" s="89">
        <v>1500</v>
      </c>
      <c r="E17" s="89">
        <v>2</v>
      </c>
      <c r="F17" s="89"/>
      <c r="G17" s="21" t="str">
        <f>INDEX(Partner_details[name], MATCH(ggPay[[#This Row],[payee]], Partner_details[user id], 0))</f>
        <v>Malocco</v>
      </c>
      <c r="H17" s="21" t="str">
        <f>INDEX(Partner_details[companyName], MATCH(ggPay[[#This Row],[payee]], Partner_details[user id], 0))</f>
        <v>Malocco</v>
      </c>
      <c r="I17" s="21" t="b">
        <f>ISNUMBER(MATCH(ggPay[[#This Row],[payer]], gg_teammates[ID], 0))</f>
        <v>0</v>
      </c>
      <c r="J17" s="21" t="b">
        <f>OR(ISNUMBER(MATCH(ggPay[[#This Row],[payer]], $B$2:B16, 0)), ISNUMBER(MATCH(ggPay[[#This Row],[payer]], B18:$B$4998, 0)))</f>
        <v>1</v>
      </c>
      <c r="K17" s="21" t="b">
        <v>0</v>
      </c>
      <c r="L17" s="96" t="s">
        <v>5924</v>
      </c>
    </row>
    <row r="18" spans="1:12">
      <c r="A18" s="107" t="s">
        <v>16752</v>
      </c>
      <c r="B18" s="89">
        <v>983389</v>
      </c>
      <c r="C18" s="89">
        <v>1109476</v>
      </c>
      <c r="D18" s="89">
        <v>1800</v>
      </c>
      <c r="E18" s="89">
        <v>2</v>
      </c>
      <c r="F18" s="89"/>
      <c r="G18" s="21" t="str">
        <f>INDEX(Partner_details[name], MATCH(ggPay[[#This Row],[payee]], Partner_details[user id], 0))</f>
        <v>Nor Aleppo</v>
      </c>
      <c r="H18" s="21" t="str">
        <f>INDEX(Partner_details[companyName], MATCH(ggPay[[#This Row],[payee]], Partner_details[user id], 0))</f>
        <v>Noraleppo</v>
      </c>
      <c r="I18" s="21" t="b">
        <f>ISNUMBER(MATCH(ggPay[[#This Row],[payer]], gg_teammates[ID], 0))</f>
        <v>0</v>
      </c>
      <c r="J18" s="21" t="b">
        <f>OR(ISNUMBER(MATCH(ggPay[[#This Row],[payer]], $B$2:B17, 0)), ISNUMBER(MATCH(ggPay[[#This Row],[payer]], B19:$B$4998, 0)))</f>
        <v>0</v>
      </c>
      <c r="K18" s="21" t="b">
        <v>1</v>
      </c>
      <c r="L18" s="96" t="s">
        <v>5919</v>
      </c>
    </row>
    <row r="19" spans="1:12">
      <c r="A19" s="107" t="s">
        <v>16753</v>
      </c>
      <c r="B19" s="89">
        <v>825186</v>
      </c>
      <c r="C19" s="89">
        <v>825186</v>
      </c>
      <c r="D19" s="89">
        <v>100</v>
      </c>
      <c r="E19" s="89">
        <v>2</v>
      </c>
      <c r="F19" s="89"/>
      <c r="G19" s="21" t="str">
        <f>INDEX(Partner_details[name], MATCH(ggPay[[#This Row],[payee]], Partner_details[user id], 0))</f>
        <v>Tigran</v>
      </c>
      <c r="H19" s="21" t="str">
        <f>INDEX(Partner_details[companyName], MATCH(ggPay[[#This Row],[payee]], Partner_details[user id], 0))</f>
        <v>gg cjsc</v>
      </c>
      <c r="I19" s="21" t="b">
        <f>ISNUMBER(MATCH(ggPay[[#This Row],[payer]], gg_teammates[ID], 0))</f>
        <v>1</v>
      </c>
      <c r="J19" s="21" t="b">
        <f>OR(ISNUMBER(MATCH(ggPay[[#This Row],[payer]], $B$2:B18, 0)), ISNUMBER(MATCH(ggPay[[#This Row],[payer]], B20:$B$4998, 0)))</f>
        <v>1</v>
      </c>
      <c r="K19" s="21" t="b">
        <v>0</v>
      </c>
      <c r="L19" s="96" t="s">
        <v>5924</v>
      </c>
    </row>
    <row r="20" spans="1:12">
      <c r="A20" s="107" t="s">
        <v>16754</v>
      </c>
      <c r="B20" s="89">
        <v>17617</v>
      </c>
      <c r="C20" s="89">
        <v>17617</v>
      </c>
      <c r="D20" s="89">
        <v>500</v>
      </c>
      <c r="E20" s="89">
        <v>2</v>
      </c>
      <c r="F20" s="89"/>
      <c r="G20" s="21" t="str">
        <f>INDEX(Partner_details[name], MATCH(ggPay[[#This Row],[payee]], Partner_details[user id], 0))</f>
        <v>Sargis</v>
      </c>
      <c r="H20" s="21" t="str">
        <f>INDEX(Partner_details[companyName], MATCH(ggPay[[#This Row],[payee]], Partner_details[user id], 0))</f>
        <v>gg cjsc</v>
      </c>
      <c r="I20" s="21" t="b">
        <f>ISNUMBER(MATCH(ggPay[[#This Row],[payer]], gg_teammates[ID], 0))</f>
        <v>1</v>
      </c>
      <c r="J20" s="21" t="b">
        <f>OR(ISNUMBER(MATCH(ggPay[[#This Row],[payer]], $B$2:B19, 0)), ISNUMBER(MATCH(ggPay[[#This Row],[payer]], B21:$B$4998, 0)))</f>
        <v>1</v>
      </c>
      <c r="K20" s="21" t="b">
        <v>0</v>
      </c>
      <c r="L20" s="96" t="s">
        <v>5924</v>
      </c>
    </row>
    <row r="21" spans="1:12">
      <c r="A21" s="107" t="s">
        <v>16755</v>
      </c>
      <c r="B21" s="89">
        <v>17617</v>
      </c>
      <c r="C21" s="89">
        <v>17617</v>
      </c>
      <c r="D21" s="89">
        <v>100</v>
      </c>
      <c r="E21" s="89">
        <v>2</v>
      </c>
      <c r="F21" s="89"/>
      <c r="G21" s="21" t="str">
        <f>INDEX(Partner_details[name], MATCH(ggPay[[#This Row],[payee]], Partner_details[user id], 0))</f>
        <v>Sargis</v>
      </c>
      <c r="H21" s="21" t="str">
        <f>INDEX(Partner_details[companyName], MATCH(ggPay[[#This Row],[payee]], Partner_details[user id], 0))</f>
        <v>gg cjsc</v>
      </c>
      <c r="I21" s="21" t="b">
        <f>ISNUMBER(MATCH(ggPay[[#This Row],[payer]], gg_teammates[ID], 0))</f>
        <v>1</v>
      </c>
      <c r="J21" s="21" t="b">
        <f>OR(ISNUMBER(MATCH(ggPay[[#This Row],[payer]], $B$2:B20, 0)), ISNUMBER(MATCH(ggPay[[#This Row],[payer]], B22:$B$4998, 0)))</f>
        <v>1</v>
      </c>
      <c r="K21" s="21" t="b">
        <v>0</v>
      </c>
      <c r="L21" s="96" t="s">
        <v>5924</v>
      </c>
    </row>
    <row r="22" spans="1:12">
      <c r="A22" s="107" t="s">
        <v>16756</v>
      </c>
      <c r="B22" s="89">
        <v>483651</v>
      </c>
      <c r="C22" s="89">
        <v>1091352</v>
      </c>
      <c r="D22" s="89">
        <v>1000</v>
      </c>
      <c r="E22" s="89">
        <v>2</v>
      </c>
      <c r="F22" s="89"/>
      <c r="G22" s="21" t="str">
        <f>INDEX(Partner_details[name], MATCH(ggPay[[#This Row],[payee]], Partner_details[user id], 0))</f>
        <v>Paul Armenia</v>
      </c>
      <c r="H22" s="21" t="str">
        <f>INDEX(Partner_details[companyName], MATCH(ggPay[[#This Row],[payee]], Partner_details[user id], 0))</f>
        <v>Paul</v>
      </c>
      <c r="I22" s="21" t="b">
        <f>ISNUMBER(MATCH(ggPay[[#This Row],[payer]], gg_teammates[ID], 0))</f>
        <v>0</v>
      </c>
      <c r="J22" s="21" t="b">
        <f>OR(ISNUMBER(MATCH(ggPay[[#This Row],[payer]], $B$2:B21, 0)), ISNUMBER(MATCH(ggPay[[#This Row],[payer]], B23:$B$4998, 0)))</f>
        <v>1</v>
      </c>
      <c r="K22" s="21" t="b">
        <v>0</v>
      </c>
      <c r="L22" s="96" t="s">
        <v>5924</v>
      </c>
    </row>
    <row r="23" spans="1:12">
      <c r="A23" s="107" t="s">
        <v>16757</v>
      </c>
      <c r="B23" s="89">
        <v>657873</v>
      </c>
      <c r="C23" s="89">
        <v>80996</v>
      </c>
      <c r="D23" s="89">
        <v>500</v>
      </c>
      <c r="E23" s="89">
        <v>2</v>
      </c>
      <c r="F23" s="89"/>
      <c r="G23" s="21" t="str">
        <f>INDEX(Partner_details[name], MATCH(ggPay[[#This Row],[payee]], Partner_details[user id], 0))</f>
        <v>Lumen Coffee</v>
      </c>
      <c r="H23" s="21" t="str">
        <f>INDEX(Partner_details[companyName], MATCH(ggPay[[#This Row],[payee]], Partner_details[user id], 0))</f>
        <v>Lumen Coffee</v>
      </c>
      <c r="I23" s="21" t="b">
        <f>ISNUMBER(MATCH(ggPay[[#This Row],[payer]], gg_teammates[ID], 0))</f>
        <v>0</v>
      </c>
      <c r="J23" s="21" t="b">
        <f>OR(ISNUMBER(MATCH(ggPay[[#This Row],[payer]], $B$2:B22, 0)), ISNUMBER(MATCH(ggPay[[#This Row],[payer]], B24:$B$4998, 0)))</f>
        <v>1</v>
      </c>
      <c r="K23" s="21" t="b">
        <v>0</v>
      </c>
      <c r="L23" s="96" t="s">
        <v>5924</v>
      </c>
    </row>
    <row r="24" spans="1:12">
      <c r="A24" s="107" t="s">
        <v>16758</v>
      </c>
      <c r="B24" s="89">
        <v>113566</v>
      </c>
      <c r="C24" s="89">
        <v>1147558</v>
      </c>
      <c r="D24" s="89">
        <v>500</v>
      </c>
      <c r="E24" s="89">
        <v>2</v>
      </c>
      <c r="F24" s="89"/>
      <c r="G24" s="21" t="str">
        <f>INDEX(Partner_details[name], MATCH(ggPay[[#This Row],[payee]], Partner_details[user id], 0))</f>
        <v>Tashir Pizza</v>
      </c>
      <c r="H24" s="21" t="str">
        <f>INDEX(Partner_details[companyName], MATCH(ggPay[[#This Row],[payee]], Partner_details[user id], 0))</f>
        <v>Tashir Masiv</v>
      </c>
      <c r="I24" s="21" t="b">
        <f>ISNUMBER(MATCH(ggPay[[#This Row],[payer]], gg_teammates[ID], 0))</f>
        <v>0</v>
      </c>
      <c r="J24" s="21" t="b">
        <f>OR(ISNUMBER(MATCH(ggPay[[#This Row],[payer]], $B$2:B23, 0)), ISNUMBER(MATCH(ggPay[[#This Row],[payer]], B25:$B$4998, 0)))</f>
        <v>1</v>
      </c>
      <c r="K24" s="21" t="b">
        <v>0</v>
      </c>
      <c r="L24" s="96" t="s">
        <v>5924</v>
      </c>
    </row>
    <row r="25" spans="1:12">
      <c r="A25" s="107" t="s">
        <v>16758</v>
      </c>
      <c r="B25" s="89">
        <v>113566</v>
      </c>
      <c r="C25" s="89">
        <v>1147558</v>
      </c>
      <c r="D25" s="89">
        <v>500</v>
      </c>
      <c r="E25" s="89">
        <v>2</v>
      </c>
      <c r="F25" s="89"/>
      <c r="G25" s="21" t="str">
        <f>INDEX(Partner_details[name], MATCH(ggPay[[#This Row],[payee]], Partner_details[user id], 0))</f>
        <v>Tashir Pizza</v>
      </c>
      <c r="H25" s="21" t="str">
        <f>INDEX(Partner_details[companyName], MATCH(ggPay[[#This Row],[payee]], Partner_details[user id], 0))</f>
        <v>Tashir Masiv</v>
      </c>
      <c r="I25" s="21" t="b">
        <f>ISNUMBER(MATCH(ggPay[[#This Row],[payer]], gg_teammates[ID], 0))</f>
        <v>0</v>
      </c>
      <c r="J25" s="21" t="b">
        <f>OR(ISNUMBER(MATCH(ggPay[[#This Row],[payer]], $B$2:B24, 0)), ISNUMBER(MATCH(ggPay[[#This Row],[payer]], B26:$B$4998, 0)))</f>
        <v>1</v>
      </c>
      <c r="K25" s="21" t="b">
        <v>0</v>
      </c>
      <c r="L25" s="96" t="s">
        <v>5924</v>
      </c>
    </row>
    <row r="26" spans="1:12" hidden="1">
      <c r="A26" s="107" t="s">
        <v>16759</v>
      </c>
      <c r="B26" s="89">
        <v>690255</v>
      </c>
      <c r="C26" s="89">
        <v>105886</v>
      </c>
      <c r="D26" s="89">
        <v>2000</v>
      </c>
      <c r="E26" s="89">
        <v>3</v>
      </c>
      <c r="F26" s="89"/>
      <c r="G26" s="21" t="str">
        <f>INDEX(Partner_details[name], MATCH(ggPay[[#This Row],[payee]], Partner_details[user id], 0))</f>
        <v>Mov</v>
      </c>
      <c r="H26" s="21" t="str">
        <f>INDEX(Partner_details[companyName], MATCH(ggPay[[#This Row],[payee]], Partner_details[user id], 0))</f>
        <v>Avetis Grigoryan</v>
      </c>
      <c r="I26" s="21" t="b">
        <f>ISNUMBER(MATCH(ggPay[[#This Row],[payer]], gg_teammates[ID], 0))</f>
        <v>0</v>
      </c>
      <c r="J26" s="21" t="b">
        <f>OR(ISNUMBER(MATCH(ggPay[[#This Row],[payer]], $B$2:B25, 0)), ISNUMBER(MATCH(ggPay[[#This Row],[payer]], B27:$B$4998, 0)))</f>
        <v>1</v>
      </c>
      <c r="K26" s="21" t="b">
        <v>0</v>
      </c>
      <c r="L26" s="96" t="s">
        <v>5924</v>
      </c>
    </row>
    <row r="27" spans="1:12" hidden="1">
      <c r="A27" s="107" t="s">
        <v>16759</v>
      </c>
      <c r="B27" s="89">
        <v>690255</v>
      </c>
      <c r="C27" s="89">
        <v>105886</v>
      </c>
      <c r="D27" s="89">
        <v>2000</v>
      </c>
      <c r="E27" s="89">
        <v>3</v>
      </c>
      <c r="F27" s="89"/>
      <c r="G27" s="21" t="str">
        <f>INDEX(Partner_details[name], MATCH(ggPay[[#This Row],[payee]], Partner_details[user id], 0))</f>
        <v>Mov</v>
      </c>
      <c r="H27" s="21" t="str">
        <f>INDEX(Partner_details[companyName], MATCH(ggPay[[#This Row],[payee]], Partner_details[user id], 0))</f>
        <v>Avetis Grigoryan</v>
      </c>
      <c r="I27" s="21" t="b">
        <f>ISNUMBER(MATCH(ggPay[[#This Row],[payer]], gg_teammates[ID], 0))</f>
        <v>0</v>
      </c>
      <c r="J27" s="21" t="b">
        <f>OR(ISNUMBER(MATCH(ggPay[[#This Row],[payer]], $B$2:B26, 0)), ISNUMBER(MATCH(ggPay[[#This Row],[payer]], B28:$B$4998, 0)))</f>
        <v>1</v>
      </c>
      <c r="K27" s="21" t="b">
        <v>0</v>
      </c>
      <c r="L27" s="96" t="s">
        <v>5924</v>
      </c>
    </row>
    <row r="28" spans="1:12" hidden="1">
      <c r="A28" s="107" t="s">
        <v>16760</v>
      </c>
      <c r="B28" s="89">
        <v>690255</v>
      </c>
      <c r="C28" s="89">
        <v>105886</v>
      </c>
      <c r="D28" s="89">
        <v>2000</v>
      </c>
      <c r="E28" s="89">
        <v>3</v>
      </c>
      <c r="F28" s="89"/>
      <c r="G28" s="21" t="str">
        <f>INDEX(Partner_details[name], MATCH(ggPay[[#This Row],[payee]], Partner_details[user id], 0))</f>
        <v>Mov</v>
      </c>
      <c r="H28" s="21" t="str">
        <f>INDEX(Partner_details[companyName], MATCH(ggPay[[#This Row],[payee]], Partner_details[user id], 0))</f>
        <v>Avetis Grigoryan</v>
      </c>
      <c r="I28" s="21" t="b">
        <f>ISNUMBER(MATCH(ggPay[[#This Row],[payer]], gg_teammates[ID], 0))</f>
        <v>0</v>
      </c>
      <c r="J28" s="21" t="b">
        <f>OR(ISNUMBER(MATCH(ggPay[[#This Row],[payer]], $B$2:B27, 0)), ISNUMBER(MATCH(ggPay[[#This Row],[payer]], B29:$B$4998, 0)))</f>
        <v>1</v>
      </c>
      <c r="K28" s="21" t="b">
        <v>0</v>
      </c>
      <c r="L28" s="96" t="s">
        <v>5924</v>
      </c>
    </row>
    <row r="29" spans="1:12">
      <c r="A29" s="107" t="s">
        <v>16761</v>
      </c>
      <c r="B29" s="89">
        <v>825186</v>
      </c>
      <c r="C29" s="89">
        <v>825186</v>
      </c>
      <c r="D29" s="89">
        <v>100</v>
      </c>
      <c r="E29" s="89">
        <v>2</v>
      </c>
      <c r="F29" s="89"/>
      <c r="G29" s="21" t="str">
        <f>INDEX(Partner_details[name], MATCH(ggPay[[#This Row],[payee]], Partner_details[user id], 0))</f>
        <v>Tigran</v>
      </c>
      <c r="H29" s="21" t="str">
        <f>INDEX(Partner_details[companyName], MATCH(ggPay[[#This Row],[payee]], Partner_details[user id], 0))</f>
        <v>gg cjsc</v>
      </c>
      <c r="I29" s="21" t="b">
        <f>ISNUMBER(MATCH(ggPay[[#This Row],[payer]], gg_teammates[ID], 0))</f>
        <v>1</v>
      </c>
      <c r="J29" s="21" t="b">
        <f>OR(ISNUMBER(MATCH(ggPay[[#This Row],[payer]], $B$2:B28, 0)), ISNUMBER(MATCH(ggPay[[#This Row],[payer]], B30:$B$4998, 0)))</f>
        <v>1</v>
      </c>
      <c r="K29" s="21" t="b">
        <v>0</v>
      </c>
      <c r="L29" s="96" t="s">
        <v>5924</v>
      </c>
    </row>
    <row r="30" spans="1:12" hidden="1">
      <c r="A30" s="107" t="s">
        <v>16762</v>
      </c>
      <c r="B30" s="89">
        <v>399580</v>
      </c>
      <c r="C30" s="89">
        <v>1139686</v>
      </c>
      <c r="D30" s="89">
        <v>500</v>
      </c>
      <c r="E30" s="89">
        <v>3</v>
      </c>
      <c r="F30" s="89" t="s">
        <v>5934</v>
      </c>
      <c r="G30" s="21" t="str">
        <f>INDEX(Partner_details[name], MATCH(ggPay[[#This Row],[payee]], Partner_details[user id], 0))</f>
        <v>Tashir Pizza</v>
      </c>
      <c r="H30" s="21" t="str">
        <f>INDEX(Partner_details[companyName], MATCH(ggPay[[#This Row],[payee]], Partner_details[user id], 0))</f>
        <v>Tashir Petrosyan</v>
      </c>
      <c r="I30" s="21" t="b">
        <f>ISNUMBER(MATCH(ggPay[[#This Row],[payer]], gg_teammates[ID], 0))</f>
        <v>0</v>
      </c>
      <c r="J30" s="21" t="b">
        <f>OR(ISNUMBER(MATCH(ggPay[[#This Row],[payer]], $B$2:B29, 0)), ISNUMBER(MATCH(ggPay[[#This Row],[payer]], B31:$B$4998, 0)))</f>
        <v>1</v>
      </c>
      <c r="K30" s="21" t="b">
        <v>0</v>
      </c>
      <c r="L30" s="96" t="s">
        <v>5924</v>
      </c>
    </row>
    <row r="31" spans="1:12" hidden="1">
      <c r="A31" s="107" t="s">
        <v>16762</v>
      </c>
      <c r="B31" s="89">
        <v>399580</v>
      </c>
      <c r="C31" s="89">
        <v>1139686</v>
      </c>
      <c r="D31" s="89">
        <v>500</v>
      </c>
      <c r="E31" s="89">
        <v>3</v>
      </c>
      <c r="F31" s="89" t="s">
        <v>5934</v>
      </c>
      <c r="G31" s="21" t="str">
        <f>INDEX(Partner_details[name], MATCH(ggPay[[#This Row],[payee]], Partner_details[user id], 0))</f>
        <v>Tashir Pizza</v>
      </c>
      <c r="H31" s="21" t="str">
        <f>INDEX(Partner_details[companyName], MATCH(ggPay[[#This Row],[payee]], Partner_details[user id], 0))</f>
        <v>Tashir Petrosyan</v>
      </c>
      <c r="I31" s="21" t="b">
        <f>ISNUMBER(MATCH(ggPay[[#This Row],[payer]], gg_teammates[ID], 0))</f>
        <v>0</v>
      </c>
      <c r="J31" s="21" t="b">
        <f>OR(ISNUMBER(MATCH(ggPay[[#This Row],[payer]], $B$2:B30, 0)), ISNUMBER(MATCH(ggPay[[#This Row],[payer]], B32:$B$4998, 0)))</f>
        <v>1</v>
      </c>
      <c r="K31" s="21" t="b">
        <v>0</v>
      </c>
      <c r="L31" s="96" t="s">
        <v>5924</v>
      </c>
    </row>
    <row r="32" spans="1:12">
      <c r="A32" s="107" t="s">
        <v>16763</v>
      </c>
      <c r="B32" s="89">
        <v>831363</v>
      </c>
      <c r="C32" s="89">
        <v>36972</v>
      </c>
      <c r="D32" s="89">
        <v>800</v>
      </c>
      <c r="E32" s="89">
        <v>2</v>
      </c>
      <c r="F32" s="89"/>
      <c r="G32" s="21" t="str">
        <f>INDEX(Partner_details[name], MATCH(ggPay[[#This Row],[payee]], Partner_details[user id], 0))</f>
        <v xml:space="preserve">Byblos Restaurant </v>
      </c>
      <c r="H32" s="21" t="str">
        <f>INDEX(Partner_details[companyName], MATCH(ggPay[[#This Row],[payee]], Partner_details[user id], 0))</f>
        <v>Byblos</v>
      </c>
      <c r="I32" s="21" t="b">
        <f>ISNUMBER(MATCH(ggPay[[#This Row],[payer]], gg_teammates[ID], 0))</f>
        <v>0</v>
      </c>
      <c r="J32" s="21" t="b">
        <f>OR(ISNUMBER(MATCH(ggPay[[#This Row],[payer]], $B$2:B31, 0)), ISNUMBER(MATCH(ggPay[[#This Row],[payer]], B33:$B$4998, 0)))</f>
        <v>0</v>
      </c>
      <c r="K32" s="21" t="b">
        <v>1</v>
      </c>
      <c r="L32" s="96" t="s">
        <v>5924</v>
      </c>
    </row>
    <row r="33" spans="1:12">
      <c r="A33" s="107" t="s">
        <v>16764</v>
      </c>
      <c r="B33" s="89">
        <v>1150708</v>
      </c>
      <c r="C33" s="89">
        <v>462575</v>
      </c>
      <c r="D33" s="89">
        <v>500</v>
      </c>
      <c r="E33" s="89">
        <v>2</v>
      </c>
      <c r="F33" s="89"/>
      <c r="G33" s="21" t="str">
        <f>INDEX(Partner_details[name], MATCH(ggPay[[#This Row],[payee]], Partner_details[user id], 0))</f>
        <v>Dulcet cafe</v>
      </c>
      <c r="H33" s="21" t="str">
        <f>INDEX(Partner_details[companyName], MATCH(ggPay[[#This Row],[payee]], Partner_details[user id], 0))</f>
        <v>Dulcet cafe</v>
      </c>
      <c r="I33" s="21" t="b">
        <f>ISNUMBER(MATCH(ggPay[[#This Row],[payer]], gg_teammates[ID], 0))</f>
        <v>0</v>
      </c>
      <c r="J33" s="21" t="b">
        <f>OR(ISNUMBER(MATCH(ggPay[[#This Row],[payer]], $B$2:B32, 0)), ISNUMBER(MATCH(ggPay[[#This Row],[payer]], B34:$B$4998, 0)))</f>
        <v>0</v>
      </c>
      <c r="K33" s="21" t="b">
        <v>1</v>
      </c>
      <c r="L33" s="96" t="s">
        <v>5924</v>
      </c>
    </row>
    <row r="34" spans="1:12">
      <c r="A34" s="107" t="s">
        <v>16765</v>
      </c>
      <c r="B34" s="89">
        <v>1150265</v>
      </c>
      <c r="C34" s="89">
        <v>815282</v>
      </c>
      <c r="D34" s="89">
        <v>600</v>
      </c>
      <c r="E34" s="89">
        <v>2</v>
      </c>
      <c r="F34" s="89"/>
      <c r="G34" s="21" t="str">
        <f>INDEX(Partner_details[name], MATCH(ggPay[[#This Row],[payee]], Partner_details[user id], 0))</f>
        <v>Mane Koshkakaryan</v>
      </c>
      <c r="H34" s="21" t="str">
        <f>INDEX(Partner_details[companyName], MATCH(ggPay[[#This Row],[payee]], Partner_details[user id], 0))</f>
        <v>Bisquit</v>
      </c>
      <c r="I34" s="21" t="b">
        <f>ISNUMBER(MATCH(ggPay[[#This Row],[payer]], gg_teammates[ID], 0))</f>
        <v>0</v>
      </c>
      <c r="J34" s="21" t="b">
        <f>OR(ISNUMBER(MATCH(ggPay[[#This Row],[payer]], $B$2:B33, 0)), ISNUMBER(MATCH(ggPay[[#This Row],[payer]], B35:$B$4998, 0)))</f>
        <v>1</v>
      </c>
      <c r="K34" s="21" t="b">
        <v>0</v>
      </c>
      <c r="L34" s="96" t="s">
        <v>5924</v>
      </c>
    </row>
    <row r="35" spans="1:12">
      <c r="A35" s="107" t="s">
        <v>16766</v>
      </c>
      <c r="B35" s="89">
        <v>388541</v>
      </c>
      <c r="C35" s="89">
        <v>1091356</v>
      </c>
      <c r="D35" s="89">
        <v>500</v>
      </c>
      <c r="E35" s="89">
        <v>2</v>
      </c>
      <c r="F35" s="89"/>
      <c r="G35" s="21" t="str">
        <f>INDEX(Partner_details[name], MATCH(ggPay[[#This Row],[payee]], Partner_details[user id], 0))</f>
        <v>Malocco</v>
      </c>
      <c r="H35" s="21" t="str">
        <f>INDEX(Partner_details[companyName], MATCH(ggPay[[#This Row],[payee]], Partner_details[user id], 0))</f>
        <v>Malocco</v>
      </c>
      <c r="I35" s="21" t="b">
        <f>ISNUMBER(MATCH(ggPay[[#This Row],[payer]], gg_teammates[ID], 0))</f>
        <v>0</v>
      </c>
      <c r="J35" s="21" t="b">
        <f>OR(ISNUMBER(MATCH(ggPay[[#This Row],[payer]], $B$2:B34, 0)), ISNUMBER(MATCH(ggPay[[#This Row],[payer]], B36:$B$4998, 0)))</f>
        <v>1</v>
      </c>
      <c r="K35" s="21" t="b">
        <v>0</v>
      </c>
      <c r="L35" s="96" t="s">
        <v>5924</v>
      </c>
    </row>
    <row r="36" spans="1:12">
      <c r="A36" s="107" t="s">
        <v>16767</v>
      </c>
      <c r="B36" s="89">
        <v>825186</v>
      </c>
      <c r="C36" s="89">
        <v>1142351</v>
      </c>
      <c r="D36" s="89">
        <v>100</v>
      </c>
      <c r="E36" s="89">
        <v>2</v>
      </c>
      <c r="F36" s="89"/>
      <c r="G36" s="21" t="e">
        <f>INDEX(Partner_details[name], MATCH(ggPay[[#This Row],[payee]], Partner_details[user id], 0))</f>
        <v>#N/A</v>
      </c>
      <c r="H36" s="21" t="e">
        <f>INDEX(Partner_details[companyName], MATCH(ggPay[[#This Row],[payee]], Partner_details[user id], 0))</f>
        <v>#N/A</v>
      </c>
      <c r="I36" s="21" t="b">
        <f>ISNUMBER(MATCH(ggPay[[#This Row],[payer]], gg_teammates[ID], 0))</f>
        <v>1</v>
      </c>
      <c r="J36" s="21" t="b">
        <f>OR(ISNUMBER(MATCH(ggPay[[#This Row],[payer]], $B$2:B35, 0)), ISNUMBER(MATCH(ggPay[[#This Row],[payer]], B37:$B$4998, 0)))</f>
        <v>1</v>
      </c>
      <c r="K36" s="21" t="b">
        <v>0</v>
      </c>
      <c r="L36" s="96" t="s">
        <v>5924</v>
      </c>
    </row>
    <row r="37" spans="1:12">
      <c r="A37" s="107" t="s">
        <v>16768</v>
      </c>
      <c r="B37" s="89">
        <v>1008981</v>
      </c>
      <c r="C37" s="89">
        <v>1091356</v>
      </c>
      <c r="D37" s="89">
        <v>1000</v>
      </c>
      <c r="E37" s="89">
        <v>2</v>
      </c>
      <c r="F37" s="89"/>
      <c r="G37" s="21" t="str">
        <f>INDEX(Partner_details[name], MATCH(ggPay[[#This Row],[payee]], Partner_details[user id], 0))</f>
        <v>Malocco</v>
      </c>
      <c r="H37" s="21" t="str">
        <f>INDEX(Partner_details[companyName], MATCH(ggPay[[#This Row],[payee]], Partner_details[user id], 0))</f>
        <v>Malocco</v>
      </c>
      <c r="I37" s="21" t="b">
        <f>ISNUMBER(MATCH(ggPay[[#This Row],[payer]], gg_teammates[ID], 0))</f>
        <v>0</v>
      </c>
      <c r="J37" s="21" t="b">
        <f>OR(ISNUMBER(MATCH(ggPay[[#This Row],[payer]], $B$2:B36, 0)), ISNUMBER(MATCH(ggPay[[#This Row],[payer]], B38:$B$4998, 0)))</f>
        <v>0</v>
      </c>
      <c r="K37" s="21" t="b">
        <v>0</v>
      </c>
      <c r="L37" s="96" t="s">
        <v>5924</v>
      </c>
    </row>
    <row r="38" spans="1:12">
      <c r="A38" s="107" t="s">
        <v>16769</v>
      </c>
      <c r="B38" s="89">
        <v>905059</v>
      </c>
      <c r="C38" s="89">
        <v>815282</v>
      </c>
      <c r="D38" s="89">
        <v>500</v>
      </c>
      <c r="E38" s="89">
        <v>2</v>
      </c>
      <c r="F38" s="89"/>
      <c r="G38" s="21" t="str">
        <f>INDEX(Partner_details[name], MATCH(ggPay[[#This Row],[payee]], Partner_details[user id], 0))</f>
        <v>Mane Koshkakaryan</v>
      </c>
      <c r="H38" s="21" t="str">
        <f>INDEX(Partner_details[companyName], MATCH(ggPay[[#This Row],[payee]], Partner_details[user id], 0))</f>
        <v>Bisquit</v>
      </c>
      <c r="I38" s="21" t="b">
        <f>ISNUMBER(MATCH(ggPay[[#This Row],[payer]], gg_teammates[ID], 0))</f>
        <v>0</v>
      </c>
      <c r="J38" s="21" t="b">
        <f>OR(ISNUMBER(MATCH(ggPay[[#This Row],[payer]], $B$2:B37, 0)), ISNUMBER(MATCH(ggPay[[#This Row],[payer]], B39:$B$4998, 0)))</f>
        <v>1</v>
      </c>
      <c r="K38" s="21" t="b">
        <v>0</v>
      </c>
      <c r="L38" s="96" t="s">
        <v>5924</v>
      </c>
    </row>
    <row r="39" spans="1:12">
      <c r="A39" s="107" t="s">
        <v>16770</v>
      </c>
      <c r="B39" s="89">
        <v>252081</v>
      </c>
      <c r="C39" s="89">
        <v>274718</v>
      </c>
      <c r="D39" s="89">
        <v>300</v>
      </c>
      <c r="E39" s="89">
        <v>2</v>
      </c>
      <c r="F39" s="89"/>
      <c r="G39" s="21" t="str">
        <f>INDEX(Partner_details[name], MATCH(ggPay[[#This Row],[payee]], Partner_details[user id], 0))</f>
        <v>Tashir Khanjyan</v>
      </c>
      <c r="H39" s="21" t="str">
        <f>INDEX(Partner_details[companyName], MATCH(ggPay[[#This Row],[payee]], Partner_details[user id], 0))</f>
        <v>Tashir Khanjyan</v>
      </c>
      <c r="I39" s="21" t="b">
        <f>ISNUMBER(MATCH(ggPay[[#This Row],[payer]], gg_teammates[ID], 0))</f>
        <v>0</v>
      </c>
      <c r="J39" s="21" t="b">
        <f>OR(ISNUMBER(MATCH(ggPay[[#This Row],[payer]], $B$2:B38, 0)), ISNUMBER(MATCH(ggPay[[#This Row],[payer]], B40:$B$4998, 0)))</f>
        <v>0</v>
      </c>
      <c r="K39" s="21" t="b">
        <v>0</v>
      </c>
      <c r="L39" s="96" t="s">
        <v>5924</v>
      </c>
    </row>
    <row r="40" spans="1:12">
      <c r="A40" s="107" t="s">
        <v>16771</v>
      </c>
      <c r="B40" s="89">
        <v>7321</v>
      </c>
      <c r="C40" s="89">
        <v>1091356</v>
      </c>
      <c r="D40" s="89">
        <v>2000</v>
      </c>
      <c r="E40" s="89">
        <v>2</v>
      </c>
      <c r="F40" s="89"/>
      <c r="G40" s="21" t="str">
        <f>INDEX(Partner_details[name], MATCH(ggPay[[#This Row],[payee]], Partner_details[user id], 0))</f>
        <v>Malocco</v>
      </c>
      <c r="H40" s="21" t="str">
        <f>INDEX(Partner_details[companyName], MATCH(ggPay[[#This Row],[payee]], Partner_details[user id], 0))</f>
        <v>Malocco</v>
      </c>
      <c r="I40" s="21" t="b">
        <f>ISNUMBER(MATCH(ggPay[[#This Row],[payer]], gg_teammates[ID], 0))</f>
        <v>0</v>
      </c>
      <c r="J40" s="21" t="b">
        <f>OR(ISNUMBER(MATCH(ggPay[[#This Row],[payer]], $B$2:B39, 0)), ISNUMBER(MATCH(ggPay[[#This Row],[payer]], B41:$B$4998, 0)))</f>
        <v>0</v>
      </c>
      <c r="K40" s="21" t="b">
        <v>0</v>
      </c>
      <c r="L40" s="96" t="s">
        <v>5924</v>
      </c>
    </row>
    <row r="41" spans="1:12" hidden="1">
      <c r="A41" s="107" t="s">
        <v>16772</v>
      </c>
      <c r="B41" s="89">
        <v>1490</v>
      </c>
      <c r="C41" s="89">
        <v>1091356</v>
      </c>
      <c r="D41" s="89">
        <v>2000</v>
      </c>
      <c r="E41" s="89">
        <v>3</v>
      </c>
      <c r="F41" s="89"/>
      <c r="G41" s="21" t="str">
        <f>INDEX(Partner_details[name], MATCH(ggPay[[#This Row],[payee]], Partner_details[user id], 0))</f>
        <v>Malocco</v>
      </c>
      <c r="H41" s="21" t="str">
        <f>INDEX(Partner_details[companyName], MATCH(ggPay[[#This Row],[payee]], Partner_details[user id], 0))</f>
        <v>Malocco</v>
      </c>
      <c r="I41" s="21" t="b">
        <f>ISNUMBER(MATCH(ggPay[[#This Row],[payer]], gg_teammates[ID], 0))</f>
        <v>0</v>
      </c>
      <c r="J41" s="21" t="b">
        <f>OR(ISNUMBER(MATCH(ggPay[[#This Row],[payer]], $B$2:B40, 0)), ISNUMBER(MATCH(ggPay[[#This Row],[payer]], B42:$B$4998, 0)))</f>
        <v>1</v>
      </c>
      <c r="K41" s="21" t="b">
        <v>0</v>
      </c>
      <c r="L41" s="96" t="s">
        <v>5924</v>
      </c>
    </row>
    <row r="42" spans="1:12" hidden="1">
      <c r="A42" s="107" t="s">
        <v>16773</v>
      </c>
      <c r="B42" s="89">
        <v>1490</v>
      </c>
      <c r="C42" s="89">
        <v>1091356</v>
      </c>
      <c r="D42" s="89">
        <v>2000</v>
      </c>
      <c r="E42" s="89">
        <v>3</v>
      </c>
      <c r="F42" s="89"/>
      <c r="G42" s="21" t="str">
        <f>INDEX(Partner_details[name], MATCH(ggPay[[#This Row],[payee]], Partner_details[user id], 0))</f>
        <v>Malocco</v>
      </c>
      <c r="H42" s="21" t="str">
        <f>INDEX(Partner_details[companyName], MATCH(ggPay[[#This Row],[payee]], Partner_details[user id], 0))</f>
        <v>Malocco</v>
      </c>
      <c r="I42" s="21" t="b">
        <f>ISNUMBER(MATCH(ggPay[[#This Row],[payer]], gg_teammates[ID], 0))</f>
        <v>0</v>
      </c>
      <c r="J42" s="21" t="b">
        <f>OR(ISNUMBER(MATCH(ggPay[[#This Row],[payer]], $B$2:B41, 0)), ISNUMBER(MATCH(ggPay[[#This Row],[payer]], B43:$B$4998, 0)))</f>
        <v>1</v>
      </c>
      <c r="K42" s="21" t="b">
        <v>0</v>
      </c>
      <c r="L42" s="96" t="s">
        <v>5924</v>
      </c>
    </row>
    <row r="43" spans="1:12">
      <c r="A43" s="107" t="s">
        <v>16774</v>
      </c>
      <c r="B43" s="89">
        <v>1000385</v>
      </c>
      <c r="C43" s="89">
        <v>170927</v>
      </c>
      <c r="D43" s="89">
        <v>1000</v>
      </c>
      <c r="E43" s="89">
        <v>2</v>
      </c>
      <c r="F43" s="89"/>
      <c r="G43" s="21" t="str">
        <f>INDEX(Partner_details[name], MATCH(ggPay[[#This Row],[payee]], Partner_details[user id], 0))</f>
        <v>Bagel Shop</v>
      </c>
      <c r="H43" s="21" t="str">
        <f>INDEX(Partner_details[companyName], MATCH(ggPay[[#This Row],[payee]], Partner_details[user id], 0))</f>
        <v>Bagel</v>
      </c>
      <c r="I43" s="21" t="b">
        <f>ISNUMBER(MATCH(ggPay[[#This Row],[payer]], gg_teammates[ID], 0))</f>
        <v>0</v>
      </c>
      <c r="J43" s="21" t="b">
        <f>OR(ISNUMBER(MATCH(ggPay[[#This Row],[payer]], $B$2:B42, 0)), ISNUMBER(MATCH(ggPay[[#This Row],[payer]], B44:$B$4998, 0)))</f>
        <v>1</v>
      </c>
      <c r="K43" s="21" t="b">
        <v>0</v>
      </c>
      <c r="L43" s="96" t="s">
        <v>5924</v>
      </c>
    </row>
    <row r="44" spans="1:12">
      <c r="A44" s="107" t="s">
        <v>16775</v>
      </c>
      <c r="B44" s="89">
        <v>68370</v>
      </c>
      <c r="C44" s="89">
        <v>105886</v>
      </c>
      <c r="D44" s="89">
        <v>2000</v>
      </c>
      <c r="E44" s="89">
        <v>2</v>
      </c>
      <c r="F44" s="89"/>
      <c r="G44" s="21" t="str">
        <f>INDEX(Partner_details[name], MATCH(ggPay[[#This Row],[payee]], Partner_details[user id], 0))</f>
        <v>Mov</v>
      </c>
      <c r="H44" s="21" t="str">
        <f>INDEX(Partner_details[companyName], MATCH(ggPay[[#This Row],[payee]], Partner_details[user id], 0))</f>
        <v>Avetis Grigoryan</v>
      </c>
      <c r="I44" s="21" t="b">
        <f>ISNUMBER(MATCH(ggPay[[#This Row],[payer]], gg_teammates[ID], 0))</f>
        <v>0</v>
      </c>
      <c r="J44" s="21" t="b">
        <f>OR(ISNUMBER(MATCH(ggPay[[#This Row],[payer]], $B$2:B43, 0)), ISNUMBER(MATCH(ggPay[[#This Row],[payer]], B45:$B$4998, 0)))</f>
        <v>0</v>
      </c>
      <c r="K44" s="21" t="b">
        <v>0</v>
      </c>
      <c r="L44" s="96" t="s">
        <v>5924</v>
      </c>
    </row>
    <row r="45" spans="1:12">
      <c r="A45" s="107" t="s">
        <v>16776</v>
      </c>
      <c r="B45" s="89">
        <v>612426</v>
      </c>
      <c r="C45" s="89">
        <v>274718</v>
      </c>
      <c r="D45" s="89">
        <v>500</v>
      </c>
      <c r="E45" s="89">
        <v>2</v>
      </c>
      <c r="F45" s="89"/>
      <c r="G45" s="21" t="str">
        <f>INDEX(Partner_details[name], MATCH(ggPay[[#This Row],[payee]], Partner_details[user id], 0))</f>
        <v>Tashir Khanjyan</v>
      </c>
      <c r="H45" s="21" t="str">
        <f>INDEX(Partner_details[companyName], MATCH(ggPay[[#This Row],[payee]], Partner_details[user id], 0))</f>
        <v>Tashir Khanjyan</v>
      </c>
      <c r="I45" s="21" t="b">
        <f>ISNUMBER(MATCH(ggPay[[#This Row],[payer]], gg_teammates[ID], 0))</f>
        <v>0</v>
      </c>
      <c r="J45" s="21" t="b">
        <f>OR(ISNUMBER(MATCH(ggPay[[#This Row],[payer]], $B$2:B44, 0)), ISNUMBER(MATCH(ggPay[[#This Row],[payer]], B46:$B$4998, 0)))</f>
        <v>0</v>
      </c>
      <c r="K45" s="21" t="b">
        <v>0</v>
      </c>
      <c r="L45" s="96" t="s">
        <v>5924</v>
      </c>
    </row>
    <row r="46" spans="1:12" hidden="1">
      <c r="A46" s="107" t="s">
        <v>16777</v>
      </c>
      <c r="B46" s="89">
        <v>657846</v>
      </c>
      <c r="C46" s="89">
        <v>1091356</v>
      </c>
      <c r="D46" s="89">
        <v>500</v>
      </c>
      <c r="E46" s="89">
        <v>3</v>
      </c>
      <c r="F46" s="89"/>
      <c r="G46" s="21" t="str">
        <f>INDEX(Partner_details[name], MATCH(ggPay[[#This Row],[payee]], Partner_details[user id], 0))</f>
        <v>Malocco</v>
      </c>
      <c r="H46" s="21" t="str">
        <f>INDEX(Partner_details[companyName], MATCH(ggPay[[#This Row],[payee]], Partner_details[user id], 0))</f>
        <v>Malocco</v>
      </c>
      <c r="I46" s="21" t="b">
        <f>ISNUMBER(MATCH(ggPay[[#This Row],[payer]], gg_teammates[ID], 0))</f>
        <v>0</v>
      </c>
      <c r="J46" s="21" t="b">
        <f>OR(ISNUMBER(MATCH(ggPay[[#This Row],[payer]], $B$2:B45, 0)), ISNUMBER(MATCH(ggPay[[#This Row],[payer]], B47:$B$4998, 0)))</f>
        <v>1</v>
      </c>
      <c r="K46" s="21" t="b">
        <v>0</v>
      </c>
      <c r="L46" s="96" t="s">
        <v>5924</v>
      </c>
    </row>
    <row r="47" spans="1:12" hidden="1">
      <c r="A47" s="107" t="s">
        <v>16778</v>
      </c>
      <c r="B47" s="89">
        <v>657846</v>
      </c>
      <c r="C47" s="89">
        <v>1091356</v>
      </c>
      <c r="D47" s="89">
        <v>500</v>
      </c>
      <c r="E47" s="89">
        <v>3</v>
      </c>
      <c r="F47" s="89"/>
      <c r="G47" s="21" t="str">
        <f>INDEX(Partner_details[name], MATCH(ggPay[[#This Row],[payee]], Partner_details[user id], 0))</f>
        <v>Malocco</v>
      </c>
      <c r="H47" s="21" t="str">
        <f>INDEX(Partner_details[companyName], MATCH(ggPay[[#This Row],[payee]], Partner_details[user id], 0))</f>
        <v>Malocco</v>
      </c>
      <c r="I47" s="21" t="b">
        <f>ISNUMBER(MATCH(ggPay[[#This Row],[payer]], gg_teammates[ID], 0))</f>
        <v>0</v>
      </c>
      <c r="J47" s="21" t="b">
        <f>OR(ISNUMBER(MATCH(ggPay[[#This Row],[payer]], $B$2:B46, 0)), ISNUMBER(MATCH(ggPay[[#This Row],[payer]], B48:$B$4998, 0)))</f>
        <v>1</v>
      </c>
      <c r="K47" s="21" t="b">
        <v>0</v>
      </c>
      <c r="L47" s="96" t="s">
        <v>5924</v>
      </c>
    </row>
    <row r="48" spans="1:12" hidden="1">
      <c r="A48" s="107" t="s">
        <v>16778</v>
      </c>
      <c r="B48" s="89">
        <v>657846</v>
      </c>
      <c r="C48" s="89">
        <v>1091356</v>
      </c>
      <c r="D48" s="89">
        <v>500</v>
      </c>
      <c r="E48" s="89">
        <v>3</v>
      </c>
      <c r="F48" s="89"/>
      <c r="G48" s="21" t="str">
        <f>INDEX(Partner_details[name], MATCH(ggPay[[#This Row],[payee]], Partner_details[user id], 0))</f>
        <v>Malocco</v>
      </c>
      <c r="H48" s="21" t="str">
        <f>INDEX(Partner_details[companyName], MATCH(ggPay[[#This Row],[payee]], Partner_details[user id], 0))</f>
        <v>Malocco</v>
      </c>
      <c r="I48" s="21" t="b">
        <f>ISNUMBER(MATCH(ggPay[[#This Row],[payer]], gg_teammates[ID], 0))</f>
        <v>0</v>
      </c>
      <c r="J48" s="21" t="b">
        <f>OR(ISNUMBER(MATCH(ggPay[[#This Row],[payer]], $B$2:B47, 0)), ISNUMBER(MATCH(ggPay[[#This Row],[payer]], B49:$B$4998, 0)))</f>
        <v>1</v>
      </c>
      <c r="K48" s="21" t="b">
        <v>0</v>
      </c>
      <c r="L48" s="96" t="s">
        <v>5924</v>
      </c>
    </row>
    <row r="49" spans="1:12">
      <c r="A49" s="107" t="s">
        <v>16779</v>
      </c>
      <c r="B49" s="89">
        <v>825186</v>
      </c>
      <c r="C49" s="89">
        <v>995315</v>
      </c>
      <c r="D49" s="89">
        <v>100</v>
      </c>
      <c r="E49" s="89">
        <v>2</v>
      </c>
      <c r="F49" s="89"/>
      <c r="G49" s="21" t="str">
        <f>INDEX(Partner_details[name], MATCH(ggPay[[#This Row],[payee]], Partner_details[user id], 0))</f>
        <v>Phoenīx</v>
      </c>
      <c r="H49" s="21" t="str">
        <f>INDEX(Partner_details[companyName], MATCH(ggPay[[#This Row],[payee]], Partner_details[user id], 0))</f>
        <v>Avetis Grigoryan</v>
      </c>
      <c r="I49" s="21" t="b">
        <f>ISNUMBER(MATCH(ggPay[[#This Row],[payer]], gg_teammates[ID], 0))</f>
        <v>1</v>
      </c>
      <c r="J49" s="21" t="b">
        <f>OR(ISNUMBER(MATCH(ggPay[[#This Row],[payer]], $B$2:B48, 0)), ISNUMBER(MATCH(ggPay[[#This Row],[payer]], B50:$B$4998, 0)))</f>
        <v>1</v>
      </c>
      <c r="K49" s="21" t="b">
        <v>0</v>
      </c>
      <c r="L49" s="96" t="s">
        <v>5924</v>
      </c>
    </row>
    <row r="50" spans="1:12" hidden="1">
      <c r="A50" s="107" t="s">
        <v>16780</v>
      </c>
      <c r="B50" s="89">
        <v>825186</v>
      </c>
      <c r="C50" s="89">
        <v>995315</v>
      </c>
      <c r="D50" s="89">
        <v>100</v>
      </c>
      <c r="E50" s="89">
        <v>1</v>
      </c>
      <c r="F50" s="89"/>
      <c r="G50" s="21" t="str">
        <f>INDEX(Partner_details[name], MATCH(ggPay[[#This Row],[payee]], Partner_details[user id], 0))</f>
        <v>Phoenīx</v>
      </c>
      <c r="H50" s="21" t="str">
        <f>INDEX(Partner_details[companyName], MATCH(ggPay[[#This Row],[payee]], Partner_details[user id], 0))</f>
        <v>Avetis Grigoryan</v>
      </c>
      <c r="I50" s="21" t="b">
        <f>ISNUMBER(MATCH(ggPay[[#This Row],[payer]], gg_teammates[ID], 0))</f>
        <v>1</v>
      </c>
      <c r="J50" s="21" t="b">
        <f>OR(ISNUMBER(MATCH(ggPay[[#This Row],[payer]], $B$2:B49, 0)), ISNUMBER(MATCH(ggPay[[#This Row],[payer]], B51:$B$4998, 0)))</f>
        <v>1</v>
      </c>
      <c r="K50" s="21" t="b">
        <v>0</v>
      </c>
      <c r="L50" s="96" t="s">
        <v>5924</v>
      </c>
    </row>
    <row r="51" spans="1:12" hidden="1">
      <c r="A51" s="107" t="s">
        <v>16781</v>
      </c>
      <c r="B51" s="89">
        <v>851658</v>
      </c>
      <c r="C51" s="89">
        <v>1128489</v>
      </c>
      <c r="D51" s="89">
        <v>500</v>
      </c>
      <c r="E51" s="89">
        <v>3</v>
      </c>
      <c r="F51" s="89" t="s">
        <v>5976</v>
      </c>
      <c r="G51" s="21" t="str">
        <f>INDEX(Partner_details[name], MATCH(ggPay[[#This Row],[payee]], Partner_details[user id], 0))</f>
        <v>Prepa</v>
      </c>
      <c r="H51" s="21" t="str">
        <f>INDEX(Partner_details[companyName], MATCH(ggPay[[#This Row],[payee]], Partner_details[user id], 0))</f>
        <v>Prepa</v>
      </c>
      <c r="I51" s="21" t="b">
        <f>ISNUMBER(MATCH(ggPay[[#This Row],[payer]], gg_teammates[ID], 0))</f>
        <v>0</v>
      </c>
      <c r="J51" s="21" t="b">
        <f>OR(ISNUMBER(MATCH(ggPay[[#This Row],[payer]], $B$2:B50, 0)), ISNUMBER(MATCH(ggPay[[#This Row],[payer]], B52:$B$4998, 0)))</f>
        <v>0</v>
      </c>
      <c r="K51" s="21" t="b">
        <v>0</v>
      </c>
      <c r="L51" s="96" t="s">
        <v>5924</v>
      </c>
    </row>
    <row r="52" spans="1:12" hidden="1">
      <c r="A52" s="107" t="s">
        <v>16782</v>
      </c>
      <c r="B52" s="89">
        <v>6396</v>
      </c>
      <c r="C52" s="89">
        <v>274718</v>
      </c>
      <c r="D52" s="89">
        <v>300</v>
      </c>
      <c r="E52" s="89">
        <v>3</v>
      </c>
      <c r="F52" s="89" t="s">
        <v>5934</v>
      </c>
      <c r="G52" s="21" t="str">
        <f>INDEX(Partner_details[name], MATCH(ggPay[[#This Row],[payee]], Partner_details[user id], 0))</f>
        <v>Tashir Khanjyan</v>
      </c>
      <c r="H52" s="21" t="str">
        <f>INDEX(Partner_details[companyName], MATCH(ggPay[[#This Row],[payee]], Partner_details[user id], 0))</f>
        <v>Tashir Khanjyan</v>
      </c>
      <c r="I52" s="21" t="b">
        <f>ISNUMBER(MATCH(ggPay[[#This Row],[payer]], gg_teammates[ID], 0))</f>
        <v>0</v>
      </c>
      <c r="J52" s="21" t="b">
        <f>OR(ISNUMBER(MATCH(ggPay[[#This Row],[payer]], $B$2:B51, 0)), ISNUMBER(MATCH(ggPay[[#This Row],[payer]], B53:$B$4998, 0)))</f>
        <v>0</v>
      </c>
      <c r="K52" s="21" t="b">
        <v>0</v>
      </c>
      <c r="L52" s="96" t="s">
        <v>5924</v>
      </c>
    </row>
    <row r="53" spans="1:12">
      <c r="A53" s="107" t="s">
        <v>16783</v>
      </c>
      <c r="B53" s="89">
        <v>16728</v>
      </c>
      <c r="C53" s="89">
        <v>296783</v>
      </c>
      <c r="D53" s="89">
        <v>5000</v>
      </c>
      <c r="E53" s="89">
        <v>2</v>
      </c>
      <c r="F53" s="89"/>
      <c r="G53" s="21" t="str">
        <f>INDEX(Partner_details[name], MATCH(ggPay[[#This Row],[payee]], Partner_details[user id], 0))</f>
        <v>Lyuba</v>
      </c>
      <c r="H53" s="21" t="str">
        <f>INDEX(Partner_details[companyName], MATCH(ggPay[[#This Row],[payee]], Partner_details[user id], 0))</f>
        <v>Beer academy</v>
      </c>
      <c r="I53" s="21" t="b">
        <f>ISNUMBER(MATCH(ggPay[[#This Row],[payer]], gg_teammates[ID], 0))</f>
        <v>0</v>
      </c>
      <c r="J53" s="21" t="b">
        <f>OR(ISNUMBER(MATCH(ggPay[[#This Row],[payer]], $B$2:B52, 0)), ISNUMBER(MATCH(ggPay[[#This Row],[payer]], B54:$B$4998, 0)))</f>
        <v>0</v>
      </c>
      <c r="K53" s="21" t="b">
        <v>0</v>
      </c>
      <c r="L53" s="96" t="s">
        <v>5919</v>
      </c>
    </row>
    <row r="54" spans="1:12" hidden="1">
      <c r="A54" s="107" t="s">
        <v>16784</v>
      </c>
      <c r="B54" s="89">
        <v>76447</v>
      </c>
      <c r="C54" s="89">
        <v>296783</v>
      </c>
      <c r="D54" s="89">
        <v>5000</v>
      </c>
      <c r="E54" s="89">
        <v>3</v>
      </c>
      <c r="F54" s="89" t="s">
        <v>5934</v>
      </c>
      <c r="G54" s="21" t="str">
        <f>INDEX(Partner_details[name], MATCH(ggPay[[#This Row],[payee]], Partner_details[user id], 0))</f>
        <v>Lyuba</v>
      </c>
      <c r="H54" s="21" t="str">
        <f>INDEX(Partner_details[companyName], MATCH(ggPay[[#This Row],[payee]], Partner_details[user id], 0))</f>
        <v>Beer academy</v>
      </c>
      <c r="I54" s="21" t="b">
        <f>ISNUMBER(MATCH(ggPay[[#This Row],[payer]], gg_teammates[ID], 0))</f>
        <v>0</v>
      </c>
      <c r="J54" s="21" t="b">
        <f>OR(ISNUMBER(MATCH(ggPay[[#This Row],[payer]], $B$2:B53, 0)), ISNUMBER(MATCH(ggPay[[#This Row],[payer]], B55:$B$4998, 0)))</f>
        <v>0</v>
      </c>
      <c r="K54" s="21" t="b">
        <v>0</v>
      </c>
      <c r="L54" s="96"/>
    </row>
    <row r="55" spans="1:12">
      <c r="A55" s="107" t="s">
        <v>16785</v>
      </c>
      <c r="B55" s="89">
        <v>132809</v>
      </c>
      <c r="C55" s="89">
        <v>527526</v>
      </c>
      <c r="D55" s="89">
        <v>1000</v>
      </c>
      <c r="E55" s="89">
        <v>2</v>
      </c>
      <c r="F55" s="89"/>
      <c r="G55" s="21" t="str">
        <f>INDEX(Partner_details[name], MATCH(ggPay[[#This Row],[payee]], Partner_details[user id], 0))</f>
        <v>Bardak</v>
      </c>
      <c r="H55" s="21" t="str">
        <f>INDEX(Partner_details[companyName], MATCH(ggPay[[#This Row],[payee]], Partner_details[user id], 0))</f>
        <v>Bardak</v>
      </c>
      <c r="I55" s="21" t="b">
        <f>ISNUMBER(MATCH(ggPay[[#This Row],[payer]], gg_teammates[ID], 0))</f>
        <v>0</v>
      </c>
      <c r="J55" s="21" t="b">
        <f>OR(ISNUMBER(MATCH(ggPay[[#This Row],[payer]], $B$2:B54, 0)), ISNUMBER(MATCH(ggPay[[#This Row],[payer]], B56:$B$4998, 0)))</f>
        <v>1</v>
      </c>
      <c r="K55" s="21" t="b">
        <v>0</v>
      </c>
      <c r="L55" s="96" t="s">
        <v>5919</v>
      </c>
    </row>
    <row r="56" spans="1:12">
      <c r="A56" s="107" t="s">
        <v>16786</v>
      </c>
      <c r="B56" s="89">
        <v>1132730</v>
      </c>
      <c r="C56" s="89">
        <v>1091620</v>
      </c>
      <c r="D56" s="89">
        <v>1000</v>
      </c>
      <c r="E56" s="89">
        <v>2</v>
      </c>
      <c r="F56" s="89"/>
      <c r="G56" s="21" t="e">
        <f>INDEX(Partner_details[name], MATCH(ggPay[[#This Row],[payee]], Partner_details[user id], 0))</f>
        <v>#N/A</v>
      </c>
      <c r="H56" s="21" t="e">
        <f>INDEX(Partner_details[companyName], MATCH(ggPay[[#This Row],[payee]], Partner_details[user id], 0))</f>
        <v>#N/A</v>
      </c>
      <c r="I56" s="21" t="b">
        <f>ISNUMBER(MATCH(ggPay[[#This Row],[payer]], gg_teammates[ID], 0))</f>
        <v>0</v>
      </c>
      <c r="J56" s="21" t="b">
        <f>OR(ISNUMBER(MATCH(ggPay[[#This Row],[payer]], $B$2:B55, 0)), ISNUMBER(MATCH(ggPay[[#This Row],[payer]], B57:$B$4998, 0)))</f>
        <v>1</v>
      </c>
      <c r="K56" s="21" t="b">
        <v>0</v>
      </c>
      <c r="L56" s="96" t="s">
        <v>5937</v>
      </c>
    </row>
    <row r="57" spans="1:12">
      <c r="A57" s="107" t="s">
        <v>16787</v>
      </c>
      <c r="B57" s="89">
        <v>395505</v>
      </c>
      <c r="C57" s="89">
        <v>441653</v>
      </c>
      <c r="D57" s="89">
        <v>500</v>
      </c>
      <c r="E57" s="89">
        <v>2</v>
      </c>
      <c r="F57" s="89"/>
      <c r="G57" s="21" t="str">
        <f>INDEX(Partner_details[name], MATCH(ggPay[[#This Row],[payee]], Partner_details[user id], 0))</f>
        <v xml:space="preserve">Tumanyan's Art </v>
      </c>
      <c r="H57" s="21" t="str">
        <f>INDEX(Partner_details[companyName], MATCH(ggPay[[#This Row],[payee]], Partner_details[user id], 0))</f>
        <v>Tumanyan</v>
      </c>
      <c r="I57" s="21" t="b">
        <f>ISNUMBER(MATCH(ggPay[[#This Row],[payer]], gg_teammates[ID], 0))</f>
        <v>0</v>
      </c>
      <c r="J57" s="21" t="b">
        <f>OR(ISNUMBER(MATCH(ggPay[[#This Row],[payer]], $B$2:B56, 0)), ISNUMBER(MATCH(ggPay[[#This Row],[payer]], B58:$B$4998, 0)))</f>
        <v>0</v>
      </c>
      <c r="K57" s="21" t="b">
        <v>0</v>
      </c>
      <c r="L57" s="96" t="s">
        <v>5919</v>
      </c>
    </row>
    <row r="58" spans="1:12" hidden="1">
      <c r="A58" s="107" t="s">
        <v>16788</v>
      </c>
      <c r="B58" s="89">
        <v>29886</v>
      </c>
      <c r="C58" s="89">
        <v>236892</v>
      </c>
      <c r="D58" s="89">
        <v>1000</v>
      </c>
      <c r="E58" s="89">
        <v>3</v>
      </c>
      <c r="F58" s="89"/>
      <c r="G58" s="21" t="str">
        <f>INDEX(Partner_details[name], MATCH(ggPay[[#This Row],[payee]], Partner_details[user id], 0))</f>
        <v>Buzand Cafe</v>
      </c>
      <c r="H58" s="21" t="str">
        <f>INDEX(Partner_details[companyName], MATCH(ggPay[[#This Row],[payee]], Partner_details[user id], 0))</f>
        <v>Buzand cafe</v>
      </c>
      <c r="I58" s="21" t="b">
        <f>ISNUMBER(MATCH(ggPay[[#This Row],[payer]], gg_teammates[ID], 0))</f>
        <v>0</v>
      </c>
      <c r="J58" s="21" t="b">
        <f>OR(ISNUMBER(MATCH(ggPay[[#This Row],[payer]], $B$2:B57, 0)), ISNUMBER(MATCH(ggPay[[#This Row],[payer]], B59:$B$4998, 0)))</f>
        <v>0</v>
      </c>
      <c r="K58" s="21" t="b">
        <v>0</v>
      </c>
      <c r="L58" s="96"/>
    </row>
    <row r="59" spans="1:12" hidden="1">
      <c r="A59" s="107" t="s">
        <v>16789</v>
      </c>
      <c r="B59" s="89">
        <v>147502</v>
      </c>
      <c r="C59" s="89">
        <v>1128489</v>
      </c>
      <c r="D59" s="89">
        <v>300</v>
      </c>
      <c r="E59" s="89">
        <v>3</v>
      </c>
      <c r="F59" s="89"/>
      <c r="G59" s="21" t="str">
        <f>INDEX(Partner_details[name], MATCH(ggPay[[#This Row],[payee]], Partner_details[user id], 0))</f>
        <v>Prepa</v>
      </c>
      <c r="H59" s="21" t="str">
        <f>INDEX(Partner_details[companyName], MATCH(ggPay[[#This Row],[payee]], Partner_details[user id], 0))</f>
        <v>Prepa</v>
      </c>
      <c r="I59" s="21" t="b">
        <f>ISNUMBER(MATCH(ggPay[[#This Row],[payer]], gg_teammates[ID], 0))</f>
        <v>1</v>
      </c>
      <c r="J59" s="21" t="b">
        <f>OR(ISNUMBER(MATCH(ggPay[[#This Row],[payer]], $B$2:B58, 0)), ISNUMBER(MATCH(ggPay[[#This Row],[payer]], B60:$B$4998, 0)))</f>
        <v>1</v>
      </c>
      <c r="K59" s="21" t="b">
        <v>0</v>
      </c>
      <c r="L59" s="96" t="s">
        <v>5924</v>
      </c>
    </row>
    <row r="60" spans="1:12" hidden="1">
      <c r="A60" s="107" t="s">
        <v>16790</v>
      </c>
      <c r="B60" s="89">
        <v>123563</v>
      </c>
      <c r="C60" s="89">
        <v>1091356</v>
      </c>
      <c r="D60" s="89">
        <v>1000</v>
      </c>
      <c r="E60" s="89">
        <v>3</v>
      </c>
      <c r="F60" s="89"/>
      <c r="G60" s="21" t="str">
        <f>INDEX(Partner_details[name], MATCH(ggPay[[#This Row],[payee]], Partner_details[user id], 0))</f>
        <v>Malocco</v>
      </c>
      <c r="H60" s="21" t="str">
        <f>INDEX(Partner_details[companyName], MATCH(ggPay[[#This Row],[payee]], Partner_details[user id], 0))</f>
        <v>Malocco</v>
      </c>
      <c r="I60" s="21" t="b">
        <f>ISNUMBER(MATCH(ggPay[[#This Row],[payer]], gg_teammates[ID], 0))</f>
        <v>0</v>
      </c>
      <c r="J60" s="21" t="b">
        <f>OR(ISNUMBER(MATCH(ggPay[[#This Row],[payer]], $B$2:B59, 0)), ISNUMBER(MATCH(ggPay[[#This Row],[payer]], B61:$B$4998, 0)))</f>
        <v>1</v>
      </c>
      <c r="K60" s="21" t="b">
        <v>0</v>
      </c>
      <c r="L60" s="96" t="s">
        <v>5924</v>
      </c>
    </row>
    <row r="61" spans="1:12" hidden="1">
      <c r="A61" s="107" t="s">
        <v>16790</v>
      </c>
      <c r="B61" s="89">
        <v>123563</v>
      </c>
      <c r="C61" s="89">
        <v>1091356</v>
      </c>
      <c r="D61" s="89">
        <v>1000</v>
      </c>
      <c r="E61" s="89">
        <v>3</v>
      </c>
      <c r="F61" s="89"/>
      <c r="G61" s="21" t="str">
        <f>INDEX(Partner_details[name], MATCH(ggPay[[#This Row],[payee]], Partner_details[user id], 0))</f>
        <v>Malocco</v>
      </c>
      <c r="H61" s="21" t="str">
        <f>INDEX(Partner_details[companyName], MATCH(ggPay[[#This Row],[payee]], Partner_details[user id], 0))</f>
        <v>Malocco</v>
      </c>
      <c r="I61" s="21" t="b">
        <f>ISNUMBER(MATCH(ggPay[[#This Row],[payer]], gg_teammates[ID], 0))</f>
        <v>0</v>
      </c>
      <c r="J61" s="21" t="b">
        <f>OR(ISNUMBER(MATCH(ggPay[[#This Row],[payer]], $B$2:B60, 0)), ISNUMBER(MATCH(ggPay[[#This Row],[payer]], B62:$B$4998, 0)))</f>
        <v>1</v>
      </c>
      <c r="K61" s="21" t="b">
        <v>0</v>
      </c>
      <c r="L61" s="96" t="s">
        <v>5924</v>
      </c>
    </row>
    <row r="62" spans="1:12" hidden="1">
      <c r="A62" s="107" t="s">
        <v>16791</v>
      </c>
      <c r="B62" s="89">
        <v>123563</v>
      </c>
      <c r="C62" s="89">
        <v>1091356</v>
      </c>
      <c r="D62" s="89">
        <v>1000</v>
      </c>
      <c r="E62" s="89">
        <v>3</v>
      </c>
      <c r="F62" s="89"/>
      <c r="G62" s="21" t="str">
        <f>INDEX(Partner_details[name], MATCH(ggPay[[#This Row],[payee]], Partner_details[user id], 0))</f>
        <v>Malocco</v>
      </c>
      <c r="H62" s="21" t="str">
        <f>INDEX(Partner_details[companyName], MATCH(ggPay[[#This Row],[payee]], Partner_details[user id], 0))</f>
        <v>Malocco</v>
      </c>
      <c r="I62" s="21" t="b">
        <f>ISNUMBER(MATCH(ggPay[[#This Row],[payer]], gg_teammates[ID], 0))</f>
        <v>0</v>
      </c>
      <c r="J62" s="21" t="b">
        <f>OR(ISNUMBER(MATCH(ggPay[[#This Row],[payer]], $B$2:B61, 0)), ISNUMBER(MATCH(ggPay[[#This Row],[payer]], B63:$B$4998, 0)))</f>
        <v>1</v>
      </c>
      <c r="K62" s="21" t="b">
        <v>0</v>
      </c>
      <c r="L62" s="96" t="s">
        <v>5924</v>
      </c>
    </row>
    <row r="63" spans="1:12">
      <c r="A63" s="107" t="s">
        <v>16792</v>
      </c>
      <c r="B63" s="89">
        <v>130562</v>
      </c>
      <c r="C63" s="89">
        <v>1091620</v>
      </c>
      <c r="D63" s="89">
        <v>500</v>
      </c>
      <c r="E63" s="89">
        <v>2</v>
      </c>
      <c r="F63" s="89"/>
      <c r="G63" s="21" t="e">
        <f>INDEX(Partner_details[name], MATCH(ggPay[[#This Row],[payee]], Partner_details[user id], 0))</f>
        <v>#N/A</v>
      </c>
      <c r="H63" s="21" t="e">
        <f>INDEX(Partner_details[companyName], MATCH(ggPay[[#This Row],[payee]], Partner_details[user id], 0))</f>
        <v>#N/A</v>
      </c>
      <c r="I63" s="21" t="b">
        <f>ISNUMBER(MATCH(ggPay[[#This Row],[payer]], gg_teammates[ID], 0))</f>
        <v>0</v>
      </c>
      <c r="J63" s="21" t="b">
        <f>OR(ISNUMBER(MATCH(ggPay[[#This Row],[payer]], $B$2:B62, 0)), ISNUMBER(MATCH(ggPay[[#This Row],[payer]], B64:$B$4998, 0)))</f>
        <v>0</v>
      </c>
      <c r="K63" s="21" t="b">
        <v>1</v>
      </c>
      <c r="L63" s="96" t="s">
        <v>5919</v>
      </c>
    </row>
    <row r="64" spans="1:12">
      <c r="A64" s="107" t="s">
        <v>16793</v>
      </c>
      <c r="B64" s="89">
        <v>825186</v>
      </c>
      <c r="C64" s="89">
        <v>805809</v>
      </c>
      <c r="D64" s="89">
        <v>100</v>
      </c>
      <c r="E64" s="89">
        <v>2</v>
      </c>
      <c r="F64" s="89"/>
      <c r="G64" s="21" t="str">
        <f>INDEX(Partner_details[name], MATCH(ggPay[[#This Row],[payee]], Partner_details[user id], 0))</f>
        <v>La Cucina</v>
      </c>
      <c r="H64" s="21" t="str">
        <f>INDEX(Partner_details[companyName], MATCH(ggPay[[#This Row],[payee]], Partner_details[user id], 0))</f>
        <v>La Cucina</v>
      </c>
      <c r="I64" s="21" t="b">
        <f>ISNUMBER(MATCH(ggPay[[#This Row],[payer]], gg_teammates[ID], 0))</f>
        <v>1</v>
      </c>
      <c r="J64" s="21" t="b">
        <f>OR(ISNUMBER(MATCH(ggPay[[#This Row],[payer]], $B$2:B63, 0)), ISNUMBER(MATCH(ggPay[[#This Row],[payer]], B65:$B$4998, 0)))</f>
        <v>1</v>
      </c>
      <c r="K64" s="21" t="b">
        <v>0</v>
      </c>
      <c r="L64" s="96" t="s">
        <v>5924</v>
      </c>
    </row>
    <row r="65" spans="1:12" hidden="1">
      <c r="A65" s="107" t="s">
        <v>16794</v>
      </c>
      <c r="B65" s="89">
        <v>839</v>
      </c>
      <c r="C65" s="89">
        <v>584644</v>
      </c>
      <c r="D65" s="89">
        <v>1000</v>
      </c>
      <c r="E65" s="89">
        <v>3</v>
      </c>
      <c r="F65" s="89"/>
      <c r="G65" s="21" t="str">
        <f>INDEX(Partner_details[name], MATCH(ggPay[[#This Row],[payee]], Partner_details[user id], 0))</f>
        <v>Prepa</v>
      </c>
      <c r="H65" s="21" t="str">
        <f>INDEX(Partner_details[companyName], MATCH(ggPay[[#This Row],[payee]], Partner_details[user id], 0))</f>
        <v>Prepa</v>
      </c>
      <c r="I65" s="21" t="b">
        <f>ISNUMBER(MATCH(ggPay[[#This Row],[payer]], gg_teammates[ID], 0))</f>
        <v>1</v>
      </c>
      <c r="J65" s="21" t="b">
        <f>OR(ISNUMBER(MATCH(ggPay[[#This Row],[payer]], $B$2:B64, 0)), ISNUMBER(MATCH(ggPay[[#This Row],[payer]], B66:$B$4998, 0)))</f>
        <v>1</v>
      </c>
      <c r="K65" s="21" t="b">
        <v>0</v>
      </c>
      <c r="L65" s="96" t="s">
        <v>5924</v>
      </c>
    </row>
    <row r="66" spans="1:12">
      <c r="A66" s="107" t="s">
        <v>16795</v>
      </c>
      <c r="B66" s="89">
        <v>607889</v>
      </c>
      <c r="C66" s="89">
        <v>54916</v>
      </c>
      <c r="D66" s="89">
        <v>5000</v>
      </c>
      <c r="E66" s="89">
        <v>2</v>
      </c>
      <c r="F66" s="89"/>
      <c r="G66" s="21" t="str">
        <f>INDEX(Partner_details[name], MATCH(ggPay[[#This Row],[payee]], Partner_details[user id], 0))</f>
        <v>Epos</v>
      </c>
      <c r="H66" s="21" t="str">
        <f>INDEX(Partner_details[companyName], MATCH(ggPay[[#This Row],[payee]], Partner_details[user id], 0))</f>
        <v>Beer Academy</v>
      </c>
      <c r="I66" s="21" t="b">
        <f>ISNUMBER(MATCH(ggPay[[#This Row],[payer]], gg_teammates[ID], 0))</f>
        <v>0</v>
      </c>
      <c r="J66" s="21" t="b">
        <f>OR(ISNUMBER(MATCH(ggPay[[#This Row],[payer]], $B$2:B65, 0)), ISNUMBER(MATCH(ggPay[[#This Row],[payer]], B67:$B$4998, 0)))</f>
        <v>1</v>
      </c>
      <c r="K66" s="21" t="b">
        <v>0</v>
      </c>
      <c r="L66" s="96" t="s">
        <v>5941</v>
      </c>
    </row>
    <row r="67" spans="1:12">
      <c r="A67" s="107" t="s">
        <v>16796</v>
      </c>
      <c r="B67" s="89">
        <v>163928</v>
      </c>
      <c r="C67" s="89">
        <v>1091356</v>
      </c>
      <c r="D67" s="89">
        <v>500</v>
      </c>
      <c r="E67" s="89">
        <v>2</v>
      </c>
      <c r="F67" s="89"/>
      <c r="G67" s="21" t="str">
        <f>INDEX(Partner_details[name], MATCH(ggPay[[#This Row],[payee]], Partner_details[user id], 0))</f>
        <v>Malocco</v>
      </c>
      <c r="H67" s="21" t="str">
        <f>INDEX(Partner_details[companyName], MATCH(ggPay[[#This Row],[payee]], Partner_details[user id], 0))</f>
        <v>Malocco</v>
      </c>
      <c r="I67" s="21" t="b">
        <f>ISNUMBER(MATCH(ggPay[[#This Row],[payer]], gg_teammates[ID], 0))</f>
        <v>0</v>
      </c>
      <c r="J67" s="21" t="b">
        <f>OR(ISNUMBER(MATCH(ggPay[[#This Row],[payer]], $B$2:B66, 0)), ISNUMBER(MATCH(ggPay[[#This Row],[payer]], B68:$B$4998, 0)))</f>
        <v>0</v>
      </c>
      <c r="K67" s="21" t="b">
        <v>1</v>
      </c>
      <c r="L67" s="96" t="s">
        <v>5942</v>
      </c>
    </row>
    <row r="68" spans="1:12">
      <c r="A68" s="107" t="s">
        <v>16797</v>
      </c>
      <c r="B68" s="89">
        <v>67738</v>
      </c>
      <c r="C68" s="89">
        <v>1091356</v>
      </c>
      <c r="D68" s="89">
        <v>700</v>
      </c>
      <c r="E68" s="89">
        <v>2</v>
      </c>
      <c r="F68" s="89"/>
      <c r="G68" s="21" t="str">
        <f>INDEX(Partner_details[name], MATCH(ggPay[[#This Row],[payee]], Partner_details[user id], 0))</f>
        <v>Malocco</v>
      </c>
      <c r="H68" s="21" t="str">
        <f>INDEX(Partner_details[companyName], MATCH(ggPay[[#This Row],[payee]], Partner_details[user id], 0))</f>
        <v>Malocco</v>
      </c>
      <c r="I68" s="21" t="b">
        <f>ISNUMBER(MATCH(ggPay[[#This Row],[payer]], gg_teammates[ID], 0))</f>
        <v>0</v>
      </c>
      <c r="J68" s="21" t="b">
        <f>OR(ISNUMBER(MATCH(ggPay[[#This Row],[payer]], $B$2:B67, 0)), ISNUMBER(MATCH(ggPay[[#This Row],[payer]], B69:$B$4998, 0)))</f>
        <v>1</v>
      </c>
      <c r="K68" s="21" t="b">
        <v>0</v>
      </c>
      <c r="L68" s="96" t="s">
        <v>5919</v>
      </c>
    </row>
    <row r="69" spans="1:12">
      <c r="A69" s="107" t="s">
        <v>16798</v>
      </c>
      <c r="B69" s="89">
        <v>657873</v>
      </c>
      <c r="C69" s="89">
        <v>80996</v>
      </c>
      <c r="D69" s="89">
        <v>300</v>
      </c>
      <c r="E69" s="89">
        <v>2</v>
      </c>
      <c r="F69" s="89"/>
      <c r="G69" s="21" t="str">
        <f>INDEX(Partner_details[name], MATCH(ggPay[[#This Row],[payee]], Partner_details[user id], 0))</f>
        <v>Lumen Coffee</v>
      </c>
      <c r="H69" s="21" t="str">
        <f>INDEX(Partner_details[companyName], MATCH(ggPay[[#This Row],[payee]], Partner_details[user id], 0))</f>
        <v>Lumen Coffee</v>
      </c>
      <c r="I69" s="21" t="b">
        <f>ISNUMBER(MATCH(ggPay[[#This Row],[payer]], gg_teammates[ID], 0))</f>
        <v>0</v>
      </c>
      <c r="J69" s="21" t="b">
        <f>OR(ISNUMBER(MATCH(ggPay[[#This Row],[payer]], $B$2:B68, 0)), ISNUMBER(MATCH(ggPay[[#This Row],[payer]], B70:$B$4998, 0)))</f>
        <v>1</v>
      </c>
      <c r="K69" s="21" t="b">
        <v>0</v>
      </c>
      <c r="L69" s="96" t="s">
        <v>5919</v>
      </c>
    </row>
    <row r="70" spans="1:12">
      <c r="A70" s="107" t="s">
        <v>16799</v>
      </c>
      <c r="B70" s="89">
        <v>798</v>
      </c>
      <c r="C70" s="89">
        <v>248736</v>
      </c>
      <c r="D70" s="89">
        <v>500</v>
      </c>
      <c r="E70" s="89">
        <v>2</v>
      </c>
      <c r="F70" s="89"/>
      <c r="G70" s="21" t="str">
        <f>INDEX(Partner_details[name], MATCH(ggPay[[#This Row],[payee]], Partner_details[user id], 0))</f>
        <v>Karo</v>
      </c>
      <c r="H70" s="21" t="str">
        <f>INDEX(Partner_details[companyName], MATCH(ggPay[[#This Row],[payee]], Partner_details[user id], 0))</f>
        <v>Venlo</v>
      </c>
      <c r="I70" s="21" t="b">
        <f>ISNUMBER(MATCH(ggPay[[#This Row],[payer]], gg_teammates[ID], 0))</f>
        <v>1</v>
      </c>
      <c r="J70" s="21" t="b">
        <f>OR(ISNUMBER(MATCH(ggPay[[#This Row],[payer]], $B$2:B69, 0)), ISNUMBER(MATCH(ggPay[[#This Row],[payer]], B71:$B$4998, 0)))</f>
        <v>1</v>
      </c>
      <c r="K70" s="21" t="b">
        <v>0</v>
      </c>
      <c r="L70" s="96" t="s">
        <v>5944</v>
      </c>
    </row>
    <row r="71" spans="1:12">
      <c r="A71" s="107" t="s">
        <v>16800</v>
      </c>
      <c r="B71" s="89">
        <v>29024</v>
      </c>
      <c r="C71" s="89">
        <v>1109476</v>
      </c>
      <c r="D71" s="89">
        <v>1000</v>
      </c>
      <c r="E71" s="89">
        <v>2</v>
      </c>
      <c r="F71" s="89"/>
      <c r="G71" s="21" t="str">
        <f>INDEX(Partner_details[name], MATCH(ggPay[[#This Row],[payee]], Partner_details[user id], 0))</f>
        <v>Nor Aleppo</v>
      </c>
      <c r="H71" s="21" t="str">
        <f>INDEX(Partner_details[companyName], MATCH(ggPay[[#This Row],[payee]], Partner_details[user id], 0))</f>
        <v>Noraleppo</v>
      </c>
      <c r="I71" s="21" t="b">
        <f>ISNUMBER(MATCH(ggPay[[#This Row],[payer]], gg_teammates[ID], 0))</f>
        <v>0</v>
      </c>
      <c r="J71" s="21" t="b">
        <f>OR(ISNUMBER(MATCH(ggPay[[#This Row],[payer]], $B$2:B70, 0)), ISNUMBER(MATCH(ggPay[[#This Row],[payer]], B72:$B$4998, 0)))</f>
        <v>0</v>
      </c>
      <c r="K71" s="21" t="b">
        <v>1</v>
      </c>
      <c r="L71" s="96" t="s">
        <v>5946</v>
      </c>
    </row>
    <row r="72" spans="1:12" hidden="1">
      <c r="A72" s="107" t="s">
        <v>16801</v>
      </c>
      <c r="B72" s="89">
        <v>774219</v>
      </c>
      <c r="C72" s="89">
        <v>1091356</v>
      </c>
      <c r="D72" s="89">
        <v>2000</v>
      </c>
      <c r="E72" s="89">
        <v>3</v>
      </c>
      <c r="F72" s="89"/>
      <c r="G72" s="21" t="str">
        <f>INDEX(Partner_details[name], MATCH(ggPay[[#This Row],[payee]], Partner_details[user id], 0))</f>
        <v>Malocco</v>
      </c>
      <c r="H72" s="21" t="str">
        <f>INDEX(Partner_details[companyName], MATCH(ggPay[[#This Row],[payee]], Partner_details[user id], 0))</f>
        <v>Malocco</v>
      </c>
      <c r="I72" s="21" t="b">
        <f>ISNUMBER(MATCH(ggPay[[#This Row],[payer]], gg_teammates[ID], 0))</f>
        <v>0</v>
      </c>
      <c r="J72" s="21" t="b">
        <f>OR(ISNUMBER(MATCH(ggPay[[#This Row],[payer]], $B$2:B71, 0)), ISNUMBER(MATCH(ggPay[[#This Row],[payer]], B73:$B$4998, 0)))</f>
        <v>1</v>
      </c>
      <c r="K72" s="21" t="b">
        <v>0</v>
      </c>
      <c r="L72" s="96" t="s">
        <v>5924</v>
      </c>
    </row>
    <row r="73" spans="1:12" hidden="1">
      <c r="A73" s="107" t="s">
        <v>16802</v>
      </c>
      <c r="B73" s="89">
        <v>774219</v>
      </c>
      <c r="C73" s="89">
        <v>1091356</v>
      </c>
      <c r="D73" s="89">
        <v>2000</v>
      </c>
      <c r="E73" s="89">
        <v>3</v>
      </c>
      <c r="F73" s="89"/>
      <c r="G73" s="21" t="str">
        <f>INDEX(Partner_details[name], MATCH(ggPay[[#This Row],[payee]], Partner_details[user id], 0))</f>
        <v>Malocco</v>
      </c>
      <c r="H73" s="21" t="str">
        <f>INDEX(Partner_details[companyName], MATCH(ggPay[[#This Row],[payee]], Partner_details[user id], 0))</f>
        <v>Malocco</v>
      </c>
      <c r="I73" s="21" t="b">
        <f>ISNUMBER(MATCH(ggPay[[#This Row],[payer]], gg_teammates[ID], 0))</f>
        <v>0</v>
      </c>
      <c r="J73" s="21" t="b">
        <f>OR(ISNUMBER(MATCH(ggPay[[#This Row],[payer]], $B$2:B72, 0)), ISNUMBER(MATCH(ggPay[[#This Row],[payer]], B74:$B$4998, 0)))</f>
        <v>1</v>
      </c>
      <c r="K73" s="21" t="b">
        <v>0</v>
      </c>
      <c r="L73" s="96" t="s">
        <v>5924</v>
      </c>
    </row>
    <row r="74" spans="1:12">
      <c r="A74" s="107" t="s">
        <v>16803</v>
      </c>
      <c r="B74" s="89">
        <v>766850</v>
      </c>
      <c r="C74" s="89">
        <v>105886</v>
      </c>
      <c r="D74" s="89">
        <v>3000</v>
      </c>
      <c r="E74" s="89">
        <v>2</v>
      </c>
      <c r="F74" s="89"/>
      <c r="G74" s="21" t="str">
        <f>INDEX(Partner_details[name], MATCH(ggPay[[#This Row],[payee]], Partner_details[user id], 0))</f>
        <v>Mov</v>
      </c>
      <c r="H74" s="21" t="str">
        <f>INDEX(Partner_details[companyName], MATCH(ggPay[[#This Row],[payee]], Partner_details[user id], 0))</f>
        <v>Avetis Grigoryan</v>
      </c>
      <c r="I74" s="21" t="b">
        <f>ISNUMBER(MATCH(ggPay[[#This Row],[payer]], gg_teammates[ID], 0))</f>
        <v>0</v>
      </c>
      <c r="J74" s="21" t="b">
        <f>OR(ISNUMBER(MATCH(ggPay[[#This Row],[payer]], $B$2:B73, 0)), ISNUMBER(MATCH(ggPay[[#This Row],[payer]], B75:$B$4998, 0)))</f>
        <v>0</v>
      </c>
      <c r="K74" s="21" t="b">
        <v>1</v>
      </c>
      <c r="L74" s="96" t="s">
        <v>5948</v>
      </c>
    </row>
    <row r="75" spans="1:12" hidden="1">
      <c r="A75" s="107" t="s">
        <v>16804</v>
      </c>
      <c r="B75" s="89">
        <v>111431</v>
      </c>
      <c r="C75" s="89">
        <v>105886</v>
      </c>
      <c r="D75" s="89">
        <v>2000</v>
      </c>
      <c r="E75" s="89">
        <v>3</v>
      </c>
      <c r="F75" s="89"/>
      <c r="G75" s="21" t="str">
        <f>INDEX(Partner_details[name], MATCH(ggPay[[#This Row],[payee]], Partner_details[user id], 0))</f>
        <v>Mov</v>
      </c>
      <c r="H75" s="21" t="str">
        <f>INDEX(Partner_details[companyName], MATCH(ggPay[[#This Row],[payee]], Partner_details[user id], 0))</f>
        <v>Avetis Grigoryan</v>
      </c>
      <c r="I75" s="21" t="b">
        <f>ISNUMBER(MATCH(ggPay[[#This Row],[payer]], gg_teammates[ID], 0))</f>
        <v>0</v>
      </c>
      <c r="J75" s="21" t="b">
        <f>OR(ISNUMBER(MATCH(ggPay[[#This Row],[payer]], $B$2:B74, 0)), ISNUMBER(MATCH(ggPay[[#This Row],[payer]], B76:$B$4998, 0)))</f>
        <v>1</v>
      </c>
      <c r="K75" s="21" t="b">
        <v>0</v>
      </c>
      <c r="L75" s="96" t="s">
        <v>5924</v>
      </c>
    </row>
    <row r="76" spans="1:12" hidden="1">
      <c r="A76" s="107" t="s">
        <v>16805</v>
      </c>
      <c r="B76" s="89">
        <v>111431</v>
      </c>
      <c r="C76" s="89">
        <v>105886</v>
      </c>
      <c r="D76" s="89">
        <v>2000</v>
      </c>
      <c r="E76" s="89">
        <v>3</v>
      </c>
      <c r="F76" s="89"/>
      <c r="G76" s="21" t="str">
        <f>INDEX(Partner_details[name], MATCH(ggPay[[#This Row],[payee]], Partner_details[user id], 0))</f>
        <v>Mov</v>
      </c>
      <c r="H76" s="21" t="str">
        <f>INDEX(Partner_details[companyName], MATCH(ggPay[[#This Row],[payee]], Partner_details[user id], 0))</f>
        <v>Avetis Grigoryan</v>
      </c>
      <c r="I76" s="21" t="b">
        <f>ISNUMBER(MATCH(ggPay[[#This Row],[payer]], gg_teammates[ID], 0))</f>
        <v>0</v>
      </c>
      <c r="J76" s="21" t="b">
        <f>OR(ISNUMBER(MATCH(ggPay[[#This Row],[payer]], $B$2:B75, 0)), ISNUMBER(MATCH(ggPay[[#This Row],[payer]], B77:$B$4998, 0)))</f>
        <v>1</v>
      </c>
      <c r="K76" s="21" t="b">
        <v>0</v>
      </c>
      <c r="L76" s="96" t="s">
        <v>5924</v>
      </c>
    </row>
    <row r="77" spans="1:12" hidden="1">
      <c r="A77" s="107" t="s">
        <v>16805</v>
      </c>
      <c r="B77" s="89">
        <v>111431</v>
      </c>
      <c r="C77" s="89">
        <v>105886</v>
      </c>
      <c r="D77" s="89">
        <v>2000</v>
      </c>
      <c r="E77" s="89">
        <v>3</v>
      </c>
      <c r="F77" s="89"/>
      <c r="G77" s="21" t="str">
        <f>INDEX(Partner_details[name], MATCH(ggPay[[#This Row],[payee]], Partner_details[user id], 0))</f>
        <v>Mov</v>
      </c>
      <c r="H77" s="21" t="str">
        <f>INDEX(Partner_details[companyName], MATCH(ggPay[[#This Row],[payee]], Partner_details[user id], 0))</f>
        <v>Avetis Grigoryan</v>
      </c>
      <c r="I77" s="21" t="b">
        <f>ISNUMBER(MATCH(ggPay[[#This Row],[payer]], gg_teammates[ID], 0))</f>
        <v>0</v>
      </c>
      <c r="J77" s="21" t="b">
        <f>OR(ISNUMBER(MATCH(ggPay[[#This Row],[payer]], $B$2:B76, 0)), ISNUMBER(MATCH(ggPay[[#This Row],[payer]], B78:$B$4998, 0)))</f>
        <v>1</v>
      </c>
      <c r="K77" s="21" t="b">
        <v>0</v>
      </c>
      <c r="L77" s="96" t="s">
        <v>5924</v>
      </c>
    </row>
    <row r="78" spans="1:12" hidden="1">
      <c r="A78" s="107" t="s">
        <v>16806</v>
      </c>
      <c r="B78" s="89">
        <v>111431</v>
      </c>
      <c r="C78" s="89">
        <v>105886</v>
      </c>
      <c r="D78" s="89">
        <v>2000</v>
      </c>
      <c r="E78" s="89">
        <v>3</v>
      </c>
      <c r="F78" s="89"/>
      <c r="G78" s="21" t="str">
        <f>INDEX(Partner_details[name], MATCH(ggPay[[#This Row],[payee]], Partner_details[user id], 0))</f>
        <v>Mov</v>
      </c>
      <c r="H78" s="21" t="str">
        <f>INDEX(Partner_details[companyName], MATCH(ggPay[[#This Row],[payee]], Partner_details[user id], 0))</f>
        <v>Avetis Grigoryan</v>
      </c>
      <c r="I78" s="21" t="b">
        <f>ISNUMBER(MATCH(ggPay[[#This Row],[payer]], gg_teammates[ID], 0))</f>
        <v>0</v>
      </c>
      <c r="J78" s="21" t="b">
        <f>OR(ISNUMBER(MATCH(ggPay[[#This Row],[payer]], $B$2:B77, 0)), ISNUMBER(MATCH(ggPay[[#This Row],[payer]], B79:$B$4998, 0)))</f>
        <v>1</v>
      </c>
      <c r="K78" s="21" t="b">
        <v>0</v>
      </c>
      <c r="L78" s="96" t="s">
        <v>5924</v>
      </c>
    </row>
    <row r="79" spans="1:12">
      <c r="A79" s="107" t="s">
        <v>16807</v>
      </c>
      <c r="B79" s="89">
        <v>5647</v>
      </c>
      <c r="C79" s="89">
        <v>1147558</v>
      </c>
      <c r="D79" s="89">
        <v>300</v>
      </c>
      <c r="E79" s="89">
        <v>2</v>
      </c>
      <c r="F79" s="89"/>
      <c r="G79" s="21" t="str">
        <f>INDEX(Partner_details[name], MATCH(ggPay[[#This Row],[payee]], Partner_details[user id], 0))</f>
        <v>Tashir Pizza</v>
      </c>
      <c r="H79" s="21" t="str">
        <f>INDEX(Partner_details[companyName], MATCH(ggPay[[#This Row],[payee]], Partner_details[user id], 0))</f>
        <v>Tashir Masiv</v>
      </c>
      <c r="I79" s="21" t="b">
        <f>ISNUMBER(MATCH(ggPay[[#This Row],[payer]], gg_teammates[ID], 0))</f>
        <v>0</v>
      </c>
      <c r="J79" s="21" t="b">
        <f>OR(ISNUMBER(MATCH(ggPay[[#This Row],[payer]], $B$2:B78, 0)), ISNUMBER(MATCH(ggPay[[#This Row],[payer]], B80:$B$4998, 0)))</f>
        <v>0</v>
      </c>
      <c r="K79" s="21" t="b">
        <v>1</v>
      </c>
      <c r="L79" s="96" t="s">
        <v>5950</v>
      </c>
    </row>
    <row r="80" spans="1:12">
      <c r="A80" s="107" t="s">
        <v>16808</v>
      </c>
      <c r="B80" s="89">
        <v>657873</v>
      </c>
      <c r="C80" s="89">
        <v>80996</v>
      </c>
      <c r="D80" s="89">
        <v>500</v>
      </c>
      <c r="E80" s="89">
        <v>2</v>
      </c>
      <c r="F80" s="89"/>
      <c r="G80" s="21" t="str">
        <f>INDEX(Partner_details[name], MATCH(ggPay[[#This Row],[payee]], Partner_details[user id], 0))</f>
        <v>Lumen Coffee</v>
      </c>
      <c r="H80" s="21" t="str">
        <f>INDEX(Partner_details[companyName], MATCH(ggPay[[#This Row],[payee]], Partner_details[user id], 0))</f>
        <v>Lumen Coffee</v>
      </c>
      <c r="I80" s="21" t="b">
        <f>ISNUMBER(MATCH(ggPay[[#This Row],[payer]], gg_teammates[ID], 0))</f>
        <v>0</v>
      </c>
      <c r="J80" s="21" t="b">
        <f>OR(ISNUMBER(MATCH(ggPay[[#This Row],[payer]], $B$2:B79, 0)), ISNUMBER(MATCH(ggPay[[#This Row],[payer]], B81:$B$4998, 0)))</f>
        <v>1</v>
      </c>
      <c r="K80" s="21" t="b">
        <v>0</v>
      </c>
      <c r="L80" s="96" t="s">
        <v>5952</v>
      </c>
    </row>
    <row r="81" spans="1:12">
      <c r="A81" s="107" t="s">
        <v>16809</v>
      </c>
      <c r="B81" s="89">
        <v>6619</v>
      </c>
      <c r="C81" s="89">
        <v>36972</v>
      </c>
      <c r="D81" s="89">
        <v>1000</v>
      </c>
      <c r="E81" s="89">
        <v>2</v>
      </c>
      <c r="F81" s="89"/>
      <c r="G81" s="21" t="str">
        <f>INDEX(Partner_details[name], MATCH(ggPay[[#This Row],[payee]], Partner_details[user id], 0))</f>
        <v xml:space="preserve">Byblos Restaurant </v>
      </c>
      <c r="H81" s="21" t="str">
        <f>INDEX(Partner_details[companyName], MATCH(ggPay[[#This Row],[payee]], Partner_details[user id], 0))</f>
        <v>Byblos</v>
      </c>
      <c r="I81" s="21" t="b">
        <f>ISNUMBER(MATCH(ggPay[[#This Row],[payer]], gg_teammates[ID], 0))</f>
        <v>0</v>
      </c>
      <c r="J81" s="21" t="b">
        <f>OR(ISNUMBER(MATCH(ggPay[[#This Row],[payer]], $B$2:B80, 0)), ISNUMBER(MATCH(ggPay[[#This Row],[payer]], B82:$B$4998, 0)))</f>
        <v>0</v>
      </c>
      <c r="K81" s="21" t="b">
        <v>1</v>
      </c>
      <c r="L81" s="96" t="s">
        <v>5919</v>
      </c>
    </row>
    <row r="82" spans="1:12">
      <c r="A82" s="107" t="s">
        <v>16810</v>
      </c>
      <c r="B82" s="89">
        <v>232956</v>
      </c>
      <c r="C82" s="89">
        <v>1091352</v>
      </c>
      <c r="D82" s="89">
        <v>1000</v>
      </c>
      <c r="E82" s="89">
        <v>2</v>
      </c>
      <c r="F82" s="89"/>
      <c r="G82" s="21" t="str">
        <f>INDEX(Partner_details[name], MATCH(ggPay[[#This Row],[payee]], Partner_details[user id], 0))</f>
        <v>Paul Armenia</v>
      </c>
      <c r="H82" s="21" t="str">
        <f>INDEX(Partner_details[companyName], MATCH(ggPay[[#This Row],[payee]], Partner_details[user id], 0))</f>
        <v>Paul</v>
      </c>
      <c r="I82" s="21" t="b">
        <f>ISNUMBER(MATCH(ggPay[[#This Row],[payer]], gg_teammates[ID], 0))</f>
        <v>0</v>
      </c>
      <c r="J82" s="21" t="b">
        <f>OR(ISNUMBER(MATCH(ggPay[[#This Row],[payer]], $B$2:B81, 0)), ISNUMBER(MATCH(ggPay[[#This Row],[payer]], B83:$B$4998, 0)))</f>
        <v>1</v>
      </c>
      <c r="K82" s="21" t="b">
        <v>1</v>
      </c>
      <c r="L82" s="96" t="s">
        <v>5919</v>
      </c>
    </row>
    <row r="83" spans="1:12" hidden="1">
      <c r="A83" s="107" t="s">
        <v>16811</v>
      </c>
      <c r="B83" s="89">
        <v>122463</v>
      </c>
      <c r="C83" s="89">
        <v>1091356</v>
      </c>
      <c r="D83" s="89">
        <v>1000</v>
      </c>
      <c r="E83" s="89">
        <v>3</v>
      </c>
      <c r="F83" s="89"/>
      <c r="G83" s="21" t="str">
        <f>INDEX(Partner_details[name], MATCH(ggPay[[#This Row],[payee]], Partner_details[user id], 0))</f>
        <v>Malocco</v>
      </c>
      <c r="H83" s="21" t="str">
        <f>INDEX(Partner_details[companyName], MATCH(ggPay[[#This Row],[payee]], Partner_details[user id], 0))</f>
        <v>Malocco</v>
      </c>
      <c r="I83" s="21" t="b">
        <f>ISNUMBER(MATCH(ggPay[[#This Row],[payer]], gg_teammates[ID], 0))</f>
        <v>0</v>
      </c>
      <c r="J83" s="21" t="b">
        <f>OR(ISNUMBER(MATCH(ggPay[[#This Row],[payer]], $B$2:B82, 0)), ISNUMBER(MATCH(ggPay[[#This Row],[payer]], B84:$B$4998, 0)))</f>
        <v>0</v>
      </c>
      <c r="K83" s="21" t="b">
        <v>1</v>
      </c>
      <c r="L83" s="96" t="s">
        <v>5942</v>
      </c>
    </row>
    <row r="84" spans="1:12">
      <c r="A84" s="107" t="s">
        <v>16812</v>
      </c>
      <c r="B84" s="89">
        <v>384664</v>
      </c>
      <c r="C84" s="89">
        <v>1091356</v>
      </c>
      <c r="D84" s="89">
        <v>500</v>
      </c>
      <c r="E84" s="89">
        <v>2</v>
      </c>
      <c r="F84" s="89"/>
      <c r="G84" s="21" t="str">
        <f>INDEX(Partner_details[name], MATCH(ggPay[[#This Row],[payee]], Partner_details[user id], 0))</f>
        <v>Malocco</v>
      </c>
      <c r="H84" s="21" t="str">
        <f>INDEX(Partner_details[companyName], MATCH(ggPay[[#This Row],[payee]], Partner_details[user id], 0))</f>
        <v>Malocco</v>
      </c>
      <c r="I84" s="21" t="b">
        <f>ISNUMBER(MATCH(ggPay[[#This Row],[payer]], gg_teammates[ID], 0))</f>
        <v>0</v>
      </c>
      <c r="J84" s="21" t="b">
        <f>OR(ISNUMBER(MATCH(ggPay[[#This Row],[payer]], $B$2:B83, 0)), ISNUMBER(MATCH(ggPay[[#This Row],[payer]], B85:$B$4998, 0)))</f>
        <v>0</v>
      </c>
      <c r="K84" s="21" t="b">
        <v>1</v>
      </c>
      <c r="L84" s="96" t="s">
        <v>5919</v>
      </c>
    </row>
    <row r="85" spans="1:12">
      <c r="A85" s="107" t="s">
        <v>16813</v>
      </c>
      <c r="B85" s="89">
        <v>1107703</v>
      </c>
      <c r="C85" s="89">
        <v>1136140</v>
      </c>
      <c r="D85" s="89">
        <v>1000</v>
      </c>
      <c r="E85" s="89">
        <v>2</v>
      </c>
      <c r="F85" s="89"/>
      <c r="G85" s="21" t="str">
        <f>INDEX(Partner_details[name], MATCH(ggPay[[#This Row],[payee]], Partner_details[user id], 0))</f>
        <v>Tashir Isahakyan</v>
      </c>
      <c r="H85" s="21" t="str">
        <f>INDEX(Partner_details[companyName], MATCH(ggPay[[#This Row],[payee]], Partner_details[user id], 0))</f>
        <v>Tashir Isahakyan</v>
      </c>
      <c r="I85" s="21" t="b">
        <f>ISNUMBER(MATCH(ggPay[[#This Row],[payer]], gg_teammates[ID], 0))</f>
        <v>0</v>
      </c>
      <c r="J85" s="21" t="b">
        <f>OR(ISNUMBER(MATCH(ggPay[[#This Row],[payer]], $B$2:B84, 0)), ISNUMBER(MATCH(ggPay[[#This Row],[payer]], B86:$B$4998, 0)))</f>
        <v>0</v>
      </c>
      <c r="K85" s="21" t="b">
        <v>1</v>
      </c>
      <c r="L85" s="96" t="s">
        <v>5924</v>
      </c>
    </row>
    <row r="86" spans="1:12" hidden="1">
      <c r="A86" s="107" t="s">
        <v>16814</v>
      </c>
      <c r="B86" s="89">
        <v>113148</v>
      </c>
      <c r="C86" s="89">
        <v>1091356</v>
      </c>
      <c r="D86" s="89">
        <v>500</v>
      </c>
      <c r="E86" s="89">
        <v>3</v>
      </c>
      <c r="F86" s="89" t="s">
        <v>5934</v>
      </c>
      <c r="G86" s="21" t="str">
        <f>INDEX(Partner_details[name], MATCH(ggPay[[#This Row],[payee]], Partner_details[user id], 0))</f>
        <v>Malocco</v>
      </c>
      <c r="H86" s="21" t="str">
        <f>INDEX(Partner_details[companyName], MATCH(ggPay[[#This Row],[payee]], Partner_details[user id], 0))</f>
        <v>Malocco</v>
      </c>
      <c r="I86" s="21" t="b">
        <f>ISNUMBER(MATCH(ggPay[[#This Row],[payer]], gg_teammates[ID], 0))</f>
        <v>0</v>
      </c>
      <c r="J86" s="21" t="b">
        <f>OR(ISNUMBER(MATCH(ggPay[[#This Row],[payer]], $B$2:B85, 0)), ISNUMBER(MATCH(ggPay[[#This Row],[payer]], B87:$B$4998, 0)))</f>
        <v>0</v>
      </c>
      <c r="K86" s="21" t="b">
        <v>0</v>
      </c>
      <c r="L86" s="96" t="s">
        <v>5924</v>
      </c>
    </row>
    <row r="87" spans="1:12">
      <c r="A87" s="107" t="s">
        <v>16815</v>
      </c>
      <c r="B87" s="89">
        <v>1148878</v>
      </c>
      <c r="C87" s="89">
        <v>815282</v>
      </c>
      <c r="D87" s="89">
        <v>500</v>
      </c>
      <c r="E87" s="89">
        <v>2</v>
      </c>
      <c r="F87" s="89"/>
      <c r="G87" s="21" t="str">
        <f>INDEX(Partner_details[name], MATCH(ggPay[[#This Row],[payee]], Partner_details[user id], 0))</f>
        <v>Mane Koshkakaryan</v>
      </c>
      <c r="H87" s="21" t="str">
        <f>INDEX(Partner_details[companyName], MATCH(ggPay[[#This Row],[payee]], Partner_details[user id], 0))</f>
        <v>Bisquit</v>
      </c>
      <c r="I87" s="21" t="b">
        <f>ISNUMBER(MATCH(ggPay[[#This Row],[payer]], gg_teammates[ID], 0))</f>
        <v>0</v>
      </c>
      <c r="J87" s="21" t="b">
        <f>OR(ISNUMBER(MATCH(ggPay[[#This Row],[payer]], $B$2:B86, 0)), ISNUMBER(MATCH(ggPay[[#This Row],[payer]], B88:$B$4998, 0)))</f>
        <v>0</v>
      </c>
      <c r="K87" s="21" t="b">
        <v>1</v>
      </c>
      <c r="L87" s="96" t="s">
        <v>5924</v>
      </c>
    </row>
    <row r="88" spans="1:12">
      <c r="A88" s="107" t="s">
        <v>16816</v>
      </c>
      <c r="B88" s="89">
        <v>1125061</v>
      </c>
      <c r="C88" s="89">
        <v>906886</v>
      </c>
      <c r="D88" s="89">
        <v>500</v>
      </c>
      <c r="E88" s="89">
        <v>2</v>
      </c>
      <c r="F88" s="89"/>
      <c r="G88" s="21" t="str">
        <f>INDEX(Partner_details[name], MATCH(ggPay[[#This Row],[payee]], Partner_details[user id], 0))</f>
        <v>Aksel</v>
      </c>
      <c r="H88" s="21" t="str">
        <f>INDEX(Partner_details[companyName], MATCH(ggPay[[#This Row],[payee]], Partner_details[user id], 0))</f>
        <v>Karas Khanjyan</v>
      </c>
      <c r="I88" s="21" t="b">
        <f>ISNUMBER(MATCH(ggPay[[#This Row],[payer]], gg_teammates[ID], 0))</f>
        <v>0</v>
      </c>
      <c r="J88" s="21" t="b">
        <f>OR(ISNUMBER(MATCH(ggPay[[#This Row],[payer]], $B$2:B87, 0)), ISNUMBER(MATCH(ggPay[[#This Row],[payer]], B89:$B$4998, 0)))</f>
        <v>0</v>
      </c>
      <c r="K88" s="21" t="b">
        <v>1</v>
      </c>
      <c r="L88" s="96" t="s">
        <v>5924</v>
      </c>
    </row>
    <row r="89" spans="1:12">
      <c r="A89" s="107" t="s">
        <v>16817</v>
      </c>
      <c r="B89" s="89">
        <v>388541</v>
      </c>
      <c r="C89" s="89">
        <v>1091620</v>
      </c>
      <c r="D89" s="89">
        <v>500</v>
      </c>
      <c r="E89" s="89">
        <v>2</v>
      </c>
      <c r="F89" s="89"/>
      <c r="G89" s="21" t="e">
        <f>INDEX(Partner_details[name], MATCH(ggPay[[#This Row],[payee]], Partner_details[user id], 0))</f>
        <v>#N/A</v>
      </c>
      <c r="H89" s="21" t="e">
        <f>INDEX(Partner_details[companyName], MATCH(ggPay[[#This Row],[payee]], Partner_details[user id], 0))</f>
        <v>#N/A</v>
      </c>
      <c r="I89" s="21" t="b">
        <f>ISNUMBER(MATCH(ggPay[[#This Row],[payer]], gg_teammates[ID], 0))</f>
        <v>0</v>
      </c>
      <c r="J89" s="21" t="b">
        <f>OR(ISNUMBER(MATCH(ggPay[[#This Row],[payer]], $B$2:B88, 0)), ISNUMBER(MATCH(ggPay[[#This Row],[payer]], B90:$B$4998, 0)))</f>
        <v>1</v>
      </c>
      <c r="K89" s="21" t="b">
        <v>1</v>
      </c>
      <c r="L89" s="96" t="s">
        <v>5924</v>
      </c>
    </row>
    <row r="90" spans="1:12">
      <c r="A90" s="107" t="s">
        <v>16818</v>
      </c>
      <c r="B90" s="89">
        <v>657873</v>
      </c>
      <c r="C90" s="89">
        <v>80996</v>
      </c>
      <c r="D90" s="89">
        <v>300</v>
      </c>
      <c r="E90" s="89">
        <v>2</v>
      </c>
      <c r="F90" s="89"/>
      <c r="G90" s="21" t="str">
        <f>INDEX(Partner_details[name], MATCH(ggPay[[#This Row],[payee]], Partner_details[user id], 0))</f>
        <v>Lumen Coffee</v>
      </c>
      <c r="H90" s="21" t="str">
        <f>INDEX(Partner_details[companyName], MATCH(ggPay[[#This Row],[payee]], Partner_details[user id], 0))</f>
        <v>Lumen Coffee</v>
      </c>
      <c r="I90" s="21" t="b">
        <f>ISNUMBER(MATCH(ggPay[[#This Row],[payer]], gg_teammates[ID], 0))</f>
        <v>0</v>
      </c>
      <c r="J90" s="21" t="b">
        <f>OR(ISNUMBER(MATCH(ggPay[[#This Row],[payer]], $B$2:B89, 0)), ISNUMBER(MATCH(ggPay[[#This Row],[payer]], B91:$B$4998, 0)))</f>
        <v>1</v>
      </c>
      <c r="K90" s="21" t="b">
        <v>0</v>
      </c>
      <c r="L90" s="96" t="s">
        <v>5924</v>
      </c>
    </row>
    <row r="91" spans="1:12" hidden="1">
      <c r="A91" s="107" t="s">
        <v>16819</v>
      </c>
      <c r="B91" s="89">
        <v>924182</v>
      </c>
      <c r="C91" s="89">
        <v>1139846</v>
      </c>
      <c r="D91" s="89">
        <v>500</v>
      </c>
      <c r="E91" s="89">
        <v>3</v>
      </c>
      <c r="F91" s="89"/>
      <c r="G91" s="21" t="str">
        <f>INDEX(Partner_details[name], MATCH(ggPay[[#This Row],[payee]], Partner_details[user id], 0))</f>
        <v>Gayane</v>
      </c>
      <c r="H91" s="21" t="str">
        <f>INDEX(Partner_details[companyName], MATCH(ggPay[[#This Row],[payee]], Partner_details[user id], 0))</f>
        <v>Karas Tumanyan</v>
      </c>
      <c r="I91" s="21" t="b">
        <f>ISNUMBER(MATCH(ggPay[[#This Row],[payer]], gg_teammates[ID], 0))</f>
        <v>0</v>
      </c>
      <c r="J91" s="21" t="b">
        <f>OR(ISNUMBER(MATCH(ggPay[[#This Row],[payer]], $B$2:B90, 0)), ISNUMBER(MATCH(ggPay[[#This Row],[payer]], B92:$B$4998, 0)))</f>
        <v>0</v>
      </c>
      <c r="K91" s="21" t="b">
        <v>0</v>
      </c>
      <c r="L91" s="96" t="s">
        <v>5924</v>
      </c>
    </row>
    <row r="92" spans="1:12">
      <c r="A92" s="107" t="s">
        <v>16820</v>
      </c>
      <c r="B92" s="89">
        <v>931082</v>
      </c>
      <c r="C92" s="89">
        <v>1096497</v>
      </c>
      <c r="D92" s="89">
        <v>3000</v>
      </c>
      <c r="E92" s="89">
        <v>2</v>
      </c>
      <c r="F92" s="89"/>
      <c r="G92" s="21" t="str">
        <f>INDEX(Partner_details[name], MATCH(ggPay[[#This Row],[payee]], Partner_details[user id], 0))</f>
        <v>Smoking Chef</v>
      </c>
      <c r="H92" s="21" t="str">
        <f>INDEX(Partner_details[companyName], MATCH(ggPay[[#This Row],[payee]], Partner_details[user id], 0))</f>
        <v>Smoking Chef</v>
      </c>
      <c r="I92" s="21" t="b">
        <f>ISNUMBER(MATCH(ggPay[[#This Row],[payer]], gg_teammates[ID], 0))</f>
        <v>0</v>
      </c>
      <c r="J92" s="21" t="b">
        <f>OR(ISNUMBER(MATCH(ggPay[[#This Row],[payer]], $B$2:B91, 0)), ISNUMBER(MATCH(ggPay[[#This Row],[payer]], B93:$B$4998, 0)))</f>
        <v>0</v>
      </c>
      <c r="K92" s="21" t="b">
        <v>1</v>
      </c>
      <c r="L92" s="96" t="s">
        <v>5924</v>
      </c>
    </row>
    <row r="93" spans="1:12">
      <c r="A93" s="107" t="s">
        <v>16821</v>
      </c>
      <c r="B93" s="89">
        <v>2484</v>
      </c>
      <c r="C93" s="89">
        <v>6596</v>
      </c>
      <c r="D93" s="89">
        <v>1000</v>
      </c>
      <c r="E93" s="89">
        <v>2</v>
      </c>
      <c r="F93" s="89"/>
      <c r="G93" s="21" t="str">
        <f>INDEX(Partner_details[name], MATCH(ggPay[[#This Row],[payee]], Partner_details[user id], 0))</f>
        <v>Ethnoraph</v>
      </c>
      <c r="H93" s="21" t="str">
        <f>INDEX(Partner_details[companyName], MATCH(ggPay[[#This Row],[payee]], Partner_details[user id], 0))</f>
        <v>Beer Academy</v>
      </c>
      <c r="I93" s="21" t="b">
        <f>ISNUMBER(MATCH(ggPay[[#This Row],[payer]], gg_teammates[ID], 0))</f>
        <v>0</v>
      </c>
      <c r="J93" s="21" t="b">
        <f>OR(ISNUMBER(MATCH(ggPay[[#This Row],[payer]], $B$2:B92, 0)), ISNUMBER(MATCH(ggPay[[#This Row],[payer]], B94:$B$4998, 0)))</f>
        <v>0</v>
      </c>
      <c r="K93" s="21" t="b">
        <v>0</v>
      </c>
      <c r="L93" s="96" t="s">
        <v>5924</v>
      </c>
    </row>
    <row r="94" spans="1:12">
      <c r="A94" s="107" t="s">
        <v>16822</v>
      </c>
      <c r="B94" s="89">
        <v>415252</v>
      </c>
      <c r="C94" s="89">
        <v>1091352</v>
      </c>
      <c r="D94" s="89">
        <v>800</v>
      </c>
      <c r="E94" s="89">
        <v>2</v>
      </c>
      <c r="F94" s="89"/>
      <c r="G94" s="21" t="str">
        <f>INDEX(Partner_details[name], MATCH(ggPay[[#This Row],[payee]], Partner_details[user id], 0))</f>
        <v>Paul Armenia</v>
      </c>
      <c r="H94" s="21" t="str">
        <f>INDEX(Partner_details[companyName], MATCH(ggPay[[#This Row],[payee]], Partner_details[user id], 0))</f>
        <v>Paul</v>
      </c>
      <c r="I94" s="21" t="b">
        <f>ISNUMBER(MATCH(ggPay[[#This Row],[payer]], gg_teammates[ID], 0))</f>
        <v>0</v>
      </c>
      <c r="J94" s="21" t="b">
        <f>OR(ISNUMBER(MATCH(ggPay[[#This Row],[payer]], $B$2:B93, 0)), ISNUMBER(MATCH(ggPay[[#This Row],[payer]], B95:$B$4998, 0)))</f>
        <v>1</v>
      </c>
      <c r="K94" s="21" t="b">
        <v>0</v>
      </c>
      <c r="L94" s="96" t="s">
        <v>5924</v>
      </c>
    </row>
    <row r="95" spans="1:12">
      <c r="A95" s="107" t="s">
        <v>16823</v>
      </c>
      <c r="B95" s="89">
        <v>37653</v>
      </c>
      <c r="C95" s="89">
        <v>296783</v>
      </c>
      <c r="D95" s="89">
        <v>500</v>
      </c>
      <c r="E95" s="89">
        <v>2</v>
      </c>
      <c r="F95" s="89"/>
      <c r="G95" s="21" t="str">
        <f>INDEX(Partner_details[name], MATCH(ggPay[[#This Row],[payee]], Partner_details[user id], 0))</f>
        <v>Lyuba</v>
      </c>
      <c r="H95" s="21" t="str">
        <f>INDEX(Partner_details[companyName], MATCH(ggPay[[#This Row],[payee]], Partner_details[user id], 0))</f>
        <v>Beer academy</v>
      </c>
      <c r="I95" s="21" t="b">
        <f>ISNUMBER(MATCH(ggPay[[#This Row],[payer]], gg_teammates[ID], 0))</f>
        <v>0</v>
      </c>
      <c r="J95" s="21" t="b">
        <f>OR(ISNUMBER(MATCH(ggPay[[#This Row],[payer]], $B$2:B94, 0)), ISNUMBER(MATCH(ggPay[[#This Row],[payer]], B96:$B$4998, 0)))</f>
        <v>0</v>
      </c>
      <c r="K95" s="21" t="b">
        <v>0</v>
      </c>
      <c r="L95" s="96" t="s">
        <v>5924</v>
      </c>
    </row>
    <row r="96" spans="1:12" hidden="1">
      <c r="A96" s="107" t="s">
        <v>16824</v>
      </c>
      <c r="B96" s="89">
        <v>1034046</v>
      </c>
      <c r="C96" s="89">
        <v>1091620</v>
      </c>
      <c r="D96" s="89">
        <v>500</v>
      </c>
      <c r="E96" s="89">
        <v>3</v>
      </c>
      <c r="F96" s="89"/>
      <c r="G96" s="21" t="e">
        <f>INDEX(Partner_details[name], MATCH(ggPay[[#This Row],[payee]], Partner_details[user id], 0))</f>
        <v>#N/A</v>
      </c>
      <c r="H96" s="21" t="e">
        <f>INDEX(Partner_details[companyName], MATCH(ggPay[[#This Row],[payee]], Partner_details[user id], 0))</f>
        <v>#N/A</v>
      </c>
      <c r="I96" s="21" t="b">
        <f>ISNUMBER(MATCH(ggPay[[#This Row],[payer]], gg_teammates[ID], 0))</f>
        <v>0</v>
      </c>
      <c r="J96" s="21" t="b">
        <f>OR(ISNUMBER(MATCH(ggPay[[#This Row],[payer]], $B$2:B95, 0)), ISNUMBER(MATCH(ggPay[[#This Row],[payer]], B97:$B$4998, 0)))</f>
        <v>1</v>
      </c>
      <c r="K96" s="21" t="b">
        <v>0</v>
      </c>
      <c r="L96" s="96" t="s">
        <v>5924</v>
      </c>
    </row>
    <row r="97" spans="1:12" hidden="1">
      <c r="A97" s="107" t="s">
        <v>16824</v>
      </c>
      <c r="B97" s="89">
        <v>1034046</v>
      </c>
      <c r="C97" s="89">
        <v>1091620</v>
      </c>
      <c r="D97" s="89">
        <v>500</v>
      </c>
      <c r="E97" s="89">
        <v>3</v>
      </c>
      <c r="F97" s="89"/>
      <c r="G97" s="21" t="e">
        <f>INDEX(Partner_details[name], MATCH(ggPay[[#This Row],[payee]], Partner_details[user id], 0))</f>
        <v>#N/A</v>
      </c>
      <c r="H97" s="21" t="e">
        <f>INDEX(Partner_details[companyName], MATCH(ggPay[[#This Row],[payee]], Partner_details[user id], 0))</f>
        <v>#N/A</v>
      </c>
      <c r="I97" s="21" t="b">
        <f>ISNUMBER(MATCH(ggPay[[#This Row],[payer]], gg_teammates[ID], 0))</f>
        <v>0</v>
      </c>
      <c r="J97" s="21" t="b">
        <f>OR(ISNUMBER(MATCH(ggPay[[#This Row],[payer]], $B$2:B96, 0)), ISNUMBER(MATCH(ggPay[[#This Row],[payer]], B98:$B$4998, 0)))</f>
        <v>1</v>
      </c>
      <c r="K97" s="21" t="b">
        <v>0</v>
      </c>
      <c r="L97" s="96" t="s">
        <v>5924</v>
      </c>
    </row>
    <row r="98" spans="1:12">
      <c r="A98" s="107" t="s">
        <v>16825</v>
      </c>
      <c r="B98" s="89">
        <v>13476</v>
      </c>
      <c r="C98" s="89">
        <v>170927</v>
      </c>
      <c r="D98" s="89">
        <v>500</v>
      </c>
      <c r="E98" s="89">
        <v>2</v>
      </c>
      <c r="F98" s="89"/>
      <c r="G98" s="21" t="str">
        <f>INDEX(Partner_details[name], MATCH(ggPay[[#This Row],[payee]], Partner_details[user id], 0))</f>
        <v>Bagel Shop</v>
      </c>
      <c r="H98" s="21" t="str">
        <f>INDEX(Partner_details[companyName], MATCH(ggPay[[#This Row],[payee]], Partner_details[user id], 0))</f>
        <v>Bagel</v>
      </c>
      <c r="I98" s="21" t="b">
        <f>ISNUMBER(MATCH(ggPay[[#This Row],[payer]], gg_teammates[ID], 0))</f>
        <v>0</v>
      </c>
      <c r="J98" s="21" t="b">
        <f>OR(ISNUMBER(MATCH(ggPay[[#This Row],[payer]], $B$2:B97, 0)), ISNUMBER(MATCH(ggPay[[#This Row],[payer]], B99:$B$4998, 0)))</f>
        <v>0</v>
      </c>
      <c r="K98" s="21" t="b">
        <v>0</v>
      </c>
      <c r="L98" s="96" t="s">
        <v>5924</v>
      </c>
    </row>
    <row r="99" spans="1:12">
      <c r="A99" s="107" t="s">
        <v>16826</v>
      </c>
      <c r="B99" s="89">
        <v>825186</v>
      </c>
      <c r="C99" s="89">
        <v>825186</v>
      </c>
      <c r="D99" s="89">
        <v>100</v>
      </c>
      <c r="E99" s="89">
        <v>2</v>
      </c>
      <c r="F99" s="89"/>
      <c r="G99" s="21" t="str">
        <f>INDEX(Partner_details[name], MATCH(ggPay[[#This Row],[payee]], Partner_details[user id], 0))</f>
        <v>Tigran</v>
      </c>
      <c r="H99" s="21" t="str">
        <f>INDEX(Partner_details[companyName], MATCH(ggPay[[#This Row],[payee]], Partner_details[user id], 0))</f>
        <v>gg cjsc</v>
      </c>
      <c r="I99" s="21" t="b">
        <f>ISNUMBER(MATCH(ggPay[[#This Row],[payer]], gg_teammates[ID], 0))</f>
        <v>1</v>
      </c>
      <c r="J99" s="21" t="b">
        <f>OR(ISNUMBER(MATCH(ggPay[[#This Row],[payer]], $B$2:B98, 0)), ISNUMBER(MATCH(ggPay[[#This Row],[payer]], B100:$B$4998, 0)))</f>
        <v>1</v>
      </c>
      <c r="K99" s="21" t="b">
        <v>0</v>
      </c>
      <c r="L99" s="96" t="s">
        <v>5924</v>
      </c>
    </row>
    <row r="100" spans="1:12">
      <c r="A100" s="107" t="s">
        <v>16827</v>
      </c>
      <c r="B100" s="89">
        <v>657873</v>
      </c>
      <c r="C100" s="89">
        <v>80996</v>
      </c>
      <c r="D100" s="89">
        <v>500</v>
      </c>
      <c r="E100" s="89">
        <v>2</v>
      </c>
      <c r="F100" s="89"/>
      <c r="G100" s="21" t="str">
        <f>INDEX(Partner_details[name], MATCH(ggPay[[#This Row],[payee]], Partner_details[user id], 0))</f>
        <v>Lumen Coffee</v>
      </c>
      <c r="H100" s="21" t="str">
        <f>INDEX(Partner_details[companyName], MATCH(ggPay[[#This Row],[payee]], Partner_details[user id], 0))</f>
        <v>Lumen Coffee</v>
      </c>
      <c r="I100" s="21" t="b">
        <f>ISNUMBER(MATCH(ggPay[[#This Row],[payer]], gg_teammates[ID], 0))</f>
        <v>0</v>
      </c>
      <c r="J100" s="21" t="b">
        <f>OR(ISNUMBER(MATCH(ggPay[[#This Row],[payer]], $B$2:B99, 0)), ISNUMBER(MATCH(ggPay[[#This Row],[payer]], B101:$B$4998, 0)))</f>
        <v>1</v>
      </c>
      <c r="K100" s="21" t="b">
        <v>0</v>
      </c>
      <c r="L100" s="96" t="s">
        <v>5924</v>
      </c>
    </row>
    <row r="101" spans="1:12">
      <c r="A101" s="107" t="s">
        <v>16828</v>
      </c>
      <c r="B101" s="89">
        <v>194419</v>
      </c>
      <c r="C101" s="89">
        <v>527526</v>
      </c>
      <c r="D101" s="89">
        <v>1000</v>
      </c>
      <c r="E101" s="89">
        <v>2</v>
      </c>
      <c r="F101" s="89"/>
      <c r="G101" s="21" t="str">
        <f>INDEX(Partner_details[name], MATCH(ggPay[[#This Row],[payee]], Partner_details[user id], 0))</f>
        <v>Bardak</v>
      </c>
      <c r="H101" s="21" t="str">
        <f>INDEX(Partner_details[companyName], MATCH(ggPay[[#This Row],[payee]], Partner_details[user id], 0))</f>
        <v>Bardak</v>
      </c>
      <c r="I101" s="21" t="b">
        <f>ISNUMBER(MATCH(ggPay[[#This Row],[payer]], gg_teammates[ID], 0))</f>
        <v>0</v>
      </c>
      <c r="J101" s="21" t="b">
        <f>OR(ISNUMBER(MATCH(ggPay[[#This Row],[payer]], $B$2:B100, 0)), ISNUMBER(MATCH(ggPay[[#This Row],[payer]], B102:$B$4998, 0)))</f>
        <v>1</v>
      </c>
      <c r="K101" s="21" t="b">
        <v>1</v>
      </c>
      <c r="L101" s="96" t="s">
        <v>5924</v>
      </c>
    </row>
    <row r="102" spans="1:12">
      <c r="A102" s="107" t="s">
        <v>16829</v>
      </c>
      <c r="B102" s="89">
        <v>194419</v>
      </c>
      <c r="C102" s="89">
        <v>527526</v>
      </c>
      <c r="D102" s="89">
        <v>1000</v>
      </c>
      <c r="E102" s="89">
        <v>2</v>
      </c>
      <c r="F102" s="89"/>
      <c r="G102" s="21" t="str">
        <f>INDEX(Partner_details[name], MATCH(ggPay[[#This Row],[payee]], Partner_details[user id], 0))</f>
        <v>Bardak</v>
      </c>
      <c r="H102" s="21" t="str">
        <f>INDEX(Partner_details[companyName], MATCH(ggPay[[#This Row],[payee]], Partner_details[user id], 0))</f>
        <v>Bardak</v>
      </c>
      <c r="I102" s="21" t="b">
        <f>ISNUMBER(MATCH(ggPay[[#This Row],[payer]], gg_teammates[ID], 0))</f>
        <v>0</v>
      </c>
      <c r="J102" s="21" t="b">
        <f>OR(ISNUMBER(MATCH(ggPay[[#This Row],[payer]], $B$2:B101, 0)), ISNUMBER(MATCH(ggPay[[#This Row],[payer]], B103:$B$4998, 0)))</f>
        <v>1</v>
      </c>
      <c r="K102" s="21" t="b">
        <v>0</v>
      </c>
      <c r="L102" s="96" t="s">
        <v>5924</v>
      </c>
    </row>
    <row r="103" spans="1:12">
      <c r="A103" s="107" t="s">
        <v>16830</v>
      </c>
      <c r="B103" s="89">
        <v>129432</v>
      </c>
      <c r="C103" s="89">
        <v>296783</v>
      </c>
      <c r="D103" s="89">
        <v>2000</v>
      </c>
      <c r="E103" s="89">
        <v>2</v>
      </c>
      <c r="F103" s="89"/>
      <c r="G103" s="21" t="str">
        <f>INDEX(Partner_details[name], MATCH(ggPay[[#This Row],[payee]], Partner_details[user id], 0))</f>
        <v>Lyuba</v>
      </c>
      <c r="H103" s="21" t="str">
        <f>INDEX(Partner_details[companyName], MATCH(ggPay[[#This Row],[payee]], Partner_details[user id], 0))</f>
        <v>Beer academy</v>
      </c>
      <c r="I103" s="21" t="b">
        <f>ISNUMBER(MATCH(ggPay[[#This Row],[payer]], gg_teammates[ID], 0))</f>
        <v>0</v>
      </c>
      <c r="J103" s="21" t="b">
        <f>OR(ISNUMBER(MATCH(ggPay[[#This Row],[payer]], $B$2:B102, 0)), ISNUMBER(MATCH(ggPay[[#This Row],[payer]], B104:$B$4998, 0)))</f>
        <v>0</v>
      </c>
      <c r="K103" s="21" t="b">
        <v>1</v>
      </c>
      <c r="L103" s="96" t="s">
        <v>5924</v>
      </c>
    </row>
    <row r="104" spans="1:12">
      <c r="A104" s="107" t="s">
        <v>16831</v>
      </c>
      <c r="B104" s="89">
        <v>344607</v>
      </c>
      <c r="C104" s="89">
        <v>105886</v>
      </c>
      <c r="D104" s="89">
        <v>2000</v>
      </c>
      <c r="E104" s="89">
        <v>2</v>
      </c>
      <c r="F104" s="89"/>
      <c r="G104" s="21" t="str">
        <f>INDEX(Partner_details[name], MATCH(ggPay[[#This Row],[payee]], Partner_details[user id], 0))</f>
        <v>Mov</v>
      </c>
      <c r="H104" s="21" t="str">
        <f>INDEX(Partner_details[companyName], MATCH(ggPay[[#This Row],[payee]], Partner_details[user id], 0))</f>
        <v>Avetis Grigoryan</v>
      </c>
      <c r="I104" s="21" t="b">
        <f>ISNUMBER(MATCH(ggPay[[#This Row],[payer]], gg_teammates[ID], 0))</f>
        <v>0</v>
      </c>
      <c r="J104" s="21" t="b">
        <f>OR(ISNUMBER(MATCH(ggPay[[#This Row],[payer]], $B$2:B103, 0)), ISNUMBER(MATCH(ggPay[[#This Row],[payer]], B105:$B$4998, 0)))</f>
        <v>0</v>
      </c>
      <c r="K104" s="21" t="b">
        <v>1</v>
      </c>
      <c r="L104" s="96" t="s">
        <v>5924</v>
      </c>
    </row>
    <row r="105" spans="1:12">
      <c r="A105" s="107" t="s">
        <v>16832</v>
      </c>
      <c r="B105" s="89">
        <v>798</v>
      </c>
      <c r="C105" s="89">
        <v>355585</v>
      </c>
      <c r="D105" s="89">
        <v>1000</v>
      </c>
      <c r="E105" s="89">
        <v>2</v>
      </c>
      <c r="F105" s="89"/>
      <c r="G105" s="21" t="str">
        <f>INDEX(Partner_details[name], MATCH(ggPay[[#This Row],[payee]], Partner_details[user id], 0))</f>
        <v>Ani Avetyan</v>
      </c>
      <c r="H105" s="21" t="str">
        <f>INDEX(Partner_details[companyName], MATCH(ggPay[[#This Row],[payee]], Partner_details[user id], 0))</f>
        <v>gg cjsc</v>
      </c>
      <c r="I105" s="21" t="b">
        <f>ISNUMBER(MATCH(ggPay[[#This Row],[payer]], gg_teammates[ID], 0))</f>
        <v>1</v>
      </c>
      <c r="J105" s="21" t="b">
        <f>OR(ISNUMBER(MATCH(ggPay[[#This Row],[payer]], $B$2:B104, 0)), ISNUMBER(MATCH(ggPay[[#This Row],[payer]], B106:$B$4998, 0)))</f>
        <v>1</v>
      </c>
      <c r="K105" s="21" t="b">
        <v>0</v>
      </c>
      <c r="L105" s="96" t="s">
        <v>5924</v>
      </c>
    </row>
    <row r="106" spans="1:12">
      <c r="A106" s="107" t="s">
        <v>16833</v>
      </c>
      <c r="B106" s="89">
        <v>80874</v>
      </c>
      <c r="C106" s="89">
        <v>296783</v>
      </c>
      <c r="D106" s="89">
        <v>500</v>
      </c>
      <c r="E106" s="89">
        <v>2</v>
      </c>
      <c r="F106" s="89"/>
      <c r="G106" s="21" t="str">
        <f>INDEX(Partner_details[name], MATCH(ggPay[[#This Row],[payee]], Partner_details[user id], 0))</f>
        <v>Lyuba</v>
      </c>
      <c r="H106" s="21" t="str">
        <f>INDEX(Partner_details[companyName], MATCH(ggPay[[#This Row],[payee]], Partner_details[user id], 0))</f>
        <v>Beer academy</v>
      </c>
      <c r="I106" s="21" t="b">
        <f>ISNUMBER(MATCH(ggPay[[#This Row],[payer]], gg_teammates[ID], 0))</f>
        <v>0</v>
      </c>
      <c r="J106" s="21" t="b">
        <f>OR(ISNUMBER(MATCH(ggPay[[#This Row],[payer]], $B$2:B105, 0)), ISNUMBER(MATCH(ggPay[[#This Row],[payer]], B107:$B$4998, 0)))</f>
        <v>0</v>
      </c>
      <c r="K106" s="21" t="b">
        <v>0</v>
      </c>
      <c r="L106" s="96" t="s">
        <v>5924</v>
      </c>
    </row>
    <row r="107" spans="1:12">
      <c r="A107" s="107" t="s">
        <v>16834</v>
      </c>
      <c r="B107" s="89">
        <v>56654</v>
      </c>
      <c r="C107" s="89">
        <v>1091356</v>
      </c>
      <c r="D107" s="89">
        <v>1500</v>
      </c>
      <c r="E107" s="89">
        <v>2</v>
      </c>
      <c r="F107" s="89"/>
      <c r="G107" s="21" t="str">
        <f>INDEX(Partner_details[name], MATCH(ggPay[[#This Row],[payee]], Partner_details[user id], 0))</f>
        <v>Malocco</v>
      </c>
      <c r="H107" s="21" t="str">
        <f>INDEX(Partner_details[companyName], MATCH(ggPay[[#This Row],[payee]], Partner_details[user id], 0))</f>
        <v>Malocco</v>
      </c>
      <c r="I107" s="21" t="b">
        <f>ISNUMBER(MATCH(ggPay[[#This Row],[payer]], gg_teammates[ID], 0))</f>
        <v>0</v>
      </c>
      <c r="J107" s="21" t="b">
        <f>OR(ISNUMBER(MATCH(ggPay[[#This Row],[payer]], $B$2:B106, 0)), ISNUMBER(MATCH(ggPay[[#This Row],[payer]], B108:$B$4998, 0)))</f>
        <v>0</v>
      </c>
      <c r="K107" s="21" t="b">
        <v>0</v>
      </c>
      <c r="L107" s="96" t="s">
        <v>5924</v>
      </c>
    </row>
    <row r="108" spans="1:12">
      <c r="A108" s="107" t="s">
        <v>16835</v>
      </c>
      <c r="B108" s="89">
        <v>825186</v>
      </c>
      <c r="C108" s="89">
        <v>170017</v>
      </c>
      <c r="D108" s="89">
        <v>100</v>
      </c>
      <c r="E108" s="89">
        <v>2</v>
      </c>
      <c r="F108" s="89"/>
      <c r="G108" s="21" t="str">
        <f>INDEX(Partner_details[name], MATCH(ggPay[[#This Row],[payee]], Partner_details[user id], 0))</f>
        <v>Liberty Pub</v>
      </c>
      <c r="H108" s="21" t="str">
        <f>INDEX(Partner_details[companyName], MATCH(ggPay[[#This Row],[payee]], Partner_details[user id], 0))</f>
        <v>Liberty Pub</v>
      </c>
      <c r="I108" s="21" t="b">
        <f>ISNUMBER(MATCH(ggPay[[#This Row],[payer]], gg_teammates[ID], 0))</f>
        <v>1</v>
      </c>
      <c r="J108" s="21" t="b">
        <f>OR(ISNUMBER(MATCH(ggPay[[#This Row],[payer]], $B$2:B107, 0)), ISNUMBER(MATCH(ggPay[[#This Row],[payer]], B109:$B$4998, 0)))</f>
        <v>1</v>
      </c>
      <c r="K108" s="21" t="b">
        <v>0</v>
      </c>
      <c r="L108" s="96" t="s">
        <v>5924</v>
      </c>
    </row>
    <row r="109" spans="1:12" hidden="1">
      <c r="A109" s="107" t="s">
        <v>16836</v>
      </c>
      <c r="B109" s="89">
        <v>839</v>
      </c>
      <c r="C109" s="89">
        <v>170017</v>
      </c>
      <c r="D109" s="89">
        <v>1000</v>
      </c>
      <c r="E109" s="89">
        <v>3</v>
      </c>
      <c r="F109" s="89"/>
      <c r="G109" s="21" t="str">
        <f>INDEX(Partner_details[name], MATCH(ggPay[[#This Row],[payee]], Partner_details[user id], 0))</f>
        <v>Liberty Pub</v>
      </c>
      <c r="H109" s="21" t="str">
        <f>INDEX(Partner_details[companyName], MATCH(ggPay[[#This Row],[payee]], Partner_details[user id], 0))</f>
        <v>Liberty Pub</v>
      </c>
      <c r="I109" s="21" t="b">
        <f>ISNUMBER(MATCH(ggPay[[#This Row],[payer]], gg_teammates[ID], 0))</f>
        <v>1</v>
      </c>
      <c r="J109" s="21" t="b">
        <f>OR(ISNUMBER(MATCH(ggPay[[#This Row],[payer]], $B$2:B108, 0)), ISNUMBER(MATCH(ggPay[[#This Row],[payer]], B110:$B$4998, 0)))</f>
        <v>1</v>
      </c>
      <c r="K109" s="21" t="b">
        <v>0</v>
      </c>
      <c r="L109" s="96" t="s">
        <v>5924</v>
      </c>
    </row>
    <row r="110" spans="1:12" hidden="1">
      <c r="A110" s="107" t="s">
        <v>16837</v>
      </c>
      <c r="B110" s="89">
        <v>839</v>
      </c>
      <c r="C110" s="89">
        <v>170017</v>
      </c>
      <c r="D110" s="89">
        <v>1000</v>
      </c>
      <c r="E110" s="89">
        <v>3</v>
      </c>
      <c r="F110" s="89"/>
      <c r="G110" s="21" t="str">
        <f>INDEX(Partner_details[name], MATCH(ggPay[[#This Row],[payee]], Partner_details[user id], 0))</f>
        <v>Liberty Pub</v>
      </c>
      <c r="H110" s="21" t="str">
        <f>INDEX(Partner_details[companyName], MATCH(ggPay[[#This Row],[payee]], Partner_details[user id], 0))</f>
        <v>Liberty Pub</v>
      </c>
      <c r="I110" s="21" t="b">
        <f>ISNUMBER(MATCH(ggPay[[#This Row],[payer]], gg_teammates[ID], 0))</f>
        <v>1</v>
      </c>
      <c r="J110" s="21" t="b">
        <f>OR(ISNUMBER(MATCH(ggPay[[#This Row],[payer]], $B$2:B109, 0)), ISNUMBER(MATCH(ggPay[[#This Row],[payer]], B111:$B$4998, 0)))</f>
        <v>1</v>
      </c>
      <c r="K110" s="21" t="b">
        <v>0</v>
      </c>
      <c r="L110" s="96" t="s">
        <v>5924</v>
      </c>
    </row>
    <row r="111" spans="1:12" hidden="1">
      <c r="A111" s="107" t="s">
        <v>16838</v>
      </c>
      <c r="B111" s="89">
        <v>854630</v>
      </c>
      <c r="C111" s="89">
        <v>170017</v>
      </c>
      <c r="D111" s="89">
        <v>100</v>
      </c>
      <c r="E111" s="89">
        <v>3</v>
      </c>
      <c r="F111" s="89"/>
      <c r="G111" s="21" t="str">
        <f>INDEX(Partner_details[name], MATCH(ggPay[[#This Row],[payee]], Partner_details[user id], 0))</f>
        <v>Liberty Pub</v>
      </c>
      <c r="H111" s="21" t="str">
        <f>INDEX(Partner_details[companyName], MATCH(ggPay[[#This Row],[payee]], Partner_details[user id], 0))</f>
        <v>Liberty Pub</v>
      </c>
      <c r="I111" s="21" t="b">
        <f>ISNUMBER(MATCH(ggPay[[#This Row],[payer]], gg_teammates[ID], 0))</f>
        <v>1</v>
      </c>
      <c r="J111" s="21" t="b">
        <f>OR(ISNUMBER(MATCH(ggPay[[#This Row],[payer]], $B$2:B110, 0)), ISNUMBER(MATCH(ggPay[[#This Row],[payer]], B112:$B$4998, 0)))</f>
        <v>1</v>
      </c>
      <c r="K111" s="21" t="b">
        <v>0</v>
      </c>
      <c r="L111" s="96" t="s">
        <v>5924</v>
      </c>
    </row>
    <row r="112" spans="1:12" hidden="1">
      <c r="A112" s="107" t="s">
        <v>16838</v>
      </c>
      <c r="B112" s="89">
        <v>854630</v>
      </c>
      <c r="C112" s="89">
        <v>170017</v>
      </c>
      <c r="D112" s="89">
        <v>100</v>
      </c>
      <c r="E112" s="89">
        <v>3</v>
      </c>
      <c r="F112" s="89"/>
      <c r="G112" s="21" t="str">
        <f>INDEX(Partner_details[name], MATCH(ggPay[[#This Row],[payee]], Partner_details[user id], 0))</f>
        <v>Liberty Pub</v>
      </c>
      <c r="H112" s="21" t="str">
        <f>INDEX(Partner_details[companyName], MATCH(ggPay[[#This Row],[payee]], Partner_details[user id], 0))</f>
        <v>Liberty Pub</v>
      </c>
      <c r="I112" s="21" t="b">
        <f>ISNUMBER(MATCH(ggPay[[#This Row],[payer]], gg_teammates[ID], 0))</f>
        <v>1</v>
      </c>
      <c r="J112" s="21" t="b">
        <f>OR(ISNUMBER(MATCH(ggPay[[#This Row],[payer]], $B$2:B111, 0)), ISNUMBER(MATCH(ggPay[[#This Row],[payer]], B113:$B$4998, 0)))</f>
        <v>1</v>
      </c>
      <c r="K112" s="21" t="b">
        <v>0</v>
      </c>
      <c r="L112" s="96" t="s">
        <v>5924</v>
      </c>
    </row>
    <row r="113" spans="1:12" hidden="1">
      <c r="A113" s="107" t="s">
        <v>16838</v>
      </c>
      <c r="B113" s="89">
        <v>854630</v>
      </c>
      <c r="C113" s="89">
        <v>170017</v>
      </c>
      <c r="D113" s="89">
        <v>100</v>
      </c>
      <c r="E113" s="89">
        <v>3</v>
      </c>
      <c r="F113" s="89"/>
      <c r="G113" s="21" t="str">
        <f>INDEX(Partner_details[name], MATCH(ggPay[[#This Row],[payee]], Partner_details[user id], 0))</f>
        <v>Liberty Pub</v>
      </c>
      <c r="H113" s="21" t="str">
        <f>INDEX(Partner_details[companyName], MATCH(ggPay[[#This Row],[payee]], Partner_details[user id], 0))</f>
        <v>Liberty Pub</v>
      </c>
      <c r="I113" s="21" t="b">
        <f>ISNUMBER(MATCH(ggPay[[#This Row],[payer]], gg_teammates[ID], 0))</f>
        <v>1</v>
      </c>
      <c r="J113" s="21" t="b">
        <f>OR(ISNUMBER(MATCH(ggPay[[#This Row],[payer]], $B$2:B112, 0)), ISNUMBER(MATCH(ggPay[[#This Row],[payer]], B114:$B$4998, 0)))</f>
        <v>1</v>
      </c>
      <c r="K113" s="21" t="b">
        <v>0</v>
      </c>
      <c r="L113" s="96" t="s">
        <v>5924</v>
      </c>
    </row>
    <row r="114" spans="1:12" hidden="1">
      <c r="A114" s="107" t="s">
        <v>16839</v>
      </c>
      <c r="B114" s="89">
        <v>854630</v>
      </c>
      <c r="C114" s="89">
        <v>170017</v>
      </c>
      <c r="D114" s="89">
        <v>100</v>
      </c>
      <c r="E114" s="89">
        <v>3</v>
      </c>
      <c r="F114" s="89"/>
      <c r="G114" s="21" t="str">
        <f>INDEX(Partner_details[name], MATCH(ggPay[[#This Row],[payee]], Partner_details[user id], 0))</f>
        <v>Liberty Pub</v>
      </c>
      <c r="H114" s="21" t="str">
        <f>INDEX(Partner_details[companyName], MATCH(ggPay[[#This Row],[payee]], Partner_details[user id], 0))</f>
        <v>Liberty Pub</v>
      </c>
      <c r="I114" s="21" t="b">
        <f>ISNUMBER(MATCH(ggPay[[#This Row],[payer]], gg_teammates[ID], 0))</f>
        <v>1</v>
      </c>
      <c r="J114" s="21" t="b">
        <f>OR(ISNUMBER(MATCH(ggPay[[#This Row],[payer]], $B$2:B113, 0)), ISNUMBER(MATCH(ggPay[[#This Row],[payer]], B115:$B$4998, 0)))</f>
        <v>1</v>
      </c>
      <c r="K114" s="21" t="b">
        <v>0</v>
      </c>
      <c r="L114" s="96" t="s">
        <v>5924</v>
      </c>
    </row>
    <row r="115" spans="1:12" hidden="1">
      <c r="A115" s="107" t="s">
        <v>16839</v>
      </c>
      <c r="B115" s="89">
        <v>854630</v>
      </c>
      <c r="C115" s="89">
        <v>170017</v>
      </c>
      <c r="D115" s="89">
        <v>100</v>
      </c>
      <c r="E115" s="89">
        <v>3</v>
      </c>
      <c r="F115" s="89"/>
      <c r="G115" s="21" t="str">
        <f>INDEX(Partner_details[name], MATCH(ggPay[[#This Row],[payee]], Partner_details[user id], 0))</f>
        <v>Liberty Pub</v>
      </c>
      <c r="H115" s="21" t="str">
        <f>INDEX(Partner_details[companyName], MATCH(ggPay[[#This Row],[payee]], Partner_details[user id], 0))</f>
        <v>Liberty Pub</v>
      </c>
      <c r="I115" s="21" t="b">
        <f>ISNUMBER(MATCH(ggPay[[#This Row],[payer]], gg_teammates[ID], 0))</f>
        <v>1</v>
      </c>
      <c r="J115" s="21" t="b">
        <f>OR(ISNUMBER(MATCH(ggPay[[#This Row],[payer]], $B$2:B114, 0)), ISNUMBER(MATCH(ggPay[[#This Row],[payer]], B116:$B$4998, 0)))</f>
        <v>1</v>
      </c>
      <c r="K115" s="21" t="b">
        <v>0</v>
      </c>
      <c r="L115" s="96" t="s">
        <v>5924</v>
      </c>
    </row>
    <row r="116" spans="1:12">
      <c r="A116" s="107" t="s">
        <v>16840</v>
      </c>
      <c r="B116" s="89">
        <v>798</v>
      </c>
      <c r="C116" s="89">
        <v>248736</v>
      </c>
      <c r="D116" s="89">
        <v>500</v>
      </c>
      <c r="E116" s="89">
        <v>2</v>
      </c>
      <c r="F116" s="89"/>
      <c r="G116" s="21" t="str">
        <f>INDEX(Partner_details[name], MATCH(ggPay[[#This Row],[payee]], Partner_details[user id], 0))</f>
        <v>Karo</v>
      </c>
      <c r="H116" s="21" t="str">
        <f>INDEX(Partner_details[companyName], MATCH(ggPay[[#This Row],[payee]], Partner_details[user id], 0))</f>
        <v>Venlo</v>
      </c>
      <c r="I116" s="21" t="b">
        <f>ISNUMBER(MATCH(ggPay[[#This Row],[payer]], gg_teammates[ID], 0))</f>
        <v>1</v>
      </c>
      <c r="J116" s="21" t="b">
        <f>OR(ISNUMBER(MATCH(ggPay[[#This Row],[payer]], $B$2:B115, 0)), ISNUMBER(MATCH(ggPay[[#This Row],[payer]], B117:$B$4998, 0)))</f>
        <v>1</v>
      </c>
      <c r="K116" s="21" t="b">
        <v>0</v>
      </c>
      <c r="L116" s="96" t="s">
        <v>5924</v>
      </c>
    </row>
    <row r="117" spans="1:12" hidden="1">
      <c r="A117" s="107" t="s">
        <v>16841</v>
      </c>
      <c r="B117" s="89">
        <v>147502</v>
      </c>
      <c r="C117" s="89">
        <v>584644</v>
      </c>
      <c r="D117" s="89">
        <v>300</v>
      </c>
      <c r="E117" s="89">
        <v>3</v>
      </c>
      <c r="F117" s="89"/>
      <c r="G117" s="21" t="str">
        <f>INDEX(Partner_details[name], MATCH(ggPay[[#This Row],[payee]], Partner_details[user id], 0))</f>
        <v>Prepa</v>
      </c>
      <c r="H117" s="21" t="str">
        <f>INDEX(Partner_details[companyName], MATCH(ggPay[[#This Row],[payee]], Partner_details[user id], 0))</f>
        <v>Prepa</v>
      </c>
      <c r="I117" s="21" t="b">
        <f>ISNUMBER(MATCH(ggPay[[#This Row],[payer]], gg_teammates[ID], 0))</f>
        <v>1</v>
      </c>
      <c r="J117" s="21" t="b">
        <f>OR(ISNUMBER(MATCH(ggPay[[#This Row],[payer]], $B$2:B116, 0)), ISNUMBER(MATCH(ggPay[[#This Row],[payer]], B118:$B$4998, 0)))</f>
        <v>1</v>
      </c>
      <c r="K117" s="21" t="b">
        <v>0</v>
      </c>
      <c r="L117" s="96" t="s">
        <v>5924</v>
      </c>
    </row>
    <row r="118" spans="1:12" hidden="1">
      <c r="A118" s="107" t="s">
        <v>16842</v>
      </c>
      <c r="B118" s="89">
        <v>147502</v>
      </c>
      <c r="C118" s="89">
        <v>584644</v>
      </c>
      <c r="D118" s="89">
        <v>300</v>
      </c>
      <c r="E118" s="89">
        <v>3</v>
      </c>
      <c r="F118" s="89"/>
      <c r="G118" s="21" t="str">
        <f>INDEX(Partner_details[name], MATCH(ggPay[[#This Row],[payee]], Partner_details[user id], 0))</f>
        <v>Prepa</v>
      </c>
      <c r="H118" s="21" t="str">
        <f>INDEX(Partner_details[companyName], MATCH(ggPay[[#This Row],[payee]], Partner_details[user id], 0))</f>
        <v>Prepa</v>
      </c>
      <c r="I118" s="21" t="b">
        <f>ISNUMBER(MATCH(ggPay[[#This Row],[payer]], gg_teammates[ID], 0))</f>
        <v>1</v>
      </c>
      <c r="J118" s="21" t="b">
        <f>OR(ISNUMBER(MATCH(ggPay[[#This Row],[payer]], $B$2:B117, 0)), ISNUMBER(MATCH(ggPay[[#This Row],[payer]], B119:$B$4998, 0)))</f>
        <v>1</v>
      </c>
      <c r="K118" s="21" t="b">
        <v>0</v>
      </c>
      <c r="L118" s="96" t="s">
        <v>5924</v>
      </c>
    </row>
    <row r="119" spans="1:12" hidden="1">
      <c r="A119" s="107" t="s">
        <v>16842</v>
      </c>
      <c r="B119" s="89">
        <v>147502</v>
      </c>
      <c r="C119" s="89">
        <v>584644</v>
      </c>
      <c r="D119" s="89">
        <v>300</v>
      </c>
      <c r="E119" s="89">
        <v>3</v>
      </c>
      <c r="F119" s="89"/>
      <c r="G119" s="21" t="str">
        <f>INDEX(Partner_details[name], MATCH(ggPay[[#This Row],[payee]], Partner_details[user id], 0))</f>
        <v>Prepa</v>
      </c>
      <c r="H119" s="21" t="str">
        <f>INDEX(Partner_details[companyName], MATCH(ggPay[[#This Row],[payee]], Partner_details[user id], 0))</f>
        <v>Prepa</v>
      </c>
      <c r="I119" s="21" t="b">
        <f>ISNUMBER(MATCH(ggPay[[#This Row],[payer]], gg_teammates[ID], 0))</f>
        <v>1</v>
      </c>
      <c r="J119" s="21" t="b">
        <f>OR(ISNUMBER(MATCH(ggPay[[#This Row],[payer]], $B$2:B118, 0)), ISNUMBER(MATCH(ggPay[[#This Row],[payer]], B120:$B$4998, 0)))</f>
        <v>1</v>
      </c>
      <c r="K119" s="21" t="b">
        <v>0</v>
      </c>
      <c r="L119" s="96" t="s">
        <v>5924</v>
      </c>
    </row>
    <row r="120" spans="1:12">
      <c r="A120" s="107" t="s">
        <v>16843</v>
      </c>
      <c r="B120" s="89">
        <v>227778</v>
      </c>
      <c r="C120" s="89">
        <v>1109476</v>
      </c>
      <c r="D120" s="89">
        <v>1000</v>
      </c>
      <c r="E120" s="89">
        <v>2</v>
      </c>
      <c r="F120" s="89"/>
      <c r="G120" s="21" t="str">
        <f>INDEX(Partner_details[name], MATCH(ggPay[[#This Row],[payee]], Partner_details[user id], 0))</f>
        <v>Nor Aleppo</v>
      </c>
      <c r="H120" s="21" t="str">
        <f>INDEX(Partner_details[companyName], MATCH(ggPay[[#This Row],[payee]], Partner_details[user id], 0))</f>
        <v>Noraleppo</v>
      </c>
      <c r="I120" s="21" t="b">
        <f>ISNUMBER(MATCH(ggPay[[#This Row],[payer]], gg_teammates[ID], 0))</f>
        <v>0</v>
      </c>
      <c r="J120" s="21" t="b">
        <f>OR(ISNUMBER(MATCH(ggPay[[#This Row],[payer]], $B$2:B119, 0)), ISNUMBER(MATCH(ggPay[[#This Row],[payer]], B121:$B$4998, 0)))</f>
        <v>0</v>
      </c>
      <c r="K120" s="21" t="b">
        <v>1</v>
      </c>
      <c r="L120" s="96" t="s">
        <v>5924</v>
      </c>
    </row>
    <row r="121" spans="1:12">
      <c r="A121" s="107" t="s">
        <v>16844</v>
      </c>
      <c r="B121" s="89">
        <v>168737</v>
      </c>
      <c r="C121" s="89">
        <v>274718</v>
      </c>
      <c r="D121" s="89">
        <v>300</v>
      </c>
      <c r="E121" s="89">
        <v>2</v>
      </c>
      <c r="F121" s="89"/>
      <c r="G121" s="21" t="str">
        <f>INDEX(Partner_details[name], MATCH(ggPay[[#This Row],[payee]], Partner_details[user id], 0))</f>
        <v>Tashir Khanjyan</v>
      </c>
      <c r="H121" s="21" t="str">
        <f>INDEX(Partner_details[companyName], MATCH(ggPay[[#This Row],[payee]], Partner_details[user id], 0))</f>
        <v>Tashir Khanjyan</v>
      </c>
      <c r="I121" s="21" t="b">
        <f>ISNUMBER(MATCH(ggPay[[#This Row],[payer]], gg_teammates[ID], 0))</f>
        <v>0</v>
      </c>
      <c r="J121" s="21" t="b">
        <f>OR(ISNUMBER(MATCH(ggPay[[#This Row],[payer]], $B$2:B120, 0)), ISNUMBER(MATCH(ggPay[[#This Row],[payer]], B122:$B$4998, 0)))</f>
        <v>0</v>
      </c>
      <c r="K121" s="21" t="b">
        <v>1</v>
      </c>
      <c r="L121" s="96" t="s">
        <v>5924</v>
      </c>
    </row>
    <row r="122" spans="1:12">
      <c r="A122" s="107" t="s">
        <v>16845</v>
      </c>
      <c r="B122" s="89">
        <v>1089623</v>
      </c>
      <c r="C122" s="89">
        <v>593823</v>
      </c>
      <c r="D122" s="89">
        <v>500</v>
      </c>
      <c r="E122" s="89">
        <v>2</v>
      </c>
      <c r="F122" s="89"/>
      <c r="G122" s="21" t="str">
        <f>INDEX(Partner_details[name], MATCH(ggPay[[#This Row],[payee]], Partner_details[user id], 0))</f>
        <v>Emilia</v>
      </c>
      <c r="H122" s="21" t="str">
        <f>INDEX(Partner_details[companyName], MATCH(ggPay[[#This Row],[payee]], Partner_details[user id], 0))</f>
        <v>Karas Khanjyan</v>
      </c>
      <c r="I122" s="21" t="b">
        <f>ISNUMBER(MATCH(ggPay[[#This Row],[payer]], gg_teammates[ID], 0))</f>
        <v>0</v>
      </c>
      <c r="J122" s="21" t="b">
        <f>OR(ISNUMBER(MATCH(ggPay[[#This Row],[payer]], $B$2:B121, 0)), ISNUMBER(MATCH(ggPay[[#This Row],[payer]], B123:$B$4998, 0)))</f>
        <v>1</v>
      </c>
      <c r="K122" s="21" t="b">
        <v>0</v>
      </c>
      <c r="L122" s="96" t="s">
        <v>5924</v>
      </c>
    </row>
    <row r="123" spans="1:12">
      <c r="A123" s="107" t="s">
        <v>16846</v>
      </c>
      <c r="B123" s="89">
        <v>600568</v>
      </c>
      <c r="C123" s="89">
        <v>296783</v>
      </c>
      <c r="D123" s="89">
        <v>500</v>
      </c>
      <c r="E123" s="89">
        <v>2</v>
      </c>
      <c r="F123" s="89"/>
      <c r="G123" s="21" t="str">
        <f>INDEX(Partner_details[name], MATCH(ggPay[[#This Row],[payee]], Partner_details[user id], 0))</f>
        <v>Lyuba</v>
      </c>
      <c r="H123" s="21" t="str">
        <f>INDEX(Partner_details[companyName], MATCH(ggPay[[#This Row],[payee]], Partner_details[user id], 0))</f>
        <v>Beer academy</v>
      </c>
      <c r="I123" s="21" t="b">
        <f>ISNUMBER(MATCH(ggPay[[#This Row],[payer]], gg_teammates[ID], 0))</f>
        <v>0</v>
      </c>
      <c r="J123" s="21" t="b">
        <f>OR(ISNUMBER(MATCH(ggPay[[#This Row],[payer]], $B$2:B122, 0)), ISNUMBER(MATCH(ggPay[[#This Row],[payer]], B124:$B$4998, 0)))</f>
        <v>0</v>
      </c>
      <c r="K123" s="21" t="b">
        <v>1</v>
      </c>
      <c r="L123" s="96" t="s">
        <v>5924</v>
      </c>
    </row>
    <row r="124" spans="1:12" hidden="1">
      <c r="A124" s="107" t="s">
        <v>16847</v>
      </c>
      <c r="B124" s="89">
        <v>274894</v>
      </c>
      <c r="C124" s="89">
        <v>274718</v>
      </c>
      <c r="D124" s="89">
        <v>300</v>
      </c>
      <c r="E124" s="89">
        <v>3</v>
      </c>
      <c r="F124" s="89"/>
      <c r="G124" s="21" t="str">
        <f>INDEX(Partner_details[name], MATCH(ggPay[[#This Row],[payee]], Partner_details[user id], 0))</f>
        <v>Tashir Khanjyan</v>
      </c>
      <c r="H124" s="21" t="str">
        <f>INDEX(Partner_details[companyName], MATCH(ggPay[[#This Row],[payee]], Partner_details[user id], 0))</f>
        <v>Tashir Khanjyan</v>
      </c>
      <c r="I124" s="21" t="b">
        <f>ISNUMBER(MATCH(ggPay[[#This Row],[payer]], gg_teammates[ID], 0))</f>
        <v>0</v>
      </c>
      <c r="J124" s="21" t="b">
        <f>OR(ISNUMBER(MATCH(ggPay[[#This Row],[payer]], $B$2:B123, 0)), ISNUMBER(MATCH(ggPay[[#This Row],[payer]], B125:$B$4998, 0)))</f>
        <v>1</v>
      </c>
      <c r="K124" s="21" t="b">
        <v>0</v>
      </c>
      <c r="L124" s="96" t="s">
        <v>5924</v>
      </c>
    </row>
    <row r="125" spans="1:12" hidden="1">
      <c r="A125" s="107" t="s">
        <v>16848</v>
      </c>
      <c r="B125" s="89">
        <v>274894</v>
      </c>
      <c r="C125" s="89">
        <v>274718</v>
      </c>
      <c r="D125" s="89">
        <v>500</v>
      </c>
      <c r="E125" s="89">
        <v>3</v>
      </c>
      <c r="F125" s="89"/>
      <c r="G125" s="21" t="str">
        <f>INDEX(Partner_details[name], MATCH(ggPay[[#This Row],[payee]], Partner_details[user id], 0))</f>
        <v>Tashir Khanjyan</v>
      </c>
      <c r="H125" s="21" t="str">
        <f>INDEX(Partner_details[companyName], MATCH(ggPay[[#This Row],[payee]], Partner_details[user id], 0))</f>
        <v>Tashir Khanjyan</v>
      </c>
      <c r="I125" s="21" t="b">
        <f>ISNUMBER(MATCH(ggPay[[#This Row],[payer]], gg_teammates[ID], 0))</f>
        <v>0</v>
      </c>
      <c r="J125" s="21" t="b">
        <f>OR(ISNUMBER(MATCH(ggPay[[#This Row],[payer]], $B$2:B124, 0)), ISNUMBER(MATCH(ggPay[[#This Row],[payer]], B126:$B$4998, 0)))</f>
        <v>1</v>
      </c>
      <c r="K125" s="21" t="b">
        <v>0</v>
      </c>
      <c r="L125" s="96" t="s">
        <v>5924</v>
      </c>
    </row>
    <row r="126" spans="1:12">
      <c r="A126" s="107" t="s">
        <v>16849</v>
      </c>
      <c r="B126" s="89">
        <v>152763</v>
      </c>
      <c r="C126" s="89">
        <v>1109476</v>
      </c>
      <c r="D126" s="89">
        <v>4000</v>
      </c>
      <c r="E126" s="89">
        <v>2</v>
      </c>
      <c r="F126" s="89"/>
      <c r="G126" s="21" t="str">
        <f>INDEX(Partner_details[name], MATCH(ggPay[[#This Row],[payee]], Partner_details[user id], 0))</f>
        <v>Nor Aleppo</v>
      </c>
      <c r="H126" s="21" t="str">
        <f>INDEX(Partner_details[companyName], MATCH(ggPay[[#This Row],[payee]], Partner_details[user id], 0))</f>
        <v>Noraleppo</v>
      </c>
      <c r="I126" s="21" t="b">
        <f>ISNUMBER(MATCH(ggPay[[#This Row],[payer]], gg_teammates[ID], 0))</f>
        <v>0</v>
      </c>
      <c r="J126" s="21" t="b">
        <f>OR(ISNUMBER(MATCH(ggPay[[#This Row],[payer]], $B$2:B125, 0)), ISNUMBER(MATCH(ggPay[[#This Row],[payer]], B127:$B$4998, 0)))</f>
        <v>1</v>
      </c>
      <c r="K126" s="21" t="b">
        <v>1</v>
      </c>
      <c r="L126" s="96" t="s">
        <v>5924</v>
      </c>
    </row>
    <row r="127" spans="1:12">
      <c r="A127" s="107" t="s">
        <v>16849</v>
      </c>
      <c r="B127" s="89">
        <v>152763</v>
      </c>
      <c r="C127" s="89">
        <v>1109476</v>
      </c>
      <c r="D127" s="89">
        <v>1000</v>
      </c>
      <c r="E127" s="89">
        <v>2</v>
      </c>
      <c r="F127" s="89"/>
      <c r="G127" s="21" t="str">
        <f>INDEX(Partner_details[name], MATCH(ggPay[[#This Row],[payee]], Partner_details[user id], 0))</f>
        <v>Nor Aleppo</v>
      </c>
      <c r="H127" s="21" t="str">
        <f>INDEX(Partner_details[companyName], MATCH(ggPay[[#This Row],[payee]], Partner_details[user id], 0))</f>
        <v>Noraleppo</v>
      </c>
      <c r="I127" s="21" t="b">
        <f>ISNUMBER(MATCH(ggPay[[#This Row],[payer]], gg_teammates[ID], 0))</f>
        <v>0</v>
      </c>
      <c r="J127" s="21" t="b">
        <f>OR(ISNUMBER(MATCH(ggPay[[#This Row],[payer]], $B$2:B126, 0)), ISNUMBER(MATCH(ggPay[[#This Row],[payer]], B128:$B$4998, 0)))</f>
        <v>1</v>
      </c>
      <c r="K127" s="21" t="b">
        <v>1</v>
      </c>
      <c r="L127" s="96" t="s">
        <v>5924</v>
      </c>
    </row>
    <row r="128" spans="1:12">
      <c r="A128" s="107" t="s">
        <v>16850</v>
      </c>
      <c r="B128" s="89">
        <v>657873</v>
      </c>
      <c r="C128" s="89">
        <v>80996</v>
      </c>
      <c r="D128" s="89">
        <v>500</v>
      </c>
      <c r="E128" s="89">
        <v>2</v>
      </c>
      <c r="F128" s="89"/>
      <c r="G128" s="21" t="str">
        <f>INDEX(Partner_details[name], MATCH(ggPay[[#This Row],[payee]], Partner_details[user id], 0))</f>
        <v>Lumen Coffee</v>
      </c>
      <c r="H128" s="21" t="str">
        <f>INDEX(Partner_details[companyName], MATCH(ggPay[[#This Row],[payee]], Partner_details[user id], 0))</f>
        <v>Lumen Coffee</v>
      </c>
      <c r="I128" s="21" t="b">
        <f>ISNUMBER(MATCH(ggPay[[#This Row],[payer]], gg_teammates[ID], 0))</f>
        <v>0</v>
      </c>
      <c r="J128" s="21" t="b">
        <f>OR(ISNUMBER(MATCH(ggPay[[#This Row],[payer]], $B$2:B127, 0)), ISNUMBER(MATCH(ggPay[[#This Row],[payer]], B129:$B$4998, 0)))</f>
        <v>1</v>
      </c>
      <c r="K128" s="21" t="b">
        <v>0</v>
      </c>
      <c r="L128" s="96" t="s">
        <v>5924</v>
      </c>
    </row>
    <row r="129" spans="1:12" hidden="1">
      <c r="A129" s="107" t="s">
        <v>16851</v>
      </c>
      <c r="B129" s="89">
        <v>1095149</v>
      </c>
      <c r="C129" s="89">
        <v>274718</v>
      </c>
      <c r="D129" s="89">
        <v>300</v>
      </c>
      <c r="E129" s="89">
        <v>3</v>
      </c>
      <c r="F129" s="89" t="s">
        <v>5939</v>
      </c>
      <c r="G129" s="21" t="str">
        <f>INDEX(Partner_details[name], MATCH(ggPay[[#This Row],[payee]], Partner_details[user id], 0))</f>
        <v>Tashir Khanjyan</v>
      </c>
      <c r="H129" s="21" t="str">
        <f>INDEX(Partner_details[companyName], MATCH(ggPay[[#This Row],[payee]], Partner_details[user id], 0))</f>
        <v>Tashir Khanjyan</v>
      </c>
      <c r="I129" s="21" t="b">
        <f>ISNUMBER(MATCH(ggPay[[#This Row],[payer]], gg_teammates[ID], 0))</f>
        <v>0</v>
      </c>
      <c r="J129" s="21" t="b">
        <f>OR(ISNUMBER(MATCH(ggPay[[#This Row],[payer]], $B$2:B128, 0)), ISNUMBER(MATCH(ggPay[[#This Row],[payer]], B130:$B$4998, 0)))</f>
        <v>0</v>
      </c>
      <c r="K129" s="21" t="b">
        <v>1</v>
      </c>
      <c r="L129" s="96" t="s">
        <v>5924</v>
      </c>
    </row>
    <row r="130" spans="1:12" hidden="1">
      <c r="A130" s="107" t="s">
        <v>16852</v>
      </c>
      <c r="B130" s="89">
        <v>177483</v>
      </c>
      <c r="C130" s="89">
        <v>274718</v>
      </c>
      <c r="D130" s="89">
        <v>1000</v>
      </c>
      <c r="E130" s="89">
        <v>3</v>
      </c>
      <c r="F130" s="89" t="s">
        <v>5934</v>
      </c>
      <c r="G130" s="21" t="str">
        <f>INDEX(Partner_details[name], MATCH(ggPay[[#This Row],[payee]], Partner_details[user id], 0))</f>
        <v>Tashir Khanjyan</v>
      </c>
      <c r="H130" s="21" t="str">
        <f>INDEX(Partner_details[companyName], MATCH(ggPay[[#This Row],[payee]], Partner_details[user id], 0))</f>
        <v>Tashir Khanjyan</v>
      </c>
      <c r="I130" s="21" t="b">
        <f>ISNUMBER(MATCH(ggPay[[#This Row],[payer]], gg_teammates[ID], 0))</f>
        <v>0</v>
      </c>
      <c r="J130" s="21" t="b">
        <f>OR(ISNUMBER(MATCH(ggPay[[#This Row],[payer]], $B$2:B129, 0)), ISNUMBER(MATCH(ggPay[[#This Row],[payer]], B131:$B$4998, 0)))</f>
        <v>1</v>
      </c>
      <c r="K130" s="21" t="b">
        <v>0</v>
      </c>
      <c r="L130" s="96" t="s">
        <v>5924</v>
      </c>
    </row>
    <row r="131" spans="1:12" hidden="1">
      <c r="A131" s="107" t="s">
        <v>16852</v>
      </c>
      <c r="B131" s="89">
        <v>177483</v>
      </c>
      <c r="C131" s="89">
        <v>274718</v>
      </c>
      <c r="D131" s="89">
        <v>1000</v>
      </c>
      <c r="E131" s="89">
        <v>3</v>
      </c>
      <c r="F131" s="89" t="s">
        <v>5934</v>
      </c>
      <c r="G131" s="21" t="str">
        <f>INDEX(Partner_details[name], MATCH(ggPay[[#This Row],[payee]], Partner_details[user id], 0))</f>
        <v>Tashir Khanjyan</v>
      </c>
      <c r="H131" s="21" t="str">
        <f>INDEX(Partner_details[companyName], MATCH(ggPay[[#This Row],[payee]], Partner_details[user id], 0))</f>
        <v>Tashir Khanjyan</v>
      </c>
      <c r="I131" s="21" t="b">
        <f>ISNUMBER(MATCH(ggPay[[#This Row],[payer]], gg_teammates[ID], 0))</f>
        <v>0</v>
      </c>
      <c r="J131" s="21" t="b">
        <f>OR(ISNUMBER(MATCH(ggPay[[#This Row],[payer]], $B$2:B130, 0)), ISNUMBER(MATCH(ggPay[[#This Row],[payer]], B132:$B$4998, 0)))</f>
        <v>1</v>
      </c>
      <c r="K131" s="21" t="b">
        <v>0</v>
      </c>
      <c r="L131" s="96" t="s">
        <v>5924</v>
      </c>
    </row>
    <row r="132" spans="1:12" hidden="1">
      <c r="A132" s="107" t="s">
        <v>16852</v>
      </c>
      <c r="B132" s="89">
        <v>177483</v>
      </c>
      <c r="C132" s="89">
        <v>274718</v>
      </c>
      <c r="D132" s="89">
        <v>1000</v>
      </c>
      <c r="E132" s="89">
        <v>3</v>
      </c>
      <c r="F132" s="89" t="s">
        <v>5934</v>
      </c>
      <c r="G132" s="21" t="str">
        <f>INDEX(Partner_details[name], MATCH(ggPay[[#This Row],[payee]], Partner_details[user id], 0))</f>
        <v>Tashir Khanjyan</v>
      </c>
      <c r="H132" s="21" t="str">
        <f>INDEX(Partner_details[companyName], MATCH(ggPay[[#This Row],[payee]], Partner_details[user id], 0))</f>
        <v>Tashir Khanjyan</v>
      </c>
      <c r="I132" s="21" t="b">
        <f>ISNUMBER(MATCH(ggPay[[#This Row],[payer]], gg_teammates[ID], 0))</f>
        <v>0</v>
      </c>
      <c r="J132" s="21" t="b">
        <f>OR(ISNUMBER(MATCH(ggPay[[#This Row],[payer]], $B$2:B131, 0)), ISNUMBER(MATCH(ggPay[[#This Row],[payer]], B133:$B$4998, 0)))</f>
        <v>1</v>
      </c>
      <c r="K132" s="21" t="b">
        <v>0</v>
      </c>
      <c r="L132" s="96" t="s">
        <v>5924</v>
      </c>
    </row>
    <row r="133" spans="1:12">
      <c r="A133" s="107" t="s">
        <v>16853</v>
      </c>
      <c r="B133" s="89">
        <v>825186</v>
      </c>
      <c r="C133" s="89">
        <v>1113736</v>
      </c>
      <c r="D133" s="89">
        <v>100</v>
      </c>
      <c r="E133" s="89">
        <v>2</v>
      </c>
      <c r="F133" s="89"/>
      <c r="G133" s="21" t="str">
        <f>INDEX(Partner_details[name], MATCH(ggPay[[#This Row],[payee]], Partner_details[user id], 0))</f>
        <v>ggTeam</v>
      </c>
      <c r="H133" s="21" t="str">
        <f>INDEX(Partner_details[companyName], MATCH(ggPay[[#This Row],[payee]], Partner_details[user id], 0))</f>
        <v>gg cjsc</v>
      </c>
      <c r="I133" s="21" t="b">
        <f>ISNUMBER(MATCH(ggPay[[#This Row],[payer]], gg_teammates[ID], 0))</f>
        <v>1</v>
      </c>
      <c r="J133" s="21" t="b">
        <f>OR(ISNUMBER(MATCH(ggPay[[#This Row],[payer]], $B$2:B132, 0)), ISNUMBER(MATCH(ggPay[[#This Row],[payer]], B134:$B$4998, 0)))</f>
        <v>1</v>
      </c>
      <c r="K133" s="21" t="b">
        <v>0</v>
      </c>
      <c r="L133" s="96" t="s">
        <v>5924</v>
      </c>
    </row>
    <row r="134" spans="1:12" hidden="1">
      <c r="A134" s="107" t="s">
        <v>16854</v>
      </c>
      <c r="B134" s="89">
        <v>825186</v>
      </c>
      <c r="C134" s="89">
        <v>1113736</v>
      </c>
      <c r="D134" s="89">
        <v>100</v>
      </c>
      <c r="E134" s="89">
        <v>3</v>
      </c>
      <c r="F134" s="89" t="s">
        <v>6054</v>
      </c>
      <c r="G134" s="21" t="str">
        <f>INDEX(Partner_details[name], MATCH(ggPay[[#This Row],[payee]], Partner_details[user id], 0))</f>
        <v>ggTeam</v>
      </c>
      <c r="H134" s="21" t="str">
        <f>INDEX(Partner_details[companyName], MATCH(ggPay[[#This Row],[payee]], Partner_details[user id], 0))</f>
        <v>gg cjsc</v>
      </c>
      <c r="I134" s="21" t="b">
        <f>ISNUMBER(MATCH(ggPay[[#This Row],[payer]], gg_teammates[ID], 0))</f>
        <v>1</v>
      </c>
      <c r="J134" s="21" t="b">
        <f>OR(ISNUMBER(MATCH(ggPay[[#This Row],[payer]], $B$2:B133, 0)), ISNUMBER(MATCH(ggPay[[#This Row],[payer]], B135:$B$4998, 0)))</f>
        <v>1</v>
      </c>
      <c r="K134" s="21" t="b">
        <v>0</v>
      </c>
      <c r="L134" s="96" t="s">
        <v>5924</v>
      </c>
    </row>
    <row r="135" spans="1:12">
      <c r="A135" s="107" t="s">
        <v>16855</v>
      </c>
      <c r="B135" s="89">
        <v>957701</v>
      </c>
      <c r="C135" s="89">
        <v>262511</v>
      </c>
      <c r="D135" s="89">
        <v>500</v>
      </c>
      <c r="E135" s="89">
        <v>2</v>
      </c>
      <c r="F135" s="89"/>
      <c r="G135" s="21" t="str">
        <f>INDEX(Partner_details[name], MATCH(ggPay[[#This Row],[payee]], Partner_details[user id], 0))</f>
        <v>Vahan</v>
      </c>
      <c r="H135" s="21" t="str">
        <f>INDEX(Partner_details[companyName], MATCH(ggPay[[#This Row],[payee]], Partner_details[user id], 0))</f>
        <v>gg cjsc</v>
      </c>
      <c r="I135" s="21" t="b">
        <f>ISNUMBER(MATCH(ggPay[[#This Row],[payer]], gg_teammates[ID], 0))</f>
        <v>1</v>
      </c>
      <c r="J135" s="21" t="b">
        <f>OR(ISNUMBER(MATCH(ggPay[[#This Row],[payer]], $B$2:B134, 0)), ISNUMBER(MATCH(ggPay[[#This Row],[payer]], B136:$B$4998, 0)))</f>
        <v>1</v>
      </c>
      <c r="K135" s="21" t="b">
        <v>0</v>
      </c>
      <c r="L135" s="96" t="s">
        <v>5924</v>
      </c>
    </row>
    <row r="136" spans="1:12">
      <c r="A136" s="107" t="s">
        <v>16856</v>
      </c>
      <c r="B136" s="89">
        <v>612881</v>
      </c>
      <c r="C136" s="89">
        <v>527526</v>
      </c>
      <c r="D136" s="89">
        <v>1000</v>
      </c>
      <c r="E136" s="89">
        <v>2</v>
      </c>
      <c r="F136" s="89"/>
      <c r="G136" s="21" t="str">
        <f>INDEX(Partner_details[name], MATCH(ggPay[[#This Row],[payee]], Partner_details[user id], 0))</f>
        <v>Bardak</v>
      </c>
      <c r="H136" s="21" t="str">
        <f>INDEX(Partner_details[companyName], MATCH(ggPay[[#This Row],[payee]], Partner_details[user id], 0))</f>
        <v>Bardak</v>
      </c>
      <c r="I136" s="21" t="b">
        <f>ISNUMBER(MATCH(ggPay[[#This Row],[payer]], gg_teammates[ID], 0))</f>
        <v>0</v>
      </c>
      <c r="J136" s="21" t="b">
        <f>OR(ISNUMBER(MATCH(ggPay[[#This Row],[payer]], $B$2:B135, 0)), ISNUMBER(MATCH(ggPay[[#This Row],[payer]], B137:$B$4998, 0)))</f>
        <v>1</v>
      </c>
      <c r="K136" s="21" t="b">
        <v>1</v>
      </c>
      <c r="L136" s="96" t="s">
        <v>5924</v>
      </c>
    </row>
    <row r="137" spans="1:12" hidden="1">
      <c r="A137" s="107" t="s">
        <v>16857</v>
      </c>
      <c r="B137" s="89">
        <v>214412</v>
      </c>
      <c r="C137" s="89">
        <v>105886</v>
      </c>
      <c r="D137" s="89">
        <v>1000</v>
      </c>
      <c r="E137" s="89">
        <v>3</v>
      </c>
      <c r="F137" s="89" t="s">
        <v>6057</v>
      </c>
      <c r="G137" s="21" t="str">
        <f>INDEX(Partner_details[name], MATCH(ggPay[[#This Row],[payee]], Partner_details[user id], 0))</f>
        <v>Mov</v>
      </c>
      <c r="H137" s="21" t="str">
        <f>INDEX(Partner_details[companyName], MATCH(ggPay[[#This Row],[payee]], Partner_details[user id], 0))</f>
        <v>Avetis Grigoryan</v>
      </c>
      <c r="I137" s="21" t="b">
        <f>ISNUMBER(MATCH(ggPay[[#This Row],[payer]], gg_teammates[ID], 0))</f>
        <v>0</v>
      </c>
      <c r="J137" s="21" t="b">
        <f>OR(ISNUMBER(MATCH(ggPay[[#This Row],[payer]], $B$2:B136, 0)), ISNUMBER(MATCH(ggPay[[#This Row],[payer]], B138:$B$4998, 0)))</f>
        <v>0</v>
      </c>
      <c r="K137" s="21" t="b">
        <v>1</v>
      </c>
      <c r="L137" s="96" t="s">
        <v>5924</v>
      </c>
    </row>
    <row r="138" spans="1:12">
      <c r="A138" s="107" t="s">
        <v>16858</v>
      </c>
      <c r="B138" s="89">
        <v>657873</v>
      </c>
      <c r="C138" s="89">
        <v>80996</v>
      </c>
      <c r="D138" s="89">
        <v>500</v>
      </c>
      <c r="E138" s="89">
        <v>2</v>
      </c>
      <c r="F138" s="89"/>
      <c r="G138" s="21" t="str">
        <f>INDEX(Partner_details[name], MATCH(ggPay[[#This Row],[payee]], Partner_details[user id], 0))</f>
        <v>Lumen Coffee</v>
      </c>
      <c r="H138" s="21" t="str">
        <f>INDEX(Partner_details[companyName], MATCH(ggPay[[#This Row],[payee]], Partner_details[user id], 0))</f>
        <v>Lumen Coffee</v>
      </c>
      <c r="I138" s="21" t="b">
        <f>ISNUMBER(MATCH(ggPay[[#This Row],[payer]], gg_teammates[ID], 0))</f>
        <v>0</v>
      </c>
      <c r="J138" s="21" t="b">
        <f>OR(ISNUMBER(MATCH(ggPay[[#This Row],[payer]], $B$2:B137, 0)), ISNUMBER(MATCH(ggPay[[#This Row],[payer]], B139:$B$4998, 0)))</f>
        <v>1</v>
      </c>
      <c r="K138" s="21" t="b">
        <v>0</v>
      </c>
      <c r="L138" s="96" t="s">
        <v>5924</v>
      </c>
    </row>
    <row r="139" spans="1:12">
      <c r="A139" s="107" t="s">
        <v>16859</v>
      </c>
      <c r="B139" s="89">
        <v>863200</v>
      </c>
      <c r="C139" s="89">
        <v>1091620</v>
      </c>
      <c r="D139" s="89">
        <v>400</v>
      </c>
      <c r="E139" s="89">
        <v>2</v>
      </c>
      <c r="F139" s="89"/>
      <c r="G139" s="21" t="e">
        <f>INDEX(Partner_details[name], MATCH(ggPay[[#This Row],[payee]], Partner_details[user id], 0))</f>
        <v>#N/A</v>
      </c>
      <c r="H139" s="21" t="e">
        <f>INDEX(Partner_details[companyName], MATCH(ggPay[[#This Row],[payee]], Partner_details[user id], 0))</f>
        <v>#N/A</v>
      </c>
      <c r="I139" s="21" t="b">
        <f>ISNUMBER(MATCH(ggPay[[#This Row],[payer]], gg_teammates[ID], 0))</f>
        <v>0</v>
      </c>
      <c r="J139" s="21" t="b">
        <f>OR(ISNUMBER(MATCH(ggPay[[#This Row],[payer]], $B$2:B138, 0)), ISNUMBER(MATCH(ggPay[[#This Row],[payer]], B140:$B$4998, 0)))</f>
        <v>1</v>
      </c>
      <c r="K139" s="21" t="b">
        <v>0</v>
      </c>
      <c r="L139" s="96" t="s">
        <v>5924</v>
      </c>
    </row>
    <row r="140" spans="1:12">
      <c r="A140" s="107" t="s">
        <v>16860</v>
      </c>
      <c r="B140" s="89">
        <v>124089</v>
      </c>
      <c r="C140" s="89">
        <v>355585</v>
      </c>
      <c r="D140" s="89">
        <v>500</v>
      </c>
      <c r="E140" s="89">
        <v>2</v>
      </c>
      <c r="F140" s="89"/>
      <c r="G140" s="21" t="str">
        <f>INDEX(Partner_details[name], MATCH(ggPay[[#This Row],[payee]], Partner_details[user id], 0))</f>
        <v>Ani Avetyan</v>
      </c>
      <c r="H140" s="21" t="str">
        <f>INDEX(Partner_details[companyName], MATCH(ggPay[[#This Row],[payee]], Partner_details[user id], 0))</f>
        <v>gg cjsc</v>
      </c>
      <c r="I140" s="21" t="b">
        <f>ISNUMBER(MATCH(ggPay[[#This Row],[payer]], gg_teammates[ID], 0))</f>
        <v>1</v>
      </c>
      <c r="J140" s="21" t="b">
        <f>OR(ISNUMBER(MATCH(ggPay[[#This Row],[payer]], $B$2:B139, 0)), ISNUMBER(MATCH(ggPay[[#This Row],[payer]], B141:$B$4998, 0)))</f>
        <v>1</v>
      </c>
      <c r="K140" s="21" t="b">
        <v>1</v>
      </c>
      <c r="L140" s="96" t="s">
        <v>5924</v>
      </c>
    </row>
    <row r="141" spans="1:12">
      <c r="A141" s="107" t="s">
        <v>16861</v>
      </c>
      <c r="B141" s="89">
        <v>825186</v>
      </c>
      <c r="C141" s="89">
        <v>1147821</v>
      </c>
      <c r="D141" s="89">
        <v>100</v>
      </c>
      <c r="E141" s="89">
        <v>2</v>
      </c>
      <c r="F141" s="89"/>
      <c r="G141" s="21" t="str">
        <f>INDEX(Partner_details[name], MATCH(ggPay[[#This Row],[payee]], Partner_details[user id], 0))</f>
        <v>Tashir pizza</v>
      </c>
      <c r="H141" s="21" t="str">
        <f>INDEX(Partner_details[companyName], MATCH(ggPay[[#This Row],[payee]], Partner_details[user id], 0))</f>
        <v>Tashir Mazmanyan</v>
      </c>
      <c r="I141" s="21" t="b">
        <f>ISNUMBER(MATCH(ggPay[[#This Row],[payer]], gg_teammates[ID], 0))</f>
        <v>1</v>
      </c>
      <c r="J141" s="21" t="b">
        <f>OR(ISNUMBER(MATCH(ggPay[[#This Row],[payer]], $B$2:B140, 0)), ISNUMBER(MATCH(ggPay[[#This Row],[payer]], B142:$B$4998, 0)))</f>
        <v>1</v>
      </c>
      <c r="K141" s="21" t="b">
        <v>0</v>
      </c>
      <c r="L141" s="96" t="s">
        <v>5924</v>
      </c>
    </row>
    <row r="142" spans="1:12">
      <c r="A142" s="107" t="s">
        <v>16862</v>
      </c>
      <c r="B142" s="89">
        <v>825186</v>
      </c>
      <c r="C142" s="89">
        <v>1147558</v>
      </c>
      <c r="D142" s="89">
        <v>100</v>
      </c>
      <c r="E142" s="89">
        <v>2</v>
      </c>
      <c r="F142" s="89"/>
      <c r="G142" s="21" t="str">
        <f>INDEX(Partner_details[name], MATCH(ggPay[[#This Row],[payee]], Partner_details[user id], 0))</f>
        <v>Tashir Pizza</v>
      </c>
      <c r="H142" s="21" t="str">
        <f>INDEX(Partner_details[companyName], MATCH(ggPay[[#This Row],[payee]], Partner_details[user id], 0))</f>
        <v>Tashir Masiv</v>
      </c>
      <c r="I142" s="21" t="b">
        <f>ISNUMBER(MATCH(ggPay[[#This Row],[payer]], gg_teammates[ID], 0))</f>
        <v>1</v>
      </c>
      <c r="J142" s="21" t="b">
        <f>OR(ISNUMBER(MATCH(ggPay[[#This Row],[payer]], $B$2:B141, 0)), ISNUMBER(MATCH(ggPay[[#This Row],[payer]], B143:$B$4998, 0)))</f>
        <v>1</v>
      </c>
      <c r="K142" s="21" t="b">
        <v>0</v>
      </c>
      <c r="L142" s="96" t="s">
        <v>5924</v>
      </c>
    </row>
    <row r="143" spans="1:12" hidden="1">
      <c r="A143" s="107" t="s">
        <v>16863</v>
      </c>
      <c r="B143" s="89">
        <v>388226</v>
      </c>
      <c r="C143" s="89">
        <v>17617</v>
      </c>
      <c r="D143" s="89">
        <v>500</v>
      </c>
      <c r="E143" s="89">
        <v>3</v>
      </c>
      <c r="F143" s="89"/>
      <c r="G143" s="21" t="str">
        <f>INDEX(Partner_details[name], MATCH(ggPay[[#This Row],[payee]], Partner_details[user id], 0))</f>
        <v>Sargis</v>
      </c>
      <c r="H143" s="21" t="str">
        <f>INDEX(Partner_details[companyName], MATCH(ggPay[[#This Row],[payee]], Partner_details[user id], 0))</f>
        <v>gg cjsc</v>
      </c>
      <c r="I143" s="21" t="b">
        <f>ISNUMBER(MATCH(ggPay[[#This Row],[payer]], gg_teammates[ID], 0))</f>
        <v>1</v>
      </c>
      <c r="J143" s="21" t="b">
        <f>OR(ISNUMBER(MATCH(ggPay[[#This Row],[payer]], $B$2:B142, 0)), ISNUMBER(MATCH(ggPay[[#This Row],[payer]], B144:$B$4998, 0)))</f>
        <v>1</v>
      </c>
      <c r="K143" s="21" t="b">
        <v>0</v>
      </c>
      <c r="L143" s="96" t="s">
        <v>5924</v>
      </c>
    </row>
    <row r="144" spans="1:12" hidden="1">
      <c r="A144" s="107" t="s">
        <v>16863</v>
      </c>
      <c r="B144" s="89">
        <v>388226</v>
      </c>
      <c r="C144" s="89">
        <v>17617</v>
      </c>
      <c r="D144" s="89">
        <v>100</v>
      </c>
      <c r="E144" s="89">
        <v>3</v>
      </c>
      <c r="F144" s="89"/>
      <c r="G144" s="21" t="str">
        <f>INDEX(Partner_details[name], MATCH(ggPay[[#This Row],[payee]], Partner_details[user id], 0))</f>
        <v>Sargis</v>
      </c>
      <c r="H144" s="21" t="str">
        <f>INDEX(Partner_details[companyName], MATCH(ggPay[[#This Row],[payee]], Partner_details[user id], 0))</f>
        <v>gg cjsc</v>
      </c>
      <c r="I144" s="21" t="b">
        <f>ISNUMBER(MATCH(ggPay[[#This Row],[payer]], gg_teammates[ID], 0))</f>
        <v>1</v>
      </c>
      <c r="J144" s="21" t="b">
        <f>OR(ISNUMBER(MATCH(ggPay[[#This Row],[payer]], $B$2:B143, 0)), ISNUMBER(MATCH(ggPay[[#This Row],[payer]], B145:$B$4998, 0)))</f>
        <v>1</v>
      </c>
      <c r="K144" s="21" t="b">
        <v>0</v>
      </c>
      <c r="L144" s="96" t="s">
        <v>5924</v>
      </c>
    </row>
    <row r="145" spans="1:12" hidden="1">
      <c r="A145" s="107" t="s">
        <v>16864</v>
      </c>
      <c r="B145" s="89">
        <v>774219</v>
      </c>
      <c r="C145" s="89">
        <v>1091356</v>
      </c>
      <c r="D145" s="89">
        <v>1000</v>
      </c>
      <c r="E145" s="89">
        <v>3</v>
      </c>
      <c r="F145" s="89"/>
      <c r="G145" s="21" t="str">
        <f>INDEX(Partner_details[name], MATCH(ggPay[[#This Row],[payee]], Partner_details[user id], 0))</f>
        <v>Malocco</v>
      </c>
      <c r="H145" s="21" t="str">
        <f>INDEX(Partner_details[companyName], MATCH(ggPay[[#This Row],[payee]], Partner_details[user id], 0))</f>
        <v>Malocco</v>
      </c>
      <c r="I145" s="21" t="b">
        <f>ISNUMBER(MATCH(ggPay[[#This Row],[payer]], gg_teammates[ID], 0))</f>
        <v>0</v>
      </c>
      <c r="J145" s="21" t="b">
        <f>OR(ISNUMBER(MATCH(ggPay[[#This Row],[payer]], $B$2:B144, 0)), ISNUMBER(MATCH(ggPay[[#This Row],[payer]], B146:$B$4998, 0)))</f>
        <v>1</v>
      </c>
      <c r="K145" s="21" t="b">
        <v>1</v>
      </c>
      <c r="L145" s="96" t="s">
        <v>5924</v>
      </c>
    </row>
    <row r="146" spans="1:12" hidden="1">
      <c r="A146" s="107" t="s">
        <v>16864</v>
      </c>
      <c r="B146" s="89">
        <v>388226</v>
      </c>
      <c r="C146" s="89">
        <v>17617</v>
      </c>
      <c r="D146" s="89">
        <v>100</v>
      </c>
      <c r="E146" s="89">
        <v>3</v>
      </c>
      <c r="F146" s="89"/>
      <c r="G146" s="21" t="str">
        <f>INDEX(Partner_details[name], MATCH(ggPay[[#This Row],[payee]], Partner_details[user id], 0))</f>
        <v>Sargis</v>
      </c>
      <c r="H146" s="21" t="str">
        <f>INDEX(Partner_details[companyName], MATCH(ggPay[[#This Row],[payee]], Partner_details[user id], 0))</f>
        <v>gg cjsc</v>
      </c>
      <c r="I146" s="21" t="b">
        <f>ISNUMBER(MATCH(ggPay[[#This Row],[payer]], gg_teammates[ID], 0))</f>
        <v>1</v>
      </c>
      <c r="J146" s="21" t="b">
        <f>OR(ISNUMBER(MATCH(ggPay[[#This Row],[payer]], $B$2:B145, 0)), ISNUMBER(MATCH(ggPay[[#This Row],[payer]], B147:$B$4998, 0)))</f>
        <v>1</v>
      </c>
      <c r="K146" s="21" t="b">
        <v>1</v>
      </c>
      <c r="L146" s="96" t="s">
        <v>5924</v>
      </c>
    </row>
    <row r="147" spans="1:12" hidden="1">
      <c r="A147" s="107" t="s">
        <v>16864</v>
      </c>
      <c r="B147" s="89">
        <v>774219</v>
      </c>
      <c r="C147" s="89">
        <v>1091356</v>
      </c>
      <c r="D147" s="89">
        <v>2000</v>
      </c>
      <c r="E147" s="89">
        <v>3</v>
      </c>
      <c r="F147" s="89"/>
      <c r="G147" s="21" t="str">
        <f>INDEX(Partner_details[name], MATCH(ggPay[[#This Row],[payee]], Partner_details[user id], 0))</f>
        <v>Malocco</v>
      </c>
      <c r="H147" s="21" t="str">
        <f>INDEX(Partner_details[companyName], MATCH(ggPay[[#This Row],[payee]], Partner_details[user id], 0))</f>
        <v>Malocco</v>
      </c>
      <c r="I147" s="21" t="b">
        <f>ISNUMBER(MATCH(ggPay[[#This Row],[payer]], gg_teammates[ID], 0))</f>
        <v>0</v>
      </c>
      <c r="J147" s="21" t="b">
        <f>OR(ISNUMBER(MATCH(ggPay[[#This Row],[payer]], $B$2:B146, 0)), ISNUMBER(MATCH(ggPay[[#This Row],[payer]], B148:$B$4998, 0)))</f>
        <v>1</v>
      </c>
      <c r="K147" s="21" t="b">
        <v>1</v>
      </c>
      <c r="L147" s="96" t="s">
        <v>5924</v>
      </c>
    </row>
    <row r="148" spans="1:12">
      <c r="A148" s="107" t="s">
        <v>16865</v>
      </c>
      <c r="B148" s="89">
        <v>262562</v>
      </c>
      <c r="C148" s="89">
        <v>555017</v>
      </c>
      <c r="D148" s="89">
        <v>500</v>
      </c>
      <c r="E148" s="89">
        <v>2</v>
      </c>
      <c r="F148" s="89"/>
      <c r="G148" s="21" t="str">
        <f>INDEX(Partner_details[name], MATCH(ggPay[[#This Row],[payee]], Partner_details[user id], 0))</f>
        <v xml:space="preserve">Shahane </v>
      </c>
      <c r="H148" s="21" t="str">
        <f>INDEX(Partner_details[companyName], MATCH(ggPay[[#This Row],[payee]], Partner_details[user id], 0))</f>
        <v>Karas Tsaghkadzor</v>
      </c>
      <c r="I148" s="21" t="b">
        <f>ISNUMBER(MATCH(ggPay[[#This Row],[payer]], gg_teammates[ID], 0))</f>
        <v>0</v>
      </c>
      <c r="J148" s="21" t="b">
        <f>OR(ISNUMBER(MATCH(ggPay[[#This Row],[payer]], $B$2:B147, 0)), ISNUMBER(MATCH(ggPay[[#This Row],[payer]], B149:$B$4998, 0)))</f>
        <v>0</v>
      </c>
      <c r="K148" s="21" t="b">
        <v>1</v>
      </c>
      <c r="L148" s="96" t="s">
        <v>5924</v>
      </c>
    </row>
    <row r="149" spans="1:12" hidden="1">
      <c r="A149" s="107" t="s">
        <v>16866</v>
      </c>
      <c r="B149" s="89">
        <v>388226</v>
      </c>
      <c r="C149" s="89">
        <v>825186</v>
      </c>
      <c r="D149" s="89">
        <v>100</v>
      </c>
      <c r="E149" s="89">
        <v>3</v>
      </c>
      <c r="F149" s="89"/>
      <c r="G149" s="21" t="str">
        <f>INDEX(Partner_details[name], MATCH(ggPay[[#This Row],[payee]], Partner_details[user id], 0))</f>
        <v>Tigran</v>
      </c>
      <c r="H149" s="21" t="str">
        <f>INDEX(Partner_details[companyName], MATCH(ggPay[[#This Row],[payee]], Partner_details[user id], 0))</f>
        <v>gg cjsc</v>
      </c>
      <c r="I149" s="21" t="b">
        <f>ISNUMBER(MATCH(ggPay[[#This Row],[payer]], gg_teammates[ID], 0))</f>
        <v>1</v>
      </c>
      <c r="J149" s="21" t="b">
        <f>OR(ISNUMBER(MATCH(ggPay[[#This Row],[payer]], $B$2:B148, 0)), ISNUMBER(MATCH(ggPay[[#This Row],[payer]], B150:$B$4998, 0)))</f>
        <v>1</v>
      </c>
      <c r="K149" s="21" t="b">
        <v>0</v>
      </c>
      <c r="L149" s="96" t="s">
        <v>5924</v>
      </c>
    </row>
    <row r="150" spans="1:12">
      <c r="A150" s="107" t="s">
        <v>16867</v>
      </c>
      <c r="B150" s="89">
        <v>479715</v>
      </c>
      <c r="C150" s="89">
        <v>825186</v>
      </c>
      <c r="D150" s="89">
        <v>100</v>
      </c>
      <c r="E150" s="89">
        <v>2</v>
      </c>
      <c r="F150" s="89"/>
      <c r="G150" s="21" t="str">
        <f>INDEX(Partner_details[name], MATCH(ggPay[[#This Row],[payee]], Partner_details[user id], 0))</f>
        <v>Tigran</v>
      </c>
      <c r="H150" s="21" t="str">
        <f>INDEX(Partner_details[companyName], MATCH(ggPay[[#This Row],[payee]], Partner_details[user id], 0))</f>
        <v>gg cjsc</v>
      </c>
      <c r="I150" s="21" t="b">
        <f>ISNUMBER(MATCH(ggPay[[#This Row],[payer]], gg_teammates[ID], 0))</f>
        <v>1</v>
      </c>
      <c r="J150" s="21" t="b">
        <f>OR(ISNUMBER(MATCH(ggPay[[#This Row],[payer]], $B$2:B149, 0)), ISNUMBER(MATCH(ggPay[[#This Row],[payer]], B151:$B$4998, 0)))</f>
        <v>1</v>
      </c>
      <c r="K150" s="21" t="b">
        <v>0</v>
      </c>
      <c r="L150" s="96" t="s">
        <v>5924</v>
      </c>
    </row>
    <row r="151" spans="1:12">
      <c r="A151" s="107" t="s">
        <v>16868</v>
      </c>
      <c r="B151" s="89">
        <v>825186</v>
      </c>
      <c r="C151" s="89">
        <v>825186</v>
      </c>
      <c r="D151" s="89">
        <v>100</v>
      </c>
      <c r="E151" s="89">
        <v>2</v>
      </c>
      <c r="F151" s="89"/>
      <c r="G151" s="21" t="str">
        <f>INDEX(Partner_details[name], MATCH(ggPay[[#This Row],[payee]], Partner_details[user id], 0))</f>
        <v>Tigran</v>
      </c>
      <c r="H151" s="21" t="str">
        <f>INDEX(Partner_details[companyName], MATCH(ggPay[[#This Row],[payee]], Partner_details[user id], 0))</f>
        <v>gg cjsc</v>
      </c>
      <c r="I151" s="21" t="b">
        <f>ISNUMBER(MATCH(ggPay[[#This Row],[payer]], gg_teammates[ID], 0))</f>
        <v>1</v>
      </c>
      <c r="J151" s="21" t="b">
        <f>OR(ISNUMBER(MATCH(ggPay[[#This Row],[payer]], $B$2:B150, 0)), ISNUMBER(MATCH(ggPay[[#This Row],[payer]], B152:$B$4998, 0)))</f>
        <v>1</v>
      </c>
      <c r="K151" s="21" t="b">
        <v>0</v>
      </c>
      <c r="L151" s="96" t="s">
        <v>5924</v>
      </c>
    </row>
    <row r="152" spans="1:12">
      <c r="A152" s="107" t="s">
        <v>16869</v>
      </c>
      <c r="B152" s="89">
        <v>297398</v>
      </c>
      <c r="C152" s="89">
        <v>1091356</v>
      </c>
      <c r="D152" s="89">
        <v>500</v>
      </c>
      <c r="E152" s="89">
        <v>2</v>
      </c>
      <c r="F152" s="89"/>
      <c r="G152" s="21" t="str">
        <f>INDEX(Partner_details[name], MATCH(ggPay[[#This Row],[payee]], Partner_details[user id], 0))</f>
        <v>Malocco</v>
      </c>
      <c r="H152" s="21" t="str">
        <f>INDEX(Partner_details[companyName], MATCH(ggPay[[#This Row],[payee]], Partner_details[user id], 0))</f>
        <v>Malocco</v>
      </c>
      <c r="I152" s="21" t="b">
        <f>ISNUMBER(MATCH(ggPay[[#This Row],[payer]], gg_teammates[ID], 0))</f>
        <v>0</v>
      </c>
      <c r="J152" s="21" t="b">
        <f>OR(ISNUMBER(MATCH(ggPay[[#This Row],[payer]], $B$2:B151, 0)), ISNUMBER(MATCH(ggPay[[#This Row],[payer]], B153:$B$4998, 0)))</f>
        <v>0</v>
      </c>
      <c r="K152" s="21" t="b">
        <v>1</v>
      </c>
      <c r="L152" s="96" t="s">
        <v>5924</v>
      </c>
    </row>
    <row r="153" spans="1:12">
      <c r="A153" s="107" t="s">
        <v>16870</v>
      </c>
      <c r="B153" s="89">
        <v>612881</v>
      </c>
      <c r="C153" s="89">
        <v>527526</v>
      </c>
      <c r="D153" s="89">
        <v>2000</v>
      </c>
      <c r="E153" s="89">
        <v>2</v>
      </c>
      <c r="F153" s="89"/>
      <c r="G153" s="21" t="str">
        <f>INDEX(Partner_details[name], MATCH(ggPay[[#This Row],[payee]], Partner_details[user id], 0))</f>
        <v>Bardak</v>
      </c>
      <c r="H153" s="21" t="str">
        <f>INDEX(Partner_details[companyName], MATCH(ggPay[[#This Row],[payee]], Partner_details[user id], 0))</f>
        <v>Bardak</v>
      </c>
      <c r="I153" s="21" t="b">
        <f>ISNUMBER(MATCH(ggPay[[#This Row],[payer]], gg_teammates[ID], 0))</f>
        <v>0</v>
      </c>
      <c r="J153" s="21" t="b">
        <f>OR(ISNUMBER(MATCH(ggPay[[#This Row],[payer]], $B$2:B152, 0)), ISNUMBER(MATCH(ggPay[[#This Row],[payer]], B154:$B$4998, 0)))</f>
        <v>1</v>
      </c>
      <c r="K153" s="21" t="b">
        <v>0</v>
      </c>
      <c r="L153" s="96" t="s">
        <v>5924</v>
      </c>
    </row>
    <row r="154" spans="1:12">
      <c r="A154" s="107" t="s">
        <v>16871</v>
      </c>
      <c r="B154" s="89">
        <v>1089623</v>
      </c>
      <c r="C154" s="89">
        <v>593823</v>
      </c>
      <c r="D154" s="89">
        <v>500</v>
      </c>
      <c r="E154" s="89">
        <v>2</v>
      </c>
      <c r="F154" s="89"/>
      <c r="G154" s="21" t="str">
        <f>INDEX(Partner_details[name], MATCH(ggPay[[#This Row],[payee]], Partner_details[user id], 0))</f>
        <v>Emilia</v>
      </c>
      <c r="H154" s="21" t="str">
        <f>INDEX(Partner_details[companyName], MATCH(ggPay[[#This Row],[payee]], Partner_details[user id], 0))</f>
        <v>Karas Khanjyan</v>
      </c>
      <c r="I154" s="21" t="b">
        <f>ISNUMBER(MATCH(ggPay[[#This Row],[payer]], gg_teammates[ID], 0))</f>
        <v>0</v>
      </c>
      <c r="J154" s="21" t="b">
        <f>OR(ISNUMBER(MATCH(ggPay[[#This Row],[payer]], $B$2:B153, 0)), ISNUMBER(MATCH(ggPay[[#This Row],[payer]], B155:$B$4998, 0)))</f>
        <v>1</v>
      </c>
      <c r="K154" s="21" t="b">
        <v>0</v>
      </c>
      <c r="L154" s="96" t="s">
        <v>5924</v>
      </c>
    </row>
    <row r="155" spans="1:12" hidden="1">
      <c r="A155" s="107" t="s">
        <v>16872</v>
      </c>
      <c r="B155" s="89">
        <v>13657</v>
      </c>
      <c r="C155" s="89">
        <v>105886</v>
      </c>
      <c r="D155" s="89">
        <v>3000</v>
      </c>
      <c r="E155" s="89">
        <v>3</v>
      </c>
      <c r="F155" s="89"/>
      <c r="G155" s="21" t="str">
        <f>INDEX(Partner_details[name], MATCH(ggPay[[#This Row],[payee]], Partner_details[user id], 0))</f>
        <v>Mov</v>
      </c>
      <c r="H155" s="21" t="str">
        <f>INDEX(Partner_details[companyName], MATCH(ggPay[[#This Row],[payee]], Partner_details[user id], 0))</f>
        <v>Avetis Grigoryan</v>
      </c>
      <c r="I155" s="21" t="b">
        <f>ISNUMBER(MATCH(ggPay[[#This Row],[payer]], gg_teammates[ID], 0))</f>
        <v>0</v>
      </c>
      <c r="J155" s="21" t="b">
        <f>OR(ISNUMBER(MATCH(ggPay[[#This Row],[payer]], $B$2:B154, 0)), ISNUMBER(MATCH(ggPay[[#This Row],[payer]], B156:$B$4998, 0)))</f>
        <v>1</v>
      </c>
      <c r="K155" s="21" t="b">
        <v>0</v>
      </c>
      <c r="L155" s="96" t="s">
        <v>5924</v>
      </c>
    </row>
    <row r="156" spans="1:12" hidden="1">
      <c r="A156" s="107" t="s">
        <v>16873</v>
      </c>
      <c r="B156" s="89">
        <v>13657</v>
      </c>
      <c r="C156" s="89">
        <v>105886</v>
      </c>
      <c r="D156" s="89">
        <v>3000</v>
      </c>
      <c r="E156" s="89">
        <v>3</v>
      </c>
      <c r="F156" s="89"/>
      <c r="G156" s="21" t="str">
        <f>INDEX(Partner_details[name], MATCH(ggPay[[#This Row],[payee]], Partner_details[user id], 0))</f>
        <v>Mov</v>
      </c>
      <c r="H156" s="21" t="str">
        <f>INDEX(Partner_details[companyName], MATCH(ggPay[[#This Row],[payee]], Partner_details[user id], 0))</f>
        <v>Avetis Grigoryan</v>
      </c>
      <c r="I156" s="21" t="b">
        <f>ISNUMBER(MATCH(ggPay[[#This Row],[payer]], gg_teammates[ID], 0))</f>
        <v>0</v>
      </c>
      <c r="J156" s="21" t="b">
        <f>OR(ISNUMBER(MATCH(ggPay[[#This Row],[payer]], $B$2:B155, 0)), ISNUMBER(MATCH(ggPay[[#This Row],[payer]], B157:$B$4998, 0)))</f>
        <v>1</v>
      </c>
      <c r="K156" s="21" t="b">
        <v>0</v>
      </c>
      <c r="L156" s="96" t="s">
        <v>5924</v>
      </c>
    </row>
    <row r="157" spans="1:12" hidden="1">
      <c r="A157" s="107" t="s">
        <v>16874</v>
      </c>
      <c r="B157" s="89">
        <v>1042790</v>
      </c>
      <c r="C157" s="89">
        <v>36972</v>
      </c>
      <c r="D157" s="89">
        <v>1000</v>
      </c>
      <c r="E157" s="89">
        <v>3</v>
      </c>
      <c r="F157" s="89"/>
      <c r="G157" s="21" t="str">
        <f>INDEX(Partner_details[name], MATCH(ggPay[[#This Row],[payee]], Partner_details[user id], 0))</f>
        <v xml:space="preserve">Byblos Restaurant </v>
      </c>
      <c r="H157" s="21" t="str">
        <f>INDEX(Partner_details[companyName], MATCH(ggPay[[#This Row],[payee]], Partner_details[user id], 0))</f>
        <v>Byblos</v>
      </c>
      <c r="I157" s="21" t="b">
        <f>ISNUMBER(MATCH(ggPay[[#This Row],[payer]], gg_teammates[ID], 0))</f>
        <v>0</v>
      </c>
      <c r="J157" s="21" t="b">
        <f>OR(ISNUMBER(MATCH(ggPay[[#This Row],[payer]], $B$2:B156, 0)), ISNUMBER(MATCH(ggPay[[#This Row],[payer]], B158:$B$4998, 0)))</f>
        <v>1</v>
      </c>
      <c r="K157" s="21" t="b">
        <v>0</v>
      </c>
      <c r="L157" s="96" t="s">
        <v>5924</v>
      </c>
    </row>
    <row r="158" spans="1:12">
      <c r="A158" s="107" t="s">
        <v>16875</v>
      </c>
      <c r="B158" s="89">
        <v>1018092</v>
      </c>
      <c r="C158" s="89">
        <v>1091620</v>
      </c>
      <c r="D158" s="89">
        <v>500</v>
      </c>
      <c r="E158" s="89">
        <v>2</v>
      </c>
      <c r="F158" s="89"/>
      <c r="G158" s="21" t="e">
        <f>INDEX(Partner_details[name], MATCH(ggPay[[#This Row],[payee]], Partner_details[user id], 0))</f>
        <v>#N/A</v>
      </c>
      <c r="H158" s="21" t="e">
        <f>INDEX(Partner_details[companyName], MATCH(ggPay[[#This Row],[payee]], Partner_details[user id], 0))</f>
        <v>#N/A</v>
      </c>
      <c r="I158" s="21" t="b">
        <f>ISNUMBER(MATCH(ggPay[[#This Row],[payer]], gg_teammates[ID], 0))</f>
        <v>0</v>
      </c>
      <c r="J158" s="21" t="b">
        <f>OR(ISNUMBER(MATCH(ggPay[[#This Row],[payer]], $B$2:B157, 0)), ISNUMBER(MATCH(ggPay[[#This Row],[payer]], B159:$B$4998, 0)))</f>
        <v>0</v>
      </c>
      <c r="K158" s="21" t="b">
        <v>1</v>
      </c>
      <c r="L158" s="96" t="s">
        <v>5924</v>
      </c>
    </row>
    <row r="159" spans="1:12" hidden="1">
      <c r="A159" s="107" t="s">
        <v>16876</v>
      </c>
      <c r="B159" s="89">
        <v>388226</v>
      </c>
      <c r="C159" s="89">
        <v>825186</v>
      </c>
      <c r="D159" s="89">
        <v>100</v>
      </c>
      <c r="E159" s="89">
        <v>3</v>
      </c>
      <c r="F159" s="89"/>
      <c r="G159" s="21" t="str">
        <f>INDEX(Partner_details[name], MATCH(ggPay[[#This Row],[payee]], Partner_details[user id], 0))</f>
        <v>Tigran</v>
      </c>
      <c r="H159" s="21" t="str">
        <f>INDEX(Partner_details[companyName], MATCH(ggPay[[#This Row],[payee]], Partner_details[user id], 0))</f>
        <v>gg cjsc</v>
      </c>
      <c r="I159" s="21" t="b">
        <f>ISNUMBER(MATCH(ggPay[[#This Row],[payer]], gg_teammates[ID], 0))</f>
        <v>1</v>
      </c>
      <c r="J159" s="21" t="b">
        <f>OR(ISNUMBER(MATCH(ggPay[[#This Row],[payer]], $B$2:B158, 0)), ISNUMBER(MATCH(ggPay[[#This Row],[payer]], B160:$B$4998, 0)))</f>
        <v>1</v>
      </c>
      <c r="K159" s="21" t="b">
        <v>0</v>
      </c>
      <c r="L159" s="96" t="s">
        <v>5924</v>
      </c>
    </row>
    <row r="160" spans="1:12" hidden="1">
      <c r="A160" s="107" t="s">
        <v>16877</v>
      </c>
      <c r="B160" s="89">
        <v>388226</v>
      </c>
      <c r="C160" s="89">
        <v>825186</v>
      </c>
      <c r="D160" s="89">
        <v>100</v>
      </c>
      <c r="E160" s="89">
        <v>3</v>
      </c>
      <c r="F160" s="89"/>
      <c r="G160" s="21" t="str">
        <f>INDEX(Partner_details[name], MATCH(ggPay[[#This Row],[payee]], Partner_details[user id], 0))</f>
        <v>Tigran</v>
      </c>
      <c r="H160" s="21" t="str">
        <f>INDEX(Partner_details[companyName], MATCH(ggPay[[#This Row],[payee]], Partner_details[user id], 0))</f>
        <v>gg cjsc</v>
      </c>
      <c r="I160" s="21" t="b">
        <f>ISNUMBER(MATCH(ggPay[[#This Row],[payer]], gg_teammates[ID], 0))</f>
        <v>1</v>
      </c>
      <c r="J160" s="21" t="b">
        <f>OR(ISNUMBER(MATCH(ggPay[[#This Row],[payer]], $B$2:B159, 0)), ISNUMBER(MATCH(ggPay[[#This Row],[payer]], B161:$B$4998, 0)))</f>
        <v>1</v>
      </c>
      <c r="K160" s="21" t="b">
        <v>0</v>
      </c>
      <c r="L160" s="96" t="s">
        <v>5924</v>
      </c>
    </row>
    <row r="161" spans="1:12" hidden="1">
      <c r="A161" s="107" t="s">
        <v>16878</v>
      </c>
      <c r="B161" s="89">
        <v>821204</v>
      </c>
      <c r="C161" s="89">
        <v>825186</v>
      </c>
      <c r="D161" s="89">
        <v>100</v>
      </c>
      <c r="E161" s="89">
        <v>3</v>
      </c>
      <c r="F161" s="89"/>
      <c r="G161" s="21" t="str">
        <f>INDEX(Partner_details[name], MATCH(ggPay[[#This Row],[payee]], Partner_details[user id], 0))</f>
        <v>Tigran</v>
      </c>
      <c r="H161" s="21" t="str">
        <f>INDEX(Partner_details[companyName], MATCH(ggPay[[#This Row],[payee]], Partner_details[user id], 0))</f>
        <v>gg cjsc</v>
      </c>
      <c r="I161" s="21" t="b">
        <f>ISNUMBER(MATCH(ggPay[[#This Row],[payer]], gg_teammates[ID], 0))</f>
        <v>1</v>
      </c>
      <c r="J161" s="21" t="b">
        <f>OR(ISNUMBER(MATCH(ggPay[[#This Row],[payer]], $B$2:B160, 0)), ISNUMBER(MATCH(ggPay[[#This Row],[payer]], B162:$B$4998, 0)))</f>
        <v>1</v>
      </c>
      <c r="K161" s="21" t="b">
        <v>0</v>
      </c>
      <c r="L161" s="96" t="s">
        <v>5924</v>
      </c>
    </row>
    <row r="162" spans="1:12" hidden="1">
      <c r="A162" s="107" t="s">
        <v>16878</v>
      </c>
      <c r="B162" s="89">
        <v>821204</v>
      </c>
      <c r="C162" s="89">
        <v>825186</v>
      </c>
      <c r="D162" s="89">
        <v>100</v>
      </c>
      <c r="E162" s="89">
        <v>3</v>
      </c>
      <c r="F162" s="89"/>
      <c r="G162" s="21" t="str">
        <f>INDEX(Partner_details[name], MATCH(ggPay[[#This Row],[payee]], Partner_details[user id], 0))</f>
        <v>Tigran</v>
      </c>
      <c r="H162" s="21" t="str">
        <f>INDEX(Partner_details[companyName], MATCH(ggPay[[#This Row],[payee]], Partner_details[user id], 0))</f>
        <v>gg cjsc</v>
      </c>
      <c r="I162" s="21" t="b">
        <f>ISNUMBER(MATCH(ggPay[[#This Row],[payer]], gg_teammates[ID], 0))</f>
        <v>1</v>
      </c>
      <c r="J162" s="21" t="b">
        <f>OR(ISNUMBER(MATCH(ggPay[[#This Row],[payer]], $B$2:B161, 0)), ISNUMBER(MATCH(ggPay[[#This Row],[payer]], B163:$B$4998, 0)))</f>
        <v>1</v>
      </c>
      <c r="K162" s="21" t="b">
        <v>0</v>
      </c>
      <c r="L162" s="96" t="s">
        <v>5924</v>
      </c>
    </row>
    <row r="163" spans="1:12">
      <c r="A163" s="107" t="s">
        <v>16879</v>
      </c>
      <c r="B163" s="89">
        <v>785882</v>
      </c>
      <c r="C163" s="89">
        <v>825186</v>
      </c>
      <c r="D163" s="89">
        <v>100</v>
      </c>
      <c r="E163" s="89">
        <v>2</v>
      </c>
      <c r="F163" s="89"/>
      <c r="G163" s="21" t="str">
        <f>INDEX(Partner_details[name], MATCH(ggPay[[#This Row],[payee]], Partner_details[user id], 0))</f>
        <v>Tigran</v>
      </c>
      <c r="H163" s="21" t="str">
        <f>INDEX(Partner_details[companyName], MATCH(ggPay[[#This Row],[payee]], Partner_details[user id], 0))</f>
        <v>gg cjsc</v>
      </c>
      <c r="I163" s="21" t="b">
        <f>ISNUMBER(MATCH(ggPay[[#This Row],[payer]], gg_teammates[ID], 0))</f>
        <v>1</v>
      </c>
      <c r="J163" s="21" t="b">
        <f>OR(ISNUMBER(MATCH(ggPay[[#This Row],[payer]], $B$2:B162, 0)), ISNUMBER(MATCH(ggPay[[#This Row],[payer]], B164:$B$4998, 0)))</f>
        <v>0</v>
      </c>
      <c r="K163" s="21" t="b">
        <v>1</v>
      </c>
      <c r="L163" s="96" t="s">
        <v>5924</v>
      </c>
    </row>
    <row r="164" spans="1:12">
      <c r="A164" s="107" t="s">
        <v>16880</v>
      </c>
      <c r="B164" s="89">
        <v>825186</v>
      </c>
      <c r="C164" s="89">
        <v>785882</v>
      </c>
      <c r="D164" s="89">
        <v>200</v>
      </c>
      <c r="E164" s="89">
        <v>2</v>
      </c>
      <c r="F164" s="89"/>
      <c r="G164" s="21" t="str">
        <f>INDEX(Partner_details[name], MATCH(ggPay[[#This Row],[payee]], Partner_details[user id], 0))</f>
        <v>Arman Makaryan</v>
      </c>
      <c r="H164" s="21" t="str">
        <f>INDEX(Partner_details[companyName], MATCH(ggPay[[#This Row],[payee]], Partner_details[user id], 0))</f>
        <v>gg cjsc</v>
      </c>
      <c r="I164" s="21" t="b">
        <f>ISNUMBER(MATCH(ggPay[[#This Row],[payer]], gg_teammates[ID], 0))</f>
        <v>1</v>
      </c>
      <c r="J164" s="21" t="b">
        <f>OR(ISNUMBER(MATCH(ggPay[[#This Row],[payer]], $B$2:B163, 0)), ISNUMBER(MATCH(ggPay[[#This Row],[payer]], B165:$B$4998, 0)))</f>
        <v>1</v>
      </c>
      <c r="K164" s="21" t="b">
        <v>0</v>
      </c>
      <c r="L164" s="96" t="s">
        <v>5924</v>
      </c>
    </row>
    <row r="165" spans="1:12">
      <c r="A165" s="107" t="s">
        <v>16881</v>
      </c>
      <c r="B165" s="89">
        <v>825186</v>
      </c>
      <c r="C165" s="89">
        <v>785882</v>
      </c>
      <c r="D165" s="89">
        <v>150</v>
      </c>
      <c r="E165" s="89">
        <v>2</v>
      </c>
      <c r="F165" s="89"/>
      <c r="G165" s="21" t="str">
        <f>INDEX(Partner_details[name], MATCH(ggPay[[#This Row],[payee]], Partner_details[user id], 0))</f>
        <v>Arman Makaryan</v>
      </c>
      <c r="H165" s="21" t="str">
        <f>INDEX(Partner_details[companyName], MATCH(ggPay[[#This Row],[payee]], Partner_details[user id], 0))</f>
        <v>gg cjsc</v>
      </c>
      <c r="I165" s="21" t="b">
        <f>ISNUMBER(MATCH(ggPay[[#This Row],[payer]], gg_teammates[ID], 0))</f>
        <v>1</v>
      </c>
      <c r="J165" s="21" t="b">
        <f>OR(ISNUMBER(MATCH(ggPay[[#This Row],[payer]], $B$2:B164, 0)), ISNUMBER(MATCH(ggPay[[#This Row],[payer]], B166:$B$4998, 0)))</f>
        <v>1</v>
      </c>
      <c r="K165" s="21" t="b">
        <v>0</v>
      </c>
      <c r="L165" s="96" t="s">
        <v>5924</v>
      </c>
    </row>
    <row r="166" spans="1:12" hidden="1">
      <c r="A166" s="107" t="s">
        <v>16882</v>
      </c>
      <c r="B166" s="89">
        <v>704833</v>
      </c>
      <c r="C166" s="89">
        <v>825186</v>
      </c>
      <c r="D166" s="89">
        <v>100</v>
      </c>
      <c r="E166" s="89">
        <v>3</v>
      </c>
      <c r="F166" s="89"/>
      <c r="G166" s="21" t="str">
        <f>INDEX(Partner_details[name], MATCH(ggPay[[#This Row],[payee]], Partner_details[user id], 0))</f>
        <v>Tigran</v>
      </c>
      <c r="H166" s="21" t="str">
        <f>INDEX(Partner_details[companyName], MATCH(ggPay[[#This Row],[payee]], Partner_details[user id], 0))</f>
        <v>gg cjsc</v>
      </c>
      <c r="I166" s="21" t="b">
        <f>ISNUMBER(MATCH(ggPay[[#This Row],[payer]], gg_teammates[ID], 0))</f>
        <v>1</v>
      </c>
      <c r="J166" s="21" t="b">
        <f>OR(ISNUMBER(MATCH(ggPay[[#This Row],[payer]], $B$2:B165, 0)), ISNUMBER(MATCH(ggPay[[#This Row],[payer]], B167:$B$4998, 0)))</f>
        <v>0</v>
      </c>
      <c r="K166" s="21" t="b">
        <v>1</v>
      </c>
      <c r="L166" s="96" t="s">
        <v>5924</v>
      </c>
    </row>
    <row r="167" spans="1:12" hidden="1">
      <c r="A167" s="107" t="s">
        <v>16883</v>
      </c>
      <c r="B167" s="89">
        <v>49471</v>
      </c>
      <c r="C167" s="89">
        <v>825186</v>
      </c>
      <c r="D167" s="89">
        <v>500</v>
      </c>
      <c r="E167" s="89">
        <v>6</v>
      </c>
      <c r="F167" s="89"/>
      <c r="G167" s="21" t="str">
        <f>INDEX(Partner_details[name], MATCH(ggPay[[#This Row],[payee]], Partner_details[user id], 0))</f>
        <v>Tigran</v>
      </c>
      <c r="H167" s="21" t="str">
        <f>INDEX(Partner_details[companyName], MATCH(ggPay[[#This Row],[payee]], Partner_details[user id], 0))</f>
        <v>gg cjsc</v>
      </c>
      <c r="I167" s="21" t="b">
        <f>ISNUMBER(MATCH(ggPay[[#This Row],[payer]], gg_teammates[ID], 0))</f>
        <v>1</v>
      </c>
      <c r="J167" s="21" t="b">
        <f>OR(ISNUMBER(MATCH(ggPay[[#This Row],[payer]], $B$2:B166, 0)), ISNUMBER(MATCH(ggPay[[#This Row],[payer]], B168:$B$4998, 0)))</f>
        <v>1</v>
      </c>
      <c r="K167" s="21" t="b">
        <v>0</v>
      </c>
      <c r="L167" s="96" t="s">
        <v>5924</v>
      </c>
    </row>
    <row r="168" spans="1:12" hidden="1">
      <c r="A168" s="107" t="s">
        <v>16883</v>
      </c>
      <c r="B168" s="89">
        <v>49471</v>
      </c>
      <c r="C168" s="89">
        <v>825186</v>
      </c>
      <c r="D168" s="89">
        <v>500</v>
      </c>
      <c r="E168" s="89">
        <v>6</v>
      </c>
      <c r="F168" s="89"/>
      <c r="G168" s="21" t="str">
        <f>INDEX(Partner_details[name], MATCH(ggPay[[#This Row],[payee]], Partner_details[user id], 0))</f>
        <v>Tigran</v>
      </c>
      <c r="H168" s="21" t="str">
        <f>INDEX(Partner_details[companyName], MATCH(ggPay[[#This Row],[payee]], Partner_details[user id], 0))</f>
        <v>gg cjsc</v>
      </c>
      <c r="I168" s="21" t="b">
        <f>ISNUMBER(MATCH(ggPay[[#This Row],[payer]], gg_teammates[ID], 0))</f>
        <v>1</v>
      </c>
      <c r="J168" s="21" t="b">
        <f>OR(ISNUMBER(MATCH(ggPay[[#This Row],[payer]], $B$2:B167, 0)), ISNUMBER(MATCH(ggPay[[#This Row],[payer]], B169:$B$4998, 0)))</f>
        <v>1</v>
      </c>
      <c r="K168" s="21" t="b">
        <v>0</v>
      </c>
      <c r="L168" s="96" t="s">
        <v>5924</v>
      </c>
    </row>
    <row r="169" spans="1:12">
      <c r="A169" s="107" t="s">
        <v>16883</v>
      </c>
      <c r="B169" s="89">
        <v>456123</v>
      </c>
      <c r="C169" s="89">
        <v>262511</v>
      </c>
      <c r="D169" s="89">
        <v>500</v>
      </c>
      <c r="E169" s="89">
        <v>2</v>
      </c>
      <c r="F169" s="89"/>
      <c r="G169" s="21" t="str">
        <f>INDEX(Partner_details[name], MATCH(ggPay[[#This Row],[payee]], Partner_details[user id], 0))</f>
        <v>Vahan</v>
      </c>
      <c r="H169" s="21" t="str">
        <f>INDEX(Partner_details[companyName], MATCH(ggPay[[#This Row],[payee]], Partner_details[user id], 0))</f>
        <v>gg cjsc</v>
      </c>
      <c r="I169" s="21" t="b">
        <f>ISNUMBER(MATCH(ggPay[[#This Row],[payer]], gg_teammates[ID], 0))</f>
        <v>1</v>
      </c>
      <c r="J169" s="21" t="b">
        <f>OR(ISNUMBER(MATCH(ggPay[[#This Row],[payer]], $B$2:B168, 0)), ISNUMBER(MATCH(ggPay[[#This Row],[payer]], B170:$B$4998, 0)))</f>
        <v>0</v>
      </c>
      <c r="K169" s="21" t="b">
        <v>0</v>
      </c>
      <c r="L169" s="96" t="s">
        <v>5924</v>
      </c>
    </row>
    <row r="170" spans="1:12" hidden="1">
      <c r="A170" s="107" t="s">
        <v>16884</v>
      </c>
      <c r="B170" s="89">
        <v>148429</v>
      </c>
      <c r="C170" s="89">
        <v>825186</v>
      </c>
      <c r="D170" s="89">
        <v>100</v>
      </c>
      <c r="E170" s="89">
        <v>3</v>
      </c>
      <c r="F170" s="89"/>
      <c r="G170" s="21" t="str">
        <f>INDEX(Partner_details[name], MATCH(ggPay[[#This Row],[payee]], Partner_details[user id], 0))</f>
        <v>Tigran</v>
      </c>
      <c r="H170" s="21" t="str">
        <f>INDEX(Partner_details[companyName], MATCH(ggPay[[#This Row],[payee]], Partner_details[user id], 0))</f>
        <v>gg cjsc</v>
      </c>
      <c r="I170" s="21" t="b">
        <f>ISNUMBER(MATCH(ggPay[[#This Row],[payer]], gg_teammates[ID], 0))</f>
        <v>1</v>
      </c>
      <c r="J170" s="21" t="b">
        <f>OR(ISNUMBER(MATCH(ggPay[[#This Row],[payer]], $B$2:B169, 0)), ISNUMBER(MATCH(ggPay[[#This Row],[payer]], B171:$B$4998, 0)))</f>
        <v>1</v>
      </c>
      <c r="K170" s="21" t="b">
        <v>0</v>
      </c>
      <c r="L170" s="96" t="s">
        <v>5924</v>
      </c>
    </row>
    <row r="171" spans="1:12" hidden="1">
      <c r="A171" s="107" t="s">
        <v>16885</v>
      </c>
      <c r="B171" s="89">
        <v>388226</v>
      </c>
      <c r="C171" s="89">
        <v>825186</v>
      </c>
      <c r="D171" s="89">
        <v>100</v>
      </c>
      <c r="E171" s="89">
        <v>3</v>
      </c>
      <c r="F171" s="89"/>
      <c r="G171" s="21" t="str">
        <f>INDEX(Partner_details[name], MATCH(ggPay[[#This Row],[payee]], Partner_details[user id], 0))</f>
        <v>Tigran</v>
      </c>
      <c r="H171" s="21" t="str">
        <f>INDEX(Partner_details[companyName], MATCH(ggPay[[#This Row],[payee]], Partner_details[user id], 0))</f>
        <v>gg cjsc</v>
      </c>
      <c r="I171" s="21" t="b">
        <f>ISNUMBER(MATCH(ggPay[[#This Row],[payer]], gg_teammates[ID], 0))</f>
        <v>1</v>
      </c>
      <c r="J171" s="21" t="b">
        <f>OR(ISNUMBER(MATCH(ggPay[[#This Row],[payer]], $B$2:B170, 0)), ISNUMBER(MATCH(ggPay[[#This Row],[payer]], B172:$B$4998, 0)))</f>
        <v>1</v>
      </c>
      <c r="K171" s="21" t="b">
        <v>0</v>
      </c>
      <c r="L171" s="96" t="s">
        <v>5924</v>
      </c>
    </row>
    <row r="172" spans="1:12" hidden="1">
      <c r="A172" s="107" t="s">
        <v>16886</v>
      </c>
      <c r="B172" s="89">
        <v>388226</v>
      </c>
      <c r="C172" s="89">
        <v>825186</v>
      </c>
      <c r="D172" s="89">
        <v>100</v>
      </c>
      <c r="E172" s="89">
        <v>3</v>
      </c>
      <c r="F172" s="89"/>
      <c r="G172" s="21" t="str">
        <f>INDEX(Partner_details[name], MATCH(ggPay[[#This Row],[payee]], Partner_details[user id], 0))</f>
        <v>Tigran</v>
      </c>
      <c r="H172" s="21" t="str">
        <f>INDEX(Partner_details[companyName], MATCH(ggPay[[#This Row],[payee]], Partner_details[user id], 0))</f>
        <v>gg cjsc</v>
      </c>
      <c r="I172" s="21" t="b">
        <f>ISNUMBER(MATCH(ggPay[[#This Row],[payer]], gg_teammates[ID], 0))</f>
        <v>1</v>
      </c>
      <c r="J172" s="21" t="b">
        <f>OR(ISNUMBER(MATCH(ggPay[[#This Row],[payer]], $B$2:B171, 0)), ISNUMBER(MATCH(ggPay[[#This Row],[payer]], B173:$B$4998, 0)))</f>
        <v>1</v>
      </c>
      <c r="K172" s="21" t="b">
        <v>0</v>
      </c>
      <c r="L172" s="96" t="s">
        <v>5924</v>
      </c>
    </row>
    <row r="173" spans="1:12">
      <c r="A173" s="107" t="s">
        <v>16887</v>
      </c>
      <c r="B173" s="89">
        <v>940744</v>
      </c>
      <c r="C173" s="89">
        <v>1113925</v>
      </c>
      <c r="D173" s="89">
        <v>500</v>
      </c>
      <c r="E173" s="89">
        <v>2</v>
      </c>
      <c r="F173" s="89"/>
      <c r="G173" s="21" t="str">
        <f>INDEX(Partner_details[name], MATCH(ggPay[[#This Row],[payee]], Partner_details[user id], 0))</f>
        <v>Agnesa Shahinyan</v>
      </c>
      <c r="H173" s="21" t="str">
        <f>INDEX(Partner_details[companyName], MATCH(ggPay[[#This Row],[payee]], Partner_details[user id], 0))</f>
        <v>Karas hayreniq</v>
      </c>
      <c r="I173" s="21" t="b">
        <f>ISNUMBER(MATCH(ggPay[[#This Row],[payer]], gg_teammates[ID], 0))</f>
        <v>0</v>
      </c>
      <c r="J173" s="21" t="b">
        <f>OR(ISNUMBER(MATCH(ggPay[[#This Row],[payer]], $B$2:B172, 0)), ISNUMBER(MATCH(ggPay[[#This Row],[payer]], B174:$B$4998, 0)))</f>
        <v>0</v>
      </c>
      <c r="K173" s="21" t="b">
        <v>1</v>
      </c>
      <c r="L173" s="96" t="s">
        <v>5924</v>
      </c>
    </row>
    <row r="174" spans="1:12">
      <c r="A174" s="107" t="s">
        <v>16888</v>
      </c>
      <c r="B174" s="89">
        <v>479715</v>
      </c>
      <c r="C174" s="89">
        <v>825186</v>
      </c>
      <c r="D174" s="89">
        <v>100</v>
      </c>
      <c r="E174" s="89">
        <v>2</v>
      </c>
      <c r="F174" s="89"/>
      <c r="G174" s="21" t="str">
        <f>INDEX(Partner_details[name], MATCH(ggPay[[#This Row],[payee]], Partner_details[user id], 0))</f>
        <v>Tigran</v>
      </c>
      <c r="H174" s="21" t="str">
        <f>INDEX(Partner_details[companyName], MATCH(ggPay[[#This Row],[payee]], Partner_details[user id], 0))</f>
        <v>gg cjsc</v>
      </c>
      <c r="I174" s="21" t="b">
        <f>ISNUMBER(MATCH(ggPay[[#This Row],[payer]], gg_teammates[ID], 0))</f>
        <v>1</v>
      </c>
      <c r="J174" s="21" t="b">
        <f>OR(ISNUMBER(MATCH(ggPay[[#This Row],[payer]], $B$2:B173, 0)), ISNUMBER(MATCH(ggPay[[#This Row],[payer]], B175:$B$4998, 0)))</f>
        <v>1</v>
      </c>
      <c r="K174" s="21" t="b">
        <v>0</v>
      </c>
      <c r="L174" s="96" t="s">
        <v>5924</v>
      </c>
    </row>
    <row r="175" spans="1:12" hidden="1">
      <c r="A175" s="107" t="s">
        <v>16889</v>
      </c>
      <c r="B175" s="89">
        <v>479715</v>
      </c>
      <c r="C175" s="89">
        <v>825186</v>
      </c>
      <c r="D175" s="89">
        <v>100</v>
      </c>
      <c r="E175" s="89">
        <v>3</v>
      </c>
      <c r="F175" s="89"/>
      <c r="G175" s="21" t="str">
        <f>INDEX(Partner_details[name], MATCH(ggPay[[#This Row],[payee]], Partner_details[user id], 0))</f>
        <v>Tigran</v>
      </c>
      <c r="H175" s="21" t="str">
        <f>INDEX(Partner_details[companyName], MATCH(ggPay[[#This Row],[payee]], Partner_details[user id], 0))</f>
        <v>gg cjsc</v>
      </c>
      <c r="I175" s="21" t="b">
        <f>ISNUMBER(MATCH(ggPay[[#This Row],[payer]], gg_teammates[ID], 0))</f>
        <v>1</v>
      </c>
      <c r="J175" s="21" t="b">
        <f>OR(ISNUMBER(MATCH(ggPay[[#This Row],[payer]], $B$2:B174, 0)), ISNUMBER(MATCH(ggPay[[#This Row],[payer]], B176:$B$4998, 0)))</f>
        <v>1</v>
      </c>
      <c r="K175" s="21" t="b">
        <v>0</v>
      </c>
      <c r="L175" s="96" t="s">
        <v>5924</v>
      </c>
    </row>
    <row r="176" spans="1:12" hidden="1">
      <c r="A176" s="107" t="s">
        <v>16889</v>
      </c>
      <c r="B176" s="89">
        <v>479715</v>
      </c>
      <c r="C176" s="89">
        <v>825186</v>
      </c>
      <c r="D176" s="89">
        <v>100</v>
      </c>
      <c r="E176" s="89">
        <v>3</v>
      </c>
      <c r="F176" s="89" t="s">
        <v>6079</v>
      </c>
      <c r="G176" s="21" t="str">
        <f>INDEX(Partner_details[name], MATCH(ggPay[[#This Row],[payee]], Partner_details[user id], 0))</f>
        <v>Tigran</v>
      </c>
      <c r="H176" s="21" t="str">
        <f>INDEX(Partner_details[companyName], MATCH(ggPay[[#This Row],[payee]], Partner_details[user id], 0))</f>
        <v>gg cjsc</v>
      </c>
      <c r="I176" s="21" t="b">
        <f>ISNUMBER(MATCH(ggPay[[#This Row],[payer]], gg_teammates[ID], 0))</f>
        <v>1</v>
      </c>
      <c r="J176" s="21" t="b">
        <f>OR(ISNUMBER(MATCH(ggPay[[#This Row],[payer]], $B$2:B175, 0)), ISNUMBER(MATCH(ggPay[[#This Row],[payer]], B177:$B$4998, 0)))</f>
        <v>1</v>
      </c>
      <c r="K176" s="21" t="b">
        <v>0</v>
      </c>
      <c r="L176" s="96" t="s">
        <v>5924</v>
      </c>
    </row>
    <row r="177" spans="1:12" hidden="1">
      <c r="A177" s="107" t="s">
        <v>16890</v>
      </c>
      <c r="B177" s="89">
        <v>2679</v>
      </c>
      <c r="C177" s="89">
        <v>825186</v>
      </c>
      <c r="D177" s="89">
        <v>100</v>
      </c>
      <c r="E177" s="89">
        <v>3</v>
      </c>
      <c r="F177" s="89"/>
      <c r="G177" s="21" t="str">
        <f>INDEX(Partner_details[name], MATCH(ggPay[[#This Row],[payee]], Partner_details[user id], 0))</f>
        <v>Tigran</v>
      </c>
      <c r="H177" s="21" t="str">
        <f>INDEX(Partner_details[companyName], MATCH(ggPay[[#This Row],[payee]], Partner_details[user id], 0))</f>
        <v>gg cjsc</v>
      </c>
      <c r="I177" s="21" t="b">
        <f>ISNUMBER(MATCH(ggPay[[#This Row],[payer]], gg_teammates[ID], 0))</f>
        <v>1</v>
      </c>
      <c r="J177" s="21" t="b">
        <f>OR(ISNUMBER(MATCH(ggPay[[#This Row],[payer]], $B$2:B176, 0)), ISNUMBER(MATCH(ggPay[[#This Row],[payer]], B178:$B$4998, 0)))</f>
        <v>1</v>
      </c>
      <c r="K177" s="21" t="b">
        <v>0</v>
      </c>
      <c r="L177" s="96" t="s">
        <v>5924</v>
      </c>
    </row>
    <row r="178" spans="1:12">
      <c r="A178" s="107" t="s">
        <v>16891</v>
      </c>
      <c r="B178" s="89">
        <v>364937</v>
      </c>
      <c r="C178" s="89">
        <v>1091356</v>
      </c>
      <c r="D178" s="89">
        <v>500</v>
      </c>
      <c r="E178" s="89">
        <v>2</v>
      </c>
      <c r="F178" s="89"/>
      <c r="G178" s="21" t="str">
        <f>INDEX(Partner_details[name], MATCH(ggPay[[#This Row],[payee]], Partner_details[user id], 0))</f>
        <v>Malocco</v>
      </c>
      <c r="H178" s="21" t="str">
        <f>INDEX(Partner_details[companyName], MATCH(ggPay[[#This Row],[payee]], Partner_details[user id], 0))</f>
        <v>Malocco</v>
      </c>
      <c r="I178" s="21" t="b">
        <f>ISNUMBER(MATCH(ggPay[[#This Row],[payer]], gg_teammates[ID], 0))</f>
        <v>0</v>
      </c>
      <c r="J178" s="21" t="b">
        <f>OR(ISNUMBER(MATCH(ggPay[[#This Row],[payer]], $B$2:B177, 0)), ISNUMBER(MATCH(ggPay[[#This Row],[payer]], B179:$B$4998, 0)))</f>
        <v>1</v>
      </c>
      <c r="K178" s="21" t="b">
        <v>1</v>
      </c>
      <c r="L178" s="96" t="s">
        <v>5924</v>
      </c>
    </row>
    <row r="179" spans="1:12" hidden="1">
      <c r="A179" s="107" t="s">
        <v>16892</v>
      </c>
      <c r="B179" s="89">
        <v>2679</v>
      </c>
      <c r="C179" s="89">
        <v>2679</v>
      </c>
      <c r="D179" s="89">
        <v>100</v>
      </c>
      <c r="E179" s="89">
        <v>3</v>
      </c>
      <c r="F179" s="89"/>
      <c r="G179" s="21" t="str">
        <f>INDEX(Partner_details[name], MATCH(ggPay[[#This Row],[payee]], Partner_details[user id], 0))</f>
        <v>Design</v>
      </c>
      <c r="H179" s="21" t="str">
        <f>INDEX(Partner_details[companyName], MATCH(ggPay[[#This Row],[payee]], Partner_details[user id], 0))</f>
        <v>gg cjsc</v>
      </c>
      <c r="I179" s="21" t="b">
        <f>ISNUMBER(MATCH(ggPay[[#This Row],[payer]], gg_teammates[ID], 0))</f>
        <v>1</v>
      </c>
      <c r="J179" s="21" t="b">
        <f>OR(ISNUMBER(MATCH(ggPay[[#This Row],[payer]], $B$2:B178, 0)), ISNUMBER(MATCH(ggPay[[#This Row],[payer]], B180:$B$4998, 0)))</f>
        <v>1</v>
      </c>
      <c r="K179" s="21" t="b">
        <v>0</v>
      </c>
      <c r="L179" s="96" t="s">
        <v>5924</v>
      </c>
    </row>
    <row r="180" spans="1:12">
      <c r="A180" s="107" t="s">
        <v>16893</v>
      </c>
      <c r="B180" s="89">
        <v>825186</v>
      </c>
      <c r="C180" s="89">
        <v>2679</v>
      </c>
      <c r="D180" s="89">
        <v>100</v>
      </c>
      <c r="E180" s="89">
        <v>2</v>
      </c>
      <c r="F180" s="89"/>
      <c r="G180" s="21" t="str">
        <f>INDEX(Partner_details[name], MATCH(ggPay[[#This Row],[payee]], Partner_details[user id], 0))</f>
        <v>Design</v>
      </c>
      <c r="H180" s="21" t="str">
        <f>INDEX(Partner_details[companyName], MATCH(ggPay[[#This Row],[payee]], Partner_details[user id], 0))</f>
        <v>gg cjsc</v>
      </c>
      <c r="I180" s="21" t="b">
        <f>ISNUMBER(MATCH(ggPay[[#This Row],[payer]], gg_teammates[ID], 0))</f>
        <v>1</v>
      </c>
      <c r="J180" s="21" t="b">
        <f>OR(ISNUMBER(MATCH(ggPay[[#This Row],[payer]], $B$2:B179, 0)), ISNUMBER(MATCH(ggPay[[#This Row],[payer]], B181:$B$4998, 0)))</f>
        <v>1</v>
      </c>
      <c r="K180" s="21" t="b">
        <v>0</v>
      </c>
      <c r="L180" s="96" t="s">
        <v>5924</v>
      </c>
    </row>
    <row r="181" spans="1:12" hidden="1">
      <c r="A181" s="107" t="s">
        <v>16894</v>
      </c>
      <c r="B181" s="89">
        <v>825186</v>
      </c>
      <c r="C181" s="89">
        <v>2679</v>
      </c>
      <c r="D181" s="89">
        <v>100</v>
      </c>
      <c r="E181" s="89">
        <v>3</v>
      </c>
      <c r="F181" s="89" t="s">
        <v>6079</v>
      </c>
      <c r="G181" s="21" t="str">
        <f>INDEX(Partner_details[name], MATCH(ggPay[[#This Row],[payee]], Partner_details[user id], 0))</f>
        <v>Design</v>
      </c>
      <c r="H181" s="21" t="str">
        <f>INDEX(Partner_details[companyName], MATCH(ggPay[[#This Row],[payee]], Partner_details[user id], 0))</f>
        <v>gg cjsc</v>
      </c>
      <c r="I181" s="21" t="b">
        <f>ISNUMBER(MATCH(ggPay[[#This Row],[payer]], gg_teammates[ID], 0))</f>
        <v>1</v>
      </c>
      <c r="J181" s="21" t="b">
        <f>OR(ISNUMBER(MATCH(ggPay[[#This Row],[payer]], $B$2:B180, 0)), ISNUMBER(MATCH(ggPay[[#This Row],[payer]], B182:$B$4998, 0)))</f>
        <v>1</v>
      </c>
      <c r="K181" s="21" t="b">
        <v>0</v>
      </c>
      <c r="L181" s="96" t="s">
        <v>5924</v>
      </c>
    </row>
    <row r="182" spans="1:12">
      <c r="A182" s="107" t="s">
        <v>16895</v>
      </c>
      <c r="B182" s="89">
        <v>825186</v>
      </c>
      <c r="C182" s="89">
        <v>72085</v>
      </c>
      <c r="D182" s="89">
        <v>100</v>
      </c>
      <c r="E182" s="89">
        <v>2</v>
      </c>
      <c r="F182" s="89"/>
      <c r="G182" s="21" t="str">
        <f>INDEX(Partner_details[name], MATCH(ggPay[[#This Row],[payee]], Partner_details[user id], 0))</f>
        <v>Karen</v>
      </c>
      <c r="H182" s="21" t="str">
        <f>INDEX(Partner_details[companyName], MATCH(ggPay[[#This Row],[payee]], Partner_details[user id], 0))</f>
        <v>gg cjsc</v>
      </c>
      <c r="I182" s="21" t="b">
        <f>ISNUMBER(MATCH(ggPay[[#This Row],[payer]], gg_teammates[ID], 0))</f>
        <v>1</v>
      </c>
      <c r="J182" s="21" t="b">
        <f>OR(ISNUMBER(MATCH(ggPay[[#This Row],[payer]], $B$2:B181, 0)), ISNUMBER(MATCH(ggPay[[#This Row],[payer]], B183:$B$4998, 0)))</f>
        <v>1</v>
      </c>
      <c r="K182" s="21" t="b">
        <v>0</v>
      </c>
      <c r="L182" s="96" t="s">
        <v>5924</v>
      </c>
    </row>
    <row r="183" spans="1:12">
      <c r="A183" s="107" t="s">
        <v>16896</v>
      </c>
      <c r="B183" s="89">
        <v>825186</v>
      </c>
      <c r="C183" s="89">
        <v>2679</v>
      </c>
      <c r="D183" s="89">
        <v>100</v>
      </c>
      <c r="E183" s="89">
        <v>2</v>
      </c>
      <c r="F183" s="89"/>
      <c r="G183" s="21" t="str">
        <f>INDEX(Partner_details[name], MATCH(ggPay[[#This Row],[payee]], Partner_details[user id], 0))</f>
        <v>Design</v>
      </c>
      <c r="H183" s="21" t="str">
        <f>INDEX(Partner_details[companyName], MATCH(ggPay[[#This Row],[payee]], Partner_details[user id], 0))</f>
        <v>gg cjsc</v>
      </c>
      <c r="I183" s="21" t="b">
        <f>ISNUMBER(MATCH(ggPay[[#This Row],[payer]], gg_teammates[ID], 0))</f>
        <v>1</v>
      </c>
      <c r="J183" s="21" t="b">
        <f>OR(ISNUMBER(MATCH(ggPay[[#This Row],[payer]], $B$2:B182, 0)), ISNUMBER(MATCH(ggPay[[#This Row],[payer]], B184:$B$4998, 0)))</f>
        <v>1</v>
      </c>
      <c r="K183" s="21" t="b">
        <v>0</v>
      </c>
      <c r="L183" s="96" t="s">
        <v>5924</v>
      </c>
    </row>
    <row r="184" spans="1:12" hidden="1">
      <c r="A184" s="107" t="s">
        <v>16896</v>
      </c>
      <c r="B184" s="89">
        <v>825186</v>
      </c>
      <c r="C184" s="89">
        <v>2679</v>
      </c>
      <c r="D184" s="89">
        <v>100</v>
      </c>
      <c r="E184" s="89">
        <v>3</v>
      </c>
      <c r="F184" s="89" t="s">
        <v>6079</v>
      </c>
      <c r="G184" s="21" t="str">
        <f>INDEX(Partner_details[name], MATCH(ggPay[[#This Row],[payee]], Partner_details[user id], 0))</f>
        <v>Design</v>
      </c>
      <c r="H184" s="21" t="str">
        <f>INDEX(Partner_details[companyName], MATCH(ggPay[[#This Row],[payee]], Partner_details[user id], 0))</f>
        <v>gg cjsc</v>
      </c>
      <c r="I184" s="21" t="b">
        <f>ISNUMBER(MATCH(ggPay[[#This Row],[payer]], gg_teammates[ID], 0))</f>
        <v>1</v>
      </c>
      <c r="J184" s="21" t="b">
        <f>OR(ISNUMBER(MATCH(ggPay[[#This Row],[payer]], $B$2:B183, 0)), ISNUMBER(MATCH(ggPay[[#This Row],[payer]], B185:$B$4998, 0)))</f>
        <v>1</v>
      </c>
      <c r="K184" s="21" t="b">
        <v>0</v>
      </c>
      <c r="L184" s="96" t="s">
        <v>5924</v>
      </c>
    </row>
    <row r="185" spans="1:12" hidden="1">
      <c r="A185" s="107" t="s">
        <v>16897</v>
      </c>
      <c r="B185" s="89">
        <v>2679</v>
      </c>
      <c r="C185" s="89">
        <v>2679</v>
      </c>
      <c r="D185" s="89">
        <v>100</v>
      </c>
      <c r="E185" s="89">
        <v>3</v>
      </c>
      <c r="F185" s="89"/>
      <c r="G185" s="21" t="str">
        <f>INDEX(Partner_details[name], MATCH(ggPay[[#This Row],[payee]], Partner_details[user id], 0))</f>
        <v>Design</v>
      </c>
      <c r="H185" s="21" t="str">
        <f>INDEX(Partner_details[companyName], MATCH(ggPay[[#This Row],[payee]], Partner_details[user id], 0))</f>
        <v>gg cjsc</v>
      </c>
      <c r="I185" s="21" t="b">
        <f>ISNUMBER(MATCH(ggPay[[#This Row],[payer]], gg_teammates[ID], 0))</f>
        <v>1</v>
      </c>
      <c r="J185" s="21" t="b">
        <f>OR(ISNUMBER(MATCH(ggPay[[#This Row],[payer]], $B$2:B184, 0)), ISNUMBER(MATCH(ggPay[[#This Row],[payer]], B186:$B$4998, 0)))</f>
        <v>1</v>
      </c>
      <c r="K185" s="21" t="b">
        <v>0</v>
      </c>
      <c r="L185" s="96" t="s">
        <v>5924</v>
      </c>
    </row>
    <row r="186" spans="1:12">
      <c r="A186" s="107" t="s">
        <v>16898</v>
      </c>
      <c r="B186" s="89">
        <v>176375</v>
      </c>
      <c r="C186" s="89">
        <v>1091356</v>
      </c>
      <c r="D186" s="89">
        <v>1000</v>
      </c>
      <c r="E186" s="89">
        <v>2</v>
      </c>
      <c r="F186" s="89"/>
      <c r="G186" s="21" t="str">
        <f>INDEX(Partner_details[name], MATCH(ggPay[[#This Row],[payee]], Partner_details[user id], 0))</f>
        <v>Malocco</v>
      </c>
      <c r="H186" s="21" t="str">
        <f>INDEX(Partner_details[companyName], MATCH(ggPay[[#This Row],[payee]], Partner_details[user id], 0))</f>
        <v>Malocco</v>
      </c>
      <c r="I186" s="21" t="b">
        <f>ISNUMBER(MATCH(ggPay[[#This Row],[payer]], gg_teammates[ID], 0))</f>
        <v>0</v>
      </c>
      <c r="J186" s="21" t="b">
        <f>OR(ISNUMBER(MATCH(ggPay[[#This Row],[payer]], $B$2:B185, 0)), ISNUMBER(MATCH(ggPay[[#This Row],[payer]], B187:$B$4998, 0)))</f>
        <v>1</v>
      </c>
      <c r="K186" s="21" t="b">
        <v>0</v>
      </c>
      <c r="L186" s="96" t="s">
        <v>5924</v>
      </c>
    </row>
    <row r="187" spans="1:12" hidden="1">
      <c r="A187" s="107" t="s">
        <v>16899</v>
      </c>
      <c r="B187" s="89">
        <v>29847</v>
      </c>
      <c r="C187" s="89">
        <v>236892</v>
      </c>
      <c r="D187" s="89">
        <v>1000</v>
      </c>
      <c r="E187" s="89">
        <v>3</v>
      </c>
      <c r="F187" s="89"/>
      <c r="G187" s="21" t="str">
        <f>INDEX(Partner_details[name], MATCH(ggPay[[#This Row],[payee]], Partner_details[user id], 0))</f>
        <v>Buzand Cafe</v>
      </c>
      <c r="H187" s="21" t="str">
        <f>INDEX(Partner_details[companyName], MATCH(ggPay[[#This Row],[payee]], Partner_details[user id], 0))</f>
        <v>Buzand cafe</v>
      </c>
      <c r="I187" s="21" t="b">
        <f>ISNUMBER(MATCH(ggPay[[#This Row],[payer]], gg_teammates[ID], 0))</f>
        <v>0</v>
      </c>
      <c r="J187" s="21" t="b">
        <f>OR(ISNUMBER(MATCH(ggPay[[#This Row],[payer]], $B$2:B186, 0)), ISNUMBER(MATCH(ggPay[[#This Row],[payer]], B188:$B$4998, 0)))</f>
        <v>1</v>
      </c>
      <c r="K187" s="21" t="b">
        <v>0</v>
      </c>
      <c r="L187" s="96" t="s">
        <v>5924</v>
      </c>
    </row>
    <row r="188" spans="1:12" hidden="1">
      <c r="A188" s="107" t="s">
        <v>16900</v>
      </c>
      <c r="B188" s="89">
        <v>29847</v>
      </c>
      <c r="C188" s="89">
        <v>236892</v>
      </c>
      <c r="D188" s="89">
        <v>1000</v>
      </c>
      <c r="E188" s="89">
        <v>3</v>
      </c>
      <c r="F188" s="89"/>
      <c r="G188" s="21" t="str">
        <f>INDEX(Partner_details[name], MATCH(ggPay[[#This Row],[payee]], Partner_details[user id], 0))</f>
        <v>Buzand Cafe</v>
      </c>
      <c r="H188" s="21" t="str">
        <f>INDEX(Partner_details[companyName], MATCH(ggPay[[#This Row],[payee]], Partner_details[user id], 0))</f>
        <v>Buzand cafe</v>
      </c>
      <c r="I188" s="21" t="b">
        <f>ISNUMBER(MATCH(ggPay[[#This Row],[payer]], gg_teammates[ID], 0))</f>
        <v>0</v>
      </c>
      <c r="J188" s="21" t="b">
        <f>OR(ISNUMBER(MATCH(ggPay[[#This Row],[payer]], $B$2:B187, 0)), ISNUMBER(MATCH(ggPay[[#This Row],[payer]], B189:$B$4998, 0)))</f>
        <v>1</v>
      </c>
      <c r="K188" s="21" t="b">
        <v>0</v>
      </c>
      <c r="L188" s="96" t="s">
        <v>5924</v>
      </c>
    </row>
    <row r="189" spans="1:12">
      <c r="A189" s="107" t="s">
        <v>16901</v>
      </c>
      <c r="B189" s="89">
        <v>124089</v>
      </c>
      <c r="C189" s="89">
        <v>262511</v>
      </c>
      <c r="D189" s="89">
        <v>500</v>
      </c>
      <c r="E189" s="89">
        <v>2</v>
      </c>
      <c r="F189" s="89"/>
      <c r="G189" s="21" t="str">
        <f>INDEX(Partner_details[name], MATCH(ggPay[[#This Row],[payee]], Partner_details[user id], 0))</f>
        <v>Vahan</v>
      </c>
      <c r="H189" s="21" t="str">
        <f>INDEX(Partner_details[companyName], MATCH(ggPay[[#This Row],[payee]], Partner_details[user id], 0))</f>
        <v>gg cjsc</v>
      </c>
      <c r="I189" s="21" t="b">
        <f>ISNUMBER(MATCH(ggPay[[#This Row],[payer]], gg_teammates[ID], 0))</f>
        <v>1</v>
      </c>
      <c r="J189" s="21" t="b">
        <f>OR(ISNUMBER(MATCH(ggPay[[#This Row],[payer]], $B$2:B188, 0)), ISNUMBER(MATCH(ggPay[[#This Row],[payer]], B190:$B$4998, 0)))</f>
        <v>1</v>
      </c>
      <c r="K189" s="21" t="b">
        <v>0</v>
      </c>
      <c r="L189" s="96" t="s">
        <v>5924</v>
      </c>
    </row>
    <row r="190" spans="1:12">
      <c r="A190" s="107" t="s">
        <v>16902</v>
      </c>
      <c r="B190" s="89">
        <v>806298</v>
      </c>
      <c r="C190" s="89">
        <v>441653</v>
      </c>
      <c r="D190" s="89">
        <v>500</v>
      </c>
      <c r="E190" s="89">
        <v>2</v>
      </c>
      <c r="F190" s="89"/>
      <c r="G190" s="21" t="str">
        <f>INDEX(Partner_details[name], MATCH(ggPay[[#This Row],[payee]], Partner_details[user id], 0))</f>
        <v xml:space="preserve">Tumanyan's Art </v>
      </c>
      <c r="H190" s="21" t="str">
        <f>INDEX(Partner_details[companyName], MATCH(ggPay[[#This Row],[payee]], Partner_details[user id], 0))</f>
        <v>Tumanyan</v>
      </c>
      <c r="I190" s="21" t="b">
        <f>ISNUMBER(MATCH(ggPay[[#This Row],[payer]], gg_teammates[ID], 0))</f>
        <v>0</v>
      </c>
      <c r="J190" s="21" t="b">
        <f>OR(ISNUMBER(MATCH(ggPay[[#This Row],[payer]], $B$2:B189, 0)), ISNUMBER(MATCH(ggPay[[#This Row],[payer]], B191:$B$4998, 0)))</f>
        <v>1</v>
      </c>
      <c r="K190" s="21" t="b">
        <v>1</v>
      </c>
      <c r="L190" s="96" t="s">
        <v>5924</v>
      </c>
    </row>
    <row r="191" spans="1:12">
      <c r="A191" s="107" t="s">
        <v>16903</v>
      </c>
      <c r="B191" s="89">
        <v>639948</v>
      </c>
      <c r="C191" s="89">
        <v>296783</v>
      </c>
      <c r="D191" s="89">
        <v>1000</v>
      </c>
      <c r="E191" s="89">
        <v>2</v>
      </c>
      <c r="F191" s="89"/>
      <c r="G191" s="21" t="str">
        <f>INDEX(Partner_details[name], MATCH(ggPay[[#This Row],[payee]], Partner_details[user id], 0))</f>
        <v>Lyuba</v>
      </c>
      <c r="H191" s="21" t="str">
        <f>INDEX(Partner_details[companyName], MATCH(ggPay[[#This Row],[payee]], Partner_details[user id], 0))</f>
        <v>Beer academy</v>
      </c>
      <c r="I191" s="21" t="b">
        <f>ISNUMBER(MATCH(ggPay[[#This Row],[payer]], gg_teammates[ID], 0))</f>
        <v>0</v>
      </c>
      <c r="J191" s="21" t="b">
        <f>OR(ISNUMBER(MATCH(ggPay[[#This Row],[payer]], $B$2:B190, 0)), ISNUMBER(MATCH(ggPay[[#This Row],[payer]], B192:$B$4998, 0)))</f>
        <v>0</v>
      </c>
      <c r="K191" s="21" t="b">
        <v>1</v>
      </c>
      <c r="L191" s="96" t="s">
        <v>5924</v>
      </c>
    </row>
    <row r="192" spans="1:12" hidden="1">
      <c r="A192" s="107" t="s">
        <v>16904</v>
      </c>
      <c r="B192" s="89">
        <v>18615</v>
      </c>
      <c r="C192" s="89">
        <v>1091356</v>
      </c>
      <c r="D192" s="89">
        <v>500</v>
      </c>
      <c r="E192" s="89">
        <v>3</v>
      </c>
      <c r="F192" s="89"/>
      <c r="G192" s="21" t="str">
        <f>INDEX(Partner_details[name], MATCH(ggPay[[#This Row],[payee]], Partner_details[user id], 0))</f>
        <v>Malocco</v>
      </c>
      <c r="H192" s="21" t="str">
        <f>INDEX(Partner_details[companyName], MATCH(ggPay[[#This Row],[payee]], Partner_details[user id], 0))</f>
        <v>Malocco</v>
      </c>
      <c r="I192" s="21" t="b">
        <f>ISNUMBER(MATCH(ggPay[[#This Row],[payer]], gg_teammates[ID], 0))</f>
        <v>0</v>
      </c>
      <c r="J192" s="21" t="b">
        <f>OR(ISNUMBER(MATCH(ggPay[[#This Row],[payer]], $B$2:B191, 0)), ISNUMBER(MATCH(ggPay[[#This Row],[payer]], B193:$B$4998, 0)))</f>
        <v>1</v>
      </c>
      <c r="K192" s="21" t="b">
        <v>0</v>
      </c>
      <c r="L192" s="96" t="s">
        <v>5924</v>
      </c>
    </row>
    <row r="193" spans="1:12" hidden="1">
      <c r="A193" s="107" t="s">
        <v>16905</v>
      </c>
      <c r="B193" s="89">
        <v>18615</v>
      </c>
      <c r="C193" s="89">
        <v>1091356</v>
      </c>
      <c r="D193" s="89">
        <v>500</v>
      </c>
      <c r="E193" s="89">
        <v>3</v>
      </c>
      <c r="F193" s="89"/>
      <c r="G193" s="21" t="str">
        <f>INDEX(Partner_details[name], MATCH(ggPay[[#This Row],[payee]], Partner_details[user id], 0))</f>
        <v>Malocco</v>
      </c>
      <c r="H193" s="21" t="str">
        <f>INDEX(Partner_details[companyName], MATCH(ggPay[[#This Row],[payee]], Partner_details[user id], 0))</f>
        <v>Malocco</v>
      </c>
      <c r="I193" s="21" t="b">
        <f>ISNUMBER(MATCH(ggPay[[#This Row],[payer]], gg_teammates[ID], 0))</f>
        <v>0</v>
      </c>
      <c r="J193" s="21" t="b">
        <f>OR(ISNUMBER(MATCH(ggPay[[#This Row],[payer]], $B$2:B192, 0)), ISNUMBER(MATCH(ggPay[[#This Row],[payer]], B194:$B$4998, 0)))</f>
        <v>1</v>
      </c>
      <c r="K193" s="21" t="b">
        <v>0</v>
      </c>
      <c r="L193" s="96" t="s">
        <v>5924</v>
      </c>
    </row>
    <row r="194" spans="1:12" hidden="1">
      <c r="A194" s="107" t="s">
        <v>16906</v>
      </c>
      <c r="B194" s="89">
        <v>18615</v>
      </c>
      <c r="C194" s="89">
        <v>1091356</v>
      </c>
      <c r="D194" s="89">
        <v>500</v>
      </c>
      <c r="E194" s="89">
        <v>3</v>
      </c>
      <c r="F194" s="89"/>
      <c r="G194" s="21" t="str">
        <f>INDEX(Partner_details[name], MATCH(ggPay[[#This Row],[payee]], Partner_details[user id], 0))</f>
        <v>Malocco</v>
      </c>
      <c r="H194" s="21" t="str">
        <f>INDEX(Partner_details[companyName], MATCH(ggPay[[#This Row],[payee]], Partner_details[user id], 0))</f>
        <v>Malocco</v>
      </c>
      <c r="I194" s="21" t="b">
        <f>ISNUMBER(MATCH(ggPay[[#This Row],[payer]], gg_teammates[ID], 0))</f>
        <v>0</v>
      </c>
      <c r="J194" s="21" t="b">
        <f>OR(ISNUMBER(MATCH(ggPay[[#This Row],[payer]], $B$2:B193, 0)), ISNUMBER(MATCH(ggPay[[#This Row],[payer]], B195:$B$4998, 0)))</f>
        <v>1</v>
      </c>
      <c r="K194" s="21" t="b">
        <v>0</v>
      </c>
      <c r="L194" s="96" t="s">
        <v>5924</v>
      </c>
    </row>
    <row r="195" spans="1:12" hidden="1">
      <c r="A195" s="107" t="s">
        <v>16907</v>
      </c>
      <c r="B195" s="89">
        <v>18615</v>
      </c>
      <c r="C195" s="89">
        <v>1091356</v>
      </c>
      <c r="D195" s="89">
        <v>500</v>
      </c>
      <c r="E195" s="89">
        <v>3</v>
      </c>
      <c r="F195" s="89"/>
      <c r="G195" s="21" t="str">
        <f>INDEX(Partner_details[name], MATCH(ggPay[[#This Row],[payee]], Partner_details[user id], 0))</f>
        <v>Malocco</v>
      </c>
      <c r="H195" s="21" t="str">
        <f>INDEX(Partner_details[companyName], MATCH(ggPay[[#This Row],[payee]], Partner_details[user id], 0))</f>
        <v>Malocco</v>
      </c>
      <c r="I195" s="21" t="b">
        <f>ISNUMBER(MATCH(ggPay[[#This Row],[payer]], gg_teammates[ID], 0))</f>
        <v>0</v>
      </c>
      <c r="J195" s="21" t="b">
        <f>OR(ISNUMBER(MATCH(ggPay[[#This Row],[payer]], $B$2:B194, 0)), ISNUMBER(MATCH(ggPay[[#This Row],[payer]], B196:$B$4998, 0)))</f>
        <v>1</v>
      </c>
      <c r="K195" s="21" t="b">
        <v>0</v>
      </c>
      <c r="L195" s="96" t="s">
        <v>5924</v>
      </c>
    </row>
    <row r="196" spans="1:12">
      <c r="A196" s="107" t="s">
        <v>16908</v>
      </c>
      <c r="B196" s="89">
        <v>212154</v>
      </c>
      <c r="C196" s="89">
        <v>6596</v>
      </c>
      <c r="D196" s="89">
        <v>1000</v>
      </c>
      <c r="E196" s="89">
        <v>2</v>
      </c>
      <c r="F196" s="89"/>
      <c r="G196" s="21" t="str">
        <f>INDEX(Partner_details[name], MATCH(ggPay[[#This Row],[payee]], Partner_details[user id], 0))</f>
        <v>Ethnoraph</v>
      </c>
      <c r="H196" s="21" t="str">
        <f>INDEX(Partner_details[companyName], MATCH(ggPay[[#This Row],[payee]], Partner_details[user id], 0))</f>
        <v>Beer Academy</v>
      </c>
      <c r="I196" s="21" t="b">
        <f>ISNUMBER(MATCH(ggPay[[#This Row],[payer]], gg_teammates[ID], 0))</f>
        <v>0</v>
      </c>
      <c r="J196" s="21" t="b">
        <f>OR(ISNUMBER(MATCH(ggPay[[#This Row],[payer]], $B$2:B195, 0)), ISNUMBER(MATCH(ggPay[[#This Row],[payer]], B197:$B$4998, 0)))</f>
        <v>0</v>
      </c>
      <c r="K196" s="21" t="b">
        <v>1</v>
      </c>
      <c r="L196" s="96" t="s">
        <v>5924</v>
      </c>
    </row>
    <row r="197" spans="1:12">
      <c r="A197" s="107" t="s">
        <v>16909</v>
      </c>
      <c r="B197" s="89">
        <v>798</v>
      </c>
      <c r="C197" s="89">
        <v>21590</v>
      </c>
      <c r="D197" s="89">
        <v>500</v>
      </c>
      <c r="E197" s="89">
        <v>2</v>
      </c>
      <c r="F197" s="89"/>
      <c r="G197" s="21" t="str">
        <f>INDEX(Partner_details[name], MATCH(ggPay[[#This Row],[payee]], Partner_details[user id], 0))</f>
        <v>Սպասարկման թիմ</v>
      </c>
      <c r="H197" s="21" t="str">
        <f>INDEX(Partner_details[companyName], MATCH(ggPay[[#This Row],[payee]], Partner_details[user id], 0))</f>
        <v>Machar</v>
      </c>
      <c r="I197" s="21" t="b">
        <f>ISNUMBER(MATCH(ggPay[[#This Row],[payer]], gg_teammates[ID], 0))</f>
        <v>1</v>
      </c>
      <c r="J197" s="21" t="b">
        <f>OR(ISNUMBER(MATCH(ggPay[[#This Row],[payer]], $B$2:B196, 0)), ISNUMBER(MATCH(ggPay[[#This Row],[payer]], B198:$B$4998, 0)))</f>
        <v>1</v>
      </c>
      <c r="K197" s="21" t="b">
        <v>0</v>
      </c>
      <c r="L197" s="96" t="s">
        <v>5924</v>
      </c>
    </row>
    <row r="198" spans="1:12" hidden="1">
      <c r="A198" s="107" t="s">
        <v>16910</v>
      </c>
      <c r="B198" s="89">
        <v>147502</v>
      </c>
      <c r="C198" s="89">
        <v>21590</v>
      </c>
      <c r="D198" s="89">
        <v>500</v>
      </c>
      <c r="E198" s="89">
        <v>3</v>
      </c>
      <c r="F198" s="89"/>
      <c r="G198" s="21" t="str">
        <f>INDEX(Partner_details[name], MATCH(ggPay[[#This Row],[payee]], Partner_details[user id], 0))</f>
        <v>Սպասարկման թիմ</v>
      </c>
      <c r="H198" s="21" t="str">
        <f>INDEX(Partner_details[companyName], MATCH(ggPay[[#This Row],[payee]], Partner_details[user id], 0))</f>
        <v>Machar</v>
      </c>
      <c r="I198" s="21" t="b">
        <f>ISNUMBER(MATCH(ggPay[[#This Row],[payer]], gg_teammates[ID], 0))</f>
        <v>1</v>
      </c>
      <c r="J198" s="21" t="b">
        <f>OR(ISNUMBER(MATCH(ggPay[[#This Row],[payer]], $B$2:B197, 0)), ISNUMBER(MATCH(ggPay[[#This Row],[payer]], B199:$B$4998, 0)))</f>
        <v>1</v>
      </c>
      <c r="K198" s="21" t="b">
        <v>0</v>
      </c>
      <c r="L198" s="96" t="s">
        <v>5924</v>
      </c>
    </row>
    <row r="199" spans="1:12" hidden="1">
      <c r="A199" s="107" t="s">
        <v>16910</v>
      </c>
      <c r="B199" s="89">
        <v>147502</v>
      </c>
      <c r="C199" s="89">
        <v>21590</v>
      </c>
      <c r="D199" s="89">
        <v>500</v>
      </c>
      <c r="E199" s="89">
        <v>3</v>
      </c>
      <c r="F199" s="89"/>
      <c r="G199" s="21" t="str">
        <f>INDEX(Partner_details[name], MATCH(ggPay[[#This Row],[payee]], Partner_details[user id], 0))</f>
        <v>Սպասարկման թիմ</v>
      </c>
      <c r="H199" s="21" t="str">
        <f>INDEX(Partner_details[companyName], MATCH(ggPay[[#This Row],[payee]], Partner_details[user id], 0))</f>
        <v>Machar</v>
      </c>
      <c r="I199" s="21" t="b">
        <f>ISNUMBER(MATCH(ggPay[[#This Row],[payer]], gg_teammates[ID], 0))</f>
        <v>1</v>
      </c>
      <c r="J199" s="21" t="b">
        <f>OR(ISNUMBER(MATCH(ggPay[[#This Row],[payer]], $B$2:B198, 0)), ISNUMBER(MATCH(ggPay[[#This Row],[payer]], B200:$B$4998, 0)))</f>
        <v>1</v>
      </c>
      <c r="K199" s="21" t="b">
        <v>0</v>
      </c>
      <c r="L199" s="96" t="s">
        <v>5924</v>
      </c>
    </row>
    <row r="200" spans="1:12" hidden="1">
      <c r="A200" s="107" t="s">
        <v>16911</v>
      </c>
      <c r="B200" s="89">
        <v>147502</v>
      </c>
      <c r="C200" s="89">
        <v>21590</v>
      </c>
      <c r="D200" s="89">
        <v>500</v>
      </c>
      <c r="E200" s="89">
        <v>3</v>
      </c>
      <c r="F200" s="89"/>
      <c r="G200" s="21" t="str">
        <f>INDEX(Partner_details[name], MATCH(ggPay[[#This Row],[payee]], Partner_details[user id], 0))</f>
        <v>Սպասարկման թիմ</v>
      </c>
      <c r="H200" s="21" t="str">
        <f>INDEX(Partner_details[companyName], MATCH(ggPay[[#This Row],[payee]], Partner_details[user id], 0))</f>
        <v>Machar</v>
      </c>
      <c r="I200" s="21" t="b">
        <f>ISNUMBER(MATCH(ggPay[[#This Row],[payer]], gg_teammates[ID], 0))</f>
        <v>1</v>
      </c>
      <c r="J200" s="21" t="b">
        <f>OR(ISNUMBER(MATCH(ggPay[[#This Row],[payer]], $B$2:B199, 0)), ISNUMBER(MATCH(ggPay[[#This Row],[payer]], B201:$B$4998, 0)))</f>
        <v>1</v>
      </c>
      <c r="K200" s="21" t="b">
        <v>0</v>
      </c>
      <c r="L200" s="96" t="s">
        <v>5924</v>
      </c>
    </row>
    <row r="201" spans="1:12" hidden="1">
      <c r="A201" s="107" t="s">
        <v>16911</v>
      </c>
      <c r="B201" s="89">
        <v>147502</v>
      </c>
      <c r="C201" s="89">
        <v>21590</v>
      </c>
      <c r="D201" s="89">
        <v>500</v>
      </c>
      <c r="E201" s="89">
        <v>3</v>
      </c>
      <c r="F201" s="89"/>
      <c r="G201" s="21" t="str">
        <f>INDEX(Partner_details[name], MATCH(ggPay[[#This Row],[payee]], Partner_details[user id], 0))</f>
        <v>Սպասարկման թիմ</v>
      </c>
      <c r="H201" s="21" t="str">
        <f>INDEX(Partner_details[companyName], MATCH(ggPay[[#This Row],[payee]], Partner_details[user id], 0))</f>
        <v>Machar</v>
      </c>
      <c r="I201" s="21" t="b">
        <f>ISNUMBER(MATCH(ggPay[[#This Row],[payer]], gg_teammates[ID], 0))</f>
        <v>1</v>
      </c>
      <c r="J201" s="21" t="b">
        <f>OR(ISNUMBER(MATCH(ggPay[[#This Row],[payer]], $B$2:B200, 0)), ISNUMBER(MATCH(ggPay[[#This Row],[payer]], B202:$B$4998, 0)))</f>
        <v>1</v>
      </c>
      <c r="K201" s="21" t="b">
        <v>0</v>
      </c>
      <c r="L201" s="96" t="s">
        <v>5924</v>
      </c>
    </row>
    <row r="202" spans="1:12" hidden="1">
      <c r="A202" s="107" t="s">
        <v>16912</v>
      </c>
      <c r="B202" s="89">
        <v>147502</v>
      </c>
      <c r="C202" s="89">
        <v>21590</v>
      </c>
      <c r="D202" s="89">
        <v>500</v>
      </c>
      <c r="E202" s="89">
        <v>3</v>
      </c>
      <c r="F202" s="89"/>
      <c r="G202" s="21" t="str">
        <f>INDEX(Partner_details[name], MATCH(ggPay[[#This Row],[payee]], Partner_details[user id], 0))</f>
        <v>Սպասարկման թիմ</v>
      </c>
      <c r="H202" s="21" t="str">
        <f>INDEX(Partner_details[companyName], MATCH(ggPay[[#This Row],[payee]], Partner_details[user id], 0))</f>
        <v>Machar</v>
      </c>
      <c r="I202" s="21" t="b">
        <f>ISNUMBER(MATCH(ggPay[[#This Row],[payer]], gg_teammates[ID], 0))</f>
        <v>1</v>
      </c>
      <c r="J202" s="21" t="b">
        <f>OR(ISNUMBER(MATCH(ggPay[[#This Row],[payer]], $B$2:B201, 0)), ISNUMBER(MATCH(ggPay[[#This Row],[payer]], B203:$B$4998, 0)))</f>
        <v>1</v>
      </c>
      <c r="K202" s="21" t="b">
        <v>0</v>
      </c>
      <c r="L202" s="96" t="s">
        <v>5924</v>
      </c>
    </row>
    <row r="203" spans="1:12">
      <c r="A203" s="107" t="s">
        <v>16912</v>
      </c>
      <c r="B203" s="89">
        <v>798</v>
      </c>
      <c r="C203" s="89">
        <v>21590</v>
      </c>
      <c r="D203" s="89">
        <v>1000</v>
      </c>
      <c r="E203" s="89">
        <v>2</v>
      </c>
      <c r="F203" s="89"/>
      <c r="G203" s="21" t="str">
        <f>INDEX(Partner_details[name], MATCH(ggPay[[#This Row],[payee]], Partner_details[user id], 0))</f>
        <v>Սպասարկման թիմ</v>
      </c>
      <c r="H203" s="21" t="str">
        <f>INDEX(Partner_details[companyName], MATCH(ggPay[[#This Row],[payee]], Partner_details[user id], 0))</f>
        <v>Machar</v>
      </c>
      <c r="I203" s="21" t="b">
        <f>ISNUMBER(MATCH(ggPay[[#This Row],[payer]], gg_teammates[ID], 0))</f>
        <v>1</v>
      </c>
      <c r="J203" s="21" t="b">
        <f>OR(ISNUMBER(MATCH(ggPay[[#This Row],[payer]], $B$2:B202, 0)), ISNUMBER(MATCH(ggPay[[#This Row],[payer]], B204:$B$4998, 0)))</f>
        <v>1</v>
      </c>
      <c r="K203" s="21" t="b">
        <v>0</v>
      </c>
      <c r="L203" s="96" t="s">
        <v>5924</v>
      </c>
    </row>
    <row r="204" spans="1:12" hidden="1">
      <c r="A204" s="107" t="s">
        <v>16913</v>
      </c>
      <c r="B204" s="89">
        <v>798</v>
      </c>
      <c r="C204" s="89">
        <v>21590</v>
      </c>
      <c r="D204" s="89">
        <v>1000</v>
      </c>
      <c r="E204" s="89">
        <v>3</v>
      </c>
      <c r="F204" s="89" t="s">
        <v>6079</v>
      </c>
      <c r="G204" s="21" t="str">
        <f>INDEX(Partner_details[name], MATCH(ggPay[[#This Row],[payee]], Partner_details[user id], 0))</f>
        <v>Սպասարկման թիմ</v>
      </c>
      <c r="H204" s="21" t="str">
        <f>INDEX(Partner_details[companyName], MATCH(ggPay[[#This Row],[payee]], Partner_details[user id], 0))</f>
        <v>Machar</v>
      </c>
      <c r="I204" s="21" t="b">
        <f>ISNUMBER(MATCH(ggPay[[#This Row],[payer]], gg_teammates[ID], 0))</f>
        <v>1</v>
      </c>
      <c r="J204" s="21" t="b">
        <f>OR(ISNUMBER(MATCH(ggPay[[#This Row],[payer]], $B$2:B203, 0)), ISNUMBER(MATCH(ggPay[[#This Row],[payer]], B205:$B$4998, 0)))</f>
        <v>1</v>
      </c>
      <c r="K204" s="21" t="b">
        <v>0</v>
      </c>
      <c r="L204" s="96" t="s">
        <v>5924</v>
      </c>
    </row>
    <row r="205" spans="1:12">
      <c r="A205" s="107" t="s">
        <v>16914</v>
      </c>
      <c r="B205" s="89">
        <v>806298</v>
      </c>
      <c r="C205" s="89">
        <v>441653</v>
      </c>
      <c r="D205" s="89">
        <v>500</v>
      </c>
      <c r="E205" s="89">
        <v>2</v>
      </c>
      <c r="F205" s="89"/>
      <c r="G205" s="21" t="str">
        <f>INDEX(Partner_details[name], MATCH(ggPay[[#This Row],[payee]], Partner_details[user id], 0))</f>
        <v xml:space="preserve">Tumanyan's Art </v>
      </c>
      <c r="H205" s="21" t="str">
        <f>INDEX(Partner_details[companyName], MATCH(ggPay[[#This Row],[payee]], Partner_details[user id], 0))</f>
        <v>Tumanyan</v>
      </c>
      <c r="I205" s="21" t="b">
        <f>ISNUMBER(MATCH(ggPay[[#This Row],[payer]], gg_teammates[ID], 0))</f>
        <v>0</v>
      </c>
      <c r="J205" s="21" t="b">
        <f>OR(ISNUMBER(MATCH(ggPay[[#This Row],[payer]], $B$2:B204, 0)), ISNUMBER(MATCH(ggPay[[#This Row],[payer]], B206:$B$4998, 0)))</f>
        <v>1</v>
      </c>
      <c r="K205" s="21" t="b">
        <v>0</v>
      </c>
      <c r="L205" s="96" t="s">
        <v>5924</v>
      </c>
    </row>
    <row r="206" spans="1:12">
      <c r="A206" s="107" t="s">
        <v>16915</v>
      </c>
      <c r="B206" s="89">
        <v>168136</v>
      </c>
      <c r="C206" s="89">
        <v>1091620</v>
      </c>
      <c r="D206" s="89">
        <v>500</v>
      </c>
      <c r="E206" s="89">
        <v>2</v>
      </c>
      <c r="F206" s="89"/>
      <c r="G206" s="21" t="e">
        <f>INDEX(Partner_details[name], MATCH(ggPay[[#This Row],[payee]], Partner_details[user id], 0))</f>
        <v>#N/A</v>
      </c>
      <c r="H206" s="21" t="e">
        <f>INDEX(Partner_details[companyName], MATCH(ggPay[[#This Row],[payee]], Partner_details[user id], 0))</f>
        <v>#N/A</v>
      </c>
      <c r="I206" s="21" t="b">
        <f>ISNUMBER(MATCH(ggPay[[#This Row],[payer]], gg_teammates[ID], 0))</f>
        <v>0</v>
      </c>
      <c r="J206" s="21" t="b">
        <f>OR(ISNUMBER(MATCH(ggPay[[#This Row],[payer]], $B$2:B205, 0)), ISNUMBER(MATCH(ggPay[[#This Row],[payer]], B207:$B$4998, 0)))</f>
        <v>0</v>
      </c>
      <c r="K206" s="21" t="b">
        <v>1</v>
      </c>
      <c r="L206" s="96" t="s">
        <v>5924</v>
      </c>
    </row>
    <row r="207" spans="1:12">
      <c r="A207" s="107" t="s">
        <v>16916</v>
      </c>
      <c r="B207" s="89">
        <v>1109401</v>
      </c>
      <c r="C207" s="89">
        <v>815282</v>
      </c>
      <c r="D207" s="89">
        <v>500</v>
      </c>
      <c r="E207" s="89">
        <v>2</v>
      </c>
      <c r="F207" s="89"/>
      <c r="G207" s="21" t="str">
        <f>INDEX(Partner_details[name], MATCH(ggPay[[#This Row],[payee]], Partner_details[user id], 0))</f>
        <v>Mane Koshkakaryan</v>
      </c>
      <c r="H207" s="21" t="str">
        <f>INDEX(Partner_details[companyName], MATCH(ggPay[[#This Row],[payee]], Partner_details[user id], 0))</f>
        <v>Bisquit</v>
      </c>
      <c r="I207" s="21" t="b">
        <f>ISNUMBER(MATCH(ggPay[[#This Row],[payer]], gg_teammates[ID], 0))</f>
        <v>0</v>
      </c>
      <c r="J207" s="21" t="b">
        <f>OR(ISNUMBER(MATCH(ggPay[[#This Row],[payer]], $B$2:B206, 0)), ISNUMBER(MATCH(ggPay[[#This Row],[payer]], B208:$B$4998, 0)))</f>
        <v>1</v>
      </c>
      <c r="K207" s="21" t="b">
        <v>0</v>
      </c>
      <c r="L207" s="96" t="s">
        <v>5924</v>
      </c>
    </row>
    <row r="208" spans="1:12">
      <c r="A208" s="107" t="s">
        <v>16917</v>
      </c>
      <c r="B208" s="89">
        <v>798</v>
      </c>
      <c r="C208" s="89">
        <v>248736</v>
      </c>
      <c r="D208" s="89">
        <v>300</v>
      </c>
      <c r="E208" s="89">
        <v>2</v>
      </c>
      <c r="F208" s="89"/>
      <c r="G208" s="21" t="str">
        <f>INDEX(Partner_details[name], MATCH(ggPay[[#This Row],[payee]], Partner_details[user id], 0))</f>
        <v>Karo</v>
      </c>
      <c r="H208" s="21" t="str">
        <f>INDEX(Partner_details[companyName], MATCH(ggPay[[#This Row],[payee]], Partner_details[user id], 0))</f>
        <v>Venlo</v>
      </c>
      <c r="I208" s="21" t="b">
        <f>ISNUMBER(MATCH(ggPay[[#This Row],[payer]], gg_teammates[ID], 0))</f>
        <v>1</v>
      </c>
      <c r="J208" s="21" t="b">
        <f>OR(ISNUMBER(MATCH(ggPay[[#This Row],[payer]], $B$2:B207, 0)), ISNUMBER(MATCH(ggPay[[#This Row],[payer]], B209:$B$4998, 0)))</f>
        <v>1</v>
      </c>
      <c r="K208" s="21" t="b">
        <v>0</v>
      </c>
      <c r="L208" s="96" t="s">
        <v>5924</v>
      </c>
    </row>
    <row r="209" spans="1:12">
      <c r="A209" s="107" t="s">
        <v>16918</v>
      </c>
      <c r="B209" s="89">
        <v>3065</v>
      </c>
      <c r="C209" s="89">
        <v>36972</v>
      </c>
      <c r="D209" s="89">
        <v>100</v>
      </c>
      <c r="E209" s="89">
        <v>2</v>
      </c>
      <c r="F209" s="89"/>
      <c r="G209" s="21" t="str">
        <f>INDEX(Partner_details[name], MATCH(ggPay[[#This Row],[payee]], Partner_details[user id], 0))</f>
        <v xml:space="preserve">Byblos Restaurant </v>
      </c>
      <c r="H209" s="21" t="str">
        <f>INDEX(Partner_details[companyName], MATCH(ggPay[[#This Row],[payee]], Partner_details[user id], 0))</f>
        <v>Byblos</v>
      </c>
      <c r="I209" s="21" t="b">
        <f>ISNUMBER(MATCH(ggPay[[#This Row],[payer]], gg_teammates[ID], 0))</f>
        <v>1</v>
      </c>
      <c r="J209" s="21" t="b">
        <f>OR(ISNUMBER(MATCH(ggPay[[#This Row],[payer]], $B$2:B208, 0)), ISNUMBER(MATCH(ggPay[[#This Row],[payer]], B210:$B$4998, 0)))</f>
        <v>1</v>
      </c>
      <c r="K209" s="21" t="b">
        <v>0</v>
      </c>
      <c r="L209" s="96" t="s">
        <v>5924</v>
      </c>
    </row>
    <row r="210" spans="1:12">
      <c r="A210" s="107" t="s">
        <v>16918</v>
      </c>
      <c r="B210" s="89">
        <v>3065</v>
      </c>
      <c r="C210" s="89">
        <v>36972</v>
      </c>
      <c r="D210" s="89">
        <v>100</v>
      </c>
      <c r="E210" s="89">
        <v>2</v>
      </c>
      <c r="F210" s="89"/>
      <c r="G210" s="21" t="str">
        <f>INDEX(Partner_details[name], MATCH(ggPay[[#This Row],[payee]], Partner_details[user id], 0))</f>
        <v xml:space="preserve">Byblos Restaurant </v>
      </c>
      <c r="H210" s="21" t="str">
        <f>INDEX(Partner_details[companyName], MATCH(ggPay[[#This Row],[payee]], Partner_details[user id], 0))</f>
        <v>Byblos</v>
      </c>
      <c r="I210" s="21" t="b">
        <f>ISNUMBER(MATCH(ggPay[[#This Row],[payer]], gg_teammates[ID], 0))</f>
        <v>1</v>
      </c>
      <c r="J210" s="21" t="b">
        <f>OR(ISNUMBER(MATCH(ggPay[[#This Row],[payer]], $B$2:B209, 0)), ISNUMBER(MATCH(ggPay[[#This Row],[payer]], B211:$B$4998, 0)))</f>
        <v>1</v>
      </c>
      <c r="K210" s="21" t="b">
        <v>0</v>
      </c>
      <c r="L210" s="96" t="s">
        <v>5924</v>
      </c>
    </row>
    <row r="211" spans="1:12">
      <c r="A211" s="107" t="s">
        <v>16919</v>
      </c>
      <c r="B211" s="89">
        <v>825186</v>
      </c>
      <c r="C211" s="89">
        <v>36972</v>
      </c>
      <c r="D211" s="89">
        <v>100</v>
      </c>
      <c r="E211" s="89">
        <v>2</v>
      </c>
      <c r="F211" s="89"/>
      <c r="G211" s="21" t="str">
        <f>INDEX(Partner_details[name], MATCH(ggPay[[#This Row],[payee]], Partner_details[user id], 0))</f>
        <v xml:space="preserve">Byblos Restaurant </v>
      </c>
      <c r="H211" s="21" t="str">
        <f>INDEX(Partner_details[companyName], MATCH(ggPay[[#This Row],[payee]], Partner_details[user id], 0))</f>
        <v>Byblos</v>
      </c>
      <c r="I211" s="21" t="b">
        <f>ISNUMBER(MATCH(ggPay[[#This Row],[payer]], gg_teammates[ID], 0))</f>
        <v>1</v>
      </c>
      <c r="J211" s="21" t="b">
        <f>OR(ISNUMBER(MATCH(ggPay[[#This Row],[payer]], $B$2:B210, 0)), ISNUMBER(MATCH(ggPay[[#This Row],[payer]], B212:$B$4998, 0)))</f>
        <v>1</v>
      </c>
      <c r="K211" s="21" t="b">
        <v>0</v>
      </c>
      <c r="L211" s="96" t="s">
        <v>5924</v>
      </c>
    </row>
    <row r="212" spans="1:12" hidden="1">
      <c r="A212" s="107" t="s">
        <v>16920</v>
      </c>
      <c r="B212" s="89">
        <v>3065</v>
      </c>
      <c r="C212" s="89">
        <v>36972</v>
      </c>
      <c r="D212" s="89">
        <v>100</v>
      </c>
      <c r="E212" s="89">
        <v>3</v>
      </c>
      <c r="F212" s="89"/>
      <c r="G212" s="21" t="str">
        <f>INDEX(Partner_details[name], MATCH(ggPay[[#This Row],[payee]], Partner_details[user id], 0))</f>
        <v xml:space="preserve">Byblos Restaurant </v>
      </c>
      <c r="H212" s="21" t="str">
        <f>INDEX(Partner_details[companyName], MATCH(ggPay[[#This Row],[payee]], Partner_details[user id], 0))</f>
        <v>Byblos</v>
      </c>
      <c r="I212" s="21" t="b">
        <f>ISNUMBER(MATCH(ggPay[[#This Row],[payer]], gg_teammates[ID], 0))</f>
        <v>1</v>
      </c>
      <c r="J212" s="21" t="b">
        <f>OR(ISNUMBER(MATCH(ggPay[[#This Row],[payer]], $B$2:B211, 0)), ISNUMBER(MATCH(ggPay[[#This Row],[payer]], B213:$B$4998, 0)))</f>
        <v>1</v>
      </c>
      <c r="K212" s="21" t="b">
        <v>0</v>
      </c>
      <c r="L212" s="96" t="s">
        <v>5924</v>
      </c>
    </row>
    <row r="213" spans="1:12">
      <c r="A213" s="107" t="s">
        <v>16921</v>
      </c>
      <c r="B213" s="89">
        <v>825186</v>
      </c>
      <c r="C213" s="89">
        <v>825186</v>
      </c>
      <c r="D213" s="89">
        <v>100</v>
      </c>
      <c r="E213" s="89">
        <v>2</v>
      </c>
      <c r="F213" s="89"/>
      <c r="G213" s="21" t="str">
        <f>INDEX(Partner_details[name], MATCH(ggPay[[#This Row],[payee]], Partner_details[user id], 0))</f>
        <v>Tigran</v>
      </c>
      <c r="H213" s="21" t="str">
        <f>INDEX(Partner_details[companyName], MATCH(ggPay[[#This Row],[payee]], Partner_details[user id], 0))</f>
        <v>gg cjsc</v>
      </c>
      <c r="I213" s="21" t="b">
        <f>ISNUMBER(MATCH(ggPay[[#This Row],[payer]], gg_teammates[ID], 0))</f>
        <v>1</v>
      </c>
      <c r="J213" s="21" t="b">
        <f>OR(ISNUMBER(MATCH(ggPay[[#This Row],[payer]], $B$2:B212, 0)), ISNUMBER(MATCH(ggPay[[#This Row],[payer]], B214:$B$4998, 0)))</f>
        <v>1</v>
      </c>
      <c r="K213" s="21" t="b">
        <v>0</v>
      </c>
      <c r="L213" s="96" t="s">
        <v>5924</v>
      </c>
    </row>
    <row r="214" spans="1:12">
      <c r="A214" s="107" t="s">
        <v>16922</v>
      </c>
      <c r="B214" s="89">
        <v>17119</v>
      </c>
      <c r="C214" s="89">
        <v>527526</v>
      </c>
      <c r="D214" s="89">
        <v>500</v>
      </c>
      <c r="E214" s="89">
        <v>2</v>
      </c>
      <c r="F214" s="89"/>
      <c r="G214" s="21" t="str">
        <f>INDEX(Partner_details[name], MATCH(ggPay[[#This Row],[payee]], Partner_details[user id], 0))</f>
        <v>Bardak</v>
      </c>
      <c r="H214" s="21" t="str">
        <f>INDEX(Partner_details[companyName], MATCH(ggPay[[#This Row],[payee]], Partner_details[user id], 0))</f>
        <v>Bardak</v>
      </c>
      <c r="I214" s="21" t="b">
        <f>ISNUMBER(MATCH(ggPay[[#This Row],[payer]], gg_teammates[ID], 0))</f>
        <v>0</v>
      </c>
      <c r="J214" s="21" t="b">
        <f>OR(ISNUMBER(MATCH(ggPay[[#This Row],[payer]], $B$2:B213, 0)), ISNUMBER(MATCH(ggPay[[#This Row],[payer]], B215:$B$4998, 0)))</f>
        <v>0</v>
      </c>
      <c r="K214" s="21" t="b">
        <v>0</v>
      </c>
      <c r="L214" s="96" t="s">
        <v>5924</v>
      </c>
    </row>
    <row r="215" spans="1:12">
      <c r="A215" s="107" t="s">
        <v>16923</v>
      </c>
      <c r="B215" s="89">
        <v>829865</v>
      </c>
      <c r="C215" s="89">
        <v>1096497</v>
      </c>
      <c r="D215" s="89">
        <v>3000</v>
      </c>
      <c r="E215" s="89">
        <v>2</v>
      </c>
      <c r="F215" s="89"/>
      <c r="G215" s="21" t="str">
        <f>INDEX(Partner_details[name], MATCH(ggPay[[#This Row],[payee]], Partner_details[user id], 0))</f>
        <v>Smoking Chef</v>
      </c>
      <c r="H215" s="21" t="str">
        <f>INDEX(Partner_details[companyName], MATCH(ggPay[[#This Row],[payee]], Partner_details[user id], 0))</f>
        <v>Smoking Chef</v>
      </c>
      <c r="I215" s="21" t="b">
        <f>ISNUMBER(MATCH(ggPay[[#This Row],[payer]], gg_teammates[ID], 0))</f>
        <v>0</v>
      </c>
      <c r="J215" s="21" t="b">
        <f>OR(ISNUMBER(MATCH(ggPay[[#This Row],[payer]], $B$2:B214, 0)), ISNUMBER(MATCH(ggPay[[#This Row],[payer]], B216:$B$4998, 0)))</f>
        <v>0</v>
      </c>
      <c r="K215" s="21" t="b">
        <v>1</v>
      </c>
      <c r="L215" s="96" t="s">
        <v>5924</v>
      </c>
    </row>
    <row r="216" spans="1:12">
      <c r="A216" s="107" t="s">
        <v>16924</v>
      </c>
      <c r="B216" s="89">
        <v>105158</v>
      </c>
      <c r="C216" s="89">
        <v>252511</v>
      </c>
      <c r="D216" s="89">
        <v>500</v>
      </c>
      <c r="E216" s="89">
        <v>2</v>
      </c>
      <c r="F216" s="89"/>
      <c r="G216" s="21" t="str">
        <f>INDEX(Partner_details[name], MATCH(ggPay[[#This Row],[payee]], Partner_details[user id], 0))</f>
        <v>Meghedi</v>
      </c>
      <c r="H216" s="21" t="str">
        <f>INDEX(Partner_details[companyName], MATCH(ggPay[[#This Row],[payee]], Partner_details[user id], 0))</f>
        <v>Lumen Coffee</v>
      </c>
      <c r="I216" s="21" t="b">
        <f>ISNUMBER(MATCH(ggPay[[#This Row],[payer]], gg_teammates[ID], 0))</f>
        <v>0</v>
      </c>
      <c r="J216" s="21" t="b">
        <f>OR(ISNUMBER(MATCH(ggPay[[#This Row],[payer]], $B$2:B215, 0)), ISNUMBER(MATCH(ggPay[[#This Row],[payer]], B217:$B$4998, 0)))</f>
        <v>0</v>
      </c>
      <c r="K216" s="21" t="b">
        <v>1</v>
      </c>
      <c r="L216" s="96" t="s">
        <v>5924</v>
      </c>
    </row>
    <row r="217" spans="1:12">
      <c r="A217" s="107" t="s">
        <v>16925</v>
      </c>
      <c r="B217" s="89">
        <v>1089623</v>
      </c>
      <c r="C217" s="89">
        <v>593823</v>
      </c>
      <c r="D217" s="89">
        <v>500</v>
      </c>
      <c r="E217" s="89">
        <v>2</v>
      </c>
      <c r="F217" s="89"/>
      <c r="G217" s="21" t="str">
        <f>INDEX(Partner_details[name], MATCH(ggPay[[#This Row],[payee]], Partner_details[user id], 0))</f>
        <v>Emilia</v>
      </c>
      <c r="H217" s="21" t="str">
        <f>INDEX(Partner_details[companyName], MATCH(ggPay[[#This Row],[payee]], Partner_details[user id], 0))</f>
        <v>Karas Khanjyan</v>
      </c>
      <c r="I217" s="21" t="b">
        <f>ISNUMBER(MATCH(ggPay[[#This Row],[payer]], gg_teammates[ID], 0))</f>
        <v>0</v>
      </c>
      <c r="J217" s="21" t="b">
        <f>OR(ISNUMBER(MATCH(ggPay[[#This Row],[payer]], $B$2:B216, 0)), ISNUMBER(MATCH(ggPay[[#This Row],[payer]], B218:$B$4998, 0)))</f>
        <v>1</v>
      </c>
      <c r="K217" s="21" t="b">
        <v>1</v>
      </c>
      <c r="L217" s="96" t="s">
        <v>5924</v>
      </c>
    </row>
    <row r="218" spans="1:12">
      <c r="A218" s="107" t="s">
        <v>16926</v>
      </c>
      <c r="B218" s="89">
        <v>657873</v>
      </c>
      <c r="C218" s="89">
        <v>80996</v>
      </c>
      <c r="D218" s="89">
        <v>500</v>
      </c>
      <c r="E218" s="89">
        <v>2</v>
      </c>
      <c r="F218" s="89"/>
      <c r="G218" s="21" t="str">
        <f>INDEX(Partner_details[name], MATCH(ggPay[[#This Row],[payee]], Partner_details[user id], 0))</f>
        <v>Lumen Coffee</v>
      </c>
      <c r="H218" s="21" t="str">
        <f>INDEX(Partner_details[companyName], MATCH(ggPay[[#This Row],[payee]], Partner_details[user id], 0))</f>
        <v>Lumen Coffee</v>
      </c>
      <c r="I218" s="21" t="b">
        <f>ISNUMBER(MATCH(ggPay[[#This Row],[payer]], gg_teammates[ID], 0))</f>
        <v>0</v>
      </c>
      <c r="J218" s="21" t="b">
        <f>OR(ISNUMBER(MATCH(ggPay[[#This Row],[payer]], $B$2:B217, 0)), ISNUMBER(MATCH(ggPay[[#This Row],[payer]], B219:$B$4998, 0)))</f>
        <v>1</v>
      </c>
      <c r="K218" s="21" t="b">
        <v>0</v>
      </c>
      <c r="L218" s="96" t="s">
        <v>5924</v>
      </c>
    </row>
    <row r="219" spans="1:12">
      <c r="A219" s="107" t="s">
        <v>16927</v>
      </c>
      <c r="B219" s="89">
        <v>201345</v>
      </c>
      <c r="C219" s="89">
        <v>1091620</v>
      </c>
      <c r="D219" s="89">
        <v>500</v>
      </c>
      <c r="E219" s="89">
        <v>2</v>
      </c>
      <c r="F219" s="89"/>
      <c r="G219" s="21" t="e">
        <f>INDEX(Partner_details[name], MATCH(ggPay[[#This Row],[payee]], Partner_details[user id], 0))</f>
        <v>#N/A</v>
      </c>
      <c r="H219" s="21" t="e">
        <f>INDEX(Partner_details[companyName], MATCH(ggPay[[#This Row],[payee]], Partner_details[user id], 0))</f>
        <v>#N/A</v>
      </c>
      <c r="I219" s="21" t="b">
        <f>ISNUMBER(MATCH(ggPay[[#This Row],[payer]], gg_teammates[ID], 0))</f>
        <v>0</v>
      </c>
      <c r="J219" s="21" t="b">
        <f>OR(ISNUMBER(MATCH(ggPay[[#This Row],[payer]], $B$2:B218, 0)), ISNUMBER(MATCH(ggPay[[#This Row],[payer]], B220:$B$4998, 0)))</f>
        <v>0</v>
      </c>
      <c r="K219" s="21" t="b">
        <v>1</v>
      </c>
      <c r="L219" s="96" t="s">
        <v>5924</v>
      </c>
    </row>
    <row r="220" spans="1:12">
      <c r="A220" s="107" t="s">
        <v>16928</v>
      </c>
      <c r="B220" s="89">
        <v>698422</v>
      </c>
      <c r="C220" s="89">
        <v>6596</v>
      </c>
      <c r="D220" s="89">
        <v>750</v>
      </c>
      <c r="E220" s="89">
        <v>2</v>
      </c>
      <c r="F220" s="89"/>
      <c r="G220" s="21" t="str">
        <f>INDEX(Partner_details[name], MATCH(ggPay[[#This Row],[payee]], Partner_details[user id], 0))</f>
        <v>Ethnoraph</v>
      </c>
      <c r="H220" s="21" t="str">
        <f>INDEX(Partner_details[companyName], MATCH(ggPay[[#This Row],[payee]], Partner_details[user id], 0))</f>
        <v>Beer Academy</v>
      </c>
      <c r="I220" s="21" t="b">
        <f>ISNUMBER(MATCH(ggPay[[#This Row],[payer]], gg_teammates[ID], 0))</f>
        <v>0</v>
      </c>
      <c r="J220" s="21" t="b">
        <f>OR(ISNUMBER(MATCH(ggPay[[#This Row],[payer]], $B$2:B219, 0)), ISNUMBER(MATCH(ggPay[[#This Row],[payer]], B221:$B$4998, 0)))</f>
        <v>1</v>
      </c>
      <c r="K220" s="21" t="b">
        <v>1</v>
      </c>
      <c r="L220" s="96" t="s">
        <v>5924</v>
      </c>
    </row>
    <row r="221" spans="1:12">
      <c r="A221" s="107" t="s">
        <v>16929</v>
      </c>
      <c r="B221" s="89">
        <v>825186</v>
      </c>
      <c r="C221" s="89">
        <v>1146805</v>
      </c>
      <c r="D221" s="89">
        <v>100</v>
      </c>
      <c r="E221" s="89">
        <v>2</v>
      </c>
      <c r="F221" s="89"/>
      <c r="G221" s="21" t="str">
        <f>INDEX(Partner_details[name], MATCH(ggPay[[#This Row],[payee]], Partner_details[user id], 0))</f>
        <v>Oksi</v>
      </c>
      <c r="H221" s="21" t="str">
        <f>INDEX(Partner_details[companyName], MATCH(ggPay[[#This Row],[payee]], Partner_details[user id], 0))</f>
        <v>Coffee music</v>
      </c>
      <c r="I221" s="21" t="b">
        <f>ISNUMBER(MATCH(ggPay[[#This Row],[payer]], gg_teammates[ID], 0))</f>
        <v>1</v>
      </c>
      <c r="J221" s="21" t="b">
        <f>OR(ISNUMBER(MATCH(ggPay[[#This Row],[payer]], $B$2:B220, 0)), ISNUMBER(MATCH(ggPay[[#This Row],[payer]], B222:$B$4998, 0)))</f>
        <v>1</v>
      </c>
      <c r="K221" s="21" t="b">
        <v>0</v>
      </c>
      <c r="L221" s="96" t="s">
        <v>5924</v>
      </c>
    </row>
    <row r="222" spans="1:12">
      <c r="A222" s="107" t="s">
        <v>16930</v>
      </c>
      <c r="B222" s="89">
        <v>6270</v>
      </c>
      <c r="C222" s="89">
        <v>274718</v>
      </c>
      <c r="D222" s="89">
        <v>500</v>
      </c>
      <c r="E222" s="89">
        <v>2</v>
      </c>
      <c r="F222" s="89"/>
      <c r="G222" s="21" t="str">
        <f>INDEX(Partner_details[name], MATCH(ggPay[[#This Row],[payee]], Partner_details[user id], 0))</f>
        <v>Tashir Khanjyan</v>
      </c>
      <c r="H222" s="21" t="str">
        <f>INDEX(Partner_details[companyName], MATCH(ggPay[[#This Row],[payee]], Partner_details[user id], 0))</f>
        <v>Tashir Khanjyan</v>
      </c>
      <c r="I222" s="21" t="b">
        <f>ISNUMBER(MATCH(ggPay[[#This Row],[payer]], gg_teammates[ID], 0))</f>
        <v>0</v>
      </c>
      <c r="J222" s="21" t="b">
        <f>OR(ISNUMBER(MATCH(ggPay[[#This Row],[payer]], $B$2:B221, 0)), ISNUMBER(MATCH(ggPay[[#This Row],[payer]], B223:$B$4998, 0)))</f>
        <v>0</v>
      </c>
      <c r="K222" s="21" t="b">
        <v>0</v>
      </c>
      <c r="L222" s="96" t="s">
        <v>5924</v>
      </c>
    </row>
    <row r="223" spans="1:12">
      <c r="A223" s="107" t="s">
        <v>16931</v>
      </c>
      <c r="B223" s="89">
        <v>1119013</v>
      </c>
      <c r="C223" s="89">
        <v>1091352</v>
      </c>
      <c r="D223" s="89">
        <v>2000</v>
      </c>
      <c r="E223" s="89">
        <v>2</v>
      </c>
      <c r="F223" s="89"/>
      <c r="G223" s="21" t="str">
        <f>INDEX(Partner_details[name], MATCH(ggPay[[#This Row],[payee]], Partner_details[user id], 0))</f>
        <v>Paul Armenia</v>
      </c>
      <c r="H223" s="21" t="str">
        <f>INDEX(Partner_details[companyName], MATCH(ggPay[[#This Row],[payee]], Partner_details[user id], 0))</f>
        <v>Paul</v>
      </c>
      <c r="I223" s="21" t="b">
        <f>ISNUMBER(MATCH(ggPay[[#This Row],[payer]], gg_teammates[ID], 0))</f>
        <v>0</v>
      </c>
      <c r="J223" s="21" t="b">
        <f>OR(ISNUMBER(MATCH(ggPay[[#This Row],[payer]], $B$2:B222, 0)), ISNUMBER(MATCH(ggPay[[#This Row],[payer]], B224:$B$4998, 0)))</f>
        <v>0</v>
      </c>
      <c r="K223" s="21" t="b">
        <v>1</v>
      </c>
      <c r="L223" s="96" t="s">
        <v>5924</v>
      </c>
    </row>
    <row r="224" spans="1:12">
      <c r="A224" s="107" t="s">
        <v>16932</v>
      </c>
      <c r="B224" s="89">
        <v>415252</v>
      </c>
      <c r="C224" s="89">
        <v>1091352</v>
      </c>
      <c r="D224" s="89">
        <v>1000</v>
      </c>
      <c r="E224" s="89">
        <v>2</v>
      </c>
      <c r="F224" s="89"/>
      <c r="G224" s="21" t="str">
        <f>INDEX(Partner_details[name], MATCH(ggPay[[#This Row],[payee]], Partner_details[user id], 0))</f>
        <v>Paul Armenia</v>
      </c>
      <c r="H224" s="21" t="str">
        <f>INDEX(Partner_details[companyName], MATCH(ggPay[[#This Row],[payee]], Partner_details[user id], 0))</f>
        <v>Paul</v>
      </c>
      <c r="I224" s="21" t="b">
        <f>ISNUMBER(MATCH(ggPay[[#This Row],[payer]], gg_teammates[ID], 0))</f>
        <v>0</v>
      </c>
      <c r="J224" s="21" t="b">
        <f>OR(ISNUMBER(MATCH(ggPay[[#This Row],[payer]], $B$2:B223, 0)), ISNUMBER(MATCH(ggPay[[#This Row],[payer]], B225:$B$4998, 0)))</f>
        <v>1</v>
      </c>
      <c r="K224" s="21" t="b">
        <v>0</v>
      </c>
      <c r="L224" s="96" t="s">
        <v>5924</v>
      </c>
    </row>
    <row r="225" spans="1:12">
      <c r="A225" s="107" t="s">
        <v>16933</v>
      </c>
      <c r="B225" s="89">
        <v>825186</v>
      </c>
      <c r="C225" s="89">
        <v>1006862</v>
      </c>
      <c r="D225" s="89">
        <v>100</v>
      </c>
      <c r="E225" s="89">
        <v>2</v>
      </c>
      <c r="F225" s="89"/>
      <c r="G225" s="21" t="str">
        <f>INDEX(Partner_details[name], MATCH(ggPay[[#This Row],[payee]], Partner_details[user id], 0))</f>
        <v>Kilikian Beer House</v>
      </c>
      <c r="H225" s="21" t="str">
        <f>INDEX(Partner_details[companyName], MATCH(ggPay[[#This Row],[payee]], Partner_details[user id], 0))</f>
        <v>Kilikian</v>
      </c>
      <c r="I225" s="21" t="b">
        <f>ISNUMBER(MATCH(ggPay[[#This Row],[payer]], gg_teammates[ID], 0))</f>
        <v>1</v>
      </c>
      <c r="J225" s="21" t="b">
        <f>OR(ISNUMBER(MATCH(ggPay[[#This Row],[payer]], $B$2:B224, 0)), ISNUMBER(MATCH(ggPay[[#This Row],[payer]], B226:$B$4998, 0)))</f>
        <v>1</v>
      </c>
      <c r="K225" s="21" t="b">
        <v>0</v>
      </c>
      <c r="L225" s="96" t="s">
        <v>5924</v>
      </c>
    </row>
    <row r="226" spans="1:12">
      <c r="A226" s="107" t="s">
        <v>16934</v>
      </c>
      <c r="B226" s="89">
        <v>825186</v>
      </c>
      <c r="C226" s="89">
        <v>1006862</v>
      </c>
      <c r="D226" s="89">
        <v>100</v>
      </c>
      <c r="E226" s="89">
        <v>2</v>
      </c>
      <c r="F226" s="89"/>
      <c r="G226" s="21" t="str">
        <f>INDEX(Partner_details[name], MATCH(ggPay[[#This Row],[payee]], Partner_details[user id], 0))</f>
        <v>Kilikian Beer House</v>
      </c>
      <c r="H226" s="21" t="str">
        <f>INDEX(Partner_details[companyName], MATCH(ggPay[[#This Row],[payee]], Partner_details[user id], 0))</f>
        <v>Kilikian</v>
      </c>
      <c r="I226" s="21" t="b">
        <f>ISNUMBER(MATCH(ggPay[[#This Row],[payer]], gg_teammates[ID], 0))</f>
        <v>1</v>
      </c>
      <c r="J226" s="21" t="b">
        <f>OR(ISNUMBER(MATCH(ggPay[[#This Row],[payer]], $B$2:B225, 0)), ISNUMBER(MATCH(ggPay[[#This Row],[payer]], B227:$B$4998, 0)))</f>
        <v>1</v>
      </c>
      <c r="K226" s="21" t="b">
        <v>0</v>
      </c>
      <c r="L226" s="96" t="s">
        <v>5924</v>
      </c>
    </row>
    <row r="227" spans="1:12">
      <c r="A227" s="107" t="s">
        <v>16935</v>
      </c>
      <c r="B227" s="89">
        <v>657873</v>
      </c>
      <c r="C227" s="89">
        <v>80996</v>
      </c>
      <c r="D227" s="89">
        <v>500</v>
      </c>
      <c r="E227" s="89">
        <v>2</v>
      </c>
      <c r="F227" s="89"/>
      <c r="G227" s="21" t="str">
        <f>INDEX(Partner_details[name], MATCH(ggPay[[#This Row],[payee]], Partner_details[user id], 0))</f>
        <v>Lumen Coffee</v>
      </c>
      <c r="H227" s="21" t="str">
        <f>INDEX(Partner_details[companyName], MATCH(ggPay[[#This Row],[payee]], Partner_details[user id], 0))</f>
        <v>Lumen Coffee</v>
      </c>
      <c r="I227" s="21" t="b">
        <f>ISNUMBER(MATCH(ggPay[[#This Row],[payer]], gg_teammates[ID], 0))</f>
        <v>0</v>
      </c>
      <c r="J227" s="21" t="b">
        <f>OR(ISNUMBER(MATCH(ggPay[[#This Row],[payer]], $B$2:B226, 0)), ISNUMBER(MATCH(ggPay[[#This Row],[payer]], B228:$B$4998, 0)))</f>
        <v>1</v>
      </c>
      <c r="K227" s="21" t="b">
        <v>0</v>
      </c>
      <c r="L227" s="96" t="s">
        <v>5924</v>
      </c>
    </row>
    <row r="228" spans="1:12" hidden="1">
      <c r="A228" s="107" t="s">
        <v>16936</v>
      </c>
      <c r="B228" s="89">
        <v>3065</v>
      </c>
      <c r="C228" s="89">
        <v>1006862</v>
      </c>
      <c r="D228" s="89">
        <v>500</v>
      </c>
      <c r="E228" s="89">
        <v>3</v>
      </c>
      <c r="F228" s="89"/>
      <c r="G228" s="21" t="str">
        <f>INDEX(Partner_details[name], MATCH(ggPay[[#This Row],[payee]], Partner_details[user id], 0))</f>
        <v>Kilikian Beer House</v>
      </c>
      <c r="H228" s="21" t="str">
        <f>INDEX(Partner_details[companyName], MATCH(ggPay[[#This Row],[payee]], Partner_details[user id], 0))</f>
        <v>Kilikian</v>
      </c>
      <c r="I228" s="21" t="b">
        <f>ISNUMBER(MATCH(ggPay[[#This Row],[payer]], gg_teammates[ID], 0))</f>
        <v>1</v>
      </c>
      <c r="J228" s="21" t="b">
        <f>OR(ISNUMBER(MATCH(ggPay[[#This Row],[payer]], $B$2:B227, 0)), ISNUMBER(MATCH(ggPay[[#This Row],[payer]], B229:$B$4998, 0)))</f>
        <v>1</v>
      </c>
      <c r="K228" s="21" t="b">
        <v>0</v>
      </c>
      <c r="L228" s="96" t="s">
        <v>5924</v>
      </c>
    </row>
    <row r="229" spans="1:12">
      <c r="A229" s="107" t="s">
        <v>16937</v>
      </c>
      <c r="B229" s="89">
        <v>17617</v>
      </c>
      <c r="C229" s="89">
        <v>1006862</v>
      </c>
      <c r="D229" s="89">
        <v>500</v>
      </c>
      <c r="E229" s="89">
        <v>2</v>
      </c>
      <c r="F229" s="89"/>
      <c r="G229" s="21" t="str">
        <f>INDEX(Partner_details[name], MATCH(ggPay[[#This Row],[payee]], Partner_details[user id], 0))</f>
        <v>Kilikian Beer House</v>
      </c>
      <c r="H229" s="21" t="str">
        <f>INDEX(Partner_details[companyName], MATCH(ggPay[[#This Row],[payee]], Partner_details[user id], 0))</f>
        <v>Kilikian</v>
      </c>
      <c r="I229" s="21" t="b">
        <f>ISNUMBER(MATCH(ggPay[[#This Row],[payer]], gg_teammates[ID], 0))</f>
        <v>1</v>
      </c>
      <c r="J229" s="21" t="b">
        <f>OR(ISNUMBER(MATCH(ggPay[[#This Row],[payer]], $B$2:B228, 0)), ISNUMBER(MATCH(ggPay[[#This Row],[payer]], B230:$B$4998, 0)))</f>
        <v>1</v>
      </c>
      <c r="K229" s="21" t="b">
        <v>0</v>
      </c>
      <c r="L229" s="96" t="s">
        <v>5924</v>
      </c>
    </row>
    <row r="230" spans="1:12">
      <c r="A230" s="107" t="s">
        <v>16937</v>
      </c>
      <c r="B230" s="89">
        <v>299967</v>
      </c>
      <c r="C230" s="89">
        <v>1006862</v>
      </c>
      <c r="D230" s="89">
        <v>1000</v>
      </c>
      <c r="E230" s="89">
        <v>2</v>
      </c>
      <c r="F230" s="89"/>
      <c r="G230" s="21" t="str">
        <f>INDEX(Partner_details[name], MATCH(ggPay[[#This Row],[payee]], Partner_details[user id], 0))</f>
        <v>Kilikian Beer House</v>
      </c>
      <c r="H230" s="21" t="str">
        <f>INDEX(Partner_details[companyName], MATCH(ggPay[[#This Row],[payee]], Partner_details[user id], 0))</f>
        <v>Kilikian</v>
      </c>
      <c r="I230" s="21" t="b">
        <f>ISNUMBER(MATCH(ggPay[[#This Row],[payer]], gg_teammates[ID], 0))</f>
        <v>1</v>
      </c>
      <c r="J230" s="21" t="b">
        <f>OR(ISNUMBER(MATCH(ggPay[[#This Row],[payer]], $B$2:B229, 0)), ISNUMBER(MATCH(ggPay[[#This Row],[payer]], B231:$B$4998, 0)))</f>
        <v>1</v>
      </c>
      <c r="K230" s="21" t="b">
        <v>0</v>
      </c>
      <c r="L230" s="96" t="s">
        <v>5924</v>
      </c>
    </row>
    <row r="231" spans="1:12" hidden="1">
      <c r="A231" s="107" t="s">
        <v>16937</v>
      </c>
      <c r="B231" s="89">
        <v>3065</v>
      </c>
      <c r="C231" s="89">
        <v>1006862</v>
      </c>
      <c r="D231" s="89">
        <v>500</v>
      </c>
      <c r="E231" s="89">
        <v>3</v>
      </c>
      <c r="F231" s="89"/>
      <c r="G231" s="21" t="str">
        <f>INDEX(Partner_details[name], MATCH(ggPay[[#This Row],[payee]], Partner_details[user id], 0))</f>
        <v>Kilikian Beer House</v>
      </c>
      <c r="H231" s="21" t="str">
        <f>INDEX(Partner_details[companyName], MATCH(ggPay[[#This Row],[payee]], Partner_details[user id], 0))</f>
        <v>Kilikian</v>
      </c>
      <c r="I231" s="21" t="b">
        <f>ISNUMBER(MATCH(ggPay[[#This Row],[payer]], gg_teammates[ID], 0))</f>
        <v>1</v>
      </c>
      <c r="J231" s="21" t="b">
        <f>OR(ISNUMBER(MATCH(ggPay[[#This Row],[payer]], $B$2:B230, 0)), ISNUMBER(MATCH(ggPay[[#This Row],[payer]], B232:$B$4998, 0)))</f>
        <v>1</v>
      </c>
      <c r="K231" s="21" t="b">
        <v>0</v>
      </c>
      <c r="L231" s="96" t="s">
        <v>5924</v>
      </c>
    </row>
    <row r="232" spans="1:12" hidden="1">
      <c r="A232" s="107" t="s">
        <v>16937</v>
      </c>
      <c r="B232" s="89">
        <v>3065</v>
      </c>
      <c r="C232" s="89">
        <v>1006862</v>
      </c>
      <c r="D232" s="89">
        <v>500</v>
      </c>
      <c r="E232" s="89">
        <v>3</v>
      </c>
      <c r="F232" s="89"/>
      <c r="G232" s="21" t="str">
        <f>INDEX(Partner_details[name], MATCH(ggPay[[#This Row],[payee]], Partner_details[user id], 0))</f>
        <v>Kilikian Beer House</v>
      </c>
      <c r="H232" s="21" t="str">
        <f>INDEX(Partner_details[companyName], MATCH(ggPay[[#This Row],[payee]], Partner_details[user id], 0))</f>
        <v>Kilikian</v>
      </c>
      <c r="I232" s="21" t="b">
        <f>ISNUMBER(MATCH(ggPay[[#This Row],[payer]], gg_teammates[ID], 0))</f>
        <v>1</v>
      </c>
      <c r="J232" s="21" t="b">
        <f>OR(ISNUMBER(MATCH(ggPay[[#This Row],[payer]], $B$2:B231, 0)), ISNUMBER(MATCH(ggPay[[#This Row],[payer]], B233:$B$4998, 0)))</f>
        <v>1</v>
      </c>
      <c r="K232" s="21" t="b">
        <v>0</v>
      </c>
      <c r="L232" s="96" t="s">
        <v>5924</v>
      </c>
    </row>
    <row r="233" spans="1:12" hidden="1">
      <c r="A233" s="107" t="s">
        <v>16938</v>
      </c>
      <c r="B233" s="89">
        <v>3065</v>
      </c>
      <c r="C233" s="89">
        <v>1006862</v>
      </c>
      <c r="D233" s="89">
        <v>500</v>
      </c>
      <c r="E233" s="89">
        <v>3</v>
      </c>
      <c r="F233" s="89"/>
      <c r="G233" s="21" t="str">
        <f>INDEX(Partner_details[name], MATCH(ggPay[[#This Row],[payee]], Partner_details[user id], 0))</f>
        <v>Kilikian Beer House</v>
      </c>
      <c r="H233" s="21" t="str">
        <f>INDEX(Partner_details[companyName], MATCH(ggPay[[#This Row],[payee]], Partner_details[user id], 0))</f>
        <v>Kilikian</v>
      </c>
      <c r="I233" s="21" t="b">
        <f>ISNUMBER(MATCH(ggPay[[#This Row],[payer]], gg_teammates[ID], 0))</f>
        <v>1</v>
      </c>
      <c r="J233" s="21" t="b">
        <f>OR(ISNUMBER(MATCH(ggPay[[#This Row],[payer]], $B$2:B232, 0)), ISNUMBER(MATCH(ggPay[[#This Row],[payer]], B234:$B$4998, 0)))</f>
        <v>1</v>
      </c>
      <c r="K233" s="21" t="b">
        <v>0</v>
      </c>
      <c r="L233" s="96" t="s">
        <v>5924</v>
      </c>
    </row>
    <row r="234" spans="1:12" hidden="1">
      <c r="A234" s="107" t="s">
        <v>16939</v>
      </c>
      <c r="B234" s="89">
        <v>220493</v>
      </c>
      <c r="C234" s="89">
        <v>296783</v>
      </c>
      <c r="D234" s="89">
        <v>1000</v>
      </c>
      <c r="E234" s="89">
        <v>3</v>
      </c>
      <c r="F234" s="89"/>
      <c r="G234" s="21" t="str">
        <f>INDEX(Partner_details[name], MATCH(ggPay[[#This Row],[payee]], Partner_details[user id], 0))</f>
        <v>Lyuba</v>
      </c>
      <c r="H234" s="21" t="str">
        <f>INDEX(Partner_details[companyName], MATCH(ggPay[[#This Row],[payee]], Partner_details[user id], 0))</f>
        <v>Beer academy</v>
      </c>
      <c r="I234" s="21" t="b">
        <f>ISNUMBER(MATCH(ggPay[[#This Row],[payer]], gg_teammates[ID], 0))</f>
        <v>0</v>
      </c>
      <c r="J234" s="21" t="b">
        <f>OR(ISNUMBER(MATCH(ggPay[[#This Row],[payer]], $B$2:B233, 0)), ISNUMBER(MATCH(ggPay[[#This Row],[payer]], B235:$B$4998, 0)))</f>
        <v>0</v>
      </c>
      <c r="K234" s="21" t="b">
        <v>1</v>
      </c>
      <c r="L234" s="96" t="s">
        <v>5924</v>
      </c>
    </row>
    <row r="235" spans="1:12">
      <c r="A235" s="107" t="s">
        <v>16940</v>
      </c>
      <c r="B235" s="89">
        <v>147152</v>
      </c>
      <c r="C235" s="89">
        <v>1091356</v>
      </c>
      <c r="D235" s="89">
        <v>500</v>
      </c>
      <c r="E235" s="89">
        <v>2</v>
      </c>
      <c r="F235" s="89"/>
      <c r="G235" s="21" t="str">
        <f>INDEX(Partner_details[name], MATCH(ggPay[[#This Row],[payee]], Partner_details[user id], 0))</f>
        <v>Malocco</v>
      </c>
      <c r="H235" s="21" t="str">
        <f>INDEX(Partner_details[companyName], MATCH(ggPay[[#This Row],[payee]], Partner_details[user id], 0))</f>
        <v>Malocco</v>
      </c>
      <c r="I235" s="21" t="b">
        <f>ISNUMBER(MATCH(ggPay[[#This Row],[payer]], gg_teammates[ID], 0))</f>
        <v>0</v>
      </c>
      <c r="J235" s="21" t="b">
        <f>OR(ISNUMBER(MATCH(ggPay[[#This Row],[payer]], $B$2:B234, 0)), ISNUMBER(MATCH(ggPay[[#This Row],[payer]], B236:$B$4998, 0)))</f>
        <v>0</v>
      </c>
      <c r="K235" s="21" t="b">
        <v>1</v>
      </c>
      <c r="L235" s="96" t="s">
        <v>5924</v>
      </c>
    </row>
    <row r="236" spans="1:12">
      <c r="A236" s="107" t="s">
        <v>16941</v>
      </c>
      <c r="B236" s="89">
        <v>367592</v>
      </c>
      <c r="C236" s="89">
        <v>296783</v>
      </c>
      <c r="D236" s="89">
        <v>2000</v>
      </c>
      <c r="E236" s="89">
        <v>2</v>
      </c>
      <c r="F236" s="89"/>
      <c r="G236" s="21" t="str">
        <f>INDEX(Partner_details[name], MATCH(ggPay[[#This Row],[payee]], Partner_details[user id], 0))</f>
        <v>Lyuba</v>
      </c>
      <c r="H236" s="21" t="str">
        <f>INDEX(Partner_details[companyName], MATCH(ggPay[[#This Row],[payee]], Partner_details[user id], 0))</f>
        <v>Beer academy</v>
      </c>
      <c r="I236" s="21" t="b">
        <f>ISNUMBER(MATCH(ggPay[[#This Row],[payer]], gg_teammates[ID], 0))</f>
        <v>0</v>
      </c>
      <c r="J236" s="21" t="b">
        <f>OR(ISNUMBER(MATCH(ggPay[[#This Row],[payer]], $B$2:B235, 0)), ISNUMBER(MATCH(ggPay[[#This Row],[payer]], B237:$B$4998, 0)))</f>
        <v>0</v>
      </c>
      <c r="K236" s="21" t="b">
        <v>1</v>
      </c>
      <c r="L236" s="96" t="s">
        <v>5924</v>
      </c>
    </row>
    <row r="237" spans="1:12">
      <c r="A237" s="107" t="s">
        <v>16942</v>
      </c>
      <c r="B237" s="89">
        <v>3783</v>
      </c>
      <c r="C237" s="89">
        <v>1091356</v>
      </c>
      <c r="D237" s="89">
        <v>500</v>
      </c>
      <c r="E237" s="89">
        <v>2</v>
      </c>
      <c r="F237" s="89"/>
      <c r="G237" s="21" t="str">
        <f>INDEX(Partner_details[name], MATCH(ggPay[[#This Row],[payee]], Partner_details[user id], 0))</f>
        <v>Malocco</v>
      </c>
      <c r="H237" s="21" t="str">
        <f>INDEX(Partner_details[companyName], MATCH(ggPay[[#This Row],[payee]], Partner_details[user id], 0))</f>
        <v>Malocco</v>
      </c>
      <c r="I237" s="21" t="b">
        <f>ISNUMBER(MATCH(ggPay[[#This Row],[payer]], gg_teammates[ID], 0))</f>
        <v>0</v>
      </c>
      <c r="J237" s="21" t="b">
        <f>OR(ISNUMBER(MATCH(ggPay[[#This Row],[payer]], $B$2:B236, 0)), ISNUMBER(MATCH(ggPay[[#This Row],[payer]], B238:$B$4998, 0)))</f>
        <v>0</v>
      </c>
      <c r="K237" s="21" t="b">
        <v>0</v>
      </c>
      <c r="L237" s="96" t="s">
        <v>5924</v>
      </c>
    </row>
    <row r="238" spans="1:12">
      <c r="A238" s="107" t="s">
        <v>16943</v>
      </c>
      <c r="B238" s="89">
        <v>245071</v>
      </c>
      <c r="C238" s="89">
        <v>1096497</v>
      </c>
      <c r="D238" s="89">
        <v>1500</v>
      </c>
      <c r="E238" s="89">
        <v>2</v>
      </c>
      <c r="F238" s="89"/>
      <c r="G238" s="21" t="str">
        <f>INDEX(Partner_details[name], MATCH(ggPay[[#This Row],[payee]], Partner_details[user id], 0))</f>
        <v>Smoking Chef</v>
      </c>
      <c r="H238" s="21" t="str">
        <f>INDEX(Partner_details[companyName], MATCH(ggPay[[#This Row],[payee]], Partner_details[user id], 0))</f>
        <v>Smoking Chef</v>
      </c>
      <c r="I238" s="21" t="b">
        <f>ISNUMBER(MATCH(ggPay[[#This Row],[payer]], gg_teammates[ID], 0))</f>
        <v>0</v>
      </c>
      <c r="J238" s="21" t="b">
        <f>OR(ISNUMBER(MATCH(ggPay[[#This Row],[payer]], $B$2:B237, 0)), ISNUMBER(MATCH(ggPay[[#This Row],[payer]], B239:$B$4998, 0)))</f>
        <v>1</v>
      </c>
      <c r="K238" s="21" t="b">
        <v>0</v>
      </c>
      <c r="L238" s="96" t="s">
        <v>5924</v>
      </c>
    </row>
    <row r="239" spans="1:12" hidden="1">
      <c r="A239" s="107" t="s">
        <v>16944</v>
      </c>
      <c r="B239" s="89">
        <v>21918</v>
      </c>
      <c r="C239" s="89">
        <v>296783</v>
      </c>
      <c r="D239" s="89">
        <v>1000</v>
      </c>
      <c r="E239" s="89">
        <v>3</v>
      </c>
      <c r="F239" s="89"/>
      <c r="G239" s="21" t="str">
        <f>INDEX(Partner_details[name], MATCH(ggPay[[#This Row],[payee]], Partner_details[user id], 0))</f>
        <v>Lyuba</v>
      </c>
      <c r="H239" s="21" t="str">
        <f>INDEX(Partner_details[companyName], MATCH(ggPay[[#This Row],[payee]], Partner_details[user id], 0))</f>
        <v>Beer academy</v>
      </c>
      <c r="I239" s="21" t="b">
        <f>ISNUMBER(MATCH(ggPay[[#This Row],[payer]], gg_teammates[ID], 0))</f>
        <v>0</v>
      </c>
      <c r="J239" s="21" t="b">
        <f>OR(ISNUMBER(MATCH(ggPay[[#This Row],[payer]], $B$2:B238, 0)), ISNUMBER(MATCH(ggPay[[#This Row],[payer]], B240:$B$4998, 0)))</f>
        <v>1</v>
      </c>
      <c r="K239" s="21" t="b">
        <v>0</v>
      </c>
      <c r="L239" s="96" t="s">
        <v>5924</v>
      </c>
    </row>
    <row r="240" spans="1:12" hidden="1">
      <c r="A240" s="107" t="s">
        <v>16945</v>
      </c>
      <c r="B240" s="89">
        <v>21918</v>
      </c>
      <c r="C240" s="89">
        <v>296783</v>
      </c>
      <c r="D240" s="89">
        <v>1000</v>
      </c>
      <c r="E240" s="89">
        <v>3</v>
      </c>
      <c r="F240" s="89"/>
      <c r="G240" s="21" t="str">
        <f>INDEX(Partner_details[name], MATCH(ggPay[[#This Row],[payee]], Partner_details[user id], 0))</f>
        <v>Lyuba</v>
      </c>
      <c r="H240" s="21" t="str">
        <f>INDEX(Partner_details[companyName], MATCH(ggPay[[#This Row],[payee]], Partner_details[user id], 0))</f>
        <v>Beer academy</v>
      </c>
      <c r="I240" s="21" t="b">
        <f>ISNUMBER(MATCH(ggPay[[#This Row],[payer]], gg_teammates[ID], 0))</f>
        <v>0</v>
      </c>
      <c r="J240" s="21" t="b">
        <f>OR(ISNUMBER(MATCH(ggPay[[#This Row],[payer]], $B$2:B239, 0)), ISNUMBER(MATCH(ggPay[[#This Row],[payer]], B241:$B$4998, 0)))</f>
        <v>1</v>
      </c>
      <c r="K240" s="21" t="b">
        <v>0</v>
      </c>
      <c r="L240" s="96" t="s">
        <v>5924</v>
      </c>
    </row>
    <row r="241" spans="1:12" hidden="1">
      <c r="A241" s="107" t="s">
        <v>16945</v>
      </c>
      <c r="B241" s="89">
        <v>21918</v>
      </c>
      <c r="C241" s="89">
        <v>296783</v>
      </c>
      <c r="D241" s="89">
        <v>1000</v>
      </c>
      <c r="E241" s="89">
        <v>3</v>
      </c>
      <c r="F241" s="89"/>
      <c r="G241" s="21" t="str">
        <f>INDEX(Partner_details[name], MATCH(ggPay[[#This Row],[payee]], Partner_details[user id], 0))</f>
        <v>Lyuba</v>
      </c>
      <c r="H241" s="21" t="str">
        <f>INDEX(Partner_details[companyName], MATCH(ggPay[[#This Row],[payee]], Partner_details[user id], 0))</f>
        <v>Beer academy</v>
      </c>
      <c r="I241" s="21" t="b">
        <f>ISNUMBER(MATCH(ggPay[[#This Row],[payer]], gg_teammates[ID], 0))</f>
        <v>0</v>
      </c>
      <c r="J241" s="21" t="b">
        <f>OR(ISNUMBER(MATCH(ggPay[[#This Row],[payer]], $B$2:B240, 0)), ISNUMBER(MATCH(ggPay[[#This Row],[payer]], B242:$B$4998, 0)))</f>
        <v>1</v>
      </c>
      <c r="K241" s="21" t="b">
        <v>0</v>
      </c>
      <c r="L241" s="96" t="s">
        <v>5924</v>
      </c>
    </row>
    <row r="242" spans="1:12">
      <c r="A242" s="107" t="s">
        <v>16946</v>
      </c>
      <c r="B242" s="89">
        <v>825186</v>
      </c>
      <c r="C242" s="89">
        <v>780293</v>
      </c>
      <c r="D242" s="89">
        <v>100</v>
      </c>
      <c r="E242" s="89">
        <v>2</v>
      </c>
      <c r="F242" s="89"/>
      <c r="G242" s="21" t="str">
        <f>INDEX(Partner_details[name], MATCH(ggPay[[#This Row],[payee]], Partner_details[user id], 0))</f>
        <v>Sako</v>
      </c>
      <c r="H242" s="21" t="str">
        <f>INDEX(Partner_details[companyName], MATCH(ggPay[[#This Row],[payee]], Partner_details[user id], 0))</f>
        <v>Tsitron</v>
      </c>
      <c r="I242" s="21" t="b">
        <f>ISNUMBER(MATCH(ggPay[[#This Row],[payer]], gg_teammates[ID], 0))</f>
        <v>1</v>
      </c>
      <c r="J242" s="21" t="b">
        <f>OR(ISNUMBER(MATCH(ggPay[[#This Row],[payer]], $B$2:B241, 0)), ISNUMBER(MATCH(ggPay[[#This Row],[payer]], B243:$B$4998, 0)))</f>
        <v>1</v>
      </c>
      <c r="K242" s="21" t="b">
        <v>0</v>
      </c>
      <c r="L242" s="96" t="s">
        <v>5924</v>
      </c>
    </row>
    <row r="243" spans="1:12" hidden="1">
      <c r="A243" s="107" t="s">
        <v>16947</v>
      </c>
      <c r="B243" s="89">
        <v>825186</v>
      </c>
      <c r="C243" s="89">
        <v>825186</v>
      </c>
      <c r="D243" s="89">
        <v>5000</v>
      </c>
      <c r="E243" s="89">
        <v>3</v>
      </c>
      <c r="F243" s="89" t="s">
        <v>5939</v>
      </c>
      <c r="G243" s="21" t="str">
        <f>INDEX(Partner_details[name], MATCH(ggPay[[#This Row],[payee]], Partner_details[user id], 0))</f>
        <v>Tigran</v>
      </c>
      <c r="H243" s="21" t="str">
        <f>INDEX(Partner_details[companyName], MATCH(ggPay[[#This Row],[payee]], Partner_details[user id], 0))</f>
        <v>gg cjsc</v>
      </c>
      <c r="I243" s="21" t="b">
        <f>ISNUMBER(MATCH(ggPay[[#This Row],[payer]], gg_teammates[ID], 0))</f>
        <v>1</v>
      </c>
      <c r="J243" s="21" t="b">
        <f>OR(ISNUMBER(MATCH(ggPay[[#This Row],[payer]], $B$2:B242, 0)), ISNUMBER(MATCH(ggPay[[#This Row],[payer]], B244:$B$4998, 0)))</f>
        <v>1</v>
      </c>
      <c r="K243" s="21" t="b">
        <v>0</v>
      </c>
      <c r="L243" s="96" t="s">
        <v>5924</v>
      </c>
    </row>
    <row r="244" spans="1:12">
      <c r="A244" s="107" t="s">
        <v>16948</v>
      </c>
      <c r="B244" s="89">
        <v>839</v>
      </c>
      <c r="C244" s="89">
        <v>736628</v>
      </c>
      <c r="D244" s="89">
        <v>1000</v>
      </c>
      <c r="E244" s="89">
        <v>2</v>
      </c>
      <c r="F244" s="89"/>
      <c r="G244" s="21" t="str">
        <f>INDEX(Partner_details[name], MATCH(ggPay[[#This Row],[payee]], Partner_details[user id], 0))</f>
        <v>Անահիտ</v>
      </c>
      <c r="H244" s="21" t="str">
        <f>INDEX(Partner_details[companyName], MATCH(ggPay[[#This Row],[payee]], Partner_details[user id], 0))</f>
        <v>gg cjsc</v>
      </c>
      <c r="I244" s="21" t="b">
        <f>ISNUMBER(MATCH(ggPay[[#This Row],[payer]], gg_teammates[ID], 0))</f>
        <v>1</v>
      </c>
      <c r="J244" s="21" t="b">
        <f>OR(ISNUMBER(MATCH(ggPay[[#This Row],[payer]], $B$2:B243, 0)), ISNUMBER(MATCH(ggPay[[#This Row],[payer]], B245:$B$4998, 0)))</f>
        <v>1</v>
      </c>
      <c r="K244" s="21" t="b">
        <v>0</v>
      </c>
      <c r="L244" s="96" t="s">
        <v>5924</v>
      </c>
    </row>
    <row r="245" spans="1:12" hidden="1">
      <c r="A245" s="107" t="s">
        <v>16949</v>
      </c>
      <c r="B245" s="89">
        <v>957701</v>
      </c>
      <c r="C245" s="89">
        <v>262511</v>
      </c>
      <c r="D245" s="89">
        <v>1000</v>
      </c>
      <c r="E245" s="89">
        <v>3</v>
      </c>
      <c r="F245" s="89"/>
      <c r="G245" s="21" t="str">
        <f>INDEX(Partner_details[name], MATCH(ggPay[[#This Row],[payee]], Partner_details[user id], 0))</f>
        <v>Vahan</v>
      </c>
      <c r="H245" s="21" t="str">
        <f>INDEX(Partner_details[companyName], MATCH(ggPay[[#This Row],[payee]], Partner_details[user id], 0))</f>
        <v>gg cjsc</v>
      </c>
      <c r="I245" s="21" t="b">
        <f>ISNUMBER(MATCH(ggPay[[#This Row],[payer]], gg_teammates[ID], 0))</f>
        <v>1</v>
      </c>
      <c r="J245" s="21" t="b">
        <f>OR(ISNUMBER(MATCH(ggPay[[#This Row],[payer]], $B$2:B244, 0)), ISNUMBER(MATCH(ggPay[[#This Row],[payer]], B246:$B$4998, 0)))</f>
        <v>1</v>
      </c>
      <c r="K245" s="21" t="b">
        <v>0</v>
      </c>
      <c r="L245" s="96" t="s">
        <v>5924</v>
      </c>
    </row>
    <row r="246" spans="1:12">
      <c r="A246" s="107" t="s">
        <v>16950</v>
      </c>
      <c r="B246" s="89">
        <v>1114568</v>
      </c>
      <c r="C246" s="89">
        <v>1091356</v>
      </c>
      <c r="D246" s="89">
        <v>1000</v>
      </c>
      <c r="E246" s="89">
        <v>2</v>
      </c>
      <c r="F246" s="89"/>
      <c r="G246" s="21" t="str">
        <f>INDEX(Partner_details[name], MATCH(ggPay[[#This Row],[payee]], Partner_details[user id], 0))</f>
        <v>Malocco</v>
      </c>
      <c r="H246" s="21" t="str">
        <f>INDEX(Partner_details[companyName], MATCH(ggPay[[#This Row],[payee]], Partner_details[user id], 0))</f>
        <v>Malocco</v>
      </c>
      <c r="I246" s="21" t="b">
        <f>ISNUMBER(MATCH(ggPay[[#This Row],[payer]], gg_teammates[ID], 0))</f>
        <v>0</v>
      </c>
      <c r="J246" s="21" t="b">
        <f>OR(ISNUMBER(MATCH(ggPay[[#This Row],[payer]], $B$2:B245, 0)), ISNUMBER(MATCH(ggPay[[#This Row],[payer]], B247:$B$4998, 0)))</f>
        <v>0</v>
      </c>
      <c r="K246" s="21" t="b">
        <v>1</v>
      </c>
      <c r="L246" s="96" t="s">
        <v>5924</v>
      </c>
    </row>
    <row r="247" spans="1:12">
      <c r="A247" s="107" t="s">
        <v>16951</v>
      </c>
      <c r="B247" s="89">
        <v>1025610</v>
      </c>
      <c r="C247" s="89">
        <v>262511</v>
      </c>
      <c r="D247" s="89">
        <v>1000</v>
      </c>
      <c r="E247" s="89">
        <v>2</v>
      </c>
      <c r="F247" s="89"/>
      <c r="G247" s="21" t="str">
        <f>INDEX(Partner_details[name], MATCH(ggPay[[#This Row],[payee]], Partner_details[user id], 0))</f>
        <v>Vahan</v>
      </c>
      <c r="H247" s="21" t="str">
        <f>INDEX(Partner_details[companyName], MATCH(ggPay[[#This Row],[payee]], Partner_details[user id], 0))</f>
        <v>gg cjsc</v>
      </c>
      <c r="I247" s="21" t="b">
        <f>ISNUMBER(MATCH(ggPay[[#This Row],[payer]], gg_teammates[ID], 0))</f>
        <v>1</v>
      </c>
      <c r="J247" s="21" t="b">
        <f>OR(ISNUMBER(MATCH(ggPay[[#This Row],[payer]], $B$2:B246, 0)), ISNUMBER(MATCH(ggPay[[#This Row],[payer]], B248:$B$4998, 0)))</f>
        <v>0</v>
      </c>
      <c r="K247" s="21" t="b">
        <v>1</v>
      </c>
      <c r="L247" s="96" t="s">
        <v>5924</v>
      </c>
    </row>
    <row r="248" spans="1:12">
      <c r="A248" s="107" t="s">
        <v>16952</v>
      </c>
      <c r="B248" s="89">
        <v>798</v>
      </c>
      <c r="C248" s="89">
        <v>248736</v>
      </c>
      <c r="D248" s="89">
        <v>500</v>
      </c>
      <c r="E248" s="89">
        <v>2</v>
      </c>
      <c r="F248" s="89"/>
      <c r="G248" s="21" t="str">
        <f>INDEX(Partner_details[name], MATCH(ggPay[[#This Row],[payee]], Partner_details[user id], 0))</f>
        <v>Karo</v>
      </c>
      <c r="H248" s="21" t="str">
        <f>INDEX(Partner_details[companyName], MATCH(ggPay[[#This Row],[payee]], Partner_details[user id], 0))</f>
        <v>Venlo</v>
      </c>
      <c r="I248" s="21" t="b">
        <f>ISNUMBER(MATCH(ggPay[[#This Row],[payer]], gg_teammates[ID], 0))</f>
        <v>1</v>
      </c>
      <c r="J248" s="21" t="b">
        <f>OR(ISNUMBER(MATCH(ggPay[[#This Row],[payer]], $B$2:B247, 0)), ISNUMBER(MATCH(ggPay[[#This Row],[payer]], B249:$B$4998, 0)))</f>
        <v>1</v>
      </c>
      <c r="K248" s="21" t="b">
        <v>0</v>
      </c>
      <c r="L248" s="96" t="s">
        <v>5924</v>
      </c>
    </row>
    <row r="249" spans="1:12">
      <c r="A249" s="107" t="s">
        <v>16953</v>
      </c>
      <c r="B249" s="89">
        <v>67738</v>
      </c>
      <c r="C249" s="89">
        <v>1091356</v>
      </c>
      <c r="D249" s="89">
        <v>1500</v>
      </c>
      <c r="E249" s="89">
        <v>2</v>
      </c>
      <c r="F249" s="89"/>
      <c r="G249" s="21" t="str">
        <f>INDEX(Partner_details[name], MATCH(ggPay[[#This Row],[payee]], Partner_details[user id], 0))</f>
        <v>Malocco</v>
      </c>
      <c r="H249" s="21" t="str">
        <f>INDEX(Partner_details[companyName], MATCH(ggPay[[#This Row],[payee]], Partner_details[user id], 0))</f>
        <v>Malocco</v>
      </c>
      <c r="I249" s="21" t="b">
        <f>ISNUMBER(MATCH(ggPay[[#This Row],[payer]], gg_teammates[ID], 0))</f>
        <v>0</v>
      </c>
      <c r="J249" s="21" t="b">
        <f>OR(ISNUMBER(MATCH(ggPay[[#This Row],[payer]], $B$2:B248, 0)), ISNUMBER(MATCH(ggPay[[#This Row],[payer]], B250:$B$4998, 0)))</f>
        <v>1</v>
      </c>
      <c r="K249" s="21" t="b">
        <v>0</v>
      </c>
      <c r="L249" s="96" t="s">
        <v>5924</v>
      </c>
    </row>
    <row r="250" spans="1:12">
      <c r="A250" s="107" t="s">
        <v>16954</v>
      </c>
      <c r="B250" s="89">
        <v>657873</v>
      </c>
      <c r="C250" s="89">
        <v>80996</v>
      </c>
      <c r="D250" s="89">
        <v>500</v>
      </c>
      <c r="E250" s="89">
        <v>2</v>
      </c>
      <c r="F250" s="89"/>
      <c r="G250" s="21" t="str">
        <f>INDEX(Partner_details[name], MATCH(ggPay[[#This Row],[payee]], Partner_details[user id], 0))</f>
        <v>Lumen Coffee</v>
      </c>
      <c r="H250" s="21" t="str">
        <f>INDEX(Partner_details[companyName], MATCH(ggPay[[#This Row],[payee]], Partner_details[user id], 0))</f>
        <v>Lumen Coffee</v>
      </c>
      <c r="I250" s="21" t="b">
        <f>ISNUMBER(MATCH(ggPay[[#This Row],[payer]], gg_teammates[ID], 0))</f>
        <v>0</v>
      </c>
      <c r="J250" s="21" t="b">
        <f>OR(ISNUMBER(MATCH(ggPay[[#This Row],[payer]], $B$2:B249, 0)), ISNUMBER(MATCH(ggPay[[#This Row],[payer]], B251:$B$4998, 0)))</f>
        <v>1</v>
      </c>
      <c r="K250" s="21" t="b">
        <v>0</v>
      </c>
      <c r="L250" s="96" t="s">
        <v>5924</v>
      </c>
    </row>
    <row r="251" spans="1:12">
      <c r="A251" s="107" t="s">
        <v>16955</v>
      </c>
      <c r="B251" s="89">
        <v>798</v>
      </c>
      <c r="C251" s="89">
        <v>262511</v>
      </c>
      <c r="D251" s="89">
        <v>1000</v>
      </c>
      <c r="E251" s="89">
        <v>2</v>
      </c>
      <c r="F251" s="89"/>
      <c r="G251" s="21" t="str">
        <f>INDEX(Partner_details[name], MATCH(ggPay[[#This Row],[payee]], Partner_details[user id], 0))</f>
        <v>Vahan</v>
      </c>
      <c r="H251" s="21" t="str">
        <f>INDEX(Partner_details[companyName], MATCH(ggPay[[#This Row],[payee]], Partner_details[user id], 0))</f>
        <v>gg cjsc</v>
      </c>
      <c r="I251" s="21" t="b">
        <f>ISNUMBER(MATCH(ggPay[[#This Row],[payer]], gg_teammates[ID], 0))</f>
        <v>1</v>
      </c>
      <c r="J251" s="21" t="b">
        <f>OR(ISNUMBER(MATCH(ggPay[[#This Row],[payer]], $B$2:B250, 0)), ISNUMBER(MATCH(ggPay[[#This Row],[payer]], B252:$B$4998, 0)))</f>
        <v>1</v>
      </c>
      <c r="K251" s="21" t="b">
        <v>0</v>
      </c>
      <c r="L251" s="96" t="s">
        <v>5924</v>
      </c>
    </row>
    <row r="252" spans="1:12" hidden="1">
      <c r="A252" s="107" t="s">
        <v>16956</v>
      </c>
      <c r="B252" s="89">
        <v>4074</v>
      </c>
      <c r="C252" s="89">
        <v>170927</v>
      </c>
      <c r="D252" s="89">
        <v>500</v>
      </c>
      <c r="E252" s="89">
        <v>3</v>
      </c>
      <c r="F252" s="89" t="s">
        <v>6079</v>
      </c>
      <c r="G252" s="21" t="str">
        <f>INDEX(Partner_details[name], MATCH(ggPay[[#This Row],[payee]], Partner_details[user id], 0))</f>
        <v>Bagel Shop</v>
      </c>
      <c r="H252" s="21" t="str">
        <f>INDEX(Partner_details[companyName], MATCH(ggPay[[#This Row],[payee]], Partner_details[user id], 0))</f>
        <v>Bagel</v>
      </c>
      <c r="I252" s="21" t="b">
        <f>ISNUMBER(MATCH(ggPay[[#This Row],[payer]], gg_teammates[ID], 0))</f>
        <v>0</v>
      </c>
      <c r="J252" s="21" t="b">
        <f>OR(ISNUMBER(MATCH(ggPay[[#This Row],[payer]], $B$2:B251, 0)), ISNUMBER(MATCH(ggPay[[#This Row],[payer]], B253:$B$4998, 0)))</f>
        <v>1</v>
      </c>
      <c r="K252" s="21" t="b">
        <v>0</v>
      </c>
      <c r="L252" s="96" t="s">
        <v>5924</v>
      </c>
    </row>
    <row r="253" spans="1:12" hidden="1">
      <c r="A253" s="107" t="s">
        <v>16957</v>
      </c>
      <c r="B253" s="89">
        <v>4074</v>
      </c>
      <c r="C253" s="89">
        <v>170927</v>
      </c>
      <c r="D253" s="89">
        <v>500</v>
      </c>
      <c r="E253" s="89">
        <v>3</v>
      </c>
      <c r="F253" s="89" t="s">
        <v>5934</v>
      </c>
      <c r="G253" s="21" t="str">
        <f>INDEX(Partner_details[name], MATCH(ggPay[[#This Row],[payee]], Partner_details[user id], 0))</f>
        <v>Bagel Shop</v>
      </c>
      <c r="H253" s="21" t="str">
        <f>INDEX(Partner_details[companyName], MATCH(ggPay[[#This Row],[payee]], Partner_details[user id], 0))</f>
        <v>Bagel</v>
      </c>
      <c r="I253" s="21" t="b">
        <f>ISNUMBER(MATCH(ggPay[[#This Row],[payer]], gg_teammates[ID], 0))</f>
        <v>0</v>
      </c>
      <c r="J253" s="21" t="b">
        <f>OR(ISNUMBER(MATCH(ggPay[[#This Row],[payer]], $B$2:B252, 0)), ISNUMBER(MATCH(ggPay[[#This Row],[payer]], B254:$B$4998, 0)))</f>
        <v>1</v>
      </c>
      <c r="K253" s="21" t="b">
        <v>0</v>
      </c>
      <c r="L253" s="96" t="s">
        <v>5924</v>
      </c>
    </row>
    <row r="254" spans="1:12" hidden="1">
      <c r="A254" s="107" t="s">
        <v>16958</v>
      </c>
      <c r="B254" s="89">
        <v>4074</v>
      </c>
      <c r="C254" s="89">
        <v>170927</v>
      </c>
      <c r="D254" s="89">
        <v>500</v>
      </c>
      <c r="E254" s="89">
        <v>3</v>
      </c>
      <c r="F254" s="89" t="s">
        <v>5934</v>
      </c>
      <c r="G254" s="21" t="str">
        <f>INDEX(Partner_details[name], MATCH(ggPay[[#This Row],[payee]], Partner_details[user id], 0))</f>
        <v>Bagel Shop</v>
      </c>
      <c r="H254" s="21" t="str">
        <f>INDEX(Partner_details[companyName], MATCH(ggPay[[#This Row],[payee]], Partner_details[user id], 0))</f>
        <v>Bagel</v>
      </c>
      <c r="I254" s="21" t="b">
        <f>ISNUMBER(MATCH(ggPay[[#This Row],[payer]], gg_teammates[ID], 0))</f>
        <v>0</v>
      </c>
      <c r="J254" s="21" t="b">
        <f>OR(ISNUMBER(MATCH(ggPay[[#This Row],[payer]], $B$2:B253, 0)), ISNUMBER(MATCH(ggPay[[#This Row],[payer]], B255:$B$4998, 0)))</f>
        <v>1</v>
      </c>
      <c r="K254" s="21" t="b">
        <v>0</v>
      </c>
      <c r="L254" s="96" t="s">
        <v>5924</v>
      </c>
    </row>
    <row r="255" spans="1:12">
      <c r="A255" s="107" t="s">
        <v>16959</v>
      </c>
      <c r="B255" s="89">
        <v>952562</v>
      </c>
      <c r="C255" s="89">
        <v>274718</v>
      </c>
      <c r="D255" s="89">
        <v>500</v>
      </c>
      <c r="E255" s="89">
        <v>2</v>
      </c>
      <c r="F255" s="89"/>
      <c r="G255" s="21" t="str">
        <f>INDEX(Partner_details[name], MATCH(ggPay[[#This Row],[payee]], Partner_details[user id], 0))</f>
        <v>Tashir Khanjyan</v>
      </c>
      <c r="H255" s="21" t="str">
        <f>INDEX(Partner_details[companyName], MATCH(ggPay[[#This Row],[payee]], Partner_details[user id], 0))</f>
        <v>Tashir Khanjyan</v>
      </c>
      <c r="I255" s="21" t="b">
        <f>ISNUMBER(MATCH(ggPay[[#This Row],[payer]], gg_teammates[ID], 0))</f>
        <v>0</v>
      </c>
      <c r="J255" s="21" t="b">
        <f>OR(ISNUMBER(MATCH(ggPay[[#This Row],[payer]], $B$2:B254, 0)), ISNUMBER(MATCH(ggPay[[#This Row],[payer]], B256:$B$4998, 0)))</f>
        <v>0</v>
      </c>
      <c r="K255" s="21" t="b">
        <v>1</v>
      </c>
      <c r="L255" s="96" t="s">
        <v>5924</v>
      </c>
    </row>
    <row r="256" spans="1:12">
      <c r="A256" s="107" t="s">
        <v>16960</v>
      </c>
      <c r="B256" s="89">
        <v>607889</v>
      </c>
      <c r="C256" s="89">
        <v>36972</v>
      </c>
      <c r="D256" s="89">
        <v>1000</v>
      </c>
      <c r="E256" s="89">
        <v>2</v>
      </c>
      <c r="F256" s="89"/>
      <c r="G256" s="21" t="str">
        <f>INDEX(Partner_details[name], MATCH(ggPay[[#This Row],[payee]], Partner_details[user id], 0))</f>
        <v xml:space="preserve">Byblos Restaurant </v>
      </c>
      <c r="H256" s="21" t="str">
        <f>INDEX(Partner_details[companyName], MATCH(ggPay[[#This Row],[payee]], Partner_details[user id], 0))</f>
        <v>Byblos</v>
      </c>
      <c r="I256" s="21" t="b">
        <f>ISNUMBER(MATCH(ggPay[[#This Row],[payer]], gg_teammates[ID], 0))</f>
        <v>0</v>
      </c>
      <c r="J256" s="21" t="b">
        <f>OR(ISNUMBER(MATCH(ggPay[[#This Row],[payer]], $B$2:B255, 0)), ISNUMBER(MATCH(ggPay[[#This Row],[payer]], B257:$B$4998, 0)))</f>
        <v>1</v>
      </c>
      <c r="K256" s="21" t="b">
        <v>1</v>
      </c>
      <c r="L256" s="96" t="s">
        <v>5924</v>
      </c>
    </row>
    <row r="257" spans="1:12" hidden="1">
      <c r="A257" s="107" t="s">
        <v>16961</v>
      </c>
      <c r="B257" s="89">
        <v>653074</v>
      </c>
      <c r="C257" s="89">
        <v>1142351</v>
      </c>
      <c r="D257" s="89">
        <v>500</v>
      </c>
      <c r="E257" s="89">
        <v>3</v>
      </c>
      <c r="F257" s="89" t="s">
        <v>5939</v>
      </c>
      <c r="G257" s="21" t="e">
        <f>INDEX(Partner_details[name], MATCH(ggPay[[#This Row],[payee]], Partner_details[user id], 0))</f>
        <v>#N/A</v>
      </c>
      <c r="H257" s="21" t="e">
        <f>INDEX(Partner_details[companyName], MATCH(ggPay[[#This Row],[payee]], Partner_details[user id], 0))</f>
        <v>#N/A</v>
      </c>
      <c r="I257" s="21" t="b">
        <f>ISNUMBER(MATCH(ggPay[[#This Row],[payer]], gg_teammates[ID], 0))</f>
        <v>0</v>
      </c>
      <c r="J257" s="21" t="b">
        <f>OR(ISNUMBER(MATCH(ggPay[[#This Row],[payer]], $B$2:B256, 0)), ISNUMBER(MATCH(ggPay[[#This Row],[payer]], B258:$B$4998, 0)))</f>
        <v>0</v>
      </c>
      <c r="K257" s="21" t="b">
        <v>0</v>
      </c>
      <c r="L257" s="96" t="s">
        <v>5924</v>
      </c>
    </row>
    <row r="258" spans="1:12" hidden="1">
      <c r="A258" s="107" t="s">
        <v>16962</v>
      </c>
      <c r="B258" s="89">
        <v>47606</v>
      </c>
      <c r="C258" s="89">
        <v>1091356</v>
      </c>
      <c r="D258" s="89">
        <v>500</v>
      </c>
      <c r="E258" s="89">
        <v>3</v>
      </c>
      <c r="F258" s="89" t="s">
        <v>5939</v>
      </c>
      <c r="G258" s="21" t="str">
        <f>INDEX(Partner_details[name], MATCH(ggPay[[#This Row],[payee]], Partner_details[user id], 0))</f>
        <v>Malocco</v>
      </c>
      <c r="H258" s="21" t="str">
        <f>INDEX(Partner_details[companyName], MATCH(ggPay[[#This Row],[payee]], Partner_details[user id], 0))</f>
        <v>Malocco</v>
      </c>
      <c r="I258" s="21" t="b">
        <f>ISNUMBER(MATCH(ggPay[[#This Row],[payer]], gg_teammates[ID], 0))</f>
        <v>0</v>
      </c>
      <c r="J258" s="21" t="b">
        <f>OR(ISNUMBER(MATCH(ggPay[[#This Row],[payer]], $B$2:B257, 0)), ISNUMBER(MATCH(ggPay[[#This Row],[payer]], B259:$B$4998, 0)))</f>
        <v>1</v>
      </c>
      <c r="K258" s="21" t="b">
        <v>0</v>
      </c>
      <c r="L258" s="96" t="s">
        <v>5924</v>
      </c>
    </row>
    <row r="259" spans="1:12" hidden="1">
      <c r="A259" s="107" t="s">
        <v>16962</v>
      </c>
      <c r="B259" s="89">
        <v>47606</v>
      </c>
      <c r="C259" s="89">
        <v>1091356</v>
      </c>
      <c r="D259" s="89">
        <v>500</v>
      </c>
      <c r="E259" s="89">
        <v>3</v>
      </c>
      <c r="F259" s="89" t="s">
        <v>6079</v>
      </c>
      <c r="G259" s="21" t="str">
        <f>INDEX(Partner_details[name], MATCH(ggPay[[#This Row],[payee]], Partner_details[user id], 0))</f>
        <v>Malocco</v>
      </c>
      <c r="H259" s="21" t="str">
        <f>INDEX(Partner_details[companyName], MATCH(ggPay[[#This Row],[payee]], Partner_details[user id], 0))</f>
        <v>Malocco</v>
      </c>
      <c r="I259" s="21" t="b">
        <f>ISNUMBER(MATCH(ggPay[[#This Row],[payer]], gg_teammates[ID], 0))</f>
        <v>0</v>
      </c>
      <c r="J259" s="21" t="b">
        <f>OR(ISNUMBER(MATCH(ggPay[[#This Row],[payer]], $B$2:B258, 0)), ISNUMBER(MATCH(ggPay[[#This Row],[payer]], B260:$B$4998, 0)))</f>
        <v>1</v>
      </c>
      <c r="K259" s="21" t="b">
        <v>0</v>
      </c>
      <c r="L259" s="96" t="s">
        <v>5924</v>
      </c>
    </row>
    <row r="260" spans="1:12">
      <c r="A260" s="107" t="s">
        <v>16963</v>
      </c>
      <c r="B260" s="89">
        <v>178665</v>
      </c>
      <c r="C260" s="89">
        <v>105886</v>
      </c>
      <c r="D260" s="89">
        <v>1000</v>
      </c>
      <c r="E260" s="89">
        <v>2</v>
      </c>
      <c r="F260" s="89"/>
      <c r="G260" s="21" t="str">
        <f>INDEX(Partner_details[name], MATCH(ggPay[[#This Row],[payee]], Partner_details[user id], 0))</f>
        <v>Mov</v>
      </c>
      <c r="H260" s="21" t="str">
        <f>INDEX(Partner_details[companyName], MATCH(ggPay[[#This Row],[payee]], Partner_details[user id], 0))</f>
        <v>Avetis Grigoryan</v>
      </c>
      <c r="I260" s="21" t="b">
        <f>ISNUMBER(MATCH(ggPay[[#This Row],[payer]], gg_teammates[ID], 0))</f>
        <v>0</v>
      </c>
      <c r="J260" s="21" t="b">
        <f>OR(ISNUMBER(MATCH(ggPay[[#This Row],[payer]], $B$2:B259, 0)), ISNUMBER(MATCH(ggPay[[#This Row],[payer]], B261:$B$4998, 0)))</f>
        <v>1</v>
      </c>
      <c r="K260" s="21" t="b">
        <v>0</v>
      </c>
      <c r="L260" s="96" t="s">
        <v>5924</v>
      </c>
    </row>
    <row r="261" spans="1:12" hidden="1">
      <c r="A261" s="107" t="s">
        <v>16964</v>
      </c>
      <c r="B261" s="89">
        <v>912234</v>
      </c>
      <c r="C261" s="89">
        <v>36972</v>
      </c>
      <c r="D261" s="89">
        <v>1000</v>
      </c>
      <c r="E261" s="89">
        <v>3</v>
      </c>
      <c r="F261" s="89" t="s">
        <v>5983</v>
      </c>
      <c r="G261" s="21" t="str">
        <f>INDEX(Partner_details[name], MATCH(ggPay[[#This Row],[payee]], Partner_details[user id], 0))</f>
        <v xml:space="preserve">Byblos Restaurant </v>
      </c>
      <c r="H261" s="21" t="str">
        <f>INDEX(Partner_details[companyName], MATCH(ggPay[[#This Row],[payee]], Partner_details[user id], 0))</f>
        <v>Byblos</v>
      </c>
      <c r="I261" s="21" t="b">
        <f>ISNUMBER(MATCH(ggPay[[#This Row],[payer]], gg_teammates[ID], 0))</f>
        <v>0</v>
      </c>
      <c r="J261" s="21" t="b">
        <f>OR(ISNUMBER(MATCH(ggPay[[#This Row],[payer]], $B$2:B260, 0)), ISNUMBER(MATCH(ggPay[[#This Row],[payer]], B262:$B$4998, 0)))</f>
        <v>0</v>
      </c>
      <c r="K261" s="21" t="b">
        <v>0</v>
      </c>
      <c r="L261" s="96" t="s">
        <v>5924</v>
      </c>
    </row>
    <row r="262" spans="1:12" hidden="1">
      <c r="A262" s="107" t="s">
        <v>16965</v>
      </c>
      <c r="B262" s="89">
        <v>545501</v>
      </c>
      <c r="C262" s="89">
        <v>815282</v>
      </c>
      <c r="D262" s="89">
        <v>500</v>
      </c>
      <c r="E262" s="89">
        <v>3</v>
      </c>
      <c r="F262" s="89"/>
      <c r="G262" s="21" t="str">
        <f>INDEX(Partner_details[name], MATCH(ggPay[[#This Row],[payee]], Partner_details[user id], 0))</f>
        <v>Mane Koshkakaryan</v>
      </c>
      <c r="H262" s="21" t="str">
        <f>INDEX(Partner_details[companyName], MATCH(ggPay[[#This Row],[payee]], Partner_details[user id], 0))</f>
        <v>Bisquit</v>
      </c>
      <c r="I262" s="21" t="b">
        <f>ISNUMBER(MATCH(ggPay[[#This Row],[payer]], gg_teammates[ID], 0))</f>
        <v>0</v>
      </c>
      <c r="J262" s="21" t="b">
        <f>OR(ISNUMBER(MATCH(ggPay[[#This Row],[payer]], $B$2:B261, 0)), ISNUMBER(MATCH(ggPay[[#This Row],[payer]], B263:$B$4998, 0)))</f>
        <v>1</v>
      </c>
      <c r="K262" s="21" t="b">
        <v>0</v>
      </c>
      <c r="L262" s="96" t="s">
        <v>5924</v>
      </c>
    </row>
    <row r="263" spans="1:12" hidden="1">
      <c r="A263" s="107" t="s">
        <v>16965</v>
      </c>
      <c r="B263" s="89">
        <v>545501</v>
      </c>
      <c r="C263" s="89">
        <v>815282</v>
      </c>
      <c r="D263" s="89">
        <v>500</v>
      </c>
      <c r="E263" s="89">
        <v>3</v>
      </c>
      <c r="F263" s="89"/>
      <c r="G263" s="21" t="str">
        <f>INDEX(Partner_details[name], MATCH(ggPay[[#This Row],[payee]], Partner_details[user id], 0))</f>
        <v>Mane Koshkakaryan</v>
      </c>
      <c r="H263" s="21" t="str">
        <f>INDEX(Partner_details[companyName], MATCH(ggPay[[#This Row],[payee]], Partner_details[user id], 0))</f>
        <v>Bisquit</v>
      </c>
      <c r="I263" s="21" t="b">
        <f>ISNUMBER(MATCH(ggPay[[#This Row],[payer]], gg_teammates[ID], 0))</f>
        <v>0</v>
      </c>
      <c r="J263" s="21" t="b">
        <f>OR(ISNUMBER(MATCH(ggPay[[#This Row],[payer]], $B$2:B262, 0)), ISNUMBER(MATCH(ggPay[[#This Row],[payer]], B264:$B$4998, 0)))</f>
        <v>1</v>
      </c>
      <c r="K263" s="21" t="b">
        <v>0</v>
      </c>
      <c r="L263" s="96" t="s">
        <v>5924</v>
      </c>
    </row>
    <row r="264" spans="1:12">
      <c r="A264" s="107" t="s">
        <v>16966</v>
      </c>
      <c r="B264" s="89">
        <v>35237</v>
      </c>
      <c r="C264" s="89">
        <v>1091620</v>
      </c>
      <c r="D264" s="89">
        <v>500</v>
      </c>
      <c r="E264" s="89">
        <v>2</v>
      </c>
      <c r="F264" s="89"/>
      <c r="G264" s="21" t="e">
        <f>INDEX(Partner_details[name], MATCH(ggPay[[#This Row],[payee]], Partner_details[user id], 0))</f>
        <v>#N/A</v>
      </c>
      <c r="H264" s="21" t="e">
        <f>INDEX(Partner_details[companyName], MATCH(ggPay[[#This Row],[payee]], Partner_details[user id], 0))</f>
        <v>#N/A</v>
      </c>
      <c r="I264" s="21" t="b">
        <f>ISNUMBER(MATCH(ggPay[[#This Row],[payer]], gg_teammates[ID], 0))</f>
        <v>0</v>
      </c>
      <c r="J264" s="21" t="b">
        <f>OR(ISNUMBER(MATCH(ggPay[[#This Row],[payer]], $B$2:B263, 0)), ISNUMBER(MATCH(ggPay[[#This Row],[payer]], B265:$B$4998, 0)))</f>
        <v>0</v>
      </c>
      <c r="K264" s="21" t="b">
        <v>0</v>
      </c>
      <c r="L264" s="96" t="s">
        <v>5924</v>
      </c>
    </row>
    <row r="265" spans="1:12">
      <c r="A265" s="107" t="s">
        <v>16967</v>
      </c>
      <c r="B265" s="89">
        <v>5017</v>
      </c>
      <c r="C265" s="89">
        <v>252511</v>
      </c>
      <c r="D265" s="89">
        <v>500</v>
      </c>
      <c r="E265" s="89">
        <v>2</v>
      </c>
      <c r="F265" s="89"/>
      <c r="G265" s="21" t="str">
        <f>INDEX(Partner_details[name], MATCH(ggPay[[#This Row],[payee]], Partner_details[user id], 0))</f>
        <v>Meghedi</v>
      </c>
      <c r="H265" s="21" t="str">
        <f>INDEX(Partner_details[companyName], MATCH(ggPay[[#This Row],[payee]], Partner_details[user id], 0))</f>
        <v>Lumen Coffee</v>
      </c>
      <c r="I265" s="21" t="b">
        <f>ISNUMBER(MATCH(ggPay[[#This Row],[payer]], gg_teammates[ID], 0))</f>
        <v>0</v>
      </c>
      <c r="J265" s="21" t="b">
        <f>OR(ISNUMBER(MATCH(ggPay[[#This Row],[payer]], $B$2:B264, 0)), ISNUMBER(MATCH(ggPay[[#This Row],[payer]], B266:$B$4998, 0)))</f>
        <v>0</v>
      </c>
      <c r="K265" s="21" t="b">
        <v>0</v>
      </c>
      <c r="L265" s="96" t="s">
        <v>5924</v>
      </c>
    </row>
    <row r="266" spans="1:12">
      <c r="A266" s="107" t="s">
        <v>16968</v>
      </c>
      <c r="B266" s="89">
        <v>2567</v>
      </c>
      <c r="C266" s="89">
        <v>1091356</v>
      </c>
      <c r="D266" s="89">
        <v>1000</v>
      </c>
      <c r="E266" s="89">
        <v>2</v>
      </c>
      <c r="F266" s="89"/>
      <c r="G266" s="21" t="str">
        <f>INDEX(Partner_details[name], MATCH(ggPay[[#This Row],[payee]], Partner_details[user id], 0))</f>
        <v>Malocco</v>
      </c>
      <c r="H266" s="21" t="str">
        <f>INDEX(Partner_details[companyName], MATCH(ggPay[[#This Row],[payee]], Partner_details[user id], 0))</f>
        <v>Malocco</v>
      </c>
      <c r="I266" s="21" t="b">
        <f>ISNUMBER(MATCH(ggPay[[#This Row],[payer]], gg_teammates[ID], 0))</f>
        <v>0</v>
      </c>
      <c r="J266" s="21" t="b">
        <f>OR(ISNUMBER(MATCH(ggPay[[#This Row],[payer]], $B$2:B265, 0)), ISNUMBER(MATCH(ggPay[[#This Row],[payer]], B267:$B$4998, 0)))</f>
        <v>0</v>
      </c>
      <c r="K266" s="21" t="b">
        <v>0</v>
      </c>
      <c r="L266" s="96" t="s">
        <v>5924</v>
      </c>
    </row>
    <row r="267" spans="1:12" hidden="1">
      <c r="A267" s="107" t="s">
        <v>16969</v>
      </c>
      <c r="B267" s="89">
        <v>545501</v>
      </c>
      <c r="C267" s="89">
        <v>1091620</v>
      </c>
      <c r="D267" s="89">
        <v>1000</v>
      </c>
      <c r="E267" s="89">
        <v>3</v>
      </c>
      <c r="F267" s="89"/>
      <c r="G267" s="21" t="e">
        <f>INDEX(Partner_details[name], MATCH(ggPay[[#This Row],[payee]], Partner_details[user id], 0))</f>
        <v>#N/A</v>
      </c>
      <c r="H267" s="21" t="e">
        <f>INDEX(Partner_details[companyName], MATCH(ggPay[[#This Row],[payee]], Partner_details[user id], 0))</f>
        <v>#N/A</v>
      </c>
      <c r="I267" s="21" t="b">
        <f>ISNUMBER(MATCH(ggPay[[#This Row],[payer]], gg_teammates[ID], 0))</f>
        <v>0</v>
      </c>
      <c r="J267" s="21" t="b">
        <f>OR(ISNUMBER(MATCH(ggPay[[#This Row],[payer]], $B$2:B266, 0)), ISNUMBER(MATCH(ggPay[[#This Row],[payer]], B268:$B$4998, 0)))</f>
        <v>1</v>
      </c>
      <c r="K267" s="21" t="b">
        <v>0</v>
      </c>
      <c r="L267" s="96" t="s">
        <v>5924</v>
      </c>
    </row>
    <row r="268" spans="1:12">
      <c r="A268" s="107" t="s">
        <v>16970</v>
      </c>
      <c r="B268" s="89">
        <v>463035</v>
      </c>
      <c r="C268" s="89">
        <v>1091356</v>
      </c>
      <c r="D268" s="89">
        <v>500</v>
      </c>
      <c r="E268" s="89">
        <v>2</v>
      </c>
      <c r="F268" s="89"/>
      <c r="G268" s="21" t="str">
        <f>INDEX(Partner_details[name], MATCH(ggPay[[#This Row],[payee]], Partner_details[user id], 0))</f>
        <v>Malocco</v>
      </c>
      <c r="H268" s="21" t="str">
        <f>INDEX(Partner_details[companyName], MATCH(ggPay[[#This Row],[payee]], Partner_details[user id], 0))</f>
        <v>Malocco</v>
      </c>
      <c r="I268" s="21" t="b">
        <f>ISNUMBER(MATCH(ggPay[[#This Row],[payer]], gg_teammates[ID], 0))</f>
        <v>0</v>
      </c>
      <c r="J268" s="21" t="b">
        <f>OR(ISNUMBER(MATCH(ggPay[[#This Row],[payer]], $B$2:B267, 0)), ISNUMBER(MATCH(ggPay[[#This Row],[payer]], B269:$B$4998, 0)))</f>
        <v>0</v>
      </c>
      <c r="K268" s="21" t="b">
        <v>1</v>
      </c>
      <c r="L268" s="96" t="s">
        <v>5924</v>
      </c>
    </row>
    <row r="269" spans="1:12">
      <c r="A269" s="107" t="s">
        <v>16971</v>
      </c>
      <c r="B269" s="89">
        <v>5882</v>
      </c>
      <c r="C269" s="89">
        <v>296783</v>
      </c>
      <c r="D269" s="89">
        <v>500</v>
      </c>
      <c r="E269" s="89">
        <v>2</v>
      </c>
      <c r="F269" s="89"/>
      <c r="G269" s="21" t="str">
        <f>INDEX(Partner_details[name], MATCH(ggPay[[#This Row],[payee]], Partner_details[user id], 0))</f>
        <v>Lyuba</v>
      </c>
      <c r="H269" s="21" t="str">
        <f>INDEX(Partner_details[companyName], MATCH(ggPay[[#This Row],[payee]], Partner_details[user id], 0))</f>
        <v>Beer academy</v>
      </c>
      <c r="I269" s="21" t="b">
        <f>ISNUMBER(MATCH(ggPay[[#This Row],[payer]], gg_teammates[ID], 0))</f>
        <v>0</v>
      </c>
      <c r="J269" s="21" t="b">
        <f>OR(ISNUMBER(MATCH(ggPay[[#This Row],[payer]], $B$2:B268, 0)), ISNUMBER(MATCH(ggPay[[#This Row],[payer]], B270:$B$4998, 0)))</f>
        <v>0</v>
      </c>
      <c r="K269" s="21" t="b">
        <v>0</v>
      </c>
      <c r="L269" s="96" t="s">
        <v>5924</v>
      </c>
    </row>
    <row r="270" spans="1:12">
      <c r="A270" s="107" t="s">
        <v>16972</v>
      </c>
      <c r="B270" s="89">
        <v>217882</v>
      </c>
      <c r="C270" s="89">
        <v>1113529</v>
      </c>
      <c r="D270" s="89">
        <v>2000</v>
      </c>
      <c r="E270" s="89">
        <v>2</v>
      </c>
      <c r="F270" s="89"/>
      <c r="G270" s="21" t="str">
        <f>INDEX(Partner_details[name], MATCH(ggPay[[#This Row],[payee]], Partner_details[user id], 0))</f>
        <v>Diana</v>
      </c>
      <c r="H270" s="21" t="str">
        <f>INDEX(Partner_details[companyName], MATCH(ggPay[[#This Row],[payee]], Partner_details[user id], 0))</f>
        <v>Bisquit</v>
      </c>
      <c r="I270" s="21" t="b">
        <f>ISNUMBER(MATCH(ggPay[[#This Row],[payer]], gg_teammates[ID], 0))</f>
        <v>0</v>
      </c>
      <c r="J270" s="21" t="b">
        <f>OR(ISNUMBER(MATCH(ggPay[[#This Row],[payer]], $B$2:B269, 0)), ISNUMBER(MATCH(ggPay[[#This Row],[payer]], B271:$B$4998, 0)))</f>
        <v>1</v>
      </c>
      <c r="K270" s="21" t="b">
        <v>0</v>
      </c>
      <c r="L270" s="96" t="s">
        <v>5924</v>
      </c>
    </row>
    <row r="271" spans="1:12">
      <c r="A271" s="107" t="s">
        <v>16973</v>
      </c>
      <c r="B271" s="89">
        <v>825186</v>
      </c>
      <c r="C271" s="89">
        <v>1142031</v>
      </c>
      <c r="D271" s="89">
        <v>100</v>
      </c>
      <c r="E271" s="89">
        <v>2</v>
      </c>
      <c r="F271" s="89"/>
      <c r="G271" s="21" t="str">
        <f>INDEX(Partner_details[name], MATCH(ggPay[[#This Row],[payee]], Partner_details[user id], 0))</f>
        <v>Roza 🩶</v>
      </c>
      <c r="H271" s="21" t="str">
        <f>INDEX(Partner_details[companyName], MATCH(ggPay[[#This Row],[payee]], Partner_details[user id], 0))</f>
        <v>Coffee music</v>
      </c>
      <c r="I271" s="21" t="b">
        <f>ISNUMBER(MATCH(ggPay[[#This Row],[payer]], gg_teammates[ID], 0))</f>
        <v>1</v>
      </c>
      <c r="J271" s="21" t="b">
        <f>OR(ISNUMBER(MATCH(ggPay[[#This Row],[payer]], $B$2:B270, 0)), ISNUMBER(MATCH(ggPay[[#This Row],[payer]], B272:$B$4998, 0)))</f>
        <v>1</v>
      </c>
      <c r="K271" s="21" t="b">
        <v>0</v>
      </c>
      <c r="L271" s="96" t="s">
        <v>5924</v>
      </c>
    </row>
    <row r="272" spans="1:12">
      <c r="A272" s="107" t="s">
        <v>16974</v>
      </c>
      <c r="B272" s="89">
        <v>825186</v>
      </c>
      <c r="C272" s="89">
        <v>1141549</v>
      </c>
      <c r="D272" s="89">
        <v>100</v>
      </c>
      <c r="E272" s="89">
        <v>2</v>
      </c>
      <c r="F272" s="89"/>
      <c r="G272" s="21" t="str">
        <f>INDEX(Partner_details[name], MATCH(ggPay[[#This Row],[payee]], Partner_details[user id], 0))</f>
        <v>Anna</v>
      </c>
      <c r="H272" s="21" t="str">
        <f>INDEX(Partner_details[companyName], MATCH(ggPay[[#This Row],[payee]], Partner_details[user id], 0))</f>
        <v>Coffee music</v>
      </c>
      <c r="I272" s="21" t="b">
        <f>ISNUMBER(MATCH(ggPay[[#This Row],[payer]], gg_teammates[ID], 0))</f>
        <v>1</v>
      </c>
      <c r="J272" s="21" t="b">
        <f>OR(ISNUMBER(MATCH(ggPay[[#This Row],[payer]], $B$2:B271, 0)), ISNUMBER(MATCH(ggPay[[#This Row],[payer]], B273:$B$4998, 0)))</f>
        <v>1</v>
      </c>
      <c r="K272" s="21" t="b">
        <v>0</v>
      </c>
      <c r="L272" s="96" t="s">
        <v>5924</v>
      </c>
    </row>
    <row r="273" spans="1:12">
      <c r="A273" s="107" t="s">
        <v>16975</v>
      </c>
      <c r="B273" s="89">
        <v>825186</v>
      </c>
      <c r="C273" s="89">
        <v>1141718</v>
      </c>
      <c r="D273" s="89">
        <v>100</v>
      </c>
      <c r="E273" s="89">
        <v>2</v>
      </c>
      <c r="F273" s="89"/>
      <c r="G273" s="21" t="str">
        <f>INDEX(Partner_details[name], MATCH(ggPay[[#This Row],[payee]], Partner_details[user id], 0))</f>
        <v>Diana</v>
      </c>
      <c r="H273" s="21" t="str">
        <f>INDEX(Partner_details[companyName], MATCH(ggPay[[#This Row],[payee]], Partner_details[user id], 0))</f>
        <v>Coffee music</v>
      </c>
      <c r="I273" s="21" t="b">
        <f>ISNUMBER(MATCH(ggPay[[#This Row],[payer]], gg_teammates[ID], 0))</f>
        <v>1</v>
      </c>
      <c r="J273" s="21" t="b">
        <f>OR(ISNUMBER(MATCH(ggPay[[#This Row],[payer]], $B$2:B272, 0)), ISNUMBER(MATCH(ggPay[[#This Row],[payer]], B274:$B$4998, 0)))</f>
        <v>1</v>
      </c>
      <c r="K273" s="21" t="b">
        <v>0</v>
      </c>
      <c r="L273" s="96" t="s">
        <v>5924</v>
      </c>
    </row>
    <row r="274" spans="1:12">
      <c r="A274" s="107" t="s">
        <v>16976</v>
      </c>
      <c r="B274" s="89">
        <v>825186</v>
      </c>
      <c r="C274" s="89">
        <v>1145894</v>
      </c>
      <c r="D274" s="89">
        <v>100</v>
      </c>
      <c r="E274" s="89">
        <v>2</v>
      </c>
      <c r="F274" s="89"/>
      <c r="G274" s="21" t="str">
        <f>INDEX(Partner_details[name], MATCH(ggPay[[#This Row],[payee]], Partner_details[user id], 0))</f>
        <v>anna</v>
      </c>
      <c r="H274" s="21" t="str">
        <f>INDEX(Partner_details[companyName], MATCH(ggPay[[#This Row],[payee]], Partner_details[user id], 0))</f>
        <v>Tashir Komitas</v>
      </c>
      <c r="I274" s="21" t="b">
        <f>ISNUMBER(MATCH(ggPay[[#This Row],[payer]], gg_teammates[ID], 0))</f>
        <v>1</v>
      </c>
      <c r="J274" s="21" t="b">
        <f>OR(ISNUMBER(MATCH(ggPay[[#This Row],[payer]], $B$2:B273, 0)), ISNUMBER(MATCH(ggPay[[#This Row],[payer]], B275:$B$4998, 0)))</f>
        <v>1</v>
      </c>
      <c r="K274" s="21" t="b">
        <v>0</v>
      </c>
      <c r="L274" s="96" t="s">
        <v>5924</v>
      </c>
    </row>
    <row r="275" spans="1:12">
      <c r="A275" s="107" t="s">
        <v>16977</v>
      </c>
      <c r="B275" s="89">
        <v>825186</v>
      </c>
      <c r="C275" s="89">
        <v>1145895</v>
      </c>
      <c r="D275" s="89">
        <v>100</v>
      </c>
      <c r="E275" s="89">
        <v>2</v>
      </c>
      <c r="F275" s="89"/>
      <c r="G275" s="21" t="str">
        <f>INDEX(Partner_details[name], MATCH(ggPay[[#This Row],[payee]], Partner_details[user id], 0))</f>
        <v>Elen</v>
      </c>
      <c r="H275" s="21" t="str">
        <f>INDEX(Partner_details[companyName], MATCH(ggPay[[#This Row],[payee]], Partner_details[user id], 0))</f>
        <v>Tashir Komitas</v>
      </c>
      <c r="I275" s="21" t="b">
        <f>ISNUMBER(MATCH(ggPay[[#This Row],[payer]], gg_teammates[ID], 0))</f>
        <v>1</v>
      </c>
      <c r="J275" s="21" t="b">
        <f>OR(ISNUMBER(MATCH(ggPay[[#This Row],[payer]], $B$2:B274, 0)), ISNUMBER(MATCH(ggPay[[#This Row],[payer]], B276:$B$4998, 0)))</f>
        <v>1</v>
      </c>
      <c r="K275" s="21" t="b">
        <v>0</v>
      </c>
      <c r="L275" s="96" t="s">
        <v>5924</v>
      </c>
    </row>
    <row r="276" spans="1:12">
      <c r="A276" s="107" t="s">
        <v>16978</v>
      </c>
      <c r="B276" s="89">
        <v>825186</v>
      </c>
      <c r="C276" s="89">
        <v>825186</v>
      </c>
      <c r="D276" s="89">
        <v>100</v>
      </c>
      <c r="E276" s="89">
        <v>2</v>
      </c>
      <c r="F276" s="89"/>
      <c r="G276" s="21" t="str">
        <f>INDEX(Partner_details[name], MATCH(ggPay[[#This Row],[payee]], Partner_details[user id], 0))</f>
        <v>Tigran</v>
      </c>
      <c r="H276" s="21" t="str">
        <f>INDEX(Partner_details[companyName], MATCH(ggPay[[#This Row],[payee]], Partner_details[user id], 0))</f>
        <v>gg cjsc</v>
      </c>
      <c r="I276" s="21" t="b">
        <f>ISNUMBER(MATCH(ggPay[[#This Row],[payer]], gg_teammates[ID], 0))</f>
        <v>1</v>
      </c>
      <c r="J276" s="21" t="b">
        <f>OR(ISNUMBER(MATCH(ggPay[[#This Row],[payer]], $B$2:B275, 0)), ISNUMBER(MATCH(ggPay[[#This Row],[payer]], B277:$B$4998, 0)))</f>
        <v>1</v>
      </c>
      <c r="K276" s="21" t="b">
        <v>0</v>
      </c>
      <c r="L276" s="96" t="s">
        <v>5924</v>
      </c>
    </row>
    <row r="277" spans="1:12">
      <c r="A277" s="107" t="s">
        <v>16979</v>
      </c>
      <c r="B277" s="89">
        <v>825186</v>
      </c>
      <c r="C277" s="89">
        <v>1141734</v>
      </c>
      <c r="D277" s="89">
        <v>100</v>
      </c>
      <c r="E277" s="89">
        <v>2</v>
      </c>
      <c r="F277" s="89"/>
      <c r="G277" s="21" t="str">
        <f>INDEX(Partner_details[name], MATCH(ggPay[[#This Row],[payee]], Partner_details[user id], 0))</f>
        <v>Karina</v>
      </c>
      <c r="H277" s="21" t="str">
        <f>INDEX(Partner_details[companyName], MATCH(ggPay[[#This Row],[payee]], Partner_details[user id], 0))</f>
        <v>Coffee music</v>
      </c>
      <c r="I277" s="21" t="b">
        <f>ISNUMBER(MATCH(ggPay[[#This Row],[payer]], gg_teammates[ID], 0))</f>
        <v>1</v>
      </c>
      <c r="J277" s="21" t="b">
        <f>OR(ISNUMBER(MATCH(ggPay[[#This Row],[payer]], $B$2:B276, 0)), ISNUMBER(MATCH(ggPay[[#This Row],[payer]], B278:$B$4998, 0)))</f>
        <v>1</v>
      </c>
      <c r="K277" s="21" t="b">
        <v>0</v>
      </c>
      <c r="L277" s="96" t="s">
        <v>5924</v>
      </c>
    </row>
    <row r="278" spans="1:12">
      <c r="A278" s="107" t="s">
        <v>16980</v>
      </c>
      <c r="B278" s="89">
        <v>392776</v>
      </c>
      <c r="C278" s="89">
        <v>1091352</v>
      </c>
      <c r="D278" s="89">
        <v>500</v>
      </c>
      <c r="E278" s="89">
        <v>2</v>
      </c>
      <c r="F278" s="89"/>
      <c r="G278" s="21" t="str">
        <f>INDEX(Partner_details[name], MATCH(ggPay[[#This Row],[payee]], Partner_details[user id], 0))</f>
        <v>Paul Armenia</v>
      </c>
      <c r="H278" s="21" t="str">
        <f>INDEX(Partner_details[companyName], MATCH(ggPay[[#This Row],[payee]], Partner_details[user id], 0))</f>
        <v>Paul</v>
      </c>
      <c r="I278" s="21" t="b">
        <f>ISNUMBER(MATCH(ggPay[[#This Row],[payer]], gg_teammates[ID], 0))</f>
        <v>0</v>
      </c>
      <c r="J278" s="21" t="b">
        <f>OR(ISNUMBER(MATCH(ggPay[[#This Row],[payer]], $B$2:B277, 0)), ISNUMBER(MATCH(ggPay[[#This Row],[payer]], B279:$B$4998, 0)))</f>
        <v>0</v>
      </c>
      <c r="K278" s="21" t="b">
        <v>1</v>
      </c>
      <c r="L278" s="96" t="s">
        <v>5924</v>
      </c>
    </row>
    <row r="279" spans="1:12">
      <c r="A279" s="107" t="s">
        <v>16981</v>
      </c>
      <c r="B279" s="89">
        <v>355585</v>
      </c>
      <c r="C279" s="89">
        <v>262511</v>
      </c>
      <c r="D279" s="89">
        <v>200</v>
      </c>
      <c r="E279" s="89">
        <v>2</v>
      </c>
      <c r="F279" s="89"/>
      <c r="G279" s="21" t="str">
        <f>INDEX(Partner_details[name], MATCH(ggPay[[#This Row],[payee]], Partner_details[user id], 0))</f>
        <v>Vahan</v>
      </c>
      <c r="H279" s="21" t="str">
        <f>INDEX(Partner_details[companyName], MATCH(ggPay[[#This Row],[payee]], Partner_details[user id], 0))</f>
        <v>gg cjsc</v>
      </c>
      <c r="I279" s="21" t="b">
        <f>ISNUMBER(MATCH(ggPay[[#This Row],[payer]], gg_teammates[ID], 0))</f>
        <v>1</v>
      </c>
      <c r="J279" s="21" t="b">
        <f>OR(ISNUMBER(MATCH(ggPay[[#This Row],[payer]], $B$2:B278, 0)), ISNUMBER(MATCH(ggPay[[#This Row],[payer]], B280:$B$4998, 0)))</f>
        <v>1</v>
      </c>
      <c r="K279" s="21" t="b">
        <v>0</v>
      </c>
      <c r="L279" s="96" t="s">
        <v>5924</v>
      </c>
    </row>
    <row r="280" spans="1:12">
      <c r="A280" s="107" t="s">
        <v>16982</v>
      </c>
      <c r="B280" s="89">
        <v>299967</v>
      </c>
      <c r="C280" s="89">
        <v>2679</v>
      </c>
      <c r="D280" s="89">
        <v>1000</v>
      </c>
      <c r="E280" s="89">
        <v>2</v>
      </c>
      <c r="F280" s="89"/>
      <c r="G280" s="21" t="str">
        <f>INDEX(Partner_details[name], MATCH(ggPay[[#This Row],[payee]], Partner_details[user id], 0))</f>
        <v>Design</v>
      </c>
      <c r="H280" s="21" t="str">
        <f>INDEX(Partner_details[companyName], MATCH(ggPay[[#This Row],[payee]], Partner_details[user id], 0))</f>
        <v>gg cjsc</v>
      </c>
      <c r="I280" s="21" t="b">
        <f>ISNUMBER(MATCH(ggPay[[#This Row],[payer]], gg_teammates[ID], 0))</f>
        <v>1</v>
      </c>
      <c r="J280" s="21" t="b">
        <f>OR(ISNUMBER(MATCH(ggPay[[#This Row],[payer]], $B$2:B279, 0)), ISNUMBER(MATCH(ggPay[[#This Row],[payer]], B281:$B$4998, 0)))</f>
        <v>1</v>
      </c>
      <c r="K280" s="21" t="b">
        <v>0</v>
      </c>
      <c r="L280" s="96" t="s">
        <v>5924</v>
      </c>
    </row>
    <row r="281" spans="1:12">
      <c r="A281" s="107" t="s">
        <v>16983</v>
      </c>
      <c r="B281" s="89">
        <v>148617</v>
      </c>
      <c r="C281" s="89">
        <v>262511</v>
      </c>
      <c r="D281" s="89">
        <v>500</v>
      </c>
      <c r="E281" s="89">
        <v>2</v>
      </c>
      <c r="F281" s="89"/>
      <c r="G281" s="21" t="str">
        <f>INDEX(Partner_details[name], MATCH(ggPay[[#This Row],[payee]], Partner_details[user id], 0))</f>
        <v>Vahan</v>
      </c>
      <c r="H281" s="21" t="str">
        <f>INDEX(Partner_details[companyName], MATCH(ggPay[[#This Row],[payee]], Partner_details[user id], 0))</f>
        <v>gg cjsc</v>
      </c>
      <c r="I281" s="21" t="b">
        <f>ISNUMBER(MATCH(ggPay[[#This Row],[payer]], gg_teammates[ID], 0))</f>
        <v>0</v>
      </c>
      <c r="J281" s="21" t="b">
        <f>OR(ISNUMBER(MATCH(ggPay[[#This Row],[payer]], $B$2:B280, 0)), ISNUMBER(MATCH(ggPay[[#This Row],[payer]], B282:$B$4998, 0)))</f>
        <v>0</v>
      </c>
      <c r="K281" s="21" t="b">
        <v>1</v>
      </c>
      <c r="L281" s="96" t="s">
        <v>5924</v>
      </c>
    </row>
    <row r="282" spans="1:12">
      <c r="A282" s="107" t="s">
        <v>16984</v>
      </c>
      <c r="B282" s="89">
        <v>825186</v>
      </c>
      <c r="C282" s="89">
        <v>1140095</v>
      </c>
      <c r="D282" s="89">
        <v>100</v>
      </c>
      <c r="E282" s="89">
        <v>2</v>
      </c>
      <c r="F282" s="89"/>
      <c r="G282" s="21" t="str">
        <f>INDEX(Partner_details[name], MATCH(ggPay[[#This Row],[payee]], Partner_details[user id], 0))</f>
        <v>Milen Mkrtchyan</v>
      </c>
      <c r="H282" s="21" t="str">
        <f>INDEX(Partner_details[companyName], MATCH(ggPay[[#This Row],[payee]], Partner_details[user id], 0))</f>
        <v>Coffee music</v>
      </c>
      <c r="I282" s="21" t="b">
        <f>ISNUMBER(MATCH(ggPay[[#This Row],[payer]], gg_teammates[ID], 0))</f>
        <v>1</v>
      </c>
      <c r="J282" s="21" t="b">
        <f>OR(ISNUMBER(MATCH(ggPay[[#This Row],[payer]], $B$2:B281, 0)), ISNUMBER(MATCH(ggPay[[#This Row],[payer]], B283:$B$4998, 0)))</f>
        <v>1</v>
      </c>
      <c r="K282" s="21" t="b">
        <v>0</v>
      </c>
      <c r="L282" s="96" t="s">
        <v>5924</v>
      </c>
    </row>
    <row r="283" spans="1:12">
      <c r="A283" s="107" t="s">
        <v>16985</v>
      </c>
      <c r="B283" s="89">
        <v>825186</v>
      </c>
      <c r="C283" s="89">
        <v>523950</v>
      </c>
      <c r="D283" s="89">
        <v>100</v>
      </c>
      <c r="E283" s="89">
        <v>2</v>
      </c>
      <c r="F283" s="89"/>
      <c r="G283" s="21" t="str">
        <f>INDEX(Partner_details[name], MATCH(ggPay[[#This Row],[payee]], Partner_details[user id], 0))</f>
        <v>Lilit</v>
      </c>
      <c r="H283" s="21" t="str">
        <f>INDEX(Partner_details[companyName], MATCH(ggPay[[#This Row],[payee]], Partner_details[user id], 0))</f>
        <v>Coffee music</v>
      </c>
      <c r="I283" s="21" t="b">
        <f>ISNUMBER(MATCH(ggPay[[#This Row],[payer]], gg_teammates[ID], 0))</f>
        <v>1</v>
      </c>
      <c r="J283" s="21" t="b">
        <f>OR(ISNUMBER(MATCH(ggPay[[#This Row],[payer]], $B$2:B282, 0)), ISNUMBER(MATCH(ggPay[[#This Row],[payer]], B284:$B$4998, 0)))</f>
        <v>1</v>
      </c>
      <c r="K283" s="21" t="b">
        <v>0</v>
      </c>
      <c r="L283" s="96" t="s">
        <v>5924</v>
      </c>
    </row>
    <row r="284" spans="1:12">
      <c r="A284" s="107" t="s">
        <v>16986</v>
      </c>
      <c r="B284" s="89">
        <v>825186</v>
      </c>
      <c r="C284" s="89">
        <v>1141681</v>
      </c>
      <c r="D284" s="89">
        <v>100</v>
      </c>
      <c r="E284" s="89">
        <v>2</v>
      </c>
      <c r="F284" s="89"/>
      <c r="G284" s="21" t="str">
        <f>INDEX(Partner_details[name], MATCH(ggPay[[#This Row],[payee]], Partner_details[user id], 0))</f>
        <v>Stellina</v>
      </c>
      <c r="H284" s="21" t="str">
        <f>INDEX(Partner_details[companyName], MATCH(ggPay[[#This Row],[payee]], Partner_details[user id], 0))</f>
        <v>Coffee music</v>
      </c>
      <c r="I284" s="21" t="b">
        <f>ISNUMBER(MATCH(ggPay[[#This Row],[payer]], gg_teammates[ID], 0))</f>
        <v>1</v>
      </c>
      <c r="J284" s="21" t="b">
        <f>OR(ISNUMBER(MATCH(ggPay[[#This Row],[payer]], $B$2:B283, 0)), ISNUMBER(MATCH(ggPay[[#This Row],[payer]], B285:$B$4998, 0)))</f>
        <v>1</v>
      </c>
      <c r="K284" s="21" t="b">
        <v>0</v>
      </c>
      <c r="L284" s="96" t="s">
        <v>5924</v>
      </c>
    </row>
    <row r="285" spans="1:12">
      <c r="A285" s="107" t="s">
        <v>16986</v>
      </c>
      <c r="B285" s="89">
        <v>825186</v>
      </c>
      <c r="C285" s="89">
        <v>589340</v>
      </c>
      <c r="D285" s="89">
        <v>100</v>
      </c>
      <c r="E285" s="89">
        <v>2</v>
      </c>
      <c r="F285" s="89"/>
      <c r="G285" s="21" t="str">
        <f>INDEX(Partner_details[name], MATCH(ggPay[[#This Row],[payee]], Partner_details[user id], 0))</f>
        <v>Luiza</v>
      </c>
      <c r="H285" s="21" t="str">
        <f>INDEX(Partner_details[companyName], MATCH(ggPay[[#This Row],[payee]], Partner_details[user id], 0))</f>
        <v>Coffee music</v>
      </c>
      <c r="I285" s="21" t="b">
        <f>ISNUMBER(MATCH(ggPay[[#This Row],[payer]], gg_teammates[ID], 0))</f>
        <v>1</v>
      </c>
      <c r="J285" s="21" t="b">
        <f>OR(ISNUMBER(MATCH(ggPay[[#This Row],[payer]], $B$2:B284, 0)), ISNUMBER(MATCH(ggPay[[#This Row],[payer]], B286:$B$4998, 0)))</f>
        <v>1</v>
      </c>
      <c r="K285" s="21" t="b">
        <v>0</v>
      </c>
      <c r="L285" s="96" t="s">
        <v>5924</v>
      </c>
    </row>
    <row r="286" spans="1:12">
      <c r="A286" s="107" t="s">
        <v>16987</v>
      </c>
      <c r="B286" s="89">
        <v>825186</v>
      </c>
      <c r="C286" s="89">
        <v>1141722</v>
      </c>
      <c r="D286" s="89">
        <v>100</v>
      </c>
      <c r="E286" s="89">
        <v>2</v>
      </c>
      <c r="F286" s="89"/>
      <c r="G286" s="21" t="str">
        <f>INDEX(Partner_details[name], MATCH(ggPay[[#This Row],[payee]], Partner_details[user id], 0))</f>
        <v>Mane</v>
      </c>
      <c r="H286" s="21" t="str">
        <f>INDEX(Partner_details[companyName], MATCH(ggPay[[#This Row],[payee]], Partner_details[user id], 0))</f>
        <v>Coffee music</v>
      </c>
      <c r="I286" s="21" t="b">
        <f>ISNUMBER(MATCH(ggPay[[#This Row],[payer]], gg_teammates[ID], 0))</f>
        <v>1</v>
      </c>
      <c r="J286" s="21" t="b">
        <f>OR(ISNUMBER(MATCH(ggPay[[#This Row],[payer]], $B$2:B285, 0)), ISNUMBER(MATCH(ggPay[[#This Row],[payer]], B287:$B$4998, 0)))</f>
        <v>1</v>
      </c>
      <c r="K286" s="21" t="b">
        <v>0</v>
      </c>
      <c r="L286" s="96" t="s">
        <v>5924</v>
      </c>
    </row>
    <row r="287" spans="1:12">
      <c r="A287" s="107" t="s">
        <v>16988</v>
      </c>
      <c r="B287" s="89">
        <v>825186</v>
      </c>
      <c r="C287" s="89">
        <v>1141700</v>
      </c>
      <c r="D287" s="89">
        <v>100</v>
      </c>
      <c r="E287" s="89">
        <v>2</v>
      </c>
      <c r="F287" s="89"/>
      <c r="G287" s="21" t="str">
        <f>INDEX(Partner_details[name], MATCH(ggPay[[#This Row],[payee]], Partner_details[user id], 0))</f>
        <v>Ruzanna</v>
      </c>
      <c r="H287" s="21" t="str">
        <f>INDEX(Partner_details[companyName], MATCH(ggPay[[#This Row],[payee]], Partner_details[user id], 0))</f>
        <v>Coffee music</v>
      </c>
      <c r="I287" s="21" t="b">
        <f>ISNUMBER(MATCH(ggPay[[#This Row],[payer]], gg_teammates[ID], 0))</f>
        <v>1</v>
      </c>
      <c r="J287" s="21" t="b">
        <f>OR(ISNUMBER(MATCH(ggPay[[#This Row],[payer]], $B$2:B286, 0)), ISNUMBER(MATCH(ggPay[[#This Row],[payer]], B288:$B$4998, 0)))</f>
        <v>1</v>
      </c>
      <c r="K287" s="21" t="b">
        <v>0</v>
      </c>
      <c r="L287" s="96" t="s">
        <v>5924</v>
      </c>
    </row>
    <row r="288" spans="1:12">
      <c r="A288" s="107" t="s">
        <v>16989</v>
      </c>
      <c r="B288" s="89">
        <v>825186</v>
      </c>
      <c r="C288" s="89">
        <v>310206</v>
      </c>
      <c r="D288" s="89">
        <v>100</v>
      </c>
      <c r="E288" s="89">
        <v>2</v>
      </c>
      <c r="F288" s="89"/>
      <c r="G288" s="21" t="str">
        <f>INDEX(Partner_details[name], MATCH(ggPay[[#This Row],[payee]], Partner_details[user id], 0))</f>
        <v>Armine</v>
      </c>
      <c r="H288" s="21" t="str">
        <f>INDEX(Partner_details[companyName], MATCH(ggPay[[#This Row],[payee]], Partner_details[user id], 0))</f>
        <v>Tashir Komitas</v>
      </c>
      <c r="I288" s="21" t="b">
        <f>ISNUMBER(MATCH(ggPay[[#This Row],[payer]], gg_teammates[ID], 0))</f>
        <v>1</v>
      </c>
      <c r="J288" s="21" t="b">
        <f>OR(ISNUMBER(MATCH(ggPay[[#This Row],[payer]], $B$2:B287, 0)), ISNUMBER(MATCH(ggPay[[#This Row],[payer]], B289:$B$4998, 0)))</f>
        <v>1</v>
      </c>
      <c r="K288" s="21" t="b">
        <v>0</v>
      </c>
      <c r="L288" s="96" t="s">
        <v>5924</v>
      </c>
    </row>
    <row r="289" spans="1:12">
      <c r="A289" s="107" t="s">
        <v>16990</v>
      </c>
      <c r="B289" s="89">
        <v>262511</v>
      </c>
      <c r="C289" s="89">
        <v>2679</v>
      </c>
      <c r="D289" s="89">
        <v>1000</v>
      </c>
      <c r="E289" s="89">
        <v>2</v>
      </c>
      <c r="F289" s="89"/>
      <c r="G289" s="21" t="str">
        <f>INDEX(Partner_details[name], MATCH(ggPay[[#This Row],[payee]], Partner_details[user id], 0))</f>
        <v>Design</v>
      </c>
      <c r="H289" s="21" t="str">
        <f>INDEX(Partner_details[companyName], MATCH(ggPay[[#This Row],[payee]], Partner_details[user id], 0))</f>
        <v>gg cjsc</v>
      </c>
      <c r="I289" s="21" t="b">
        <f>ISNUMBER(MATCH(ggPay[[#This Row],[payer]], gg_teammates[ID], 0))</f>
        <v>0</v>
      </c>
      <c r="J289" s="21" t="b">
        <f>OR(ISNUMBER(MATCH(ggPay[[#This Row],[payer]], $B$2:B288, 0)), ISNUMBER(MATCH(ggPay[[#This Row],[payer]], B290:$B$4998, 0)))</f>
        <v>1</v>
      </c>
      <c r="K289" s="21" t="b">
        <v>1</v>
      </c>
      <c r="L289" s="96" t="s">
        <v>5924</v>
      </c>
    </row>
    <row r="290" spans="1:12">
      <c r="A290" s="107" t="s">
        <v>16991</v>
      </c>
      <c r="B290" s="89">
        <v>625369</v>
      </c>
      <c r="C290" s="89">
        <v>262511</v>
      </c>
      <c r="D290" s="89">
        <v>500</v>
      </c>
      <c r="E290" s="89">
        <v>2</v>
      </c>
      <c r="F290" s="89"/>
      <c r="G290" s="21" t="str">
        <f>INDEX(Partner_details[name], MATCH(ggPay[[#This Row],[payee]], Partner_details[user id], 0))</f>
        <v>Vahan</v>
      </c>
      <c r="H290" s="21" t="str">
        <f>INDEX(Partner_details[companyName], MATCH(ggPay[[#This Row],[payee]], Partner_details[user id], 0))</f>
        <v>gg cjsc</v>
      </c>
      <c r="I290" s="21" t="b">
        <f>ISNUMBER(MATCH(ggPay[[#This Row],[payer]], gg_teammates[ID], 0))</f>
        <v>1</v>
      </c>
      <c r="J290" s="21" t="b">
        <f>OR(ISNUMBER(MATCH(ggPay[[#This Row],[payer]], $B$2:B289, 0)), ISNUMBER(MATCH(ggPay[[#This Row],[payer]], B291:$B$4998, 0)))</f>
        <v>1</v>
      </c>
      <c r="K290" s="21" t="b">
        <v>0</v>
      </c>
      <c r="L290" s="96" t="s">
        <v>5924</v>
      </c>
    </row>
    <row r="291" spans="1:12">
      <c r="A291" s="107" t="s">
        <v>16992</v>
      </c>
      <c r="B291" s="89">
        <v>825186</v>
      </c>
      <c r="C291" s="89">
        <v>262511</v>
      </c>
      <c r="D291" s="89">
        <v>300</v>
      </c>
      <c r="E291" s="89">
        <v>2</v>
      </c>
      <c r="F291" s="89"/>
      <c r="G291" s="21" t="str">
        <f>INDEX(Partner_details[name], MATCH(ggPay[[#This Row],[payee]], Partner_details[user id], 0))</f>
        <v>Vahan</v>
      </c>
      <c r="H291" s="21" t="str">
        <f>INDEX(Partner_details[companyName], MATCH(ggPay[[#This Row],[payee]], Partner_details[user id], 0))</f>
        <v>gg cjsc</v>
      </c>
      <c r="I291" s="21" t="b">
        <f>ISNUMBER(MATCH(ggPay[[#This Row],[payer]], gg_teammates[ID], 0))</f>
        <v>1</v>
      </c>
      <c r="J291" s="21" t="b">
        <f>OR(ISNUMBER(MATCH(ggPay[[#This Row],[payer]], $B$2:B290, 0)), ISNUMBER(MATCH(ggPay[[#This Row],[payer]], B292:$B$4998, 0)))</f>
        <v>1</v>
      </c>
      <c r="K291" s="21" t="b">
        <v>0</v>
      </c>
      <c r="L291" s="96" t="s">
        <v>5924</v>
      </c>
    </row>
    <row r="292" spans="1:12">
      <c r="A292" s="107" t="s">
        <v>16993</v>
      </c>
      <c r="B292" s="89">
        <v>832483</v>
      </c>
      <c r="C292" s="89">
        <v>262511</v>
      </c>
      <c r="D292" s="89">
        <v>100</v>
      </c>
      <c r="E292" s="89">
        <v>2</v>
      </c>
      <c r="F292" s="89"/>
      <c r="G292" s="21" t="str">
        <f>INDEX(Partner_details[name], MATCH(ggPay[[#This Row],[payee]], Partner_details[user id], 0))</f>
        <v>Vahan</v>
      </c>
      <c r="H292" s="21" t="str">
        <f>INDEX(Partner_details[companyName], MATCH(ggPay[[#This Row],[payee]], Partner_details[user id], 0))</f>
        <v>gg cjsc</v>
      </c>
      <c r="I292" s="21" t="b">
        <f>ISNUMBER(MATCH(ggPay[[#This Row],[payer]], gg_teammates[ID], 0))</f>
        <v>1</v>
      </c>
      <c r="J292" s="21" t="b">
        <f>OR(ISNUMBER(MATCH(ggPay[[#This Row],[payer]], $B$2:B291, 0)), ISNUMBER(MATCH(ggPay[[#This Row],[payer]], B293:$B$4998, 0)))</f>
        <v>0</v>
      </c>
      <c r="K292" s="21" t="b">
        <v>1</v>
      </c>
      <c r="L292" s="96" t="s">
        <v>5924</v>
      </c>
    </row>
    <row r="293" spans="1:12">
      <c r="A293" s="107" t="s">
        <v>16994</v>
      </c>
      <c r="B293" s="89">
        <v>825186</v>
      </c>
      <c r="C293" s="89">
        <v>262511</v>
      </c>
      <c r="D293" s="89">
        <v>100</v>
      </c>
      <c r="E293" s="89">
        <v>2</v>
      </c>
      <c r="F293" s="89"/>
      <c r="G293" s="21" t="str">
        <f>INDEX(Partner_details[name], MATCH(ggPay[[#This Row],[payee]], Partner_details[user id], 0))</f>
        <v>Vahan</v>
      </c>
      <c r="H293" s="21" t="str">
        <f>INDEX(Partner_details[companyName], MATCH(ggPay[[#This Row],[payee]], Partner_details[user id], 0))</f>
        <v>gg cjsc</v>
      </c>
      <c r="I293" s="21" t="b">
        <f>ISNUMBER(MATCH(ggPay[[#This Row],[payer]], gg_teammates[ID], 0))</f>
        <v>1</v>
      </c>
      <c r="J293" s="21" t="b">
        <f>OR(ISNUMBER(MATCH(ggPay[[#This Row],[payer]], $B$2:B292, 0)), ISNUMBER(MATCH(ggPay[[#This Row],[payer]], B294:$B$4998, 0)))</f>
        <v>1</v>
      </c>
      <c r="K293" s="21" t="b">
        <v>0</v>
      </c>
      <c r="L293" s="96" t="s">
        <v>5924</v>
      </c>
    </row>
    <row r="294" spans="1:12">
      <c r="A294" s="107" t="s">
        <v>16995</v>
      </c>
      <c r="B294" s="89">
        <v>825186</v>
      </c>
      <c r="C294" s="89">
        <v>1125978</v>
      </c>
      <c r="D294" s="89">
        <v>100</v>
      </c>
      <c r="E294" s="89">
        <v>2</v>
      </c>
      <c r="F294" s="89"/>
      <c r="G294" s="21" t="str">
        <f>INDEX(Partner_details[name], MATCH(ggPay[[#This Row],[payee]], Partner_details[user id], 0))</f>
        <v>Date</v>
      </c>
      <c r="H294" s="21" t="str">
        <f>INDEX(Partner_details[companyName], MATCH(ggPay[[#This Row],[payee]], Partner_details[user id], 0))</f>
        <v>Date</v>
      </c>
      <c r="I294" s="21" t="b">
        <f>ISNUMBER(MATCH(ggPay[[#This Row],[payer]], gg_teammates[ID], 0))</f>
        <v>1</v>
      </c>
      <c r="J294" s="21" t="b">
        <f>OR(ISNUMBER(MATCH(ggPay[[#This Row],[payer]], $B$2:B293, 0)), ISNUMBER(MATCH(ggPay[[#This Row],[payer]], B295:$B$4998, 0)))</f>
        <v>1</v>
      </c>
      <c r="K294" s="21" t="b">
        <v>0</v>
      </c>
      <c r="L294" s="96" t="s">
        <v>5924</v>
      </c>
    </row>
    <row r="295" spans="1:12">
      <c r="A295" s="107" t="s">
        <v>16996</v>
      </c>
      <c r="B295" s="89">
        <v>672917</v>
      </c>
      <c r="C295" s="89">
        <v>1091620</v>
      </c>
      <c r="D295" s="89">
        <v>500</v>
      </c>
      <c r="E295" s="89">
        <v>2</v>
      </c>
      <c r="F295" s="89"/>
      <c r="G295" s="21" t="e">
        <f>INDEX(Partner_details[name], MATCH(ggPay[[#This Row],[payee]], Partner_details[user id], 0))</f>
        <v>#N/A</v>
      </c>
      <c r="H295" s="21" t="e">
        <f>INDEX(Partner_details[companyName], MATCH(ggPay[[#This Row],[payee]], Partner_details[user id], 0))</f>
        <v>#N/A</v>
      </c>
      <c r="I295" s="21" t="b">
        <f>ISNUMBER(MATCH(ggPay[[#This Row],[payer]], gg_teammates[ID], 0))</f>
        <v>0</v>
      </c>
      <c r="J295" s="21" t="b">
        <f>OR(ISNUMBER(MATCH(ggPay[[#This Row],[payer]], $B$2:B294, 0)), ISNUMBER(MATCH(ggPay[[#This Row],[payer]], B296:$B$4998, 0)))</f>
        <v>0</v>
      </c>
      <c r="K295" s="21" t="b">
        <v>1</v>
      </c>
      <c r="L295" s="96" t="s">
        <v>5924</v>
      </c>
    </row>
    <row r="296" spans="1:12">
      <c r="A296" s="107" t="s">
        <v>16997</v>
      </c>
      <c r="B296" s="89">
        <v>87060</v>
      </c>
      <c r="C296" s="89">
        <v>1091356</v>
      </c>
      <c r="D296" s="89">
        <v>500</v>
      </c>
      <c r="E296" s="89">
        <v>2</v>
      </c>
      <c r="F296" s="89"/>
      <c r="G296" s="21" t="str">
        <f>INDEX(Partner_details[name], MATCH(ggPay[[#This Row],[payee]], Partner_details[user id], 0))</f>
        <v>Malocco</v>
      </c>
      <c r="H296" s="21" t="str">
        <f>INDEX(Partner_details[companyName], MATCH(ggPay[[#This Row],[payee]], Partner_details[user id], 0))</f>
        <v>Malocco</v>
      </c>
      <c r="I296" s="21" t="b">
        <f>ISNUMBER(MATCH(ggPay[[#This Row],[payer]], gg_teammates[ID], 0))</f>
        <v>0</v>
      </c>
      <c r="J296" s="21" t="b">
        <f>OR(ISNUMBER(MATCH(ggPay[[#This Row],[payer]], $B$2:B295, 0)), ISNUMBER(MATCH(ggPay[[#This Row],[payer]], B297:$B$4998, 0)))</f>
        <v>0</v>
      </c>
      <c r="K296" s="21" t="b">
        <v>0</v>
      </c>
      <c r="L296" s="96" t="s">
        <v>5924</v>
      </c>
    </row>
    <row r="297" spans="1:12">
      <c r="A297" s="107" t="s">
        <v>16998</v>
      </c>
      <c r="B297" s="89">
        <v>176935</v>
      </c>
      <c r="C297" s="89">
        <v>815282</v>
      </c>
      <c r="D297" s="89">
        <v>500</v>
      </c>
      <c r="E297" s="89">
        <v>2</v>
      </c>
      <c r="F297" s="89"/>
      <c r="G297" s="21" t="str">
        <f>INDEX(Partner_details[name], MATCH(ggPay[[#This Row],[payee]], Partner_details[user id], 0))</f>
        <v>Mane Koshkakaryan</v>
      </c>
      <c r="H297" s="21" t="str">
        <f>INDEX(Partner_details[companyName], MATCH(ggPay[[#This Row],[payee]], Partner_details[user id], 0))</f>
        <v>Bisquit</v>
      </c>
      <c r="I297" s="21" t="b">
        <f>ISNUMBER(MATCH(ggPay[[#This Row],[payer]], gg_teammates[ID], 0))</f>
        <v>0</v>
      </c>
      <c r="J297" s="21" t="b">
        <f>OR(ISNUMBER(MATCH(ggPay[[#This Row],[payer]], $B$2:B296, 0)), ISNUMBER(MATCH(ggPay[[#This Row],[payer]], B298:$B$4998, 0)))</f>
        <v>0</v>
      </c>
      <c r="K297" s="21" t="b">
        <v>1</v>
      </c>
      <c r="L297" s="96" t="s">
        <v>5924</v>
      </c>
    </row>
    <row r="298" spans="1:12" hidden="1">
      <c r="A298" s="107" t="s">
        <v>16999</v>
      </c>
      <c r="B298" s="89">
        <v>555000</v>
      </c>
      <c r="C298" s="89">
        <v>36972</v>
      </c>
      <c r="D298" s="89">
        <v>1000</v>
      </c>
      <c r="E298" s="89">
        <v>3</v>
      </c>
      <c r="F298" s="89"/>
      <c r="G298" s="21" t="str">
        <f>INDEX(Partner_details[name], MATCH(ggPay[[#This Row],[payee]], Partner_details[user id], 0))</f>
        <v xml:space="preserve">Byblos Restaurant </v>
      </c>
      <c r="H298" s="21" t="str">
        <f>INDEX(Partner_details[companyName], MATCH(ggPay[[#This Row],[payee]], Partner_details[user id], 0))</f>
        <v>Byblos</v>
      </c>
      <c r="I298" s="21" t="b">
        <f>ISNUMBER(MATCH(ggPay[[#This Row],[payer]], gg_teammates[ID], 0))</f>
        <v>0</v>
      </c>
      <c r="J298" s="21" t="b">
        <f>OR(ISNUMBER(MATCH(ggPay[[#This Row],[payer]], $B$2:B297, 0)), ISNUMBER(MATCH(ggPay[[#This Row],[payer]], B299:$B$4998, 0)))</f>
        <v>1</v>
      </c>
      <c r="K298" s="21" t="b">
        <v>0</v>
      </c>
      <c r="L298" s="96" t="s">
        <v>5924</v>
      </c>
    </row>
    <row r="299" spans="1:12" hidden="1">
      <c r="A299" s="107" t="s">
        <v>17000</v>
      </c>
      <c r="B299" s="89">
        <v>555000</v>
      </c>
      <c r="C299" s="89">
        <v>36972</v>
      </c>
      <c r="D299" s="89">
        <v>1000</v>
      </c>
      <c r="E299" s="89">
        <v>3</v>
      </c>
      <c r="F299" s="89"/>
      <c r="G299" s="21" t="str">
        <f>INDEX(Partner_details[name], MATCH(ggPay[[#This Row],[payee]], Partner_details[user id], 0))</f>
        <v xml:space="preserve">Byblos Restaurant </v>
      </c>
      <c r="H299" s="21" t="str">
        <f>INDEX(Partner_details[companyName], MATCH(ggPay[[#This Row],[payee]], Partner_details[user id], 0))</f>
        <v>Byblos</v>
      </c>
      <c r="I299" s="21" t="b">
        <f>ISNUMBER(MATCH(ggPay[[#This Row],[payer]], gg_teammates[ID], 0))</f>
        <v>0</v>
      </c>
      <c r="J299" s="21" t="b">
        <f>OR(ISNUMBER(MATCH(ggPay[[#This Row],[payer]], $B$2:B298, 0)), ISNUMBER(MATCH(ggPay[[#This Row],[payer]], B300:$B$4998, 0)))</f>
        <v>1</v>
      </c>
      <c r="K299" s="21" t="b">
        <v>0</v>
      </c>
      <c r="L299" s="96" t="s">
        <v>5924</v>
      </c>
    </row>
    <row r="300" spans="1:12" hidden="1">
      <c r="A300" s="107" t="s">
        <v>17000</v>
      </c>
      <c r="B300" s="89">
        <v>555000</v>
      </c>
      <c r="C300" s="89">
        <v>36972</v>
      </c>
      <c r="D300" s="89">
        <v>1000</v>
      </c>
      <c r="E300" s="89">
        <v>3</v>
      </c>
      <c r="F300" s="89"/>
      <c r="G300" s="21" t="str">
        <f>INDEX(Partner_details[name], MATCH(ggPay[[#This Row],[payee]], Partner_details[user id], 0))</f>
        <v xml:space="preserve">Byblos Restaurant </v>
      </c>
      <c r="H300" s="21" t="str">
        <f>INDEX(Partner_details[companyName], MATCH(ggPay[[#This Row],[payee]], Partner_details[user id], 0))</f>
        <v>Byblos</v>
      </c>
      <c r="I300" s="21" t="b">
        <f>ISNUMBER(MATCH(ggPay[[#This Row],[payer]], gg_teammates[ID], 0))</f>
        <v>0</v>
      </c>
      <c r="J300" s="21" t="b">
        <f>OR(ISNUMBER(MATCH(ggPay[[#This Row],[payer]], $B$2:B299, 0)), ISNUMBER(MATCH(ggPay[[#This Row],[payer]], B301:$B$4998, 0)))</f>
        <v>1</v>
      </c>
      <c r="K300" s="21" t="b">
        <v>0</v>
      </c>
      <c r="L300" s="96" t="s">
        <v>5924</v>
      </c>
    </row>
    <row r="301" spans="1:12">
      <c r="A301" s="107" t="s">
        <v>17001</v>
      </c>
      <c r="B301" s="89">
        <v>171663</v>
      </c>
      <c r="C301" s="89">
        <v>156746</v>
      </c>
      <c r="D301" s="89">
        <v>500</v>
      </c>
      <c r="E301" s="89">
        <v>2</v>
      </c>
      <c r="F301" s="89"/>
      <c r="G301" s="21" t="str">
        <f>INDEX(Partner_details[name], MATCH(ggPay[[#This Row],[payee]], Partner_details[user id], 0))</f>
        <v>Zaven</v>
      </c>
      <c r="H301" s="21" t="str">
        <f>INDEX(Partner_details[companyName], MATCH(ggPay[[#This Row],[payee]], Partner_details[user id], 0))</f>
        <v>Karas Tumanyan</v>
      </c>
      <c r="I301" s="21" t="b">
        <f>ISNUMBER(MATCH(ggPay[[#This Row],[payer]], gg_teammates[ID], 0))</f>
        <v>0</v>
      </c>
      <c r="J301" s="21" t="b">
        <f>OR(ISNUMBER(MATCH(ggPay[[#This Row],[payer]], $B$2:B300, 0)), ISNUMBER(MATCH(ggPay[[#This Row],[payer]], B302:$B$4998, 0)))</f>
        <v>0</v>
      </c>
      <c r="K301" s="21" t="b">
        <v>1</v>
      </c>
      <c r="L301" s="96" t="s">
        <v>5924</v>
      </c>
    </row>
    <row r="302" spans="1:12">
      <c r="A302" s="107" t="s">
        <v>17002</v>
      </c>
      <c r="B302" s="89">
        <v>825186</v>
      </c>
      <c r="C302" s="89">
        <v>825186</v>
      </c>
      <c r="D302" s="89">
        <v>100</v>
      </c>
      <c r="E302" s="89">
        <v>2</v>
      </c>
      <c r="F302" s="89"/>
      <c r="G302" s="21" t="str">
        <f>INDEX(Partner_details[name], MATCH(ggPay[[#This Row],[payee]], Partner_details[user id], 0))</f>
        <v>Tigran</v>
      </c>
      <c r="H302" s="21" t="str">
        <f>INDEX(Partner_details[companyName], MATCH(ggPay[[#This Row],[payee]], Partner_details[user id], 0))</f>
        <v>gg cjsc</v>
      </c>
      <c r="I302" s="21" t="b">
        <f>ISNUMBER(MATCH(ggPay[[#This Row],[payer]], gg_teammates[ID], 0))</f>
        <v>1</v>
      </c>
      <c r="J302" s="21" t="b">
        <f>OR(ISNUMBER(MATCH(ggPay[[#This Row],[payer]], $B$2:B301, 0)), ISNUMBER(MATCH(ggPay[[#This Row],[payer]], B303:$B$4998, 0)))</f>
        <v>1</v>
      </c>
      <c r="K302" s="21" t="b">
        <v>0</v>
      </c>
      <c r="L302" s="96" t="s">
        <v>5924</v>
      </c>
    </row>
    <row r="303" spans="1:12">
      <c r="A303" s="107" t="s">
        <v>17003</v>
      </c>
      <c r="B303" s="89">
        <v>12661</v>
      </c>
      <c r="C303" s="89">
        <v>1091352</v>
      </c>
      <c r="D303" s="89">
        <v>500</v>
      </c>
      <c r="E303" s="89">
        <v>2</v>
      </c>
      <c r="F303" s="89"/>
      <c r="G303" s="21" t="str">
        <f>INDEX(Partner_details[name], MATCH(ggPay[[#This Row],[payee]], Partner_details[user id], 0))</f>
        <v>Paul Armenia</v>
      </c>
      <c r="H303" s="21" t="str">
        <f>INDEX(Partner_details[companyName], MATCH(ggPay[[#This Row],[payee]], Partner_details[user id], 0))</f>
        <v>Paul</v>
      </c>
      <c r="I303" s="21" t="b">
        <f>ISNUMBER(MATCH(ggPay[[#This Row],[payer]], gg_teammates[ID], 0))</f>
        <v>0</v>
      </c>
      <c r="J303" s="21" t="b">
        <f>OR(ISNUMBER(MATCH(ggPay[[#This Row],[payer]], $B$2:B302, 0)), ISNUMBER(MATCH(ggPay[[#This Row],[payer]], B304:$B$4998, 0)))</f>
        <v>0</v>
      </c>
      <c r="K303" s="21" t="b">
        <v>0</v>
      </c>
      <c r="L303" s="96" t="s">
        <v>5924</v>
      </c>
    </row>
    <row r="304" spans="1:12">
      <c r="A304" s="107" t="s">
        <v>17004</v>
      </c>
      <c r="B304" s="89">
        <v>3472</v>
      </c>
      <c r="C304" s="89">
        <v>1091352</v>
      </c>
      <c r="D304" s="89">
        <v>1000</v>
      </c>
      <c r="E304" s="89">
        <v>2</v>
      </c>
      <c r="F304" s="89"/>
      <c r="G304" s="21" t="str">
        <f>INDEX(Partner_details[name], MATCH(ggPay[[#This Row],[payee]], Partner_details[user id], 0))</f>
        <v>Paul Armenia</v>
      </c>
      <c r="H304" s="21" t="str">
        <f>INDEX(Partner_details[companyName], MATCH(ggPay[[#This Row],[payee]], Partner_details[user id], 0))</f>
        <v>Paul</v>
      </c>
      <c r="I304" s="21" t="b">
        <f>ISNUMBER(MATCH(ggPay[[#This Row],[payer]], gg_teammates[ID], 0))</f>
        <v>0</v>
      </c>
      <c r="J304" s="21" t="b">
        <f>OR(ISNUMBER(MATCH(ggPay[[#This Row],[payer]], $B$2:B303, 0)), ISNUMBER(MATCH(ggPay[[#This Row],[payer]], B305:$B$4998, 0)))</f>
        <v>0</v>
      </c>
      <c r="K304" s="21" t="b">
        <v>0</v>
      </c>
      <c r="L304" s="96" t="s">
        <v>5924</v>
      </c>
    </row>
    <row r="305" spans="1:12" hidden="1">
      <c r="A305" s="107" t="s">
        <v>17005</v>
      </c>
      <c r="B305" s="89">
        <v>281117</v>
      </c>
      <c r="C305" s="89">
        <v>1091352</v>
      </c>
      <c r="D305" s="89">
        <v>1000</v>
      </c>
      <c r="E305" s="89">
        <v>3</v>
      </c>
      <c r="F305" s="89"/>
      <c r="G305" s="21" t="str">
        <f>INDEX(Partner_details[name], MATCH(ggPay[[#This Row],[payee]], Partner_details[user id], 0))</f>
        <v>Paul Armenia</v>
      </c>
      <c r="H305" s="21" t="str">
        <f>INDEX(Partner_details[companyName], MATCH(ggPay[[#This Row],[payee]], Partner_details[user id], 0))</f>
        <v>Paul</v>
      </c>
      <c r="I305" s="21" t="b">
        <f>ISNUMBER(MATCH(ggPay[[#This Row],[payer]], gg_teammates[ID], 0))</f>
        <v>0</v>
      </c>
      <c r="J305" s="21" t="b">
        <f>OR(ISNUMBER(MATCH(ggPay[[#This Row],[payer]], $B$2:B304, 0)), ISNUMBER(MATCH(ggPay[[#This Row],[payer]], B306:$B$4998, 0)))</f>
        <v>1</v>
      </c>
      <c r="K305" s="21" t="b">
        <v>0</v>
      </c>
      <c r="L305" s="96" t="s">
        <v>5924</v>
      </c>
    </row>
    <row r="306" spans="1:12" hidden="1">
      <c r="A306" s="107" t="s">
        <v>17005</v>
      </c>
      <c r="B306" s="89">
        <v>281117</v>
      </c>
      <c r="C306" s="89">
        <v>1091352</v>
      </c>
      <c r="D306" s="89">
        <v>1000</v>
      </c>
      <c r="E306" s="89">
        <v>3</v>
      </c>
      <c r="F306" s="89"/>
      <c r="G306" s="21" t="str">
        <f>INDEX(Partner_details[name], MATCH(ggPay[[#This Row],[payee]], Partner_details[user id], 0))</f>
        <v>Paul Armenia</v>
      </c>
      <c r="H306" s="21" t="str">
        <f>INDEX(Partner_details[companyName], MATCH(ggPay[[#This Row],[payee]], Partner_details[user id], 0))</f>
        <v>Paul</v>
      </c>
      <c r="I306" s="21" t="b">
        <f>ISNUMBER(MATCH(ggPay[[#This Row],[payer]], gg_teammates[ID], 0))</f>
        <v>0</v>
      </c>
      <c r="J306" s="21" t="b">
        <f>OR(ISNUMBER(MATCH(ggPay[[#This Row],[payer]], $B$2:B305, 0)), ISNUMBER(MATCH(ggPay[[#This Row],[payer]], B307:$B$4998, 0)))</f>
        <v>1</v>
      </c>
      <c r="K306" s="21" t="b">
        <v>0</v>
      </c>
      <c r="L306" s="96" t="s">
        <v>5924</v>
      </c>
    </row>
    <row r="307" spans="1:12">
      <c r="A307" s="107" t="s">
        <v>17006</v>
      </c>
      <c r="B307" s="89">
        <v>657873</v>
      </c>
      <c r="C307" s="89">
        <v>80996</v>
      </c>
      <c r="D307" s="89">
        <v>500</v>
      </c>
      <c r="E307" s="89">
        <v>2</v>
      </c>
      <c r="F307" s="89"/>
      <c r="G307" s="21" t="str">
        <f>INDEX(Partner_details[name], MATCH(ggPay[[#This Row],[payee]], Partner_details[user id], 0))</f>
        <v>Lumen Coffee</v>
      </c>
      <c r="H307" s="21" t="str">
        <f>INDEX(Partner_details[companyName], MATCH(ggPay[[#This Row],[payee]], Partner_details[user id], 0))</f>
        <v>Lumen Coffee</v>
      </c>
      <c r="I307" s="21" t="b">
        <f>ISNUMBER(MATCH(ggPay[[#This Row],[payer]], gg_teammates[ID], 0))</f>
        <v>0</v>
      </c>
      <c r="J307" s="21" t="b">
        <f>OR(ISNUMBER(MATCH(ggPay[[#This Row],[payer]], $B$2:B306, 0)), ISNUMBER(MATCH(ggPay[[#This Row],[payer]], B308:$B$4998, 0)))</f>
        <v>1</v>
      </c>
      <c r="K307" s="21" t="b">
        <v>0</v>
      </c>
      <c r="L307" s="96" t="s">
        <v>5924</v>
      </c>
    </row>
    <row r="308" spans="1:12">
      <c r="A308" s="107" t="s">
        <v>17007</v>
      </c>
      <c r="B308" s="89">
        <v>298949</v>
      </c>
      <c r="C308" s="89">
        <v>6596</v>
      </c>
      <c r="D308" s="89">
        <v>1000</v>
      </c>
      <c r="E308" s="89">
        <v>2</v>
      </c>
      <c r="F308" s="89"/>
      <c r="G308" s="21" t="str">
        <f>INDEX(Partner_details[name], MATCH(ggPay[[#This Row],[payee]], Partner_details[user id], 0))</f>
        <v>Ethnoraph</v>
      </c>
      <c r="H308" s="21" t="str">
        <f>INDEX(Partner_details[companyName], MATCH(ggPay[[#This Row],[payee]], Partner_details[user id], 0))</f>
        <v>Beer Academy</v>
      </c>
      <c r="I308" s="21" t="b">
        <f>ISNUMBER(MATCH(ggPay[[#This Row],[payer]], gg_teammates[ID], 0))</f>
        <v>0</v>
      </c>
      <c r="J308" s="21" t="b">
        <f>OR(ISNUMBER(MATCH(ggPay[[#This Row],[payer]], $B$2:B307, 0)), ISNUMBER(MATCH(ggPay[[#This Row],[payer]], B309:$B$4998, 0)))</f>
        <v>0</v>
      </c>
      <c r="K308" s="21" t="b">
        <v>1</v>
      </c>
      <c r="L308" s="96" t="s">
        <v>5924</v>
      </c>
    </row>
    <row r="309" spans="1:12">
      <c r="A309" s="107" t="s">
        <v>17008</v>
      </c>
      <c r="B309" s="89">
        <v>463422</v>
      </c>
      <c r="C309" s="89">
        <v>282718</v>
      </c>
      <c r="D309" s="89">
        <v>500</v>
      </c>
      <c r="E309" s="89">
        <v>2</v>
      </c>
      <c r="F309" s="89"/>
      <c r="G309" s="21" t="str">
        <f>INDEX(Partner_details[name], MATCH(ggPay[[#This Row],[payee]], Partner_details[user id], 0))</f>
        <v>Cinnabon</v>
      </c>
      <c r="H309" s="21" t="str">
        <f>INDEX(Partner_details[companyName], MATCH(ggPay[[#This Row],[payee]], Partner_details[user id], 0))</f>
        <v>Cinnabon</v>
      </c>
      <c r="I309" s="21" t="b">
        <f>ISNUMBER(MATCH(ggPay[[#This Row],[payer]], gg_teammates[ID], 0))</f>
        <v>0</v>
      </c>
      <c r="J309" s="21" t="b">
        <f>OR(ISNUMBER(MATCH(ggPay[[#This Row],[payer]], $B$2:B308, 0)), ISNUMBER(MATCH(ggPay[[#This Row],[payer]], B310:$B$4998, 0)))</f>
        <v>0</v>
      </c>
      <c r="K309" s="21" t="b">
        <v>1</v>
      </c>
      <c r="L309" s="96" t="s">
        <v>5924</v>
      </c>
    </row>
    <row r="310" spans="1:12">
      <c r="A310" s="107" t="s">
        <v>17009</v>
      </c>
      <c r="B310" s="89">
        <v>923621</v>
      </c>
      <c r="C310" s="89">
        <v>156746</v>
      </c>
      <c r="D310" s="89">
        <v>1000</v>
      </c>
      <c r="E310" s="89">
        <v>2</v>
      </c>
      <c r="F310" s="89"/>
      <c r="G310" s="21" t="str">
        <f>INDEX(Partner_details[name], MATCH(ggPay[[#This Row],[payee]], Partner_details[user id], 0))</f>
        <v>Zaven</v>
      </c>
      <c r="H310" s="21" t="str">
        <f>INDEX(Partner_details[companyName], MATCH(ggPay[[#This Row],[payee]], Partner_details[user id], 0))</f>
        <v>Karas Tumanyan</v>
      </c>
      <c r="I310" s="21" t="b">
        <f>ISNUMBER(MATCH(ggPay[[#This Row],[payer]], gg_teammates[ID], 0))</f>
        <v>0</v>
      </c>
      <c r="J310" s="21" t="b">
        <f>OR(ISNUMBER(MATCH(ggPay[[#This Row],[payer]], $B$2:B309, 0)), ISNUMBER(MATCH(ggPay[[#This Row],[payer]], B311:$B$4998, 0)))</f>
        <v>0</v>
      </c>
      <c r="K310" s="21" t="b">
        <v>1</v>
      </c>
      <c r="L310" s="96" t="s">
        <v>5924</v>
      </c>
    </row>
    <row r="311" spans="1:12" hidden="1">
      <c r="A311" s="107" t="s">
        <v>17010</v>
      </c>
      <c r="B311" s="89">
        <v>961960</v>
      </c>
      <c r="C311" s="89">
        <v>156746</v>
      </c>
      <c r="D311" s="89">
        <v>1000</v>
      </c>
      <c r="E311" s="89">
        <v>3</v>
      </c>
      <c r="F311" s="89"/>
      <c r="G311" s="21" t="str">
        <f>INDEX(Partner_details[name], MATCH(ggPay[[#This Row],[payee]], Partner_details[user id], 0))</f>
        <v>Zaven</v>
      </c>
      <c r="H311" s="21" t="str">
        <f>INDEX(Partner_details[companyName], MATCH(ggPay[[#This Row],[payee]], Partner_details[user id], 0))</f>
        <v>Karas Tumanyan</v>
      </c>
      <c r="I311" s="21" t="b">
        <f>ISNUMBER(MATCH(ggPay[[#This Row],[payer]], gg_teammates[ID], 0))</f>
        <v>0</v>
      </c>
      <c r="J311" s="21" t="b">
        <f>OR(ISNUMBER(MATCH(ggPay[[#This Row],[payer]], $B$2:B310, 0)), ISNUMBER(MATCH(ggPay[[#This Row],[payer]], B312:$B$4998, 0)))</f>
        <v>1</v>
      </c>
      <c r="K311" s="21" t="b">
        <v>0</v>
      </c>
      <c r="L311" s="96" t="s">
        <v>5924</v>
      </c>
    </row>
    <row r="312" spans="1:12">
      <c r="A312" s="107" t="s">
        <v>17011</v>
      </c>
      <c r="B312" s="89">
        <v>825186</v>
      </c>
      <c r="C312" s="89">
        <v>825186</v>
      </c>
      <c r="D312" s="89">
        <v>100</v>
      </c>
      <c r="E312" s="89">
        <v>2</v>
      </c>
      <c r="F312" s="89"/>
      <c r="G312" s="21" t="str">
        <f>INDEX(Partner_details[name], MATCH(ggPay[[#This Row],[payee]], Partner_details[user id], 0))</f>
        <v>Tigran</v>
      </c>
      <c r="H312" s="21" t="str">
        <f>INDEX(Partner_details[companyName], MATCH(ggPay[[#This Row],[payee]], Partner_details[user id], 0))</f>
        <v>gg cjsc</v>
      </c>
      <c r="I312" s="21" t="b">
        <f>ISNUMBER(MATCH(ggPay[[#This Row],[payer]], gg_teammates[ID], 0))</f>
        <v>1</v>
      </c>
      <c r="J312" s="21" t="b">
        <f>OR(ISNUMBER(MATCH(ggPay[[#This Row],[payer]], $B$2:B311, 0)), ISNUMBER(MATCH(ggPay[[#This Row],[payer]], B313:$B$4998, 0)))</f>
        <v>1</v>
      </c>
      <c r="K312" s="21" t="b">
        <v>0</v>
      </c>
      <c r="L312" s="96" t="s">
        <v>5924</v>
      </c>
    </row>
    <row r="313" spans="1:12">
      <c r="A313" s="107" t="s">
        <v>17012</v>
      </c>
      <c r="B313" s="89">
        <v>6575</v>
      </c>
      <c r="C313" s="89">
        <v>1091352</v>
      </c>
      <c r="D313" s="89">
        <v>1000</v>
      </c>
      <c r="E313" s="89">
        <v>2</v>
      </c>
      <c r="F313" s="89"/>
      <c r="G313" s="21" t="str">
        <f>INDEX(Partner_details[name], MATCH(ggPay[[#This Row],[payee]], Partner_details[user id], 0))</f>
        <v>Paul Armenia</v>
      </c>
      <c r="H313" s="21" t="str">
        <f>INDEX(Partner_details[companyName], MATCH(ggPay[[#This Row],[payee]], Partner_details[user id], 0))</f>
        <v>Paul</v>
      </c>
      <c r="I313" s="21" t="b">
        <f>ISNUMBER(MATCH(ggPay[[#This Row],[payer]], gg_teammates[ID], 0))</f>
        <v>0</v>
      </c>
      <c r="J313" s="21" t="b">
        <f>OR(ISNUMBER(MATCH(ggPay[[#This Row],[payer]], $B$2:B312, 0)), ISNUMBER(MATCH(ggPay[[#This Row],[payer]], B314:$B$4998, 0)))</f>
        <v>0</v>
      </c>
      <c r="K313" s="21" t="b">
        <v>0</v>
      </c>
      <c r="L313" s="96" t="s">
        <v>5924</v>
      </c>
    </row>
    <row r="314" spans="1:12">
      <c r="A314" s="107" t="s">
        <v>17013</v>
      </c>
      <c r="B314" s="89">
        <v>825186</v>
      </c>
      <c r="C314" s="89">
        <v>825186</v>
      </c>
      <c r="D314" s="89">
        <v>500</v>
      </c>
      <c r="E314" s="89">
        <v>2</v>
      </c>
      <c r="F314" s="89"/>
      <c r="G314" s="21" t="str">
        <f>INDEX(Partner_details[name], MATCH(ggPay[[#This Row],[payee]], Partner_details[user id], 0))</f>
        <v>Tigran</v>
      </c>
      <c r="H314" s="21" t="str">
        <f>INDEX(Partner_details[companyName], MATCH(ggPay[[#This Row],[payee]], Partner_details[user id], 0))</f>
        <v>gg cjsc</v>
      </c>
      <c r="I314" s="21" t="b">
        <f>ISNUMBER(MATCH(ggPay[[#This Row],[payer]], gg_teammates[ID], 0))</f>
        <v>1</v>
      </c>
      <c r="J314" s="21" t="b">
        <f>OR(ISNUMBER(MATCH(ggPay[[#This Row],[payer]], $B$2:B313, 0)), ISNUMBER(MATCH(ggPay[[#This Row],[payer]], B315:$B$4998, 0)))</f>
        <v>1</v>
      </c>
      <c r="K314" s="21" t="b">
        <v>0</v>
      </c>
      <c r="L314" s="96" t="s">
        <v>5924</v>
      </c>
    </row>
    <row r="315" spans="1:12">
      <c r="A315" s="107" t="s">
        <v>17014</v>
      </c>
      <c r="B315" s="89">
        <v>159282</v>
      </c>
      <c r="C315" s="89">
        <v>248736</v>
      </c>
      <c r="D315" s="89">
        <v>300</v>
      </c>
      <c r="E315" s="89">
        <v>2</v>
      </c>
      <c r="F315" s="89"/>
      <c r="G315" s="21" t="str">
        <f>INDEX(Partner_details[name], MATCH(ggPay[[#This Row],[payee]], Partner_details[user id], 0))</f>
        <v>Karo</v>
      </c>
      <c r="H315" s="21" t="str">
        <f>INDEX(Partner_details[companyName], MATCH(ggPay[[#This Row],[payee]], Partner_details[user id], 0))</f>
        <v>Venlo</v>
      </c>
      <c r="I315" s="21" t="b">
        <f>ISNUMBER(MATCH(ggPay[[#This Row],[payer]], gg_teammates[ID], 0))</f>
        <v>0</v>
      </c>
      <c r="J315" s="21" t="b">
        <f>OR(ISNUMBER(MATCH(ggPay[[#This Row],[payer]], $B$2:B314, 0)), ISNUMBER(MATCH(ggPay[[#This Row],[payer]], B316:$B$4998, 0)))</f>
        <v>1</v>
      </c>
      <c r="K315" s="21" t="b">
        <v>0</v>
      </c>
      <c r="L315" s="96" t="s">
        <v>5924</v>
      </c>
    </row>
    <row r="316" spans="1:12">
      <c r="A316" s="107" t="s">
        <v>17015</v>
      </c>
      <c r="B316" s="89">
        <v>35127</v>
      </c>
      <c r="C316" s="89">
        <v>1096497</v>
      </c>
      <c r="D316" s="89">
        <v>3000</v>
      </c>
      <c r="E316" s="89">
        <v>2</v>
      </c>
      <c r="F316" s="89"/>
      <c r="G316" s="21" t="str">
        <f>INDEX(Partner_details[name], MATCH(ggPay[[#This Row],[payee]], Partner_details[user id], 0))</f>
        <v>Smoking Chef</v>
      </c>
      <c r="H316" s="21" t="str">
        <f>INDEX(Partner_details[companyName], MATCH(ggPay[[#This Row],[payee]], Partner_details[user id], 0))</f>
        <v>Smoking Chef</v>
      </c>
      <c r="I316" s="21" t="b">
        <f>ISNUMBER(MATCH(ggPay[[#This Row],[payer]], gg_teammates[ID], 0))</f>
        <v>0</v>
      </c>
      <c r="J316" s="21" t="b">
        <f>OR(ISNUMBER(MATCH(ggPay[[#This Row],[payer]], $B$2:B315, 0)), ISNUMBER(MATCH(ggPay[[#This Row],[payer]], B317:$B$4998, 0)))</f>
        <v>0</v>
      </c>
      <c r="K316" s="21" t="b">
        <v>0</v>
      </c>
      <c r="L316" s="96" t="s">
        <v>5924</v>
      </c>
    </row>
    <row r="317" spans="1:12">
      <c r="A317" s="107" t="s">
        <v>17016</v>
      </c>
      <c r="B317" s="89">
        <v>37586</v>
      </c>
      <c r="C317" s="89">
        <v>1091352</v>
      </c>
      <c r="D317" s="89">
        <v>1000</v>
      </c>
      <c r="E317" s="89">
        <v>2</v>
      </c>
      <c r="F317" s="89"/>
      <c r="G317" s="21" t="str">
        <f>INDEX(Partner_details[name], MATCH(ggPay[[#This Row],[payee]], Partner_details[user id], 0))</f>
        <v>Paul Armenia</v>
      </c>
      <c r="H317" s="21" t="str">
        <f>INDEX(Partner_details[companyName], MATCH(ggPay[[#This Row],[payee]], Partner_details[user id], 0))</f>
        <v>Paul</v>
      </c>
      <c r="I317" s="21" t="b">
        <f>ISNUMBER(MATCH(ggPay[[#This Row],[payer]], gg_teammates[ID], 0))</f>
        <v>0</v>
      </c>
      <c r="J317" s="21" t="b">
        <f>OR(ISNUMBER(MATCH(ggPay[[#This Row],[payer]], $B$2:B316, 0)), ISNUMBER(MATCH(ggPay[[#This Row],[payer]], B318:$B$4998, 0)))</f>
        <v>0</v>
      </c>
      <c r="K317" s="21" t="b">
        <v>0</v>
      </c>
      <c r="L317" s="96" t="s">
        <v>5924</v>
      </c>
    </row>
    <row r="318" spans="1:12">
      <c r="A318" s="107" t="s">
        <v>17017</v>
      </c>
      <c r="B318" s="89">
        <v>825186</v>
      </c>
      <c r="C318" s="89">
        <v>1143389</v>
      </c>
      <c r="D318" s="89">
        <v>100</v>
      </c>
      <c r="E318" s="89">
        <v>2</v>
      </c>
      <c r="F318" s="89"/>
      <c r="G318" s="21" t="str">
        <f>INDEX(Partner_details[name], MATCH(ggPay[[#This Row],[payee]], Partner_details[user id], 0))</f>
        <v>Naira</v>
      </c>
      <c r="H318" s="21" t="str">
        <f>INDEX(Partner_details[companyName], MATCH(ggPay[[#This Row],[payee]], Partner_details[user id], 0))</f>
        <v>Tashir Komitas</v>
      </c>
      <c r="I318" s="21" t="b">
        <f>ISNUMBER(MATCH(ggPay[[#This Row],[payer]], gg_teammates[ID], 0))</f>
        <v>1</v>
      </c>
      <c r="J318" s="21" t="b">
        <f>OR(ISNUMBER(MATCH(ggPay[[#This Row],[payer]], $B$2:B317, 0)), ISNUMBER(MATCH(ggPay[[#This Row],[payer]], B319:$B$4998, 0)))</f>
        <v>1</v>
      </c>
      <c r="K318" s="21" t="b">
        <v>0</v>
      </c>
      <c r="L318" s="96" t="s">
        <v>5924</v>
      </c>
    </row>
    <row r="319" spans="1:12">
      <c r="A319" s="107" t="s">
        <v>17018</v>
      </c>
      <c r="B319" s="89">
        <v>657873</v>
      </c>
      <c r="C319" s="89">
        <v>80996</v>
      </c>
      <c r="D319" s="89">
        <v>500</v>
      </c>
      <c r="E319" s="89">
        <v>2</v>
      </c>
      <c r="F319" s="89"/>
      <c r="G319" s="21" t="str">
        <f>INDEX(Partner_details[name], MATCH(ggPay[[#This Row],[payee]], Partner_details[user id], 0))</f>
        <v>Lumen Coffee</v>
      </c>
      <c r="H319" s="21" t="str">
        <f>INDEX(Partner_details[companyName], MATCH(ggPay[[#This Row],[payee]], Partner_details[user id], 0))</f>
        <v>Lumen Coffee</v>
      </c>
      <c r="I319" s="21" t="b">
        <f>ISNUMBER(MATCH(ggPay[[#This Row],[payer]], gg_teammates[ID], 0))</f>
        <v>0</v>
      </c>
      <c r="J319" s="21" t="b">
        <f>OR(ISNUMBER(MATCH(ggPay[[#This Row],[payer]], $B$2:B318, 0)), ISNUMBER(MATCH(ggPay[[#This Row],[payer]], B320:$B$4998, 0)))</f>
        <v>1</v>
      </c>
      <c r="K319" s="21" t="b">
        <v>0</v>
      </c>
      <c r="L319" s="96" t="s">
        <v>5924</v>
      </c>
    </row>
    <row r="320" spans="1:12">
      <c r="A320" s="107" t="s">
        <v>17019</v>
      </c>
      <c r="B320" s="89">
        <v>224264</v>
      </c>
      <c r="C320" s="89">
        <v>1091356</v>
      </c>
      <c r="D320" s="89">
        <v>2000</v>
      </c>
      <c r="E320" s="89">
        <v>2</v>
      </c>
      <c r="F320" s="89"/>
      <c r="G320" s="21" t="str">
        <f>INDEX(Partner_details[name], MATCH(ggPay[[#This Row],[payee]], Partner_details[user id], 0))</f>
        <v>Malocco</v>
      </c>
      <c r="H320" s="21" t="str">
        <f>INDEX(Partner_details[companyName], MATCH(ggPay[[#This Row],[payee]], Partner_details[user id], 0))</f>
        <v>Malocco</v>
      </c>
      <c r="I320" s="21" t="b">
        <f>ISNUMBER(MATCH(ggPay[[#This Row],[payer]], gg_teammates[ID], 0))</f>
        <v>0</v>
      </c>
      <c r="J320" s="21" t="b">
        <f>OR(ISNUMBER(MATCH(ggPay[[#This Row],[payer]], $B$2:B319, 0)), ISNUMBER(MATCH(ggPay[[#This Row],[payer]], B321:$B$4998, 0)))</f>
        <v>0</v>
      </c>
      <c r="K320" s="21" t="b">
        <v>1</v>
      </c>
      <c r="L320" s="96" t="s">
        <v>5924</v>
      </c>
    </row>
    <row r="321" spans="1:12">
      <c r="A321" s="107" t="s">
        <v>17020</v>
      </c>
      <c r="B321" s="89">
        <v>825186</v>
      </c>
      <c r="C321" s="89">
        <v>1142354</v>
      </c>
      <c r="D321" s="89">
        <v>100</v>
      </c>
      <c r="E321" s="89">
        <v>2</v>
      </c>
      <c r="F321" s="89"/>
      <c r="G321" s="21" t="e">
        <f>INDEX(Partner_details[name], MATCH(ggPay[[#This Row],[payee]], Partner_details[user id], 0))</f>
        <v>#N/A</v>
      </c>
      <c r="H321" s="21" t="e">
        <f>INDEX(Partner_details[companyName], MATCH(ggPay[[#This Row],[payee]], Partner_details[user id], 0))</f>
        <v>#N/A</v>
      </c>
      <c r="I321" s="21" t="b">
        <f>ISNUMBER(MATCH(ggPay[[#This Row],[payer]], gg_teammates[ID], 0))</f>
        <v>1</v>
      </c>
      <c r="J321" s="21" t="b">
        <f>OR(ISNUMBER(MATCH(ggPay[[#This Row],[payer]], $B$2:B320, 0)), ISNUMBER(MATCH(ggPay[[#This Row],[payer]], B322:$B$4998, 0)))</f>
        <v>1</v>
      </c>
      <c r="K321" s="21" t="b">
        <v>0</v>
      </c>
      <c r="L321" s="96" t="s">
        <v>5924</v>
      </c>
    </row>
    <row r="322" spans="1:12">
      <c r="A322" s="107" t="s">
        <v>17020</v>
      </c>
      <c r="B322" s="89">
        <v>825186</v>
      </c>
      <c r="C322" s="89">
        <v>1142316</v>
      </c>
      <c r="D322" s="89">
        <v>100</v>
      </c>
      <c r="E322" s="89">
        <v>2</v>
      </c>
      <c r="F322" s="89"/>
      <c r="G322" s="21" t="str">
        <f>INDEX(Partner_details[name], MATCH(ggPay[[#This Row],[payee]], Partner_details[user id], 0))</f>
        <v>Lilit</v>
      </c>
      <c r="H322" s="21" t="str">
        <f>INDEX(Partner_details[companyName], MATCH(ggPay[[#This Row],[payee]], Partner_details[user id], 0))</f>
        <v>Tashir Papazyan</v>
      </c>
      <c r="I322" s="21" t="b">
        <f>ISNUMBER(MATCH(ggPay[[#This Row],[payer]], gg_teammates[ID], 0))</f>
        <v>1</v>
      </c>
      <c r="J322" s="21" t="b">
        <f>OR(ISNUMBER(MATCH(ggPay[[#This Row],[payer]], $B$2:B321, 0)), ISNUMBER(MATCH(ggPay[[#This Row],[payer]], B323:$B$4998, 0)))</f>
        <v>1</v>
      </c>
      <c r="K322" s="21" t="b">
        <v>0</v>
      </c>
      <c r="L322" s="96" t="s">
        <v>5924</v>
      </c>
    </row>
    <row r="323" spans="1:12">
      <c r="A323" s="107" t="s">
        <v>17021</v>
      </c>
      <c r="B323" s="89">
        <v>825186</v>
      </c>
      <c r="C323" s="89">
        <v>1142318</v>
      </c>
      <c r="D323" s="89">
        <v>100</v>
      </c>
      <c r="E323" s="89">
        <v>2</v>
      </c>
      <c r="F323" s="89"/>
      <c r="G323" s="21" t="str">
        <f>INDEX(Partner_details[name], MATCH(ggPay[[#This Row],[payee]], Partner_details[user id], 0))</f>
        <v xml:space="preserve">Armine </v>
      </c>
      <c r="H323" s="21" t="str">
        <f>INDEX(Partner_details[companyName], MATCH(ggPay[[#This Row],[payee]], Partner_details[user id], 0))</f>
        <v>Tashir Papazyan</v>
      </c>
      <c r="I323" s="21" t="b">
        <f>ISNUMBER(MATCH(ggPay[[#This Row],[payer]], gg_teammates[ID], 0))</f>
        <v>1</v>
      </c>
      <c r="J323" s="21" t="b">
        <f>OR(ISNUMBER(MATCH(ggPay[[#This Row],[payer]], $B$2:B322, 0)), ISNUMBER(MATCH(ggPay[[#This Row],[payer]], B324:$B$4998, 0)))</f>
        <v>1</v>
      </c>
      <c r="K323" s="21" t="b">
        <v>0</v>
      </c>
      <c r="L323" s="96" t="s">
        <v>5924</v>
      </c>
    </row>
    <row r="324" spans="1:12">
      <c r="A324" s="107" t="s">
        <v>17022</v>
      </c>
      <c r="B324" s="89">
        <v>825186</v>
      </c>
      <c r="C324" s="89">
        <v>1142352</v>
      </c>
      <c r="D324" s="89">
        <v>100</v>
      </c>
      <c r="E324" s="89">
        <v>2</v>
      </c>
      <c r="F324" s="89"/>
      <c r="G324" s="21" t="str">
        <f>INDEX(Partner_details[name], MATCH(ggPay[[#This Row],[payee]], Partner_details[user id], 0))</f>
        <v>Արմեն</v>
      </c>
      <c r="H324" s="21" t="str">
        <f>INDEX(Partner_details[companyName], MATCH(ggPay[[#This Row],[payee]], Partner_details[user id], 0))</f>
        <v>Tashir Papazyan</v>
      </c>
      <c r="I324" s="21" t="b">
        <f>ISNUMBER(MATCH(ggPay[[#This Row],[payer]], gg_teammates[ID], 0))</f>
        <v>1</v>
      </c>
      <c r="J324" s="21" t="b">
        <f>OR(ISNUMBER(MATCH(ggPay[[#This Row],[payer]], $B$2:B323, 0)), ISNUMBER(MATCH(ggPay[[#This Row],[payer]], B325:$B$4998, 0)))</f>
        <v>1</v>
      </c>
      <c r="K324" s="21" t="b">
        <v>0</v>
      </c>
      <c r="L324" s="96" t="s">
        <v>5924</v>
      </c>
    </row>
    <row r="325" spans="1:12" hidden="1">
      <c r="A325" s="107" t="s">
        <v>17023</v>
      </c>
      <c r="B325" s="89">
        <v>825186</v>
      </c>
      <c r="C325" s="89">
        <v>1142352</v>
      </c>
      <c r="D325" s="89">
        <v>100</v>
      </c>
      <c r="E325" s="89">
        <v>3</v>
      </c>
      <c r="F325" s="89" t="s">
        <v>6054</v>
      </c>
      <c r="G325" s="21" t="str">
        <f>INDEX(Partner_details[name], MATCH(ggPay[[#This Row],[payee]], Partner_details[user id], 0))</f>
        <v>Արմեն</v>
      </c>
      <c r="H325" s="21" t="str">
        <f>INDEX(Partner_details[companyName], MATCH(ggPay[[#This Row],[payee]], Partner_details[user id], 0))</f>
        <v>Tashir Papazyan</v>
      </c>
      <c r="I325" s="21" t="b">
        <f>ISNUMBER(MATCH(ggPay[[#This Row],[payer]], gg_teammates[ID], 0))</f>
        <v>1</v>
      </c>
      <c r="J325" s="21" t="b">
        <f>OR(ISNUMBER(MATCH(ggPay[[#This Row],[payer]], $B$2:B324, 0)), ISNUMBER(MATCH(ggPay[[#This Row],[payer]], B326:$B$4998, 0)))</f>
        <v>1</v>
      </c>
      <c r="K325" s="21" t="b">
        <v>0</v>
      </c>
      <c r="L325" s="96" t="s">
        <v>5924</v>
      </c>
    </row>
    <row r="326" spans="1:12">
      <c r="A326" s="107" t="s">
        <v>17024</v>
      </c>
      <c r="B326" s="89">
        <v>825186</v>
      </c>
      <c r="C326" s="89">
        <v>1142351</v>
      </c>
      <c r="D326" s="89">
        <v>100</v>
      </c>
      <c r="E326" s="89">
        <v>2</v>
      </c>
      <c r="F326" s="89"/>
      <c r="G326" s="21" t="e">
        <f>INDEX(Partner_details[name], MATCH(ggPay[[#This Row],[payee]], Partner_details[user id], 0))</f>
        <v>#N/A</v>
      </c>
      <c r="H326" s="21" t="e">
        <f>INDEX(Partner_details[companyName], MATCH(ggPay[[#This Row],[payee]], Partner_details[user id], 0))</f>
        <v>#N/A</v>
      </c>
      <c r="I326" s="21" t="b">
        <f>ISNUMBER(MATCH(ggPay[[#This Row],[payer]], gg_teammates[ID], 0))</f>
        <v>1</v>
      </c>
      <c r="J326" s="21" t="b">
        <f>OR(ISNUMBER(MATCH(ggPay[[#This Row],[payer]], $B$2:B325, 0)), ISNUMBER(MATCH(ggPay[[#This Row],[payer]], B327:$B$4998, 0)))</f>
        <v>1</v>
      </c>
      <c r="K326" s="21" t="b">
        <v>0</v>
      </c>
      <c r="L326" s="96" t="s">
        <v>5924</v>
      </c>
    </row>
    <row r="327" spans="1:12">
      <c r="A327" s="107" t="s">
        <v>17025</v>
      </c>
      <c r="B327" s="89">
        <v>825186</v>
      </c>
      <c r="C327" s="89">
        <v>726034</v>
      </c>
      <c r="D327" s="89">
        <v>100</v>
      </c>
      <c r="E327" s="89">
        <v>2</v>
      </c>
      <c r="F327" s="89"/>
      <c r="G327" s="21" t="str">
        <f>INDEX(Partner_details[name], MATCH(ggPay[[#This Row],[payee]], Partner_details[user id], 0))</f>
        <v>Levon</v>
      </c>
      <c r="H327" s="21" t="str">
        <f>INDEX(Partner_details[companyName], MATCH(ggPay[[#This Row],[payee]], Partner_details[user id], 0))</f>
        <v>Poloz Mukuch</v>
      </c>
      <c r="I327" s="21" t="b">
        <f>ISNUMBER(MATCH(ggPay[[#This Row],[payer]], gg_teammates[ID], 0))</f>
        <v>1</v>
      </c>
      <c r="J327" s="21" t="b">
        <f>OR(ISNUMBER(MATCH(ggPay[[#This Row],[payer]], $B$2:B326, 0)), ISNUMBER(MATCH(ggPay[[#This Row],[payer]], B328:$B$4998, 0)))</f>
        <v>1</v>
      </c>
      <c r="K327" s="21" t="b">
        <v>0</v>
      </c>
      <c r="L327" s="96" t="s">
        <v>5924</v>
      </c>
    </row>
    <row r="328" spans="1:12">
      <c r="A328" s="107" t="s">
        <v>17026</v>
      </c>
      <c r="B328" s="89">
        <v>825186</v>
      </c>
      <c r="C328" s="89">
        <v>47568</v>
      </c>
      <c r="D328" s="89">
        <v>100</v>
      </c>
      <c r="E328" s="89">
        <v>2</v>
      </c>
      <c r="F328" s="89"/>
      <c r="G328" s="21" t="str">
        <f>INDEX(Partner_details[name], MATCH(ggPay[[#This Row],[payee]], Partner_details[user id], 0))</f>
        <v>Zhirayr</v>
      </c>
      <c r="H328" s="21" t="str">
        <f>INDEX(Partner_details[companyName], MATCH(ggPay[[#This Row],[payee]], Partner_details[user id], 0))</f>
        <v>Poloz Mukuch</v>
      </c>
      <c r="I328" s="21" t="b">
        <f>ISNUMBER(MATCH(ggPay[[#This Row],[payer]], gg_teammates[ID], 0))</f>
        <v>1</v>
      </c>
      <c r="J328" s="21" t="b">
        <f>OR(ISNUMBER(MATCH(ggPay[[#This Row],[payer]], $B$2:B327, 0)), ISNUMBER(MATCH(ggPay[[#This Row],[payer]], B329:$B$4998, 0)))</f>
        <v>1</v>
      </c>
      <c r="K328" s="21" t="b">
        <v>0</v>
      </c>
      <c r="L328" s="96" t="s">
        <v>5924</v>
      </c>
    </row>
    <row r="329" spans="1:12">
      <c r="A329" s="107" t="s">
        <v>17027</v>
      </c>
      <c r="B329" s="89">
        <v>37705</v>
      </c>
      <c r="C329" s="89">
        <v>1091356</v>
      </c>
      <c r="D329" s="89">
        <v>700</v>
      </c>
      <c r="E329" s="89">
        <v>2</v>
      </c>
      <c r="F329" s="89"/>
      <c r="G329" s="21" t="str">
        <f>INDEX(Partner_details[name], MATCH(ggPay[[#This Row],[payee]], Partner_details[user id], 0))</f>
        <v>Malocco</v>
      </c>
      <c r="H329" s="21" t="str">
        <f>INDEX(Partner_details[companyName], MATCH(ggPay[[#This Row],[payee]], Partner_details[user id], 0))</f>
        <v>Malocco</v>
      </c>
      <c r="I329" s="21" t="b">
        <f>ISNUMBER(MATCH(ggPay[[#This Row],[payer]], gg_teammates[ID], 0))</f>
        <v>0</v>
      </c>
      <c r="J329" s="21" t="b">
        <f>OR(ISNUMBER(MATCH(ggPay[[#This Row],[payer]], $B$2:B328, 0)), ISNUMBER(MATCH(ggPay[[#This Row],[payer]], B330:$B$4998, 0)))</f>
        <v>1</v>
      </c>
      <c r="K329" s="21" t="b">
        <v>0</v>
      </c>
      <c r="L329" s="96" t="s">
        <v>5924</v>
      </c>
    </row>
    <row r="330" spans="1:12" hidden="1">
      <c r="A330" s="107" t="s">
        <v>17028</v>
      </c>
      <c r="B330" s="89">
        <v>37705</v>
      </c>
      <c r="C330" s="89">
        <v>1091356</v>
      </c>
      <c r="D330" s="89">
        <v>1000</v>
      </c>
      <c r="E330" s="89">
        <v>3</v>
      </c>
      <c r="F330" s="89" t="s">
        <v>6127</v>
      </c>
      <c r="G330" s="21" t="str">
        <f>INDEX(Partner_details[name], MATCH(ggPay[[#This Row],[payee]], Partner_details[user id], 0))</f>
        <v>Malocco</v>
      </c>
      <c r="H330" s="21" t="str">
        <f>INDEX(Partner_details[companyName], MATCH(ggPay[[#This Row],[payee]], Partner_details[user id], 0))</f>
        <v>Malocco</v>
      </c>
      <c r="I330" s="21" t="b">
        <f>ISNUMBER(MATCH(ggPay[[#This Row],[payer]], gg_teammates[ID], 0))</f>
        <v>0</v>
      </c>
      <c r="J330" s="21" t="b">
        <f>OR(ISNUMBER(MATCH(ggPay[[#This Row],[payer]], $B$2:B329, 0)), ISNUMBER(MATCH(ggPay[[#This Row],[payer]], B331:$B$4998, 0)))</f>
        <v>1</v>
      </c>
      <c r="K330" s="21" t="b">
        <v>0</v>
      </c>
      <c r="L330" s="96" t="s">
        <v>5924</v>
      </c>
    </row>
    <row r="331" spans="1:12" hidden="1">
      <c r="A331" s="107" t="s">
        <v>17028</v>
      </c>
      <c r="B331" s="89">
        <v>37705</v>
      </c>
      <c r="C331" s="89">
        <v>1091356</v>
      </c>
      <c r="D331" s="89">
        <v>1000</v>
      </c>
      <c r="E331" s="89">
        <v>3</v>
      </c>
      <c r="F331" s="89" t="s">
        <v>6127</v>
      </c>
      <c r="G331" s="21" t="str">
        <f>INDEX(Partner_details[name], MATCH(ggPay[[#This Row],[payee]], Partner_details[user id], 0))</f>
        <v>Malocco</v>
      </c>
      <c r="H331" s="21" t="str">
        <f>INDEX(Partner_details[companyName], MATCH(ggPay[[#This Row],[payee]], Partner_details[user id], 0))</f>
        <v>Malocco</v>
      </c>
      <c r="I331" s="21" t="b">
        <f>ISNUMBER(MATCH(ggPay[[#This Row],[payer]], gg_teammates[ID], 0))</f>
        <v>0</v>
      </c>
      <c r="J331" s="21" t="b">
        <f>OR(ISNUMBER(MATCH(ggPay[[#This Row],[payer]], $B$2:B330, 0)), ISNUMBER(MATCH(ggPay[[#This Row],[payer]], B332:$B$4998, 0)))</f>
        <v>1</v>
      </c>
      <c r="K331" s="21" t="b">
        <v>0</v>
      </c>
      <c r="L331" s="96" t="s">
        <v>5924</v>
      </c>
    </row>
    <row r="332" spans="1:12">
      <c r="A332" s="107" t="s">
        <v>17029</v>
      </c>
      <c r="B332" s="89">
        <v>440437</v>
      </c>
      <c r="C332" s="89">
        <v>1091356</v>
      </c>
      <c r="D332" s="89">
        <v>2000</v>
      </c>
      <c r="E332" s="89">
        <v>2</v>
      </c>
      <c r="F332" s="89"/>
      <c r="G332" s="21" t="str">
        <f>INDEX(Partner_details[name], MATCH(ggPay[[#This Row],[payee]], Partner_details[user id], 0))</f>
        <v>Malocco</v>
      </c>
      <c r="H332" s="21" t="str">
        <f>INDEX(Partner_details[companyName], MATCH(ggPay[[#This Row],[payee]], Partner_details[user id], 0))</f>
        <v>Malocco</v>
      </c>
      <c r="I332" s="21" t="b">
        <f>ISNUMBER(MATCH(ggPay[[#This Row],[payer]], gg_teammates[ID], 0))</f>
        <v>0</v>
      </c>
      <c r="J332" s="21" t="b">
        <f>OR(ISNUMBER(MATCH(ggPay[[#This Row],[payer]], $B$2:B331, 0)), ISNUMBER(MATCH(ggPay[[#This Row],[payer]], B333:$B$4998, 0)))</f>
        <v>0</v>
      </c>
      <c r="K332" s="21" t="b">
        <v>1</v>
      </c>
      <c r="L332" s="96" t="s">
        <v>5924</v>
      </c>
    </row>
    <row r="333" spans="1:12">
      <c r="A333" s="107" t="s">
        <v>17030</v>
      </c>
      <c r="B333" s="89">
        <v>919952</v>
      </c>
      <c r="C333" s="89">
        <v>441653</v>
      </c>
      <c r="D333" s="89">
        <v>500</v>
      </c>
      <c r="E333" s="89">
        <v>2</v>
      </c>
      <c r="F333" s="89"/>
      <c r="G333" s="21" t="str">
        <f>INDEX(Partner_details[name], MATCH(ggPay[[#This Row],[payee]], Partner_details[user id], 0))</f>
        <v xml:space="preserve">Tumanyan's Art </v>
      </c>
      <c r="H333" s="21" t="str">
        <f>INDEX(Partner_details[companyName], MATCH(ggPay[[#This Row],[payee]], Partner_details[user id], 0))</f>
        <v>Tumanyan</v>
      </c>
      <c r="I333" s="21" t="b">
        <f>ISNUMBER(MATCH(ggPay[[#This Row],[payer]], gg_teammates[ID], 0))</f>
        <v>0</v>
      </c>
      <c r="J333" s="21" t="b">
        <f>OR(ISNUMBER(MATCH(ggPay[[#This Row],[payer]], $B$2:B332, 0)), ISNUMBER(MATCH(ggPay[[#This Row],[payer]], B334:$B$4998, 0)))</f>
        <v>0</v>
      </c>
      <c r="K333" s="21" t="b">
        <v>1</v>
      </c>
      <c r="L333" s="96" t="s">
        <v>5924</v>
      </c>
    </row>
    <row r="334" spans="1:12">
      <c r="A334" s="107" t="s">
        <v>17031</v>
      </c>
      <c r="B334" s="89">
        <v>38176</v>
      </c>
      <c r="C334" s="89">
        <v>1091356</v>
      </c>
      <c r="D334" s="89">
        <v>1000</v>
      </c>
      <c r="E334" s="89">
        <v>2</v>
      </c>
      <c r="F334" s="89"/>
      <c r="G334" s="21" t="str">
        <f>INDEX(Partner_details[name], MATCH(ggPay[[#This Row],[payee]], Partner_details[user id], 0))</f>
        <v>Malocco</v>
      </c>
      <c r="H334" s="21" t="str">
        <f>INDEX(Partner_details[companyName], MATCH(ggPay[[#This Row],[payee]], Partner_details[user id], 0))</f>
        <v>Malocco</v>
      </c>
      <c r="I334" s="21" t="b">
        <f>ISNUMBER(MATCH(ggPay[[#This Row],[payer]], gg_teammates[ID], 0))</f>
        <v>0</v>
      </c>
      <c r="J334" s="21" t="b">
        <f>OR(ISNUMBER(MATCH(ggPay[[#This Row],[payer]], $B$2:B333, 0)), ISNUMBER(MATCH(ggPay[[#This Row],[payer]], B335:$B$4998, 0)))</f>
        <v>0</v>
      </c>
      <c r="K334" s="21" t="b">
        <v>0</v>
      </c>
      <c r="L334" s="96" t="s">
        <v>5924</v>
      </c>
    </row>
    <row r="335" spans="1:12">
      <c r="A335" s="107" t="s">
        <v>17032</v>
      </c>
      <c r="B335" s="89">
        <v>902206</v>
      </c>
      <c r="C335" s="89">
        <v>1096497</v>
      </c>
      <c r="D335" s="89">
        <v>2000</v>
      </c>
      <c r="E335" s="89">
        <v>2</v>
      </c>
      <c r="F335" s="89"/>
      <c r="G335" s="21" t="str">
        <f>INDEX(Partner_details[name], MATCH(ggPay[[#This Row],[payee]], Partner_details[user id], 0))</f>
        <v>Smoking Chef</v>
      </c>
      <c r="H335" s="21" t="str">
        <f>INDEX(Partner_details[companyName], MATCH(ggPay[[#This Row],[payee]], Partner_details[user id], 0))</f>
        <v>Smoking Chef</v>
      </c>
      <c r="I335" s="21" t="b">
        <f>ISNUMBER(MATCH(ggPay[[#This Row],[payer]], gg_teammates[ID], 0))</f>
        <v>0</v>
      </c>
      <c r="J335" s="21" t="b">
        <f>OR(ISNUMBER(MATCH(ggPay[[#This Row],[payer]], $B$2:B334, 0)), ISNUMBER(MATCH(ggPay[[#This Row],[payer]], B336:$B$4998, 0)))</f>
        <v>0</v>
      </c>
      <c r="K335" s="21" t="b">
        <v>1</v>
      </c>
      <c r="L335" s="96" t="s">
        <v>5924</v>
      </c>
    </row>
    <row r="336" spans="1:12">
      <c r="A336" s="107" t="s">
        <v>17033</v>
      </c>
      <c r="B336" s="89">
        <v>798</v>
      </c>
      <c r="C336" s="89">
        <v>248736</v>
      </c>
      <c r="D336" s="89">
        <v>500</v>
      </c>
      <c r="E336" s="89">
        <v>2</v>
      </c>
      <c r="F336" s="89"/>
      <c r="G336" s="21" t="str">
        <f>INDEX(Partner_details[name], MATCH(ggPay[[#This Row],[payee]], Partner_details[user id], 0))</f>
        <v>Karo</v>
      </c>
      <c r="H336" s="21" t="str">
        <f>INDEX(Partner_details[companyName], MATCH(ggPay[[#This Row],[payee]], Partner_details[user id], 0))</f>
        <v>Venlo</v>
      </c>
      <c r="I336" s="21" t="b">
        <f>ISNUMBER(MATCH(ggPay[[#This Row],[payer]], gg_teammates[ID], 0))</f>
        <v>1</v>
      </c>
      <c r="J336" s="21" t="b">
        <f>OR(ISNUMBER(MATCH(ggPay[[#This Row],[payer]], $B$2:B335, 0)), ISNUMBER(MATCH(ggPay[[#This Row],[payer]], B337:$B$4998, 0)))</f>
        <v>1</v>
      </c>
      <c r="K336" s="21" t="b">
        <v>0</v>
      </c>
      <c r="L336" s="96" t="s">
        <v>5924</v>
      </c>
    </row>
    <row r="337" spans="1:12">
      <c r="A337" s="107" t="s">
        <v>17034</v>
      </c>
      <c r="B337" s="89">
        <v>825186</v>
      </c>
      <c r="C337" s="89">
        <v>825186</v>
      </c>
      <c r="D337" s="89">
        <v>100</v>
      </c>
      <c r="E337" s="89">
        <v>2</v>
      </c>
      <c r="F337" s="89"/>
      <c r="G337" s="21" t="str">
        <f>INDEX(Partner_details[name], MATCH(ggPay[[#This Row],[payee]], Partner_details[user id], 0))</f>
        <v>Tigran</v>
      </c>
      <c r="H337" s="21" t="str">
        <f>INDEX(Partner_details[companyName], MATCH(ggPay[[#This Row],[payee]], Partner_details[user id], 0))</f>
        <v>gg cjsc</v>
      </c>
      <c r="I337" s="21" t="b">
        <f>ISNUMBER(MATCH(ggPay[[#This Row],[payer]], gg_teammates[ID], 0))</f>
        <v>1</v>
      </c>
      <c r="J337" s="21" t="b">
        <f>OR(ISNUMBER(MATCH(ggPay[[#This Row],[payer]], $B$2:B336, 0)), ISNUMBER(MATCH(ggPay[[#This Row],[payer]], B338:$B$4998, 0)))</f>
        <v>1</v>
      </c>
      <c r="K337" s="21" t="b">
        <v>0</v>
      </c>
      <c r="L337" s="96" t="s">
        <v>5924</v>
      </c>
    </row>
    <row r="338" spans="1:12">
      <c r="A338" s="107" t="s">
        <v>17035</v>
      </c>
      <c r="B338" s="89">
        <v>698422</v>
      </c>
      <c r="C338" s="89">
        <v>296783</v>
      </c>
      <c r="D338" s="89">
        <v>1000</v>
      </c>
      <c r="E338" s="89">
        <v>2</v>
      </c>
      <c r="F338" s="89"/>
      <c r="G338" s="21" t="str">
        <f>INDEX(Partner_details[name], MATCH(ggPay[[#This Row],[payee]], Partner_details[user id], 0))</f>
        <v>Lyuba</v>
      </c>
      <c r="H338" s="21" t="str">
        <f>INDEX(Partner_details[companyName], MATCH(ggPay[[#This Row],[payee]], Partner_details[user id], 0))</f>
        <v>Beer academy</v>
      </c>
      <c r="I338" s="21" t="b">
        <f>ISNUMBER(MATCH(ggPay[[#This Row],[payer]], gg_teammates[ID], 0))</f>
        <v>0</v>
      </c>
      <c r="J338" s="21" t="b">
        <f>OR(ISNUMBER(MATCH(ggPay[[#This Row],[payer]], $B$2:B337, 0)), ISNUMBER(MATCH(ggPay[[#This Row],[payer]], B339:$B$4998, 0)))</f>
        <v>1</v>
      </c>
      <c r="K338" s="21" t="b">
        <v>0</v>
      </c>
      <c r="L338" s="96" t="s">
        <v>5924</v>
      </c>
    </row>
    <row r="339" spans="1:12">
      <c r="A339" s="107" t="s">
        <v>17036</v>
      </c>
      <c r="B339" s="89">
        <v>63408</v>
      </c>
      <c r="C339" s="89">
        <v>441653</v>
      </c>
      <c r="D339" s="89">
        <v>500</v>
      </c>
      <c r="E339" s="89">
        <v>2</v>
      </c>
      <c r="F339" s="89"/>
      <c r="G339" s="21" t="str">
        <f>INDEX(Partner_details[name], MATCH(ggPay[[#This Row],[payee]], Partner_details[user id], 0))</f>
        <v xml:space="preserve">Tumanyan's Art </v>
      </c>
      <c r="H339" s="21" t="str">
        <f>INDEX(Partner_details[companyName], MATCH(ggPay[[#This Row],[payee]], Partner_details[user id], 0))</f>
        <v>Tumanyan</v>
      </c>
      <c r="I339" s="21" t="b">
        <f>ISNUMBER(MATCH(ggPay[[#This Row],[payer]], gg_teammates[ID], 0))</f>
        <v>0</v>
      </c>
      <c r="J339" s="21" t="b">
        <f>OR(ISNUMBER(MATCH(ggPay[[#This Row],[payer]], $B$2:B338, 0)), ISNUMBER(MATCH(ggPay[[#This Row],[payer]], B340:$B$4998, 0)))</f>
        <v>0</v>
      </c>
      <c r="K339" s="21" t="b">
        <v>0</v>
      </c>
      <c r="L339" s="96" t="s">
        <v>5924</v>
      </c>
    </row>
    <row r="340" spans="1:12">
      <c r="A340" s="107" t="s">
        <v>17037</v>
      </c>
      <c r="B340" s="89">
        <v>231060</v>
      </c>
      <c r="C340" s="89">
        <v>236892</v>
      </c>
      <c r="D340" s="89">
        <v>500</v>
      </c>
      <c r="E340" s="89">
        <v>2</v>
      </c>
      <c r="F340" s="89"/>
      <c r="G340" s="21" t="str">
        <f>INDEX(Partner_details[name], MATCH(ggPay[[#This Row],[payee]], Partner_details[user id], 0))</f>
        <v>Buzand Cafe</v>
      </c>
      <c r="H340" s="21" t="str">
        <f>INDEX(Partner_details[companyName], MATCH(ggPay[[#This Row],[payee]], Partner_details[user id], 0))</f>
        <v>Buzand cafe</v>
      </c>
      <c r="I340" s="21" t="b">
        <f>ISNUMBER(MATCH(ggPay[[#This Row],[payer]], gg_teammates[ID], 0))</f>
        <v>1</v>
      </c>
      <c r="J340" s="21" t="b">
        <f>OR(ISNUMBER(MATCH(ggPay[[#This Row],[payer]], $B$2:B339, 0)), ISNUMBER(MATCH(ggPay[[#This Row],[payer]], B341:$B$4998, 0)))</f>
        <v>1</v>
      </c>
      <c r="K340" s="21" t="b">
        <v>0</v>
      </c>
      <c r="L340" s="96" t="s">
        <v>5924</v>
      </c>
    </row>
    <row r="341" spans="1:12">
      <c r="A341" s="107" t="s">
        <v>17038</v>
      </c>
      <c r="B341" s="89">
        <v>143800</v>
      </c>
      <c r="C341" s="89">
        <v>1091352</v>
      </c>
      <c r="D341" s="89">
        <v>500</v>
      </c>
      <c r="E341" s="89">
        <v>2</v>
      </c>
      <c r="F341" s="89"/>
      <c r="G341" s="21" t="str">
        <f>INDEX(Partner_details[name], MATCH(ggPay[[#This Row],[payee]], Partner_details[user id], 0))</f>
        <v>Paul Armenia</v>
      </c>
      <c r="H341" s="21" t="str">
        <f>INDEX(Partner_details[companyName], MATCH(ggPay[[#This Row],[payee]], Partner_details[user id], 0))</f>
        <v>Paul</v>
      </c>
      <c r="I341" s="21" t="b">
        <f>ISNUMBER(MATCH(ggPay[[#This Row],[payer]], gg_teammates[ID], 0))</f>
        <v>0</v>
      </c>
      <c r="J341" s="21" t="b">
        <f>OR(ISNUMBER(MATCH(ggPay[[#This Row],[payer]], $B$2:B340, 0)), ISNUMBER(MATCH(ggPay[[#This Row],[payer]], B342:$B$4998, 0)))</f>
        <v>0</v>
      </c>
      <c r="K341" s="21" t="b">
        <v>1</v>
      </c>
      <c r="L341" s="96" t="s">
        <v>5924</v>
      </c>
    </row>
    <row r="342" spans="1:12">
      <c r="A342" s="107" t="s">
        <v>17039</v>
      </c>
      <c r="B342" s="89">
        <v>945208</v>
      </c>
      <c r="C342" s="89">
        <v>156746</v>
      </c>
      <c r="D342" s="89">
        <v>1000</v>
      </c>
      <c r="E342" s="89">
        <v>2</v>
      </c>
      <c r="F342" s="89"/>
      <c r="G342" s="21" t="str">
        <f>INDEX(Partner_details[name], MATCH(ggPay[[#This Row],[payee]], Partner_details[user id], 0))</f>
        <v>Zaven</v>
      </c>
      <c r="H342" s="21" t="str">
        <f>INDEX(Partner_details[companyName], MATCH(ggPay[[#This Row],[payee]], Partner_details[user id], 0))</f>
        <v>Karas Tumanyan</v>
      </c>
      <c r="I342" s="21" t="b">
        <f>ISNUMBER(MATCH(ggPay[[#This Row],[payer]], gg_teammates[ID], 0))</f>
        <v>0</v>
      </c>
      <c r="J342" s="21" t="b">
        <f>OR(ISNUMBER(MATCH(ggPay[[#This Row],[payer]], $B$2:B341, 0)), ISNUMBER(MATCH(ggPay[[#This Row],[payer]], B343:$B$4998, 0)))</f>
        <v>1</v>
      </c>
      <c r="K342" s="21" t="b">
        <v>0</v>
      </c>
      <c r="L342" s="96" t="s">
        <v>5924</v>
      </c>
    </row>
    <row r="343" spans="1:12">
      <c r="A343" s="107" t="s">
        <v>17040</v>
      </c>
      <c r="B343" s="89">
        <v>613505</v>
      </c>
      <c r="C343" s="89">
        <v>170927</v>
      </c>
      <c r="D343" s="89">
        <v>500</v>
      </c>
      <c r="E343" s="89">
        <v>2</v>
      </c>
      <c r="F343" s="89"/>
      <c r="G343" s="21" t="str">
        <f>INDEX(Partner_details[name], MATCH(ggPay[[#This Row],[payee]], Partner_details[user id], 0))</f>
        <v>Bagel Shop</v>
      </c>
      <c r="H343" s="21" t="str">
        <f>INDEX(Partner_details[companyName], MATCH(ggPay[[#This Row],[payee]], Partner_details[user id], 0))</f>
        <v>Bagel</v>
      </c>
      <c r="I343" s="21" t="b">
        <f>ISNUMBER(MATCH(ggPay[[#This Row],[payer]], gg_teammates[ID], 0))</f>
        <v>0</v>
      </c>
      <c r="J343" s="21" t="b">
        <f>OR(ISNUMBER(MATCH(ggPay[[#This Row],[payer]], $B$2:B342, 0)), ISNUMBER(MATCH(ggPay[[#This Row],[payer]], B344:$B$4998, 0)))</f>
        <v>0</v>
      </c>
      <c r="K343" s="21" t="b">
        <v>1</v>
      </c>
      <c r="L343" s="96" t="s">
        <v>5924</v>
      </c>
    </row>
    <row r="344" spans="1:12">
      <c r="A344" s="107" t="s">
        <v>17041</v>
      </c>
      <c r="B344" s="89">
        <v>254974</v>
      </c>
      <c r="C344" s="89">
        <v>1091356</v>
      </c>
      <c r="D344" s="89">
        <v>500</v>
      </c>
      <c r="E344" s="89">
        <v>2</v>
      </c>
      <c r="F344" s="89"/>
      <c r="G344" s="21" t="str">
        <f>INDEX(Partner_details[name], MATCH(ggPay[[#This Row],[payee]], Partner_details[user id], 0))</f>
        <v>Malocco</v>
      </c>
      <c r="H344" s="21" t="str">
        <f>INDEX(Partner_details[companyName], MATCH(ggPay[[#This Row],[payee]], Partner_details[user id], 0))</f>
        <v>Malocco</v>
      </c>
      <c r="I344" s="21" t="b">
        <f>ISNUMBER(MATCH(ggPay[[#This Row],[payer]], gg_teammates[ID], 0))</f>
        <v>0</v>
      </c>
      <c r="J344" s="21" t="b">
        <f>OR(ISNUMBER(MATCH(ggPay[[#This Row],[payer]], $B$2:B343, 0)), ISNUMBER(MATCH(ggPay[[#This Row],[payer]], B345:$B$4998, 0)))</f>
        <v>1</v>
      </c>
      <c r="K344" s="21" t="b">
        <v>0</v>
      </c>
      <c r="L344" s="96" t="s">
        <v>5924</v>
      </c>
    </row>
    <row r="345" spans="1:12">
      <c r="A345" s="107" t="s">
        <v>17042</v>
      </c>
      <c r="B345" s="89">
        <v>825186</v>
      </c>
      <c r="C345" s="89">
        <v>946774</v>
      </c>
      <c r="D345" s="89">
        <v>100</v>
      </c>
      <c r="E345" s="89">
        <v>2</v>
      </c>
      <c r="F345" s="89"/>
      <c r="G345" s="21" t="str">
        <f>INDEX(Partner_details[name], MATCH(ggPay[[#This Row],[payee]], Partner_details[user id], 0))</f>
        <v>Gohar</v>
      </c>
      <c r="H345" s="21" t="str">
        <f>INDEX(Partner_details[companyName], MATCH(ggPay[[#This Row],[payee]], Partner_details[user id], 0))</f>
        <v>Karas hraparak</v>
      </c>
      <c r="I345" s="21" t="b">
        <f>ISNUMBER(MATCH(ggPay[[#This Row],[payer]], gg_teammates[ID], 0))</f>
        <v>1</v>
      </c>
      <c r="J345" s="21" t="b">
        <f>OR(ISNUMBER(MATCH(ggPay[[#This Row],[payer]], $B$2:B344, 0)), ISNUMBER(MATCH(ggPay[[#This Row],[payer]], B346:$B$4998, 0)))</f>
        <v>1</v>
      </c>
      <c r="K345" s="21" t="b">
        <v>0</v>
      </c>
      <c r="L345" s="96" t="s">
        <v>5924</v>
      </c>
    </row>
    <row r="346" spans="1:12">
      <c r="A346" s="107" t="s">
        <v>17043</v>
      </c>
      <c r="B346" s="89">
        <v>825186</v>
      </c>
      <c r="C346" s="89">
        <v>825186</v>
      </c>
      <c r="D346" s="89">
        <v>100</v>
      </c>
      <c r="E346" s="89">
        <v>2</v>
      </c>
      <c r="F346" s="89"/>
      <c r="G346" s="21" t="str">
        <f>INDEX(Partner_details[name], MATCH(ggPay[[#This Row],[payee]], Partner_details[user id], 0))</f>
        <v>Tigran</v>
      </c>
      <c r="H346" s="21" t="str">
        <f>INDEX(Partner_details[companyName], MATCH(ggPay[[#This Row],[payee]], Partner_details[user id], 0))</f>
        <v>gg cjsc</v>
      </c>
      <c r="I346" s="21" t="b">
        <f>ISNUMBER(MATCH(ggPay[[#This Row],[payer]], gg_teammates[ID], 0))</f>
        <v>1</v>
      </c>
      <c r="J346" s="21" t="b">
        <f>OR(ISNUMBER(MATCH(ggPay[[#This Row],[payer]], $B$2:B345, 0)), ISNUMBER(MATCH(ggPay[[#This Row],[payer]], B347:$B$4998, 0)))</f>
        <v>1</v>
      </c>
      <c r="K346" s="21" t="b">
        <v>0</v>
      </c>
      <c r="L346" s="96" t="s">
        <v>5924</v>
      </c>
    </row>
    <row r="347" spans="1:12">
      <c r="A347" s="107" t="s">
        <v>17044</v>
      </c>
      <c r="B347" s="89">
        <v>480863</v>
      </c>
      <c r="C347" s="89">
        <v>248736</v>
      </c>
      <c r="D347" s="89">
        <v>300</v>
      </c>
      <c r="E347" s="89">
        <v>2</v>
      </c>
      <c r="F347" s="89"/>
      <c r="G347" s="21" t="str">
        <f>INDEX(Partner_details[name], MATCH(ggPay[[#This Row],[payee]], Partner_details[user id], 0))</f>
        <v>Karo</v>
      </c>
      <c r="H347" s="21" t="str">
        <f>INDEX(Partner_details[companyName], MATCH(ggPay[[#This Row],[payee]], Partner_details[user id], 0))</f>
        <v>Venlo</v>
      </c>
      <c r="I347" s="21" t="b">
        <f>ISNUMBER(MATCH(ggPay[[#This Row],[payer]], gg_teammates[ID], 0))</f>
        <v>1</v>
      </c>
      <c r="J347" s="21" t="b">
        <f>OR(ISNUMBER(MATCH(ggPay[[#This Row],[payer]], $B$2:B346, 0)), ISNUMBER(MATCH(ggPay[[#This Row],[payer]], B348:$B$4998, 0)))</f>
        <v>1</v>
      </c>
      <c r="K347" s="21" t="b">
        <v>1</v>
      </c>
      <c r="L347" s="96" t="s">
        <v>5924</v>
      </c>
    </row>
    <row r="348" spans="1:12" hidden="1">
      <c r="A348" s="107" t="s">
        <v>17045</v>
      </c>
      <c r="B348" s="89">
        <v>825186</v>
      </c>
      <c r="C348" s="89">
        <v>825186</v>
      </c>
      <c r="D348" s="89">
        <v>100</v>
      </c>
      <c r="E348" s="89">
        <v>3</v>
      </c>
      <c r="F348" s="89" t="s">
        <v>6130</v>
      </c>
      <c r="G348" s="21" t="str">
        <f>INDEX(Partner_details[name], MATCH(ggPay[[#This Row],[payee]], Partner_details[user id], 0))</f>
        <v>Tigran</v>
      </c>
      <c r="H348" s="21" t="str">
        <f>INDEX(Partner_details[companyName], MATCH(ggPay[[#This Row],[payee]], Partner_details[user id], 0))</f>
        <v>gg cjsc</v>
      </c>
      <c r="I348" s="21" t="b">
        <f>ISNUMBER(MATCH(ggPay[[#This Row],[payer]], gg_teammates[ID], 0))</f>
        <v>1</v>
      </c>
      <c r="J348" s="21" t="b">
        <f>OR(ISNUMBER(MATCH(ggPay[[#This Row],[payer]], $B$2:B347, 0)), ISNUMBER(MATCH(ggPay[[#This Row],[payer]], B349:$B$4998, 0)))</f>
        <v>1</v>
      </c>
      <c r="K348" s="21" t="b">
        <v>0</v>
      </c>
      <c r="L348" s="96" t="s">
        <v>5924</v>
      </c>
    </row>
    <row r="349" spans="1:12" hidden="1">
      <c r="A349" s="107" t="s">
        <v>17046</v>
      </c>
      <c r="B349" s="89">
        <v>825186</v>
      </c>
      <c r="C349" s="89">
        <v>825186</v>
      </c>
      <c r="D349" s="89">
        <v>100</v>
      </c>
      <c r="E349" s="89">
        <v>3</v>
      </c>
      <c r="F349" s="89" t="s">
        <v>6130</v>
      </c>
      <c r="G349" s="21" t="str">
        <f>INDEX(Partner_details[name], MATCH(ggPay[[#This Row],[payee]], Partner_details[user id], 0))</f>
        <v>Tigran</v>
      </c>
      <c r="H349" s="21" t="str">
        <f>INDEX(Partner_details[companyName], MATCH(ggPay[[#This Row],[payee]], Partner_details[user id], 0))</f>
        <v>gg cjsc</v>
      </c>
      <c r="I349" s="21" t="b">
        <f>ISNUMBER(MATCH(ggPay[[#This Row],[payer]], gg_teammates[ID], 0))</f>
        <v>1</v>
      </c>
      <c r="J349" s="21" t="b">
        <f>OR(ISNUMBER(MATCH(ggPay[[#This Row],[payer]], $B$2:B348, 0)), ISNUMBER(MATCH(ggPay[[#This Row],[payer]], B350:$B$4998, 0)))</f>
        <v>1</v>
      </c>
      <c r="K349" s="21" t="b">
        <v>0</v>
      </c>
      <c r="L349" s="96" t="s">
        <v>5924</v>
      </c>
    </row>
    <row r="350" spans="1:12" hidden="1">
      <c r="A350" s="107" t="s">
        <v>17047</v>
      </c>
      <c r="B350" s="89">
        <v>825186</v>
      </c>
      <c r="C350" s="89">
        <v>825186</v>
      </c>
      <c r="D350" s="89">
        <v>100</v>
      </c>
      <c r="E350" s="89">
        <v>3</v>
      </c>
      <c r="F350" s="89" t="s">
        <v>6130</v>
      </c>
      <c r="G350" s="21" t="str">
        <f>INDEX(Partner_details[name], MATCH(ggPay[[#This Row],[payee]], Partner_details[user id], 0))</f>
        <v>Tigran</v>
      </c>
      <c r="H350" s="21" t="str">
        <f>INDEX(Partner_details[companyName], MATCH(ggPay[[#This Row],[payee]], Partner_details[user id], 0))</f>
        <v>gg cjsc</v>
      </c>
      <c r="I350" s="21" t="b">
        <f>ISNUMBER(MATCH(ggPay[[#This Row],[payer]], gg_teammates[ID], 0))</f>
        <v>1</v>
      </c>
      <c r="J350" s="21" t="b">
        <f>OR(ISNUMBER(MATCH(ggPay[[#This Row],[payer]], $B$2:B349, 0)), ISNUMBER(MATCH(ggPay[[#This Row],[payer]], B351:$B$4998, 0)))</f>
        <v>1</v>
      </c>
      <c r="K350" s="21" t="b">
        <v>0</v>
      </c>
      <c r="L350" s="96" t="s">
        <v>5924</v>
      </c>
    </row>
    <row r="351" spans="1:12" hidden="1">
      <c r="A351" s="107" t="s">
        <v>17048</v>
      </c>
      <c r="B351" s="89">
        <v>825186</v>
      </c>
      <c r="C351" s="89">
        <v>825186</v>
      </c>
      <c r="D351" s="89">
        <v>100</v>
      </c>
      <c r="E351" s="89">
        <v>3</v>
      </c>
      <c r="F351" s="89" t="s">
        <v>6130</v>
      </c>
      <c r="G351" s="21" t="str">
        <f>INDEX(Partner_details[name], MATCH(ggPay[[#This Row],[payee]], Partner_details[user id], 0))</f>
        <v>Tigran</v>
      </c>
      <c r="H351" s="21" t="str">
        <f>INDEX(Partner_details[companyName], MATCH(ggPay[[#This Row],[payee]], Partner_details[user id], 0))</f>
        <v>gg cjsc</v>
      </c>
      <c r="I351" s="21" t="b">
        <f>ISNUMBER(MATCH(ggPay[[#This Row],[payer]], gg_teammates[ID], 0))</f>
        <v>1</v>
      </c>
      <c r="J351" s="21" t="b">
        <f>OR(ISNUMBER(MATCH(ggPay[[#This Row],[payer]], $B$2:B350, 0)), ISNUMBER(MATCH(ggPay[[#This Row],[payer]], B352:$B$4998, 0)))</f>
        <v>1</v>
      </c>
      <c r="K351" s="21" t="b">
        <v>0</v>
      </c>
      <c r="L351" s="96" t="s">
        <v>5924</v>
      </c>
    </row>
    <row r="352" spans="1:12" hidden="1">
      <c r="A352" s="107" t="s">
        <v>17049</v>
      </c>
      <c r="B352" s="89">
        <v>825186</v>
      </c>
      <c r="C352" s="89">
        <v>825186</v>
      </c>
      <c r="D352" s="89">
        <v>100</v>
      </c>
      <c r="E352" s="89">
        <v>3</v>
      </c>
      <c r="F352" s="89" t="s">
        <v>6130</v>
      </c>
      <c r="G352" s="21" t="str">
        <f>INDEX(Partner_details[name], MATCH(ggPay[[#This Row],[payee]], Partner_details[user id], 0))</f>
        <v>Tigran</v>
      </c>
      <c r="H352" s="21" t="str">
        <f>INDEX(Partner_details[companyName], MATCH(ggPay[[#This Row],[payee]], Partner_details[user id], 0))</f>
        <v>gg cjsc</v>
      </c>
      <c r="I352" s="21" t="b">
        <f>ISNUMBER(MATCH(ggPay[[#This Row],[payer]], gg_teammates[ID], 0))</f>
        <v>1</v>
      </c>
      <c r="J352" s="21" t="b">
        <f>OR(ISNUMBER(MATCH(ggPay[[#This Row],[payer]], $B$2:B351, 0)), ISNUMBER(MATCH(ggPay[[#This Row],[payer]], B353:$B$4998, 0)))</f>
        <v>1</v>
      </c>
      <c r="K352" s="21" t="b">
        <v>0</v>
      </c>
      <c r="L352" s="96" t="s">
        <v>5924</v>
      </c>
    </row>
    <row r="353" spans="1:12" hidden="1">
      <c r="A353" s="107" t="s">
        <v>17050</v>
      </c>
      <c r="B353" s="89">
        <v>220085</v>
      </c>
      <c r="C353" s="89">
        <v>105886</v>
      </c>
      <c r="D353" s="89">
        <v>1000</v>
      </c>
      <c r="E353" s="89">
        <v>3</v>
      </c>
      <c r="F353" s="89" t="s">
        <v>5934</v>
      </c>
      <c r="G353" s="21" t="str">
        <f>INDEX(Partner_details[name], MATCH(ggPay[[#This Row],[payee]], Partner_details[user id], 0))</f>
        <v>Mov</v>
      </c>
      <c r="H353" s="21" t="str">
        <f>INDEX(Partner_details[companyName], MATCH(ggPay[[#This Row],[payee]], Partner_details[user id], 0))</f>
        <v>Avetis Grigoryan</v>
      </c>
      <c r="I353" s="21" t="b">
        <f>ISNUMBER(MATCH(ggPay[[#This Row],[payer]], gg_teammates[ID], 0))</f>
        <v>0</v>
      </c>
      <c r="J353" s="21" t="b">
        <f>OR(ISNUMBER(MATCH(ggPay[[#This Row],[payer]], $B$2:B352, 0)), ISNUMBER(MATCH(ggPay[[#This Row],[payer]], B354:$B$4998, 0)))</f>
        <v>1</v>
      </c>
      <c r="K353" s="21" t="b">
        <v>0</v>
      </c>
      <c r="L353" s="96" t="s">
        <v>5924</v>
      </c>
    </row>
    <row r="354" spans="1:12">
      <c r="A354" s="107" t="s">
        <v>17051</v>
      </c>
      <c r="B354" s="89">
        <v>448655</v>
      </c>
      <c r="C354" s="89">
        <v>1109476</v>
      </c>
      <c r="D354" s="89">
        <v>1000</v>
      </c>
      <c r="E354" s="89">
        <v>2</v>
      </c>
      <c r="F354" s="89"/>
      <c r="G354" s="21" t="str">
        <f>INDEX(Partner_details[name], MATCH(ggPay[[#This Row],[payee]], Partner_details[user id], 0))</f>
        <v>Nor Aleppo</v>
      </c>
      <c r="H354" s="21" t="str">
        <f>INDEX(Partner_details[companyName], MATCH(ggPay[[#This Row],[payee]], Partner_details[user id], 0))</f>
        <v>Noraleppo</v>
      </c>
      <c r="I354" s="21" t="b">
        <f>ISNUMBER(MATCH(ggPay[[#This Row],[payer]], gg_teammates[ID], 0))</f>
        <v>0</v>
      </c>
      <c r="J354" s="21" t="b">
        <f>OR(ISNUMBER(MATCH(ggPay[[#This Row],[payer]], $B$2:B353, 0)), ISNUMBER(MATCH(ggPay[[#This Row],[payer]], B355:$B$4998, 0)))</f>
        <v>0</v>
      </c>
      <c r="K354" s="21" t="b">
        <v>1</v>
      </c>
      <c r="L354" s="96" t="s">
        <v>5924</v>
      </c>
    </row>
    <row r="355" spans="1:12" hidden="1">
      <c r="A355" s="107" t="s">
        <v>17052</v>
      </c>
      <c r="B355" s="89">
        <v>4865</v>
      </c>
      <c r="C355" s="89">
        <v>105886</v>
      </c>
      <c r="D355" s="89">
        <v>3000</v>
      </c>
      <c r="E355" s="89">
        <v>3</v>
      </c>
      <c r="F355" s="89"/>
      <c r="G355" s="21" t="str">
        <f>INDEX(Partner_details[name], MATCH(ggPay[[#This Row],[payee]], Partner_details[user id], 0))</f>
        <v>Mov</v>
      </c>
      <c r="H355" s="21" t="str">
        <f>INDEX(Partner_details[companyName], MATCH(ggPay[[#This Row],[payee]], Partner_details[user id], 0))</f>
        <v>Avetis Grigoryan</v>
      </c>
      <c r="I355" s="21" t="b">
        <f>ISNUMBER(MATCH(ggPay[[#This Row],[payer]], gg_teammates[ID], 0))</f>
        <v>0</v>
      </c>
      <c r="J355" s="21" t="b">
        <f>OR(ISNUMBER(MATCH(ggPay[[#This Row],[payer]], $B$2:B354, 0)), ISNUMBER(MATCH(ggPay[[#This Row],[payer]], B356:$B$4998, 0)))</f>
        <v>0</v>
      </c>
      <c r="K355" s="21" t="b">
        <v>0</v>
      </c>
      <c r="L355" s="96" t="s">
        <v>5924</v>
      </c>
    </row>
    <row r="356" spans="1:12">
      <c r="A356" s="107" t="s">
        <v>17053</v>
      </c>
      <c r="B356" s="89">
        <v>1089821</v>
      </c>
      <c r="C356" s="89">
        <v>815282</v>
      </c>
      <c r="D356" s="89">
        <v>1000</v>
      </c>
      <c r="E356" s="89">
        <v>2</v>
      </c>
      <c r="F356" s="89"/>
      <c r="G356" s="21" t="str">
        <f>INDEX(Partner_details[name], MATCH(ggPay[[#This Row],[payee]], Partner_details[user id], 0))</f>
        <v>Mane Koshkakaryan</v>
      </c>
      <c r="H356" s="21" t="str">
        <f>INDEX(Partner_details[companyName], MATCH(ggPay[[#This Row],[payee]], Partner_details[user id], 0))</f>
        <v>Bisquit</v>
      </c>
      <c r="I356" s="21" t="b">
        <f>ISNUMBER(MATCH(ggPay[[#This Row],[payer]], gg_teammates[ID], 0))</f>
        <v>0</v>
      </c>
      <c r="J356" s="21" t="b">
        <f>OR(ISNUMBER(MATCH(ggPay[[#This Row],[payer]], $B$2:B355, 0)), ISNUMBER(MATCH(ggPay[[#This Row],[payer]], B357:$B$4998, 0)))</f>
        <v>1</v>
      </c>
      <c r="K356" s="21" t="b">
        <v>0</v>
      </c>
      <c r="L356" s="96" t="s">
        <v>5924</v>
      </c>
    </row>
    <row r="357" spans="1:12">
      <c r="A357" s="107" t="s">
        <v>17054</v>
      </c>
      <c r="B357" s="89">
        <v>577150</v>
      </c>
      <c r="C357" s="89">
        <v>1091356</v>
      </c>
      <c r="D357" s="89">
        <v>500</v>
      </c>
      <c r="E357" s="89">
        <v>2</v>
      </c>
      <c r="F357" s="89"/>
      <c r="G357" s="21" t="str">
        <f>INDEX(Partner_details[name], MATCH(ggPay[[#This Row],[payee]], Partner_details[user id], 0))</f>
        <v>Malocco</v>
      </c>
      <c r="H357" s="21" t="str">
        <f>INDEX(Partner_details[companyName], MATCH(ggPay[[#This Row],[payee]], Partner_details[user id], 0))</f>
        <v>Malocco</v>
      </c>
      <c r="I357" s="21" t="b">
        <f>ISNUMBER(MATCH(ggPay[[#This Row],[payer]], gg_teammates[ID], 0))</f>
        <v>0</v>
      </c>
      <c r="J357" s="21" t="b">
        <f>OR(ISNUMBER(MATCH(ggPay[[#This Row],[payer]], $B$2:B356, 0)), ISNUMBER(MATCH(ggPay[[#This Row],[payer]], B358:$B$4998, 0)))</f>
        <v>0</v>
      </c>
      <c r="K357" s="21" t="b">
        <v>1</v>
      </c>
      <c r="L357" s="96" t="s">
        <v>5924</v>
      </c>
    </row>
    <row r="358" spans="1:12">
      <c r="A358" s="107" t="s">
        <v>17055</v>
      </c>
      <c r="B358" s="89">
        <v>278691</v>
      </c>
      <c r="C358" s="89">
        <v>1091356</v>
      </c>
      <c r="D358" s="89">
        <v>500</v>
      </c>
      <c r="E358" s="89">
        <v>2</v>
      </c>
      <c r="F358" s="89"/>
      <c r="G358" s="21" t="str">
        <f>INDEX(Partner_details[name], MATCH(ggPay[[#This Row],[payee]], Partner_details[user id], 0))</f>
        <v>Malocco</v>
      </c>
      <c r="H358" s="21" t="str">
        <f>INDEX(Partner_details[companyName], MATCH(ggPay[[#This Row],[payee]], Partner_details[user id], 0))</f>
        <v>Malocco</v>
      </c>
      <c r="I358" s="21" t="b">
        <f>ISNUMBER(MATCH(ggPay[[#This Row],[payer]], gg_teammates[ID], 0))</f>
        <v>0</v>
      </c>
      <c r="J358" s="21" t="b">
        <f>OR(ISNUMBER(MATCH(ggPay[[#This Row],[payer]], $B$2:B357, 0)), ISNUMBER(MATCH(ggPay[[#This Row],[payer]], B359:$B$4998, 0)))</f>
        <v>0</v>
      </c>
      <c r="K358" s="21" t="b">
        <v>1</v>
      </c>
      <c r="L358" s="96" t="s">
        <v>5924</v>
      </c>
    </row>
    <row r="359" spans="1:12">
      <c r="A359" s="107" t="s">
        <v>17056</v>
      </c>
      <c r="B359" s="89">
        <v>167917</v>
      </c>
      <c r="C359" s="89">
        <v>441653</v>
      </c>
      <c r="D359" s="89">
        <v>1000</v>
      </c>
      <c r="E359" s="89">
        <v>2</v>
      </c>
      <c r="F359" s="89"/>
      <c r="G359" s="21" t="str">
        <f>INDEX(Partner_details[name], MATCH(ggPay[[#This Row],[payee]], Partner_details[user id], 0))</f>
        <v xml:space="preserve">Tumanyan's Art </v>
      </c>
      <c r="H359" s="21" t="str">
        <f>INDEX(Partner_details[companyName], MATCH(ggPay[[#This Row],[payee]], Partner_details[user id], 0))</f>
        <v>Tumanyan</v>
      </c>
      <c r="I359" s="21" t="b">
        <f>ISNUMBER(MATCH(ggPay[[#This Row],[payer]], gg_teammates[ID], 0))</f>
        <v>0</v>
      </c>
      <c r="J359" s="21" t="b">
        <f>OR(ISNUMBER(MATCH(ggPay[[#This Row],[payer]], $B$2:B358, 0)), ISNUMBER(MATCH(ggPay[[#This Row],[payer]], B360:$B$4998, 0)))</f>
        <v>1</v>
      </c>
      <c r="K359" s="21" t="b">
        <v>0</v>
      </c>
      <c r="L359" s="96" t="s">
        <v>5924</v>
      </c>
    </row>
    <row r="360" spans="1:12">
      <c r="A360" s="107" t="s">
        <v>17057</v>
      </c>
      <c r="B360" s="89">
        <v>825186</v>
      </c>
      <c r="C360" s="89">
        <v>1141531</v>
      </c>
      <c r="D360" s="89">
        <v>100</v>
      </c>
      <c r="E360" s="89">
        <v>2</v>
      </c>
      <c r="F360" s="89"/>
      <c r="G360" s="21" t="str">
        <f>INDEX(Partner_details[name], MATCH(ggPay[[#This Row],[payee]], Partner_details[user id], 0))</f>
        <v>Leah</v>
      </c>
      <c r="H360" s="21" t="str">
        <f>INDEX(Partner_details[companyName], MATCH(ggPay[[#This Row],[payee]], Partner_details[user id], 0))</f>
        <v>Coffee music</v>
      </c>
      <c r="I360" s="21" t="b">
        <f>ISNUMBER(MATCH(ggPay[[#This Row],[payer]], gg_teammates[ID], 0))</f>
        <v>1</v>
      </c>
      <c r="J360" s="21" t="b">
        <f>OR(ISNUMBER(MATCH(ggPay[[#This Row],[payer]], $B$2:B359, 0)), ISNUMBER(MATCH(ggPay[[#This Row],[payer]], B361:$B$4998, 0)))</f>
        <v>1</v>
      </c>
      <c r="K360" s="21" t="b">
        <v>0</v>
      </c>
      <c r="L360" s="96" t="s">
        <v>5924</v>
      </c>
    </row>
    <row r="361" spans="1:12">
      <c r="A361" s="107" t="s">
        <v>17058</v>
      </c>
      <c r="B361" s="89">
        <v>390408</v>
      </c>
      <c r="C361" s="89">
        <v>1091352</v>
      </c>
      <c r="D361" s="89">
        <v>1000</v>
      </c>
      <c r="E361" s="89">
        <v>2</v>
      </c>
      <c r="F361" s="89"/>
      <c r="G361" s="21" t="str">
        <f>INDEX(Partner_details[name], MATCH(ggPay[[#This Row],[payee]], Partner_details[user id], 0))</f>
        <v>Paul Armenia</v>
      </c>
      <c r="H361" s="21" t="str">
        <f>INDEX(Partner_details[companyName], MATCH(ggPay[[#This Row],[payee]], Partner_details[user id], 0))</f>
        <v>Paul</v>
      </c>
      <c r="I361" s="21" t="b">
        <f>ISNUMBER(MATCH(ggPay[[#This Row],[payer]], gg_teammates[ID], 0))</f>
        <v>0</v>
      </c>
      <c r="J361" s="21" t="b">
        <f>OR(ISNUMBER(MATCH(ggPay[[#This Row],[payer]], $B$2:B360, 0)), ISNUMBER(MATCH(ggPay[[#This Row],[payer]], B362:$B$4998, 0)))</f>
        <v>0</v>
      </c>
      <c r="K361" s="21" t="b">
        <v>1</v>
      </c>
      <c r="L361" s="96" t="s">
        <v>5924</v>
      </c>
    </row>
    <row r="362" spans="1:12">
      <c r="A362" s="107" t="s">
        <v>17059</v>
      </c>
      <c r="B362" s="89">
        <v>825186</v>
      </c>
      <c r="C362" s="89">
        <v>1141537</v>
      </c>
      <c r="D362" s="89">
        <v>100</v>
      </c>
      <c r="E362" s="89">
        <v>2</v>
      </c>
      <c r="F362" s="89"/>
      <c r="G362" s="21" t="str">
        <f>INDEX(Partner_details[name], MATCH(ggPay[[#This Row],[payee]], Partner_details[user id], 0))</f>
        <v>Vika</v>
      </c>
      <c r="H362" s="21" t="str">
        <f>INDEX(Partner_details[companyName], MATCH(ggPay[[#This Row],[payee]], Partner_details[user id], 0))</f>
        <v>Coffee music</v>
      </c>
      <c r="I362" s="21" t="b">
        <f>ISNUMBER(MATCH(ggPay[[#This Row],[payer]], gg_teammates[ID], 0))</f>
        <v>1</v>
      </c>
      <c r="J362" s="21" t="b">
        <f>OR(ISNUMBER(MATCH(ggPay[[#This Row],[payer]], $B$2:B361, 0)), ISNUMBER(MATCH(ggPay[[#This Row],[payer]], B363:$B$4998, 0)))</f>
        <v>1</v>
      </c>
      <c r="K362" s="21" t="b">
        <v>0</v>
      </c>
      <c r="L362" s="96" t="s">
        <v>5924</v>
      </c>
    </row>
    <row r="363" spans="1:12">
      <c r="A363" s="107" t="s">
        <v>17060</v>
      </c>
      <c r="B363" s="89">
        <v>825186</v>
      </c>
      <c r="C363" s="89">
        <v>1044005</v>
      </c>
      <c r="D363" s="89">
        <v>100</v>
      </c>
      <c r="E363" s="89">
        <v>2</v>
      </c>
      <c r="F363" s="89"/>
      <c r="G363" s="21" t="str">
        <f>INDEX(Partner_details[name], MATCH(ggPay[[#This Row],[payee]], Partner_details[user id], 0))</f>
        <v>Viktoria</v>
      </c>
      <c r="H363" s="21" t="str">
        <f>INDEX(Partner_details[companyName], MATCH(ggPay[[#This Row],[payee]], Partner_details[user id], 0))</f>
        <v>Coffee music</v>
      </c>
      <c r="I363" s="21" t="b">
        <f>ISNUMBER(MATCH(ggPay[[#This Row],[payer]], gg_teammates[ID], 0))</f>
        <v>1</v>
      </c>
      <c r="J363" s="21" t="b">
        <f>OR(ISNUMBER(MATCH(ggPay[[#This Row],[payer]], $B$2:B362, 0)), ISNUMBER(MATCH(ggPay[[#This Row],[payer]], B364:$B$4998, 0)))</f>
        <v>1</v>
      </c>
      <c r="K363" s="21" t="b">
        <v>0</v>
      </c>
      <c r="L363" s="96" t="s">
        <v>5924</v>
      </c>
    </row>
    <row r="364" spans="1:12">
      <c r="A364" s="107" t="s">
        <v>17061</v>
      </c>
      <c r="B364" s="89">
        <v>993929</v>
      </c>
      <c r="C364" s="89">
        <v>815282</v>
      </c>
      <c r="D364" s="89">
        <v>500</v>
      </c>
      <c r="E364" s="89">
        <v>2</v>
      </c>
      <c r="F364" s="89"/>
      <c r="G364" s="21" t="str">
        <f>INDEX(Partner_details[name], MATCH(ggPay[[#This Row],[payee]], Partner_details[user id], 0))</f>
        <v>Mane Koshkakaryan</v>
      </c>
      <c r="H364" s="21" t="str">
        <f>INDEX(Partner_details[companyName], MATCH(ggPay[[#This Row],[payee]], Partner_details[user id], 0))</f>
        <v>Bisquit</v>
      </c>
      <c r="I364" s="21" t="b">
        <f>ISNUMBER(MATCH(ggPay[[#This Row],[payer]], gg_teammates[ID], 0))</f>
        <v>0</v>
      </c>
      <c r="J364" s="21" t="b">
        <f>OR(ISNUMBER(MATCH(ggPay[[#This Row],[payer]], $B$2:B363, 0)), ISNUMBER(MATCH(ggPay[[#This Row],[payer]], B365:$B$4998, 0)))</f>
        <v>1</v>
      </c>
      <c r="K364" s="21" t="b">
        <v>0</v>
      </c>
      <c r="L364" s="96" t="s">
        <v>5924</v>
      </c>
    </row>
    <row r="365" spans="1:12">
      <c r="A365" s="107" t="s">
        <v>17062</v>
      </c>
      <c r="B365" s="89">
        <v>11677</v>
      </c>
      <c r="C365" s="89">
        <v>815282</v>
      </c>
      <c r="D365" s="89">
        <v>1000</v>
      </c>
      <c r="E365" s="89">
        <v>2</v>
      </c>
      <c r="F365" s="89"/>
      <c r="G365" s="21" t="str">
        <f>INDEX(Partner_details[name], MATCH(ggPay[[#This Row],[payee]], Partner_details[user id], 0))</f>
        <v>Mane Koshkakaryan</v>
      </c>
      <c r="H365" s="21" t="str">
        <f>INDEX(Partner_details[companyName], MATCH(ggPay[[#This Row],[payee]], Partner_details[user id], 0))</f>
        <v>Bisquit</v>
      </c>
      <c r="I365" s="21" t="b">
        <f>ISNUMBER(MATCH(ggPay[[#This Row],[payer]], gg_teammates[ID], 0))</f>
        <v>0</v>
      </c>
      <c r="J365" s="21" t="b">
        <f>OR(ISNUMBER(MATCH(ggPay[[#This Row],[payer]], $B$2:B364, 0)), ISNUMBER(MATCH(ggPay[[#This Row],[payer]], B366:$B$4998, 0)))</f>
        <v>1</v>
      </c>
      <c r="K365" s="21" t="b">
        <v>0</v>
      </c>
      <c r="L365" s="96" t="s">
        <v>5924</v>
      </c>
    </row>
    <row r="366" spans="1:12" hidden="1">
      <c r="A366" s="107" t="s">
        <v>17063</v>
      </c>
      <c r="B366" s="89">
        <v>11677</v>
      </c>
      <c r="C366" s="89">
        <v>815282</v>
      </c>
      <c r="D366" s="89">
        <v>1000</v>
      </c>
      <c r="E366" s="89">
        <v>3</v>
      </c>
      <c r="F366" s="89" t="s">
        <v>5934</v>
      </c>
      <c r="G366" s="21" t="str">
        <f>INDEX(Partner_details[name], MATCH(ggPay[[#This Row],[payee]], Partner_details[user id], 0))</f>
        <v>Mane Koshkakaryan</v>
      </c>
      <c r="H366" s="21" t="str">
        <f>INDEX(Partner_details[companyName], MATCH(ggPay[[#This Row],[payee]], Partner_details[user id], 0))</f>
        <v>Bisquit</v>
      </c>
      <c r="I366" s="21" t="b">
        <f>ISNUMBER(MATCH(ggPay[[#This Row],[payer]], gg_teammates[ID], 0))</f>
        <v>0</v>
      </c>
      <c r="J366" s="21" t="b">
        <f>OR(ISNUMBER(MATCH(ggPay[[#This Row],[payer]], $B$2:B365, 0)), ISNUMBER(MATCH(ggPay[[#This Row],[payer]], B367:$B$4998, 0)))</f>
        <v>1</v>
      </c>
      <c r="K366" s="21" t="b">
        <v>0</v>
      </c>
      <c r="L366" s="96" t="s">
        <v>5924</v>
      </c>
    </row>
    <row r="367" spans="1:12" hidden="1">
      <c r="A367" s="107" t="s">
        <v>17063</v>
      </c>
      <c r="B367" s="89">
        <v>11677</v>
      </c>
      <c r="C367" s="89">
        <v>815282</v>
      </c>
      <c r="D367" s="89">
        <v>1000</v>
      </c>
      <c r="E367" s="89">
        <v>3</v>
      </c>
      <c r="F367" s="89" t="s">
        <v>5934</v>
      </c>
      <c r="G367" s="21" t="str">
        <f>INDEX(Partner_details[name], MATCH(ggPay[[#This Row],[payee]], Partner_details[user id], 0))</f>
        <v>Mane Koshkakaryan</v>
      </c>
      <c r="H367" s="21" t="str">
        <f>INDEX(Partner_details[companyName], MATCH(ggPay[[#This Row],[payee]], Partner_details[user id], 0))</f>
        <v>Bisquit</v>
      </c>
      <c r="I367" s="21" t="b">
        <f>ISNUMBER(MATCH(ggPay[[#This Row],[payer]], gg_teammates[ID], 0))</f>
        <v>0</v>
      </c>
      <c r="J367" s="21" t="b">
        <f>OR(ISNUMBER(MATCH(ggPay[[#This Row],[payer]], $B$2:B366, 0)), ISNUMBER(MATCH(ggPay[[#This Row],[payer]], B368:$B$4998, 0)))</f>
        <v>1</v>
      </c>
      <c r="K367" s="21" t="b">
        <v>0</v>
      </c>
      <c r="L367" s="96" t="s">
        <v>5924</v>
      </c>
    </row>
    <row r="368" spans="1:12">
      <c r="A368" s="107" t="s">
        <v>17064</v>
      </c>
      <c r="B368" s="89">
        <v>139215</v>
      </c>
      <c r="C368" s="89">
        <v>815282</v>
      </c>
      <c r="D368" s="89">
        <v>1000</v>
      </c>
      <c r="E368" s="89">
        <v>2</v>
      </c>
      <c r="F368" s="89"/>
      <c r="G368" s="21" t="str">
        <f>INDEX(Partner_details[name], MATCH(ggPay[[#This Row],[payee]], Partner_details[user id], 0))</f>
        <v>Mane Koshkakaryan</v>
      </c>
      <c r="H368" s="21" t="str">
        <f>INDEX(Partner_details[companyName], MATCH(ggPay[[#This Row],[payee]], Partner_details[user id], 0))</f>
        <v>Bisquit</v>
      </c>
      <c r="I368" s="21" t="b">
        <f>ISNUMBER(MATCH(ggPay[[#This Row],[payer]], gg_teammates[ID], 0))</f>
        <v>0</v>
      </c>
      <c r="J368" s="21" t="b">
        <f>OR(ISNUMBER(MATCH(ggPay[[#This Row],[payer]], $B$2:B367, 0)), ISNUMBER(MATCH(ggPay[[#This Row],[payer]], B369:$B$4998, 0)))</f>
        <v>1</v>
      </c>
      <c r="K368" s="21" t="b">
        <v>0</v>
      </c>
      <c r="L368" s="96" t="s">
        <v>5924</v>
      </c>
    </row>
    <row r="369" spans="1:12">
      <c r="A369" s="107" t="s">
        <v>17065</v>
      </c>
      <c r="B369" s="89">
        <v>6692</v>
      </c>
      <c r="C369" s="89">
        <v>1109476</v>
      </c>
      <c r="D369" s="89">
        <v>1000</v>
      </c>
      <c r="E369" s="89">
        <v>2</v>
      </c>
      <c r="F369" s="89"/>
      <c r="G369" s="21" t="str">
        <f>INDEX(Partner_details[name], MATCH(ggPay[[#This Row],[payee]], Partner_details[user id], 0))</f>
        <v>Nor Aleppo</v>
      </c>
      <c r="H369" s="21" t="str">
        <f>INDEX(Partner_details[companyName], MATCH(ggPay[[#This Row],[payee]], Partner_details[user id], 0))</f>
        <v>Noraleppo</v>
      </c>
      <c r="I369" s="21" t="b">
        <f>ISNUMBER(MATCH(ggPay[[#This Row],[payer]], gg_teammates[ID], 0))</f>
        <v>0</v>
      </c>
      <c r="J369" s="21" t="b">
        <f>OR(ISNUMBER(MATCH(ggPay[[#This Row],[payer]], $B$2:B368, 0)), ISNUMBER(MATCH(ggPay[[#This Row],[payer]], B370:$B$4998, 0)))</f>
        <v>0</v>
      </c>
      <c r="K369" s="21" t="b">
        <v>0</v>
      </c>
      <c r="L369" s="96" t="s">
        <v>5924</v>
      </c>
    </row>
    <row r="370" spans="1:12">
      <c r="A370" s="107" t="s">
        <v>17066</v>
      </c>
      <c r="B370" s="89">
        <v>90361</v>
      </c>
      <c r="C370" s="89">
        <v>282718</v>
      </c>
      <c r="D370" s="89">
        <v>500</v>
      </c>
      <c r="E370" s="89">
        <v>2</v>
      </c>
      <c r="F370" s="89"/>
      <c r="G370" s="21" t="str">
        <f>INDEX(Partner_details[name], MATCH(ggPay[[#This Row],[payee]], Partner_details[user id], 0))</f>
        <v>Cinnabon</v>
      </c>
      <c r="H370" s="21" t="str">
        <f>INDEX(Partner_details[companyName], MATCH(ggPay[[#This Row],[payee]], Partner_details[user id], 0))</f>
        <v>Cinnabon</v>
      </c>
      <c r="I370" s="21" t="b">
        <f>ISNUMBER(MATCH(ggPay[[#This Row],[payer]], gg_teammates[ID], 0))</f>
        <v>0</v>
      </c>
      <c r="J370" s="21" t="b">
        <f>OR(ISNUMBER(MATCH(ggPay[[#This Row],[payer]], $B$2:B369, 0)), ISNUMBER(MATCH(ggPay[[#This Row],[payer]], B371:$B$4998, 0)))</f>
        <v>0</v>
      </c>
      <c r="K370" s="21" t="b">
        <v>0</v>
      </c>
      <c r="L370" s="96" t="s">
        <v>5924</v>
      </c>
    </row>
    <row r="371" spans="1:12">
      <c r="A371" s="107" t="s">
        <v>17067</v>
      </c>
      <c r="B371" s="89">
        <v>442265</v>
      </c>
      <c r="C371" s="89">
        <v>442265</v>
      </c>
      <c r="D371" s="89">
        <v>100</v>
      </c>
      <c r="E371" s="89">
        <v>2</v>
      </c>
      <c r="F371" s="89"/>
      <c r="G371" s="21" t="e">
        <f>INDEX(Partner_details[name], MATCH(ggPay[[#This Row],[payee]], Partner_details[user id], 0))</f>
        <v>#N/A</v>
      </c>
      <c r="H371" s="21" t="e">
        <f>INDEX(Partner_details[companyName], MATCH(ggPay[[#This Row],[payee]], Partner_details[user id], 0))</f>
        <v>#N/A</v>
      </c>
      <c r="I371" s="21" t="b">
        <f>ISNUMBER(MATCH(ggPay[[#This Row],[payer]], gg_teammates[ID], 0))</f>
        <v>0</v>
      </c>
      <c r="J371" s="21" t="b">
        <f>OR(ISNUMBER(MATCH(ggPay[[#This Row],[payer]], $B$2:B370, 0)), ISNUMBER(MATCH(ggPay[[#This Row],[payer]], B372:$B$4998, 0)))</f>
        <v>0</v>
      </c>
      <c r="K371" s="21" t="b">
        <v>1</v>
      </c>
      <c r="L371" s="96" t="s">
        <v>5924</v>
      </c>
    </row>
    <row r="372" spans="1:12">
      <c r="A372" s="107" t="s">
        <v>17068</v>
      </c>
      <c r="B372" s="89">
        <v>825186</v>
      </c>
      <c r="C372" s="89">
        <v>442265</v>
      </c>
      <c r="D372" s="89">
        <v>100</v>
      </c>
      <c r="E372" s="89">
        <v>2</v>
      </c>
      <c r="F372" s="89"/>
      <c r="G372" s="21" t="e">
        <f>INDEX(Partner_details[name], MATCH(ggPay[[#This Row],[payee]], Partner_details[user id], 0))</f>
        <v>#N/A</v>
      </c>
      <c r="H372" s="21" t="e">
        <f>INDEX(Partner_details[companyName], MATCH(ggPay[[#This Row],[payee]], Partner_details[user id], 0))</f>
        <v>#N/A</v>
      </c>
      <c r="I372" s="21" t="b">
        <f>ISNUMBER(MATCH(ggPay[[#This Row],[payer]], gg_teammates[ID], 0))</f>
        <v>1</v>
      </c>
      <c r="J372" s="21" t="b">
        <f>OR(ISNUMBER(MATCH(ggPay[[#This Row],[payer]], $B$2:B371, 0)), ISNUMBER(MATCH(ggPay[[#This Row],[payer]], B373:$B$4998, 0)))</f>
        <v>1</v>
      </c>
      <c r="K372" s="21" t="b">
        <v>0</v>
      </c>
      <c r="L372" s="96" t="s">
        <v>5924</v>
      </c>
    </row>
    <row r="373" spans="1:12">
      <c r="A373" s="107" t="s">
        <v>17069</v>
      </c>
      <c r="B373" s="89">
        <v>825186</v>
      </c>
      <c r="C373" s="89">
        <v>825186</v>
      </c>
      <c r="D373" s="89">
        <v>100</v>
      </c>
      <c r="E373" s="89">
        <v>2</v>
      </c>
      <c r="F373" s="89"/>
      <c r="G373" s="21" t="str">
        <f>INDEX(Partner_details[name], MATCH(ggPay[[#This Row],[payee]], Partner_details[user id], 0))</f>
        <v>Tigran</v>
      </c>
      <c r="H373" s="21" t="str">
        <f>INDEX(Partner_details[companyName], MATCH(ggPay[[#This Row],[payee]], Partner_details[user id], 0))</f>
        <v>gg cjsc</v>
      </c>
      <c r="I373" s="21" t="b">
        <f>ISNUMBER(MATCH(ggPay[[#This Row],[payer]], gg_teammates[ID], 0))</f>
        <v>1</v>
      </c>
      <c r="J373" s="21" t="b">
        <f>OR(ISNUMBER(MATCH(ggPay[[#This Row],[payer]], $B$2:B372, 0)), ISNUMBER(MATCH(ggPay[[#This Row],[payer]], B374:$B$4998, 0)))</f>
        <v>1</v>
      </c>
      <c r="K373" s="21" t="b">
        <v>0</v>
      </c>
      <c r="L373" s="96" t="s">
        <v>5924</v>
      </c>
    </row>
    <row r="374" spans="1:12" hidden="1">
      <c r="A374" s="107" t="s">
        <v>17070</v>
      </c>
      <c r="B374" s="89">
        <v>825186</v>
      </c>
      <c r="C374" s="89">
        <v>825186</v>
      </c>
      <c r="D374" s="89">
        <v>100</v>
      </c>
      <c r="E374" s="89">
        <v>1</v>
      </c>
      <c r="F374" s="89"/>
      <c r="G374" s="21" t="str">
        <f>INDEX(Partner_details[name], MATCH(ggPay[[#This Row],[payee]], Partner_details[user id], 0))</f>
        <v>Tigran</v>
      </c>
      <c r="H374" s="21" t="str">
        <f>INDEX(Partner_details[companyName], MATCH(ggPay[[#This Row],[payee]], Partner_details[user id], 0))</f>
        <v>gg cjsc</v>
      </c>
      <c r="I374" s="21" t="b">
        <f>ISNUMBER(MATCH(ggPay[[#This Row],[payer]], gg_teammates[ID], 0))</f>
        <v>1</v>
      </c>
      <c r="J374" s="21" t="b">
        <f>OR(ISNUMBER(MATCH(ggPay[[#This Row],[payer]], $B$2:B373, 0)), ISNUMBER(MATCH(ggPay[[#This Row],[payer]], B375:$B$4998, 0)))</f>
        <v>1</v>
      </c>
      <c r="K374" s="21" t="b">
        <v>0</v>
      </c>
      <c r="L374" s="96" t="s">
        <v>5924</v>
      </c>
    </row>
    <row r="375" spans="1:12" hidden="1">
      <c r="A375" s="107" t="s">
        <v>17071</v>
      </c>
      <c r="B375" s="89">
        <v>825186</v>
      </c>
      <c r="C375" s="89">
        <v>825186</v>
      </c>
      <c r="D375" s="89">
        <v>100</v>
      </c>
      <c r="E375" s="89">
        <v>3</v>
      </c>
      <c r="F375" s="89" t="s">
        <v>6141</v>
      </c>
      <c r="G375" s="21" t="str">
        <f>INDEX(Partner_details[name], MATCH(ggPay[[#This Row],[payee]], Partner_details[user id], 0))</f>
        <v>Tigran</v>
      </c>
      <c r="H375" s="21" t="str">
        <f>INDEX(Partner_details[companyName], MATCH(ggPay[[#This Row],[payee]], Partner_details[user id], 0))</f>
        <v>gg cjsc</v>
      </c>
      <c r="I375" s="21" t="b">
        <f>ISNUMBER(MATCH(ggPay[[#This Row],[payer]], gg_teammates[ID], 0))</f>
        <v>1</v>
      </c>
      <c r="J375" s="21" t="b">
        <f>OR(ISNUMBER(MATCH(ggPay[[#This Row],[payer]], $B$2:B374, 0)), ISNUMBER(MATCH(ggPay[[#This Row],[payer]], B376:$B$4998, 0)))</f>
        <v>1</v>
      </c>
      <c r="K375" s="21" t="b">
        <v>0</v>
      </c>
      <c r="L375" s="96" t="s">
        <v>5924</v>
      </c>
    </row>
    <row r="376" spans="1:12" hidden="1">
      <c r="A376" s="107" t="s">
        <v>17072</v>
      </c>
      <c r="B376" s="89">
        <v>480221</v>
      </c>
      <c r="C376" s="89">
        <v>736628</v>
      </c>
      <c r="D376" s="89">
        <v>500</v>
      </c>
      <c r="E376" s="89">
        <v>3</v>
      </c>
      <c r="F376" s="89" t="s">
        <v>6141</v>
      </c>
      <c r="G376" s="21" t="str">
        <f>INDEX(Partner_details[name], MATCH(ggPay[[#This Row],[payee]], Partner_details[user id], 0))</f>
        <v>Անահիտ</v>
      </c>
      <c r="H376" s="21" t="str">
        <f>INDEX(Partner_details[companyName], MATCH(ggPay[[#This Row],[payee]], Partner_details[user id], 0))</f>
        <v>gg cjsc</v>
      </c>
      <c r="I376" s="21" t="b">
        <f>ISNUMBER(MATCH(ggPay[[#This Row],[payer]], gg_teammates[ID], 0))</f>
        <v>1</v>
      </c>
      <c r="J376" s="21" t="b">
        <f>OR(ISNUMBER(MATCH(ggPay[[#This Row],[payer]], $B$2:B375, 0)), ISNUMBER(MATCH(ggPay[[#This Row],[payer]], B377:$B$4998, 0)))</f>
        <v>1</v>
      </c>
      <c r="K376" s="21" t="b">
        <v>1</v>
      </c>
      <c r="L376" s="96" t="s">
        <v>5924</v>
      </c>
    </row>
    <row r="377" spans="1:12" hidden="1">
      <c r="A377" s="107" t="s">
        <v>17073</v>
      </c>
      <c r="B377" s="89">
        <v>480221</v>
      </c>
      <c r="C377" s="89">
        <v>736628</v>
      </c>
      <c r="D377" s="89">
        <v>500</v>
      </c>
      <c r="E377" s="89">
        <v>3</v>
      </c>
      <c r="F377" s="89" t="s">
        <v>6141</v>
      </c>
      <c r="G377" s="21" t="str">
        <f>INDEX(Partner_details[name], MATCH(ggPay[[#This Row],[payee]], Partner_details[user id], 0))</f>
        <v>Անահիտ</v>
      </c>
      <c r="H377" s="21" t="str">
        <f>INDEX(Partner_details[companyName], MATCH(ggPay[[#This Row],[payee]], Partner_details[user id], 0))</f>
        <v>gg cjsc</v>
      </c>
      <c r="I377" s="21" t="b">
        <f>ISNUMBER(MATCH(ggPay[[#This Row],[payer]], gg_teammates[ID], 0))</f>
        <v>1</v>
      </c>
      <c r="J377" s="21" t="b">
        <f>OR(ISNUMBER(MATCH(ggPay[[#This Row],[payer]], $B$2:B376, 0)), ISNUMBER(MATCH(ggPay[[#This Row],[payer]], B378:$B$4998, 0)))</f>
        <v>1</v>
      </c>
      <c r="K377" s="21" t="b">
        <v>0</v>
      </c>
      <c r="L377" s="96" t="s">
        <v>5924</v>
      </c>
    </row>
    <row r="378" spans="1:12">
      <c r="A378" s="107" t="s">
        <v>17074</v>
      </c>
      <c r="B378" s="89">
        <v>240082</v>
      </c>
      <c r="C378" s="89">
        <v>1091352</v>
      </c>
      <c r="D378" s="89">
        <v>500</v>
      </c>
      <c r="E378" s="89">
        <v>2</v>
      </c>
      <c r="F378" s="89"/>
      <c r="G378" s="21" t="str">
        <f>INDEX(Partner_details[name], MATCH(ggPay[[#This Row],[payee]], Partner_details[user id], 0))</f>
        <v>Paul Armenia</v>
      </c>
      <c r="H378" s="21" t="str">
        <f>INDEX(Partner_details[companyName], MATCH(ggPay[[#This Row],[payee]], Partner_details[user id], 0))</f>
        <v>Paul</v>
      </c>
      <c r="I378" s="21" t="b">
        <f>ISNUMBER(MATCH(ggPay[[#This Row],[payer]], gg_teammates[ID], 0))</f>
        <v>0</v>
      </c>
      <c r="J378" s="21" t="b">
        <f>OR(ISNUMBER(MATCH(ggPay[[#This Row],[payer]], $B$2:B377, 0)), ISNUMBER(MATCH(ggPay[[#This Row],[payer]], B379:$B$4998, 0)))</f>
        <v>0</v>
      </c>
      <c r="K378" s="21" t="b">
        <v>1</v>
      </c>
      <c r="L378" s="96" t="s">
        <v>5924</v>
      </c>
    </row>
    <row r="379" spans="1:12">
      <c r="A379" s="107" t="s">
        <v>17075</v>
      </c>
      <c r="B379" s="89">
        <v>116366</v>
      </c>
      <c r="C379" s="89">
        <v>36972</v>
      </c>
      <c r="D379" s="89">
        <v>1000</v>
      </c>
      <c r="E379" s="89">
        <v>2</v>
      </c>
      <c r="F379" s="89"/>
      <c r="G379" s="21" t="str">
        <f>INDEX(Partner_details[name], MATCH(ggPay[[#This Row],[payee]], Partner_details[user id], 0))</f>
        <v xml:space="preserve">Byblos Restaurant </v>
      </c>
      <c r="H379" s="21" t="str">
        <f>INDEX(Partner_details[companyName], MATCH(ggPay[[#This Row],[payee]], Partner_details[user id], 0))</f>
        <v>Byblos</v>
      </c>
      <c r="I379" s="21" t="b">
        <f>ISNUMBER(MATCH(ggPay[[#This Row],[payer]], gg_teammates[ID], 0))</f>
        <v>0</v>
      </c>
      <c r="J379" s="21" t="b">
        <f>OR(ISNUMBER(MATCH(ggPay[[#This Row],[payer]], $B$2:B378, 0)), ISNUMBER(MATCH(ggPay[[#This Row],[payer]], B380:$B$4998, 0)))</f>
        <v>0</v>
      </c>
      <c r="K379" s="21" t="b">
        <v>1</v>
      </c>
      <c r="L379" s="96" t="s">
        <v>5924</v>
      </c>
    </row>
    <row r="380" spans="1:12">
      <c r="A380" s="107" t="s">
        <v>17076</v>
      </c>
      <c r="B380" s="89">
        <v>719000</v>
      </c>
      <c r="C380" s="89">
        <v>815282</v>
      </c>
      <c r="D380" s="89">
        <v>500</v>
      </c>
      <c r="E380" s="89">
        <v>2</v>
      </c>
      <c r="F380" s="89"/>
      <c r="G380" s="21" t="str">
        <f>INDEX(Partner_details[name], MATCH(ggPay[[#This Row],[payee]], Partner_details[user id], 0))</f>
        <v>Mane Koshkakaryan</v>
      </c>
      <c r="H380" s="21" t="str">
        <f>INDEX(Partner_details[companyName], MATCH(ggPay[[#This Row],[payee]], Partner_details[user id], 0))</f>
        <v>Bisquit</v>
      </c>
      <c r="I380" s="21" t="b">
        <f>ISNUMBER(MATCH(ggPay[[#This Row],[payer]], gg_teammates[ID], 0))</f>
        <v>0</v>
      </c>
      <c r="J380" s="21" t="b">
        <f>OR(ISNUMBER(MATCH(ggPay[[#This Row],[payer]], $B$2:B379, 0)), ISNUMBER(MATCH(ggPay[[#This Row],[payer]], B381:$B$4998, 0)))</f>
        <v>1</v>
      </c>
      <c r="K380" s="21" t="b">
        <v>0</v>
      </c>
      <c r="L380" s="96" t="s">
        <v>5924</v>
      </c>
    </row>
    <row r="381" spans="1:12">
      <c r="A381" s="107" t="s">
        <v>17077</v>
      </c>
      <c r="B381" s="89">
        <v>825186</v>
      </c>
      <c r="C381" s="89">
        <v>1092078</v>
      </c>
      <c r="D381" s="89">
        <v>100</v>
      </c>
      <c r="E381" s="89">
        <v>2</v>
      </c>
      <c r="F381" s="89"/>
      <c r="G381" s="21" t="str">
        <f>INDEX(Partner_details[name], MATCH(ggPay[[#This Row],[payee]], Partner_details[user id], 0))</f>
        <v>Keghart</v>
      </c>
      <c r="H381" s="21" t="str">
        <f>INDEX(Partner_details[companyName], MATCH(ggPay[[#This Row],[payee]], Partner_details[user id], 0))</f>
        <v>Eatnact</v>
      </c>
      <c r="I381" s="21" t="b">
        <f>ISNUMBER(MATCH(ggPay[[#This Row],[payer]], gg_teammates[ID], 0))</f>
        <v>1</v>
      </c>
      <c r="J381" s="21" t="b">
        <f>OR(ISNUMBER(MATCH(ggPay[[#This Row],[payer]], $B$2:B380, 0)), ISNUMBER(MATCH(ggPay[[#This Row],[payer]], B382:$B$4998, 0)))</f>
        <v>1</v>
      </c>
      <c r="K381" s="21" t="b">
        <v>0</v>
      </c>
      <c r="L381" s="96" t="s">
        <v>5924</v>
      </c>
    </row>
    <row r="382" spans="1:12" hidden="1">
      <c r="A382" s="107" t="s">
        <v>17078</v>
      </c>
      <c r="B382" s="89">
        <v>153985</v>
      </c>
      <c r="C382" s="89">
        <v>1091356</v>
      </c>
      <c r="D382" s="89">
        <v>1000</v>
      </c>
      <c r="E382" s="89">
        <v>3</v>
      </c>
      <c r="F382" s="89"/>
      <c r="G382" s="21" t="str">
        <f>INDEX(Partner_details[name], MATCH(ggPay[[#This Row],[payee]], Partner_details[user id], 0))</f>
        <v>Malocco</v>
      </c>
      <c r="H382" s="21" t="str">
        <f>INDEX(Partner_details[companyName], MATCH(ggPay[[#This Row],[payee]], Partner_details[user id], 0))</f>
        <v>Malocco</v>
      </c>
      <c r="I382" s="21" t="b">
        <f>ISNUMBER(MATCH(ggPay[[#This Row],[payer]], gg_teammates[ID], 0))</f>
        <v>0</v>
      </c>
      <c r="J382" s="21" t="b">
        <f>OR(ISNUMBER(MATCH(ggPay[[#This Row],[payer]], $B$2:B381, 0)), ISNUMBER(MATCH(ggPay[[#This Row],[payer]], B383:$B$4998, 0)))</f>
        <v>1</v>
      </c>
      <c r="K382" s="21" t="b">
        <v>1</v>
      </c>
      <c r="L382" s="96" t="s">
        <v>5924</v>
      </c>
    </row>
    <row r="383" spans="1:12" hidden="1">
      <c r="A383" s="107" t="s">
        <v>17079</v>
      </c>
      <c r="B383" s="89">
        <v>153985</v>
      </c>
      <c r="C383" s="89">
        <v>1091356</v>
      </c>
      <c r="D383" s="89">
        <v>1000</v>
      </c>
      <c r="E383" s="89">
        <v>3</v>
      </c>
      <c r="F383" s="89"/>
      <c r="G383" s="21" t="str">
        <f>INDEX(Partner_details[name], MATCH(ggPay[[#This Row],[payee]], Partner_details[user id], 0))</f>
        <v>Malocco</v>
      </c>
      <c r="H383" s="21" t="str">
        <f>INDEX(Partner_details[companyName], MATCH(ggPay[[#This Row],[payee]], Partner_details[user id], 0))</f>
        <v>Malocco</v>
      </c>
      <c r="I383" s="21" t="b">
        <f>ISNUMBER(MATCH(ggPay[[#This Row],[payer]], gg_teammates[ID], 0))</f>
        <v>0</v>
      </c>
      <c r="J383" s="21" t="b">
        <f>OR(ISNUMBER(MATCH(ggPay[[#This Row],[payer]], $B$2:B382, 0)), ISNUMBER(MATCH(ggPay[[#This Row],[payer]], B384:$B$4998, 0)))</f>
        <v>1</v>
      </c>
      <c r="K383" s="21" t="b">
        <v>0</v>
      </c>
      <c r="L383" s="96" t="s">
        <v>5924</v>
      </c>
    </row>
    <row r="384" spans="1:12">
      <c r="A384" s="107" t="s">
        <v>17080</v>
      </c>
      <c r="B384" s="89">
        <v>825186</v>
      </c>
      <c r="C384" s="89">
        <v>825186</v>
      </c>
      <c r="D384" s="89">
        <v>100</v>
      </c>
      <c r="E384" s="89">
        <v>2</v>
      </c>
      <c r="F384" s="89"/>
      <c r="G384" s="21" t="str">
        <f>INDEX(Partner_details[name], MATCH(ggPay[[#This Row],[payee]], Partner_details[user id], 0))</f>
        <v>Tigran</v>
      </c>
      <c r="H384" s="21" t="str">
        <f>INDEX(Partner_details[companyName], MATCH(ggPay[[#This Row],[payee]], Partner_details[user id], 0))</f>
        <v>gg cjsc</v>
      </c>
      <c r="I384" s="21" t="b">
        <f>ISNUMBER(MATCH(ggPay[[#This Row],[payer]], gg_teammates[ID], 0))</f>
        <v>1</v>
      </c>
      <c r="J384" s="21" t="b">
        <f>OR(ISNUMBER(MATCH(ggPay[[#This Row],[payer]], $B$2:B383, 0)), ISNUMBER(MATCH(ggPay[[#This Row],[payer]], B385:$B$4998, 0)))</f>
        <v>1</v>
      </c>
      <c r="K384" s="21" t="b">
        <v>0</v>
      </c>
      <c r="L384" s="96" t="s">
        <v>5924</v>
      </c>
    </row>
    <row r="385" spans="1:12">
      <c r="A385" s="107" t="s">
        <v>17081</v>
      </c>
      <c r="B385" s="89">
        <v>31252</v>
      </c>
      <c r="C385" s="89">
        <v>105886</v>
      </c>
      <c r="D385" s="89">
        <v>2000</v>
      </c>
      <c r="E385" s="89">
        <v>2</v>
      </c>
      <c r="F385" s="89"/>
      <c r="G385" s="21" t="str">
        <f>INDEX(Partner_details[name], MATCH(ggPay[[#This Row],[payee]], Partner_details[user id], 0))</f>
        <v>Mov</v>
      </c>
      <c r="H385" s="21" t="str">
        <f>INDEX(Partner_details[companyName], MATCH(ggPay[[#This Row],[payee]], Partner_details[user id], 0))</f>
        <v>Avetis Grigoryan</v>
      </c>
      <c r="I385" s="21" t="b">
        <f>ISNUMBER(MATCH(ggPay[[#This Row],[payer]], gg_teammates[ID], 0))</f>
        <v>0</v>
      </c>
      <c r="J385" s="21" t="b">
        <f>OR(ISNUMBER(MATCH(ggPay[[#This Row],[payer]], $B$2:B384, 0)), ISNUMBER(MATCH(ggPay[[#This Row],[payer]], B386:$B$4998, 0)))</f>
        <v>0</v>
      </c>
      <c r="K385" s="21" t="b">
        <v>0</v>
      </c>
      <c r="L385" s="96" t="s">
        <v>5924</v>
      </c>
    </row>
    <row r="386" spans="1:12">
      <c r="A386" s="107" t="s">
        <v>17082</v>
      </c>
      <c r="B386" s="89">
        <v>57211</v>
      </c>
      <c r="C386" s="89">
        <v>296783</v>
      </c>
      <c r="D386" s="89">
        <v>1000</v>
      </c>
      <c r="E386" s="89">
        <v>2</v>
      </c>
      <c r="F386" s="89"/>
      <c r="G386" s="21" t="str">
        <f>INDEX(Partner_details[name], MATCH(ggPay[[#This Row],[payee]], Partner_details[user id], 0))</f>
        <v>Lyuba</v>
      </c>
      <c r="H386" s="21" t="str">
        <f>INDEX(Partner_details[companyName], MATCH(ggPay[[#This Row],[payee]], Partner_details[user id], 0))</f>
        <v>Beer academy</v>
      </c>
      <c r="I386" s="21" t="b">
        <f>ISNUMBER(MATCH(ggPay[[#This Row],[payer]], gg_teammates[ID], 0))</f>
        <v>0</v>
      </c>
      <c r="J386" s="21" t="b">
        <f>OR(ISNUMBER(MATCH(ggPay[[#This Row],[payer]], $B$2:B385, 0)), ISNUMBER(MATCH(ggPay[[#This Row],[payer]], B387:$B$4998, 0)))</f>
        <v>0</v>
      </c>
      <c r="K386" s="21" t="b">
        <v>0</v>
      </c>
      <c r="L386" s="96" t="s">
        <v>5924</v>
      </c>
    </row>
    <row r="387" spans="1:12">
      <c r="A387" s="107" t="s">
        <v>17083</v>
      </c>
      <c r="B387" s="89">
        <v>14669</v>
      </c>
      <c r="C387" s="89">
        <v>584644</v>
      </c>
      <c r="D387" s="89">
        <v>1000</v>
      </c>
      <c r="E387" s="89">
        <v>2</v>
      </c>
      <c r="F387" s="89"/>
      <c r="G387" s="21" t="str">
        <f>INDEX(Partner_details[name], MATCH(ggPay[[#This Row],[payee]], Partner_details[user id], 0))</f>
        <v>Prepa</v>
      </c>
      <c r="H387" s="21" t="str">
        <f>INDEX(Partner_details[companyName], MATCH(ggPay[[#This Row],[payee]], Partner_details[user id], 0))</f>
        <v>Prepa</v>
      </c>
      <c r="I387" s="21" t="b">
        <f>ISNUMBER(MATCH(ggPay[[#This Row],[payer]], gg_teammates[ID], 0))</f>
        <v>0</v>
      </c>
      <c r="J387" s="21" t="b">
        <f>OR(ISNUMBER(MATCH(ggPay[[#This Row],[payer]], $B$2:B386, 0)), ISNUMBER(MATCH(ggPay[[#This Row],[payer]], B388:$B$4998, 0)))</f>
        <v>0</v>
      </c>
      <c r="K387" s="21" t="b">
        <v>0</v>
      </c>
      <c r="L387" s="96" t="s">
        <v>5924</v>
      </c>
    </row>
    <row r="388" spans="1:12">
      <c r="A388" s="107" t="s">
        <v>17084</v>
      </c>
      <c r="B388" s="89">
        <v>681800</v>
      </c>
      <c r="C388" s="89">
        <v>36972</v>
      </c>
      <c r="D388" s="89">
        <v>1000</v>
      </c>
      <c r="E388" s="89">
        <v>2</v>
      </c>
      <c r="F388" s="89"/>
      <c r="G388" s="21" t="str">
        <f>INDEX(Partner_details[name], MATCH(ggPay[[#This Row],[payee]], Partner_details[user id], 0))</f>
        <v xml:space="preserve">Byblos Restaurant </v>
      </c>
      <c r="H388" s="21" t="str">
        <f>INDEX(Partner_details[companyName], MATCH(ggPay[[#This Row],[payee]], Partner_details[user id], 0))</f>
        <v>Byblos</v>
      </c>
      <c r="I388" s="21" t="b">
        <f>ISNUMBER(MATCH(ggPay[[#This Row],[payer]], gg_teammates[ID], 0))</f>
        <v>0</v>
      </c>
      <c r="J388" s="21" t="b">
        <f>OR(ISNUMBER(MATCH(ggPay[[#This Row],[payer]], $B$2:B387, 0)), ISNUMBER(MATCH(ggPay[[#This Row],[payer]], B389:$B$4998, 0)))</f>
        <v>0</v>
      </c>
      <c r="K388" s="21" t="b">
        <v>1</v>
      </c>
      <c r="L388" s="96" t="s">
        <v>5924</v>
      </c>
    </row>
    <row r="389" spans="1:12" hidden="1">
      <c r="A389" s="107" t="s">
        <v>17085</v>
      </c>
      <c r="B389" s="89">
        <v>961960</v>
      </c>
      <c r="C389" s="89">
        <v>156746</v>
      </c>
      <c r="D389" s="89">
        <v>1000</v>
      </c>
      <c r="E389" s="89">
        <v>3</v>
      </c>
      <c r="F389" s="89"/>
      <c r="G389" s="21" t="str">
        <f>INDEX(Partner_details[name], MATCH(ggPay[[#This Row],[payee]], Partner_details[user id], 0))</f>
        <v>Zaven</v>
      </c>
      <c r="H389" s="21" t="str">
        <f>INDEX(Partner_details[companyName], MATCH(ggPay[[#This Row],[payee]], Partner_details[user id], 0))</f>
        <v>Karas Tumanyan</v>
      </c>
      <c r="I389" s="21" t="b">
        <f>ISNUMBER(MATCH(ggPay[[#This Row],[payer]], gg_teammates[ID], 0))</f>
        <v>0</v>
      </c>
      <c r="J389" s="21" t="b">
        <f>OR(ISNUMBER(MATCH(ggPay[[#This Row],[payer]], $B$2:B388, 0)), ISNUMBER(MATCH(ggPay[[#This Row],[payer]], B390:$B$4998, 0)))</f>
        <v>1</v>
      </c>
      <c r="K389" s="21" t="b">
        <v>0</v>
      </c>
      <c r="L389" s="96" t="s">
        <v>5924</v>
      </c>
    </row>
    <row r="390" spans="1:12" hidden="1">
      <c r="A390" s="107" t="s">
        <v>17086</v>
      </c>
      <c r="B390" s="89">
        <v>961960</v>
      </c>
      <c r="C390" s="89">
        <v>156746</v>
      </c>
      <c r="D390" s="89">
        <v>1000</v>
      </c>
      <c r="E390" s="89">
        <v>3</v>
      </c>
      <c r="F390" s="89"/>
      <c r="G390" s="21" t="str">
        <f>INDEX(Partner_details[name], MATCH(ggPay[[#This Row],[payee]], Partner_details[user id], 0))</f>
        <v>Zaven</v>
      </c>
      <c r="H390" s="21" t="str">
        <f>INDEX(Partner_details[companyName], MATCH(ggPay[[#This Row],[payee]], Partner_details[user id], 0))</f>
        <v>Karas Tumanyan</v>
      </c>
      <c r="I390" s="21" t="b">
        <f>ISNUMBER(MATCH(ggPay[[#This Row],[payer]], gg_teammates[ID], 0))</f>
        <v>0</v>
      </c>
      <c r="J390" s="21" t="b">
        <f>OR(ISNUMBER(MATCH(ggPay[[#This Row],[payer]], $B$2:B389, 0)), ISNUMBER(MATCH(ggPay[[#This Row],[payer]], B391:$B$4998, 0)))</f>
        <v>1</v>
      </c>
      <c r="K390" s="21" t="b">
        <v>0</v>
      </c>
      <c r="L390" s="96" t="s">
        <v>5924</v>
      </c>
    </row>
    <row r="391" spans="1:12" hidden="1">
      <c r="A391" s="107" t="s">
        <v>17087</v>
      </c>
      <c r="B391" s="89">
        <v>961960</v>
      </c>
      <c r="C391" s="89">
        <v>156746</v>
      </c>
      <c r="D391" s="89">
        <v>1000</v>
      </c>
      <c r="E391" s="89">
        <v>3</v>
      </c>
      <c r="F391" s="89"/>
      <c r="G391" s="21" t="str">
        <f>INDEX(Partner_details[name], MATCH(ggPay[[#This Row],[payee]], Partner_details[user id], 0))</f>
        <v>Zaven</v>
      </c>
      <c r="H391" s="21" t="str">
        <f>INDEX(Partner_details[companyName], MATCH(ggPay[[#This Row],[payee]], Partner_details[user id], 0))</f>
        <v>Karas Tumanyan</v>
      </c>
      <c r="I391" s="21" t="b">
        <f>ISNUMBER(MATCH(ggPay[[#This Row],[payer]], gg_teammates[ID], 0))</f>
        <v>0</v>
      </c>
      <c r="J391" s="21" t="b">
        <f>OR(ISNUMBER(MATCH(ggPay[[#This Row],[payer]], $B$2:B390, 0)), ISNUMBER(MATCH(ggPay[[#This Row],[payer]], B392:$B$4998, 0)))</f>
        <v>1</v>
      </c>
      <c r="K391" s="21" t="b">
        <v>1</v>
      </c>
      <c r="L391" s="96" t="s">
        <v>5924</v>
      </c>
    </row>
    <row r="392" spans="1:12">
      <c r="A392" s="107" t="s">
        <v>17088</v>
      </c>
      <c r="B392" s="89">
        <v>357240</v>
      </c>
      <c r="C392" s="89">
        <v>1091352</v>
      </c>
      <c r="D392" s="89">
        <v>500</v>
      </c>
      <c r="E392" s="89">
        <v>2</v>
      </c>
      <c r="F392" s="89"/>
      <c r="G392" s="21" t="str">
        <f>INDEX(Partner_details[name], MATCH(ggPay[[#This Row],[payee]], Partner_details[user id], 0))</f>
        <v>Paul Armenia</v>
      </c>
      <c r="H392" s="21" t="str">
        <f>INDEX(Partner_details[companyName], MATCH(ggPay[[#This Row],[payee]], Partner_details[user id], 0))</f>
        <v>Paul</v>
      </c>
      <c r="I392" s="21" t="b">
        <f>ISNUMBER(MATCH(ggPay[[#This Row],[payer]], gg_teammates[ID], 0))</f>
        <v>0</v>
      </c>
      <c r="J392" s="21" t="b">
        <f>OR(ISNUMBER(MATCH(ggPay[[#This Row],[payer]], $B$2:B391, 0)), ISNUMBER(MATCH(ggPay[[#This Row],[payer]], B393:$B$4998, 0)))</f>
        <v>0</v>
      </c>
      <c r="K392" s="21" t="b">
        <v>1</v>
      </c>
      <c r="L392" s="96" t="s">
        <v>5924</v>
      </c>
    </row>
    <row r="393" spans="1:12">
      <c r="A393" s="107" t="s">
        <v>17089</v>
      </c>
      <c r="B393" s="89">
        <v>135322</v>
      </c>
      <c r="C393" s="89">
        <v>825186</v>
      </c>
      <c r="D393" s="89">
        <v>100</v>
      </c>
      <c r="E393" s="89">
        <v>2</v>
      </c>
      <c r="F393" s="89"/>
      <c r="G393" s="21" t="str">
        <f>INDEX(Partner_details[name], MATCH(ggPay[[#This Row],[payee]], Partner_details[user id], 0))</f>
        <v>Tigran</v>
      </c>
      <c r="H393" s="21" t="str">
        <f>INDEX(Partner_details[companyName], MATCH(ggPay[[#This Row],[payee]], Partner_details[user id], 0))</f>
        <v>gg cjsc</v>
      </c>
      <c r="I393" s="21" t="b">
        <f>ISNUMBER(MATCH(ggPay[[#This Row],[payer]], gg_teammates[ID], 0))</f>
        <v>1</v>
      </c>
      <c r="J393" s="21" t="b">
        <f>OR(ISNUMBER(MATCH(ggPay[[#This Row],[payer]], $B$2:B392, 0)), ISNUMBER(MATCH(ggPay[[#This Row],[payer]], B394:$B$4998, 0)))</f>
        <v>1</v>
      </c>
      <c r="K393" s="21" t="b">
        <v>0</v>
      </c>
      <c r="L393" s="96" t="s">
        <v>5924</v>
      </c>
    </row>
    <row r="394" spans="1:12">
      <c r="A394" s="107" t="s">
        <v>17090</v>
      </c>
      <c r="B394" s="89">
        <v>825186</v>
      </c>
      <c r="C394" s="89">
        <v>825186</v>
      </c>
      <c r="D394" s="89">
        <v>100</v>
      </c>
      <c r="E394" s="89">
        <v>2</v>
      </c>
      <c r="F394" s="89"/>
      <c r="G394" s="21" t="str">
        <f>INDEX(Partner_details[name], MATCH(ggPay[[#This Row],[payee]], Partner_details[user id], 0))</f>
        <v>Tigran</v>
      </c>
      <c r="H394" s="21" t="str">
        <f>INDEX(Partner_details[companyName], MATCH(ggPay[[#This Row],[payee]], Partner_details[user id], 0))</f>
        <v>gg cjsc</v>
      </c>
      <c r="I394" s="21" t="b">
        <f>ISNUMBER(MATCH(ggPay[[#This Row],[payer]], gg_teammates[ID], 0))</f>
        <v>1</v>
      </c>
      <c r="J394" s="21" t="b">
        <f>OR(ISNUMBER(MATCH(ggPay[[#This Row],[payer]], $B$2:B393, 0)), ISNUMBER(MATCH(ggPay[[#This Row],[payer]], B395:$B$4998, 0)))</f>
        <v>1</v>
      </c>
      <c r="K394" s="21" t="b">
        <v>0</v>
      </c>
      <c r="L394" s="96" t="s">
        <v>5924</v>
      </c>
    </row>
    <row r="395" spans="1:12" hidden="1">
      <c r="A395" s="107" t="s">
        <v>17091</v>
      </c>
      <c r="B395" s="89">
        <v>24104</v>
      </c>
      <c r="C395" s="89">
        <v>1096497</v>
      </c>
      <c r="D395" s="89">
        <v>1000</v>
      </c>
      <c r="E395" s="89">
        <v>3</v>
      </c>
      <c r="F395" s="89"/>
      <c r="G395" s="21" t="str">
        <f>INDEX(Partner_details[name], MATCH(ggPay[[#This Row],[payee]], Partner_details[user id], 0))</f>
        <v>Smoking Chef</v>
      </c>
      <c r="H395" s="21" t="str">
        <f>INDEX(Partner_details[companyName], MATCH(ggPay[[#This Row],[payee]], Partner_details[user id], 0))</f>
        <v>Smoking Chef</v>
      </c>
      <c r="I395" s="21" t="b">
        <f>ISNUMBER(MATCH(ggPay[[#This Row],[payer]], gg_teammates[ID], 0))</f>
        <v>0</v>
      </c>
      <c r="J395" s="21" t="b">
        <f>OR(ISNUMBER(MATCH(ggPay[[#This Row],[payer]], $B$2:B394, 0)), ISNUMBER(MATCH(ggPay[[#This Row],[payer]], B396:$B$4998, 0)))</f>
        <v>1</v>
      </c>
      <c r="K395" s="21" t="b">
        <v>0</v>
      </c>
      <c r="L395" s="96" t="s">
        <v>5924</v>
      </c>
    </row>
    <row r="396" spans="1:12" hidden="1">
      <c r="A396" s="107" t="s">
        <v>17092</v>
      </c>
      <c r="B396" s="89">
        <v>24104</v>
      </c>
      <c r="C396" s="89">
        <v>1096497</v>
      </c>
      <c r="D396" s="89">
        <v>2000</v>
      </c>
      <c r="E396" s="89">
        <v>3</v>
      </c>
      <c r="F396" s="89"/>
      <c r="G396" s="21" t="str">
        <f>INDEX(Partner_details[name], MATCH(ggPay[[#This Row],[payee]], Partner_details[user id], 0))</f>
        <v>Smoking Chef</v>
      </c>
      <c r="H396" s="21" t="str">
        <f>INDEX(Partner_details[companyName], MATCH(ggPay[[#This Row],[payee]], Partner_details[user id], 0))</f>
        <v>Smoking Chef</v>
      </c>
      <c r="I396" s="21" t="b">
        <f>ISNUMBER(MATCH(ggPay[[#This Row],[payer]], gg_teammates[ID], 0))</f>
        <v>0</v>
      </c>
      <c r="J396" s="21" t="b">
        <f>OR(ISNUMBER(MATCH(ggPay[[#This Row],[payer]], $B$2:B395, 0)), ISNUMBER(MATCH(ggPay[[#This Row],[payer]], B397:$B$4998, 0)))</f>
        <v>1</v>
      </c>
      <c r="K396" s="21" t="b">
        <v>0</v>
      </c>
      <c r="L396" s="96" t="s">
        <v>5924</v>
      </c>
    </row>
    <row r="397" spans="1:12" hidden="1">
      <c r="A397" s="107" t="s">
        <v>17092</v>
      </c>
      <c r="B397" s="89">
        <v>24104</v>
      </c>
      <c r="C397" s="89">
        <v>1096497</v>
      </c>
      <c r="D397" s="89">
        <v>2000</v>
      </c>
      <c r="E397" s="89">
        <v>3</v>
      </c>
      <c r="F397" s="89"/>
      <c r="G397" s="21" t="str">
        <f>INDEX(Partner_details[name], MATCH(ggPay[[#This Row],[payee]], Partner_details[user id], 0))</f>
        <v>Smoking Chef</v>
      </c>
      <c r="H397" s="21" t="str">
        <f>INDEX(Partner_details[companyName], MATCH(ggPay[[#This Row],[payee]], Partner_details[user id], 0))</f>
        <v>Smoking Chef</v>
      </c>
      <c r="I397" s="21" t="b">
        <f>ISNUMBER(MATCH(ggPay[[#This Row],[payer]], gg_teammates[ID], 0))</f>
        <v>0</v>
      </c>
      <c r="J397" s="21" t="b">
        <f>OR(ISNUMBER(MATCH(ggPay[[#This Row],[payer]], $B$2:B396, 0)), ISNUMBER(MATCH(ggPay[[#This Row],[payer]], B398:$B$4998, 0)))</f>
        <v>1</v>
      </c>
      <c r="K397" s="21" t="b">
        <v>0</v>
      </c>
      <c r="L397" s="96" t="s">
        <v>5924</v>
      </c>
    </row>
    <row r="398" spans="1:12">
      <c r="A398" s="107" t="s">
        <v>17093</v>
      </c>
      <c r="B398" s="89">
        <v>20304</v>
      </c>
      <c r="C398" s="89">
        <v>1091356</v>
      </c>
      <c r="D398" s="89">
        <v>1000</v>
      </c>
      <c r="E398" s="89">
        <v>2</v>
      </c>
      <c r="F398" s="89"/>
      <c r="G398" s="21" t="str">
        <f>INDEX(Partner_details[name], MATCH(ggPay[[#This Row],[payee]], Partner_details[user id], 0))</f>
        <v>Malocco</v>
      </c>
      <c r="H398" s="21" t="str">
        <f>INDEX(Partner_details[companyName], MATCH(ggPay[[#This Row],[payee]], Partner_details[user id], 0))</f>
        <v>Malocco</v>
      </c>
      <c r="I398" s="21" t="b">
        <f>ISNUMBER(MATCH(ggPay[[#This Row],[payer]], gg_teammates[ID], 0))</f>
        <v>0</v>
      </c>
      <c r="J398" s="21" t="b">
        <f>OR(ISNUMBER(MATCH(ggPay[[#This Row],[payer]], $B$2:B397, 0)), ISNUMBER(MATCH(ggPay[[#This Row],[payer]], B399:$B$4998, 0)))</f>
        <v>1</v>
      </c>
      <c r="K398" s="21" t="b">
        <v>0</v>
      </c>
      <c r="L398" s="96" t="s">
        <v>5924</v>
      </c>
    </row>
    <row r="399" spans="1:12">
      <c r="A399" s="107" t="s">
        <v>17094</v>
      </c>
      <c r="B399" s="89">
        <v>868444</v>
      </c>
      <c r="C399" s="89">
        <v>105886</v>
      </c>
      <c r="D399" s="89">
        <v>2000</v>
      </c>
      <c r="E399" s="89">
        <v>2</v>
      </c>
      <c r="F399" s="89"/>
      <c r="G399" s="21" t="str">
        <f>INDEX(Partner_details[name], MATCH(ggPay[[#This Row],[payee]], Partner_details[user id], 0))</f>
        <v>Mov</v>
      </c>
      <c r="H399" s="21" t="str">
        <f>INDEX(Partner_details[companyName], MATCH(ggPay[[#This Row],[payee]], Partner_details[user id], 0))</f>
        <v>Avetis Grigoryan</v>
      </c>
      <c r="I399" s="21" t="b">
        <f>ISNUMBER(MATCH(ggPay[[#This Row],[payer]], gg_teammates[ID], 0))</f>
        <v>0</v>
      </c>
      <c r="J399" s="21" t="b">
        <f>OR(ISNUMBER(MATCH(ggPay[[#This Row],[payer]], $B$2:B398, 0)), ISNUMBER(MATCH(ggPay[[#This Row],[payer]], B400:$B$4998, 0)))</f>
        <v>0</v>
      </c>
      <c r="K399" s="21" t="b">
        <v>1</v>
      </c>
      <c r="L399" s="96" t="s">
        <v>5924</v>
      </c>
    </row>
    <row r="400" spans="1:12">
      <c r="A400" s="107" t="s">
        <v>17095</v>
      </c>
      <c r="B400" s="89">
        <v>825186</v>
      </c>
      <c r="C400" s="89">
        <v>825186</v>
      </c>
      <c r="D400" s="89">
        <v>100</v>
      </c>
      <c r="E400" s="89">
        <v>2</v>
      </c>
      <c r="F400" s="89"/>
      <c r="G400" s="21" t="str">
        <f>INDEX(Partner_details[name], MATCH(ggPay[[#This Row],[payee]], Partner_details[user id], 0))</f>
        <v>Tigran</v>
      </c>
      <c r="H400" s="21" t="str">
        <f>INDEX(Partner_details[companyName], MATCH(ggPay[[#This Row],[payee]], Partner_details[user id], 0))</f>
        <v>gg cjsc</v>
      </c>
      <c r="I400" s="21" t="b">
        <f>ISNUMBER(MATCH(ggPay[[#This Row],[payer]], gg_teammates[ID], 0))</f>
        <v>1</v>
      </c>
      <c r="J400" s="21" t="b">
        <f>OR(ISNUMBER(MATCH(ggPay[[#This Row],[payer]], $B$2:B399, 0)), ISNUMBER(MATCH(ggPay[[#This Row],[payer]], B401:$B$4998, 0)))</f>
        <v>1</v>
      </c>
      <c r="K400" s="21" t="b">
        <v>0</v>
      </c>
      <c r="L400" s="96" t="s">
        <v>5924</v>
      </c>
    </row>
    <row r="401" spans="1:12">
      <c r="A401" s="107" t="s">
        <v>17096</v>
      </c>
      <c r="B401" s="89">
        <v>337053</v>
      </c>
      <c r="C401" s="89">
        <v>36972</v>
      </c>
      <c r="D401" s="89">
        <v>1000</v>
      </c>
      <c r="E401" s="89">
        <v>2</v>
      </c>
      <c r="F401" s="89"/>
      <c r="G401" s="21" t="str">
        <f>INDEX(Partner_details[name], MATCH(ggPay[[#This Row],[payee]], Partner_details[user id], 0))</f>
        <v xml:space="preserve">Byblos Restaurant </v>
      </c>
      <c r="H401" s="21" t="str">
        <f>INDEX(Partner_details[companyName], MATCH(ggPay[[#This Row],[payee]], Partner_details[user id], 0))</f>
        <v>Byblos</v>
      </c>
      <c r="I401" s="21" t="b">
        <f>ISNUMBER(MATCH(ggPay[[#This Row],[payer]], gg_teammates[ID], 0))</f>
        <v>0</v>
      </c>
      <c r="J401" s="21" t="b">
        <f>OR(ISNUMBER(MATCH(ggPay[[#This Row],[payer]], $B$2:B400, 0)), ISNUMBER(MATCH(ggPay[[#This Row],[payer]], B402:$B$4998, 0)))</f>
        <v>0</v>
      </c>
      <c r="K401" s="21" t="b">
        <v>1</v>
      </c>
      <c r="L401" s="96" t="s">
        <v>5924</v>
      </c>
    </row>
    <row r="402" spans="1:12">
      <c r="A402" s="107" t="s">
        <v>17097</v>
      </c>
      <c r="B402" s="89">
        <v>383824</v>
      </c>
      <c r="C402" s="89">
        <v>462575</v>
      </c>
      <c r="D402" s="89">
        <v>500</v>
      </c>
      <c r="E402" s="89">
        <v>2</v>
      </c>
      <c r="F402" s="89"/>
      <c r="G402" s="21" t="str">
        <f>INDEX(Partner_details[name], MATCH(ggPay[[#This Row],[payee]], Partner_details[user id], 0))</f>
        <v>Dulcet cafe</v>
      </c>
      <c r="H402" s="21" t="str">
        <f>INDEX(Partner_details[companyName], MATCH(ggPay[[#This Row],[payee]], Partner_details[user id], 0))</f>
        <v>Dulcet cafe</v>
      </c>
      <c r="I402" s="21" t="b">
        <f>ISNUMBER(MATCH(ggPay[[#This Row],[payer]], gg_teammates[ID], 0))</f>
        <v>0</v>
      </c>
      <c r="J402" s="21" t="b">
        <f>OR(ISNUMBER(MATCH(ggPay[[#This Row],[payer]], $B$2:B401, 0)), ISNUMBER(MATCH(ggPay[[#This Row],[payer]], B403:$B$4998, 0)))</f>
        <v>0</v>
      </c>
      <c r="K402" s="21" t="b">
        <v>1</v>
      </c>
      <c r="L402" s="96" t="s">
        <v>5924</v>
      </c>
    </row>
    <row r="403" spans="1:12">
      <c r="A403" s="107" t="s">
        <v>17098</v>
      </c>
      <c r="B403" s="89">
        <v>8542</v>
      </c>
      <c r="C403" s="89">
        <v>80996</v>
      </c>
      <c r="D403" s="89">
        <v>500</v>
      </c>
      <c r="E403" s="89">
        <v>2</v>
      </c>
      <c r="F403" s="89"/>
      <c r="G403" s="21" t="str">
        <f>INDEX(Partner_details[name], MATCH(ggPay[[#This Row],[payee]], Partner_details[user id], 0))</f>
        <v>Lumen Coffee</v>
      </c>
      <c r="H403" s="21" t="str">
        <f>INDEX(Partner_details[companyName], MATCH(ggPay[[#This Row],[payee]], Partner_details[user id], 0))</f>
        <v>Lumen Coffee</v>
      </c>
      <c r="I403" s="21" t="b">
        <f>ISNUMBER(MATCH(ggPay[[#This Row],[payer]], gg_teammates[ID], 0))</f>
        <v>0</v>
      </c>
      <c r="J403" s="21" t="b">
        <f>OR(ISNUMBER(MATCH(ggPay[[#This Row],[payer]], $B$2:B402, 0)), ISNUMBER(MATCH(ggPay[[#This Row],[payer]], B404:$B$4998, 0)))</f>
        <v>1</v>
      </c>
      <c r="K403" s="21" t="b">
        <v>0</v>
      </c>
      <c r="L403" s="96" t="s">
        <v>5924</v>
      </c>
    </row>
    <row r="404" spans="1:12">
      <c r="A404" s="107" t="s">
        <v>17099</v>
      </c>
      <c r="B404" s="89">
        <v>139215</v>
      </c>
      <c r="C404" s="89">
        <v>282718</v>
      </c>
      <c r="D404" s="89">
        <v>600</v>
      </c>
      <c r="E404" s="89">
        <v>2</v>
      </c>
      <c r="F404" s="89"/>
      <c r="G404" s="21" t="str">
        <f>INDEX(Partner_details[name], MATCH(ggPay[[#This Row],[payee]], Partner_details[user id], 0))</f>
        <v>Cinnabon</v>
      </c>
      <c r="H404" s="21" t="str">
        <f>INDEX(Partner_details[companyName], MATCH(ggPay[[#This Row],[payee]], Partner_details[user id], 0))</f>
        <v>Cinnabon</v>
      </c>
      <c r="I404" s="21" t="b">
        <f>ISNUMBER(MATCH(ggPay[[#This Row],[payer]], gg_teammates[ID], 0))</f>
        <v>0</v>
      </c>
      <c r="J404" s="21" t="b">
        <f>OR(ISNUMBER(MATCH(ggPay[[#This Row],[payer]], $B$2:B403, 0)), ISNUMBER(MATCH(ggPay[[#This Row],[payer]], B405:$B$4998, 0)))</f>
        <v>1</v>
      </c>
      <c r="K404" s="21" t="b">
        <v>0</v>
      </c>
      <c r="L404" s="96" t="s">
        <v>5924</v>
      </c>
    </row>
    <row r="405" spans="1:12">
      <c r="A405" s="107" t="s">
        <v>17100</v>
      </c>
      <c r="B405" s="89">
        <v>184893</v>
      </c>
      <c r="C405" s="89">
        <v>36972</v>
      </c>
      <c r="D405" s="89">
        <v>500</v>
      </c>
      <c r="E405" s="89">
        <v>2</v>
      </c>
      <c r="F405" s="89"/>
      <c r="G405" s="21" t="str">
        <f>INDEX(Partner_details[name], MATCH(ggPay[[#This Row],[payee]], Partner_details[user id], 0))</f>
        <v xml:space="preserve">Byblos Restaurant </v>
      </c>
      <c r="H405" s="21" t="str">
        <f>INDEX(Partner_details[companyName], MATCH(ggPay[[#This Row],[payee]], Partner_details[user id], 0))</f>
        <v>Byblos</v>
      </c>
      <c r="I405" s="21" t="b">
        <f>ISNUMBER(MATCH(ggPay[[#This Row],[payer]], gg_teammates[ID], 0))</f>
        <v>0</v>
      </c>
      <c r="J405" s="21" t="b">
        <f>OR(ISNUMBER(MATCH(ggPay[[#This Row],[payer]], $B$2:B404, 0)), ISNUMBER(MATCH(ggPay[[#This Row],[payer]], B406:$B$4998, 0)))</f>
        <v>0</v>
      </c>
      <c r="K405" s="21" t="b">
        <v>1</v>
      </c>
      <c r="L405" s="96" t="s">
        <v>5924</v>
      </c>
    </row>
    <row r="406" spans="1:12">
      <c r="A406" s="107" t="s">
        <v>17101</v>
      </c>
      <c r="B406" s="89">
        <v>38182</v>
      </c>
      <c r="C406" s="89">
        <v>1091356</v>
      </c>
      <c r="D406" s="89">
        <v>500</v>
      </c>
      <c r="E406" s="89">
        <v>2</v>
      </c>
      <c r="F406" s="89"/>
      <c r="G406" s="21" t="str">
        <f>INDEX(Partner_details[name], MATCH(ggPay[[#This Row],[payee]], Partner_details[user id], 0))</f>
        <v>Malocco</v>
      </c>
      <c r="H406" s="21" t="str">
        <f>INDEX(Partner_details[companyName], MATCH(ggPay[[#This Row],[payee]], Partner_details[user id], 0))</f>
        <v>Malocco</v>
      </c>
      <c r="I406" s="21" t="b">
        <f>ISNUMBER(MATCH(ggPay[[#This Row],[payer]], gg_teammates[ID], 0))</f>
        <v>0</v>
      </c>
      <c r="J406" s="21" t="b">
        <f>OR(ISNUMBER(MATCH(ggPay[[#This Row],[payer]], $B$2:B405, 0)), ISNUMBER(MATCH(ggPay[[#This Row],[payer]], B407:$B$4998, 0)))</f>
        <v>1</v>
      </c>
      <c r="K406" s="21" t="b">
        <v>0</v>
      </c>
      <c r="L406" s="96" t="s">
        <v>5924</v>
      </c>
    </row>
    <row r="407" spans="1:12">
      <c r="A407" s="107" t="s">
        <v>17102</v>
      </c>
      <c r="B407" s="89">
        <v>657873</v>
      </c>
      <c r="C407" s="89">
        <v>80996</v>
      </c>
      <c r="D407" s="89">
        <v>500</v>
      </c>
      <c r="E407" s="89">
        <v>2</v>
      </c>
      <c r="F407" s="89"/>
      <c r="G407" s="21" t="str">
        <f>INDEX(Partner_details[name], MATCH(ggPay[[#This Row],[payee]], Partner_details[user id], 0))</f>
        <v>Lumen Coffee</v>
      </c>
      <c r="H407" s="21" t="str">
        <f>INDEX(Partner_details[companyName], MATCH(ggPay[[#This Row],[payee]], Partner_details[user id], 0))</f>
        <v>Lumen Coffee</v>
      </c>
      <c r="I407" s="21" t="b">
        <f>ISNUMBER(MATCH(ggPay[[#This Row],[payer]], gg_teammates[ID], 0))</f>
        <v>0</v>
      </c>
      <c r="J407" s="21" t="b">
        <f>OR(ISNUMBER(MATCH(ggPay[[#This Row],[payer]], $B$2:B406, 0)), ISNUMBER(MATCH(ggPay[[#This Row],[payer]], B408:$B$4998, 0)))</f>
        <v>1</v>
      </c>
      <c r="K407" s="21" t="b">
        <v>0</v>
      </c>
      <c r="L407" s="96" t="s">
        <v>5924</v>
      </c>
    </row>
    <row r="408" spans="1:12">
      <c r="A408" s="107" t="s">
        <v>17103</v>
      </c>
      <c r="B408" s="89">
        <v>863230</v>
      </c>
      <c r="C408" s="89">
        <v>105886</v>
      </c>
      <c r="D408" s="89">
        <v>1000</v>
      </c>
      <c r="E408" s="89">
        <v>2</v>
      </c>
      <c r="F408" s="89"/>
      <c r="G408" s="21" t="str">
        <f>INDEX(Partner_details[name], MATCH(ggPay[[#This Row],[payee]], Partner_details[user id], 0))</f>
        <v>Mov</v>
      </c>
      <c r="H408" s="21" t="str">
        <f>INDEX(Partner_details[companyName], MATCH(ggPay[[#This Row],[payee]], Partner_details[user id], 0))</f>
        <v>Avetis Grigoryan</v>
      </c>
      <c r="I408" s="21" t="b">
        <f>ISNUMBER(MATCH(ggPay[[#This Row],[payer]], gg_teammates[ID], 0))</f>
        <v>0</v>
      </c>
      <c r="J408" s="21" t="b">
        <f>OR(ISNUMBER(MATCH(ggPay[[#This Row],[payer]], $B$2:B407, 0)), ISNUMBER(MATCH(ggPay[[#This Row],[payer]], B409:$B$4998, 0)))</f>
        <v>0</v>
      </c>
      <c r="K408" s="21" t="b">
        <v>1</v>
      </c>
      <c r="L408" s="96" t="s">
        <v>5924</v>
      </c>
    </row>
    <row r="409" spans="1:12">
      <c r="A409" s="107" t="s">
        <v>17104</v>
      </c>
      <c r="B409" s="89">
        <v>16567</v>
      </c>
      <c r="C409" s="89">
        <v>105886</v>
      </c>
      <c r="D409" s="89">
        <v>3000</v>
      </c>
      <c r="E409" s="89">
        <v>2</v>
      </c>
      <c r="F409" s="89"/>
      <c r="G409" s="21" t="str">
        <f>INDEX(Partner_details[name], MATCH(ggPay[[#This Row],[payee]], Partner_details[user id], 0))</f>
        <v>Mov</v>
      </c>
      <c r="H409" s="21" t="str">
        <f>INDEX(Partner_details[companyName], MATCH(ggPay[[#This Row],[payee]], Partner_details[user id], 0))</f>
        <v>Avetis Grigoryan</v>
      </c>
      <c r="I409" s="21" t="b">
        <f>ISNUMBER(MATCH(ggPay[[#This Row],[payer]], gg_teammates[ID], 0))</f>
        <v>0</v>
      </c>
      <c r="J409" s="21" t="b">
        <f>OR(ISNUMBER(MATCH(ggPay[[#This Row],[payer]], $B$2:B408, 0)), ISNUMBER(MATCH(ggPay[[#This Row],[payer]], B410:$B$4998, 0)))</f>
        <v>0</v>
      </c>
      <c r="K409" s="21" t="b">
        <v>0</v>
      </c>
      <c r="L409" s="96" t="s">
        <v>5924</v>
      </c>
    </row>
    <row r="410" spans="1:12">
      <c r="A410" s="107" t="s">
        <v>17105</v>
      </c>
      <c r="B410" s="89">
        <v>1056262</v>
      </c>
      <c r="C410" s="89">
        <v>462575</v>
      </c>
      <c r="D410" s="89">
        <v>2000</v>
      </c>
      <c r="E410" s="89">
        <v>2</v>
      </c>
      <c r="F410" s="89"/>
      <c r="G410" s="21" t="str">
        <f>INDEX(Partner_details[name], MATCH(ggPay[[#This Row],[payee]], Partner_details[user id], 0))</f>
        <v>Dulcet cafe</v>
      </c>
      <c r="H410" s="21" t="str">
        <f>INDEX(Partner_details[companyName], MATCH(ggPay[[#This Row],[payee]], Partner_details[user id], 0))</f>
        <v>Dulcet cafe</v>
      </c>
      <c r="I410" s="21" t="b">
        <f>ISNUMBER(MATCH(ggPay[[#This Row],[payer]], gg_teammates[ID], 0))</f>
        <v>0</v>
      </c>
      <c r="J410" s="21" t="b">
        <f>OR(ISNUMBER(MATCH(ggPay[[#This Row],[payer]], $B$2:B409, 0)), ISNUMBER(MATCH(ggPay[[#This Row],[payer]], B411:$B$4998, 0)))</f>
        <v>0</v>
      </c>
      <c r="K410" s="21" t="b">
        <v>1</v>
      </c>
      <c r="L410" s="96" t="s">
        <v>5924</v>
      </c>
    </row>
    <row r="411" spans="1:12" hidden="1">
      <c r="A411" s="107" t="s">
        <v>17106</v>
      </c>
      <c r="B411" s="89">
        <v>445973</v>
      </c>
      <c r="C411" s="89">
        <v>296783</v>
      </c>
      <c r="D411" s="89">
        <v>500</v>
      </c>
      <c r="E411" s="89">
        <v>3</v>
      </c>
      <c r="F411" s="89"/>
      <c r="G411" s="21" t="str">
        <f>INDEX(Partner_details[name], MATCH(ggPay[[#This Row],[payee]], Partner_details[user id], 0))</f>
        <v>Lyuba</v>
      </c>
      <c r="H411" s="21" t="str">
        <f>INDEX(Partner_details[companyName], MATCH(ggPay[[#This Row],[payee]], Partner_details[user id], 0))</f>
        <v>Beer academy</v>
      </c>
      <c r="I411" s="21" t="b">
        <f>ISNUMBER(MATCH(ggPay[[#This Row],[payer]], gg_teammates[ID], 0))</f>
        <v>0</v>
      </c>
      <c r="J411" s="21" t="b">
        <f>OR(ISNUMBER(MATCH(ggPay[[#This Row],[payer]], $B$2:B410, 0)), ISNUMBER(MATCH(ggPay[[#This Row],[payer]], B412:$B$4998, 0)))</f>
        <v>0</v>
      </c>
      <c r="K411" s="21" t="b">
        <v>1</v>
      </c>
      <c r="L411" s="96" t="s">
        <v>5924</v>
      </c>
    </row>
    <row r="412" spans="1:12">
      <c r="A412" s="107" t="s">
        <v>17107</v>
      </c>
      <c r="B412" s="89">
        <v>231060</v>
      </c>
      <c r="C412" s="89">
        <v>105886</v>
      </c>
      <c r="D412" s="89">
        <v>100</v>
      </c>
      <c r="E412" s="89">
        <v>2</v>
      </c>
      <c r="F412" s="89"/>
      <c r="G412" s="21" t="str">
        <f>INDEX(Partner_details[name], MATCH(ggPay[[#This Row],[payee]], Partner_details[user id], 0))</f>
        <v>Mov</v>
      </c>
      <c r="H412" s="21" t="str">
        <f>INDEX(Partner_details[companyName], MATCH(ggPay[[#This Row],[payee]], Partner_details[user id], 0))</f>
        <v>Avetis Grigoryan</v>
      </c>
      <c r="I412" s="21" t="b">
        <f>ISNUMBER(MATCH(ggPay[[#This Row],[payer]], gg_teammates[ID], 0))</f>
        <v>1</v>
      </c>
      <c r="J412" s="21" t="b">
        <f>OR(ISNUMBER(MATCH(ggPay[[#This Row],[payer]], $B$2:B411, 0)), ISNUMBER(MATCH(ggPay[[#This Row],[payer]], B413:$B$4998, 0)))</f>
        <v>1</v>
      </c>
      <c r="K412" s="21" t="b">
        <v>0</v>
      </c>
      <c r="L412" s="96" t="s">
        <v>5924</v>
      </c>
    </row>
    <row r="413" spans="1:12">
      <c r="A413" s="107" t="s">
        <v>17108</v>
      </c>
      <c r="B413" s="89">
        <v>167917</v>
      </c>
      <c r="C413" s="89">
        <v>441653</v>
      </c>
      <c r="D413" s="89">
        <v>1500</v>
      </c>
      <c r="E413" s="89">
        <v>2</v>
      </c>
      <c r="F413" s="89"/>
      <c r="G413" s="21" t="str">
        <f>INDEX(Partner_details[name], MATCH(ggPay[[#This Row],[payee]], Partner_details[user id], 0))</f>
        <v xml:space="preserve">Tumanyan's Art </v>
      </c>
      <c r="H413" s="21" t="str">
        <f>INDEX(Partner_details[companyName], MATCH(ggPay[[#This Row],[payee]], Partner_details[user id], 0))</f>
        <v>Tumanyan</v>
      </c>
      <c r="I413" s="21" t="b">
        <f>ISNUMBER(MATCH(ggPay[[#This Row],[payer]], gg_teammates[ID], 0))</f>
        <v>0</v>
      </c>
      <c r="J413" s="21" t="b">
        <f>OR(ISNUMBER(MATCH(ggPay[[#This Row],[payer]], $B$2:B412, 0)), ISNUMBER(MATCH(ggPay[[#This Row],[payer]], B414:$B$4998, 0)))</f>
        <v>1</v>
      </c>
      <c r="K413" s="21" t="b">
        <v>1</v>
      </c>
      <c r="L413" s="96" t="s">
        <v>5924</v>
      </c>
    </row>
    <row r="414" spans="1:12" hidden="1">
      <c r="A414" s="107" t="s">
        <v>17109</v>
      </c>
      <c r="B414" s="89">
        <v>393878</v>
      </c>
      <c r="C414" s="89">
        <v>36972</v>
      </c>
      <c r="D414" s="89">
        <v>200</v>
      </c>
      <c r="E414" s="89">
        <v>3</v>
      </c>
      <c r="F414" s="89" t="s">
        <v>6154</v>
      </c>
      <c r="G414" s="21" t="str">
        <f>INDEX(Partner_details[name], MATCH(ggPay[[#This Row],[payee]], Partner_details[user id], 0))</f>
        <v xml:space="preserve">Byblos Restaurant </v>
      </c>
      <c r="H414" s="21" t="str">
        <f>INDEX(Partner_details[companyName], MATCH(ggPay[[#This Row],[payee]], Partner_details[user id], 0))</f>
        <v>Byblos</v>
      </c>
      <c r="I414" s="21" t="b">
        <f>ISNUMBER(MATCH(ggPay[[#This Row],[payer]], gg_teammates[ID], 0))</f>
        <v>0</v>
      </c>
      <c r="J414" s="21" t="b">
        <f>OR(ISNUMBER(MATCH(ggPay[[#This Row],[payer]], $B$2:B413, 0)), ISNUMBER(MATCH(ggPay[[#This Row],[payer]], B415:$B$4998, 0)))</f>
        <v>0</v>
      </c>
      <c r="K414" s="21" t="b">
        <v>1</v>
      </c>
      <c r="L414" s="96" t="s">
        <v>5924</v>
      </c>
    </row>
    <row r="415" spans="1:12">
      <c r="A415" s="107" t="s">
        <v>17110</v>
      </c>
      <c r="B415" s="89">
        <v>825186</v>
      </c>
      <c r="C415" s="89">
        <v>1140351</v>
      </c>
      <c r="D415" s="89">
        <v>100</v>
      </c>
      <c r="E415" s="89">
        <v>2</v>
      </c>
      <c r="F415" s="89"/>
      <c r="G415" s="21" t="str">
        <f>INDEX(Partner_details[name], MATCH(ggPay[[#This Row],[payee]], Partner_details[user id], 0))</f>
        <v>Mariam Balyan</v>
      </c>
      <c r="H415" s="21" t="str">
        <f>INDEX(Partner_details[companyName], MATCH(ggPay[[#This Row],[payee]], Partner_details[user id], 0))</f>
        <v>Tashir Hanrapetutyun</v>
      </c>
      <c r="I415" s="21" t="b">
        <f>ISNUMBER(MATCH(ggPay[[#This Row],[payer]], gg_teammates[ID], 0))</f>
        <v>1</v>
      </c>
      <c r="J415" s="21" t="b">
        <f>OR(ISNUMBER(MATCH(ggPay[[#This Row],[payer]], $B$2:B414, 0)), ISNUMBER(MATCH(ggPay[[#This Row],[payer]], B416:$B$4998, 0)))</f>
        <v>1</v>
      </c>
      <c r="K415" s="21" t="b">
        <v>0</v>
      </c>
      <c r="L415" s="96" t="s">
        <v>5924</v>
      </c>
    </row>
    <row r="416" spans="1:12" hidden="1">
      <c r="A416" s="107" t="s">
        <v>17111</v>
      </c>
      <c r="B416" s="89">
        <v>719000</v>
      </c>
      <c r="C416" s="89">
        <v>815282</v>
      </c>
      <c r="D416" s="89">
        <v>500</v>
      </c>
      <c r="E416" s="89">
        <v>3</v>
      </c>
      <c r="F416" s="89"/>
      <c r="G416" s="21" t="str">
        <f>INDEX(Partner_details[name], MATCH(ggPay[[#This Row],[payee]], Partner_details[user id], 0))</f>
        <v>Mane Koshkakaryan</v>
      </c>
      <c r="H416" s="21" t="str">
        <f>INDEX(Partner_details[companyName], MATCH(ggPay[[#This Row],[payee]], Partner_details[user id], 0))</f>
        <v>Bisquit</v>
      </c>
      <c r="I416" s="21" t="b">
        <f>ISNUMBER(MATCH(ggPay[[#This Row],[payer]], gg_teammates[ID], 0))</f>
        <v>0</v>
      </c>
      <c r="J416" s="21" t="b">
        <f>OR(ISNUMBER(MATCH(ggPay[[#This Row],[payer]], $B$2:B415, 0)), ISNUMBER(MATCH(ggPay[[#This Row],[payer]], B417:$B$4998, 0)))</f>
        <v>1</v>
      </c>
      <c r="K416" s="21" t="b">
        <v>0</v>
      </c>
      <c r="L416" s="96" t="s">
        <v>5924</v>
      </c>
    </row>
    <row r="417" spans="1:12" hidden="1">
      <c r="A417" s="107" t="s">
        <v>17112</v>
      </c>
      <c r="B417" s="89">
        <v>719000</v>
      </c>
      <c r="C417" s="89">
        <v>815282</v>
      </c>
      <c r="D417" s="89">
        <v>500</v>
      </c>
      <c r="E417" s="89">
        <v>3</v>
      </c>
      <c r="F417" s="89"/>
      <c r="G417" s="21" t="str">
        <f>INDEX(Partner_details[name], MATCH(ggPay[[#This Row],[payee]], Partner_details[user id], 0))</f>
        <v>Mane Koshkakaryan</v>
      </c>
      <c r="H417" s="21" t="str">
        <f>INDEX(Partner_details[companyName], MATCH(ggPay[[#This Row],[payee]], Partner_details[user id], 0))</f>
        <v>Bisquit</v>
      </c>
      <c r="I417" s="21" t="b">
        <f>ISNUMBER(MATCH(ggPay[[#This Row],[payer]], gg_teammates[ID], 0))</f>
        <v>0</v>
      </c>
      <c r="J417" s="21" t="b">
        <f>OR(ISNUMBER(MATCH(ggPay[[#This Row],[payer]], $B$2:B416, 0)), ISNUMBER(MATCH(ggPay[[#This Row],[payer]], B418:$B$4998, 0)))</f>
        <v>1</v>
      </c>
      <c r="K417" s="21" t="b">
        <v>0</v>
      </c>
      <c r="L417" s="96" t="s">
        <v>5924</v>
      </c>
    </row>
    <row r="418" spans="1:12">
      <c r="A418" s="107" t="s">
        <v>17113</v>
      </c>
      <c r="B418" s="89">
        <v>1109401</v>
      </c>
      <c r="C418" s="89">
        <v>815282</v>
      </c>
      <c r="D418" s="89">
        <v>500</v>
      </c>
      <c r="E418" s="89">
        <v>2</v>
      </c>
      <c r="F418" s="89"/>
      <c r="G418" s="21" t="str">
        <f>INDEX(Partner_details[name], MATCH(ggPay[[#This Row],[payee]], Partner_details[user id], 0))</f>
        <v>Mane Koshkakaryan</v>
      </c>
      <c r="H418" s="21" t="str">
        <f>INDEX(Partner_details[companyName], MATCH(ggPay[[#This Row],[payee]], Partner_details[user id], 0))</f>
        <v>Bisquit</v>
      </c>
      <c r="I418" s="21" t="b">
        <f>ISNUMBER(MATCH(ggPay[[#This Row],[payer]], gg_teammates[ID], 0))</f>
        <v>0</v>
      </c>
      <c r="J418" s="21" t="b">
        <f>OR(ISNUMBER(MATCH(ggPay[[#This Row],[payer]], $B$2:B417, 0)), ISNUMBER(MATCH(ggPay[[#This Row],[payer]], B419:$B$4998, 0)))</f>
        <v>1</v>
      </c>
      <c r="K418" s="21" t="b">
        <v>0</v>
      </c>
      <c r="L418" s="96" t="s">
        <v>5924</v>
      </c>
    </row>
    <row r="419" spans="1:12" hidden="1">
      <c r="A419" s="107" t="s">
        <v>17114</v>
      </c>
      <c r="B419" s="89">
        <v>993929</v>
      </c>
      <c r="C419" s="89">
        <v>815282</v>
      </c>
      <c r="D419" s="89">
        <v>500</v>
      </c>
      <c r="E419" s="89">
        <v>3</v>
      </c>
      <c r="F419" s="89"/>
      <c r="G419" s="21" t="str">
        <f>INDEX(Partner_details[name], MATCH(ggPay[[#This Row],[payee]], Partner_details[user id], 0))</f>
        <v>Mane Koshkakaryan</v>
      </c>
      <c r="H419" s="21" t="str">
        <f>INDEX(Partner_details[companyName], MATCH(ggPay[[#This Row],[payee]], Partner_details[user id], 0))</f>
        <v>Bisquit</v>
      </c>
      <c r="I419" s="21" t="b">
        <f>ISNUMBER(MATCH(ggPay[[#This Row],[payer]], gg_teammates[ID], 0))</f>
        <v>0</v>
      </c>
      <c r="J419" s="21" t="b">
        <f>OR(ISNUMBER(MATCH(ggPay[[#This Row],[payer]], $B$2:B418, 0)), ISNUMBER(MATCH(ggPay[[#This Row],[payer]], B420:$B$4998, 0)))</f>
        <v>1</v>
      </c>
      <c r="K419" s="21" t="b">
        <v>1</v>
      </c>
      <c r="L419" s="96" t="s">
        <v>5924</v>
      </c>
    </row>
    <row r="420" spans="1:12" hidden="1">
      <c r="A420" s="107" t="s">
        <v>17115</v>
      </c>
      <c r="B420" s="89">
        <v>993929</v>
      </c>
      <c r="C420" s="89">
        <v>815282</v>
      </c>
      <c r="D420" s="89">
        <v>500</v>
      </c>
      <c r="E420" s="89">
        <v>3</v>
      </c>
      <c r="F420" s="89"/>
      <c r="G420" s="21" t="str">
        <f>INDEX(Partner_details[name], MATCH(ggPay[[#This Row],[payee]], Partner_details[user id], 0))</f>
        <v>Mane Koshkakaryan</v>
      </c>
      <c r="H420" s="21" t="str">
        <f>INDEX(Partner_details[companyName], MATCH(ggPay[[#This Row],[payee]], Partner_details[user id], 0))</f>
        <v>Bisquit</v>
      </c>
      <c r="I420" s="21" t="b">
        <f>ISNUMBER(MATCH(ggPay[[#This Row],[payer]], gg_teammates[ID], 0))</f>
        <v>0</v>
      </c>
      <c r="J420" s="21" t="b">
        <f>OR(ISNUMBER(MATCH(ggPay[[#This Row],[payer]], $B$2:B419, 0)), ISNUMBER(MATCH(ggPay[[#This Row],[payer]], B421:$B$4998, 0)))</f>
        <v>1</v>
      </c>
      <c r="K420" s="21" t="b">
        <v>0</v>
      </c>
      <c r="L420" s="96" t="s">
        <v>5924</v>
      </c>
    </row>
    <row r="421" spans="1:12">
      <c r="A421" s="107" t="s">
        <v>17116</v>
      </c>
      <c r="B421" s="89">
        <v>825186</v>
      </c>
      <c r="C421" s="89">
        <v>1140095</v>
      </c>
      <c r="D421" s="89">
        <v>100</v>
      </c>
      <c r="E421" s="89">
        <v>2</v>
      </c>
      <c r="F421" s="89"/>
      <c r="G421" s="21" t="str">
        <f>INDEX(Partner_details[name], MATCH(ggPay[[#This Row],[payee]], Partner_details[user id], 0))</f>
        <v>Milen Mkrtchyan</v>
      </c>
      <c r="H421" s="21" t="str">
        <f>INDEX(Partner_details[companyName], MATCH(ggPay[[#This Row],[payee]], Partner_details[user id], 0))</f>
        <v>Coffee music</v>
      </c>
      <c r="I421" s="21" t="b">
        <f>ISNUMBER(MATCH(ggPay[[#This Row],[payer]], gg_teammates[ID], 0))</f>
        <v>1</v>
      </c>
      <c r="J421" s="21" t="b">
        <f>OR(ISNUMBER(MATCH(ggPay[[#This Row],[payer]], $B$2:B420, 0)), ISNUMBER(MATCH(ggPay[[#This Row],[payer]], B422:$B$4998, 0)))</f>
        <v>1</v>
      </c>
      <c r="K421" s="21" t="b">
        <v>0</v>
      </c>
      <c r="L421" s="96" t="s">
        <v>5924</v>
      </c>
    </row>
    <row r="422" spans="1:12">
      <c r="A422" s="107" t="s">
        <v>17117</v>
      </c>
      <c r="B422" s="89">
        <v>798</v>
      </c>
      <c r="C422" s="89">
        <v>248736</v>
      </c>
      <c r="D422" s="89">
        <v>500</v>
      </c>
      <c r="E422" s="89">
        <v>2</v>
      </c>
      <c r="F422" s="89"/>
      <c r="G422" s="21" t="str">
        <f>INDEX(Partner_details[name], MATCH(ggPay[[#This Row],[payee]], Partner_details[user id], 0))</f>
        <v>Karo</v>
      </c>
      <c r="H422" s="21" t="str">
        <f>INDEX(Partner_details[companyName], MATCH(ggPay[[#This Row],[payee]], Partner_details[user id], 0))</f>
        <v>Venlo</v>
      </c>
      <c r="I422" s="21" t="b">
        <f>ISNUMBER(MATCH(ggPay[[#This Row],[payer]], gg_teammates[ID], 0))</f>
        <v>1</v>
      </c>
      <c r="J422" s="21" t="b">
        <f>OR(ISNUMBER(MATCH(ggPay[[#This Row],[payer]], $B$2:B421, 0)), ISNUMBER(MATCH(ggPay[[#This Row],[payer]], B423:$B$4998, 0)))</f>
        <v>1</v>
      </c>
      <c r="K422" s="21" t="b">
        <v>0</v>
      </c>
      <c r="L422" s="96" t="s">
        <v>5924</v>
      </c>
    </row>
    <row r="423" spans="1:12">
      <c r="A423" s="107" t="s">
        <v>17118</v>
      </c>
      <c r="B423" s="89">
        <v>825186</v>
      </c>
      <c r="C423" s="89">
        <v>1139686</v>
      </c>
      <c r="D423" s="89">
        <v>100</v>
      </c>
      <c r="E423" s="89">
        <v>2</v>
      </c>
      <c r="F423" s="89"/>
      <c r="G423" s="21" t="str">
        <f>INDEX(Partner_details[name], MATCH(ggPay[[#This Row],[payee]], Partner_details[user id], 0))</f>
        <v>Tashir Pizza</v>
      </c>
      <c r="H423" s="21" t="str">
        <f>INDEX(Partner_details[companyName], MATCH(ggPay[[#This Row],[payee]], Partner_details[user id], 0))</f>
        <v>Tashir Petrosyan</v>
      </c>
      <c r="I423" s="21" t="b">
        <f>ISNUMBER(MATCH(ggPay[[#This Row],[payer]], gg_teammates[ID], 0))</f>
        <v>1</v>
      </c>
      <c r="J423" s="21" t="b">
        <f>OR(ISNUMBER(MATCH(ggPay[[#This Row],[payer]], $B$2:B422, 0)), ISNUMBER(MATCH(ggPay[[#This Row],[payer]], B424:$B$4998, 0)))</f>
        <v>1</v>
      </c>
      <c r="K423" s="21" t="b">
        <v>0</v>
      </c>
      <c r="L423" s="96" t="s">
        <v>5924</v>
      </c>
    </row>
    <row r="424" spans="1:12">
      <c r="A424" s="107" t="s">
        <v>17119</v>
      </c>
      <c r="B424" s="89">
        <v>20631</v>
      </c>
      <c r="C424" s="89">
        <v>815282</v>
      </c>
      <c r="D424" s="89">
        <v>1000</v>
      </c>
      <c r="E424" s="89">
        <v>2</v>
      </c>
      <c r="F424" s="89"/>
      <c r="G424" s="21" t="str">
        <f>INDEX(Partner_details[name], MATCH(ggPay[[#This Row],[payee]], Partner_details[user id], 0))</f>
        <v>Mane Koshkakaryan</v>
      </c>
      <c r="H424" s="21" t="str">
        <f>INDEX(Partner_details[companyName], MATCH(ggPay[[#This Row],[payee]], Partner_details[user id], 0))</f>
        <v>Bisquit</v>
      </c>
      <c r="I424" s="21" t="b">
        <f>ISNUMBER(MATCH(ggPay[[#This Row],[payer]], gg_teammates[ID], 0))</f>
        <v>0</v>
      </c>
      <c r="J424" s="21" t="b">
        <f>OR(ISNUMBER(MATCH(ggPay[[#This Row],[payer]], $B$2:B423, 0)), ISNUMBER(MATCH(ggPay[[#This Row],[payer]], B425:$B$4998, 0)))</f>
        <v>1</v>
      </c>
      <c r="K424" s="21" t="b">
        <v>0</v>
      </c>
      <c r="L424" s="96" t="s">
        <v>5924</v>
      </c>
    </row>
    <row r="425" spans="1:12">
      <c r="A425" s="107" t="s">
        <v>17120</v>
      </c>
      <c r="B425" s="89">
        <v>139215</v>
      </c>
      <c r="C425" s="89">
        <v>815282</v>
      </c>
      <c r="D425" s="89">
        <v>400</v>
      </c>
      <c r="E425" s="89">
        <v>2</v>
      </c>
      <c r="F425" s="89"/>
      <c r="G425" s="21" t="str">
        <f>INDEX(Partner_details[name], MATCH(ggPay[[#This Row],[payee]], Partner_details[user id], 0))</f>
        <v>Mane Koshkakaryan</v>
      </c>
      <c r="H425" s="21" t="str">
        <f>INDEX(Partner_details[companyName], MATCH(ggPay[[#This Row],[payee]], Partner_details[user id], 0))</f>
        <v>Bisquit</v>
      </c>
      <c r="I425" s="21" t="b">
        <f>ISNUMBER(MATCH(ggPay[[#This Row],[payer]], gg_teammates[ID], 0))</f>
        <v>0</v>
      </c>
      <c r="J425" s="21" t="b">
        <f>OR(ISNUMBER(MATCH(ggPay[[#This Row],[payer]], $B$2:B424, 0)), ISNUMBER(MATCH(ggPay[[#This Row],[payer]], B426:$B$4998, 0)))</f>
        <v>1</v>
      </c>
      <c r="K425" s="21" t="b">
        <v>0</v>
      </c>
      <c r="L425" s="96" t="s">
        <v>5924</v>
      </c>
    </row>
    <row r="426" spans="1:12">
      <c r="A426" s="107" t="s">
        <v>17121</v>
      </c>
      <c r="B426" s="89">
        <v>833134</v>
      </c>
      <c r="C426" s="89">
        <v>815282</v>
      </c>
      <c r="D426" s="89">
        <v>500</v>
      </c>
      <c r="E426" s="89">
        <v>2</v>
      </c>
      <c r="F426" s="89"/>
      <c r="G426" s="21" t="str">
        <f>INDEX(Partner_details[name], MATCH(ggPay[[#This Row],[payee]], Partner_details[user id], 0))</f>
        <v>Mane Koshkakaryan</v>
      </c>
      <c r="H426" s="21" t="str">
        <f>INDEX(Partner_details[companyName], MATCH(ggPay[[#This Row],[payee]], Partner_details[user id], 0))</f>
        <v>Bisquit</v>
      </c>
      <c r="I426" s="21" t="b">
        <f>ISNUMBER(MATCH(ggPay[[#This Row],[payer]], gg_teammates[ID], 0))</f>
        <v>0</v>
      </c>
      <c r="J426" s="21" t="b">
        <f>OR(ISNUMBER(MATCH(ggPay[[#This Row],[payer]], $B$2:B425, 0)), ISNUMBER(MATCH(ggPay[[#This Row],[payer]], B427:$B$4998, 0)))</f>
        <v>1</v>
      </c>
      <c r="K426" s="21" t="b">
        <v>0</v>
      </c>
      <c r="L426" s="96" t="s">
        <v>5924</v>
      </c>
    </row>
    <row r="427" spans="1:12">
      <c r="A427" s="107" t="s">
        <v>17122</v>
      </c>
      <c r="B427" s="89">
        <v>798</v>
      </c>
      <c r="C427" s="89">
        <v>109843</v>
      </c>
      <c r="D427" s="89">
        <v>500</v>
      </c>
      <c r="E427" s="89">
        <v>2</v>
      </c>
      <c r="F427" s="89"/>
      <c r="G427" s="21" t="str">
        <f>INDEX(Partner_details[name], MATCH(ggPay[[#This Row],[payee]], Partner_details[user id], 0))</f>
        <v>Gayush</v>
      </c>
      <c r="H427" s="21" t="str">
        <f>INDEX(Partner_details[companyName], MATCH(ggPay[[#This Row],[payee]], Partner_details[user id], 0))</f>
        <v>gg cjsc</v>
      </c>
      <c r="I427" s="21" t="b">
        <f>ISNUMBER(MATCH(ggPay[[#This Row],[payer]], gg_teammates[ID], 0))</f>
        <v>1</v>
      </c>
      <c r="J427" s="21" t="b">
        <f>OR(ISNUMBER(MATCH(ggPay[[#This Row],[payer]], $B$2:B426, 0)), ISNUMBER(MATCH(ggPay[[#This Row],[payer]], B428:$B$4998, 0)))</f>
        <v>1</v>
      </c>
      <c r="K427" s="21" t="b">
        <v>0</v>
      </c>
      <c r="L427" s="96" t="s">
        <v>5924</v>
      </c>
    </row>
    <row r="428" spans="1:12">
      <c r="A428" s="107" t="s">
        <v>17123</v>
      </c>
      <c r="B428" s="89">
        <v>346671</v>
      </c>
      <c r="C428" s="89">
        <v>1091352</v>
      </c>
      <c r="D428" s="89">
        <v>1000</v>
      </c>
      <c r="E428" s="89">
        <v>2</v>
      </c>
      <c r="F428" s="89"/>
      <c r="G428" s="21" t="str">
        <f>INDEX(Partner_details[name], MATCH(ggPay[[#This Row],[payee]], Partner_details[user id], 0))</f>
        <v>Paul Armenia</v>
      </c>
      <c r="H428" s="21" t="str">
        <f>INDEX(Partner_details[companyName], MATCH(ggPay[[#This Row],[payee]], Partner_details[user id], 0))</f>
        <v>Paul</v>
      </c>
      <c r="I428" s="21" t="b">
        <f>ISNUMBER(MATCH(ggPay[[#This Row],[payer]], gg_teammates[ID], 0))</f>
        <v>0</v>
      </c>
      <c r="J428" s="21" t="b">
        <f>OR(ISNUMBER(MATCH(ggPay[[#This Row],[payer]], $B$2:B427, 0)), ISNUMBER(MATCH(ggPay[[#This Row],[payer]], B429:$B$4998, 0)))</f>
        <v>1</v>
      </c>
      <c r="K428" s="21" t="b">
        <v>1</v>
      </c>
      <c r="L428" s="96" t="s">
        <v>5924</v>
      </c>
    </row>
    <row r="429" spans="1:12" hidden="1">
      <c r="A429" s="107" t="s">
        <v>17124</v>
      </c>
      <c r="B429" s="89">
        <v>346671</v>
      </c>
      <c r="C429" s="89">
        <v>1091352</v>
      </c>
      <c r="D429" s="89">
        <v>1000</v>
      </c>
      <c r="E429" s="89">
        <v>3</v>
      </c>
      <c r="F429" s="89"/>
      <c r="G429" s="21" t="str">
        <f>INDEX(Partner_details[name], MATCH(ggPay[[#This Row],[payee]], Partner_details[user id], 0))</f>
        <v>Paul Armenia</v>
      </c>
      <c r="H429" s="21" t="str">
        <f>INDEX(Partner_details[companyName], MATCH(ggPay[[#This Row],[payee]], Partner_details[user id], 0))</f>
        <v>Paul</v>
      </c>
      <c r="I429" s="21" t="b">
        <f>ISNUMBER(MATCH(ggPay[[#This Row],[payer]], gg_teammates[ID], 0))</f>
        <v>0</v>
      </c>
      <c r="J429" s="21" t="b">
        <f>OR(ISNUMBER(MATCH(ggPay[[#This Row],[payer]], $B$2:B428, 0)), ISNUMBER(MATCH(ggPay[[#This Row],[payer]], B430:$B$4998, 0)))</f>
        <v>1</v>
      </c>
      <c r="K429" s="21" t="b">
        <v>0</v>
      </c>
      <c r="L429" s="96" t="s">
        <v>5924</v>
      </c>
    </row>
    <row r="430" spans="1:12" hidden="1">
      <c r="A430" s="107" t="s">
        <v>17125</v>
      </c>
      <c r="B430" s="89">
        <v>666942</v>
      </c>
      <c r="C430" s="89">
        <v>1091352</v>
      </c>
      <c r="D430" s="89">
        <v>1000</v>
      </c>
      <c r="E430" s="89">
        <v>3</v>
      </c>
      <c r="F430" s="89" t="s">
        <v>5939</v>
      </c>
      <c r="G430" s="21" t="str">
        <f>INDEX(Partner_details[name], MATCH(ggPay[[#This Row],[payee]], Partner_details[user id], 0))</f>
        <v>Paul Armenia</v>
      </c>
      <c r="H430" s="21" t="str">
        <f>INDEX(Partner_details[companyName], MATCH(ggPay[[#This Row],[payee]], Partner_details[user id], 0))</f>
        <v>Paul</v>
      </c>
      <c r="I430" s="21" t="b">
        <f>ISNUMBER(MATCH(ggPay[[#This Row],[payer]], gg_teammates[ID], 0))</f>
        <v>0</v>
      </c>
      <c r="J430" s="21" t="b">
        <f>OR(ISNUMBER(MATCH(ggPay[[#This Row],[payer]], $B$2:B429, 0)), ISNUMBER(MATCH(ggPay[[#This Row],[payer]], B431:$B$4998, 0)))</f>
        <v>0</v>
      </c>
      <c r="K430" s="21" t="b">
        <v>1</v>
      </c>
      <c r="L430" s="96" t="s">
        <v>5924</v>
      </c>
    </row>
    <row r="431" spans="1:12" hidden="1">
      <c r="A431" s="107" t="s">
        <v>17126</v>
      </c>
      <c r="B431" s="89">
        <v>147502</v>
      </c>
      <c r="C431" s="89">
        <v>1096497</v>
      </c>
      <c r="D431" s="89">
        <v>1000</v>
      </c>
      <c r="E431" s="89">
        <v>3</v>
      </c>
      <c r="F431" s="89"/>
      <c r="G431" s="21" t="str">
        <f>INDEX(Partner_details[name], MATCH(ggPay[[#This Row],[payee]], Partner_details[user id], 0))</f>
        <v>Smoking Chef</v>
      </c>
      <c r="H431" s="21" t="str">
        <f>INDEX(Partner_details[companyName], MATCH(ggPay[[#This Row],[payee]], Partner_details[user id], 0))</f>
        <v>Smoking Chef</v>
      </c>
      <c r="I431" s="21" t="b">
        <f>ISNUMBER(MATCH(ggPay[[#This Row],[payer]], gg_teammates[ID], 0))</f>
        <v>1</v>
      </c>
      <c r="J431" s="21" t="b">
        <f>OR(ISNUMBER(MATCH(ggPay[[#This Row],[payer]], $B$2:B430, 0)), ISNUMBER(MATCH(ggPay[[#This Row],[payer]], B432:$B$4998, 0)))</f>
        <v>1</v>
      </c>
      <c r="K431" s="21" t="b">
        <v>0</v>
      </c>
      <c r="L431" s="96" t="s">
        <v>5924</v>
      </c>
    </row>
    <row r="432" spans="1:12" hidden="1">
      <c r="A432" s="107" t="s">
        <v>17126</v>
      </c>
      <c r="B432" s="89">
        <v>147502</v>
      </c>
      <c r="C432" s="89">
        <v>1096497</v>
      </c>
      <c r="D432" s="89">
        <v>800</v>
      </c>
      <c r="E432" s="89">
        <v>3</v>
      </c>
      <c r="F432" s="89"/>
      <c r="G432" s="21" t="str">
        <f>INDEX(Partner_details[name], MATCH(ggPay[[#This Row],[payee]], Partner_details[user id], 0))</f>
        <v>Smoking Chef</v>
      </c>
      <c r="H432" s="21" t="str">
        <f>INDEX(Partner_details[companyName], MATCH(ggPay[[#This Row],[payee]], Partner_details[user id], 0))</f>
        <v>Smoking Chef</v>
      </c>
      <c r="I432" s="21" t="b">
        <f>ISNUMBER(MATCH(ggPay[[#This Row],[payer]], gg_teammates[ID], 0))</f>
        <v>1</v>
      </c>
      <c r="J432" s="21" t="b">
        <f>OR(ISNUMBER(MATCH(ggPay[[#This Row],[payer]], $B$2:B431, 0)), ISNUMBER(MATCH(ggPay[[#This Row],[payer]], B433:$B$4998, 0)))</f>
        <v>1</v>
      </c>
      <c r="K432" s="21" t="b">
        <v>0</v>
      </c>
      <c r="L432" s="96" t="s">
        <v>5924</v>
      </c>
    </row>
    <row r="433" spans="1:12" hidden="1">
      <c r="A433" s="107" t="s">
        <v>17127</v>
      </c>
      <c r="B433" s="89">
        <v>147502</v>
      </c>
      <c r="C433" s="89">
        <v>1096497</v>
      </c>
      <c r="D433" s="89">
        <v>1000</v>
      </c>
      <c r="E433" s="89">
        <v>3</v>
      </c>
      <c r="F433" s="89"/>
      <c r="G433" s="21" t="str">
        <f>INDEX(Partner_details[name], MATCH(ggPay[[#This Row],[payee]], Partner_details[user id], 0))</f>
        <v>Smoking Chef</v>
      </c>
      <c r="H433" s="21" t="str">
        <f>INDEX(Partner_details[companyName], MATCH(ggPay[[#This Row],[payee]], Partner_details[user id], 0))</f>
        <v>Smoking Chef</v>
      </c>
      <c r="I433" s="21" t="b">
        <f>ISNUMBER(MATCH(ggPay[[#This Row],[payer]], gg_teammates[ID], 0))</f>
        <v>1</v>
      </c>
      <c r="J433" s="21" t="b">
        <f>OR(ISNUMBER(MATCH(ggPay[[#This Row],[payer]], $B$2:B432, 0)), ISNUMBER(MATCH(ggPay[[#This Row],[payer]], B434:$B$4998, 0)))</f>
        <v>1</v>
      </c>
      <c r="K433" s="21" t="b">
        <v>0</v>
      </c>
      <c r="L433" s="96" t="s">
        <v>5924</v>
      </c>
    </row>
    <row r="434" spans="1:12" hidden="1">
      <c r="A434" s="107" t="s">
        <v>17128</v>
      </c>
      <c r="B434" s="89">
        <v>147502</v>
      </c>
      <c r="C434" s="89">
        <v>1096497</v>
      </c>
      <c r="D434" s="89">
        <v>800</v>
      </c>
      <c r="E434" s="89">
        <v>3</v>
      </c>
      <c r="F434" s="89"/>
      <c r="G434" s="21" t="str">
        <f>INDEX(Partner_details[name], MATCH(ggPay[[#This Row],[payee]], Partner_details[user id], 0))</f>
        <v>Smoking Chef</v>
      </c>
      <c r="H434" s="21" t="str">
        <f>INDEX(Partner_details[companyName], MATCH(ggPay[[#This Row],[payee]], Partner_details[user id], 0))</f>
        <v>Smoking Chef</v>
      </c>
      <c r="I434" s="21" t="b">
        <f>ISNUMBER(MATCH(ggPay[[#This Row],[payer]], gg_teammates[ID], 0))</f>
        <v>1</v>
      </c>
      <c r="J434" s="21" t="b">
        <f>OR(ISNUMBER(MATCH(ggPay[[#This Row],[payer]], $B$2:B433, 0)), ISNUMBER(MATCH(ggPay[[#This Row],[payer]], B435:$B$4998, 0)))</f>
        <v>1</v>
      </c>
      <c r="K434" s="21" t="b">
        <v>0</v>
      </c>
      <c r="L434" s="96" t="s">
        <v>5924</v>
      </c>
    </row>
    <row r="435" spans="1:12">
      <c r="A435" s="107" t="s">
        <v>17129</v>
      </c>
      <c r="B435" s="89">
        <v>798</v>
      </c>
      <c r="C435" s="89">
        <v>1096497</v>
      </c>
      <c r="D435" s="89">
        <v>2100</v>
      </c>
      <c r="E435" s="89">
        <v>2</v>
      </c>
      <c r="F435" s="89"/>
      <c r="G435" s="21" t="str">
        <f>INDEX(Partner_details[name], MATCH(ggPay[[#This Row],[payee]], Partner_details[user id], 0))</f>
        <v>Smoking Chef</v>
      </c>
      <c r="H435" s="21" t="str">
        <f>INDEX(Partner_details[companyName], MATCH(ggPay[[#This Row],[payee]], Partner_details[user id], 0))</f>
        <v>Smoking Chef</v>
      </c>
      <c r="I435" s="21" t="b">
        <f>ISNUMBER(MATCH(ggPay[[#This Row],[payer]], gg_teammates[ID], 0))</f>
        <v>1</v>
      </c>
      <c r="J435" s="21" t="b">
        <f>OR(ISNUMBER(MATCH(ggPay[[#This Row],[payer]], $B$2:B434, 0)), ISNUMBER(MATCH(ggPay[[#This Row],[payer]], B436:$B$4998, 0)))</f>
        <v>1</v>
      </c>
      <c r="K435" s="21" t="b">
        <v>0</v>
      </c>
      <c r="L435" s="96" t="s">
        <v>5924</v>
      </c>
    </row>
    <row r="436" spans="1:12">
      <c r="A436" s="107" t="s">
        <v>17130</v>
      </c>
      <c r="B436" s="89">
        <v>798</v>
      </c>
      <c r="C436" s="89">
        <v>1096497</v>
      </c>
      <c r="D436" s="89">
        <v>1000</v>
      </c>
      <c r="E436" s="89">
        <v>2</v>
      </c>
      <c r="F436" s="89"/>
      <c r="G436" s="21" t="str">
        <f>INDEX(Partner_details[name], MATCH(ggPay[[#This Row],[payee]], Partner_details[user id], 0))</f>
        <v>Smoking Chef</v>
      </c>
      <c r="H436" s="21" t="str">
        <f>INDEX(Partner_details[companyName], MATCH(ggPay[[#This Row],[payee]], Partner_details[user id], 0))</f>
        <v>Smoking Chef</v>
      </c>
      <c r="I436" s="21" t="b">
        <f>ISNUMBER(MATCH(ggPay[[#This Row],[payer]], gg_teammates[ID], 0))</f>
        <v>1</v>
      </c>
      <c r="J436" s="21" t="b">
        <f>OR(ISNUMBER(MATCH(ggPay[[#This Row],[payer]], $B$2:B435, 0)), ISNUMBER(MATCH(ggPay[[#This Row],[payer]], B437:$B$4998, 0)))</f>
        <v>1</v>
      </c>
      <c r="K436" s="21" t="b">
        <v>0</v>
      </c>
      <c r="L436" s="96" t="s">
        <v>5924</v>
      </c>
    </row>
    <row r="437" spans="1:12" hidden="1">
      <c r="A437" s="107" t="s">
        <v>17131</v>
      </c>
      <c r="B437" s="89">
        <v>110225</v>
      </c>
      <c r="C437" s="89">
        <v>296783</v>
      </c>
      <c r="D437" s="89">
        <v>400</v>
      </c>
      <c r="E437" s="89">
        <v>3</v>
      </c>
      <c r="F437" s="89"/>
      <c r="G437" s="21" t="str">
        <f>INDEX(Partner_details[name], MATCH(ggPay[[#This Row],[payee]], Partner_details[user id], 0))</f>
        <v>Lyuba</v>
      </c>
      <c r="H437" s="21" t="str">
        <f>INDEX(Partner_details[companyName], MATCH(ggPay[[#This Row],[payee]], Partner_details[user id], 0))</f>
        <v>Beer academy</v>
      </c>
      <c r="I437" s="21" t="b">
        <f>ISNUMBER(MATCH(ggPay[[#This Row],[payer]], gg_teammates[ID], 0))</f>
        <v>0</v>
      </c>
      <c r="J437" s="21" t="b">
        <f>OR(ISNUMBER(MATCH(ggPay[[#This Row],[payer]], $B$2:B436, 0)), ISNUMBER(MATCH(ggPay[[#This Row],[payer]], B438:$B$4998, 0)))</f>
        <v>1</v>
      </c>
      <c r="K437" s="21" t="b">
        <v>1</v>
      </c>
      <c r="L437" s="96" t="s">
        <v>5924</v>
      </c>
    </row>
    <row r="438" spans="1:12" hidden="1">
      <c r="A438" s="107" t="s">
        <v>17132</v>
      </c>
      <c r="B438" s="89">
        <v>110225</v>
      </c>
      <c r="C438" s="89">
        <v>296783</v>
      </c>
      <c r="D438" s="89">
        <v>400</v>
      </c>
      <c r="E438" s="89">
        <v>3</v>
      </c>
      <c r="F438" s="89" t="s">
        <v>5934</v>
      </c>
      <c r="G438" s="21" t="str">
        <f>INDEX(Partner_details[name], MATCH(ggPay[[#This Row],[payee]], Partner_details[user id], 0))</f>
        <v>Lyuba</v>
      </c>
      <c r="H438" s="21" t="str">
        <f>INDEX(Partner_details[companyName], MATCH(ggPay[[#This Row],[payee]], Partner_details[user id], 0))</f>
        <v>Beer academy</v>
      </c>
      <c r="I438" s="21" t="b">
        <f>ISNUMBER(MATCH(ggPay[[#This Row],[payer]], gg_teammates[ID], 0))</f>
        <v>0</v>
      </c>
      <c r="J438" s="21" t="b">
        <f>OR(ISNUMBER(MATCH(ggPay[[#This Row],[payer]], $B$2:B437, 0)), ISNUMBER(MATCH(ggPay[[#This Row],[payer]], B439:$B$4998, 0)))</f>
        <v>1</v>
      </c>
      <c r="K438" s="21" t="b">
        <v>0</v>
      </c>
      <c r="L438" s="96" t="s">
        <v>5924</v>
      </c>
    </row>
    <row r="439" spans="1:12">
      <c r="A439" s="107" t="s">
        <v>17133</v>
      </c>
      <c r="B439" s="89">
        <v>3065</v>
      </c>
      <c r="C439" s="89">
        <v>736628</v>
      </c>
      <c r="D439" s="89">
        <v>500</v>
      </c>
      <c r="E439" s="89">
        <v>2</v>
      </c>
      <c r="F439" s="89"/>
      <c r="G439" s="21" t="str">
        <f>INDEX(Partner_details[name], MATCH(ggPay[[#This Row],[payee]], Partner_details[user id], 0))</f>
        <v>Անահիտ</v>
      </c>
      <c r="H439" s="21" t="str">
        <f>INDEX(Partner_details[companyName], MATCH(ggPay[[#This Row],[payee]], Partner_details[user id], 0))</f>
        <v>gg cjsc</v>
      </c>
      <c r="I439" s="21" t="b">
        <f>ISNUMBER(MATCH(ggPay[[#This Row],[payer]], gg_teammates[ID], 0))</f>
        <v>1</v>
      </c>
      <c r="J439" s="21" t="b">
        <f>OR(ISNUMBER(MATCH(ggPay[[#This Row],[payer]], $B$2:B438, 0)), ISNUMBER(MATCH(ggPay[[#This Row],[payer]], B440:$B$4998, 0)))</f>
        <v>1</v>
      </c>
      <c r="K439" s="21" t="b">
        <v>0</v>
      </c>
      <c r="L439" s="96" t="s">
        <v>5924</v>
      </c>
    </row>
    <row r="440" spans="1:12" hidden="1">
      <c r="A440" s="107" t="s">
        <v>17133</v>
      </c>
      <c r="B440" s="89">
        <v>3065</v>
      </c>
      <c r="C440" s="89">
        <v>736628</v>
      </c>
      <c r="D440" s="89">
        <v>500</v>
      </c>
      <c r="E440" s="89">
        <v>3</v>
      </c>
      <c r="F440" s="89" t="s">
        <v>6054</v>
      </c>
      <c r="G440" s="21" t="str">
        <f>INDEX(Partner_details[name], MATCH(ggPay[[#This Row],[payee]], Partner_details[user id], 0))</f>
        <v>Անահիտ</v>
      </c>
      <c r="H440" s="21" t="str">
        <f>INDEX(Partner_details[companyName], MATCH(ggPay[[#This Row],[payee]], Partner_details[user id], 0))</f>
        <v>gg cjsc</v>
      </c>
      <c r="I440" s="21" t="b">
        <f>ISNUMBER(MATCH(ggPay[[#This Row],[payer]], gg_teammates[ID], 0))</f>
        <v>1</v>
      </c>
      <c r="J440" s="21" t="b">
        <f>OR(ISNUMBER(MATCH(ggPay[[#This Row],[payer]], $B$2:B439, 0)), ISNUMBER(MATCH(ggPay[[#This Row],[payer]], B441:$B$4998, 0)))</f>
        <v>1</v>
      </c>
      <c r="K440" s="21" t="b">
        <v>0</v>
      </c>
      <c r="L440" s="96" t="s">
        <v>5924</v>
      </c>
    </row>
    <row r="441" spans="1:12" hidden="1">
      <c r="A441" s="107" t="s">
        <v>17133</v>
      </c>
      <c r="B441" s="89">
        <v>3065</v>
      </c>
      <c r="C441" s="89">
        <v>736628</v>
      </c>
      <c r="D441" s="89">
        <v>500</v>
      </c>
      <c r="E441" s="89">
        <v>3</v>
      </c>
      <c r="F441" s="89" t="s">
        <v>6054</v>
      </c>
      <c r="G441" s="21" t="str">
        <f>INDEX(Partner_details[name], MATCH(ggPay[[#This Row],[payee]], Partner_details[user id], 0))</f>
        <v>Անահիտ</v>
      </c>
      <c r="H441" s="21" t="str">
        <f>INDEX(Partner_details[companyName], MATCH(ggPay[[#This Row],[payee]], Partner_details[user id], 0))</f>
        <v>gg cjsc</v>
      </c>
      <c r="I441" s="21" t="b">
        <f>ISNUMBER(MATCH(ggPay[[#This Row],[payer]], gg_teammates[ID], 0))</f>
        <v>1</v>
      </c>
      <c r="J441" s="21" t="b">
        <f>OR(ISNUMBER(MATCH(ggPay[[#This Row],[payer]], $B$2:B440, 0)), ISNUMBER(MATCH(ggPay[[#This Row],[payer]], B442:$B$4998, 0)))</f>
        <v>1</v>
      </c>
      <c r="K441" s="21" t="b">
        <v>0</v>
      </c>
      <c r="L441" s="96" t="s">
        <v>5924</v>
      </c>
    </row>
    <row r="442" spans="1:12">
      <c r="A442" s="107" t="s">
        <v>17134</v>
      </c>
      <c r="B442" s="89">
        <v>825186</v>
      </c>
      <c r="C442" s="89">
        <v>1139846</v>
      </c>
      <c r="D442" s="89">
        <v>100</v>
      </c>
      <c r="E442" s="89">
        <v>2</v>
      </c>
      <c r="F442" s="89"/>
      <c r="G442" s="21" t="str">
        <f>INDEX(Partner_details[name], MATCH(ggPay[[#This Row],[payee]], Partner_details[user id], 0))</f>
        <v>Gayane</v>
      </c>
      <c r="H442" s="21" t="str">
        <f>INDEX(Partner_details[companyName], MATCH(ggPay[[#This Row],[payee]], Partner_details[user id], 0))</f>
        <v>Karas Tumanyan</v>
      </c>
      <c r="I442" s="21" t="b">
        <f>ISNUMBER(MATCH(ggPay[[#This Row],[payer]], gg_teammates[ID], 0))</f>
        <v>1</v>
      </c>
      <c r="J442" s="21" t="b">
        <f>OR(ISNUMBER(MATCH(ggPay[[#This Row],[payer]], $B$2:B441, 0)), ISNUMBER(MATCH(ggPay[[#This Row],[payer]], B443:$B$4998, 0)))</f>
        <v>1</v>
      </c>
      <c r="K442" s="21" t="b">
        <v>0</v>
      </c>
      <c r="L442" s="96" t="s">
        <v>5924</v>
      </c>
    </row>
    <row r="443" spans="1:12">
      <c r="A443" s="107" t="s">
        <v>17135</v>
      </c>
      <c r="B443" s="89">
        <v>825186</v>
      </c>
      <c r="C443" s="89">
        <v>1139846</v>
      </c>
      <c r="D443" s="89">
        <v>100</v>
      </c>
      <c r="E443" s="89">
        <v>2</v>
      </c>
      <c r="F443" s="89"/>
      <c r="G443" s="21" t="str">
        <f>INDEX(Partner_details[name], MATCH(ggPay[[#This Row],[payee]], Partner_details[user id], 0))</f>
        <v>Gayane</v>
      </c>
      <c r="H443" s="21" t="str">
        <f>INDEX(Partner_details[companyName], MATCH(ggPay[[#This Row],[payee]], Partner_details[user id], 0))</f>
        <v>Karas Tumanyan</v>
      </c>
      <c r="I443" s="21" t="b">
        <f>ISNUMBER(MATCH(ggPay[[#This Row],[payer]], gg_teammates[ID], 0))</f>
        <v>1</v>
      </c>
      <c r="J443" s="21" t="b">
        <f>OR(ISNUMBER(MATCH(ggPay[[#This Row],[payer]], $B$2:B442, 0)), ISNUMBER(MATCH(ggPay[[#This Row],[payer]], B444:$B$4998, 0)))</f>
        <v>1</v>
      </c>
      <c r="K443" s="21" t="b">
        <v>0</v>
      </c>
      <c r="L443" s="96" t="s">
        <v>5924</v>
      </c>
    </row>
    <row r="444" spans="1:12" hidden="1">
      <c r="A444" s="107" t="s">
        <v>17136</v>
      </c>
      <c r="B444" s="89">
        <v>160817</v>
      </c>
      <c r="C444" s="89">
        <v>1091356</v>
      </c>
      <c r="D444" s="89">
        <v>500</v>
      </c>
      <c r="E444" s="89">
        <v>3</v>
      </c>
      <c r="F444" s="89"/>
      <c r="G444" s="21" t="str">
        <f>INDEX(Partner_details[name], MATCH(ggPay[[#This Row],[payee]], Partner_details[user id], 0))</f>
        <v>Malocco</v>
      </c>
      <c r="H444" s="21" t="str">
        <f>INDEX(Partner_details[companyName], MATCH(ggPay[[#This Row],[payee]], Partner_details[user id], 0))</f>
        <v>Malocco</v>
      </c>
      <c r="I444" s="21" t="b">
        <f>ISNUMBER(MATCH(ggPay[[#This Row],[payer]], gg_teammates[ID], 0))</f>
        <v>0</v>
      </c>
      <c r="J444" s="21" t="b">
        <f>OR(ISNUMBER(MATCH(ggPay[[#This Row],[payer]], $B$2:B443, 0)), ISNUMBER(MATCH(ggPay[[#This Row],[payer]], B445:$B$4998, 0)))</f>
        <v>1</v>
      </c>
      <c r="K444" s="21" t="b">
        <v>1</v>
      </c>
      <c r="L444" s="96" t="s">
        <v>5924</v>
      </c>
    </row>
    <row r="445" spans="1:12" hidden="1">
      <c r="A445" s="107" t="s">
        <v>17136</v>
      </c>
      <c r="B445" s="89">
        <v>160817</v>
      </c>
      <c r="C445" s="89">
        <v>1091356</v>
      </c>
      <c r="D445" s="89">
        <v>500</v>
      </c>
      <c r="E445" s="89">
        <v>3</v>
      </c>
      <c r="F445" s="89"/>
      <c r="G445" s="21" t="str">
        <f>INDEX(Partner_details[name], MATCH(ggPay[[#This Row],[payee]], Partner_details[user id], 0))</f>
        <v>Malocco</v>
      </c>
      <c r="H445" s="21" t="str">
        <f>INDEX(Partner_details[companyName], MATCH(ggPay[[#This Row],[payee]], Partner_details[user id], 0))</f>
        <v>Malocco</v>
      </c>
      <c r="I445" s="21" t="b">
        <f>ISNUMBER(MATCH(ggPay[[#This Row],[payer]], gg_teammates[ID], 0))</f>
        <v>0</v>
      </c>
      <c r="J445" s="21" t="b">
        <f>OR(ISNUMBER(MATCH(ggPay[[#This Row],[payer]], $B$2:B444, 0)), ISNUMBER(MATCH(ggPay[[#This Row],[payer]], B446:$B$4998, 0)))</f>
        <v>1</v>
      </c>
      <c r="K445" s="21" t="b">
        <v>1</v>
      </c>
      <c r="L445" s="96" t="s">
        <v>5924</v>
      </c>
    </row>
    <row r="446" spans="1:12">
      <c r="A446" s="107" t="s">
        <v>17137</v>
      </c>
      <c r="B446" s="89">
        <v>561836</v>
      </c>
      <c r="C446" s="89">
        <v>1091352</v>
      </c>
      <c r="D446" s="89">
        <v>2000</v>
      </c>
      <c r="E446" s="89">
        <v>2</v>
      </c>
      <c r="F446" s="89"/>
      <c r="G446" s="21" t="str">
        <f>INDEX(Partner_details[name], MATCH(ggPay[[#This Row],[payee]], Partner_details[user id], 0))</f>
        <v>Paul Armenia</v>
      </c>
      <c r="H446" s="21" t="str">
        <f>INDEX(Partner_details[companyName], MATCH(ggPay[[#This Row],[payee]], Partner_details[user id], 0))</f>
        <v>Paul</v>
      </c>
      <c r="I446" s="21" t="b">
        <f>ISNUMBER(MATCH(ggPay[[#This Row],[payer]], gg_teammates[ID], 0))</f>
        <v>0</v>
      </c>
      <c r="J446" s="21" t="b">
        <f>OR(ISNUMBER(MATCH(ggPay[[#This Row],[payer]], $B$2:B445, 0)), ISNUMBER(MATCH(ggPay[[#This Row],[payer]], B447:$B$4998, 0)))</f>
        <v>0</v>
      </c>
      <c r="K446" s="21" t="b">
        <v>1</v>
      </c>
      <c r="L446" s="96" t="s">
        <v>5924</v>
      </c>
    </row>
    <row r="447" spans="1:12">
      <c r="A447" s="107" t="s">
        <v>17138</v>
      </c>
      <c r="B447" s="89">
        <v>38182</v>
      </c>
      <c r="C447" s="89">
        <v>282718</v>
      </c>
      <c r="D447" s="89">
        <v>500</v>
      </c>
      <c r="E447" s="89">
        <v>2</v>
      </c>
      <c r="F447" s="89"/>
      <c r="G447" s="21" t="str">
        <f>INDEX(Partner_details[name], MATCH(ggPay[[#This Row],[payee]], Partner_details[user id], 0))</f>
        <v>Cinnabon</v>
      </c>
      <c r="H447" s="21" t="str">
        <f>INDEX(Partner_details[companyName], MATCH(ggPay[[#This Row],[payee]], Partner_details[user id], 0))</f>
        <v>Cinnabon</v>
      </c>
      <c r="I447" s="21" t="b">
        <f>ISNUMBER(MATCH(ggPay[[#This Row],[payer]], gg_teammates[ID], 0))</f>
        <v>0</v>
      </c>
      <c r="J447" s="21" t="b">
        <f>OR(ISNUMBER(MATCH(ggPay[[#This Row],[payer]], $B$2:B446, 0)), ISNUMBER(MATCH(ggPay[[#This Row],[payer]], B448:$B$4998, 0)))</f>
        <v>1</v>
      </c>
      <c r="K447" s="21" t="b">
        <v>0</v>
      </c>
      <c r="L447" s="96" t="s">
        <v>5924</v>
      </c>
    </row>
    <row r="448" spans="1:12" hidden="1">
      <c r="A448" s="107" t="s">
        <v>17138</v>
      </c>
      <c r="B448" s="89">
        <v>38182</v>
      </c>
      <c r="C448" s="89">
        <v>282718</v>
      </c>
      <c r="D448" s="89">
        <v>500</v>
      </c>
      <c r="E448" s="89">
        <v>3</v>
      </c>
      <c r="F448" s="89" t="s">
        <v>5939</v>
      </c>
      <c r="G448" s="21" t="str">
        <f>INDEX(Partner_details[name], MATCH(ggPay[[#This Row],[payee]], Partner_details[user id], 0))</f>
        <v>Cinnabon</v>
      </c>
      <c r="H448" s="21" t="str">
        <f>INDEX(Partner_details[companyName], MATCH(ggPay[[#This Row],[payee]], Partner_details[user id], 0))</f>
        <v>Cinnabon</v>
      </c>
      <c r="I448" s="21" t="b">
        <f>ISNUMBER(MATCH(ggPay[[#This Row],[payer]], gg_teammates[ID], 0))</f>
        <v>0</v>
      </c>
      <c r="J448" s="21" t="b">
        <f>OR(ISNUMBER(MATCH(ggPay[[#This Row],[payer]], $B$2:B447, 0)), ISNUMBER(MATCH(ggPay[[#This Row],[payer]], B449:$B$4998, 0)))</f>
        <v>1</v>
      </c>
      <c r="K448" s="21" t="b">
        <v>0</v>
      </c>
      <c r="L448" s="96" t="s">
        <v>5924</v>
      </c>
    </row>
    <row r="449" spans="1:12">
      <c r="A449" s="107" t="s">
        <v>17139</v>
      </c>
      <c r="B449" s="89">
        <v>8542</v>
      </c>
      <c r="C449" s="89">
        <v>80996</v>
      </c>
      <c r="D449" s="89">
        <v>500</v>
      </c>
      <c r="E449" s="89">
        <v>2</v>
      </c>
      <c r="F449" s="89"/>
      <c r="G449" s="21" t="str">
        <f>INDEX(Partner_details[name], MATCH(ggPay[[#This Row],[payee]], Partner_details[user id], 0))</f>
        <v>Lumen Coffee</v>
      </c>
      <c r="H449" s="21" t="str">
        <f>INDEX(Partner_details[companyName], MATCH(ggPay[[#This Row],[payee]], Partner_details[user id], 0))</f>
        <v>Lumen Coffee</v>
      </c>
      <c r="I449" s="21" t="b">
        <f>ISNUMBER(MATCH(ggPay[[#This Row],[payer]], gg_teammates[ID], 0))</f>
        <v>0</v>
      </c>
      <c r="J449" s="21" t="b">
        <f>OR(ISNUMBER(MATCH(ggPay[[#This Row],[payer]], $B$2:B448, 0)), ISNUMBER(MATCH(ggPay[[#This Row],[payer]], B450:$B$4998, 0)))</f>
        <v>1</v>
      </c>
      <c r="K449" s="21" t="b">
        <v>0</v>
      </c>
      <c r="L449" s="96" t="s">
        <v>5924</v>
      </c>
    </row>
    <row r="450" spans="1:12">
      <c r="A450" s="107" t="s">
        <v>17140</v>
      </c>
      <c r="B450" s="89">
        <v>8542</v>
      </c>
      <c r="C450" s="89">
        <v>80996</v>
      </c>
      <c r="D450" s="89">
        <v>500</v>
      </c>
      <c r="E450" s="89">
        <v>2</v>
      </c>
      <c r="F450" s="89"/>
      <c r="G450" s="21" t="str">
        <f>INDEX(Partner_details[name], MATCH(ggPay[[#This Row],[payee]], Partner_details[user id], 0))</f>
        <v>Lumen Coffee</v>
      </c>
      <c r="H450" s="21" t="str">
        <f>INDEX(Partner_details[companyName], MATCH(ggPay[[#This Row],[payee]], Partner_details[user id], 0))</f>
        <v>Lumen Coffee</v>
      </c>
      <c r="I450" s="21" t="b">
        <f>ISNUMBER(MATCH(ggPay[[#This Row],[payer]], gg_teammates[ID], 0))</f>
        <v>0</v>
      </c>
      <c r="J450" s="21" t="b">
        <f>OR(ISNUMBER(MATCH(ggPay[[#This Row],[payer]], $B$2:B449, 0)), ISNUMBER(MATCH(ggPay[[#This Row],[payer]], B451:$B$4998, 0)))</f>
        <v>1</v>
      </c>
      <c r="K450" s="21" t="b">
        <v>0</v>
      </c>
      <c r="L450" s="96" t="s">
        <v>5924</v>
      </c>
    </row>
    <row r="451" spans="1:12">
      <c r="A451" s="107" t="s">
        <v>17141</v>
      </c>
      <c r="B451" s="89">
        <v>798</v>
      </c>
      <c r="C451" s="89">
        <v>21590</v>
      </c>
      <c r="D451" s="89">
        <v>1000</v>
      </c>
      <c r="E451" s="89">
        <v>2</v>
      </c>
      <c r="F451" s="89"/>
      <c r="G451" s="21" t="str">
        <f>INDEX(Partner_details[name], MATCH(ggPay[[#This Row],[payee]], Partner_details[user id], 0))</f>
        <v>Սպասարկման թիմ</v>
      </c>
      <c r="H451" s="21" t="str">
        <f>INDEX(Partner_details[companyName], MATCH(ggPay[[#This Row],[payee]], Partner_details[user id], 0))</f>
        <v>Machar</v>
      </c>
      <c r="I451" s="21" t="b">
        <f>ISNUMBER(MATCH(ggPay[[#This Row],[payer]], gg_teammates[ID], 0))</f>
        <v>1</v>
      </c>
      <c r="J451" s="21" t="b">
        <f>OR(ISNUMBER(MATCH(ggPay[[#This Row],[payer]], $B$2:B450, 0)), ISNUMBER(MATCH(ggPay[[#This Row],[payer]], B452:$B$4998, 0)))</f>
        <v>1</v>
      </c>
      <c r="K451" s="21" t="b">
        <v>0</v>
      </c>
      <c r="L451" s="96" t="s">
        <v>5924</v>
      </c>
    </row>
    <row r="452" spans="1:12">
      <c r="A452" s="107" t="s">
        <v>17142</v>
      </c>
      <c r="B452" s="89">
        <v>132761</v>
      </c>
      <c r="C452" s="89">
        <v>1091356</v>
      </c>
      <c r="D452" s="89">
        <v>500</v>
      </c>
      <c r="E452" s="89">
        <v>2</v>
      </c>
      <c r="F452" s="89"/>
      <c r="G452" s="21" t="str">
        <f>INDEX(Partner_details[name], MATCH(ggPay[[#This Row],[payee]], Partner_details[user id], 0))</f>
        <v>Malocco</v>
      </c>
      <c r="H452" s="21" t="str">
        <f>INDEX(Partner_details[companyName], MATCH(ggPay[[#This Row],[payee]], Partner_details[user id], 0))</f>
        <v>Malocco</v>
      </c>
      <c r="I452" s="21" t="b">
        <f>ISNUMBER(MATCH(ggPay[[#This Row],[payer]], gg_teammates[ID], 0))</f>
        <v>0</v>
      </c>
      <c r="J452" s="21" t="b">
        <f>OR(ISNUMBER(MATCH(ggPay[[#This Row],[payer]], $B$2:B451, 0)), ISNUMBER(MATCH(ggPay[[#This Row],[payer]], B453:$B$4998, 0)))</f>
        <v>0</v>
      </c>
      <c r="K452" s="21" t="b">
        <v>1</v>
      </c>
      <c r="L452" s="96" t="s">
        <v>5924</v>
      </c>
    </row>
    <row r="453" spans="1:12">
      <c r="A453" s="107" t="s">
        <v>17143</v>
      </c>
      <c r="B453" s="89">
        <v>96398</v>
      </c>
      <c r="C453" s="89">
        <v>105886</v>
      </c>
      <c r="D453" s="89">
        <v>1000</v>
      </c>
      <c r="E453" s="89">
        <v>2</v>
      </c>
      <c r="F453" s="89"/>
      <c r="G453" s="21" t="str">
        <f>INDEX(Partner_details[name], MATCH(ggPay[[#This Row],[payee]], Partner_details[user id], 0))</f>
        <v>Mov</v>
      </c>
      <c r="H453" s="21" t="str">
        <f>INDEX(Partner_details[companyName], MATCH(ggPay[[#This Row],[payee]], Partner_details[user id], 0))</f>
        <v>Avetis Grigoryan</v>
      </c>
      <c r="I453" s="21" t="b">
        <f>ISNUMBER(MATCH(ggPay[[#This Row],[payer]], gg_teammates[ID], 0))</f>
        <v>0</v>
      </c>
      <c r="J453" s="21" t="b">
        <f>OR(ISNUMBER(MATCH(ggPay[[#This Row],[payer]], $B$2:B452, 0)), ISNUMBER(MATCH(ggPay[[#This Row],[payer]], B454:$B$4998, 0)))</f>
        <v>1</v>
      </c>
      <c r="K453" s="21" t="b">
        <v>1</v>
      </c>
      <c r="L453" s="96" t="s">
        <v>5924</v>
      </c>
    </row>
    <row r="454" spans="1:12" hidden="1">
      <c r="A454" s="107" t="s">
        <v>17144</v>
      </c>
      <c r="B454" s="89">
        <v>96398</v>
      </c>
      <c r="C454" s="89">
        <v>105886</v>
      </c>
      <c r="D454" s="89">
        <v>1000</v>
      </c>
      <c r="E454" s="89">
        <v>3</v>
      </c>
      <c r="F454" s="89"/>
      <c r="G454" s="21" t="str">
        <f>INDEX(Partner_details[name], MATCH(ggPay[[#This Row],[payee]], Partner_details[user id], 0))</f>
        <v>Mov</v>
      </c>
      <c r="H454" s="21" t="str">
        <f>INDEX(Partner_details[companyName], MATCH(ggPay[[#This Row],[payee]], Partner_details[user id], 0))</f>
        <v>Avetis Grigoryan</v>
      </c>
      <c r="I454" s="21" t="b">
        <f>ISNUMBER(MATCH(ggPay[[#This Row],[payer]], gg_teammates[ID], 0))</f>
        <v>0</v>
      </c>
      <c r="J454" s="21" t="b">
        <f>OR(ISNUMBER(MATCH(ggPay[[#This Row],[payer]], $B$2:B453, 0)), ISNUMBER(MATCH(ggPay[[#This Row],[payer]], B455:$B$4998, 0)))</f>
        <v>1</v>
      </c>
      <c r="K454" s="21" t="b">
        <v>0</v>
      </c>
      <c r="L454" s="96" t="s">
        <v>5924</v>
      </c>
    </row>
    <row r="455" spans="1:12">
      <c r="A455" s="107" t="s">
        <v>17145</v>
      </c>
      <c r="B455" s="89">
        <v>825186</v>
      </c>
      <c r="C455" s="89">
        <v>1139686</v>
      </c>
      <c r="D455" s="89">
        <v>100</v>
      </c>
      <c r="E455" s="89">
        <v>2</v>
      </c>
      <c r="F455" s="89"/>
      <c r="G455" s="21" t="str">
        <f>INDEX(Partner_details[name], MATCH(ggPay[[#This Row],[payee]], Partner_details[user id], 0))</f>
        <v>Tashir Pizza</v>
      </c>
      <c r="H455" s="21" t="str">
        <f>INDEX(Partner_details[companyName], MATCH(ggPay[[#This Row],[payee]], Partner_details[user id], 0))</f>
        <v>Tashir Petrosyan</v>
      </c>
      <c r="I455" s="21" t="b">
        <f>ISNUMBER(MATCH(ggPay[[#This Row],[payer]], gg_teammates[ID], 0))</f>
        <v>1</v>
      </c>
      <c r="J455" s="21" t="b">
        <f>OR(ISNUMBER(MATCH(ggPay[[#This Row],[payer]], $B$2:B454, 0)), ISNUMBER(MATCH(ggPay[[#This Row],[payer]], B456:$B$4998, 0)))</f>
        <v>1</v>
      </c>
      <c r="K455" s="21" t="b">
        <v>0</v>
      </c>
      <c r="L455" s="96" t="s">
        <v>5924</v>
      </c>
    </row>
    <row r="456" spans="1:12">
      <c r="A456" s="107" t="s">
        <v>17146</v>
      </c>
      <c r="B456" s="89">
        <v>825186</v>
      </c>
      <c r="C456" s="89">
        <v>248736</v>
      </c>
      <c r="D456" s="89">
        <v>100</v>
      </c>
      <c r="E456" s="89">
        <v>2</v>
      </c>
      <c r="F456" s="89"/>
      <c r="G456" s="21" t="str">
        <f>INDEX(Partner_details[name], MATCH(ggPay[[#This Row],[payee]], Partner_details[user id], 0))</f>
        <v>Karo</v>
      </c>
      <c r="H456" s="21" t="str">
        <f>INDEX(Partner_details[companyName], MATCH(ggPay[[#This Row],[payee]], Partner_details[user id], 0))</f>
        <v>Venlo</v>
      </c>
      <c r="I456" s="21" t="b">
        <f>ISNUMBER(MATCH(ggPay[[#This Row],[payer]], gg_teammates[ID], 0))</f>
        <v>1</v>
      </c>
      <c r="J456" s="21" t="b">
        <f>OR(ISNUMBER(MATCH(ggPay[[#This Row],[payer]], $B$2:B455, 0)), ISNUMBER(MATCH(ggPay[[#This Row],[payer]], B457:$B$4998, 0)))</f>
        <v>1</v>
      </c>
      <c r="K456" s="21" t="b">
        <v>0</v>
      </c>
      <c r="L456" s="96" t="s">
        <v>5924</v>
      </c>
    </row>
    <row r="457" spans="1:12" hidden="1">
      <c r="A457" s="107" t="s">
        <v>17147</v>
      </c>
      <c r="B457" s="89">
        <v>839</v>
      </c>
      <c r="C457" s="89">
        <v>248736</v>
      </c>
      <c r="D457" s="89">
        <v>1000</v>
      </c>
      <c r="E457" s="89">
        <v>3</v>
      </c>
      <c r="F457" s="89" t="s">
        <v>6054</v>
      </c>
      <c r="G457" s="21" t="str">
        <f>INDEX(Partner_details[name], MATCH(ggPay[[#This Row],[payee]], Partner_details[user id], 0))</f>
        <v>Karo</v>
      </c>
      <c r="H457" s="21" t="str">
        <f>INDEX(Partner_details[companyName], MATCH(ggPay[[#This Row],[payee]], Partner_details[user id], 0))</f>
        <v>Venlo</v>
      </c>
      <c r="I457" s="21" t="b">
        <f>ISNUMBER(MATCH(ggPay[[#This Row],[payer]], gg_teammates[ID], 0))</f>
        <v>1</v>
      </c>
      <c r="J457" s="21" t="b">
        <f>OR(ISNUMBER(MATCH(ggPay[[#This Row],[payer]], $B$2:B456, 0)), ISNUMBER(MATCH(ggPay[[#This Row],[payer]], B458:$B$4998, 0)))</f>
        <v>1</v>
      </c>
      <c r="K457" s="21" t="b">
        <v>0</v>
      </c>
      <c r="L457" s="96" t="s">
        <v>5924</v>
      </c>
    </row>
    <row r="458" spans="1:12">
      <c r="A458" s="107" t="s">
        <v>17148</v>
      </c>
      <c r="B458" s="89">
        <v>993929</v>
      </c>
      <c r="C458" s="89">
        <v>815282</v>
      </c>
      <c r="D458" s="89">
        <v>500</v>
      </c>
      <c r="E458" s="89">
        <v>2</v>
      </c>
      <c r="F458" s="89"/>
      <c r="G458" s="21" t="str">
        <f>INDEX(Partner_details[name], MATCH(ggPay[[#This Row],[payee]], Partner_details[user id], 0))</f>
        <v>Mane Koshkakaryan</v>
      </c>
      <c r="H458" s="21" t="str">
        <f>INDEX(Partner_details[companyName], MATCH(ggPay[[#This Row],[payee]], Partner_details[user id], 0))</f>
        <v>Bisquit</v>
      </c>
      <c r="I458" s="21" t="b">
        <f>ISNUMBER(MATCH(ggPay[[#This Row],[payer]], gg_teammates[ID], 0))</f>
        <v>0</v>
      </c>
      <c r="J458" s="21" t="b">
        <f>OR(ISNUMBER(MATCH(ggPay[[#This Row],[payer]], $B$2:B457, 0)), ISNUMBER(MATCH(ggPay[[#This Row],[payer]], B459:$B$4998, 0)))</f>
        <v>1</v>
      </c>
      <c r="K458" s="21" t="b">
        <v>0</v>
      </c>
      <c r="L458" s="96" t="s">
        <v>5924</v>
      </c>
    </row>
    <row r="459" spans="1:12">
      <c r="A459" s="107" t="s">
        <v>17149</v>
      </c>
      <c r="B459" s="89">
        <v>325453</v>
      </c>
      <c r="C459" s="89">
        <v>839</v>
      </c>
      <c r="D459" s="89">
        <v>500</v>
      </c>
      <c r="E459" s="89">
        <v>2</v>
      </c>
      <c r="F459" s="89"/>
      <c r="G459" s="21" t="str">
        <f>INDEX(Partner_details[name], MATCH(ggPay[[#This Row],[payee]], Partner_details[user id], 0))</f>
        <v>Armen Sanasaryan</v>
      </c>
      <c r="H459" s="21" t="str">
        <f>INDEX(Partner_details[companyName], MATCH(ggPay[[#This Row],[payee]], Partner_details[user id], 0))</f>
        <v>gg cjsc</v>
      </c>
      <c r="I459" s="21" t="b">
        <f>ISNUMBER(MATCH(ggPay[[#This Row],[payer]], gg_teammates[ID], 0))</f>
        <v>1</v>
      </c>
      <c r="J459" s="21" t="b">
        <f>OR(ISNUMBER(MATCH(ggPay[[#This Row],[payer]], $B$2:B458, 0)), ISNUMBER(MATCH(ggPay[[#This Row],[payer]], B460:$B$4998, 0)))</f>
        <v>1</v>
      </c>
      <c r="K459" s="21" t="b">
        <v>0</v>
      </c>
      <c r="L459" s="96" t="s">
        <v>5924</v>
      </c>
    </row>
    <row r="460" spans="1:12" hidden="1">
      <c r="A460" s="107" t="s">
        <v>17150</v>
      </c>
      <c r="B460" s="89">
        <v>839</v>
      </c>
      <c r="C460" s="89">
        <v>248736</v>
      </c>
      <c r="D460" s="89">
        <v>1000</v>
      </c>
      <c r="E460" s="89">
        <v>3</v>
      </c>
      <c r="F460" s="89"/>
      <c r="G460" s="21" t="str">
        <f>INDEX(Partner_details[name], MATCH(ggPay[[#This Row],[payee]], Partner_details[user id], 0))</f>
        <v>Karo</v>
      </c>
      <c r="H460" s="21" t="str">
        <f>INDEX(Partner_details[companyName], MATCH(ggPay[[#This Row],[payee]], Partner_details[user id], 0))</f>
        <v>Venlo</v>
      </c>
      <c r="I460" s="21" t="b">
        <f>ISNUMBER(MATCH(ggPay[[#This Row],[payer]], gg_teammates[ID], 0))</f>
        <v>1</v>
      </c>
      <c r="J460" s="21" t="b">
        <f>OR(ISNUMBER(MATCH(ggPay[[#This Row],[payer]], $B$2:B459, 0)), ISNUMBER(MATCH(ggPay[[#This Row],[payer]], B461:$B$4998, 0)))</f>
        <v>1</v>
      </c>
      <c r="K460" s="21" t="b">
        <v>0</v>
      </c>
      <c r="L460" s="96" t="s">
        <v>5924</v>
      </c>
    </row>
    <row r="461" spans="1:12" hidden="1">
      <c r="A461" s="107" t="s">
        <v>17151</v>
      </c>
      <c r="B461" s="89">
        <v>839</v>
      </c>
      <c r="C461" s="89">
        <v>248736</v>
      </c>
      <c r="D461" s="89">
        <v>1000</v>
      </c>
      <c r="E461" s="89">
        <v>3</v>
      </c>
      <c r="F461" s="89" t="s">
        <v>6054</v>
      </c>
      <c r="G461" s="21" t="str">
        <f>INDEX(Partner_details[name], MATCH(ggPay[[#This Row],[payee]], Partner_details[user id], 0))</f>
        <v>Karo</v>
      </c>
      <c r="H461" s="21" t="str">
        <f>INDEX(Partner_details[companyName], MATCH(ggPay[[#This Row],[payee]], Partner_details[user id], 0))</f>
        <v>Venlo</v>
      </c>
      <c r="I461" s="21" t="b">
        <f>ISNUMBER(MATCH(ggPay[[#This Row],[payer]], gg_teammates[ID], 0))</f>
        <v>1</v>
      </c>
      <c r="J461" s="21" t="b">
        <f>OR(ISNUMBER(MATCH(ggPay[[#This Row],[payer]], $B$2:B460, 0)), ISNUMBER(MATCH(ggPay[[#This Row],[payer]], B462:$B$4998, 0)))</f>
        <v>1</v>
      </c>
      <c r="K461" s="21" t="b">
        <v>0</v>
      </c>
      <c r="L461" s="96" t="s">
        <v>5924</v>
      </c>
    </row>
    <row r="462" spans="1:12">
      <c r="A462" s="107" t="s">
        <v>17152</v>
      </c>
      <c r="B462" s="89">
        <v>825186</v>
      </c>
      <c r="C462" s="89">
        <v>1136140</v>
      </c>
      <c r="D462" s="89">
        <v>100</v>
      </c>
      <c r="E462" s="89">
        <v>2</v>
      </c>
      <c r="F462" s="89"/>
      <c r="G462" s="21" t="str">
        <f>INDEX(Partner_details[name], MATCH(ggPay[[#This Row],[payee]], Partner_details[user id], 0))</f>
        <v>Tashir Isahakyan</v>
      </c>
      <c r="H462" s="21" t="str">
        <f>INDEX(Partner_details[companyName], MATCH(ggPay[[#This Row],[payee]], Partner_details[user id], 0))</f>
        <v>Tashir Isahakyan</v>
      </c>
      <c r="I462" s="21" t="b">
        <f>ISNUMBER(MATCH(ggPay[[#This Row],[payer]], gg_teammates[ID], 0))</f>
        <v>1</v>
      </c>
      <c r="J462" s="21" t="b">
        <f>OR(ISNUMBER(MATCH(ggPay[[#This Row],[payer]], $B$2:B461, 0)), ISNUMBER(MATCH(ggPay[[#This Row],[payer]], B463:$B$4998, 0)))</f>
        <v>1</v>
      </c>
      <c r="K462" s="21" t="b">
        <v>0</v>
      </c>
      <c r="L462" s="96" t="s">
        <v>5924</v>
      </c>
    </row>
    <row r="463" spans="1:12">
      <c r="A463" s="107" t="s">
        <v>17153</v>
      </c>
      <c r="B463" s="89">
        <v>825186</v>
      </c>
      <c r="C463" s="89">
        <v>825186</v>
      </c>
      <c r="D463" s="89">
        <v>100</v>
      </c>
      <c r="E463" s="89">
        <v>2</v>
      </c>
      <c r="F463" s="89"/>
      <c r="G463" s="21" t="str">
        <f>INDEX(Partner_details[name], MATCH(ggPay[[#This Row],[payee]], Partner_details[user id], 0))</f>
        <v>Tigran</v>
      </c>
      <c r="H463" s="21" t="str">
        <f>INDEX(Partner_details[companyName], MATCH(ggPay[[#This Row],[payee]], Partner_details[user id], 0))</f>
        <v>gg cjsc</v>
      </c>
      <c r="I463" s="21" t="b">
        <f>ISNUMBER(MATCH(ggPay[[#This Row],[payer]], gg_teammates[ID], 0))</f>
        <v>1</v>
      </c>
      <c r="J463" s="21" t="b">
        <f>OR(ISNUMBER(MATCH(ggPay[[#This Row],[payer]], $B$2:B462, 0)), ISNUMBER(MATCH(ggPay[[#This Row],[payer]], B464:$B$4998, 0)))</f>
        <v>1</v>
      </c>
      <c r="K463" s="21" t="b">
        <v>0</v>
      </c>
      <c r="L463" s="96" t="s">
        <v>5924</v>
      </c>
    </row>
    <row r="464" spans="1:12">
      <c r="A464" s="107" t="s">
        <v>17154</v>
      </c>
      <c r="B464" s="89">
        <v>825186</v>
      </c>
      <c r="C464" s="89">
        <v>825186</v>
      </c>
      <c r="D464" s="89">
        <v>100</v>
      </c>
      <c r="E464" s="89">
        <v>2</v>
      </c>
      <c r="F464" s="89"/>
      <c r="G464" s="21" t="str">
        <f>INDEX(Partner_details[name], MATCH(ggPay[[#This Row],[payee]], Partner_details[user id], 0))</f>
        <v>Tigran</v>
      </c>
      <c r="H464" s="21" t="str">
        <f>INDEX(Partner_details[companyName], MATCH(ggPay[[#This Row],[payee]], Partner_details[user id], 0))</f>
        <v>gg cjsc</v>
      </c>
      <c r="I464" s="21" t="b">
        <f>ISNUMBER(MATCH(ggPay[[#This Row],[payer]], gg_teammates[ID], 0))</f>
        <v>1</v>
      </c>
      <c r="J464" s="21" t="b">
        <f>OR(ISNUMBER(MATCH(ggPay[[#This Row],[payer]], $B$2:B463, 0)), ISNUMBER(MATCH(ggPay[[#This Row],[payer]], B465:$B$4998, 0)))</f>
        <v>1</v>
      </c>
      <c r="K464" s="21" t="b">
        <v>0</v>
      </c>
      <c r="L464" s="96" t="s">
        <v>5924</v>
      </c>
    </row>
    <row r="465" spans="1:12">
      <c r="A465" s="107" t="s">
        <v>17155</v>
      </c>
      <c r="B465" s="89">
        <v>89534</v>
      </c>
      <c r="C465" s="89">
        <v>282718</v>
      </c>
      <c r="D465" s="89">
        <v>500</v>
      </c>
      <c r="E465" s="89">
        <v>2</v>
      </c>
      <c r="F465" s="89"/>
      <c r="G465" s="21" t="str">
        <f>INDEX(Partner_details[name], MATCH(ggPay[[#This Row],[payee]], Partner_details[user id], 0))</f>
        <v>Cinnabon</v>
      </c>
      <c r="H465" s="21" t="str">
        <f>INDEX(Partner_details[companyName], MATCH(ggPay[[#This Row],[payee]], Partner_details[user id], 0))</f>
        <v>Cinnabon</v>
      </c>
      <c r="I465" s="21" t="b">
        <f>ISNUMBER(MATCH(ggPay[[#This Row],[payer]], gg_teammates[ID], 0))</f>
        <v>0</v>
      </c>
      <c r="J465" s="21" t="b">
        <f>OR(ISNUMBER(MATCH(ggPay[[#This Row],[payer]], $B$2:B464, 0)), ISNUMBER(MATCH(ggPay[[#This Row],[payer]], B466:$B$4998, 0)))</f>
        <v>0</v>
      </c>
      <c r="K465" s="21" t="b">
        <v>0</v>
      </c>
      <c r="L465" s="96" t="s">
        <v>5924</v>
      </c>
    </row>
    <row r="466" spans="1:12">
      <c r="A466" s="107" t="s">
        <v>17156</v>
      </c>
      <c r="B466" s="89">
        <v>798</v>
      </c>
      <c r="C466" s="89">
        <v>231060</v>
      </c>
      <c r="D466" s="89">
        <v>500</v>
      </c>
      <c r="E466" s="89">
        <v>2</v>
      </c>
      <c r="F466" s="89"/>
      <c r="G466" s="21" t="str">
        <f>INDEX(Partner_details[name], MATCH(ggPay[[#This Row],[payee]], Partner_details[user id], 0))</f>
        <v>Erik</v>
      </c>
      <c r="H466" s="21" t="str">
        <f>INDEX(Partner_details[companyName], MATCH(ggPay[[#This Row],[payee]], Partner_details[user id], 0))</f>
        <v>gg cjsc</v>
      </c>
      <c r="I466" s="21" t="b">
        <f>ISNUMBER(MATCH(ggPay[[#This Row],[payer]], gg_teammates[ID], 0))</f>
        <v>1</v>
      </c>
      <c r="J466" s="21" t="b">
        <f>OR(ISNUMBER(MATCH(ggPay[[#This Row],[payer]], $B$2:B465, 0)), ISNUMBER(MATCH(ggPay[[#This Row],[payer]], B467:$B$4998, 0)))</f>
        <v>1</v>
      </c>
      <c r="K466" s="21" t="b">
        <v>0</v>
      </c>
      <c r="L466" s="96" t="s">
        <v>5924</v>
      </c>
    </row>
    <row r="467" spans="1:12">
      <c r="A467" s="107" t="s">
        <v>17157</v>
      </c>
      <c r="B467" s="89">
        <v>825186</v>
      </c>
      <c r="C467" s="89">
        <v>274718</v>
      </c>
      <c r="D467" s="89">
        <v>100</v>
      </c>
      <c r="E467" s="89">
        <v>2</v>
      </c>
      <c r="F467" s="89"/>
      <c r="G467" s="21" t="str">
        <f>INDEX(Partner_details[name], MATCH(ggPay[[#This Row],[payee]], Partner_details[user id], 0))</f>
        <v>Tashir Khanjyan</v>
      </c>
      <c r="H467" s="21" t="str">
        <f>INDEX(Partner_details[companyName], MATCH(ggPay[[#This Row],[payee]], Partner_details[user id], 0))</f>
        <v>Tashir Khanjyan</v>
      </c>
      <c r="I467" s="21" t="b">
        <f>ISNUMBER(MATCH(ggPay[[#This Row],[payer]], gg_teammates[ID], 0))</f>
        <v>1</v>
      </c>
      <c r="J467" s="21" t="b">
        <f>OR(ISNUMBER(MATCH(ggPay[[#This Row],[payer]], $B$2:B466, 0)), ISNUMBER(MATCH(ggPay[[#This Row],[payer]], B468:$B$4998, 0)))</f>
        <v>1</v>
      </c>
      <c r="K467" s="21" t="b">
        <v>0</v>
      </c>
      <c r="L467" s="96" t="s">
        <v>5924</v>
      </c>
    </row>
    <row r="468" spans="1:12">
      <c r="A468" s="107" t="s">
        <v>17158</v>
      </c>
      <c r="B468" s="89">
        <v>825186</v>
      </c>
      <c r="C468" s="89">
        <v>1135226</v>
      </c>
      <c r="D468" s="89">
        <v>100</v>
      </c>
      <c r="E468" s="89">
        <v>2</v>
      </c>
      <c r="F468" s="89"/>
      <c r="G468" s="21" t="e">
        <f>INDEX(Partner_details[name], MATCH(ggPay[[#This Row],[payee]], Partner_details[user id], 0))</f>
        <v>#N/A</v>
      </c>
      <c r="H468" s="21" t="e">
        <f>INDEX(Partner_details[companyName], MATCH(ggPay[[#This Row],[payee]], Partner_details[user id], 0))</f>
        <v>#N/A</v>
      </c>
      <c r="I468" s="21" t="b">
        <f>ISNUMBER(MATCH(ggPay[[#This Row],[payer]], gg_teammates[ID], 0))</f>
        <v>1</v>
      </c>
      <c r="J468" s="21" t="b">
        <f>OR(ISNUMBER(MATCH(ggPay[[#This Row],[payer]], $B$2:B467, 0)), ISNUMBER(MATCH(ggPay[[#This Row],[payer]], B469:$B$4998, 0)))</f>
        <v>1</v>
      </c>
      <c r="K468" s="21" t="b">
        <v>0</v>
      </c>
      <c r="L468" s="96" t="s">
        <v>5924</v>
      </c>
    </row>
    <row r="469" spans="1:12">
      <c r="A469" s="107" t="s">
        <v>17159</v>
      </c>
      <c r="B469" s="89">
        <v>1072174</v>
      </c>
      <c r="C469" s="89">
        <v>1096497</v>
      </c>
      <c r="D469" s="89">
        <v>4000</v>
      </c>
      <c r="E469" s="89">
        <v>2</v>
      </c>
      <c r="F469" s="89"/>
      <c r="G469" s="21" t="str">
        <f>INDEX(Partner_details[name], MATCH(ggPay[[#This Row],[payee]], Partner_details[user id], 0))</f>
        <v>Smoking Chef</v>
      </c>
      <c r="H469" s="21" t="str">
        <f>INDEX(Partner_details[companyName], MATCH(ggPay[[#This Row],[payee]], Partner_details[user id], 0))</f>
        <v>Smoking Chef</v>
      </c>
      <c r="I469" s="21" t="b">
        <f>ISNUMBER(MATCH(ggPay[[#This Row],[payer]], gg_teammates[ID], 0))</f>
        <v>0</v>
      </c>
      <c r="J469" s="21" t="b">
        <f>OR(ISNUMBER(MATCH(ggPay[[#This Row],[payer]], $B$2:B468, 0)), ISNUMBER(MATCH(ggPay[[#This Row],[payer]], B470:$B$4998, 0)))</f>
        <v>1</v>
      </c>
      <c r="K469" s="21" t="b">
        <v>1</v>
      </c>
      <c r="L469" s="96" t="s">
        <v>5924</v>
      </c>
    </row>
    <row r="470" spans="1:12" hidden="1">
      <c r="A470" s="107" t="s">
        <v>17160</v>
      </c>
      <c r="B470" s="89">
        <v>1072174</v>
      </c>
      <c r="C470" s="89">
        <v>1096497</v>
      </c>
      <c r="D470" s="89">
        <v>4000</v>
      </c>
      <c r="E470" s="89">
        <v>3</v>
      </c>
      <c r="F470" s="89"/>
      <c r="G470" s="21" t="str">
        <f>INDEX(Partner_details[name], MATCH(ggPay[[#This Row],[payee]], Partner_details[user id], 0))</f>
        <v>Smoking Chef</v>
      </c>
      <c r="H470" s="21" t="str">
        <f>INDEX(Partner_details[companyName], MATCH(ggPay[[#This Row],[payee]], Partner_details[user id], 0))</f>
        <v>Smoking Chef</v>
      </c>
      <c r="I470" s="21" t="b">
        <f>ISNUMBER(MATCH(ggPay[[#This Row],[payer]], gg_teammates[ID], 0))</f>
        <v>0</v>
      </c>
      <c r="J470" s="21" t="b">
        <f>OR(ISNUMBER(MATCH(ggPay[[#This Row],[payer]], $B$2:B469, 0)), ISNUMBER(MATCH(ggPay[[#This Row],[payer]], B471:$B$4998, 0)))</f>
        <v>1</v>
      </c>
      <c r="K470" s="21" t="b">
        <v>0</v>
      </c>
      <c r="L470" s="96" t="s">
        <v>5924</v>
      </c>
    </row>
    <row r="471" spans="1:12">
      <c r="A471" s="107" t="s">
        <v>17161</v>
      </c>
      <c r="B471" s="89">
        <v>5175</v>
      </c>
      <c r="C471" s="89">
        <v>36972</v>
      </c>
      <c r="D471" s="89">
        <v>3000</v>
      </c>
      <c r="E471" s="89">
        <v>2</v>
      </c>
      <c r="F471" s="89"/>
      <c r="G471" s="21" t="str">
        <f>INDEX(Partner_details[name], MATCH(ggPay[[#This Row],[payee]], Partner_details[user id], 0))</f>
        <v xml:space="preserve">Byblos Restaurant </v>
      </c>
      <c r="H471" s="21" t="str">
        <f>INDEX(Partner_details[companyName], MATCH(ggPay[[#This Row],[payee]], Partner_details[user id], 0))</f>
        <v>Byblos</v>
      </c>
      <c r="I471" s="21" t="b">
        <f>ISNUMBER(MATCH(ggPay[[#This Row],[payer]], gg_teammates[ID], 0))</f>
        <v>0</v>
      </c>
      <c r="J471" s="21" t="b">
        <f>OR(ISNUMBER(MATCH(ggPay[[#This Row],[payer]], $B$2:B470, 0)), ISNUMBER(MATCH(ggPay[[#This Row],[payer]], B472:$B$4998, 0)))</f>
        <v>0</v>
      </c>
      <c r="K471" s="21" t="b">
        <v>0</v>
      </c>
      <c r="L471" s="96" t="s">
        <v>5924</v>
      </c>
    </row>
    <row r="472" spans="1:12">
      <c r="A472" s="107" t="s">
        <v>17162</v>
      </c>
      <c r="B472" s="89">
        <v>846098</v>
      </c>
      <c r="C472" s="89">
        <v>1091356</v>
      </c>
      <c r="D472" s="89">
        <v>500</v>
      </c>
      <c r="E472" s="89">
        <v>2</v>
      </c>
      <c r="F472" s="89"/>
      <c r="G472" s="21" t="str">
        <f>INDEX(Partner_details[name], MATCH(ggPay[[#This Row],[payee]], Partner_details[user id], 0))</f>
        <v>Malocco</v>
      </c>
      <c r="H472" s="21" t="str">
        <f>INDEX(Partner_details[companyName], MATCH(ggPay[[#This Row],[payee]], Partner_details[user id], 0))</f>
        <v>Malocco</v>
      </c>
      <c r="I472" s="21" t="b">
        <f>ISNUMBER(MATCH(ggPay[[#This Row],[payer]], gg_teammates[ID], 0))</f>
        <v>0</v>
      </c>
      <c r="J472" s="21" t="b">
        <f>OR(ISNUMBER(MATCH(ggPay[[#This Row],[payer]], $B$2:B471, 0)), ISNUMBER(MATCH(ggPay[[#This Row],[payer]], B473:$B$4998, 0)))</f>
        <v>1</v>
      </c>
      <c r="K472" s="21" t="b">
        <v>1</v>
      </c>
      <c r="L472" s="96" t="s">
        <v>5924</v>
      </c>
    </row>
    <row r="473" spans="1:12" hidden="1">
      <c r="A473" s="107" t="s">
        <v>17163</v>
      </c>
      <c r="B473" s="89">
        <v>846098</v>
      </c>
      <c r="C473" s="89">
        <v>1091356</v>
      </c>
      <c r="D473" s="89">
        <v>500</v>
      </c>
      <c r="E473" s="89">
        <v>3</v>
      </c>
      <c r="F473" s="89" t="s">
        <v>5939</v>
      </c>
      <c r="G473" s="21" t="str">
        <f>INDEX(Partner_details[name], MATCH(ggPay[[#This Row],[payee]], Partner_details[user id], 0))</f>
        <v>Malocco</v>
      </c>
      <c r="H473" s="21" t="str">
        <f>INDEX(Partner_details[companyName], MATCH(ggPay[[#This Row],[payee]], Partner_details[user id], 0))</f>
        <v>Malocco</v>
      </c>
      <c r="I473" s="21" t="b">
        <f>ISNUMBER(MATCH(ggPay[[#This Row],[payer]], gg_teammates[ID], 0))</f>
        <v>0</v>
      </c>
      <c r="J473" s="21" t="b">
        <f>OR(ISNUMBER(MATCH(ggPay[[#This Row],[payer]], $B$2:B472, 0)), ISNUMBER(MATCH(ggPay[[#This Row],[payer]], B474:$B$4998, 0)))</f>
        <v>1</v>
      </c>
      <c r="K473" s="21" t="b">
        <v>0</v>
      </c>
      <c r="L473" s="96" t="s">
        <v>5924</v>
      </c>
    </row>
    <row r="474" spans="1:12">
      <c r="A474" s="107" t="s">
        <v>17164</v>
      </c>
      <c r="B474" s="89">
        <v>244125</v>
      </c>
      <c r="C474" s="89">
        <v>1091356</v>
      </c>
      <c r="D474" s="89">
        <v>500</v>
      </c>
      <c r="E474" s="89">
        <v>2</v>
      </c>
      <c r="F474" s="89"/>
      <c r="G474" s="21" t="str">
        <f>INDEX(Partner_details[name], MATCH(ggPay[[#This Row],[payee]], Partner_details[user id], 0))</f>
        <v>Malocco</v>
      </c>
      <c r="H474" s="21" t="str">
        <f>INDEX(Partner_details[companyName], MATCH(ggPay[[#This Row],[payee]], Partner_details[user id], 0))</f>
        <v>Malocco</v>
      </c>
      <c r="I474" s="21" t="b">
        <f>ISNUMBER(MATCH(ggPay[[#This Row],[payer]], gg_teammates[ID], 0))</f>
        <v>0</v>
      </c>
      <c r="J474" s="21" t="b">
        <f>OR(ISNUMBER(MATCH(ggPay[[#This Row],[payer]], $B$2:B473, 0)), ISNUMBER(MATCH(ggPay[[#This Row],[payer]], B475:$B$4998, 0)))</f>
        <v>0</v>
      </c>
      <c r="K474" s="21" t="b">
        <v>1</v>
      </c>
      <c r="L474" s="96" t="s">
        <v>5924</v>
      </c>
    </row>
    <row r="475" spans="1:12">
      <c r="A475" s="107" t="s">
        <v>17165</v>
      </c>
      <c r="B475" s="89">
        <v>82335</v>
      </c>
      <c r="C475" s="89">
        <v>1091352</v>
      </c>
      <c r="D475" s="89">
        <v>1000</v>
      </c>
      <c r="E475" s="89">
        <v>2</v>
      </c>
      <c r="F475" s="89"/>
      <c r="G475" s="21" t="str">
        <f>INDEX(Partner_details[name], MATCH(ggPay[[#This Row],[payee]], Partner_details[user id], 0))</f>
        <v>Paul Armenia</v>
      </c>
      <c r="H475" s="21" t="str">
        <f>INDEX(Partner_details[companyName], MATCH(ggPay[[#This Row],[payee]], Partner_details[user id], 0))</f>
        <v>Paul</v>
      </c>
      <c r="I475" s="21" t="b">
        <f>ISNUMBER(MATCH(ggPay[[#This Row],[payer]], gg_teammates[ID], 0))</f>
        <v>0</v>
      </c>
      <c r="J475" s="21" t="b">
        <f>OR(ISNUMBER(MATCH(ggPay[[#This Row],[payer]], $B$2:B474, 0)), ISNUMBER(MATCH(ggPay[[#This Row],[payer]], B476:$B$4998, 0)))</f>
        <v>1</v>
      </c>
      <c r="K475" s="21" t="b">
        <v>0</v>
      </c>
      <c r="L475" s="96" t="s">
        <v>5924</v>
      </c>
    </row>
    <row r="476" spans="1:12">
      <c r="A476" s="107" t="s">
        <v>17166</v>
      </c>
      <c r="B476" s="89">
        <v>3535</v>
      </c>
      <c r="C476" s="89">
        <v>1091356</v>
      </c>
      <c r="D476" s="89">
        <v>500</v>
      </c>
      <c r="E476" s="89">
        <v>2</v>
      </c>
      <c r="F476" s="89"/>
      <c r="G476" s="21" t="str">
        <f>INDEX(Partner_details[name], MATCH(ggPay[[#This Row],[payee]], Partner_details[user id], 0))</f>
        <v>Malocco</v>
      </c>
      <c r="H476" s="21" t="str">
        <f>INDEX(Partner_details[companyName], MATCH(ggPay[[#This Row],[payee]], Partner_details[user id], 0))</f>
        <v>Malocco</v>
      </c>
      <c r="I476" s="21" t="b">
        <f>ISNUMBER(MATCH(ggPay[[#This Row],[payer]], gg_teammates[ID], 0))</f>
        <v>0</v>
      </c>
      <c r="J476" s="21" t="b">
        <f>OR(ISNUMBER(MATCH(ggPay[[#This Row],[payer]], $B$2:B475, 0)), ISNUMBER(MATCH(ggPay[[#This Row],[payer]], B477:$B$4998, 0)))</f>
        <v>1</v>
      </c>
      <c r="K476" s="21" t="b">
        <v>0</v>
      </c>
      <c r="L476" s="96" t="s">
        <v>5924</v>
      </c>
    </row>
    <row r="477" spans="1:12" hidden="1">
      <c r="A477" s="107" t="s">
        <v>17167</v>
      </c>
      <c r="B477" s="89">
        <v>3535</v>
      </c>
      <c r="C477" s="89">
        <v>1091356</v>
      </c>
      <c r="D477" s="89">
        <v>500</v>
      </c>
      <c r="E477" s="89">
        <v>3</v>
      </c>
      <c r="F477" s="89" t="s">
        <v>5939</v>
      </c>
      <c r="G477" s="21" t="str">
        <f>INDEX(Partner_details[name], MATCH(ggPay[[#This Row],[payee]], Partner_details[user id], 0))</f>
        <v>Malocco</v>
      </c>
      <c r="H477" s="21" t="str">
        <f>INDEX(Partner_details[companyName], MATCH(ggPay[[#This Row],[payee]], Partner_details[user id], 0))</f>
        <v>Malocco</v>
      </c>
      <c r="I477" s="21" t="b">
        <f>ISNUMBER(MATCH(ggPay[[#This Row],[payer]], gg_teammates[ID], 0))</f>
        <v>0</v>
      </c>
      <c r="J477" s="21" t="b">
        <f>OR(ISNUMBER(MATCH(ggPay[[#This Row],[payer]], $B$2:B476, 0)), ISNUMBER(MATCH(ggPay[[#This Row],[payer]], B478:$B$4998, 0)))</f>
        <v>1</v>
      </c>
      <c r="K477" s="21" t="b">
        <v>0</v>
      </c>
      <c r="L477" s="96" t="s">
        <v>5924</v>
      </c>
    </row>
    <row r="478" spans="1:12" hidden="1">
      <c r="A478" s="107" t="s">
        <v>17167</v>
      </c>
      <c r="B478" s="89">
        <v>3535</v>
      </c>
      <c r="C478" s="89">
        <v>1091356</v>
      </c>
      <c r="D478" s="89">
        <v>500</v>
      </c>
      <c r="E478" s="89">
        <v>3</v>
      </c>
      <c r="F478" s="89" t="s">
        <v>5939</v>
      </c>
      <c r="G478" s="21" t="str">
        <f>INDEX(Partner_details[name], MATCH(ggPay[[#This Row],[payee]], Partner_details[user id], 0))</f>
        <v>Malocco</v>
      </c>
      <c r="H478" s="21" t="str">
        <f>INDEX(Partner_details[companyName], MATCH(ggPay[[#This Row],[payee]], Partner_details[user id], 0))</f>
        <v>Malocco</v>
      </c>
      <c r="I478" s="21" t="b">
        <f>ISNUMBER(MATCH(ggPay[[#This Row],[payer]], gg_teammates[ID], 0))</f>
        <v>0</v>
      </c>
      <c r="J478" s="21" t="b">
        <f>OR(ISNUMBER(MATCH(ggPay[[#This Row],[payer]], $B$2:B477, 0)), ISNUMBER(MATCH(ggPay[[#This Row],[payer]], B479:$B$4998, 0)))</f>
        <v>1</v>
      </c>
      <c r="K478" s="21" t="b">
        <v>0</v>
      </c>
      <c r="L478" s="96" t="s">
        <v>5924</v>
      </c>
    </row>
    <row r="479" spans="1:12">
      <c r="A479" s="107" t="s">
        <v>17168</v>
      </c>
      <c r="B479" s="89">
        <v>839</v>
      </c>
      <c r="C479" s="89">
        <v>1091079</v>
      </c>
      <c r="D479" s="89">
        <v>500</v>
      </c>
      <c r="E479" s="89">
        <v>2</v>
      </c>
      <c r="F479" s="89"/>
      <c r="G479" s="21" t="str">
        <f>INDEX(Partner_details[name], MATCH(ggPay[[#This Row],[payee]], Partner_details[user id], 0))</f>
        <v>Dodo kashier</v>
      </c>
      <c r="H479" s="21" t="str">
        <f>INDEX(Partner_details[companyName], MATCH(ggPay[[#This Row],[payee]], Partner_details[user id], 0))</f>
        <v>Dodopizza</v>
      </c>
      <c r="I479" s="21" t="b">
        <f>ISNUMBER(MATCH(ggPay[[#This Row],[payer]], gg_teammates[ID], 0))</f>
        <v>1</v>
      </c>
      <c r="J479" s="21" t="b">
        <f>OR(ISNUMBER(MATCH(ggPay[[#This Row],[payer]], $B$2:B478, 0)), ISNUMBER(MATCH(ggPay[[#This Row],[payer]], B480:$B$4998, 0)))</f>
        <v>1</v>
      </c>
      <c r="K479" s="21" t="b">
        <v>0</v>
      </c>
      <c r="L479" s="96" t="s">
        <v>5924</v>
      </c>
    </row>
    <row r="480" spans="1:12">
      <c r="A480" s="107" t="s">
        <v>17169</v>
      </c>
      <c r="B480" s="89">
        <v>369813</v>
      </c>
      <c r="C480" s="89">
        <v>296783</v>
      </c>
      <c r="D480" s="89">
        <v>3000</v>
      </c>
      <c r="E480" s="89">
        <v>2</v>
      </c>
      <c r="F480" s="89"/>
      <c r="G480" s="21" t="str">
        <f>INDEX(Partner_details[name], MATCH(ggPay[[#This Row],[payee]], Partner_details[user id], 0))</f>
        <v>Lyuba</v>
      </c>
      <c r="H480" s="21" t="str">
        <f>INDEX(Partner_details[companyName], MATCH(ggPay[[#This Row],[payee]], Partner_details[user id], 0))</f>
        <v>Beer academy</v>
      </c>
      <c r="I480" s="21" t="b">
        <f>ISNUMBER(MATCH(ggPay[[#This Row],[payer]], gg_teammates[ID], 0))</f>
        <v>0</v>
      </c>
      <c r="J480" s="21" t="b">
        <f>OR(ISNUMBER(MATCH(ggPay[[#This Row],[payer]], $B$2:B479, 0)), ISNUMBER(MATCH(ggPay[[#This Row],[payer]], B481:$B$4998, 0)))</f>
        <v>1</v>
      </c>
      <c r="K480" s="21" t="b">
        <v>0</v>
      </c>
      <c r="L480" s="96" t="s">
        <v>5924</v>
      </c>
    </row>
    <row r="481" spans="1:12">
      <c r="A481" s="107" t="s">
        <v>17170</v>
      </c>
      <c r="B481" s="89">
        <v>20304</v>
      </c>
      <c r="C481" s="89">
        <v>1091356</v>
      </c>
      <c r="D481" s="89">
        <v>500</v>
      </c>
      <c r="E481" s="89">
        <v>2</v>
      </c>
      <c r="F481" s="89"/>
      <c r="G481" s="21" t="str">
        <f>INDEX(Partner_details[name], MATCH(ggPay[[#This Row],[payee]], Partner_details[user id], 0))</f>
        <v>Malocco</v>
      </c>
      <c r="H481" s="21" t="str">
        <f>INDEX(Partner_details[companyName], MATCH(ggPay[[#This Row],[payee]], Partner_details[user id], 0))</f>
        <v>Malocco</v>
      </c>
      <c r="I481" s="21" t="b">
        <f>ISNUMBER(MATCH(ggPay[[#This Row],[payer]], gg_teammates[ID], 0))</f>
        <v>0</v>
      </c>
      <c r="J481" s="21" t="b">
        <f>OR(ISNUMBER(MATCH(ggPay[[#This Row],[payer]], $B$2:B480, 0)), ISNUMBER(MATCH(ggPay[[#This Row],[payer]], B482:$B$4998, 0)))</f>
        <v>1</v>
      </c>
      <c r="K481" s="21" t="b">
        <v>0</v>
      </c>
      <c r="L481" s="96" t="s">
        <v>5924</v>
      </c>
    </row>
    <row r="482" spans="1:12" hidden="1">
      <c r="A482" s="107" t="s">
        <v>17171</v>
      </c>
      <c r="B482" s="89">
        <v>843810</v>
      </c>
      <c r="C482" s="89">
        <v>6596</v>
      </c>
      <c r="D482" s="89">
        <v>1000</v>
      </c>
      <c r="E482" s="89">
        <v>3</v>
      </c>
      <c r="F482" s="89"/>
      <c r="G482" s="21" t="str">
        <f>INDEX(Partner_details[name], MATCH(ggPay[[#This Row],[payee]], Partner_details[user id], 0))</f>
        <v>Ethnoraph</v>
      </c>
      <c r="H482" s="21" t="str">
        <f>INDEX(Partner_details[companyName], MATCH(ggPay[[#This Row],[payee]], Partner_details[user id], 0))</f>
        <v>Beer Academy</v>
      </c>
      <c r="I482" s="21" t="b">
        <f>ISNUMBER(MATCH(ggPay[[#This Row],[payer]], gg_teammates[ID], 0))</f>
        <v>0</v>
      </c>
      <c r="J482" s="21" t="b">
        <f>OR(ISNUMBER(MATCH(ggPay[[#This Row],[payer]], $B$2:B481, 0)), ISNUMBER(MATCH(ggPay[[#This Row],[payer]], B483:$B$4998, 0)))</f>
        <v>0</v>
      </c>
      <c r="K482" s="21" t="b">
        <v>1</v>
      </c>
      <c r="L482" s="96" t="s">
        <v>5924</v>
      </c>
    </row>
    <row r="483" spans="1:12">
      <c r="A483" s="107" t="s">
        <v>17172</v>
      </c>
      <c r="B483" s="89">
        <v>67738</v>
      </c>
      <c r="C483" s="89">
        <v>1091356</v>
      </c>
      <c r="D483" s="89">
        <v>800</v>
      </c>
      <c r="E483" s="89">
        <v>2</v>
      </c>
      <c r="F483" s="89"/>
      <c r="G483" s="21" t="str">
        <f>INDEX(Partner_details[name], MATCH(ggPay[[#This Row],[payee]], Partner_details[user id], 0))</f>
        <v>Malocco</v>
      </c>
      <c r="H483" s="21" t="str">
        <f>INDEX(Partner_details[companyName], MATCH(ggPay[[#This Row],[payee]], Partner_details[user id], 0))</f>
        <v>Malocco</v>
      </c>
      <c r="I483" s="21" t="b">
        <f>ISNUMBER(MATCH(ggPay[[#This Row],[payer]], gg_teammates[ID], 0))</f>
        <v>0</v>
      </c>
      <c r="J483" s="21" t="b">
        <f>OR(ISNUMBER(MATCH(ggPay[[#This Row],[payer]], $B$2:B482, 0)), ISNUMBER(MATCH(ggPay[[#This Row],[payer]], B484:$B$4998, 0)))</f>
        <v>1</v>
      </c>
      <c r="K483" s="21" t="b">
        <v>0</v>
      </c>
      <c r="L483" s="96" t="s">
        <v>5924</v>
      </c>
    </row>
    <row r="484" spans="1:12">
      <c r="A484" s="107" t="s">
        <v>17172</v>
      </c>
      <c r="B484" s="89">
        <v>1136152</v>
      </c>
      <c r="C484" s="89">
        <v>1109476</v>
      </c>
      <c r="D484" s="89">
        <v>3000</v>
      </c>
      <c r="E484" s="89">
        <v>2</v>
      </c>
      <c r="F484" s="89"/>
      <c r="G484" s="21" t="str">
        <f>INDEX(Partner_details[name], MATCH(ggPay[[#This Row],[payee]], Partner_details[user id], 0))</f>
        <v>Nor Aleppo</v>
      </c>
      <c r="H484" s="21" t="str">
        <f>INDEX(Partner_details[companyName], MATCH(ggPay[[#This Row],[payee]], Partner_details[user id], 0))</f>
        <v>Noraleppo</v>
      </c>
      <c r="I484" s="21" t="b">
        <f>ISNUMBER(MATCH(ggPay[[#This Row],[payer]], gg_teammates[ID], 0))</f>
        <v>0</v>
      </c>
      <c r="J484" s="21" t="b">
        <f>OR(ISNUMBER(MATCH(ggPay[[#This Row],[payer]], $B$2:B483, 0)), ISNUMBER(MATCH(ggPay[[#This Row],[payer]], B485:$B$4998, 0)))</f>
        <v>0</v>
      </c>
      <c r="K484" s="21" t="b">
        <v>0</v>
      </c>
      <c r="L484" s="96" t="s">
        <v>5924</v>
      </c>
    </row>
    <row r="485" spans="1:12">
      <c r="A485" s="107" t="s">
        <v>17173</v>
      </c>
      <c r="B485" s="89">
        <v>825186</v>
      </c>
      <c r="C485" s="89">
        <v>11722</v>
      </c>
      <c r="D485" s="89">
        <v>100</v>
      </c>
      <c r="E485" s="89">
        <v>2</v>
      </c>
      <c r="F485" s="89"/>
      <c r="G485" s="21" t="str">
        <f>INDEX(Partner_details[name], MATCH(ggPay[[#This Row],[payee]], Partner_details[user id], 0))</f>
        <v>Tashir Teryan</v>
      </c>
      <c r="H485" s="21" t="str">
        <f>INDEX(Partner_details[companyName], MATCH(ggPay[[#This Row],[payee]], Partner_details[user id], 0))</f>
        <v>Tashir Teryan</v>
      </c>
      <c r="I485" s="21" t="b">
        <f>ISNUMBER(MATCH(ggPay[[#This Row],[payer]], gg_teammates[ID], 0))</f>
        <v>1</v>
      </c>
      <c r="J485" s="21" t="b">
        <f>OR(ISNUMBER(MATCH(ggPay[[#This Row],[payer]], $B$2:B484, 0)), ISNUMBER(MATCH(ggPay[[#This Row],[payer]], B486:$B$4998, 0)))</f>
        <v>1</v>
      </c>
      <c r="K485" s="21" t="b">
        <v>0</v>
      </c>
      <c r="L485" s="96" t="s">
        <v>5924</v>
      </c>
    </row>
    <row r="486" spans="1:12">
      <c r="A486" s="107" t="s">
        <v>17174</v>
      </c>
      <c r="B486" s="89">
        <v>825186</v>
      </c>
      <c r="C486" s="89">
        <v>1136140</v>
      </c>
      <c r="D486" s="89">
        <v>100</v>
      </c>
      <c r="E486" s="89">
        <v>2</v>
      </c>
      <c r="F486" s="89"/>
      <c r="G486" s="21" t="str">
        <f>INDEX(Partner_details[name], MATCH(ggPay[[#This Row],[payee]], Partner_details[user id], 0))</f>
        <v>Tashir Isahakyan</v>
      </c>
      <c r="H486" s="21" t="str">
        <f>INDEX(Partner_details[companyName], MATCH(ggPay[[#This Row],[payee]], Partner_details[user id], 0))</f>
        <v>Tashir Isahakyan</v>
      </c>
      <c r="I486" s="21" t="b">
        <f>ISNUMBER(MATCH(ggPay[[#This Row],[payer]], gg_teammates[ID], 0))</f>
        <v>1</v>
      </c>
      <c r="J486" s="21" t="b">
        <f>OR(ISNUMBER(MATCH(ggPay[[#This Row],[payer]], $B$2:B485, 0)), ISNUMBER(MATCH(ggPay[[#This Row],[payer]], B487:$B$4998, 0)))</f>
        <v>1</v>
      </c>
      <c r="K486" s="21" t="b">
        <v>0</v>
      </c>
      <c r="L486" s="96" t="s">
        <v>5924</v>
      </c>
    </row>
    <row r="487" spans="1:12">
      <c r="A487" s="107" t="s">
        <v>17175</v>
      </c>
      <c r="B487" s="89">
        <v>176375</v>
      </c>
      <c r="C487" s="89">
        <v>1091356</v>
      </c>
      <c r="D487" s="89">
        <v>1000</v>
      </c>
      <c r="E487" s="89">
        <v>2</v>
      </c>
      <c r="F487" s="89"/>
      <c r="G487" s="21" t="str">
        <f>INDEX(Partner_details[name], MATCH(ggPay[[#This Row],[payee]], Partner_details[user id], 0))</f>
        <v>Malocco</v>
      </c>
      <c r="H487" s="21" t="str">
        <f>INDEX(Partner_details[companyName], MATCH(ggPay[[#This Row],[payee]], Partner_details[user id], 0))</f>
        <v>Malocco</v>
      </c>
      <c r="I487" s="21" t="b">
        <f>ISNUMBER(MATCH(ggPay[[#This Row],[payer]], gg_teammates[ID], 0))</f>
        <v>0</v>
      </c>
      <c r="J487" s="21" t="b">
        <f>OR(ISNUMBER(MATCH(ggPay[[#This Row],[payer]], $B$2:B486, 0)), ISNUMBER(MATCH(ggPay[[#This Row],[payer]], B488:$B$4998, 0)))</f>
        <v>1</v>
      </c>
      <c r="K487" s="21" t="b">
        <v>1</v>
      </c>
      <c r="L487" s="96" t="s">
        <v>5924</v>
      </c>
    </row>
    <row r="488" spans="1:12">
      <c r="A488" s="107" t="s">
        <v>17176</v>
      </c>
      <c r="B488" s="89">
        <v>657873</v>
      </c>
      <c r="C488" s="89">
        <v>80996</v>
      </c>
      <c r="D488" s="89">
        <v>500</v>
      </c>
      <c r="E488" s="89">
        <v>2</v>
      </c>
      <c r="F488" s="89"/>
      <c r="G488" s="21" t="str">
        <f>INDEX(Partner_details[name], MATCH(ggPay[[#This Row],[payee]], Partner_details[user id], 0))</f>
        <v>Lumen Coffee</v>
      </c>
      <c r="H488" s="21" t="str">
        <f>INDEX(Partner_details[companyName], MATCH(ggPay[[#This Row],[payee]], Partner_details[user id], 0))</f>
        <v>Lumen Coffee</v>
      </c>
      <c r="I488" s="21" t="b">
        <f>ISNUMBER(MATCH(ggPay[[#This Row],[payer]], gg_teammates[ID], 0))</f>
        <v>0</v>
      </c>
      <c r="J488" s="21" t="b">
        <f>OR(ISNUMBER(MATCH(ggPay[[#This Row],[payer]], $B$2:B487, 0)), ISNUMBER(MATCH(ggPay[[#This Row],[payer]], B489:$B$4998, 0)))</f>
        <v>1</v>
      </c>
      <c r="K488" s="21" t="b">
        <v>0</v>
      </c>
      <c r="L488" s="96" t="s">
        <v>5924</v>
      </c>
    </row>
    <row r="489" spans="1:12">
      <c r="A489" s="107" t="s">
        <v>17177</v>
      </c>
      <c r="B489" s="89">
        <v>201887</v>
      </c>
      <c r="C489" s="89">
        <v>54916</v>
      </c>
      <c r="D489" s="89">
        <v>500</v>
      </c>
      <c r="E489" s="89">
        <v>2</v>
      </c>
      <c r="F489" s="89"/>
      <c r="G489" s="21" t="str">
        <f>INDEX(Partner_details[name], MATCH(ggPay[[#This Row],[payee]], Partner_details[user id], 0))</f>
        <v>Epos</v>
      </c>
      <c r="H489" s="21" t="str">
        <f>INDEX(Partner_details[companyName], MATCH(ggPay[[#This Row],[payee]], Partner_details[user id], 0))</f>
        <v>Beer Academy</v>
      </c>
      <c r="I489" s="21" t="b">
        <f>ISNUMBER(MATCH(ggPay[[#This Row],[payer]], gg_teammates[ID], 0))</f>
        <v>0</v>
      </c>
      <c r="J489" s="21" t="b">
        <f>OR(ISNUMBER(MATCH(ggPay[[#This Row],[payer]], $B$2:B488, 0)), ISNUMBER(MATCH(ggPay[[#This Row],[payer]], B490:$B$4998, 0)))</f>
        <v>0</v>
      </c>
      <c r="K489" s="21" t="b">
        <v>1</v>
      </c>
      <c r="L489" s="96" t="s">
        <v>5924</v>
      </c>
    </row>
    <row r="490" spans="1:12">
      <c r="A490" s="107" t="s">
        <v>17177</v>
      </c>
      <c r="B490" s="89">
        <v>247592</v>
      </c>
      <c r="C490" s="89">
        <v>105886</v>
      </c>
      <c r="D490" s="89">
        <v>10000</v>
      </c>
      <c r="E490" s="89">
        <v>2</v>
      </c>
      <c r="F490" s="89"/>
      <c r="G490" s="21" t="str">
        <f>INDEX(Partner_details[name], MATCH(ggPay[[#This Row],[payee]], Partner_details[user id], 0))</f>
        <v>Mov</v>
      </c>
      <c r="H490" s="21" t="str">
        <f>INDEX(Partner_details[companyName], MATCH(ggPay[[#This Row],[payee]], Partner_details[user id], 0))</f>
        <v>Avetis Grigoryan</v>
      </c>
      <c r="I490" s="21" t="b">
        <f>ISNUMBER(MATCH(ggPay[[#This Row],[payer]], gg_teammates[ID], 0))</f>
        <v>0</v>
      </c>
      <c r="J490" s="21" t="b">
        <f>OR(ISNUMBER(MATCH(ggPay[[#This Row],[payer]], $B$2:B489, 0)), ISNUMBER(MATCH(ggPay[[#This Row],[payer]], B491:$B$4998, 0)))</f>
        <v>0</v>
      </c>
      <c r="K490" s="21" t="b">
        <v>1</v>
      </c>
      <c r="L490" s="96" t="s">
        <v>5924</v>
      </c>
    </row>
    <row r="491" spans="1:12">
      <c r="A491" s="107" t="s">
        <v>17178</v>
      </c>
      <c r="B491" s="89">
        <v>64097</v>
      </c>
      <c r="C491" s="89">
        <v>36972</v>
      </c>
      <c r="D491" s="89">
        <v>1000</v>
      </c>
      <c r="E491" s="89">
        <v>2</v>
      </c>
      <c r="F491" s="89"/>
      <c r="G491" s="21" t="str">
        <f>INDEX(Partner_details[name], MATCH(ggPay[[#This Row],[payee]], Partner_details[user id], 0))</f>
        <v xml:space="preserve">Byblos Restaurant </v>
      </c>
      <c r="H491" s="21" t="str">
        <f>INDEX(Partner_details[companyName], MATCH(ggPay[[#This Row],[payee]], Partner_details[user id], 0))</f>
        <v>Byblos</v>
      </c>
      <c r="I491" s="21" t="b">
        <f>ISNUMBER(MATCH(ggPay[[#This Row],[payer]], gg_teammates[ID], 0))</f>
        <v>0</v>
      </c>
      <c r="J491" s="21" t="b">
        <f>OR(ISNUMBER(MATCH(ggPay[[#This Row],[payer]], $B$2:B490, 0)), ISNUMBER(MATCH(ggPay[[#This Row],[payer]], B492:$B$4998, 0)))</f>
        <v>0</v>
      </c>
      <c r="K491" s="21" t="b">
        <v>0</v>
      </c>
      <c r="L491" s="96" t="s">
        <v>5924</v>
      </c>
    </row>
    <row r="492" spans="1:12">
      <c r="A492" s="107" t="s">
        <v>17179</v>
      </c>
      <c r="B492" s="89">
        <v>170434</v>
      </c>
      <c r="C492" s="89">
        <v>1091356</v>
      </c>
      <c r="D492" s="89">
        <v>500</v>
      </c>
      <c r="E492" s="89">
        <v>2</v>
      </c>
      <c r="F492" s="89"/>
      <c r="G492" s="21" t="str">
        <f>INDEX(Partner_details[name], MATCH(ggPay[[#This Row],[payee]], Partner_details[user id], 0))</f>
        <v>Malocco</v>
      </c>
      <c r="H492" s="21" t="str">
        <f>INDEX(Partner_details[companyName], MATCH(ggPay[[#This Row],[payee]], Partner_details[user id], 0))</f>
        <v>Malocco</v>
      </c>
      <c r="I492" s="21" t="b">
        <f>ISNUMBER(MATCH(ggPay[[#This Row],[payer]], gg_teammates[ID], 0))</f>
        <v>0</v>
      </c>
      <c r="J492" s="21" t="b">
        <f>OR(ISNUMBER(MATCH(ggPay[[#This Row],[payer]], $B$2:B491, 0)), ISNUMBER(MATCH(ggPay[[#This Row],[payer]], B493:$B$4998, 0)))</f>
        <v>0</v>
      </c>
      <c r="K492" s="21" t="b">
        <v>1</v>
      </c>
      <c r="L492" s="96" t="s">
        <v>5924</v>
      </c>
    </row>
    <row r="493" spans="1:12">
      <c r="A493" s="107" t="s">
        <v>17180</v>
      </c>
      <c r="B493" s="89">
        <v>825186</v>
      </c>
      <c r="C493" s="89">
        <v>105886</v>
      </c>
      <c r="D493" s="89">
        <v>100</v>
      </c>
      <c r="E493" s="89">
        <v>2</v>
      </c>
      <c r="F493" s="89"/>
      <c r="G493" s="21" t="str">
        <f>INDEX(Partner_details[name], MATCH(ggPay[[#This Row],[payee]], Partner_details[user id], 0))</f>
        <v>Mov</v>
      </c>
      <c r="H493" s="21" t="str">
        <f>INDEX(Partner_details[companyName], MATCH(ggPay[[#This Row],[payee]], Partner_details[user id], 0))</f>
        <v>Avetis Grigoryan</v>
      </c>
      <c r="I493" s="21" t="b">
        <f>ISNUMBER(MATCH(ggPay[[#This Row],[payer]], gg_teammates[ID], 0))</f>
        <v>1</v>
      </c>
      <c r="J493" s="21" t="b">
        <f>OR(ISNUMBER(MATCH(ggPay[[#This Row],[payer]], $B$2:B492, 0)), ISNUMBER(MATCH(ggPay[[#This Row],[payer]], B494:$B$4998, 0)))</f>
        <v>1</v>
      </c>
      <c r="K493" s="21" t="b">
        <v>0</v>
      </c>
      <c r="L493" s="96" t="s">
        <v>5924</v>
      </c>
    </row>
    <row r="494" spans="1:12">
      <c r="A494" s="107" t="s">
        <v>17181</v>
      </c>
      <c r="B494" s="89">
        <v>833343</v>
      </c>
      <c r="C494" s="89">
        <v>1091356</v>
      </c>
      <c r="D494" s="89">
        <v>1000</v>
      </c>
      <c r="E494" s="89">
        <v>2</v>
      </c>
      <c r="F494" s="89"/>
      <c r="G494" s="21" t="str">
        <f>INDEX(Partner_details[name], MATCH(ggPay[[#This Row],[payee]], Partner_details[user id], 0))</f>
        <v>Malocco</v>
      </c>
      <c r="H494" s="21" t="str">
        <f>INDEX(Partner_details[companyName], MATCH(ggPay[[#This Row],[payee]], Partner_details[user id], 0))</f>
        <v>Malocco</v>
      </c>
      <c r="I494" s="21" t="b">
        <f>ISNUMBER(MATCH(ggPay[[#This Row],[payer]], gg_teammates[ID], 0))</f>
        <v>0</v>
      </c>
      <c r="J494" s="21" t="b">
        <f>OR(ISNUMBER(MATCH(ggPay[[#This Row],[payer]], $B$2:B493, 0)), ISNUMBER(MATCH(ggPay[[#This Row],[payer]], B495:$B$4998, 0)))</f>
        <v>0</v>
      </c>
      <c r="K494" s="21" t="b">
        <v>1</v>
      </c>
      <c r="L494" s="96" t="s">
        <v>5924</v>
      </c>
    </row>
    <row r="495" spans="1:12">
      <c r="A495" s="107" t="s">
        <v>17182</v>
      </c>
      <c r="B495" s="89">
        <v>147502</v>
      </c>
      <c r="C495" s="89">
        <v>1091356</v>
      </c>
      <c r="D495" s="89">
        <v>500</v>
      </c>
      <c r="E495" s="89">
        <v>2</v>
      </c>
      <c r="F495" s="89"/>
      <c r="G495" s="21" t="str">
        <f>INDEX(Partner_details[name], MATCH(ggPay[[#This Row],[payee]], Partner_details[user id], 0))</f>
        <v>Malocco</v>
      </c>
      <c r="H495" s="21" t="str">
        <f>INDEX(Partner_details[companyName], MATCH(ggPay[[#This Row],[payee]], Partner_details[user id], 0))</f>
        <v>Malocco</v>
      </c>
      <c r="I495" s="21" t="b">
        <f>ISNUMBER(MATCH(ggPay[[#This Row],[payer]], gg_teammates[ID], 0))</f>
        <v>1</v>
      </c>
      <c r="J495" s="21" t="b">
        <f>OR(ISNUMBER(MATCH(ggPay[[#This Row],[payer]], $B$2:B494, 0)), ISNUMBER(MATCH(ggPay[[#This Row],[payer]], B496:$B$4998, 0)))</f>
        <v>1</v>
      </c>
      <c r="K495" s="21" t="b">
        <v>0</v>
      </c>
      <c r="L495" s="96" t="s">
        <v>5924</v>
      </c>
    </row>
    <row r="496" spans="1:12">
      <c r="A496" s="107" t="s">
        <v>17183</v>
      </c>
      <c r="B496" s="89">
        <v>281117</v>
      </c>
      <c r="C496" s="89">
        <v>1091352</v>
      </c>
      <c r="D496" s="89">
        <v>1000</v>
      </c>
      <c r="E496" s="89">
        <v>2</v>
      </c>
      <c r="F496" s="89"/>
      <c r="G496" s="21" t="str">
        <f>INDEX(Partner_details[name], MATCH(ggPay[[#This Row],[payee]], Partner_details[user id], 0))</f>
        <v>Paul Armenia</v>
      </c>
      <c r="H496" s="21" t="str">
        <f>INDEX(Partner_details[companyName], MATCH(ggPay[[#This Row],[payee]], Partner_details[user id], 0))</f>
        <v>Paul</v>
      </c>
      <c r="I496" s="21" t="b">
        <f>ISNUMBER(MATCH(ggPay[[#This Row],[payer]], gg_teammates[ID], 0))</f>
        <v>0</v>
      </c>
      <c r="J496" s="21" t="b">
        <f>OR(ISNUMBER(MATCH(ggPay[[#This Row],[payer]], $B$2:B495, 0)), ISNUMBER(MATCH(ggPay[[#This Row],[payer]], B497:$B$4998, 0)))</f>
        <v>1</v>
      </c>
      <c r="K496" s="21" t="b">
        <v>1</v>
      </c>
      <c r="L496" s="96" t="s">
        <v>5924</v>
      </c>
    </row>
    <row r="497" spans="1:12" hidden="1">
      <c r="A497" s="107" t="s">
        <v>17184</v>
      </c>
      <c r="B497" s="89">
        <v>235747</v>
      </c>
      <c r="C497" s="89">
        <v>815282</v>
      </c>
      <c r="D497" s="89">
        <v>1000</v>
      </c>
      <c r="E497" s="89">
        <v>3</v>
      </c>
      <c r="F497" s="89" t="s">
        <v>5934</v>
      </c>
      <c r="G497" s="21" t="str">
        <f>INDEX(Partner_details[name], MATCH(ggPay[[#This Row],[payee]], Partner_details[user id], 0))</f>
        <v>Mane Koshkakaryan</v>
      </c>
      <c r="H497" s="21" t="str">
        <f>INDEX(Partner_details[companyName], MATCH(ggPay[[#This Row],[payee]], Partner_details[user id], 0))</f>
        <v>Bisquit</v>
      </c>
      <c r="I497" s="21" t="b">
        <f>ISNUMBER(MATCH(ggPay[[#This Row],[payer]], gg_teammates[ID], 0))</f>
        <v>0</v>
      </c>
      <c r="J497" s="21" t="b">
        <f>OR(ISNUMBER(MATCH(ggPay[[#This Row],[payer]], $B$2:B496, 0)), ISNUMBER(MATCH(ggPay[[#This Row],[payer]], B498:$B$4998, 0)))</f>
        <v>1</v>
      </c>
      <c r="K497" s="21" t="b">
        <v>1</v>
      </c>
      <c r="L497" s="96" t="s">
        <v>5924</v>
      </c>
    </row>
    <row r="498" spans="1:12" hidden="1">
      <c r="A498" s="107" t="s">
        <v>17185</v>
      </c>
      <c r="B498" s="89">
        <v>235747</v>
      </c>
      <c r="C498" s="89">
        <v>815282</v>
      </c>
      <c r="D498" s="89">
        <v>1000</v>
      </c>
      <c r="E498" s="89">
        <v>3</v>
      </c>
      <c r="F498" s="89" t="s">
        <v>5934</v>
      </c>
      <c r="G498" s="21" t="str">
        <f>INDEX(Partner_details[name], MATCH(ggPay[[#This Row],[payee]], Partner_details[user id], 0))</f>
        <v>Mane Koshkakaryan</v>
      </c>
      <c r="H498" s="21" t="str">
        <f>INDEX(Partner_details[companyName], MATCH(ggPay[[#This Row],[payee]], Partner_details[user id], 0))</f>
        <v>Bisquit</v>
      </c>
      <c r="I498" s="21" t="b">
        <f>ISNUMBER(MATCH(ggPay[[#This Row],[payer]], gg_teammates[ID], 0))</f>
        <v>0</v>
      </c>
      <c r="J498" s="21" t="b">
        <f>OR(ISNUMBER(MATCH(ggPay[[#This Row],[payer]], $B$2:B497, 0)), ISNUMBER(MATCH(ggPay[[#This Row],[payer]], B499:$B$4998, 0)))</f>
        <v>1</v>
      </c>
      <c r="K498" s="21" t="b">
        <v>0</v>
      </c>
      <c r="L498" s="96" t="s">
        <v>5924</v>
      </c>
    </row>
    <row r="499" spans="1:12">
      <c r="A499" s="107" t="s">
        <v>17186</v>
      </c>
      <c r="B499" s="89">
        <v>466150</v>
      </c>
      <c r="C499" s="89">
        <v>527526</v>
      </c>
      <c r="D499" s="89">
        <v>1000</v>
      </c>
      <c r="E499" s="89">
        <v>2</v>
      </c>
      <c r="F499" s="89"/>
      <c r="G499" s="21" t="str">
        <f>INDEX(Partner_details[name], MATCH(ggPay[[#This Row],[payee]], Partner_details[user id], 0))</f>
        <v>Bardak</v>
      </c>
      <c r="H499" s="21" t="str">
        <f>INDEX(Partner_details[companyName], MATCH(ggPay[[#This Row],[payee]], Partner_details[user id], 0))</f>
        <v>Bardak</v>
      </c>
      <c r="I499" s="21" t="b">
        <f>ISNUMBER(MATCH(ggPay[[#This Row],[payer]], gg_teammates[ID], 0))</f>
        <v>0</v>
      </c>
      <c r="J499" s="21" t="b">
        <f>OR(ISNUMBER(MATCH(ggPay[[#This Row],[payer]], $B$2:B498, 0)), ISNUMBER(MATCH(ggPay[[#This Row],[payer]], B500:$B$4998, 0)))</f>
        <v>0</v>
      </c>
      <c r="K499" s="21" t="b">
        <v>1</v>
      </c>
      <c r="L499" s="96" t="s">
        <v>5924</v>
      </c>
    </row>
    <row r="500" spans="1:12">
      <c r="A500" s="107" t="s">
        <v>17187</v>
      </c>
      <c r="B500" s="89">
        <v>415252</v>
      </c>
      <c r="C500" s="89">
        <v>1091352</v>
      </c>
      <c r="D500" s="89">
        <v>500</v>
      </c>
      <c r="E500" s="89">
        <v>2</v>
      </c>
      <c r="F500" s="89"/>
      <c r="G500" s="21" t="str">
        <f>INDEX(Partner_details[name], MATCH(ggPay[[#This Row],[payee]], Partner_details[user id], 0))</f>
        <v>Paul Armenia</v>
      </c>
      <c r="H500" s="21" t="str">
        <f>INDEX(Partner_details[companyName], MATCH(ggPay[[#This Row],[payee]], Partner_details[user id], 0))</f>
        <v>Paul</v>
      </c>
      <c r="I500" s="21" t="b">
        <f>ISNUMBER(MATCH(ggPay[[#This Row],[payer]], gg_teammates[ID], 0))</f>
        <v>0</v>
      </c>
      <c r="J500" s="21" t="b">
        <f>OR(ISNUMBER(MATCH(ggPay[[#This Row],[payer]], $B$2:B499, 0)), ISNUMBER(MATCH(ggPay[[#This Row],[payer]], B501:$B$4998, 0)))</f>
        <v>1</v>
      </c>
      <c r="K500" s="21" t="b">
        <v>1</v>
      </c>
      <c r="L500" s="96" t="s">
        <v>5924</v>
      </c>
    </row>
    <row r="501" spans="1:12">
      <c r="A501" s="107" t="s">
        <v>17188</v>
      </c>
      <c r="B501" s="89">
        <v>22292</v>
      </c>
      <c r="C501" s="89">
        <v>80996</v>
      </c>
      <c r="D501" s="89">
        <v>500</v>
      </c>
      <c r="E501" s="89">
        <v>2</v>
      </c>
      <c r="F501" s="89"/>
      <c r="G501" s="21" t="str">
        <f>INDEX(Partner_details[name], MATCH(ggPay[[#This Row],[payee]], Partner_details[user id], 0))</f>
        <v>Lumen Coffee</v>
      </c>
      <c r="H501" s="21" t="str">
        <f>INDEX(Partner_details[companyName], MATCH(ggPay[[#This Row],[payee]], Partner_details[user id], 0))</f>
        <v>Lumen Coffee</v>
      </c>
      <c r="I501" s="21" t="b">
        <f>ISNUMBER(MATCH(ggPay[[#This Row],[payer]], gg_teammates[ID], 0))</f>
        <v>0</v>
      </c>
      <c r="J501" s="21" t="b">
        <f>OR(ISNUMBER(MATCH(ggPay[[#This Row],[payer]], $B$2:B500, 0)), ISNUMBER(MATCH(ggPay[[#This Row],[payer]], B502:$B$4998, 0)))</f>
        <v>1</v>
      </c>
      <c r="K501" s="21" t="b">
        <v>0</v>
      </c>
      <c r="L501" s="96" t="s">
        <v>5924</v>
      </c>
    </row>
    <row r="502" spans="1:12">
      <c r="A502" s="107" t="s">
        <v>17189</v>
      </c>
      <c r="B502" s="89">
        <v>67738</v>
      </c>
      <c r="C502" s="89">
        <v>36972</v>
      </c>
      <c r="D502" s="89">
        <v>1500</v>
      </c>
      <c r="E502" s="89">
        <v>2</v>
      </c>
      <c r="F502" s="89"/>
      <c r="G502" s="21" t="str">
        <f>INDEX(Partner_details[name], MATCH(ggPay[[#This Row],[payee]], Partner_details[user id], 0))</f>
        <v xml:space="preserve">Byblos Restaurant </v>
      </c>
      <c r="H502" s="21" t="str">
        <f>INDEX(Partner_details[companyName], MATCH(ggPay[[#This Row],[payee]], Partner_details[user id], 0))</f>
        <v>Byblos</v>
      </c>
      <c r="I502" s="21" t="b">
        <f>ISNUMBER(MATCH(ggPay[[#This Row],[payer]], gg_teammates[ID], 0))</f>
        <v>0</v>
      </c>
      <c r="J502" s="21" t="b">
        <f>OR(ISNUMBER(MATCH(ggPay[[#This Row],[payer]], $B$2:B501, 0)), ISNUMBER(MATCH(ggPay[[#This Row],[payer]], B503:$B$4998, 0)))</f>
        <v>1</v>
      </c>
      <c r="K502" s="21" t="b">
        <v>0</v>
      </c>
      <c r="L502" s="96" t="s">
        <v>5924</v>
      </c>
    </row>
    <row r="503" spans="1:12">
      <c r="A503" s="107" t="s">
        <v>17190</v>
      </c>
      <c r="B503" s="89">
        <v>1132542</v>
      </c>
      <c r="C503" s="89">
        <v>1091356</v>
      </c>
      <c r="D503" s="89">
        <v>1000</v>
      </c>
      <c r="E503" s="89">
        <v>2</v>
      </c>
      <c r="F503" s="89"/>
      <c r="G503" s="21" t="str">
        <f>INDEX(Partner_details[name], MATCH(ggPay[[#This Row],[payee]], Partner_details[user id], 0))</f>
        <v>Malocco</v>
      </c>
      <c r="H503" s="21" t="str">
        <f>INDEX(Partner_details[companyName], MATCH(ggPay[[#This Row],[payee]], Partner_details[user id], 0))</f>
        <v>Malocco</v>
      </c>
      <c r="I503" s="21" t="b">
        <f>ISNUMBER(MATCH(ggPay[[#This Row],[payer]], gg_teammates[ID], 0))</f>
        <v>0</v>
      </c>
      <c r="J503" s="21" t="b">
        <f>OR(ISNUMBER(MATCH(ggPay[[#This Row],[payer]], $B$2:B502, 0)), ISNUMBER(MATCH(ggPay[[#This Row],[payer]], B504:$B$4998, 0)))</f>
        <v>0</v>
      </c>
      <c r="K503" s="21" t="b">
        <v>1</v>
      </c>
      <c r="L503" s="96" t="s">
        <v>5924</v>
      </c>
    </row>
    <row r="504" spans="1:12">
      <c r="A504" s="107" t="s">
        <v>17191</v>
      </c>
      <c r="B504" s="89">
        <v>217882</v>
      </c>
      <c r="C504" s="89">
        <v>1113529</v>
      </c>
      <c r="D504" s="89">
        <v>2000</v>
      </c>
      <c r="E504" s="89">
        <v>2</v>
      </c>
      <c r="F504" s="89"/>
      <c r="G504" s="21" t="str">
        <f>INDEX(Partner_details[name], MATCH(ggPay[[#This Row],[payee]], Partner_details[user id], 0))</f>
        <v>Diana</v>
      </c>
      <c r="H504" s="21" t="str">
        <f>INDEX(Partner_details[companyName], MATCH(ggPay[[#This Row],[payee]], Partner_details[user id], 0))</f>
        <v>Bisquit</v>
      </c>
      <c r="I504" s="21" t="b">
        <f>ISNUMBER(MATCH(ggPay[[#This Row],[payer]], gg_teammates[ID], 0))</f>
        <v>0</v>
      </c>
      <c r="J504" s="21" t="b">
        <f>OR(ISNUMBER(MATCH(ggPay[[#This Row],[payer]], $B$2:B503, 0)), ISNUMBER(MATCH(ggPay[[#This Row],[payer]], B505:$B$4998, 0)))</f>
        <v>1</v>
      </c>
      <c r="K504" s="21" t="b">
        <v>0</v>
      </c>
      <c r="L504" s="96" t="s">
        <v>5924</v>
      </c>
    </row>
    <row r="505" spans="1:12">
      <c r="A505" s="107" t="s">
        <v>17192</v>
      </c>
      <c r="B505" s="89">
        <v>945208</v>
      </c>
      <c r="C505" s="89">
        <v>1109476</v>
      </c>
      <c r="D505" s="89">
        <v>3000</v>
      </c>
      <c r="E505" s="89">
        <v>2</v>
      </c>
      <c r="F505" s="89"/>
      <c r="G505" s="21" t="str">
        <f>INDEX(Partner_details[name], MATCH(ggPay[[#This Row],[payee]], Partner_details[user id], 0))</f>
        <v>Nor Aleppo</v>
      </c>
      <c r="H505" s="21" t="str">
        <f>INDEX(Partner_details[companyName], MATCH(ggPay[[#This Row],[payee]], Partner_details[user id], 0))</f>
        <v>Noraleppo</v>
      </c>
      <c r="I505" s="21" t="b">
        <f>ISNUMBER(MATCH(ggPay[[#This Row],[payer]], gg_teammates[ID], 0))</f>
        <v>0</v>
      </c>
      <c r="J505" s="21" t="b">
        <f>OR(ISNUMBER(MATCH(ggPay[[#This Row],[payer]], $B$2:B504, 0)), ISNUMBER(MATCH(ggPay[[#This Row],[payer]], B506:$B$4998, 0)))</f>
        <v>1</v>
      </c>
      <c r="K505" s="21" t="b">
        <v>1</v>
      </c>
      <c r="L505" s="96" t="s">
        <v>5924</v>
      </c>
    </row>
    <row r="506" spans="1:12">
      <c r="A506" s="107" t="s">
        <v>17193</v>
      </c>
      <c r="B506" s="89">
        <v>415252</v>
      </c>
      <c r="C506" s="89">
        <v>1091352</v>
      </c>
      <c r="D506" s="89">
        <v>500</v>
      </c>
      <c r="E506" s="89">
        <v>2</v>
      </c>
      <c r="F506" s="89"/>
      <c r="G506" s="21" t="str">
        <f>INDEX(Partner_details[name], MATCH(ggPay[[#This Row],[payee]], Partner_details[user id], 0))</f>
        <v>Paul Armenia</v>
      </c>
      <c r="H506" s="21" t="str">
        <f>INDEX(Partner_details[companyName], MATCH(ggPay[[#This Row],[payee]], Partner_details[user id], 0))</f>
        <v>Paul</v>
      </c>
      <c r="I506" s="21" t="b">
        <f>ISNUMBER(MATCH(ggPay[[#This Row],[payer]], gg_teammates[ID], 0))</f>
        <v>0</v>
      </c>
      <c r="J506" s="21" t="b">
        <f>OR(ISNUMBER(MATCH(ggPay[[#This Row],[payer]], $B$2:B505, 0)), ISNUMBER(MATCH(ggPay[[#This Row],[payer]], B507:$B$4998, 0)))</f>
        <v>1</v>
      </c>
      <c r="K506" s="21" t="b">
        <v>0</v>
      </c>
      <c r="L506" s="96" t="s">
        <v>5924</v>
      </c>
    </row>
    <row r="507" spans="1:12">
      <c r="A507" s="107" t="s">
        <v>17194</v>
      </c>
      <c r="B507" s="89">
        <v>825186</v>
      </c>
      <c r="C507" s="89">
        <v>555017</v>
      </c>
      <c r="D507" s="89">
        <v>100</v>
      </c>
      <c r="E507" s="89">
        <v>2</v>
      </c>
      <c r="F507" s="89"/>
      <c r="G507" s="21" t="str">
        <f>INDEX(Partner_details[name], MATCH(ggPay[[#This Row],[payee]], Partner_details[user id], 0))</f>
        <v xml:space="preserve">Shahane </v>
      </c>
      <c r="H507" s="21" t="str">
        <f>INDEX(Partner_details[companyName], MATCH(ggPay[[#This Row],[payee]], Partner_details[user id], 0))</f>
        <v>Karas Tsaghkadzor</v>
      </c>
      <c r="I507" s="21" t="b">
        <f>ISNUMBER(MATCH(ggPay[[#This Row],[payer]], gg_teammates[ID], 0))</f>
        <v>1</v>
      </c>
      <c r="J507" s="21" t="b">
        <f>OR(ISNUMBER(MATCH(ggPay[[#This Row],[payer]], $B$2:B506, 0)), ISNUMBER(MATCH(ggPay[[#This Row],[payer]], B508:$B$4998, 0)))</f>
        <v>1</v>
      </c>
      <c r="K507" s="21" t="b">
        <v>0</v>
      </c>
      <c r="L507" s="96" t="s">
        <v>5924</v>
      </c>
    </row>
    <row r="508" spans="1:12" hidden="1">
      <c r="A508" s="107" t="s">
        <v>17195</v>
      </c>
      <c r="B508" s="89">
        <v>825186</v>
      </c>
      <c r="C508" s="89">
        <v>555017</v>
      </c>
      <c r="D508" s="89">
        <v>100</v>
      </c>
      <c r="E508" s="89">
        <v>3</v>
      </c>
      <c r="F508" s="89" t="s">
        <v>6054</v>
      </c>
      <c r="G508" s="21" t="str">
        <f>INDEX(Partner_details[name], MATCH(ggPay[[#This Row],[payee]], Partner_details[user id], 0))</f>
        <v xml:space="preserve">Shahane </v>
      </c>
      <c r="H508" s="21" t="str">
        <f>INDEX(Partner_details[companyName], MATCH(ggPay[[#This Row],[payee]], Partner_details[user id], 0))</f>
        <v>Karas Tsaghkadzor</v>
      </c>
      <c r="I508" s="21" t="b">
        <f>ISNUMBER(MATCH(ggPay[[#This Row],[payer]], gg_teammates[ID], 0))</f>
        <v>1</v>
      </c>
      <c r="J508" s="21" t="b">
        <f>OR(ISNUMBER(MATCH(ggPay[[#This Row],[payer]], $B$2:B507, 0)), ISNUMBER(MATCH(ggPay[[#This Row],[payer]], B509:$B$4998, 0)))</f>
        <v>1</v>
      </c>
      <c r="K508" s="21" t="b">
        <v>0</v>
      </c>
      <c r="L508" s="96" t="s">
        <v>5924</v>
      </c>
    </row>
    <row r="509" spans="1:12" hidden="1">
      <c r="A509" s="107" t="s">
        <v>17196</v>
      </c>
      <c r="B509" s="89">
        <v>825186</v>
      </c>
      <c r="C509" s="89">
        <v>555017</v>
      </c>
      <c r="D509" s="89">
        <v>100</v>
      </c>
      <c r="E509" s="89">
        <v>3</v>
      </c>
      <c r="F509" s="89" t="s">
        <v>6054</v>
      </c>
      <c r="G509" s="21" t="str">
        <f>INDEX(Partner_details[name], MATCH(ggPay[[#This Row],[payee]], Partner_details[user id], 0))</f>
        <v xml:space="preserve">Shahane </v>
      </c>
      <c r="H509" s="21" t="str">
        <f>INDEX(Partner_details[companyName], MATCH(ggPay[[#This Row],[payee]], Partner_details[user id], 0))</f>
        <v>Karas Tsaghkadzor</v>
      </c>
      <c r="I509" s="21" t="b">
        <f>ISNUMBER(MATCH(ggPay[[#This Row],[payer]], gg_teammates[ID], 0))</f>
        <v>1</v>
      </c>
      <c r="J509" s="21" t="b">
        <f>OR(ISNUMBER(MATCH(ggPay[[#This Row],[payer]], $B$2:B508, 0)), ISNUMBER(MATCH(ggPay[[#This Row],[payer]], B510:$B$4998, 0)))</f>
        <v>1</v>
      </c>
      <c r="K509" s="21" t="b">
        <v>0</v>
      </c>
      <c r="L509" s="96" t="s">
        <v>5924</v>
      </c>
    </row>
    <row r="510" spans="1:12" hidden="1">
      <c r="A510" s="107" t="s">
        <v>17197</v>
      </c>
      <c r="B510" s="89">
        <v>534424</v>
      </c>
      <c r="C510" s="89">
        <v>105886</v>
      </c>
      <c r="D510" s="89">
        <v>1000</v>
      </c>
      <c r="E510" s="89">
        <v>3</v>
      </c>
      <c r="F510" s="89"/>
      <c r="G510" s="21" t="str">
        <f>INDEX(Partner_details[name], MATCH(ggPay[[#This Row],[payee]], Partner_details[user id], 0))</f>
        <v>Mov</v>
      </c>
      <c r="H510" s="21" t="str">
        <f>INDEX(Partner_details[companyName], MATCH(ggPay[[#This Row],[payee]], Partner_details[user id], 0))</f>
        <v>Avetis Grigoryan</v>
      </c>
      <c r="I510" s="21" t="b">
        <f>ISNUMBER(MATCH(ggPay[[#This Row],[payer]], gg_teammates[ID], 0))</f>
        <v>0</v>
      </c>
      <c r="J510" s="21" t="b">
        <f>OR(ISNUMBER(MATCH(ggPay[[#This Row],[payer]], $B$2:B509, 0)), ISNUMBER(MATCH(ggPay[[#This Row],[payer]], B511:$B$4998, 0)))</f>
        <v>0</v>
      </c>
      <c r="K510" s="21" t="b">
        <v>1</v>
      </c>
      <c r="L510" s="96" t="s">
        <v>5924</v>
      </c>
    </row>
    <row r="511" spans="1:12">
      <c r="A511" s="107" t="s">
        <v>17198</v>
      </c>
      <c r="B511" s="89">
        <v>257927</v>
      </c>
      <c r="C511" s="89">
        <v>505846</v>
      </c>
      <c r="D511" s="89">
        <v>500</v>
      </c>
      <c r="E511" s="89">
        <v>2</v>
      </c>
      <c r="F511" s="89"/>
      <c r="G511" s="21" t="str">
        <f>INDEX(Partner_details[name], MATCH(ggPay[[#This Row],[payee]], Partner_details[user id], 0))</f>
        <v>Qarahunge</v>
      </c>
      <c r="H511" s="21" t="str">
        <f>INDEX(Partner_details[companyName], MATCH(ggPay[[#This Row],[payee]], Partner_details[user id], 0))</f>
        <v>Qarahunge</v>
      </c>
      <c r="I511" s="21" t="b">
        <f>ISNUMBER(MATCH(ggPay[[#This Row],[payer]], gg_teammates[ID], 0))</f>
        <v>0</v>
      </c>
      <c r="J511" s="21" t="b">
        <f>OR(ISNUMBER(MATCH(ggPay[[#This Row],[payer]], $B$2:B510, 0)), ISNUMBER(MATCH(ggPay[[#This Row],[payer]], B512:$B$4998, 0)))</f>
        <v>0</v>
      </c>
      <c r="K511" s="21" t="b">
        <v>1</v>
      </c>
      <c r="L511" s="96" t="s">
        <v>5924</v>
      </c>
    </row>
    <row r="512" spans="1:12">
      <c r="A512" s="107" t="s">
        <v>17199</v>
      </c>
      <c r="B512" s="89">
        <v>231060</v>
      </c>
      <c r="C512" s="89">
        <v>1091079</v>
      </c>
      <c r="D512" s="89">
        <v>300</v>
      </c>
      <c r="E512" s="89">
        <v>2</v>
      </c>
      <c r="F512" s="89"/>
      <c r="G512" s="21" t="str">
        <f>INDEX(Partner_details[name], MATCH(ggPay[[#This Row],[payee]], Partner_details[user id], 0))</f>
        <v>Dodo kashier</v>
      </c>
      <c r="H512" s="21" t="str">
        <f>INDEX(Partner_details[companyName], MATCH(ggPay[[#This Row],[payee]], Partner_details[user id], 0))</f>
        <v>Dodopizza</v>
      </c>
      <c r="I512" s="21" t="b">
        <f>ISNUMBER(MATCH(ggPay[[#This Row],[payer]], gg_teammates[ID], 0))</f>
        <v>1</v>
      </c>
      <c r="J512" s="21" t="b">
        <f>OR(ISNUMBER(MATCH(ggPay[[#This Row],[payer]], $B$2:B511, 0)), ISNUMBER(MATCH(ggPay[[#This Row],[payer]], B513:$B$4998, 0)))</f>
        <v>1</v>
      </c>
      <c r="K512" s="21" t="b">
        <v>0</v>
      </c>
      <c r="L512" s="96" t="s">
        <v>5924</v>
      </c>
    </row>
    <row r="513" spans="1:12">
      <c r="A513" s="107" t="s">
        <v>17200</v>
      </c>
      <c r="B513" s="89">
        <v>980068</v>
      </c>
      <c r="C513" s="89">
        <v>584644</v>
      </c>
      <c r="D513" s="89">
        <v>500</v>
      </c>
      <c r="E513" s="89">
        <v>2</v>
      </c>
      <c r="F513" s="89"/>
      <c r="G513" s="21" t="str">
        <f>INDEX(Partner_details[name], MATCH(ggPay[[#This Row],[payee]], Partner_details[user id], 0))</f>
        <v>Prepa</v>
      </c>
      <c r="H513" s="21" t="str">
        <f>INDEX(Partner_details[companyName], MATCH(ggPay[[#This Row],[payee]], Partner_details[user id], 0))</f>
        <v>Prepa</v>
      </c>
      <c r="I513" s="21" t="b">
        <f>ISNUMBER(MATCH(ggPay[[#This Row],[payer]], gg_teammates[ID], 0))</f>
        <v>0</v>
      </c>
      <c r="J513" s="21" t="b">
        <f>OR(ISNUMBER(MATCH(ggPay[[#This Row],[payer]], $B$2:B512, 0)), ISNUMBER(MATCH(ggPay[[#This Row],[payer]], B514:$B$4998, 0)))</f>
        <v>0</v>
      </c>
      <c r="K513" s="21" t="b">
        <v>1</v>
      </c>
      <c r="L513" s="96" t="s">
        <v>5924</v>
      </c>
    </row>
    <row r="514" spans="1:12">
      <c r="A514" s="107" t="s">
        <v>17201</v>
      </c>
      <c r="B514" s="89">
        <v>169979</v>
      </c>
      <c r="C514" s="89">
        <v>1109476</v>
      </c>
      <c r="D514" s="89">
        <v>1000</v>
      </c>
      <c r="E514" s="89">
        <v>2</v>
      </c>
      <c r="F514" s="89"/>
      <c r="G514" s="21" t="str">
        <f>INDEX(Partner_details[name], MATCH(ggPay[[#This Row],[payee]], Partner_details[user id], 0))</f>
        <v>Nor Aleppo</v>
      </c>
      <c r="H514" s="21" t="str">
        <f>INDEX(Partner_details[companyName], MATCH(ggPay[[#This Row],[payee]], Partner_details[user id], 0))</f>
        <v>Noraleppo</v>
      </c>
      <c r="I514" s="21" t="b">
        <f>ISNUMBER(MATCH(ggPay[[#This Row],[payer]], gg_teammates[ID], 0))</f>
        <v>0</v>
      </c>
      <c r="J514" s="21" t="b">
        <f>OR(ISNUMBER(MATCH(ggPay[[#This Row],[payer]], $B$2:B513, 0)), ISNUMBER(MATCH(ggPay[[#This Row],[payer]], B515:$B$4998, 0)))</f>
        <v>1</v>
      </c>
      <c r="K514" s="21" t="b">
        <v>1</v>
      </c>
      <c r="L514" s="96" t="s">
        <v>5924</v>
      </c>
    </row>
    <row r="515" spans="1:12">
      <c r="A515" s="107" t="s">
        <v>17202</v>
      </c>
      <c r="B515" s="89">
        <v>657873</v>
      </c>
      <c r="C515" s="89">
        <v>80996</v>
      </c>
      <c r="D515" s="89">
        <v>500</v>
      </c>
      <c r="E515" s="89">
        <v>2</v>
      </c>
      <c r="F515" s="89"/>
      <c r="G515" s="21" t="str">
        <f>INDEX(Partner_details[name], MATCH(ggPay[[#This Row],[payee]], Partner_details[user id], 0))</f>
        <v>Lumen Coffee</v>
      </c>
      <c r="H515" s="21" t="str">
        <f>INDEX(Partner_details[companyName], MATCH(ggPay[[#This Row],[payee]], Partner_details[user id], 0))</f>
        <v>Lumen Coffee</v>
      </c>
      <c r="I515" s="21" t="b">
        <f>ISNUMBER(MATCH(ggPay[[#This Row],[payer]], gg_teammates[ID], 0))</f>
        <v>0</v>
      </c>
      <c r="J515" s="21" t="b">
        <f>OR(ISNUMBER(MATCH(ggPay[[#This Row],[payer]], $B$2:B514, 0)), ISNUMBER(MATCH(ggPay[[#This Row],[payer]], B516:$B$4998, 0)))</f>
        <v>1</v>
      </c>
      <c r="K515" s="21" t="b">
        <v>0</v>
      </c>
      <c r="L515" s="96" t="s">
        <v>5924</v>
      </c>
    </row>
    <row r="516" spans="1:12">
      <c r="A516" s="107" t="s">
        <v>17203</v>
      </c>
      <c r="B516" s="89">
        <v>839</v>
      </c>
      <c r="C516" s="89">
        <v>1109984</v>
      </c>
      <c r="D516" s="89">
        <v>500</v>
      </c>
      <c r="E516" s="89">
        <v>2</v>
      </c>
      <c r="F516" s="89"/>
      <c r="G516" s="21" t="str">
        <f>INDEX(Partner_details[name], MATCH(ggPay[[#This Row],[payee]], Partner_details[user id], 0))</f>
        <v>Dodo Kitchen</v>
      </c>
      <c r="H516" s="21" t="str">
        <f>INDEX(Partner_details[companyName], MATCH(ggPay[[#This Row],[payee]], Partner_details[user id], 0))</f>
        <v>Dodopizza</v>
      </c>
      <c r="I516" s="21" t="b">
        <f>ISNUMBER(MATCH(ggPay[[#This Row],[payer]], gg_teammates[ID], 0))</f>
        <v>1</v>
      </c>
      <c r="J516" s="21" t="b">
        <f>OR(ISNUMBER(MATCH(ggPay[[#This Row],[payer]], $B$2:B515, 0)), ISNUMBER(MATCH(ggPay[[#This Row],[payer]], B517:$B$4998, 0)))</f>
        <v>1</v>
      </c>
      <c r="K516" s="21" t="b">
        <v>0</v>
      </c>
      <c r="L516" s="96" t="s">
        <v>5924</v>
      </c>
    </row>
    <row r="517" spans="1:12" hidden="1">
      <c r="A517" s="107" t="s">
        <v>17204</v>
      </c>
      <c r="B517" s="89">
        <v>839</v>
      </c>
      <c r="C517" s="89">
        <v>1109984</v>
      </c>
      <c r="D517" s="89">
        <v>500</v>
      </c>
      <c r="E517" s="89">
        <v>3</v>
      </c>
      <c r="F517" s="89" t="s">
        <v>6054</v>
      </c>
      <c r="G517" s="21" t="str">
        <f>INDEX(Partner_details[name], MATCH(ggPay[[#This Row],[payee]], Partner_details[user id], 0))</f>
        <v>Dodo Kitchen</v>
      </c>
      <c r="H517" s="21" t="str">
        <f>INDEX(Partner_details[companyName], MATCH(ggPay[[#This Row],[payee]], Partner_details[user id], 0))</f>
        <v>Dodopizza</v>
      </c>
      <c r="I517" s="21" t="b">
        <f>ISNUMBER(MATCH(ggPay[[#This Row],[payer]], gg_teammates[ID], 0))</f>
        <v>1</v>
      </c>
      <c r="J517" s="21" t="b">
        <f>OR(ISNUMBER(MATCH(ggPay[[#This Row],[payer]], $B$2:B516, 0)), ISNUMBER(MATCH(ggPay[[#This Row],[payer]], B518:$B$4998, 0)))</f>
        <v>1</v>
      </c>
      <c r="K517" s="21" t="b">
        <v>0</v>
      </c>
      <c r="L517" s="96" t="s">
        <v>5924</v>
      </c>
    </row>
    <row r="518" spans="1:12" hidden="1">
      <c r="A518" s="107" t="s">
        <v>17205</v>
      </c>
      <c r="B518" s="89">
        <v>50428</v>
      </c>
      <c r="C518" s="89">
        <v>1091352</v>
      </c>
      <c r="D518" s="89">
        <v>2000</v>
      </c>
      <c r="E518" s="89">
        <v>3</v>
      </c>
      <c r="F518" s="89" t="s">
        <v>5983</v>
      </c>
      <c r="G518" s="21" t="str">
        <f>INDEX(Partner_details[name], MATCH(ggPay[[#This Row],[payee]], Partner_details[user id], 0))</f>
        <v>Paul Armenia</v>
      </c>
      <c r="H518" s="21" t="str">
        <f>INDEX(Partner_details[companyName], MATCH(ggPay[[#This Row],[payee]], Partner_details[user id], 0))</f>
        <v>Paul</v>
      </c>
      <c r="I518" s="21" t="b">
        <f>ISNUMBER(MATCH(ggPay[[#This Row],[payer]], gg_teammates[ID], 0))</f>
        <v>0</v>
      </c>
      <c r="J518" s="21" t="b">
        <f>OR(ISNUMBER(MATCH(ggPay[[#This Row],[payer]], $B$2:B517, 0)), ISNUMBER(MATCH(ggPay[[#This Row],[payer]], B519:$B$4998, 0)))</f>
        <v>0</v>
      </c>
      <c r="K518" s="21" t="b">
        <v>0</v>
      </c>
      <c r="L518" s="96" t="s">
        <v>5924</v>
      </c>
    </row>
    <row r="519" spans="1:12">
      <c r="A519" s="107" t="s">
        <v>17206</v>
      </c>
      <c r="B519" s="89">
        <v>65292</v>
      </c>
      <c r="C519" s="89">
        <v>296783</v>
      </c>
      <c r="D519" s="89">
        <v>1000</v>
      </c>
      <c r="E519" s="89">
        <v>2</v>
      </c>
      <c r="F519" s="89"/>
      <c r="G519" s="21" t="str">
        <f>INDEX(Partner_details[name], MATCH(ggPay[[#This Row],[payee]], Partner_details[user id], 0))</f>
        <v>Lyuba</v>
      </c>
      <c r="H519" s="21" t="str">
        <f>INDEX(Partner_details[companyName], MATCH(ggPay[[#This Row],[payee]], Partner_details[user id], 0))</f>
        <v>Beer academy</v>
      </c>
      <c r="I519" s="21" t="b">
        <f>ISNUMBER(MATCH(ggPay[[#This Row],[payer]], gg_teammates[ID], 0))</f>
        <v>0</v>
      </c>
      <c r="J519" s="21" t="b">
        <f>OR(ISNUMBER(MATCH(ggPay[[#This Row],[payer]], $B$2:B518, 0)), ISNUMBER(MATCH(ggPay[[#This Row],[payer]], B520:$B$4998, 0)))</f>
        <v>0</v>
      </c>
      <c r="K519" s="21" t="b">
        <v>0</v>
      </c>
      <c r="L519" s="96" t="s">
        <v>5924</v>
      </c>
    </row>
    <row r="520" spans="1:12">
      <c r="A520" s="107" t="s">
        <v>17207</v>
      </c>
      <c r="B520" s="89">
        <v>1085392</v>
      </c>
      <c r="C520" s="89">
        <v>1091356</v>
      </c>
      <c r="D520" s="89">
        <v>1000</v>
      </c>
      <c r="E520" s="89">
        <v>2</v>
      </c>
      <c r="F520" s="89"/>
      <c r="G520" s="21" t="str">
        <f>INDEX(Partner_details[name], MATCH(ggPay[[#This Row],[payee]], Partner_details[user id], 0))</f>
        <v>Malocco</v>
      </c>
      <c r="H520" s="21" t="str">
        <f>INDEX(Partner_details[companyName], MATCH(ggPay[[#This Row],[payee]], Partner_details[user id], 0))</f>
        <v>Malocco</v>
      </c>
      <c r="I520" s="21" t="b">
        <f>ISNUMBER(MATCH(ggPay[[#This Row],[payer]], gg_teammates[ID], 0))</f>
        <v>0</v>
      </c>
      <c r="J520" s="21" t="b">
        <f>OR(ISNUMBER(MATCH(ggPay[[#This Row],[payer]], $B$2:B519, 0)), ISNUMBER(MATCH(ggPay[[#This Row],[payer]], B521:$B$4998, 0)))</f>
        <v>0</v>
      </c>
      <c r="K520" s="21" t="b">
        <v>1</v>
      </c>
      <c r="L520" s="96" t="s">
        <v>5924</v>
      </c>
    </row>
    <row r="521" spans="1:12">
      <c r="A521" s="107" t="s">
        <v>17208</v>
      </c>
      <c r="B521" s="89">
        <v>657873</v>
      </c>
      <c r="C521" s="89">
        <v>80996</v>
      </c>
      <c r="D521" s="89">
        <v>500</v>
      </c>
      <c r="E521" s="89">
        <v>2</v>
      </c>
      <c r="F521" s="89"/>
      <c r="G521" s="21" t="str">
        <f>INDEX(Partner_details[name], MATCH(ggPay[[#This Row],[payee]], Partner_details[user id], 0))</f>
        <v>Lumen Coffee</v>
      </c>
      <c r="H521" s="21" t="str">
        <f>INDEX(Partner_details[companyName], MATCH(ggPay[[#This Row],[payee]], Partner_details[user id], 0))</f>
        <v>Lumen Coffee</v>
      </c>
      <c r="I521" s="21" t="b">
        <f>ISNUMBER(MATCH(ggPay[[#This Row],[payer]], gg_teammates[ID], 0))</f>
        <v>0</v>
      </c>
      <c r="J521" s="21" t="b">
        <f>OR(ISNUMBER(MATCH(ggPay[[#This Row],[payer]], $B$2:B520, 0)), ISNUMBER(MATCH(ggPay[[#This Row],[payer]], B522:$B$4998, 0)))</f>
        <v>1</v>
      </c>
      <c r="K521" s="21" t="b">
        <v>0</v>
      </c>
      <c r="L521" s="96" t="s">
        <v>5924</v>
      </c>
    </row>
    <row r="522" spans="1:12">
      <c r="A522" s="107" t="s">
        <v>17209</v>
      </c>
      <c r="B522" s="89">
        <v>957701</v>
      </c>
      <c r="C522" s="89">
        <v>325453</v>
      </c>
      <c r="D522" s="89">
        <v>100</v>
      </c>
      <c r="E522" s="89">
        <v>2</v>
      </c>
      <c r="F522" s="89"/>
      <c r="G522" s="21" t="e">
        <f>INDEX(Partner_details[name], MATCH(ggPay[[#This Row],[payee]], Partner_details[user id], 0))</f>
        <v>#N/A</v>
      </c>
      <c r="H522" s="21" t="e">
        <f>INDEX(Partner_details[companyName], MATCH(ggPay[[#This Row],[payee]], Partner_details[user id], 0))</f>
        <v>#N/A</v>
      </c>
      <c r="I522" s="21" t="b">
        <f>ISNUMBER(MATCH(ggPay[[#This Row],[payer]], gg_teammates[ID], 0))</f>
        <v>1</v>
      </c>
      <c r="J522" s="21" t="b">
        <f>OR(ISNUMBER(MATCH(ggPay[[#This Row],[payer]], $B$2:B521, 0)), ISNUMBER(MATCH(ggPay[[#This Row],[payer]], B523:$B$4998, 0)))</f>
        <v>1</v>
      </c>
      <c r="K522" s="21" t="b">
        <v>1</v>
      </c>
      <c r="L522" s="96" t="s">
        <v>5924</v>
      </c>
    </row>
    <row r="523" spans="1:12">
      <c r="A523" s="107" t="s">
        <v>17210</v>
      </c>
      <c r="B523" s="89">
        <v>1269</v>
      </c>
      <c r="C523" s="89">
        <v>36972</v>
      </c>
      <c r="D523" s="89">
        <v>700</v>
      </c>
      <c r="E523" s="89">
        <v>2</v>
      </c>
      <c r="F523" s="89"/>
      <c r="G523" s="21" t="str">
        <f>INDEX(Partner_details[name], MATCH(ggPay[[#This Row],[payee]], Partner_details[user id], 0))</f>
        <v xml:space="preserve">Byblos Restaurant </v>
      </c>
      <c r="H523" s="21" t="str">
        <f>INDEX(Partner_details[companyName], MATCH(ggPay[[#This Row],[payee]], Partner_details[user id], 0))</f>
        <v>Byblos</v>
      </c>
      <c r="I523" s="21" t="b">
        <f>ISNUMBER(MATCH(ggPay[[#This Row],[payer]], gg_teammates[ID], 0))</f>
        <v>0</v>
      </c>
      <c r="J523" s="21" t="b">
        <f>OR(ISNUMBER(MATCH(ggPay[[#This Row],[payer]], $B$2:B522, 0)), ISNUMBER(MATCH(ggPay[[#This Row],[payer]], B524:$B$4998, 0)))</f>
        <v>1</v>
      </c>
      <c r="K523" s="21" t="b">
        <v>0</v>
      </c>
      <c r="L523" s="96" t="s">
        <v>5924</v>
      </c>
    </row>
    <row r="524" spans="1:12">
      <c r="A524" s="107" t="s">
        <v>17211</v>
      </c>
      <c r="B524" s="89">
        <v>368104</v>
      </c>
      <c r="C524" s="89">
        <v>1091356</v>
      </c>
      <c r="D524" s="89">
        <v>500</v>
      </c>
      <c r="E524" s="89">
        <v>2</v>
      </c>
      <c r="F524" s="89"/>
      <c r="G524" s="21" t="str">
        <f>INDEX(Partner_details[name], MATCH(ggPay[[#This Row],[payee]], Partner_details[user id], 0))</f>
        <v>Malocco</v>
      </c>
      <c r="H524" s="21" t="str">
        <f>INDEX(Partner_details[companyName], MATCH(ggPay[[#This Row],[payee]], Partner_details[user id], 0))</f>
        <v>Malocco</v>
      </c>
      <c r="I524" s="21" t="b">
        <f>ISNUMBER(MATCH(ggPay[[#This Row],[payer]], gg_teammates[ID], 0))</f>
        <v>0</v>
      </c>
      <c r="J524" s="21" t="b">
        <f>OR(ISNUMBER(MATCH(ggPay[[#This Row],[payer]], $B$2:B523, 0)), ISNUMBER(MATCH(ggPay[[#This Row],[payer]], B525:$B$4998, 0)))</f>
        <v>0</v>
      </c>
      <c r="K524" s="21" t="b">
        <v>1</v>
      </c>
      <c r="L524" s="96" t="s">
        <v>5924</v>
      </c>
    </row>
    <row r="525" spans="1:12">
      <c r="A525" s="107" t="s">
        <v>17212</v>
      </c>
      <c r="B525" s="89">
        <v>91561</v>
      </c>
      <c r="C525" s="89">
        <v>105886</v>
      </c>
      <c r="D525" s="89">
        <v>1000</v>
      </c>
      <c r="E525" s="89">
        <v>2</v>
      </c>
      <c r="F525" s="89"/>
      <c r="G525" s="21" t="str">
        <f>INDEX(Partner_details[name], MATCH(ggPay[[#This Row],[payee]], Partner_details[user id], 0))</f>
        <v>Mov</v>
      </c>
      <c r="H525" s="21" t="str">
        <f>INDEX(Partner_details[companyName], MATCH(ggPay[[#This Row],[payee]], Partner_details[user id], 0))</f>
        <v>Avetis Grigoryan</v>
      </c>
      <c r="I525" s="21" t="b">
        <f>ISNUMBER(MATCH(ggPay[[#This Row],[payer]], gg_teammates[ID], 0))</f>
        <v>0</v>
      </c>
      <c r="J525" s="21" t="b">
        <f>OR(ISNUMBER(MATCH(ggPay[[#This Row],[payer]], $B$2:B524, 0)), ISNUMBER(MATCH(ggPay[[#This Row],[payer]], B526:$B$4998, 0)))</f>
        <v>1</v>
      </c>
      <c r="K525" s="21" t="b">
        <v>0</v>
      </c>
      <c r="L525" s="96" t="s">
        <v>5924</v>
      </c>
    </row>
    <row r="526" spans="1:12">
      <c r="A526" s="107" t="s">
        <v>17213</v>
      </c>
      <c r="B526" s="89">
        <v>54814</v>
      </c>
      <c r="C526" s="89">
        <v>105886</v>
      </c>
      <c r="D526" s="89">
        <v>2000</v>
      </c>
      <c r="E526" s="89">
        <v>2</v>
      </c>
      <c r="F526" s="89"/>
      <c r="G526" s="21" t="str">
        <f>INDEX(Partner_details[name], MATCH(ggPay[[#This Row],[payee]], Partner_details[user id], 0))</f>
        <v>Mov</v>
      </c>
      <c r="H526" s="21" t="str">
        <f>INDEX(Partner_details[companyName], MATCH(ggPay[[#This Row],[payee]], Partner_details[user id], 0))</f>
        <v>Avetis Grigoryan</v>
      </c>
      <c r="I526" s="21" t="b">
        <f>ISNUMBER(MATCH(ggPay[[#This Row],[payer]], gg_teammates[ID], 0))</f>
        <v>0</v>
      </c>
      <c r="J526" s="21" t="b">
        <f>OR(ISNUMBER(MATCH(ggPay[[#This Row],[payer]], $B$2:B525, 0)), ISNUMBER(MATCH(ggPay[[#This Row],[payer]], B527:$B$4998, 0)))</f>
        <v>0</v>
      </c>
      <c r="K526" s="21" t="b">
        <v>0</v>
      </c>
      <c r="L526" s="96" t="s">
        <v>5924</v>
      </c>
    </row>
    <row r="527" spans="1:12">
      <c r="A527" s="107" t="s">
        <v>17214</v>
      </c>
      <c r="B527" s="89">
        <v>954530</v>
      </c>
      <c r="C527" s="89">
        <v>584644</v>
      </c>
      <c r="D527" s="89">
        <v>500</v>
      </c>
      <c r="E527" s="89">
        <v>2</v>
      </c>
      <c r="F527" s="89"/>
      <c r="G527" s="21" t="str">
        <f>INDEX(Partner_details[name], MATCH(ggPay[[#This Row],[payee]], Partner_details[user id], 0))</f>
        <v>Prepa</v>
      </c>
      <c r="H527" s="21" t="str">
        <f>INDEX(Partner_details[companyName], MATCH(ggPay[[#This Row],[payee]], Partner_details[user id], 0))</f>
        <v>Prepa</v>
      </c>
      <c r="I527" s="21" t="b">
        <f>ISNUMBER(MATCH(ggPay[[#This Row],[payer]], gg_teammates[ID], 0))</f>
        <v>0</v>
      </c>
      <c r="J527" s="21" t="b">
        <f>OR(ISNUMBER(MATCH(ggPay[[#This Row],[payer]], $B$2:B526, 0)), ISNUMBER(MATCH(ggPay[[#This Row],[payer]], B528:$B$4998, 0)))</f>
        <v>0</v>
      </c>
      <c r="K527" s="21" t="b">
        <v>1</v>
      </c>
      <c r="L527" s="96" t="s">
        <v>5924</v>
      </c>
    </row>
    <row r="528" spans="1:12">
      <c r="A528" s="107" t="s">
        <v>17215</v>
      </c>
      <c r="B528" s="89">
        <v>556665</v>
      </c>
      <c r="C528" s="89">
        <v>1091352</v>
      </c>
      <c r="D528" s="89">
        <v>500</v>
      </c>
      <c r="E528" s="89">
        <v>2</v>
      </c>
      <c r="F528" s="89"/>
      <c r="G528" s="21" t="str">
        <f>INDEX(Partner_details[name], MATCH(ggPay[[#This Row],[payee]], Partner_details[user id], 0))</f>
        <v>Paul Armenia</v>
      </c>
      <c r="H528" s="21" t="str">
        <f>INDEX(Partner_details[companyName], MATCH(ggPay[[#This Row],[payee]], Partner_details[user id], 0))</f>
        <v>Paul</v>
      </c>
      <c r="I528" s="21" t="b">
        <f>ISNUMBER(MATCH(ggPay[[#This Row],[payer]], gg_teammates[ID], 0))</f>
        <v>0</v>
      </c>
      <c r="J528" s="21" t="b">
        <f>OR(ISNUMBER(MATCH(ggPay[[#This Row],[payer]], $B$2:B527, 0)), ISNUMBER(MATCH(ggPay[[#This Row],[payer]], B529:$B$4998, 0)))</f>
        <v>0</v>
      </c>
      <c r="K528" s="21" t="b">
        <v>1</v>
      </c>
      <c r="L528" s="96" t="s">
        <v>5924</v>
      </c>
    </row>
    <row r="529" spans="1:12">
      <c r="A529" s="107" t="s">
        <v>17216</v>
      </c>
      <c r="B529" s="89">
        <v>79722</v>
      </c>
      <c r="C529" s="89">
        <v>1091356</v>
      </c>
      <c r="D529" s="89">
        <v>1000</v>
      </c>
      <c r="E529" s="89">
        <v>2</v>
      </c>
      <c r="F529" s="89"/>
      <c r="G529" s="21" t="str">
        <f>INDEX(Partner_details[name], MATCH(ggPay[[#This Row],[payee]], Partner_details[user id], 0))</f>
        <v>Malocco</v>
      </c>
      <c r="H529" s="21" t="str">
        <f>INDEX(Partner_details[companyName], MATCH(ggPay[[#This Row],[payee]], Partner_details[user id], 0))</f>
        <v>Malocco</v>
      </c>
      <c r="I529" s="21" t="b">
        <f>ISNUMBER(MATCH(ggPay[[#This Row],[payer]], gg_teammates[ID], 0))</f>
        <v>0</v>
      </c>
      <c r="J529" s="21" t="b">
        <f>OR(ISNUMBER(MATCH(ggPay[[#This Row],[payer]], $B$2:B528, 0)), ISNUMBER(MATCH(ggPay[[#This Row],[payer]], B530:$B$4998, 0)))</f>
        <v>0</v>
      </c>
      <c r="K529" s="21" t="b">
        <v>0</v>
      </c>
      <c r="L529" s="96" t="s">
        <v>5924</v>
      </c>
    </row>
    <row r="530" spans="1:12">
      <c r="A530" s="107" t="s">
        <v>17217</v>
      </c>
      <c r="B530" s="89">
        <v>369813</v>
      </c>
      <c r="C530" s="89">
        <v>296783</v>
      </c>
      <c r="D530" s="89">
        <v>1000</v>
      </c>
      <c r="E530" s="89">
        <v>2</v>
      </c>
      <c r="F530" s="89"/>
      <c r="G530" s="21" t="str">
        <f>INDEX(Partner_details[name], MATCH(ggPay[[#This Row],[payee]], Partner_details[user id], 0))</f>
        <v>Lyuba</v>
      </c>
      <c r="H530" s="21" t="str">
        <f>INDEX(Partner_details[companyName], MATCH(ggPay[[#This Row],[payee]], Partner_details[user id], 0))</f>
        <v>Beer academy</v>
      </c>
      <c r="I530" s="21" t="b">
        <f>ISNUMBER(MATCH(ggPay[[#This Row],[payer]], gg_teammates[ID], 0))</f>
        <v>0</v>
      </c>
      <c r="J530" s="21" t="b">
        <f>OR(ISNUMBER(MATCH(ggPay[[#This Row],[payer]], $B$2:B529, 0)), ISNUMBER(MATCH(ggPay[[#This Row],[payer]], B531:$B$4998, 0)))</f>
        <v>1</v>
      </c>
      <c r="K530" s="21" t="b">
        <v>1</v>
      </c>
      <c r="L530" s="96" t="s">
        <v>5924</v>
      </c>
    </row>
    <row r="531" spans="1:12">
      <c r="A531" s="107" t="s">
        <v>17218</v>
      </c>
      <c r="B531" s="89">
        <v>148429</v>
      </c>
      <c r="C531" s="89">
        <v>527526</v>
      </c>
      <c r="D531" s="89">
        <v>1000</v>
      </c>
      <c r="E531" s="89">
        <v>2</v>
      </c>
      <c r="F531" s="89"/>
      <c r="G531" s="21" t="str">
        <f>INDEX(Partner_details[name], MATCH(ggPay[[#This Row],[payee]], Partner_details[user id], 0))</f>
        <v>Bardak</v>
      </c>
      <c r="H531" s="21" t="str">
        <f>INDEX(Partner_details[companyName], MATCH(ggPay[[#This Row],[payee]], Partner_details[user id], 0))</f>
        <v>Bardak</v>
      </c>
      <c r="I531" s="21" t="b">
        <f>ISNUMBER(MATCH(ggPay[[#This Row],[payer]], gg_teammates[ID], 0))</f>
        <v>1</v>
      </c>
      <c r="J531" s="21" t="b">
        <f>OR(ISNUMBER(MATCH(ggPay[[#This Row],[payer]], $B$2:B530, 0)), ISNUMBER(MATCH(ggPay[[#This Row],[payer]], B532:$B$4998, 0)))</f>
        <v>1</v>
      </c>
      <c r="K531" s="21" t="b">
        <v>0</v>
      </c>
      <c r="L531" s="96" t="s">
        <v>5924</v>
      </c>
    </row>
    <row r="532" spans="1:12">
      <c r="A532" s="107" t="s">
        <v>17219</v>
      </c>
      <c r="B532" s="89">
        <v>118731</v>
      </c>
      <c r="C532" s="89">
        <v>36972</v>
      </c>
      <c r="D532" s="89">
        <v>1000</v>
      </c>
      <c r="E532" s="89">
        <v>2</v>
      </c>
      <c r="F532" s="89"/>
      <c r="G532" s="21" t="str">
        <f>INDEX(Partner_details[name], MATCH(ggPay[[#This Row],[payee]], Partner_details[user id], 0))</f>
        <v xml:space="preserve">Byblos Restaurant </v>
      </c>
      <c r="H532" s="21" t="str">
        <f>INDEX(Partner_details[companyName], MATCH(ggPay[[#This Row],[payee]], Partner_details[user id], 0))</f>
        <v>Byblos</v>
      </c>
      <c r="I532" s="21" t="b">
        <f>ISNUMBER(MATCH(ggPay[[#This Row],[payer]], gg_teammates[ID], 0))</f>
        <v>0</v>
      </c>
      <c r="J532" s="21" t="b">
        <f>OR(ISNUMBER(MATCH(ggPay[[#This Row],[payer]], $B$2:B531, 0)), ISNUMBER(MATCH(ggPay[[#This Row],[payer]], B533:$B$4998, 0)))</f>
        <v>0</v>
      </c>
      <c r="K532" s="21" t="b">
        <v>1</v>
      </c>
      <c r="L532" s="96" t="s">
        <v>5924</v>
      </c>
    </row>
    <row r="533" spans="1:12">
      <c r="A533" s="107" t="s">
        <v>17220</v>
      </c>
      <c r="B533" s="89">
        <v>17617</v>
      </c>
      <c r="C533" s="89">
        <v>527526</v>
      </c>
      <c r="D533" s="89">
        <v>1000</v>
      </c>
      <c r="E533" s="89">
        <v>2</v>
      </c>
      <c r="F533" s="89"/>
      <c r="G533" s="21" t="str">
        <f>INDEX(Partner_details[name], MATCH(ggPay[[#This Row],[payee]], Partner_details[user id], 0))</f>
        <v>Bardak</v>
      </c>
      <c r="H533" s="21" t="str">
        <f>INDEX(Partner_details[companyName], MATCH(ggPay[[#This Row],[payee]], Partner_details[user id], 0))</f>
        <v>Bardak</v>
      </c>
      <c r="I533" s="21" t="b">
        <f>ISNUMBER(MATCH(ggPay[[#This Row],[payer]], gg_teammates[ID], 0))</f>
        <v>1</v>
      </c>
      <c r="J533" s="21" t="b">
        <f>OR(ISNUMBER(MATCH(ggPay[[#This Row],[payer]], $B$2:B532, 0)), ISNUMBER(MATCH(ggPay[[#This Row],[payer]], B534:$B$4998, 0)))</f>
        <v>1</v>
      </c>
      <c r="K533" s="21" t="b">
        <v>0</v>
      </c>
      <c r="L533" s="96" t="s">
        <v>5924</v>
      </c>
    </row>
    <row r="534" spans="1:12">
      <c r="A534" s="107" t="s">
        <v>17221</v>
      </c>
      <c r="B534" s="89">
        <v>135322</v>
      </c>
      <c r="C534" s="89">
        <v>527526</v>
      </c>
      <c r="D534" s="89">
        <v>500</v>
      </c>
      <c r="E534" s="89">
        <v>2</v>
      </c>
      <c r="F534" s="89"/>
      <c r="G534" s="21" t="str">
        <f>INDEX(Partner_details[name], MATCH(ggPay[[#This Row],[payee]], Partner_details[user id], 0))</f>
        <v>Bardak</v>
      </c>
      <c r="H534" s="21" t="str">
        <f>INDEX(Partner_details[companyName], MATCH(ggPay[[#This Row],[payee]], Partner_details[user id], 0))</f>
        <v>Bardak</v>
      </c>
      <c r="I534" s="21" t="b">
        <f>ISNUMBER(MATCH(ggPay[[#This Row],[payer]], gg_teammates[ID], 0))</f>
        <v>1</v>
      </c>
      <c r="J534" s="21" t="b">
        <f>OR(ISNUMBER(MATCH(ggPay[[#This Row],[payer]], $B$2:B533, 0)), ISNUMBER(MATCH(ggPay[[#This Row],[payer]], B535:$B$4998, 0)))</f>
        <v>1</v>
      </c>
      <c r="K534" s="21" t="b">
        <v>0</v>
      </c>
      <c r="L534" s="96" t="s">
        <v>5924</v>
      </c>
    </row>
    <row r="535" spans="1:12">
      <c r="A535" s="107" t="s">
        <v>17222</v>
      </c>
      <c r="B535" s="89">
        <v>25980</v>
      </c>
      <c r="C535" s="89">
        <v>36972</v>
      </c>
      <c r="D535" s="89">
        <v>1000</v>
      </c>
      <c r="E535" s="89">
        <v>2</v>
      </c>
      <c r="F535" s="89"/>
      <c r="G535" s="21" t="str">
        <f>INDEX(Partner_details[name], MATCH(ggPay[[#This Row],[payee]], Partner_details[user id], 0))</f>
        <v xml:space="preserve">Byblos Restaurant </v>
      </c>
      <c r="H535" s="21" t="str">
        <f>INDEX(Partner_details[companyName], MATCH(ggPay[[#This Row],[payee]], Partner_details[user id], 0))</f>
        <v>Byblos</v>
      </c>
      <c r="I535" s="21" t="b">
        <f>ISNUMBER(MATCH(ggPay[[#This Row],[payer]], gg_teammates[ID], 0))</f>
        <v>0</v>
      </c>
      <c r="J535" s="21" t="b">
        <f>OR(ISNUMBER(MATCH(ggPay[[#This Row],[payer]], $B$2:B534, 0)), ISNUMBER(MATCH(ggPay[[#This Row],[payer]], B536:$B$4998, 0)))</f>
        <v>0</v>
      </c>
      <c r="K535" s="21" t="b">
        <v>0</v>
      </c>
      <c r="L535" s="96" t="s">
        <v>5924</v>
      </c>
    </row>
    <row r="536" spans="1:12">
      <c r="A536" s="107" t="s">
        <v>17223</v>
      </c>
      <c r="B536" s="89">
        <v>247524</v>
      </c>
      <c r="C536" s="89">
        <v>105886</v>
      </c>
      <c r="D536" s="89">
        <v>500</v>
      </c>
      <c r="E536" s="89">
        <v>2</v>
      </c>
      <c r="F536" s="89"/>
      <c r="G536" s="21" t="str">
        <f>INDEX(Partner_details[name], MATCH(ggPay[[#This Row],[payee]], Partner_details[user id], 0))</f>
        <v>Mov</v>
      </c>
      <c r="H536" s="21" t="str">
        <f>INDEX(Partner_details[companyName], MATCH(ggPay[[#This Row],[payee]], Partner_details[user id], 0))</f>
        <v>Avetis Grigoryan</v>
      </c>
      <c r="I536" s="21" t="b">
        <f>ISNUMBER(MATCH(ggPay[[#This Row],[payer]], gg_teammates[ID], 0))</f>
        <v>0</v>
      </c>
      <c r="J536" s="21" t="b">
        <f>OR(ISNUMBER(MATCH(ggPay[[#This Row],[payer]], $B$2:B535, 0)), ISNUMBER(MATCH(ggPay[[#This Row],[payer]], B537:$B$4998, 0)))</f>
        <v>0</v>
      </c>
      <c r="K536" s="21" t="b">
        <v>1</v>
      </c>
      <c r="L536" s="96" t="s">
        <v>5924</v>
      </c>
    </row>
    <row r="537" spans="1:12">
      <c r="A537" s="107" t="s">
        <v>17224</v>
      </c>
      <c r="B537" s="89">
        <v>69498</v>
      </c>
      <c r="C537" s="89">
        <v>1091620</v>
      </c>
      <c r="D537" s="89">
        <v>500</v>
      </c>
      <c r="E537" s="89">
        <v>2</v>
      </c>
      <c r="F537" s="89"/>
      <c r="G537" s="21" t="e">
        <f>INDEX(Partner_details[name], MATCH(ggPay[[#This Row],[payee]], Partner_details[user id], 0))</f>
        <v>#N/A</v>
      </c>
      <c r="H537" s="21" t="e">
        <f>INDEX(Partner_details[companyName], MATCH(ggPay[[#This Row],[payee]], Partner_details[user id], 0))</f>
        <v>#N/A</v>
      </c>
      <c r="I537" s="21" t="b">
        <f>ISNUMBER(MATCH(ggPay[[#This Row],[payer]], gg_teammates[ID], 0))</f>
        <v>0</v>
      </c>
      <c r="J537" s="21" t="b">
        <f>OR(ISNUMBER(MATCH(ggPay[[#This Row],[payer]], $B$2:B536, 0)), ISNUMBER(MATCH(ggPay[[#This Row],[payer]], B538:$B$4998, 0)))</f>
        <v>0</v>
      </c>
      <c r="K537" s="21" t="b">
        <v>0</v>
      </c>
      <c r="L537" s="96" t="s">
        <v>5924</v>
      </c>
    </row>
    <row r="538" spans="1:12" hidden="1">
      <c r="A538" s="107" t="s">
        <v>17225</v>
      </c>
      <c r="B538" s="89">
        <v>283927</v>
      </c>
      <c r="C538" s="89">
        <v>1091352</v>
      </c>
      <c r="D538" s="89">
        <v>2000</v>
      </c>
      <c r="E538" s="89">
        <v>3</v>
      </c>
      <c r="F538" s="89" t="s">
        <v>5976</v>
      </c>
      <c r="G538" s="21" t="str">
        <f>INDEX(Partner_details[name], MATCH(ggPay[[#This Row],[payee]], Partner_details[user id], 0))</f>
        <v>Paul Armenia</v>
      </c>
      <c r="H538" s="21" t="str">
        <f>INDEX(Partner_details[companyName], MATCH(ggPay[[#This Row],[payee]], Partner_details[user id], 0))</f>
        <v>Paul</v>
      </c>
      <c r="I538" s="21" t="b">
        <f>ISNUMBER(MATCH(ggPay[[#This Row],[payer]], gg_teammates[ID], 0))</f>
        <v>0</v>
      </c>
      <c r="J538" s="21" t="b">
        <f>OR(ISNUMBER(MATCH(ggPay[[#This Row],[payer]], $B$2:B537, 0)), ISNUMBER(MATCH(ggPay[[#This Row],[payer]], B539:$B$4998, 0)))</f>
        <v>0</v>
      </c>
      <c r="K538" s="21" t="b">
        <v>1</v>
      </c>
      <c r="L538" s="96" t="s">
        <v>5924</v>
      </c>
    </row>
    <row r="539" spans="1:12">
      <c r="A539" s="107" t="s">
        <v>17226</v>
      </c>
      <c r="B539" s="89">
        <v>82335</v>
      </c>
      <c r="C539" s="89">
        <v>441653</v>
      </c>
      <c r="D539" s="89">
        <v>1000</v>
      </c>
      <c r="E539" s="89">
        <v>2</v>
      </c>
      <c r="F539" s="89"/>
      <c r="G539" s="21" t="str">
        <f>INDEX(Partner_details[name], MATCH(ggPay[[#This Row],[payee]], Partner_details[user id], 0))</f>
        <v xml:space="preserve">Tumanyan's Art </v>
      </c>
      <c r="H539" s="21" t="str">
        <f>INDEX(Partner_details[companyName], MATCH(ggPay[[#This Row],[payee]], Partner_details[user id], 0))</f>
        <v>Tumanyan</v>
      </c>
      <c r="I539" s="21" t="b">
        <f>ISNUMBER(MATCH(ggPay[[#This Row],[payer]], gg_teammates[ID], 0))</f>
        <v>0</v>
      </c>
      <c r="J539" s="21" t="b">
        <f>OR(ISNUMBER(MATCH(ggPay[[#This Row],[payer]], $B$2:B538, 0)), ISNUMBER(MATCH(ggPay[[#This Row],[payer]], B540:$B$4998, 0)))</f>
        <v>1</v>
      </c>
      <c r="K539" s="21" t="b">
        <v>0</v>
      </c>
      <c r="L539" s="96" t="s">
        <v>5924</v>
      </c>
    </row>
    <row r="540" spans="1:12">
      <c r="A540" s="107" t="s">
        <v>17227</v>
      </c>
      <c r="B540" s="89">
        <v>825186</v>
      </c>
      <c r="C540" s="89">
        <v>825186</v>
      </c>
      <c r="D540" s="89">
        <v>100</v>
      </c>
      <c r="E540" s="89">
        <v>2</v>
      </c>
      <c r="F540" s="89"/>
      <c r="G540" s="21" t="str">
        <f>INDEX(Partner_details[name], MATCH(ggPay[[#This Row],[payee]], Partner_details[user id], 0))</f>
        <v>Tigran</v>
      </c>
      <c r="H540" s="21" t="str">
        <f>INDEX(Partner_details[companyName], MATCH(ggPay[[#This Row],[payee]], Partner_details[user id], 0))</f>
        <v>gg cjsc</v>
      </c>
      <c r="I540" s="21" t="b">
        <f>ISNUMBER(MATCH(ggPay[[#This Row],[payer]], gg_teammates[ID], 0))</f>
        <v>1</v>
      </c>
      <c r="J540" s="21" t="b">
        <f>OR(ISNUMBER(MATCH(ggPay[[#This Row],[payer]], $B$2:B539, 0)), ISNUMBER(MATCH(ggPay[[#This Row],[payer]], B541:$B$4998, 0)))</f>
        <v>1</v>
      </c>
      <c r="K540" s="21" t="b">
        <v>0</v>
      </c>
      <c r="L540" s="96" t="s">
        <v>5924</v>
      </c>
    </row>
    <row r="541" spans="1:12">
      <c r="A541" s="107" t="s">
        <v>17228</v>
      </c>
      <c r="B541" s="89">
        <v>825186</v>
      </c>
      <c r="C541" s="89">
        <v>462575</v>
      </c>
      <c r="D541" s="89">
        <v>100</v>
      </c>
      <c r="E541" s="89">
        <v>2</v>
      </c>
      <c r="F541" s="89"/>
      <c r="G541" s="21" t="str">
        <f>INDEX(Partner_details[name], MATCH(ggPay[[#This Row],[payee]], Partner_details[user id], 0))</f>
        <v>Dulcet cafe</v>
      </c>
      <c r="H541" s="21" t="str">
        <f>INDEX(Partner_details[companyName], MATCH(ggPay[[#This Row],[payee]], Partner_details[user id], 0))</f>
        <v>Dulcet cafe</v>
      </c>
      <c r="I541" s="21" t="b">
        <f>ISNUMBER(MATCH(ggPay[[#This Row],[payer]], gg_teammates[ID], 0))</f>
        <v>1</v>
      </c>
      <c r="J541" s="21" t="b">
        <f>OR(ISNUMBER(MATCH(ggPay[[#This Row],[payer]], $B$2:B540, 0)), ISNUMBER(MATCH(ggPay[[#This Row],[payer]], B542:$B$4998, 0)))</f>
        <v>1</v>
      </c>
      <c r="K541" s="21" t="b">
        <v>0</v>
      </c>
      <c r="L541" s="96" t="s">
        <v>5924</v>
      </c>
    </row>
    <row r="542" spans="1:12">
      <c r="A542" s="107" t="s">
        <v>17229</v>
      </c>
      <c r="B542" s="89">
        <v>825186</v>
      </c>
      <c r="C542" s="89">
        <v>462575</v>
      </c>
      <c r="D542" s="89">
        <v>100</v>
      </c>
      <c r="E542" s="89">
        <v>2</v>
      </c>
      <c r="F542" s="89"/>
      <c r="G542" s="21" t="str">
        <f>INDEX(Partner_details[name], MATCH(ggPay[[#This Row],[payee]], Partner_details[user id], 0))</f>
        <v>Dulcet cafe</v>
      </c>
      <c r="H542" s="21" t="str">
        <f>INDEX(Partner_details[companyName], MATCH(ggPay[[#This Row],[payee]], Partner_details[user id], 0))</f>
        <v>Dulcet cafe</v>
      </c>
      <c r="I542" s="21" t="b">
        <f>ISNUMBER(MATCH(ggPay[[#This Row],[payer]], gg_teammates[ID], 0))</f>
        <v>1</v>
      </c>
      <c r="J542" s="21" t="b">
        <f>OR(ISNUMBER(MATCH(ggPay[[#This Row],[payer]], $B$2:B541, 0)), ISNUMBER(MATCH(ggPay[[#This Row],[payer]], B543:$B$4998, 0)))</f>
        <v>1</v>
      </c>
      <c r="K542" s="21" t="b">
        <v>0</v>
      </c>
      <c r="L542" s="96" t="s">
        <v>5924</v>
      </c>
    </row>
    <row r="543" spans="1:12">
      <c r="A543" s="107" t="s">
        <v>17230</v>
      </c>
      <c r="B543" s="89">
        <v>114628</v>
      </c>
      <c r="C543" s="89">
        <v>1091352</v>
      </c>
      <c r="D543" s="89">
        <v>1000</v>
      </c>
      <c r="E543" s="89">
        <v>2</v>
      </c>
      <c r="F543" s="89"/>
      <c r="G543" s="21" t="str">
        <f>INDEX(Partner_details[name], MATCH(ggPay[[#This Row],[payee]], Partner_details[user id], 0))</f>
        <v>Paul Armenia</v>
      </c>
      <c r="H543" s="21" t="str">
        <f>INDEX(Partner_details[companyName], MATCH(ggPay[[#This Row],[payee]], Partner_details[user id], 0))</f>
        <v>Paul</v>
      </c>
      <c r="I543" s="21" t="b">
        <f>ISNUMBER(MATCH(ggPay[[#This Row],[payer]], gg_teammates[ID], 0))</f>
        <v>0</v>
      </c>
      <c r="J543" s="21" t="b">
        <f>OR(ISNUMBER(MATCH(ggPay[[#This Row],[payer]], $B$2:B542, 0)), ISNUMBER(MATCH(ggPay[[#This Row],[payer]], B544:$B$4998, 0)))</f>
        <v>0</v>
      </c>
      <c r="K543" s="21" t="b">
        <v>1</v>
      </c>
      <c r="L543" s="96" t="s">
        <v>5924</v>
      </c>
    </row>
    <row r="544" spans="1:12">
      <c r="A544" s="107" t="s">
        <v>17231</v>
      </c>
      <c r="B544" s="89">
        <v>254974</v>
      </c>
      <c r="C544" s="89">
        <v>1091356</v>
      </c>
      <c r="D544" s="89">
        <v>500</v>
      </c>
      <c r="E544" s="89">
        <v>2</v>
      </c>
      <c r="F544" s="89"/>
      <c r="G544" s="21" t="str">
        <f>INDEX(Partner_details[name], MATCH(ggPay[[#This Row],[payee]], Partner_details[user id], 0))</f>
        <v>Malocco</v>
      </c>
      <c r="H544" s="21" t="str">
        <f>INDEX(Partner_details[companyName], MATCH(ggPay[[#This Row],[payee]], Partner_details[user id], 0))</f>
        <v>Malocco</v>
      </c>
      <c r="I544" s="21" t="b">
        <f>ISNUMBER(MATCH(ggPay[[#This Row],[payer]], gg_teammates[ID], 0))</f>
        <v>0</v>
      </c>
      <c r="J544" s="21" t="b">
        <f>OR(ISNUMBER(MATCH(ggPay[[#This Row],[payer]], $B$2:B543, 0)), ISNUMBER(MATCH(ggPay[[#This Row],[payer]], B545:$B$4998, 0)))</f>
        <v>1</v>
      </c>
      <c r="K544" s="21" t="b">
        <v>1</v>
      </c>
      <c r="L544" s="96" t="s">
        <v>5924</v>
      </c>
    </row>
    <row r="545" spans="1:12" hidden="1">
      <c r="A545" s="107" t="s">
        <v>17231</v>
      </c>
      <c r="B545" s="89">
        <v>254974</v>
      </c>
      <c r="C545" s="89">
        <v>1091356</v>
      </c>
      <c r="D545" s="89">
        <v>500</v>
      </c>
      <c r="E545" s="89">
        <v>3</v>
      </c>
      <c r="F545" s="89"/>
      <c r="G545" s="21" t="str">
        <f>INDEX(Partner_details[name], MATCH(ggPay[[#This Row],[payee]], Partner_details[user id], 0))</f>
        <v>Malocco</v>
      </c>
      <c r="H545" s="21" t="str">
        <f>INDEX(Partner_details[companyName], MATCH(ggPay[[#This Row],[payee]], Partner_details[user id], 0))</f>
        <v>Malocco</v>
      </c>
      <c r="I545" s="21" t="b">
        <f>ISNUMBER(MATCH(ggPay[[#This Row],[payer]], gg_teammates[ID], 0))</f>
        <v>0</v>
      </c>
      <c r="J545" s="21" t="b">
        <f>OR(ISNUMBER(MATCH(ggPay[[#This Row],[payer]], $B$2:B544, 0)), ISNUMBER(MATCH(ggPay[[#This Row],[payer]], B546:$B$4998, 0)))</f>
        <v>1</v>
      </c>
      <c r="K545" s="21" t="b">
        <v>1</v>
      </c>
      <c r="L545" s="96" t="s">
        <v>5924</v>
      </c>
    </row>
    <row r="546" spans="1:12">
      <c r="A546" s="107" t="s">
        <v>17232</v>
      </c>
      <c r="B546" s="89">
        <v>161991</v>
      </c>
      <c r="C546" s="89">
        <v>1091356</v>
      </c>
      <c r="D546" s="89">
        <v>1000</v>
      </c>
      <c r="E546" s="89">
        <v>2</v>
      </c>
      <c r="F546" s="89"/>
      <c r="G546" s="21" t="str">
        <f>INDEX(Partner_details[name], MATCH(ggPay[[#This Row],[payee]], Partner_details[user id], 0))</f>
        <v>Malocco</v>
      </c>
      <c r="H546" s="21" t="str">
        <f>INDEX(Partner_details[companyName], MATCH(ggPay[[#This Row],[payee]], Partner_details[user id], 0))</f>
        <v>Malocco</v>
      </c>
      <c r="I546" s="21" t="b">
        <f>ISNUMBER(MATCH(ggPay[[#This Row],[payer]], gg_teammates[ID], 0))</f>
        <v>0</v>
      </c>
      <c r="J546" s="21" t="b">
        <f>OR(ISNUMBER(MATCH(ggPay[[#This Row],[payer]], $B$2:B545, 0)), ISNUMBER(MATCH(ggPay[[#This Row],[payer]], B547:$B$4998, 0)))</f>
        <v>0</v>
      </c>
      <c r="K546" s="21" t="b">
        <v>1</v>
      </c>
      <c r="L546" s="96" t="s">
        <v>5924</v>
      </c>
    </row>
    <row r="547" spans="1:12">
      <c r="A547" s="107" t="s">
        <v>17233</v>
      </c>
      <c r="B547" s="89">
        <v>657873</v>
      </c>
      <c r="C547" s="89">
        <v>80996</v>
      </c>
      <c r="D547" s="89">
        <v>500</v>
      </c>
      <c r="E547" s="89">
        <v>2</v>
      </c>
      <c r="F547" s="89"/>
      <c r="G547" s="21" t="str">
        <f>INDEX(Partner_details[name], MATCH(ggPay[[#This Row],[payee]], Partner_details[user id], 0))</f>
        <v>Lumen Coffee</v>
      </c>
      <c r="H547" s="21" t="str">
        <f>INDEX(Partner_details[companyName], MATCH(ggPay[[#This Row],[payee]], Partner_details[user id], 0))</f>
        <v>Lumen Coffee</v>
      </c>
      <c r="I547" s="21" t="b">
        <f>ISNUMBER(MATCH(ggPay[[#This Row],[payer]], gg_teammates[ID], 0))</f>
        <v>0</v>
      </c>
      <c r="J547" s="21" t="b">
        <f>OR(ISNUMBER(MATCH(ggPay[[#This Row],[payer]], $B$2:B546, 0)), ISNUMBER(MATCH(ggPay[[#This Row],[payer]], B548:$B$4998, 0)))</f>
        <v>1</v>
      </c>
      <c r="K547" s="21" t="b">
        <v>1</v>
      </c>
      <c r="L547" s="96" t="s">
        <v>5924</v>
      </c>
    </row>
    <row r="548" spans="1:12">
      <c r="A548" s="107" t="s">
        <v>17234</v>
      </c>
      <c r="B548" s="89">
        <v>126562</v>
      </c>
      <c r="C548" s="89">
        <v>1091356</v>
      </c>
      <c r="D548" s="89">
        <v>500</v>
      </c>
      <c r="E548" s="89">
        <v>2</v>
      </c>
      <c r="F548" s="89"/>
      <c r="G548" s="21" t="str">
        <f>INDEX(Partner_details[name], MATCH(ggPay[[#This Row],[payee]], Partner_details[user id], 0))</f>
        <v>Malocco</v>
      </c>
      <c r="H548" s="21" t="str">
        <f>INDEX(Partner_details[companyName], MATCH(ggPay[[#This Row],[payee]], Partner_details[user id], 0))</f>
        <v>Malocco</v>
      </c>
      <c r="I548" s="21" t="b">
        <f>ISNUMBER(MATCH(ggPay[[#This Row],[payer]], gg_teammates[ID], 0))</f>
        <v>0</v>
      </c>
      <c r="J548" s="21" t="b">
        <f>OR(ISNUMBER(MATCH(ggPay[[#This Row],[payer]], $B$2:B547, 0)), ISNUMBER(MATCH(ggPay[[#This Row],[payer]], B549:$B$4998, 0)))</f>
        <v>0</v>
      </c>
      <c r="K548" s="21" t="b">
        <v>1</v>
      </c>
      <c r="L548" s="96" t="s">
        <v>5924</v>
      </c>
    </row>
    <row r="549" spans="1:12">
      <c r="A549" s="107" t="s">
        <v>17235</v>
      </c>
      <c r="B549" s="89">
        <v>50577</v>
      </c>
      <c r="C549" s="89">
        <v>1091620</v>
      </c>
      <c r="D549" s="89">
        <v>500</v>
      </c>
      <c r="E549" s="89">
        <v>2</v>
      </c>
      <c r="F549" s="89"/>
      <c r="G549" s="21" t="e">
        <f>INDEX(Partner_details[name], MATCH(ggPay[[#This Row],[payee]], Partner_details[user id], 0))</f>
        <v>#N/A</v>
      </c>
      <c r="H549" s="21" t="e">
        <f>INDEX(Partner_details[companyName], MATCH(ggPay[[#This Row],[payee]], Partner_details[user id], 0))</f>
        <v>#N/A</v>
      </c>
      <c r="I549" s="21" t="b">
        <f>ISNUMBER(MATCH(ggPay[[#This Row],[payer]], gg_teammates[ID], 0))</f>
        <v>0</v>
      </c>
      <c r="J549" s="21" t="b">
        <f>OR(ISNUMBER(MATCH(ggPay[[#This Row],[payer]], $B$2:B548, 0)), ISNUMBER(MATCH(ggPay[[#This Row],[payer]], B550:$B$4998, 0)))</f>
        <v>0</v>
      </c>
      <c r="K549" s="21" t="b">
        <v>0</v>
      </c>
      <c r="L549" s="96" t="s">
        <v>5924</v>
      </c>
    </row>
    <row r="550" spans="1:12" hidden="1">
      <c r="A550" s="107" t="s">
        <v>17236</v>
      </c>
      <c r="B550" s="89">
        <v>957701</v>
      </c>
      <c r="C550" s="89">
        <v>325453</v>
      </c>
      <c r="D550" s="89">
        <v>950</v>
      </c>
      <c r="E550" s="89">
        <v>1</v>
      </c>
      <c r="F550" s="89"/>
      <c r="G550" s="21" t="e">
        <f>INDEX(Partner_details[name], MATCH(ggPay[[#This Row],[payee]], Partner_details[user id], 0))</f>
        <v>#N/A</v>
      </c>
      <c r="H550" s="21" t="e">
        <f>INDEX(Partner_details[companyName], MATCH(ggPay[[#This Row],[payee]], Partner_details[user id], 0))</f>
        <v>#N/A</v>
      </c>
      <c r="I550" s="21" t="b">
        <f>ISNUMBER(MATCH(ggPay[[#This Row],[payer]], gg_teammates[ID], 0))</f>
        <v>1</v>
      </c>
      <c r="J550" s="21" t="b">
        <f>OR(ISNUMBER(MATCH(ggPay[[#This Row],[payer]], $B$2:B549, 0)), ISNUMBER(MATCH(ggPay[[#This Row],[payer]], B551:$B$4998, 0)))</f>
        <v>1</v>
      </c>
      <c r="K550" s="21" t="b">
        <v>0</v>
      </c>
      <c r="L550" s="96" t="s">
        <v>5924</v>
      </c>
    </row>
    <row r="551" spans="1:12">
      <c r="A551" s="107" t="s">
        <v>17236</v>
      </c>
      <c r="B551" s="89">
        <v>957701</v>
      </c>
      <c r="C551" s="89">
        <v>325453</v>
      </c>
      <c r="D551" s="89">
        <v>950</v>
      </c>
      <c r="E551" s="89">
        <v>2</v>
      </c>
      <c r="F551" s="89"/>
      <c r="G551" s="21" t="e">
        <f>INDEX(Partner_details[name], MATCH(ggPay[[#This Row],[payee]], Partner_details[user id], 0))</f>
        <v>#N/A</v>
      </c>
      <c r="H551" s="21" t="e">
        <f>INDEX(Partner_details[companyName], MATCH(ggPay[[#This Row],[payee]], Partner_details[user id], 0))</f>
        <v>#N/A</v>
      </c>
      <c r="I551" s="21" t="b">
        <f>ISNUMBER(MATCH(ggPay[[#This Row],[payer]], gg_teammates[ID], 0))</f>
        <v>1</v>
      </c>
      <c r="J551" s="21" t="b">
        <f>OR(ISNUMBER(MATCH(ggPay[[#This Row],[payer]], $B$2:B550, 0)), ISNUMBER(MATCH(ggPay[[#This Row],[payer]], B552:$B$4998, 0)))</f>
        <v>1</v>
      </c>
      <c r="K551" s="21" t="b">
        <v>0</v>
      </c>
      <c r="L551" s="96" t="s">
        <v>5924</v>
      </c>
    </row>
    <row r="552" spans="1:12">
      <c r="A552" s="107" t="s">
        <v>17237</v>
      </c>
      <c r="B552" s="89">
        <v>1109401</v>
      </c>
      <c r="C552" s="89">
        <v>815282</v>
      </c>
      <c r="D552" s="89">
        <v>500</v>
      </c>
      <c r="E552" s="89">
        <v>2</v>
      </c>
      <c r="F552" s="89"/>
      <c r="G552" s="21" t="str">
        <f>INDEX(Partner_details[name], MATCH(ggPay[[#This Row],[payee]], Partner_details[user id], 0))</f>
        <v>Mane Koshkakaryan</v>
      </c>
      <c r="H552" s="21" t="str">
        <f>INDEX(Partner_details[companyName], MATCH(ggPay[[#This Row],[payee]], Partner_details[user id], 0))</f>
        <v>Bisquit</v>
      </c>
      <c r="I552" s="21" t="b">
        <f>ISNUMBER(MATCH(ggPay[[#This Row],[payer]], gg_teammates[ID], 0))</f>
        <v>0</v>
      </c>
      <c r="J552" s="21" t="b">
        <f>OR(ISNUMBER(MATCH(ggPay[[#This Row],[payer]], $B$2:B551, 0)), ISNUMBER(MATCH(ggPay[[#This Row],[payer]], B553:$B$4998, 0)))</f>
        <v>1</v>
      </c>
      <c r="K552" s="21" t="b">
        <v>0</v>
      </c>
      <c r="L552" s="96" t="s">
        <v>5924</v>
      </c>
    </row>
    <row r="553" spans="1:12">
      <c r="A553" s="107" t="s">
        <v>17238</v>
      </c>
      <c r="B553" s="89">
        <v>14188</v>
      </c>
      <c r="C553" s="89">
        <v>105886</v>
      </c>
      <c r="D553" s="89">
        <v>2000</v>
      </c>
      <c r="E553" s="89">
        <v>2</v>
      </c>
      <c r="F553" s="89"/>
      <c r="G553" s="21" t="str">
        <f>INDEX(Partner_details[name], MATCH(ggPay[[#This Row],[payee]], Partner_details[user id], 0))</f>
        <v>Mov</v>
      </c>
      <c r="H553" s="21" t="str">
        <f>INDEX(Partner_details[companyName], MATCH(ggPay[[#This Row],[payee]], Partner_details[user id], 0))</f>
        <v>Avetis Grigoryan</v>
      </c>
      <c r="I553" s="21" t="b">
        <f>ISNUMBER(MATCH(ggPay[[#This Row],[payer]], gg_teammates[ID], 0))</f>
        <v>0</v>
      </c>
      <c r="J553" s="21" t="b">
        <f>OR(ISNUMBER(MATCH(ggPay[[#This Row],[payer]], $B$2:B552, 0)), ISNUMBER(MATCH(ggPay[[#This Row],[payer]], B554:$B$4998, 0)))</f>
        <v>1</v>
      </c>
      <c r="K553" s="21" t="b">
        <v>0</v>
      </c>
      <c r="L553" s="96" t="s">
        <v>5924</v>
      </c>
    </row>
    <row r="554" spans="1:12">
      <c r="A554" s="107" t="s">
        <v>17239</v>
      </c>
      <c r="B554" s="89">
        <v>483651</v>
      </c>
      <c r="C554" s="89">
        <v>1091352</v>
      </c>
      <c r="D554" s="89">
        <v>1000</v>
      </c>
      <c r="E554" s="89">
        <v>2</v>
      </c>
      <c r="F554" s="89"/>
      <c r="G554" s="21" t="str">
        <f>INDEX(Partner_details[name], MATCH(ggPay[[#This Row],[payee]], Partner_details[user id], 0))</f>
        <v>Paul Armenia</v>
      </c>
      <c r="H554" s="21" t="str">
        <f>INDEX(Partner_details[companyName], MATCH(ggPay[[#This Row],[payee]], Partner_details[user id], 0))</f>
        <v>Paul</v>
      </c>
      <c r="I554" s="21" t="b">
        <f>ISNUMBER(MATCH(ggPay[[#This Row],[payer]], gg_teammates[ID], 0))</f>
        <v>0</v>
      </c>
      <c r="J554" s="21" t="b">
        <f>OR(ISNUMBER(MATCH(ggPay[[#This Row],[payer]], $B$2:B553, 0)), ISNUMBER(MATCH(ggPay[[#This Row],[payer]], B555:$B$4998, 0)))</f>
        <v>1</v>
      </c>
      <c r="K554" s="21" t="b">
        <v>0</v>
      </c>
      <c r="L554" s="96" t="s">
        <v>5924</v>
      </c>
    </row>
    <row r="555" spans="1:12">
      <c r="A555" s="107" t="s">
        <v>17240</v>
      </c>
      <c r="B555" s="89">
        <v>649325</v>
      </c>
      <c r="C555" s="89">
        <v>527526</v>
      </c>
      <c r="D555" s="89">
        <v>500</v>
      </c>
      <c r="E555" s="89">
        <v>2</v>
      </c>
      <c r="F555" s="89"/>
      <c r="G555" s="21" t="str">
        <f>INDEX(Partner_details[name], MATCH(ggPay[[#This Row],[payee]], Partner_details[user id], 0))</f>
        <v>Bardak</v>
      </c>
      <c r="H555" s="21" t="str">
        <f>INDEX(Partner_details[companyName], MATCH(ggPay[[#This Row],[payee]], Partner_details[user id], 0))</f>
        <v>Bardak</v>
      </c>
      <c r="I555" s="21" t="b">
        <f>ISNUMBER(MATCH(ggPay[[#This Row],[payer]], gg_teammates[ID], 0))</f>
        <v>0</v>
      </c>
      <c r="J555" s="21" t="b">
        <f>OR(ISNUMBER(MATCH(ggPay[[#This Row],[payer]], $B$2:B554, 0)), ISNUMBER(MATCH(ggPay[[#This Row],[payer]], B556:$B$4998, 0)))</f>
        <v>1</v>
      </c>
      <c r="K555" s="21" t="b">
        <v>0</v>
      </c>
      <c r="L555" s="96" t="s">
        <v>5924</v>
      </c>
    </row>
    <row r="556" spans="1:12">
      <c r="A556" s="107" t="s">
        <v>17241</v>
      </c>
      <c r="B556" s="89">
        <v>174342</v>
      </c>
      <c r="C556" s="89">
        <v>1091352</v>
      </c>
      <c r="D556" s="89">
        <v>1000</v>
      </c>
      <c r="E556" s="89">
        <v>2</v>
      </c>
      <c r="F556" s="89"/>
      <c r="G556" s="21" t="str">
        <f>INDEX(Partner_details[name], MATCH(ggPay[[#This Row],[payee]], Partner_details[user id], 0))</f>
        <v>Paul Armenia</v>
      </c>
      <c r="H556" s="21" t="str">
        <f>INDEX(Partner_details[companyName], MATCH(ggPay[[#This Row],[payee]], Partner_details[user id], 0))</f>
        <v>Paul</v>
      </c>
      <c r="I556" s="21" t="b">
        <f>ISNUMBER(MATCH(ggPay[[#This Row],[payer]], gg_teammates[ID], 0))</f>
        <v>0</v>
      </c>
      <c r="J556" s="21" t="b">
        <f>OR(ISNUMBER(MATCH(ggPay[[#This Row],[payer]], $B$2:B555, 0)), ISNUMBER(MATCH(ggPay[[#This Row],[payer]], B557:$B$4998, 0)))</f>
        <v>0</v>
      </c>
      <c r="K556" s="21" t="b">
        <v>1</v>
      </c>
      <c r="L556" s="96" t="s">
        <v>5924</v>
      </c>
    </row>
    <row r="557" spans="1:12" hidden="1">
      <c r="A557" s="107" t="s">
        <v>17242</v>
      </c>
      <c r="B557" s="89">
        <v>199025</v>
      </c>
      <c r="C557" s="89">
        <v>1091352</v>
      </c>
      <c r="D557" s="89">
        <v>2000</v>
      </c>
      <c r="E557" s="89">
        <v>3</v>
      </c>
      <c r="F557" s="89"/>
      <c r="G557" s="21" t="str">
        <f>INDEX(Partner_details[name], MATCH(ggPay[[#This Row],[payee]], Partner_details[user id], 0))</f>
        <v>Paul Armenia</v>
      </c>
      <c r="H557" s="21" t="str">
        <f>INDEX(Partner_details[companyName], MATCH(ggPay[[#This Row],[payee]], Partner_details[user id], 0))</f>
        <v>Paul</v>
      </c>
      <c r="I557" s="21" t="b">
        <f>ISNUMBER(MATCH(ggPay[[#This Row],[payer]], gg_teammates[ID], 0))</f>
        <v>0</v>
      </c>
      <c r="J557" s="21" t="b">
        <f>OR(ISNUMBER(MATCH(ggPay[[#This Row],[payer]], $B$2:B556, 0)), ISNUMBER(MATCH(ggPay[[#This Row],[payer]], B558:$B$4998, 0)))</f>
        <v>0</v>
      </c>
      <c r="K557" s="21" t="b">
        <v>1</v>
      </c>
      <c r="L557" s="96" t="s">
        <v>5924</v>
      </c>
    </row>
    <row r="558" spans="1:12">
      <c r="A558" s="107" t="s">
        <v>17243</v>
      </c>
      <c r="B558" s="89">
        <v>636948</v>
      </c>
      <c r="C558" s="89">
        <v>296783</v>
      </c>
      <c r="D558" s="89">
        <v>1000</v>
      </c>
      <c r="E558" s="89">
        <v>2</v>
      </c>
      <c r="F558" s="89"/>
      <c r="G558" s="21" t="str">
        <f>INDEX(Partner_details[name], MATCH(ggPay[[#This Row],[payee]], Partner_details[user id], 0))</f>
        <v>Lyuba</v>
      </c>
      <c r="H558" s="21" t="str">
        <f>INDEX(Partner_details[companyName], MATCH(ggPay[[#This Row],[payee]], Partner_details[user id], 0))</f>
        <v>Beer academy</v>
      </c>
      <c r="I558" s="21" t="b">
        <f>ISNUMBER(MATCH(ggPay[[#This Row],[payer]], gg_teammates[ID], 0))</f>
        <v>0</v>
      </c>
      <c r="J558" s="21" t="b">
        <f>OR(ISNUMBER(MATCH(ggPay[[#This Row],[payer]], $B$2:B557, 0)), ISNUMBER(MATCH(ggPay[[#This Row],[payer]], B559:$B$4998, 0)))</f>
        <v>0</v>
      </c>
      <c r="K558" s="21" t="b">
        <v>1</v>
      </c>
      <c r="L558" s="96" t="s">
        <v>5924</v>
      </c>
    </row>
    <row r="559" spans="1:12">
      <c r="A559" s="107" t="s">
        <v>17244</v>
      </c>
      <c r="B559" s="89">
        <v>863200</v>
      </c>
      <c r="C559" s="89">
        <v>1091620</v>
      </c>
      <c r="D559" s="89">
        <v>500</v>
      </c>
      <c r="E559" s="89">
        <v>2</v>
      </c>
      <c r="F559" s="89"/>
      <c r="G559" s="21" t="e">
        <f>INDEX(Partner_details[name], MATCH(ggPay[[#This Row],[payee]], Partner_details[user id], 0))</f>
        <v>#N/A</v>
      </c>
      <c r="H559" s="21" t="e">
        <f>INDEX(Partner_details[companyName], MATCH(ggPay[[#This Row],[payee]], Partner_details[user id], 0))</f>
        <v>#N/A</v>
      </c>
      <c r="I559" s="21" t="b">
        <f>ISNUMBER(MATCH(ggPay[[#This Row],[payer]], gg_teammates[ID], 0))</f>
        <v>0</v>
      </c>
      <c r="J559" s="21" t="b">
        <f>OR(ISNUMBER(MATCH(ggPay[[#This Row],[payer]], $B$2:B558, 0)), ISNUMBER(MATCH(ggPay[[#This Row],[payer]], B560:$B$4998, 0)))</f>
        <v>1</v>
      </c>
      <c r="K559" s="21" t="b">
        <v>1</v>
      </c>
      <c r="L559" s="96" t="s">
        <v>5924</v>
      </c>
    </row>
    <row r="560" spans="1:12">
      <c r="A560" s="107" t="s">
        <v>17245</v>
      </c>
      <c r="B560" s="89">
        <v>22292</v>
      </c>
      <c r="C560" s="89">
        <v>80996</v>
      </c>
      <c r="D560" s="89">
        <v>500</v>
      </c>
      <c r="E560" s="89">
        <v>2</v>
      </c>
      <c r="F560" s="89"/>
      <c r="G560" s="21" t="str">
        <f>INDEX(Partner_details[name], MATCH(ggPay[[#This Row],[payee]], Partner_details[user id], 0))</f>
        <v>Lumen Coffee</v>
      </c>
      <c r="H560" s="21" t="str">
        <f>INDEX(Partner_details[companyName], MATCH(ggPay[[#This Row],[payee]], Partner_details[user id], 0))</f>
        <v>Lumen Coffee</v>
      </c>
      <c r="I560" s="21" t="b">
        <f>ISNUMBER(MATCH(ggPay[[#This Row],[payer]], gg_teammates[ID], 0))</f>
        <v>0</v>
      </c>
      <c r="J560" s="21" t="b">
        <f>OR(ISNUMBER(MATCH(ggPay[[#This Row],[payer]], $B$2:B559, 0)), ISNUMBER(MATCH(ggPay[[#This Row],[payer]], B561:$B$4998, 0)))</f>
        <v>1</v>
      </c>
      <c r="K560" s="21" t="b">
        <v>0</v>
      </c>
      <c r="L560" s="96" t="s">
        <v>5924</v>
      </c>
    </row>
    <row r="561" spans="1:12">
      <c r="A561" s="107" t="s">
        <v>17246</v>
      </c>
      <c r="B561" s="89">
        <v>798</v>
      </c>
      <c r="C561" s="89">
        <v>248736</v>
      </c>
      <c r="D561" s="89">
        <v>500</v>
      </c>
      <c r="E561" s="89">
        <v>2</v>
      </c>
      <c r="F561" s="89"/>
      <c r="G561" s="21" t="str">
        <f>INDEX(Partner_details[name], MATCH(ggPay[[#This Row],[payee]], Partner_details[user id], 0))</f>
        <v>Karo</v>
      </c>
      <c r="H561" s="21" t="str">
        <f>INDEX(Partner_details[companyName], MATCH(ggPay[[#This Row],[payee]], Partner_details[user id], 0))</f>
        <v>Venlo</v>
      </c>
      <c r="I561" s="21" t="b">
        <f>ISNUMBER(MATCH(ggPay[[#This Row],[payer]], gg_teammates[ID], 0))</f>
        <v>1</v>
      </c>
      <c r="J561" s="21" t="b">
        <f>OR(ISNUMBER(MATCH(ggPay[[#This Row],[payer]], $B$2:B560, 0)), ISNUMBER(MATCH(ggPay[[#This Row],[payer]], B562:$B$4998, 0)))</f>
        <v>1</v>
      </c>
      <c r="K561" s="21" t="b">
        <v>0</v>
      </c>
      <c r="L561" s="96" t="s">
        <v>5924</v>
      </c>
    </row>
    <row r="562" spans="1:12">
      <c r="A562" s="107" t="s">
        <v>17247</v>
      </c>
      <c r="B562" s="89">
        <v>743267</v>
      </c>
      <c r="C562" s="89">
        <v>1091352</v>
      </c>
      <c r="D562" s="89">
        <v>500</v>
      </c>
      <c r="E562" s="89">
        <v>2</v>
      </c>
      <c r="F562" s="89"/>
      <c r="G562" s="21" t="str">
        <f>INDEX(Partner_details[name], MATCH(ggPay[[#This Row],[payee]], Partner_details[user id], 0))</f>
        <v>Paul Armenia</v>
      </c>
      <c r="H562" s="21" t="str">
        <f>INDEX(Partner_details[companyName], MATCH(ggPay[[#This Row],[payee]], Partner_details[user id], 0))</f>
        <v>Paul</v>
      </c>
      <c r="I562" s="21" t="b">
        <f>ISNUMBER(MATCH(ggPay[[#This Row],[payer]], gg_teammates[ID], 0))</f>
        <v>0</v>
      </c>
      <c r="J562" s="21" t="b">
        <f>OR(ISNUMBER(MATCH(ggPay[[#This Row],[payer]], $B$2:B561, 0)), ISNUMBER(MATCH(ggPay[[#This Row],[payer]], B563:$B$4998, 0)))</f>
        <v>0</v>
      </c>
      <c r="K562" s="21" t="b">
        <v>1</v>
      </c>
      <c r="L562" s="96" t="s">
        <v>5924</v>
      </c>
    </row>
    <row r="563" spans="1:12">
      <c r="A563" s="107" t="s">
        <v>17248</v>
      </c>
      <c r="B563" s="89">
        <v>825186</v>
      </c>
      <c r="C563" s="89">
        <v>296783</v>
      </c>
      <c r="D563" s="89">
        <v>100</v>
      </c>
      <c r="E563" s="89">
        <v>2</v>
      </c>
      <c r="F563" s="89"/>
      <c r="G563" s="21" t="str">
        <f>INDEX(Partner_details[name], MATCH(ggPay[[#This Row],[payee]], Partner_details[user id], 0))</f>
        <v>Lyuba</v>
      </c>
      <c r="H563" s="21" t="str">
        <f>INDEX(Partner_details[companyName], MATCH(ggPay[[#This Row],[payee]], Partner_details[user id], 0))</f>
        <v>Beer academy</v>
      </c>
      <c r="I563" s="21" t="b">
        <f>ISNUMBER(MATCH(ggPay[[#This Row],[payer]], gg_teammates[ID], 0))</f>
        <v>1</v>
      </c>
      <c r="J563" s="21" t="b">
        <f>OR(ISNUMBER(MATCH(ggPay[[#This Row],[payer]], $B$2:B562, 0)), ISNUMBER(MATCH(ggPay[[#This Row],[payer]], B564:$B$4998, 0)))</f>
        <v>1</v>
      </c>
      <c r="K563" s="21" t="b">
        <v>0</v>
      </c>
      <c r="L563" s="96" t="s">
        <v>5924</v>
      </c>
    </row>
    <row r="564" spans="1:12">
      <c r="A564" s="107" t="s">
        <v>17249</v>
      </c>
      <c r="B564" s="89">
        <v>825186</v>
      </c>
      <c r="C564" s="89">
        <v>236892</v>
      </c>
      <c r="D564" s="89">
        <v>100</v>
      </c>
      <c r="E564" s="89">
        <v>2</v>
      </c>
      <c r="F564" s="89"/>
      <c r="G564" s="21" t="str">
        <f>INDEX(Partner_details[name], MATCH(ggPay[[#This Row],[payee]], Partner_details[user id], 0))</f>
        <v>Buzand Cafe</v>
      </c>
      <c r="H564" s="21" t="str">
        <f>INDEX(Partner_details[companyName], MATCH(ggPay[[#This Row],[payee]], Partner_details[user id], 0))</f>
        <v>Buzand cafe</v>
      </c>
      <c r="I564" s="21" t="b">
        <f>ISNUMBER(MATCH(ggPay[[#This Row],[payer]], gg_teammates[ID], 0))</f>
        <v>1</v>
      </c>
      <c r="J564" s="21" t="b">
        <f>OR(ISNUMBER(MATCH(ggPay[[#This Row],[payer]], $B$2:B563, 0)), ISNUMBER(MATCH(ggPay[[#This Row],[payer]], B565:$B$4998, 0)))</f>
        <v>1</v>
      </c>
      <c r="K564" s="21" t="b">
        <v>0</v>
      </c>
      <c r="L564" s="96" t="s">
        <v>5924</v>
      </c>
    </row>
    <row r="565" spans="1:12">
      <c r="A565" s="107" t="s">
        <v>17250</v>
      </c>
      <c r="B565" s="89">
        <v>38182</v>
      </c>
      <c r="C565" s="89">
        <v>1091356</v>
      </c>
      <c r="D565" s="89">
        <v>1000</v>
      </c>
      <c r="E565" s="89">
        <v>2</v>
      </c>
      <c r="F565" s="89"/>
      <c r="G565" s="21" t="str">
        <f>INDEX(Partner_details[name], MATCH(ggPay[[#This Row],[payee]], Partner_details[user id], 0))</f>
        <v>Malocco</v>
      </c>
      <c r="H565" s="21" t="str">
        <f>INDEX(Partner_details[companyName], MATCH(ggPay[[#This Row],[payee]], Partner_details[user id], 0))</f>
        <v>Malocco</v>
      </c>
      <c r="I565" s="21" t="b">
        <f>ISNUMBER(MATCH(ggPay[[#This Row],[payer]], gg_teammates[ID], 0))</f>
        <v>0</v>
      </c>
      <c r="J565" s="21" t="b">
        <f>OR(ISNUMBER(MATCH(ggPay[[#This Row],[payer]], $B$2:B564, 0)), ISNUMBER(MATCH(ggPay[[#This Row],[payer]], B566:$B$4998, 0)))</f>
        <v>1</v>
      </c>
      <c r="K565" s="21" t="b">
        <v>0</v>
      </c>
      <c r="L565" s="96" t="s">
        <v>5924</v>
      </c>
    </row>
    <row r="566" spans="1:12">
      <c r="A566" s="107" t="s">
        <v>17251</v>
      </c>
      <c r="B566" s="89">
        <v>833698</v>
      </c>
      <c r="C566" s="89">
        <v>1091620</v>
      </c>
      <c r="D566" s="89">
        <v>400</v>
      </c>
      <c r="E566" s="89">
        <v>2</v>
      </c>
      <c r="F566" s="89"/>
      <c r="G566" s="21" t="e">
        <f>INDEX(Partner_details[name], MATCH(ggPay[[#This Row],[payee]], Partner_details[user id], 0))</f>
        <v>#N/A</v>
      </c>
      <c r="H566" s="21" t="e">
        <f>INDEX(Partner_details[companyName], MATCH(ggPay[[#This Row],[payee]], Partner_details[user id], 0))</f>
        <v>#N/A</v>
      </c>
      <c r="I566" s="21" t="b">
        <f>ISNUMBER(MATCH(ggPay[[#This Row],[payer]], gg_teammates[ID], 0))</f>
        <v>0</v>
      </c>
      <c r="J566" s="21" t="b">
        <f>OR(ISNUMBER(MATCH(ggPay[[#This Row],[payer]], $B$2:B565, 0)), ISNUMBER(MATCH(ggPay[[#This Row],[payer]], B567:$B$4998, 0)))</f>
        <v>0</v>
      </c>
      <c r="K566" s="21" t="b">
        <v>1</v>
      </c>
      <c r="L566" s="96" t="s">
        <v>5924</v>
      </c>
    </row>
    <row r="567" spans="1:12">
      <c r="A567" s="107" t="s">
        <v>17252</v>
      </c>
      <c r="B567" s="89">
        <v>825186</v>
      </c>
      <c r="C567" s="89">
        <v>818563</v>
      </c>
      <c r="D567" s="89">
        <v>100</v>
      </c>
      <c r="E567" s="89">
        <v>2</v>
      </c>
      <c r="F567" s="89"/>
      <c r="G567" s="21" t="str">
        <f>INDEX(Partner_details[name], MATCH(ggPay[[#This Row],[payee]], Partner_details[user id], 0))</f>
        <v>Arsen</v>
      </c>
      <c r="H567" s="21" t="str">
        <f>INDEX(Partner_details[companyName], MATCH(ggPay[[#This Row],[payee]], Partner_details[user id], 0))</f>
        <v>gg cjsc</v>
      </c>
      <c r="I567" s="21" t="b">
        <f>ISNUMBER(MATCH(ggPay[[#This Row],[payer]], gg_teammates[ID], 0))</f>
        <v>1</v>
      </c>
      <c r="J567" s="21" t="b">
        <f>OR(ISNUMBER(MATCH(ggPay[[#This Row],[payer]], $B$2:B566, 0)), ISNUMBER(MATCH(ggPay[[#This Row],[payer]], B568:$B$4998, 0)))</f>
        <v>1</v>
      </c>
      <c r="K567" s="21" t="b">
        <v>0</v>
      </c>
      <c r="L567" s="96" t="s">
        <v>5924</v>
      </c>
    </row>
    <row r="568" spans="1:12">
      <c r="A568" s="107" t="s">
        <v>17253</v>
      </c>
      <c r="B568" s="89">
        <v>825186</v>
      </c>
      <c r="C568" s="89">
        <v>296783</v>
      </c>
      <c r="D568" s="89">
        <v>100</v>
      </c>
      <c r="E568" s="89">
        <v>2</v>
      </c>
      <c r="F568" s="89"/>
      <c r="G568" s="21" t="str">
        <f>INDEX(Partner_details[name], MATCH(ggPay[[#This Row],[payee]], Partner_details[user id], 0))</f>
        <v>Lyuba</v>
      </c>
      <c r="H568" s="21" t="str">
        <f>INDEX(Partner_details[companyName], MATCH(ggPay[[#This Row],[payee]], Partner_details[user id], 0))</f>
        <v>Beer academy</v>
      </c>
      <c r="I568" s="21" t="b">
        <f>ISNUMBER(MATCH(ggPay[[#This Row],[payer]], gg_teammates[ID], 0))</f>
        <v>1</v>
      </c>
      <c r="J568" s="21" t="b">
        <f>OR(ISNUMBER(MATCH(ggPay[[#This Row],[payer]], $B$2:B567, 0)), ISNUMBER(MATCH(ggPay[[#This Row],[payer]], B569:$B$4998, 0)))</f>
        <v>1</v>
      </c>
      <c r="K568" s="21" t="b">
        <v>0</v>
      </c>
      <c r="L568" s="96" t="s">
        <v>5924</v>
      </c>
    </row>
    <row r="569" spans="1:12">
      <c r="A569" s="107" t="s">
        <v>17254</v>
      </c>
      <c r="B569" s="89">
        <v>825186</v>
      </c>
      <c r="C569" s="89">
        <v>296783</v>
      </c>
      <c r="D569" s="89">
        <v>100</v>
      </c>
      <c r="E569" s="89">
        <v>2</v>
      </c>
      <c r="F569" s="89"/>
      <c r="G569" s="21" t="str">
        <f>INDEX(Partner_details[name], MATCH(ggPay[[#This Row],[payee]], Partner_details[user id], 0))</f>
        <v>Lyuba</v>
      </c>
      <c r="H569" s="21" t="str">
        <f>INDEX(Partner_details[companyName], MATCH(ggPay[[#This Row],[payee]], Partner_details[user id], 0))</f>
        <v>Beer academy</v>
      </c>
      <c r="I569" s="21" t="b">
        <f>ISNUMBER(MATCH(ggPay[[#This Row],[payer]], gg_teammates[ID], 0))</f>
        <v>1</v>
      </c>
      <c r="J569" s="21" t="b">
        <f>OR(ISNUMBER(MATCH(ggPay[[#This Row],[payer]], $B$2:B568, 0)), ISNUMBER(MATCH(ggPay[[#This Row],[payer]], B570:$B$4998, 0)))</f>
        <v>1</v>
      </c>
      <c r="K569" s="21" t="b">
        <v>0</v>
      </c>
      <c r="L569" s="96" t="s">
        <v>5924</v>
      </c>
    </row>
    <row r="570" spans="1:12">
      <c r="A570" s="107" t="s">
        <v>17255</v>
      </c>
      <c r="B570" s="89">
        <v>825186</v>
      </c>
      <c r="C570" s="89">
        <v>825186</v>
      </c>
      <c r="D570" s="89">
        <v>100</v>
      </c>
      <c r="E570" s="89">
        <v>2</v>
      </c>
      <c r="F570" s="89"/>
      <c r="G570" s="21" t="str">
        <f>INDEX(Partner_details[name], MATCH(ggPay[[#This Row],[payee]], Partner_details[user id], 0))</f>
        <v>Tigran</v>
      </c>
      <c r="H570" s="21" t="str">
        <f>INDEX(Partner_details[companyName], MATCH(ggPay[[#This Row],[payee]], Partner_details[user id], 0))</f>
        <v>gg cjsc</v>
      </c>
      <c r="I570" s="21" t="b">
        <f>ISNUMBER(MATCH(ggPay[[#This Row],[payer]], gg_teammates[ID], 0))</f>
        <v>1</v>
      </c>
      <c r="J570" s="21" t="b">
        <f>OR(ISNUMBER(MATCH(ggPay[[#This Row],[payer]], $B$2:B569, 0)), ISNUMBER(MATCH(ggPay[[#This Row],[payer]], B571:$B$4998, 0)))</f>
        <v>1</v>
      </c>
      <c r="K570" s="21" t="b">
        <v>0</v>
      </c>
      <c r="L570" s="96" t="s">
        <v>5924</v>
      </c>
    </row>
    <row r="571" spans="1:12" hidden="1">
      <c r="A571" s="107" t="s">
        <v>17255</v>
      </c>
      <c r="B571" s="89">
        <v>825186</v>
      </c>
      <c r="C571" s="89">
        <v>296783</v>
      </c>
      <c r="D571" s="89">
        <v>100</v>
      </c>
      <c r="E571" s="89">
        <v>3</v>
      </c>
      <c r="F571" s="89" t="s">
        <v>6054</v>
      </c>
      <c r="G571" s="21" t="str">
        <f>INDEX(Partner_details[name], MATCH(ggPay[[#This Row],[payee]], Partner_details[user id], 0))</f>
        <v>Lyuba</v>
      </c>
      <c r="H571" s="21" t="str">
        <f>INDEX(Partner_details[companyName], MATCH(ggPay[[#This Row],[payee]], Partner_details[user id], 0))</f>
        <v>Beer academy</v>
      </c>
      <c r="I571" s="21" t="b">
        <f>ISNUMBER(MATCH(ggPay[[#This Row],[payer]], gg_teammates[ID], 0))</f>
        <v>1</v>
      </c>
      <c r="J571" s="21" t="b">
        <f>OR(ISNUMBER(MATCH(ggPay[[#This Row],[payer]], $B$2:B570, 0)), ISNUMBER(MATCH(ggPay[[#This Row],[payer]], B572:$B$4998, 0)))</f>
        <v>1</v>
      </c>
      <c r="K571" s="21" t="b">
        <v>0</v>
      </c>
      <c r="L571" s="96" t="s">
        <v>5924</v>
      </c>
    </row>
    <row r="572" spans="1:12">
      <c r="A572" s="107" t="s">
        <v>17255</v>
      </c>
      <c r="B572" s="89">
        <v>825186</v>
      </c>
      <c r="C572" s="89">
        <v>825186</v>
      </c>
      <c r="D572" s="89">
        <v>100</v>
      </c>
      <c r="E572" s="89">
        <v>2</v>
      </c>
      <c r="F572" s="89"/>
      <c r="G572" s="21" t="str">
        <f>INDEX(Partner_details[name], MATCH(ggPay[[#This Row],[payee]], Partner_details[user id], 0))</f>
        <v>Tigran</v>
      </c>
      <c r="H572" s="21" t="str">
        <f>INDEX(Partner_details[companyName], MATCH(ggPay[[#This Row],[payee]], Partner_details[user id], 0))</f>
        <v>gg cjsc</v>
      </c>
      <c r="I572" s="21" t="b">
        <f>ISNUMBER(MATCH(ggPay[[#This Row],[payer]], gg_teammates[ID], 0))</f>
        <v>1</v>
      </c>
      <c r="J572" s="21" t="b">
        <f>OR(ISNUMBER(MATCH(ggPay[[#This Row],[payer]], $B$2:B571, 0)), ISNUMBER(MATCH(ggPay[[#This Row],[payer]], B573:$B$4998, 0)))</f>
        <v>1</v>
      </c>
      <c r="K572" s="21" t="b">
        <v>0</v>
      </c>
      <c r="L572" s="96" t="s">
        <v>5924</v>
      </c>
    </row>
    <row r="573" spans="1:12" hidden="1">
      <c r="A573" s="107" t="s">
        <v>17256</v>
      </c>
      <c r="B573" s="89">
        <v>388226</v>
      </c>
      <c r="C573" s="89">
        <v>36972</v>
      </c>
      <c r="D573" s="89">
        <v>1000</v>
      </c>
      <c r="E573" s="89">
        <v>3</v>
      </c>
      <c r="F573" s="89"/>
      <c r="G573" s="21" t="str">
        <f>INDEX(Partner_details[name], MATCH(ggPay[[#This Row],[payee]], Partner_details[user id], 0))</f>
        <v xml:space="preserve">Byblos Restaurant </v>
      </c>
      <c r="H573" s="21" t="str">
        <f>INDEX(Partner_details[companyName], MATCH(ggPay[[#This Row],[payee]], Partner_details[user id], 0))</f>
        <v>Byblos</v>
      </c>
      <c r="I573" s="21" t="b">
        <f>ISNUMBER(MATCH(ggPay[[#This Row],[payer]], gg_teammates[ID], 0))</f>
        <v>1</v>
      </c>
      <c r="J573" s="21" t="b">
        <f>OR(ISNUMBER(MATCH(ggPay[[#This Row],[payer]], $B$2:B572, 0)), ISNUMBER(MATCH(ggPay[[#This Row],[payer]], B574:$B$4998, 0)))</f>
        <v>1</v>
      </c>
      <c r="K573" s="21" t="b">
        <v>1</v>
      </c>
      <c r="L573" s="96" t="s">
        <v>5924</v>
      </c>
    </row>
    <row r="574" spans="1:12">
      <c r="A574" s="107" t="s">
        <v>17257</v>
      </c>
      <c r="B574" s="89">
        <v>16438</v>
      </c>
      <c r="C574" s="89">
        <v>1091352</v>
      </c>
      <c r="D574" s="89">
        <v>300</v>
      </c>
      <c r="E574" s="89">
        <v>2</v>
      </c>
      <c r="F574" s="89"/>
      <c r="G574" s="21" t="str">
        <f>INDEX(Partner_details[name], MATCH(ggPay[[#This Row],[payee]], Partner_details[user id], 0))</f>
        <v>Paul Armenia</v>
      </c>
      <c r="H574" s="21" t="str">
        <f>INDEX(Partner_details[companyName], MATCH(ggPay[[#This Row],[payee]], Partner_details[user id], 0))</f>
        <v>Paul</v>
      </c>
      <c r="I574" s="21" t="b">
        <f>ISNUMBER(MATCH(ggPay[[#This Row],[payer]], gg_teammates[ID], 0))</f>
        <v>0</v>
      </c>
      <c r="J574" s="21" t="b">
        <f>OR(ISNUMBER(MATCH(ggPay[[#This Row],[payer]], $B$2:B573, 0)), ISNUMBER(MATCH(ggPay[[#This Row],[payer]], B575:$B$4998, 0)))</f>
        <v>1</v>
      </c>
      <c r="K574" s="21" t="b">
        <v>0</v>
      </c>
      <c r="L574" s="96" t="s">
        <v>5924</v>
      </c>
    </row>
    <row r="575" spans="1:12">
      <c r="A575" s="107" t="s">
        <v>17258</v>
      </c>
      <c r="B575" s="89">
        <v>545501</v>
      </c>
      <c r="C575" s="89">
        <v>815282</v>
      </c>
      <c r="D575" s="89">
        <v>500</v>
      </c>
      <c r="E575" s="89">
        <v>2</v>
      </c>
      <c r="F575" s="89"/>
      <c r="G575" s="21" t="str">
        <f>INDEX(Partner_details[name], MATCH(ggPay[[#This Row],[payee]], Partner_details[user id], 0))</f>
        <v>Mane Koshkakaryan</v>
      </c>
      <c r="H575" s="21" t="str">
        <f>INDEX(Partner_details[companyName], MATCH(ggPay[[#This Row],[payee]], Partner_details[user id], 0))</f>
        <v>Bisquit</v>
      </c>
      <c r="I575" s="21" t="b">
        <f>ISNUMBER(MATCH(ggPay[[#This Row],[payer]], gg_teammates[ID], 0))</f>
        <v>0</v>
      </c>
      <c r="J575" s="21" t="b">
        <f>OR(ISNUMBER(MATCH(ggPay[[#This Row],[payer]], $B$2:B574, 0)), ISNUMBER(MATCH(ggPay[[#This Row],[payer]], B576:$B$4998, 0)))</f>
        <v>1</v>
      </c>
      <c r="K575" s="21" t="b">
        <v>0</v>
      </c>
      <c r="L575" s="96" t="s">
        <v>5924</v>
      </c>
    </row>
    <row r="576" spans="1:12">
      <c r="A576" s="107" t="s">
        <v>17259</v>
      </c>
      <c r="B576" s="89">
        <v>790492</v>
      </c>
      <c r="C576" s="89">
        <v>1109984</v>
      </c>
      <c r="D576" s="89">
        <v>200</v>
      </c>
      <c r="E576" s="89">
        <v>2</v>
      </c>
      <c r="F576" s="89"/>
      <c r="G576" s="21" t="str">
        <f>INDEX(Partner_details[name], MATCH(ggPay[[#This Row],[payee]], Partner_details[user id], 0))</f>
        <v>Dodo Kitchen</v>
      </c>
      <c r="H576" s="21" t="str">
        <f>INDEX(Partner_details[companyName], MATCH(ggPay[[#This Row],[payee]], Partner_details[user id], 0))</f>
        <v>Dodopizza</v>
      </c>
      <c r="I576" s="21" t="b">
        <f>ISNUMBER(MATCH(ggPay[[#This Row],[payer]], gg_teammates[ID], 0))</f>
        <v>0</v>
      </c>
      <c r="J576" s="21" t="b">
        <f>OR(ISNUMBER(MATCH(ggPay[[#This Row],[payer]], $B$2:B575, 0)), ISNUMBER(MATCH(ggPay[[#This Row],[payer]], B577:$B$4998, 0)))</f>
        <v>0</v>
      </c>
      <c r="K576" s="21" t="b">
        <v>1</v>
      </c>
      <c r="L576" s="96" t="s">
        <v>5924</v>
      </c>
    </row>
    <row r="577" spans="1:12">
      <c r="A577" s="107" t="s">
        <v>17260</v>
      </c>
      <c r="B577" s="89">
        <v>22292</v>
      </c>
      <c r="C577" s="89">
        <v>80996</v>
      </c>
      <c r="D577" s="89">
        <v>500</v>
      </c>
      <c r="E577" s="89">
        <v>2</v>
      </c>
      <c r="F577" s="89"/>
      <c r="G577" s="21" t="str">
        <f>INDEX(Partner_details[name], MATCH(ggPay[[#This Row],[payee]], Partner_details[user id], 0))</f>
        <v>Lumen Coffee</v>
      </c>
      <c r="H577" s="21" t="str">
        <f>INDEX(Partner_details[companyName], MATCH(ggPay[[#This Row],[payee]], Partner_details[user id], 0))</f>
        <v>Lumen Coffee</v>
      </c>
      <c r="I577" s="21" t="b">
        <f>ISNUMBER(MATCH(ggPay[[#This Row],[payer]], gg_teammates[ID], 0))</f>
        <v>0</v>
      </c>
      <c r="J577" s="21" t="b">
        <f>OR(ISNUMBER(MATCH(ggPay[[#This Row],[payer]], $B$2:B576, 0)), ISNUMBER(MATCH(ggPay[[#This Row],[payer]], B578:$B$4998, 0)))</f>
        <v>1</v>
      </c>
      <c r="K577" s="21" t="b">
        <v>0</v>
      </c>
      <c r="L577" s="96" t="s">
        <v>5924</v>
      </c>
    </row>
    <row r="578" spans="1:12">
      <c r="A578" s="107" t="s">
        <v>17261</v>
      </c>
      <c r="B578" s="89">
        <v>1123314</v>
      </c>
      <c r="C578" s="89">
        <v>815282</v>
      </c>
      <c r="D578" s="89">
        <v>700</v>
      </c>
      <c r="E578" s="89">
        <v>2</v>
      </c>
      <c r="F578" s="89"/>
      <c r="G578" s="21" t="str">
        <f>INDEX(Partner_details[name], MATCH(ggPay[[#This Row],[payee]], Partner_details[user id], 0))</f>
        <v>Mane Koshkakaryan</v>
      </c>
      <c r="H578" s="21" t="str">
        <f>INDEX(Partner_details[companyName], MATCH(ggPay[[#This Row],[payee]], Partner_details[user id], 0))</f>
        <v>Bisquit</v>
      </c>
      <c r="I578" s="21" t="b">
        <f>ISNUMBER(MATCH(ggPay[[#This Row],[payer]], gg_teammates[ID], 0))</f>
        <v>0</v>
      </c>
      <c r="J578" s="21" t="b">
        <f>OR(ISNUMBER(MATCH(ggPay[[#This Row],[payer]], $B$2:B577, 0)), ISNUMBER(MATCH(ggPay[[#This Row],[payer]], B579:$B$4998, 0)))</f>
        <v>1</v>
      </c>
      <c r="K578" s="21" t="b">
        <v>0</v>
      </c>
      <c r="L578" s="96" t="s">
        <v>5924</v>
      </c>
    </row>
    <row r="579" spans="1:12">
      <c r="A579" s="107" t="s">
        <v>17262</v>
      </c>
      <c r="B579" s="89">
        <v>38182</v>
      </c>
      <c r="C579" s="89">
        <v>1091356</v>
      </c>
      <c r="D579" s="89">
        <v>500</v>
      </c>
      <c r="E579" s="89">
        <v>2</v>
      </c>
      <c r="F579" s="89"/>
      <c r="G579" s="21" t="str">
        <f>INDEX(Partner_details[name], MATCH(ggPay[[#This Row],[payee]], Partner_details[user id], 0))</f>
        <v>Malocco</v>
      </c>
      <c r="H579" s="21" t="str">
        <f>INDEX(Partner_details[companyName], MATCH(ggPay[[#This Row],[payee]], Partner_details[user id], 0))</f>
        <v>Malocco</v>
      </c>
      <c r="I579" s="21" t="b">
        <f>ISNUMBER(MATCH(ggPay[[#This Row],[payer]], gg_teammates[ID], 0))</f>
        <v>0</v>
      </c>
      <c r="J579" s="21" t="b">
        <f>OR(ISNUMBER(MATCH(ggPay[[#This Row],[payer]], $B$2:B578, 0)), ISNUMBER(MATCH(ggPay[[#This Row],[payer]], B580:$B$4998, 0)))</f>
        <v>1</v>
      </c>
      <c r="K579" s="21" t="b">
        <v>0</v>
      </c>
      <c r="L579" s="96" t="s">
        <v>5924</v>
      </c>
    </row>
    <row r="580" spans="1:12">
      <c r="A580" s="107" t="s">
        <v>17263</v>
      </c>
      <c r="B580" s="89">
        <v>545501</v>
      </c>
      <c r="C580" s="89">
        <v>815282</v>
      </c>
      <c r="D580" s="89">
        <v>500</v>
      </c>
      <c r="E580" s="89">
        <v>2</v>
      </c>
      <c r="F580" s="89"/>
      <c r="G580" s="21" t="str">
        <f>INDEX(Partner_details[name], MATCH(ggPay[[#This Row],[payee]], Partner_details[user id], 0))</f>
        <v>Mane Koshkakaryan</v>
      </c>
      <c r="H580" s="21" t="str">
        <f>INDEX(Partner_details[companyName], MATCH(ggPay[[#This Row],[payee]], Partner_details[user id], 0))</f>
        <v>Bisquit</v>
      </c>
      <c r="I580" s="21" t="b">
        <f>ISNUMBER(MATCH(ggPay[[#This Row],[payer]], gg_teammates[ID], 0))</f>
        <v>0</v>
      </c>
      <c r="J580" s="21" t="b">
        <f>OR(ISNUMBER(MATCH(ggPay[[#This Row],[payer]], $B$2:B579, 0)), ISNUMBER(MATCH(ggPay[[#This Row],[payer]], B581:$B$4998, 0)))</f>
        <v>1</v>
      </c>
      <c r="K580" s="21" t="b">
        <v>0</v>
      </c>
      <c r="L580" s="96" t="s">
        <v>5924</v>
      </c>
    </row>
    <row r="581" spans="1:12">
      <c r="A581" s="107" t="s">
        <v>17264</v>
      </c>
      <c r="B581" s="89">
        <v>798</v>
      </c>
      <c r="C581" s="89">
        <v>248736</v>
      </c>
      <c r="D581" s="89">
        <v>300</v>
      </c>
      <c r="E581" s="89">
        <v>2</v>
      </c>
      <c r="F581" s="89"/>
      <c r="G581" s="21" t="str">
        <f>INDEX(Partner_details[name], MATCH(ggPay[[#This Row],[payee]], Partner_details[user id], 0))</f>
        <v>Karo</v>
      </c>
      <c r="H581" s="21" t="str">
        <f>INDEX(Partner_details[companyName], MATCH(ggPay[[#This Row],[payee]], Partner_details[user id], 0))</f>
        <v>Venlo</v>
      </c>
      <c r="I581" s="21" t="b">
        <f>ISNUMBER(MATCH(ggPay[[#This Row],[payer]], gg_teammates[ID], 0))</f>
        <v>1</v>
      </c>
      <c r="J581" s="21" t="b">
        <f>OR(ISNUMBER(MATCH(ggPay[[#This Row],[payer]], $B$2:B580, 0)), ISNUMBER(MATCH(ggPay[[#This Row],[payer]], B582:$B$4998, 0)))</f>
        <v>1</v>
      </c>
      <c r="K581" s="21" t="b">
        <v>0</v>
      </c>
      <c r="L581" s="96" t="s">
        <v>5924</v>
      </c>
    </row>
    <row r="582" spans="1:12">
      <c r="A582" s="107" t="s">
        <v>17265</v>
      </c>
      <c r="B582" s="89">
        <v>18374</v>
      </c>
      <c r="C582" s="89">
        <v>1091352</v>
      </c>
      <c r="D582" s="89">
        <v>2000</v>
      </c>
      <c r="E582" s="89">
        <v>2</v>
      </c>
      <c r="F582" s="89"/>
      <c r="G582" s="21" t="str">
        <f>INDEX(Partner_details[name], MATCH(ggPay[[#This Row],[payee]], Partner_details[user id], 0))</f>
        <v>Paul Armenia</v>
      </c>
      <c r="H582" s="21" t="str">
        <f>INDEX(Partner_details[companyName], MATCH(ggPay[[#This Row],[payee]], Partner_details[user id], 0))</f>
        <v>Paul</v>
      </c>
      <c r="I582" s="21" t="b">
        <f>ISNUMBER(MATCH(ggPay[[#This Row],[payer]], gg_teammates[ID], 0))</f>
        <v>0</v>
      </c>
      <c r="J582" s="21" t="b">
        <f>OR(ISNUMBER(MATCH(ggPay[[#This Row],[payer]], $B$2:B581, 0)), ISNUMBER(MATCH(ggPay[[#This Row],[payer]], B583:$B$4998, 0)))</f>
        <v>0</v>
      </c>
      <c r="K582" s="21" t="b">
        <v>0</v>
      </c>
      <c r="L582" s="96" t="s">
        <v>5924</v>
      </c>
    </row>
    <row r="583" spans="1:12">
      <c r="A583" s="107" t="s">
        <v>17266</v>
      </c>
      <c r="B583" s="89">
        <v>1132730</v>
      </c>
      <c r="C583" s="89">
        <v>815282</v>
      </c>
      <c r="D583" s="89">
        <v>1000</v>
      </c>
      <c r="E583" s="89">
        <v>2</v>
      </c>
      <c r="F583" s="89"/>
      <c r="G583" s="21" t="str">
        <f>INDEX(Partner_details[name], MATCH(ggPay[[#This Row],[payee]], Partner_details[user id], 0))</f>
        <v>Mane Koshkakaryan</v>
      </c>
      <c r="H583" s="21" t="str">
        <f>INDEX(Partner_details[companyName], MATCH(ggPay[[#This Row],[payee]], Partner_details[user id], 0))</f>
        <v>Bisquit</v>
      </c>
      <c r="I583" s="21" t="b">
        <f>ISNUMBER(MATCH(ggPay[[#This Row],[payer]], gg_teammates[ID], 0))</f>
        <v>0</v>
      </c>
      <c r="J583" s="21" t="b">
        <f>OR(ISNUMBER(MATCH(ggPay[[#This Row],[payer]], $B$2:B582, 0)), ISNUMBER(MATCH(ggPay[[#This Row],[payer]], B584:$B$4998, 0)))</f>
        <v>1</v>
      </c>
      <c r="K583" s="21" t="b">
        <v>1</v>
      </c>
      <c r="L583" s="96" t="s">
        <v>5924</v>
      </c>
    </row>
    <row r="584" spans="1:12">
      <c r="A584" s="107" t="s">
        <v>17267</v>
      </c>
      <c r="B584" s="89">
        <v>798</v>
      </c>
      <c r="C584" s="89">
        <v>248736</v>
      </c>
      <c r="D584" s="89">
        <v>500</v>
      </c>
      <c r="E584" s="89">
        <v>2</v>
      </c>
      <c r="F584" s="89"/>
      <c r="G584" s="21" t="str">
        <f>INDEX(Partner_details[name], MATCH(ggPay[[#This Row],[payee]], Partner_details[user id], 0))</f>
        <v>Karo</v>
      </c>
      <c r="H584" s="21" t="str">
        <f>INDEX(Partner_details[companyName], MATCH(ggPay[[#This Row],[payee]], Partner_details[user id], 0))</f>
        <v>Venlo</v>
      </c>
      <c r="I584" s="21" t="b">
        <f>ISNUMBER(MATCH(ggPay[[#This Row],[payer]], gg_teammates[ID], 0))</f>
        <v>1</v>
      </c>
      <c r="J584" s="21" t="b">
        <f>OR(ISNUMBER(MATCH(ggPay[[#This Row],[payer]], $B$2:B583, 0)), ISNUMBER(MATCH(ggPay[[#This Row],[payer]], B585:$B$4998, 0)))</f>
        <v>1</v>
      </c>
      <c r="K584" s="21" t="b">
        <v>0</v>
      </c>
      <c r="L584" s="96" t="s">
        <v>5924</v>
      </c>
    </row>
    <row r="585" spans="1:12">
      <c r="A585" s="107" t="s">
        <v>17268</v>
      </c>
      <c r="B585" s="89">
        <v>159282</v>
      </c>
      <c r="C585" s="89">
        <v>109843</v>
      </c>
      <c r="D585" s="89">
        <v>500</v>
      </c>
      <c r="E585" s="89">
        <v>2</v>
      </c>
      <c r="F585" s="89"/>
      <c r="G585" s="21" t="str">
        <f>INDEX(Partner_details[name], MATCH(ggPay[[#This Row],[payee]], Partner_details[user id], 0))</f>
        <v>Gayush</v>
      </c>
      <c r="H585" s="21" t="str">
        <f>INDEX(Partner_details[companyName], MATCH(ggPay[[#This Row],[payee]], Partner_details[user id], 0))</f>
        <v>gg cjsc</v>
      </c>
      <c r="I585" s="21" t="b">
        <f>ISNUMBER(MATCH(ggPay[[#This Row],[payer]], gg_teammates[ID], 0))</f>
        <v>0</v>
      </c>
      <c r="J585" s="21" t="b">
        <f>OR(ISNUMBER(MATCH(ggPay[[#This Row],[payer]], $B$2:B584, 0)), ISNUMBER(MATCH(ggPay[[#This Row],[payer]], B586:$B$4998, 0)))</f>
        <v>1</v>
      </c>
      <c r="K585" s="21" t="b">
        <v>0</v>
      </c>
      <c r="L585" s="96" t="s">
        <v>5924</v>
      </c>
    </row>
    <row r="586" spans="1:12">
      <c r="A586" s="107" t="s">
        <v>17268</v>
      </c>
      <c r="B586" s="89">
        <v>798</v>
      </c>
      <c r="C586" s="89">
        <v>736628</v>
      </c>
      <c r="D586" s="89">
        <v>500</v>
      </c>
      <c r="E586" s="89">
        <v>2</v>
      </c>
      <c r="F586" s="89"/>
      <c r="G586" s="21" t="str">
        <f>INDEX(Partner_details[name], MATCH(ggPay[[#This Row],[payee]], Partner_details[user id], 0))</f>
        <v>Անահիտ</v>
      </c>
      <c r="H586" s="21" t="str">
        <f>INDEX(Partner_details[companyName], MATCH(ggPay[[#This Row],[payee]], Partner_details[user id], 0))</f>
        <v>gg cjsc</v>
      </c>
      <c r="I586" s="21" t="b">
        <f>ISNUMBER(MATCH(ggPay[[#This Row],[payer]], gg_teammates[ID], 0))</f>
        <v>1</v>
      </c>
      <c r="J586" s="21" t="b">
        <f>OR(ISNUMBER(MATCH(ggPay[[#This Row],[payer]], $B$2:B585, 0)), ISNUMBER(MATCH(ggPay[[#This Row],[payer]], B587:$B$4998, 0)))</f>
        <v>1</v>
      </c>
      <c r="K586" s="21" t="b">
        <v>0</v>
      </c>
      <c r="L586" s="96" t="s">
        <v>5924</v>
      </c>
    </row>
    <row r="587" spans="1:12">
      <c r="A587" s="107" t="s">
        <v>17269</v>
      </c>
      <c r="B587" s="89">
        <v>697861</v>
      </c>
      <c r="C587" s="89">
        <v>105886</v>
      </c>
      <c r="D587" s="89">
        <v>2000</v>
      </c>
      <c r="E587" s="89">
        <v>2</v>
      </c>
      <c r="F587" s="89"/>
      <c r="G587" s="21" t="str">
        <f>INDEX(Partner_details[name], MATCH(ggPay[[#This Row],[payee]], Partner_details[user id], 0))</f>
        <v>Mov</v>
      </c>
      <c r="H587" s="21" t="str">
        <f>INDEX(Partner_details[companyName], MATCH(ggPay[[#This Row],[payee]], Partner_details[user id], 0))</f>
        <v>Avetis Grigoryan</v>
      </c>
      <c r="I587" s="21" t="b">
        <f>ISNUMBER(MATCH(ggPay[[#This Row],[payer]], gg_teammates[ID], 0))</f>
        <v>0</v>
      </c>
      <c r="J587" s="21" t="b">
        <f>OR(ISNUMBER(MATCH(ggPay[[#This Row],[payer]], $B$2:B586, 0)), ISNUMBER(MATCH(ggPay[[#This Row],[payer]], B588:$B$4998, 0)))</f>
        <v>1</v>
      </c>
      <c r="K587" s="21" t="b">
        <v>0</v>
      </c>
      <c r="L587" s="96" t="s">
        <v>5924</v>
      </c>
    </row>
    <row r="588" spans="1:12">
      <c r="A588" s="107" t="s">
        <v>17270</v>
      </c>
      <c r="B588" s="89">
        <v>1132496</v>
      </c>
      <c r="C588" s="89">
        <v>105886</v>
      </c>
      <c r="D588" s="89">
        <v>1500</v>
      </c>
      <c r="E588" s="89">
        <v>2</v>
      </c>
      <c r="F588" s="89"/>
      <c r="G588" s="21" t="str">
        <f>INDEX(Partner_details[name], MATCH(ggPay[[#This Row],[payee]], Partner_details[user id], 0))</f>
        <v>Mov</v>
      </c>
      <c r="H588" s="21" t="str">
        <f>INDEX(Partner_details[companyName], MATCH(ggPay[[#This Row],[payee]], Partner_details[user id], 0))</f>
        <v>Avetis Grigoryan</v>
      </c>
      <c r="I588" s="21" t="b">
        <f>ISNUMBER(MATCH(ggPay[[#This Row],[payer]], gg_teammates[ID], 0))</f>
        <v>0</v>
      </c>
      <c r="J588" s="21" t="b">
        <f>OR(ISNUMBER(MATCH(ggPay[[#This Row],[payer]], $B$2:B587, 0)), ISNUMBER(MATCH(ggPay[[#This Row],[payer]], B589:$B$4998, 0)))</f>
        <v>0</v>
      </c>
      <c r="K588" s="21" t="b">
        <v>1</v>
      </c>
      <c r="L588" s="96" t="s">
        <v>5924</v>
      </c>
    </row>
    <row r="589" spans="1:12">
      <c r="A589" s="107" t="s">
        <v>17271</v>
      </c>
      <c r="B589" s="89">
        <v>860007</v>
      </c>
      <c r="C589" s="89">
        <v>1091620</v>
      </c>
      <c r="D589" s="89">
        <v>500</v>
      </c>
      <c r="E589" s="89">
        <v>2</v>
      </c>
      <c r="F589" s="89"/>
      <c r="G589" s="21" t="e">
        <f>INDEX(Partner_details[name], MATCH(ggPay[[#This Row],[payee]], Partner_details[user id], 0))</f>
        <v>#N/A</v>
      </c>
      <c r="H589" s="21" t="e">
        <f>INDEX(Partner_details[companyName], MATCH(ggPay[[#This Row],[payee]], Partner_details[user id], 0))</f>
        <v>#N/A</v>
      </c>
      <c r="I589" s="21" t="b">
        <f>ISNUMBER(MATCH(ggPay[[#This Row],[payer]], gg_teammates[ID], 0))</f>
        <v>0</v>
      </c>
      <c r="J589" s="21" t="b">
        <f>OR(ISNUMBER(MATCH(ggPay[[#This Row],[payer]], $B$2:B588, 0)), ISNUMBER(MATCH(ggPay[[#This Row],[payer]], B590:$B$4998, 0)))</f>
        <v>0</v>
      </c>
      <c r="K589" s="21" t="b">
        <v>1</v>
      </c>
      <c r="L589" s="96" t="s">
        <v>5924</v>
      </c>
    </row>
    <row r="590" spans="1:12">
      <c r="A590" s="107" t="s">
        <v>17272</v>
      </c>
      <c r="B590" s="89">
        <v>902112</v>
      </c>
      <c r="C590" s="89">
        <v>1091620</v>
      </c>
      <c r="D590" s="89">
        <v>400</v>
      </c>
      <c r="E590" s="89">
        <v>2</v>
      </c>
      <c r="F590" s="89"/>
      <c r="G590" s="21" t="e">
        <f>INDEX(Partner_details[name], MATCH(ggPay[[#This Row],[payee]], Partner_details[user id], 0))</f>
        <v>#N/A</v>
      </c>
      <c r="H590" s="21" t="e">
        <f>INDEX(Partner_details[companyName], MATCH(ggPay[[#This Row],[payee]], Partner_details[user id], 0))</f>
        <v>#N/A</v>
      </c>
      <c r="I590" s="21" t="b">
        <f>ISNUMBER(MATCH(ggPay[[#This Row],[payer]], gg_teammates[ID], 0))</f>
        <v>0</v>
      </c>
      <c r="J590" s="21" t="b">
        <f>OR(ISNUMBER(MATCH(ggPay[[#This Row],[payer]], $B$2:B589, 0)), ISNUMBER(MATCH(ggPay[[#This Row],[payer]], B591:$B$4998, 0)))</f>
        <v>0</v>
      </c>
      <c r="K590" s="21" t="b">
        <v>1</v>
      </c>
      <c r="L590" s="96" t="s">
        <v>5924</v>
      </c>
    </row>
    <row r="591" spans="1:12">
      <c r="A591" s="107" t="s">
        <v>17273</v>
      </c>
      <c r="B591" s="89">
        <v>720496</v>
      </c>
      <c r="C591" s="89">
        <v>1091356</v>
      </c>
      <c r="D591" s="89">
        <v>600</v>
      </c>
      <c r="E591" s="89">
        <v>2</v>
      </c>
      <c r="F591" s="89"/>
      <c r="G591" s="21" t="str">
        <f>INDEX(Partner_details[name], MATCH(ggPay[[#This Row],[payee]], Partner_details[user id], 0))</f>
        <v>Malocco</v>
      </c>
      <c r="H591" s="21" t="str">
        <f>INDEX(Partner_details[companyName], MATCH(ggPay[[#This Row],[payee]], Partner_details[user id], 0))</f>
        <v>Malocco</v>
      </c>
      <c r="I591" s="21" t="b">
        <f>ISNUMBER(MATCH(ggPay[[#This Row],[payer]], gg_teammates[ID], 0))</f>
        <v>0</v>
      </c>
      <c r="J591" s="21" t="b">
        <f>OR(ISNUMBER(MATCH(ggPay[[#This Row],[payer]], $B$2:B590, 0)), ISNUMBER(MATCH(ggPay[[#This Row],[payer]], B592:$B$4998, 0)))</f>
        <v>0</v>
      </c>
      <c r="K591" s="21" t="b">
        <v>1</v>
      </c>
      <c r="L591" s="96" t="s">
        <v>5924</v>
      </c>
    </row>
    <row r="592" spans="1:12">
      <c r="A592" s="107" t="s">
        <v>17274</v>
      </c>
      <c r="B592" s="89">
        <v>483651</v>
      </c>
      <c r="C592" s="89">
        <v>1091352</v>
      </c>
      <c r="D592" s="89">
        <v>1000</v>
      </c>
      <c r="E592" s="89">
        <v>2</v>
      </c>
      <c r="F592" s="89"/>
      <c r="G592" s="21" t="str">
        <f>INDEX(Partner_details[name], MATCH(ggPay[[#This Row],[payee]], Partner_details[user id], 0))</f>
        <v>Paul Armenia</v>
      </c>
      <c r="H592" s="21" t="str">
        <f>INDEX(Partner_details[companyName], MATCH(ggPay[[#This Row],[payee]], Partner_details[user id], 0))</f>
        <v>Paul</v>
      </c>
      <c r="I592" s="21" t="b">
        <f>ISNUMBER(MATCH(ggPay[[#This Row],[payer]], gg_teammates[ID], 0))</f>
        <v>0</v>
      </c>
      <c r="J592" s="21" t="b">
        <f>OR(ISNUMBER(MATCH(ggPay[[#This Row],[payer]], $B$2:B591, 0)), ISNUMBER(MATCH(ggPay[[#This Row],[payer]], B593:$B$4998, 0)))</f>
        <v>1</v>
      </c>
      <c r="K592" s="21" t="b">
        <v>1</v>
      </c>
      <c r="L592" s="96" t="s">
        <v>5924</v>
      </c>
    </row>
    <row r="593" spans="1:12">
      <c r="A593" s="107" t="s">
        <v>17275</v>
      </c>
      <c r="B593" s="89">
        <v>825186</v>
      </c>
      <c r="C593" s="89">
        <v>133881</v>
      </c>
      <c r="D593" s="89">
        <v>100</v>
      </c>
      <c r="E593" s="89">
        <v>2</v>
      </c>
      <c r="F593" s="89"/>
      <c r="G593" s="21" t="str">
        <f>INDEX(Partner_details[name], MATCH(ggPay[[#This Row],[payee]], Partner_details[user id], 0))</f>
        <v>Louis Charden</v>
      </c>
      <c r="H593" s="21" t="str">
        <f>INDEX(Partner_details[companyName], MATCH(ggPay[[#This Row],[payee]], Partner_details[user id], 0))</f>
        <v>Louis charden</v>
      </c>
      <c r="I593" s="21" t="b">
        <f>ISNUMBER(MATCH(ggPay[[#This Row],[payer]], gg_teammates[ID], 0))</f>
        <v>1</v>
      </c>
      <c r="J593" s="21" t="b">
        <f>OR(ISNUMBER(MATCH(ggPay[[#This Row],[payer]], $B$2:B592, 0)), ISNUMBER(MATCH(ggPay[[#This Row],[payer]], B594:$B$4998, 0)))</f>
        <v>1</v>
      </c>
      <c r="K593" s="21" t="b">
        <v>0</v>
      </c>
      <c r="L593" s="96" t="s">
        <v>5924</v>
      </c>
    </row>
    <row r="594" spans="1:12">
      <c r="A594" s="107" t="s">
        <v>17276</v>
      </c>
      <c r="B594" s="89">
        <v>8888</v>
      </c>
      <c r="C594" s="89">
        <v>1091356</v>
      </c>
      <c r="D594" s="89">
        <v>500</v>
      </c>
      <c r="E594" s="89">
        <v>2</v>
      </c>
      <c r="F594" s="89"/>
      <c r="G594" s="21" t="str">
        <f>INDEX(Partner_details[name], MATCH(ggPay[[#This Row],[payee]], Partner_details[user id], 0))</f>
        <v>Malocco</v>
      </c>
      <c r="H594" s="21" t="str">
        <f>INDEX(Partner_details[companyName], MATCH(ggPay[[#This Row],[payee]], Partner_details[user id], 0))</f>
        <v>Malocco</v>
      </c>
      <c r="I594" s="21" t="b">
        <f>ISNUMBER(MATCH(ggPay[[#This Row],[payer]], gg_teammates[ID], 0))</f>
        <v>0</v>
      </c>
      <c r="J594" s="21" t="b">
        <f>OR(ISNUMBER(MATCH(ggPay[[#This Row],[payer]], $B$2:B593, 0)), ISNUMBER(MATCH(ggPay[[#This Row],[payer]], B595:$B$4998, 0)))</f>
        <v>0</v>
      </c>
      <c r="K594" s="21" t="b">
        <v>0</v>
      </c>
      <c r="L594" s="96" t="s">
        <v>5924</v>
      </c>
    </row>
    <row r="595" spans="1:12">
      <c r="A595" s="107" t="s">
        <v>17277</v>
      </c>
      <c r="B595" s="89">
        <v>199917</v>
      </c>
      <c r="C595" s="89">
        <v>170927</v>
      </c>
      <c r="D595" s="89">
        <v>1000</v>
      </c>
      <c r="E595" s="89">
        <v>2</v>
      </c>
      <c r="F595" s="89"/>
      <c r="G595" s="21" t="str">
        <f>INDEX(Partner_details[name], MATCH(ggPay[[#This Row],[payee]], Partner_details[user id], 0))</f>
        <v>Bagel Shop</v>
      </c>
      <c r="H595" s="21" t="str">
        <f>INDEX(Partner_details[companyName], MATCH(ggPay[[#This Row],[payee]], Partner_details[user id], 0))</f>
        <v>Bagel</v>
      </c>
      <c r="I595" s="21" t="b">
        <f>ISNUMBER(MATCH(ggPay[[#This Row],[payer]], gg_teammates[ID], 0))</f>
        <v>0</v>
      </c>
      <c r="J595" s="21" t="b">
        <f>OR(ISNUMBER(MATCH(ggPay[[#This Row],[payer]], $B$2:B594, 0)), ISNUMBER(MATCH(ggPay[[#This Row],[payer]], B596:$B$4998, 0)))</f>
        <v>0</v>
      </c>
      <c r="K595" s="21" t="b">
        <v>1</v>
      </c>
      <c r="L595" s="96" t="s">
        <v>5924</v>
      </c>
    </row>
    <row r="596" spans="1:12">
      <c r="A596" s="107" t="s">
        <v>17278</v>
      </c>
      <c r="B596" s="89">
        <v>13524</v>
      </c>
      <c r="C596" s="89">
        <v>1091352</v>
      </c>
      <c r="D596" s="89">
        <v>1000</v>
      </c>
      <c r="E596" s="89">
        <v>2</v>
      </c>
      <c r="F596" s="89"/>
      <c r="G596" s="21" t="str">
        <f>INDEX(Partner_details[name], MATCH(ggPay[[#This Row],[payee]], Partner_details[user id], 0))</f>
        <v>Paul Armenia</v>
      </c>
      <c r="H596" s="21" t="str">
        <f>INDEX(Partner_details[companyName], MATCH(ggPay[[#This Row],[payee]], Partner_details[user id], 0))</f>
        <v>Paul</v>
      </c>
      <c r="I596" s="21" t="b">
        <f>ISNUMBER(MATCH(ggPay[[#This Row],[payer]], gg_teammates[ID], 0))</f>
        <v>0</v>
      </c>
      <c r="J596" s="21" t="b">
        <f>OR(ISNUMBER(MATCH(ggPay[[#This Row],[payer]], $B$2:B595, 0)), ISNUMBER(MATCH(ggPay[[#This Row],[payer]], B597:$B$4998, 0)))</f>
        <v>0</v>
      </c>
      <c r="K596" s="21" t="b">
        <v>0</v>
      </c>
      <c r="L596" s="96" t="s">
        <v>5924</v>
      </c>
    </row>
    <row r="597" spans="1:12">
      <c r="A597" s="107" t="s">
        <v>17279</v>
      </c>
      <c r="B597" s="89">
        <v>2657</v>
      </c>
      <c r="C597" s="89">
        <v>1091352</v>
      </c>
      <c r="D597" s="89">
        <v>5000</v>
      </c>
      <c r="E597" s="89">
        <v>2</v>
      </c>
      <c r="F597" s="89"/>
      <c r="G597" s="21" t="str">
        <f>INDEX(Partner_details[name], MATCH(ggPay[[#This Row],[payee]], Partner_details[user id], 0))</f>
        <v>Paul Armenia</v>
      </c>
      <c r="H597" s="21" t="str">
        <f>INDEX(Partner_details[companyName], MATCH(ggPay[[#This Row],[payee]], Partner_details[user id], 0))</f>
        <v>Paul</v>
      </c>
      <c r="I597" s="21" t="b">
        <f>ISNUMBER(MATCH(ggPay[[#This Row],[payer]], gg_teammates[ID], 0))</f>
        <v>0</v>
      </c>
      <c r="J597" s="21" t="b">
        <f>OR(ISNUMBER(MATCH(ggPay[[#This Row],[payer]], $B$2:B596, 0)), ISNUMBER(MATCH(ggPay[[#This Row],[payer]], B598:$B$4998, 0)))</f>
        <v>0</v>
      </c>
      <c r="K597" s="21" t="b">
        <v>0</v>
      </c>
      <c r="L597" s="96" t="s">
        <v>5924</v>
      </c>
    </row>
    <row r="598" spans="1:12">
      <c r="A598" s="107" t="s">
        <v>17280</v>
      </c>
      <c r="B598" s="89">
        <v>398769</v>
      </c>
      <c r="C598" s="89">
        <v>105886</v>
      </c>
      <c r="D598" s="89">
        <v>2000</v>
      </c>
      <c r="E598" s="89">
        <v>2</v>
      </c>
      <c r="F598" s="89"/>
      <c r="G598" s="21" t="str">
        <f>INDEX(Partner_details[name], MATCH(ggPay[[#This Row],[payee]], Partner_details[user id], 0))</f>
        <v>Mov</v>
      </c>
      <c r="H598" s="21" t="str">
        <f>INDEX(Partner_details[companyName], MATCH(ggPay[[#This Row],[payee]], Partner_details[user id], 0))</f>
        <v>Avetis Grigoryan</v>
      </c>
      <c r="I598" s="21" t="b">
        <f>ISNUMBER(MATCH(ggPay[[#This Row],[payer]], gg_teammates[ID], 0))</f>
        <v>0</v>
      </c>
      <c r="J598" s="21" t="b">
        <f>OR(ISNUMBER(MATCH(ggPay[[#This Row],[payer]], $B$2:B597, 0)), ISNUMBER(MATCH(ggPay[[#This Row],[payer]], B599:$B$4998, 0)))</f>
        <v>0</v>
      </c>
      <c r="K598" s="21" t="b">
        <v>1</v>
      </c>
      <c r="L598" s="96" t="s">
        <v>5924</v>
      </c>
    </row>
    <row r="599" spans="1:12">
      <c r="A599" s="107" t="s">
        <v>17281</v>
      </c>
      <c r="B599" s="89">
        <v>14188</v>
      </c>
      <c r="C599" s="89">
        <v>105886</v>
      </c>
      <c r="D599" s="89">
        <v>1000</v>
      </c>
      <c r="E599" s="89">
        <v>2</v>
      </c>
      <c r="F599" s="89"/>
      <c r="G599" s="21" t="str">
        <f>INDEX(Partner_details[name], MATCH(ggPay[[#This Row],[payee]], Partner_details[user id], 0))</f>
        <v>Mov</v>
      </c>
      <c r="H599" s="21" t="str">
        <f>INDEX(Partner_details[companyName], MATCH(ggPay[[#This Row],[payee]], Partner_details[user id], 0))</f>
        <v>Avetis Grigoryan</v>
      </c>
      <c r="I599" s="21" t="b">
        <f>ISNUMBER(MATCH(ggPay[[#This Row],[payer]], gg_teammates[ID], 0))</f>
        <v>0</v>
      </c>
      <c r="J599" s="21" t="b">
        <f>OR(ISNUMBER(MATCH(ggPay[[#This Row],[payer]], $B$2:B598, 0)), ISNUMBER(MATCH(ggPay[[#This Row],[payer]], B600:$B$4998, 0)))</f>
        <v>1</v>
      </c>
      <c r="K599" s="21" t="b">
        <v>0</v>
      </c>
      <c r="L599" s="96" t="s">
        <v>5924</v>
      </c>
    </row>
    <row r="600" spans="1:12">
      <c r="A600" s="107" t="s">
        <v>17282</v>
      </c>
      <c r="B600" s="89">
        <v>1318</v>
      </c>
      <c r="C600" s="89">
        <v>815282</v>
      </c>
      <c r="D600" s="89">
        <v>2000</v>
      </c>
      <c r="E600" s="89">
        <v>2</v>
      </c>
      <c r="F600" s="89"/>
      <c r="G600" s="21" t="str">
        <f>INDEX(Partner_details[name], MATCH(ggPay[[#This Row],[payee]], Partner_details[user id], 0))</f>
        <v>Mane Koshkakaryan</v>
      </c>
      <c r="H600" s="21" t="str">
        <f>INDEX(Partner_details[companyName], MATCH(ggPay[[#This Row],[payee]], Partner_details[user id], 0))</f>
        <v>Bisquit</v>
      </c>
      <c r="I600" s="21" t="b">
        <f>ISNUMBER(MATCH(ggPay[[#This Row],[payer]], gg_teammates[ID], 0))</f>
        <v>0</v>
      </c>
      <c r="J600" s="21" t="b">
        <f>OR(ISNUMBER(MATCH(ggPay[[#This Row],[payer]], $B$2:B599, 0)), ISNUMBER(MATCH(ggPay[[#This Row],[payer]], B601:$B$4998, 0)))</f>
        <v>0</v>
      </c>
      <c r="K600" s="21" t="b">
        <v>0</v>
      </c>
      <c r="L600" s="96" t="s">
        <v>5924</v>
      </c>
    </row>
    <row r="601" spans="1:12">
      <c r="A601" s="107" t="s">
        <v>17283</v>
      </c>
      <c r="B601" s="89">
        <v>139215</v>
      </c>
      <c r="C601" s="89">
        <v>815282</v>
      </c>
      <c r="D601" s="89">
        <v>500</v>
      </c>
      <c r="E601" s="89">
        <v>2</v>
      </c>
      <c r="F601" s="89"/>
      <c r="G601" s="21" t="str">
        <f>INDEX(Partner_details[name], MATCH(ggPay[[#This Row],[payee]], Partner_details[user id], 0))</f>
        <v>Mane Koshkakaryan</v>
      </c>
      <c r="H601" s="21" t="str">
        <f>INDEX(Partner_details[companyName], MATCH(ggPay[[#This Row],[payee]], Partner_details[user id], 0))</f>
        <v>Bisquit</v>
      </c>
      <c r="I601" s="21" t="b">
        <f>ISNUMBER(MATCH(ggPay[[#This Row],[payer]], gg_teammates[ID], 0))</f>
        <v>0</v>
      </c>
      <c r="J601" s="21" t="b">
        <f>OR(ISNUMBER(MATCH(ggPay[[#This Row],[payer]], $B$2:B600, 0)), ISNUMBER(MATCH(ggPay[[#This Row],[payer]], B602:$B$4998, 0)))</f>
        <v>1</v>
      </c>
      <c r="K601" s="21" t="b">
        <v>0</v>
      </c>
      <c r="L601" s="96" t="s">
        <v>5924</v>
      </c>
    </row>
    <row r="602" spans="1:12">
      <c r="A602" s="107" t="s">
        <v>17284</v>
      </c>
      <c r="B602" s="89">
        <v>933974</v>
      </c>
      <c r="C602" s="89">
        <v>36972</v>
      </c>
      <c r="D602" s="89">
        <v>1000</v>
      </c>
      <c r="E602" s="89">
        <v>2</v>
      </c>
      <c r="F602" s="89"/>
      <c r="G602" s="21" t="str">
        <f>INDEX(Partner_details[name], MATCH(ggPay[[#This Row],[payee]], Partner_details[user id], 0))</f>
        <v xml:space="preserve">Byblos Restaurant </v>
      </c>
      <c r="H602" s="21" t="str">
        <f>INDEX(Partner_details[companyName], MATCH(ggPay[[#This Row],[payee]], Partner_details[user id], 0))</f>
        <v>Byblos</v>
      </c>
      <c r="I602" s="21" t="b">
        <f>ISNUMBER(MATCH(ggPay[[#This Row],[payer]], gg_teammates[ID], 0))</f>
        <v>0</v>
      </c>
      <c r="J602" s="21" t="b">
        <f>OR(ISNUMBER(MATCH(ggPay[[#This Row],[payer]], $B$2:B601, 0)), ISNUMBER(MATCH(ggPay[[#This Row],[payer]], B603:$B$4998, 0)))</f>
        <v>0</v>
      </c>
      <c r="K602" s="21" t="b">
        <v>1</v>
      </c>
      <c r="L602" s="96" t="s">
        <v>5924</v>
      </c>
    </row>
    <row r="603" spans="1:12">
      <c r="A603" s="107" t="s">
        <v>17285</v>
      </c>
      <c r="B603" s="89">
        <v>786859</v>
      </c>
      <c r="C603" s="89">
        <v>1091352</v>
      </c>
      <c r="D603" s="89">
        <v>1000</v>
      </c>
      <c r="E603" s="89">
        <v>2</v>
      </c>
      <c r="F603" s="89"/>
      <c r="G603" s="21" t="str">
        <f>INDEX(Partner_details[name], MATCH(ggPay[[#This Row],[payee]], Partner_details[user id], 0))</f>
        <v>Paul Armenia</v>
      </c>
      <c r="H603" s="21" t="str">
        <f>INDEX(Partner_details[companyName], MATCH(ggPay[[#This Row],[payee]], Partner_details[user id], 0))</f>
        <v>Paul</v>
      </c>
      <c r="I603" s="21" t="b">
        <f>ISNUMBER(MATCH(ggPay[[#This Row],[payer]], gg_teammates[ID], 0))</f>
        <v>0</v>
      </c>
      <c r="J603" s="21" t="b">
        <f>OR(ISNUMBER(MATCH(ggPay[[#This Row],[payer]], $B$2:B602, 0)), ISNUMBER(MATCH(ggPay[[#This Row],[payer]], B604:$B$4998, 0)))</f>
        <v>0</v>
      </c>
      <c r="K603" s="21" t="b">
        <v>1</v>
      </c>
      <c r="L603" s="96" t="s">
        <v>5924</v>
      </c>
    </row>
    <row r="604" spans="1:12">
      <c r="A604" s="107" t="s">
        <v>17286</v>
      </c>
      <c r="B604" s="89">
        <v>798</v>
      </c>
      <c r="C604" s="89">
        <v>248736</v>
      </c>
      <c r="D604" s="89">
        <v>1000</v>
      </c>
      <c r="E604" s="89">
        <v>2</v>
      </c>
      <c r="F604" s="89"/>
      <c r="G604" s="21" t="str">
        <f>INDEX(Partner_details[name], MATCH(ggPay[[#This Row],[payee]], Partner_details[user id], 0))</f>
        <v>Karo</v>
      </c>
      <c r="H604" s="21" t="str">
        <f>INDEX(Partner_details[companyName], MATCH(ggPay[[#This Row],[payee]], Partner_details[user id], 0))</f>
        <v>Venlo</v>
      </c>
      <c r="I604" s="21" t="b">
        <f>ISNUMBER(MATCH(ggPay[[#This Row],[payer]], gg_teammates[ID], 0))</f>
        <v>1</v>
      </c>
      <c r="J604" s="21" t="b">
        <f>OR(ISNUMBER(MATCH(ggPay[[#This Row],[payer]], $B$2:B603, 0)), ISNUMBER(MATCH(ggPay[[#This Row],[payer]], B605:$B$4998, 0)))</f>
        <v>1</v>
      </c>
      <c r="K604" s="21" t="b">
        <v>0</v>
      </c>
      <c r="L604" s="96" t="s">
        <v>5924</v>
      </c>
    </row>
    <row r="605" spans="1:12">
      <c r="A605" s="107" t="s">
        <v>17287</v>
      </c>
      <c r="B605" s="89">
        <v>1021229</v>
      </c>
      <c r="C605" s="89">
        <v>815282</v>
      </c>
      <c r="D605" s="89">
        <v>1000</v>
      </c>
      <c r="E605" s="89">
        <v>2</v>
      </c>
      <c r="F605" s="89"/>
      <c r="G605" s="21" t="str">
        <f>INDEX(Partner_details[name], MATCH(ggPay[[#This Row],[payee]], Partner_details[user id], 0))</f>
        <v>Mane Koshkakaryan</v>
      </c>
      <c r="H605" s="21" t="str">
        <f>INDEX(Partner_details[companyName], MATCH(ggPay[[#This Row],[payee]], Partner_details[user id], 0))</f>
        <v>Bisquit</v>
      </c>
      <c r="I605" s="21" t="b">
        <f>ISNUMBER(MATCH(ggPay[[#This Row],[payer]], gg_teammates[ID], 0))</f>
        <v>0</v>
      </c>
      <c r="J605" s="21" t="b">
        <f>OR(ISNUMBER(MATCH(ggPay[[#This Row],[payer]], $B$2:B604, 0)), ISNUMBER(MATCH(ggPay[[#This Row],[payer]], B606:$B$4998, 0)))</f>
        <v>0</v>
      </c>
      <c r="K605" s="21" t="b">
        <v>1</v>
      </c>
      <c r="L605" s="96" t="s">
        <v>5924</v>
      </c>
    </row>
    <row r="606" spans="1:12">
      <c r="A606" s="107" t="s">
        <v>17288</v>
      </c>
      <c r="B606" s="89">
        <v>51009</v>
      </c>
      <c r="C606" s="89">
        <v>105886</v>
      </c>
      <c r="D606" s="89">
        <v>3000</v>
      </c>
      <c r="E606" s="89">
        <v>2</v>
      </c>
      <c r="F606" s="89"/>
      <c r="G606" s="21" t="str">
        <f>INDEX(Partner_details[name], MATCH(ggPay[[#This Row],[payee]], Partner_details[user id], 0))</f>
        <v>Mov</v>
      </c>
      <c r="H606" s="21" t="str">
        <f>INDEX(Partner_details[companyName], MATCH(ggPay[[#This Row],[payee]], Partner_details[user id], 0))</f>
        <v>Avetis Grigoryan</v>
      </c>
      <c r="I606" s="21" t="b">
        <f>ISNUMBER(MATCH(ggPay[[#This Row],[payer]], gg_teammates[ID], 0))</f>
        <v>0</v>
      </c>
      <c r="J606" s="21" t="b">
        <f>OR(ISNUMBER(MATCH(ggPay[[#This Row],[payer]], $B$2:B605, 0)), ISNUMBER(MATCH(ggPay[[#This Row],[payer]], B607:$B$4998, 0)))</f>
        <v>0</v>
      </c>
      <c r="K606" s="21" t="b">
        <v>0</v>
      </c>
      <c r="L606" s="96" t="s">
        <v>5924</v>
      </c>
    </row>
    <row r="607" spans="1:12">
      <c r="A607" s="107" t="s">
        <v>17289</v>
      </c>
      <c r="B607" s="89">
        <v>217882</v>
      </c>
      <c r="C607" s="89">
        <v>815282</v>
      </c>
      <c r="D607" s="89">
        <v>2000</v>
      </c>
      <c r="E607" s="89">
        <v>2</v>
      </c>
      <c r="F607" s="89"/>
      <c r="G607" s="21" t="str">
        <f>INDEX(Partner_details[name], MATCH(ggPay[[#This Row],[payee]], Partner_details[user id], 0))</f>
        <v>Mane Koshkakaryan</v>
      </c>
      <c r="H607" s="21" t="str">
        <f>INDEX(Partner_details[companyName], MATCH(ggPay[[#This Row],[payee]], Partner_details[user id], 0))</f>
        <v>Bisquit</v>
      </c>
      <c r="I607" s="21" t="b">
        <f>ISNUMBER(MATCH(ggPay[[#This Row],[payer]], gg_teammates[ID], 0))</f>
        <v>0</v>
      </c>
      <c r="J607" s="21" t="b">
        <f>OR(ISNUMBER(MATCH(ggPay[[#This Row],[payer]], $B$2:B606, 0)), ISNUMBER(MATCH(ggPay[[#This Row],[payer]], B608:$B$4998, 0)))</f>
        <v>1</v>
      </c>
      <c r="K607" s="21" t="b">
        <v>0</v>
      </c>
      <c r="L607" s="96" t="s">
        <v>5924</v>
      </c>
    </row>
    <row r="608" spans="1:12">
      <c r="A608" s="107" t="s">
        <v>17290</v>
      </c>
      <c r="B608" s="89">
        <v>1067851</v>
      </c>
      <c r="C608" s="89">
        <v>1113529</v>
      </c>
      <c r="D608" s="89">
        <v>500</v>
      </c>
      <c r="E608" s="89">
        <v>2</v>
      </c>
      <c r="F608" s="89"/>
      <c r="G608" s="21" t="str">
        <f>INDEX(Partner_details[name], MATCH(ggPay[[#This Row],[payee]], Partner_details[user id], 0))</f>
        <v>Diana</v>
      </c>
      <c r="H608" s="21" t="str">
        <f>INDEX(Partner_details[companyName], MATCH(ggPay[[#This Row],[payee]], Partner_details[user id], 0))</f>
        <v>Bisquit</v>
      </c>
      <c r="I608" s="21" t="b">
        <f>ISNUMBER(MATCH(ggPay[[#This Row],[payer]], gg_teammates[ID], 0))</f>
        <v>0</v>
      </c>
      <c r="J608" s="21" t="b">
        <f>OR(ISNUMBER(MATCH(ggPay[[#This Row],[payer]], $B$2:B607, 0)), ISNUMBER(MATCH(ggPay[[#This Row],[payer]], B609:$B$4998, 0)))</f>
        <v>0</v>
      </c>
      <c r="K608" s="21" t="b">
        <v>1</v>
      </c>
      <c r="L608" s="96" t="s">
        <v>5924</v>
      </c>
    </row>
    <row r="609" spans="1:12">
      <c r="A609" s="107" t="s">
        <v>17291</v>
      </c>
      <c r="B609" s="89">
        <v>15005</v>
      </c>
      <c r="C609" s="89">
        <v>815282</v>
      </c>
      <c r="D609" s="89">
        <v>1000</v>
      </c>
      <c r="E609" s="89">
        <v>2</v>
      </c>
      <c r="F609" s="89"/>
      <c r="G609" s="21" t="str">
        <f>INDEX(Partner_details[name], MATCH(ggPay[[#This Row],[payee]], Partner_details[user id], 0))</f>
        <v>Mane Koshkakaryan</v>
      </c>
      <c r="H609" s="21" t="str">
        <f>INDEX(Partner_details[companyName], MATCH(ggPay[[#This Row],[payee]], Partner_details[user id], 0))</f>
        <v>Bisquit</v>
      </c>
      <c r="I609" s="21" t="b">
        <f>ISNUMBER(MATCH(ggPay[[#This Row],[payer]], gg_teammates[ID], 0))</f>
        <v>0</v>
      </c>
      <c r="J609" s="21" t="b">
        <f>OR(ISNUMBER(MATCH(ggPay[[#This Row],[payer]], $B$2:B608, 0)), ISNUMBER(MATCH(ggPay[[#This Row],[payer]], B610:$B$4998, 0)))</f>
        <v>1</v>
      </c>
      <c r="K609" s="21" t="b">
        <v>0</v>
      </c>
      <c r="L609" s="96" t="s">
        <v>5924</v>
      </c>
    </row>
    <row r="610" spans="1:12">
      <c r="A610" s="107" t="s">
        <v>17292</v>
      </c>
      <c r="B610" s="89">
        <v>20631</v>
      </c>
      <c r="C610" s="89">
        <v>815282</v>
      </c>
      <c r="D610" s="89">
        <v>500</v>
      </c>
      <c r="E610" s="89">
        <v>2</v>
      </c>
      <c r="F610" s="89"/>
      <c r="G610" s="21" t="str">
        <f>INDEX(Partner_details[name], MATCH(ggPay[[#This Row],[payee]], Partner_details[user id], 0))</f>
        <v>Mane Koshkakaryan</v>
      </c>
      <c r="H610" s="21" t="str">
        <f>INDEX(Partner_details[companyName], MATCH(ggPay[[#This Row],[payee]], Partner_details[user id], 0))</f>
        <v>Bisquit</v>
      </c>
      <c r="I610" s="21" t="b">
        <f>ISNUMBER(MATCH(ggPay[[#This Row],[payer]], gg_teammates[ID], 0))</f>
        <v>0</v>
      </c>
      <c r="J610" s="21" t="b">
        <f>OR(ISNUMBER(MATCH(ggPay[[#This Row],[payer]], $B$2:B609, 0)), ISNUMBER(MATCH(ggPay[[#This Row],[payer]], B611:$B$4998, 0)))</f>
        <v>1</v>
      </c>
      <c r="K610" s="21" t="b">
        <v>0</v>
      </c>
      <c r="L610" s="96" t="s">
        <v>5924</v>
      </c>
    </row>
    <row r="611" spans="1:12">
      <c r="A611" s="107" t="s">
        <v>17292</v>
      </c>
      <c r="B611" s="89">
        <v>20631</v>
      </c>
      <c r="C611" s="89">
        <v>815282</v>
      </c>
      <c r="D611" s="89">
        <v>500</v>
      </c>
      <c r="E611" s="89">
        <v>2</v>
      </c>
      <c r="F611" s="89"/>
      <c r="G611" s="21" t="str">
        <f>INDEX(Partner_details[name], MATCH(ggPay[[#This Row],[payee]], Partner_details[user id], 0))</f>
        <v>Mane Koshkakaryan</v>
      </c>
      <c r="H611" s="21" t="str">
        <f>INDEX(Partner_details[companyName], MATCH(ggPay[[#This Row],[payee]], Partner_details[user id], 0))</f>
        <v>Bisquit</v>
      </c>
      <c r="I611" s="21" t="b">
        <f>ISNUMBER(MATCH(ggPay[[#This Row],[payer]], gg_teammates[ID], 0))</f>
        <v>0</v>
      </c>
      <c r="J611" s="21" t="b">
        <f>OR(ISNUMBER(MATCH(ggPay[[#This Row],[payer]], $B$2:B610, 0)), ISNUMBER(MATCH(ggPay[[#This Row],[payer]], B612:$B$4998, 0)))</f>
        <v>1</v>
      </c>
      <c r="K611" s="21" t="b">
        <v>0</v>
      </c>
      <c r="L611" s="96" t="s">
        <v>5924</v>
      </c>
    </row>
    <row r="612" spans="1:12">
      <c r="A612" s="107" t="s">
        <v>17293</v>
      </c>
      <c r="B612" s="89">
        <v>678457</v>
      </c>
      <c r="C612" s="89">
        <v>815282</v>
      </c>
      <c r="D612" s="89">
        <v>500</v>
      </c>
      <c r="E612" s="89">
        <v>2</v>
      </c>
      <c r="F612" s="89"/>
      <c r="G612" s="21" t="str">
        <f>INDEX(Partner_details[name], MATCH(ggPay[[#This Row],[payee]], Partner_details[user id], 0))</f>
        <v>Mane Koshkakaryan</v>
      </c>
      <c r="H612" s="21" t="str">
        <f>INDEX(Partner_details[companyName], MATCH(ggPay[[#This Row],[payee]], Partner_details[user id], 0))</f>
        <v>Bisquit</v>
      </c>
      <c r="I612" s="21" t="b">
        <f>ISNUMBER(MATCH(ggPay[[#This Row],[payer]], gg_teammates[ID], 0))</f>
        <v>0</v>
      </c>
      <c r="J612" s="21" t="b">
        <f>OR(ISNUMBER(MATCH(ggPay[[#This Row],[payer]], $B$2:B611, 0)), ISNUMBER(MATCH(ggPay[[#This Row],[payer]], B613:$B$4998, 0)))</f>
        <v>0</v>
      </c>
      <c r="K612" s="21" t="b">
        <v>1</v>
      </c>
      <c r="L612" s="96" t="s">
        <v>5924</v>
      </c>
    </row>
    <row r="613" spans="1:12">
      <c r="A613" s="107" t="s">
        <v>17294</v>
      </c>
      <c r="B613" s="89">
        <v>74783</v>
      </c>
      <c r="C613" s="89">
        <v>105886</v>
      </c>
      <c r="D613" s="89">
        <v>3000</v>
      </c>
      <c r="E613" s="89">
        <v>2</v>
      </c>
      <c r="F613" s="89"/>
      <c r="G613" s="21" t="str">
        <f>INDEX(Partner_details[name], MATCH(ggPay[[#This Row],[payee]], Partner_details[user id], 0))</f>
        <v>Mov</v>
      </c>
      <c r="H613" s="21" t="str">
        <f>INDEX(Partner_details[companyName], MATCH(ggPay[[#This Row],[payee]], Partner_details[user id], 0))</f>
        <v>Avetis Grigoryan</v>
      </c>
      <c r="I613" s="21" t="b">
        <f>ISNUMBER(MATCH(ggPay[[#This Row],[payer]], gg_teammates[ID], 0))</f>
        <v>0</v>
      </c>
      <c r="J613" s="21" t="b">
        <f>OR(ISNUMBER(MATCH(ggPay[[#This Row],[payer]], $B$2:B612, 0)), ISNUMBER(MATCH(ggPay[[#This Row],[payer]], B614:$B$4998, 0)))</f>
        <v>0</v>
      </c>
      <c r="K613" s="21" t="b">
        <v>0</v>
      </c>
      <c r="L613" s="96" t="s">
        <v>5924</v>
      </c>
    </row>
    <row r="614" spans="1:12">
      <c r="A614" s="107" t="s">
        <v>17295</v>
      </c>
      <c r="B614" s="89">
        <v>833134</v>
      </c>
      <c r="C614" s="89">
        <v>815282</v>
      </c>
      <c r="D614" s="89">
        <v>300</v>
      </c>
      <c r="E614" s="89">
        <v>2</v>
      </c>
      <c r="F614" s="89"/>
      <c r="G614" s="21" t="str">
        <f>INDEX(Partner_details[name], MATCH(ggPay[[#This Row],[payee]], Partner_details[user id], 0))</f>
        <v>Mane Koshkakaryan</v>
      </c>
      <c r="H614" s="21" t="str">
        <f>INDEX(Partner_details[companyName], MATCH(ggPay[[#This Row],[payee]], Partner_details[user id], 0))</f>
        <v>Bisquit</v>
      </c>
      <c r="I614" s="21" t="b">
        <f>ISNUMBER(MATCH(ggPay[[#This Row],[payer]], gg_teammates[ID], 0))</f>
        <v>0</v>
      </c>
      <c r="J614" s="21" t="b">
        <f>OR(ISNUMBER(MATCH(ggPay[[#This Row],[payer]], $B$2:B613, 0)), ISNUMBER(MATCH(ggPay[[#This Row],[payer]], B615:$B$4998, 0)))</f>
        <v>1</v>
      </c>
      <c r="K614" s="21" t="b">
        <v>0</v>
      </c>
      <c r="L614" s="96" t="s">
        <v>5924</v>
      </c>
    </row>
    <row r="615" spans="1:12">
      <c r="A615" s="107" t="s">
        <v>17296</v>
      </c>
      <c r="B615" s="89">
        <v>825186</v>
      </c>
      <c r="C615" s="89">
        <v>1113736</v>
      </c>
      <c r="D615" s="89">
        <v>100</v>
      </c>
      <c r="E615" s="89">
        <v>2</v>
      </c>
      <c r="F615" s="89"/>
      <c r="G615" s="21" t="str">
        <f>INDEX(Partner_details[name], MATCH(ggPay[[#This Row],[payee]], Partner_details[user id], 0))</f>
        <v>ggTeam</v>
      </c>
      <c r="H615" s="21" t="str">
        <f>INDEX(Partner_details[companyName], MATCH(ggPay[[#This Row],[payee]], Partner_details[user id], 0))</f>
        <v>gg cjsc</v>
      </c>
      <c r="I615" s="21" t="b">
        <f>ISNUMBER(MATCH(ggPay[[#This Row],[payer]], gg_teammates[ID], 0))</f>
        <v>1</v>
      </c>
      <c r="J615" s="21" t="b">
        <f>OR(ISNUMBER(MATCH(ggPay[[#This Row],[payer]], $B$2:B614, 0)), ISNUMBER(MATCH(ggPay[[#This Row],[payer]], B616:$B$4998, 0)))</f>
        <v>1</v>
      </c>
      <c r="K615" s="21" t="b">
        <v>0</v>
      </c>
      <c r="L615" s="96" t="s">
        <v>5924</v>
      </c>
    </row>
    <row r="616" spans="1:12">
      <c r="A616" s="107" t="s">
        <v>17297</v>
      </c>
      <c r="B616" s="89">
        <v>483651</v>
      </c>
      <c r="C616" s="89">
        <v>1091352</v>
      </c>
      <c r="D616" s="89">
        <v>1000</v>
      </c>
      <c r="E616" s="89">
        <v>2</v>
      </c>
      <c r="F616" s="89"/>
      <c r="G616" s="21" t="str">
        <f>INDEX(Partner_details[name], MATCH(ggPay[[#This Row],[payee]], Partner_details[user id], 0))</f>
        <v>Paul Armenia</v>
      </c>
      <c r="H616" s="21" t="str">
        <f>INDEX(Partner_details[companyName], MATCH(ggPay[[#This Row],[payee]], Partner_details[user id], 0))</f>
        <v>Paul</v>
      </c>
      <c r="I616" s="21" t="b">
        <f>ISNUMBER(MATCH(ggPay[[#This Row],[payer]], gg_teammates[ID], 0))</f>
        <v>0</v>
      </c>
      <c r="J616" s="21" t="b">
        <f>OR(ISNUMBER(MATCH(ggPay[[#This Row],[payer]], $B$2:B615, 0)), ISNUMBER(MATCH(ggPay[[#This Row],[payer]], B617:$B$4998, 0)))</f>
        <v>1</v>
      </c>
      <c r="K616" s="21" t="b">
        <v>0</v>
      </c>
      <c r="L616" s="96" t="s">
        <v>5924</v>
      </c>
    </row>
    <row r="617" spans="1:12">
      <c r="A617" s="107" t="s">
        <v>17298</v>
      </c>
      <c r="B617" s="89">
        <v>132809</v>
      </c>
      <c r="C617" s="89">
        <v>527526</v>
      </c>
      <c r="D617" s="89">
        <v>1000</v>
      </c>
      <c r="E617" s="89">
        <v>2</v>
      </c>
      <c r="F617" s="89"/>
      <c r="G617" s="21" t="str">
        <f>INDEX(Partner_details[name], MATCH(ggPay[[#This Row],[payee]], Partner_details[user id], 0))</f>
        <v>Bardak</v>
      </c>
      <c r="H617" s="21" t="str">
        <f>INDEX(Partner_details[companyName], MATCH(ggPay[[#This Row],[payee]], Partner_details[user id], 0))</f>
        <v>Bardak</v>
      </c>
      <c r="I617" s="21" t="b">
        <f>ISNUMBER(MATCH(ggPay[[#This Row],[payer]], gg_teammates[ID], 0))</f>
        <v>0</v>
      </c>
      <c r="J617" s="21" t="b">
        <f>OR(ISNUMBER(MATCH(ggPay[[#This Row],[payer]], $B$2:B616, 0)), ISNUMBER(MATCH(ggPay[[#This Row],[payer]], B618:$B$4998, 0)))</f>
        <v>1</v>
      </c>
      <c r="K617" s="21" t="b">
        <v>0</v>
      </c>
      <c r="L617" s="96" t="s">
        <v>5924</v>
      </c>
    </row>
    <row r="618" spans="1:12">
      <c r="A618" s="107" t="s">
        <v>17299</v>
      </c>
      <c r="B618" s="89">
        <v>825186</v>
      </c>
      <c r="C618" s="89">
        <v>825186</v>
      </c>
      <c r="D618" s="89">
        <v>100</v>
      </c>
      <c r="E618" s="89">
        <v>2</v>
      </c>
      <c r="F618" s="89"/>
      <c r="G618" s="21" t="str">
        <f>INDEX(Partner_details[name], MATCH(ggPay[[#This Row],[payee]], Partner_details[user id], 0))</f>
        <v>Tigran</v>
      </c>
      <c r="H618" s="21" t="str">
        <f>INDEX(Partner_details[companyName], MATCH(ggPay[[#This Row],[payee]], Partner_details[user id], 0))</f>
        <v>gg cjsc</v>
      </c>
      <c r="I618" s="21" t="b">
        <f>ISNUMBER(MATCH(ggPay[[#This Row],[payer]], gg_teammates[ID], 0))</f>
        <v>1</v>
      </c>
      <c r="J618" s="21" t="b">
        <f>OR(ISNUMBER(MATCH(ggPay[[#This Row],[payer]], $B$2:B617, 0)), ISNUMBER(MATCH(ggPay[[#This Row],[payer]], B619:$B$4998, 0)))</f>
        <v>1</v>
      </c>
      <c r="K618" s="21" t="b">
        <v>0</v>
      </c>
      <c r="L618" s="96" t="s">
        <v>5924</v>
      </c>
    </row>
    <row r="619" spans="1:12">
      <c r="A619" s="107" t="s">
        <v>17300</v>
      </c>
      <c r="B619" s="89">
        <v>195408</v>
      </c>
      <c r="C619" s="89">
        <v>105886</v>
      </c>
      <c r="D619" s="89">
        <v>3000</v>
      </c>
      <c r="E619" s="89">
        <v>2</v>
      </c>
      <c r="F619" s="89"/>
      <c r="G619" s="21" t="str">
        <f>INDEX(Partner_details[name], MATCH(ggPay[[#This Row],[payee]], Partner_details[user id], 0))</f>
        <v>Mov</v>
      </c>
      <c r="H619" s="21" t="str">
        <f>INDEX(Partner_details[companyName], MATCH(ggPay[[#This Row],[payee]], Partner_details[user id], 0))</f>
        <v>Avetis Grigoryan</v>
      </c>
      <c r="I619" s="21" t="b">
        <f>ISNUMBER(MATCH(ggPay[[#This Row],[payer]], gg_teammates[ID], 0))</f>
        <v>0</v>
      </c>
      <c r="J619" s="21" t="b">
        <f>OR(ISNUMBER(MATCH(ggPay[[#This Row],[payer]], $B$2:B618, 0)), ISNUMBER(MATCH(ggPay[[#This Row],[payer]], B620:$B$4998, 0)))</f>
        <v>0</v>
      </c>
      <c r="K619" s="21" t="b">
        <v>1</v>
      </c>
      <c r="L619" s="96" t="s">
        <v>5924</v>
      </c>
    </row>
    <row r="620" spans="1:12">
      <c r="A620" s="107" t="s">
        <v>17301</v>
      </c>
      <c r="B620" s="89">
        <v>15005</v>
      </c>
      <c r="C620" s="89">
        <v>815282</v>
      </c>
      <c r="D620" s="89">
        <v>500</v>
      </c>
      <c r="E620" s="89">
        <v>2</v>
      </c>
      <c r="F620" s="89"/>
      <c r="G620" s="21" t="str">
        <f>INDEX(Partner_details[name], MATCH(ggPay[[#This Row],[payee]], Partner_details[user id], 0))</f>
        <v>Mane Koshkakaryan</v>
      </c>
      <c r="H620" s="21" t="str">
        <f>INDEX(Partner_details[companyName], MATCH(ggPay[[#This Row],[payee]], Partner_details[user id], 0))</f>
        <v>Bisquit</v>
      </c>
      <c r="I620" s="21" t="b">
        <f>ISNUMBER(MATCH(ggPay[[#This Row],[payer]], gg_teammates[ID], 0))</f>
        <v>0</v>
      </c>
      <c r="J620" s="21" t="b">
        <f>OR(ISNUMBER(MATCH(ggPay[[#This Row],[payer]], $B$2:B619, 0)), ISNUMBER(MATCH(ggPay[[#This Row],[payer]], B621:$B$4998, 0)))</f>
        <v>1</v>
      </c>
      <c r="K620" s="21" t="b">
        <v>0</v>
      </c>
      <c r="L620" s="96" t="s">
        <v>5924</v>
      </c>
    </row>
    <row r="621" spans="1:12">
      <c r="A621" s="107" t="s">
        <v>17302</v>
      </c>
      <c r="B621" s="89">
        <v>239583</v>
      </c>
      <c r="C621" s="89">
        <v>1091722</v>
      </c>
      <c r="D621" s="89">
        <v>500</v>
      </c>
      <c r="E621" s="89">
        <v>2</v>
      </c>
      <c r="F621" s="89"/>
      <c r="G621" s="21" t="str">
        <f>INDEX(Partner_details[name], MATCH(ggPay[[#This Row],[payee]], Partner_details[user id], 0))</f>
        <v>Common Ground Books &amp; Spirits</v>
      </c>
      <c r="H621" s="21" t="str">
        <f>INDEX(Partner_details[companyName], MATCH(ggPay[[#This Row],[payee]], Partner_details[user id], 0))</f>
        <v>Common and ground</v>
      </c>
      <c r="I621" s="21" t="b">
        <f>ISNUMBER(MATCH(ggPay[[#This Row],[payer]], gg_teammates[ID], 0))</f>
        <v>0</v>
      </c>
      <c r="J621" s="21" t="b">
        <f>OR(ISNUMBER(MATCH(ggPay[[#This Row],[payer]], $B$2:B620, 0)), ISNUMBER(MATCH(ggPay[[#This Row],[payer]], B622:$B$4998, 0)))</f>
        <v>0</v>
      </c>
      <c r="K621" s="21" t="b">
        <v>1</v>
      </c>
      <c r="L621" s="96" t="s">
        <v>5924</v>
      </c>
    </row>
    <row r="622" spans="1:12">
      <c r="A622" s="107" t="s">
        <v>17303</v>
      </c>
      <c r="B622" s="89">
        <v>719000</v>
      </c>
      <c r="C622" s="89">
        <v>815282</v>
      </c>
      <c r="D622" s="89">
        <v>500</v>
      </c>
      <c r="E622" s="89">
        <v>2</v>
      </c>
      <c r="F622" s="89"/>
      <c r="G622" s="21" t="str">
        <f>INDEX(Partner_details[name], MATCH(ggPay[[#This Row],[payee]], Partner_details[user id], 0))</f>
        <v>Mane Koshkakaryan</v>
      </c>
      <c r="H622" s="21" t="str">
        <f>INDEX(Partner_details[companyName], MATCH(ggPay[[#This Row],[payee]], Partner_details[user id], 0))</f>
        <v>Bisquit</v>
      </c>
      <c r="I622" s="21" t="b">
        <f>ISNUMBER(MATCH(ggPay[[#This Row],[payer]], gg_teammates[ID], 0))</f>
        <v>0</v>
      </c>
      <c r="J622" s="21" t="b">
        <f>OR(ISNUMBER(MATCH(ggPay[[#This Row],[payer]], $B$2:B621, 0)), ISNUMBER(MATCH(ggPay[[#This Row],[payer]], B623:$B$4998, 0)))</f>
        <v>1</v>
      </c>
      <c r="K622" s="21" t="b">
        <v>0</v>
      </c>
      <c r="L622" s="96" t="s">
        <v>5924</v>
      </c>
    </row>
    <row r="623" spans="1:12">
      <c r="A623" s="107" t="s">
        <v>17304</v>
      </c>
      <c r="B623" s="89">
        <v>545501</v>
      </c>
      <c r="C623" s="89">
        <v>815282</v>
      </c>
      <c r="D623" s="89">
        <v>500</v>
      </c>
      <c r="E623" s="89">
        <v>2</v>
      </c>
      <c r="F623" s="89"/>
      <c r="G623" s="21" t="str">
        <f>INDEX(Partner_details[name], MATCH(ggPay[[#This Row],[payee]], Partner_details[user id], 0))</f>
        <v>Mane Koshkakaryan</v>
      </c>
      <c r="H623" s="21" t="str">
        <f>INDEX(Partner_details[companyName], MATCH(ggPay[[#This Row],[payee]], Partner_details[user id], 0))</f>
        <v>Bisquit</v>
      </c>
      <c r="I623" s="21" t="b">
        <f>ISNUMBER(MATCH(ggPay[[#This Row],[payer]], gg_teammates[ID], 0))</f>
        <v>0</v>
      </c>
      <c r="J623" s="21" t="b">
        <f>OR(ISNUMBER(MATCH(ggPay[[#This Row],[payer]], $B$2:B622, 0)), ISNUMBER(MATCH(ggPay[[#This Row],[payer]], B624:$B$4998, 0)))</f>
        <v>1</v>
      </c>
      <c r="K623" s="21" t="b">
        <v>0</v>
      </c>
      <c r="L623" s="96" t="s">
        <v>5924</v>
      </c>
    </row>
    <row r="624" spans="1:12">
      <c r="A624" s="107" t="s">
        <v>17305</v>
      </c>
      <c r="B624" s="89">
        <v>198676</v>
      </c>
      <c r="C624" s="89">
        <v>6596</v>
      </c>
      <c r="D624" s="89">
        <v>500</v>
      </c>
      <c r="E624" s="89">
        <v>2</v>
      </c>
      <c r="F624" s="89"/>
      <c r="G624" s="21" t="str">
        <f>INDEX(Partner_details[name], MATCH(ggPay[[#This Row],[payee]], Partner_details[user id], 0))</f>
        <v>Ethnoraph</v>
      </c>
      <c r="H624" s="21" t="str">
        <f>INDEX(Partner_details[companyName], MATCH(ggPay[[#This Row],[payee]], Partner_details[user id], 0))</f>
        <v>Beer Academy</v>
      </c>
      <c r="I624" s="21" t="b">
        <f>ISNUMBER(MATCH(ggPay[[#This Row],[payer]], gg_teammates[ID], 0))</f>
        <v>0</v>
      </c>
      <c r="J624" s="21" t="b">
        <f>OR(ISNUMBER(MATCH(ggPay[[#This Row],[payer]], $B$2:B623, 0)), ISNUMBER(MATCH(ggPay[[#This Row],[payer]], B625:$B$4998, 0)))</f>
        <v>0</v>
      </c>
      <c r="K624" s="21" t="b">
        <v>1</v>
      </c>
      <c r="L624" s="96" t="s">
        <v>5924</v>
      </c>
    </row>
    <row r="625" spans="1:12">
      <c r="A625" s="107" t="s">
        <v>17306</v>
      </c>
      <c r="B625" s="89">
        <v>248841</v>
      </c>
      <c r="C625" s="89">
        <v>1091620</v>
      </c>
      <c r="D625" s="89">
        <v>1000</v>
      </c>
      <c r="E625" s="89">
        <v>2</v>
      </c>
      <c r="F625" s="89"/>
      <c r="G625" s="21" t="e">
        <f>INDEX(Partner_details[name], MATCH(ggPay[[#This Row],[payee]], Partner_details[user id], 0))</f>
        <v>#N/A</v>
      </c>
      <c r="H625" s="21" t="e">
        <f>INDEX(Partner_details[companyName], MATCH(ggPay[[#This Row],[payee]], Partner_details[user id], 0))</f>
        <v>#N/A</v>
      </c>
      <c r="I625" s="21" t="b">
        <f>ISNUMBER(MATCH(ggPay[[#This Row],[payer]], gg_teammates[ID], 0))</f>
        <v>0</v>
      </c>
      <c r="J625" s="21" t="b">
        <f>OR(ISNUMBER(MATCH(ggPay[[#This Row],[payer]], $B$2:B624, 0)), ISNUMBER(MATCH(ggPay[[#This Row],[payer]], B626:$B$4998, 0)))</f>
        <v>0</v>
      </c>
      <c r="K625" s="21" t="b">
        <v>1</v>
      </c>
      <c r="L625" s="96" t="s">
        <v>5924</v>
      </c>
    </row>
    <row r="626" spans="1:12">
      <c r="A626" s="107" t="s">
        <v>17307</v>
      </c>
      <c r="B626" s="89">
        <v>866001</v>
      </c>
      <c r="C626" s="89">
        <v>6596</v>
      </c>
      <c r="D626" s="89">
        <v>2000</v>
      </c>
      <c r="E626" s="89">
        <v>2</v>
      </c>
      <c r="F626" s="89"/>
      <c r="G626" s="21" t="str">
        <f>INDEX(Partner_details[name], MATCH(ggPay[[#This Row],[payee]], Partner_details[user id], 0))</f>
        <v>Ethnoraph</v>
      </c>
      <c r="H626" s="21" t="str">
        <f>INDEX(Partner_details[companyName], MATCH(ggPay[[#This Row],[payee]], Partner_details[user id], 0))</f>
        <v>Beer Academy</v>
      </c>
      <c r="I626" s="21" t="b">
        <f>ISNUMBER(MATCH(ggPay[[#This Row],[payer]], gg_teammates[ID], 0))</f>
        <v>0</v>
      </c>
      <c r="J626" s="21" t="b">
        <f>OR(ISNUMBER(MATCH(ggPay[[#This Row],[payer]], $B$2:B625, 0)), ISNUMBER(MATCH(ggPay[[#This Row],[payer]], B627:$B$4998, 0)))</f>
        <v>0</v>
      </c>
      <c r="K626" s="21" t="b">
        <v>1</v>
      </c>
      <c r="L626" s="96" t="s">
        <v>5924</v>
      </c>
    </row>
    <row r="627" spans="1:12">
      <c r="A627" s="107" t="s">
        <v>17308</v>
      </c>
      <c r="B627" s="89">
        <v>845447</v>
      </c>
      <c r="C627" s="89">
        <v>1091062</v>
      </c>
      <c r="D627" s="89">
        <v>500</v>
      </c>
      <c r="E627" s="89">
        <v>2</v>
      </c>
      <c r="F627" s="89"/>
      <c r="G627" s="21" t="e">
        <f>INDEX(Partner_details[name], MATCH(ggPay[[#This Row],[payee]], Partner_details[user id], 0))</f>
        <v>#N/A</v>
      </c>
      <c r="H627" s="21" t="e">
        <f>INDEX(Partner_details[companyName], MATCH(ggPay[[#This Row],[payee]], Partner_details[user id], 0))</f>
        <v>#N/A</v>
      </c>
      <c r="I627" s="21" t="b">
        <f>ISNUMBER(MATCH(ggPay[[#This Row],[payer]], gg_teammates[ID], 0))</f>
        <v>0</v>
      </c>
      <c r="J627" s="21" t="b">
        <f>OR(ISNUMBER(MATCH(ggPay[[#This Row],[payer]], $B$2:B626, 0)), ISNUMBER(MATCH(ggPay[[#This Row],[payer]], B628:$B$4998, 0)))</f>
        <v>1</v>
      </c>
      <c r="K627" s="21" t="b">
        <v>1</v>
      </c>
      <c r="L627" s="96" t="s">
        <v>5924</v>
      </c>
    </row>
    <row r="628" spans="1:12">
      <c r="A628" s="107" t="s">
        <v>17309</v>
      </c>
      <c r="B628" s="89">
        <v>223312</v>
      </c>
      <c r="C628" s="89">
        <v>80996</v>
      </c>
      <c r="D628" s="89">
        <v>300</v>
      </c>
      <c r="E628" s="89">
        <v>2</v>
      </c>
      <c r="F628" s="89"/>
      <c r="G628" s="21" t="str">
        <f>INDEX(Partner_details[name], MATCH(ggPay[[#This Row],[payee]], Partner_details[user id], 0))</f>
        <v>Lumen Coffee</v>
      </c>
      <c r="H628" s="21" t="str">
        <f>INDEX(Partner_details[companyName], MATCH(ggPay[[#This Row],[payee]], Partner_details[user id], 0))</f>
        <v>Lumen Coffee</v>
      </c>
      <c r="I628" s="21" t="b">
        <f>ISNUMBER(MATCH(ggPay[[#This Row],[payer]], gg_teammates[ID], 0))</f>
        <v>0</v>
      </c>
      <c r="J628" s="21" t="b">
        <f>OR(ISNUMBER(MATCH(ggPay[[#This Row],[payer]], $B$2:B627, 0)), ISNUMBER(MATCH(ggPay[[#This Row],[payer]], B629:$B$4998, 0)))</f>
        <v>0</v>
      </c>
      <c r="K628" s="21" t="b">
        <v>1</v>
      </c>
      <c r="L628" s="96" t="s">
        <v>5924</v>
      </c>
    </row>
    <row r="629" spans="1:12">
      <c r="A629" s="107" t="s">
        <v>17310</v>
      </c>
      <c r="B629" s="89">
        <v>1089821</v>
      </c>
      <c r="C629" s="89">
        <v>815282</v>
      </c>
      <c r="D629" s="89">
        <v>1000</v>
      </c>
      <c r="E629" s="89">
        <v>2</v>
      </c>
      <c r="F629" s="89"/>
      <c r="G629" s="21" t="str">
        <f>INDEX(Partner_details[name], MATCH(ggPay[[#This Row],[payee]], Partner_details[user id], 0))</f>
        <v>Mane Koshkakaryan</v>
      </c>
      <c r="H629" s="21" t="str">
        <f>INDEX(Partner_details[companyName], MATCH(ggPay[[#This Row],[payee]], Partner_details[user id], 0))</f>
        <v>Bisquit</v>
      </c>
      <c r="I629" s="21" t="b">
        <f>ISNUMBER(MATCH(ggPay[[#This Row],[payer]], gg_teammates[ID], 0))</f>
        <v>0</v>
      </c>
      <c r="J629" s="21" t="b">
        <f>OR(ISNUMBER(MATCH(ggPay[[#This Row],[payer]], $B$2:B628, 0)), ISNUMBER(MATCH(ggPay[[#This Row],[payer]], B630:$B$4998, 0)))</f>
        <v>1</v>
      </c>
      <c r="K629" s="21" t="b">
        <v>0</v>
      </c>
      <c r="L629" s="96" t="s">
        <v>5924</v>
      </c>
    </row>
    <row r="630" spans="1:12">
      <c r="A630" s="107" t="s">
        <v>17311</v>
      </c>
      <c r="B630" s="89">
        <v>39308</v>
      </c>
      <c r="C630" s="89">
        <v>105886</v>
      </c>
      <c r="D630" s="89">
        <v>5000</v>
      </c>
      <c r="E630" s="89">
        <v>2</v>
      </c>
      <c r="F630" s="89"/>
      <c r="G630" s="21" t="str">
        <f>INDEX(Partner_details[name], MATCH(ggPay[[#This Row],[payee]], Partner_details[user id], 0))</f>
        <v>Mov</v>
      </c>
      <c r="H630" s="21" t="str">
        <f>INDEX(Partner_details[companyName], MATCH(ggPay[[#This Row],[payee]], Partner_details[user id], 0))</f>
        <v>Avetis Grigoryan</v>
      </c>
      <c r="I630" s="21" t="b">
        <f>ISNUMBER(MATCH(ggPay[[#This Row],[payer]], gg_teammates[ID], 0))</f>
        <v>0</v>
      </c>
      <c r="J630" s="21" t="b">
        <f>OR(ISNUMBER(MATCH(ggPay[[#This Row],[payer]], $B$2:B629, 0)), ISNUMBER(MATCH(ggPay[[#This Row],[payer]], B631:$B$4998, 0)))</f>
        <v>1</v>
      </c>
      <c r="K630" s="21" t="b">
        <v>0</v>
      </c>
      <c r="L630" s="96" t="s">
        <v>5924</v>
      </c>
    </row>
    <row r="631" spans="1:12">
      <c r="A631" s="107" t="s">
        <v>17312</v>
      </c>
      <c r="B631" s="89">
        <v>835134</v>
      </c>
      <c r="C631" s="89">
        <v>1096497</v>
      </c>
      <c r="D631" s="89">
        <v>500</v>
      </c>
      <c r="E631" s="89">
        <v>2</v>
      </c>
      <c r="F631" s="89"/>
      <c r="G631" s="21" t="str">
        <f>INDEX(Partner_details[name], MATCH(ggPay[[#This Row],[payee]], Partner_details[user id], 0))</f>
        <v>Smoking Chef</v>
      </c>
      <c r="H631" s="21" t="str">
        <f>INDEX(Partner_details[companyName], MATCH(ggPay[[#This Row],[payee]], Partner_details[user id], 0))</f>
        <v>Smoking Chef</v>
      </c>
      <c r="I631" s="21" t="b">
        <f>ISNUMBER(MATCH(ggPay[[#This Row],[payer]], gg_teammates[ID], 0))</f>
        <v>0</v>
      </c>
      <c r="J631" s="21" t="b">
        <f>OR(ISNUMBER(MATCH(ggPay[[#This Row],[payer]], $B$2:B630, 0)), ISNUMBER(MATCH(ggPay[[#This Row],[payer]], B632:$B$4998, 0)))</f>
        <v>0</v>
      </c>
      <c r="K631" s="21" t="b">
        <v>1</v>
      </c>
      <c r="L631" s="96" t="s">
        <v>5924</v>
      </c>
    </row>
    <row r="632" spans="1:12">
      <c r="A632" s="107" t="s">
        <v>17313</v>
      </c>
      <c r="B632" s="89">
        <v>53216</v>
      </c>
      <c r="C632" s="89">
        <v>1109476</v>
      </c>
      <c r="D632" s="89">
        <v>1000</v>
      </c>
      <c r="E632" s="89">
        <v>2</v>
      </c>
      <c r="F632" s="89"/>
      <c r="G632" s="21" t="str">
        <f>INDEX(Partner_details[name], MATCH(ggPay[[#This Row],[payee]], Partner_details[user id], 0))</f>
        <v>Nor Aleppo</v>
      </c>
      <c r="H632" s="21" t="str">
        <f>INDEX(Partner_details[companyName], MATCH(ggPay[[#This Row],[payee]], Partner_details[user id], 0))</f>
        <v>Noraleppo</v>
      </c>
      <c r="I632" s="21" t="b">
        <f>ISNUMBER(MATCH(ggPay[[#This Row],[payer]], gg_teammates[ID], 0))</f>
        <v>0</v>
      </c>
      <c r="J632" s="21" t="b">
        <f>OR(ISNUMBER(MATCH(ggPay[[#This Row],[payer]], $B$2:B631, 0)), ISNUMBER(MATCH(ggPay[[#This Row],[payer]], B633:$B$4998, 0)))</f>
        <v>0</v>
      </c>
      <c r="K632" s="21" t="b">
        <v>0</v>
      </c>
      <c r="L632" s="96" t="s">
        <v>5924</v>
      </c>
    </row>
    <row r="633" spans="1:12">
      <c r="A633" s="107" t="s">
        <v>17314</v>
      </c>
      <c r="B633" s="89">
        <v>833134</v>
      </c>
      <c r="C633" s="89">
        <v>815282</v>
      </c>
      <c r="D633" s="89">
        <v>500</v>
      </c>
      <c r="E633" s="89">
        <v>2</v>
      </c>
      <c r="F633" s="89"/>
      <c r="G633" s="21" t="str">
        <f>INDEX(Partner_details[name], MATCH(ggPay[[#This Row],[payee]], Partner_details[user id], 0))</f>
        <v>Mane Koshkakaryan</v>
      </c>
      <c r="H633" s="21" t="str">
        <f>INDEX(Partner_details[companyName], MATCH(ggPay[[#This Row],[payee]], Partner_details[user id], 0))</f>
        <v>Bisquit</v>
      </c>
      <c r="I633" s="21" t="b">
        <f>ISNUMBER(MATCH(ggPay[[#This Row],[payer]], gg_teammates[ID], 0))</f>
        <v>0</v>
      </c>
      <c r="J633" s="21" t="b">
        <f>OR(ISNUMBER(MATCH(ggPay[[#This Row],[payer]], $B$2:B632, 0)), ISNUMBER(MATCH(ggPay[[#This Row],[payer]], B634:$B$4998, 0)))</f>
        <v>1</v>
      </c>
      <c r="K633" s="21" t="b">
        <v>0</v>
      </c>
      <c r="L633" s="96" t="s">
        <v>5924</v>
      </c>
    </row>
    <row r="634" spans="1:12">
      <c r="A634" s="107" t="s">
        <v>17315</v>
      </c>
      <c r="B634" s="89">
        <v>1130281</v>
      </c>
      <c r="C634" s="89">
        <v>1109476</v>
      </c>
      <c r="D634" s="89">
        <v>2000</v>
      </c>
      <c r="E634" s="89">
        <v>2</v>
      </c>
      <c r="F634" s="89"/>
      <c r="G634" s="21" t="str">
        <f>INDEX(Partner_details[name], MATCH(ggPay[[#This Row],[payee]], Partner_details[user id], 0))</f>
        <v>Nor Aleppo</v>
      </c>
      <c r="H634" s="21" t="str">
        <f>INDEX(Partner_details[companyName], MATCH(ggPay[[#This Row],[payee]], Partner_details[user id], 0))</f>
        <v>Noraleppo</v>
      </c>
      <c r="I634" s="21" t="b">
        <f>ISNUMBER(MATCH(ggPay[[#This Row],[payer]], gg_teammates[ID], 0))</f>
        <v>0</v>
      </c>
      <c r="J634" s="21" t="b">
        <f>OR(ISNUMBER(MATCH(ggPay[[#This Row],[payer]], $B$2:B633, 0)), ISNUMBER(MATCH(ggPay[[#This Row],[payer]], B635:$B$4998, 0)))</f>
        <v>0</v>
      </c>
      <c r="K634" s="21" t="b">
        <v>1</v>
      </c>
      <c r="L634" s="96" t="s">
        <v>5924</v>
      </c>
    </row>
    <row r="635" spans="1:12">
      <c r="A635" s="107" t="s">
        <v>17316</v>
      </c>
      <c r="B635" s="89">
        <v>357015</v>
      </c>
      <c r="C635" s="89">
        <v>1091356</v>
      </c>
      <c r="D635" s="89">
        <v>500</v>
      </c>
      <c r="E635" s="89">
        <v>2</v>
      </c>
      <c r="F635" s="89"/>
      <c r="G635" s="21" t="str">
        <f>INDEX(Partner_details[name], MATCH(ggPay[[#This Row],[payee]], Partner_details[user id], 0))</f>
        <v>Malocco</v>
      </c>
      <c r="H635" s="21" t="str">
        <f>INDEX(Partner_details[companyName], MATCH(ggPay[[#This Row],[payee]], Partner_details[user id], 0))</f>
        <v>Malocco</v>
      </c>
      <c r="I635" s="21" t="b">
        <f>ISNUMBER(MATCH(ggPay[[#This Row],[payer]], gg_teammates[ID], 0))</f>
        <v>0</v>
      </c>
      <c r="J635" s="21" t="b">
        <f>OR(ISNUMBER(MATCH(ggPay[[#This Row],[payer]], $B$2:B634, 0)), ISNUMBER(MATCH(ggPay[[#This Row],[payer]], B636:$B$4998, 0)))</f>
        <v>0</v>
      </c>
      <c r="K635" s="21" t="b">
        <v>1</v>
      </c>
      <c r="L635" s="96" t="s">
        <v>5924</v>
      </c>
    </row>
    <row r="636" spans="1:12" hidden="1">
      <c r="A636" s="107" t="s">
        <v>17317</v>
      </c>
      <c r="B636" s="89">
        <v>135322</v>
      </c>
      <c r="C636" s="89">
        <v>6596</v>
      </c>
      <c r="D636" s="89">
        <v>500</v>
      </c>
      <c r="E636" s="89">
        <v>3</v>
      </c>
      <c r="F636" s="89" t="s">
        <v>5939</v>
      </c>
      <c r="G636" s="21" t="str">
        <f>INDEX(Partner_details[name], MATCH(ggPay[[#This Row],[payee]], Partner_details[user id], 0))</f>
        <v>Ethnoraph</v>
      </c>
      <c r="H636" s="21" t="str">
        <f>INDEX(Partner_details[companyName], MATCH(ggPay[[#This Row],[payee]], Partner_details[user id], 0))</f>
        <v>Beer Academy</v>
      </c>
      <c r="I636" s="21" t="b">
        <f>ISNUMBER(MATCH(ggPay[[#This Row],[payer]], gg_teammates[ID], 0))</f>
        <v>1</v>
      </c>
      <c r="J636" s="21" t="b">
        <f>OR(ISNUMBER(MATCH(ggPay[[#This Row],[payer]], $B$2:B635, 0)), ISNUMBER(MATCH(ggPay[[#This Row],[payer]], B637:$B$4998, 0)))</f>
        <v>1</v>
      </c>
      <c r="K636" s="21" t="b">
        <v>0</v>
      </c>
      <c r="L636" s="96" t="s">
        <v>5924</v>
      </c>
    </row>
    <row r="637" spans="1:12">
      <c r="A637" s="107" t="s">
        <v>17318</v>
      </c>
      <c r="B637" s="89">
        <v>748384</v>
      </c>
      <c r="C637" s="89">
        <v>1109984</v>
      </c>
      <c r="D637" s="89">
        <v>300</v>
      </c>
      <c r="E637" s="89">
        <v>2</v>
      </c>
      <c r="F637" s="89"/>
      <c r="G637" s="21" t="str">
        <f>INDEX(Partner_details[name], MATCH(ggPay[[#This Row],[payee]], Partner_details[user id], 0))</f>
        <v>Dodo Kitchen</v>
      </c>
      <c r="H637" s="21" t="str">
        <f>INDEX(Partner_details[companyName], MATCH(ggPay[[#This Row],[payee]], Partner_details[user id], 0))</f>
        <v>Dodopizza</v>
      </c>
      <c r="I637" s="21" t="b">
        <f>ISNUMBER(MATCH(ggPay[[#This Row],[payer]], gg_teammates[ID], 0))</f>
        <v>1</v>
      </c>
      <c r="J637" s="21" t="b">
        <f>OR(ISNUMBER(MATCH(ggPay[[#This Row],[payer]], $B$2:B636, 0)), ISNUMBER(MATCH(ggPay[[#This Row],[payer]], B638:$B$4998, 0)))</f>
        <v>0</v>
      </c>
      <c r="K637" s="21" t="b">
        <v>1</v>
      </c>
      <c r="L637" s="96" t="s">
        <v>5924</v>
      </c>
    </row>
    <row r="638" spans="1:12">
      <c r="A638" s="107" t="s">
        <v>17319</v>
      </c>
      <c r="B638" s="89">
        <v>156023</v>
      </c>
      <c r="C638" s="89">
        <v>1091352</v>
      </c>
      <c r="D638" s="89">
        <v>500</v>
      </c>
      <c r="E638" s="89">
        <v>2</v>
      </c>
      <c r="F638" s="89"/>
      <c r="G638" s="21" t="str">
        <f>INDEX(Partner_details[name], MATCH(ggPay[[#This Row],[payee]], Partner_details[user id], 0))</f>
        <v>Paul Armenia</v>
      </c>
      <c r="H638" s="21" t="str">
        <f>INDEX(Partner_details[companyName], MATCH(ggPay[[#This Row],[payee]], Partner_details[user id], 0))</f>
        <v>Paul</v>
      </c>
      <c r="I638" s="21" t="b">
        <f>ISNUMBER(MATCH(ggPay[[#This Row],[payer]], gg_teammates[ID], 0))</f>
        <v>0</v>
      </c>
      <c r="J638" s="21" t="b">
        <f>OR(ISNUMBER(MATCH(ggPay[[#This Row],[payer]], $B$2:B637, 0)), ISNUMBER(MATCH(ggPay[[#This Row],[payer]], B639:$B$4998, 0)))</f>
        <v>0</v>
      </c>
      <c r="K638" s="21" t="b">
        <v>1</v>
      </c>
      <c r="L638" s="96" t="s">
        <v>5924</v>
      </c>
    </row>
    <row r="639" spans="1:12">
      <c r="A639" s="107" t="s">
        <v>17320</v>
      </c>
      <c r="B639" s="89">
        <v>65496</v>
      </c>
      <c r="C639" s="89">
        <v>815282</v>
      </c>
      <c r="D639" s="89">
        <v>500</v>
      </c>
      <c r="E639" s="89">
        <v>2</v>
      </c>
      <c r="F639" s="89"/>
      <c r="G639" s="21" t="str">
        <f>INDEX(Partner_details[name], MATCH(ggPay[[#This Row],[payee]], Partner_details[user id], 0))</f>
        <v>Mane Koshkakaryan</v>
      </c>
      <c r="H639" s="21" t="str">
        <f>INDEX(Partner_details[companyName], MATCH(ggPay[[#This Row],[payee]], Partner_details[user id], 0))</f>
        <v>Bisquit</v>
      </c>
      <c r="I639" s="21" t="b">
        <f>ISNUMBER(MATCH(ggPay[[#This Row],[payer]], gg_teammates[ID], 0))</f>
        <v>0</v>
      </c>
      <c r="J639" s="21" t="b">
        <f>OR(ISNUMBER(MATCH(ggPay[[#This Row],[payer]], $B$2:B638, 0)), ISNUMBER(MATCH(ggPay[[#This Row],[payer]], B640:$B$4998, 0)))</f>
        <v>0</v>
      </c>
      <c r="K639" s="21" t="b">
        <v>0</v>
      </c>
      <c r="L639" s="96" t="s">
        <v>5924</v>
      </c>
    </row>
    <row r="640" spans="1:12">
      <c r="A640" s="107" t="s">
        <v>17321</v>
      </c>
      <c r="B640" s="89">
        <v>626270</v>
      </c>
      <c r="C640" s="89">
        <v>1091620</v>
      </c>
      <c r="D640" s="89">
        <v>500</v>
      </c>
      <c r="E640" s="89">
        <v>2</v>
      </c>
      <c r="F640" s="89"/>
      <c r="G640" s="21" t="e">
        <f>INDEX(Partner_details[name], MATCH(ggPay[[#This Row],[payee]], Partner_details[user id], 0))</f>
        <v>#N/A</v>
      </c>
      <c r="H640" s="21" t="e">
        <f>INDEX(Partner_details[companyName], MATCH(ggPay[[#This Row],[payee]], Partner_details[user id], 0))</f>
        <v>#N/A</v>
      </c>
      <c r="I640" s="21" t="b">
        <f>ISNUMBER(MATCH(ggPay[[#This Row],[payer]], gg_teammates[ID], 0))</f>
        <v>0</v>
      </c>
      <c r="J640" s="21" t="b">
        <f>OR(ISNUMBER(MATCH(ggPay[[#This Row],[payer]], $B$2:B639, 0)), ISNUMBER(MATCH(ggPay[[#This Row],[payer]], B641:$B$4998, 0)))</f>
        <v>0</v>
      </c>
      <c r="K640" s="21" t="b">
        <v>1</v>
      </c>
      <c r="L640" s="96" t="s">
        <v>5924</v>
      </c>
    </row>
    <row r="641" spans="1:12">
      <c r="A641" s="107" t="s">
        <v>17322</v>
      </c>
      <c r="B641" s="89">
        <v>35941</v>
      </c>
      <c r="C641" s="89">
        <v>1109984</v>
      </c>
      <c r="D641" s="89">
        <v>500</v>
      </c>
      <c r="E641" s="89">
        <v>2</v>
      </c>
      <c r="F641" s="89"/>
      <c r="G641" s="21" t="str">
        <f>INDEX(Partner_details[name], MATCH(ggPay[[#This Row],[payee]], Partner_details[user id], 0))</f>
        <v>Dodo Kitchen</v>
      </c>
      <c r="H641" s="21" t="str">
        <f>INDEX(Partner_details[companyName], MATCH(ggPay[[#This Row],[payee]], Partner_details[user id], 0))</f>
        <v>Dodopizza</v>
      </c>
      <c r="I641" s="21" t="b">
        <f>ISNUMBER(MATCH(ggPay[[#This Row],[payer]], gg_teammates[ID], 0))</f>
        <v>0</v>
      </c>
      <c r="J641" s="21" t="b">
        <f>OR(ISNUMBER(MATCH(ggPay[[#This Row],[payer]], $B$2:B640, 0)), ISNUMBER(MATCH(ggPay[[#This Row],[payer]], B642:$B$4998, 0)))</f>
        <v>0</v>
      </c>
      <c r="K641" s="21" t="b">
        <v>0</v>
      </c>
      <c r="L641" s="96" t="s">
        <v>5924</v>
      </c>
    </row>
    <row r="642" spans="1:12">
      <c r="A642" s="107" t="s">
        <v>17323</v>
      </c>
      <c r="B642" s="89">
        <v>952247</v>
      </c>
      <c r="C642" s="89">
        <v>1091620</v>
      </c>
      <c r="D642" s="89">
        <v>500</v>
      </c>
      <c r="E642" s="89">
        <v>2</v>
      </c>
      <c r="F642" s="89"/>
      <c r="G642" s="21" t="e">
        <f>INDEX(Partner_details[name], MATCH(ggPay[[#This Row],[payee]], Partner_details[user id], 0))</f>
        <v>#N/A</v>
      </c>
      <c r="H642" s="21" t="e">
        <f>INDEX(Partner_details[companyName], MATCH(ggPay[[#This Row],[payee]], Partner_details[user id], 0))</f>
        <v>#N/A</v>
      </c>
      <c r="I642" s="21" t="b">
        <f>ISNUMBER(MATCH(ggPay[[#This Row],[payer]], gg_teammates[ID], 0))</f>
        <v>0</v>
      </c>
      <c r="J642" s="21" t="b">
        <f>OR(ISNUMBER(MATCH(ggPay[[#This Row],[payer]], $B$2:B641, 0)), ISNUMBER(MATCH(ggPay[[#This Row],[payer]], B643:$B$4998, 0)))</f>
        <v>0</v>
      </c>
      <c r="K642" s="21" t="b">
        <v>1</v>
      </c>
      <c r="L642" s="96" t="s">
        <v>5924</v>
      </c>
    </row>
    <row r="643" spans="1:12">
      <c r="A643" s="107" t="s">
        <v>17324</v>
      </c>
      <c r="B643" s="89">
        <v>39308</v>
      </c>
      <c r="C643" s="89">
        <v>1091352</v>
      </c>
      <c r="D643" s="89">
        <v>1000</v>
      </c>
      <c r="E643" s="89">
        <v>2</v>
      </c>
      <c r="F643" s="89"/>
      <c r="G643" s="21" t="str">
        <f>INDEX(Partner_details[name], MATCH(ggPay[[#This Row],[payee]], Partner_details[user id], 0))</f>
        <v>Paul Armenia</v>
      </c>
      <c r="H643" s="21" t="str">
        <f>INDEX(Partner_details[companyName], MATCH(ggPay[[#This Row],[payee]], Partner_details[user id], 0))</f>
        <v>Paul</v>
      </c>
      <c r="I643" s="21" t="b">
        <f>ISNUMBER(MATCH(ggPay[[#This Row],[payer]], gg_teammates[ID], 0))</f>
        <v>0</v>
      </c>
      <c r="J643" s="21" t="b">
        <f>OR(ISNUMBER(MATCH(ggPay[[#This Row],[payer]], $B$2:B642, 0)), ISNUMBER(MATCH(ggPay[[#This Row],[payer]], B644:$B$4998, 0)))</f>
        <v>1</v>
      </c>
      <c r="K643" s="21" t="b">
        <v>0</v>
      </c>
      <c r="L643" s="96" t="s">
        <v>5924</v>
      </c>
    </row>
    <row r="644" spans="1:12">
      <c r="A644" s="107" t="s">
        <v>17325</v>
      </c>
      <c r="B644" s="89">
        <v>1130174</v>
      </c>
      <c r="C644" s="89">
        <v>815282</v>
      </c>
      <c r="D644" s="89">
        <v>500</v>
      </c>
      <c r="E644" s="89">
        <v>2</v>
      </c>
      <c r="F644" s="89"/>
      <c r="G644" s="21" t="str">
        <f>INDEX(Partner_details[name], MATCH(ggPay[[#This Row],[payee]], Partner_details[user id], 0))</f>
        <v>Mane Koshkakaryan</v>
      </c>
      <c r="H644" s="21" t="str">
        <f>INDEX(Partner_details[companyName], MATCH(ggPay[[#This Row],[payee]], Partner_details[user id], 0))</f>
        <v>Bisquit</v>
      </c>
      <c r="I644" s="21" t="b">
        <f>ISNUMBER(MATCH(ggPay[[#This Row],[payer]], gg_teammates[ID], 0))</f>
        <v>0</v>
      </c>
      <c r="J644" s="21" t="b">
        <f>OR(ISNUMBER(MATCH(ggPay[[#This Row],[payer]], $B$2:B643, 0)), ISNUMBER(MATCH(ggPay[[#This Row],[payer]], B645:$B$4998, 0)))</f>
        <v>0</v>
      </c>
      <c r="K644" s="21" t="b">
        <v>1</v>
      </c>
      <c r="L644" s="96" t="s">
        <v>5924</v>
      </c>
    </row>
    <row r="645" spans="1:12">
      <c r="A645" s="107" t="s">
        <v>17326</v>
      </c>
      <c r="B645" s="89">
        <v>65879</v>
      </c>
      <c r="C645" s="89">
        <v>1091352</v>
      </c>
      <c r="D645" s="89">
        <v>500</v>
      </c>
      <c r="E645" s="89">
        <v>2</v>
      </c>
      <c r="F645" s="89"/>
      <c r="G645" s="21" t="str">
        <f>INDEX(Partner_details[name], MATCH(ggPay[[#This Row],[payee]], Partner_details[user id], 0))</f>
        <v>Paul Armenia</v>
      </c>
      <c r="H645" s="21" t="str">
        <f>INDEX(Partner_details[companyName], MATCH(ggPay[[#This Row],[payee]], Partner_details[user id], 0))</f>
        <v>Paul</v>
      </c>
      <c r="I645" s="21" t="b">
        <f>ISNUMBER(MATCH(ggPay[[#This Row],[payer]], gg_teammates[ID], 0))</f>
        <v>0</v>
      </c>
      <c r="J645" s="21" t="b">
        <f>OR(ISNUMBER(MATCH(ggPay[[#This Row],[payer]], $B$2:B644, 0)), ISNUMBER(MATCH(ggPay[[#This Row],[payer]], B646:$B$4998, 0)))</f>
        <v>0</v>
      </c>
      <c r="K645" s="21" t="b">
        <v>0</v>
      </c>
      <c r="L645" s="96" t="s">
        <v>5924</v>
      </c>
    </row>
    <row r="646" spans="1:12">
      <c r="A646" s="107" t="s">
        <v>17327</v>
      </c>
      <c r="B646" s="89">
        <v>260507</v>
      </c>
      <c r="C646" s="89">
        <v>1096497</v>
      </c>
      <c r="D646" s="89">
        <v>3000</v>
      </c>
      <c r="E646" s="89">
        <v>2</v>
      </c>
      <c r="F646" s="89"/>
      <c r="G646" s="21" t="str">
        <f>INDEX(Partner_details[name], MATCH(ggPay[[#This Row],[payee]], Partner_details[user id], 0))</f>
        <v>Smoking Chef</v>
      </c>
      <c r="H646" s="21" t="str">
        <f>INDEX(Partner_details[companyName], MATCH(ggPay[[#This Row],[payee]], Partner_details[user id], 0))</f>
        <v>Smoking Chef</v>
      </c>
      <c r="I646" s="21" t="b">
        <f>ISNUMBER(MATCH(ggPay[[#This Row],[payer]], gg_teammates[ID], 0))</f>
        <v>0</v>
      </c>
      <c r="J646" s="21" t="b">
        <f>OR(ISNUMBER(MATCH(ggPay[[#This Row],[payer]], $B$2:B645, 0)), ISNUMBER(MATCH(ggPay[[#This Row],[payer]], B647:$B$4998, 0)))</f>
        <v>0</v>
      </c>
      <c r="K646" s="21" t="b">
        <v>1</v>
      </c>
      <c r="L646" s="96" t="s">
        <v>5924</v>
      </c>
    </row>
    <row r="647" spans="1:12">
      <c r="A647" s="107" t="s">
        <v>17328</v>
      </c>
      <c r="B647" s="89">
        <v>845447</v>
      </c>
      <c r="C647" s="89">
        <v>1091062</v>
      </c>
      <c r="D647" s="89">
        <v>1000</v>
      </c>
      <c r="E647" s="89">
        <v>2</v>
      </c>
      <c r="F647" s="89"/>
      <c r="G647" s="21" t="e">
        <f>INDEX(Partner_details[name], MATCH(ggPay[[#This Row],[payee]], Partner_details[user id], 0))</f>
        <v>#N/A</v>
      </c>
      <c r="H647" s="21" t="e">
        <f>INDEX(Partner_details[companyName], MATCH(ggPay[[#This Row],[payee]], Partner_details[user id], 0))</f>
        <v>#N/A</v>
      </c>
      <c r="I647" s="21" t="b">
        <f>ISNUMBER(MATCH(ggPay[[#This Row],[payer]], gg_teammates[ID], 0))</f>
        <v>0</v>
      </c>
      <c r="J647" s="21" t="b">
        <f>OR(ISNUMBER(MATCH(ggPay[[#This Row],[payer]], $B$2:B646, 0)), ISNUMBER(MATCH(ggPay[[#This Row],[payer]], B648:$B$4998, 0)))</f>
        <v>1</v>
      </c>
      <c r="K647" s="21" t="b">
        <v>0</v>
      </c>
      <c r="L647" s="96" t="s">
        <v>5924</v>
      </c>
    </row>
    <row r="648" spans="1:12">
      <c r="A648" s="107" t="s">
        <v>17329</v>
      </c>
      <c r="B648" s="89">
        <v>852874</v>
      </c>
      <c r="C648" s="89">
        <v>1091352</v>
      </c>
      <c r="D648" s="89">
        <v>1000</v>
      </c>
      <c r="E648" s="89">
        <v>2</v>
      </c>
      <c r="F648" s="89"/>
      <c r="G648" s="21" t="str">
        <f>INDEX(Partner_details[name], MATCH(ggPay[[#This Row],[payee]], Partner_details[user id], 0))</f>
        <v>Paul Armenia</v>
      </c>
      <c r="H648" s="21" t="str">
        <f>INDEX(Partner_details[companyName], MATCH(ggPay[[#This Row],[payee]], Partner_details[user id], 0))</f>
        <v>Paul</v>
      </c>
      <c r="I648" s="21" t="b">
        <f>ISNUMBER(MATCH(ggPay[[#This Row],[payer]], gg_teammates[ID], 0))</f>
        <v>0</v>
      </c>
      <c r="J648" s="21" t="b">
        <f>OR(ISNUMBER(MATCH(ggPay[[#This Row],[payer]], $B$2:B647, 0)), ISNUMBER(MATCH(ggPay[[#This Row],[payer]], B649:$B$4998, 0)))</f>
        <v>0</v>
      </c>
      <c r="K648" s="21" t="b">
        <v>1</v>
      </c>
      <c r="L648" s="96" t="s">
        <v>5924</v>
      </c>
    </row>
    <row r="649" spans="1:12">
      <c r="A649" s="107" t="s">
        <v>17330</v>
      </c>
      <c r="B649" s="89">
        <v>104324</v>
      </c>
      <c r="C649" s="89">
        <v>105886</v>
      </c>
      <c r="D649" s="89">
        <v>2000</v>
      </c>
      <c r="E649" s="89">
        <v>2</v>
      </c>
      <c r="F649" s="89"/>
      <c r="G649" s="21" t="str">
        <f>INDEX(Partner_details[name], MATCH(ggPay[[#This Row],[payee]], Partner_details[user id], 0))</f>
        <v>Mov</v>
      </c>
      <c r="H649" s="21" t="str">
        <f>INDEX(Partner_details[companyName], MATCH(ggPay[[#This Row],[payee]], Partner_details[user id], 0))</f>
        <v>Avetis Grigoryan</v>
      </c>
      <c r="I649" s="21" t="b">
        <f>ISNUMBER(MATCH(ggPay[[#This Row],[payer]], gg_teammates[ID], 0))</f>
        <v>0</v>
      </c>
      <c r="J649" s="21" t="b">
        <f>OR(ISNUMBER(MATCH(ggPay[[#This Row],[payer]], $B$2:B648, 0)), ISNUMBER(MATCH(ggPay[[#This Row],[payer]], B650:$B$4998, 0)))</f>
        <v>1</v>
      </c>
      <c r="K649" s="21" t="b">
        <v>1</v>
      </c>
      <c r="L649" s="96" t="s">
        <v>5924</v>
      </c>
    </row>
    <row r="650" spans="1:12">
      <c r="A650" s="107" t="s">
        <v>17331</v>
      </c>
      <c r="B650" s="89">
        <v>104324</v>
      </c>
      <c r="C650" s="89">
        <v>105886</v>
      </c>
      <c r="D650" s="89">
        <v>5000</v>
      </c>
      <c r="E650" s="89">
        <v>2</v>
      </c>
      <c r="F650" s="89"/>
      <c r="G650" s="21" t="str">
        <f>INDEX(Partner_details[name], MATCH(ggPay[[#This Row],[payee]], Partner_details[user id], 0))</f>
        <v>Mov</v>
      </c>
      <c r="H650" s="21" t="str">
        <f>INDEX(Partner_details[companyName], MATCH(ggPay[[#This Row],[payee]], Partner_details[user id], 0))</f>
        <v>Avetis Grigoryan</v>
      </c>
      <c r="I650" s="21" t="b">
        <f>ISNUMBER(MATCH(ggPay[[#This Row],[payer]], gg_teammates[ID], 0))</f>
        <v>0</v>
      </c>
      <c r="J650" s="21" t="b">
        <f>OR(ISNUMBER(MATCH(ggPay[[#This Row],[payer]], $B$2:B649, 0)), ISNUMBER(MATCH(ggPay[[#This Row],[payer]], B651:$B$4998, 0)))</f>
        <v>1</v>
      </c>
      <c r="K650" s="21" t="b">
        <v>0</v>
      </c>
      <c r="L650" s="96" t="s">
        <v>5924</v>
      </c>
    </row>
    <row r="651" spans="1:12">
      <c r="A651" s="107" t="s">
        <v>17332</v>
      </c>
      <c r="B651" s="89">
        <v>825186</v>
      </c>
      <c r="C651" s="89">
        <v>825186</v>
      </c>
      <c r="D651" s="89">
        <v>100</v>
      </c>
      <c r="E651" s="89">
        <v>2</v>
      </c>
      <c r="F651" s="89"/>
      <c r="G651" s="21" t="str">
        <f>INDEX(Partner_details[name], MATCH(ggPay[[#This Row],[payee]], Partner_details[user id], 0))</f>
        <v>Tigran</v>
      </c>
      <c r="H651" s="21" t="str">
        <f>INDEX(Partner_details[companyName], MATCH(ggPay[[#This Row],[payee]], Partner_details[user id], 0))</f>
        <v>gg cjsc</v>
      </c>
      <c r="I651" s="21" t="b">
        <f>ISNUMBER(MATCH(ggPay[[#This Row],[payer]], gg_teammates[ID], 0))</f>
        <v>1</v>
      </c>
      <c r="J651" s="21" t="b">
        <f>OR(ISNUMBER(MATCH(ggPay[[#This Row],[payer]], $B$2:B650, 0)), ISNUMBER(MATCH(ggPay[[#This Row],[payer]], B652:$B$4998, 0)))</f>
        <v>1</v>
      </c>
      <c r="K651" s="21" t="b">
        <v>0</v>
      </c>
      <c r="L651" s="96" t="s">
        <v>5924</v>
      </c>
    </row>
    <row r="652" spans="1:12" hidden="1">
      <c r="A652" s="107" t="s">
        <v>17333</v>
      </c>
      <c r="B652" s="89">
        <v>363435</v>
      </c>
      <c r="C652" s="89">
        <v>1096497</v>
      </c>
      <c r="D652" s="89">
        <v>3000</v>
      </c>
      <c r="E652" s="89">
        <v>3</v>
      </c>
      <c r="F652" s="89" t="s">
        <v>5934</v>
      </c>
      <c r="G652" s="21" t="str">
        <f>INDEX(Partner_details[name], MATCH(ggPay[[#This Row],[payee]], Partner_details[user id], 0))</f>
        <v>Smoking Chef</v>
      </c>
      <c r="H652" s="21" t="str">
        <f>INDEX(Partner_details[companyName], MATCH(ggPay[[#This Row],[payee]], Partner_details[user id], 0))</f>
        <v>Smoking Chef</v>
      </c>
      <c r="I652" s="21" t="b">
        <f>ISNUMBER(MATCH(ggPay[[#This Row],[payer]], gg_teammates[ID], 0))</f>
        <v>0</v>
      </c>
      <c r="J652" s="21" t="b">
        <f>OR(ISNUMBER(MATCH(ggPay[[#This Row],[payer]], $B$2:B651, 0)), ISNUMBER(MATCH(ggPay[[#This Row],[payer]], B653:$B$4998, 0)))</f>
        <v>0</v>
      </c>
      <c r="K652" s="21" t="b">
        <v>0</v>
      </c>
      <c r="L652" s="96" t="s">
        <v>5924</v>
      </c>
    </row>
    <row r="653" spans="1:12" hidden="1">
      <c r="A653" s="107" t="s">
        <v>17334</v>
      </c>
      <c r="B653" s="89">
        <v>929794</v>
      </c>
      <c r="C653" s="89">
        <v>1091620</v>
      </c>
      <c r="D653" s="89">
        <v>500</v>
      </c>
      <c r="E653" s="89">
        <v>3</v>
      </c>
      <c r="F653" s="89" t="s">
        <v>6127</v>
      </c>
      <c r="G653" s="21" t="e">
        <f>INDEX(Partner_details[name], MATCH(ggPay[[#This Row],[payee]], Partner_details[user id], 0))</f>
        <v>#N/A</v>
      </c>
      <c r="H653" s="21" t="e">
        <f>INDEX(Partner_details[companyName], MATCH(ggPay[[#This Row],[payee]], Partner_details[user id], 0))</f>
        <v>#N/A</v>
      </c>
      <c r="I653" s="21" t="b">
        <f>ISNUMBER(MATCH(ggPay[[#This Row],[payer]], gg_teammates[ID], 0))</f>
        <v>0</v>
      </c>
      <c r="J653" s="21" t="b">
        <f>OR(ISNUMBER(MATCH(ggPay[[#This Row],[payer]], $B$2:B652, 0)), ISNUMBER(MATCH(ggPay[[#This Row],[payer]], B654:$B$4998, 0)))</f>
        <v>0</v>
      </c>
      <c r="K653" s="21" t="b">
        <v>0</v>
      </c>
      <c r="L653" s="96" t="s">
        <v>5924</v>
      </c>
    </row>
    <row r="654" spans="1:12">
      <c r="A654" s="107" t="s">
        <v>17335</v>
      </c>
      <c r="B654" s="89">
        <v>1016236</v>
      </c>
      <c r="C654" s="89">
        <v>1091620</v>
      </c>
      <c r="D654" s="89">
        <v>1000</v>
      </c>
      <c r="E654" s="89">
        <v>2</v>
      </c>
      <c r="F654" s="89"/>
      <c r="G654" s="21" t="e">
        <f>INDEX(Partner_details[name], MATCH(ggPay[[#This Row],[payee]], Partner_details[user id], 0))</f>
        <v>#N/A</v>
      </c>
      <c r="H654" s="21" t="e">
        <f>INDEX(Partner_details[companyName], MATCH(ggPay[[#This Row],[payee]], Partner_details[user id], 0))</f>
        <v>#N/A</v>
      </c>
      <c r="I654" s="21" t="b">
        <f>ISNUMBER(MATCH(ggPay[[#This Row],[payer]], gg_teammates[ID], 0))</f>
        <v>0</v>
      </c>
      <c r="J654" s="21" t="b">
        <f>OR(ISNUMBER(MATCH(ggPay[[#This Row],[payer]], $B$2:B653, 0)), ISNUMBER(MATCH(ggPay[[#This Row],[payer]], B655:$B$4998, 0)))</f>
        <v>0</v>
      </c>
      <c r="K654" s="21" t="b">
        <v>0</v>
      </c>
      <c r="L654" s="96" t="s">
        <v>5924</v>
      </c>
    </row>
    <row r="655" spans="1:12">
      <c r="A655" s="107" t="s">
        <v>17336</v>
      </c>
      <c r="B655" s="89">
        <v>151432</v>
      </c>
      <c r="C655" s="89">
        <v>6596</v>
      </c>
      <c r="D655" s="89">
        <v>1000</v>
      </c>
      <c r="E655" s="89">
        <v>2</v>
      </c>
      <c r="F655" s="89"/>
      <c r="G655" s="21" t="str">
        <f>INDEX(Partner_details[name], MATCH(ggPay[[#This Row],[payee]], Partner_details[user id], 0))</f>
        <v>Ethnoraph</v>
      </c>
      <c r="H655" s="21" t="str">
        <f>INDEX(Partner_details[companyName], MATCH(ggPay[[#This Row],[payee]], Partner_details[user id], 0))</f>
        <v>Beer Academy</v>
      </c>
      <c r="I655" s="21" t="b">
        <f>ISNUMBER(MATCH(ggPay[[#This Row],[payer]], gg_teammates[ID], 0))</f>
        <v>0</v>
      </c>
      <c r="J655" s="21" t="b">
        <f>OR(ISNUMBER(MATCH(ggPay[[#This Row],[payer]], $B$2:B654, 0)), ISNUMBER(MATCH(ggPay[[#This Row],[payer]], B656:$B$4998, 0)))</f>
        <v>0</v>
      </c>
      <c r="K655" s="21" t="b">
        <v>1</v>
      </c>
      <c r="L655" s="96" t="s">
        <v>5924</v>
      </c>
    </row>
    <row r="656" spans="1:12">
      <c r="A656" s="107" t="s">
        <v>17337</v>
      </c>
      <c r="B656" s="89">
        <v>593755</v>
      </c>
      <c r="C656" s="89">
        <v>6596</v>
      </c>
      <c r="D656" s="89">
        <v>1500</v>
      </c>
      <c r="E656" s="89">
        <v>2</v>
      </c>
      <c r="F656" s="89"/>
      <c r="G656" s="21" t="str">
        <f>INDEX(Partner_details[name], MATCH(ggPay[[#This Row],[payee]], Partner_details[user id], 0))</f>
        <v>Ethnoraph</v>
      </c>
      <c r="H656" s="21" t="str">
        <f>INDEX(Partner_details[companyName], MATCH(ggPay[[#This Row],[payee]], Partner_details[user id], 0))</f>
        <v>Beer Academy</v>
      </c>
      <c r="I656" s="21" t="b">
        <f>ISNUMBER(MATCH(ggPay[[#This Row],[payer]], gg_teammates[ID], 0))</f>
        <v>0</v>
      </c>
      <c r="J656" s="21" t="b">
        <f>OR(ISNUMBER(MATCH(ggPay[[#This Row],[payer]], $B$2:B655, 0)), ISNUMBER(MATCH(ggPay[[#This Row],[payer]], B657:$B$4998, 0)))</f>
        <v>0</v>
      </c>
      <c r="K656" s="21" t="b">
        <v>1</v>
      </c>
      <c r="L656" s="96" t="s">
        <v>5924</v>
      </c>
    </row>
    <row r="657" spans="1:12">
      <c r="A657" s="107" t="s">
        <v>17338</v>
      </c>
      <c r="B657" s="89">
        <v>750696</v>
      </c>
      <c r="C657" s="89">
        <v>6596</v>
      </c>
      <c r="D657" s="89">
        <v>3000</v>
      </c>
      <c r="E657" s="89">
        <v>2</v>
      </c>
      <c r="F657" s="89"/>
      <c r="G657" s="21" t="str">
        <f>INDEX(Partner_details[name], MATCH(ggPay[[#This Row],[payee]], Partner_details[user id], 0))</f>
        <v>Ethnoraph</v>
      </c>
      <c r="H657" s="21" t="str">
        <f>INDEX(Partner_details[companyName], MATCH(ggPay[[#This Row],[payee]], Partner_details[user id], 0))</f>
        <v>Beer Academy</v>
      </c>
      <c r="I657" s="21" t="b">
        <f>ISNUMBER(MATCH(ggPay[[#This Row],[payer]], gg_teammates[ID], 0))</f>
        <v>0</v>
      </c>
      <c r="J657" s="21" t="b">
        <f>OR(ISNUMBER(MATCH(ggPay[[#This Row],[payer]], $B$2:B656, 0)), ISNUMBER(MATCH(ggPay[[#This Row],[payer]], B658:$B$4998, 0)))</f>
        <v>0</v>
      </c>
      <c r="K657" s="21" t="b">
        <v>1</v>
      </c>
      <c r="L657" s="96" t="s">
        <v>5924</v>
      </c>
    </row>
    <row r="658" spans="1:12">
      <c r="A658" s="107" t="s">
        <v>17339</v>
      </c>
      <c r="B658" s="89">
        <v>916424</v>
      </c>
      <c r="C658" s="89">
        <v>1096497</v>
      </c>
      <c r="D658" s="89">
        <v>1000</v>
      </c>
      <c r="E658" s="89">
        <v>2</v>
      </c>
      <c r="F658" s="89"/>
      <c r="G658" s="21" t="str">
        <f>INDEX(Partner_details[name], MATCH(ggPay[[#This Row],[payee]], Partner_details[user id], 0))</f>
        <v>Smoking Chef</v>
      </c>
      <c r="H658" s="21" t="str">
        <f>INDEX(Partner_details[companyName], MATCH(ggPay[[#This Row],[payee]], Partner_details[user id], 0))</f>
        <v>Smoking Chef</v>
      </c>
      <c r="I658" s="21" t="b">
        <f>ISNUMBER(MATCH(ggPay[[#This Row],[payer]], gg_teammates[ID], 0))</f>
        <v>0</v>
      </c>
      <c r="J658" s="21" t="b">
        <f>OR(ISNUMBER(MATCH(ggPay[[#This Row],[payer]], $B$2:B657, 0)), ISNUMBER(MATCH(ggPay[[#This Row],[payer]], B659:$B$4998, 0)))</f>
        <v>0</v>
      </c>
      <c r="K658" s="21" t="b">
        <v>1</v>
      </c>
      <c r="L658" s="96" t="s">
        <v>5924</v>
      </c>
    </row>
    <row r="659" spans="1:12">
      <c r="A659" s="107" t="s">
        <v>17340</v>
      </c>
      <c r="B659" s="89">
        <v>959048</v>
      </c>
      <c r="C659" s="89">
        <v>1091062</v>
      </c>
      <c r="D659" s="89">
        <v>300</v>
      </c>
      <c r="E659" s="89">
        <v>2</v>
      </c>
      <c r="F659" s="89"/>
      <c r="G659" s="21" t="e">
        <f>INDEX(Partner_details[name], MATCH(ggPay[[#This Row],[payee]], Partner_details[user id], 0))</f>
        <v>#N/A</v>
      </c>
      <c r="H659" s="21" t="e">
        <f>INDEX(Partner_details[companyName], MATCH(ggPay[[#This Row],[payee]], Partner_details[user id], 0))</f>
        <v>#N/A</v>
      </c>
      <c r="I659" s="21" t="b">
        <f>ISNUMBER(MATCH(ggPay[[#This Row],[payer]], gg_teammates[ID], 0))</f>
        <v>0</v>
      </c>
      <c r="J659" s="21" t="b">
        <f>OR(ISNUMBER(MATCH(ggPay[[#This Row],[payer]], $B$2:B658, 0)), ISNUMBER(MATCH(ggPay[[#This Row],[payer]], B660:$B$4998, 0)))</f>
        <v>0</v>
      </c>
      <c r="K659" s="21" t="b">
        <v>1</v>
      </c>
      <c r="L659" s="96" t="s">
        <v>5924</v>
      </c>
    </row>
    <row r="660" spans="1:12">
      <c r="A660" s="107" t="s">
        <v>17341</v>
      </c>
      <c r="B660" s="89">
        <v>37332</v>
      </c>
      <c r="C660" s="89">
        <v>1091356</v>
      </c>
      <c r="D660" s="89">
        <v>1000</v>
      </c>
      <c r="E660" s="89">
        <v>2</v>
      </c>
      <c r="F660" s="89"/>
      <c r="G660" s="21" t="str">
        <f>INDEX(Partner_details[name], MATCH(ggPay[[#This Row],[payee]], Partner_details[user id], 0))</f>
        <v>Malocco</v>
      </c>
      <c r="H660" s="21" t="str">
        <f>INDEX(Partner_details[companyName], MATCH(ggPay[[#This Row],[payee]], Partner_details[user id], 0))</f>
        <v>Malocco</v>
      </c>
      <c r="I660" s="21" t="b">
        <f>ISNUMBER(MATCH(ggPay[[#This Row],[payer]], gg_teammates[ID], 0))</f>
        <v>0</v>
      </c>
      <c r="J660" s="21" t="b">
        <f>OR(ISNUMBER(MATCH(ggPay[[#This Row],[payer]], $B$2:B659, 0)), ISNUMBER(MATCH(ggPay[[#This Row],[payer]], B661:$B$4998, 0)))</f>
        <v>1</v>
      </c>
      <c r="K660" s="21" t="b">
        <v>0</v>
      </c>
      <c r="L660" s="96" t="s">
        <v>5924</v>
      </c>
    </row>
    <row r="661" spans="1:12">
      <c r="A661" s="107" t="s">
        <v>17342</v>
      </c>
      <c r="B661" s="89">
        <v>656500</v>
      </c>
      <c r="C661" s="89">
        <v>1091062</v>
      </c>
      <c r="D661" s="89">
        <v>500</v>
      </c>
      <c r="E661" s="89">
        <v>2</v>
      </c>
      <c r="F661" s="89"/>
      <c r="G661" s="21" t="e">
        <f>INDEX(Partner_details[name], MATCH(ggPay[[#This Row],[payee]], Partner_details[user id], 0))</f>
        <v>#N/A</v>
      </c>
      <c r="H661" s="21" t="e">
        <f>INDEX(Partner_details[companyName], MATCH(ggPay[[#This Row],[payee]], Partner_details[user id], 0))</f>
        <v>#N/A</v>
      </c>
      <c r="I661" s="21" t="b">
        <f>ISNUMBER(MATCH(ggPay[[#This Row],[payer]], gg_teammates[ID], 0))</f>
        <v>0</v>
      </c>
      <c r="J661" s="21" t="b">
        <f>OR(ISNUMBER(MATCH(ggPay[[#This Row],[payer]], $B$2:B660, 0)), ISNUMBER(MATCH(ggPay[[#This Row],[payer]], B662:$B$4998, 0)))</f>
        <v>1</v>
      </c>
      <c r="K661" s="21" t="b">
        <v>0</v>
      </c>
      <c r="L661" s="96" t="s">
        <v>5924</v>
      </c>
    </row>
    <row r="662" spans="1:12">
      <c r="A662" s="107" t="s">
        <v>17343</v>
      </c>
      <c r="B662" s="89">
        <v>71690</v>
      </c>
      <c r="C662" s="89">
        <v>584644</v>
      </c>
      <c r="D662" s="89">
        <v>500</v>
      </c>
      <c r="E662" s="89">
        <v>2</v>
      </c>
      <c r="F662" s="89"/>
      <c r="G662" s="21" t="str">
        <f>INDEX(Partner_details[name], MATCH(ggPay[[#This Row],[payee]], Partner_details[user id], 0))</f>
        <v>Prepa</v>
      </c>
      <c r="H662" s="21" t="str">
        <f>INDEX(Partner_details[companyName], MATCH(ggPay[[#This Row],[payee]], Partner_details[user id], 0))</f>
        <v>Prepa</v>
      </c>
      <c r="I662" s="21" t="b">
        <f>ISNUMBER(MATCH(ggPay[[#This Row],[payer]], gg_teammates[ID], 0))</f>
        <v>0</v>
      </c>
      <c r="J662" s="21" t="b">
        <f>OR(ISNUMBER(MATCH(ggPay[[#This Row],[payer]], $B$2:B661, 0)), ISNUMBER(MATCH(ggPay[[#This Row],[payer]], B663:$B$4998, 0)))</f>
        <v>1</v>
      </c>
      <c r="K662" s="21" t="b">
        <v>0</v>
      </c>
      <c r="L662" s="96" t="s">
        <v>5924</v>
      </c>
    </row>
    <row r="663" spans="1:12">
      <c r="A663" s="107" t="s">
        <v>17344</v>
      </c>
      <c r="B663" s="89">
        <v>839</v>
      </c>
      <c r="C663" s="89">
        <v>839</v>
      </c>
      <c r="D663" s="89">
        <v>500</v>
      </c>
      <c r="E663" s="89">
        <v>2</v>
      </c>
      <c r="F663" s="89"/>
      <c r="G663" s="21" t="str">
        <f>INDEX(Partner_details[name], MATCH(ggPay[[#This Row],[payee]], Partner_details[user id], 0))</f>
        <v>Armen Sanasaryan</v>
      </c>
      <c r="H663" s="21" t="str">
        <f>INDEX(Partner_details[companyName], MATCH(ggPay[[#This Row],[payee]], Partner_details[user id], 0))</f>
        <v>gg cjsc</v>
      </c>
      <c r="I663" s="21" t="b">
        <f>ISNUMBER(MATCH(ggPay[[#This Row],[payer]], gg_teammates[ID], 0))</f>
        <v>1</v>
      </c>
      <c r="J663" s="21" t="b">
        <f>OR(ISNUMBER(MATCH(ggPay[[#This Row],[payer]], $B$2:B662, 0)), ISNUMBER(MATCH(ggPay[[#This Row],[payer]], B664:$B$4998, 0)))</f>
        <v>1</v>
      </c>
      <c r="K663" s="21" t="b">
        <v>0</v>
      </c>
      <c r="L663" s="96" t="s">
        <v>5924</v>
      </c>
    </row>
    <row r="664" spans="1:12" hidden="1">
      <c r="A664" s="107" t="s">
        <v>17345</v>
      </c>
      <c r="B664" s="89">
        <v>139215</v>
      </c>
      <c r="C664" s="89">
        <v>1113529</v>
      </c>
      <c r="D664" s="89">
        <v>2000</v>
      </c>
      <c r="E664" s="89">
        <v>3</v>
      </c>
      <c r="F664" s="89" t="s">
        <v>5939</v>
      </c>
      <c r="G664" s="21" t="str">
        <f>INDEX(Partner_details[name], MATCH(ggPay[[#This Row],[payee]], Partner_details[user id], 0))</f>
        <v>Diana</v>
      </c>
      <c r="H664" s="21" t="str">
        <f>INDEX(Partner_details[companyName], MATCH(ggPay[[#This Row],[payee]], Partner_details[user id], 0))</f>
        <v>Bisquit</v>
      </c>
      <c r="I664" s="21" t="b">
        <f>ISNUMBER(MATCH(ggPay[[#This Row],[payer]], gg_teammates[ID], 0))</f>
        <v>0</v>
      </c>
      <c r="J664" s="21" t="b">
        <f>OR(ISNUMBER(MATCH(ggPay[[#This Row],[payer]], $B$2:B663, 0)), ISNUMBER(MATCH(ggPay[[#This Row],[payer]], B665:$B$4998, 0)))</f>
        <v>1</v>
      </c>
      <c r="K664" s="21" t="b">
        <v>0</v>
      </c>
      <c r="L664" s="96" t="s">
        <v>5924</v>
      </c>
    </row>
    <row r="665" spans="1:12" hidden="1">
      <c r="A665" s="107" t="s">
        <v>17346</v>
      </c>
      <c r="B665" s="89">
        <v>139215</v>
      </c>
      <c r="C665" s="89">
        <v>1113529</v>
      </c>
      <c r="D665" s="89">
        <v>2000</v>
      </c>
      <c r="E665" s="89">
        <v>3</v>
      </c>
      <c r="F665" s="89" t="s">
        <v>5939</v>
      </c>
      <c r="G665" s="21" t="str">
        <f>INDEX(Partner_details[name], MATCH(ggPay[[#This Row],[payee]], Partner_details[user id], 0))</f>
        <v>Diana</v>
      </c>
      <c r="H665" s="21" t="str">
        <f>INDEX(Partner_details[companyName], MATCH(ggPay[[#This Row],[payee]], Partner_details[user id], 0))</f>
        <v>Bisquit</v>
      </c>
      <c r="I665" s="21" t="b">
        <f>ISNUMBER(MATCH(ggPay[[#This Row],[payer]], gg_teammates[ID], 0))</f>
        <v>0</v>
      </c>
      <c r="J665" s="21" t="b">
        <f>OR(ISNUMBER(MATCH(ggPay[[#This Row],[payer]], $B$2:B664, 0)), ISNUMBER(MATCH(ggPay[[#This Row],[payer]], B666:$B$4998, 0)))</f>
        <v>1</v>
      </c>
      <c r="K665" s="21" t="b">
        <v>0</v>
      </c>
      <c r="L665" s="96" t="s">
        <v>5924</v>
      </c>
    </row>
    <row r="666" spans="1:12" hidden="1">
      <c r="A666" s="107" t="s">
        <v>17347</v>
      </c>
      <c r="B666" s="89">
        <v>139215</v>
      </c>
      <c r="C666" s="89">
        <v>1113529</v>
      </c>
      <c r="D666" s="89">
        <v>2000</v>
      </c>
      <c r="E666" s="89">
        <v>3</v>
      </c>
      <c r="F666" s="89" t="s">
        <v>5939</v>
      </c>
      <c r="G666" s="21" t="str">
        <f>INDEX(Partner_details[name], MATCH(ggPay[[#This Row],[payee]], Partner_details[user id], 0))</f>
        <v>Diana</v>
      </c>
      <c r="H666" s="21" t="str">
        <f>INDEX(Partner_details[companyName], MATCH(ggPay[[#This Row],[payee]], Partner_details[user id], 0))</f>
        <v>Bisquit</v>
      </c>
      <c r="I666" s="21" t="b">
        <f>ISNUMBER(MATCH(ggPay[[#This Row],[payer]], gg_teammates[ID], 0))</f>
        <v>0</v>
      </c>
      <c r="J666" s="21" t="b">
        <f>OR(ISNUMBER(MATCH(ggPay[[#This Row],[payer]], $B$2:B665, 0)), ISNUMBER(MATCH(ggPay[[#This Row],[payer]], B667:$B$4998, 0)))</f>
        <v>1</v>
      </c>
      <c r="K666" s="21" t="b">
        <v>0</v>
      </c>
      <c r="L666" s="96" t="s">
        <v>5924</v>
      </c>
    </row>
    <row r="667" spans="1:12">
      <c r="A667" s="107" t="s">
        <v>17348</v>
      </c>
      <c r="B667" s="89">
        <v>839</v>
      </c>
      <c r="C667" s="89">
        <v>839</v>
      </c>
      <c r="D667" s="89">
        <v>500</v>
      </c>
      <c r="E667" s="89">
        <v>2</v>
      </c>
      <c r="F667" s="89"/>
      <c r="G667" s="21" t="str">
        <f>INDEX(Partner_details[name], MATCH(ggPay[[#This Row],[payee]], Partner_details[user id], 0))</f>
        <v>Armen Sanasaryan</v>
      </c>
      <c r="H667" s="21" t="str">
        <f>INDEX(Partner_details[companyName], MATCH(ggPay[[#This Row],[payee]], Partner_details[user id], 0))</f>
        <v>gg cjsc</v>
      </c>
      <c r="I667" s="21" t="b">
        <f>ISNUMBER(MATCH(ggPay[[#This Row],[payer]], gg_teammates[ID], 0))</f>
        <v>1</v>
      </c>
      <c r="J667" s="21" t="b">
        <f>OR(ISNUMBER(MATCH(ggPay[[#This Row],[payer]], $B$2:B666, 0)), ISNUMBER(MATCH(ggPay[[#This Row],[payer]], B668:$B$4998, 0)))</f>
        <v>1</v>
      </c>
      <c r="K667" s="21" t="b">
        <v>0</v>
      </c>
      <c r="L667" s="96" t="s">
        <v>5924</v>
      </c>
    </row>
    <row r="668" spans="1:12">
      <c r="A668" s="107" t="s">
        <v>17349</v>
      </c>
      <c r="B668" s="89">
        <v>839</v>
      </c>
      <c r="C668" s="89">
        <v>839</v>
      </c>
      <c r="D668" s="89">
        <v>500</v>
      </c>
      <c r="E668" s="89">
        <v>2</v>
      </c>
      <c r="F668" s="89"/>
      <c r="G668" s="21" t="str">
        <f>INDEX(Partner_details[name], MATCH(ggPay[[#This Row],[payee]], Partner_details[user id], 0))</f>
        <v>Armen Sanasaryan</v>
      </c>
      <c r="H668" s="21" t="str">
        <f>INDEX(Partner_details[companyName], MATCH(ggPay[[#This Row],[payee]], Partner_details[user id], 0))</f>
        <v>gg cjsc</v>
      </c>
      <c r="I668" s="21" t="b">
        <f>ISNUMBER(MATCH(ggPay[[#This Row],[payer]], gg_teammates[ID], 0))</f>
        <v>1</v>
      </c>
      <c r="J668" s="21" t="b">
        <f>OR(ISNUMBER(MATCH(ggPay[[#This Row],[payer]], $B$2:B667, 0)), ISNUMBER(MATCH(ggPay[[#This Row],[payer]], B669:$B$4998, 0)))</f>
        <v>1</v>
      </c>
      <c r="K668" s="21" t="b">
        <v>0</v>
      </c>
      <c r="L668" s="96" t="s">
        <v>5924</v>
      </c>
    </row>
    <row r="669" spans="1:12">
      <c r="A669" s="107" t="s">
        <v>17350</v>
      </c>
      <c r="B669" s="89">
        <v>545501</v>
      </c>
      <c r="C669" s="89">
        <v>1113529</v>
      </c>
      <c r="D669" s="89">
        <v>500</v>
      </c>
      <c r="E669" s="89">
        <v>2</v>
      </c>
      <c r="F669" s="89"/>
      <c r="G669" s="21" t="str">
        <f>INDEX(Partner_details[name], MATCH(ggPay[[#This Row],[payee]], Partner_details[user id], 0))</f>
        <v>Diana</v>
      </c>
      <c r="H669" s="21" t="str">
        <f>INDEX(Partner_details[companyName], MATCH(ggPay[[#This Row],[payee]], Partner_details[user id], 0))</f>
        <v>Bisquit</v>
      </c>
      <c r="I669" s="21" t="b">
        <f>ISNUMBER(MATCH(ggPay[[#This Row],[payer]], gg_teammates[ID], 0))</f>
        <v>0</v>
      </c>
      <c r="J669" s="21" t="b">
        <f>OR(ISNUMBER(MATCH(ggPay[[#This Row],[payer]], $B$2:B668, 0)), ISNUMBER(MATCH(ggPay[[#This Row],[payer]], B670:$B$4998, 0)))</f>
        <v>1</v>
      </c>
      <c r="K669" s="21" t="b">
        <v>0</v>
      </c>
      <c r="L669" s="96" t="s">
        <v>5924</v>
      </c>
    </row>
    <row r="670" spans="1:12">
      <c r="A670" s="107" t="s">
        <v>17351</v>
      </c>
      <c r="B670" s="89">
        <v>798</v>
      </c>
      <c r="C670" s="89">
        <v>248736</v>
      </c>
      <c r="D670" s="89">
        <v>500</v>
      </c>
      <c r="E670" s="89">
        <v>2</v>
      </c>
      <c r="F670" s="89"/>
      <c r="G670" s="21" t="str">
        <f>INDEX(Partner_details[name], MATCH(ggPay[[#This Row],[payee]], Partner_details[user id], 0))</f>
        <v>Karo</v>
      </c>
      <c r="H670" s="21" t="str">
        <f>INDEX(Partner_details[companyName], MATCH(ggPay[[#This Row],[payee]], Partner_details[user id], 0))</f>
        <v>Venlo</v>
      </c>
      <c r="I670" s="21" t="b">
        <f>ISNUMBER(MATCH(ggPay[[#This Row],[payer]], gg_teammates[ID], 0))</f>
        <v>1</v>
      </c>
      <c r="J670" s="21" t="b">
        <f>OR(ISNUMBER(MATCH(ggPay[[#This Row],[payer]], $B$2:B669, 0)), ISNUMBER(MATCH(ggPay[[#This Row],[payer]], B671:$B$4998, 0)))</f>
        <v>1</v>
      </c>
      <c r="K670" s="21" t="b">
        <v>0</v>
      </c>
      <c r="L670" s="96" t="s">
        <v>5924</v>
      </c>
    </row>
    <row r="671" spans="1:12" hidden="1">
      <c r="A671" s="107" t="s">
        <v>17352</v>
      </c>
      <c r="B671" s="89">
        <v>304256</v>
      </c>
      <c r="C671" s="89">
        <v>815282</v>
      </c>
      <c r="D671" s="89">
        <v>500</v>
      </c>
      <c r="E671" s="89">
        <v>3</v>
      </c>
      <c r="F671" s="89" t="s">
        <v>5939</v>
      </c>
      <c r="G671" s="21" t="str">
        <f>INDEX(Partner_details[name], MATCH(ggPay[[#This Row],[payee]], Partner_details[user id], 0))</f>
        <v>Mane Koshkakaryan</v>
      </c>
      <c r="H671" s="21" t="str">
        <f>INDEX(Partner_details[companyName], MATCH(ggPay[[#This Row],[payee]], Partner_details[user id], 0))</f>
        <v>Bisquit</v>
      </c>
      <c r="I671" s="21" t="b">
        <f>ISNUMBER(MATCH(ggPay[[#This Row],[payer]], gg_teammates[ID], 0))</f>
        <v>0</v>
      </c>
      <c r="J671" s="21" t="b">
        <f>OR(ISNUMBER(MATCH(ggPay[[#This Row],[payer]], $B$2:B670, 0)), ISNUMBER(MATCH(ggPay[[#This Row],[payer]], B672:$B$4998, 0)))</f>
        <v>0</v>
      </c>
      <c r="K671" s="21" t="b">
        <v>0</v>
      </c>
      <c r="L671" s="96" t="s">
        <v>5924</v>
      </c>
    </row>
    <row r="672" spans="1:12" hidden="1">
      <c r="A672" s="107" t="s">
        <v>17353</v>
      </c>
      <c r="B672" s="89">
        <v>143865</v>
      </c>
      <c r="C672" s="89">
        <v>1091356</v>
      </c>
      <c r="D672" s="89">
        <v>1000</v>
      </c>
      <c r="E672" s="89">
        <v>3</v>
      </c>
      <c r="F672" s="89" t="s">
        <v>5934</v>
      </c>
      <c r="G672" s="21" t="str">
        <f>INDEX(Partner_details[name], MATCH(ggPay[[#This Row],[payee]], Partner_details[user id], 0))</f>
        <v>Malocco</v>
      </c>
      <c r="H672" s="21" t="str">
        <f>INDEX(Partner_details[companyName], MATCH(ggPay[[#This Row],[payee]], Partner_details[user id], 0))</f>
        <v>Malocco</v>
      </c>
      <c r="I672" s="21" t="b">
        <f>ISNUMBER(MATCH(ggPay[[#This Row],[payer]], gg_teammates[ID], 0))</f>
        <v>0</v>
      </c>
      <c r="J672" s="21" t="b">
        <f>OR(ISNUMBER(MATCH(ggPay[[#This Row],[payer]], $B$2:B671, 0)), ISNUMBER(MATCH(ggPay[[#This Row],[payer]], B673:$B$4998, 0)))</f>
        <v>0</v>
      </c>
      <c r="K672" s="21" t="b">
        <v>1</v>
      </c>
      <c r="L672" s="96" t="s">
        <v>5924</v>
      </c>
    </row>
    <row r="673" spans="1:12">
      <c r="A673" s="107" t="s">
        <v>17354</v>
      </c>
      <c r="B673" s="89">
        <v>1109401</v>
      </c>
      <c r="C673" s="89">
        <v>815282</v>
      </c>
      <c r="D673" s="89">
        <v>500</v>
      </c>
      <c r="E673" s="89">
        <v>2</v>
      </c>
      <c r="F673" s="89"/>
      <c r="G673" s="21" t="str">
        <f>INDEX(Partner_details[name], MATCH(ggPay[[#This Row],[payee]], Partner_details[user id], 0))</f>
        <v>Mane Koshkakaryan</v>
      </c>
      <c r="H673" s="21" t="str">
        <f>INDEX(Partner_details[companyName], MATCH(ggPay[[#This Row],[payee]], Partner_details[user id], 0))</f>
        <v>Bisquit</v>
      </c>
      <c r="I673" s="21" t="b">
        <f>ISNUMBER(MATCH(ggPay[[#This Row],[payer]], gg_teammates[ID], 0))</f>
        <v>0</v>
      </c>
      <c r="J673" s="21" t="b">
        <f>OR(ISNUMBER(MATCH(ggPay[[#This Row],[payer]], $B$2:B672, 0)), ISNUMBER(MATCH(ggPay[[#This Row],[payer]], B674:$B$4998, 0)))</f>
        <v>1</v>
      </c>
      <c r="K673" s="21" t="b">
        <v>0</v>
      </c>
      <c r="L673" s="96" t="s">
        <v>5924</v>
      </c>
    </row>
    <row r="674" spans="1:12">
      <c r="A674" s="107" t="s">
        <v>17355</v>
      </c>
      <c r="B674" s="89">
        <v>135322</v>
      </c>
      <c r="C674" s="89">
        <v>825186</v>
      </c>
      <c r="D674" s="89">
        <v>500</v>
      </c>
      <c r="E674" s="89">
        <v>2</v>
      </c>
      <c r="F674" s="89"/>
      <c r="G674" s="21" t="str">
        <f>INDEX(Partner_details[name], MATCH(ggPay[[#This Row],[payee]], Partner_details[user id], 0))</f>
        <v>Tigran</v>
      </c>
      <c r="H674" s="21" t="str">
        <f>INDEX(Partner_details[companyName], MATCH(ggPay[[#This Row],[payee]], Partner_details[user id], 0))</f>
        <v>gg cjsc</v>
      </c>
      <c r="I674" s="21" t="b">
        <f>ISNUMBER(MATCH(ggPay[[#This Row],[payer]], gg_teammates[ID], 0))</f>
        <v>1</v>
      </c>
      <c r="J674" s="21" t="b">
        <f>OR(ISNUMBER(MATCH(ggPay[[#This Row],[payer]], $B$2:B673, 0)), ISNUMBER(MATCH(ggPay[[#This Row],[payer]], B675:$B$4998, 0)))</f>
        <v>1</v>
      </c>
      <c r="K674" s="21" t="b">
        <v>0</v>
      </c>
      <c r="L674" s="96" t="s">
        <v>5924</v>
      </c>
    </row>
    <row r="675" spans="1:12">
      <c r="A675" s="107" t="s">
        <v>17356</v>
      </c>
      <c r="B675" s="89">
        <v>825186</v>
      </c>
      <c r="C675" s="89">
        <v>977662</v>
      </c>
      <c r="D675" s="89">
        <v>100</v>
      </c>
      <c r="E675" s="89">
        <v>2</v>
      </c>
      <c r="F675" s="89"/>
      <c r="G675" s="21" t="str">
        <f>INDEX(Partner_details[name], MATCH(ggPay[[#This Row],[payee]], Partner_details[user id], 0))</f>
        <v>Elen</v>
      </c>
      <c r="H675" s="21" t="str">
        <f>INDEX(Partner_details[companyName], MATCH(ggPay[[#This Row],[payee]], Partner_details[user id], 0))</f>
        <v>Food industry</v>
      </c>
      <c r="I675" s="21" t="b">
        <f>ISNUMBER(MATCH(ggPay[[#This Row],[payer]], gg_teammates[ID], 0))</f>
        <v>1</v>
      </c>
      <c r="J675" s="21" t="b">
        <f>OR(ISNUMBER(MATCH(ggPay[[#This Row],[payer]], $B$2:B674, 0)), ISNUMBER(MATCH(ggPay[[#This Row],[payer]], B676:$B$4998, 0)))</f>
        <v>1</v>
      </c>
      <c r="K675" s="21" t="b">
        <v>0</v>
      </c>
      <c r="L675" s="96" t="s">
        <v>5924</v>
      </c>
    </row>
    <row r="676" spans="1:12">
      <c r="A676" s="107" t="s">
        <v>17357</v>
      </c>
      <c r="B676" s="89">
        <v>1127335</v>
      </c>
      <c r="C676" s="89">
        <v>1091352</v>
      </c>
      <c r="D676" s="89">
        <v>1000</v>
      </c>
      <c r="E676" s="89">
        <v>2</v>
      </c>
      <c r="F676" s="89"/>
      <c r="G676" s="21" t="str">
        <f>INDEX(Partner_details[name], MATCH(ggPay[[#This Row],[payee]], Partner_details[user id], 0))</f>
        <v>Paul Armenia</v>
      </c>
      <c r="H676" s="21" t="str">
        <f>INDEX(Partner_details[companyName], MATCH(ggPay[[#This Row],[payee]], Partner_details[user id], 0))</f>
        <v>Paul</v>
      </c>
      <c r="I676" s="21" t="b">
        <f>ISNUMBER(MATCH(ggPay[[#This Row],[payer]], gg_teammates[ID], 0))</f>
        <v>0</v>
      </c>
      <c r="J676" s="21" t="b">
        <f>OR(ISNUMBER(MATCH(ggPay[[#This Row],[payer]], $B$2:B675, 0)), ISNUMBER(MATCH(ggPay[[#This Row],[payer]], B677:$B$4998, 0)))</f>
        <v>1</v>
      </c>
      <c r="K676" s="21" t="b">
        <v>0</v>
      </c>
      <c r="L676" s="96" t="s">
        <v>5924</v>
      </c>
    </row>
    <row r="677" spans="1:12">
      <c r="A677" s="107" t="s">
        <v>17358</v>
      </c>
      <c r="B677" s="89">
        <v>346534</v>
      </c>
      <c r="C677" s="89">
        <v>1116064</v>
      </c>
      <c r="D677" s="89">
        <v>100</v>
      </c>
      <c r="E677" s="89">
        <v>2</v>
      </c>
      <c r="F677" s="89"/>
      <c r="G677" s="21" t="str">
        <f>INDEX(Partner_details[name], MATCH(ggPay[[#This Row],[payee]], Partner_details[user id], 0))</f>
        <v xml:space="preserve">Lilit Alexanyan </v>
      </c>
      <c r="H677" s="21" t="str">
        <f>INDEX(Partner_details[companyName], MATCH(ggPay[[#This Row],[payee]], Partner_details[user id], 0))</f>
        <v>Arctic Fox</v>
      </c>
      <c r="I677" s="21" t="b">
        <f>ISNUMBER(MATCH(ggPay[[#This Row],[payer]], gg_teammates[ID], 0))</f>
        <v>0</v>
      </c>
      <c r="J677" s="21" t="b">
        <f>OR(ISNUMBER(MATCH(ggPay[[#This Row],[payer]], $B$2:B676, 0)), ISNUMBER(MATCH(ggPay[[#This Row],[payer]], B678:$B$4998, 0)))</f>
        <v>1</v>
      </c>
      <c r="K677" s="21" t="b">
        <v>0</v>
      </c>
      <c r="L677" s="96" t="s">
        <v>5924</v>
      </c>
    </row>
    <row r="678" spans="1:12">
      <c r="A678" s="107" t="s">
        <v>17359</v>
      </c>
      <c r="B678" s="89">
        <v>1116064</v>
      </c>
      <c r="C678" s="89">
        <v>1116064</v>
      </c>
      <c r="D678" s="89">
        <v>100</v>
      </c>
      <c r="E678" s="89">
        <v>2</v>
      </c>
      <c r="F678" s="89"/>
      <c r="G678" s="21" t="str">
        <f>INDEX(Partner_details[name], MATCH(ggPay[[#This Row],[payee]], Partner_details[user id], 0))</f>
        <v xml:space="preserve">Lilit Alexanyan </v>
      </c>
      <c r="H678" s="21" t="str">
        <f>INDEX(Partner_details[companyName], MATCH(ggPay[[#This Row],[payee]], Partner_details[user id], 0))</f>
        <v>Arctic Fox</v>
      </c>
      <c r="I678" s="21" t="b">
        <f>ISNUMBER(MATCH(ggPay[[#This Row],[payer]], gg_teammates[ID], 0))</f>
        <v>0</v>
      </c>
      <c r="J678" s="21" t="b">
        <f>OR(ISNUMBER(MATCH(ggPay[[#This Row],[payer]], $B$2:B677, 0)), ISNUMBER(MATCH(ggPay[[#This Row],[payer]], B679:$B$4998, 0)))</f>
        <v>1</v>
      </c>
      <c r="K678" s="21" t="b">
        <v>0</v>
      </c>
      <c r="L678" s="96" t="s">
        <v>5924</v>
      </c>
    </row>
    <row r="679" spans="1:12">
      <c r="A679" s="107" t="s">
        <v>17360</v>
      </c>
      <c r="B679" s="89">
        <v>825186</v>
      </c>
      <c r="C679" s="89">
        <v>977662</v>
      </c>
      <c r="D679" s="89">
        <v>100</v>
      </c>
      <c r="E679" s="89">
        <v>2</v>
      </c>
      <c r="F679" s="89"/>
      <c r="G679" s="21" t="str">
        <f>INDEX(Partner_details[name], MATCH(ggPay[[#This Row],[payee]], Partner_details[user id], 0))</f>
        <v>Elen</v>
      </c>
      <c r="H679" s="21" t="str">
        <f>INDEX(Partner_details[companyName], MATCH(ggPay[[#This Row],[payee]], Partner_details[user id], 0))</f>
        <v>Food industry</v>
      </c>
      <c r="I679" s="21" t="b">
        <f>ISNUMBER(MATCH(ggPay[[#This Row],[payer]], gg_teammates[ID], 0))</f>
        <v>1</v>
      </c>
      <c r="J679" s="21" t="b">
        <f>OR(ISNUMBER(MATCH(ggPay[[#This Row],[payer]], $B$2:B678, 0)), ISNUMBER(MATCH(ggPay[[#This Row],[payer]], B680:$B$4998, 0)))</f>
        <v>1</v>
      </c>
      <c r="K679" s="21" t="b">
        <v>0</v>
      </c>
      <c r="L679" s="96" t="s">
        <v>5924</v>
      </c>
    </row>
    <row r="680" spans="1:12">
      <c r="A680" s="107" t="s">
        <v>17361</v>
      </c>
      <c r="B680" s="89">
        <v>825186</v>
      </c>
      <c r="C680" s="89">
        <v>1129284</v>
      </c>
      <c r="D680" s="89">
        <v>100</v>
      </c>
      <c r="E680" s="89">
        <v>2</v>
      </c>
      <c r="F680" s="89"/>
      <c r="G680" s="21" t="str">
        <f>INDEX(Partner_details[name], MATCH(ggPay[[#This Row],[payee]], Partner_details[user id], 0))</f>
        <v xml:space="preserve">Armen Sargsyan </v>
      </c>
      <c r="H680" s="21" t="str">
        <f>INDEX(Partner_details[companyName], MATCH(ggPay[[#This Row],[payee]], Partner_details[user id], 0))</f>
        <v>Food industry</v>
      </c>
      <c r="I680" s="21" t="b">
        <f>ISNUMBER(MATCH(ggPay[[#This Row],[payer]], gg_teammates[ID], 0))</f>
        <v>1</v>
      </c>
      <c r="J680" s="21" t="b">
        <f>OR(ISNUMBER(MATCH(ggPay[[#This Row],[payer]], $B$2:B679, 0)), ISNUMBER(MATCH(ggPay[[#This Row],[payer]], B681:$B$4998, 0)))</f>
        <v>1</v>
      </c>
      <c r="K680" s="21" t="b">
        <v>0</v>
      </c>
      <c r="L680" s="96" t="s">
        <v>5924</v>
      </c>
    </row>
    <row r="681" spans="1:12">
      <c r="A681" s="107" t="s">
        <v>17362</v>
      </c>
      <c r="B681" s="89">
        <v>825186</v>
      </c>
      <c r="C681" s="89">
        <v>807309</v>
      </c>
      <c r="D681" s="89">
        <v>100</v>
      </c>
      <c r="E681" s="89">
        <v>2</v>
      </c>
      <c r="F681" s="89"/>
      <c r="G681" s="21" t="str">
        <f>INDEX(Partner_details[name], MATCH(ggPay[[#This Row],[payee]], Partner_details[user id], 0))</f>
        <v>Liana</v>
      </c>
      <c r="H681" s="21" t="str">
        <f>INDEX(Partner_details[companyName], MATCH(ggPay[[#This Row],[payee]], Partner_details[user id], 0))</f>
        <v>Food industry</v>
      </c>
      <c r="I681" s="21" t="b">
        <f>ISNUMBER(MATCH(ggPay[[#This Row],[payer]], gg_teammates[ID], 0))</f>
        <v>1</v>
      </c>
      <c r="J681" s="21" t="b">
        <f>OR(ISNUMBER(MATCH(ggPay[[#This Row],[payer]], $B$2:B680, 0)), ISNUMBER(MATCH(ggPay[[#This Row],[payer]], B682:$B$4998, 0)))</f>
        <v>1</v>
      </c>
      <c r="K681" s="21" t="b">
        <v>0</v>
      </c>
      <c r="L681" s="96" t="s">
        <v>5924</v>
      </c>
    </row>
    <row r="682" spans="1:12">
      <c r="A682" s="107" t="s">
        <v>17363</v>
      </c>
      <c r="B682" s="89">
        <v>825186</v>
      </c>
      <c r="C682" s="89">
        <v>790546</v>
      </c>
      <c r="D682" s="89">
        <v>100</v>
      </c>
      <c r="E682" s="89">
        <v>2</v>
      </c>
      <c r="F682" s="89"/>
      <c r="G682" s="21" t="str">
        <f>INDEX(Partner_details[name], MATCH(ggPay[[#This Row],[payee]], Partner_details[user id], 0))</f>
        <v>Mariam</v>
      </c>
      <c r="H682" s="21" t="str">
        <f>INDEX(Partner_details[companyName], MATCH(ggPay[[#This Row],[payee]], Partner_details[user id], 0))</f>
        <v>Food industry</v>
      </c>
      <c r="I682" s="21" t="b">
        <f>ISNUMBER(MATCH(ggPay[[#This Row],[payer]], gg_teammates[ID], 0))</f>
        <v>1</v>
      </c>
      <c r="J682" s="21" t="b">
        <f>OR(ISNUMBER(MATCH(ggPay[[#This Row],[payer]], $B$2:B681, 0)), ISNUMBER(MATCH(ggPay[[#This Row],[payer]], B683:$B$4998, 0)))</f>
        <v>1</v>
      </c>
      <c r="K682" s="21" t="b">
        <v>0</v>
      </c>
      <c r="L682" s="96" t="s">
        <v>5924</v>
      </c>
    </row>
    <row r="683" spans="1:12">
      <c r="A683" s="107" t="s">
        <v>17364</v>
      </c>
      <c r="B683" s="89">
        <v>6153</v>
      </c>
      <c r="C683" s="89">
        <v>1091352</v>
      </c>
      <c r="D683" s="89">
        <v>2000</v>
      </c>
      <c r="E683" s="89">
        <v>2</v>
      </c>
      <c r="F683" s="89"/>
      <c r="G683" s="21" t="str">
        <f>INDEX(Partner_details[name], MATCH(ggPay[[#This Row],[payee]], Partner_details[user id], 0))</f>
        <v>Paul Armenia</v>
      </c>
      <c r="H683" s="21" t="str">
        <f>INDEX(Partner_details[companyName], MATCH(ggPay[[#This Row],[payee]], Partner_details[user id], 0))</f>
        <v>Paul</v>
      </c>
      <c r="I683" s="21" t="b">
        <f>ISNUMBER(MATCH(ggPay[[#This Row],[payer]], gg_teammates[ID], 0))</f>
        <v>0</v>
      </c>
      <c r="J683" s="21" t="b">
        <f>OR(ISNUMBER(MATCH(ggPay[[#This Row],[payer]], $B$2:B682, 0)), ISNUMBER(MATCH(ggPay[[#This Row],[payer]], B684:$B$4998, 0)))</f>
        <v>0</v>
      </c>
      <c r="K683" s="21" t="b">
        <v>0</v>
      </c>
      <c r="L683" s="96" t="s">
        <v>5924</v>
      </c>
    </row>
    <row r="684" spans="1:12">
      <c r="A684" s="107" t="s">
        <v>17365</v>
      </c>
      <c r="B684" s="89">
        <v>224228</v>
      </c>
      <c r="C684" s="89">
        <v>1091620</v>
      </c>
      <c r="D684" s="89">
        <v>500</v>
      </c>
      <c r="E684" s="89">
        <v>2</v>
      </c>
      <c r="F684" s="89"/>
      <c r="G684" s="21" t="e">
        <f>INDEX(Partner_details[name], MATCH(ggPay[[#This Row],[payee]], Partner_details[user id], 0))</f>
        <v>#N/A</v>
      </c>
      <c r="H684" s="21" t="e">
        <f>INDEX(Partner_details[companyName], MATCH(ggPay[[#This Row],[payee]], Partner_details[user id], 0))</f>
        <v>#N/A</v>
      </c>
      <c r="I684" s="21" t="b">
        <f>ISNUMBER(MATCH(ggPay[[#This Row],[payer]], gg_teammates[ID], 0))</f>
        <v>0</v>
      </c>
      <c r="J684" s="21" t="b">
        <f>OR(ISNUMBER(MATCH(ggPay[[#This Row],[payer]], $B$2:B683, 0)), ISNUMBER(MATCH(ggPay[[#This Row],[payer]], B685:$B$4998, 0)))</f>
        <v>1</v>
      </c>
      <c r="K684" s="21" t="b">
        <v>1</v>
      </c>
      <c r="L684" s="96" t="s">
        <v>5924</v>
      </c>
    </row>
    <row r="685" spans="1:12" hidden="1">
      <c r="A685" s="107" t="s">
        <v>17366</v>
      </c>
      <c r="B685" s="89">
        <v>224228</v>
      </c>
      <c r="C685" s="89">
        <v>1091620</v>
      </c>
      <c r="D685" s="89">
        <v>500</v>
      </c>
      <c r="E685" s="89">
        <v>3</v>
      </c>
      <c r="F685" s="89" t="s">
        <v>5939</v>
      </c>
      <c r="G685" s="21" t="e">
        <f>INDEX(Partner_details[name], MATCH(ggPay[[#This Row],[payee]], Partner_details[user id], 0))</f>
        <v>#N/A</v>
      </c>
      <c r="H685" s="21" t="e">
        <f>INDEX(Partner_details[companyName], MATCH(ggPay[[#This Row],[payee]], Partner_details[user id], 0))</f>
        <v>#N/A</v>
      </c>
      <c r="I685" s="21" t="b">
        <f>ISNUMBER(MATCH(ggPay[[#This Row],[payer]], gg_teammates[ID], 0))</f>
        <v>0</v>
      </c>
      <c r="J685" s="21" t="b">
        <f>OR(ISNUMBER(MATCH(ggPay[[#This Row],[payer]], $B$2:B684, 0)), ISNUMBER(MATCH(ggPay[[#This Row],[payer]], B686:$B$4998, 0)))</f>
        <v>1</v>
      </c>
      <c r="K685" s="21" t="b">
        <v>0</v>
      </c>
      <c r="L685" s="96" t="s">
        <v>5924</v>
      </c>
    </row>
    <row r="686" spans="1:12">
      <c r="A686" s="107" t="s">
        <v>17367</v>
      </c>
      <c r="B686" s="89">
        <v>141223</v>
      </c>
      <c r="C686" s="89">
        <v>530539</v>
      </c>
      <c r="D686" s="89">
        <v>500</v>
      </c>
      <c r="E686" s="89">
        <v>2</v>
      </c>
      <c r="F686" s="89"/>
      <c r="G686" s="21" t="str">
        <f>INDEX(Partner_details[name], MATCH(ggPay[[#This Row],[payee]], Partner_details[user id], 0))</f>
        <v>Ժիրայր</v>
      </c>
      <c r="H686" s="21" t="str">
        <f>INDEX(Partner_details[companyName], MATCH(ggPay[[#This Row],[payee]], Partner_details[user id], 0))</f>
        <v>Karas mashtoc</v>
      </c>
      <c r="I686" s="21" t="b">
        <f>ISNUMBER(MATCH(ggPay[[#This Row],[payer]], gg_teammates[ID], 0))</f>
        <v>0</v>
      </c>
      <c r="J686" s="21" t="b">
        <f>OR(ISNUMBER(MATCH(ggPay[[#This Row],[payer]], $B$2:B685, 0)), ISNUMBER(MATCH(ggPay[[#This Row],[payer]], B687:$B$4998, 0)))</f>
        <v>0</v>
      </c>
      <c r="K686" s="21" t="b">
        <v>1</v>
      </c>
      <c r="L686" s="96" t="s">
        <v>5924</v>
      </c>
    </row>
    <row r="687" spans="1:12">
      <c r="A687" s="107" t="s">
        <v>17368</v>
      </c>
      <c r="B687" s="89">
        <v>798</v>
      </c>
      <c r="C687" s="89">
        <v>248736</v>
      </c>
      <c r="D687" s="89">
        <v>500</v>
      </c>
      <c r="E687" s="89">
        <v>2</v>
      </c>
      <c r="F687" s="89"/>
      <c r="G687" s="21" t="str">
        <f>INDEX(Partner_details[name], MATCH(ggPay[[#This Row],[payee]], Partner_details[user id], 0))</f>
        <v>Karo</v>
      </c>
      <c r="H687" s="21" t="str">
        <f>INDEX(Partner_details[companyName], MATCH(ggPay[[#This Row],[payee]], Partner_details[user id], 0))</f>
        <v>Venlo</v>
      </c>
      <c r="I687" s="21" t="b">
        <f>ISNUMBER(MATCH(ggPay[[#This Row],[payer]], gg_teammates[ID], 0))</f>
        <v>1</v>
      </c>
      <c r="J687" s="21" t="b">
        <f>OR(ISNUMBER(MATCH(ggPay[[#This Row],[payer]], $B$2:B686, 0)), ISNUMBER(MATCH(ggPay[[#This Row],[payer]], B688:$B$4998, 0)))</f>
        <v>1</v>
      </c>
      <c r="K687" s="21" t="b">
        <v>0</v>
      </c>
      <c r="L687" s="96" t="s">
        <v>5924</v>
      </c>
    </row>
    <row r="688" spans="1:12">
      <c r="A688" s="107" t="s">
        <v>17369</v>
      </c>
      <c r="B688" s="89">
        <v>798</v>
      </c>
      <c r="C688" s="89">
        <v>1109476</v>
      </c>
      <c r="D688" s="89">
        <v>1000</v>
      </c>
      <c r="E688" s="89">
        <v>2</v>
      </c>
      <c r="F688" s="89"/>
      <c r="G688" s="21" t="str">
        <f>INDEX(Partner_details[name], MATCH(ggPay[[#This Row],[payee]], Partner_details[user id], 0))</f>
        <v>Nor Aleppo</v>
      </c>
      <c r="H688" s="21" t="str">
        <f>INDEX(Partner_details[companyName], MATCH(ggPay[[#This Row],[payee]], Partner_details[user id], 0))</f>
        <v>Noraleppo</v>
      </c>
      <c r="I688" s="21" t="b">
        <f>ISNUMBER(MATCH(ggPay[[#This Row],[payer]], gg_teammates[ID], 0))</f>
        <v>1</v>
      </c>
      <c r="J688" s="21" t="b">
        <f>OR(ISNUMBER(MATCH(ggPay[[#This Row],[payer]], $B$2:B687, 0)), ISNUMBER(MATCH(ggPay[[#This Row],[payer]], B689:$B$4998, 0)))</f>
        <v>1</v>
      </c>
      <c r="K688" s="21" t="b">
        <v>0</v>
      </c>
      <c r="L688" s="96" t="s">
        <v>5924</v>
      </c>
    </row>
    <row r="689" spans="1:12">
      <c r="A689" s="107" t="s">
        <v>17370</v>
      </c>
      <c r="B689" s="89">
        <v>115938</v>
      </c>
      <c r="C689" s="89">
        <v>1091356</v>
      </c>
      <c r="D689" s="89">
        <v>1000</v>
      </c>
      <c r="E689" s="89">
        <v>2</v>
      </c>
      <c r="F689" s="89"/>
      <c r="G689" s="21" t="str">
        <f>INDEX(Partner_details[name], MATCH(ggPay[[#This Row],[payee]], Partner_details[user id], 0))</f>
        <v>Malocco</v>
      </c>
      <c r="H689" s="21" t="str">
        <f>INDEX(Partner_details[companyName], MATCH(ggPay[[#This Row],[payee]], Partner_details[user id], 0))</f>
        <v>Malocco</v>
      </c>
      <c r="I689" s="21" t="b">
        <f>ISNUMBER(MATCH(ggPay[[#This Row],[payer]], gg_teammates[ID], 0))</f>
        <v>0</v>
      </c>
      <c r="J689" s="21" t="b">
        <f>OR(ISNUMBER(MATCH(ggPay[[#This Row],[payer]], $B$2:B688, 0)), ISNUMBER(MATCH(ggPay[[#This Row],[payer]], B690:$B$4998, 0)))</f>
        <v>0</v>
      </c>
      <c r="K689" s="21" t="b">
        <v>1</v>
      </c>
      <c r="L689" s="96" t="s">
        <v>5924</v>
      </c>
    </row>
    <row r="690" spans="1:12">
      <c r="A690" s="107" t="s">
        <v>17370</v>
      </c>
      <c r="B690" s="89">
        <v>100838</v>
      </c>
      <c r="C690" s="89">
        <v>1109476</v>
      </c>
      <c r="D690" s="89">
        <v>2000</v>
      </c>
      <c r="E690" s="89">
        <v>2</v>
      </c>
      <c r="F690" s="89"/>
      <c r="G690" s="21" t="str">
        <f>INDEX(Partner_details[name], MATCH(ggPay[[#This Row],[payee]], Partner_details[user id], 0))</f>
        <v>Nor Aleppo</v>
      </c>
      <c r="H690" s="21" t="str">
        <f>INDEX(Partner_details[companyName], MATCH(ggPay[[#This Row],[payee]], Partner_details[user id], 0))</f>
        <v>Noraleppo</v>
      </c>
      <c r="I690" s="21" t="b">
        <f>ISNUMBER(MATCH(ggPay[[#This Row],[payer]], gg_teammates[ID], 0))</f>
        <v>0</v>
      </c>
      <c r="J690" s="21" t="b">
        <f>OR(ISNUMBER(MATCH(ggPay[[#This Row],[payer]], $B$2:B689, 0)), ISNUMBER(MATCH(ggPay[[#This Row],[payer]], B691:$B$4998, 0)))</f>
        <v>0</v>
      </c>
      <c r="K690" s="21" t="b">
        <v>1</v>
      </c>
      <c r="L690" s="96" t="s">
        <v>5924</v>
      </c>
    </row>
    <row r="691" spans="1:12">
      <c r="A691" s="107" t="s">
        <v>17371</v>
      </c>
      <c r="B691" s="89">
        <v>1123314</v>
      </c>
      <c r="C691" s="89">
        <v>815282</v>
      </c>
      <c r="D691" s="89">
        <v>500</v>
      </c>
      <c r="E691" s="89">
        <v>2</v>
      </c>
      <c r="F691" s="89"/>
      <c r="G691" s="21" t="str">
        <f>INDEX(Partner_details[name], MATCH(ggPay[[#This Row],[payee]], Partner_details[user id], 0))</f>
        <v>Mane Koshkakaryan</v>
      </c>
      <c r="H691" s="21" t="str">
        <f>INDEX(Partner_details[companyName], MATCH(ggPay[[#This Row],[payee]], Partner_details[user id], 0))</f>
        <v>Bisquit</v>
      </c>
      <c r="I691" s="21" t="b">
        <f>ISNUMBER(MATCH(ggPay[[#This Row],[payer]], gg_teammates[ID], 0))</f>
        <v>0</v>
      </c>
      <c r="J691" s="21" t="b">
        <f>OR(ISNUMBER(MATCH(ggPay[[#This Row],[payer]], $B$2:B690, 0)), ISNUMBER(MATCH(ggPay[[#This Row],[payer]], B692:$B$4998, 0)))</f>
        <v>1</v>
      </c>
      <c r="K691" s="21" t="b">
        <v>0</v>
      </c>
      <c r="L691" s="96" t="s">
        <v>5924</v>
      </c>
    </row>
    <row r="692" spans="1:12">
      <c r="A692" s="107" t="s">
        <v>17372</v>
      </c>
      <c r="B692" s="89">
        <v>833134</v>
      </c>
      <c r="C692" s="89">
        <v>1113529</v>
      </c>
      <c r="D692" s="89">
        <v>500</v>
      </c>
      <c r="E692" s="89">
        <v>2</v>
      </c>
      <c r="F692" s="89"/>
      <c r="G692" s="21" t="str">
        <f>INDEX(Partner_details[name], MATCH(ggPay[[#This Row],[payee]], Partner_details[user id], 0))</f>
        <v>Diana</v>
      </c>
      <c r="H692" s="21" t="str">
        <f>INDEX(Partner_details[companyName], MATCH(ggPay[[#This Row],[payee]], Partner_details[user id], 0))</f>
        <v>Bisquit</v>
      </c>
      <c r="I692" s="21" t="b">
        <f>ISNUMBER(MATCH(ggPay[[#This Row],[payer]], gg_teammates[ID], 0))</f>
        <v>0</v>
      </c>
      <c r="J692" s="21" t="b">
        <f>OR(ISNUMBER(MATCH(ggPay[[#This Row],[payer]], $B$2:B691, 0)), ISNUMBER(MATCH(ggPay[[#This Row],[payer]], B693:$B$4998, 0)))</f>
        <v>1</v>
      </c>
      <c r="K692" s="21" t="b">
        <v>0</v>
      </c>
      <c r="L692" s="96" t="s">
        <v>5924</v>
      </c>
    </row>
    <row r="693" spans="1:12">
      <c r="A693" s="107" t="s">
        <v>17373</v>
      </c>
      <c r="B693" s="89">
        <v>545501</v>
      </c>
      <c r="C693" s="89">
        <v>815282</v>
      </c>
      <c r="D693" s="89">
        <v>500</v>
      </c>
      <c r="E693" s="89">
        <v>2</v>
      </c>
      <c r="F693" s="89"/>
      <c r="G693" s="21" t="str">
        <f>INDEX(Partner_details[name], MATCH(ggPay[[#This Row],[payee]], Partner_details[user id], 0))</f>
        <v>Mane Koshkakaryan</v>
      </c>
      <c r="H693" s="21" t="str">
        <f>INDEX(Partner_details[companyName], MATCH(ggPay[[#This Row],[payee]], Partner_details[user id], 0))</f>
        <v>Bisquit</v>
      </c>
      <c r="I693" s="21" t="b">
        <f>ISNUMBER(MATCH(ggPay[[#This Row],[payer]], gg_teammates[ID], 0))</f>
        <v>0</v>
      </c>
      <c r="J693" s="21" t="b">
        <f>OR(ISNUMBER(MATCH(ggPay[[#This Row],[payer]], $B$2:B692, 0)), ISNUMBER(MATCH(ggPay[[#This Row],[payer]], B694:$B$4998, 0)))</f>
        <v>1</v>
      </c>
      <c r="K693" s="21" t="b">
        <v>0</v>
      </c>
      <c r="L693" s="96" t="s">
        <v>5924</v>
      </c>
    </row>
    <row r="694" spans="1:12">
      <c r="A694" s="107" t="s">
        <v>17374</v>
      </c>
      <c r="B694" s="89">
        <v>1116064</v>
      </c>
      <c r="C694" s="89">
        <v>1116064</v>
      </c>
      <c r="D694" s="89">
        <v>100</v>
      </c>
      <c r="E694" s="89">
        <v>2</v>
      </c>
      <c r="F694" s="89"/>
      <c r="G694" s="21" t="str">
        <f>INDEX(Partner_details[name], MATCH(ggPay[[#This Row],[payee]], Partner_details[user id], 0))</f>
        <v xml:space="preserve">Lilit Alexanyan </v>
      </c>
      <c r="H694" s="21" t="str">
        <f>INDEX(Partner_details[companyName], MATCH(ggPay[[#This Row],[payee]], Partner_details[user id], 0))</f>
        <v>Arctic Fox</v>
      </c>
      <c r="I694" s="21" t="b">
        <f>ISNUMBER(MATCH(ggPay[[#This Row],[payer]], gg_teammates[ID], 0))</f>
        <v>0</v>
      </c>
      <c r="J694" s="21" t="b">
        <f>OR(ISNUMBER(MATCH(ggPay[[#This Row],[payer]], $B$2:B693, 0)), ISNUMBER(MATCH(ggPay[[#This Row],[payer]], B695:$B$4998, 0)))</f>
        <v>1</v>
      </c>
      <c r="K694" s="21" t="b">
        <v>0</v>
      </c>
      <c r="L694" s="96" t="s">
        <v>5924</v>
      </c>
    </row>
    <row r="695" spans="1:12">
      <c r="A695" s="107" t="s">
        <v>17375</v>
      </c>
      <c r="B695" s="89">
        <v>825186</v>
      </c>
      <c r="C695" s="89">
        <v>1128489</v>
      </c>
      <c r="D695" s="89">
        <v>100</v>
      </c>
      <c r="E695" s="89">
        <v>2</v>
      </c>
      <c r="F695" s="89"/>
      <c r="G695" s="21" t="str">
        <f>INDEX(Partner_details[name], MATCH(ggPay[[#This Row],[payee]], Partner_details[user id], 0))</f>
        <v>Prepa</v>
      </c>
      <c r="H695" s="21" t="str">
        <f>INDEX(Partner_details[companyName], MATCH(ggPay[[#This Row],[payee]], Partner_details[user id], 0))</f>
        <v>Prepa</v>
      </c>
      <c r="I695" s="21" t="b">
        <f>ISNUMBER(MATCH(ggPay[[#This Row],[payer]], gg_teammates[ID], 0))</f>
        <v>1</v>
      </c>
      <c r="J695" s="21" t="b">
        <f>OR(ISNUMBER(MATCH(ggPay[[#This Row],[payer]], $B$2:B694, 0)), ISNUMBER(MATCH(ggPay[[#This Row],[payer]], B696:$B$4998, 0)))</f>
        <v>1</v>
      </c>
      <c r="K695" s="21" t="b">
        <v>0</v>
      </c>
      <c r="L695" s="96" t="s">
        <v>5924</v>
      </c>
    </row>
    <row r="696" spans="1:12">
      <c r="A696" s="107" t="s">
        <v>17376</v>
      </c>
      <c r="B696" s="89">
        <v>1036438</v>
      </c>
      <c r="C696" s="89">
        <v>815282</v>
      </c>
      <c r="D696" s="89">
        <v>500</v>
      </c>
      <c r="E696" s="89">
        <v>2</v>
      </c>
      <c r="F696" s="89"/>
      <c r="G696" s="21" t="str">
        <f>INDEX(Partner_details[name], MATCH(ggPay[[#This Row],[payee]], Partner_details[user id], 0))</f>
        <v>Mane Koshkakaryan</v>
      </c>
      <c r="H696" s="21" t="str">
        <f>INDEX(Partner_details[companyName], MATCH(ggPay[[#This Row],[payee]], Partner_details[user id], 0))</f>
        <v>Bisquit</v>
      </c>
      <c r="I696" s="21" t="b">
        <f>ISNUMBER(MATCH(ggPay[[#This Row],[payer]], gg_teammates[ID], 0))</f>
        <v>0</v>
      </c>
      <c r="J696" s="21" t="b">
        <f>OR(ISNUMBER(MATCH(ggPay[[#This Row],[payer]], $B$2:B695, 0)), ISNUMBER(MATCH(ggPay[[#This Row],[payer]], B697:$B$4998, 0)))</f>
        <v>0</v>
      </c>
      <c r="K696" s="21" t="b">
        <v>1</v>
      </c>
      <c r="L696" s="96" t="s">
        <v>5924</v>
      </c>
    </row>
    <row r="697" spans="1:12">
      <c r="A697" s="107" t="s">
        <v>17377</v>
      </c>
      <c r="B697" s="89">
        <v>14892</v>
      </c>
      <c r="C697" s="89">
        <v>527526</v>
      </c>
      <c r="D697" s="89">
        <v>2000</v>
      </c>
      <c r="E697" s="89">
        <v>2</v>
      </c>
      <c r="F697" s="89"/>
      <c r="G697" s="21" t="str">
        <f>INDEX(Partner_details[name], MATCH(ggPay[[#This Row],[payee]], Partner_details[user id], 0))</f>
        <v>Bardak</v>
      </c>
      <c r="H697" s="21" t="str">
        <f>INDEX(Partner_details[companyName], MATCH(ggPay[[#This Row],[payee]], Partner_details[user id], 0))</f>
        <v>Bardak</v>
      </c>
      <c r="I697" s="21" t="b">
        <f>ISNUMBER(MATCH(ggPay[[#This Row],[payer]], gg_teammates[ID], 0))</f>
        <v>0</v>
      </c>
      <c r="J697" s="21" t="b">
        <f>OR(ISNUMBER(MATCH(ggPay[[#This Row],[payer]], $B$2:B696, 0)), ISNUMBER(MATCH(ggPay[[#This Row],[payer]], B698:$B$4998, 0)))</f>
        <v>0</v>
      </c>
      <c r="K697" s="21" t="b">
        <v>0</v>
      </c>
      <c r="L697" s="96" t="s">
        <v>5924</v>
      </c>
    </row>
    <row r="698" spans="1:12">
      <c r="A698" s="107" t="s">
        <v>17378</v>
      </c>
      <c r="B698" s="89">
        <v>728736</v>
      </c>
      <c r="C698" s="89">
        <v>105886</v>
      </c>
      <c r="D698" s="89">
        <v>2000</v>
      </c>
      <c r="E698" s="89">
        <v>2</v>
      </c>
      <c r="F698" s="89"/>
      <c r="G698" s="21" t="str">
        <f>INDEX(Partner_details[name], MATCH(ggPay[[#This Row],[payee]], Partner_details[user id], 0))</f>
        <v>Mov</v>
      </c>
      <c r="H698" s="21" t="str">
        <f>INDEX(Partner_details[companyName], MATCH(ggPay[[#This Row],[payee]], Partner_details[user id], 0))</f>
        <v>Avetis Grigoryan</v>
      </c>
      <c r="I698" s="21" t="b">
        <f>ISNUMBER(MATCH(ggPay[[#This Row],[payer]], gg_teammates[ID], 0))</f>
        <v>0</v>
      </c>
      <c r="J698" s="21" t="b">
        <f>OR(ISNUMBER(MATCH(ggPay[[#This Row],[payer]], $B$2:B697, 0)), ISNUMBER(MATCH(ggPay[[#This Row],[payer]], B699:$B$4998, 0)))</f>
        <v>0</v>
      </c>
      <c r="K698" s="21" t="b">
        <v>1</v>
      </c>
      <c r="L698" s="96" t="s">
        <v>5924</v>
      </c>
    </row>
    <row r="699" spans="1:12">
      <c r="A699" s="107" t="s">
        <v>17379</v>
      </c>
      <c r="B699" s="89">
        <v>870999</v>
      </c>
      <c r="C699" s="89">
        <v>1113529</v>
      </c>
      <c r="D699" s="89">
        <v>500</v>
      </c>
      <c r="E699" s="89">
        <v>2</v>
      </c>
      <c r="F699" s="89"/>
      <c r="G699" s="21" t="str">
        <f>INDEX(Partner_details[name], MATCH(ggPay[[#This Row],[payee]], Partner_details[user id], 0))</f>
        <v>Diana</v>
      </c>
      <c r="H699" s="21" t="str">
        <f>INDEX(Partner_details[companyName], MATCH(ggPay[[#This Row],[payee]], Partner_details[user id], 0))</f>
        <v>Bisquit</v>
      </c>
      <c r="I699" s="21" t="b">
        <f>ISNUMBER(MATCH(ggPay[[#This Row],[payer]], gg_teammates[ID], 0))</f>
        <v>0</v>
      </c>
      <c r="J699" s="21" t="b">
        <f>OR(ISNUMBER(MATCH(ggPay[[#This Row],[payer]], $B$2:B698, 0)), ISNUMBER(MATCH(ggPay[[#This Row],[payer]], B700:$B$4998, 0)))</f>
        <v>1</v>
      </c>
      <c r="K699" s="21" t="b">
        <v>0</v>
      </c>
      <c r="L699" s="96" t="s">
        <v>5924</v>
      </c>
    </row>
    <row r="700" spans="1:12">
      <c r="A700" s="107" t="s">
        <v>17380</v>
      </c>
      <c r="B700" s="89">
        <v>429282</v>
      </c>
      <c r="C700" s="89">
        <v>815282</v>
      </c>
      <c r="D700" s="89">
        <v>500</v>
      </c>
      <c r="E700" s="89">
        <v>2</v>
      </c>
      <c r="F700" s="89"/>
      <c r="G700" s="21" t="str">
        <f>INDEX(Partner_details[name], MATCH(ggPay[[#This Row],[payee]], Partner_details[user id], 0))</f>
        <v>Mane Koshkakaryan</v>
      </c>
      <c r="H700" s="21" t="str">
        <f>INDEX(Partner_details[companyName], MATCH(ggPay[[#This Row],[payee]], Partner_details[user id], 0))</f>
        <v>Bisquit</v>
      </c>
      <c r="I700" s="21" t="b">
        <f>ISNUMBER(MATCH(ggPay[[#This Row],[payer]], gg_teammates[ID], 0))</f>
        <v>0</v>
      </c>
      <c r="J700" s="21" t="b">
        <f>OR(ISNUMBER(MATCH(ggPay[[#This Row],[payer]], $B$2:B699, 0)), ISNUMBER(MATCH(ggPay[[#This Row],[payer]], B701:$B$4998, 0)))</f>
        <v>0</v>
      </c>
      <c r="K700" s="21" t="b">
        <v>1</v>
      </c>
      <c r="L700" s="96" t="s">
        <v>5924</v>
      </c>
    </row>
    <row r="701" spans="1:12">
      <c r="A701" s="107" t="s">
        <v>17381</v>
      </c>
      <c r="B701" s="89">
        <v>854630</v>
      </c>
      <c r="C701" s="89">
        <v>748384</v>
      </c>
      <c r="D701" s="89">
        <v>500</v>
      </c>
      <c r="E701" s="89">
        <v>2</v>
      </c>
      <c r="F701" s="89"/>
      <c r="G701" s="21" t="str">
        <f>INDEX(Partner_details[name], MATCH(ggPay[[#This Row],[payee]], Partner_details[user id], 0))</f>
        <v>Hakob Harutyunyan</v>
      </c>
      <c r="H701" s="21" t="str">
        <f>INDEX(Partner_details[companyName], MATCH(ggPay[[#This Row],[payee]], Partner_details[user id], 0))</f>
        <v>gg cjsc</v>
      </c>
      <c r="I701" s="21" t="b">
        <f>ISNUMBER(MATCH(ggPay[[#This Row],[payer]], gg_teammates[ID], 0))</f>
        <v>1</v>
      </c>
      <c r="J701" s="21" t="b">
        <f>OR(ISNUMBER(MATCH(ggPay[[#This Row],[payer]], $B$2:B700, 0)), ISNUMBER(MATCH(ggPay[[#This Row],[payer]], B702:$B$4998, 0)))</f>
        <v>1</v>
      </c>
      <c r="K701" s="21" t="b">
        <v>1</v>
      </c>
      <c r="L701" s="96" t="s">
        <v>5924</v>
      </c>
    </row>
    <row r="702" spans="1:12" hidden="1">
      <c r="A702" s="107" t="s">
        <v>17382</v>
      </c>
      <c r="B702" s="89">
        <v>859377</v>
      </c>
      <c r="C702" s="89">
        <v>1096497</v>
      </c>
      <c r="D702" s="89">
        <v>1000</v>
      </c>
      <c r="E702" s="89">
        <v>3</v>
      </c>
      <c r="F702" s="89" t="s">
        <v>6057</v>
      </c>
      <c r="G702" s="21" t="str">
        <f>INDEX(Partner_details[name], MATCH(ggPay[[#This Row],[payee]], Partner_details[user id], 0))</f>
        <v>Smoking Chef</v>
      </c>
      <c r="H702" s="21" t="str">
        <f>INDEX(Partner_details[companyName], MATCH(ggPay[[#This Row],[payee]], Partner_details[user id], 0))</f>
        <v>Smoking Chef</v>
      </c>
      <c r="I702" s="21" t="b">
        <f>ISNUMBER(MATCH(ggPay[[#This Row],[payer]], gg_teammates[ID], 0))</f>
        <v>0</v>
      </c>
      <c r="J702" s="21" t="b">
        <f>OR(ISNUMBER(MATCH(ggPay[[#This Row],[payer]], $B$2:B701, 0)), ISNUMBER(MATCH(ggPay[[#This Row],[payer]], B703:$B$4998, 0)))</f>
        <v>1</v>
      </c>
      <c r="K702" s="21" t="b">
        <v>0</v>
      </c>
      <c r="L702" s="96" t="s">
        <v>5924</v>
      </c>
    </row>
    <row r="703" spans="1:12" hidden="1">
      <c r="A703" s="107" t="s">
        <v>17383</v>
      </c>
      <c r="B703" s="89">
        <v>859377</v>
      </c>
      <c r="C703" s="89">
        <v>1096497</v>
      </c>
      <c r="D703" s="89">
        <v>1500</v>
      </c>
      <c r="E703" s="89">
        <v>3</v>
      </c>
      <c r="F703" s="89" t="s">
        <v>6057</v>
      </c>
      <c r="G703" s="21" t="str">
        <f>INDEX(Partner_details[name], MATCH(ggPay[[#This Row],[payee]], Partner_details[user id], 0))</f>
        <v>Smoking Chef</v>
      </c>
      <c r="H703" s="21" t="str">
        <f>INDEX(Partner_details[companyName], MATCH(ggPay[[#This Row],[payee]], Partner_details[user id], 0))</f>
        <v>Smoking Chef</v>
      </c>
      <c r="I703" s="21" t="b">
        <f>ISNUMBER(MATCH(ggPay[[#This Row],[payer]], gg_teammates[ID], 0))</f>
        <v>0</v>
      </c>
      <c r="J703" s="21" t="b">
        <f>OR(ISNUMBER(MATCH(ggPay[[#This Row],[payer]], $B$2:B702, 0)), ISNUMBER(MATCH(ggPay[[#This Row],[payer]], B704:$B$4998, 0)))</f>
        <v>1</v>
      </c>
      <c r="K703" s="21" t="b">
        <v>0</v>
      </c>
      <c r="L703" s="96" t="s">
        <v>5924</v>
      </c>
    </row>
    <row r="704" spans="1:12" hidden="1">
      <c r="A704" s="107" t="s">
        <v>17383</v>
      </c>
      <c r="B704" s="89">
        <v>859377</v>
      </c>
      <c r="C704" s="89">
        <v>1096497</v>
      </c>
      <c r="D704" s="89">
        <v>1500</v>
      </c>
      <c r="E704" s="89">
        <v>3</v>
      </c>
      <c r="F704" s="89" t="s">
        <v>6057</v>
      </c>
      <c r="G704" s="21" t="str">
        <f>INDEX(Partner_details[name], MATCH(ggPay[[#This Row],[payee]], Partner_details[user id], 0))</f>
        <v>Smoking Chef</v>
      </c>
      <c r="H704" s="21" t="str">
        <f>INDEX(Partner_details[companyName], MATCH(ggPay[[#This Row],[payee]], Partner_details[user id], 0))</f>
        <v>Smoking Chef</v>
      </c>
      <c r="I704" s="21" t="b">
        <f>ISNUMBER(MATCH(ggPay[[#This Row],[payer]], gg_teammates[ID], 0))</f>
        <v>0</v>
      </c>
      <c r="J704" s="21" t="b">
        <f>OR(ISNUMBER(MATCH(ggPay[[#This Row],[payer]], $B$2:B703, 0)), ISNUMBER(MATCH(ggPay[[#This Row],[payer]], B705:$B$4998, 0)))</f>
        <v>1</v>
      </c>
      <c r="K704" s="21" t="b">
        <v>0</v>
      </c>
      <c r="L704" s="96" t="s">
        <v>5924</v>
      </c>
    </row>
    <row r="705" spans="1:12">
      <c r="A705" s="107" t="s">
        <v>17384</v>
      </c>
      <c r="B705" s="89">
        <v>821030</v>
      </c>
      <c r="C705" s="89">
        <v>156746</v>
      </c>
      <c r="D705" s="89">
        <v>500</v>
      </c>
      <c r="E705" s="89">
        <v>2</v>
      </c>
      <c r="F705" s="89"/>
      <c r="G705" s="21" t="str">
        <f>INDEX(Partner_details[name], MATCH(ggPay[[#This Row],[payee]], Partner_details[user id], 0))</f>
        <v>Zaven</v>
      </c>
      <c r="H705" s="21" t="str">
        <f>INDEX(Partner_details[companyName], MATCH(ggPay[[#This Row],[payee]], Partner_details[user id], 0))</f>
        <v>Karas Tumanyan</v>
      </c>
      <c r="I705" s="21" t="b">
        <f>ISNUMBER(MATCH(ggPay[[#This Row],[payer]], gg_teammates[ID], 0))</f>
        <v>0</v>
      </c>
      <c r="J705" s="21" t="b">
        <f>OR(ISNUMBER(MATCH(ggPay[[#This Row],[payer]], $B$2:B704, 0)), ISNUMBER(MATCH(ggPay[[#This Row],[payer]], B706:$B$4998, 0)))</f>
        <v>0</v>
      </c>
      <c r="K705" s="21" t="b">
        <v>1</v>
      </c>
      <c r="L705" s="96" t="s">
        <v>5924</v>
      </c>
    </row>
    <row r="706" spans="1:12">
      <c r="A706" s="107" t="s">
        <v>17385</v>
      </c>
      <c r="B706" s="89">
        <v>1127335</v>
      </c>
      <c r="C706" s="89">
        <v>1091352</v>
      </c>
      <c r="D706" s="89">
        <v>1000</v>
      </c>
      <c r="E706" s="89">
        <v>2</v>
      </c>
      <c r="F706" s="89"/>
      <c r="G706" s="21" t="str">
        <f>INDEX(Partner_details[name], MATCH(ggPay[[#This Row],[payee]], Partner_details[user id], 0))</f>
        <v>Paul Armenia</v>
      </c>
      <c r="H706" s="21" t="str">
        <f>INDEX(Partner_details[companyName], MATCH(ggPay[[#This Row],[payee]], Partner_details[user id], 0))</f>
        <v>Paul</v>
      </c>
      <c r="I706" s="21" t="b">
        <f>ISNUMBER(MATCH(ggPay[[#This Row],[payer]], gg_teammates[ID], 0))</f>
        <v>0</v>
      </c>
      <c r="J706" s="21" t="b">
        <f>OR(ISNUMBER(MATCH(ggPay[[#This Row],[payer]], $B$2:B705, 0)), ISNUMBER(MATCH(ggPay[[#This Row],[payer]], B707:$B$4998, 0)))</f>
        <v>1</v>
      </c>
      <c r="K706" s="21" t="b">
        <v>1</v>
      </c>
      <c r="L706" s="96" t="s">
        <v>5924</v>
      </c>
    </row>
    <row r="707" spans="1:12">
      <c r="A707" s="107" t="s">
        <v>17386</v>
      </c>
      <c r="B707" s="89">
        <v>144773</v>
      </c>
      <c r="C707" s="89">
        <v>1091356</v>
      </c>
      <c r="D707" s="89">
        <v>500</v>
      </c>
      <c r="E707" s="89">
        <v>2</v>
      </c>
      <c r="F707" s="89"/>
      <c r="G707" s="21" t="str">
        <f>INDEX(Partner_details[name], MATCH(ggPay[[#This Row],[payee]], Partner_details[user id], 0))</f>
        <v>Malocco</v>
      </c>
      <c r="H707" s="21" t="str">
        <f>INDEX(Partner_details[companyName], MATCH(ggPay[[#This Row],[payee]], Partner_details[user id], 0))</f>
        <v>Malocco</v>
      </c>
      <c r="I707" s="21" t="b">
        <f>ISNUMBER(MATCH(ggPay[[#This Row],[payer]], gg_teammates[ID], 0))</f>
        <v>0</v>
      </c>
      <c r="J707" s="21" t="b">
        <f>OR(ISNUMBER(MATCH(ggPay[[#This Row],[payer]], $B$2:B706, 0)), ISNUMBER(MATCH(ggPay[[#This Row],[payer]], B708:$B$4998, 0)))</f>
        <v>0</v>
      </c>
      <c r="K707" s="21" t="b">
        <v>1</v>
      </c>
      <c r="L707" s="96" t="s">
        <v>5924</v>
      </c>
    </row>
    <row r="708" spans="1:12">
      <c r="A708" s="107" t="s">
        <v>17387</v>
      </c>
      <c r="B708" s="89">
        <v>798</v>
      </c>
      <c r="C708" s="89">
        <v>248736</v>
      </c>
      <c r="D708" s="89">
        <v>500</v>
      </c>
      <c r="E708" s="89">
        <v>2</v>
      </c>
      <c r="F708" s="89"/>
      <c r="G708" s="21" t="str">
        <f>INDEX(Partner_details[name], MATCH(ggPay[[#This Row],[payee]], Partner_details[user id], 0))</f>
        <v>Karo</v>
      </c>
      <c r="H708" s="21" t="str">
        <f>INDEX(Partner_details[companyName], MATCH(ggPay[[#This Row],[payee]], Partner_details[user id], 0))</f>
        <v>Venlo</v>
      </c>
      <c r="I708" s="21" t="b">
        <f>ISNUMBER(MATCH(ggPay[[#This Row],[payer]], gg_teammates[ID], 0))</f>
        <v>1</v>
      </c>
      <c r="J708" s="21" t="b">
        <f>OR(ISNUMBER(MATCH(ggPay[[#This Row],[payer]], $B$2:B707, 0)), ISNUMBER(MATCH(ggPay[[#This Row],[payer]], B709:$B$4998, 0)))</f>
        <v>1</v>
      </c>
      <c r="K708" s="21" t="b">
        <v>0</v>
      </c>
      <c r="L708" s="96" t="s">
        <v>5924</v>
      </c>
    </row>
    <row r="709" spans="1:12">
      <c r="A709" s="107" t="s">
        <v>17388</v>
      </c>
      <c r="B709" s="89">
        <v>625369</v>
      </c>
      <c r="C709" s="89">
        <v>1091620</v>
      </c>
      <c r="D709" s="89">
        <v>500</v>
      </c>
      <c r="E709" s="89">
        <v>2</v>
      </c>
      <c r="F709" s="89"/>
      <c r="G709" s="21" t="e">
        <f>INDEX(Partner_details[name], MATCH(ggPay[[#This Row],[payee]], Partner_details[user id], 0))</f>
        <v>#N/A</v>
      </c>
      <c r="H709" s="21" t="e">
        <f>INDEX(Partner_details[companyName], MATCH(ggPay[[#This Row],[payee]], Partner_details[user id], 0))</f>
        <v>#N/A</v>
      </c>
      <c r="I709" s="21" t="b">
        <f>ISNUMBER(MATCH(ggPay[[#This Row],[payer]], gg_teammates[ID], 0))</f>
        <v>1</v>
      </c>
      <c r="J709" s="21" t="b">
        <f>OR(ISNUMBER(MATCH(ggPay[[#This Row],[payer]], $B$2:B708, 0)), ISNUMBER(MATCH(ggPay[[#This Row],[payer]], B710:$B$4998, 0)))</f>
        <v>1</v>
      </c>
      <c r="K709" s="21" t="b">
        <v>1</v>
      </c>
      <c r="L709" s="96" t="s">
        <v>5924</v>
      </c>
    </row>
    <row r="710" spans="1:12" hidden="1">
      <c r="A710" s="107" t="s">
        <v>17389</v>
      </c>
      <c r="B710" s="89">
        <v>919002</v>
      </c>
      <c r="C710" s="89">
        <v>855597</v>
      </c>
      <c r="D710" s="89">
        <v>500</v>
      </c>
      <c r="E710" s="89">
        <v>3</v>
      </c>
      <c r="F710" s="89" t="s">
        <v>5976</v>
      </c>
      <c r="G710" s="21" t="str">
        <f>INDEX(Partner_details[name], MATCH(ggPay[[#This Row],[payee]], Partner_details[user id], 0))</f>
        <v>Mari</v>
      </c>
      <c r="H710" s="21" t="str">
        <f>INDEX(Partner_details[companyName], MATCH(ggPay[[#This Row],[payee]], Partner_details[user id], 0))</f>
        <v>Lumen Coffee</v>
      </c>
      <c r="I710" s="21" t="b">
        <f>ISNUMBER(MATCH(ggPay[[#This Row],[payer]], gg_teammates[ID], 0))</f>
        <v>0</v>
      </c>
      <c r="J710" s="21" t="b">
        <f>OR(ISNUMBER(MATCH(ggPay[[#This Row],[payer]], $B$2:B709, 0)), ISNUMBER(MATCH(ggPay[[#This Row],[payer]], B711:$B$4998, 0)))</f>
        <v>0</v>
      </c>
      <c r="K710" s="21" t="b">
        <v>0</v>
      </c>
      <c r="L710" s="96" t="s">
        <v>5924</v>
      </c>
    </row>
    <row r="711" spans="1:12">
      <c r="A711" s="107" t="s">
        <v>17390</v>
      </c>
      <c r="B711" s="89">
        <v>441663</v>
      </c>
      <c r="C711" s="89">
        <v>54916</v>
      </c>
      <c r="D711" s="89">
        <v>4000</v>
      </c>
      <c r="E711" s="89">
        <v>2</v>
      </c>
      <c r="F711" s="89"/>
      <c r="G711" s="21" t="str">
        <f>INDEX(Partner_details[name], MATCH(ggPay[[#This Row],[payee]], Partner_details[user id], 0))</f>
        <v>Epos</v>
      </c>
      <c r="H711" s="21" t="str">
        <f>INDEX(Partner_details[companyName], MATCH(ggPay[[#This Row],[payee]], Partner_details[user id], 0))</f>
        <v>Beer Academy</v>
      </c>
      <c r="I711" s="21" t="b">
        <f>ISNUMBER(MATCH(ggPay[[#This Row],[payer]], gg_teammates[ID], 0))</f>
        <v>0</v>
      </c>
      <c r="J711" s="21" t="b">
        <f>OR(ISNUMBER(MATCH(ggPay[[#This Row],[payer]], $B$2:B710, 0)), ISNUMBER(MATCH(ggPay[[#This Row],[payer]], B712:$B$4998, 0)))</f>
        <v>0</v>
      </c>
      <c r="K711" s="21" t="b">
        <v>1</v>
      </c>
      <c r="L711" s="96" t="s">
        <v>5924</v>
      </c>
    </row>
    <row r="712" spans="1:12">
      <c r="A712" s="107" t="s">
        <v>17391</v>
      </c>
      <c r="B712" s="89">
        <v>1127613</v>
      </c>
      <c r="C712" s="89">
        <v>105886</v>
      </c>
      <c r="D712" s="89">
        <v>2000</v>
      </c>
      <c r="E712" s="89">
        <v>2</v>
      </c>
      <c r="F712" s="89"/>
      <c r="G712" s="21" t="str">
        <f>INDEX(Partner_details[name], MATCH(ggPay[[#This Row],[payee]], Partner_details[user id], 0))</f>
        <v>Mov</v>
      </c>
      <c r="H712" s="21" t="str">
        <f>INDEX(Partner_details[companyName], MATCH(ggPay[[#This Row],[payee]], Partner_details[user id], 0))</f>
        <v>Avetis Grigoryan</v>
      </c>
      <c r="I712" s="21" t="b">
        <f>ISNUMBER(MATCH(ggPay[[#This Row],[payer]], gg_teammates[ID], 0))</f>
        <v>0</v>
      </c>
      <c r="J712" s="21" t="b">
        <f>OR(ISNUMBER(MATCH(ggPay[[#This Row],[payer]], $B$2:B711, 0)), ISNUMBER(MATCH(ggPay[[#This Row],[payer]], B713:$B$4998, 0)))</f>
        <v>0</v>
      </c>
      <c r="K712" s="21" t="b">
        <v>1</v>
      </c>
      <c r="L712" s="96" t="s">
        <v>5924</v>
      </c>
    </row>
    <row r="713" spans="1:12">
      <c r="A713" s="107" t="s">
        <v>17392</v>
      </c>
      <c r="B713" s="89">
        <v>825186</v>
      </c>
      <c r="C713" s="89">
        <v>105886</v>
      </c>
      <c r="D713" s="89">
        <v>100</v>
      </c>
      <c r="E713" s="89">
        <v>2</v>
      </c>
      <c r="F713" s="89"/>
      <c r="G713" s="21" t="str">
        <f>INDEX(Partner_details[name], MATCH(ggPay[[#This Row],[payee]], Partner_details[user id], 0))</f>
        <v>Mov</v>
      </c>
      <c r="H713" s="21" t="str">
        <f>INDEX(Partner_details[companyName], MATCH(ggPay[[#This Row],[payee]], Partner_details[user id], 0))</f>
        <v>Avetis Grigoryan</v>
      </c>
      <c r="I713" s="21" t="b">
        <f>ISNUMBER(MATCH(ggPay[[#This Row],[payer]], gg_teammates[ID], 0))</f>
        <v>1</v>
      </c>
      <c r="J713" s="21" t="b">
        <f>OR(ISNUMBER(MATCH(ggPay[[#This Row],[payer]], $B$2:B712, 0)), ISNUMBER(MATCH(ggPay[[#This Row],[payer]], B714:$B$4998, 0)))</f>
        <v>1</v>
      </c>
      <c r="K713" s="21" t="b">
        <v>0</v>
      </c>
      <c r="L713" s="96" t="s">
        <v>5924</v>
      </c>
    </row>
    <row r="714" spans="1:12" hidden="1">
      <c r="A714" s="107" t="s">
        <v>17393</v>
      </c>
      <c r="B714" s="89">
        <v>325453</v>
      </c>
      <c r="C714" s="89">
        <v>825186</v>
      </c>
      <c r="D714" s="89">
        <v>500</v>
      </c>
      <c r="E714" s="89">
        <v>3</v>
      </c>
      <c r="F714" s="89" t="s">
        <v>5939</v>
      </c>
      <c r="G714" s="21" t="str">
        <f>INDEX(Partner_details[name], MATCH(ggPay[[#This Row],[payee]], Partner_details[user id], 0))</f>
        <v>Tigran</v>
      </c>
      <c r="H714" s="21" t="str">
        <f>INDEX(Partner_details[companyName], MATCH(ggPay[[#This Row],[payee]], Partner_details[user id], 0))</f>
        <v>gg cjsc</v>
      </c>
      <c r="I714" s="21" t="b">
        <f>ISNUMBER(MATCH(ggPay[[#This Row],[payer]], gg_teammates[ID], 0))</f>
        <v>1</v>
      </c>
      <c r="J714" s="21" t="b">
        <f>OR(ISNUMBER(MATCH(ggPay[[#This Row],[payer]], $B$2:B713, 0)), ISNUMBER(MATCH(ggPay[[#This Row],[payer]], B715:$B$4998, 0)))</f>
        <v>1</v>
      </c>
      <c r="K714" s="21" t="b">
        <v>0</v>
      </c>
      <c r="L714" s="96" t="s">
        <v>5924</v>
      </c>
    </row>
    <row r="715" spans="1:12" hidden="1">
      <c r="A715" s="107" t="s">
        <v>17394</v>
      </c>
      <c r="B715" s="89">
        <v>325453</v>
      </c>
      <c r="C715" s="89">
        <v>825186</v>
      </c>
      <c r="D715" s="89">
        <v>500</v>
      </c>
      <c r="E715" s="89">
        <v>3</v>
      </c>
      <c r="F715" s="89" t="s">
        <v>5939</v>
      </c>
      <c r="G715" s="21" t="str">
        <f>INDEX(Partner_details[name], MATCH(ggPay[[#This Row],[payee]], Partner_details[user id], 0))</f>
        <v>Tigran</v>
      </c>
      <c r="H715" s="21" t="str">
        <f>INDEX(Partner_details[companyName], MATCH(ggPay[[#This Row],[payee]], Partner_details[user id], 0))</f>
        <v>gg cjsc</v>
      </c>
      <c r="I715" s="21" t="b">
        <f>ISNUMBER(MATCH(ggPay[[#This Row],[payer]], gg_teammates[ID], 0))</f>
        <v>1</v>
      </c>
      <c r="J715" s="21" t="b">
        <f>OR(ISNUMBER(MATCH(ggPay[[#This Row],[payer]], $B$2:B714, 0)), ISNUMBER(MATCH(ggPay[[#This Row],[payer]], B716:$B$4998, 0)))</f>
        <v>1</v>
      </c>
      <c r="K715" s="21" t="b">
        <v>0</v>
      </c>
      <c r="L715" s="96" t="s">
        <v>5924</v>
      </c>
    </row>
    <row r="716" spans="1:12">
      <c r="A716" s="107" t="s">
        <v>17395</v>
      </c>
      <c r="B716" s="89">
        <v>325453</v>
      </c>
      <c r="C716" s="89">
        <v>299967</v>
      </c>
      <c r="D716" s="89">
        <v>120</v>
      </c>
      <c r="E716" s="89">
        <v>2</v>
      </c>
      <c r="F716" s="89"/>
      <c r="G716" s="21" t="str">
        <f>INDEX(Partner_details[name], MATCH(ggPay[[#This Row],[payee]], Partner_details[user id], 0))</f>
        <v>Grigor Keshishyan</v>
      </c>
      <c r="H716" s="21" t="str">
        <f>INDEX(Partner_details[companyName], MATCH(ggPay[[#This Row],[payee]], Partner_details[user id], 0))</f>
        <v>gg cjsc</v>
      </c>
      <c r="I716" s="21" t="b">
        <f>ISNUMBER(MATCH(ggPay[[#This Row],[payer]], gg_teammates[ID], 0))</f>
        <v>1</v>
      </c>
      <c r="J716" s="21" t="b">
        <f>OR(ISNUMBER(MATCH(ggPay[[#This Row],[payer]], $B$2:B715, 0)), ISNUMBER(MATCH(ggPay[[#This Row],[payer]], B717:$B$4998, 0)))</f>
        <v>1</v>
      </c>
      <c r="K716" s="21" t="b">
        <v>0</v>
      </c>
      <c r="L716" s="96" t="s">
        <v>5924</v>
      </c>
    </row>
    <row r="717" spans="1:12">
      <c r="A717" s="107" t="s">
        <v>17396</v>
      </c>
      <c r="B717" s="89">
        <v>423941</v>
      </c>
      <c r="C717" s="89">
        <v>1113529</v>
      </c>
      <c r="D717" s="89">
        <v>500</v>
      </c>
      <c r="E717" s="89">
        <v>2</v>
      </c>
      <c r="F717" s="89"/>
      <c r="G717" s="21" t="str">
        <f>INDEX(Partner_details[name], MATCH(ggPay[[#This Row],[payee]], Partner_details[user id], 0))</f>
        <v>Diana</v>
      </c>
      <c r="H717" s="21" t="str">
        <f>INDEX(Partner_details[companyName], MATCH(ggPay[[#This Row],[payee]], Partner_details[user id], 0))</f>
        <v>Bisquit</v>
      </c>
      <c r="I717" s="21" t="b">
        <f>ISNUMBER(MATCH(ggPay[[#This Row],[payer]], gg_teammates[ID], 0))</f>
        <v>0</v>
      </c>
      <c r="J717" s="21" t="b">
        <f>OR(ISNUMBER(MATCH(ggPay[[#This Row],[payer]], $B$2:B716, 0)), ISNUMBER(MATCH(ggPay[[#This Row],[payer]], B718:$B$4998, 0)))</f>
        <v>0</v>
      </c>
      <c r="K717" s="21" t="b">
        <v>1</v>
      </c>
      <c r="L717" s="96" t="s">
        <v>5924</v>
      </c>
    </row>
    <row r="718" spans="1:12">
      <c r="A718" s="107" t="s">
        <v>17397</v>
      </c>
      <c r="B718" s="89">
        <v>1072967</v>
      </c>
      <c r="C718" s="89">
        <v>815282</v>
      </c>
      <c r="D718" s="89">
        <v>1000</v>
      </c>
      <c r="E718" s="89">
        <v>2</v>
      </c>
      <c r="F718" s="89"/>
      <c r="G718" s="21" t="str">
        <f>INDEX(Partner_details[name], MATCH(ggPay[[#This Row],[payee]], Partner_details[user id], 0))</f>
        <v>Mane Koshkakaryan</v>
      </c>
      <c r="H718" s="21" t="str">
        <f>INDEX(Partner_details[companyName], MATCH(ggPay[[#This Row],[payee]], Partner_details[user id], 0))</f>
        <v>Bisquit</v>
      </c>
      <c r="I718" s="21" t="b">
        <f>ISNUMBER(MATCH(ggPay[[#This Row],[payer]], gg_teammates[ID], 0))</f>
        <v>0</v>
      </c>
      <c r="J718" s="21" t="b">
        <f>OR(ISNUMBER(MATCH(ggPay[[#This Row],[payer]], $B$2:B717, 0)), ISNUMBER(MATCH(ggPay[[#This Row],[payer]], B719:$B$4998, 0)))</f>
        <v>1</v>
      </c>
      <c r="K718" s="21" t="b">
        <v>0</v>
      </c>
      <c r="L718" s="96" t="s">
        <v>5924</v>
      </c>
    </row>
    <row r="719" spans="1:12">
      <c r="A719" s="107" t="s">
        <v>17398</v>
      </c>
      <c r="B719" s="89">
        <v>20631</v>
      </c>
      <c r="C719" s="89">
        <v>1113529</v>
      </c>
      <c r="D719" s="89">
        <v>1000</v>
      </c>
      <c r="E719" s="89">
        <v>2</v>
      </c>
      <c r="F719" s="89"/>
      <c r="G719" s="21" t="str">
        <f>INDEX(Partner_details[name], MATCH(ggPay[[#This Row],[payee]], Partner_details[user id], 0))</f>
        <v>Diana</v>
      </c>
      <c r="H719" s="21" t="str">
        <f>INDEX(Partner_details[companyName], MATCH(ggPay[[#This Row],[payee]], Partner_details[user id], 0))</f>
        <v>Bisquit</v>
      </c>
      <c r="I719" s="21" t="b">
        <f>ISNUMBER(MATCH(ggPay[[#This Row],[payer]], gg_teammates[ID], 0))</f>
        <v>0</v>
      </c>
      <c r="J719" s="21" t="b">
        <f>OR(ISNUMBER(MATCH(ggPay[[#This Row],[payer]], $B$2:B718, 0)), ISNUMBER(MATCH(ggPay[[#This Row],[payer]], B720:$B$4998, 0)))</f>
        <v>1</v>
      </c>
      <c r="K719" s="21" t="b">
        <v>0</v>
      </c>
      <c r="L719" s="96" t="s">
        <v>5924</v>
      </c>
    </row>
    <row r="720" spans="1:12">
      <c r="A720" s="107" t="s">
        <v>17399</v>
      </c>
      <c r="B720" s="89">
        <v>545501</v>
      </c>
      <c r="C720" s="89">
        <v>815282</v>
      </c>
      <c r="D720" s="89">
        <v>500</v>
      </c>
      <c r="E720" s="89">
        <v>2</v>
      </c>
      <c r="F720" s="89"/>
      <c r="G720" s="21" t="str">
        <f>INDEX(Partner_details[name], MATCH(ggPay[[#This Row],[payee]], Partner_details[user id], 0))</f>
        <v>Mane Koshkakaryan</v>
      </c>
      <c r="H720" s="21" t="str">
        <f>INDEX(Partner_details[companyName], MATCH(ggPay[[#This Row],[payee]], Partner_details[user id], 0))</f>
        <v>Bisquit</v>
      </c>
      <c r="I720" s="21" t="b">
        <f>ISNUMBER(MATCH(ggPay[[#This Row],[payer]], gg_teammates[ID], 0))</f>
        <v>0</v>
      </c>
      <c r="J720" s="21" t="b">
        <f>OR(ISNUMBER(MATCH(ggPay[[#This Row],[payer]], $B$2:B719, 0)), ISNUMBER(MATCH(ggPay[[#This Row],[payer]], B721:$B$4998, 0)))</f>
        <v>1</v>
      </c>
      <c r="K720" s="21" t="b">
        <v>0</v>
      </c>
      <c r="L720" s="96" t="s">
        <v>5924</v>
      </c>
    </row>
    <row r="721" spans="1:12">
      <c r="A721" s="107" t="s">
        <v>17400</v>
      </c>
      <c r="B721" s="89">
        <v>167008</v>
      </c>
      <c r="C721" s="89">
        <v>815282</v>
      </c>
      <c r="D721" s="89">
        <v>500</v>
      </c>
      <c r="E721" s="89">
        <v>2</v>
      </c>
      <c r="F721" s="89"/>
      <c r="G721" s="21" t="str">
        <f>INDEX(Partner_details[name], MATCH(ggPay[[#This Row],[payee]], Partner_details[user id], 0))</f>
        <v>Mane Koshkakaryan</v>
      </c>
      <c r="H721" s="21" t="str">
        <f>INDEX(Partner_details[companyName], MATCH(ggPay[[#This Row],[payee]], Partner_details[user id], 0))</f>
        <v>Bisquit</v>
      </c>
      <c r="I721" s="21" t="b">
        <f>ISNUMBER(MATCH(ggPay[[#This Row],[payer]], gg_teammates[ID], 0))</f>
        <v>0</v>
      </c>
      <c r="J721" s="21" t="b">
        <f>OR(ISNUMBER(MATCH(ggPay[[#This Row],[payer]], $B$2:B720, 0)), ISNUMBER(MATCH(ggPay[[#This Row],[payer]], B722:$B$4998, 0)))</f>
        <v>0</v>
      </c>
      <c r="K721" s="21" t="b">
        <v>1</v>
      </c>
      <c r="L721" s="96" t="s">
        <v>5924</v>
      </c>
    </row>
    <row r="722" spans="1:12">
      <c r="A722" s="107" t="s">
        <v>17401</v>
      </c>
      <c r="B722" s="89">
        <v>839</v>
      </c>
      <c r="C722" s="89">
        <v>736628</v>
      </c>
      <c r="D722" s="89">
        <v>1000</v>
      </c>
      <c r="E722" s="89">
        <v>2</v>
      </c>
      <c r="F722" s="89"/>
      <c r="G722" s="21" t="str">
        <f>INDEX(Partner_details[name], MATCH(ggPay[[#This Row],[payee]], Partner_details[user id], 0))</f>
        <v>Անահիտ</v>
      </c>
      <c r="H722" s="21" t="str">
        <f>INDEX(Partner_details[companyName], MATCH(ggPay[[#This Row],[payee]], Partner_details[user id], 0))</f>
        <v>gg cjsc</v>
      </c>
      <c r="I722" s="21" t="b">
        <f>ISNUMBER(MATCH(ggPay[[#This Row],[payer]], gg_teammates[ID], 0))</f>
        <v>1</v>
      </c>
      <c r="J722" s="21" t="b">
        <f>OR(ISNUMBER(MATCH(ggPay[[#This Row],[payer]], $B$2:B721, 0)), ISNUMBER(MATCH(ggPay[[#This Row],[payer]], B723:$B$4998, 0)))</f>
        <v>1</v>
      </c>
      <c r="K722" s="21" t="b">
        <v>0</v>
      </c>
      <c r="L722" s="96" t="s">
        <v>5924</v>
      </c>
    </row>
    <row r="723" spans="1:12" hidden="1">
      <c r="A723" s="107" t="s">
        <v>17402</v>
      </c>
      <c r="B723" s="89">
        <v>798261</v>
      </c>
      <c r="C723" s="89">
        <v>105886</v>
      </c>
      <c r="D723" s="89">
        <v>3000</v>
      </c>
      <c r="E723" s="89">
        <v>3</v>
      </c>
      <c r="F723" s="89" t="s">
        <v>5939</v>
      </c>
      <c r="G723" s="21" t="str">
        <f>INDEX(Partner_details[name], MATCH(ggPay[[#This Row],[payee]], Partner_details[user id], 0))</f>
        <v>Mov</v>
      </c>
      <c r="H723" s="21" t="str">
        <f>INDEX(Partner_details[companyName], MATCH(ggPay[[#This Row],[payee]], Partner_details[user id], 0))</f>
        <v>Avetis Grigoryan</v>
      </c>
      <c r="I723" s="21" t="b">
        <f>ISNUMBER(MATCH(ggPay[[#This Row],[payer]], gg_teammates[ID], 0))</f>
        <v>0</v>
      </c>
      <c r="J723" s="21" t="b">
        <f>OR(ISNUMBER(MATCH(ggPay[[#This Row],[payer]], $B$2:B722, 0)), ISNUMBER(MATCH(ggPay[[#This Row],[payer]], B724:$B$4998, 0)))</f>
        <v>0</v>
      </c>
      <c r="K723" s="21" t="b">
        <v>0</v>
      </c>
      <c r="L723" s="96" t="s">
        <v>5924</v>
      </c>
    </row>
    <row r="724" spans="1:12">
      <c r="A724" s="107" t="s">
        <v>17403</v>
      </c>
      <c r="B724" s="89">
        <v>798</v>
      </c>
      <c r="C724" s="89">
        <v>231060</v>
      </c>
      <c r="D724" s="89">
        <v>500</v>
      </c>
      <c r="E724" s="89">
        <v>2</v>
      </c>
      <c r="F724" s="89"/>
      <c r="G724" s="21" t="str">
        <f>INDEX(Partner_details[name], MATCH(ggPay[[#This Row],[payee]], Partner_details[user id], 0))</f>
        <v>Erik</v>
      </c>
      <c r="H724" s="21" t="str">
        <f>INDEX(Partner_details[companyName], MATCH(ggPay[[#This Row],[payee]], Partner_details[user id], 0))</f>
        <v>gg cjsc</v>
      </c>
      <c r="I724" s="21" t="b">
        <f>ISNUMBER(MATCH(ggPay[[#This Row],[payer]], gg_teammates[ID], 0))</f>
        <v>1</v>
      </c>
      <c r="J724" s="21" t="b">
        <f>OR(ISNUMBER(MATCH(ggPay[[#This Row],[payer]], $B$2:B723, 0)), ISNUMBER(MATCH(ggPay[[#This Row],[payer]], B725:$B$4998, 0)))</f>
        <v>1</v>
      </c>
      <c r="K724" s="21" t="b">
        <v>0</v>
      </c>
      <c r="L724" s="96" t="s">
        <v>5924</v>
      </c>
    </row>
    <row r="725" spans="1:12">
      <c r="A725" s="107" t="s">
        <v>17404</v>
      </c>
      <c r="B725" s="89">
        <v>244850</v>
      </c>
      <c r="C725" s="89">
        <v>1091356</v>
      </c>
      <c r="D725" s="89">
        <v>1000</v>
      </c>
      <c r="E725" s="89">
        <v>2</v>
      </c>
      <c r="F725" s="89"/>
      <c r="G725" s="21" t="str">
        <f>INDEX(Partner_details[name], MATCH(ggPay[[#This Row],[payee]], Partner_details[user id], 0))</f>
        <v>Malocco</v>
      </c>
      <c r="H725" s="21" t="str">
        <f>INDEX(Partner_details[companyName], MATCH(ggPay[[#This Row],[payee]], Partner_details[user id], 0))</f>
        <v>Malocco</v>
      </c>
      <c r="I725" s="21" t="b">
        <f>ISNUMBER(MATCH(ggPay[[#This Row],[payer]], gg_teammates[ID], 0))</f>
        <v>0</v>
      </c>
      <c r="J725" s="21" t="b">
        <f>OR(ISNUMBER(MATCH(ggPay[[#This Row],[payer]], $B$2:B724, 0)), ISNUMBER(MATCH(ggPay[[#This Row],[payer]], B726:$B$4998, 0)))</f>
        <v>0</v>
      </c>
      <c r="K725" s="21" t="b">
        <v>1</v>
      </c>
      <c r="L725" s="96" t="s">
        <v>5924</v>
      </c>
    </row>
    <row r="726" spans="1:12" hidden="1">
      <c r="A726" s="107" t="s">
        <v>17405</v>
      </c>
      <c r="B726" s="89">
        <v>110882</v>
      </c>
      <c r="C726" s="89">
        <v>105886</v>
      </c>
      <c r="D726" s="89">
        <v>2000</v>
      </c>
      <c r="E726" s="89">
        <v>3</v>
      </c>
      <c r="F726" s="89" t="s">
        <v>5934</v>
      </c>
      <c r="G726" s="21" t="str">
        <f>INDEX(Partner_details[name], MATCH(ggPay[[#This Row],[payee]], Partner_details[user id], 0))</f>
        <v>Mov</v>
      </c>
      <c r="H726" s="21" t="str">
        <f>INDEX(Partner_details[companyName], MATCH(ggPay[[#This Row],[payee]], Partner_details[user id], 0))</f>
        <v>Avetis Grigoryan</v>
      </c>
      <c r="I726" s="21" t="b">
        <f>ISNUMBER(MATCH(ggPay[[#This Row],[payer]], gg_teammates[ID], 0))</f>
        <v>0</v>
      </c>
      <c r="J726" s="21" t="b">
        <f>OR(ISNUMBER(MATCH(ggPay[[#This Row],[payer]], $B$2:B725, 0)), ISNUMBER(MATCH(ggPay[[#This Row],[payer]], B727:$B$4998, 0)))</f>
        <v>0</v>
      </c>
      <c r="K726" s="21" t="b">
        <v>0</v>
      </c>
      <c r="L726" s="96" t="s">
        <v>5924</v>
      </c>
    </row>
    <row r="727" spans="1:12">
      <c r="A727" s="107" t="s">
        <v>17406</v>
      </c>
      <c r="B727" s="89">
        <v>825186</v>
      </c>
      <c r="C727" s="89">
        <v>299967</v>
      </c>
      <c r="D727" s="89">
        <v>100</v>
      </c>
      <c r="E727" s="89">
        <v>2</v>
      </c>
      <c r="F727" s="89"/>
      <c r="G727" s="21" t="str">
        <f>INDEX(Partner_details[name], MATCH(ggPay[[#This Row],[payee]], Partner_details[user id], 0))</f>
        <v>Grigor Keshishyan</v>
      </c>
      <c r="H727" s="21" t="str">
        <f>INDEX(Partner_details[companyName], MATCH(ggPay[[#This Row],[payee]], Partner_details[user id], 0))</f>
        <v>gg cjsc</v>
      </c>
      <c r="I727" s="21" t="b">
        <f>ISNUMBER(MATCH(ggPay[[#This Row],[payer]], gg_teammates[ID], 0))</f>
        <v>1</v>
      </c>
      <c r="J727" s="21" t="b">
        <f>OR(ISNUMBER(MATCH(ggPay[[#This Row],[payer]], $B$2:B726, 0)), ISNUMBER(MATCH(ggPay[[#This Row],[payer]], B728:$B$4998, 0)))</f>
        <v>1</v>
      </c>
      <c r="K727" s="21" t="b">
        <v>0</v>
      </c>
      <c r="L727" s="96" t="s">
        <v>5924</v>
      </c>
    </row>
    <row r="728" spans="1:12">
      <c r="A728" s="107" t="s">
        <v>17407</v>
      </c>
      <c r="B728" s="89">
        <v>207980</v>
      </c>
      <c r="C728" s="89">
        <v>176167</v>
      </c>
      <c r="D728" s="89">
        <v>100</v>
      </c>
      <c r="E728" s="89">
        <v>2</v>
      </c>
      <c r="F728" s="89"/>
      <c r="G728" s="21" t="str">
        <f>INDEX(Partner_details[name], MATCH(ggPay[[#This Row],[payee]], Partner_details[user id], 0))</f>
        <v>Levon</v>
      </c>
      <c r="H728" s="21" t="str">
        <f>INDEX(Partner_details[companyName], MATCH(ggPay[[#This Row],[payee]], Partner_details[user id], 0))</f>
        <v>gg cjsc</v>
      </c>
      <c r="I728" s="21" t="b">
        <f>ISNUMBER(MATCH(ggPay[[#This Row],[payer]], gg_teammates[ID], 0))</f>
        <v>1</v>
      </c>
      <c r="J728" s="21" t="b">
        <f>OR(ISNUMBER(MATCH(ggPay[[#This Row],[payer]], $B$2:B727, 0)), ISNUMBER(MATCH(ggPay[[#This Row],[payer]], B729:$B$4998, 0)))</f>
        <v>0</v>
      </c>
      <c r="K728" s="21" t="b">
        <v>1</v>
      </c>
      <c r="L728" s="96" t="s">
        <v>5924</v>
      </c>
    </row>
    <row r="729" spans="1:12">
      <c r="A729" s="107" t="s">
        <v>17408</v>
      </c>
      <c r="B729" s="89">
        <v>422648</v>
      </c>
      <c r="C729" s="89">
        <v>815282</v>
      </c>
      <c r="D729" s="89">
        <v>500</v>
      </c>
      <c r="E729" s="89">
        <v>2</v>
      </c>
      <c r="F729" s="89"/>
      <c r="G729" s="21" t="str">
        <f>INDEX(Partner_details[name], MATCH(ggPay[[#This Row],[payee]], Partner_details[user id], 0))</f>
        <v>Mane Koshkakaryan</v>
      </c>
      <c r="H729" s="21" t="str">
        <f>INDEX(Partner_details[companyName], MATCH(ggPay[[#This Row],[payee]], Partner_details[user id], 0))</f>
        <v>Bisquit</v>
      </c>
      <c r="I729" s="21" t="b">
        <f>ISNUMBER(MATCH(ggPay[[#This Row],[payer]], gg_teammates[ID], 0))</f>
        <v>0</v>
      </c>
      <c r="J729" s="21" t="b">
        <f>OR(ISNUMBER(MATCH(ggPay[[#This Row],[payer]], $B$2:B728, 0)), ISNUMBER(MATCH(ggPay[[#This Row],[payer]], B730:$B$4998, 0)))</f>
        <v>1</v>
      </c>
      <c r="K729" s="21" t="b">
        <v>0</v>
      </c>
      <c r="L729" s="96" t="s">
        <v>5924</v>
      </c>
    </row>
    <row r="730" spans="1:12">
      <c r="A730" s="107" t="s">
        <v>17409</v>
      </c>
      <c r="B730" s="89">
        <v>545501</v>
      </c>
      <c r="C730" s="89">
        <v>815282</v>
      </c>
      <c r="D730" s="89">
        <v>500</v>
      </c>
      <c r="E730" s="89">
        <v>2</v>
      </c>
      <c r="F730" s="89"/>
      <c r="G730" s="21" t="str">
        <f>INDEX(Partner_details[name], MATCH(ggPay[[#This Row],[payee]], Partner_details[user id], 0))</f>
        <v>Mane Koshkakaryan</v>
      </c>
      <c r="H730" s="21" t="str">
        <f>INDEX(Partner_details[companyName], MATCH(ggPay[[#This Row],[payee]], Partner_details[user id], 0))</f>
        <v>Bisquit</v>
      </c>
      <c r="I730" s="21" t="b">
        <f>ISNUMBER(MATCH(ggPay[[#This Row],[payer]], gg_teammates[ID], 0))</f>
        <v>0</v>
      </c>
      <c r="J730" s="21" t="b">
        <f>OR(ISNUMBER(MATCH(ggPay[[#This Row],[payer]], $B$2:B729, 0)), ISNUMBER(MATCH(ggPay[[#This Row],[payer]], B731:$B$4998, 0)))</f>
        <v>1</v>
      </c>
      <c r="K730" s="21" t="b">
        <v>0</v>
      </c>
      <c r="L730" s="96" t="s">
        <v>5924</v>
      </c>
    </row>
    <row r="731" spans="1:12">
      <c r="A731" s="107" t="s">
        <v>17410</v>
      </c>
      <c r="B731" s="89">
        <v>34286</v>
      </c>
      <c r="C731" s="89">
        <v>815282</v>
      </c>
      <c r="D731" s="89">
        <v>500</v>
      </c>
      <c r="E731" s="89">
        <v>2</v>
      </c>
      <c r="F731" s="89"/>
      <c r="G731" s="21" t="str">
        <f>INDEX(Partner_details[name], MATCH(ggPay[[#This Row],[payee]], Partner_details[user id], 0))</f>
        <v>Mane Koshkakaryan</v>
      </c>
      <c r="H731" s="21" t="str">
        <f>INDEX(Partner_details[companyName], MATCH(ggPay[[#This Row],[payee]], Partner_details[user id], 0))</f>
        <v>Bisquit</v>
      </c>
      <c r="I731" s="21" t="b">
        <f>ISNUMBER(MATCH(ggPay[[#This Row],[payer]], gg_teammates[ID], 0))</f>
        <v>0</v>
      </c>
      <c r="J731" s="21" t="b">
        <f>OR(ISNUMBER(MATCH(ggPay[[#This Row],[payer]], $B$2:B730, 0)), ISNUMBER(MATCH(ggPay[[#This Row],[payer]], B732:$B$4998, 0)))</f>
        <v>1</v>
      </c>
      <c r="K731" s="21" t="b">
        <v>0</v>
      </c>
      <c r="L731" s="96" t="s">
        <v>5924</v>
      </c>
    </row>
    <row r="732" spans="1:12">
      <c r="A732" s="107" t="s">
        <v>17411</v>
      </c>
      <c r="B732" s="89">
        <v>850</v>
      </c>
      <c r="C732" s="89">
        <v>839</v>
      </c>
      <c r="D732" s="89">
        <v>1000</v>
      </c>
      <c r="E732" s="89">
        <v>2</v>
      </c>
      <c r="F732" s="89"/>
      <c r="G732" s="21" t="str">
        <f>INDEX(Partner_details[name], MATCH(ggPay[[#This Row],[payee]], Partner_details[user id], 0))</f>
        <v>Armen Sanasaryan</v>
      </c>
      <c r="H732" s="21" t="str">
        <f>INDEX(Partner_details[companyName], MATCH(ggPay[[#This Row],[payee]], Partner_details[user id], 0))</f>
        <v>gg cjsc</v>
      </c>
      <c r="I732" s="21" t="b">
        <f>ISNUMBER(MATCH(ggPay[[#This Row],[payer]], gg_teammates[ID], 0))</f>
        <v>1</v>
      </c>
      <c r="J732" s="21" t="b">
        <f>OR(ISNUMBER(MATCH(ggPay[[#This Row],[payer]], $B$2:B731, 0)), ISNUMBER(MATCH(ggPay[[#This Row],[payer]], B733:$B$4998, 0)))</f>
        <v>1</v>
      </c>
      <c r="K732" s="21" t="b">
        <v>0</v>
      </c>
      <c r="L732" s="96" t="s">
        <v>5924</v>
      </c>
    </row>
    <row r="733" spans="1:12">
      <c r="A733" s="107" t="s">
        <v>17412</v>
      </c>
      <c r="B733" s="89">
        <v>359989</v>
      </c>
      <c r="C733" s="89">
        <v>815282</v>
      </c>
      <c r="D733" s="89">
        <v>500</v>
      </c>
      <c r="E733" s="89">
        <v>2</v>
      </c>
      <c r="F733" s="89"/>
      <c r="G733" s="21" t="str">
        <f>INDEX(Partner_details[name], MATCH(ggPay[[#This Row],[payee]], Partner_details[user id], 0))</f>
        <v>Mane Koshkakaryan</v>
      </c>
      <c r="H733" s="21" t="str">
        <f>INDEX(Partner_details[companyName], MATCH(ggPay[[#This Row],[payee]], Partner_details[user id], 0))</f>
        <v>Bisquit</v>
      </c>
      <c r="I733" s="21" t="b">
        <f>ISNUMBER(MATCH(ggPay[[#This Row],[payer]], gg_teammates[ID], 0))</f>
        <v>0</v>
      </c>
      <c r="J733" s="21" t="b">
        <f>OR(ISNUMBER(MATCH(ggPay[[#This Row],[payer]], $B$2:B732, 0)), ISNUMBER(MATCH(ggPay[[#This Row],[payer]], B734:$B$4998, 0)))</f>
        <v>0</v>
      </c>
      <c r="K733" s="21" t="b">
        <v>1</v>
      </c>
      <c r="L733" s="96" t="s">
        <v>5924</v>
      </c>
    </row>
    <row r="734" spans="1:12">
      <c r="A734" s="107" t="s">
        <v>17413</v>
      </c>
      <c r="B734" s="89">
        <v>231060</v>
      </c>
      <c r="C734" s="89">
        <v>41044</v>
      </c>
      <c r="D734" s="89">
        <v>500</v>
      </c>
      <c r="E734" s="89">
        <v>2</v>
      </c>
      <c r="F734" s="89"/>
      <c r="G734" s="21" t="str">
        <f>INDEX(Partner_details[name], MATCH(ggPay[[#This Row],[payee]], Partner_details[user id], 0))</f>
        <v xml:space="preserve">Hayk Petrosyan </v>
      </c>
      <c r="H734" s="21" t="str">
        <f>INDEX(Partner_details[companyName], MATCH(ggPay[[#This Row],[payee]], Partner_details[user id], 0))</f>
        <v>gg cjsc</v>
      </c>
      <c r="I734" s="21" t="b">
        <f>ISNUMBER(MATCH(ggPay[[#This Row],[payer]], gg_teammates[ID], 0))</f>
        <v>1</v>
      </c>
      <c r="J734" s="21" t="b">
        <f>OR(ISNUMBER(MATCH(ggPay[[#This Row],[payer]], $B$2:B733, 0)), ISNUMBER(MATCH(ggPay[[#This Row],[payer]], B735:$B$4998, 0)))</f>
        <v>1</v>
      </c>
      <c r="K734" s="21" t="b">
        <v>0</v>
      </c>
      <c r="L734" s="96" t="s">
        <v>5924</v>
      </c>
    </row>
    <row r="735" spans="1:12">
      <c r="A735" s="107" t="s">
        <v>17414</v>
      </c>
      <c r="B735" s="89">
        <v>231060</v>
      </c>
      <c r="C735" s="89">
        <v>41044</v>
      </c>
      <c r="D735" s="89">
        <v>100</v>
      </c>
      <c r="E735" s="89">
        <v>2</v>
      </c>
      <c r="F735" s="89"/>
      <c r="G735" s="21" t="str">
        <f>INDEX(Partner_details[name], MATCH(ggPay[[#This Row],[payee]], Partner_details[user id], 0))</f>
        <v xml:space="preserve">Hayk Petrosyan </v>
      </c>
      <c r="H735" s="21" t="str">
        <f>INDEX(Partner_details[companyName], MATCH(ggPay[[#This Row],[payee]], Partner_details[user id], 0))</f>
        <v>gg cjsc</v>
      </c>
      <c r="I735" s="21" t="b">
        <f>ISNUMBER(MATCH(ggPay[[#This Row],[payer]], gg_teammates[ID], 0))</f>
        <v>1</v>
      </c>
      <c r="J735" s="21" t="b">
        <f>OR(ISNUMBER(MATCH(ggPay[[#This Row],[payer]], $B$2:B734, 0)), ISNUMBER(MATCH(ggPay[[#This Row],[payer]], B736:$B$4998, 0)))</f>
        <v>1</v>
      </c>
      <c r="K735" s="21" t="b">
        <v>0</v>
      </c>
      <c r="L735" s="96" t="s">
        <v>5924</v>
      </c>
    </row>
    <row r="736" spans="1:12">
      <c r="A736" s="107" t="s">
        <v>17415</v>
      </c>
      <c r="B736" s="89">
        <v>22292</v>
      </c>
      <c r="C736" s="89">
        <v>80996</v>
      </c>
      <c r="D736" s="89">
        <v>300</v>
      </c>
      <c r="E736" s="89">
        <v>2</v>
      </c>
      <c r="F736" s="89"/>
      <c r="G736" s="21" t="str">
        <f>INDEX(Partner_details[name], MATCH(ggPay[[#This Row],[payee]], Partner_details[user id], 0))</f>
        <v>Lumen Coffee</v>
      </c>
      <c r="H736" s="21" t="str">
        <f>INDEX(Partner_details[companyName], MATCH(ggPay[[#This Row],[payee]], Partner_details[user id], 0))</f>
        <v>Lumen Coffee</v>
      </c>
      <c r="I736" s="21" t="b">
        <f>ISNUMBER(MATCH(ggPay[[#This Row],[payer]], gg_teammates[ID], 0))</f>
        <v>0</v>
      </c>
      <c r="J736" s="21" t="b">
        <f>OR(ISNUMBER(MATCH(ggPay[[#This Row],[payer]], $B$2:B735, 0)), ISNUMBER(MATCH(ggPay[[#This Row],[payer]], B737:$B$4998, 0)))</f>
        <v>1</v>
      </c>
      <c r="K736" s="21" t="b">
        <v>0</v>
      </c>
      <c r="L736" s="96" t="s">
        <v>5924</v>
      </c>
    </row>
    <row r="737" spans="1:12">
      <c r="A737" s="107" t="s">
        <v>17416</v>
      </c>
      <c r="B737" s="89">
        <v>196903</v>
      </c>
      <c r="C737" s="89">
        <v>815282</v>
      </c>
      <c r="D737" s="89">
        <v>500</v>
      </c>
      <c r="E737" s="89">
        <v>2</v>
      </c>
      <c r="F737" s="89"/>
      <c r="G737" s="21" t="str">
        <f>INDEX(Partner_details[name], MATCH(ggPay[[#This Row],[payee]], Partner_details[user id], 0))</f>
        <v>Mane Koshkakaryan</v>
      </c>
      <c r="H737" s="21" t="str">
        <f>INDEX(Partner_details[companyName], MATCH(ggPay[[#This Row],[payee]], Partner_details[user id], 0))</f>
        <v>Bisquit</v>
      </c>
      <c r="I737" s="21" t="b">
        <f>ISNUMBER(MATCH(ggPay[[#This Row],[payer]], gg_teammates[ID], 0))</f>
        <v>0</v>
      </c>
      <c r="J737" s="21" t="b">
        <f>OR(ISNUMBER(MATCH(ggPay[[#This Row],[payer]], $B$2:B736, 0)), ISNUMBER(MATCH(ggPay[[#This Row],[payer]], B738:$B$4998, 0)))</f>
        <v>1</v>
      </c>
      <c r="K737" s="21" t="b">
        <v>1</v>
      </c>
      <c r="L737" s="96" t="s">
        <v>5924</v>
      </c>
    </row>
    <row r="738" spans="1:12">
      <c r="A738" s="107" t="s">
        <v>17417</v>
      </c>
      <c r="B738" s="89">
        <v>798</v>
      </c>
      <c r="C738" s="89">
        <v>248736</v>
      </c>
      <c r="D738" s="89">
        <v>500</v>
      </c>
      <c r="E738" s="89">
        <v>2</v>
      </c>
      <c r="F738" s="89"/>
      <c r="G738" s="21" t="str">
        <f>INDEX(Partner_details[name], MATCH(ggPay[[#This Row],[payee]], Partner_details[user id], 0))</f>
        <v>Karo</v>
      </c>
      <c r="H738" s="21" t="str">
        <f>INDEX(Partner_details[companyName], MATCH(ggPay[[#This Row],[payee]], Partner_details[user id], 0))</f>
        <v>Venlo</v>
      </c>
      <c r="I738" s="21" t="b">
        <f>ISNUMBER(MATCH(ggPay[[#This Row],[payer]], gg_teammates[ID], 0))</f>
        <v>1</v>
      </c>
      <c r="J738" s="21" t="b">
        <f>OR(ISNUMBER(MATCH(ggPay[[#This Row],[payer]], $B$2:B737, 0)), ISNUMBER(MATCH(ggPay[[#This Row],[payer]], B739:$B$4998, 0)))</f>
        <v>1</v>
      </c>
      <c r="K738" s="21" t="b">
        <v>0</v>
      </c>
      <c r="L738" s="96" t="s">
        <v>5924</v>
      </c>
    </row>
    <row r="739" spans="1:12">
      <c r="A739" s="107" t="s">
        <v>17418</v>
      </c>
      <c r="B739" s="89">
        <v>22292</v>
      </c>
      <c r="C739" s="89">
        <v>80996</v>
      </c>
      <c r="D739" s="89">
        <v>300</v>
      </c>
      <c r="E739" s="89">
        <v>2</v>
      </c>
      <c r="F739" s="89"/>
      <c r="G739" s="21" t="str">
        <f>INDEX(Partner_details[name], MATCH(ggPay[[#This Row],[payee]], Partner_details[user id], 0))</f>
        <v>Lumen Coffee</v>
      </c>
      <c r="H739" s="21" t="str">
        <f>INDEX(Partner_details[companyName], MATCH(ggPay[[#This Row],[payee]], Partner_details[user id], 0))</f>
        <v>Lumen Coffee</v>
      </c>
      <c r="I739" s="21" t="b">
        <f>ISNUMBER(MATCH(ggPay[[#This Row],[payer]], gg_teammates[ID], 0))</f>
        <v>0</v>
      </c>
      <c r="J739" s="21" t="b">
        <f>OR(ISNUMBER(MATCH(ggPay[[#This Row],[payer]], $B$2:B738, 0)), ISNUMBER(MATCH(ggPay[[#This Row],[payer]], B740:$B$4998, 0)))</f>
        <v>1</v>
      </c>
      <c r="K739" s="21" t="b">
        <v>0</v>
      </c>
      <c r="L739" s="96" t="s">
        <v>5924</v>
      </c>
    </row>
    <row r="740" spans="1:12">
      <c r="A740" s="107" t="s">
        <v>17419</v>
      </c>
      <c r="B740" s="89">
        <v>245323</v>
      </c>
      <c r="C740" s="89">
        <v>1091352</v>
      </c>
      <c r="D740" s="89">
        <v>3000</v>
      </c>
      <c r="E740" s="89">
        <v>2</v>
      </c>
      <c r="F740" s="89"/>
      <c r="G740" s="21" t="str">
        <f>INDEX(Partner_details[name], MATCH(ggPay[[#This Row],[payee]], Partner_details[user id], 0))</f>
        <v>Paul Armenia</v>
      </c>
      <c r="H740" s="21" t="str">
        <f>INDEX(Partner_details[companyName], MATCH(ggPay[[#This Row],[payee]], Partner_details[user id], 0))</f>
        <v>Paul</v>
      </c>
      <c r="I740" s="21" t="b">
        <f>ISNUMBER(MATCH(ggPay[[#This Row],[payer]], gg_teammates[ID], 0))</f>
        <v>0</v>
      </c>
      <c r="J740" s="21" t="b">
        <f>OR(ISNUMBER(MATCH(ggPay[[#This Row],[payer]], $B$2:B739, 0)), ISNUMBER(MATCH(ggPay[[#This Row],[payer]], B741:$B$4998, 0)))</f>
        <v>0</v>
      </c>
      <c r="K740" s="21" t="b">
        <v>1</v>
      </c>
      <c r="L740" s="96" t="s">
        <v>5924</v>
      </c>
    </row>
    <row r="741" spans="1:12">
      <c r="A741" s="107" t="s">
        <v>17420</v>
      </c>
      <c r="B741" s="89">
        <v>825186</v>
      </c>
      <c r="C741" s="89">
        <v>839</v>
      </c>
      <c r="D741" s="89">
        <v>500</v>
      </c>
      <c r="E741" s="89">
        <v>2</v>
      </c>
      <c r="F741" s="89"/>
      <c r="G741" s="21" t="str">
        <f>INDEX(Partner_details[name], MATCH(ggPay[[#This Row],[payee]], Partner_details[user id], 0))</f>
        <v>Armen Sanasaryan</v>
      </c>
      <c r="H741" s="21" t="str">
        <f>INDEX(Partner_details[companyName], MATCH(ggPay[[#This Row],[payee]], Partner_details[user id], 0))</f>
        <v>gg cjsc</v>
      </c>
      <c r="I741" s="21" t="b">
        <f>ISNUMBER(MATCH(ggPay[[#This Row],[payer]], gg_teammates[ID], 0))</f>
        <v>1</v>
      </c>
      <c r="J741" s="21" t="b">
        <f>OR(ISNUMBER(MATCH(ggPay[[#This Row],[payer]], $B$2:B740, 0)), ISNUMBER(MATCH(ggPay[[#This Row],[payer]], B742:$B$4998, 0)))</f>
        <v>1</v>
      </c>
      <c r="K741" s="21" t="b">
        <v>0</v>
      </c>
      <c r="L741" s="96" t="s">
        <v>5924</v>
      </c>
    </row>
    <row r="742" spans="1:12">
      <c r="A742" s="107" t="s">
        <v>17421</v>
      </c>
      <c r="B742" s="89">
        <v>1269</v>
      </c>
      <c r="C742" s="89">
        <v>248736</v>
      </c>
      <c r="D742" s="89">
        <v>500</v>
      </c>
      <c r="E742" s="89">
        <v>2</v>
      </c>
      <c r="F742" s="89"/>
      <c r="G742" s="21" t="str">
        <f>INDEX(Partner_details[name], MATCH(ggPay[[#This Row],[payee]], Partner_details[user id], 0))</f>
        <v>Karo</v>
      </c>
      <c r="H742" s="21" t="str">
        <f>INDEX(Partner_details[companyName], MATCH(ggPay[[#This Row],[payee]], Partner_details[user id], 0))</f>
        <v>Venlo</v>
      </c>
      <c r="I742" s="21" t="b">
        <f>ISNUMBER(MATCH(ggPay[[#This Row],[payer]], gg_teammates[ID], 0))</f>
        <v>0</v>
      </c>
      <c r="J742" s="21" t="b">
        <f>OR(ISNUMBER(MATCH(ggPay[[#This Row],[payer]], $B$2:B741, 0)), ISNUMBER(MATCH(ggPay[[#This Row],[payer]], B743:$B$4998, 0)))</f>
        <v>1</v>
      </c>
      <c r="K742" s="21" t="b">
        <v>0</v>
      </c>
      <c r="L742" s="96" t="s">
        <v>5924</v>
      </c>
    </row>
    <row r="743" spans="1:12">
      <c r="A743" s="107" t="s">
        <v>17422</v>
      </c>
      <c r="B743" s="89">
        <v>798</v>
      </c>
      <c r="C743" s="89">
        <v>207980</v>
      </c>
      <c r="D743" s="89">
        <v>500</v>
      </c>
      <c r="E743" s="89">
        <v>2</v>
      </c>
      <c r="F743" s="89"/>
      <c r="G743" s="21" t="str">
        <f>INDEX(Partner_details[name], MATCH(ggPay[[#This Row],[payee]], Partner_details[user id], 0))</f>
        <v>Alik  Manukyan</v>
      </c>
      <c r="H743" s="21" t="str">
        <f>INDEX(Partner_details[companyName], MATCH(ggPay[[#This Row],[payee]], Partner_details[user id], 0))</f>
        <v>gg cjsc</v>
      </c>
      <c r="I743" s="21" t="b">
        <f>ISNUMBER(MATCH(ggPay[[#This Row],[payer]], gg_teammates[ID], 0))</f>
        <v>1</v>
      </c>
      <c r="J743" s="21" t="b">
        <f>OR(ISNUMBER(MATCH(ggPay[[#This Row],[payer]], $B$2:B742, 0)), ISNUMBER(MATCH(ggPay[[#This Row],[payer]], B744:$B$4998, 0)))</f>
        <v>1</v>
      </c>
      <c r="K743" s="21" t="b">
        <v>0</v>
      </c>
      <c r="L743" s="96" t="s">
        <v>5924</v>
      </c>
    </row>
    <row r="744" spans="1:12">
      <c r="A744" s="107" t="s">
        <v>17423</v>
      </c>
      <c r="B744" s="89">
        <v>545501</v>
      </c>
      <c r="C744" s="89">
        <v>815282</v>
      </c>
      <c r="D744" s="89">
        <v>500</v>
      </c>
      <c r="E744" s="89">
        <v>2</v>
      </c>
      <c r="F744" s="89"/>
      <c r="G744" s="21" t="str">
        <f>INDEX(Partner_details[name], MATCH(ggPay[[#This Row],[payee]], Partner_details[user id], 0))</f>
        <v>Mane Koshkakaryan</v>
      </c>
      <c r="H744" s="21" t="str">
        <f>INDEX(Partner_details[companyName], MATCH(ggPay[[#This Row],[payee]], Partner_details[user id], 0))</f>
        <v>Bisquit</v>
      </c>
      <c r="I744" s="21" t="b">
        <f>ISNUMBER(MATCH(ggPay[[#This Row],[payer]], gg_teammates[ID], 0))</f>
        <v>0</v>
      </c>
      <c r="J744" s="21" t="b">
        <f>OR(ISNUMBER(MATCH(ggPay[[#This Row],[payer]], $B$2:B743, 0)), ISNUMBER(MATCH(ggPay[[#This Row],[payer]], B745:$B$4998, 0)))</f>
        <v>1</v>
      </c>
      <c r="K744" s="21" t="b">
        <v>0</v>
      </c>
      <c r="L744" s="96" t="s">
        <v>5924</v>
      </c>
    </row>
    <row r="745" spans="1:12">
      <c r="A745" s="107" t="s">
        <v>17424</v>
      </c>
      <c r="B745" s="89">
        <v>224363</v>
      </c>
      <c r="C745" s="89">
        <v>815282</v>
      </c>
      <c r="D745" s="89">
        <v>1000</v>
      </c>
      <c r="E745" s="89">
        <v>2</v>
      </c>
      <c r="F745" s="89"/>
      <c r="G745" s="21" t="str">
        <f>INDEX(Partner_details[name], MATCH(ggPay[[#This Row],[payee]], Partner_details[user id], 0))</f>
        <v>Mane Koshkakaryan</v>
      </c>
      <c r="H745" s="21" t="str">
        <f>INDEX(Partner_details[companyName], MATCH(ggPay[[#This Row],[payee]], Partner_details[user id], 0))</f>
        <v>Bisquit</v>
      </c>
      <c r="I745" s="21" t="b">
        <f>ISNUMBER(MATCH(ggPay[[#This Row],[payer]], gg_teammates[ID], 0))</f>
        <v>0</v>
      </c>
      <c r="J745" s="21" t="b">
        <f>OR(ISNUMBER(MATCH(ggPay[[#This Row],[payer]], $B$2:B744, 0)), ISNUMBER(MATCH(ggPay[[#This Row],[payer]], B746:$B$4998, 0)))</f>
        <v>0</v>
      </c>
      <c r="K745" s="21" t="b">
        <v>0</v>
      </c>
      <c r="L745" s="96" t="s">
        <v>5924</v>
      </c>
    </row>
    <row r="746" spans="1:12">
      <c r="A746" s="107" t="s">
        <v>17425</v>
      </c>
      <c r="B746" s="89">
        <v>389456</v>
      </c>
      <c r="C746" s="89">
        <v>527526</v>
      </c>
      <c r="D746" s="89">
        <v>2000</v>
      </c>
      <c r="E746" s="89">
        <v>2</v>
      </c>
      <c r="F746" s="89"/>
      <c r="G746" s="21" t="str">
        <f>INDEX(Partner_details[name], MATCH(ggPay[[#This Row],[payee]], Partner_details[user id], 0))</f>
        <v>Bardak</v>
      </c>
      <c r="H746" s="21" t="str">
        <f>INDEX(Partner_details[companyName], MATCH(ggPay[[#This Row],[payee]], Partner_details[user id], 0))</f>
        <v>Bardak</v>
      </c>
      <c r="I746" s="21" t="b">
        <f>ISNUMBER(MATCH(ggPay[[#This Row],[payer]], gg_teammates[ID], 0))</f>
        <v>0</v>
      </c>
      <c r="J746" s="21" t="b">
        <f>OR(ISNUMBER(MATCH(ggPay[[#This Row],[payer]], $B$2:B745, 0)), ISNUMBER(MATCH(ggPay[[#This Row],[payer]], B747:$B$4998, 0)))</f>
        <v>0</v>
      </c>
      <c r="K746" s="21" t="b">
        <v>0</v>
      </c>
      <c r="L746" s="96" t="s">
        <v>5924</v>
      </c>
    </row>
    <row r="747" spans="1:12">
      <c r="A747" s="107" t="s">
        <v>17426</v>
      </c>
      <c r="B747" s="89">
        <v>839</v>
      </c>
      <c r="C747" s="89">
        <v>839</v>
      </c>
      <c r="D747" s="89">
        <v>500</v>
      </c>
      <c r="E747" s="89">
        <v>2</v>
      </c>
      <c r="F747" s="89"/>
      <c r="G747" s="21" t="str">
        <f>INDEX(Partner_details[name], MATCH(ggPay[[#This Row],[payee]], Partner_details[user id], 0))</f>
        <v>Armen Sanasaryan</v>
      </c>
      <c r="H747" s="21" t="str">
        <f>INDEX(Partner_details[companyName], MATCH(ggPay[[#This Row],[payee]], Partner_details[user id], 0))</f>
        <v>gg cjsc</v>
      </c>
      <c r="I747" s="21" t="b">
        <f>ISNUMBER(MATCH(ggPay[[#This Row],[payer]], gg_teammates[ID], 0))</f>
        <v>1</v>
      </c>
      <c r="J747" s="21" t="b">
        <f>OR(ISNUMBER(MATCH(ggPay[[#This Row],[payer]], $B$2:B746, 0)), ISNUMBER(MATCH(ggPay[[#This Row],[payer]], B748:$B$4998, 0)))</f>
        <v>1</v>
      </c>
      <c r="K747" s="21" t="b">
        <v>0</v>
      </c>
      <c r="L747" s="96" t="s">
        <v>5924</v>
      </c>
    </row>
    <row r="748" spans="1:12">
      <c r="A748" s="107" t="s">
        <v>17427</v>
      </c>
      <c r="B748" s="89">
        <v>839</v>
      </c>
      <c r="C748" s="89">
        <v>839</v>
      </c>
      <c r="D748" s="89">
        <v>500</v>
      </c>
      <c r="E748" s="89">
        <v>2</v>
      </c>
      <c r="F748" s="89"/>
      <c r="G748" s="21" t="str">
        <f>INDEX(Partner_details[name], MATCH(ggPay[[#This Row],[payee]], Partner_details[user id], 0))</f>
        <v>Armen Sanasaryan</v>
      </c>
      <c r="H748" s="21" t="str">
        <f>INDEX(Partner_details[companyName], MATCH(ggPay[[#This Row],[payee]], Partner_details[user id], 0))</f>
        <v>gg cjsc</v>
      </c>
      <c r="I748" s="21" t="b">
        <f>ISNUMBER(MATCH(ggPay[[#This Row],[payer]], gg_teammates[ID], 0))</f>
        <v>1</v>
      </c>
      <c r="J748" s="21" t="b">
        <f>OR(ISNUMBER(MATCH(ggPay[[#This Row],[payer]], $B$2:B747, 0)), ISNUMBER(MATCH(ggPay[[#This Row],[payer]], B749:$B$4998, 0)))</f>
        <v>1</v>
      </c>
      <c r="K748" s="21" t="b">
        <v>0</v>
      </c>
      <c r="L748" s="96" t="s">
        <v>5924</v>
      </c>
    </row>
    <row r="749" spans="1:12" hidden="1">
      <c r="A749" s="107" t="s">
        <v>17428</v>
      </c>
      <c r="B749" s="89">
        <v>1061654</v>
      </c>
      <c r="C749" s="89">
        <v>815282</v>
      </c>
      <c r="D749" s="89">
        <v>500</v>
      </c>
      <c r="E749" s="89">
        <v>3</v>
      </c>
      <c r="F749" s="89" t="s">
        <v>5939</v>
      </c>
      <c r="G749" s="21" t="str">
        <f>INDEX(Partner_details[name], MATCH(ggPay[[#This Row],[payee]], Partner_details[user id], 0))</f>
        <v>Mane Koshkakaryan</v>
      </c>
      <c r="H749" s="21" t="str">
        <f>INDEX(Partner_details[companyName], MATCH(ggPay[[#This Row],[payee]], Partner_details[user id], 0))</f>
        <v>Bisquit</v>
      </c>
      <c r="I749" s="21" t="b">
        <f>ISNUMBER(MATCH(ggPay[[#This Row],[payer]], gg_teammates[ID], 0))</f>
        <v>0</v>
      </c>
      <c r="J749" s="21" t="b">
        <f>OR(ISNUMBER(MATCH(ggPay[[#This Row],[payer]], $B$2:B748, 0)), ISNUMBER(MATCH(ggPay[[#This Row],[payer]], B750:$B$4998, 0)))</f>
        <v>1</v>
      </c>
      <c r="K749" s="21" t="b">
        <v>0</v>
      </c>
      <c r="L749" s="96" t="s">
        <v>5924</v>
      </c>
    </row>
    <row r="750" spans="1:12">
      <c r="A750" s="107" t="s">
        <v>17429</v>
      </c>
      <c r="B750" s="89">
        <v>1123314</v>
      </c>
      <c r="C750" s="89">
        <v>815282</v>
      </c>
      <c r="D750" s="89">
        <v>700</v>
      </c>
      <c r="E750" s="89">
        <v>2</v>
      </c>
      <c r="F750" s="89"/>
      <c r="G750" s="21" t="str">
        <f>INDEX(Partner_details[name], MATCH(ggPay[[#This Row],[payee]], Partner_details[user id], 0))</f>
        <v>Mane Koshkakaryan</v>
      </c>
      <c r="H750" s="21" t="str">
        <f>INDEX(Partner_details[companyName], MATCH(ggPay[[#This Row],[payee]], Partner_details[user id], 0))</f>
        <v>Bisquit</v>
      </c>
      <c r="I750" s="21" t="b">
        <f>ISNUMBER(MATCH(ggPay[[#This Row],[payer]], gg_teammates[ID], 0))</f>
        <v>0</v>
      </c>
      <c r="J750" s="21" t="b">
        <f>OR(ISNUMBER(MATCH(ggPay[[#This Row],[payer]], $B$2:B749, 0)), ISNUMBER(MATCH(ggPay[[#This Row],[payer]], B751:$B$4998, 0)))</f>
        <v>1</v>
      </c>
      <c r="K750" s="21" t="b">
        <v>0</v>
      </c>
      <c r="L750" s="96" t="s">
        <v>5924</v>
      </c>
    </row>
    <row r="751" spans="1:12">
      <c r="A751" s="107" t="s">
        <v>17430</v>
      </c>
      <c r="B751" s="89">
        <v>22292</v>
      </c>
      <c r="C751" s="89">
        <v>80996</v>
      </c>
      <c r="D751" s="89">
        <v>300</v>
      </c>
      <c r="E751" s="89">
        <v>2</v>
      </c>
      <c r="F751" s="89"/>
      <c r="G751" s="21" t="str">
        <f>INDEX(Partner_details[name], MATCH(ggPay[[#This Row],[payee]], Partner_details[user id], 0))</f>
        <v>Lumen Coffee</v>
      </c>
      <c r="H751" s="21" t="str">
        <f>INDEX(Partner_details[companyName], MATCH(ggPay[[#This Row],[payee]], Partner_details[user id], 0))</f>
        <v>Lumen Coffee</v>
      </c>
      <c r="I751" s="21" t="b">
        <f>ISNUMBER(MATCH(ggPay[[#This Row],[payer]], gg_teammates[ID], 0))</f>
        <v>0</v>
      </c>
      <c r="J751" s="21" t="b">
        <f>OR(ISNUMBER(MATCH(ggPay[[#This Row],[payer]], $B$2:B750, 0)), ISNUMBER(MATCH(ggPay[[#This Row],[payer]], B752:$B$4998, 0)))</f>
        <v>1</v>
      </c>
      <c r="K751" s="21" t="b">
        <v>0</v>
      </c>
      <c r="L751" s="96" t="s">
        <v>5924</v>
      </c>
    </row>
    <row r="752" spans="1:12" hidden="1">
      <c r="A752" s="107" t="s">
        <v>17430</v>
      </c>
      <c r="B752" s="89">
        <v>22292</v>
      </c>
      <c r="C752" s="89">
        <v>80996</v>
      </c>
      <c r="D752" s="89">
        <v>300</v>
      </c>
      <c r="E752" s="89">
        <v>3</v>
      </c>
      <c r="F752" s="89" t="s">
        <v>5939</v>
      </c>
      <c r="G752" s="21" t="str">
        <f>INDEX(Partner_details[name], MATCH(ggPay[[#This Row],[payee]], Partner_details[user id], 0))</f>
        <v>Lumen Coffee</v>
      </c>
      <c r="H752" s="21" t="str">
        <f>INDEX(Partner_details[companyName], MATCH(ggPay[[#This Row],[payee]], Partner_details[user id], 0))</f>
        <v>Lumen Coffee</v>
      </c>
      <c r="I752" s="21" t="b">
        <f>ISNUMBER(MATCH(ggPay[[#This Row],[payer]], gg_teammates[ID], 0))</f>
        <v>0</v>
      </c>
      <c r="J752" s="21" t="b">
        <f>OR(ISNUMBER(MATCH(ggPay[[#This Row],[payer]], $B$2:B751, 0)), ISNUMBER(MATCH(ggPay[[#This Row],[payer]], B753:$B$4998, 0)))</f>
        <v>1</v>
      </c>
      <c r="K752" s="21" t="b">
        <v>0</v>
      </c>
      <c r="L752" s="96" t="s">
        <v>5924</v>
      </c>
    </row>
    <row r="753" spans="1:12">
      <c r="A753" s="107" t="s">
        <v>17431</v>
      </c>
      <c r="B753" s="89">
        <v>1061654</v>
      </c>
      <c r="C753" s="89">
        <v>815282</v>
      </c>
      <c r="D753" s="89">
        <v>500</v>
      </c>
      <c r="E753" s="89">
        <v>2</v>
      </c>
      <c r="F753" s="89"/>
      <c r="G753" s="21" t="str">
        <f>INDEX(Partner_details[name], MATCH(ggPay[[#This Row],[payee]], Partner_details[user id], 0))</f>
        <v>Mane Koshkakaryan</v>
      </c>
      <c r="H753" s="21" t="str">
        <f>INDEX(Partner_details[companyName], MATCH(ggPay[[#This Row],[payee]], Partner_details[user id], 0))</f>
        <v>Bisquit</v>
      </c>
      <c r="I753" s="21" t="b">
        <f>ISNUMBER(MATCH(ggPay[[#This Row],[payer]], gg_teammates[ID], 0))</f>
        <v>0</v>
      </c>
      <c r="J753" s="21" t="b">
        <f>OR(ISNUMBER(MATCH(ggPay[[#This Row],[payer]], $B$2:B752, 0)), ISNUMBER(MATCH(ggPay[[#This Row],[payer]], B754:$B$4998, 0)))</f>
        <v>1</v>
      </c>
      <c r="K753" s="21" t="b">
        <v>0</v>
      </c>
      <c r="L753" s="96" t="s">
        <v>5924</v>
      </c>
    </row>
    <row r="754" spans="1:12">
      <c r="A754" s="107" t="s">
        <v>17432</v>
      </c>
      <c r="B754" s="89">
        <v>798</v>
      </c>
      <c r="C754" s="89">
        <v>248736</v>
      </c>
      <c r="D754" s="89">
        <v>500</v>
      </c>
      <c r="E754" s="89">
        <v>2</v>
      </c>
      <c r="F754" s="89"/>
      <c r="G754" s="21" t="str">
        <f>INDEX(Partner_details[name], MATCH(ggPay[[#This Row],[payee]], Partner_details[user id], 0))</f>
        <v>Karo</v>
      </c>
      <c r="H754" s="21" t="str">
        <f>INDEX(Partner_details[companyName], MATCH(ggPay[[#This Row],[payee]], Partner_details[user id], 0))</f>
        <v>Venlo</v>
      </c>
      <c r="I754" s="21" t="b">
        <f>ISNUMBER(MATCH(ggPay[[#This Row],[payer]], gg_teammates[ID], 0))</f>
        <v>1</v>
      </c>
      <c r="J754" s="21" t="b">
        <f>OR(ISNUMBER(MATCH(ggPay[[#This Row],[payer]], $B$2:B753, 0)), ISNUMBER(MATCH(ggPay[[#This Row],[payer]], B755:$B$4998, 0)))</f>
        <v>1</v>
      </c>
      <c r="K754" s="21" t="b">
        <v>0</v>
      </c>
      <c r="L754" s="96" t="s">
        <v>5924</v>
      </c>
    </row>
    <row r="755" spans="1:12">
      <c r="A755" s="107" t="s">
        <v>17433</v>
      </c>
      <c r="B755" s="89">
        <v>245071</v>
      </c>
      <c r="C755" s="89">
        <v>36972</v>
      </c>
      <c r="D755" s="89">
        <v>600</v>
      </c>
      <c r="E755" s="89">
        <v>2</v>
      </c>
      <c r="F755" s="89"/>
      <c r="G755" s="21" t="str">
        <f>INDEX(Partner_details[name], MATCH(ggPay[[#This Row],[payee]], Partner_details[user id], 0))</f>
        <v xml:space="preserve">Byblos Restaurant </v>
      </c>
      <c r="H755" s="21" t="str">
        <f>INDEX(Partner_details[companyName], MATCH(ggPay[[#This Row],[payee]], Partner_details[user id], 0))</f>
        <v>Byblos</v>
      </c>
      <c r="I755" s="21" t="b">
        <f>ISNUMBER(MATCH(ggPay[[#This Row],[payer]], gg_teammates[ID], 0))</f>
        <v>0</v>
      </c>
      <c r="J755" s="21" t="b">
        <f>OR(ISNUMBER(MATCH(ggPay[[#This Row],[payer]], $B$2:B754, 0)), ISNUMBER(MATCH(ggPay[[#This Row],[payer]], B756:$B$4998, 0)))</f>
        <v>1</v>
      </c>
      <c r="K755" s="21" t="b">
        <v>1</v>
      </c>
      <c r="L755" s="96" t="s">
        <v>5924</v>
      </c>
    </row>
    <row r="756" spans="1:12">
      <c r="A756" s="107" t="s">
        <v>17434</v>
      </c>
      <c r="B756" s="89">
        <v>14840</v>
      </c>
      <c r="C756" s="89">
        <v>1091352</v>
      </c>
      <c r="D756" s="89">
        <v>1000</v>
      </c>
      <c r="E756" s="89">
        <v>2</v>
      </c>
      <c r="F756" s="89"/>
      <c r="G756" s="21" t="str">
        <f>INDEX(Partner_details[name], MATCH(ggPay[[#This Row],[payee]], Partner_details[user id], 0))</f>
        <v>Paul Armenia</v>
      </c>
      <c r="H756" s="21" t="str">
        <f>INDEX(Partner_details[companyName], MATCH(ggPay[[#This Row],[payee]], Partner_details[user id], 0))</f>
        <v>Paul</v>
      </c>
      <c r="I756" s="21" t="b">
        <f>ISNUMBER(MATCH(ggPay[[#This Row],[payer]], gg_teammates[ID], 0))</f>
        <v>0</v>
      </c>
      <c r="J756" s="21" t="b">
        <f>OR(ISNUMBER(MATCH(ggPay[[#This Row],[payer]], $B$2:B755, 0)), ISNUMBER(MATCH(ggPay[[#This Row],[payer]], B757:$B$4998, 0)))</f>
        <v>0</v>
      </c>
      <c r="K756" s="21" t="b">
        <v>0</v>
      </c>
      <c r="L756" s="96" t="s">
        <v>5924</v>
      </c>
    </row>
    <row r="757" spans="1:12">
      <c r="A757" s="107" t="s">
        <v>17435</v>
      </c>
      <c r="B757" s="89">
        <v>69491</v>
      </c>
      <c r="C757" s="89">
        <v>1091352</v>
      </c>
      <c r="D757" s="89">
        <v>1000</v>
      </c>
      <c r="E757" s="89">
        <v>2</v>
      </c>
      <c r="F757" s="89"/>
      <c r="G757" s="21" t="str">
        <f>INDEX(Partner_details[name], MATCH(ggPay[[#This Row],[payee]], Partner_details[user id], 0))</f>
        <v>Paul Armenia</v>
      </c>
      <c r="H757" s="21" t="str">
        <f>INDEX(Partner_details[companyName], MATCH(ggPay[[#This Row],[payee]], Partner_details[user id], 0))</f>
        <v>Paul</v>
      </c>
      <c r="I757" s="21" t="b">
        <f>ISNUMBER(MATCH(ggPay[[#This Row],[payer]], gg_teammates[ID], 0))</f>
        <v>0</v>
      </c>
      <c r="J757" s="21" t="b">
        <f>OR(ISNUMBER(MATCH(ggPay[[#This Row],[payer]], $B$2:B756, 0)), ISNUMBER(MATCH(ggPay[[#This Row],[payer]], B758:$B$4998, 0)))</f>
        <v>1</v>
      </c>
      <c r="K757" s="21" t="b">
        <v>0</v>
      </c>
      <c r="L757" s="96" t="s">
        <v>5924</v>
      </c>
    </row>
    <row r="758" spans="1:12" hidden="1">
      <c r="A758" s="107" t="s">
        <v>17435</v>
      </c>
      <c r="B758" s="89">
        <v>69491</v>
      </c>
      <c r="C758" s="89">
        <v>1091352</v>
      </c>
      <c r="D758" s="89">
        <v>1000</v>
      </c>
      <c r="E758" s="89">
        <v>3</v>
      </c>
      <c r="F758" s="89" t="s">
        <v>5934</v>
      </c>
      <c r="G758" s="21" t="str">
        <f>INDEX(Partner_details[name], MATCH(ggPay[[#This Row],[payee]], Partner_details[user id], 0))</f>
        <v>Paul Armenia</v>
      </c>
      <c r="H758" s="21" t="str">
        <f>INDEX(Partner_details[companyName], MATCH(ggPay[[#This Row],[payee]], Partner_details[user id], 0))</f>
        <v>Paul</v>
      </c>
      <c r="I758" s="21" t="b">
        <f>ISNUMBER(MATCH(ggPay[[#This Row],[payer]], gg_teammates[ID], 0))</f>
        <v>0</v>
      </c>
      <c r="J758" s="21" t="b">
        <f>OR(ISNUMBER(MATCH(ggPay[[#This Row],[payer]], $B$2:B757, 0)), ISNUMBER(MATCH(ggPay[[#This Row],[payer]], B759:$B$4998, 0)))</f>
        <v>1</v>
      </c>
      <c r="K758" s="21" t="b">
        <v>0</v>
      </c>
      <c r="L758" s="96" t="s">
        <v>5924</v>
      </c>
    </row>
    <row r="759" spans="1:12">
      <c r="A759" s="107" t="s">
        <v>17436</v>
      </c>
      <c r="B759" s="89">
        <v>56684</v>
      </c>
      <c r="C759" s="89">
        <v>1091352</v>
      </c>
      <c r="D759" s="89">
        <v>1000</v>
      </c>
      <c r="E759" s="89">
        <v>2</v>
      </c>
      <c r="F759" s="89"/>
      <c r="G759" s="21" t="str">
        <f>INDEX(Partner_details[name], MATCH(ggPay[[#This Row],[payee]], Partner_details[user id], 0))</f>
        <v>Paul Armenia</v>
      </c>
      <c r="H759" s="21" t="str">
        <f>INDEX(Partner_details[companyName], MATCH(ggPay[[#This Row],[payee]], Partner_details[user id], 0))</f>
        <v>Paul</v>
      </c>
      <c r="I759" s="21" t="b">
        <f>ISNUMBER(MATCH(ggPay[[#This Row],[payer]], gg_teammates[ID], 0))</f>
        <v>0</v>
      </c>
      <c r="J759" s="21" t="b">
        <f>OR(ISNUMBER(MATCH(ggPay[[#This Row],[payer]], $B$2:B758, 0)), ISNUMBER(MATCH(ggPay[[#This Row],[payer]], B760:$B$4998, 0)))</f>
        <v>0</v>
      </c>
      <c r="K759" s="21" t="b">
        <v>0</v>
      </c>
      <c r="L759" s="96" t="s">
        <v>5924</v>
      </c>
    </row>
    <row r="760" spans="1:12">
      <c r="A760" s="107" t="s">
        <v>17437</v>
      </c>
      <c r="B760" s="89">
        <v>991632</v>
      </c>
      <c r="C760" s="89">
        <v>1091352</v>
      </c>
      <c r="D760" s="89">
        <v>2000</v>
      </c>
      <c r="E760" s="89">
        <v>2</v>
      </c>
      <c r="F760" s="89"/>
      <c r="G760" s="21" t="str">
        <f>INDEX(Partner_details[name], MATCH(ggPay[[#This Row],[payee]], Partner_details[user id], 0))</f>
        <v>Paul Armenia</v>
      </c>
      <c r="H760" s="21" t="str">
        <f>INDEX(Partner_details[companyName], MATCH(ggPay[[#This Row],[payee]], Partner_details[user id], 0))</f>
        <v>Paul</v>
      </c>
      <c r="I760" s="21" t="b">
        <f>ISNUMBER(MATCH(ggPay[[#This Row],[payer]], gg_teammates[ID], 0))</f>
        <v>0</v>
      </c>
      <c r="J760" s="21" t="b">
        <f>OR(ISNUMBER(MATCH(ggPay[[#This Row],[payer]], $B$2:B759, 0)), ISNUMBER(MATCH(ggPay[[#This Row],[payer]], B761:$B$4998, 0)))</f>
        <v>0</v>
      </c>
      <c r="K760" s="21" t="b">
        <v>1</v>
      </c>
      <c r="L760" s="96" t="s">
        <v>5924</v>
      </c>
    </row>
    <row r="761" spans="1:12">
      <c r="A761" s="107" t="s">
        <v>17438</v>
      </c>
      <c r="B761" s="89">
        <v>773174</v>
      </c>
      <c r="C761" s="89">
        <v>1091620</v>
      </c>
      <c r="D761" s="89">
        <v>500</v>
      </c>
      <c r="E761" s="89">
        <v>2</v>
      </c>
      <c r="F761" s="89"/>
      <c r="G761" s="21" t="e">
        <f>INDEX(Partner_details[name], MATCH(ggPay[[#This Row],[payee]], Partner_details[user id], 0))</f>
        <v>#N/A</v>
      </c>
      <c r="H761" s="21" t="e">
        <f>INDEX(Partner_details[companyName], MATCH(ggPay[[#This Row],[payee]], Partner_details[user id], 0))</f>
        <v>#N/A</v>
      </c>
      <c r="I761" s="21" t="b">
        <f>ISNUMBER(MATCH(ggPay[[#This Row],[payer]], gg_teammates[ID], 0))</f>
        <v>0</v>
      </c>
      <c r="J761" s="21" t="b">
        <f>OR(ISNUMBER(MATCH(ggPay[[#This Row],[payer]], $B$2:B760, 0)), ISNUMBER(MATCH(ggPay[[#This Row],[payer]], B762:$B$4998, 0)))</f>
        <v>0</v>
      </c>
      <c r="K761" s="21" t="b">
        <v>1</v>
      </c>
      <c r="L761" s="96" t="s">
        <v>5924</v>
      </c>
    </row>
    <row r="762" spans="1:12">
      <c r="A762" s="107" t="s">
        <v>17439</v>
      </c>
      <c r="B762" s="89">
        <v>1042790</v>
      </c>
      <c r="C762" s="89">
        <v>36972</v>
      </c>
      <c r="D762" s="89">
        <v>500</v>
      </c>
      <c r="E762" s="89">
        <v>2</v>
      </c>
      <c r="F762" s="89"/>
      <c r="G762" s="21" t="str">
        <f>INDEX(Partner_details[name], MATCH(ggPay[[#This Row],[payee]], Partner_details[user id], 0))</f>
        <v xml:space="preserve">Byblos Restaurant </v>
      </c>
      <c r="H762" s="21" t="str">
        <f>INDEX(Partner_details[companyName], MATCH(ggPay[[#This Row],[payee]], Partner_details[user id], 0))</f>
        <v>Byblos</v>
      </c>
      <c r="I762" s="21" t="b">
        <f>ISNUMBER(MATCH(ggPay[[#This Row],[payer]], gg_teammates[ID], 0))</f>
        <v>0</v>
      </c>
      <c r="J762" s="21" t="b">
        <f>OR(ISNUMBER(MATCH(ggPay[[#This Row],[payer]], $B$2:B761, 0)), ISNUMBER(MATCH(ggPay[[#This Row],[payer]], B763:$B$4998, 0)))</f>
        <v>1</v>
      </c>
      <c r="K762" s="21" t="b">
        <v>1</v>
      </c>
      <c r="L762" s="96" t="s">
        <v>5924</v>
      </c>
    </row>
    <row r="763" spans="1:12">
      <c r="A763" s="107" t="s">
        <v>17440</v>
      </c>
      <c r="B763" s="89">
        <v>5012</v>
      </c>
      <c r="C763" s="89">
        <v>1091356</v>
      </c>
      <c r="D763" s="89">
        <v>500</v>
      </c>
      <c r="E763" s="89">
        <v>2</v>
      </c>
      <c r="F763" s="89"/>
      <c r="G763" s="21" t="str">
        <f>INDEX(Partner_details[name], MATCH(ggPay[[#This Row],[payee]], Partner_details[user id], 0))</f>
        <v>Malocco</v>
      </c>
      <c r="H763" s="21" t="str">
        <f>INDEX(Partner_details[companyName], MATCH(ggPay[[#This Row],[payee]], Partner_details[user id], 0))</f>
        <v>Malocco</v>
      </c>
      <c r="I763" s="21" t="b">
        <f>ISNUMBER(MATCH(ggPay[[#This Row],[payer]], gg_teammates[ID], 0))</f>
        <v>0</v>
      </c>
      <c r="J763" s="21" t="b">
        <f>OR(ISNUMBER(MATCH(ggPay[[#This Row],[payer]], $B$2:B762, 0)), ISNUMBER(MATCH(ggPay[[#This Row],[payer]], B764:$B$4998, 0)))</f>
        <v>1</v>
      </c>
      <c r="K763" s="21" t="b">
        <v>0</v>
      </c>
      <c r="L763" s="96" t="s">
        <v>5924</v>
      </c>
    </row>
    <row r="764" spans="1:12">
      <c r="A764" s="107" t="s">
        <v>17441</v>
      </c>
      <c r="B764" s="89">
        <v>520696</v>
      </c>
      <c r="C764" s="89">
        <v>1091352</v>
      </c>
      <c r="D764" s="89">
        <v>1000</v>
      </c>
      <c r="E764" s="89">
        <v>2</v>
      </c>
      <c r="F764" s="89"/>
      <c r="G764" s="21" t="str">
        <f>INDEX(Partner_details[name], MATCH(ggPay[[#This Row],[payee]], Partner_details[user id], 0))</f>
        <v>Paul Armenia</v>
      </c>
      <c r="H764" s="21" t="str">
        <f>INDEX(Partner_details[companyName], MATCH(ggPay[[#This Row],[payee]], Partner_details[user id], 0))</f>
        <v>Paul</v>
      </c>
      <c r="I764" s="21" t="b">
        <f>ISNUMBER(MATCH(ggPay[[#This Row],[payer]], gg_teammates[ID], 0))</f>
        <v>0</v>
      </c>
      <c r="J764" s="21" t="b">
        <f>OR(ISNUMBER(MATCH(ggPay[[#This Row],[payer]], $B$2:B763, 0)), ISNUMBER(MATCH(ggPay[[#This Row],[payer]], B765:$B$4998, 0)))</f>
        <v>1</v>
      </c>
      <c r="K764" s="21" t="b">
        <v>1</v>
      </c>
      <c r="L764" s="96" t="s">
        <v>5924</v>
      </c>
    </row>
    <row r="765" spans="1:12">
      <c r="A765" s="107" t="s">
        <v>17441</v>
      </c>
      <c r="B765" s="89">
        <v>520696</v>
      </c>
      <c r="C765" s="89">
        <v>1091352</v>
      </c>
      <c r="D765" s="89">
        <v>1000</v>
      </c>
      <c r="E765" s="89">
        <v>2</v>
      </c>
      <c r="F765" s="89"/>
      <c r="G765" s="21" t="str">
        <f>INDEX(Partner_details[name], MATCH(ggPay[[#This Row],[payee]], Partner_details[user id], 0))</f>
        <v>Paul Armenia</v>
      </c>
      <c r="H765" s="21" t="str">
        <f>INDEX(Partner_details[companyName], MATCH(ggPay[[#This Row],[payee]], Partner_details[user id], 0))</f>
        <v>Paul</v>
      </c>
      <c r="I765" s="21" t="b">
        <f>ISNUMBER(MATCH(ggPay[[#This Row],[payer]], gg_teammates[ID], 0))</f>
        <v>0</v>
      </c>
      <c r="J765" s="21" t="b">
        <f>OR(ISNUMBER(MATCH(ggPay[[#This Row],[payer]], $B$2:B764, 0)), ISNUMBER(MATCH(ggPay[[#This Row],[payer]], B766:$B$4998, 0)))</f>
        <v>1</v>
      </c>
      <c r="K765" s="21" t="b">
        <v>1</v>
      </c>
      <c r="L765" s="96" t="s">
        <v>5924</v>
      </c>
    </row>
    <row r="766" spans="1:12">
      <c r="A766" s="107" t="s">
        <v>17442</v>
      </c>
      <c r="B766" s="89">
        <v>151985</v>
      </c>
      <c r="C766" s="89">
        <v>1109476</v>
      </c>
      <c r="D766" s="89">
        <v>1000</v>
      </c>
      <c r="E766" s="89">
        <v>2</v>
      </c>
      <c r="F766" s="89"/>
      <c r="G766" s="21" t="str">
        <f>INDEX(Partner_details[name], MATCH(ggPay[[#This Row],[payee]], Partner_details[user id], 0))</f>
        <v>Nor Aleppo</v>
      </c>
      <c r="H766" s="21" t="str">
        <f>INDEX(Partner_details[companyName], MATCH(ggPay[[#This Row],[payee]], Partner_details[user id], 0))</f>
        <v>Noraleppo</v>
      </c>
      <c r="I766" s="21" t="b">
        <f>ISNUMBER(MATCH(ggPay[[#This Row],[payer]], gg_teammates[ID], 0))</f>
        <v>0</v>
      </c>
      <c r="J766" s="21" t="b">
        <f>OR(ISNUMBER(MATCH(ggPay[[#This Row],[payer]], $B$2:B765, 0)), ISNUMBER(MATCH(ggPay[[#This Row],[payer]], B767:$B$4998, 0)))</f>
        <v>0</v>
      </c>
      <c r="K766" s="21" t="b">
        <v>1</v>
      </c>
      <c r="L766" s="96" t="s">
        <v>5924</v>
      </c>
    </row>
    <row r="767" spans="1:12">
      <c r="A767" s="107" t="s">
        <v>17443</v>
      </c>
      <c r="B767" s="89">
        <v>1019179</v>
      </c>
      <c r="C767" s="89">
        <v>815282</v>
      </c>
      <c r="D767" s="89">
        <v>400</v>
      </c>
      <c r="E767" s="89">
        <v>2</v>
      </c>
      <c r="F767" s="89"/>
      <c r="G767" s="21" t="str">
        <f>INDEX(Partner_details[name], MATCH(ggPay[[#This Row],[payee]], Partner_details[user id], 0))</f>
        <v>Mane Koshkakaryan</v>
      </c>
      <c r="H767" s="21" t="str">
        <f>INDEX(Partner_details[companyName], MATCH(ggPay[[#This Row],[payee]], Partner_details[user id], 0))</f>
        <v>Bisquit</v>
      </c>
      <c r="I767" s="21" t="b">
        <f>ISNUMBER(MATCH(ggPay[[#This Row],[payer]], gg_teammates[ID], 0))</f>
        <v>0</v>
      </c>
      <c r="J767" s="21" t="b">
        <f>OR(ISNUMBER(MATCH(ggPay[[#This Row],[payer]], $B$2:B766, 0)), ISNUMBER(MATCH(ggPay[[#This Row],[payer]], B768:$B$4998, 0)))</f>
        <v>0</v>
      </c>
      <c r="K767" s="21" t="b">
        <v>1</v>
      </c>
      <c r="L767" s="96" t="s">
        <v>5924</v>
      </c>
    </row>
    <row r="768" spans="1:12">
      <c r="A768" s="107" t="s">
        <v>17444</v>
      </c>
      <c r="B768" s="89">
        <v>186493</v>
      </c>
      <c r="C768" s="89">
        <v>21590</v>
      </c>
      <c r="D768" s="89">
        <v>1000</v>
      </c>
      <c r="E768" s="89">
        <v>2</v>
      </c>
      <c r="F768" s="89"/>
      <c r="G768" s="21" t="str">
        <f>INDEX(Partner_details[name], MATCH(ggPay[[#This Row],[payee]], Partner_details[user id], 0))</f>
        <v>Սպասարկման թիմ</v>
      </c>
      <c r="H768" s="21" t="str">
        <f>INDEX(Partner_details[companyName], MATCH(ggPay[[#This Row],[payee]], Partner_details[user id], 0))</f>
        <v>Machar</v>
      </c>
      <c r="I768" s="21" t="b">
        <f>ISNUMBER(MATCH(ggPay[[#This Row],[payer]], gg_teammates[ID], 0))</f>
        <v>0</v>
      </c>
      <c r="J768" s="21" t="b">
        <f>OR(ISNUMBER(MATCH(ggPay[[#This Row],[payer]], $B$2:B767, 0)), ISNUMBER(MATCH(ggPay[[#This Row],[payer]], B769:$B$4998, 0)))</f>
        <v>0</v>
      </c>
      <c r="K768" s="21" t="b">
        <v>1</v>
      </c>
      <c r="L768" s="96" t="s">
        <v>5924</v>
      </c>
    </row>
    <row r="769" spans="1:12">
      <c r="A769" s="107" t="s">
        <v>17445</v>
      </c>
      <c r="B769" s="89">
        <v>363780</v>
      </c>
      <c r="C769" s="89">
        <v>1096497</v>
      </c>
      <c r="D769" s="89">
        <v>2000</v>
      </c>
      <c r="E769" s="89">
        <v>2</v>
      </c>
      <c r="F769" s="89"/>
      <c r="G769" s="21" t="str">
        <f>INDEX(Partner_details[name], MATCH(ggPay[[#This Row],[payee]], Partner_details[user id], 0))</f>
        <v>Smoking Chef</v>
      </c>
      <c r="H769" s="21" t="str">
        <f>INDEX(Partner_details[companyName], MATCH(ggPay[[#This Row],[payee]], Partner_details[user id], 0))</f>
        <v>Smoking Chef</v>
      </c>
      <c r="I769" s="21" t="b">
        <f>ISNUMBER(MATCH(ggPay[[#This Row],[payer]], gg_teammates[ID], 0))</f>
        <v>0</v>
      </c>
      <c r="J769" s="21" t="b">
        <f>OR(ISNUMBER(MATCH(ggPay[[#This Row],[payer]], $B$2:B768, 0)), ISNUMBER(MATCH(ggPay[[#This Row],[payer]], B770:$B$4998, 0)))</f>
        <v>0</v>
      </c>
      <c r="K769" s="21" t="b">
        <v>1</v>
      </c>
      <c r="L769" s="96" t="s">
        <v>5924</v>
      </c>
    </row>
    <row r="770" spans="1:12">
      <c r="A770" s="107" t="s">
        <v>17446</v>
      </c>
      <c r="B770" s="89">
        <v>1061654</v>
      </c>
      <c r="C770" s="89">
        <v>815282</v>
      </c>
      <c r="D770" s="89">
        <v>500</v>
      </c>
      <c r="E770" s="89">
        <v>2</v>
      </c>
      <c r="F770" s="89"/>
      <c r="G770" s="21" t="str">
        <f>INDEX(Partner_details[name], MATCH(ggPay[[#This Row],[payee]], Partner_details[user id], 0))</f>
        <v>Mane Koshkakaryan</v>
      </c>
      <c r="H770" s="21" t="str">
        <f>INDEX(Partner_details[companyName], MATCH(ggPay[[#This Row],[payee]], Partner_details[user id], 0))</f>
        <v>Bisquit</v>
      </c>
      <c r="I770" s="21" t="b">
        <f>ISNUMBER(MATCH(ggPay[[#This Row],[payer]], gg_teammates[ID], 0))</f>
        <v>0</v>
      </c>
      <c r="J770" s="21" t="b">
        <f>OR(ISNUMBER(MATCH(ggPay[[#This Row],[payer]], $B$2:B769, 0)), ISNUMBER(MATCH(ggPay[[#This Row],[payer]], B771:$B$4998, 0)))</f>
        <v>1</v>
      </c>
      <c r="K770" s="21" t="b">
        <v>0</v>
      </c>
      <c r="L770" s="96" t="s">
        <v>5924</v>
      </c>
    </row>
    <row r="771" spans="1:12">
      <c r="A771" s="107" t="s">
        <v>17447</v>
      </c>
      <c r="B771" s="89">
        <v>524342</v>
      </c>
      <c r="C771" s="89">
        <v>36972</v>
      </c>
      <c r="D771" s="89">
        <v>1000</v>
      </c>
      <c r="E771" s="89">
        <v>2</v>
      </c>
      <c r="F771" s="89"/>
      <c r="G771" s="21" t="str">
        <f>INDEX(Partner_details[name], MATCH(ggPay[[#This Row],[payee]], Partner_details[user id], 0))</f>
        <v xml:space="preserve">Byblos Restaurant </v>
      </c>
      <c r="H771" s="21" t="str">
        <f>INDEX(Partner_details[companyName], MATCH(ggPay[[#This Row],[payee]], Partner_details[user id], 0))</f>
        <v>Byblos</v>
      </c>
      <c r="I771" s="21" t="b">
        <f>ISNUMBER(MATCH(ggPay[[#This Row],[payer]], gg_teammates[ID], 0))</f>
        <v>0</v>
      </c>
      <c r="J771" s="21" t="b">
        <f>OR(ISNUMBER(MATCH(ggPay[[#This Row],[payer]], $B$2:B770, 0)), ISNUMBER(MATCH(ggPay[[#This Row],[payer]], B772:$B$4998, 0)))</f>
        <v>1</v>
      </c>
      <c r="K771" s="21" t="b">
        <v>1</v>
      </c>
      <c r="L771" s="96" t="s">
        <v>5924</v>
      </c>
    </row>
    <row r="772" spans="1:12">
      <c r="A772" s="107" t="s">
        <v>17448</v>
      </c>
      <c r="B772" s="89">
        <v>833134</v>
      </c>
      <c r="C772" s="89">
        <v>815282</v>
      </c>
      <c r="D772" s="89">
        <v>500</v>
      </c>
      <c r="E772" s="89">
        <v>2</v>
      </c>
      <c r="F772" s="89"/>
      <c r="G772" s="21" t="str">
        <f>INDEX(Partner_details[name], MATCH(ggPay[[#This Row],[payee]], Partner_details[user id], 0))</f>
        <v>Mane Koshkakaryan</v>
      </c>
      <c r="H772" s="21" t="str">
        <f>INDEX(Partner_details[companyName], MATCH(ggPay[[#This Row],[payee]], Partner_details[user id], 0))</f>
        <v>Bisquit</v>
      </c>
      <c r="I772" s="21" t="b">
        <f>ISNUMBER(MATCH(ggPay[[#This Row],[payer]], gg_teammates[ID], 0))</f>
        <v>0</v>
      </c>
      <c r="J772" s="21" t="b">
        <f>OR(ISNUMBER(MATCH(ggPay[[#This Row],[payer]], $B$2:B771, 0)), ISNUMBER(MATCH(ggPay[[#This Row],[payer]], B773:$B$4998, 0)))</f>
        <v>1</v>
      </c>
      <c r="K772" s="21" t="b">
        <v>0</v>
      </c>
      <c r="L772" s="96" t="s">
        <v>5924</v>
      </c>
    </row>
    <row r="773" spans="1:12">
      <c r="A773" s="107" t="s">
        <v>17449</v>
      </c>
      <c r="B773" s="89">
        <v>22292</v>
      </c>
      <c r="C773" s="89">
        <v>80996</v>
      </c>
      <c r="D773" s="89">
        <v>300</v>
      </c>
      <c r="E773" s="89">
        <v>2</v>
      </c>
      <c r="F773" s="89"/>
      <c r="G773" s="21" t="str">
        <f>INDEX(Partner_details[name], MATCH(ggPay[[#This Row],[payee]], Partner_details[user id], 0))</f>
        <v>Lumen Coffee</v>
      </c>
      <c r="H773" s="21" t="str">
        <f>INDEX(Partner_details[companyName], MATCH(ggPay[[#This Row],[payee]], Partner_details[user id], 0))</f>
        <v>Lumen Coffee</v>
      </c>
      <c r="I773" s="21" t="b">
        <f>ISNUMBER(MATCH(ggPay[[#This Row],[payer]], gg_teammates[ID], 0))</f>
        <v>0</v>
      </c>
      <c r="J773" s="21" t="b">
        <f>OR(ISNUMBER(MATCH(ggPay[[#This Row],[payer]], $B$2:B772, 0)), ISNUMBER(MATCH(ggPay[[#This Row],[payer]], B774:$B$4998, 0)))</f>
        <v>1</v>
      </c>
      <c r="K773" s="21" t="b">
        <v>0</v>
      </c>
      <c r="L773" s="96" t="s">
        <v>5924</v>
      </c>
    </row>
    <row r="774" spans="1:12" hidden="1">
      <c r="A774" s="107" t="s">
        <v>17450</v>
      </c>
      <c r="B774" s="89">
        <v>22292</v>
      </c>
      <c r="C774" s="89">
        <v>80996</v>
      </c>
      <c r="D774" s="89">
        <v>300</v>
      </c>
      <c r="E774" s="89">
        <v>3</v>
      </c>
      <c r="F774" s="89" t="s">
        <v>5939</v>
      </c>
      <c r="G774" s="21" t="str">
        <f>INDEX(Partner_details[name], MATCH(ggPay[[#This Row],[payee]], Partner_details[user id], 0))</f>
        <v>Lumen Coffee</v>
      </c>
      <c r="H774" s="21" t="str">
        <f>INDEX(Partner_details[companyName], MATCH(ggPay[[#This Row],[payee]], Partner_details[user id], 0))</f>
        <v>Lumen Coffee</v>
      </c>
      <c r="I774" s="21" t="b">
        <f>ISNUMBER(MATCH(ggPay[[#This Row],[payer]], gg_teammates[ID], 0))</f>
        <v>0</v>
      </c>
      <c r="J774" s="21" t="b">
        <f>OR(ISNUMBER(MATCH(ggPay[[#This Row],[payer]], $B$2:B773, 0)), ISNUMBER(MATCH(ggPay[[#This Row],[payer]], B775:$B$4998, 0)))</f>
        <v>1</v>
      </c>
      <c r="K774" s="21" t="b">
        <v>0</v>
      </c>
      <c r="L774" s="96" t="s">
        <v>5924</v>
      </c>
    </row>
    <row r="775" spans="1:12">
      <c r="A775" s="107" t="s">
        <v>17451</v>
      </c>
      <c r="B775" s="89">
        <v>798</v>
      </c>
      <c r="C775" s="89">
        <v>1091620</v>
      </c>
      <c r="D775" s="89">
        <v>1000</v>
      </c>
      <c r="E775" s="89">
        <v>2</v>
      </c>
      <c r="F775" s="89"/>
      <c r="G775" s="21" t="e">
        <f>INDEX(Partner_details[name], MATCH(ggPay[[#This Row],[payee]], Partner_details[user id], 0))</f>
        <v>#N/A</v>
      </c>
      <c r="H775" s="21" t="e">
        <f>INDEX(Partner_details[companyName], MATCH(ggPay[[#This Row],[payee]], Partner_details[user id], 0))</f>
        <v>#N/A</v>
      </c>
      <c r="I775" s="21" t="b">
        <f>ISNUMBER(MATCH(ggPay[[#This Row],[payer]], gg_teammates[ID], 0))</f>
        <v>1</v>
      </c>
      <c r="J775" s="21" t="b">
        <f>OR(ISNUMBER(MATCH(ggPay[[#This Row],[payer]], $B$2:B774, 0)), ISNUMBER(MATCH(ggPay[[#This Row],[payer]], B776:$B$4998, 0)))</f>
        <v>1</v>
      </c>
      <c r="K775" s="21" t="b">
        <v>0</v>
      </c>
      <c r="L775" s="96" t="s">
        <v>5924</v>
      </c>
    </row>
    <row r="776" spans="1:12">
      <c r="A776" s="107" t="s">
        <v>17452</v>
      </c>
      <c r="B776" s="89">
        <v>827556</v>
      </c>
      <c r="C776" s="89">
        <v>1091620</v>
      </c>
      <c r="D776" s="89">
        <v>500</v>
      </c>
      <c r="E776" s="89">
        <v>2</v>
      </c>
      <c r="F776" s="89"/>
      <c r="G776" s="21" t="e">
        <f>INDEX(Partner_details[name], MATCH(ggPay[[#This Row],[payee]], Partner_details[user id], 0))</f>
        <v>#N/A</v>
      </c>
      <c r="H776" s="21" t="e">
        <f>INDEX(Partner_details[companyName], MATCH(ggPay[[#This Row],[payee]], Partner_details[user id], 0))</f>
        <v>#N/A</v>
      </c>
      <c r="I776" s="21" t="b">
        <f>ISNUMBER(MATCH(ggPay[[#This Row],[payer]], gg_teammates[ID], 0))</f>
        <v>0</v>
      </c>
      <c r="J776" s="21" t="b">
        <f>OR(ISNUMBER(MATCH(ggPay[[#This Row],[payer]], $B$2:B775, 0)), ISNUMBER(MATCH(ggPay[[#This Row],[payer]], B777:$B$4998, 0)))</f>
        <v>0</v>
      </c>
      <c r="K776" s="21" t="b">
        <v>1</v>
      </c>
      <c r="L776" s="96" t="s">
        <v>5924</v>
      </c>
    </row>
    <row r="777" spans="1:12">
      <c r="A777" s="107" t="s">
        <v>17453</v>
      </c>
      <c r="B777" s="89">
        <v>1077159</v>
      </c>
      <c r="C777" s="89">
        <v>815282</v>
      </c>
      <c r="D777" s="89">
        <v>500</v>
      </c>
      <c r="E777" s="89">
        <v>2</v>
      </c>
      <c r="F777" s="89"/>
      <c r="G777" s="21" t="str">
        <f>INDEX(Partner_details[name], MATCH(ggPay[[#This Row],[payee]], Partner_details[user id], 0))</f>
        <v>Mane Koshkakaryan</v>
      </c>
      <c r="H777" s="21" t="str">
        <f>INDEX(Partner_details[companyName], MATCH(ggPay[[#This Row],[payee]], Partner_details[user id], 0))</f>
        <v>Bisquit</v>
      </c>
      <c r="I777" s="21" t="b">
        <f>ISNUMBER(MATCH(ggPay[[#This Row],[payer]], gg_teammates[ID], 0))</f>
        <v>0</v>
      </c>
      <c r="J777" s="21" t="b">
        <f>OR(ISNUMBER(MATCH(ggPay[[#This Row],[payer]], $B$2:B776, 0)), ISNUMBER(MATCH(ggPay[[#This Row],[payer]], B778:$B$4998, 0)))</f>
        <v>0</v>
      </c>
      <c r="K777" s="21" t="b">
        <v>1</v>
      </c>
      <c r="L777" s="96" t="s">
        <v>5924</v>
      </c>
    </row>
    <row r="778" spans="1:12">
      <c r="A778" s="107" t="s">
        <v>17454</v>
      </c>
      <c r="B778" s="89">
        <v>798</v>
      </c>
      <c r="C778" s="89">
        <v>30072</v>
      </c>
      <c r="D778" s="89">
        <v>2000</v>
      </c>
      <c r="E778" s="89">
        <v>2</v>
      </c>
      <c r="F778" s="89"/>
      <c r="G778" s="21" t="str">
        <f>INDEX(Partner_details[name], MATCH(ggPay[[#This Row],[payee]], Partner_details[user id], 0))</f>
        <v>Varuzhan</v>
      </c>
      <c r="H778" s="21" t="str">
        <f>INDEX(Partner_details[companyName], MATCH(ggPay[[#This Row],[payee]], Partner_details[user id], 0))</f>
        <v>Turqaget</v>
      </c>
      <c r="I778" s="21" t="b">
        <f>ISNUMBER(MATCH(ggPay[[#This Row],[payer]], gg_teammates[ID], 0))</f>
        <v>1</v>
      </c>
      <c r="J778" s="21" t="b">
        <f>OR(ISNUMBER(MATCH(ggPay[[#This Row],[payer]], $B$2:B777, 0)), ISNUMBER(MATCH(ggPay[[#This Row],[payer]], B779:$B$4998, 0)))</f>
        <v>1</v>
      </c>
      <c r="K778" s="21" t="b">
        <v>0</v>
      </c>
      <c r="L778" s="96" t="s">
        <v>5924</v>
      </c>
    </row>
    <row r="779" spans="1:12">
      <c r="A779" s="107" t="s">
        <v>17455</v>
      </c>
      <c r="B779" s="89">
        <v>6716</v>
      </c>
      <c r="C779" s="89">
        <v>1091356</v>
      </c>
      <c r="D779" s="89">
        <v>500</v>
      </c>
      <c r="E779" s="89">
        <v>2</v>
      </c>
      <c r="F779" s="89"/>
      <c r="G779" s="21" t="str">
        <f>INDEX(Partner_details[name], MATCH(ggPay[[#This Row],[payee]], Partner_details[user id], 0))</f>
        <v>Malocco</v>
      </c>
      <c r="H779" s="21" t="str">
        <f>INDEX(Partner_details[companyName], MATCH(ggPay[[#This Row],[payee]], Partner_details[user id], 0))</f>
        <v>Malocco</v>
      </c>
      <c r="I779" s="21" t="b">
        <f>ISNUMBER(MATCH(ggPay[[#This Row],[payer]], gg_teammates[ID], 0))</f>
        <v>0</v>
      </c>
      <c r="J779" s="21" t="b">
        <f>OR(ISNUMBER(MATCH(ggPay[[#This Row],[payer]], $B$2:B778, 0)), ISNUMBER(MATCH(ggPay[[#This Row],[payer]], B780:$B$4998, 0)))</f>
        <v>0</v>
      </c>
      <c r="K779" s="21" t="b">
        <v>0</v>
      </c>
      <c r="L779" s="96" t="s">
        <v>5924</v>
      </c>
    </row>
    <row r="780" spans="1:12">
      <c r="A780" s="107" t="s">
        <v>17456</v>
      </c>
      <c r="B780" s="89">
        <v>1122602</v>
      </c>
      <c r="C780" s="89">
        <v>1113529</v>
      </c>
      <c r="D780" s="89">
        <v>1000</v>
      </c>
      <c r="E780" s="89">
        <v>2</v>
      </c>
      <c r="F780" s="89"/>
      <c r="G780" s="21" t="str">
        <f>INDEX(Partner_details[name], MATCH(ggPay[[#This Row],[payee]], Partner_details[user id], 0))</f>
        <v>Diana</v>
      </c>
      <c r="H780" s="21" t="str">
        <f>INDEX(Partner_details[companyName], MATCH(ggPay[[#This Row],[payee]], Partner_details[user id], 0))</f>
        <v>Bisquit</v>
      </c>
      <c r="I780" s="21" t="b">
        <f>ISNUMBER(MATCH(ggPay[[#This Row],[payer]], gg_teammates[ID], 0))</f>
        <v>0</v>
      </c>
      <c r="J780" s="21" t="b">
        <f>OR(ISNUMBER(MATCH(ggPay[[#This Row],[payer]], $B$2:B779, 0)), ISNUMBER(MATCH(ggPay[[#This Row],[payer]], B781:$B$4998, 0)))</f>
        <v>1</v>
      </c>
      <c r="K780" s="21" t="b">
        <v>0</v>
      </c>
      <c r="L780" s="96" t="s">
        <v>5924</v>
      </c>
    </row>
    <row r="781" spans="1:12">
      <c r="A781" s="107" t="s">
        <v>17457</v>
      </c>
      <c r="B781" s="89">
        <v>5012</v>
      </c>
      <c r="C781" s="89">
        <v>1091620</v>
      </c>
      <c r="D781" s="89">
        <v>500</v>
      </c>
      <c r="E781" s="89">
        <v>2</v>
      </c>
      <c r="F781" s="89"/>
      <c r="G781" s="21" t="e">
        <f>INDEX(Partner_details[name], MATCH(ggPay[[#This Row],[payee]], Partner_details[user id], 0))</f>
        <v>#N/A</v>
      </c>
      <c r="H781" s="21" t="e">
        <f>INDEX(Partner_details[companyName], MATCH(ggPay[[#This Row],[payee]], Partner_details[user id], 0))</f>
        <v>#N/A</v>
      </c>
      <c r="I781" s="21" t="b">
        <f>ISNUMBER(MATCH(ggPay[[#This Row],[payer]], gg_teammates[ID], 0))</f>
        <v>0</v>
      </c>
      <c r="J781" s="21" t="b">
        <f>OR(ISNUMBER(MATCH(ggPay[[#This Row],[payer]], $B$2:B780, 0)), ISNUMBER(MATCH(ggPay[[#This Row],[payer]], B782:$B$4998, 0)))</f>
        <v>1</v>
      </c>
      <c r="K781" s="21" t="b">
        <v>0</v>
      </c>
      <c r="L781" s="96" t="s">
        <v>5924</v>
      </c>
    </row>
    <row r="782" spans="1:12">
      <c r="A782" s="107" t="s">
        <v>17458</v>
      </c>
      <c r="B782" s="89">
        <v>825186</v>
      </c>
      <c r="C782" s="89">
        <v>825186</v>
      </c>
      <c r="D782" s="89">
        <v>100</v>
      </c>
      <c r="E782" s="89">
        <v>2</v>
      </c>
      <c r="F782" s="89"/>
      <c r="G782" s="21" t="str">
        <f>INDEX(Partner_details[name], MATCH(ggPay[[#This Row],[payee]], Partner_details[user id], 0))</f>
        <v>Tigran</v>
      </c>
      <c r="H782" s="21" t="str">
        <f>INDEX(Partner_details[companyName], MATCH(ggPay[[#This Row],[payee]], Partner_details[user id], 0))</f>
        <v>gg cjsc</v>
      </c>
      <c r="I782" s="21" t="b">
        <f>ISNUMBER(MATCH(ggPay[[#This Row],[payer]], gg_teammates[ID], 0))</f>
        <v>1</v>
      </c>
      <c r="J782" s="21" t="b">
        <f>OR(ISNUMBER(MATCH(ggPay[[#This Row],[payer]], $B$2:B781, 0)), ISNUMBER(MATCH(ggPay[[#This Row],[payer]], B783:$B$4998, 0)))</f>
        <v>1</v>
      </c>
      <c r="K782" s="21" t="b">
        <v>0</v>
      </c>
      <c r="L782" s="96" t="s">
        <v>5924</v>
      </c>
    </row>
    <row r="783" spans="1:12">
      <c r="A783" s="107" t="s">
        <v>17459</v>
      </c>
      <c r="B783" s="89">
        <v>16438</v>
      </c>
      <c r="C783" s="89">
        <v>1091352</v>
      </c>
      <c r="D783" s="89">
        <v>500</v>
      </c>
      <c r="E783" s="89">
        <v>2</v>
      </c>
      <c r="F783" s="89"/>
      <c r="G783" s="21" t="str">
        <f>INDEX(Partner_details[name], MATCH(ggPay[[#This Row],[payee]], Partner_details[user id], 0))</f>
        <v>Paul Armenia</v>
      </c>
      <c r="H783" s="21" t="str">
        <f>INDEX(Partner_details[companyName], MATCH(ggPay[[#This Row],[payee]], Partner_details[user id], 0))</f>
        <v>Paul</v>
      </c>
      <c r="I783" s="21" t="b">
        <f>ISNUMBER(MATCH(ggPay[[#This Row],[payer]], gg_teammates[ID], 0))</f>
        <v>0</v>
      </c>
      <c r="J783" s="21" t="b">
        <f>OR(ISNUMBER(MATCH(ggPay[[#This Row],[payer]], $B$2:B782, 0)), ISNUMBER(MATCH(ggPay[[#This Row],[payer]], B784:$B$4998, 0)))</f>
        <v>1</v>
      </c>
      <c r="K783" s="21" t="b">
        <v>0</v>
      </c>
      <c r="L783" s="96" t="s">
        <v>5924</v>
      </c>
    </row>
    <row r="784" spans="1:12">
      <c r="A784" s="107" t="s">
        <v>17460</v>
      </c>
      <c r="B784" s="89">
        <v>1122602</v>
      </c>
      <c r="C784" s="89">
        <v>1113529</v>
      </c>
      <c r="D784" s="89">
        <v>1000</v>
      </c>
      <c r="E784" s="89">
        <v>2</v>
      </c>
      <c r="F784" s="89"/>
      <c r="G784" s="21" t="str">
        <f>INDEX(Partner_details[name], MATCH(ggPay[[#This Row],[payee]], Partner_details[user id], 0))</f>
        <v>Diana</v>
      </c>
      <c r="H784" s="21" t="str">
        <f>INDEX(Partner_details[companyName], MATCH(ggPay[[#This Row],[payee]], Partner_details[user id], 0))</f>
        <v>Bisquit</v>
      </c>
      <c r="I784" s="21" t="b">
        <f>ISNUMBER(MATCH(ggPay[[#This Row],[payer]], gg_teammates[ID], 0))</f>
        <v>0</v>
      </c>
      <c r="J784" s="21" t="b">
        <f>OR(ISNUMBER(MATCH(ggPay[[#This Row],[payer]], $B$2:B783, 0)), ISNUMBER(MATCH(ggPay[[#This Row],[payer]], B785:$B$4998, 0)))</f>
        <v>1</v>
      </c>
      <c r="K784" s="21" t="b">
        <v>0</v>
      </c>
      <c r="L784" s="96" t="s">
        <v>5924</v>
      </c>
    </row>
    <row r="785" spans="1:12">
      <c r="A785" s="107" t="s">
        <v>17461</v>
      </c>
      <c r="B785" s="89">
        <v>798</v>
      </c>
      <c r="C785" s="89">
        <v>748384</v>
      </c>
      <c r="D785" s="89">
        <v>1000</v>
      </c>
      <c r="E785" s="89">
        <v>2</v>
      </c>
      <c r="F785" s="89"/>
      <c r="G785" s="21" t="str">
        <f>INDEX(Partner_details[name], MATCH(ggPay[[#This Row],[payee]], Partner_details[user id], 0))</f>
        <v>Hakob Harutyunyan</v>
      </c>
      <c r="H785" s="21" t="str">
        <f>INDEX(Partner_details[companyName], MATCH(ggPay[[#This Row],[payee]], Partner_details[user id], 0))</f>
        <v>gg cjsc</v>
      </c>
      <c r="I785" s="21" t="b">
        <f>ISNUMBER(MATCH(ggPay[[#This Row],[payer]], gg_teammates[ID], 0))</f>
        <v>1</v>
      </c>
      <c r="J785" s="21" t="b">
        <f>OR(ISNUMBER(MATCH(ggPay[[#This Row],[payer]], $B$2:B784, 0)), ISNUMBER(MATCH(ggPay[[#This Row],[payer]], B786:$B$4998, 0)))</f>
        <v>1</v>
      </c>
      <c r="K785" s="21" t="b">
        <v>0</v>
      </c>
      <c r="L785" s="96" t="s">
        <v>5924</v>
      </c>
    </row>
    <row r="786" spans="1:12">
      <c r="A786" s="107" t="s">
        <v>17462</v>
      </c>
      <c r="B786" s="89">
        <v>22292</v>
      </c>
      <c r="C786" s="89">
        <v>80996</v>
      </c>
      <c r="D786" s="89">
        <v>300</v>
      </c>
      <c r="E786" s="89">
        <v>2</v>
      </c>
      <c r="F786" s="89"/>
      <c r="G786" s="21" t="str">
        <f>INDEX(Partner_details[name], MATCH(ggPay[[#This Row],[payee]], Partner_details[user id], 0))</f>
        <v>Lumen Coffee</v>
      </c>
      <c r="H786" s="21" t="str">
        <f>INDEX(Partner_details[companyName], MATCH(ggPay[[#This Row],[payee]], Partner_details[user id], 0))</f>
        <v>Lumen Coffee</v>
      </c>
      <c r="I786" s="21" t="b">
        <f>ISNUMBER(MATCH(ggPay[[#This Row],[payer]], gg_teammates[ID], 0))</f>
        <v>0</v>
      </c>
      <c r="J786" s="21" t="b">
        <f>OR(ISNUMBER(MATCH(ggPay[[#This Row],[payer]], $B$2:B785, 0)), ISNUMBER(MATCH(ggPay[[#This Row],[payer]], B787:$B$4998, 0)))</f>
        <v>1</v>
      </c>
      <c r="K786" s="21" t="b">
        <v>0</v>
      </c>
      <c r="L786" s="96" t="s">
        <v>5924</v>
      </c>
    </row>
    <row r="787" spans="1:12">
      <c r="A787" s="107" t="s">
        <v>17463</v>
      </c>
      <c r="B787" s="89">
        <v>1072967</v>
      </c>
      <c r="C787" s="89">
        <v>815282</v>
      </c>
      <c r="D787" s="89">
        <v>1500</v>
      </c>
      <c r="E787" s="89">
        <v>2</v>
      </c>
      <c r="F787" s="89"/>
      <c r="G787" s="21" t="str">
        <f>INDEX(Partner_details[name], MATCH(ggPay[[#This Row],[payee]], Partner_details[user id], 0))</f>
        <v>Mane Koshkakaryan</v>
      </c>
      <c r="H787" s="21" t="str">
        <f>INDEX(Partner_details[companyName], MATCH(ggPay[[#This Row],[payee]], Partner_details[user id], 0))</f>
        <v>Bisquit</v>
      </c>
      <c r="I787" s="21" t="b">
        <f>ISNUMBER(MATCH(ggPay[[#This Row],[payer]], gg_teammates[ID], 0))</f>
        <v>0</v>
      </c>
      <c r="J787" s="21" t="b">
        <f>OR(ISNUMBER(MATCH(ggPay[[#This Row],[payer]], $B$2:B786, 0)), ISNUMBER(MATCH(ggPay[[#This Row],[payer]], B788:$B$4998, 0)))</f>
        <v>1</v>
      </c>
      <c r="K787" s="21" t="b">
        <v>1</v>
      </c>
      <c r="L787" s="96" t="s">
        <v>5924</v>
      </c>
    </row>
    <row r="788" spans="1:12">
      <c r="A788" s="107" t="s">
        <v>17464</v>
      </c>
      <c r="B788" s="89">
        <v>1269</v>
      </c>
      <c r="C788" s="89">
        <v>21590</v>
      </c>
      <c r="D788" s="89">
        <v>500</v>
      </c>
      <c r="E788" s="89">
        <v>2</v>
      </c>
      <c r="F788" s="89"/>
      <c r="G788" s="21" t="str">
        <f>INDEX(Partner_details[name], MATCH(ggPay[[#This Row],[payee]], Partner_details[user id], 0))</f>
        <v>Սպասարկման թիմ</v>
      </c>
      <c r="H788" s="21" t="str">
        <f>INDEX(Partner_details[companyName], MATCH(ggPay[[#This Row],[payee]], Partner_details[user id], 0))</f>
        <v>Machar</v>
      </c>
      <c r="I788" s="21" t="b">
        <f>ISNUMBER(MATCH(ggPay[[#This Row],[payer]], gg_teammates[ID], 0))</f>
        <v>0</v>
      </c>
      <c r="J788" s="21" t="b">
        <f>OR(ISNUMBER(MATCH(ggPay[[#This Row],[payer]], $B$2:B787, 0)), ISNUMBER(MATCH(ggPay[[#This Row],[payer]], B789:$B$4998, 0)))</f>
        <v>1</v>
      </c>
      <c r="K788" s="21" t="b">
        <v>0</v>
      </c>
      <c r="L788" s="96" t="s">
        <v>5924</v>
      </c>
    </row>
    <row r="789" spans="1:12">
      <c r="A789" s="107" t="s">
        <v>17464</v>
      </c>
      <c r="B789" s="89">
        <v>798</v>
      </c>
      <c r="C789" s="89">
        <v>21590</v>
      </c>
      <c r="D789" s="89">
        <v>1000</v>
      </c>
      <c r="E789" s="89">
        <v>2</v>
      </c>
      <c r="F789" s="89"/>
      <c r="G789" s="21" t="str">
        <f>INDEX(Partner_details[name], MATCH(ggPay[[#This Row],[payee]], Partner_details[user id], 0))</f>
        <v>Սպասարկման թիմ</v>
      </c>
      <c r="H789" s="21" t="str">
        <f>INDEX(Partner_details[companyName], MATCH(ggPay[[#This Row],[payee]], Partner_details[user id], 0))</f>
        <v>Machar</v>
      </c>
      <c r="I789" s="21" t="b">
        <f>ISNUMBER(MATCH(ggPay[[#This Row],[payer]], gg_teammates[ID], 0))</f>
        <v>1</v>
      </c>
      <c r="J789" s="21" t="b">
        <f>OR(ISNUMBER(MATCH(ggPay[[#This Row],[payer]], $B$2:B788, 0)), ISNUMBER(MATCH(ggPay[[#This Row],[payer]], B790:$B$4998, 0)))</f>
        <v>1</v>
      </c>
      <c r="K789" s="21" t="b">
        <v>0</v>
      </c>
      <c r="L789" s="96" t="s">
        <v>5924</v>
      </c>
    </row>
    <row r="790" spans="1:12">
      <c r="A790" s="107" t="s">
        <v>17465</v>
      </c>
      <c r="B790" s="89">
        <v>839</v>
      </c>
      <c r="C790" s="89">
        <v>21590</v>
      </c>
      <c r="D790" s="89">
        <v>2000</v>
      </c>
      <c r="E790" s="89">
        <v>2</v>
      </c>
      <c r="F790" s="89"/>
      <c r="G790" s="21" t="str">
        <f>INDEX(Partner_details[name], MATCH(ggPay[[#This Row],[payee]], Partner_details[user id], 0))</f>
        <v>Սպասարկման թիմ</v>
      </c>
      <c r="H790" s="21" t="str">
        <f>INDEX(Partner_details[companyName], MATCH(ggPay[[#This Row],[payee]], Partner_details[user id], 0))</f>
        <v>Machar</v>
      </c>
      <c r="I790" s="21" t="b">
        <f>ISNUMBER(MATCH(ggPay[[#This Row],[payer]], gg_teammates[ID], 0))</f>
        <v>1</v>
      </c>
      <c r="J790" s="21" t="b">
        <f>OR(ISNUMBER(MATCH(ggPay[[#This Row],[payer]], $B$2:B789, 0)), ISNUMBER(MATCH(ggPay[[#This Row],[payer]], B791:$B$4998, 0)))</f>
        <v>1</v>
      </c>
      <c r="K790" s="21" t="b">
        <v>0</v>
      </c>
      <c r="L790" s="96" t="s">
        <v>5924</v>
      </c>
    </row>
    <row r="791" spans="1:12">
      <c r="A791" s="107" t="s">
        <v>17466</v>
      </c>
      <c r="B791" s="89">
        <v>422648</v>
      </c>
      <c r="C791" s="89">
        <v>815282</v>
      </c>
      <c r="D791" s="89">
        <v>500</v>
      </c>
      <c r="E791" s="89">
        <v>2</v>
      </c>
      <c r="F791" s="89"/>
      <c r="G791" s="21" t="str">
        <f>INDEX(Partner_details[name], MATCH(ggPay[[#This Row],[payee]], Partner_details[user id], 0))</f>
        <v>Mane Koshkakaryan</v>
      </c>
      <c r="H791" s="21" t="str">
        <f>INDEX(Partner_details[companyName], MATCH(ggPay[[#This Row],[payee]], Partner_details[user id], 0))</f>
        <v>Bisquit</v>
      </c>
      <c r="I791" s="21" t="b">
        <f>ISNUMBER(MATCH(ggPay[[#This Row],[payer]], gg_teammates[ID], 0))</f>
        <v>0</v>
      </c>
      <c r="J791" s="21" t="b">
        <f>OR(ISNUMBER(MATCH(ggPay[[#This Row],[payer]], $B$2:B790, 0)), ISNUMBER(MATCH(ggPay[[#This Row],[payer]], B792:$B$4998, 0)))</f>
        <v>1</v>
      </c>
      <c r="K791" s="21" t="b">
        <v>1</v>
      </c>
      <c r="L791" s="96" t="s">
        <v>5924</v>
      </c>
    </row>
    <row r="792" spans="1:12">
      <c r="A792" s="107" t="s">
        <v>17467</v>
      </c>
      <c r="B792" s="89">
        <v>545501</v>
      </c>
      <c r="C792" s="89">
        <v>815282</v>
      </c>
      <c r="D792" s="89">
        <v>500</v>
      </c>
      <c r="E792" s="89">
        <v>2</v>
      </c>
      <c r="F792" s="89"/>
      <c r="G792" s="21" t="str">
        <f>INDEX(Partner_details[name], MATCH(ggPay[[#This Row],[payee]], Partner_details[user id], 0))</f>
        <v>Mane Koshkakaryan</v>
      </c>
      <c r="H792" s="21" t="str">
        <f>INDEX(Partner_details[companyName], MATCH(ggPay[[#This Row],[payee]], Partner_details[user id], 0))</f>
        <v>Bisquit</v>
      </c>
      <c r="I792" s="21" t="b">
        <f>ISNUMBER(MATCH(ggPay[[#This Row],[payer]], gg_teammates[ID], 0))</f>
        <v>0</v>
      </c>
      <c r="J792" s="21" t="b">
        <f>OR(ISNUMBER(MATCH(ggPay[[#This Row],[payer]], $B$2:B791, 0)), ISNUMBER(MATCH(ggPay[[#This Row],[payer]], B793:$B$4998, 0)))</f>
        <v>1</v>
      </c>
      <c r="K792" s="21" t="b">
        <v>0</v>
      </c>
      <c r="L792" s="96" t="s">
        <v>5924</v>
      </c>
    </row>
    <row r="793" spans="1:12">
      <c r="A793" s="107" t="s">
        <v>17468</v>
      </c>
      <c r="B793" s="89">
        <v>798</v>
      </c>
      <c r="C793" s="89">
        <v>248736</v>
      </c>
      <c r="D793" s="89">
        <v>1000</v>
      </c>
      <c r="E793" s="89">
        <v>2</v>
      </c>
      <c r="F793" s="89"/>
      <c r="G793" s="21" t="str">
        <f>INDEX(Partner_details[name], MATCH(ggPay[[#This Row],[payee]], Partner_details[user id], 0))</f>
        <v>Karo</v>
      </c>
      <c r="H793" s="21" t="str">
        <f>INDEX(Partner_details[companyName], MATCH(ggPay[[#This Row],[payee]], Partner_details[user id], 0))</f>
        <v>Venlo</v>
      </c>
      <c r="I793" s="21" t="b">
        <f>ISNUMBER(MATCH(ggPay[[#This Row],[payer]], gg_teammates[ID], 0))</f>
        <v>1</v>
      </c>
      <c r="J793" s="21" t="b">
        <f>OR(ISNUMBER(MATCH(ggPay[[#This Row],[payer]], $B$2:B792, 0)), ISNUMBER(MATCH(ggPay[[#This Row],[payer]], B794:$B$4998, 0)))</f>
        <v>1</v>
      </c>
      <c r="K793" s="21" t="b">
        <v>0</v>
      </c>
      <c r="L793" s="96" t="s">
        <v>5924</v>
      </c>
    </row>
    <row r="794" spans="1:12">
      <c r="A794" s="107" t="s">
        <v>17469</v>
      </c>
      <c r="B794" s="89">
        <v>21967</v>
      </c>
      <c r="C794" s="89">
        <v>815282</v>
      </c>
      <c r="D794" s="89">
        <v>1000</v>
      </c>
      <c r="E794" s="89">
        <v>2</v>
      </c>
      <c r="F794" s="89"/>
      <c r="G794" s="21" t="str">
        <f>INDEX(Partner_details[name], MATCH(ggPay[[#This Row],[payee]], Partner_details[user id], 0))</f>
        <v>Mane Koshkakaryan</v>
      </c>
      <c r="H794" s="21" t="str">
        <f>INDEX(Partner_details[companyName], MATCH(ggPay[[#This Row],[payee]], Partner_details[user id], 0))</f>
        <v>Bisquit</v>
      </c>
      <c r="I794" s="21" t="b">
        <f>ISNUMBER(MATCH(ggPay[[#This Row],[payer]], gg_teammates[ID], 0))</f>
        <v>0</v>
      </c>
      <c r="J794" s="21" t="b">
        <f>OR(ISNUMBER(MATCH(ggPay[[#This Row],[payer]], $B$2:B793, 0)), ISNUMBER(MATCH(ggPay[[#This Row],[payer]], B795:$B$4998, 0)))</f>
        <v>0</v>
      </c>
      <c r="K794" s="21" t="b">
        <v>0</v>
      </c>
      <c r="L794" s="96" t="s">
        <v>5924</v>
      </c>
    </row>
    <row r="795" spans="1:12">
      <c r="A795" s="107" t="s">
        <v>17470</v>
      </c>
      <c r="B795" s="89">
        <v>9555</v>
      </c>
      <c r="C795" s="89">
        <v>1091352</v>
      </c>
      <c r="D795" s="89">
        <v>1000</v>
      </c>
      <c r="E795" s="89">
        <v>2</v>
      </c>
      <c r="F795" s="89"/>
      <c r="G795" s="21" t="str">
        <f>INDEX(Partner_details[name], MATCH(ggPay[[#This Row],[payee]], Partner_details[user id], 0))</f>
        <v>Paul Armenia</v>
      </c>
      <c r="H795" s="21" t="str">
        <f>INDEX(Partner_details[companyName], MATCH(ggPay[[#This Row],[payee]], Partner_details[user id], 0))</f>
        <v>Paul</v>
      </c>
      <c r="I795" s="21" t="b">
        <f>ISNUMBER(MATCH(ggPay[[#This Row],[payer]], gg_teammates[ID], 0))</f>
        <v>0</v>
      </c>
      <c r="J795" s="21" t="b">
        <f>OR(ISNUMBER(MATCH(ggPay[[#This Row],[payer]], $B$2:B794, 0)), ISNUMBER(MATCH(ggPay[[#This Row],[payer]], B796:$B$4998, 0)))</f>
        <v>1</v>
      </c>
      <c r="K795" s="21" t="b">
        <v>0</v>
      </c>
      <c r="L795" s="96" t="s">
        <v>5924</v>
      </c>
    </row>
    <row r="796" spans="1:12" hidden="1">
      <c r="A796" s="107" t="s">
        <v>17471</v>
      </c>
      <c r="B796" s="89">
        <v>11872</v>
      </c>
      <c r="C796" s="89">
        <v>896037</v>
      </c>
      <c r="D796" s="89">
        <v>1000</v>
      </c>
      <c r="E796" s="89">
        <v>3</v>
      </c>
      <c r="F796" s="89" t="s">
        <v>5934</v>
      </c>
      <c r="G796" s="21" t="str">
        <f>INDEX(Partner_details[name], MATCH(ggPay[[#This Row],[payee]], Partner_details[user id], 0))</f>
        <v>Hayarpi</v>
      </c>
      <c r="H796" s="21" t="str">
        <f>INDEX(Partner_details[companyName], MATCH(ggPay[[#This Row],[payee]], Partner_details[user id], 0))</f>
        <v>Jazve</v>
      </c>
      <c r="I796" s="21" t="b">
        <f>ISNUMBER(MATCH(ggPay[[#This Row],[payer]], gg_teammates[ID], 0))</f>
        <v>0</v>
      </c>
      <c r="J796" s="21" t="b">
        <f>OR(ISNUMBER(MATCH(ggPay[[#This Row],[payer]], $B$2:B795, 0)), ISNUMBER(MATCH(ggPay[[#This Row],[payer]], B797:$B$4998, 0)))</f>
        <v>0</v>
      </c>
      <c r="K796" s="21" t="b">
        <v>0</v>
      </c>
      <c r="L796" s="96" t="s">
        <v>5924</v>
      </c>
    </row>
    <row r="797" spans="1:12">
      <c r="A797" s="107" t="s">
        <v>17472</v>
      </c>
      <c r="B797" s="89">
        <v>971926</v>
      </c>
      <c r="C797" s="89">
        <v>1096497</v>
      </c>
      <c r="D797" s="89">
        <v>3000</v>
      </c>
      <c r="E797" s="89">
        <v>2</v>
      </c>
      <c r="F797" s="89"/>
      <c r="G797" s="21" t="str">
        <f>INDEX(Partner_details[name], MATCH(ggPay[[#This Row],[payee]], Partner_details[user id], 0))</f>
        <v>Smoking Chef</v>
      </c>
      <c r="H797" s="21" t="str">
        <f>INDEX(Partner_details[companyName], MATCH(ggPay[[#This Row],[payee]], Partner_details[user id], 0))</f>
        <v>Smoking Chef</v>
      </c>
      <c r="I797" s="21" t="b">
        <f>ISNUMBER(MATCH(ggPay[[#This Row],[payer]], gg_teammates[ID], 0))</f>
        <v>0</v>
      </c>
      <c r="J797" s="21" t="b">
        <f>OR(ISNUMBER(MATCH(ggPay[[#This Row],[payer]], $B$2:B796, 0)), ISNUMBER(MATCH(ggPay[[#This Row],[payer]], B798:$B$4998, 0)))</f>
        <v>0</v>
      </c>
      <c r="K797" s="21" t="b">
        <v>1</v>
      </c>
      <c r="L797" s="96" t="s">
        <v>5924</v>
      </c>
    </row>
    <row r="798" spans="1:12">
      <c r="A798" s="107" t="s">
        <v>17473</v>
      </c>
      <c r="B798" s="89">
        <v>825186</v>
      </c>
      <c r="C798" s="89">
        <v>825186</v>
      </c>
      <c r="D798" s="89">
        <v>1000</v>
      </c>
      <c r="E798" s="89">
        <v>2</v>
      </c>
      <c r="F798" s="89"/>
      <c r="G798" s="21" t="str">
        <f>INDEX(Partner_details[name], MATCH(ggPay[[#This Row],[payee]], Partner_details[user id], 0))</f>
        <v>Tigran</v>
      </c>
      <c r="H798" s="21" t="str">
        <f>INDEX(Partner_details[companyName], MATCH(ggPay[[#This Row],[payee]], Partner_details[user id], 0))</f>
        <v>gg cjsc</v>
      </c>
      <c r="I798" s="21" t="b">
        <f>ISNUMBER(MATCH(ggPay[[#This Row],[payer]], gg_teammates[ID], 0))</f>
        <v>1</v>
      </c>
      <c r="J798" s="21" t="b">
        <f>OR(ISNUMBER(MATCH(ggPay[[#This Row],[payer]], $B$2:B797, 0)), ISNUMBER(MATCH(ggPay[[#This Row],[payer]], B799:$B$4998, 0)))</f>
        <v>1</v>
      </c>
      <c r="K798" s="21" t="b">
        <v>0</v>
      </c>
      <c r="L798" s="96" t="s">
        <v>5924</v>
      </c>
    </row>
    <row r="799" spans="1:12">
      <c r="A799" s="107" t="s">
        <v>17474</v>
      </c>
      <c r="B799" s="89">
        <v>649325</v>
      </c>
      <c r="C799" s="89">
        <v>527526</v>
      </c>
      <c r="D799" s="89">
        <v>2000</v>
      </c>
      <c r="E799" s="89">
        <v>2</v>
      </c>
      <c r="F799" s="89"/>
      <c r="G799" s="21" t="str">
        <f>INDEX(Partner_details[name], MATCH(ggPay[[#This Row],[payee]], Partner_details[user id], 0))</f>
        <v>Bardak</v>
      </c>
      <c r="H799" s="21" t="str">
        <f>INDEX(Partner_details[companyName], MATCH(ggPay[[#This Row],[payee]], Partner_details[user id], 0))</f>
        <v>Bardak</v>
      </c>
      <c r="I799" s="21" t="b">
        <f>ISNUMBER(MATCH(ggPay[[#This Row],[payer]], gg_teammates[ID], 0))</f>
        <v>0</v>
      </c>
      <c r="J799" s="21" t="b">
        <f>OR(ISNUMBER(MATCH(ggPay[[#This Row],[payer]], $B$2:B798, 0)), ISNUMBER(MATCH(ggPay[[#This Row],[payer]], B800:$B$4998, 0)))</f>
        <v>1</v>
      </c>
      <c r="K799" s="21" t="b">
        <v>1</v>
      </c>
      <c r="L799" s="96" t="s">
        <v>5924</v>
      </c>
    </row>
    <row r="800" spans="1:12">
      <c r="A800" s="107" t="s">
        <v>17475</v>
      </c>
      <c r="B800" s="89">
        <v>132809</v>
      </c>
      <c r="C800" s="89">
        <v>527526</v>
      </c>
      <c r="D800" s="89">
        <v>1000</v>
      </c>
      <c r="E800" s="89">
        <v>2</v>
      </c>
      <c r="F800" s="89"/>
      <c r="G800" s="21" t="str">
        <f>INDEX(Partner_details[name], MATCH(ggPay[[#This Row],[payee]], Partner_details[user id], 0))</f>
        <v>Bardak</v>
      </c>
      <c r="H800" s="21" t="str">
        <f>INDEX(Partner_details[companyName], MATCH(ggPay[[#This Row],[payee]], Partner_details[user id], 0))</f>
        <v>Bardak</v>
      </c>
      <c r="I800" s="21" t="b">
        <f>ISNUMBER(MATCH(ggPay[[#This Row],[payer]], gg_teammates[ID], 0))</f>
        <v>0</v>
      </c>
      <c r="J800" s="21" t="b">
        <f>OR(ISNUMBER(MATCH(ggPay[[#This Row],[payer]], $B$2:B799, 0)), ISNUMBER(MATCH(ggPay[[#This Row],[payer]], B801:$B$4998, 0)))</f>
        <v>1</v>
      </c>
      <c r="K800" s="21" t="b">
        <v>1</v>
      </c>
      <c r="L800" s="96" t="s">
        <v>5924</v>
      </c>
    </row>
    <row r="801" spans="1:12" hidden="1">
      <c r="A801" s="107" t="s">
        <v>17476</v>
      </c>
      <c r="B801" s="89">
        <v>132809</v>
      </c>
      <c r="C801" s="89">
        <v>527526</v>
      </c>
      <c r="D801" s="89">
        <v>500</v>
      </c>
      <c r="E801" s="89">
        <v>3</v>
      </c>
      <c r="F801" s="89" t="s">
        <v>5939</v>
      </c>
      <c r="G801" s="21" t="str">
        <f>INDEX(Partner_details[name], MATCH(ggPay[[#This Row],[payee]], Partner_details[user id], 0))</f>
        <v>Bardak</v>
      </c>
      <c r="H801" s="21" t="str">
        <f>INDEX(Partner_details[companyName], MATCH(ggPay[[#This Row],[payee]], Partner_details[user id], 0))</f>
        <v>Bardak</v>
      </c>
      <c r="I801" s="21" t="b">
        <f>ISNUMBER(MATCH(ggPay[[#This Row],[payer]], gg_teammates[ID], 0))</f>
        <v>0</v>
      </c>
      <c r="J801" s="21" t="b">
        <f>OR(ISNUMBER(MATCH(ggPay[[#This Row],[payer]], $B$2:B800, 0)), ISNUMBER(MATCH(ggPay[[#This Row],[payer]], B802:$B$4998, 0)))</f>
        <v>1</v>
      </c>
      <c r="K801" s="21" t="b">
        <v>0</v>
      </c>
      <c r="L801" s="96" t="s">
        <v>5924</v>
      </c>
    </row>
    <row r="802" spans="1:12">
      <c r="A802" s="107" t="s">
        <v>17477</v>
      </c>
      <c r="B802" s="89">
        <v>22292</v>
      </c>
      <c r="C802" s="89">
        <v>80996</v>
      </c>
      <c r="D802" s="89">
        <v>500</v>
      </c>
      <c r="E802" s="89">
        <v>2</v>
      </c>
      <c r="F802" s="89"/>
      <c r="G802" s="21" t="str">
        <f>INDEX(Partner_details[name], MATCH(ggPay[[#This Row],[payee]], Partner_details[user id], 0))</f>
        <v>Lumen Coffee</v>
      </c>
      <c r="H802" s="21" t="str">
        <f>INDEX(Partner_details[companyName], MATCH(ggPay[[#This Row],[payee]], Partner_details[user id], 0))</f>
        <v>Lumen Coffee</v>
      </c>
      <c r="I802" s="21" t="b">
        <f>ISNUMBER(MATCH(ggPay[[#This Row],[payer]], gg_teammates[ID], 0))</f>
        <v>0</v>
      </c>
      <c r="J802" s="21" t="b">
        <f>OR(ISNUMBER(MATCH(ggPay[[#This Row],[payer]], $B$2:B801, 0)), ISNUMBER(MATCH(ggPay[[#This Row],[payer]], B803:$B$4998, 0)))</f>
        <v>1</v>
      </c>
      <c r="K802" s="21" t="b">
        <v>0</v>
      </c>
      <c r="L802" s="96" t="s">
        <v>5924</v>
      </c>
    </row>
    <row r="803" spans="1:12">
      <c r="A803" s="107" t="s">
        <v>17478</v>
      </c>
      <c r="B803" s="89">
        <v>134267</v>
      </c>
      <c r="C803" s="89">
        <v>1091356</v>
      </c>
      <c r="D803" s="89">
        <v>1000</v>
      </c>
      <c r="E803" s="89">
        <v>2</v>
      </c>
      <c r="F803" s="89"/>
      <c r="G803" s="21" t="str">
        <f>INDEX(Partner_details[name], MATCH(ggPay[[#This Row],[payee]], Partner_details[user id], 0))</f>
        <v>Malocco</v>
      </c>
      <c r="H803" s="21" t="str">
        <f>INDEX(Partner_details[companyName], MATCH(ggPay[[#This Row],[payee]], Partner_details[user id], 0))</f>
        <v>Malocco</v>
      </c>
      <c r="I803" s="21" t="b">
        <f>ISNUMBER(MATCH(ggPay[[#This Row],[payer]], gg_teammates[ID], 0))</f>
        <v>0</v>
      </c>
      <c r="J803" s="21" t="b">
        <f>OR(ISNUMBER(MATCH(ggPay[[#This Row],[payer]], $B$2:B802, 0)), ISNUMBER(MATCH(ggPay[[#This Row],[payer]], B804:$B$4998, 0)))</f>
        <v>0</v>
      </c>
      <c r="K803" s="21" t="b">
        <v>1</v>
      </c>
      <c r="L803" s="96" t="s">
        <v>5924</v>
      </c>
    </row>
    <row r="804" spans="1:12">
      <c r="A804" s="107" t="s">
        <v>17479</v>
      </c>
      <c r="B804" s="89">
        <v>825186</v>
      </c>
      <c r="C804" s="89">
        <v>825186</v>
      </c>
      <c r="D804" s="89">
        <v>100</v>
      </c>
      <c r="E804" s="89">
        <v>2</v>
      </c>
      <c r="F804" s="89"/>
      <c r="G804" s="21" t="str">
        <f>INDEX(Partner_details[name], MATCH(ggPay[[#This Row],[payee]], Partner_details[user id], 0))</f>
        <v>Tigran</v>
      </c>
      <c r="H804" s="21" t="str">
        <f>INDEX(Partner_details[companyName], MATCH(ggPay[[#This Row],[payee]], Partner_details[user id], 0))</f>
        <v>gg cjsc</v>
      </c>
      <c r="I804" s="21" t="b">
        <f>ISNUMBER(MATCH(ggPay[[#This Row],[payer]], gg_teammates[ID], 0))</f>
        <v>1</v>
      </c>
      <c r="J804" s="21" t="b">
        <f>OR(ISNUMBER(MATCH(ggPay[[#This Row],[payer]], $B$2:B803, 0)), ISNUMBER(MATCH(ggPay[[#This Row],[payer]], B805:$B$4998, 0)))</f>
        <v>1</v>
      </c>
      <c r="K804" s="21" t="b">
        <v>0</v>
      </c>
      <c r="L804" s="96" t="s">
        <v>5924</v>
      </c>
    </row>
    <row r="805" spans="1:12">
      <c r="A805" s="107" t="s">
        <v>17480</v>
      </c>
      <c r="B805" s="89">
        <v>385903</v>
      </c>
      <c r="C805" s="89">
        <v>1091356</v>
      </c>
      <c r="D805" s="89">
        <v>1000</v>
      </c>
      <c r="E805" s="89">
        <v>2</v>
      </c>
      <c r="F805" s="89"/>
      <c r="G805" s="21" t="str">
        <f>INDEX(Partner_details[name], MATCH(ggPay[[#This Row],[payee]], Partner_details[user id], 0))</f>
        <v>Malocco</v>
      </c>
      <c r="H805" s="21" t="str">
        <f>INDEX(Partner_details[companyName], MATCH(ggPay[[#This Row],[payee]], Partner_details[user id], 0))</f>
        <v>Malocco</v>
      </c>
      <c r="I805" s="21" t="b">
        <f>ISNUMBER(MATCH(ggPay[[#This Row],[payer]], gg_teammates[ID], 0))</f>
        <v>0</v>
      </c>
      <c r="J805" s="21" t="b">
        <f>OR(ISNUMBER(MATCH(ggPay[[#This Row],[payer]], $B$2:B804, 0)), ISNUMBER(MATCH(ggPay[[#This Row],[payer]], B806:$B$4998, 0)))</f>
        <v>0</v>
      </c>
      <c r="K805" s="21" t="b">
        <v>1</v>
      </c>
      <c r="L805" s="96" t="s">
        <v>5924</v>
      </c>
    </row>
    <row r="806" spans="1:12">
      <c r="A806" s="107" t="s">
        <v>17481</v>
      </c>
      <c r="B806" s="89">
        <v>139363</v>
      </c>
      <c r="C806" s="89">
        <v>6596</v>
      </c>
      <c r="D806" s="89">
        <v>1500</v>
      </c>
      <c r="E806" s="89">
        <v>2</v>
      </c>
      <c r="F806" s="89"/>
      <c r="G806" s="21" t="str">
        <f>INDEX(Partner_details[name], MATCH(ggPay[[#This Row],[payee]], Partner_details[user id], 0))</f>
        <v>Ethnoraph</v>
      </c>
      <c r="H806" s="21" t="str">
        <f>INDEX(Partner_details[companyName], MATCH(ggPay[[#This Row],[payee]], Partner_details[user id], 0))</f>
        <v>Beer Academy</v>
      </c>
      <c r="I806" s="21" t="b">
        <f>ISNUMBER(MATCH(ggPay[[#This Row],[payer]], gg_teammates[ID], 0))</f>
        <v>0</v>
      </c>
      <c r="J806" s="21" t="b">
        <f>OR(ISNUMBER(MATCH(ggPay[[#This Row],[payer]], $B$2:B805, 0)), ISNUMBER(MATCH(ggPay[[#This Row],[payer]], B807:$B$4998, 0)))</f>
        <v>0</v>
      </c>
      <c r="K806" s="21" t="b">
        <v>1</v>
      </c>
      <c r="L806" s="96" t="s">
        <v>5924</v>
      </c>
    </row>
    <row r="807" spans="1:12">
      <c r="A807" s="107" t="s">
        <v>17482</v>
      </c>
      <c r="B807" s="89">
        <v>1116064</v>
      </c>
      <c r="C807" s="89">
        <v>1116064</v>
      </c>
      <c r="D807" s="89">
        <v>100</v>
      </c>
      <c r="E807" s="89">
        <v>2</v>
      </c>
      <c r="F807" s="89"/>
      <c r="G807" s="21" t="str">
        <f>INDEX(Partner_details[name], MATCH(ggPay[[#This Row],[payee]], Partner_details[user id], 0))</f>
        <v xml:space="preserve">Lilit Alexanyan </v>
      </c>
      <c r="H807" s="21" t="str">
        <f>INDEX(Partner_details[companyName], MATCH(ggPay[[#This Row],[payee]], Partner_details[user id], 0))</f>
        <v>Arctic Fox</v>
      </c>
      <c r="I807" s="21" t="b">
        <f>ISNUMBER(MATCH(ggPay[[#This Row],[payer]], gg_teammates[ID], 0))</f>
        <v>0</v>
      </c>
      <c r="J807" s="21" t="b">
        <f>OR(ISNUMBER(MATCH(ggPay[[#This Row],[payer]], $B$2:B806, 0)), ISNUMBER(MATCH(ggPay[[#This Row],[payer]], B808:$B$4998, 0)))</f>
        <v>1</v>
      </c>
      <c r="K807" s="21" t="b">
        <v>1</v>
      </c>
      <c r="L807" s="96" t="s">
        <v>5924</v>
      </c>
    </row>
    <row r="808" spans="1:12">
      <c r="A808" s="107" t="s">
        <v>17483</v>
      </c>
      <c r="B808" s="89">
        <v>346534</v>
      </c>
      <c r="C808" s="89">
        <v>1116064</v>
      </c>
      <c r="D808" s="89">
        <v>100</v>
      </c>
      <c r="E808" s="89">
        <v>2</v>
      </c>
      <c r="F808" s="89"/>
      <c r="G808" s="21" t="str">
        <f>INDEX(Partner_details[name], MATCH(ggPay[[#This Row],[payee]], Partner_details[user id], 0))</f>
        <v xml:space="preserve">Lilit Alexanyan </v>
      </c>
      <c r="H808" s="21" t="str">
        <f>INDEX(Partner_details[companyName], MATCH(ggPay[[#This Row],[payee]], Partner_details[user id], 0))</f>
        <v>Arctic Fox</v>
      </c>
      <c r="I808" s="21" t="b">
        <f>ISNUMBER(MATCH(ggPay[[#This Row],[payer]], gg_teammates[ID], 0))</f>
        <v>0</v>
      </c>
      <c r="J808" s="21" t="b">
        <f>OR(ISNUMBER(MATCH(ggPay[[#This Row],[payer]], $B$2:B807, 0)), ISNUMBER(MATCH(ggPay[[#This Row],[payer]], B809:$B$4998, 0)))</f>
        <v>1</v>
      </c>
      <c r="K808" s="21" t="b">
        <v>0</v>
      </c>
      <c r="L808" s="96" t="s">
        <v>5924</v>
      </c>
    </row>
    <row r="809" spans="1:12">
      <c r="A809" s="107" t="s">
        <v>17484</v>
      </c>
      <c r="B809" s="89">
        <v>798</v>
      </c>
      <c r="C809" s="89">
        <v>248736</v>
      </c>
      <c r="D809" s="89">
        <v>500</v>
      </c>
      <c r="E809" s="89">
        <v>2</v>
      </c>
      <c r="F809" s="89"/>
      <c r="G809" s="21" t="str">
        <f>INDEX(Partner_details[name], MATCH(ggPay[[#This Row],[payee]], Partner_details[user id], 0))</f>
        <v>Karo</v>
      </c>
      <c r="H809" s="21" t="str">
        <f>INDEX(Partner_details[companyName], MATCH(ggPay[[#This Row],[payee]], Partner_details[user id], 0))</f>
        <v>Venlo</v>
      </c>
      <c r="I809" s="21" t="b">
        <f>ISNUMBER(MATCH(ggPay[[#This Row],[payer]], gg_teammates[ID], 0))</f>
        <v>1</v>
      </c>
      <c r="J809" s="21" t="b">
        <f>OR(ISNUMBER(MATCH(ggPay[[#This Row],[payer]], $B$2:B808, 0)), ISNUMBER(MATCH(ggPay[[#This Row],[payer]], B810:$B$4998, 0)))</f>
        <v>1</v>
      </c>
      <c r="K809" s="21" t="b">
        <v>0</v>
      </c>
      <c r="L809" s="96" t="s">
        <v>5924</v>
      </c>
    </row>
    <row r="810" spans="1:12">
      <c r="A810" s="107" t="s">
        <v>17485</v>
      </c>
      <c r="B810" s="89">
        <v>1112754</v>
      </c>
      <c r="C810" s="89">
        <v>1091352</v>
      </c>
      <c r="D810" s="89">
        <v>1000</v>
      </c>
      <c r="E810" s="89">
        <v>2</v>
      </c>
      <c r="F810" s="89"/>
      <c r="G810" s="21" t="str">
        <f>INDEX(Partner_details[name], MATCH(ggPay[[#This Row],[payee]], Partner_details[user id], 0))</f>
        <v>Paul Armenia</v>
      </c>
      <c r="H810" s="21" t="str">
        <f>INDEX(Partner_details[companyName], MATCH(ggPay[[#This Row],[payee]], Partner_details[user id], 0))</f>
        <v>Paul</v>
      </c>
      <c r="I810" s="21" t="b">
        <f>ISNUMBER(MATCH(ggPay[[#This Row],[payer]], gg_teammates[ID], 0))</f>
        <v>0</v>
      </c>
      <c r="J810" s="21" t="b">
        <f>OR(ISNUMBER(MATCH(ggPay[[#This Row],[payer]], $B$2:B809, 0)), ISNUMBER(MATCH(ggPay[[#This Row],[payer]], B811:$B$4998, 0)))</f>
        <v>0</v>
      </c>
      <c r="K810" s="21" t="b">
        <v>1</v>
      </c>
      <c r="L810" s="96" t="s">
        <v>5924</v>
      </c>
    </row>
    <row r="811" spans="1:12">
      <c r="A811" s="107" t="s">
        <v>17486</v>
      </c>
      <c r="B811" s="89">
        <v>1123314</v>
      </c>
      <c r="C811" s="89">
        <v>1113529</v>
      </c>
      <c r="D811" s="89">
        <v>700</v>
      </c>
      <c r="E811" s="89">
        <v>2</v>
      </c>
      <c r="F811" s="89"/>
      <c r="G811" s="21" t="str">
        <f>INDEX(Partner_details[name], MATCH(ggPay[[#This Row],[payee]], Partner_details[user id], 0))</f>
        <v>Diana</v>
      </c>
      <c r="H811" s="21" t="str">
        <f>INDEX(Partner_details[companyName], MATCH(ggPay[[#This Row],[payee]], Partner_details[user id], 0))</f>
        <v>Bisquit</v>
      </c>
      <c r="I811" s="21" t="b">
        <f>ISNUMBER(MATCH(ggPay[[#This Row],[payer]], gg_teammates[ID], 0))</f>
        <v>0</v>
      </c>
      <c r="J811" s="21" t="b">
        <f>OR(ISNUMBER(MATCH(ggPay[[#This Row],[payer]], $B$2:B810, 0)), ISNUMBER(MATCH(ggPay[[#This Row],[payer]], B812:$B$4998, 0)))</f>
        <v>1</v>
      </c>
      <c r="K811" s="21" t="b">
        <v>0</v>
      </c>
      <c r="L811" s="96" t="s">
        <v>5924</v>
      </c>
    </row>
    <row r="812" spans="1:12">
      <c r="A812" s="107" t="s">
        <v>17487</v>
      </c>
      <c r="B812" s="89">
        <v>1061654</v>
      </c>
      <c r="C812" s="89">
        <v>1113529</v>
      </c>
      <c r="D812" s="89">
        <v>500</v>
      </c>
      <c r="E812" s="89">
        <v>2</v>
      </c>
      <c r="F812" s="89"/>
      <c r="G812" s="21" t="str">
        <f>INDEX(Partner_details[name], MATCH(ggPay[[#This Row],[payee]], Partner_details[user id], 0))</f>
        <v>Diana</v>
      </c>
      <c r="H812" s="21" t="str">
        <f>INDEX(Partner_details[companyName], MATCH(ggPay[[#This Row],[payee]], Partner_details[user id], 0))</f>
        <v>Bisquit</v>
      </c>
      <c r="I812" s="21" t="b">
        <f>ISNUMBER(MATCH(ggPay[[#This Row],[payer]], gg_teammates[ID], 0))</f>
        <v>0</v>
      </c>
      <c r="J812" s="21" t="b">
        <f>OR(ISNUMBER(MATCH(ggPay[[#This Row],[payer]], $B$2:B811, 0)), ISNUMBER(MATCH(ggPay[[#This Row],[payer]], B813:$B$4998, 0)))</f>
        <v>1</v>
      </c>
      <c r="K812" s="21" t="b">
        <v>1</v>
      </c>
      <c r="L812" s="96" t="s">
        <v>5924</v>
      </c>
    </row>
    <row r="813" spans="1:12">
      <c r="A813" s="107" t="s">
        <v>17488</v>
      </c>
      <c r="B813" s="89">
        <v>833134</v>
      </c>
      <c r="C813" s="89">
        <v>815282</v>
      </c>
      <c r="D813" s="89">
        <v>500</v>
      </c>
      <c r="E813" s="89">
        <v>2</v>
      </c>
      <c r="F813" s="89"/>
      <c r="G813" s="21" t="str">
        <f>INDEX(Partner_details[name], MATCH(ggPay[[#This Row],[payee]], Partner_details[user id], 0))</f>
        <v>Mane Koshkakaryan</v>
      </c>
      <c r="H813" s="21" t="str">
        <f>INDEX(Partner_details[companyName], MATCH(ggPay[[#This Row],[payee]], Partner_details[user id], 0))</f>
        <v>Bisquit</v>
      </c>
      <c r="I813" s="21" t="b">
        <f>ISNUMBER(MATCH(ggPay[[#This Row],[payer]], gg_teammates[ID], 0))</f>
        <v>0</v>
      </c>
      <c r="J813" s="21" t="b">
        <f>OR(ISNUMBER(MATCH(ggPay[[#This Row],[payer]], $B$2:B812, 0)), ISNUMBER(MATCH(ggPay[[#This Row],[payer]], B814:$B$4998, 0)))</f>
        <v>1</v>
      </c>
      <c r="K813" s="21" t="b">
        <v>0</v>
      </c>
      <c r="L813" s="96" t="s">
        <v>5924</v>
      </c>
    </row>
    <row r="814" spans="1:12" hidden="1">
      <c r="A814" s="107" t="s">
        <v>17489</v>
      </c>
      <c r="B814" s="89">
        <v>847907</v>
      </c>
      <c r="C814" s="89">
        <v>80996</v>
      </c>
      <c r="D814" s="89">
        <v>500</v>
      </c>
      <c r="E814" s="89">
        <v>3</v>
      </c>
      <c r="F814" s="89" t="s">
        <v>6127</v>
      </c>
      <c r="G814" s="21" t="str">
        <f>INDEX(Partner_details[name], MATCH(ggPay[[#This Row],[payee]], Partner_details[user id], 0))</f>
        <v>Lumen Coffee</v>
      </c>
      <c r="H814" s="21" t="str">
        <f>INDEX(Partner_details[companyName], MATCH(ggPay[[#This Row],[payee]], Partner_details[user id], 0))</f>
        <v>Lumen Coffee</v>
      </c>
      <c r="I814" s="21" t="b">
        <f>ISNUMBER(MATCH(ggPay[[#This Row],[payer]], gg_teammates[ID], 0))</f>
        <v>0</v>
      </c>
      <c r="J814" s="21" t="b">
        <f>OR(ISNUMBER(MATCH(ggPay[[#This Row],[payer]], $B$2:B813, 0)), ISNUMBER(MATCH(ggPay[[#This Row],[payer]], B815:$B$4998, 0)))</f>
        <v>1</v>
      </c>
      <c r="K814" s="21" t="b">
        <v>0</v>
      </c>
      <c r="L814" s="96" t="s">
        <v>5924</v>
      </c>
    </row>
    <row r="815" spans="1:12">
      <c r="A815" s="107" t="s">
        <v>17490</v>
      </c>
      <c r="B815" s="89">
        <v>346534</v>
      </c>
      <c r="C815" s="89">
        <v>1116064</v>
      </c>
      <c r="D815" s="89">
        <v>100</v>
      </c>
      <c r="E815" s="89">
        <v>2</v>
      </c>
      <c r="F815" s="89"/>
      <c r="G815" s="21" t="str">
        <f>INDEX(Partner_details[name], MATCH(ggPay[[#This Row],[payee]], Partner_details[user id], 0))</f>
        <v xml:space="preserve">Lilit Alexanyan </v>
      </c>
      <c r="H815" s="21" t="str">
        <f>INDEX(Partner_details[companyName], MATCH(ggPay[[#This Row],[payee]], Partner_details[user id], 0))</f>
        <v>Arctic Fox</v>
      </c>
      <c r="I815" s="21" t="b">
        <f>ISNUMBER(MATCH(ggPay[[#This Row],[payer]], gg_teammates[ID], 0))</f>
        <v>0</v>
      </c>
      <c r="J815" s="21" t="b">
        <f>OR(ISNUMBER(MATCH(ggPay[[#This Row],[payer]], $B$2:B814, 0)), ISNUMBER(MATCH(ggPay[[#This Row],[payer]], B816:$B$4998, 0)))</f>
        <v>1</v>
      </c>
      <c r="K815" s="21" t="b">
        <v>0</v>
      </c>
      <c r="L815" s="96" t="s">
        <v>5924</v>
      </c>
    </row>
    <row r="816" spans="1:12">
      <c r="A816" s="107" t="s">
        <v>17491</v>
      </c>
      <c r="B816" s="89">
        <v>120116</v>
      </c>
      <c r="C816" s="89">
        <v>36972</v>
      </c>
      <c r="D816" s="89">
        <v>500</v>
      </c>
      <c r="E816" s="89">
        <v>2</v>
      </c>
      <c r="F816" s="89"/>
      <c r="G816" s="21" t="str">
        <f>INDEX(Partner_details[name], MATCH(ggPay[[#This Row],[payee]], Partner_details[user id], 0))</f>
        <v xml:space="preserve">Byblos Restaurant </v>
      </c>
      <c r="H816" s="21" t="str">
        <f>INDEX(Partner_details[companyName], MATCH(ggPay[[#This Row],[payee]], Partner_details[user id], 0))</f>
        <v>Byblos</v>
      </c>
      <c r="I816" s="21" t="b">
        <f>ISNUMBER(MATCH(ggPay[[#This Row],[payer]], gg_teammates[ID], 0))</f>
        <v>0</v>
      </c>
      <c r="J816" s="21" t="b">
        <f>OR(ISNUMBER(MATCH(ggPay[[#This Row],[payer]], $B$2:B815, 0)), ISNUMBER(MATCH(ggPay[[#This Row],[payer]], B817:$B$4998, 0)))</f>
        <v>0</v>
      </c>
      <c r="K816" s="21" t="b">
        <v>1</v>
      </c>
      <c r="L816" s="96" t="s">
        <v>5924</v>
      </c>
    </row>
    <row r="817" spans="1:12">
      <c r="A817" s="107" t="s">
        <v>17492</v>
      </c>
      <c r="B817" s="89">
        <v>1122602</v>
      </c>
      <c r="C817" s="89">
        <v>1113529</v>
      </c>
      <c r="D817" s="89">
        <v>1000</v>
      </c>
      <c r="E817" s="89">
        <v>2</v>
      </c>
      <c r="F817" s="89"/>
      <c r="G817" s="21" t="str">
        <f>INDEX(Partner_details[name], MATCH(ggPay[[#This Row],[payee]], Partner_details[user id], 0))</f>
        <v>Diana</v>
      </c>
      <c r="H817" s="21" t="str">
        <f>INDEX(Partner_details[companyName], MATCH(ggPay[[#This Row],[payee]], Partner_details[user id], 0))</f>
        <v>Bisquit</v>
      </c>
      <c r="I817" s="21" t="b">
        <f>ISNUMBER(MATCH(ggPay[[#This Row],[payer]], gg_teammates[ID], 0))</f>
        <v>0</v>
      </c>
      <c r="J817" s="21" t="b">
        <f>OR(ISNUMBER(MATCH(ggPay[[#This Row],[payer]], $B$2:B816, 0)), ISNUMBER(MATCH(ggPay[[#This Row],[payer]], B818:$B$4998, 0)))</f>
        <v>1</v>
      </c>
      <c r="K817" s="21" t="b">
        <v>0</v>
      </c>
      <c r="L817" s="96" t="s">
        <v>5924</v>
      </c>
    </row>
    <row r="818" spans="1:12">
      <c r="A818" s="107" t="s">
        <v>17493</v>
      </c>
      <c r="B818" s="89">
        <v>905059</v>
      </c>
      <c r="C818" s="89">
        <v>815282</v>
      </c>
      <c r="D818" s="89">
        <v>500</v>
      </c>
      <c r="E818" s="89">
        <v>2</v>
      </c>
      <c r="F818" s="89"/>
      <c r="G818" s="21" t="str">
        <f>INDEX(Partner_details[name], MATCH(ggPay[[#This Row],[payee]], Partner_details[user id], 0))</f>
        <v>Mane Koshkakaryan</v>
      </c>
      <c r="H818" s="21" t="str">
        <f>INDEX(Partner_details[companyName], MATCH(ggPay[[#This Row],[payee]], Partner_details[user id], 0))</f>
        <v>Bisquit</v>
      </c>
      <c r="I818" s="21" t="b">
        <f>ISNUMBER(MATCH(ggPay[[#This Row],[payer]], gg_teammates[ID], 0))</f>
        <v>0</v>
      </c>
      <c r="J818" s="21" t="b">
        <f>OR(ISNUMBER(MATCH(ggPay[[#This Row],[payer]], $B$2:B817, 0)), ISNUMBER(MATCH(ggPay[[#This Row],[payer]], B819:$B$4998, 0)))</f>
        <v>1</v>
      </c>
      <c r="K818" s="21" t="b">
        <v>1</v>
      </c>
      <c r="L818" s="96" t="s">
        <v>5924</v>
      </c>
    </row>
    <row r="819" spans="1:12">
      <c r="A819" s="107" t="s">
        <v>17494</v>
      </c>
      <c r="B819" s="89">
        <v>881457</v>
      </c>
      <c r="C819" s="89">
        <v>1091356</v>
      </c>
      <c r="D819" s="89">
        <v>500</v>
      </c>
      <c r="E819" s="89">
        <v>2</v>
      </c>
      <c r="F819" s="89"/>
      <c r="G819" s="21" t="str">
        <f>INDEX(Partner_details[name], MATCH(ggPay[[#This Row],[payee]], Partner_details[user id], 0))</f>
        <v>Malocco</v>
      </c>
      <c r="H819" s="21" t="str">
        <f>INDEX(Partner_details[companyName], MATCH(ggPay[[#This Row],[payee]], Partner_details[user id], 0))</f>
        <v>Malocco</v>
      </c>
      <c r="I819" s="21" t="b">
        <f>ISNUMBER(MATCH(ggPay[[#This Row],[payer]], gg_teammates[ID], 0))</f>
        <v>0</v>
      </c>
      <c r="J819" s="21" t="b">
        <f>OR(ISNUMBER(MATCH(ggPay[[#This Row],[payer]], $B$2:B818, 0)), ISNUMBER(MATCH(ggPay[[#This Row],[payer]], B820:$B$4998, 0)))</f>
        <v>0</v>
      </c>
      <c r="K819" s="21" t="b">
        <v>1</v>
      </c>
      <c r="L819" s="96" t="s">
        <v>5924</v>
      </c>
    </row>
    <row r="820" spans="1:12">
      <c r="A820" s="107" t="s">
        <v>17495</v>
      </c>
      <c r="B820" s="89">
        <v>74501</v>
      </c>
      <c r="C820" s="89">
        <v>1091356</v>
      </c>
      <c r="D820" s="89">
        <v>500</v>
      </c>
      <c r="E820" s="89">
        <v>2</v>
      </c>
      <c r="F820" s="89"/>
      <c r="G820" s="21" t="str">
        <f>INDEX(Partner_details[name], MATCH(ggPay[[#This Row],[payee]], Partner_details[user id], 0))</f>
        <v>Malocco</v>
      </c>
      <c r="H820" s="21" t="str">
        <f>INDEX(Partner_details[companyName], MATCH(ggPay[[#This Row],[payee]], Partner_details[user id], 0))</f>
        <v>Malocco</v>
      </c>
      <c r="I820" s="21" t="b">
        <f>ISNUMBER(MATCH(ggPay[[#This Row],[payer]], gg_teammates[ID], 0))</f>
        <v>0</v>
      </c>
      <c r="J820" s="21" t="b">
        <f>OR(ISNUMBER(MATCH(ggPay[[#This Row],[payer]], $B$2:B819, 0)), ISNUMBER(MATCH(ggPay[[#This Row],[payer]], B821:$B$4998, 0)))</f>
        <v>1</v>
      </c>
      <c r="K820" s="21" t="b">
        <v>0</v>
      </c>
      <c r="L820" s="96" t="s">
        <v>5924</v>
      </c>
    </row>
    <row r="821" spans="1:12">
      <c r="A821" s="107" t="s">
        <v>17496</v>
      </c>
      <c r="B821" s="89">
        <v>39317</v>
      </c>
      <c r="C821" s="89">
        <v>1096497</v>
      </c>
      <c r="D821" s="89">
        <v>1000</v>
      </c>
      <c r="E821" s="89">
        <v>2</v>
      </c>
      <c r="F821" s="89"/>
      <c r="G821" s="21" t="str">
        <f>INDEX(Partner_details[name], MATCH(ggPay[[#This Row],[payee]], Partner_details[user id], 0))</f>
        <v>Smoking Chef</v>
      </c>
      <c r="H821" s="21" t="str">
        <f>INDEX(Partner_details[companyName], MATCH(ggPay[[#This Row],[payee]], Partner_details[user id], 0))</f>
        <v>Smoking Chef</v>
      </c>
      <c r="I821" s="21" t="b">
        <f>ISNUMBER(MATCH(ggPay[[#This Row],[payer]], gg_teammates[ID], 0))</f>
        <v>0</v>
      </c>
      <c r="J821" s="21" t="b">
        <f>OR(ISNUMBER(MATCH(ggPay[[#This Row],[payer]], $B$2:B820, 0)), ISNUMBER(MATCH(ggPay[[#This Row],[payer]], B822:$B$4998, 0)))</f>
        <v>1</v>
      </c>
      <c r="K821" s="21" t="b">
        <v>0</v>
      </c>
      <c r="L821" s="96" t="s">
        <v>5924</v>
      </c>
    </row>
    <row r="822" spans="1:12" ht="15.75" customHeight="1">
      <c r="A822" s="107" t="s">
        <v>17497</v>
      </c>
      <c r="B822" s="89">
        <v>3586</v>
      </c>
      <c r="C822" s="89">
        <v>815282</v>
      </c>
      <c r="D822" s="89">
        <v>500</v>
      </c>
      <c r="E822" s="89">
        <v>2</v>
      </c>
      <c r="F822" s="89"/>
      <c r="G822" s="21" t="str">
        <f>INDEX(Partner_details[name], MATCH(ggPay[[#This Row],[payee]], Partner_details[user id], 0))</f>
        <v>Mane Koshkakaryan</v>
      </c>
      <c r="H822" s="21" t="str">
        <f>INDEX(Partner_details[companyName], MATCH(ggPay[[#This Row],[payee]], Partner_details[user id], 0))</f>
        <v>Bisquit</v>
      </c>
      <c r="I822" s="21" t="b">
        <f>ISNUMBER(MATCH(ggPay[[#This Row],[payer]], gg_teammates[ID], 0))</f>
        <v>0</v>
      </c>
      <c r="J822" s="21" t="b">
        <f>OR(ISNUMBER(MATCH(ggPay[[#This Row],[payer]], $B$2:B821, 0)), ISNUMBER(MATCH(ggPay[[#This Row],[payer]], B823:$B$4998, 0)))</f>
        <v>0</v>
      </c>
      <c r="K822" s="21" t="b">
        <v>0</v>
      </c>
      <c r="L822" s="96" t="s">
        <v>5924</v>
      </c>
    </row>
    <row r="823" spans="1:12">
      <c r="A823" s="107" t="s">
        <v>17498</v>
      </c>
      <c r="B823" s="89">
        <v>946846</v>
      </c>
      <c r="C823" s="89">
        <v>36972</v>
      </c>
      <c r="D823" s="89">
        <v>500</v>
      </c>
      <c r="E823" s="89">
        <v>2</v>
      </c>
      <c r="F823" s="89"/>
      <c r="G823" s="21" t="str">
        <f>INDEX(Partner_details[name], MATCH(ggPay[[#This Row],[payee]], Partner_details[user id], 0))</f>
        <v xml:space="preserve">Byblos Restaurant </v>
      </c>
      <c r="H823" s="21" t="str">
        <f>INDEX(Partner_details[companyName], MATCH(ggPay[[#This Row],[payee]], Partner_details[user id], 0))</f>
        <v>Byblos</v>
      </c>
      <c r="I823" s="21" t="b">
        <f>ISNUMBER(MATCH(ggPay[[#This Row],[payer]], gg_teammates[ID], 0))</f>
        <v>0</v>
      </c>
      <c r="J823" s="21" t="b">
        <f>OR(ISNUMBER(MATCH(ggPay[[#This Row],[payer]], $B$2:B822, 0)), ISNUMBER(MATCH(ggPay[[#This Row],[payer]], B824:$B$4998, 0)))</f>
        <v>0</v>
      </c>
      <c r="K823" s="21" t="b">
        <v>1</v>
      </c>
      <c r="L823" s="96" t="s">
        <v>5924</v>
      </c>
    </row>
    <row r="824" spans="1:12">
      <c r="A824" s="107" t="s">
        <v>17499</v>
      </c>
      <c r="B824" s="89">
        <v>1120284</v>
      </c>
      <c r="C824" s="89">
        <v>815282</v>
      </c>
      <c r="D824" s="89">
        <v>1000</v>
      </c>
      <c r="E824" s="89">
        <v>2</v>
      </c>
      <c r="F824" s="89"/>
      <c r="G824" s="21" t="str">
        <f>INDEX(Partner_details[name], MATCH(ggPay[[#This Row],[payee]], Partner_details[user id], 0))</f>
        <v>Mane Koshkakaryan</v>
      </c>
      <c r="H824" s="21" t="str">
        <f>INDEX(Partner_details[companyName], MATCH(ggPay[[#This Row],[payee]], Partner_details[user id], 0))</f>
        <v>Bisquit</v>
      </c>
      <c r="I824" s="21" t="b">
        <f>ISNUMBER(MATCH(ggPay[[#This Row],[payer]], gg_teammates[ID], 0))</f>
        <v>0</v>
      </c>
      <c r="J824" s="21" t="b">
        <f>OR(ISNUMBER(MATCH(ggPay[[#This Row],[payer]], $B$2:B823, 0)), ISNUMBER(MATCH(ggPay[[#This Row],[payer]], B825:$B$4998, 0)))</f>
        <v>1</v>
      </c>
      <c r="K824" s="21" t="b">
        <v>0</v>
      </c>
      <c r="L824" s="96" t="s">
        <v>5924</v>
      </c>
    </row>
    <row r="825" spans="1:12">
      <c r="A825" s="107" t="s">
        <v>17500</v>
      </c>
      <c r="B825" s="89">
        <v>20631</v>
      </c>
      <c r="C825" s="89">
        <v>815282</v>
      </c>
      <c r="D825" s="89">
        <v>500</v>
      </c>
      <c r="E825" s="89">
        <v>2</v>
      </c>
      <c r="F825" s="89"/>
      <c r="G825" s="21" t="str">
        <f>INDEX(Partner_details[name], MATCH(ggPay[[#This Row],[payee]], Partner_details[user id], 0))</f>
        <v>Mane Koshkakaryan</v>
      </c>
      <c r="H825" s="21" t="str">
        <f>INDEX(Partner_details[companyName], MATCH(ggPay[[#This Row],[payee]], Partner_details[user id], 0))</f>
        <v>Bisquit</v>
      </c>
      <c r="I825" s="21" t="b">
        <f>ISNUMBER(MATCH(ggPay[[#This Row],[payer]], gg_teammates[ID], 0))</f>
        <v>0</v>
      </c>
      <c r="J825" s="21" t="b">
        <f>OR(ISNUMBER(MATCH(ggPay[[#This Row],[payer]], $B$2:B824, 0)), ISNUMBER(MATCH(ggPay[[#This Row],[payer]], B826:$B$4998, 0)))</f>
        <v>1</v>
      </c>
      <c r="K825" s="21" t="b">
        <v>0</v>
      </c>
      <c r="L825" s="96" t="s">
        <v>5924</v>
      </c>
    </row>
    <row r="826" spans="1:12">
      <c r="A826" s="107" t="s">
        <v>17501</v>
      </c>
      <c r="B826" s="89">
        <v>906228</v>
      </c>
      <c r="C826" s="89">
        <v>1109476</v>
      </c>
      <c r="D826" s="89">
        <v>1000</v>
      </c>
      <c r="E826" s="89">
        <v>2</v>
      </c>
      <c r="F826" s="89"/>
      <c r="G826" s="21" t="str">
        <f>INDEX(Partner_details[name], MATCH(ggPay[[#This Row],[payee]], Partner_details[user id], 0))</f>
        <v>Nor Aleppo</v>
      </c>
      <c r="H826" s="21" t="str">
        <f>INDEX(Partner_details[companyName], MATCH(ggPay[[#This Row],[payee]], Partner_details[user id], 0))</f>
        <v>Noraleppo</v>
      </c>
      <c r="I826" s="21" t="b">
        <f>ISNUMBER(MATCH(ggPay[[#This Row],[payer]], gg_teammates[ID], 0))</f>
        <v>0</v>
      </c>
      <c r="J826" s="21" t="b">
        <f>OR(ISNUMBER(MATCH(ggPay[[#This Row],[payer]], $B$2:B825, 0)), ISNUMBER(MATCH(ggPay[[#This Row],[payer]], B827:$B$4998, 0)))</f>
        <v>0</v>
      </c>
      <c r="K826" s="21" t="b">
        <v>1</v>
      </c>
      <c r="L826" s="96" t="s">
        <v>5924</v>
      </c>
    </row>
    <row r="827" spans="1:12">
      <c r="A827" s="107" t="s">
        <v>17502</v>
      </c>
      <c r="B827" s="89">
        <v>988596</v>
      </c>
      <c r="C827" s="89">
        <v>1096497</v>
      </c>
      <c r="D827" s="89">
        <v>10000</v>
      </c>
      <c r="E827" s="89">
        <v>2</v>
      </c>
      <c r="F827" s="89"/>
      <c r="G827" s="21" t="str">
        <f>INDEX(Partner_details[name], MATCH(ggPay[[#This Row],[payee]], Partner_details[user id], 0))</f>
        <v>Smoking Chef</v>
      </c>
      <c r="H827" s="21" t="str">
        <f>INDEX(Partner_details[companyName], MATCH(ggPay[[#This Row],[payee]], Partner_details[user id], 0))</f>
        <v>Smoking Chef</v>
      </c>
      <c r="I827" s="21" t="b">
        <f>ISNUMBER(MATCH(ggPay[[#This Row],[payer]], gg_teammates[ID], 0))</f>
        <v>0</v>
      </c>
      <c r="J827" s="21" t="b">
        <f>OR(ISNUMBER(MATCH(ggPay[[#This Row],[payer]], $B$2:B826, 0)), ISNUMBER(MATCH(ggPay[[#This Row],[payer]], B828:$B$4998, 0)))</f>
        <v>0</v>
      </c>
      <c r="K827" s="21" t="b">
        <v>1</v>
      </c>
      <c r="L827" s="96" t="s">
        <v>5924</v>
      </c>
    </row>
    <row r="828" spans="1:12">
      <c r="A828" s="107" t="s">
        <v>17503</v>
      </c>
      <c r="B828" s="89">
        <v>1035309</v>
      </c>
      <c r="C828" s="89">
        <v>135322</v>
      </c>
      <c r="D828" s="89">
        <v>100</v>
      </c>
      <c r="E828" s="89">
        <v>2</v>
      </c>
      <c r="F828" s="89"/>
      <c r="G828" s="21" t="str">
        <f>INDEX(Partner_details[name], MATCH(ggPay[[#This Row],[payee]], Partner_details[user id], 0))</f>
        <v>Mher</v>
      </c>
      <c r="H828" s="21" t="str">
        <f>INDEX(Partner_details[companyName], MATCH(ggPay[[#This Row],[payee]], Partner_details[user id], 0))</f>
        <v>gg cjsc</v>
      </c>
      <c r="I828" s="21" t="b">
        <f>ISNUMBER(MATCH(ggPay[[#This Row],[payer]], gg_teammates[ID], 0))</f>
        <v>1</v>
      </c>
      <c r="J828" s="21" t="b">
        <f>OR(ISNUMBER(MATCH(ggPay[[#This Row],[payer]], $B$2:B827, 0)), ISNUMBER(MATCH(ggPay[[#This Row],[payer]], B829:$B$4998, 0)))</f>
        <v>0</v>
      </c>
      <c r="K828" s="21" t="b">
        <v>1</v>
      </c>
      <c r="L828" s="96" t="s">
        <v>5924</v>
      </c>
    </row>
    <row r="829" spans="1:12">
      <c r="A829" s="107" t="s">
        <v>17503</v>
      </c>
      <c r="B829" s="89">
        <v>22296</v>
      </c>
      <c r="C829" s="89">
        <v>6596</v>
      </c>
      <c r="D829" s="89">
        <v>2000</v>
      </c>
      <c r="E829" s="89">
        <v>2</v>
      </c>
      <c r="F829" s="89"/>
      <c r="G829" s="21" t="str">
        <f>INDEX(Partner_details[name], MATCH(ggPay[[#This Row],[payee]], Partner_details[user id], 0))</f>
        <v>Ethnoraph</v>
      </c>
      <c r="H829" s="21" t="str">
        <f>INDEX(Partner_details[companyName], MATCH(ggPay[[#This Row],[payee]], Partner_details[user id], 0))</f>
        <v>Beer Academy</v>
      </c>
      <c r="I829" s="21" t="b">
        <f>ISNUMBER(MATCH(ggPay[[#This Row],[payer]], gg_teammates[ID], 0))</f>
        <v>0</v>
      </c>
      <c r="J829" s="21" t="b">
        <f>OR(ISNUMBER(MATCH(ggPay[[#This Row],[payer]], $B$2:B828, 0)), ISNUMBER(MATCH(ggPay[[#This Row],[payer]], B830:$B$4998, 0)))</f>
        <v>1</v>
      </c>
      <c r="K829" s="21" t="b">
        <v>1</v>
      </c>
      <c r="L829" s="96" t="s">
        <v>5924</v>
      </c>
    </row>
    <row r="830" spans="1:12" hidden="1">
      <c r="A830" s="107" t="s">
        <v>17504</v>
      </c>
      <c r="B830" s="89">
        <v>22296</v>
      </c>
      <c r="C830" s="89">
        <v>6596</v>
      </c>
      <c r="D830" s="89">
        <v>2000</v>
      </c>
      <c r="E830" s="89">
        <v>3</v>
      </c>
      <c r="F830" s="89" t="s">
        <v>5939</v>
      </c>
      <c r="G830" s="21" t="str">
        <f>INDEX(Partner_details[name], MATCH(ggPay[[#This Row],[payee]], Partner_details[user id], 0))</f>
        <v>Ethnoraph</v>
      </c>
      <c r="H830" s="21" t="str">
        <f>INDEX(Partner_details[companyName], MATCH(ggPay[[#This Row],[payee]], Partner_details[user id], 0))</f>
        <v>Beer Academy</v>
      </c>
      <c r="I830" s="21" t="b">
        <f>ISNUMBER(MATCH(ggPay[[#This Row],[payer]], gg_teammates[ID], 0))</f>
        <v>0</v>
      </c>
      <c r="J830" s="21" t="b">
        <f>OR(ISNUMBER(MATCH(ggPay[[#This Row],[payer]], $B$2:B829, 0)), ISNUMBER(MATCH(ggPay[[#This Row],[payer]], B831:$B$4998, 0)))</f>
        <v>1</v>
      </c>
      <c r="K830" s="21" t="b">
        <v>0</v>
      </c>
      <c r="L830" s="96" t="s">
        <v>5924</v>
      </c>
    </row>
    <row r="831" spans="1:12">
      <c r="A831" s="107" t="s">
        <v>17505</v>
      </c>
      <c r="B831" s="89">
        <v>479715</v>
      </c>
      <c r="C831" s="89">
        <v>135322</v>
      </c>
      <c r="D831" s="89">
        <v>300</v>
      </c>
      <c r="E831" s="89">
        <v>2</v>
      </c>
      <c r="F831" s="89"/>
      <c r="G831" s="21" t="str">
        <f>INDEX(Partner_details[name], MATCH(ggPay[[#This Row],[payee]], Partner_details[user id], 0))</f>
        <v>Mher</v>
      </c>
      <c r="H831" s="21" t="str">
        <f>INDEX(Partner_details[companyName], MATCH(ggPay[[#This Row],[payee]], Partner_details[user id], 0))</f>
        <v>gg cjsc</v>
      </c>
      <c r="I831" s="21" t="b">
        <f>ISNUMBER(MATCH(ggPay[[#This Row],[payer]], gg_teammates[ID], 0))</f>
        <v>1</v>
      </c>
      <c r="J831" s="21" t="b">
        <f>OR(ISNUMBER(MATCH(ggPay[[#This Row],[payer]], $B$2:B830, 0)), ISNUMBER(MATCH(ggPay[[#This Row],[payer]], B832:$B$4998, 0)))</f>
        <v>1</v>
      </c>
      <c r="K831" s="21" t="b">
        <v>0</v>
      </c>
      <c r="L831" s="96" t="s">
        <v>5924</v>
      </c>
    </row>
    <row r="832" spans="1:12">
      <c r="A832" s="107" t="s">
        <v>17506</v>
      </c>
      <c r="B832" s="89">
        <v>91561</v>
      </c>
      <c r="C832" s="89">
        <v>105886</v>
      </c>
      <c r="D832" s="89">
        <v>1000</v>
      </c>
      <c r="E832" s="89">
        <v>2</v>
      </c>
      <c r="F832" s="89"/>
      <c r="G832" s="21" t="str">
        <f>INDEX(Partner_details[name], MATCH(ggPay[[#This Row],[payee]], Partner_details[user id], 0))</f>
        <v>Mov</v>
      </c>
      <c r="H832" s="21" t="str">
        <f>INDEX(Partner_details[companyName], MATCH(ggPay[[#This Row],[payee]], Partner_details[user id], 0))</f>
        <v>Avetis Grigoryan</v>
      </c>
      <c r="I832" s="21" t="b">
        <f>ISNUMBER(MATCH(ggPay[[#This Row],[payer]], gg_teammates[ID], 0))</f>
        <v>0</v>
      </c>
      <c r="J832" s="21" t="b">
        <f>OR(ISNUMBER(MATCH(ggPay[[#This Row],[payer]], $B$2:B831, 0)), ISNUMBER(MATCH(ggPay[[#This Row],[payer]], B833:$B$4998, 0)))</f>
        <v>1</v>
      </c>
      <c r="K832" s="21" t="b">
        <v>0</v>
      </c>
      <c r="L832" s="96" t="s">
        <v>5924</v>
      </c>
    </row>
    <row r="833" spans="1:12">
      <c r="A833" s="107" t="s">
        <v>17507</v>
      </c>
      <c r="B833" s="89">
        <v>753547</v>
      </c>
      <c r="C833" s="89">
        <v>1091352</v>
      </c>
      <c r="D833" s="89">
        <v>1500</v>
      </c>
      <c r="E833" s="89">
        <v>2</v>
      </c>
      <c r="F833" s="89"/>
      <c r="G833" s="21" t="str">
        <f>INDEX(Partner_details[name], MATCH(ggPay[[#This Row],[payee]], Partner_details[user id], 0))</f>
        <v>Paul Armenia</v>
      </c>
      <c r="H833" s="21" t="str">
        <f>INDEX(Partner_details[companyName], MATCH(ggPay[[#This Row],[payee]], Partner_details[user id], 0))</f>
        <v>Paul</v>
      </c>
      <c r="I833" s="21" t="b">
        <f>ISNUMBER(MATCH(ggPay[[#This Row],[payer]], gg_teammates[ID], 0))</f>
        <v>0</v>
      </c>
      <c r="J833" s="21" t="b">
        <f>OR(ISNUMBER(MATCH(ggPay[[#This Row],[payer]], $B$2:B832, 0)), ISNUMBER(MATCH(ggPay[[#This Row],[payer]], B834:$B$4998, 0)))</f>
        <v>0</v>
      </c>
      <c r="K833" s="21" t="b">
        <v>1</v>
      </c>
      <c r="L833" s="96" t="s">
        <v>5924</v>
      </c>
    </row>
    <row r="834" spans="1:12">
      <c r="A834" s="107" t="s">
        <v>17508</v>
      </c>
      <c r="B834" s="89">
        <v>1122637</v>
      </c>
      <c r="C834" s="89">
        <v>1109476</v>
      </c>
      <c r="D834" s="89">
        <v>2000</v>
      </c>
      <c r="E834" s="89">
        <v>2</v>
      </c>
      <c r="F834" s="89"/>
      <c r="G834" s="21" t="str">
        <f>INDEX(Partner_details[name], MATCH(ggPay[[#This Row],[payee]], Partner_details[user id], 0))</f>
        <v>Nor Aleppo</v>
      </c>
      <c r="H834" s="21" t="str">
        <f>INDEX(Partner_details[companyName], MATCH(ggPay[[#This Row],[payee]], Partner_details[user id], 0))</f>
        <v>Noraleppo</v>
      </c>
      <c r="I834" s="21" t="b">
        <f>ISNUMBER(MATCH(ggPay[[#This Row],[payer]], gg_teammates[ID], 0))</f>
        <v>0</v>
      </c>
      <c r="J834" s="21" t="b">
        <f>OR(ISNUMBER(MATCH(ggPay[[#This Row],[payer]], $B$2:B833, 0)), ISNUMBER(MATCH(ggPay[[#This Row],[payer]], B835:$B$4998, 0)))</f>
        <v>0</v>
      </c>
      <c r="K834" s="21" t="b">
        <v>1</v>
      </c>
      <c r="L834" s="96" t="s">
        <v>5924</v>
      </c>
    </row>
    <row r="835" spans="1:12">
      <c r="A835" s="107" t="s">
        <v>17509</v>
      </c>
      <c r="B835" s="89">
        <v>373447</v>
      </c>
      <c r="C835" s="89">
        <v>1091352</v>
      </c>
      <c r="D835" s="89">
        <v>1000</v>
      </c>
      <c r="E835" s="89">
        <v>2</v>
      </c>
      <c r="F835" s="89"/>
      <c r="G835" s="21" t="str">
        <f>INDEX(Partner_details[name], MATCH(ggPay[[#This Row],[payee]], Partner_details[user id], 0))</f>
        <v>Paul Armenia</v>
      </c>
      <c r="H835" s="21" t="str">
        <f>INDEX(Partner_details[companyName], MATCH(ggPay[[#This Row],[payee]], Partner_details[user id], 0))</f>
        <v>Paul</v>
      </c>
      <c r="I835" s="21" t="b">
        <f>ISNUMBER(MATCH(ggPay[[#This Row],[payer]], gg_teammates[ID], 0))</f>
        <v>0</v>
      </c>
      <c r="J835" s="21" t="b">
        <f>OR(ISNUMBER(MATCH(ggPay[[#This Row],[payer]], $B$2:B834, 0)), ISNUMBER(MATCH(ggPay[[#This Row],[payer]], B836:$B$4998, 0)))</f>
        <v>0</v>
      </c>
      <c r="K835" s="21" t="b">
        <v>1</v>
      </c>
      <c r="L835" s="96" t="s">
        <v>5924</v>
      </c>
    </row>
    <row r="836" spans="1:12">
      <c r="A836" s="107" t="s">
        <v>17510</v>
      </c>
      <c r="B836" s="89">
        <v>798</v>
      </c>
      <c r="C836" s="89">
        <v>1109476</v>
      </c>
      <c r="D836" s="89">
        <v>1000</v>
      </c>
      <c r="E836" s="89">
        <v>2</v>
      </c>
      <c r="F836" s="89"/>
      <c r="G836" s="21" t="str">
        <f>INDEX(Partner_details[name], MATCH(ggPay[[#This Row],[payee]], Partner_details[user id], 0))</f>
        <v>Nor Aleppo</v>
      </c>
      <c r="H836" s="21" t="str">
        <f>INDEX(Partner_details[companyName], MATCH(ggPay[[#This Row],[payee]], Partner_details[user id], 0))</f>
        <v>Noraleppo</v>
      </c>
      <c r="I836" s="21" t="b">
        <f>ISNUMBER(MATCH(ggPay[[#This Row],[payer]], gg_teammates[ID], 0))</f>
        <v>1</v>
      </c>
      <c r="J836" s="21" t="b">
        <f>OR(ISNUMBER(MATCH(ggPay[[#This Row],[payer]], $B$2:B835, 0)), ISNUMBER(MATCH(ggPay[[#This Row],[payer]], B837:$B$4998, 0)))</f>
        <v>1</v>
      </c>
      <c r="K836" s="21" t="b">
        <v>0</v>
      </c>
      <c r="L836" s="96" t="s">
        <v>5924</v>
      </c>
    </row>
    <row r="837" spans="1:12">
      <c r="A837" s="107" t="s">
        <v>17511</v>
      </c>
      <c r="B837" s="89">
        <v>28038</v>
      </c>
      <c r="C837" s="89">
        <v>1091352</v>
      </c>
      <c r="D837" s="89">
        <v>1000</v>
      </c>
      <c r="E837" s="89">
        <v>2</v>
      </c>
      <c r="F837" s="89"/>
      <c r="G837" s="21" t="str">
        <f>INDEX(Partner_details[name], MATCH(ggPay[[#This Row],[payee]], Partner_details[user id], 0))</f>
        <v>Paul Armenia</v>
      </c>
      <c r="H837" s="21" t="str">
        <f>INDEX(Partner_details[companyName], MATCH(ggPay[[#This Row],[payee]], Partner_details[user id], 0))</f>
        <v>Paul</v>
      </c>
      <c r="I837" s="21" t="b">
        <f>ISNUMBER(MATCH(ggPay[[#This Row],[payer]], gg_teammates[ID], 0))</f>
        <v>0</v>
      </c>
      <c r="J837" s="21" t="b">
        <f>OR(ISNUMBER(MATCH(ggPay[[#This Row],[payer]], $B$2:B836, 0)), ISNUMBER(MATCH(ggPay[[#This Row],[payer]], B838:$B$4998, 0)))</f>
        <v>0</v>
      </c>
      <c r="K837" s="21" t="b">
        <v>0</v>
      </c>
      <c r="L837" s="96" t="s">
        <v>5924</v>
      </c>
    </row>
    <row r="838" spans="1:12">
      <c r="A838" s="107" t="s">
        <v>17512</v>
      </c>
      <c r="B838" s="89">
        <v>825186</v>
      </c>
      <c r="C838" s="89">
        <v>1123489</v>
      </c>
      <c r="D838" s="89">
        <v>100</v>
      </c>
      <c r="E838" s="89">
        <v>2</v>
      </c>
      <c r="F838" s="89"/>
      <c r="G838" s="21" t="str">
        <f>INDEX(Partner_details[name], MATCH(ggPay[[#This Row],[payee]], Partner_details[user id], 0))</f>
        <v>Arman Yeghiazaryan</v>
      </c>
      <c r="H838" s="21" t="str">
        <f>INDEX(Partner_details[companyName], MATCH(ggPay[[#This Row],[payee]], Partner_details[user id], 0))</f>
        <v>Karas Tsaghkadzor</v>
      </c>
      <c r="I838" s="21" t="b">
        <f>ISNUMBER(MATCH(ggPay[[#This Row],[payer]], gg_teammates[ID], 0))</f>
        <v>1</v>
      </c>
      <c r="J838" s="21" t="b">
        <f>OR(ISNUMBER(MATCH(ggPay[[#This Row],[payer]], $B$2:B837, 0)), ISNUMBER(MATCH(ggPay[[#This Row],[payer]], B839:$B$4998, 0)))</f>
        <v>1</v>
      </c>
      <c r="K838" s="21" t="b">
        <v>0</v>
      </c>
      <c r="L838" s="96" t="s">
        <v>5924</v>
      </c>
    </row>
    <row r="839" spans="1:12">
      <c r="A839" s="107" t="s">
        <v>17513</v>
      </c>
      <c r="B839" s="89">
        <v>1089821</v>
      </c>
      <c r="C839" s="89">
        <v>1113529</v>
      </c>
      <c r="D839" s="89">
        <v>700</v>
      </c>
      <c r="E839" s="89">
        <v>2</v>
      </c>
      <c r="F839" s="89"/>
      <c r="G839" s="21" t="str">
        <f>INDEX(Partner_details[name], MATCH(ggPay[[#This Row],[payee]], Partner_details[user id], 0))</f>
        <v>Diana</v>
      </c>
      <c r="H839" s="21" t="str">
        <f>INDEX(Partner_details[companyName], MATCH(ggPay[[#This Row],[payee]], Partner_details[user id], 0))</f>
        <v>Bisquit</v>
      </c>
      <c r="I839" s="21" t="b">
        <f>ISNUMBER(MATCH(ggPay[[#This Row],[payer]], gg_teammates[ID], 0))</f>
        <v>0</v>
      </c>
      <c r="J839" s="21" t="b">
        <f>OR(ISNUMBER(MATCH(ggPay[[#This Row],[payer]], $B$2:B838, 0)), ISNUMBER(MATCH(ggPay[[#This Row],[payer]], B840:$B$4998, 0)))</f>
        <v>1</v>
      </c>
      <c r="K839" s="21" t="b">
        <v>0</v>
      </c>
      <c r="L839" s="96" t="s">
        <v>5924</v>
      </c>
    </row>
    <row r="840" spans="1:12">
      <c r="A840" s="107" t="s">
        <v>17514</v>
      </c>
      <c r="B840" s="89">
        <v>545501</v>
      </c>
      <c r="C840" s="89">
        <v>815282</v>
      </c>
      <c r="D840" s="89">
        <v>500</v>
      </c>
      <c r="E840" s="89">
        <v>2</v>
      </c>
      <c r="F840" s="89"/>
      <c r="G840" s="21" t="str">
        <f>INDEX(Partner_details[name], MATCH(ggPay[[#This Row],[payee]], Partner_details[user id], 0))</f>
        <v>Mane Koshkakaryan</v>
      </c>
      <c r="H840" s="21" t="str">
        <f>INDEX(Partner_details[companyName], MATCH(ggPay[[#This Row],[payee]], Partner_details[user id], 0))</f>
        <v>Bisquit</v>
      </c>
      <c r="I840" s="21" t="b">
        <f>ISNUMBER(MATCH(ggPay[[#This Row],[payer]], gg_teammates[ID], 0))</f>
        <v>0</v>
      </c>
      <c r="J840" s="21" t="b">
        <f>OR(ISNUMBER(MATCH(ggPay[[#This Row],[payer]], $B$2:B839, 0)), ISNUMBER(MATCH(ggPay[[#This Row],[payer]], B841:$B$4998, 0)))</f>
        <v>1</v>
      </c>
      <c r="K840" s="21" t="b">
        <v>0</v>
      </c>
      <c r="L840" s="96" t="s">
        <v>5924</v>
      </c>
    </row>
    <row r="841" spans="1:12">
      <c r="A841" s="107" t="s">
        <v>17515</v>
      </c>
      <c r="B841" s="89">
        <v>825186</v>
      </c>
      <c r="C841" s="89">
        <v>1123299</v>
      </c>
      <c r="D841" s="89">
        <v>100</v>
      </c>
      <c r="E841" s="89">
        <v>2</v>
      </c>
      <c r="F841" s="89"/>
      <c r="G841" s="21" t="str">
        <f>INDEX(Partner_details[name], MATCH(ggPay[[#This Row],[payee]], Partner_details[user id], 0))</f>
        <v>Santafe</v>
      </c>
      <c r="H841" s="21" t="str">
        <f>INDEX(Partner_details[companyName], MATCH(ggPay[[#This Row],[payee]], Partner_details[user id], 0))</f>
        <v>Santafe</v>
      </c>
      <c r="I841" s="21" t="b">
        <f>ISNUMBER(MATCH(ggPay[[#This Row],[payer]], gg_teammates[ID], 0))</f>
        <v>1</v>
      </c>
      <c r="J841" s="21" t="b">
        <f>OR(ISNUMBER(MATCH(ggPay[[#This Row],[payer]], $B$2:B840, 0)), ISNUMBER(MATCH(ggPay[[#This Row],[payer]], B842:$B$4998, 0)))</f>
        <v>1</v>
      </c>
      <c r="K841" s="21" t="b">
        <v>0</v>
      </c>
      <c r="L841" s="96" t="s">
        <v>5924</v>
      </c>
    </row>
    <row r="842" spans="1:12">
      <c r="A842" s="107" t="s">
        <v>17516</v>
      </c>
      <c r="B842" s="89">
        <v>34286</v>
      </c>
      <c r="C842" s="89">
        <v>815282</v>
      </c>
      <c r="D842" s="89">
        <v>500</v>
      </c>
      <c r="E842" s="89">
        <v>2</v>
      </c>
      <c r="F842" s="89"/>
      <c r="G842" s="21" t="str">
        <f>INDEX(Partner_details[name], MATCH(ggPay[[#This Row],[payee]], Partner_details[user id], 0))</f>
        <v>Mane Koshkakaryan</v>
      </c>
      <c r="H842" s="21" t="str">
        <f>INDEX(Partner_details[companyName], MATCH(ggPay[[#This Row],[payee]], Partner_details[user id], 0))</f>
        <v>Bisquit</v>
      </c>
      <c r="I842" s="21" t="b">
        <f>ISNUMBER(MATCH(ggPay[[#This Row],[payer]], gg_teammates[ID], 0))</f>
        <v>0</v>
      </c>
      <c r="J842" s="21" t="b">
        <f>OR(ISNUMBER(MATCH(ggPay[[#This Row],[payer]], $B$2:B841, 0)), ISNUMBER(MATCH(ggPay[[#This Row],[payer]], B843:$B$4998, 0)))</f>
        <v>1</v>
      </c>
      <c r="K842" s="21" t="b">
        <v>0</v>
      </c>
      <c r="L842" s="96" t="s">
        <v>5924</v>
      </c>
    </row>
    <row r="843" spans="1:12">
      <c r="A843" s="107" t="s">
        <v>17517</v>
      </c>
      <c r="B843" s="89">
        <v>162166</v>
      </c>
      <c r="C843" s="89">
        <v>193283</v>
      </c>
      <c r="D843" s="89">
        <v>500</v>
      </c>
      <c r="E843" s="89">
        <v>2</v>
      </c>
      <c r="F843" s="89"/>
      <c r="G843" s="21" t="str">
        <f>INDEX(Partner_details[name], MATCH(ggPay[[#This Row],[payee]], Partner_details[user id], 0))</f>
        <v>Edgar</v>
      </c>
      <c r="H843" s="21" t="str">
        <f>INDEX(Partner_details[companyName], MATCH(ggPay[[#This Row],[payee]], Partner_details[user id], 0))</f>
        <v>gg cjsc</v>
      </c>
      <c r="I843" s="21" t="b">
        <f>ISNUMBER(MATCH(ggPay[[#This Row],[payer]], gg_teammates[ID], 0))</f>
        <v>0</v>
      </c>
      <c r="J843" s="21" t="b">
        <f>OR(ISNUMBER(MATCH(ggPay[[#This Row],[payer]], $B$2:B842, 0)), ISNUMBER(MATCH(ggPay[[#This Row],[payer]], B844:$B$4998, 0)))</f>
        <v>1</v>
      </c>
      <c r="K843" s="21" t="b">
        <v>0</v>
      </c>
      <c r="L843" s="96" t="s">
        <v>5924</v>
      </c>
    </row>
    <row r="844" spans="1:12">
      <c r="A844" s="107" t="s">
        <v>17518</v>
      </c>
      <c r="B844" s="89">
        <v>39317</v>
      </c>
      <c r="C844" s="89">
        <v>1096497</v>
      </c>
      <c r="D844" s="89">
        <v>1000</v>
      </c>
      <c r="E844" s="89">
        <v>2</v>
      </c>
      <c r="F844" s="89"/>
      <c r="G844" s="21" t="str">
        <f>INDEX(Partner_details[name], MATCH(ggPay[[#This Row],[payee]], Partner_details[user id], 0))</f>
        <v>Smoking Chef</v>
      </c>
      <c r="H844" s="21" t="str">
        <f>INDEX(Partner_details[companyName], MATCH(ggPay[[#This Row],[payee]], Partner_details[user id], 0))</f>
        <v>Smoking Chef</v>
      </c>
      <c r="I844" s="21" t="b">
        <f>ISNUMBER(MATCH(ggPay[[#This Row],[payer]], gg_teammates[ID], 0))</f>
        <v>0</v>
      </c>
      <c r="J844" s="21" t="b">
        <f>OR(ISNUMBER(MATCH(ggPay[[#This Row],[payer]], $B$2:B843, 0)), ISNUMBER(MATCH(ggPay[[#This Row],[payer]], B845:$B$4998, 0)))</f>
        <v>1</v>
      </c>
      <c r="K844" s="21" t="b">
        <v>0</v>
      </c>
      <c r="L844" s="96" t="s">
        <v>5924</v>
      </c>
    </row>
    <row r="845" spans="1:12">
      <c r="A845" s="107" t="s">
        <v>17519</v>
      </c>
      <c r="B845" s="89">
        <v>910490</v>
      </c>
      <c r="C845" s="89">
        <v>815282</v>
      </c>
      <c r="D845" s="89">
        <v>500</v>
      </c>
      <c r="E845" s="89">
        <v>2</v>
      </c>
      <c r="F845" s="89"/>
      <c r="G845" s="21" t="str">
        <f>INDEX(Partner_details[name], MATCH(ggPay[[#This Row],[payee]], Partner_details[user id], 0))</f>
        <v>Mane Koshkakaryan</v>
      </c>
      <c r="H845" s="21" t="str">
        <f>INDEX(Partner_details[companyName], MATCH(ggPay[[#This Row],[payee]], Partner_details[user id], 0))</f>
        <v>Bisquit</v>
      </c>
      <c r="I845" s="21" t="b">
        <f>ISNUMBER(MATCH(ggPay[[#This Row],[payer]], gg_teammates[ID], 0))</f>
        <v>0</v>
      </c>
      <c r="J845" s="21" t="b">
        <f>OR(ISNUMBER(MATCH(ggPay[[#This Row],[payer]], $B$2:B844, 0)), ISNUMBER(MATCH(ggPay[[#This Row],[payer]], B846:$B$4998, 0)))</f>
        <v>1</v>
      </c>
      <c r="K845" s="21" t="b">
        <v>0</v>
      </c>
      <c r="L845" s="96" t="s">
        <v>5924</v>
      </c>
    </row>
    <row r="846" spans="1:12">
      <c r="A846" s="107" t="s">
        <v>17520</v>
      </c>
      <c r="B846" s="89">
        <v>1123314</v>
      </c>
      <c r="C846" s="89">
        <v>815282</v>
      </c>
      <c r="D846" s="89">
        <v>700</v>
      </c>
      <c r="E846" s="89">
        <v>2</v>
      </c>
      <c r="F846" s="89"/>
      <c r="G846" s="21" t="str">
        <f>INDEX(Partner_details[name], MATCH(ggPay[[#This Row],[payee]], Partner_details[user id], 0))</f>
        <v>Mane Koshkakaryan</v>
      </c>
      <c r="H846" s="21" t="str">
        <f>INDEX(Partner_details[companyName], MATCH(ggPay[[#This Row],[payee]], Partner_details[user id], 0))</f>
        <v>Bisquit</v>
      </c>
      <c r="I846" s="21" t="b">
        <f>ISNUMBER(MATCH(ggPay[[#This Row],[payer]], gg_teammates[ID], 0))</f>
        <v>0</v>
      </c>
      <c r="J846" s="21" t="b">
        <f>OR(ISNUMBER(MATCH(ggPay[[#This Row],[payer]], $B$2:B845, 0)), ISNUMBER(MATCH(ggPay[[#This Row],[payer]], B847:$B$4998, 0)))</f>
        <v>1</v>
      </c>
      <c r="K846" s="21" t="b">
        <v>1</v>
      </c>
      <c r="L846" s="96" t="s">
        <v>5924</v>
      </c>
    </row>
    <row r="847" spans="1:12">
      <c r="A847" s="107" t="s">
        <v>17521</v>
      </c>
      <c r="B847" s="89">
        <v>8542</v>
      </c>
      <c r="C847" s="89">
        <v>80996</v>
      </c>
      <c r="D847" s="89">
        <v>300</v>
      </c>
      <c r="E847" s="89">
        <v>2</v>
      </c>
      <c r="F847" s="89"/>
      <c r="G847" s="21" t="str">
        <f>INDEX(Partner_details[name], MATCH(ggPay[[#This Row],[payee]], Partner_details[user id], 0))</f>
        <v>Lumen Coffee</v>
      </c>
      <c r="H847" s="21" t="str">
        <f>INDEX(Partner_details[companyName], MATCH(ggPay[[#This Row],[payee]], Partner_details[user id], 0))</f>
        <v>Lumen Coffee</v>
      </c>
      <c r="I847" s="21" t="b">
        <f>ISNUMBER(MATCH(ggPay[[#This Row],[payer]], gg_teammates[ID], 0))</f>
        <v>0</v>
      </c>
      <c r="J847" s="21" t="b">
        <f>OR(ISNUMBER(MATCH(ggPay[[#This Row],[payer]], $B$2:B846, 0)), ISNUMBER(MATCH(ggPay[[#This Row],[payer]], B848:$B$4998, 0)))</f>
        <v>1</v>
      </c>
      <c r="K847" s="21" t="b">
        <v>0</v>
      </c>
      <c r="L847" s="96" t="s">
        <v>5924</v>
      </c>
    </row>
    <row r="848" spans="1:12">
      <c r="A848" s="107" t="s">
        <v>17522</v>
      </c>
      <c r="B848" s="89">
        <v>17217</v>
      </c>
      <c r="C848" s="89">
        <v>815282</v>
      </c>
      <c r="D848" s="89">
        <v>500</v>
      </c>
      <c r="E848" s="89">
        <v>2</v>
      </c>
      <c r="F848" s="89"/>
      <c r="G848" s="21" t="str">
        <f>INDEX(Partner_details[name], MATCH(ggPay[[#This Row],[payee]], Partner_details[user id], 0))</f>
        <v>Mane Koshkakaryan</v>
      </c>
      <c r="H848" s="21" t="str">
        <f>INDEX(Partner_details[companyName], MATCH(ggPay[[#This Row],[payee]], Partner_details[user id], 0))</f>
        <v>Bisquit</v>
      </c>
      <c r="I848" s="21" t="b">
        <f>ISNUMBER(MATCH(ggPay[[#This Row],[payer]], gg_teammates[ID], 0))</f>
        <v>0</v>
      </c>
      <c r="J848" s="21" t="b">
        <f>OR(ISNUMBER(MATCH(ggPay[[#This Row],[payer]], $B$2:B847, 0)), ISNUMBER(MATCH(ggPay[[#This Row],[payer]], B849:$B$4998, 0)))</f>
        <v>0</v>
      </c>
      <c r="K848" s="21" t="b">
        <v>0</v>
      </c>
      <c r="L848" s="96" t="s">
        <v>5924</v>
      </c>
    </row>
    <row r="849" spans="1:12">
      <c r="A849" s="107" t="s">
        <v>17523</v>
      </c>
      <c r="B849" s="89">
        <v>139215</v>
      </c>
      <c r="C849" s="89">
        <v>815282</v>
      </c>
      <c r="D849" s="89">
        <v>500</v>
      </c>
      <c r="E849" s="89">
        <v>2</v>
      </c>
      <c r="F849" s="89"/>
      <c r="G849" s="21" t="str">
        <f>INDEX(Partner_details[name], MATCH(ggPay[[#This Row],[payee]], Partner_details[user id], 0))</f>
        <v>Mane Koshkakaryan</v>
      </c>
      <c r="H849" s="21" t="str">
        <f>INDEX(Partner_details[companyName], MATCH(ggPay[[#This Row],[payee]], Partner_details[user id], 0))</f>
        <v>Bisquit</v>
      </c>
      <c r="I849" s="21" t="b">
        <f>ISNUMBER(MATCH(ggPay[[#This Row],[payer]], gg_teammates[ID], 0))</f>
        <v>0</v>
      </c>
      <c r="J849" s="21" t="b">
        <f>OR(ISNUMBER(MATCH(ggPay[[#This Row],[payer]], $B$2:B848, 0)), ISNUMBER(MATCH(ggPay[[#This Row],[payer]], B850:$B$4998, 0)))</f>
        <v>1</v>
      </c>
      <c r="K849" s="21" t="b">
        <v>1</v>
      </c>
      <c r="L849" s="96" t="s">
        <v>5924</v>
      </c>
    </row>
    <row r="850" spans="1:12">
      <c r="A850" s="107" t="s">
        <v>17524</v>
      </c>
      <c r="B850" s="89">
        <v>545501</v>
      </c>
      <c r="C850" s="89">
        <v>815282</v>
      </c>
      <c r="D850" s="89">
        <v>500</v>
      </c>
      <c r="E850" s="89">
        <v>2</v>
      </c>
      <c r="F850" s="89"/>
      <c r="G850" s="21" t="str">
        <f>INDEX(Partner_details[name], MATCH(ggPay[[#This Row],[payee]], Partner_details[user id], 0))</f>
        <v>Mane Koshkakaryan</v>
      </c>
      <c r="H850" s="21" t="str">
        <f>INDEX(Partner_details[companyName], MATCH(ggPay[[#This Row],[payee]], Partner_details[user id], 0))</f>
        <v>Bisquit</v>
      </c>
      <c r="I850" s="21" t="b">
        <f>ISNUMBER(MATCH(ggPay[[#This Row],[payer]], gg_teammates[ID], 0))</f>
        <v>0</v>
      </c>
      <c r="J850" s="21" t="b">
        <f>OR(ISNUMBER(MATCH(ggPay[[#This Row],[payer]], $B$2:B849, 0)), ISNUMBER(MATCH(ggPay[[#This Row],[payer]], B851:$B$4998, 0)))</f>
        <v>1</v>
      </c>
      <c r="K850" s="21" t="b">
        <v>0</v>
      </c>
      <c r="L850" s="96" t="s">
        <v>5924</v>
      </c>
    </row>
    <row r="851" spans="1:12">
      <c r="A851" s="107" t="s">
        <v>17525</v>
      </c>
      <c r="B851" s="89">
        <v>2679</v>
      </c>
      <c r="C851" s="89">
        <v>248736</v>
      </c>
      <c r="D851" s="89">
        <v>300</v>
      </c>
      <c r="E851" s="89">
        <v>2</v>
      </c>
      <c r="F851" s="89"/>
      <c r="G851" s="21" t="str">
        <f>INDEX(Partner_details[name], MATCH(ggPay[[#This Row],[payee]], Partner_details[user id], 0))</f>
        <v>Karo</v>
      </c>
      <c r="H851" s="21" t="str">
        <f>INDEX(Partner_details[companyName], MATCH(ggPay[[#This Row],[payee]], Partner_details[user id], 0))</f>
        <v>Venlo</v>
      </c>
      <c r="I851" s="21" t="b">
        <f>ISNUMBER(MATCH(ggPay[[#This Row],[payer]], gg_teammates[ID], 0))</f>
        <v>1</v>
      </c>
      <c r="J851" s="21" t="b">
        <f>OR(ISNUMBER(MATCH(ggPay[[#This Row],[payer]], $B$2:B850, 0)), ISNUMBER(MATCH(ggPay[[#This Row],[payer]], B852:$B$4998, 0)))</f>
        <v>1</v>
      </c>
      <c r="K851" s="21" t="b">
        <v>0</v>
      </c>
      <c r="L851" s="96" t="s">
        <v>5924</v>
      </c>
    </row>
    <row r="852" spans="1:12">
      <c r="A852" s="107" t="s">
        <v>17526</v>
      </c>
      <c r="B852" s="89">
        <v>850</v>
      </c>
      <c r="C852" s="89">
        <v>248736</v>
      </c>
      <c r="D852" s="89">
        <v>500</v>
      </c>
      <c r="E852" s="89">
        <v>2</v>
      </c>
      <c r="F852" s="89"/>
      <c r="G852" s="21" t="str">
        <f>INDEX(Partner_details[name], MATCH(ggPay[[#This Row],[payee]], Partner_details[user id], 0))</f>
        <v>Karo</v>
      </c>
      <c r="H852" s="21" t="str">
        <f>INDEX(Partner_details[companyName], MATCH(ggPay[[#This Row],[payee]], Partner_details[user id], 0))</f>
        <v>Venlo</v>
      </c>
      <c r="I852" s="21" t="b">
        <f>ISNUMBER(MATCH(ggPay[[#This Row],[payer]], gg_teammates[ID], 0))</f>
        <v>1</v>
      </c>
      <c r="J852" s="21" t="b">
        <f>OR(ISNUMBER(MATCH(ggPay[[#This Row],[payer]], $B$2:B851, 0)), ISNUMBER(MATCH(ggPay[[#This Row],[payer]], B853:$B$4998, 0)))</f>
        <v>1</v>
      </c>
      <c r="K852" s="21" t="b">
        <v>0</v>
      </c>
      <c r="L852" s="96" t="s">
        <v>5924</v>
      </c>
    </row>
    <row r="853" spans="1:12">
      <c r="A853" s="107" t="s">
        <v>17527</v>
      </c>
      <c r="B853" s="89">
        <v>656500</v>
      </c>
      <c r="C853" s="89">
        <v>918733</v>
      </c>
      <c r="D853" s="89">
        <v>500</v>
      </c>
      <c r="E853" s="89">
        <v>2</v>
      </c>
      <c r="F853" s="89"/>
      <c r="G853" s="21" t="e">
        <f>INDEX(Partner_details[name], MATCH(ggPay[[#This Row],[payee]], Partner_details[user id], 0))</f>
        <v>#N/A</v>
      </c>
      <c r="H853" s="21" t="e">
        <f>INDEX(Partner_details[companyName], MATCH(ggPay[[#This Row],[payee]], Partner_details[user id], 0))</f>
        <v>#N/A</v>
      </c>
      <c r="I853" s="21" t="b">
        <f>ISNUMBER(MATCH(ggPay[[#This Row],[payer]], gg_teammates[ID], 0))</f>
        <v>0</v>
      </c>
      <c r="J853" s="21" t="b">
        <f>OR(ISNUMBER(MATCH(ggPay[[#This Row],[payer]], $B$2:B852, 0)), ISNUMBER(MATCH(ggPay[[#This Row],[payer]], B854:$B$4998, 0)))</f>
        <v>1</v>
      </c>
      <c r="K853" s="21" t="b">
        <v>1</v>
      </c>
      <c r="L853" s="96" t="s">
        <v>5924</v>
      </c>
    </row>
    <row r="854" spans="1:12" hidden="1">
      <c r="A854" s="107" t="s">
        <v>17528</v>
      </c>
      <c r="B854" s="89">
        <v>656500</v>
      </c>
      <c r="C854" s="89">
        <v>918733</v>
      </c>
      <c r="D854" s="89">
        <v>500</v>
      </c>
      <c r="E854" s="89">
        <v>3</v>
      </c>
      <c r="F854" s="89" t="s">
        <v>6154</v>
      </c>
      <c r="G854" s="21" t="e">
        <f>INDEX(Partner_details[name], MATCH(ggPay[[#This Row],[payee]], Partner_details[user id], 0))</f>
        <v>#N/A</v>
      </c>
      <c r="H854" s="21" t="e">
        <f>INDEX(Partner_details[companyName], MATCH(ggPay[[#This Row],[payee]], Partner_details[user id], 0))</f>
        <v>#N/A</v>
      </c>
      <c r="I854" s="21" t="b">
        <f>ISNUMBER(MATCH(ggPay[[#This Row],[payer]], gg_teammates[ID], 0))</f>
        <v>0</v>
      </c>
      <c r="J854" s="21" t="b">
        <f>OR(ISNUMBER(MATCH(ggPay[[#This Row],[payer]], $B$2:B853, 0)), ISNUMBER(MATCH(ggPay[[#This Row],[payer]], B855:$B$4998, 0)))</f>
        <v>1</v>
      </c>
      <c r="K854" s="21" t="b">
        <v>0</v>
      </c>
      <c r="L854" s="96" t="s">
        <v>5924</v>
      </c>
    </row>
    <row r="855" spans="1:12">
      <c r="A855" s="107" t="s">
        <v>17529</v>
      </c>
      <c r="B855" s="89">
        <v>828424</v>
      </c>
      <c r="C855" s="89">
        <v>1109476</v>
      </c>
      <c r="D855" s="89">
        <v>4000</v>
      </c>
      <c r="E855" s="89">
        <v>2</v>
      </c>
      <c r="F855" s="89"/>
      <c r="G855" s="21" t="str">
        <f>INDEX(Partner_details[name], MATCH(ggPay[[#This Row],[payee]], Partner_details[user id], 0))</f>
        <v>Nor Aleppo</v>
      </c>
      <c r="H855" s="21" t="str">
        <f>INDEX(Partner_details[companyName], MATCH(ggPay[[#This Row],[payee]], Partner_details[user id], 0))</f>
        <v>Noraleppo</v>
      </c>
      <c r="I855" s="21" t="b">
        <f>ISNUMBER(MATCH(ggPay[[#This Row],[payer]], gg_teammates[ID], 0))</f>
        <v>0</v>
      </c>
      <c r="J855" s="21" t="b">
        <f>OR(ISNUMBER(MATCH(ggPay[[#This Row],[payer]], $B$2:B854, 0)), ISNUMBER(MATCH(ggPay[[#This Row],[payer]], B856:$B$4998, 0)))</f>
        <v>0</v>
      </c>
      <c r="K855" s="21" t="b">
        <v>1</v>
      </c>
      <c r="L855" s="96" t="s">
        <v>5924</v>
      </c>
    </row>
    <row r="856" spans="1:12">
      <c r="A856" s="107" t="s">
        <v>17530</v>
      </c>
      <c r="B856" s="89">
        <v>1122602</v>
      </c>
      <c r="C856" s="89">
        <v>815282</v>
      </c>
      <c r="D856" s="89">
        <v>1500</v>
      </c>
      <c r="E856" s="89">
        <v>2</v>
      </c>
      <c r="F856" s="89"/>
      <c r="G856" s="21" t="str">
        <f>INDEX(Partner_details[name], MATCH(ggPay[[#This Row],[payee]], Partner_details[user id], 0))</f>
        <v>Mane Koshkakaryan</v>
      </c>
      <c r="H856" s="21" t="str">
        <f>INDEX(Partner_details[companyName], MATCH(ggPay[[#This Row],[payee]], Partner_details[user id], 0))</f>
        <v>Bisquit</v>
      </c>
      <c r="I856" s="21" t="b">
        <f>ISNUMBER(MATCH(ggPay[[#This Row],[payer]], gg_teammates[ID], 0))</f>
        <v>0</v>
      </c>
      <c r="J856" s="21" t="b">
        <f>OR(ISNUMBER(MATCH(ggPay[[#This Row],[payer]], $B$2:B855, 0)), ISNUMBER(MATCH(ggPay[[#This Row],[payer]], B857:$B$4998, 0)))</f>
        <v>1</v>
      </c>
      <c r="K856" s="21" t="b">
        <v>1</v>
      </c>
      <c r="L856" s="96" t="s">
        <v>5924</v>
      </c>
    </row>
    <row r="857" spans="1:12">
      <c r="A857" s="107" t="s">
        <v>17531</v>
      </c>
      <c r="B857" s="89">
        <v>950410</v>
      </c>
      <c r="C857" s="89">
        <v>441653</v>
      </c>
      <c r="D857" s="89">
        <v>1000</v>
      </c>
      <c r="E857" s="89">
        <v>2</v>
      </c>
      <c r="F857" s="89"/>
      <c r="G857" s="21" t="str">
        <f>INDEX(Partner_details[name], MATCH(ggPay[[#This Row],[payee]], Partner_details[user id], 0))</f>
        <v xml:space="preserve">Tumanyan's Art </v>
      </c>
      <c r="H857" s="21" t="str">
        <f>INDEX(Partner_details[companyName], MATCH(ggPay[[#This Row],[payee]], Partner_details[user id], 0))</f>
        <v>Tumanyan</v>
      </c>
      <c r="I857" s="21" t="b">
        <f>ISNUMBER(MATCH(ggPay[[#This Row],[payer]], gg_teammates[ID], 0))</f>
        <v>0</v>
      </c>
      <c r="J857" s="21" t="b">
        <f>OR(ISNUMBER(MATCH(ggPay[[#This Row],[payer]], $B$2:B856, 0)), ISNUMBER(MATCH(ggPay[[#This Row],[payer]], B858:$B$4998, 0)))</f>
        <v>0</v>
      </c>
      <c r="K857" s="21" t="b">
        <v>1</v>
      </c>
      <c r="L857" s="96" t="s">
        <v>5924</v>
      </c>
    </row>
    <row r="858" spans="1:12">
      <c r="A858" s="107" t="s">
        <v>17532</v>
      </c>
      <c r="B858" s="89">
        <v>114702</v>
      </c>
      <c r="C858" s="89">
        <v>1109476</v>
      </c>
      <c r="D858" s="89">
        <v>1000</v>
      </c>
      <c r="E858" s="89">
        <v>2</v>
      </c>
      <c r="F858" s="89"/>
      <c r="G858" s="21" t="str">
        <f>INDEX(Partner_details[name], MATCH(ggPay[[#This Row],[payee]], Partner_details[user id], 0))</f>
        <v>Nor Aleppo</v>
      </c>
      <c r="H858" s="21" t="str">
        <f>INDEX(Partner_details[companyName], MATCH(ggPay[[#This Row],[payee]], Partner_details[user id], 0))</f>
        <v>Noraleppo</v>
      </c>
      <c r="I858" s="21" t="b">
        <f>ISNUMBER(MATCH(ggPay[[#This Row],[payer]], gg_teammates[ID], 0))</f>
        <v>0</v>
      </c>
      <c r="J858" s="21" t="b">
        <f>OR(ISNUMBER(MATCH(ggPay[[#This Row],[payer]], $B$2:B857, 0)), ISNUMBER(MATCH(ggPay[[#This Row],[payer]], B859:$B$4998, 0)))</f>
        <v>0</v>
      </c>
      <c r="K858" s="21" t="b">
        <v>1</v>
      </c>
      <c r="L858" s="96" t="s">
        <v>5924</v>
      </c>
    </row>
    <row r="859" spans="1:12">
      <c r="A859" s="107" t="s">
        <v>17533</v>
      </c>
      <c r="B859" s="89">
        <v>133253</v>
      </c>
      <c r="C859" s="89">
        <v>252511</v>
      </c>
      <c r="D859" s="89">
        <v>500</v>
      </c>
      <c r="E859" s="89">
        <v>2</v>
      </c>
      <c r="F859" s="89"/>
      <c r="G859" s="21" t="str">
        <f>INDEX(Partner_details[name], MATCH(ggPay[[#This Row],[payee]], Partner_details[user id], 0))</f>
        <v>Meghedi</v>
      </c>
      <c r="H859" s="21" t="str">
        <f>INDEX(Partner_details[companyName], MATCH(ggPay[[#This Row],[payee]], Partner_details[user id], 0))</f>
        <v>Lumen Coffee</v>
      </c>
      <c r="I859" s="21" t="b">
        <f>ISNUMBER(MATCH(ggPay[[#This Row],[payer]], gg_teammates[ID], 0))</f>
        <v>0</v>
      </c>
      <c r="J859" s="21" t="b">
        <f>OR(ISNUMBER(MATCH(ggPay[[#This Row],[payer]], $B$2:B858, 0)), ISNUMBER(MATCH(ggPay[[#This Row],[payer]], B860:$B$4998, 0)))</f>
        <v>1</v>
      </c>
      <c r="K859" s="21" t="b">
        <v>0</v>
      </c>
      <c r="L859" s="96" t="s">
        <v>5924</v>
      </c>
    </row>
    <row r="860" spans="1:12">
      <c r="A860" s="107" t="s">
        <v>17534</v>
      </c>
      <c r="B860" s="89">
        <v>43996</v>
      </c>
      <c r="C860" s="89">
        <v>1091620</v>
      </c>
      <c r="D860" s="89">
        <v>500</v>
      </c>
      <c r="E860" s="89">
        <v>2</v>
      </c>
      <c r="F860" s="89"/>
      <c r="G860" s="21" t="e">
        <f>INDEX(Partner_details[name], MATCH(ggPay[[#This Row],[payee]], Partner_details[user id], 0))</f>
        <v>#N/A</v>
      </c>
      <c r="H860" s="21" t="e">
        <f>INDEX(Partner_details[companyName], MATCH(ggPay[[#This Row],[payee]], Partner_details[user id], 0))</f>
        <v>#N/A</v>
      </c>
      <c r="I860" s="21" t="b">
        <f>ISNUMBER(MATCH(ggPay[[#This Row],[payer]], gg_teammates[ID], 0))</f>
        <v>0</v>
      </c>
      <c r="J860" s="21" t="b">
        <f>OR(ISNUMBER(MATCH(ggPay[[#This Row],[payer]], $B$2:B859, 0)), ISNUMBER(MATCH(ggPay[[#This Row],[payer]], B861:$B$4998, 0)))</f>
        <v>1</v>
      </c>
      <c r="K860" s="21" t="b">
        <v>0</v>
      </c>
      <c r="L860" s="96" t="s">
        <v>5924</v>
      </c>
    </row>
    <row r="861" spans="1:12" hidden="1">
      <c r="A861" s="107" t="s">
        <v>17535</v>
      </c>
      <c r="B861" s="89">
        <v>43996</v>
      </c>
      <c r="C861" s="89">
        <v>1091620</v>
      </c>
      <c r="D861" s="89">
        <v>500</v>
      </c>
      <c r="E861" s="89">
        <v>3</v>
      </c>
      <c r="F861" s="89" t="s">
        <v>5934</v>
      </c>
      <c r="G861" s="21" t="e">
        <f>INDEX(Partner_details[name], MATCH(ggPay[[#This Row],[payee]], Partner_details[user id], 0))</f>
        <v>#N/A</v>
      </c>
      <c r="H861" s="21" t="e">
        <f>INDEX(Partner_details[companyName], MATCH(ggPay[[#This Row],[payee]], Partner_details[user id], 0))</f>
        <v>#N/A</v>
      </c>
      <c r="I861" s="21" t="b">
        <f>ISNUMBER(MATCH(ggPay[[#This Row],[payer]], gg_teammates[ID], 0))</f>
        <v>0</v>
      </c>
      <c r="J861" s="21" t="b">
        <f>OR(ISNUMBER(MATCH(ggPay[[#This Row],[payer]], $B$2:B860, 0)), ISNUMBER(MATCH(ggPay[[#This Row],[payer]], B862:$B$4998, 0)))</f>
        <v>1</v>
      </c>
      <c r="K861" s="21" t="b">
        <v>0</v>
      </c>
      <c r="L861" s="96" t="s">
        <v>5924</v>
      </c>
    </row>
    <row r="862" spans="1:12" hidden="1">
      <c r="A862" s="107" t="s">
        <v>17535</v>
      </c>
      <c r="B862" s="89">
        <v>43996</v>
      </c>
      <c r="C862" s="89">
        <v>1091620</v>
      </c>
      <c r="D862" s="89">
        <v>500</v>
      </c>
      <c r="E862" s="89">
        <v>3</v>
      </c>
      <c r="F862" s="89" t="s">
        <v>5934</v>
      </c>
      <c r="G862" s="21" t="e">
        <f>INDEX(Partner_details[name], MATCH(ggPay[[#This Row],[payee]], Partner_details[user id], 0))</f>
        <v>#N/A</v>
      </c>
      <c r="H862" s="21" t="e">
        <f>INDEX(Partner_details[companyName], MATCH(ggPay[[#This Row],[payee]], Partner_details[user id], 0))</f>
        <v>#N/A</v>
      </c>
      <c r="I862" s="21" t="b">
        <f>ISNUMBER(MATCH(ggPay[[#This Row],[payer]], gg_teammates[ID], 0))</f>
        <v>0</v>
      </c>
      <c r="J862" s="21" t="b">
        <f>OR(ISNUMBER(MATCH(ggPay[[#This Row],[payer]], $B$2:B861, 0)), ISNUMBER(MATCH(ggPay[[#This Row],[payer]], B863:$B$4998, 0)))</f>
        <v>1</v>
      </c>
      <c r="K862" s="21" t="b">
        <v>0</v>
      </c>
      <c r="L862" s="96" t="s">
        <v>5924</v>
      </c>
    </row>
    <row r="863" spans="1:12">
      <c r="A863" s="107" t="s">
        <v>17536</v>
      </c>
      <c r="B863" s="89">
        <v>947536</v>
      </c>
      <c r="C863" s="89">
        <v>170927</v>
      </c>
      <c r="D863" s="89">
        <v>500</v>
      </c>
      <c r="E863" s="89">
        <v>2</v>
      </c>
      <c r="F863" s="89"/>
      <c r="G863" s="21" t="str">
        <f>INDEX(Partner_details[name], MATCH(ggPay[[#This Row],[payee]], Partner_details[user id], 0))</f>
        <v>Bagel Shop</v>
      </c>
      <c r="H863" s="21" t="str">
        <f>INDEX(Partner_details[companyName], MATCH(ggPay[[#This Row],[payee]], Partner_details[user id], 0))</f>
        <v>Bagel</v>
      </c>
      <c r="I863" s="21" t="b">
        <f>ISNUMBER(MATCH(ggPay[[#This Row],[payer]], gg_teammates[ID], 0))</f>
        <v>0</v>
      </c>
      <c r="J863" s="21" t="b">
        <f>OR(ISNUMBER(MATCH(ggPay[[#This Row],[payer]], $B$2:B862, 0)), ISNUMBER(MATCH(ggPay[[#This Row],[payer]], B864:$B$4998, 0)))</f>
        <v>1</v>
      </c>
      <c r="K863" s="21" t="b">
        <v>0</v>
      </c>
      <c r="L863" s="96" t="s">
        <v>5924</v>
      </c>
    </row>
    <row r="864" spans="1:12">
      <c r="A864" s="107" t="s">
        <v>17537</v>
      </c>
      <c r="B864" s="89">
        <v>545501</v>
      </c>
      <c r="C864" s="89">
        <v>815282</v>
      </c>
      <c r="D864" s="89">
        <v>500</v>
      </c>
      <c r="E864" s="89">
        <v>2</v>
      </c>
      <c r="F864" s="89"/>
      <c r="G864" s="21" t="str">
        <f>INDEX(Partner_details[name], MATCH(ggPay[[#This Row],[payee]], Partner_details[user id], 0))</f>
        <v>Mane Koshkakaryan</v>
      </c>
      <c r="H864" s="21" t="str">
        <f>INDEX(Partner_details[companyName], MATCH(ggPay[[#This Row],[payee]], Partner_details[user id], 0))</f>
        <v>Bisquit</v>
      </c>
      <c r="I864" s="21" t="b">
        <f>ISNUMBER(MATCH(ggPay[[#This Row],[payer]], gg_teammates[ID], 0))</f>
        <v>0</v>
      </c>
      <c r="J864" s="21" t="b">
        <f>OR(ISNUMBER(MATCH(ggPay[[#This Row],[payer]], $B$2:B863, 0)), ISNUMBER(MATCH(ggPay[[#This Row],[payer]], B865:$B$4998, 0)))</f>
        <v>1</v>
      </c>
      <c r="K864" s="21" t="b">
        <v>0</v>
      </c>
      <c r="L864" s="96" t="s">
        <v>5924</v>
      </c>
    </row>
    <row r="865" spans="1:12">
      <c r="A865" s="107" t="s">
        <v>17538</v>
      </c>
      <c r="B865" s="89">
        <v>1269</v>
      </c>
      <c r="C865" s="89">
        <v>36972</v>
      </c>
      <c r="D865" s="89">
        <v>500</v>
      </c>
      <c r="E865" s="89">
        <v>2</v>
      </c>
      <c r="F865" s="89"/>
      <c r="G865" s="21" t="str">
        <f>INDEX(Partner_details[name], MATCH(ggPay[[#This Row],[payee]], Partner_details[user id], 0))</f>
        <v xml:space="preserve">Byblos Restaurant </v>
      </c>
      <c r="H865" s="21" t="str">
        <f>INDEX(Partner_details[companyName], MATCH(ggPay[[#This Row],[payee]], Partner_details[user id], 0))</f>
        <v>Byblos</v>
      </c>
      <c r="I865" s="21" t="b">
        <f>ISNUMBER(MATCH(ggPay[[#This Row],[payer]], gg_teammates[ID], 0))</f>
        <v>0</v>
      </c>
      <c r="J865" s="21" t="b">
        <f>OR(ISNUMBER(MATCH(ggPay[[#This Row],[payer]], $B$2:B864, 0)), ISNUMBER(MATCH(ggPay[[#This Row],[payer]], B866:$B$4998, 0)))</f>
        <v>1</v>
      </c>
      <c r="K865" s="21" t="b">
        <v>0</v>
      </c>
      <c r="L865" s="96" t="s">
        <v>5924</v>
      </c>
    </row>
    <row r="866" spans="1:12">
      <c r="A866" s="107" t="s">
        <v>17539</v>
      </c>
      <c r="B866" s="89">
        <v>46929</v>
      </c>
      <c r="C866" s="89">
        <v>1109984</v>
      </c>
      <c r="D866" s="89">
        <v>300</v>
      </c>
      <c r="E866" s="89">
        <v>2</v>
      </c>
      <c r="F866" s="89"/>
      <c r="G866" s="21" t="str">
        <f>INDEX(Partner_details[name], MATCH(ggPay[[#This Row],[payee]], Partner_details[user id], 0))</f>
        <v>Dodo Kitchen</v>
      </c>
      <c r="H866" s="21" t="str">
        <f>INDEX(Partner_details[companyName], MATCH(ggPay[[#This Row],[payee]], Partner_details[user id], 0))</f>
        <v>Dodopizza</v>
      </c>
      <c r="I866" s="21" t="b">
        <f>ISNUMBER(MATCH(ggPay[[#This Row],[payer]], gg_teammates[ID], 0))</f>
        <v>0</v>
      </c>
      <c r="J866" s="21" t="b">
        <f>OR(ISNUMBER(MATCH(ggPay[[#This Row],[payer]], $B$2:B865, 0)), ISNUMBER(MATCH(ggPay[[#This Row],[payer]], B867:$B$4998, 0)))</f>
        <v>0</v>
      </c>
      <c r="K866" s="21" t="b">
        <v>0</v>
      </c>
      <c r="L866" s="96" t="s">
        <v>5924</v>
      </c>
    </row>
    <row r="867" spans="1:12">
      <c r="A867" s="107" t="s">
        <v>17540</v>
      </c>
      <c r="B867" s="89">
        <v>159282</v>
      </c>
      <c r="C867" s="89">
        <v>248736</v>
      </c>
      <c r="D867" s="89">
        <v>500</v>
      </c>
      <c r="E867" s="89">
        <v>2</v>
      </c>
      <c r="F867" s="89"/>
      <c r="G867" s="21" t="str">
        <f>INDEX(Partner_details[name], MATCH(ggPay[[#This Row],[payee]], Partner_details[user id], 0))</f>
        <v>Karo</v>
      </c>
      <c r="H867" s="21" t="str">
        <f>INDEX(Partner_details[companyName], MATCH(ggPay[[#This Row],[payee]], Partner_details[user id], 0))</f>
        <v>Venlo</v>
      </c>
      <c r="I867" s="21" t="b">
        <f>ISNUMBER(MATCH(ggPay[[#This Row],[payer]], gg_teammates[ID], 0))</f>
        <v>0</v>
      </c>
      <c r="J867" s="21" t="b">
        <f>OR(ISNUMBER(MATCH(ggPay[[#This Row],[payer]], $B$2:B866, 0)), ISNUMBER(MATCH(ggPay[[#This Row],[payer]], B868:$B$4998, 0)))</f>
        <v>1</v>
      </c>
      <c r="K867" s="21" t="b">
        <v>1</v>
      </c>
      <c r="L867" s="96" t="s">
        <v>5924</v>
      </c>
    </row>
    <row r="868" spans="1:12">
      <c r="A868" s="107" t="s">
        <v>17541</v>
      </c>
      <c r="B868" s="89">
        <v>120105</v>
      </c>
      <c r="C868" s="89">
        <v>36972</v>
      </c>
      <c r="D868" s="89">
        <v>3000</v>
      </c>
      <c r="E868" s="89">
        <v>2</v>
      </c>
      <c r="F868" s="89"/>
      <c r="G868" s="21" t="str">
        <f>INDEX(Partner_details[name], MATCH(ggPay[[#This Row],[payee]], Partner_details[user id], 0))</f>
        <v xml:space="preserve">Byblos Restaurant </v>
      </c>
      <c r="H868" s="21" t="str">
        <f>INDEX(Partner_details[companyName], MATCH(ggPay[[#This Row],[payee]], Partner_details[user id], 0))</f>
        <v>Byblos</v>
      </c>
      <c r="I868" s="21" t="b">
        <f>ISNUMBER(MATCH(ggPay[[#This Row],[payer]], gg_teammates[ID], 0))</f>
        <v>0</v>
      </c>
      <c r="J868" s="21" t="b">
        <f>OR(ISNUMBER(MATCH(ggPay[[#This Row],[payer]], $B$2:B867, 0)), ISNUMBER(MATCH(ggPay[[#This Row],[payer]], B869:$B$4998, 0)))</f>
        <v>0</v>
      </c>
      <c r="K868" s="21" t="b">
        <v>1</v>
      </c>
      <c r="L868" s="96" t="s">
        <v>5924</v>
      </c>
    </row>
    <row r="869" spans="1:12">
      <c r="A869" s="107" t="s">
        <v>17542</v>
      </c>
      <c r="B869" s="89">
        <v>798</v>
      </c>
      <c r="C869" s="89">
        <v>248736</v>
      </c>
      <c r="D869" s="89">
        <v>1000</v>
      </c>
      <c r="E869" s="89">
        <v>2</v>
      </c>
      <c r="F869" s="89"/>
      <c r="G869" s="21" t="str">
        <f>INDEX(Partner_details[name], MATCH(ggPay[[#This Row],[payee]], Partner_details[user id], 0))</f>
        <v>Karo</v>
      </c>
      <c r="H869" s="21" t="str">
        <f>INDEX(Partner_details[companyName], MATCH(ggPay[[#This Row],[payee]], Partner_details[user id], 0))</f>
        <v>Venlo</v>
      </c>
      <c r="I869" s="21" t="b">
        <f>ISNUMBER(MATCH(ggPay[[#This Row],[payer]], gg_teammates[ID], 0))</f>
        <v>1</v>
      </c>
      <c r="J869" s="21" t="b">
        <f>OR(ISNUMBER(MATCH(ggPay[[#This Row],[payer]], $B$2:B868, 0)), ISNUMBER(MATCH(ggPay[[#This Row],[payer]], B870:$B$4998, 0)))</f>
        <v>1</v>
      </c>
      <c r="K869" s="21" t="b">
        <v>0</v>
      </c>
      <c r="L869" s="96" t="s">
        <v>5924</v>
      </c>
    </row>
    <row r="870" spans="1:12">
      <c r="A870" s="107" t="s">
        <v>17543</v>
      </c>
      <c r="B870" s="89">
        <v>704272</v>
      </c>
      <c r="C870" s="89">
        <v>1091356</v>
      </c>
      <c r="D870" s="89">
        <v>500</v>
      </c>
      <c r="E870" s="89">
        <v>2</v>
      </c>
      <c r="F870" s="89"/>
      <c r="G870" s="21" t="str">
        <f>INDEX(Partner_details[name], MATCH(ggPay[[#This Row],[payee]], Partner_details[user id], 0))</f>
        <v>Malocco</v>
      </c>
      <c r="H870" s="21" t="str">
        <f>INDEX(Partner_details[companyName], MATCH(ggPay[[#This Row],[payee]], Partner_details[user id], 0))</f>
        <v>Malocco</v>
      </c>
      <c r="I870" s="21" t="b">
        <f>ISNUMBER(MATCH(ggPay[[#This Row],[payer]], gg_teammates[ID], 0))</f>
        <v>0</v>
      </c>
      <c r="J870" s="21" t="b">
        <f>OR(ISNUMBER(MATCH(ggPay[[#This Row],[payer]], $B$2:B869, 0)), ISNUMBER(MATCH(ggPay[[#This Row],[payer]], B871:$B$4998, 0)))</f>
        <v>0</v>
      </c>
      <c r="K870" s="21" t="b">
        <v>1</v>
      </c>
      <c r="L870" s="96" t="s">
        <v>5924</v>
      </c>
    </row>
    <row r="871" spans="1:12">
      <c r="A871" s="107" t="s">
        <v>17544</v>
      </c>
      <c r="B871" s="89">
        <v>825186</v>
      </c>
      <c r="C871" s="89">
        <v>6596</v>
      </c>
      <c r="D871" s="89">
        <v>100</v>
      </c>
      <c r="E871" s="89">
        <v>2</v>
      </c>
      <c r="F871" s="89"/>
      <c r="G871" s="21" t="str">
        <f>INDEX(Partner_details[name], MATCH(ggPay[[#This Row],[payee]], Partner_details[user id], 0))</f>
        <v>Ethnoraph</v>
      </c>
      <c r="H871" s="21" t="str">
        <f>INDEX(Partner_details[companyName], MATCH(ggPay[[#This Row],[payee]], Partner_details[user id], 0))</f>
        <v>Beer Academy</v>
      </c>
      <c r="I871" s="21" t="b">
        <f>ISNUMBER(MATCH(ggPay[[#This Row],[payer]], gg_teammates[ID], 0))</f>
        <v>1</v>
      </c>
      <c r="J871" s="21" t="b">
        <f>OR(ISNUMBER(MATCH(ggPay[[#This Row],[payer]], $B$2:B870, 0)), ISNUMBER(MATCH(ggPay[[#This Row],[payer]], B872:$B$4998, 0)))</f>
        <v>1</v>
      </c>
      <c r="K871" s="21" t="b">
        <v>0</v>
      </c>
      <c r="L871" s="96" t="s">
        <v>5924</v>
      </c>
    </row>
    <row r="872" spans="1:12">
      <c r="A872" s="107" t="s">
        <v>17545</v>
      </c>
      <c r="B872" s="89">
        <v>850</v>
      </c>
      <c r="C872" s="89">
        <v>6596</v>
      </c>
      <c r="D872" s="89">
        <v>2000</v>
      </c>
      <c r="E872" s="89">
        <v>2</v>
      </c>
      <c r="F872" s="89"/>
      <c r="G872" s="21" t="str">
        <f>INDEX(Partner_details[name], MATCH(ggPay[[#This Row],[payee]], Partner_details[user id], 0))</f>
        <v>Ethnoraph</v>
      </c>
      <c r="H872" s="21" t="str">
        <f>INDEX(Partner_details[companyName], MATCH(ggPay[[#This Row],[payee]], Partner_details[user id], 0))</f>
        <v>Beer Academy</v>
      </c>
      <c r="I872" s="21" t="b">
        <f>ISNUMBER(MATCH(ggPay[[#This Row],[payer]], gg_teammates[ID], 0))</f>
        <v>1</v>
      </c>
      <c r="J872" s="21" t="b">
        <f>OR(ISNUMBER(MATCH(ggPay[[#This Row],[payer]], $B$2:B871, 0)), ISNUMBER(MATCH(ggPay[[#This Row],[payer]], B873:$B$4998, 0)))</f>
        <v>1</v>
      </c>
      <c r="K872" s="21" t="b">
        <v>0</v>
      </c>
      <c r="L872" s="96" t="s">
        <v>5924</v>
      </c>
    </row>
    <row r="873" spans="1:12">
      <c r="A873" s="107" t="s">
        <v>17546</v>
      </c>
      <c r="B873" s="89">
        <v>825186</v>
      </c>
      <c r="C873" s="89">
        <v>825186</v>
      </c>
      <c r="D873" s="89">
        <v>100</v>
      </c>
      <c r="E873" s="89">
        <v>2</v>
      </c>
      <c r="F873" s="89"/>
      <c r="G873" s="21" t="str">
        <f>INDEX(Partner_details[name], MATCH(ggPay[[#This Row],[payee]], Partner_details[user id], 0))</f>
        <v>Tigran</v>
      </c>
      <c r="H873" s="21" t="str">
        <f>INDEX(Partner_details[companyName], MATCH(ggPay[[#This Row],[payee]], Partner_details[user id], 0))</f>
        <v>gg cjsc</v>
      </c>
      <c r="I873" s="21" t="b">
        <f>ISNUMBER(MATCH(ggPay[[#This Row],[payer]], gg_teammates[ID], 0))</f>
        <v>1</v>
      </c>
      <c r="J873" s="21" t="b">
        <f>OR(ISNUMBER(MATCH(ggPay[[#This Row],[payer]], $B$2:B872, 0)), ISNUMBER(MATCH(ggPay[[#This Row],[payer]], B874:$B$4998, 0)))</f>
        <v>1</v>
      </c>
      <c r="K873" s="21" t="b">
        <v>0</v>
      </c>
      <c r="L873" s="96" t="s">
        <v>5924</v>
      </c>
    </row>
    <row r="874" spans="1:12">
      <c r="A874" s="107" t="s">
        <v>17547</v>
      </c>
      <c r="B874" s="89">
        <v>825186</v>
      </c>
      <c r="C874" s="89">
        <v>938856</v>
      </c>
      <c r="D874" s="89">
        <v>100</v>
      </c>
      <c r="E874" s="89">
        <v>2</v>
      </c>
      <c r="F874" s="89"/>
      <c r="G874" s="21" t="str">
        <f>INDEX(Partner_details[name], MATCH(ggPay[[#This Row],[payee]], Partner_details[user id], 0))</f>
        <v>Pizzanini</v>
      </c>
      <c r="H874" s="21" t="str">
        <f>INDEX(Partner_details[companyName], MATCH(ggPay[[#This Row],[payee]], Partner_details[user id], 0))</f>
        <v>Pizzanini</v>
      </c>
      <c r="I874" s="21" t="b">
        <f>ISNUMBER(MATCH(ggPay[[#This Row],[payer]], gg_teammates[ID], 0))</f>
        <v>1</v>
      </c>
      <c r="J874" s="21" t="b">
        <f>OR(ISNUMBER(MATCH(ggPay[[#This Row],[payer]], $B$2:B873, 0)), ISNUMBER(MATCH(ggPay[[#This Row],[payer]], B875:$B$4998, 0)))</f>
        <v>1</v>
      </c>
      <c r="K874" s="21" t="b">
        <v>0</v>
      </c>
      <c r="L874" s="96" t="s">
        <v>5924</v>
      </c>
    </row>
    <row r="875" spans="1:12">
      <c r="A875" s="107" t="s">
        <v>17548</v>
      </c>
      <c r="B875" s="89">
        <v>44436</v>
      </c>
      <c r="C875" s="89">
        <v>105886</v>
      </c>
      <c r="D875" s="89">
        <v>3000</v>
      </c>
      <c r="E875" s="89">
        <v>2</v>
      </c>
      <c r="F875" s="89"/>
      <c r="G875" s="21" t="str">
        <f>INDEX(Partner_details[name], MATCH(ggPay[[#This Row],[payee]], Partner_details[user id], 0))</f>
        <v>Mov</v>
      </c>
      <c r="H875" s="21" t="str">
        <f>INDEX(Partner_details[companyName], MATCH(ggPay[[#This Row],[payee]], Partner_details[user id], 0))</f>
        <v>Avetis Grigoryan</v>
      </c>
      <c r="I875" s="21" t="b">
        <f>ISNUMBER(MATCH(ggPay[[#This Row],[payer]], gg_teammates[ID], 0))</f>
        <v>0</v>
      </c>
      <c r="J875" s="21" t="b">
        <f>OR(ISNUMBER(MATCH(ggPay[[#This Row],[payer]], $B$2:B874, 0)), ISNUMBER(MATCH(ggPay[[#This Row],[payer]], B876:$B$4998, 0)))</f>
        <v>0</v>
      </c>
      <c r="K875" s="21" t="b">
        <v>0</v>
      </c>
      <c r="L875" s="96" t="s">
        <v>5924</v>
      </c>
    </row>
    <row r="876" spans="1:12">
      <c r="A876" s="107" t="s">
        <v>17549</v>
      </c>
      <c r="B876" s="89">
        <v>825186</v>
      </c>
      <c r="C876" s="89">
        <v>231060</v>
      </c>
      <c r="D876" s="89">
        <v>2000</v>
      </c>
      <c r="E876" s="89">
        <v>2</v>
      </c>
      <c r="F876" s="89"/>
      <c r="G876" s="21" t="str">
        <f>INDEX(Partner_details[name], MATCH(ggPay[[#This Row],[payee]], Partner_details[user id], 0))</f>
        <v>Erik</v>
      </c>
      <c r="H876" s="21" t="str">
        <f>INDEX(Partner_details[companyName], MATCH(ggPay[[#This Row],[payee]], Partner_details[user id], 0))</f>
        <v>gg cjsc</v>
      </c>
      <c r="I876" s="21" t="b">
        <f>ISNUMBER(MATCH(ggPay[[#This Row],[payer]], gg_teammates[ID], 0))</f>
        <v>1</v>
      </c>
      <c r="J876" s="21" t="b">
        <f>OR(ISNUMBER(MATCH(ggPay[[#This Row],[payer]], $B$2:B875, 0)), ISNUMBER(MATCH(ggPay[[#This Row],[payer]], B877:$B$4998, 0)))</f>
        <v>1</v>
      </c>
      <c r="K876" s="21" t="b">
        <v>0</v>
      </c>
      <c r="L876" s="96" t="s">
        <v>5924</v>
      </c>
    </row>
    <row r="877" spans="1:12">
      <c r="A877" s="107" t="s">
        <v>17550</v>
      </c>
      <c r="B877" s="89">
        <v>825186</v>
      </c>
      <c r="C877" s="89">
        <v>156746</v>
      </c>
      <c r="D877" s="89">
        <v>100</v>
      </c>
      <c r="E877" s="89">
        <v>2</v>
      </c>
      <c r="F877" s="89"/>
      <c r="G877" s="21" t="str">
        <f>INDEX(Partner_details[name], MATCH(ggPay[[#This Row],[payee]], Partner_details[user id], 0))</f>
        <v>Zaven</v>
      </c>
      <c r="H877" s="21" t="str">
        <f>INDEX(Partner_details[companyName], MATCH(ggPay[[#This Row],[payee]], Partner_details[user id], 0))</f>
        <v>Karas Tumanyan</v>
      </c>
      <c r="I877" s="21" t="b">
        <f>ISNUMBER(MATCH(ggPay[[#This Row],[payer]], gg_teammates[ID], 0))</f>
        <v>1</v>
      </c>
      <c r="J877" s="21" t="b">
        <f>OR(ISNUMBER(MATCH(ggPay[[#This Row],[payer]], $B$2:B876, 0)), ISNUMBER(MATCH(ggPay[[#This Row],[payer]], B878:$B$4998, 0)))</f>
        <v>1</v>
      </c>
      <c r="K877" s="21" t="b">
        <v>0</v>
      </c>
      <c r="L877" s="96" t="s">
        <v>5924</v>
      </c>
    </row>
    <row r="878" spans="1:12">
      <c r="A878" s="107" t="s">
        <v>17551</v>
      </c>
      <c r="B878" s="89">
        <v>798</v>
      </c>
      <c r="C878" s="89">
        <v>530539</v>
      </c>
      <c r="D878" s="89">
        <v>1000</v>
      </c>
      <c r="E878" s="89">
        <v>2</v>
      </c>
      <c r="F878" s="89"/>
      <c r="G878" s="21" t="str">
        <f>INDEX(Partner_details[name], MATCH(ggPay[[#This Row],[payee]], Partner_details[user id], 0))</f>
        <v>Ժիրայր</v>
      </c>
      <c r="H878" s="21" t="str">
        <f>INDEX(Partner_details[companyName], MATCH(ggPay[[#This Row],[payee]], Partner_details[user id], 0))</f>
        <v>Karas mashtoc</v>
      </c>
      <c r="I878" s="21" t="b">
        <f>ISNUMBER(MATCH(ggPay[[#This Row],[payer]], gg_teammates[ID], 0))</f>
        <v>1</v>
      </c>
      <c r="J878" s="21" t="b">
        <f>OR(ISNUMBER(MATCH(ggPay[[#This Row],[payer]], $B$2:B877, 0)), ISNUMBER(MATCH(ggPay[[#This Row],[payer]], B879:$B$4998, 0)))</f>
        <v>1</v>
      </c>
      <c r="K878" s="21" t="b">
        <v>0</v>
      </c>
      <c r="L878" s="96" t="s">
        <v>5924</v>
      </c>
    </row>
    <row r="879" spans="1:12">
      <c r="A879" s="107" t="s">
        <v>17552</v>
      </c>
      <c r="B879" s="89">
        <v>798</v>
      </c>
      <c r="C879" s="89">
        <v>1107533</v>
      </c>
      <c r="D879" s="89">
        <v>1000</v>
      </c>
      <c r="E879" s="89">
        <v>2</v>
      </c>
      <c r="F879" s="89"/>
      <c r="G879" s="21" t="str">
        <f>INDEX(Partner_details[name], MATCH(ggPay[[#This Row],[payee]], Partner_details[user id], 0))</f>
        <v>Sima</v>
      </c>
      <c r="H879" s="21" t="str">
        <f>INDEX(Partner_details[companyName], MATCH(ggPay[[#This Row],[payee]], Partner_details[user id], 0))</f>
        <v>Karas mashtoc</v>
      </c>
      <c r="I879" s="21" t="b">
        <f>ISNUMBER(MATCH(ggPay[[#This Row],[payer]], gg_teammates[ID], 0))</f>
        <v>1</v>
      </c>
      <c r="J879" s="21" t="b">
        <f>OR(ISNUMBER(MATCH(ggPay[[#This Row],[payer]], $B$2:B878, 0)), ISNUMBER(MATCH(ggPay[[#This Row],[payer]], B880:$B$4998, 0)))</f>
        <v>1</v>
      </c>
      <c r="K879" s="21" t="b">
        <v>0</v>
      </c>
      <c r="L879" s="96" t="s">
        <v>5924</v>
      </c>
    </row>
    <row r="880" spans="1:12">
      <c r="A880" s="107" t="s">
        <v>17553</v>
      </c>
      <c r="B880" s="89">
        <v>833134</v>
      </c>
      <c r="C880" s="89">
        <v>815282</v>
      </c>
      <c r="D880" s="89">
        <v>500</v>
      </c>
      <c r="E880" s="89">
        <v>2</v>
      </c>
      <c r="F880" s="89"/>
      <c r="G880" s="21" t="str">
        <f>INDEX(Partner_details[name], MATCH(ggPay[[#This Row],[payee]], Partner_details[user id], 0))</f>
        <v>Mane Koshkakaryan</v>
      </c>
      <c r="H880" s="21" t="str">
        <f>INDEX(Partner_details[companyName], MATCH(ggPay[[#This Row],[payee]], Partner_details[user id], 0))</f>
        <v>Bisquit</v>
      </c>
      <c r="I880" s="21" t="b">
        <f>ISNUMBER(MATCH(ggPay[[#This Row],[payer]], gg_teammates[ID], 0))</f>
        <v>0</v>
      </c>
      <c r="J880" s="21" t="b">
        <f>OR(ISNUMBER(MATCH(ggPay[[#This Row],[payer]], $B$2:B879, 0)), ISNUMBER(MATCH(ggPay[[#This Row],[payer]], B881:$B$4998, 0)))</f>
        <v>1</v>
      </c>
      <c r="K880" s="21" t="b">
        <v>0</v>
      </c>
      <c r="L880" s="96" t="s">
        <v>5924</v>
      </c>
    </row>
    <row r="881" spans="1:12">
      <c r="A881" s="107" t="s">
        <v>17554</v>
      </c>
      <c r="B881" s="89">
        <v>719000</v>
      </c>
      <c r="C881" s="89">
        <v>815282</v>
      </c>
      <c r="D881" s="89">
        <v>500</v>
      </c>
      <c r="E881" s="89">
        <v>2</v>
      </c>
      <c r="F881" s="89"/>
      <c r="G881" s="21" t="str">
        <f>INDEX(Partner_details[name], MATCH(ggPay[[#This Row],[payee]], Partner_details[user id], 0))</f>
        <v>Mane Koshkakaryan</v>
      </c>
      <c r="H881" s="21" t="str">
        <f>INDEX(Partner_details[companyName], MATCH(ggPay[[#This Row],[payee]], Partner_details[user id], 0))</f>
        <v>Bisquit</v>
      </c>
      <c r="I881" s="21" t="b">
        <f>ISNUMBER(MATCH(ggPay[[#This Row],[payer]], gg_teammates[ID], 0))</f>
        <v>0</v>
      </c>
      <c r="J881" s="21" t="b">
        <f>OR(ISNUMBER(MATCH(ggPay[[#This Row],[payer]], $B$2:B880, 0)), ISNUMBER(MATCH(ggPay[[#This Row],[payer]], B882:$B$4998, 0)))</f>
        <v>1</v>
      </c>
      <c r="K881" s="21" t="b">
        <v>1</v>
      </c>
      <c r="L881" s="96" t="s">
        <v>5924</v>
      </c>
    </row>
    <row r="882" spans="1:12" hidden="1">
      <c r="A882" s="107" t="s">
        <v>17555</v>
      </c>
      <c r="B882" s="89">
        <v>233291</v>
      </c>
      <c r="C882" s="89">
        <v>1091620</v>
      </c>
      <c r="D882" s="89">
        <v>500</v>
      </c>
      <c r="E882" s="89">
        <v>3</v>
      </c>
      <c r="F882" s="89" t="s">
        <v>5934</v>
      </c>
      <c r="G882" s="21" t="e">
        <f>INDEX(Partner_details[name], MATCH(ggPay[[#This Row],[payee]], Partner_details[user id], 0))</f>
        <v>#N/A</v>
      </c>
      <c r="H882" s="21" t="e">
        <f>INDEX(Partner_details[companyName], MATCH(ggPay[[#This Row],[payee]], Partner_details[user id], 0))</f>
        <v>#N/A</v>
      </c>
      <c r="I882" s="21" t="b">
        <f>ISNUMBER(MATCH(ggPay[[#This Row],[payer]], gg_teammates[ID], 0))</f>
        <v>0</v>
      </c>
      <c r="J882" s="21" t="b">
        <f>OR(ISNUMBER(MATCH(ggPay[[#This Row],[payer]], $B$2:B881, 0)), ISNUMBER(MATCH(ggPay[[#This Row],[payer]], B883:$B$4998, 0)))</f>
        <v>0</v>
      </c>
      <c r="K882" s="21" t="b">
        <v>1</v>
      </c>
      <c r="L882" s="96" t="s">
        <v>5924</v>
      </c>
    </row>
    <row r="883" spans="1:12">
      <c r="A883" s="107" t="s">
        <v>17556</v>
      </c>
      <c r="B883" s="89">
        <v>545501</v>
      </c>
      <c r="C883" s="89">
        <v>815282</v>
      </c>
      <c r="D883" s="89">
        <v>1000</v>
      </c>
      <c r="E883" s="89">
        <v>2</v>
      </c>
      <c r="F883" s="89"/>
      <c r="G883" s="21" t="str">
        <f>INDEX(Partner_details[name], MATCH(ggPay[[#This Row],[payee]], Partner_details[user id], 0))</f>
        <v>Mane Koshkakaryan</v>
      </c>
      <c r="H883" s="21" t="str">
        <f>INDEX(Partner_details[companyName], MATCH(ggPay[[#This Row],[payee]], Partner_details[user id], 0))</f>
        <v>Bisquit</v>
      </c>
      <c r="I883" s="21" t="b">
        <f>ISNUMBER(MATCH(ggPay[[#This Row],[payer]], gg_teammates[ID], 0))</f>
        <v>0</v>
      </c>
      <c r="J883" s="21" t="b">
        <f>OR(ISNUMBER(MATCH(ggPay[[#This Row],[payer]], $B$2:B882, 0)), ISNUMBER(MATCH(ggPay[[#This Row],[payer]], B884:$B$4998, 0)))</f>
        <v>1</v>
      </c>
      <c r="K883" s="21" t="b">
        <v>0</v>
      </c>
      <c r="L883" s="96" t="s">
        <v>5924</v>
      </c>
    </row>
    <row r="884" spans="1:12">
      <c r="A884" s="107" t="s">
        <v>17557</v>
      </c>
      <c r="B884" s="89">
        <v>825186</v>
      </c>
      <c r="C884" s="89">
        <v>825186</v>
      </c>
      <c r="D884" s="89">
        <v>100</v>
      </c>
      <c r="E884" s="89">
        <v>2</v>
      </c>
      <c r="F884" s="89"/>
      <c r="G884" s="21" t="str">
        <f>INDEX(Partner_details[name], MATCH(ggPay[[#This Row],[payee]], Partner_details[user id], 0))</f>
        <v>Tigran</v>
      </c>
      <c r="H884" s="21" t="str">
        <f>INDEX(Partner_details[companyName], MATCH(ggPay[[#This Row],[payee]], Partner_details[user id], 0))</f>
        <v>gg cjsc</v>
      </c>
      <c r="I884" s="21" t="b">
        <f>ISNUMBER(MATCH(ggPay[[#This Row],[payer]], gg_teammates[ID], 0))</f>
        <v>1</v>
      </c>
      <c r="J884" s="21" t="b">
        <f>OR(ISNUMBER(MATCH(ggPay[[#This Row],[payer]], $B$2:B883, 0)), ISNUMBER(MATCH(ggPay[[#This Row],[payer]], B885:$B$4998, 0)))</f>
        <v>1</v>
      </c>
      <c r="K884" s="21" t="b">
        <v>0</v>
      </c>
      <c r="L884" s="96" t="s">
        <v>5924</v>
      </c>
    </row>
    <row r="885" spans="1:12">
      <c r="A885" s="107" t="s">
        <v>17558</v>
      </c>
      <c r="B885" s="89">
        <v>798</v>
      </c>
      <c r="C885" s="89">
        <v>248736</v>
      </c>
      <c r="D885" s="89">
        <v>1000</v>
      </c>
      <c r="E885" s="89">
        <v>2</v>
      </c>
      <c r="F885" s="89"/>
      <c r="G885" s="21" t="str">
        <f>INDEX(Partner_details[name], MATCH(ggPay[[#This Row],[payee]], Partner_details[user id], 0))</f>
        <v>Karo</v>
      </c>
      <c r="H885" s="21" t="str">
        <f>INDEX(Partner_details[companyName], MATCH(ggPay[[#This Row],[payee]], Partner_details[user id], 0))</f>
        <v>Venlo</v>
      </c>
      <c r="I885" s="21" t="b">
        <f>ISNUMBER(MATCH(ggPay[[#This Row],[payer]], gg_teammates[ID], 0))</f>
        <v>1</v>
      </c>
      <c r="J885" s="21" t="b">
        <f>OR(ISNUMBER(MATCH(ggPay[[#This Row],[payer]], $B$2:B884, 0)), ISNUMBER(MATCH(ggPay[[#This Row],[payer]], B886:$B$4998, 0)))</f>
        <v>1</v>
      </c>
      <c r="K885" s="21" t="b">
        <v>0</v>
      </c>
      <c r="L885" s="96" t="s">
        <v>5924</v>
      </c>
    </row>
    <row r="886" spans="1:12">
      <c r="A886" s="107" t="s">
        <v>17559</v>
      </c>
      <c r="B886" s="89">
        <v>833134</v>
      </c>
      <c r="C886" s="89">
        <v>1113529</v>
      </c>
      <c r="D886" s="89">
        <v>400</v>
      </c>
      <c r="E886" s="89">
        <v>2</v>
      </c>
      <c r="F886" s="89"/>
      <c r="G886" s="21" t="str">
        <f>INDEX(Partner_details[name], MATCH(ggPay[[#This Row],[payee]], Partner_details[user id], 0))</f>
        <v>Diana</v>
      </c>
      <c r="H886" s="21" t="str">
        <f>INDEX(Partner_details[companyName], MATCH(ggPay[[#This Row],[payee]], Partner_details[user id], 0))</f>
        <v>Bisquit</v>
      </c>
      <c r="I886" s="21" t="b">
        <f>ISNUMBER(MATCH(ggPay[[#This Row],[payer]], gg_teammates[ID], 0))</f>
        <v>0</v>
      </c>
      <c r="J886" s="21" t="b">
        <f>OR(ISNUMBER(MATCH(ggPay[[#This Row],[payer]], $B$2:B885, 0)), ISNUMBER(MATCH(ggPay[[#This Row],[payer]], B887:$B$4998, 0)))</f>
        <v>1</v>
      </c>
      <c r="K886" s="21" t="b">
        <v>0</v>
      </c>
      <c r="L886" s="96" t="s">
        <v>5924</v>
      </c>
    </row>
    <row r="887" spans="1:12">
      <c r="A887" s="107" t="s">
        <v>17560</v>
      </c>
      <c r="B887" s="89">
        <v>3065</v>
      </c>
      <c r="C887" s="89">
        <v>248736</v>
      </c>
      <c r="D887" s="89">
        <v>200</v>
      </c>
      <c r="E887" s="89">
        <v>2</v>
      </c>
      <c r="F887" s="89"/>
      <c r="G887" s="21" t="str">
        <f>INDEX(Partner_details[name], MATCH(ggPay[[#This Row],[payee]], Partner_details[user id], 0))</f>
        <v>Karo</v>
      </c>
      <c r="H887" s="21" t="str">
        <f>INDEX(Partner_details[companyName], MATCH(ggPay[[#This Row],[payee]], Partner_details[user id], 0))</f>
        <v>Venlo</v>
      </c>
      <c r="I887" s="21" t="b">
        <f>ISNUMBER(MATCH(ggPay[[#This Row],[payer]], gg_teammates[ID], 0))</f>
        <v>1</v>
      </c>
      <c r="J887" s="21" t="b">
        <f>OR(ISNUMBER(MATCH(ggPay[[#This Row],[payer]], $B$2:B886, 0)), ISNUMBER(MATCH(ggPay[[#This Row],[payer]], B888:$B$4998, 0)))</f>
        <v>1</v>
      </c>
      <c r="K887" s="21" t="b">
        <v>0</v>
      </c>
      <c r="L887" s="96" t="s">
        <v>5924</v>
      </c>
    </row>
    <row r="888" spans="1:12">
      <c r="A888" s="107" t="s">
        <v>17561</v>
      </c>
      <c r="B888" s="89">
        <v>759010</v>
      </c>
      <c r="C888" s="89">
        <v>105886</v>
      </c>
      <c r="D888" s="89">
        <v>2000</v>
      </c>
      <c r="E888" s="89">
        <v>2</v>
      </c>
      <c r="F888" s="89"/>
      <c r="G888" s="21" t="str">
        <f>INDEX(Partner_details[name], MATCH(ggPay[[#This Row],[payee]], Partner_details[user id], 0))</f>
        <v>Mov</v>
      </c>
      <c r="H888" s="21" t="str">
        <f>INDEX(Partner_details[companyName], MATCH(ggPay[[#This Row],[payee]], Partner_details[user id], 0))</f>
        <v>Avetis Grigoryan</v>
      </c>
      <c r="I888" s="21" t="b">
        <f>ISNUMBER(MATCH(ggPay[[#This Row],[payer]], gg_teammates[ID], 0))</f>
        <v>0</v>
      </c>
      <c r="J888" s="21" t="b">
        <f>OR(ISNUMBER(MATCH(ggPay[[#This Row],[payer]], $B$2:B887, 0)), ISNUMBER(MATCH(ggPay[[#This Row],[payer]], B889:$B$4998, 0)))</f>
        <v>0</v>
      </c>
      <c r="K888" s="21" t="b">
        <v>1</v>
      </c>
      <c r="L888" s="96" t="s">
        <v>5924</v>
      </c>
    </row>
    <row r="889" spans="1:12">
      <c r="A889" s="107" t="s">
        <v>17562</v>
      </c>
      <c r="B889" s="89">
        <v>1120284</v>
      </c>
      <c r="C889" s="89">
        <v>815282</v>
      </c>
      <c r="D889" s="89">
        <v>1000</v>
      </c>
      <c r="E889" s="89">
        <v>2</v>
      </c>
      <c r="F889" s="89"/>
      <c r="G889" s="21" t="str">
        <f>INDEX(Partner_details[name], MATCH(ggPay[[#This Row],[payee]], Partner_details[user id], 0))</f>
        <v>Mane Koshkakaryan</v>
      </c>
      <c r="H889" s="21" t="str">
        <f>INDEX(Partner_details[companyName], MATCH(ggPay[[#This Row],[payee]], Partner_details[user id], 0))</f>
        <v>Bisquit</v>
      </c>
      <c r="I889" s="21" t="b">
        <f>ISNUMBER(MATCH(ggPay[[#This Row],[payer]], gg_teammates[ID], 0))</f>
        <v>0</v>
      </c>
      <c r="J889" s="21" t="b">
        <f>OR(ISNUMBER(MATCH(ggPay[[#This Row],[payer]], $B$2:B888, 0)), ISNUMBER(MATCH(ggPay[[#This Row],[payer]], B890:$B$4998, 0)))</f>
        <v>1</v>
      </c>
      <c r="K889" s="21" t="b">
        <v>1</v>
      </c>
      <c r="L889" s="96" t="s">
        <v>5924</v>
      </c>
    </row>
    <row r="890" spans="1:12">
      <c r="A890" s="107" t="s">
        <v>17563</v>
      </c>
      <c r="B890" s="89">
        <v>17617</v>
      </c>
      <c r="C890" s="89">
        <v>1091620</v>
      </c>
      <c r="D890" s="89">
        <v>10000</v>
      </c>
      <c r="E890" s="89">
        <v>2</v>
      </c>
      <c r="F890" s="89"/>
      <c r="G890" s="21" t="e">
        <f>INDEX(Partner_details[name], MATCH(ggPay[[#This Row],[payee]], Partner_details[user id], 0))</f>
        <v>#N/A</v>
      </c>
      <c r="H890" s="21" t="e">
        <f>INDEX(Partner_details[companyName], MATCH(ggPay[[#This Row],[payee]], Partner_details[user id], 0))</f>
        <v>#N/A</v>
      </c>
      <c r="I890" s="21" t="b">
        <f>ISNUMBER(MATCH(ggPay[[#This Row],[payer]], gg_teammates[ID], 0))</f>
        <v>1</v>
      </c>
      <c r="J890" s="21" t="b">
        <f>OR(ISNUMBER(MATCH(ggPay[[#This Row],[payer]], $B$2:B889, 0)), ISNUMBER(MATCH(ggPay[[#This Row],[payer]], B891:$B$4998, 0)))</f>
        <v>1</v>
      </c>
      <c r="K890" s="21" t="b">
        <v>0</v>
      </c>
      <c r="L890" s="96" t="s">
        <v>5924</v>
      </c>
    </row>
    <row r="891" spans="1:12">
      <c r="A891" s="107" t="s">
        <v>17564</v>
      </c>
      <c r="B891" s="89">
        <v>850</v>
      </c>
      <c r="C891" s="89">
        <v>1091722</v>
      </c>
      <c r="D891" s="89">
        <v>1000</v>
      </c>
      <c r="E891" s="89">
        <v>2</v>
      </c>
      <c r="F891" s="89"/>
      <c r="G891" s="21" t="str">
        <f>INDEX(Partner_details[name], MATCH(ggPay[[#This Row],[payee]], Partner_details[user id], 0))</f>
        <v>Common Ground Books &amp; Spirits</v>
      </c>
      <c r="H891" s="21" t="str">
        <f>INDEX(Partner_details[companyName], MATCH(ggPay[[#This Row],[payee]], Partner_details[user id], 0))</f>
        <v>Common and ground</v>
      </c>
      <c r="I891" s="21" t="b">
        <f>ISNUMBER(MATCH(ggPay[[#This Row],[payer]], gg_teammates[ID], 0))</f>
        <v>1</v>
      </c>
      <c r="J891" s="21" t="b">
        <f>OR(ISNUMBER(MATCH(ggPay[[#This Row],[payer]], $B$2:B890, 0)), ISNUMBER(MATCH(ggPay[[#This Row],[payer]], B892:$B$4998, 0)))</f>
        <v>1</v>
      </c>
      <c r="K891" s="21" t="b">
        <v>0</v>
      </c>
      <c r="L891" s="96" t="s">
        <v>5924</v>
      </c>
    </row>
    <row r="892" spans="1:12">
      <c r="A892" s="107" t="s">
        <v>17565</v>
      </c>
      <c r="B892" s="89">
        <v>800405</v>
      </c>
      <c r="C892" s="89">
        <v>1091352</v>
      </c>
      <c r="D892" s="89">
        <v>500</v>
      </c>
      <c r="E892" s="89">
        <v>2</v>
      </c>
      <c r="F892" s="89"/>
      <c r="G892" s="21" t="str">
        <f>INDEX(Partner_details[name], MATCH(ggPay[[#This Row],[payee]], Partner_details[user id], 0))</f>
        <v>Paul Armenia</v>
      </c>
      <c r="H892" s="21" t="str">
        <f>INDEX(Partner_details[companyName], MATCH(ggPay[[#This Row],[payee]], Partner_details[user id], 0))</f>
        <v>Paul</v>
      </c>
      <c r="I892" s="21" t="b">
        <f>ISNUMBER(MATCH(ggPay[[#This Row],[payer]], gg_teammates[ID], 0))</f>
        <v>0</v>
      </c>
      <c r="J892" s="21" t="b">
        <f>OR(ISNUMBER(MATCH(ggPay[[#This Row],[payer]], $B$2:B891, 0)), ISNUMBER(MATCH(ggPay[[#This Row],[payer]], B893:$B$4998, 0)))</f>
        <v>1</v>
      </c>
      <c r="K892" s="21" t="b">
        <v>1</v>
      </c>
      <c r="L892" s="96" t="s">
        <v>5924</v>
      </c>
    </row>
    <row r="893" spans="1:12">
      <c r="A893" s="107" t="s">
        <v>17566</v>
      </c>
      <c r="B893" s="89">
        <v>187321</v>
      </c>
      <c r="C893" s="89">
        <v>6596</v>
      </c>
      <c r="D893" s="89">
        <v>1000</v>
      </c>
      <c r="E893" s="89">
        <v>2</v>
      </c>
      <c r="F893" s="89"/>
      <c r="G893" s="21" t="str">
        <f>INDEX(Partner_details[name], MATCH(ggPay[[#This Row],[payee]], Partner_details[user id], 0))</f>
        <v>Ethnoraph</v>
      </c>
      <c r="H893" s="21" t="str">
        <f>INDEX(Partner_details[companyName], MATCH(ggPay[[#This Row],[payee]], Partner_details[user id], 0))</f>
        <v>Beer Academy</v>
      </c>
      <c r="I893" s="21" t="b">
        <f>ISNUMBER(MATCH(ggPay[[#This Row],[payer]], gg_teammates[ID], 0))</f>
        <v>0</v>
      </c>
      <c r="J893" s="21" t="b">
        <f>OR(ISNUMBER(MATCH(ggPay[[#This Row],[payer]], $B$2:B892, 0)), ISNUMBER(MATCH(ggPay[[#This Row],[payer]], B894:$B$4998, 0)))</f>
        <v>0</v>
      </c>
      <c r="K893" s="21" t="b">
        <v>1</v>
      </c>
      <c r="L893" s="96" t="s">
        <v>5924</v>
      </c>
    </row>
    <row r="894" spans="1:12">
      <c r="A894" s="107" t="s">
        <v>17567</v>
      </c>
      <c r="B894" s="89">
        <v>825186</v>
      </c>
      <c r="C894" s="89">
        <v>854630</v>
      </c>
      <c r="D894" s="89">
        <v>500</v>
      </c>
      <c r="E894" s="89">
        <v>2</v>
      </c>
      <c r="F894" s="89"/>
      <c r="G894" s="21" t="str">
        <f>INDEX(Partner_details[name], MATCH(ggPay[[#This Row],[payee]], Partner_details[user id], 0))</f>
        <v>Lina</v>
      </c>
      <c r="H894" s="21" t="str">
        <f>INDEX(Partner_details[companyName], MATCH(ggPay[[#This Row],[payee]], Partner_details[user id], 0))</f>
        <v>gg cjsc</v>
      </c>
      <c r="I894" s="21" t="b">
        <f>ISNUMBER(MATCH(ggPay[[#This Row],[payer]], gg_teammates[ID], 0))</f>
        <v>1</v>
      </c>
      <c r="J894" s="21" t="b">
        <f>OR(ISNUMBER(MATCH(ggPay[[#This Row],[payer]], $B$2:B893, 0)), ISNUMBER(MATCH(ggPay[[#This Row],[payer]], B895:$B$4998, 0)))</f>
        <v>1</v>
      </c>
      <c r="K894" s="21" t="b">
        <v>0</v>
      </c>
      <c r="L894" s="96" t="s">
        <v>5924</v>
      </c>
    </row>
    <row r="895" spans="1:12">
      <c r="A895" s="107" t="s">
        <v>17568</v>
      </c>
      <c r="B895" s="89">
        <v>825186</v>
      </c>
      <c r="C895" s="89">
        <v>36972</v>
      </c>
      <c r="D895" s="89">
        <v>100</v>
      </c>
      <c r="E895" s="89">
        <v>2</v>
      </c>
      <c r="F895" s="89"/>
      <c r="G895" s="21" t="str">
        <f>INDEX(Partner_details[name], MATCH(ggPay[[#This Row],[payee]], Partner_details[user id], 0))</f>
        <v xml:space="preserve">Byblos Restaurant </v>
      </c>
      <c r="H895" s="21" t="str">
        <f>INDEX(Partner_details[companyName], MATCH(ggPay[[#This Row],[payee]], Partner_details[user id], 0))</f>
        <v>Byblos</v>
      </c>
      <c r="I895" s="21" t="b">
        <f>ISNUMBER(MATCH(ggPay[[#This Row],[payer]], gg_teammates[ID], 0))</f>
        <v>1</v>
      </c>
      <c r="J895" s="21" t="b">
        <f>OR(ISNUMBER(MATCH(ggPay[[#This Row],[payer]], $B$2:B894, 0)), ISNUMBER(MATCH(ggPay[[#This Row],[payer]], B896:$B$4998, 0)))</f>
        <v>1</v>
      </c>
      <c r="K895" s="21" t="b">
        <v>0</v>
      </c>
      <c r="L895" s="96" t="s">
        <v>5924</v>
      </c>
    </row>
    <row r="896" spans="1:12">
      <c r="A896" s="107" t="s">
        <v>17569</v>
      </c>
      <c r="B896" s="89">
        <v>900143</v>
      </c>
      <c r="C896" s="89">
        <v>1109984</v>
      </c>
      <c r="D896" s="89">
        <v>300</v>
      </c>
      <c r="E896" s="89">
        <v>2</v>
      </c>
      <c r="F896" s="89"/>
      <c r="G896" s="21" t="str">
        <f>INDEX(Partner_details[name], MATCH(ggPay[[#This Row],[payee]], Partner_details[user id], 0))</f>
        <v>Dodo Kitchen</v>
      </c>
      <c r="H896" s="21" t="str">
        <f>INDEX(Partner_details[companyName], MATCH(ggPay[[#This Row],[payee]], Partner_details[user id], 0))</f>
        <v>Dodopizza</v>
      </c>
      <c r="I896" s="21" t="b">
        <f>ISNUMBER(MATCH(ggPay[[#This Row],[payer]], gg_teammates[ID], 0))</f>
        <v>0</v>
      </c>
      <c r="J896" s="21" t="b">
        <f>OR(ISNUMBER(MATCH(ggPay[[#This Row],[payer]], $B$2:B895, 0)), ISNUMBER(MATCH(ggPay[[#This Row],[payer]], B897:$B$4998, 0)))</f>
        <v>0</v>
      </c>
      <c r="K896" s="21" t="b">
        <v>1</v>
      </c>
      <c r="L896" s="96" t="s">
        <v>5924</v>
      </c>
    </row>
    <row r="897" spans="1:12">
      <c r="A897" s="107" t="s">
        <v>17570</v>
      </c>
      <c r="B897" s="89">
        <v>1043013</v>
      </c>
      <c r="C897" s="89">
        <v>1109476</v>
      </c>
      <c r="D897" s="89">
        <v>500</v>
      </c>
      <c r="E897" s="89">
        <v>2</v>
      </c>
      <c r="F897" s="89"/>
      <c r="G897" s="21" t="str">
        <f>INDEX(Partner_details[name], MATCH(ggPay[[#This Row],[payee]], Partner_details[user id], 0))</f>
        <v>Nor Aleppo</v>
      </c>
      <c r="H897" s="21" t="str">
        <f>INDEX(Partner_details[companyName], MATCH(ggPay[[#This Row],[payee]], Partner_details[user id], 0))</f>
        <v>Noraleppo</v>
      </c>
      <c r="I897" s="21" t="b">
        <f>ISNUMBER(MATCH(ggPay[[#This Row],[payer]], gg_teammates[ID], 0))</f>
        <v>0</v>
      </c>
      <c r="J897" s="21" t="b">
        <f>OR(ISNUMBER(MATCH(ggPay[[#This Row],[payer]], $B$2:B896, 0)), ISNUMBER(MATCH(ggPay[[#This Row],[payer]], B898:$B$4998, 0)))</f>
        <v>0</v>
      </c>
      <c r="K897" s="21" t="b">
        <v>1</v>
      </c>
      <c r="L897" s="96" t="s">
        <v>5924</v>
      </c>
    </row>
    <row r="898" spans="1:12" hidden="1">
      <c r="A898" s="107" t="s">
        <v>17571</v>
      </c>
      <c r="B898" s="89">
        <v>934091</v>
      </c>
      <c r="C898" s="89">
        <v>1113529</v>
      </c>
      <c r="D898" s="89">
        <v>500</v>
      </c>
      <c r="E898" s="89">
        <v>3</v>
      </c>
      <c r="F898" s="89" t="s">
        <v>5976</v>
      </c>
      <c r="G898" s="21" t="str">
        <f>INDEX(Partner_details[name], MATCH(ggPay[[#This Row],[payee]], Partner_details[user id], 0))</f>
        <v>Diana</v>
      </c>
      <c r="H898" s="21" t="str">
        <f>INDEX(Partner_details[companyName], MATCH(ggPay[[#This Row],[payee]], Partner_details[user id], 0))</f>
        <v>Bisquit</v>
      </c>
      <c r="I898" s="21" t="b">
        <f>ISNUMBER(MATCH(ggPay[[#This Row],[payer]], gg_teammates[ID], 0))</f>
        <v>0</v>
      </c>
      <c r="J898" s="21" t="b">
        <f>OR(ISNUMBER(MATCH(ggPay[[#This Row],[payer]], $B$2:B897, 0)), ISNUMBER(MATCH(ggPay[[#This Row],[payer]], B899:$B$4998, 0)))</f>
        <v>0</v>
      </c>
      <c r="K898" s="21" t="b">
        <v>1</v>
      </c>
      <c r="L898" s="96" t="s">
        <v>5924</v>
      </c>
    </row>
    <row r="899" spans="1:12">
      <c r="A899" s="107" t="s">
        <v>17572</v>
      </c>
      <c r="B899" s="89">
        <v>800405</v>
      </c>
      <c r="C899" s="89">
        <v>1091352</v>
      </c>
      <c r="D899" s="89">
        <v>500</v>
      </c>
      <c r="E899" s="89">
        <v>2</v>
      </c>
      <c r="F899" s="89"/>
      <c r="G899" s="21" t="str">
        <f>INDEX(Partner_details[name], MATCH(ggPay[[#This Row],[payee]], Partner_details[user id], 0))</f>
        <v>Paul Armenia</v>
      </c>
      <c r="H899" s="21" t="str">
        <f>INDEX(Partner_details[companyName], MATCH(ggPay[[#This Row],[payee]], Partner_details[user id], 0))</f>
        <v>Paul</v>
      </c>
      <c r="I899" s="21" t="b">
        <f>ISNUMBER(MATCH(ggPay[[#This Row],[payer]], gg_teammates[ID], 0))</f>
        <v>0</v>
      </c>
      <c r="J899" s="21" t="b">
        <f>OR(ISNUMBER(MATCH(ggPay[[#This Row],[payer]], $B$2:B898, 0)), ISNUMBER(MATCH(ggPay[[#This Row],[payer]], B900:$B$4998, 0)))</f>
        <v>1</v>
      </c>
      <c r="K899" s="21" t="b">
        <v>0</v>
      </c>
      <c r="L899" s="96" t="s">
        <v>5924</v>
      </c>
    </row>
    <row r="900" spans="1:12" hidden="1">
      <c r="A900" s="107" t="s">
        <v>17573</v>
      </c>
      <c r="B900" s="89">
        <v>9976</v>
      </c>
      <c r="C900" s="89">
        <v>105886</v>
      </c>
      <c r="D900" s="89">
        <v>1000</v>
      </c>
      <c r="E900" s="89">
        <v>3</v>
      </c>
      <c r="F900" s="89" t="s">
        <v>5934</v>
      </c>
      <c r="G900" s="21" t="str">
        <f>INDEX(Partner_details[name], MATCH(ggPay[[#This Row],[payee]], Partner_details[user id], 0))</f>
        <v>Mov</v>
      </c>
      <c r="H900" s="21" t="str">
        <f>INDEX(Partner_details[companyName], MATCH(ggPay[[#This Row],[payee]], Partner_details[user id], 0))</f>
        <v>Avetis Grigoryan</v>
      </c>
      <c r="I900" s="21" t="b">
        <f>ISNUMBER(MATCH(ggPay[[#This Row],[payer]], gg_teammates[ID], 0))</f>
        <v>0</v>
      </c>
      <c r="J900" s="21" t="b">
        <f>OR(ISNUMBER(MATCH(ggPay[[#This Row],[payer]], $B$2:B899, 0)), ISNUMBER(MATCH(ggPay[[#This Row],[payer]], B901:$B$4998, 0)))</f>
        <v>0</v>
      </c>
      <c r="K900" s="21" t="b">
        <v>0</v>
      </c>
      <c r="L900" s="96" t="s">
        <v>5924</v>
      </c>
    </row>
    <row r="901" spans="1:12">
      <c r="A901" s="107" t="s">
        <v>17574</v>
      </c>
      <c r="B901" s="89">
        <v>910490</v>
      </c>
      <c r="C901" s="89">
        <v>1113529</v>
      </c>
      <c r="D901" s="89">
        <v>1000</v>
      </c>
      <c r="E901" s="89">
        <v>2</v>
      </c>
      <c r="F901" s="89"/>
      <c r="G901" s="21" t="str">
        <f>INDEX(Partner_details[name], MATCH(ggPay[[#This Row],[payee]], Partner_details[user id], 0))</f>
        <v>Diana</v>
      </c>
      <c r="H901" s="21" t="str">
        <f>INDEX(Partner_details[companyName], MATCH(ggPay[[#This Row],[payee]], Partner_details[user id], 0))</f>
        <v>Bisquit</v>
      </c>
      <c r="I901" s="21" t="b">
        <f>ISNUMBER(MATCH(ggPay[[#This Row],[payer]], gg_teammates[ID], 0))</f>
        <v>0</v>
      </c>
      <c r="J901" s="21" t="b">
        <f>OR(ISNUMBER(MATCH(ggPay[[#This Row],[payer]], $B$2:B900, 0)), ISNUMBER(MATCH(ggPay[[#This Row],[payer]], B902:$B$4998, 0)))</f>
        <v>1</v>
      </c>
      <c r="K901" s="21" t="b">
        <v>0</v>
      </c>
      <c r="L901" s="96" t="s">
        <v>5924</v>
      </c>
    </row>
    <row r="902" spans="1:12">
      <c r="A902" s="107" t="s">
        <v>17575</v>
      </c>
      <c r="B902" s="89">
        <v>118244</v>
      </c>
      <c r="C902" s="89">
        <v>1091352</v>
      </c>
      <c r="D902" s="89">
        <v>400</v>
      </c>
      <c r="E902" s="89">
        <v>2</v>
      </c>
      <c r="F902" s="89"/>
      <c r="G902" s="21" t="str">
        <f>INDEX(Partner_details[name], MATCH(ggPay[[#This Row],[payee]], Partner_details[user id], 0))</f>
        <v>Paul Armenia</v>
      </c>
      <c r="H902" s="21" t="str">
        <f>INDEX(Partner_details[companyName], MATCH(ggPay[[#This Row],[payee]], Partner_details[user id], 0))</f>
        <v>Paul</v>
      </c>
      <c r="I902" s="21" t="b">
        <f>ISNUMBER(MATCH(ggPay[[#This Row],[payer]], gg_teammates[ID], 0))</f>
        <v>0</v>
      </c>
      <c r="J902" s="21" t="b">
        <f>OR(ISNUMBER(MATCH(ggPay[[#This Row],[payer]], $B$2:B901, 0)), ISNUMBER(MATCH(ggPay[[#This Row],[payer]], B903:$B$4998, 0)))</f>
        <v>1</v>
      </c>
      <c r="K902" s="21" t="b">
        <v>1</v>
      </c>
      <c r="L902" s="96" t="s">
        <v>5924</v>
      </c>
    </row>
    <row r="903" spans="1:12">
      <c r="A903" s="107" t="s">
        <v>17576</v>
      </c>
      <c r="B903" s="89">
        <v>870999</v>
      </c>
      <c r="C903" s="89">
        <v>1113529</v>
      </c>
      <c r="D903" s="89">
        <v>500</v>
      </c>
      <c r="E903" s="89">
        <v>2</v>
      </c>
      <c r="F903" s="89"/>
      <c r="G903" s="21" t="str">
        <f>INDEX(Partner_details[name], MATCH(ggPay[[#This Row],[payee]], Partner_details[user id], 0))</f>
        <v>Diana</v>
      </c>
      <c r="H903" s="21" t="str">
        <f>INDEX(Partner_details[companyName], MATCH(ggPay[[#This Row],[payee]], Partner_details[user id], 0))</f>
        <v>Bisquit</v>
      </c>
      <c r="I903" s="21" t="b">
        <f>ISNUMBER(MATCH(ggPay[[#This Row],[payer]], gg_teammates[ID], 0))</f>
        <v>0</v>
      </c>
      <c r="J903" s="21" t="b">
        <f>OR(ISNUMBER(MATCH(ggPay[[#This Row],[payer]], $B$2:B902, 0)), ISNUMBER(MATCH(ggPay[[#This Row],[payer]], B904:$B$4998, 0)))</f>
        <v>1</v>
      </c>
      <c r="K903" s="21" t="b">
        <v>1</v>
      </c>
      <c r="L903" s="96" t="s">
        <v>5924</v>
      </c>
    </row>
    <row r="904" spans="1:12">
      <c r="A904" s="107" t="s">
        <v>17577</v>
      </c>
      <c r="B904" s="89">
        <v>299967</v>
      </c>
      <c r="C904" s="89">
        <v>736628</v>
      </c>
      <c r="D904" s="89">
        <v>300</v>
      </c>
      <c r="E904" s="89">
        <v>2</v>
      </c>
      <c r="F904" s="89"/>
      <c r="G904" s="21" t="str">
        <f>INDEX(Partner_details[name], MATCH(ggPay[[#This Row],[payee]], Partner_details[user id], 0))</f>
        <v>Անահիտ</v>
      </c>
      <c r="H904" s="21" t="str">
        <f>INDEX(Partner_details[companyName], MATCH(ggPay[[#This Row],[payee]], Partner_details[user id], 0))</f>
        <v>gg cjsc</v>
      </c>
      <c r="I904" s="21" t="b">
        <f>ISNUMBER(MATCH(ggPay[[#This Row],[payer]], gg_teammates[ID], 0))</f>
        <v>1</v>
      </c>
      <c r="J904" s="21" t="b">
        <f>OR(ISNUMBER(MATCH(ggPay[[#This Row],[payer]], $B$2:B903, 0)), ISNUMBER(MATCH(ggPay[[#This Row],[payer]], B905:$B$4998, 0)))</f>
        <v>1</v>
      </c>
      <c r="K904" s="21" t="b">
        <v>0</v>
      </c>
      <c r="L904" s="96" t="s">
        <v>5924</v>
      </c>
    </row>
    <row r="905" spans="1:12" hidden="1">
      <c r="A905" s="107" t="s">
        <v>17577</v>
      </c>
      <c r="B905" s="89">
        <v>882090</v>
      </c>
      <c r="C905" s="89">
        <v>1091356</v>
      </c>
      <c r="D905" s="89">
        <v>500</v>
      </c>
      <c r="E905" s="89">
        <v>3</v>
      </c>
      <c r="F905" s="89" t="s">
        <v>6054</v>
      </c>
      <c r="G905" s="21" t="str">
        <f>INDEX(Partner_details[name], MATCH(ggPay[[#This Row],[payee]], Partner_details[user id], 0))</f>
        <v>Malocco</v>
      </c>
      <c r="H905" s="21" t="str">
        <f>INDEX(Partner_details[companyName], MATCH(ggPay[[#This Row],[payee]], Partner_details[user id], 0))</f>
        <v>Malocco</v>
      </c>
      <c r="I905" s="21" t="b">
        <f>ISNUMBER(MATCH(ggPay[[#This Row],[payer]], gg_teammates[ID], 0))</f>
        <v>0</v>
      </c>
      <c r="J905" s="21" t="b">
        <f>OR(ISNUMBER(MATCH(ggPay[[#This Row],[payer]], $B$2:B904, 0)), ISNUMBER(MATCH(ggPay[[#This Row],[payer]], B906:$B$4998, 0)))</f>
        <v>1</v>
      </c>
      <c r="K905" s="21" t="b">
        <v>0</v>
      </c>
      <c r="L905" s="96" t="s">
        <v>5924</v>
      </c>
    </row>
    <row r="906" spans="1:12" hidden="1">
      <c r="A906" s="107" t="s">
        <v>17577</v>
      </c>
      <c r="B906" s="89">
        <v>882090</v>
      </c>
      <c r="C906" s="89">
        <v>1091356</v>
      </c>
      <c r="D906" s="89">
        <v>500</v>
      </c>
      <c r="E906" s="89">
        <v>3</v>
      </c>
      <c r="F906" s="89" t="s">
        <v>6054</v>
      </c>
      <c r="G906" s="21" t="str">
        <f>INDEX(Partner_details[name], MATCH(ggPay[[#This Row],[payee]], Partner_details[user id], 0))</f>
        <v>Malocco</v>
      </c>
      <c r="H906" s="21" t="str">
        <f>INDEX(Partner_details[companyName], MATCH(ggPay[[#This Row],[payee]], Partner_details[user id], 0))</f>
        <v>Malocco</v>
      </c>
      <c r="I906" s="21" t="b">
        <f>ISNUMBER(MATCH(ggPay[[#This Row],[payer]], gg_teammates[ID], 0))</f>
        <v>0</v>
      </c>
      <c r="J906" s="21" t="b">
        <f>OR(ISNUMBER(MATCH(ggPay[[#This Row],[payer]], $B$2:B905, 0)), ISNUMBER(MATCH(ggPay[[#This Row],[payer]], B907:$B$4998, 0)))</f>
        <v>1</v>
      </c>
      <c r="K906" s="21" t="b">
        <v>0</v>
      </c>
      <c r="L906" s="96" t="s">
        <v>5924</v>
      </c>
    </row>
    <row r="907" spans="1:12">
      <c r="A907" s="107" t="s">
        <v>17578</v>
      </c>
      <c r="B907" s="89">
        <v>947536</v>
      </c>
      <c r="C907" s="89">
        <v>170927</v>
      </c>
      <c r="D907" s="89">
        <v>500</v>
      </c>
      <c r="E907" s="89">
        <v>2</v>
      </c>
      <c r="F907" s="89"/>
      <c r="G907" s="21" t="str">
        <f>INDEX(Partner_details[name], MATCH(ggPay[[#This Row],[payee]], Partner_details[user id], 0))</f>
        <v>Bagel Shop</v>
      </c>
      <c r="H907" s="21" t="str">
        <f>INDEX(Partner_details[companyName], MATCH(ggPay[[#This Row],[payee]], Partner_details[user id], 0))</f>
        <v>Bagel</v>
      </c>
      <c r="I907" s="21" t="b">
        <f>ISNUMBER(MATCH(ggPay[[#This Row],[payer]], gg_teammates[ID], 0))</f>
        <v>0</v>
      </c>
      <c r="J907" s="21" t="b">
        <f>OR(ISNUMBER(MATCH(ggPay[[#This Row],[payer]], $B$2:B906, 0)), ISNUMBER(MATCH(ggPay[[#This Row],[payer]], B908:$B$4998, 0)))</f>
        <v>1</v>
      </c>
      <c r="K907" s="21" t="b">
        <v>0</v>
      </c>
      <c r="L907" s="96" t="s">
        <v>5924</v>
      </c>
    </row>
    <row r="908" spans="1:12">
      <c r="A908" s="107" t="s">
        <v>17579</v>
      </c>
      <c r="B908" s="89">
        <v>346534</v>
      </c>
      <c r="C908" s="89">
        <v>1116064</v>
      </c>
      <c r="D908" s="89">
        <v>100</v>
      </c>
      <c r="E908" s="89">
        <v>2</v>
      </c>
      <c r="F908" s="89"/>
      <c r="G908" s="21" t="str">
        <f>INDEX(Partner_details[name], MATCH(ggPay[[#This Row],[payee]], Partner_details[user id], 0))</f>
        <v xml:space="preserve">Lilit Alexanyan </v>
      </c>
      <c r="H908" s="21" t="str">
        <f>INDEX(Partner_details[companyName], MATCH(ggPay[[#This Row],[payee]], Partner_details[user id], 0))</f>
        <v>Arctic Fox</v>
      </c>
      <c r="I908" s="21" t="b">
        <f>ISNUMBER(MATCH(ggPay[[#This Row],[payer]], gg_teammates[ID], 0))</f>
        <v>0</v>
      </c>
      <c r="J908" s="21" t="b">
        <f>OR(ISNUMBER(MATCH(ggPay[[#This Row],[payer]], $B$2:B907, 0)), ISNUMBER(MATCH(ggPay[[#This Row],[payer]], B909:$B$4998, 0)))</f>
        <v>1</v>
      </c>
      <c r="K908" s="21" t="b">
        <v>0</v>
      </c>
      <c r="L908" s="96" t="s">
        <v>5924</v>
      </c>
    </row>
    <row r="909" spans="1:12">
      <c r="A909" s="107" t="s">
        <v>17580</v>
      </c>
      <c r="B909" s="89">
        <v>545501</v>
      </c>
      <c r="C909" s="89">
        <v>1113529</v>
      </c>
      <c r="D909" s="89">
        <v>500</v>
      </c>
      <c r="E909" s="89">
        <v>2</v>
      </c>
      <c r="F909" s="89"/>
      <c r="G909" s="21" t="str">
        <f>INDEX(Partner_details[name], MATCH(ggPay[[#This Row],[payee]], Partner_details[user id], 0))</f>
        <v>Diana</v>
      </c>
      <c r="H909" s="21" t="str">
        <f>INDEX(Partner_details[companyName], MATCH(ggPay[[#This Row],[payee]], Partner_details[user id], 0))</f>
        <v>Bisquit</v>
      </c>
      <c r="I909" s="21" t="b">
        <f>ISNUMBER(MATCH(ggPay[[#This Row],[payer]], gg_teammates[ID], 0))</f>
        <v>0</v>
      </c>
      <c r="J909" s="21" t="b">
        <f>OR(ISNUMBER(MATCH(ggPay[[#This Row],[payer]], $B$2:B908, 0)), ISNUMBER(MATCH(ggPay[[#This Row],[payer]], B910:$B$4998, 0)))</f>
        <v>1</v>
      </c>
      <c r="K909" s="21" t="b">
        <v>0</v>
      </c>
      <c r="L909" s="96" t="s">
        <v>5924</v>
      </c>
    </row>
    <row r="910" spans="1:12">
      <c r="A910" s="107" t="s">
        <v>17581</v>
      </c>
      <c r="B910" s="89">
        <v>346534</v>
      </c>
      <c r="C910" s="89">
        <v>1116064</v>
      </c>
      <c r="D910" s="89">
        <v>100</v>
      </c>
      <c r="E910" s="89">
        <v>2</v>
      </c>
      <c r="F910" s="89"/>
      <c r="G910" s="21" t="str">
        <f>INDEX(Partner_details[name], MATCH(ggPay[[#This Row],[payee]], Partner_details[user id], 0))</f>
        <v xml:space="preserve">Lilit Alexanyan </v>
      </c>
      <c r="H910" s="21" t="str">
        <f>INDEX(Partner_details[companyName], MATCH(ggPay[[#This Row],[payee]], Partner_details[user id], 0))</f>
        <v>Arctic Fox</v>
      </c>
      <c r="I910" s="21" t="b">
        <f>ISNUMBER(MATCH(ggPay[[#This Row],[payer]], gg_teammates[ID], 0))</f>
        <v>0</v>
      </c>
      <c r="J910" s="21" t="b">
        <f>OR(ISNUMBER(MATCH(ggPay[[#This Row],[payer]], $B$2:B909, 0)), ISNUMBER(MATCH(ggPay[[#This Row],[payer]], B911:$B$4998, 0)))</f>
        <v>1</v>
      </c>
      <c r="K910" s="21" t="b">
        <v>0</v>
      </c>
      <c r="L910" s="96" t="s">
        <v>5924</v>
      </c>
    </row>
    <row r="911" spans="1:12">
      <c r="A911" s="107" t="s">
        <v>17582</v>
      </c>
      <c r="B911" s="89">
        <v>1120284</v>
      </c>
      <c r="C911" s="89">
        <v>815282</v>
      </c>
      <c r="D911" s="89">
        <v>1000</v>
      </c>
      <c r="E911" s="89">
        <v>2</v>
      </c>
      <c r="F911" s="89"/>
      <c r="G911" s="21" t="str">
        <f>INDEX(Partner_details[name], MATCH(ggPay[[#This Row],[payee]], Partner_details[user id], 0))</f>
        <v>Mane Koshkakaryan</v>
      </c>
      <c r="H911" s="21" t="str">
        <f>INDEX(Partner_details[companyName], MATCH(ggPay[[#This Row],[payee]], Partner_details[user id], 0))</f>
        <v>Bisquit</v>
      </c>
      <c r="I911" s="21" t="b">
        <f>ISNUMBER(MATCH(ggPay[[#This Row],[payer]], gg_teammates[ID], 0))</f>
        <v>0</v>
      </c>
      <c r="J911" s="21" t="b">
        <f>OR(ISNUMBER(MATCH(ggPay[[#This Row],[payer]], $B$2:B910, 0)), ISNUMBER(MATCH(ggPay[[#This Row],[payer]], B912:$B$4998, 0)))</f>
        <v>1</v>
      </c>
      <c r="K911" s="21" t="b">
        <v>0</v>
      </c>
      <c r="L911" s="96" t="s">
        <v>5924</v>
      </c>
    </row>
    <row r="912" spans="1:12">
      <c r="A912" s="107" t="s">
        <v>17583</v>
      </c>
      <c r="B912" s="89">
        <v>11270</v>
      </c>
      <c r="C912" s="89">
        <v>815282</v>
      </c>
      <c r="D912" s="89">
        <v>500</v>
      </c>
      <c r="E912" s="89">
        <v>2</v>
      </c>
      <c r="F912" s="89"/>
      <c r="G912" s="21" t="str">
        <f>INDEX(Partner_details[name], MATCH(ggPay[[#This Row],[payee]], Partner_details[user id], 0))</f>
        <v>Mane Koshkakaryan</v>
      </c>
      <c r="H912" s="21" t="str">
        <f>INDEX(Partner_details[companyName], MATCH(ggPay[[#This Row],[payee]], Partner_details[user id], 0))</f>
        <v>Bisquit</v>
      </c>
      <c r="I912" s="21" t="b">
        <f>ISNUMBER(MATCH(ggPay[[#This Row],[payer]], gg_teammates[ID], 0))</f>
        <v>0</v>
      </c>
      <c r="J912" s="21" t="b">
        <f>OR(ISNUMBER(MATCH(ggPay[[#This Row],[payer]], $B$2:B911, 0)), ISNUMBER(MATCH(ggPay[[#This Row],[payer]], B913:$B$4998, 0)))</f>
        <v>1</v>
      </c>
      <c r="K912" s="21" t="b">
        <v>0</v>
      </c>
      <c r="L912" s="96" t="s">
        <v>5924</v>
      </c>
    </row>
    <row r="913" spans="1:12">
      <c r="A913" s="107" t="s">
        <v>17584</v>
      </c>
      <c r="B913" s="89">
        <v>627160</v>
      </c>
      <c r="C913" s="89">
        <v>355585</v>
      </c>
      <c r="D913" s="89">
        <v>1000</v>
      </c>
      <c r="E913" s="89">
        <v>2</v>
      </c>
      <c r="F913" s="89"/>
      <c r="G913" s="21" t="str">
        <f>INDEX(Partner_details[name], MATCH(ggPay[[#This Row],[payee]], Partner_details[user id], 0))</f>
        <v>Ani Avetyan</v>
      </c>
      <c r="H913" s="21" t="str">
        <f>INDEX(Partner_details[companyName], MATCH(ggPay[[#This Row],[payee]], Partner_details[user id], 0))</f>
        <v>gg cjsc</v>
      </c>
      <c r="I913" s="21" t="b">
        <f>ISNUMBER(MATCH(ggPay[[#This Row],[payer]], gg_teammates[ID], 0))</f>
        <v>1</v>
      </c>
      <c r="J913" s="21" t="b">
        <f>OR(ISNUMBER(MATCH(ggPay[[#This Row],[payer]], $B$2:B912, 0)), ISNUMBER(MATCH(ggPay[[#This Row],[payer]], B914:$B$4998, 0)))</f>
        <v>1</v>
      </c>
      <c r="K913" s="21" t="b">
        <v>0</v>
      </c>
      <c r="L913" s="96" t="s">
        <v>5924</v>
      </c>
    </row>
    <row r="914" spans="1:12">
      <c r="A914" s="107" t="s">
        <v>17585</v>
      </c>
      <c r="B914" s="89">
        <v>946207</v>
      </c>
      <c r="C914" s="89">
        <v>355585</v>
      </c>
      <c r="D914" s="89">
        <v>500</v>
      </c>
      <c r="E914" s="89">
        <v>2</v>
      </c>
      <c r="F914" s="89"/>
      <c r="G914" s="21" t="str">
        <f>INDEX(Partner_details[name], MATCH(ggPay[[#This Row],[payee]], Partner_details[user id], 0))</f>
        <v>Ani Avetyan</v>
      </c>
      <c r="H914" s="21" t="str">
        <f>INDEX(Partner_details[companyName], MATCH(ggPay[[#This Row],[payee]], Partner_details[user id], 0))</f>
        <v>gg cjsc</v>
      </c>
      <c r="I914" s="21" t="b">
        <f>ISNUMBER(MATCH(ggPay[[#This Row],[payer]], gg_teammates[ID], 0))</f>
        <v>1</v>
      </c>
      <c r="J914" s="21" t="b">
        <f>OR(ISNUMBER(MATCH(ggPay[[#This Row],[payer]], $B$2:B913, 0)), ISNUMBER(MATCH(ggPay[[#This Row],[payer]], B915:$B$4998, 0)))</f>
        <v>0</v>
      </c>
      <c r="K914" s="21" t="b">
        <v>1</v>
      </c>
      <c r="L914" s="96" t="s">
        <v>5924</v>
      </c>
    </row>
    <row r="915" spans="1:12" hidden="1">
      <c r="A915" s="107" t="s">
        <v>17586</v>
      </c>
      <c r="B915" s="89">
        <v>123467</v>
      </c>
      <c r="C915" s="89">
        <v>1091352</v>
      </c>
      <c r="D915" s="89">
        <v>1000</v>
      </c>
      <c r="E915" s="89">
        <v>3</v>
      </c>
      <c r="F915" s="89" t="s">
        <v>5934</v>
      </c>
      <c r="G915" s="21" t="str">
        <f>INDEX(Partner_details[name], MATCH(ggPay[[#This Row],[payee]], Partner_details[user id], 0))</f>
        <v>Paul Armenia</v>
      </c>
      <c r="H915" s="21" t="str">
        <f>INDEX(Partner_details[companyName], MATCH(ggPay[[#This Row],[payee]], Partner_details[user id], 0))</f>
        <v>Paul</v>
      </c>
      <c r="I915" s="21" t="b">
        <f>ISNUMBER(MATCH(ggPay[[#This Row],[payer]], gg_teammates[ID], 0))</f>
        <v>0</v>
      </c>
      <c r="J915" s="21" t="b">
        <f>OR(ISNUMBER(MATCH(ggPay[[#This Row],[payer]], $B$2:B914, 0)), ISNUMBER(MATCH(ggPay[[#This Row],[payer]], B916:$B$4998, 0)))</f>
        <v>0</v>
      </c>
      <c r="K915" s="21" t="b">
        <v>1</v>
      </c>
      <c r="L915" s="96" t="s">
        <v>5924</v>
      </c>
    </row>
    <row r="916" spans="1:12">
      <c r="A916" s="107" t="s">
        <v>17587</v>
      </c>
      <c r="B916" s="89">
        <v>118244</v>
      </c>
      <c r="C916" s="89">
        <v>815282</v>
      </c>
      <c r="D916" s="89">
        <v>500</v>
      </c>
      <c r="E916" s="89">
        <v>2</v>
      </c>
      <c r="F916" s="89"/>
      <c r="G916" s="21" t="str">
        <f>INDEX(Partner_details[name], MATCH(ggPay[[#This Row],[payee]], Partner_details[user id], 0))</f>
        <v>Mane Koshkakaryan</v>
      </c>
      <c r="H916" s="21" t="str">
        <f>INDEX(Partner_details[companyName], MATCH(ggPay[[#This Row],[payee]], Partner_details[user id], 0))</f>
        <v>Bisquit</v>
      </c>
      <c r="I916" s="21" t="b">
        <f>ISNUMBER(MATCH(ggPay[[#This Row],[payer]], gg_teammates[ID], 0))</f>
        <v>0</v>
      </c>
      <c r="J916" s="21" t="b">
        <f>OR(ISNUMBER(MATCH(ggPay[[#This Row],[payer]], $B$2:B915, 0)), ISNUMBER(MATCH(ggPay[[#This Row],[payer]], B917:$B$4998, 0)))</f>
        <v>1</v>
      </c>
      <c r="K916" s="21" t="b">
        <v>0</v>
      </c>
      <c r="L916" s="96" t="s">
        <v>5924</v>
      </c>
    </row>
    <row r="917" spans="1:12">
      <c r="A917" s="107" t="s">
        <v>17588</v>
      </c>
      <c r="B917" s="89">
        <v>798</v>
      </c>
      <c r="C917" s="89">
        <v>2679</v>
      </c>
      <c r="D917" s="89">
        <v>1000</v>
      </c>
      <c r="E917" s="89">
        <v>2</v>
      </c>
      <c r="F917" s="89"/>
      <c r="G917" s="21" t="str">
        <f>INDEX(Partner_details[name], MATCH(ggPay[[#This Row],[payee]], Partner_details[user id], 0))</f>
        <v>Design</v>
      </c>
      <c r="H917" s="21" t="str">
        <f>INDEX(Partner_details[companyName], MATCH(ggPay[[#This Row],[payee]], Partner_details[user id], 0))</f>
        <v>gg cjsc</v>
      </c>
      <c r="I917" s="21" t="b">
        <f>ISNUMBER(MATCH(ggPay[[#This Row],[payer]], gg_teammates[ID], 0))</f>
        <v>1</v>
      </c>
      <c r="J917" s="21" t="b">
        <f>OR(ISNUMBER(MATCH(ggPay[[#This Row],[payer]], $B$2:B916, 0)), ISNUMBER(MATCH(ggPay[[#This Row],[payer]], B918:$B$4998, 0)))</f>
        <v>1</v>
      </c>
      <c r="K917" s="21" t="b">
        <v>0</v>
      </c>
      <c r="L917" s="96" t="s">
        <v>5924</v>
      </c>
    </row>
    <row r="918" spans="1:12">
      <c r="A918" s="107" t="s">
        <v>17589</v>
      </c>
      <c r="B918" s="89">
        <v>825186</v>
      </c>
      <c r="C918" s="89">
        <v>1120334</v>
      </c>
      <c r="D918" s="89">
        <v>100</v>
      </c>
      <c r="E918" s="89">
        <v>2</v>
      </c>
      <c r="F918" s="89"/>
      <c r="G918" s="21" t="str">
        <f>INDEX(Partner_details[name], MATCH(ggPay[[#This Row],[payee]], Partner_details[user id], 0))</f>
        <v>Alina</v>
      </c>
      <c r="H918" s="21" t="str">
        <f>INDEX(Partner_details[companyName], MATCH(ggPay[[#This Row],[payee]], Partner_details[user id], 0))</f>
        <v>Laboratory specialty coffee</v>
      </c>
      <c r="I918" s="21" t="b">
        <f>ISNUMBER(MATCH(ggPay[[#This Row],[payer]], gg_teammates[ID], 0))</f>
        <v>1</v>
      </c>
      <c r="J918" s="21" t="b">
        <f>OR(ISNUMBER(MATCH(ggPay[[#This Row],[payer]], $B$2:B917, 0)), ISNUMBER(MATCH(ggPay[[#This Row],[payer]], B919:$B$4998, 0)))</f>
        <v>1</v>
      </c>
      <c r="K918" s="21" t="b">
        <v>0</v>
      </c>
      <c r="L918" s="96" t="s">
        <v>5924</v>
      </c>
    </row>
    <row r="919" spans="1:12">
      <c r="A919" s="107" t="s">
        <v>17590</v>
      </c>
      <c r="B919" s="89">
        <v>545501</v>
      </c>
      <c r="C919" s="89">
        <v>1113529</v>
      </c>
      <c r="D919" s="89">
        <v>1000</v>
      </c>
      <c r="E919" s="89">
        <v>2</v>
      </c>
      <c r="F919" s="89"/>
      <c r="G919" s="21" t="str">
        <f>INDEX(Partner_details[name], MATCH(ggPay[[#This Row],[payee]], Partner_details[user id], 0))</f>
        <v>Diana</v>
      </c>
      <c r="H919" s="21" t="str">
        <f>INDEX(Partner_details[companyName], MATCH(ggPay[[#This Row],[payee]], Partner_details[user id], 0))</f>
        <v>Bisquit</v>
      </c>
      <c r="I919" s="21" t="b">
        <f>ISNUMBER(MATCH(ggPay[[#This Row],[payer]], gg_teammates[ID], 0))</f>
        <v>0</v>
      </c>
      <c r="J919" s="21" t="b">
        <f>OR(ISNUMBER(MATCH(ggPay[[#This Row],[payer]], $B$2:B918, 0)), ISNUMBER(MATCH(ggPay[[#This Row],[payer]], B920:$B$4998, 0)))</f>
        <v>1</v>
      </c>
      <c r="K919" s="21" t="b">
        <v>0</v>
      </c>
      <c r="L919" s="96" t="s">
        <v>5924</v>
      </c>
    </row>
    <row r="920" spans="1:12">
      <c r="A920" s="107" t="s">
        <v>17591</v>
      </c>
      <c r="B920" s="89">
        <v>890294</v>
      </c>
      <c r="C920" s="89">
        <v>1113529</v>
      </c>
      <c r="D920" s="89">
        <v>500</v>
      </c>
      <c r="E920" s="89">
        <v>2</v>
      </c>
      <c r="F920" s="89"/>
      <c r="G920" s="21" t="str">
        <f>INDEX(Partner_details[name], MATCH(ggPay[[#This Row],[payee]], Partner_details[user id], 0))</f>
        <v>Diana</v>
      </c>
      <c r="H920" s="21" t="str">
        <f>INDEX(Partner_details[companyName], MATCH(ggPay[[#This Row],[payee]], Partner_details[user id], 0))</f>
        <v>Bisquit</v>
      </c>
      <c r="I920" s="21" t="b">
        <f>ISNUMBER(MATCH(ggPay[[#This Row],[payer]], gg_teammates[ID], 0))</f>
        <v>0</v>
      </c>
      <c r="J920" s="21" t="b">
        <f>OR(ISNUMBER(MATCH(ggPay[[#This Row],[payer]], $B$2:B919, 0)), ISNUMBER(MATCH(ggPay[[#This Row],[payer]], B921:$B$4998, 0)))</f>
        <v>0</v>
      </c>
      <c r="K920" s="21" t="b">
        <v>1</v>
      </c>
      <c r="L920" s="96" t="s">
        <v>5924</v>
      </c>
    </row>
    <row r="921" spans="1:12">
      <c r="A921" s="107" t="s">
        <v>17592</v>
      </c>
      <c r="B921" s="89">
        <v>825186</v>
      </c>
      <c r="C921" s="89">
        <v>1116064</v>
      </c>
      <c r="D921" s="89">
        <v>500</v>
      </c>
      <c r="E921" s="89">
        <v>2</v>
      </c>
      <c r="F921" s="89"/>
      <c r="G921" s="21" t="str">
        <f>INDEX(Partner_details[name], MATCH(ggPay[[#This Row],[payee]], Partner_details[user id], 0))</f>
        <v xml:space="preserve">Lilit Alexanyan </v>
      </c>
      <c r="H921" s="21" t="str">
        <f>INDEX(Partner_details[companyName], MATCH(ggPay[[#This Row],[payee]], Partner_details[user id], 0))</f>
        <v>Arctic Fox</v>
      </c>
      <c r="I921" s="21" t="b">
        <f>ISNUMBER(MATCH(ggPay[[#This Row],[payer]], gg_teammates[ID], 0))</f>
        <v>1</v>
      </c>
      <c r="J921" s="21" t="b">
        <f>OR(ISNUMBER(MATCH(ggPay[[#This Row],[payer]], $B$2:B920, 0)), ISNUMBER(MATCH(ggPay[[#This Row],[payer]], B922:$B$4998, 0)))</f>
        <v>1</v>
      </c>
      <c r="K921" s="21" t="b">
        <v>0</v>
      </c>
      <c r="L921" s="96" t="s">
        <v>5924</v>
      </c>
    </row>
    <row r="922" spans="1:12">
      <c r="A922" s="107" t="s">
        <v>17593</v>
      </c>
      <c r="B922" s="89">
        <v>78760</v>
      </c>
      <c r="C922" s="89">
        <v>105886</v>
      </c>
      <c r="D922" s="89">
        <v>2000</v>
      </c>
      <c r="E922" s="89">
        <v>2</v>
      </c>
      <c r="F922" s="89"/>
      <c r="G922" s="21" t="str">
        <f>INDEX(Partner_details[name], MATCH(ggPay[[#This Row],[payee]], Partner_details[user id], 0))</f>
        <v>Mov</v>
      </c>
      <c r="H922" s="21" t="str">
        <f>INDEX(Partner_details[companyName], MATCH(ggPay[[#This Row],[payee]], Partner_details[user id], 0))</f>
        <v>Avetis Grigoryan</v>
      </c>
      <c r="I922" s="21" t="b">
        <f>ISNUMBER(MATCH(ggPay[[#This Row],[payer]], gg_teammates[ID], 0))</f>
        <v>0</v>
      </c>
      <c r="J922" s="21" t="b">
        <f>OR(ISNUMBER(MATCH(ggPay[[#This Row],[payer]], $B$2:B921, 0)), ISNUMBER(MATCH(ggPay[[#This Row],[payer]], B923:$B$4998, 0)))</f>
        <v>0</v>
      </c>
      <c r="K922" s="21" t="b">
        <v>0</v>
      </c>
      <c r="L922" s="96" t="s">
        <v>5924</v>
      </c>
    </row>
    <row r="923" spans="1:12">
      <c r="A923" s="107" t="s">
        <v>17594</v>
      </c>
      <c r="B923" s="89">
        <v>65727</v>
      </c>
      <c r="C923" s="89">
        <v>1091352</v>
      </c>
      <c r="D923" s="89">
        <v>500</v>
      </c>
      <c r="E923" s="89">
        <v>2</v>
      </c>
      <c r="F923" s="89"/>
      <c r="G923" s="21" t="str">
        <f>INDEX(Partner_details[name], MATCH(ggPay[[#This Row],[payee]], Partner_details[user id], 0))</f>
        <v>Paul Armenia</v>
      </c>
      <c r="H923" s="21" t="str">
        <f>INDEX(Partner_details[companyName], MATCH(ggPay[[#This Row],[payee]], Partner_details[user id], 0))</f>
        <v>Paul</v>
      </c>
      <c r="I923" s="21" t="b">
        <f>ISNUMBER(MATCH(ggPay[[#This Row],[payer]], gg_teammates[ID], 0))</f>
        <v>0</v>
      </c>
      <c r="J923" s="21" t="b">
        <f>OR(ISNUMBER(MATCH(ggPay[[#This Row],[payer]], $B$2:B922, 0)), ISNUMBER(MATCH(ggPay[[#This Row],[payer]], B924:$B$4998, 0)))</f>
        <v>0</v>
      </c>
      <c r="K923" s="21" t="b">
        <v>0</v>
      </c>
      <c r="L923" s="96" t="s">
        <v>5924</v>
      </c>
    </row>
    <row r="924" spans="1:12">
      <c r="A924" s="107" t="s">
        <v>17595</v>
      </c>
      <c r="B924" s="89">
        <v>20620</v>
      </c>
      <c r="C924" s="89">
        <v>918733</v>
      </c>
      <c r="D924" s="89">
        <v>300</v>
      </c>
      <c r="E924" s="89">
        <v>2</v>
      </c>
      <c r="F924" s="89"/>
      <c r="G924" s="21" t="e">
        <f>INDEX(Partner_details[name], MATCH(ggPay[[#This Row],[payee]], Partner_details[user id], 0))</f>
        <v>#N/A</v>
      </c>
      <c r="H924" s="21" t="e">
        <f>INDEX(Partner_details[companyName], MATCH(ggPay[[#This Row],[payee]], Partner_details[user id], 0))</f>
        <v>#N/A</v>
      </c>
      <c r="I924" s="21" t="b">
        <f>ISNUMBER(MATCH(ggPay[[#This Row],[payer]], gg_teammates[ID], 0))</f>
        <v>0</v>
      </c>
      <c r="J924" s="21" t="b">
        <f>OR(ISNUMBER(MATCH(ggPay[[#This Row],[payer]], $B$2:B923, 0)), ISNUMBER(MATCH(ggPay[[#This Row],[payer]], B925:$B$4998, 0)))</f>
        <v>0</v>
      </c>
      <c r="K924" s="21" t="b">
        <v>0</v>
      </c>
      <c r="L924" s="96" t="s">
        <v>5924</v>
      </c>
    </row>
    <row r="925" spans="1:12">
      <c r="A925" s="107" t="s">
        <v>17596</v>
      </c>
      <c r="B925" s="89">
        <v>825186</v>
      </c>
      <c r="C925" s="89">
        <v>854630</v>
      </c>
      <c r="D925" s="89">
        <v>100</v>
      </c>
      <c r="E925" s="89">
        <v>2</v>
      </c>
      <c r="F925" s="89"/>
      <c r="G925" s="21" t="str">
        <f>INDEX(Partner_details[name], MATCH(ggPay[[#This Row],[payee]], Partner_details[user id], 0))</f>
        <v>Lina</v>
      </c>
      <c r="H925" s="21" t="str">
        <f>INDEX(Partner_details[companyName], MATCH(ggPay[[#This Row],[payee]], Partner_details[user id], 0))</f>
        <v>gg cjsc</v>
      </c>
      <c r="I925" s="21" t="b">
        <f>ISNUMBER(MATCH(ggPay[[#This Row],[payer]], gg_teammates[ID], 0))</f>
        <v>1</v>
      </c>
      <c r="J925" s="21" t="b">
        <f>OR(ISNUMBER(MATCH(ggPay[[#This Row],[payer]], $B$2:B924, 0)), ISNUMBER(MATCH(ggPay[[#This Row],[payer]], B926:$B$4998, 0)))</f>
        <v>1</v>
      </c>
      <c r="K925" s="21" t="b">
        <v>0</v>
      </c>
      <c r="L925" s="96" t="s">
        <v>5924</v>
      </c>
    </row>
    <row r="926" spans="1:12">
      <c r="A926" s="107" t="s">
        <v>17597</v>
      </c>
      <c r="B926" s="89">
        <v>825186</v>
      </c>
      <c r="C926" s="89">
        <v>825186</v>
      </c>
      <c r="D926" s="89">
        <v>100</v>
      </c>
      <c r="E926" s="89">
        <v>2</v>
      </c>
      <c r="F926" s="89"/>
      <c r="G926" s="21" t="str">
        <f>INDEX(Partner_details[name], MATCH(ggPay[[#This Row],[payee]], Partner_details[user id], 0))</f>
        <v>Tigran</v>
      </c>
      <c r="H926" s="21" t="str">
        <f>INDEX(Partner_details[companyName], MATCH(ggPay[[#This Row],[payee]], Partner_details[user id], 0))</f>
        <v>gg cjsc</v>
      </c>
      <c r="I926" s="21" t="b">
        <f>ISNUMBER(MATCH(ggPay[[#This Row],[payer]], gg_teammates[ID], 0))</f>
        <v>1</v>
      </c>
      <c r="J926" s="21" t="b">
        <f>OR(ISNUMBER(MATCH(ggPay[[#This Row],[payer]], $B$2:B925, 0)), ISNUMBER(MATCH(ggPay[[#This Row],[payer]], B927:$B$4998, 0)))</f>
        <v>1</v>
      </c>
      <c r="K926" s="21" t="b">
        <v>0</v>
      </c>
      <c r="L926" s="96" t="s">
        <v>5924</v>
      </c>
    </row>
    <row r="927" spans="1:12">
      <c r="A927" s="107" t="s">
        <v>17598</v>
      </c>
      <c r="B927" s="89">
        <v>825186</v>
      </c>
      <c r="C927" s="89">
        <v>825186</v>
      </c>
      <c r="D927" s="89">
        <v>100</v>
      </c>
      <c r="E927" s="89">
        <v>2</v>
      </c>
      <c r="F927" s="89"/>
      <c r="G927" s="21" t="str">
        <f>INDEX(Partner_details[name], MATCH(ggPay[[#This Row],[payee]], Partner_details[user id], 0))</f>
        <v>Tigran</v>
      </c>
      <c r="H927" s="21" t="str">
        <f>INDEX(Partner_details[companyName], MATCH(ggPay[[#This Row],[payee]], Partner_details[user id], 0))</f>
        <v>gg cjsc</v>
      </c>
      <c r="I927" s="21" t="b">
        <f>ISNUMBER(MATCH(ggPay[[#This Row],[payer]], gg_teammates[ID], 0))</f>
        <v>1</v>
      </c>
      <c r="J927" s="21" t="b">
        <f>OR(ISNUMBER(MATCH(ggPay[[#This Row],[payer]], $B$2:B926, 0)), ISNUMBER(MATCH(ggPay[[#This Row],[payer]], B928:$B$4998, 0)))</f>
        <v>1</v>
      </c>
      <c r="K927" s="21" t="b">
        <v>0</v>
      </c>
      <c r="L927" s="96" t="s">
        <v>5924</v>
      </c>
    </row>
    <row r="928" spans="1:12">
      <c r="A928" s="107" t="s">
        <v>17599</v>
      </c>
      <c r="B928" s="89">
        <v>825186</v>
      </c>
      <c r="C928" s="89">
        <v>49471</v>
      </c>
      <c r="D928" s="89">
        <v>100</v>
      </c>
      <c r="E928" s="89">
        <v>2</v>
      </c>
      <c r="F928" s="89"/>
      <c r="G928" s="21" t="str">
        <f>INDEX(Partner_details[name], MATCH(ggPay[[#This Row],[payee]], Partner_details[user id], 0))</f>
        <v>Arman Mesropyan</v>
      </c>
      <c r="H928" s="21" t="str">
        <f>INDEX(Partner_details[companyName], MATCH(ggPay[[#This Row],[payee]], Partner_details[user id], 0))</f>
        <v>gg cjsc</v>
      </c>
      <c r="I928" s="21" t="b">
        <f>ISNUMBER(MATCH(ggPay[[#This Row],[payer]], gg_teammates[ID], 0))</f>
        <v>1</v>
      </c>
      <c r="J928" s="21" t="b">
        <f>OR(ISNUMBER(MATCH(ggPay[[#This Row],[payer]], $B$2:B927, 0)), ISNUMBER(MATCH(ggPay[[#This Row],[payer]], B929:$B$4998, 0)))</f>
        <v>1</v>
      </c>
      <c r="K928" s="21" t="b">
        <v>0</v>
      </c>
      <c r="L928" s="96" t="s">
        <v>5924</v>
      </c>
    </row>
    <row r="929" spans="1:12">
      <c r="A929" s="107" t="s">
        <v>17600</v>
      </c>
      <c r="B929" s="89">
        <v>825186</v>
      </c>
      <c r="C929" s="89">
        <v>1120334</v>
      </c>
      <c r="D929" s="89">
        <v>100</v>
      </c>
      <c r="E929" s="89">
        <v>2</v>
      </c>
      <c r="F929" s="89"/>
      <c r="G929" s="21" t="str">
        <f>INDEX(Partner_details[name], MATCH(ggPay[[#This Row],[payee]], Partner_details[user id], 0))</f>
        <v>Alina</v>
      </c>
      <c r="H929" s="21" t="str">
        <f>INDEX(Partner_details[companyName], MATCH(ggPay[[#This Row],[payee]], Partner_details[user id], 0))</f>
        <v>Laboratory specialty coffee</v>
      </c>
      <c r="I929" s="21" t="b">
        <f>ISNUMBER(MATCH(ggPay[[#This Row],[payer]], gg_teammates[ID], 0))</f>
        <v>1</v>
      </c>
      <c r="J929" s="21" t="b">
        <f>OR(ISNUMBER(MATCH(ggPay[[#This Row],[payer]], $B$2:B928, 0)), ISNUMBER(MATCH(ggPay[[#This Row],[payer]], B930:$B$4998, 0)))</f>
        <v>1</v>
      </c>
      <c r="K929" s="21" t="b">
        <v>0</v>
      </c>
      <c r="L929" s="96" t="s">
        <v>5924</v>
      </c>
    </row>
    <row r="930" spans="1:12">
      <c r="A930" s="107" t="s">
        <v>17601</v>
      </c>
      <c r="B930" s="89">
        <v>825186</v>
      </c>
      <c r="C930" s="89">
        <v>1096433</v>
      </c>
      <c r="D930" s="89">
        <v>100</v>
      </c>
      <c r="E930" s="89">
        <v>2</v>
      </c>
      <c r="F930" s="89"/>
      <c r="G930" s="21" t="str">
        <f>INDEX(Partner_details[name], MATCH(ggPay[[#This Row],[payee]], Partner_details[user id], 0))</f>
        <v>Isahak</v>
      </c>
      <c r="H930" s="21" t="str">
        <f>INDEX(Partner_details[companyName], MATCH(ggPay[[#This Row],[payee]], Partner_details[user id], 0))</f>
        <v>Laboratory specialty coffee</v>
      </c>
      <c r="I930" s="21" t="b">
        <f>ISNUMBER(MATCH(ggPay[[#This Row],[payer]], gg_teammates[ID], 0))</f>
        <v>1</v>
      </c>
      <c r="J930" s="21" t="b">
        <f>OR(ISNUMBER(MATCH(ggPay[[#This Row],[payer]], $B$2:B929, 0)), ISNUMBER(MATCH(ggPay[[#This Row],[payer]], B931:$B$4998, 0)))</f>
        <v>1</v>
      </c>
      <c r="K930" s="21" t="b">
        <v>0</v>
      </c>
      <c r="L930" s="96" t="s">
        <v>5924</v>
      </c>
    </row>
    <row r="931" spans="1:12">
      <c r="A931" s="107" t="s">
        <v>17602</v>
      </c>
      <c r="B931" s="89">
        <v>27779</v>
      </c>
      <c r="C931" s="89">
        <v>1096497</v>
      </c>
      <c r="D931" s="89">
        <v>1000</v>
      </c>
      <c r="E931" s="89">
        <v>2</v>
      </c>
      <c r="F931" s="89"/>
      <c r="G931" s="21" t="str">
        <f>INDEX(Partner_details[name], MATCH(ggPay[[#This Row],[payee]], Partner_details[user id], 0))</f>
        <v>Smoking Chef</v>
      </c>
      <c r="H931" s="21" t="str">
        <f>INDEX(Partner_details[companyName], MATCH(ggPay[[#This Row],[payee]], Partner_details[user id], 0))</f>
        <v>Smoking Chef</v>
      </c>
      <c r="I931" s="21" t="b">
        <f>ISNUMBER(MATCH(ggPay[[#This Row],[payer]], gg_teammates[ID], 0))</f>
        <v>0</v>
      </c>
      <c r="J931" s="21" t="b">
        <f>OR(ISNUMBER(MATCH(ggPay[[#This Row],[payer]], $B$2:B930, 0)), ISNUMBER(MATCH(ggPay[[#This Row],[payer]], B932:$B$4998, 0)))</f>
        <v>1</v>
      </c>
      <c r="K931" s="21" t="b">
        <v>0</v>
      </c>
      <c r="L931" s="96" t="s">
        <v>5924</v>
      </c>
    </row>
    <row r="932" spans="1:12">
      <c r="A932" s="107" t="s">
        <v>17603</v>
      </c>
      <c r="B932" s="89">
        <v>798</v>
      </c>
      <c r="C932" s="89">
        <v>21590</v>
      </c>
      <c r="D932" s="89">
        <v>1555</v>
      </c>
      <c r="E932" s="89">
        <v>2</v>
      </c>
      <c r="F932" s="89"/>
      <c r="G932" s="21" t="str">
        <f>INDEX(Partner_details[name], MATCH(ggPay[[#This Row],[payee]], Partner_details[user id], 0))</f>
        <v>Սպասարկման թիմ</v>
      </c>
      <c r="H932" s="21" t="str">
        <f>INDEX(Partner_details[companyName], MATCH(ggPay[[#This Row],[payee]], Partner_details[user id], 0))</f>
        <v>Machar</v>
      </c>
      <c r="I932" s="21" t="b">
        <f>ISNUMBER(MATCH(ggPay[[#This Row],[payer]], gg_teammates[ID], 0))</f>
        <v>1</v>
      </c>
      <c r="J932" s="21" t="b">
        <f>OR(ISNUMBER(MATCH(ggPay[[#This Row],[payer]], $B$2:B931, 0)), ISNUMBER(MATCH(ggPay[[#This Row],[payer]], B933:$B$4998, 0)))</f>
        <v>1</v>
      </c>
      <c r="K932" s="21" t="b">
        <v>0</v>
      </c>
      <c r="L932" s="96" t="s">
        <v>5924</v>
      </c>
    </row>
    <row r="933" spans="1:12">
      <c r="A933" s="107" t="s">
        <v>17604</v>
      </c>
      <c r="B933" s="89">
        <v>501295</v>
      </c>
      <c r="C933" s="89">
        <v>854630</v>
      </c>
      <c r="D933" s="89">
        <v>1000</v>
      </c>
      <c r="E933" s="89">
        <v>2</v>
      </c>
      <c r="F933" s="89"/>
      <c r="G933" s="21" t="str">
        <f>INDEX(Partner_details[name], MATCH(ggPay[[#This Row],[payee]], Partner_details[user id], 0))</f>
        <v>Lina</v>
      </c>
      <c r="H933" s="21" t="str">
        <f>INDEX(Partner_details[companyName], MATCH(ggPay[[#This Row],[payee]], Partner_details[user id], 0))</f>
        <v>gg cjsc</v>
      </c>
      <c r="I933" s="21" t="b">
        <f>ISNUMBER(MATCH(ggPay[[#This Row],[payer]], gg_teammates[ID], 0))</f>
        <v>0</v>
      </c>
      <c r="J933" s="21" t="b">
        <f>OR(ISNUMBER(MATCH(ggPay[[#This Row],[payer]], $B$2:B932, 0)), ISNUMBER(MATCH(ggPay[[#This Row],[payer]], B934:$B$4998, 0)))</f>
        <v>1</v>
      </c>
      <c r="K933" s="21" t="b">
        <v>1</v>
      </c>
      <c r="L933" s="96" t="s">
        <v>5924</v>
      </c>
    </row>
    <row r="934" spans="1:12">
      <c r="A934" s="107" t="s">
        <v>17605</v>
      </c>
      <c r="B934" s="89">
        <v>501295</v>
      </c>
      <c r="C934" s="89">
        <v>854630</v>
      </c>
      <c r="D934" s="89">
        <v>1000</v>
      </c>
      <c r="E934" s="89">
        <v>2</v>
      </c>
      <c r="F934" s="89"/>
      <c r="G934" s="21" t="str">
        <f>INDEX(Partner_details[name], MATCH(ggPay[[#This Row],[payee]], Partner_details[user id], 0))</f>
        <v>Lina</v>
      </c>
      <c r="H934" s="21" t="str">
        <f>INDEX(Partner_details[companyName], MATCH(ggPay[[#This Row],[payee]], Partner_details[user id], 0))</f>
        <v>gg cjsc</v>
      </c>
      <c r="I934" s="21" t="b">
        <f>ISNUMBER(MATCH(ggPay[[#This Row],[payer]], gg_teammates[ID], 0))</f>
        <v>0</v>
      </c>
      <c r="J934" s="21" t="b">
        <f>OR(ISNUMBER(MATCH(ggPay[[#This Row],[payer]], $B$2:B933, 0)), ISNUMBER(MATCH(ggPay[[#This Row],[payer]], B935:$B$4998, 0)))</f>
        <v>1</v>
      </c>
      <c r="K934" s="21" t="b">
        <v>0</v>
      </c>
      <c r="L934" s="96" t="s">
        <v>5924</v>
      </c>
    </row>
    <row r="935" spans="1:12" hidden="1">
      <c r="A935" s="107" t="s">
        <v>17606</v>
      </c>
      <c r="B935" s="89">
        <v>798</v>
      </c>
      <c r="C935" s="89">
        <v>248736</v>
      </c>
      <c r="D935" s="89">
        <v>500</v>
      </c>
      <c r="E935" s="89">
        <v>3</v>
      </c>
      <c r="F935" s="89" t="s">
        <v>5939</v>
      </c>
      <c r="G935" s="21" t="str">
        <f>INDEX(Partner_details[name], MATCH(ggPay[[#This Row],[payee]], Partner_details[user id], 0))</f>
        <v>Karo</v>
      </c>
      <c r="H935" s="21" t="str">
        <f>INDEX(Partner_details[companyName], MATCH(ggPay[[#This Row],[payee]], Partner_details[user id], 0))</f>
        <v>Venlo</v>
      </c>
      <c r="I935" s="21" t="b">
        <f>ISNUMBER(MATCH(ggPay[[#This Row],[payer]], gg_teammates[ID], 0))</f>
        <v>1</v>
      </c>
      <c r="J935" s="21" t="b">
        <f>OR(ISNUMBER(MATCH(ggPay[[#This Row],[payer]], $B$2:B934, 0)), ISNUMBER(MATCH(ggPay[[#This Row],[payer]], B936:$B$4998, 0)))</f>
        <v>1</v>
      </c>
      <c r="K935" s="21" t="b">
        <v>0</v>
      </c>
      <c r="L935" s="96" t="s">
        <v>5924</v>
      </c>
    </row>
    <row r="936" spans="1:12">
      <c r="A936" s="107" t="s">
        <v>17607</v>
      </c>
      <c r="B936" s="89">
        <v>299967</v>
      </c>
      <c r="C936" s="89">
        <v>325453</v>
      </c>
      <c r="D936" s="89">
        <v>300</v>
      </c>
      <c r="E936" s="89">
        <v>2</v>
      </c>
      <c r="F936" s="89"/>
      <c r="G936" s="21" t="e">
        <f>INDEX(Partner_details[name], MATCH(ggPay[[#This Row],[payee]], Partner_details[user id], 0))</f>
        <v>#N/A</v>
      </c>
      <c r="H936" s="21" t="e">
        <f>INDEX(Partner_details[companyName], MATCH(ggPay[[#This Row],[payee]], Partner_details[user id], 0))</f>
        <v>#N/A</v>
      </c>
      <c r="I936" s="21" t="b">
        <f>ISNUMBER(MATCH(ggPay[[#This Row],[payer]], gg_teammates[ID], 0))</f>
        <v>1</v>
      </c>
      <c r="J936" s="21" t="b">
        <f>OR(ISNUMBER(MATCH(ggPay[[#This Row],[payer]], $B$2:B935, 0)), ISNUMBER(MATCH(ggPay[[#This Row],[payer]], B937:$B$4998, 0)))</f>
        <v>1</v>
      </c>
      <c r="K936" s="21" t="b">
        <v>0</v>
      </c>
      <c r="L936" s="96" t="s">
        <v>5924</v>
      </c>
    </row>
    <row r="937" spans="1:12">
      <c r="A937" s="107" t="s">
        <v>17608</v>
      </c>
      <c r="B937" s="89">
        <v>825186</v>
      </c>
      <c r="C937" s="89">
        <v>825186</v>
      </c>
      <c r="D937" s="89">
        <v>100</v>
      </c>
      <c r="E937" s="89">
        <v>2</v>
      </c>
      <c r="F937" s="89"/>
      <c r="G937" s="21" t="str">
        <f>INDEX(Partner_details[name], MATCH(ggPay[[#This Row],[payee]], Partner_details[user id], 0))</f>
        <v>Tigran</v>
      </c>
      <c r="H937" s="21" t="str">
        <f>INDEX(Partner_details[companyName], MATCH(ggPay[[#This Row],[payee]], Partner_details[user id], 0))</f>
        <v>gg cjsc</v>
      </c>
      <c r="I937" s="21" t="b">
        <f>ISNUMBER(MATCH(ggPay[[#This Row],[payer]], gg_teammates[ID], 0))</f>
        <v>1</v>
      </c>
      <c r="J937" s="21" t="b">
        <f>OR(ISNUMBER(MATCH(ggPay[[#This Row],[payer]], $B$2:B936, 0)), ISNUMBER(MATCH(ggPay[[#This Row],[payer]], B938:$B$4998, 0)))</f>
        <v>1</v>
      </c>
      <c r="K937" s="21" t="b">
        <v>0</v>
      </c>
      <c r="L937" s="96" t="s">
        <v>5924</v>
      </c>
    </row>
    <row r="938" spans="1:12">
      <c r="A938" s="107" t="s">
        <v>17609</v>
      </c>
      <c r="B938" s="89">
        <v>39317</v>
      </c>
      <c r="C938" s="89">
        <v>1096497</v>
      </c>
      <c r="D938" s="89">
        <v>1000</v>
      </c>
      <c r="E938" s="89">
        <v>2</v>
      </c>
      <c r="F938" s="89"/>
      <c r="G938" s="21" t="str">
        <f>INDEX(Partner_details[name], MATCH(ggPay[[#This Row],[payee]], Partner_details[user id], 0))</f>
        <v>Smoking Chef</v>
      </c>
      <c r="H938" s="21" t="str">
        <f>INDEX(Partner_details[companyName], MATCH(ggPay[[#This Row],[payee]], Partner_details[user id], 0))</f>
        <v>Smoking Chef</v>
      </c>
      <c r="I938" s="21" t="b">
        <f>ISNUMBER(MATCH(ggPay[[#This Row],[payer]], gg_teammates[ID], 0))</f>
        <v>0</v>
      </c>
      <c r="J938" s="21" t="b">
        <f>OR(ISNUMBER(MATCH(ggPay[[#This Row],[payer]], $B$2:B937, 0)), ISNUMBER(MATCH(ggPay[[#This Row],[payer]], B939:$B$4998, 0)))</f>
        <v>1</v>
      </c>
      <c r="K938" s="21" t="b">
        <v>0</v>
      </c>
      <c r="L938" s="96" t="s">
        <v>5924</v>
      </c>
    </row>
    <row r="939" spans="1:12">
      <c r="A939" s="107" t="s">
        <v>17610</v>
      </c>
      <c r="B939" s="89">
        <v>218367</v>
      </c>
      <c r="C939" s="89">
        <v>1091352</v>
      </c>
      <c r="D939" s="89">
        <v>1000</v>
      </c>
      <c r="E939" s="89">
        <v>2</v>
      </c>
      <c r="F939" s="89"/>
      <c r="G939" s="21" t="str">
        <f>INDEX(Partner_details[name], MATCH(ggPay[[#This Row],[payee]], Partner_details[user id], 0))</f>
        <v>Paul Armenia</v>
      </c>
      <c r="H939" s="21" t="str">
        <f>INDEX(Partner_details[companyName], MATCH(ggPay[[#This Row],[payee]], Partner_details[user id], 0))</f>
        <v>Paul</v>
      </c>
      <c r="I939" s="21" t="b">
        <f>ISNUMBER(MATCH(ggPay[[#This Row],[payer]], gg_teammates[ID], 0))</f>
        <v>0</v>
      </c>
      <c r="J939" s="21" t="b">
        <f>OR(ISNUMBER(MATCH(ggPay[[#This Row],[payer]], $B$2:B938, 0)), ISNUMBER(MATCH(ggPay[[#This Row],[payer]], B940:$B$4998, 0)))</f>
        <v>0</v>
      </c>
      <c r="K939" s="21" t="b">
        <v>1</v>
      </c>
      <c r="L939" s="96" t="s">
        <v>5924</v>
      </c>
    </row>
    <row r="940" spans="1:12">
      <c r="A940" s="107" t="s">
        <v>17611</v>
      </c>
      <c r="B940" s="89">
        <v>217882</v>
      </c>
      <c r="C940" s="89">
        <v>815282</v>
      </c>
      <c r="D940" s="89">
        <v>1000</v>
      </c>
      <c r="E940" s="89">
        <v>2</v>
      </c>
      <c r="F940" s="89"/>
      <c r="G940" s="21" t="str">
        <f>INDEX(Partner_details[name], MATCH(ggPay[[#This Row],[payee]], Partner_details[user id], 0))</f>
        <v>Mane Koshkakaryan</v>
      </c>
      <c r="H940" s="21" t="str">
        <f>INDEX(Partner_details[companyName], MATCH(ggPay[[#This Row],[payee]], Partner_details[user id], 0))</f>
        <v>Bisquit</v>
      </c>
      <c r="I940" s="21" t="b">
        <f>ISNUMBER(MATCH(ggPay[[#This Row],[payer]], gg_teammates[ID], 0))</f>
        <v>0</v>
      </c>
      <c r="J940" s="21" t="b">
        <f>OR(ISNUMBER(MATCH(ggPay[[#This Row],[payer]], $B$2:B939, 0)), ISNUMBER(MATCH(ggPay[[#This Row],[payer]], B941:$B$4998, 0)))</f>
        <v>1</v>
      </c>
      <c r="K940" s="21" t="b">
        <v>0</v>
      </c>
      <c r="L940" s="96" t="s">
        <v>5924</v>
      </c>
    </row>
    <row r="941" spans="1:12">
      <c r="A941" s="107" t="s">
        <v>17612</v>
      </c>
      <c r="B941" s="89">
        <v>545501</v>
      </c>
      <c r="C941" s="89">
        <v>815282</v>
      </c>
      <c r="D941" s="89">
        <v>1000</v>
      </c>
      <c r="E941" s="89">
        <v>2</v>
      </c>
      <c r="F941" s="89"/>
      <c r="G941" s="21" t="str">
        <f>INDEX(Partner_details[name], MATCH(ggPay[[#This Row],[payee]], Partner_details[user id], 0))</f>
        <v>Mane Koshkakaryan</v>
      </c>
      <c r="H941" s="21" t="str">
        <f>INDEX(Partner_details[companyName], MATCH(ggPay[[#This Row],[payee]], Partner_details[user id], 0))</f>
        <v>Bisquit</v>
      </c>
      <c r="I941" s="21" t="b">
        <f>ISNUMBER(MATCH(ggPay[[#This Row],[payer]], gg_teammates[ID], 0))</f>
        <v>0</v>
      </c>
      <c r="J941" s="21" t="b">
        <f>OR(ISNUMBER(MATCH(ggPay[[#This Row],[payer]], $B$2:B940, 0)), ISNUMBER(MATCH(ggPay[[#This Row],[payer]], B942:$B$4998, 0)))</f>
        <v>1</v>
      </c>
      <c r="K941" s="21" t="b">
        <v>0</v>
      </c>
      <c r="L941" s="96" t="s">
        <v>5924</v>
      </c>
    </row>
    <row r="942" spans="1:12">
      <c r="A942" s="107" t="s">
        <v>17613</v>
      </c>
      <c r="B942" s="89">
        <v>238397</v>
      </c>
      <c r="C942" s="89">
        <v>441653</v>
      </c>
      <c r="D942" s="89">
        <v>100</v>
      </c>
      <c r="E942" s="89">
        <v>2</v>
      </c>
      <c r="F942" s="89"/>
      <c r="G942" s="21" t="str">
        <f>INDEX(Partner_details[name], MATCH(ggPay[[#This Row],[payee]], Partner_details[user id], 0))</f>
        <v xml:space="preserve">Tumanyan's Art </v>
      </c>
      <c r="H942" s="21" t="str">
        <f>INDEX(Partner_details[companyName], MATCH(ggPay[[#This Row],[payee]], Partner_details[user id], 0))</f>
        <v>Tumanyan</v>
      </c>
      <c r="I942" s="21" t="b">
        <f>ISNUMBER(MATCH(ggPay[[#This Row],[payer]], gg_teammates[ID], 0))</f>
        <v>1</v>
      </c>
      <c r="J942" s="21" t="b">
        <f>OR(ISNUMBER(MATCH(ggPay[[#This Row],[payer]], $B$2:B941, 0)), ISNUMBER(MATCH(ggPay[[#This Row],[payer]], B943:$B$4998, 0)))</f>
        <v>1</v>
      </c>
      <c r="K942" s="21" t="b">
        <v>0</v>
      </c>
      <c r="L942" s="96" t="s">
        <v>5924</v>
      </c>
    </row>
    <row r="943" spans="1:12">
      <c r="A943" s="107" t="s">
        <v>17614</v>
      </c>
      <c r="B943" s="89">
        <v>133253</v>
      </c>
      <c r="C943" s="89">
        <v>855597</v>
      </c>
      <c r="D943" s="89">
        <v>500</v>
      </c>
      <c r="E943" s="89">
        <v>2</v>
      </c>
      <c r="F943" s="89"/>
      <c r="G943" s="21" t="str">
        <f>INDEX(Partner_details[name], MATCH(ggPay[[#This Row],[payee]], Partner_details[user id], 0))</f>
        <v>Mari</v>
      </c>
      <c r="H943" s="21" t="str">
        <f>INDEX(Partner_details[companyName], MATCH(ggPay[[#This Row],[payee]], Partner_details[user id], 0))</f>
        <v>Lumen Coffee</v>
      </c>
      <c r="I943" s="21" t="b">
        <f>ISNUMBER(MATCH(ggPay[[#This Row],[payer]], gg_teammates[ID], 0))</f>
        <v>0</v>
      </c>
      <c r="J943" s="21" t="b">
        <f>OR(ISNUMBER(MATCH(ggPay[[#This Row],[payer]], $B$2:B942, 0)), ISNUMBER(MATCH(ggPay[[#This Row],[payer]], B944:$B$4998, 0)))</f>
        <v>1</v>
      </c>
      <c r="K943" s="21" t="b">
        <v>1</v>
      </c>
      <c r="L943" s="96" t="s">
        <v>5924</v>
      </c>
    </row>
    <row r="944" spans="1:12">
      <c r="A944" s="107" t="s">
        <v>17615</v>
      </c>
      <c r="B944" s="89">
        <v>27779</v>
      </c>
      <c r="C944" s="89">
        <v>36972</v>
      </c>
      <c r="D944" s="89">
        <v>2000</v>
      </c>
      <c r="E944" s="89">
        <v>2</v>
      </c>
      <c r="F944" s="89"/>
      <c r="G944" s="21" t="str">
        <f>INDEX(Partner_details[name], MATCH(ggPay[[#This Row],[payee]], Partner_details[user id], 0))</f>
        <v xml:space="preserve">Byblos Restaurant </v>
      </c>
      <c r="H944" s="21" t="str">
        <f>INDEX(Partner_details[companyName], MATCH(ggPay[[#This Row],[payee]], Partner_details[user id], 0))</f>
        <v>Byblos</v>
      </c>
      <c r="I944" s="21" t="b">
        <f>ISNUMBER(MATCH(ggPay[[#This Row],[payer]], gg_teammates[ID], 0))</f>
        <v>0</v>
      </c>
      <c r="J944" s="21" t="b">
        <f>OR(ISNUMBER(MATCH(ggPay[[#This Row],[payer]], $B$2:B943, 0)), ISNUMBER(MATCH(ggPay[[#This Row],[payer]], B945:$B$4998, 0)))</f>
        <v>1</v>
      </c>
      <c r="K944" s="21" t="b">
        <v>0</v>
      </c>
      <c r="L944" s="96" t="s">
        <v>5924</v>
      </c>
    </row>
    <row r="945" spans="1:12">
      <c r="A945" s="107" t="s">
        <v>17616</v>
      </c>
      <c r="B945" s="89">
        <v>135322</v>
      </c>
      <c r="C945" s="89">
        <v>441653</v>
      </c>
      <c r="D945" s="89">
        <v>300</v>
      </c>
      <c r="E945" s="89">
        <v>2</v>
      </c>
      <c r="F945" s="89"/>
      <c r="G945" s="21" t="str">
        <f>INDEX(Partner_details[name], MATCH(ggPay[[#This Row],[payee]], Partner_details[user id], 0))</f>
        <v xml:space="preserve">Tumanyan's Art </v>
      </c>
      <c r="H945" s="21" t="str">
        <f>INDEX(Partner_details[companyName], MATCH(ggPay[[#This Row],[payee]], Partner_details[user id], 0))</f>
        <v>Tumanyan</v>
      </c>
      <c r="I945" s="21" t="b">
        <f>ISNUMBER(MATCH(ggPay[[#This Row],[payer]], gg_teammates[ID], 0))</f>
        <v>1</v>
      </c>
      <c r="J945" s="21" t="b">
        <f>OR(ISNUMBER(MATCH(ggPay[[#This Row],[payer]], $B$2:B944, 0)), ISNUMBER(MATCH(ggPay[[#This Row],[payer]], B946:$B$4998, 0)))</f>
        <v>1</v>
      </c>
      <c r="K945" s="21" t="b">
        <v>0</v>
      </c>
      <c r="L945" s="96" t="s">
        <v>5924</v>
      </c>
    </row>
    <row r="946" spans="1:12" hidden="1">
      <c r="A946" s="107" t="s">
        <v>17617</v>
      </c>
      <c r="B946" s="89">
        <v>39308</v>
      </c>
      <c r="C946" s="89">
        <v>105886</v>
      </c>
      <c r="D946" s="89">
        <v>2000</v>
      </c>
      <c r="E946" s="89">
        <v>3</v>
      </c>
      <c r="F946" s="89" t="s">
        <v>5939</v>
      </c>
      <c r="G946" s="21" t="str">
        <f>INDEX(Partner_details[name], MATCH(ggPay[[#This Row],[payee]], Partner_details[user id], 0))</f>
        <v>Mov</v>
      </c>
      <c r="H946" s="21" t="str">
        <f>INDEX(Partner_details[companyName], MATCH(ggPay[[#This Row],[payee]], Partner_details[user id], 0))</f>
        <v>Avetis Grigoryan</v>
      </c>
      <c r="I946" s="21" t="b">
        <f>ISNUMBER(MATCH(ggPay[[#This Row],[payer]], gg_teammates[ID], 0))</f>
        <v>0</v>
      </c>
      <c r="J946" s="21" t="b">
        <f>OR(ISNUMBER(MATCH(ggPay[[#This Row],[payer]], $B$2:B945, 0)), ISNUMBER(MATCH(ggPay[[#This Row],[payer]], B947:$B$4998, 0)))</f>
        <v>1</v>
      </c>
      <c r="K946" s="21" t="b">
        <v>0</v>
      </c>
      <c r="L946" s="96" t="s">
        <v>5924</v>
      </c>
    </row>
    <row r="947" spans="1:12">
      <c r="A947" s="107" t="s">
        <v>17618</v>
      </c>
      <c r="B947" s="89">
        <v>79633</v>
      </c>
      <c r="C947" s="89">
        <v>815282</v>
      </c>
      <c r="D947" s="89">
        <v>700</v>
      </c>
      <c r="E947" s="89">
        <v>2</v>
      </c>
      <c r="F947" s="89"/>
      <c r="G947" s="21" t="str">
        <f>INDEX(Partner_details[name], MATCH(ggPay[[#This Row],[payee]], Partner_details[user id], 0))</f>
        <v>Mane Koshkakaryan</v>
      </c>
      <c r="H947" s="21" t="str">
        <f>INDEX(Partner_details[companyName], MATCH(ggPay[[#This Row],[payee]], Partner_details[user id], 0))</f>
        <v>Bisquit</v>
      </c>
      <c r="I947" s="21" t="b">
        <f>ISNUMBER(MATCH(ggPay[[#This Row],[payer]], gg_teammates[ID], 0))</f>
        <v>0</v>
      </c>
      <c r="J947" s="21" t="b">
        <f>OR(ISNUMBER(MATCH(ggPay[[#This Row],[payer]], $B$2:B946, 0)), ISNUMBER(MATCH(ggPay[[#This Row],[payer]], B948:$B$4998, 0)))</f>
        <v>0</v>
      </c>
      <c r="K947" s="21" t="b">
        <v>0</v>
      </c>
      <c r="L947" s="96" t="s">
        <v>5924</v>
      </c>
    </row>
    <row r="948" spans="1:12">
      <c r="A948" s="107" t="s">
        <v>17619</v>
      </c>
      <c r="B948" s="89">
        <v>350284</v>
      </c>
      <c r="C948" s="89">
        <v>80729</v>
      </c>
      <c r="D948" s="89">
        <v>1500</v>
      </c>
      <c r="E948" s="89">
        <v>2</v>
      </c>
      <c r="F948" s="89"/>
      <c r="G948" s="21" t="str">
        <f>INDEX(Partner_details[name], MATCH(ggPay[[#This Row],[payee]], Partner_details[user id], 0))</f>
        <v>SUNRISE NOYLAND</v>
      </c>
      <c r="H948" s="21" t="str">
        <f>INDEX(Partner_details[companyName], MATCH(ggPay[[#This Row],[payee]], Partner_details[user id], 0))</f>
        <v>Sunrise noyland</v>
      </c>
      <c r="I948" s="21" t="b">
        <f>ISNUMBER(MATCH(ggPay[[#This Row],[payer]], gg_teammates[ID], 0))</f>
        <v>0</v>
      </c>
      <c r="J948" s="21" t="b">
        <f>OR(ISNUMBER(MATCH(ggPay[[#This Row],[payer]], $B$2:B947, 0)), ISNUMBER(MATCH(ggPay[[#This Row],[payer]], B949:$B$4998, 0)))</f>
        <v>1</v>
      </c>
      <c r="K948" s="21" t="b">
        <v>0</v>
      </c>
      <c r="L948" s="96" t="s">
        <v>5924</v>
      </c>
    </row>
    <row r="949" spans="1:12">
      <c r="A949" s="107" t="s">
        <v>17620</v>
      </c>
      <c r="B949" s="89">
        <v>1089821</v>
      </c>
      <c r="C949" s="89">
        <v>1113529</v>
      </c>
      <c r="D949" s="89">
        <v>500</v>
      </c>
      <c r="E949" s="89">
        <v>2</v>
      </c>
      <c r="F949" s="89"/>
      <c r="G949" s="21" t="str">
        <f>INDEX(Partner_details[name], MATCH(ggPay[[#This Row],[payee]], Partner_details[user id], 0))</f>
        <v>Diana</v>
      </c>
      <c r="H949" s="21" t="str">
        <f>INDEX(Partner_details[companyName], MATCH(ggPay[[#This Row],[payee]], Partner_details[user id], 0))</f>
        <v>Bisquit</v>
      </c>
      <c r="I949" s="21" t="b">
        <f>ISNUMBER(MATCH(ggPay[[#This Row],[payer]], gg_teammates[ID], 0))</f>
        <v>0</v>
      </c>
      <c r="J949" s="21" t="b">
        <f>OR(ISNUMBER(MATCH(ggPay[[#This Row],[payer]], $B$2:B948, 0)), ISNUMBER(MATCH(ggPay[[#This Row],[payer]], B950:$B$4998, 0)))</f>
        <v>1</v>
      </c>
      <c r="K949" s="21" t="b">
        <v>0</v>
      </c>
      <c r="L949" s="96" t="s">
        <v>5924</v>
      </c>
    </row>
    <row r="950" spans="1:12">
      <c r="A950" s="107" t="s">
        <v>17621</v>
      </c>
      <c r="B950" s="89">
        <v>3535</v>
      </c>
      <c r="C950" s="89">
        <v>1091356</v>
      </c>
      <c r="D950" s="89">
        <v>500</v>
      </c>
      <c r="E950" s="89">
        <v>2</v>
      </c>
      <c r="F950" s="89"/>
      <c r="G950" s="21" t="str">
        <f>INDEX(Partner_details[name], MATCH(ggPay[[#This Row],[payee]], Partner_details[user id], 0))</f>
        <v>Malocco</v>
      </c>
      <c r="H950" s="21" t="str">
        <f>INDEX(Partner_details[companyName], MATCH(ggPay[[#This Row],[payee]], Partner_details[user id], 0))</f>
        <v>Malocco</v>
      </c>
      <c r="I950" s="21" t="b">
        <f>ISNUMBER(MATCH(ggPay[[#This Row],[payer]], gg_teammates[ID], 0))</f>
        <v>0</v>
      </c>
      <c r="J950" s="21" t="b">
        <f>OR(ISNUMBER(MATCH(ggPay[[#This Row],[payer]], $B$2:B949, 0)), ISNUMBER(MATCH(ggPay[[#This Row],[payer]], B951:$B$4998, 0)))</f>
        <v>1</v>
      </c>
      <c r="K950" s="21" t="b">
        <v>0</v>
      </c>
      <c r="L950" s="96" t="s">
        <v>5924</v>
      </c>
    </row>
    <row r="951" spans="1:12">
      <c r="A951" s="107" t="s">
        <v>17622</v>
      </c>
      <c r="B951" s="89">
        <v>468020</v>
      </c>
      <c r="C951" s="89">
        <v>1091352</v>
      </c>
      <c r="D951" s="89">
        <v>1000</v>
      </c>
      <c r="E951" s="89">
        <v>2</v>
      </c>
      <c r="F951" s="89"/>
      <c r="G951" s="21" t="str">
        <f>INDEX(Partner_details[name], MATCH(ggPay[[#This Row],[payee]], Partner_details[user id], 0))</f>
        <v>Paul Armenia</v>
      </c>
      <c r="H951" s="21" t="str">
        <f>INDEX(Partner_details[companyName], MATCH(ggPay[[#This Row],[payee]], Partner_details[user id], 0))</f>
        <v>Paul</v>
      </c>
      <c r="I951" s="21" t="b">
        <f>ISNUMBER(MATCH(ggPay[[#This Row],[payer]], gg_teammates[ID], 0))</f>
        <v>0</v>
      </c>
      <c r="J951" s="21" t="b">
        <f>OR(ISNUMBER(MATCH(ggPay[[#This Row],[payer]], $B$2:B950, 0)), ISNUMBER(MATCH(ggPay[[#This Row],[payer]], B952:$B$4998, 0)))</f>
        <v>0</v>
      </c>
      <c r="K951" s="21" t="b">
        <v>1</v>
      </c>
      <c r="L951" s="96" t="s">
        <v>5924</v>
      </c>
    </row>
    <row r="952" spans="1:12">
      <c r="A952" s="107" t="s">
        <v>17623</v>
      </c>
      <c r="B952" s="89">
        <v>1089821</v>
      </c>
      <c r="C952" s="89">
        <v>1113529</v>
      </c>
      <c r="D952" s="89">
        <v>1000</v>
      </c>
      <c r="E952" s="89">
        <v>2</v>
      </c>
      <c r="F952" s="89"/>
      <c r="G952" s="21" t="str">
        <f>INDEX(Partner_details[name], MATCH(ggPay[[#This Row],[payee]], Partner_details[user id], 0))</f>
        <v>Diana</v>
      </c>
      <c r="H952" s="21" t="str">
        <f>INDEX(Partner_details[companyName], MATCH(ggPay[[#This Row],[payee]], Partner_details[user id], 0))</f>
        <v>Bisquit</v>
      </c>
      <c r="I952" s="21" t="b">
        <f>ISNUMBER(MATCH(ggPay[[#This Row],[payer]], gg_teammates[ID], 0))</f>
        <v>0</v>
      </c>
      <c r="J952" s="21" t="b">
        <f>OR(ISNUMBER(MATCH(ggPay[[#This Row],[payer]], $B$2:B951, 0)), ISNUMBER(MATCH(ggPay[[#This Row],[payer]], B953:$B$4998, 0)))</f>
        <v>1</v>
      </c>
      <c r="K952" s="21" t="b">
        <v>0</v>
      </c>
      <c r="L952" s="96" t="s">
        <v>5924</v>
      </c>
    </row>
    <row r="953" spans="1:12">
      <c r="A953" s="107" t="s">
        <v>17624</v>
      </c>
      <c r="B953" s="89">
        <v>207959</v>
      </c>
      <c r="C953" s="89">
        <v>1091352</v>
      </c>
      <c r="D953" s="89">
        <v>1000</v>
      </c>
      <c r="E953" s="89">
        <v>2</v>
      </c>
      <c r="F953" s="89"/>
      <c r="G953" s="21" t="str">
        <f>INDEX(Partner_details[name], MATCH(ggPay[[#This Row],[payee]], Partner_details[user id], 0))</f>
        <v>Paul Armenia</v>
      </c>
      <c r="H953" s="21" t="str">
        <f>INDEX(Partner_details[companyName], MATCH(ggPay[[#This Row],[payee]], Partner_details[user id], 0))</f>
        <v>Paul</v>
      </c>
      <c r="I953" s="21" t="b">
        <f>ISNUMBER(MATCH(ggPay[[#This Row],[payer]], gg_teammates[ID], 0))</f>
        <v>0</v>
      </c>
      <c r="J953" s="21" t="b">
        <f>OR(ISNUMBER(MATCH(ggPay[[#This Row],[payer]], $B$2:B952, 0)), ISNUMBER(MATCH(ggPay[[#This Row],[payer]], B954:$B$4998, 0)))</f>
        <v>0</v>
      </c>
      <c r="K953" s="21" t="b">
        <v>0</v>
      </c>
      <c r="L953" s="96" t="s">
        <v>5924</v>
      </c>
    </row>
    <row r="954" spans="1:12">
      <c r="A954" s="107" t="s">
        <v>17625</v>
      </c>
      <c r="B954" s="89">
        <v>36016</v>
      </c>
      <c r="C954" s="89">
        <v>1091356</v>
      </c>
      <c r="D954" s="89">
        <v>500</v>
      </c>
      <c r="E954" s="89">
        <v>2</v>
      </c>
      <c r="F954" s="89"/>
      <c r="G954" s="21" t="str">
        <f>INDEX(Partner_details[name], MATCH(ggPay[[#This Row],[payee]], Partner_details[user id], 0))</f>
        <v>Malocco</v>
      </c>
      <c r="H954" s="21" t="str">
        <f>INDEX(Partner_details[companyName], MATCH(ggPay[[#This Row],[payee]], Partner_details[user id], 0))</f>
        <v>Malocco</v>
      </c>
      <c r="I954" s="21" t="b">
        <f>ISNUMBER(MATCH(ggPay[[#This Row],[payer]], gg_teammates[ID], 0))</f>
        <v>0</v>
      </c>
      <c r="J954" s="21" t="b">
        <f>OR(ISNUMBER(MATCH(ggPay[[#This Row],[payer]], $B$2:B953, 0)), ISNUMBER(MATCH(ggPay[[#This Row],[payer]], B955:$B$4998, 0)))</f>
        <v>0</v>
      </c>
      <c r="K954" s="21" t="b">
        <v>0</v>
      </c>
      <c r="L954" s="96" t="s">
        <v>5924</v>
      </c>
    </row>
    <row r="955" spans="1:12">
      <c r="A955" s="107" t="s">
        <v>17626</v>
      </c>
      <c r="B955" s="89">
        <v>5638</v>
      </c>
      <c r="C955" s="89">
        <v>6596</v>
      </c>
      <c r="D955" s="89">
        <v>2000</v>
      </c>
      <c r="E955" s="89">
        <v>2</v>
      </c>
      <c r="F955" s="89"/>
      <c r="G955" s="21" t="str">
        <f>INDEX(Partner_details[name], MATCH(ggPay[[#This Row],[payee]], Partner_details[user id], 0))</f>
        <v>Ethnoraph</v>
      </c>
      <c r="H955" s="21" t="str">
        <f>INDEX(Partner_details[companyName], MATCH(ggPay[[#This Row],[payee]], Partner_details[user id], 0))</f>
        <v>Beer Academy</v>
      </c>
      <c r="I955" s="21" t="b">
        <f>ISNUMBER(MATCH(ggPay[[#This Row],[payer]], gg_teammates[ID], 0))</f>
        <v>0</v>
      </c>
      <c r="J955" s="21" t="b">
        <f>OR(ISNUMBER(MATCH(ggPay[[#This Row],[payer]], $B$2:B954, 0)), ISNUMBER(MATCH(ggPay[[#This Row],[payer]], B956:$B$4998, 0)))</f>
        <v>0</v>
      </c>
      <c r="K955" s="21" t="b">
        <v>0</v>
      </c>
      <c r="L955" s="96" t="s">
        <v>5924</v>
      </c>
    </row>
    <row r="956" spans="1:12">
      <c r="A956" s="107" t="s">
        <v>17627</v>
      </c>
      <c r="B956" s="89">
        <v>1106070</v>
      </c>
      <c r="C956" s="89">
        <v>1091620</v>
      </c>
      <c r="D956" s="89">
        <v>300</v>
      </c>
      <c r="E956" s="89">
        <v>2</v>
      </c>
      <c r="F956" s="89"/>
      <c r="G956" s="21" t="e">
        <f>INDEX(Partner_details[name], MATCH(ggPay[[#This Row],[payee]], Partner_details[user id], 0))</f>
        <v>#N/A</v>
      </c>
      <c r="H956" s="21" t="e">
        <f>INDEX(Partner_details[companyName], MATCH(ggPay[[#This Row],[payee]], Partner_details[user id], 0))</f>
        <v>#N/A</v>
      </c>
      <c r="I956" s="21" t="b">
        <f>ISNUMBER(MATCH(ggPay[[#This Row],[payer]], gg_teammates[ID], 0))</f>
        <v>0</v>
      </c>
      <c r="J956" s="21" t="b">
        <f>OR(ISNUMBER(MATCH(ggPay[[#This Row],[payer]], $B$2:B955, 0)), ISNUMBER(MATCH(ggPay[[#This Row],[payer]], B957:$B$4998, 0)))</f>
        <v>1</v>
      </c>
      <c r="K956" s="21" t="b">
        <v>0</v>
      </c>
      <c r="L956" s="96" t="s">
        <v>5924</v>
      </c>
    </row>
    <row r="957" spans="1:12">
      <c r="A957" s="107" t="s">
        <v>17628</v>
      </c>
      <c r="B957" s="89">
        <v>76647</v>
      </c>
      <c r="C957" s="89">
        <v>815282</v>
      </c>
      <c r="D957" s="89">
        <v>1000</v>
      </c>
      <c r="E957" s="89">
        <v>2</v>
      </c>
      <c r="F957" s="89"/>
      <c r="G957" s="21" t="str">
        <f>INDEX(Partner_details[name], MATCH(ggPay[[#This Row],[payee]], Partner_details[user id], 0))</f>
        <v>Mane Koshkakaryan</v>
      </c>
      <c r="H957" s="21" t="str">
        <f>INDEX(Partner_details[companyName], MATCH(ggPay[[#This Row],[payee]], Partner_details[user id], 0))</f>
        <v>Bisquit</v>
      </c>
      <c r="I957" s="21" t="b">
        <f>ISNUMBER(MATCH(ggPay[[#This Row],[payer]], gg_teammates[ID], 0))</f>
        <v>0</v>
      </c>
      <c r="J957" s="21" t="b">
        <f>OR(ISNUMBER(MATCH(ggPay[[#This Row],[payer]], $B$2:B956, 0)), ISNUMBER(MATCH(ggPay[[#This Row],[payer]], B958:$B$4998, 0)))</f>
        <v>0</v>
      </c>
      <c r="K957" s="21" t="b">
        <v>0</v>
      </c>
      <c r="L957" s="96" t="s">
        <v>5924</v>
      </c>
    </row>
    <row r="958" spans="1:12">
      <c r="A958" s="107" t="s">
        <v>17629</v>
      </c>
      <c r="B958" s="89">
        <v>479715</v>
      </c>
      <c r="C958" s="89">
        <v>527526</v>
      </c>
      <c r="D958" s="89">
        <v>500</v>
      </c>
      <c r="E958" s="89">
        <v>2</v>
      </c>
      <c r="F958" s="89"/>
      <c r="G958" s="21" t="str">
        <f>INDEX(Partner_details[name], MATCH(ggPay[[#This Row],[payee]], Partner_details[user id], 0))</f>
        <v>Bardak</v>
      </c>
      <c r="H958" s="21" t="str">
        <f>INDEX(Partner_details[companyName], MATCH(ggPay[[#This Row],[payee]], Partner_details[user id], 0))</f>
        <v>Bardak</v>
      </c>
      <c r="I958" s="21" t="b">
        <f>ISNUMBER(MATCH(ggPay[[#This Row],[payer]], gg_teammates[ID], 0))</f>
        <v>1</v>
      </c>
      <c r="J958" s="21" t="b">
        <f>OR(ISNUMBER(MATCH(ggPay[[#This Row],[payer]], $B$2:B957, 0)), ISNUMBER(MATCH(ggPay[[#This Row],[payer]], B959:$B$4998, 0)))</f>
        <v>1</v>
      </c>
      <c r="K958" s="21" t="b">
        <v>1</v>
      </c>
      <c r="L958" s="96" t="s">
        <v>5924</v>
      </c>
    </row>
    <row r="959" spans="1:12">
      <c r="A959" s="107" t="s">
        <v>17630</v>
      </c>
      <c r="B959" s="89">
        <v>896670</v>
      </c>
      <c r="C959" s="89">
        <v>1113529</v>
      </c>
      <c r="D959" s="89">
        <v>1000</v>
      </c>
      <c r="E959" s="89">
        <v>2</v>
      </c>
      <c r="F959" s="89"/>
      <c r="G959" s="21" t="str">
        <f>INDEX(Partner_details[name], MATCH(ggPay[[#This Row],[payee]], Partner_details[user id], 0))</f>
        <v>Diana</v>
      </c>
      <c r="H959" s="21" t="str">
        <f>INDEX(Partner_details[companyName], MATCH(ggPay[[#This Row],[payee]], Partner_details[user id], 0))</f>
        <v>Bisquit</v>
      </c>
      <c r="I959" s="21" t="b">
        <f>ISNUMBER(MATCH(ggPay[[#This Row],[payer]], gg_teammates[ID], 0))</f>
        <v>0</v>
      </c>
      <c r="J959" s="21" t="b">
        <f>OR(ISNUMBER(MATCH(ggPay[[#This Row],[payer]], $B$2:B958, 0)), ISNUMBER(MATCH(ggPay[[#This Row],[payer]], B960:$B$4998, 0)))</f>
        <v>0</v>
      </c>
      <c r="K959" s="21" t="b">
        <v>1</v>
      </c>
      <c r="L959" s="96" t="s">
        <v>5924</v>
      </c>
    </row>
    <row r="960" spans="1:12">
      <c r="A960" s="107" t="s">
        <v>17631</v>
      </c>
      <c r="B960" s="89">
        <v>208155</v>
      </c>
      <c r="C960" s="89">
        <v>918733</v>
      </c>
      <c r="D960" s="89">
        <v>500</v>
      </c>
      <c r="E960" s="89">
        <v>2</v>
      </c>
      <c r="F960" s="89"/>
      <c r="G960" s="21" t="e">
        <f>INDEX(Partner_details[name], MATCH(ggPay[[#This Row],[payee]], Partner_details[user id], 0))</f>
        <v>#N/A</v>
      </c>
      <c r="H960" s="21" t="e">
        <f>INDEX(Partner_details[companyName], MATCH(ggPay[[#This Row],[payee]], Partner_details[user id], 0))</f>
        <v>#N/A</v>
      </c>
      <c r="I960" s="21" t="b">
        <f>ISNUMBER(MATCH(ggPay[[#This Row],[payer]], gg_teammates[ID], 0))</f>
        <v>0</v>
      </c>
      <c r="J960" s="21" t="b">
        <f>OR(ISNUMBER(MATCH(ggPay[[#This Row],[payer]], $B$2:B959, 0)), ISNUMBER(MATCH(ggPay[[#This Row],[payer]], B961:$B$4998, 0)))</f>
        <v>0</v>
      </c>
      <c r="K960" s="21" t="b">
        <v>1</v>
      </c>
      <c r="L960" s="96" t="s">
        <v>5924</v>
      </c>
    </row>
    <row r="961" spans="1:12">
      <c r="A961" s="107" t="s">
        <v>17632</v>
      </c>
      <c r="B961" s="89">
        <v>910490</v>
      </c>
      <c r="C961" s="89">
        <v>1113529</v>
      </c>
      <c r="D961" s="89">
        <v>1000</v>
      </c>
      <c r="E961" s="89">
        <v>2</v>
      </c>
      <c r="F961" s="89"/>
      <c r="G961" s="21" t="str">
        <f>INDEX(Partner_details[name], MATCH(ggPay[[#This Row],[payee]], Partner_details[user id], 0))</f>
        <v>Diana</v>
      </c>
      <c r="H961" s="21" t="str">
        <f>INDEX(Partner_details[companyName], MATCH(ggPay[[#This Row],[payee]], Partner_details[user id], 0))</f>
        <v>Bisquit</v>
      </c>
      <c r="I961" s="21" t="b">
        <f>ISNUMBER(MATCH(ggPay[[#This Row],[payer]], gg_teammates[ID], 0))</f>
        <v>0</v>
      </c>
      <c r="J961" s="21" t="b">
        <f>OR(ISNUMBER(MATCH(ggPay[[#This Row],[payer]], $B$2:B960, 0)), ISNUMBER(MATCH(ggPay[[#This Row],[payer]], B962:$B$4998, 0)))</f>
        <v>1</v>
      </c>
      <c r="K961" s="21" t="b">
        <v>1</v>
      </c>
      <c r="L961" s="96" t="s">
        <v>5924</v>
      </c>
    </row>
    <row r="962" spans="1:12">
      <c r="A962" s="107" t="s">
        <v>17633</v>
      </c>
      <c r="B962" s="89">
        <v>833134</v>
      </c>
      <c r="C962" s="89">
        <v>1113529</v>
      </c>
      <c r="D962" s="89">
        <v>500</v>
      </c>
      <c r="E962" s="89">
        <v>2</v>
      </c>
      <c r="F962" s="89"/>
      <c r="G962" s="21" t="str">
        <f>INDEX(Partner_details[name], MATCH(ggPay[[#This Row],[payee]], Partner_details[user id], 0))</f>
        <v>Diana</v>
      </c>
      <c r="H962" s="21" t="str">
        <f>INDEX(Partner_details[companyName], MATCH(ggPay[[#This Row],[payee]], Partner_details[user id], 0))</f>
        <v>Bisquit</v>
      </c>
      <c r="I962" s="21" t="b">
        <f>ISNUMBER(MATCH(ggPay[[#This Row],[payer]], gg_teammates[ID], 0))</f>
        <v>0</v>
      </c>
      <c r="J962" s="21" t="b">
        <f>OR(ISNUMBER(MATCH(ggPay[[#This Row],[payer]], $B$2:B961, 0)), ISNUMBER(MATCH(ggPay[[#This Row],[payer]], B963:$B$4998, 0)))</f>
        <v>1</v>
      </c>
      <c r="K962" s="21" t="b">
        <v>0</v>
      </c>
      <c r="L962" s="96" t="s">
        <v>5924</v>
      </c>
    </row>
    <row r="963" spans="1:12">
      <c r="A963" s="107" t="s">
        <v>17634</v>
      </c>
      <c r="B963" s="89">
        <v>798</v>
      </c>
      <c r="C963" s="89">
        <v>248736</v>
      </c>
      <c r="D963" s="89">
        <v>1000</v>
      </c>
      <c r="E963" s="89">
        <v>2</v>
      </c>
      <c r="F963" s="89"/>
      <c r="G963" s="21" t="str">
        <f>INDEX(Partner_details[name], MATCH(ggPay[[#This Row],[payee]], Partner_details[user id], 0))</f>
        <v>Karo</v>
      </c>
      <c r="H963" s="21" t="str">
        <f>INDEX(Partner_details[companyName], MATCH(ggPay[[#This Row],[payee]], Partner_details[user id], 0))</f>
        <v>Venlo</v>
      </c>
      <c r="I963" s="21" t="b">
        <f>ISNUMBER(MATCH(ggPay[[#This Row],[payer]], gg_teammates[ID], 0))</f>
        <v>1</v>
      </c>
      <c r="J963" s="21" t="b">
        <f>OR(ISNUMBER(MATCH(ggPay[[#This Row],[payer]], $B$2:B962, 0)), ISNUMBER(MATCH(ggPay[[#This Row],[payer]], B964:$B$4998, 0)))</f>
        <v>1</v>
      </c>
      <c r="K963" s="21" t="b">
        <v>0</v>
      </c>
      <c r="L963" s="96" t="s">
        <v>5924</v>
      </c>
    </row>
    <row r="964" spans="1:12">
      <c r="A964" s="107" t="s">
        <v>17635</v>
      </c>
      <c r="B964" s="89">
        <v>545501</v>
      </c>
      <c r="C964" s="89">
        <v>1113529</v>
      </c>
      <c r="D964" s="89">
        <v>1000</v>
      </c>
      <c r="E964" s="89">
        <v>2</v>
      </c>
      <c r="F964" s="89"/>
      <c r="G964" s="21" t="str">
        <f>INDEX(Partner_details[name], MATCH(ggPay[[#This Row],[payee]], Partner_details[user id], 0))</f>
        <v>Diana</v>
      </c>
      <c r="H964" s="21" t="str">
        <f>INDEX(Partner_details[companyName], MATCH(ggPay[[#This Row],[payee]], Partner_details[user id], 0))</f>
        <v>Bisquit</v>
      </c>
      <c r="I964" s="21" t="b">
        <f>ISNUMBER(MATCH(ggPay[[#This Row],[payer]], gg_teammates[ID], 0))</f>
        <v>0</v>
      </c>
      <c r="J964" s="21" t="b">
        <f>OR(ISNUMBER(MATCH(ggPay[[#This Row],[payer]], $B$2:B963, 0)), ISNUMBER(MATCH(ggPay[[#This Row],[payer]], B965:$B$4998, 0)))</f>
        <v>1</v>
      </c>
      <c r="K964" s="21" t="b">
        <v>1</v>
      </c>
      <c r="L964" s="96" t="s">
        <v>5924</v>
      </c>
    </row>
    <row r="965" spans="1:12">
      <c r="A965" s="107" t="s">
        <v>17636</v>
      </c>
      <c r="B965" s="89">
        <v>18668</v>
      </c>
      <c r="C965" s="89">
        <v>1091356</v>
      </c>
      <c r="D965" s="89">
        <v>500</v>
      </c>
      <c r="E965" s="89">
        <v>2</v>
      </c>
      <c r="F965" s="89"/>
      <c r="G965" s="21" t="str">
        <f>INDEX(Partner_details[name], MATCH(ggPay[[#This Row],[payee]], Partner_details[user id], 0))</f>
        <v>Malocco</v>
      </c>
      <c r="H965" s="21" t="str">
        <f>INDEX(Partner_details[companyName], MATCH(ggPay[[#This Row],[payee]], Partner_details[user id], 0))</f>
        <v>Malocco</v>
      </c>
      <c r="I965" s="21" t="b">
        <f>ISNUMBER(MATCH(ggPay[[#This Row],[payer]], gg_teammates[ID], 0))</f>
        <v>0</v>
      </c>
      <c r="J965" s="21" t="b">
        <f>OR(ISNUMBER(MATCH(ggPay[[#This Row],[payer]], $B$2:B964, 0)), ISNUMBER(MATCH(ggPay[[#This Row],[payer]], B966:$B$4998, 0)))</f>
        <v>0</v>
      </c>
      <c r="K965" s="21" t="b">
        <v>0</v>
      </c>
      <c r="L965" s="96" t="s">
        <v>5924</v>
      </c>
    </row>
    <row r="966" spans="1:12">
      <c r="A966" s="107" t="s">
        <v>17637</v>
      </c>
      <c r="B966" s="89">
        <v>162906</v>
      </c>
      <c r="C966" s="89">
        <v>162906</v>
      </c>
      <c r="D966" s="89">
        <v>100</v>
      </c>
      <c r="E966" s="89">
        <v>2</v>
      </c>
      <c r="F966" s="89"/>
      <c r="G966" s="21" t="str">
        <f>INDEX(Partner_details[name], MATCH(ggPay[[#This Row],[payee]], Partner_details[user id], 0))</f>
        <v xml:space="preserve">Levon Gevorgyan </v>
      </c>
      <c r="H966" s="21" t="str">
        <f>INDEX(Partner_details[companyName], MATCH(ggPay[[#This Row],[payee]], Partner_details[user id], 0))</f>
        <v>gg cjsc</v>
      </c>
      <c r="I966" s="21" t="b">
        <f>ISNUMBER(MATCH(ggPay[[#This Row],[payer]], gg_teammates[ID], 0))</f>
        <v>1</v>
      </c>
      <c r="J966" s="21" t="b">
        <f>OR(ISNUMBER(MATCH(ggPay[[#This Row],[payer]], $B$2:B965, 0)), ISNUMBER(MATCH(ggPay[[#This Row],[payer]], B967:$B$4998, 0)))</f>
        <v>1</v>
      </c>
      <c r="K966" s="21" t="b">
        <v>1</v>
      </c>
      <c r="L966" s="96" t="s">
        <v>5924</v>
      </c>
    </row>
    <row r="967" spans="1:12">
      <c r="A967" s="107" t="s">
        <v>17638</v>
      </c>
      <c r="B967" s="89">
        <v>162906</v>
      </c>
      <c r="C967" s="89">
        <v>162906</v>
      </c>
      <c r="D967" s="89">
        <v>100</v>
      </c>
      <c r="E967" s="89">
        <v>2</v>
      </c>
      <c r="F967" s="89"/>
      <c r="G967" s="21" t="str">
        <f>INDEX(Partner_details[name], MATCH(ggPay[[#This Row],[payee]], Partner_details[user id], 0))</f>
        <v xml:space="preserve">Levon Gevorgyan </v>
      </c>
      <c r="H967" s="21" t="str">
        <f>INDEX(Partner_details[companyName], MATCH(ggPay[[#This Row],[payee]], Partner_details[user id], 0))</f>
        <v>gg cjsc</v>
      </c>
      <c r="I967" s="21" t="b">
        <f>ISNUMBER(MATCH(ggPay[[#This Row],[payer]], gg_teammates[ID], 0))</f>
        <v>1</v>
      </c>
      <c r="J967" s="21" t="b">
        <f>OR(ISNUMBER(MATCH(ggPay[[#This Row],[payer]], $B$2:B966, 0)), ISNUMBER(MATCH(ggPay[[#This Row],[payer]], B968:$B$4998, 0)))</f>
        <v>1</v>
      </c>
      <c r="K967" s="21" t="b">
        <v>0</v>
      </c>
      <c r="L967" s="96" t="s">
        <v>5924</v>
      </c>
    </row>
    <row r="968" spans="1:12">
      <c r="A968" s="107" t="s">
        <v>17639</v>
      </c>
      <c r="B968" s="89">
        <v>825186</v>
      </c>
      <c r="C968" s="89">
        <v>428690</v>
      </c>
      <c r="D968" s="89">
        <v>100</v>
      </c>
      <c r="E968" s="89">
        <v>2</v>
      </c>
      <c r="F968" s="89"/>
      <c r="G968" s="21" t="str">
        <f>INDEX(Partner_details[name], MATCH(ggPay[[#This Row],[payee]], Partner_details[user id], 0))</f>
        <v>Hayk</v>
      </c>
      <c r="H968" s="21" t="str">
        <f>INDEX(Partner_details[companyName], MATCH(ggPay[[#This Row],[payee]], Partner_details[user id], 0))</f>
        <v>gg cjsc</v>
      </c>
      <c r="I968" s="21" t="b">
        <f>ISNUMBER(MATCH(ggPay[[#This Row],[payer]], gg_teammates[ID], 0))</f>
        <v>1</v>
      </c>
      <c r="J968" s="21" t="b">
        <f>OR(ISNUMBER(MATCH(ggPay[[#This Row],[payer]], $B$2:B967, 0)), ISNUMBER(MATCH(ggPay[[#This Row],[payer]], B969:$B$4998, 0)))</f>
        <v>1</v>
      </c>
      <c r="K968" s="21" t="b">
        <v>1</v>
      </c>
      <c r="L968" s="96" t="s">
        <v>5924</v>
      </c>
    </row>
    <row r="969" spans="1:12">
      <c r="A969" s="107" t="s">
        <v>17640</v>
      </c>
      <c r="B969" s="89">
        <v>79672</v>
      </c>
      <c r="C969" s="89">
        <v>36972</v>
      </c>
      <c r="D969" s="89">
        <v>500</v>
      </c>
      <c r="E969" s="89">
        <v>2</v>
      </c>
      <c r="F969" s="89"/>
      <c r="G969" s="21" t="str">
        <f>INDEX(Partner_details[name], MATCH(ggPay[[#This Row],[payee]], Partner_details[user id], 0))</f>
        <v xml:space="preserve">Byblos Restaurant </v>
      </c>
      <c r="H969" s="21" t="str">
        <f>INDEX(Partner_details[companyName], MATCH(ggPay[[#This Row],[payee]], Partner_details[user id], 0))</f>
        <v>Byblos</v>
      </c>
      <c r="I969" s="21" t="b">
        <f>ISNUMBER(MATCH(ggPay[[#This Row],[payer]], gg_teammates[ID], 0))</f>
        <v>0</v>
      </c>
      <c r="J969" s="21" t="b">
        <f>OR(ISNUMBER(MATCH(ggPay[[#This Row],[payer]], $B$2:B968, 0)), ISNUMBER(MATCH(ggPay[[#This Row],[payer]], B970:$B$4998, 0)))</f>
        <v>0</v>
      </c>
      <c r="K969" s="21" t="b">
        <v>0</v>
      </c>
      <c r="L969" s="96" t="s">
        <v>5924</v>
      </c>
    </row>
    <row r="970" spans="1:12">
      <c r="A970" s="107" t="s">
        <v>17641</v>
      </c>
      <c r="B970" s="89">
        <v>235796</v>
      </c>
      <c r="C970" s="89">
        <v>1091620</v>
      </c>
      <c r="D970" s="89">
        <v>300</v>
      </c>
      <c r="E970" s="89">
        <v>2</v>
      </c>
      <c r="F970" s="89"/>
      <c r="G970" s="21" t="e">
        <f>INDEX(Partner_details[name], MATCH(ggPay[[#This Row],[payee]], Partner_details[user id], 0))</f>
        <v>#N/A</v>
      </c>
      <c r="H970" s="21" t="e">
        <f>INDEX(Partner_details[companyName], MATCH(ggPay[[#This Row],[payee]], Partner_details[user id], 0))</f>
        <v>#N/A</v>
      </c>
      <c r="I970" s="21" t="b">
        <f>ISNUMBER(MATCH(ggPay[[#This Row],[payer]], gg_teammates[ID], 0))</f>
        <v>0</v>
      </c>
      <c r="J970" s="21" t="b">
        <f>OR(ISNUMBER(MATCH(ggPay[[#This Row],[payer]], $B$2:B969, 0)), ISNUMBER(MATCH(ggPay[[#This Row],[payer]], B971:$B$4998, 0)))</f>
        <v>1</v>
      </c>
      <c r="K970" s="21" t="b">
        <v>1</v>
      </c>
      <c r="L970" s="96" t="s">
        <v>5924</v>
      </c>
    </row>
    <row r="971" spans="1:12">
      <c r="A971" s="107" t="s">
        <v>17642</v>
      </c>
      <c r="B971" s="89">
        <v>235796</v>
      </c>
      <c r="C971" s="89">
        <v>1091620</v>
      </c>
      <c r="D971" s="89">
        <v>300</v>
      </c>
      <c r="E971" s="89">
        <v>2</v>
      </c>
      <c r="F971" s="89"/>
      <c r="G971" s="21" t="e">
        <f>INDEX(Partner_details[name], MATCH(ggPay[[#This Row],[payee]], Partner_details[user id], 0))</f>
        <v>#N/A</v>
      </c>
      <c r="H971" s="21" t="e">
        <f>INDEX(Partner_details[companyName], MATCH(ggPay[[#This Row],[payee]], Partner_details[user id], 0))</f>
        <v>#N/A</v>
      </c>
      <c r="I971" s="21" t="b">
        <f>ISNUMBER(MATCH(ggPay[[#This Row],[payer]], gg_teammates[ID], 0))</f>
        <v>0</v>
      </c>
      <c r="J971" s="21" t="b">
        <f>OR(ISNUMBER(MATCH(ggPay[[#This Row],[payer]], $B$2:B970, 0)), ISNUMBER(MATCH(ggPay[[#This Row],[payer]], B972:$B$4998, 0)))</f>
        <v>1</v>
      </c>
      <c r="K971" s="21" t="b">
        <v>0</v>
      </c>
      <c r="L971" s="96" t="s">
        <v>5924</v>
      </c>
    </row>
    <row r="972" spans="1:12">
      <c r="A972" s="107" t="s">
        <v>17643</v>
      </c>
      <c r="B972" s="89">
        <v>798</v>
      </c>
      <c r="C972" s="89">
        <v>736628</v>
      </c>
      <c r="D972" s="89">
        <v>500</v>
      </c>
      <c r="E972" s="89">
        <v>2</v>
      </c>
      <c r="F972" s="89"/>
      <c r="G972" s="21" t="str">
        <f>INDEX(Partner_details[name], MATCH(ggPay[[#This Row],[payee]], Partner_details[user id], 0))</f>
        <v>Անահիտ</v>
      </c>
      <c r="H972" s="21" t="str">
        <f>INDEX(Partner_details[companyName], MATCH(ggPay[[#This Row],[payee]], Partner_details[user id], 0))</f>
        <v>gg cjsc</v>
      </c>
      <c r="I972" s="21" t="b">
        <f>ISNUMBER(MATCH(ggPay[[#This Row],[payer]], gg_teammates[ID], 0))</f>
        <v>1</v>
      </c>
      <c r="J972" s="21" t="b">
        <f>OR(ISNUMBER(MATCH(ggPay[[#This Row],[payer]], $B$2:B971, 0)), ISNUMBER(MATCH(ggPay[[#This Row],[payer]], B973:$B$4998, 0)))</f>
        <v>1</v>
      </c>
      <c r="K972" s="21" t="b">
        <v>0</v>
      </c>
      <c r="L972" s="96" t="s">
        <v>5924</v>
      </c>
    </row>
    <row r="973" spans="1:12">
      <c r="A973" s="107" t="s">
        <v>17644</v>
      </c>
      <c r="B973" s="89">
        <v>179527</v>
      </c>
      <c r="C973" s="89">
        <v>1109476</v>
      </c>
      <c r="D973" s="89">
        <v>500</v>
      </c>
      <c r="E973" s="89">
        <v>2</v>
      </c>
      <c r="F973" s="89"/>
      <c r="G973" s="21" t="str">
        <f>INDEX(Partner_details[name], MATCH(ggPay[[#This Row],[payee]], Partner_details[user id], 0))</f>
        <v>Nor Aleppo</v>
      </c>
      <c r="H973" s="21" t="str">
        <f>INDEX(Partner_details[companyName], MATCH(ggPay[[#This Row],[payee]], Partner_details[user id], 0))</f>
        <v>Noraleppo</v>
      </c>
      <c r="I973" s="21" t="b">
        <f>ISNUMBER(MATCH(ggPay[[#This Row],[payer]], gg_teammates[ID], 0))</f>
        <v>0</v>
      </c>
      <c r="J973" s="21" t="b">
        <f>OR(ISNUMBER(MATCH(ggPay[[#This Row],[payer]], $B$2:B972, 0)), ISNUMBER(MATCH(ggPay[[#This Row],[payer]], B974:$B$4998, 0)))</f>
        <v>0</v>
      </c>
      <c r="K973" s="21" t="b">
        <v>1</v>
      </c>
      <c r="L973" s="96" t="s">
        <v>5924</v>
      </c>
    </row>
    <row r="974" spans="1:12">
      <c r="A974" s="107" t="s">
        <v>17645</v>
      </c>
      <c r="B974" s="89">
        <v>825186</v>
      </c>
      <c r="C974" s="89">
        <v>1092123</v>
      </c>
      <c r="D974" s="89">
        <v>100</v>
      </c>
      <c r="E974" s="89">
        <v>2</v>
      </c>
      <c r="F974" s="89"/>
      <c r="G974" s="21" t="str">
        <f>INDEX(Partner_details[name], MATCH(ggPay[[#This Row],[payee]], Partner_details[user id], 0))</f>
        <v>ASADOR</v>
      </c>
      <c r="H974" s="21" t="str">
        <f>INDEX(Partner_details[companyName], MATCH(ggPay[[#This Row],[payee]], Partner_details[user id], 0))</f>
        <v>Asador</v>
      </c>
      <c r="I974" s="21" t="b">
        <f>ISNUMBER(MATCH(ggPay[[#This Row],[payer]], gg_teammates[ID], 0))</f>
        <v>1</v>
      </c>
      <c r="J974" s="21" t="b">
        <f>OR(ISNUMBER(MATCH(ggPay[[#This Row],[payer]], $B$2:B973, 0)), ISNUMBER(MATCH(ggPay[[#This Row],[payer]], B975:$B$4998, 0)))</f>
        <v>1</v>
      </c>
      <c r="K974" s="21" t="b">
        <v>0</v>
      </c>
      <c r="L974" s="96" t="s">
        <v>5924</v>
      </c>
    </row>
    <row r="975" spans="1:12">
      <c r="A975" s="107" t="s">
        <v>17646</v>
      </c>
      <c r="B975" s="89">
        <v>78479</v>
      </c>
      <c r="C975" s="89">
        <v>1091356</v>
      </c>
      <c r="D975" s="89">
        <v>300</v>
      </c>
      <c r="E975" s="89">
        <v>2</v>
      </c>
      <c r="F975" s="89"/>
      <c r="G975" s="21" t="str">
        <f>INDEX(Partner_details[name], MATCH(ggPay[[#This Row],[payee]], Partner_details[user id], 0))</f>
        <v>Malocco</v>
      </c>
      <c r="H975" s="21" t="str">
        <f>INDEX(Partner_details[companyName], MATCH(ggPay[[#This Row],[payee]], Partner_details[user id], 0))</f>
        <v>Malocco</v>
      </c>
      <c r="I975" s="21" t="b">
        <f>ISNUMBER(MATCH(ggPay[[#This Row],[payer]], gg_teammates[ID], 0))</f>
        <v>0</v>
      </c>
      <c r="J975" s="21" t="b">
        <f>OR(ISNUMBER(MATCH(ggPay[[#This Row],[payer]], $B$2:B974, 0)), ISNUMBER(MATCH(ggPay[[#This Row],[payer]], B976:$B$4998, 0)))</f>
        <v>1</v>
      </c>
      <c r="K975" s="21" t="b">
        <v>0</v>
      </c>
      <c r="L975" s="96" t="s">
        <v>5924</v>
      </c>
    </row>
    <row r="976" spans="1:12">
      <c r="A976" s="107" t="s">
        <v>17647</v>
      </c>
      <c r="B976" s="89">
        <v>217882</v>
      </c>
      <c r="C976" s="89">
        <v>1113529</v>
      </c>
      <c r="D976" s="89">
        <v>1500</v>
      </c>
      <c r="E976" s="89">
        <v>2</v>
      </c>
      <c r="F976" s="89"/>
      <c r="G976" s="21" t="str">
        <f>INDEX(Partner_details[name], MATCH(ggPay[[#This Row],[payee]], Partner_details[user id], 0))</f>
        <v>Diana</v>
      </c>
      <c r="H976" s="21" t="str">
        <f>INDEX(Partner_details[companyName], MATCH(ggPay[[#This Row],[payee]], Partner_details[user id], 0))</f>
        <v>Bisquit</v>
      </c>
      <c r="I976" s="21" t="b">
        <f>ISNUMBER(MATCH(ggPay[[#This Row],[payer]], gg_teammates[ID], 0))</f>
        <v>0</v>
      </c>
      <c r="J976" s="21" t="b">
        <f>OR(ISNUMBER(MATCH(ggPay[[#This Row],[payer]], $B$2:B975, 0)), ISNUMBER(MATCH(ggPay[[#This Row],[payer]], B977:$B$4998, 0)))</f>
        <v>1</v>
      </c>
      <c r="K976" s="21" t="b">
        <v>1</v>
      </c>
      <c r="L976" s="96" t="s">
        <v>5924</v>
      </c>
    </row>
    <row r="977" spans="1:12">
      <c r="A977" s="107" t="s">
        <v>17648</v>
      </c>
      <c r="B977" s="89">
        <v>545501</v>
      </c>
      <c r="C977" s="89">
        <v>815282</v>
      </c>
      <c r="D977" s="89">
        <v>1500</v>
      </c>
      <c r="E977" s="89">
        <v>2</v>
      </c>
      <c r="F977" s="89"/>
      <c r="G977" s="21" t="str">
        <f>INDEX(Partner_details[name], MATCH(ggPay[[#This Row],[payee]], Partner_details[user id], 0))</f>
        <v>Mane Koshkakaryan</v>
      </c>
      <c r="H977" s="21" t="str">
        <f>INDEX(Partner_details[companyName], MATCH(ggPay[[#This Row],[payee]], Partner_details[user id], 0))</f>
        <v>Bisquit</v>
      </c>
      <c r="I977" s="21" t="b">
        <f>ISNUMBER(MATCH(ggPay[[#This Row],[payer]], gg_teammates[ID], 0))</f>
        <v>0</v>
      </c>
      <c r="J977" s="21" t="b">
        <f>OR(ISNUMBER(MATCH(ggPay[[#This Row],[payer]], $B$2:B976, 0)), ISNUMBER(MATCH(ggPay[[#This Row],[payer]], B978:$B$4998, 0)))</f>
        <v>1</v>
      </c>
      <c r="K977" s="21" t="b">
        <v>0</v>
      </c>
      <c r="L977" s="96" t="s">
        <v>5924</v>
      </c>
    </row>
    <row r="978" spans="1:12">
      <c r="A978" s="107" t="s">
        <v>17649</v>
      </c>
      <c r="B978" s="89">
        <v>162906</v>
      </c>
      <c r="C978" s="89">
        <v>162906</v>
      </c>
      <c r="D978" s="89">
        <v>100</v>
      </c>
      <c r="E978" s="89">
        <v>2</v>
      </c>
      <c r="F978" s="89"/>
      <c r="G978" s="21" t="str">
        <f>INDEX(Partner_details[name], MATCH(ggPay[[#This Row],[payee]], Partner_details[user id], 0))</f>
        <v xml:space="preserve">Levon Gevorgyan </v>
      </c>
      <c r="H978" s="21" t="str">
        <f>INDEX(Partner_details[companyName], MATCH(ggPay[[#This Row],[payee]], Partner_details[user id], 0))</f>
        <v>gg cjsc</v>
      </c>
      <c r="I978" s="21" t="b">
        <f>ISNUMBER(MATCH(ggPay[[#This Row],[payer]], gg_teammates[ID], 0))</f>
        <v>1</v>
      </c>
      <c r="J978" s="21" t="b">
        <f>OR(ISNUMBER(MATCH(ggPay[[#This Row],[payer]], $B$2:B977, 0)), ISNUMBER(MATCH(ggPay[[#This Row],[payer]], B979:$B$4998, 0)))</f>
        <v>1</v>
      </c>
      <c r="K978" s="21" t="b">
        <v>0</v>
      </c>
      <c r="L978" s="96" t="s">
        <v>5924</v>
      </c>
    </row>
    <row r="979" spans="1:12">
      <c r="A979" s="107" t="s">
        <v>17650</v>
      </c>
      <c r="B979" s="89">
        <v>9555</v>
      </c>
      <c r="C979" s="89">
        <v>1091352</v>
      </c>
      <c r="D979" s="89">
        <v>2000</v>
      </c>
      <c r="E979" s="89">
        <v>2</v>
      </c>
      <c r="F979" s="89"/>
      <c r="G979" s="21" t="str">
        <f>INDEX(Partner_details[name], MATCH(ggPay[[#This Row],[payee]], Partner_details[user id], 0))</f>
        <v>Paul Armenia</v>
      </c>
      <c r="H979" s="21" t="str">
        <f>INDEX(Partner_details[companyName], MATCH(ggPay[[#This Row],[payee]], Partner_details[user id], 0))</f>
        <v>Paul</v>
      </c>
      <c r="I979" s="21" t="b">
        <f>ISNUMBER(MATCH(ggPay[[#This Row],[payer]], gg_teammates[ID], 0))</f>
        <v>0</v>
      </c>
      <c r="J979" s="21" t="b">
        <f>OR(ISNUMBER(MATCH(ggPay[[#This Row],[payer]], $B$2:B978, 0)), ISNUMBER(MATCH(ggPay[[#This Row],[payer]], B980:$B$4998, 0)))</f>
        <v>1</v>
      </c>
      <c r="K979" s="21" t="b">
        <v>0</v>
      </c>
      <c r="L979" s="96" t="s">
        <v>5924</v>
      </c>
    </row>
    <row r="980" spans="1:12">
      <c r="A980" s="107" t="s">
        <v>17651</v>
      </c>
      <c r="B980" s="89">
        <v>536691</v>
      </c>
      <c r="C980" s="89">
        <v>6596</v>
      </c>
      <c r="D980" s="89">
        <v>1000</v>
      </c>
      <c r="E980" s="89">
        <v>2</v>
      </c>
      <c r="F980" s="89"/>
      <c r="G980" s="21" t="str">
        <f>INDEX(Partner_details[name], MATCH(ggPay[[#This Row],[payee]], Partner_details[user id], 0))</f>
        <v>Ethnoraph</v>
      </c>
      <c r="H980" s="21" t="str">
        <f>INDEX(Partner_details[companyName], MATCH(ggPay[[#This Row],[payee]], Partner_details[user id], 0))</f>
        <v>Beer Academy</v>
      </c>
      <c r="I980" s="21" t="b">
        <f>ISNUMBER(MATCH(ggPay[[#This Row],[payer]], gg_teammates[ID], 0))</f>
        <v>0</v>
      </c>
      <c r="J980" s="21" t="b">
        <f>OR(ISNUMBER(MATCH(ggPay[[#This Row],[payer]], $B$2:B979, 0)), ISNUMBER(MATCH(ggPay[[#This Row],[payer]], B981:$B$4998, 0)))</f>
        <v>0</v>
      </c>
      <c r="K980" s="21" t="b">
        <v>1</v>
      </c>
      <c r="L980" s="96" t="s">
        <v>5924</v>
      </c>
    </row>
    <row r="981" spans="1:12">
      <c r="A981" s="107" t="s">
        <v>17652</v>
      </c>
      <c r="B981" s="89">
        <v>325453</v>
      </c>
      <c r="C981" s="89">
        <v>109843</v>
      </c>
      <c r="D981" s="89">
        <v>500</v>
      </c>
      <c r="E981" s="89">
        <v>2</v>
      </c>
      <c r="F981" s="89"/>
      <c r="G981" s="21" t="str">
        <f>INDEX(Partner_details[name], MATCH(ggPay[[#This Row],[payee]], Partner_details[user id], 0))</f>
        <v>Gayush</v>
      </c>
      <c r="H981" s="21" t="str">
        <f>INDEX(Partner_details[companyName], MATCH(ggPay[[#This Row],[payee]], Partner_details[user id], 0))</f>
        <v>gg cjsc</v>
      </c>
      <c r="I981" s="21" t="b">
        <f>ISNUMBER(MATCH(ggPay[[#This Row],[payer]], gg_teammates[ID], 0))</f>
        <v>1</v>
      </c>
      <c r="J981" s="21" t="b">
        <f>OR(ISNUMBER(MATCH(ggPay[[#This Row],[payer]], $B$2:B980, 0)), ISNUMBER(MATCH(ggPay[[#This Row],[payer]], B982:$B$4998, 0)))</f>
        <v>1</v>
      </c>
      <c r="K981" s="21" t="b">
        <v>1</v>
      </c>
      <c r="L981" s="96" t="s">
        <v>5924</v>
      </c>
    </row>
    <row r="982" spans="1:12">
      <c r="A982" s="107" t="s">
        <v>17653</v>
      </c>
      <c r="B982" s="89">
        <v>876051</v>
      </c>
      <c r="C982" s="89">
        <v>1091352</v>
      </c>
      <c r="D982" s="89">
        <v>2000</v>
      </c>
      <c r="E982" s="89">
        <v>2</v>
      </c>
      <c r="F982" s="89"/>
      <c r="G982" s="21" t="str">
        <f>INDEX(Partner_details[name], MATCH(ggPay[[#This Row],[payee]], Partner_details[user id], 0))</f>
        <v>Paul Armenia</v>
      </c>
      <c r="H982" s="21" t="str">
        <f>INDEX(Partner_details[companyName], MATCH(ggPay[[#This Row],[payee]], Partner_details[user id], 0))</f>
        <v>Paul</v>
      </c>
      <c r="I982" s="21" t="b">
        <f>ISNUMBER(MATCH(ggPay[[#This Row],[payer]], gg_teammates[ID], 0))</f>
        <v>0</v>
      </c>
      <c r="J982" s="21" t="b">
        <f>OR(ISNUMBER(MATCH(ggPay[[#This Row],[payer]], $B$2:B981, 0)), ISNUMBER(MATCH(ggPay[[#This Row],[payer]], B983:$B$4998, 0)))</f>
        <v>0</v>
      </c>
      <c r="K982" s="21" t="b">
        <v>1</v>
      </c>
      <c r="L982" s="96" t="s">
        <v>5924</v>
      </c>
    </row>
    <row r="983" spans="1:12">
      <c r="A983" s="107" t="s">
        <v>17654</v>
      </c>
      <c r="B983" s="89">
        <v>798</v>
      </c>
      <c r="C983" s="89">
        <v>248736</v>
      </c>
      <c r="D983" s="89">
        <v>300</v>
      </c>
      <c r="E983" s="89">
        <v>2</v>
      </c>
      <c r="F983" s="89"/>
      <c r="G983" s="21" t="str">
        <f>INDEX(Partner_details[name], MATCH(ggPay[[#This Row],[payee]], Partner_details[user id], 0))</f>
        <v>Karo</v>
      </c>
      <c r="H983" s="21" t="str">
        <f>INDEX(Partner_details[companyName], MATCH(ggPay[[#This Row],[payee]], Partner_details[user id], 0))</f>
        <v>Venlo</v>
      </c>
      <c r="I983" s="21" t="b">
        <f>ISNUMBER(MATCH(ggPay[[#This Row],[payer]], gg_teammates[ID], 0))</f>
        <v>1</v>
      </c>
      <c r="J983" s="21" t="b">
        <f>OR(ISNUMBER(MATCH(ggPay[[#This Row],[payer]], $B$2:B982, 0)), ISNUMBER(MATCH(ggPay[[#This Row],[payer]], B984:$B$4998, 0)))</f>
        <v>1</v>
      </c>
      <c r="K983" s="21" t="b">
        <v>0</v>
      </c>
      <c r="L983" s="96" t="s">
        <v>5924</v>
      </c>
    </row>
    <row r="984" spans="1:12">
      <c r="A984" s="107" t="s">
        <v>17655</v>
      </c>
      <c r="B984" s="89">
        <v>77617</v>
      </c>
      <c r="C984" s="89">
        <v>1113529</v>
      </c>
      <c r="D984" s="89">
        <v>1000</v>
      </c>
      <c r="E984" s="89">
        <v>2</v>
      </c>
      <c r="F984" s="89"/>
      <c r="G984" s="21" t="str">
        <f>INDEX(Partner_details[name], MATCH(ggPay[[#This Row],[payee]], Partner_details[user id], 0))</f>
        <v>Diana</v>
      </c>
      <c r="H984" s="21" t="str">
        <f>INDEX(Partner_details[companyName], MATCH(ggPay[[#This Row],[payee]], Partner_details[user id], 0))</f>
        <v>Bisquit</v>
      </c>
      <c r="I984" s="21" t="b">
        <f>ISNUMBER(MATCH(ggPay[[#This Row],[payer]], gg_teammates[ID], 0))</f>
        <v>0</v>
      </c>
      <c r="J984" s="21" t="b">
        <f>OR(ISNUMBER(MATCH(ggPay[[#This Row],[payer]], $B$2:B983, 0)), ISNUMBER(MATCH(ggPay[[#This Row],[payer]], B985:$B$4998, 0)))</f>
        <v>0</v>
      </c>
      <c r="K984" s="21" t="b">
        <v>0</v>
      </c>
      <c r="L984" s="96" t="s">
        <v>5924</v>
      </c>
    </row>
    <row r="985" spans="1:12">
      <c r="A985" s="107" t="s">
        <v>17656</v>
      </c>
      <c r="B985" s="89">
        <v>325453</v>
      </c>
      <c r="C985" s="89">
        <v>325453</v>
      </c>
      <c r="D985" s="89">
        <v>100</v>
      </c>
      <c r="E985" s="89">
        <v>2</v>
      </c>
      <c r="F985" s="89"/>
      <c r="G985" s="21" t="e">
        <f>INDEX(Partner_details[name], MATCH(ggPay[[#This Row],[payee]], Partner_details[user id], 0))</f>
        <v>#N/A</v>
      </c>
      <c r="H985" s="21" t="e">
        <f>INDEX(Partner_details[companyName], MATCH(ggPay[[#This Row],[payee]], Partner_details[user id], 0))</f>
        <v>#N/A</v>
      </c>
      <c r="I985" s="21" t="b">
        <f>ISNUMBER(MATCH(ggPay[[#This Row],[payer]], gg_teammates[ID], 0))</f>
        <v>1</v>
      </c>
      <c r="J985" s="21" t="b">
        <f>OR(ISNUMBER(MATCH(ggPay[[#This Row],[payer]], $B$2:B984, 0)), ISNUMBER(MATCH(ggPay[[#This Row],[payer]], B986:$B$4998, 0)))</f>
        <v>1</v>
      </c>
      <c r="K985" s="21" t="b">
        <v>0</v>
      </c>
      <c r="L985" s="96" t="s">
        <v>5924</v>
      </c>
    </row>
    <row r="986" spans="1:12">
      <c r="A986" s="107" t="s">
        <v>17657</v>
      </c>
      <c r="B986" s="89">
        <v>825186</v>
      </c>
      <c r="C986" s="89">
        <v>2679</v>
      </c>
      <c r="D986" s="89">
        <v>100</v>
      </c>
      <c r="E986" s="89">
        <v>2</v>
      </c>
      <c r="F986" s="89"/>
      <c r="G986" s="21" t="str">
        <f>INDEX(Partner_details[name], MATCH(ggPay[[#This Row],[payee]], Partner_details[user id], 0))</f>
        <v>Design</v>
      </c>
      <c r="H986" s="21" t="str">
        <f>INDEX(Partner_details[companyName], MATCH(ggPay[[#This Row],[payee]], Partner_details[user id], 0))</f>
        <v>gg cjsc</v>
      </c>
      <c r="I986" s="21" t="b">
        <f>ISNUMBER(MATCH(ggPay[[#This Row],[payer]], gg_teammates[ID], 0))</f>
        <v>1</v>
      </c>
      <c r="J986" s="21" t="b">
        <f>OR(ISNUMBER(MATCH(ggPay[[#This Row],[payer]], $B$2:B985, 0)), ISNUMBER(MATCH(ggPay[[#This Row],[payer]], B987:$B$4998, 0)))</f>
        <v>1</v>
      </c>
      <c r="K986" s="21" t="b">
        <v>0</v>
      </c>
      <c r="L986" s="96" t="s">
        <v>5924</v>
      </c>
    </row>
    <row r="987" spans="1:12">
      <c r="A987" s="107" t="s">
        <v>17658</v>
      </c>
      <c r="B987" s="89">
        <v>798</v>
      </c>
      <c r="C987" s="89">
        <v>736628</v>
      </c>
      <c r="D987" s="89">
        <v>500</v>
      </c>
      <c r="E987" s="89">
        <v>2</v>
      </c>
      <c r="F987" s="89"/>
      <c r="G987" s="21" t="str">
        <f>INDEX(Partner_details[name], MATCH(ggPay[[#This Row],[payee]], Partner_details[user id], 0))</f>
        <v>Անահիտ</v>
      </c>
      <c r="H987" s="21" t="str">
        <f>INDEX(Partner_details[companyName], MATCH(ggPay[[#This Row],[payee]], Partner_details[user id], 0))</f>
        <v>gg cjsc</v>
      </c>
      <c r="I987" s="21" t="b">
        <f>ISNUMBER(MATCH(ggPay[[#This Row],[payer]], gg_teammates[ID], 0))</f>
        <v>1</v>
      </c>
      <c r="J987" s="21" t="b">
        <f>OR(ISNUMBER(MATCH(ggPay[[#This Row],[payer]], $B$2:B986, 0)), ISNUMBER(MATCH(ggPay[[#This Row],[payer]], B988:$B$4998, 0)))</f>
        <v>1</v>
      </c>
      <c r="K987" s="21" t="b">
        <v>0</v>
      </c>
      <c r="L987" s="96" t="s">
        <v>5924</v>
      </c>
    </row>
    <row r="988" spans="1:12">
      <c r="A988" s="107" t="s">
        <v>17659</v>
      </c>
      <c r="B988" s="89">
        <v>798</v>
      </c>
      <c r="C988" s="89">
        <v>21590</v>
      </c>
      <c r="D988" s="89">
        <v>1000</v>
      </c>
      <c r="E988" s="89">
        <v>2</v>
      </c>
      <c r="F988" s="89"/>
      <c r="G988" s="21" t="str">
        <f>INDEX(Partner_details[name], MATCH(ggPay[[#This Row],[payee]], Partner_details[user id], 0))</f>
        <v>Սպասարկման թիմ</v>
      </c>
      <c r="H988" s="21" t="str">
        <f>INDEX(Partner_details[companyName], MATCH(ggPay[[#This Row],[payee]], Partner_details[user id], 0))</f>
        <v>Machar</v>
      </c>
      <c r="I988" s="21" t="b">
        <f>ISNUMBER(MATCH(ggPay[[#This Row],[payer]], gg_teammates[ID], 0))</f>
        <v>1</v>
      </c>
      <c r="J988" s="21" t="b">
        <f>OR(ISNUMBER(MATCH(ggPay[[#This Row],[payer]], $B$2:B987, 0)), ISNUMBER(MATCH(ggPay[[#This Row],[payer]], B989:$B$4998, 0)))</f>
        <v>1</v>
      </c>
      <c r="K988" s="21" t="b">
        <v>0</v>
      </c>
      <c r="L988" s="96" t="s">
        <v>5924</v>
      </c>
    </row>
    <row r="989" spans="1:12">
      <c r="A989" s="107" t="s">
        <v>17660</v>
      </c>
      <c r="B989" s="89">
        <v>53334</v>
      </c>
      <c r="C989" s="89">
        <v>105886</v>
      </c>
      <c r="D989" s="89">
        <v>2000</v>
      </c>
      <c r="E989" s="89">
        <v>2</v>
      </c>
      <c r="F989" s="89"/>
      <c r="G989" s="21" t="str">
        <f>INDEX(Partner_details[name], MATCH(ggPay[[#This Row],[payee]], Partner_details[user id], 0))</f>
        <v>Mov</v>
      </c>
      <c r="H989" s="21" t="str">
        <f>INDEX(Partner_details[companyName], MATCH(ggPay[[#This Row],[payee]], Partner_details[user id], 0))</f>
        <v>Avetis Grigoryan</v>
      </c>
      <c r="I989" s="21" t="b">
        <f>ISNUMBER(MATCH(ggPay[[#This Row],[payer]], gg_teammates[ID], 0))</f>
        <v>0</v>
      </c>
      <c r="J989" s="21" t="b">
        <f>OR(ISNUMBER(MATCH(ggPay[[#This Row],[payer]], $B$2:B988, 0)), ISNUMBER(MATCH(ggPay[[#This Row],[payer]], B990:$B$4998, 0)))</f>
        <v>0</v>
      </c>
      <c r="K989" s="21" t="b">
        <v>0</v>
      </c>
      <c r="L989" s="96" t="s">
        <v>5924</v>
      </c>
    </row>
    <row r="990" spans="1:12">
      <c r="A990" s="107" t="s">
        <v>17661</v>
      </c>
      <c r="B990" s="89">
        <v>36723</v>
      </c>
      <c r="C990" s="89">
        <v>1109476</v>
      </c>
      <c r="D990" s="89">
        <v>1500</v>
      </c>
      <c r="E990" s="89">
        <v>2</v>
      </c>
      <c r="F990" s="89"/>
      <c r="G990" s="21" t="str">
        <f>INDEX(Partner_details[name], MATCH(ggPay[[#This Row],[payee]], Partner_details[user id], 0))</f>
        <v>Nor Aleppo</v>
      </c>
      <c r="H990" s="21" t="str">
        <f>INDEX(Partner_details[companyName], MATCH(ggPay[[#This Row],[payee]], Partner_details[user id], 0))</f>
        <v>Noraleppo</v>
      </c>
      <c r="I990" s="21" t="b">
        <f>ISNUMBER(MATCH(ggPay[[#This Row],[payer]], gg_teammates[ID], 0))</f>
        <v>0</v>
      </c>
      <c r="J990" s="21" t="b">
        <f>OR(ISNUMBER(MATCH(ggPay[[#This Row],[payer]], $B$2:B989, 0)), ISNUMBER(MATCH(ggPay[[#This Row],[payer]], B991:$B$4998, 0)))</f>
        <v>0</v>
      </c>
      <c r="K990" s="21" t="b">
        <v>0</v>
      </c>
      <c r="L990" s="96" t="s">
        <v>5924</v>
      </c>
    </row>
    <row r="991" spans="1:12">
      <c r="A991" s="107" t="s">
        <v>17662</v>
      </c>
      <c r="B991" s="89">
        <v>825186</v>
      </c>
      <c r="C991" s="89">
        <v>825186</v>
      </c>
      <c r="D991" s="89">
        <v>300</v>
      </c>
      <c r="E991" s="89">
        <v>2</v>
      </c>
      <c r="F991" s="89"/>
      <c r="G991" s="21" t="str">
        <f>INDEX(Partner_details[name], MATCH(ggPay[[#This Row],[payee]], Partner_details[user id], 0))</f>
        <v>Tigran</v>
      </c>
      <c r="H991" s="21" t="str">
        <f>INDEX(Partner_details[companyName], MATCH(ggPay[[#This Row],[payee]], Partner_details[user id], 0))</f>
        <v>gg cjsc</v>
      </c>
      <c r="I991" s="21" t="b">
        <f>ISNUMBER(MATCH(ggPay[[#This Row],[payer]], gg_teammates[ID], 0))</f>
        <v>1</v>
      </c>
      <c r="J991" s="21" t="b">
        <f>OR(ISNUMBER(MATCH(ggPay[[#This Row],[payer]], $B$2:B990, 0)), ISNUMBER(MATCH(ggPay[[#This Row],[payer]], B992:$B$4998, 0)))</f>
        <v>1</v>
      </c>
      <c r="K991" s="21" t="b">
        <v>0</v>
      </c>
      <c r="L991" s="96" t="s">
        <v>5924</v>
      </c>
    </row>
    <row r="992" spans="1:12">
      <c r="A992" s="107" t="s">
        <v>17663</v>
      </c>
      <c r="B992" s="89">
        <v>345</v>
      </c>
      <c r="C992" s="89">
        <v>2679</v>
      </c>
      <c r="D992" s="89">
        <v>500</v>
      </c>
      <c r="E992" s="89">
        <v>2</v>
      </c>
      <c r="F992" s="89"/>
      <c r="G992" s="21" t="str">
        <f>INDEX(Partner_details[name], MATCH(ggPay[[#This Row],[payee]], Partner_details[user id], 0))</f>
        <v>Design</v>
      </c>
      <c r="H992" s="21" t="str">
        <f>INDEX(Partner_details[companyName], MATCH(ggPay[[#This Row],[payee]], Partner_details[user id], 0))</f>
        <v>gg cjsc</v>
      </c>
      <c r="I992" s="21" t="b">
        <f>ISNUMBER(MATCH(ggPay[[#This Row],[payer]], gg_teammates[ID], 0))</f>
        <v>1</v>
      </c>
      <c r="J992" s="21" t="b">
        <f>OR(ISNUMBER(MATCH(ggPay[[#This Row],[payer]], $B$2:B991, 0)), ISNUMBER(MATCH(ggPay[[#This Row],[payer]], B993:$B$4998, 0)))</f>
        <v>0</v>
      </c>
      <c r="K992" s="21" t="b">
        <v>0</v>
      </c>
      <c r="L992" s="96" t="s">
        <v>5924</v>
      </c>
    </row>
    <row r="993" spans="1:12">
      <c r="A993" s="107" t="s">
        <v>17664</v>
      </c>
      <c r="B993" s="89">
        <v>822470</v>
      </c>
      <c r="C993" s="89">
        <v>1109476</v>
      </c>
      <c r="D993" s="89">
        <v>500</v>
      </c>
      <c r="E993" s="89">
        <v>2</v>
      </c>
      <c r="F993" s="89"/>
      <c r="G993" s="21" t="str">
        <f>INDEX(Partner_details[name], MATCH(ggPay[[#This Row],[payee]], Partner_details[user id], 0))</f>
        <v>Nor Aleppo</v>
      </c>
      <c r="H993" s="21" t="str">
        <f>INDEX(Partner_details[companyName], MATCH(ggPay[[#This Row],[payee]], Partner_details[user id], 0))</f>
        <v>Noraleppo</v>
      </c>
      <c r="I993" s="21" t="b">
        <f>ISNUMBER(MATCH(ggPay[[#This Row],[payer]], gg_teammates[ID], 0))</f>
        <v>0</v>
      </c>
      <c r="J993" s="21" t="b">
        <f>OR(ISNUMBER(MATCH(ggPay[[#This Row],[payer]], $B$2:B992, 0)), ISNUMBER(MATCH(ggPay[[#This Row],[payer]], B994:$B$4998, 0)))</f>
        <v>0</v>
      </c>
      <c r="K993" s="21" t="b">
        <v>1</v>
      </c>
      <c r="L993" s="96" t="s">
        <v>5924</v>
      </c>
    </row>
    <row r="994" spans="1:12">
      <c r="A994" s="107" t="s">
        <v>17665</v>
      </c>
      <c r="B994" s="89">
        <v>685480</v>
      </c>
      <c r="C994" s="89">
        <v>854630</v>
      </c>
      <c r="D994" s="89">
        <v>5432</v>
      </c>
      <c r="E994" s="89">
        <v>2</v>
      </c>
      <c r="F994" s="89"/>
      <c r="G994" s="21" t="str">
        <f>INDEX(Partner_details[name], MATCH(ggPay[[#This Row],[payee]], Partner_details[user id], 0))</f>
        <v>Lina</v>
      </c>
      <c r="H994" s="21" t="str">
        <f>INDEX(Partner_details[companyName], MATCH(ggPay[[#This Row],[payee]], Partner_details[user id], 0))</f>
        <v>gg cjsc</v>
      </c>
      <c r="I994" s="21" t="b">
        <f>ISNUMBER(MATCH(ggPay[[#This Row],[payer]], gg_teammates[ID], 0))</f>
        <v>1</v>
      </c>
      <c r="J994" s="21" t="b">
        <f>OR(ISNUMBER(MATCH(ggPay[[#This Row],[payer]], $B$2:B993, 0)), ISNUMBER(MATCH(ggPay[[#This Row],[payer]], B995:$B$4998, 0)))</f>
        <v>1</v>
      </c>
      <c r="K994" s="21" t="b">
        <v>1</v>
      </c>
      <c r="L994" s="96" t="s">
        <v>5924</v>
      </c>
    </row>
    <row r="995" spans="1:12">
      <c r="A995" s="107" t="s">
        <v>17666</v>
      </c>
      <c r="B995" s="89">
        <v>899789</v>
      </c>
      <c r="C995" s="89">
        <v>1091620</v>
      </c>
      <c r="D995" s="89">
        <v>300</v>
      </c>
      <c r="E995" s="89">
        <v>2</v>
      </c>
      <c r="F995" s="89"/>
      <c r="G995" s="21" t="e">
        <f>INDEX(Partner_details[name], MATCH(ggPay[[#This Row],[payee]], Partner_details[user id], 0))</f>
        <v>#N/A</v>
      </c>
      <c r="H995" s="21" t="e">
        <f>INDEX(Partner_details[companyName], MATCH(ggPay[[#This Row],[payee]], Partner_details[user id], 0))</f>
        <v>#N/A</v>
      </c>
      <c r="I995" s="21" t="b">
        <f>ISNUMBER(MATCH(ggPay[[#This Row],[payer]], gg_teammates[ID], 0))</f>
        <v>0</v>
      </c>
      <c r="J995" s="21" t="b">
        <f>OR(ISNUMBER(MATCH(ggPay[[#This Row],[payer]], $B$2:B994, 0)), ISNUMBER(MATCH(ggPay[[#This Row],[payer]], B996:$B$4998, 0)))</f>
        <v>0</v>
      </c>
      <c r="K995" s="21" t="b">
        <v>1</v>
      </c>
      <c r="L995" s="96" t="s">
        <v>5924</v>
      </c>
    </row>
    <row r="996" spans="1:12">
      <c r="A996" s="107" t="s">
        <v>17667</v>
      </c>
      <c r="B996" s="89">
        <v>668927</v>
      </c>
      <c r="C996" s="89">
        <v>1111624</v>
      </c>
      <c r="D996" s="89">
        <v>1000</v>
      </c>
      <c r="E996" s="89">
        <v>2</v>
      </c>
      <c r="F996" s="89"/>
      <c r="G996" s="21" t="str">
        <f>INDEX(Partner_details[name], MATCH(ggPay[[#This Row],[payee]], Partner_details[user id], 0))</f>
        <v>Edgar</v>
      </c>
      <c r="H996" s="21" t="str">
        <f>INDEX(Partner_details[companyName], MATCH(ggPay[[#This Row],[payee]], Partner_details[user id], 0))</f>
        <v>Cinnabon</v>
      </c>
      <c r="I996" s="21" t="b">
        <f>ISNUMBER(MATCH(ggPay[[#This Row],[payer]], gg_teammates[ID], 0))</f>
        <v>0</v>
      </c>
      <c r="J996" s="21" t="b">
        <f>OR(ISNUMBER(MATCH(ggPay[[#This Row],[payer]], $B$2:B995, 0)), ISNUMBER(MATCH(ggPay[[#This Row],[payer]], B997:$B$4998, 0)))</f>
        <v>0</v>
      </c>
      <c r="K996" s="21" t="b">
        <v>1</v>
      </c>
      <c r="L996" s="96" t="s">
        <v>5924</v>
      </c>
    </row>
    <row r="997" spans="1:12">
      <c r="A997" s="107" t="s">
        <v>17668</v>
      </c>
      <c r="B997" s="89">
        <v>112204</v>
      </c>
      <c r="C997" s="89">
        <v>36972</v>
      </c>
      <c r="D997" s="89">
        <v>600</v>
      </c>
      <c r="E997" s="89">
        <v>2</v>
      </c>
      <c r="F997" s="89"/>
      <c r="G997" s="21" t="str">
        <f>INDEX(Partner_details[name], MATCH(ggPay[[#This Row],[payee]], Partner_details[user id], 0))</f>
        <v xml:space="preserve">Byblos Restaurant </v>
      </c>
      <c r="H997" s="21" t="str">
        <f>INDEX(Partner_details[companyName], MATCH(ggPay[[#This Row],[payee]], Partner_details[user id], 0))</f>
        <v>Byblos</v>
      </c>
      <c r="I997" s="21" t="b">
        <f>ISNUMBER(MATCH(ggPay[[#This Row],[payer]], gg_teammates[ID], 0))</f>
        <v>0</v>
      </c>
      <c r="J997" s="21" t="b">
        <f>OR(ISNUMBER(MATCH(ggPay[[#This Row],[payer]], $B$2:B996, 0)), ISNUMBER(MATCH(ggPay[[#This Row],[payer]], B998:$B$4998, 0)))</f>
        <v>0</v>
      </c>
      <c r="K997" s="21" t="b">
        <v>1</v>
      </c>
      <c r="L997" s="96" t="s">
        <v>5924</v>
      </c>
    </row>
    <row r="998" spans="1:12">
      <c r="A998" s="107" t="s">
        <v>17669</v>
      </c>
      <c r="B998" s="89">
        <v>78479</v>
      </c>
      <c r="C998" s="89">
        <v>1091356</v>
      </c>
      <c r="D998" s="89">
        <v>300</v>
      </c>
      <c r="E998" s="89">
        <v>2</v>
      </c>
      <c r="F998" s="89"/>
      <c r="G998" s="21" t="str">
        <f>INDEX(Partner_details[name], MATCH(ggPay[[#This Row],[payee]], Partner_details[user id], 0))</f>
        <v>Malocco</v>
      </c>
      <c r="H998" s="21" t="str">
        <f>INDEX(Partner_details[companyName], MATCH(ggPay[[#This Row],[payee]], Partner_details[user id], 0))</f>
        <v>Malocco</v>
      </c>
      <c r="I998" s="21" t="b">
        <f>ISNUMBER(MATCH(ggPay[[#This Row],[payer]], gg_teammates[ID], 0))</f>
        <v>0</v>
      </c>
      <c r="J998" s="21" t="b">
        <f>OR(ISNUMBER(MATCH(ggPay[[#This Row],[payer]], $B$2:B997, 0)), ISNUMBER(MATCH(ggPay[[#This Row],[payer]], B999:$B$4998, 0)))</f>
        <v>1</v>
      </c>
      <c r="K998" s="21" t="b">
        <v>0</v>
      </c>
      <c r="L998" s="96" t="s">
        <v>5924</v>
      </c>
    </row>
    <row r="999" spans="1:12">
      <c r="A999" s="107" t="s">
        <v>17670</v>
      </c>
      <c r="B999" s="89">
        <v>825186</v>
      </c>
      <c r="C999" s="89">
        <v>75008</v>
      </c>
      <c r="D999" s="89">
        <v>100</v>
      </c>
      <c r="E999" s="89">
        <v>2</v>
      </c>
      <c r="F999" s="89"/>
      <c r="G999" s="21" t="e">
        <f>INDEX(Partner_details[name], MATCH(ggPay[[#This Row],[payee]], Partner_details[user id], 0))</f>
        <v>#N/A</v>
      </c>
      <c r="H999" s="21" t="e">
        <f>INDEX(Partner_details[companyName], MATCH(ggPay[[#This Row],[payee]], Partner_details[user id], 0))</f>
        <v>#N/A</v>
      </c>
      <c r="I999" s="21" t="b">
        <f>ISNUMBER(MATCH(ggPay[[#This Row],[payer]], gg_teammates[ID], 0))</f>
        <v>1</v>
      </c>
      <c r="J999" s="21" t="b">
        <f>OR(ISNUMBER(MATCH(ggPay[[#This Row],[payer]], $B$2:B998, 0)), ISNUMBER(MATCH(ggPay[[#This Row],[payer]], B1000:$B$4998, 0)))</f>
        <v>1</v>
      </c>
      <c r="K999" s="21" t="b">
        <v>0</v>
      </c>
      <c r="L999" s="96" t="s">
        <v>5924</v>
      </c>
    </row>
    <row r="1000" spans="1:12">
      <c r="A1000" s="107" t="s">
        <v>17671</v>
      </c>
      <c r="B1000" s="89">
        <v>1089821</v>
      </c>
      <c r="C1000" s="89">
        <v>1113529</v>
      </c>
      <c r="D1000" s="89">
        <v>1000</v>
      </c>
      <c r="E1000" s="89">
        <v>2</v>
      </c>
      <c r="F1000" s="89"/>
      <c r="G1000" s="21" t="str">
        <f>INDEX(Partner_details[name], MATCH(ggPay[[#This Row],[payee]], Partner_details[user id], 0))</f>
        <v>Diana</v>
      </c>
      <c r="H1000" s="21" t="str">
        <f>INDEX(Partner_details[companyName], MATCH(ggPay[[#This Row],[payee]], Partner_details[user id], 0))</f>
        <v>Bisquit</v>
      </c>
      <c r="I1000" s="21" t="b">
        <f>ISNUMBER(MATCH(ggPay[[#This Row],[payer]], gg_teammates[ID], 0))</f>
        <v>0</v>
      </c>
      <c r="J1000" s="21" t="b">
        <f>OR(ISNUMBER(MATCH(ggPay[[#This Row],[payer]], $B$2:B999, 0)), ISNUMBER(MATCH(ggPay[[#This Row],[payer]], B1001:$B$4998, 0)))</f>
        <v>1</v>
      </c>
      <c r="K1000" s="21" t="b">
        <v>1</v>
      </c>
      <c r="L1000" s="96" t="s">
        <v>5924</v>
      </c>
    </row>
    <row r="1001" spans="1:12">
      <c r="A1001" s="107" t="s">
        <v>17672</v>
      </c>
      <c r="B1001" s="89">
        <v>358526</v>
      </c>
      <c r="C1001" s="89">
        <v>815282</v>
      </c>
      <c r="D1001" s="89">
        <v>1000</v>
      </c>
      <c r="E1001" s="89">
        <v>2</v>
      </c>
      <c r="F1001" s="89"/>
      <c r="G1001" s="21" t="str">
        <f>INDEX(Partner_details[name], MATCH(ggPay[[#This Row],[payee]], Partner_details[user id], 0))</f>
        <v>Mane Koshkakaryan</v>
      </c>
      <c r="H1001" s="21" t="str">
        <f>INDEX(Partner_details[companyName], MATCH(ggPay[[#This Row],[payee]], Partner_details[user id], 0))</f>
        <v>Bisquit</v>
      </c>
      <c r="I1001" s="21" t="b">
        <f>ISNUMBER(MATCH(ggPay[[#This Row],[payer]], gg_teammates[ID], 0))</f>
        <v>0</v>
      </c>
      <c r="J1001" s="21" t="b">
        <f>OR(ISNUMBER(MATCH(ggPay[[#This Row],[payer]], $B$2:B1000, 0)), ISNUMBER(MATCH(ggPay[[#This Row],[payer]], B1002:$B$4998, 0)))</f>
        <v>0</v>
      </c>
      <c r="K1001" s="21" t="b">
        <v>1</v>
      </c>
      <c r="L1001" s="96" t="s">
        <v>5924</v>
      </c>
    </row>
    <row r="1002" spans="1:12">
      <c r="A1002" s="107" t="s">
        <v>17673</v>
      </c>
      <c r="B1002" s="89">
        <v>825186</v>
      </c>
      <c r="C1002" s="89">
        <v>815282</v>
      </c>
      <c r="D1002" s="89">
        <v>100</v>
      </c>
      <c r="E1002" s="89">
        <v>2</v>
      </c>
      <c r="F1002" s="89"/>
      <c r="G1002" s="21" t="str">
        <f>INDEX(Partner_details[name], MATCH(ggPay[[#This Row],[payee]], Partner_details[user id], 0))</f>
        <v>Mane Koshkakaryan</v>
      </c>
      <c r="H1002" s="21" t="str">
        <f>INDEX(Partner_details[companyName], MATCH(ggPay[[#This Row],[payee]], Partner_details[user id], 0))</f>
        <v>Bisquit</v>
      </c>
      <c r="I1002" s="21" t="b">
        <f>ISNUMBER(MATCH(ggPay[[#This Row],[payer]], gg_teammates[ID], 0))</f>
        <v>1</v>
      </c>
      <c r="J1002" s="21" t="b">
        <f>OR(ISNUMBER(MATCH(ggPay[[#This Row],[payer]], $B$2:B1001, 0)), ISNUMBER(MATCH(ggPay[[#This Row],[payer]], B1003:$B$4998, 0)))</f>
        <v>1</v>
      </c>
      <c r="K1002" s="21" t="b">
        <v>0</v>
      </c>
      <c r="L1002" s="96" t="s">
        <v>5924</v>
      </c>
    </row>
    <row r="1003" spans="1:12">
      <c r="A1003" s="107" t="s">
        <v>17674</v>
      </c>
      <c r="B1003" s="89">
        <v>156864</v>
      </c>
      <c r="C1003" s="89">
        <v>1113529</v>
      </c>
      <c r="D1003" s="89">
        <v>1000</v>
      </c>
      <c r="E1003" s="89">
        <v>2</v>
      </c>
      <c r="F1003" s="89"/>
      <c r="G1003" s="21" t="str">
        <f>INDEX(Partner_details[name], MATCH(ggPay[[#This Row],[payee]], Partner_details[user id], 0))</f>
        <v>Diana</v>
      </c>
      <c r="H1003" s="21" t="str">
        <f>INDEX(Partner_details[companyName], MATCH(ggPay[[#This Row],[payee]], Partner_details[user id], 0))</f>
        <v>Bisquit</v>
      </c>
      <c r="I1003" s="21" t="b">
        <f>ISNUMBER(MATCH(ggPay[[#This Row],[payer]], gg_teammates[ID], 0))</f>
        <v>0</v>
      </c>
      <c r="J1003" s="21" t="b">
        <f>OR(ISNUMBER(MATCH(ggPay[[#This Row],[payer]], $B$2:B1002, 0)), ISNUMBER(MATCH(ggPay[[#This Row],[payer]], B1004:$B$4998, 0)))</f>
        <v>0</v>
      </c>
      <c r="K1003" s="21" t="b">
        <v>1</v>
      </c>
      <c r="L1003" s="96" t="s">
        <v>5924</v>
      </c>
    </row>
    <row r="1004" spans="1:12">
      <c r="A1004" s="107" t="s">
        <v>17675</v>
      </c>
      <c r="B1004" s="89">
        <v>372637</v>
      </c>
      <c r="C1004" s="89">
        <v>815282</v>
      </c>
      <c r="D1004" s="89">
        <v>500</v>
      </c>
      <c r="E1004" s="89">
        <v>2</v>
      </c>
      <c r="F1004" s="89"/>
      <c r="G1004" s="21" t="str">
        <f>INDEX(Partner_details[name], MATCH(ggPay[[#This Row],[payee]], Partner_details[user id], 0))</f>
        <v>Mane Koshkakaryan</v>
      </c>
      <c r="H1004" s="21" t="str">
        <f>INDEX(Partner_details[companyName], MATCH(ggPay[[#This Row],[payee]], Partner_details[user id], 0))</f>
        <v>Bisquit</v>
      </c>
      <c r="I1004" s="21" t="b">
        <f>ISNUMBER(MATCH(ggPay[[#This Row],[payer]], gg_teammates[ID], 0))</f>
        <v>0</v>
      </c>
      <c r="J1004" s="21" t="b">
        <f>OR(ISNUMBER(MATCH(ggPay[[#This Row],[payer]], $B$2:B1003, 0)), ISNUMBER(MATCH(ggPay[[#This Row],[payer]], B1005:$B$4998, 0)))</f>
        <v>0</v>
      </c>
      <c r="K1004" s="21" t="b">
        <v>1</v>
      </c>
      <c r="L1004" s="96" t="s">
        <v>5924</v>
      </c>
    </row>
    <row r="1005" spans="1:12">
      <c r="A1005" s="107" t="s">
        <v>17676</v>
      </c>
      <c r="B1005" s="89">
        <v>325453</v>
      </c>
      <c r="C1005" s="89">
        <v>2679</v>
      </c>
      <c r="D1005" s="89">
        <v>500</v>
      </c>
      <c r="E1005" s="89">
        <v>2</v>
      </c>
      <c r="F1005" s="89"/>
      <c r="G1005" s="21" t="str">
        <f>INDEX(Partner_details[name], MATCH(ggPay[[#This Row],[payee]], Partner_details[user id], 0))</f>
        <v>Design</v>
      </c>
      <c r="H1005" s="21" t="str">
        <f>INDEX(Partner_details[companyName], MATCH(ggPay[[#This Row],[payee]], Partner_details[user id], 0))</f>
        <v>gg cjsc</v>
      </c>
      <c r="I1005" s="21" t="b">
        <f>ISNUMBER(MATCH(ggPay[[#This Row],[payer]], gg_teammates[ID], 0))</f>
        <v>1</v>
      </c>
      <c r="J1005" s="21" t="b">
        <f>OR(ISNUMBER(MATCH(ggPay[[#This Row],[payer]], $B$2:B1004, 0)), ISNUMBER(MATCH(ggPay[[#This Row],[payer]], B1006:$B$4998, 0)))</f>
        <v>1</v>
      </c>
      <c r="K1005" s="21" t="b">
        <v>0</v>
      </c>
      <c r="L1005" s="96" t="s">
        <v>5924</v>
      </c>
    </row>
    <row r="1006" spans="1:12">
      <c r="A1006" s="107" t="s">
        <v>17677</v>
      </c>
      <c r="B1006" s="89">
        <v>850</v>
      </c>
      <c r="C1006" s="89">
        <v>2679</v>
      </c>
      <c r="D1006" s="89">
        <v>1500</v>
      </c>
      <c r="E1006" s="89">
        <v>2</v>
      </c>
      <c r="F1006" s="89"/>
      <c r="G1006" s="21" t="str">
        <f>INDEX(Partner_details[name], MATCH(ggPay[[#This Row],[payee]], Partner_details[user id], 0))</f>
        <v>Design</v>
      </c>
      <c r="H1006" s="21" t="str">
        <f>INDEX(Partner_details[companyName], MATCH(ggPay[[#This Row],[payee]], Partner_details[user id], 0))</f>
        <v>gg cjsc</v>
      </c>
      <c r="I1006" s="21" t="b">
        <f>ISNUMBER(MATCH(ggPay[[#This Row],[payer]], gg_teammates[ID], 0))</f>
        <v>1</v>
      </c>
      <c r="J1006" s="21" t="b">
        <f>OR(ISNUMBER(MATCH(ggPay[[#This Row],[payer]], $B$2:B1005, 0)), ISNUMBER(MATCH(ggPay[[#This Row],[payer]], B1007:$B$4998, 0)))</f>
        <v>1</v>
      </c>
      <c r="K1006" s="21" t="b">
        <v>0</v>
      </c>
      <c r="L1006" s="96" t="s">
        <v>5924</v>
      </c>
    </row>
    <row r="1007" spans="1:12">
      <c r="A1007" s="107" t="s">
        <v>17677</v>
      </c>
      <c r="B1007" s="89">
        <v>269354</v>
      </c>
      <c r="C1007" s="89">
        <v>2679</v>
      </c>
      <c r="D1007" s="89">
        <v>1000</v>
      </c>
      <c r="E1007" s="89">
        <v>2</v>
      </c>
      <c r="F1007" s="89"/>
      <c r="G1007" s="21" t="str">
        <f>INDEX(Partner_details[name], MATCH(ggPay[[#This Row],[payee]], Partner_details[user id], 0))</f>
        <v>Design</v>
      </c>
      <c r="H1007" s="21" t="str">
        <f>INDEX(Partner_details[companyName], MATCH(ggPay[[#This Row],[payee]], Partner_details[user id], 0))</f>
        <v>gg cjsc</v>
      </c>
      <c r="I1007" s="21" t="b">
        <f>ISNUMBER(MATCH(ggPay[[#This Row],[payer]], gg_teammates[ID], 0))</f>
        <v>1</v>
      </c>
      <c r="J1007" s="21" t="b">
        <f>OR(ISNUMBER(MATCH(ggPay[[#This Row],[payer]], $B$2:B1006, 0)), ISNUMBER(MATCH(ggPay[[#This Row],[payer]], B1008:$B$4998, 0)))</f>
        <v>0</v>
      </c>
      <c r="K1007" s="21" t="b">
        <v>0</v>
      </c>
      <c r="L1007" s="96" t="s">
        <v>5924</v>
      </c>
    </row>
    <row r="1008" spans="1:12">
      <c r="A1008" s="107" t="s">
        <v>17678</v>
      </c>
      <c r="B1008" s="89">
        <v>839</v>
      </c>
      <c r="C1008" s="89">
        <v>2679</v>
      </c>
      <c r="D1008" s="89">
        <v>2000</v>
      </c>
      <c r="E1008" s="89">
        <v>2</v>
      </c>
      <c r="F1008" s="89"/>
      <c r="G1008" s="21" t="str">
        <f>INDEX(Partner_details[name], MATCH(ggPay[[#This Row],[payee]], Partner_details[user id], 0))</f>
        <v>Design</v>
      </c>
      <c r="H1008" s="21" t="str">
        <f>INDEX(Partner_details[companyName], MATCH(ggPay[[#This Row],[payee]], Partner_details[user id], 0))</f>
        <v>gg cjsc</v>
      </c>
      <c r="I1008" s="21" t="b">
        <f>ISNUMBER(MATCH(ggPay[[#This Row],[payer]], gg_teammates[ID], 0))</f>
        <v>1</v>
      </c>
      <c r="J1008" s="21" t="b">
        <f>OR(ISNUMBER(MATCH(ggPay[[#This Row],[payer]], $B$2:B1007, 0)), ISNUMBER(MATCH(ggPay[[#This Row],[payer]], B1009:$B$4998, 0)))</f>
        <v>1</v>
      </c>
      <c r="K1008" s="21" t="b">
        <v>0</v>
      </c>
      <c r="L1008" s="96" t="s">
        <v>5924</v>
      </c>
    </row>
    <row r="1009" spans="1:12">
      <c r="A1009" s="107" t="s">
        <v>17679</v>
      </c>
      <c r="B1009" s="89">
        <v>135322</v>
      </c>
      <c r="C1009" s="89">
        <v>2679</v>
      </c>
      <c r="D1009" s="89">
        <v>1000</v>
      </c>
      <c r="E1009" s="89">
        <v>2</v>
      </c>
      <c r="F1009" s="89"/>
      <c r="G1009" s="21" t="str">
        <f>INDEX(Partner_details[name], MATCH(ggPay[[#This Row],[payee]], Partner_details[user id], 0))</f>
        <v>Design</v>
      </c>
      <c r="H1009" s="21" t="str">
        <f>INDEX(Partner_details[companyName], MATCH(ggPay[[#This Row],[payee]], Partner_details[user id], 0))</f>
        <v>gg cjsc</v>
      </c>
      <c r="I1009" s="21" t="b">
        <f>ISNUMBER(MATCH(ggPay[[#This Row],[payer]], gg_teammates[ID], 0))</f>
        <v>1</v>
      </c>
      <c r="J1009" s="21" t="b">
        <f>OR(ISNUMBER(MATCH(ggPay[[#This Row],[payer]], $B$2:B1008, 0)), ISNUMBER(MATCH(ggPay[[#This Row],[payer]], B1010:$B$4998, 0)))</f>
        <v>1</v>
      </c>
      <c r="K1009" s="21" t="b">
        <v>1</v>
      </c>
      <c r="L1009" s="96" t="s">
        <v>5924</v>
      </c>
    </row>
    <row r="1010" spans="1:12">
      <c r="A1010" s="107" t="s">
        <v>17680</v>
      </c>
      <c r="B1010" s="89">
        <v>311147</v>
      </c>
      <c r="C1010" s="89">
        <v>36972</v>
      </c>
      <c r="D1010" s="89">
        <v>1000</v>
      </c>
      <c r="E1010" s="89">
        <v>2</v>
      </c>
      <c r="F1010" s="89"/>
      <c r="G1010" s="21" t="str">
        <f>INDEX(Partner_details[name], MATCH(ggPay[[#This Row],[payee]], Partner_details[user id], 0))</f>
        <v xml:space="preserve">Byblos Restaurant </v>
      </c>
      <c r="H1010" s="21" t="str">
        <f>INDEX(Partner_details[companyName], MATCH(ggPay[[#This Row],[payee]], Partner_details[user id], 0))</f>
        <v>Byblos</v>
      </c>
      <c r="I1010" s="21" t="b">
        <f>ISNUMBER(MATCH(ggPay[[#This Row],[payer]], gg_teammates[ID], 0))</f>
        <v>0</v>
      </c>
      <c r="J1010" s="21" t="b">
        <f>OR(ISNUMBER(MATCH(ggPay[[#This Row],[payer]], $B$2:B1009, 0)), ISNUMBER(MATCH(ggPay[[#This Row],[payer]], B1011:$B$4998, 0)))</f>
        <v>0</v>
      </c>
      <c r="K1010" s="21" t="b">
        <v>1</v>
      </c>
      <c r="L1010" s="96" t="s">
        <v>5924</v>
      </c>
    </row>
    <row r="1011" spans="1:12">
      <c r="A1011" s="107" t="s">
        <v>17681</v>
      </c>
      <c r="B1011" s="89">
        <v>825186</v>
      </c>
      <c r="C1011" s="89">
        <v>825186</v>
      </c>
      <c r="D1011" s="89">
        <v>100</v>
      </c>
      <c r="E1011" s="89">
        <v>2</v>
      </c>
      <c r="F1011" s="89"/>
      <c r="G1011" s="21" t="str">
        <f>INDEX(Partner_details[name], MATCH(ggPay[[#This Row],[payee]], Partner_details[user id], 0))</f>
        <v>Tigran</v>
      </c>
      <c r="H1011" s="21" t="str">
        <f>INDEX(Partner_details[companyName], MATCH(ggPay[[#This Row],[payee]], Partner_details[user id], 0))</f>
        <v>gg cjsc</v>
      </c>
      <c r="I1011" s="21" t="b">
        <f>ISNUMBER(MATCH(ggPay[[#This Row],[payer]], gg_teammates[ID], 0))</f>
        <v>1</v>
      </c>
      <c r="J1011" s="21" t="b">
        <f>OR(ISNUMBER(MATCH(ggPay[[#This Row],[payer]], $B$2:B1010, 0)), ISNUMBER(MATCH(ggPay[[#This Row],[payer]], B1012:$B$4998, 0)))</f>
        <v>1</v>
      </c>
      <c r="K1011" s="21" t="b">
        <v>0</v>
      </c>
      <c r="L1011" s="96" t="s">
        <v>5924</v>
      </c>
    </row>
    <row r="1012" spans="1:12">
      <c r="A1012" s="107" t="s">
        <v>17682</v>
      </c>
      <c r="B1012" s="89">
        <v>29910</v>
      </c>
      <c r="C1012" s="89">
        <v>105886</v>
      </c>
      <c r="D1012" s="89">
        <v>3000</v>
      </c>
      <c r="E1012" s="89">
        <v>2</v>
      </c>
      <c r="F1012" s="89"/>
      <c r="G1012" s="21" t="str">
        <f>INDEX(Partner_details[name], MATCH(ggPay[[#This Row],[payee]], Partner_details[user id], 0))</f>
        <v>Mov</v>
      </c>
      <c r="H1012" s="21" t="str">
        <f>INDEX(Partner_details[companyName], MATCH(ggPay[[#This Row],[payee]], Partner_details[user id], 0))</f>
        <v>Avetis Grigoryan</v>
      </c>
      <c r="I1012" s="21" t="b">
        <f>ISNUMBER(MATCH(ggPay[[#This Row],[payer]], gg_teammates[ID], 0))</f>
        <v>0</v>
      </c>
      <c r="J1012" s="21" t="b">
        <f>OR(ISNUMBER(MATCH(ggPay[[#This Row],[payer]], $B$2:B1011, 0)), ISNUMBER(MATCH(ggPay[[#This Row],[payer]], B1013:$B$4998, 0)))</f>
        <v>0</v>
      </c>
      <c r="K1012" s="21" t="b">
        <v>0</v>
      </c>
      <c r="L1012" s="96" t="s">
        <v>5924</v>
      </c>
    </row>
    <row r="1013" spans="1:12">
      <c r="A1013" s="107" t="s">
        <v>17683</v>
      </c>
      <c r="B1013" s="89">
        <v>973147</v>
      </c>
      <c r="C1013" s="89">
        <v>6596</v>
      </c>
      <c r="D1013" s="89">
        <v>1500</v>
      </c>
      <c r="E1013" s="89">
        <v>2</v>
      </c>
      <c r="F1013" s="89"/>
      <c r="G1013" s="21" t="str">
        <f>INDEX(Partner_details[name], MATCH(ggPay[[#This Row],[payee]], Partner_details[user id], 0))</f>
        <v>Ethnoraph</v>
      </c>
      <c r="H1013" s="21" t="str">
        <f>INDEX(Partner_details[companyName], MATCH(ggPay[[#This Row],[payee]], Partner_details[user id], 0))</f>
        <v>Beer Academy</v>
      </c>
      <c r="I1013" s="21" t="b">
        <f>ISNUMBER(MATCH(ggPay[[#This Row],[payer]], gg_teammates[ID], 0))</f>
        <v>0</v>
      </c>
      <c r="J1013" s="21" t="b">
        <f>OR(ISNUMBER(MATCH(ggPay[[#This Row],[payer]], $B$2:B1012, 0)), ISNUMBER(MATCH(ggPay[[#This Row],[payer]], B1014:$B$4998, 0)))</f>
        <v>0</v>
      </c>
      <c r="K1013" s="21" t="b">
        <v>1</v>
      </c>
      <c r="L1013" s="96" t="s">
        <v>5924</v>
      </c>
    </row>
    <row r="1014" spans="1:12">
      <c r="A1014" s="107" t="s">
        <v>17684</v>
      </c>
      <c r="B1014" s="89">
        <v>283965</v>
      </c>
      <c r="C1014" s="89">
        <v>815282</v>
      </c>
      <c r="D1014" s="89">
        <v>800</v>
      </c>
      <c r="E1014" s="89">
        <v>2</v>
      </c>
      <c r="F1014" s="89"/>
      <c r="G1014" s="21" t="str">
        <f>INDEX(Partner_details[name], MATCH(ggPay[[#This Row],[payee]], Partner_details[user id], 0))</f>
        <v>Mane Koshkakaryan</v>
      </c>
      <c r="H1014" s="21" t="str">
        <f>INDEX(Partner_details[companyName], MATCH(ggPay[[#This Row],[payee]], Partner_details[user id], 0))</f>
        <v>Bisquit</v>
      </c>
      <c r="I1014" s="21" t="b">
        <f>ISNUMBER(MATCH(ggPay[[#This Row],[payer]], gg_teammates[ID], 0))</f>
        <v>0</v>
      </c>
      <c r="J1014" s="21" t="b">
        <f>OR(ISNUMBER(MATCH(ggPay[[#This Row],[payer]], $B$2:B1013, 0)), ISNUMBER(MATCH(ggPay[[#This Row],[payer]], B1015:$B$4998, 0)))</f>
        <v>0</v>
      </c>
      <c r="K1014" s="21" t="b">
        <v>1</v>
      </c>
      <c r="L1014" s="96" t="s">
        <v>5924</v>
      </c>
    </row>
    <row r="1015" spans="1:12">
      <c r="A1015" s="107" t="s">
        <v>17685</v>
      </c>
      <c r="B1015" s="89">
        <v>231060</v>
      </c>
      <c r="C1015" s="89">
        <v>1091356</v>
      </c>
      <c r="D1015" s="89">
        <v>1000</v>
      </c>
      <c r="E1015" s="89">
        <v>2</v>
      </c>
      <c r="F1015" s="89"/>
      <c r="G1015" s="21" t="str">
        <f>INDEX(Partner_details[name], MATCH(ggPay[[#This Row],[payee]], Partner_details[user id], 0))</f>
        <v>Malocco</v>
      </c>
      <c r="H1015" s="21" t="str">
        <f>INDEX(Partner_details[companyName], MATCH(ggPay[[#This Row],[payee]], Partner_details[user id], 0))</f>
        <v>Malocco</v>
      </c>
      <c r="I1015" s="21" t="b">
        <f>ISNUMBER(MATCH(ggPay[[#This Row],[payer]], gg_teammates[ID], 0))</f>
        <v>1</v>
      </c>
      <c r="J1015" s="21" t="b">
        <f>OR(ISNUMBER(MATCH(ggPay[[#This Row],[payer]], $B$2:B1014, 0)), ISNUMBER(MATCH(ggPay[[#This Row],[payer]], B1016:$B$4998, 0)))</f>
        <v>1</v>
      </c>
      <c r="K1015" s="21" t="b">
        <v>1</v>
      </c>
      <c r="L1015" s="96" t="s">
        <v>5924</v>
      </c>
    </row>
    <row r="1016" spans="1:12">
      <c r="A1016" s="107" t="s">
        <v>17686</v>
      </c>
      <c r="B1016" s="89">
        <v>15766</v>
      </c>
      <c r="C1016" s="89">
        <v>1091352</v>
      </c>
      <c r="D1016" s="89">
        <v>1000</v>
      </c>
      <c r="E1016" s="89">
        <v>2</v>
      </c>
      <c r="F1016" s="89"/>
      <c r="G1016" s="21" t="str">
        <f>INDEX(Partner_details[name], MATCH(ggPay[[#This Row],[payee]], Partner_details[user id], 0))</f>
        <v>Paul Armenia</v>
      </c>
      <c r="H1016" s="21" t="str">
        <f>INDEX(Partner_details[companyName], MATCH(ggPay[[#This Row],[payee]], Partner_details[user id], 0))</f>
        <v>Paul</v>
      </c>
      <c r="I1016" s="21" t="b">
        <f>ISNUMBER(MATCH(ggPay[[#This Row],[payer]], gg_teammates[ID], 0))</f>
        <v>0</v>
      </c>
      <c r="J1016" s="21" t="b">
        <f>OR(ISNUMBER(MATCH(ggPay[[#This Row],[payer]], $B$2:B1015, 0)), ISNUMBER(MATCH(ggPay[[#This Row],[payer]], B1017:$B$4998, 0)))</f>
        <v>0</v>
      </c>
      <c r="K1016" s="21" t="b">
        <v>0</v>
      </c>
      <c r="L1016" s="96" t="s">
        <v>5924</v>
      </c>
    </row>
    <row r="1017" spans="1:12">
      <c r="A1017" s="107" t="s">
        <v>17687</v>
      </c>
      <c r="B1017" s="89">
        <v>72642</v>
      </c>
      <c r="C1017" s="89">
        <v>1091352</v>
      </c>
      <c r="D1017" s="89">
        <v>800</v>
      </c>
      <c r="E1017" s="89">
        <v>2</v>
      </c>
      <c r="F1017" s="89"/>
      <c r="G1017" s="21" t="str">
        <f>INDEX(Partner_details[name], MATCH(ggPay[[#This Row],[payee]], Partner_details[user id], 0))</f>
        <v>Paul Armenia</v>
      </c>
      <c r="H1017" s="21" t="str">
        <f>INDEX(Partner_details[companyName], MATCH(ggPay[[#This Row],[payee]], Partner_details[user id], 0))</f>
        <v>Paul</v>
      </c>
      <c r="I1017" s="21" t="b">
        <f>ISNUMBER(MATCH(ggPay[[#This Row],[payer]], gg_teammates[ID], 0))</f>
        <v>0</v>
      </c>
      <c r="J1017" s="21" t="b">
        <f>OR(ISNUMBER(MATCH(ggPay[[#This Row],[payer]], $B$2:B1016, 0)), ISNUMBER(MATCH(ggPay[[#This Row],[payer]], B1018:$B$4998, 0)))</f>
        <v>0</v>
      </c>
      <c r="K1017" s="21" t="b">
        <v>0</v>
      </c>
      <c r="L1017" s="96" t="s">
        <v>5924</v>
      </c>
    </row>
    <row r="1018" spans="1:12" hidden="1">
      <c r="A1018" s="107" t="s">
        <v>17688</v>
      </c>
      <c r="B1018" s="89">
        <v>32142</v>
      </c>
      <c r="C1018" s="89">
        <v>1089738</v>
      </c>
      <c r="D1018" s="89">
        <v>1000</v>
      </c>
      <c r="E1018" s="89">
        <v>3</v>
      </c>
      <c r="F1018" s="89" t="s">
        <v>5934</v>
      </c>
      <c r="G1018" s="21" t="str">
        <f>INDEX(Partner_details[name], MATCH(ggPay[[#This Row],[payee]], Partner_details[user id], 0))</f>
        <v>Inna</v>
      </c>
      <c r="H1018" s="21" t="str">
        <f>INDEX(Partner_details[companyName], MATCH(ggPay[[#This Row],[payee]], Partner_details[user id], 0))</f>
        <v>Bisquit</v>
      </c>
      <c r="I1018" s="21" t="b">
        <f>ISNUMBER(MATCH(ggPay[[#This Row],[payer]], gg_teammates[ID], 0))</f>
        <v>0</v>
      </c>
      <c r="J1018" s="21" t="b">
        <f>OR(ISNUMBER(MATCH(ggPay[[#This Row],[payer]], $B$2:B1017, 0)), ISNUMBER(MATCH(ggPay[[#This Row],[payer]], B1019:$B$4998, 0)))</f>
        <v>0</v>
      </c>
      <c r="K1018" s="21" t="b">
        <v>0</v>
      </c>
      <c r="L1018" s="96" t="s">
        <v>5924</v>
      </c>
    </row>
    <row r="1019" spans="1:12">
      <c r="A1019" s="107" t="s">
        <v>17689</v>
      </c>
      <c r="B1019" s="89">
        <v>1059889</v>
      </c>
      <c r="C1019" s="89">
        <v>1091620</v>
      </c>
      <c r="D1019" s="89">
        <v>1200</v>
      </c>
      <c r="E1019" s="89">
        <v>2</v>
      </c>
      <c r="F1019" s="89"/>
      <c r="G1019" s="21" t="e">
        <f>INDEX(Partner_details[name], MATCH(ggPay[[#This Row],[payee]], Partner_details[user id], 0))</f>
        <v>#N/A</v>
      </c>
      <c r="H1019" s="21" t="e">
        <f>INDEX(Partner_details[companyName], MATCH(ggPay[[#This Row],[payee]], Partner_details[user id], 0))</f>
        <v>#N/A</v>
      </c>
      <c r="I1019" s="21" t="b">
        <f>ISNUMBER(MATCH(ggPay[[#This Row],[payer]], gg_teammates[ID], 0))</f>
        <v>0</v>
      </c>
      <c r="J1019" s="21" t="b">
        <f>OR(ISNUMBER(MATCH(ggPay[[#This Row],[payer]], $B$2:B1018, 0)), ISNUMBER(MATCH(ggPay[[#This Row],[payer]], B1020:$B$4998, 0)))</f>
        <v>0</v>
      </c>
      <c r="K1019" s="21" t="b">
        <v>1</v>
      </c>
      <c r="L1019" s="96" t="s">
        <v>5924</v>
      </c>
    </row>
    <row r="1020" spans="1:12">
      <c r="A1020" s="107" t="s">
        <v>17690</v>
      </c>
      <c r="B1020" s="89">
        <v>70744</v>
      </c>
      <c r="C1020" s="89">
        <v>1091356</v>
      </c>
      <c r="D1020" s="89">
        <v>1000</v>
      </c>
      <c r="E1020" s="89">
        <v>2</v>
      </c>
      <c r="F1020" s="89"/>
      <c r="G1020" s="21" t="str">
        <f>INDEX(Partner_details[name], MATCH(ggPay[[#This Row],[payee]], Partner_details[user id], 0))</f>
        <v>Malocco</v>
      </c>
      <c r="H1020" s="21" t="str">
        <f>INDEX(Partner_details[companyName], MATCH(ggPay[[#This Row],[payee]], Partner_details[user id], 0))</f>
        <v>Malocco</v>
      </c>
      <c r="I1020" s="21" t="b">
        <f>ISNUMBER(MATCH(ggPay[[#This Row],[payer]], gg_teammates[ID], 0))</f>
        <v>0</v>
      </c>
      <c r="J1020" s="21" t="b">
        <f>OR(ISNUMBER(MATCH(ggPay[[#This Row],[payer]], $B$2:B1019, 0)), ISNUMBER(MATCH(ggPay[[#This Row],[payer]], B1021:$B$4998, 0)))</f>
        <v>1</v>
      </c>
      <c r="K1020" s="21" t="b">
        <v>0</v>
      </c>
      <c r="L1020" s="96" t="s">
        <v>5924</v>
      </c>
    </row>
    <row r="1021" spans="1:12" hidden="1">
      <c r="A1021" s="107" t="s">
        <v>17691</v>
      </c>
      <c r="B1021" s="89">
        <v>70744</v>
      </c>
      <c r="C1021" s="89">
        <v>1091356</v>
      </c>
      <c r="D1021" s="89">
        <v>1000</v>
      </c>
      <c r="E1021" s="89">
        <v>3</v>
      </c>
      <c r="F1021" s="89" t="s">
        <v>5934</v>
      </c>
      <c r="G1021" s="21" t="str">
        <f>INDEX(Partner_details[name], MATCH(ggPay[[#This Row],[payee]], Partner_details[user id], 0))</f>
        <v>Malocco</v>
      </c>
      <c r="H1021" s="21" t="str">
        <f>INDEX(Partner_details[companyName], MATCH(ggPay[[#This Row],[payee]], Partner_details[user id], 0))</f>
        <v>Malocco</v>
      </c>
      <c r="I1021" s="21" t="b">
        <f>ISNUMBER(MATCH(ggPay[[#This Row],[payer]], gg_teammates[ID], 0))</f>
        <v>0</v>
      </c>
      <c r="J1021" s="21" t="b">
        <f>OR(ISNUMBER(MATCH(ggPay[[#This Row],[payer]], $B$2:B1020, 0)), ISNUMBER(MATCH(ggPay[[#This Row],[payer]], B1022:$B$4998, 0)))</f>
        <v>1</v>
      </c>
      <c r="K1021" s="21" t="b">
        <v>0</v>
      </c>
      <c r="L1021" s="96" t="s">
        <v>5924</v>
      </c>
    </row>
    <row r="1022" spans="1:12">
      <c r="A1022" s="107" t="s">
        <v>17692</v>
      </c>
      <c r="B1022" s="89">
        <v>178665</v>
      </c>
      <c r="C1022" s="89">
        <v>105886</v>
      </c>
      <c r="D1022" s="89">
        <v>2000</v>
      </c>
      <c r="E1022" s="89">
        <v>2</v>
      </c>
      <c r="F1022" s="89"/>
      <c r="G1022" s="21" t="str">
        <f>INDEX(Partner_details[name], MATCH(ggPay[[#This Row],[payee]], Partner_details[user id], 0))</f>
        <v>Mov</v>
      </c>
      <c r="H1022" s="21" t="str">
        <f>INDEX(Partner_details[companyName], MATCH(ggPay[[#This Row],[payee]], Partner_details[user id], 0))</f>
        <v>Avetis Grigoryan</v>
      </c>
      <c r="I1022" s="21" t="b">
        <f>ISNUMBER(MATCH(ggPay[[#This Row],[payer]], gg_teammates[ID], 0))</f>
        <v>0</v>
      </c>
      <c r="J1022" s="21" t="b">
        <f>OR(ISNUMBER(MATCH(ggPay[[#This Row],[payer]], $B$2:B1021, 0)), ISNUMBER(MATCH(ggPay[[#This Row],[payer]], B1023:$B$4998, 0)))</f>
        <v>1</v>
      </c>
      <c r="K1022" s="21" t="b">
        <v>1</v>
      </c>
      <c r="L1022" s="96" t="s">
        <v>5924</v>
      </c>
    </row>
    <row r="1023" spans="1:12" hidden="1">
      <c r="A1023" s="107" t="s">
        <v>17693</v>
      </c>
      <c r="B1023" s="89">
        <v>60915</v>
      </c>
      <c r="C1023" s="89">
        <v>105886</v>
      </c>
      <c r="D1023" s="89">
        <v>2000</v>
      </c>
      <c r="E1023" s="89">
        <v>3</v>
      </c>
      <c r="F1023" s="89" t="s">
        <v>5939</v>
      </c>
      <c r="G1023" s="21" t="str">
        <f>INDEX(Partner_details[name], MATCH(ggPay[[#This Row],[payee]], Partner_details[user id], 0))</f>
        <v>Mov</v>
      </c>
      <c r="H1023" s="21" t="str">
        <f>INDEX(Partner_details[companyName], MATCH(ggPay[[#This Row],[payee]], Partner_details[user id], 0))</f>
        <v>Avetis Grigoryan</v>
      </c>
      <c r="I1023" s="21" t="b">
        <f>ISNUMBER(MATCH(ggPay[[#This Row],[payer]], gg_teammates[ID], 0))</f>
        <v>0</v>
      </c>
      <c r="J1023" s="21" t="b">
        <f>OR(ISNUMBER(MATCH(ggPay[[#This Row],[payer]], $B$2:B1022, 0)), ISNUMBER(MATCH(ggPay[[#This Row],[payer]], B1024:$B$4998, 0)))</f>
        <v>1</v>
      </c>
      <c r="K1023" s="21" t="b">
        <v>0</v>
      </c>
      <c r="L1023" s="96" t="s">
        <v>5924</v>
      </c>
    </row>
    <row r="1024" spans="1:12" hidden="1">
      <c r="A1024" s="107" t="s">
        <v>17693</v>
      </c>
      <c r="B1024" s="89">
        <v>60915</v>
      </c>
      <c r="C1024" s="89">
        <v>105886</v>
      </c>
      <c r="D1024" s="89">
        <v>2000</v>
      </c>
      <c r="E1024" s="89">
        <v>3</v>
      </c>
      <c r="F1024" s="89" t="s">
        <v>5939</v>
      </c>
      <c r="G1024" s="21" t="str">
        <f>INDEX(Partner_details[name], MATCH(ggPay[[#This Row],[payee]], Partner_details[user id], 0))</f>
        <v>Mov</v>
      </c>
      <c r="H1024" s="21" t="str">
        <f>INDEX(Partner_details[companyName], MATCH(ggPay[[#This Row],[payee]], Partner_details[user id], 0))</f>
        <v>Avetis Grigoryan</v>
      </c>
      <c r="I1024" s="21" t="b">
        <f>ISNUMBER(MATCH(ggPay[[#This Row],[payer]], gg_teammates[ID], 0))</f>
        <v>0</v>
      </c>
      <c r="J1024" s="21" t="b">
        <f>OR(ISNUMBER(MATCH(ggPay[[#This Row],[payer]], $B$2:B1023, 0)), ISNUMBER(MATCH(ggPay[[#This Row],[payer]], B1025:$B$4998, 0)))</f>
        <v>1</v>
      </c>
      <c r="K1024" s="21" t="b">
        <v>0</v>
      </c>
      <c r="L1024" s="96" t="s">
        <v>5924</v>
      </c>
    </row>
    <row r="1025" spans="1:12">
      <c r="A1025" s="107" t="s">
        <v>17694</v>
      </c>
      <c r="B1025" s="89">
        <v>1027078</v>
      </c>
      <c r="C1025" s="89">
        <v>1096497</v>
      </c>
      <c r="D1025" s="89">
        <v>1000</v>
      </c>
      <c r="E1025" s="89">
        <v>2</v>
      </c>
      <c r="F1025" s="89"/>
      <c r="G1025" s="21" t="str">
        <f>INDEX(Partner_details[name], MATCH(ggPay[[#This Row],[payee]], Partner_details[user id], 0))</f>
        <v>Smoking Chef</v>
      </c>
      <c r="H1025" s="21" t="str">
        <f>INDEX(Partner_details[companyName], MATCH(ggPay[[#This Row],[payee]], Partner_details[user id], 0))</f>
        <v>Smoking Chef</v>
      </c>
      <c r="I1025" s="21" t="b">
        <f>ISNUMBER(MATCH(ggPay[[#This Row],[payer]], gg_teammates[ID], 0))</f>
        <v>0</v>
      </c>
      <c r="J1025" s="21" t="b">
        <f>OR(ISNUMBER(MATCH(ggPay[[#This Row],[payer]], $B$2:B1024, 0)), ISNUMBER(MATCH(ggPay[[#This Row],[payer]], B1026:$B$4998, 0)))</f>
        <v>1</v>
      </c>
      <c r="K1025" s="21" t="b">
        <v>1</v>
      </c>
      <c r="L1025" s="96" t="s">
        <v>5924</v>
      </c>
    </row>
    <row r="1026" spans="1:12">
      <c r="A1026" s="107" t="s">
        <v>17695</v>
      </c>
      <c r="B1026" s="89">
        <v>1089821</v>
      </c>
      <c r="C1026" s="89">
        <v>1113529</v>
      </c>
      <c r="D1026" s="89">
        <v>1000</v>
      </c>
      <c r="E1026" s="89">
        <v>2</v>
      </c>
      <c r="F1026" s="89"/>
      <c r="G1026" s="21" t="str">
        <f>INDEX(Partner_details[name], MATCH(ggPay[[#This Row],[payee]], Partner_details[user id], 0))</f>
        <v>Diana</v>
      </c>
      <c r="H1026" s="21" t="str">
        <f>INDEX(Partner_details[companyName], MATCH(ggPay[[#This Row],[payee]], Partner_details[user id], 0))</f>
        <v>Bisquit</v>
      </c>
      <c r="I1026" s="21" t="b">
        <f>ISNUMBER(MATCH(ggPay[[#This Row],[payer]], gg_teammates[ID], 0))</f>
        <v>0</v>
      </c>
      <c r="J1026" s="21" t="b">
        <f>OR(ISNUMBER(MATCH(ggPay[[#This Row],[payer]], $B$2:B1025, 0)), ISNUMBER(MATCH(ggPay[[#This Row],[payer]], B1027:$B$4998, 0)))</f>
        <v>1</v>
      </c>
      <c r="K1026" s="21" t="b">
        <v>0</v>
      </c>
      <c r="L1026" s="96" t="s">
        <v>5924</v>
      </c>
    </row>
    <row r="1027" spans="1:12">
      <c r="A1027" s="107" t="s">
        <v>17696</v>
      </c>
      <c r="B1027" s="89">
        <v>825186</v>
      </c>
      <c r="C1027" s="89">
        <v>815282</v>
      </c>
      <c r="D1027" s="89">
        <v>100</v>
      </c>
      <c r="E1027" s="89">
        <v>2</v>
      </c>
      <c r="F1027" s="89"/>
      <c r="G1027" s="21" t="str">
        <f>INDEX(Partner_details[name], MATCH(ggPay[[#This Row],[payee]], Partner_details[user id], 0))</f>
        <v>Mane Koshkakaryan</v>
      </c>
      <c r="H1027" s="21" t="str">
        <f>INDEX(Partner_details[companyName], MATCH(ggPay[[#This Row],[payee]], Partner_details[user id], 0))</f>
        <v>Bisquit</v>
      </c>
      <c r="I1027" s="21" t="b">
        <f>ISNUMBER(MATCH(ggPay[[#This Row],[payer]], gg_teammates[ID], 0))</f>
        <v>1</v>
      </c>
      <c r="J1027" s="21" t="b">
        <f>OR(ISNUMBER(MATCH(ggPay[[#This Row],[payer]], $B$2:B1026, 0)), ISNUMBER(MATCH(ggPay[[#This Row],[payer]], B1028:$B$4998, 0)))</f>
        <v>1</v>
      </c>
      <c r="K1027" s="21" t="b">
        <v>0</v>
      </c>
      <c r="L1027" s="96" t="s">
        <v>5924</v>
      </c>
    </row>
    <row r="1028" spans="1:12">
      <c r="A1028" s="107" t="s">
        <v>17697</v>
      </c>
      <c r="B1028" s="89">
        <v>798</v>
      </c>
      <c r="C1028" s="89">
        <v>248736</v>
      </c>
      <c r="D1028" s="89">
        <v>300</v>
      </c>
      <c r="E1028" s="89">
        <v>2</v>
      </c>
      <c r="F1028" s="89"/>
      <c r="G1028" s="21" t="str">
        <f>INDEX(Partner_details[name], MATCH(ggPay[[#This Row],[payee]], Partner_details[user id], 0))</f>
        <v>Karo</v>
      </c>
      <c r="H1028" s="21" t="str">
        <f>INDEX(Partner_details[companyName], MATCH(ggPay[[#This Row],[payee]], Partner_details[user id], 0))</f>
        <v>Venlo</v>
      </c>
      <c r="I1028" s="21" t="b">
        <f>ISNUMBER(MATCH(ggPay[[#This Row],[payer]], gg_teammates[ID], 0))</f>
        <v>1</v>
      </c>
      <c r="J1028" s="21" t="b">
        <f>OR(ISNUMBER(MATCH(ggPay[[#This Row],[payer]], $B$2:B1027, 0)), ISNUMBER(MATCH(ggPay[[#This Row],[payer]], B1029:$B$4998, 0)))</f>
        <v>1</v>
      </c>
      <c r="K1028" s="21" t="b">
        <v>0</v>
      </c>
      <c r="L1028" s="96" t="s">
        <v>5924</v>
      </c>
    </row>
    <row r="1029" spans="1:12">
      <c r="A1029" s="107" t="s">
        <v>17698</v>
      </c>
      <c r="B1029" s="89">
        <v>798</v>
      </c>
      <c r="C1029" s="89">
        <v>109843</v>
      </c>
      <c r="D1029" s="89">
        <v>500</v>
      </c>
      <c r="E1029" s="89">
        <v>2</v>
      </c>
      <c r="F1029" s="89"/>
      <c r="G1029" s="21" t="str">
        <f>INDEX(Partner_details[name], MATCH(ggPay[[#This Row],[payee]], Partner_details[user id], 0))</f>
        <v>Gayush</v>
      </c>
      <c r="H1029" s="21" t="str">
        <f>INDEX(Partner_details[companyName], MATCH(ggPay[[#This Row],[payee]], Partner_details[user id], 0))</f>
        <v>gg cjsc</v>
      </c>
      <c r="I1029" s="21" t="b">
        <f>ISNUMBER(MATCH(ggPay[[#This Row],[payer]], gg_teammates[ID], 0))</f>
        <v>1</v>
      </c>
      <c r="J1029" s="21" t="b">
        <f>OR(ISNUMBER(MATCH(ggPay[[#This Row],[payer]], $B$2:B1028, 0)), ISNUMBER(MATCH(ggPay[[#This Row],[payer]], B1030:$B$4998, 0)))</f>
        <v>1</v>
      </c>
      <c r="K1029" s="21" t="b">
        <v>0</v>
      </c>
      <c r="L1029" s="96" t="s">
        <v>5924</v>
      </c>
    </row>
    <row r="1030" spans="1:12">
      <c r="A1030" s="107" t="s">
        <v>17699</v>
      </c>
      <c r="B1030" s="89">
        <v>825186</v>
      </c>
      <c r="C1030" s="89">
        <v>825186</v>
      </c>
      <c r="D1030" s="89">
        <v>500</v>
      </c>
      <c r="E1030" s="89">
        <v>2</v>
      </c>
      <c r="F1030" s="89"/>
      <c r="G1030" s="21" t="str">
        <f>INDEX(Partner_details[name], MATCH(ggPay[[#This Row],[payee]], Partner_details[user id], 0))</f>
        <v>Tigran</v>
      </c>
      <c r="H1030" s="21" t="str">
        <f>INDEX(Partner_details[companyName], MATCH(ggPay[[#This Row],[payee]], Partner_details[user id], 0))</f>
        <v>gg cjsc</v>
      </c>
      <c r="I1030" s="21" t="b">
        <f>ISNUMBER(MATCH(ggPay[[#This Row],[payer]], gg_teammates[ID], 0))</f>
        <v>1</v>
      </c>
      <c r="J1030" s="21" t="b">
        <f>OR(ISNUMBER(MATCH(ggPay[[#This Row],[payer]], $B$2:B1029, 0)), ISNUMBER(MATCH(ggPay[[#This Row],[payer]], B1031:$B$4998, 0)))</f>
        <v>1</v>
      </c>
      <c r="K1030" s="21" t="b">
        <v>0</v>
      </c>
      <c r="L1030" s="96" t="s">
        <v>5924</v>
      </c>
    </row>
    <row r="1031" spans="1:12">
      <c r="A1031" s="107" t="s">
        <v>17700</v>
      </c>
      <c r="B1031" s="89">
        <v>825186</v>
      </c>
      <c r="C1031" s="89">
        <v>825186</v>
      </c>
      <c r="D1031" s="89">
        <v>100</v>
      </c>
      <c r="E1031" s="89">
        <v>2</v>
      </c>
      <c r="F1031" s="89"/>
      <c r="G1031" s="21" t="str">
        <f>INDEX(Partner_details[name], MATCH(ggPay[[#This Row],[payee]], Partner_details[user id], 0))</f>
        <v>Tigran</v>
      </c>
      <c r="H1031" s="21" t="str">
        <f>INDEX(Partner_details[companyName], MATCH(ggPay[[#This Row],[payee]], Partner_details[user id], 0))</f>
        <v>gg cjsc</v>
      </c>
      <c r="I1031" s="21" t="b">
        <f>ISNUMBER(MATCH(ggPay[[#This Row],[payer]], gg_teammates[ID], 0))</f>
        <v>1</v>
      </c>
      <c r="J1031" s="21" t="b">
        <f>OR(ISNUMBER(MATCH(ggPay[[#This Row],[payer]], $B$2:B1030, 0)), ISNUMBER(MATCH(ggPay[[#This Row],[payer]], B1032:$B$4998, 0)))</f>
        <v>1</v>
      </c>
      <c r="K1031" s="21" t="b">
        <v>0</v>
      </c>
      <c r="L1031" s="96" t="s">
        <v>5924</v>
      </c>
    </row>
    <row r="1032" spans="1:12">
      <c r="A1032" s="107" t="s">
        <v>17701</v>
      </c>
      <c r="B1032" s="89">
        <v>11270</v>
      </c>
      <c r="C1032" s="89">
        <v>815282</v>
      </c>
      <c r="D1032" s="89">
        <v>500</v>
      </c>
      <c r="E1032" s="89">
        <v>2</v>
      </c>
      <c r="F1032" s="89"/>
      <c r="G1032" s="21" t="str">
        <f>INDEX(Partner_details[name], MATCH(ggPay[[#This Row],[payee]], Partner_details[user id], 0))</f>
        <v>Mane Koshkakaryan</v>
      </c>
      <c r="H1032" s="21" t="str">
        <f>INDEX(Partner_details[companyName], MATCH(ggPay[[#This Row],[payee]], Partner_details[user id], 0))</f>
        <v>Bisquit</v>
      </c>
      <c r="I1032" s="21" t="b">
        <f>ISNUMBER(MATCH(ggPay[[#This Row],[payer]], gg_teammates[ID], 0))</f>
        <v>0</v>
      </c>
      <c r="J1032" s="21" t="b">
        <f>OR(ISNUMBER(MATCH(ggPay[[#This Row],[payer]], $B$2:B1031, 0)), ISNUMBER(MATCH(ggPay[[#This Row],[payer]], B1033:$B$4998, 0)))</f>
        <v>1</v>
      </c>
      <c r="K1032" s="21" t="b">
        <v>0</v>
      </c>
      <c r="L1032" s="96" t="s">
        <v>5924</v>
      </c>
    </row>
    <row r="1033" spans="1:12">
      <c r="A1033" s="107" t="s">
        <v>17702</v>
      </c>
      <c r="B1033" s="89">
        <v>825186</v>
      </c>
      <c r="C1033" s="89">
        <v>1107533</v>
      </c>
      <c r="D1033" s="89">
        <v>100</v>
      </c>
      <c r="E1033" s="89">
        <v>2</v>
      </c>
      <c r="F1033" s="89"/>
      <c r="G1033" s="21" t="str">
        <f>INDEX(Partner_details[name], MATCH(ggPay[[#This Row],[payee]], Partner_details[user id], 0))</f>
        <v>Sima</v>
      </c>
      <c r="H1033" s="21" t="str">
        <f>INDEX(Partner_details[companyName], MATCH(ggPay[[#This Row],[payee]], Partner_details[user id], 0))</f>
        <v>Karas mashtoc</v>
      </c>
      <c r="I1033" s="21" t="b">
        <f>ISNUMBER(MATCH(ggPay[[#This Row],[payer]], gg_teammates[ID], 0))</f>
        <v>1</v>
      </c>
      <c r="J1033" s="21" t="b">
        <f>OR(ISNUMBER(MATCH(ggPay[[#This Row],[payer]], $B$2:B1032, 0)), ISNUMBER(MATCH(ggPay[[#This Row],[payer]], B1034:$B$4998, 0)))</f>
        <v>1</v>
      </c>
      <c r="K1033" s="21" t="b">
        <v>0</v>
      </c>
      <c r="L1033" s="96" t="s">
        <v>5924</v>
      </c>
    </row>
    <row r="1034" spans="1:12">
      <c r="A1034" s="107" t="s">
        <v>17703</v>
      </c>
      <c r="B1034" s="89">
        <v>325453</v>
      </c>
      <c r="C1034" s="89">
        <v>839</v>
      </c>
      <c r="D1034" s="89">
        <v>500</v>
      </c>
      <c r="E1034" s="89">
        <v>2</v>
      </c>
      <c r="F1034" s="89"/>
      <c r="G1034" s="21" t="str">
        <f>INDEX(Partner_details[name], MATCH(ggPay[[#This Row],[payee]], Partner_details[user id], 0))</f>
        <v>Armen Sanasaryan</v>
      </c>
      <c r="H1034" s="21" t="str">
        <f>INDEX(Partner_details[companyName], MATCH(ggPay[[#This Row],[payee]], Partner_details[user id], 0))</f>
        <v>gg cjsc</v>
      </c>
      <c r="I1034" s="21" t="b">
        <f>ISNUMBER(MATCH(ggPay[[#This Row],[payer]], gg_teammates[ID], 0))</f>
        <v>1</v>
      </c>
      <c r="J1034" s="21" t="b">
        <f>OR(ISNUMBER(MATCH(ggPay[[#This Row],[payer]], $B$2:B1033, 0)), ISNUMBER(MATCH(ggPay[[#This Row],[payer]], B1035:$B$4998, 0)))</f>
        <v>1</v>
      </c>
      <c r="K1034" s="21" t="b">
        <v>0</v>
      </c>
      <c r="L1034" s="96" t="s">
        <v>5924</v>
      </c>
    </row>
    <row r="1035" spans="1:12">
      <c r="A1035" s="107" t="s">
        <v>17704</v>
      </c>
      <c r="B1035" s="89">
        <v>325453</v>
      </c>
      <c r="C1035" s="89">
        <v>325453</v>
      </c>
      <c r="D1035" s="89">
        <v>100</v>
      </c>
      <c r="E1035" s="89">
        <v>2</v>
      </c>
      <c r="F1035" s="89"/>
      <c r="G1035" s="21" t="e">
        <f>INDEX(Partner_details[name], MATCH(ggPay[[#This Row],[payee]], Partner_details[user id], 0))</f>
        <v>#N/A</v>
      </c>
      <c r="H1035" s="21" t="e">
        <f>INDEX(Partner_details[companyName], MATCH(ggPay[[#This Row],[payee]], Partner_details[user id], 0))</f>
        <v>#N/A</v>
      </c>
      <c r="I1035" s="21" t="b">
        <f>ISNUMBER(MATCH(ggPay[[#This Row],[payer]], gg_teammates[ID], 0))</f>
        <v>1</v>
      </c>
      <c r="J1035" s="21" t="b">
        <f>OR(ISNUMBER(MATCH(ggPay[[#This Row],[payer]], $B$2:B1034, 0)), ISNUMBER(MATCH(ggPay[[#This Row],[payer]], B1036:$B$4998, 0)))</f>
        <v>1</v>
      </c>
      <c r="K1035" s="21" t="b">
        <v>0</v>
      </c>
      <c r="L1035" s="96" t="s">
        <v>5924</v>
      </c>
    </row>
    <row r="1036" spans="1:12">
      <c r="A1036" s="107" t="s">
        <v>17705</v>
      </c>
      <c r="B1036" s="89">
        <v>798</v>
      </c>
      <c r="C1036" s="89">
        <v>248736</v>
      </c>
      <c r="D1036" s="89">
        <v>1000</v>
      </c>
      <c r="E1036" s="89">
        <v>2</v>
      </c>
      <c r="F1036" s="89"/>
      <c r="G1036" s="21" t="str">
        <f>INDEX(Partner_details[name], MATCH(ggPay[[#This Row],[payee]], Partner_details[user id], 0))</f>
        <v>Karo</v>
      </c>
      <c r="H1036" s="21" t="str">
        <f>INDEX(Partner_details[companyName], MATCH(ggPay[[#This Row],[payee]], Partner_details[user id], 0))</f>
        <v>Venlo</v>
      </c>
      <c r="I1036" s="21" t="b">
        <f>ISNUMBER(MATCH(ggPay[[#This Row],[payer]], gg_teammates[ID], 0))</f>
        <v>1</v>
      </c>
      <c r="J1036" s="21" t="b">
        <f>OR(ISNUMBER(MATCH(ggPay[[#This Row],[payer]], $B$2:B1035, 0)), ISNUMBER(MATCH(ggPay[[#This Row],[payer]], B1037:$B$4998, 0)))</f>
        <v>1</v>
      </c>
      <c r="K1036" s="21" t="b">
        <v>0</v>
      </c>
      <c r="L1036" s="96" t="s">
        <v>5924</v>
      </c>
    </row>
    <row r="1037" spans="1:12">
      <c r="A1037" s="107" t="s">
        <v>17706</v>
      </c>
      <c r="B1037" s="89">
        <v>798</v>
      </c>
      <c r="C1037" s="89">
        <v>1091356</v>
      </c>
      <c r="D1037" s="89">
        <v>1000</v>
      </c>
      <c r="E1037" s="89">
        <v>2</v>
      </c>
      <c r="F1037" s="89"/>
      <c r="G1037" s="21" t="str">
        <f>INDEX(Partner_details[name], MATCH(ggPay[[#This Row],[payee]], Partner_details[user id], 0))</f>
        <v>Malocco</v>
      </c>
      <c r="H1037" s="21" t="str">
        <f>INDEX(Partner_details[companyName], MATCH(ggPay[[#This Row],[payee]], Partner_details[user id], 0))</f>
        <v>Malocco</v>
      </c>
      <c r="I1037" s="21" t="b">
        <f>ISNUMBER(MATCH(ggPay[[#This Row],[payer]], gg_teammates[ID], 0))</f>
        <v>1</v>
      </c>
      <c r="J1037" s="21" t="b">
        <f>OR(ISNUMBER(MATCH(ggPay[[#This Row],[payer]], $B$2:B1036, 0)), ISNUMBER(MATCH(ggPay[[#This Row],[payer]], B1038:$B$4998, 0)))</f>
        <v>1</v>
      </c>
      <c r="K1037" s="21" t="b">
        <v>0</v>
      </c>
      <c r="L1037" s="96" t="s">
        <v>5924</v>
      </c>
    </row>
    <row r="1038" spans="1:12">
      <c r="A1038" s="107" t="s">
        <v>17707</v>
      </c>
      <c r="B1038" s="89">
        <v>627160</v>
      </c>
      <c r="C1038" s="89">
        <v>6596</v>
      </c>
      <c r="D1038" s="89">
        <v>2000</v>
      </c>
      <c r="E1038" s="89">
        <v>2</v>
      </c>
      <c r="F1038" s="89"/>
      <c r="G1038" s="21" t="str">
        <f>INDEX(Partner_details[name], MATCH(ggPay[[#This Row],[payee]], Partner_details[user id], 0))</f>
        <v>Ethnoraph</v>
      </c>
      <c r="H1038" s="21" t="str">
        <f>INDEX(Partner_details[companyName], MATCH(ggPay[[#This Row],[payee]], Partner_details[user id], 0))</f>
        <v>Beer Academy</v>
      </c>
      <c r="I1038" s="21" t="b">
        <f>ISNUMBER(MATCH(ggPay[[#This Row],[payer]], gg_teammates[ID], 0))</f>
        <v>1</v>
      </c>
      <c r="J1038" s="21" t="b">
        <f>OR(ISNUMBER(MATCH(ggPay[[#This Row],[payer]], $B$2:B1037, 0)), ISNUMBER(MATCH(ggPay[[#This Row],[payer]], B1039:$B$4998, 0)))</f>
        <v>1</v>
      </c>
      <c r="K1038" s="21" t="b">
        <v>1</v>
      </c>
      <c r="L1038" s="96" t="s">
        <v>5924</v>
      </c>
    </row>
    <row r="1039" spans="1:12">
      <c r="A1039" s="107" t="s">
        <v>17708</v>
      </c>
      <c r="B1039" s="89">
        <v>242179</v>
      </c>
      <c r="C1039" s="89">
        <v>6596</v>
      </c>
      <c r="D1039" s="89">
        <v>5000</v>
      </c>
      <c r="E1039" s="89">
        <v>2</v>
      </c>
      <c r="F1039" s="89"/>
      <c r="G1039" s="21" t="str">
        <f>INDEX(Partner_details[name], MATCH(ggPay[[#This Row],[payee]], Partner_details[user id], 0))</f>
        <v>Ethnoraph</v>
      </c>
      <c r="H1039" s="21" t="str">
        <f>INDEX(Partner_details[companyName], MATCH(ggPay[[#This Row],[payee]], Partner_details[user id], 0))</f>
        <v>Beer Academy</v>
      </c>
      <c r="I1039" s="21" t="b">
        <f>ISNUMBER(MATCH(ggPay[[#This Row],[payer]], gg_teammates[ID], 0))</f>
        <v>0</v>
      </c>
      <c r="J1039" s="21" t="b">
        <f>OR(ISNUMBER(MATCH(ggPay[[#This Row],[payer]], $B$2:B1038, 0)), ISNUMBER(MATCH(ggPay[[#This Row],[payer]], B1040:$B$4998, 0)))</f>
        <v>0</v>
      </c>
      <c r="K1039" s="21" t="b">
        <v>1</v>
      </c>
      <c r="L1039" s="96" t="s">
        <v>5924</v>
      </c>
    </row>
    <row r="1040" spans="1:12">
      <c r="A1040" s="107" t="s">
        <v>17709</v>
      </c>
      <c r="B1040" s="89">
        <v>135322</v>
      </c>
      <c r="C1040" s="89">
        <v>1113525</v>
      </c>
      <c r="D1040" s="89">
        <v>222</v>
      </c>
      <c r="E1040" s="89">
        <v>2</v>
      </c>
      <c r="F1040" s="89"/>
      <c r="G1040" s="21" t="e">
        <f>INDEX(Partner_details[name], MATCH(ggPay[[#This Row],[payee]], Partner_details[user id], 0))</f>
        <v>#N/A</v>
      </c>
      <c r="H1040" s="21" t="e">
        <f>INDEX(Partner_details[companyName], MATCH(ggPay[[#This Row],[payee]], Partner_details[user id], 0))</f>
        <v>#N/A</v>
      </c>
      <c r="I1040" s="21" t="b">
        <f>ISNUMBER(MATCH(ggPay[[#This Row],[payer]], gg_teammates[ID], 0))</f>
        <v>1</v>
      </c>
      <c r="J1040" s="21" t="b">
        <f>OR(ISNUMBER(MATCH(ggPay[[#This Row],[payer]], $B$2:B1039, 0)), ISNUMBER(MATCH(ggPay[[#This Row],[payer]], B1041:$B$4998, 0)))</f>
        <v>1</v>
      </c>
      <c r="K1040" s="21" t="b">
        <v>0</v>
      </c>
      <c r="L1040" s="96" t="s">
        <v>5924</v>
      </c>
    </row>
    <row r="1041" spans="1:12">
      <c r="A1041" s="107" t="s">
        <v>17710</v>
      </c>
      <c r="B1041" s="89">
        <v>71241</v>
      </c>
      <c r="C1041" s="89">
        <v>1109476</v>
      </c>
      <c r="D1041" s="89">
        <v>1500</v>
      </c>
      <c r="E1041" s="89">
        <v>2</v>
      </c>
      <c r="F1041" s="89"/>
      <c r="G1041" s="21" t="str">
        <f>INDEX(Partner_details[name], MATCH(ggPay[[#This Row],[payee]], Partner_details[user id], 0))</f>
        <v>Nor Aleppo</v>
      </c>
      <c r="H1041" s="21" t="str">
        <f>INDEX(Partner_details[companyName], MATCH(ggPay[[#This Row],[payee]], Partner_details[user id], 0))</f>
        <v>Noraleppo</v>
      </c>
      <c r="I1041" s="21" t="b">
        <f>ISNUMBER(MATCH(ggPay[[#This Row],[payer]], gg_teammates[ID], 0))</f>
        <v>0</v>
      </c>
      <c r="J1041" s="21" t="b">
        <f>OR(ISNUMBER(MATCH(ggPay[[#This Row],[payer]], $B$2:B1040, 0)), ISNUMBER(MATCH(ggPay[[#This Row],[payer]], B1042:$B$4998, 0)))</f>
        <v>0</v>
      </c>
      <c r="K1041" s="21" t="b">
        <v>0</v>
      </c>
      <c r="L1041" s="96" t="s">
        <v>5924</v>
      </c>
    </row>
    <row r="1042" spans="1:12">
      <c r="A1042" s="107" t="s">
        <v>17711</v>
      </c>
      <c r="B1042" s="89">
        <v>984353</v>
      </c>
      <c r="C1042" s="89">
        <v>1109984</v>
      </c>
      <c r="D1042" s="89">
        <v>300</v>
      </c>
      <c r="E1042" s="89">
        <v>2</v>
      </c>
      <c r="F1042" s="89"/>
      <c r="G1042" s="21" t="str">
        <f>INDEX(Partner_details[name], MATCH(ggPay[[#This Row],[payee]], Partner_details[user id], 0))</f>
        <v>Dodo Kitchen</v>
      </c>
      <c r="H1042" s="21" t="str">
        <f>INDEX(Partner_details[companyName], MATCH(ggPay[[#This Row],[payee]], Partner_details[user id], 0))</f>
        <v>Dodopizza</v>
      </c>
      <c r="I1042" s="21" t="b">
        <f>ISNUMBER(MATCH(ggPay[[#This Row],[payer]], gg_teammates[ID], 0))</f>
        <v>0</v>
      </c>
      <c r="J1042" s="21" t="b">
        <f>OR(ISNUMBER(MATCH(ggPay[[#This Row],[payer]], $B$2:B1041, 0)), ISNUMBER(MATCH(ggPay[[#This Row],[payer]], B1043:$B$4998, 0)))</f>
        <v>0</v>
      </c>
      <c r="K1042" s="21" t="b">
        <v>1</v>
      </c>
      <c r="L1042" s="96" t="s">
        <v>5924</v>
      </c>
    </row>
    <row r="1043" spans="1:12">
      <c r="A1043" s="107" t="s">
        <v>17712</v>
      </c>
      <c r="B1043" s="89">
        <v>346534</v>
      </c>
      <c r="C1043" s="89">
        <v>162906</v>
      </c>
      <c r="D1043" s="89">
        <v>1000</v>
      </c>
      <c r="E1043" s="89">
        <v>2</v>
      </c>
      <c r="F1043" s="89"/>
      <c r="G1043" s="21" t="str">
        <f>INDEX(Partner_details[name], MATCH(ggPay[[#This Row],[payee]], Partner_details[user id], 0))</f>
        <v xml:space="preserve">Levon Gevorgyan </v>
      </c>
      <c r="H1043" s="21" t="str">
        <f>INDEX(Partner_details[companyName], MATCH(ggPay[[#This Row],[payee]], Partner_details[user id], 0))</f>
        <v>gg cjsc</v>
      </c>
      <c r="I1043" s="21" t="b">
        <f>ISNUMBER(MATCH(ggPay[[#This Row],[payer]], gg_teammates[ID], 0))</f>
        <v>0</v>
      </c>
      <c r="J1043" s="21" t="b">
        <f>OR(ISNUMBER(MATCH(ggPay[[#This Row],[payer]], $B$2:B1042, 0)), ISNUMBER(MATCH(ggPay[[#This Row],[payer]], B1044:$B$4998, 0)))</f>
        <v>1</v>
      </c>
      <c r="K1043" s="21" t="b">
        <v>1</v>
      </c>
      <c r="L1043" s="96" t="s">
        <v>5924</v>
      </c>
    </row>
    <row r="1044" spans="1:12">
      <c r="A1044" s="107" t="s">
        <v>17713</v>
      </c>
      <c r="B1044" s="89">
        <v>162906</v>
      </c>
      <c r="C1044" s="89">
        <v>162906</v>
      </c>
      <c r="D1044" s="89">
        <v>100</v>
      </c>
      <c r="E1044" s="89">
        <v>2</v>
      </c>
      <c r="F1044" s="89"/>
      <c r="G1044" s="21" t="str">
        <f>INDEX(Partner_details[name], MATCH(ggPay[[#This Row],[payee]], Partner_details[user id], 0))</f>
        <v xml:space="preserve">Levon Gevorgyan </v>
      </c>
      <c r="H1044" s="21" t="str">
        <f>INDEX(Partner_details[companyName], MATCH(ggPay[[#This Row],[payee]], Partner_details[user id], 0))</f>
        <v>gg cjsc</v>
      </c>
      <c r="I1044" s="21" t="b">
        <f>ISNUMBER(MATCH(ggPay[[#This Row],[payer]], gg_teammates[ID], 0))</f>
        <v>1</v>
      </c>
      <c r="J1044" s="21" t="b">
        <f>OR(ISNUMBER(MATCH(ggPay[[#This Row],[payer]], $B$2:B1043, 0)), ISNUMBER(MATCH(ggPay[[#This Row],[payer]], B1045:$B$4998, 0)))</f>
        <v>1</v>
      </c>
      <c r="K1044" s="21" t="b">
        <v>0</v>
      </c>
      <c r="L1044" s="96" t="s">
        <v>5924</v>
      </c>
    </row>
    <row r="1045" spans="1:12">
      <c r="A1045" s="107" t="s">
        <v>17714</v>
      </c>
      <c r="B1045" s="89">
        <v>839</v>
      </c>
      <c r="C1045" s="89">
        <v>839</v>
      </c>
      <c r="D1045" s="89">
        <v>2000</v>
      </c>
      <c r="E1045" s="89">
        <v>2</v>
      </c>
      <c r="F1045" s="89"/>
      <c r="G1045" s="21" t="str">
        <f>INDEX(Partner_details[name], MATCH(ggPay[[#This Row],[payee]], Partner_details[user id], 0))</f>
        <v>Armen Sanasaryan</v>
      </c>
      <c r="H1045" s="21" t="str">
        <f>INDEX(Partner_details[companyName], MATCH(ggPay[[#This Row],[payee]], Partner_details[user id], 0))</f>
        <v>gg cjsc</v>
      </c>
      <c r="I1045" s="21" t="b">
        <f>ISNUMBER(MATCH(ggPay[[#This Row],[payer]], gg_teammates[ID], 0))</f>
        <v>1</v>
      </c>
      <c r="J1045" s="21" t="b">
        <f>OR(ISNUMBER(MATCH(ggPay[[#This Row],[payer]], $B$2:B1044, 0)), ISNUMBER(MATCH(ggPay[[#This Row],[payer]], B1046:$B$4998, 0)))</f>
        <v>1</v>
      </c>
      <c r="K1045" s="21" t="b">
        <v>0</v>
      </c>
      <c r="L1045" s="96" t="s">
        <v>5924</v>
      </c>
    </row>
    <row r="1046" spans="1:12">
      <c r="A1046" s="107" t="s">
        <v>17715</v>
      </c>
      <c r="B1046" s="89">
        <v>162906</v>
      </c>
      <c r="C1046" s="89">
        <v>825186</v>
      </c>
      <c r="D1046" s="89">
        <v>500</v>
      </c>
      <c r="E1046" s="89">
        <v>2</v>
      </c>
      <c r="F1046" s="89"/>
      <c r="G1046" s="21" t="str">
        <f>INDEX(Partner_details[name], MATCH(ggPay[[#This Row],[payee]], Partner_details[user id], 0))</f>
        <v>Tigran</v>
      </c>
      <c r="H1046" s="21" t="str">
        <f>INDEX(Partner_details[companyName], MATCH(ggPay[[#This Row],[payee]], Partner_details[user id], 0))</f>
        <v>gg cjsc</v>
      </c>
      <c r="I1046" s="21" t="b">
        <f>ISNUMBER(MATCH(ggPay[[#This Row],[payer]], gg_teammates[ID], 0))</f>
        <v>1</v>
      </c>
      <c r="J1046" s="21" t="b">
        <f>OR(ISNUMBER(MATCH(ggPay[[#This Row],[payer]], $B$2:B1045, 0)), ISNUMBER(MATCH(ggPay[[#This Row],[payer]], B1047:$B$4998, 0)))</f>
        <v>1</v>
      </c>
      <c r="K1046" s="21" t="b">
        <v>0</v>
      </c>
      <c r="L1046" s="96" t="s">
        <v>5924</v>
      </c>
    </row>
    <row r="1047" spans="1:12">
      <c r="A1047" s="107" t="s">
        <v>17716</v>
      </c>
      <c r="B1047" s="89">
        <v>162166</v>
      </c>
      <c r="C1047" s="89">
        <v>72085</v>
      </c>
      <c r="D1047" s="89">
        <v>1000</v>
      </c>
      <c r="E1047" s="89">
        <v>2</v>
      </c>
      <c r="F1047" s="89"/>
      <c r="G1047" s="21" t="str">
        <f>INDEX(Partner_details[name], MATCH(ggPay[[#This Row],[payee]], Partner_details[user id], 0))</f>
        <v>Karen</v>
      </c>
      <c r="H1047" s="21" t="str">
        <f>INDEX(Partner_details[companyName], MATCH(ggPay[[#This Row],[payee]], Partner_details[user id], 0))</f>
        <v>gg cjsc</v>
      </c>
      <c r="I1047" s="21" t="b">
        <f>ISNUMBER(MATCH(ggPay[[#This Row],[payer]], gg_teammates[ID], 0))</f>
        <v>0</v>
      </c>
      <c r="J1047" s="21" t="b">
        <f>OR(ISNUMBER(MATCH(ggPay[[#This Row],[payer]], $B$2:B1046, 0)), ISNUMBER(MATCH(ggPay[[#This Row],[payer]], B1048:$B$4998, 0)))</f>
        <v>1</v>
      </c>
      <c r="K1047" s="21" t="b">
        <v>1</v>
      </c>
      <c r="L1047" s="96" t="s">
        <v>5924</v>
      </c>
    </row>
    <row r="1048" spans="1:12">
      <c r="A1048" s="107" t="s">
        <v>17717</v>
      </c>
      <c r="B1048" s="89">
        <v>248106</v>
      </c>
      <c r="C1048" s="89">
        <v>6596</v>
      </c>
      <c r="D1048" s="89">
        <v>1500</v>
      </c>
      <c r="E1048" s="89">
        <v>2</v>
      </c>
      <c r="F1048" s="89"/>
      <c r="G1048" s="21" t="str">
        <f>INDEX(Partner_details[name], MATCH(ggPay[[#This Row],[payee]], Partner_details[user id], 0))</f>
        <v>Ethnoraph</v>
      </c>
      <c r="H1048" s="21" t="str">
        <f>INDEX(Partner_details[companyName], MATCH(ggPay[[#This Row],[payee]], Partner_details[user id], 0))</f>
        <v>Beer Academy</v>
      </c>
      <c r="I1048" s="21" t="b">
        <f>ISNUMBER(MATCH(ggPay[[#This Row],[payer]], gg_teammates[ID], 0))</f>
        <v>0</v>
      </c>
      <c r="J1048" s="21" t="b">
        <f>OR(ISNUMBER(MATCH(ggPay[[#This Row],[payer]], $B$2:B1047, 0)), ISNUMBER(MATCH(ggPay[[#This Row],[payer]], B1049:$B$4998, 0)))</f>
        <v>1</v>
      </c>
      <c r="K1048" s="21" t="b">
        <v>1</v>
      </c>
      <c r="L1048" s="96" t="s">
        <v>5924</v>
      </c>
    </row>
    <row r="1049" spans="1:12">
      <c r="A1049" s="107" t="s">
        <v>17718</v>
      </c>
      <c r="B1049" s="89">
        <v>248106</v>
      </c>
      <c r="C1049" s="89">
        <v>6596</v>
      </c>
      <c r="D1049" s="89">
        <v>1500</v>
      </c>
      <c r="E1049" s="89">
        <v>2</v>
      </c>
      <c r="F1049" s="89"/>
      <c r="G1049" s="21" t="str">
        <f>INDEX(Partner_details[name], MATCH(ggPay[[#This Row],[payee]], Partner_details[user id], 0))</f>
        <v>Ethnoraph</v>
      </c>
      <c r="H1049" s="21" t="str">
        <f>INDEX(Partner_details[companyName], MATCH(ggPay[[#This Row],[payee]], Partner_details[user id], 0))</f>
        <v>Beer Academy</v>
      </c>
      <c r="I1049" s="21" t="b">
        <f>ISNUMBER(MATCH(ggPay[[#This Row],[payer]], gg_teammates[ID], 0))</f>
        <v>0</v>
      </c>
      <c r="J1049" s="21" t="b">
        <f>OR(ISNUMBER(MATCH(ggPay[[#This Row],[payer]], $B$2:B1048, 0)), ISNUMBER(MATCH(ggPay[[#This Row],[payer]], B1050:$B$4998, 0)))</f>
        <v>1</v>
      </c>
      <c r="K1049" s="21" t="b">
        <v>0</v>
      </c>
      <c r="L1049" s="96" t="s">
        <v>5924</v>
      </c>
    </row>
    <row r="1050" spans="1:12">
      <c r="A1050" s="107" t="s">
        <v>17719</v>
      </c>
      <c r="B1050" s="89">
        <v>798</v>
      </c>
      <c r="C1050" s="89">
        <v>825186</v>
      </c>
      <c r="D1050" s="89">
        <v>300</v>
      </c>
      <c r="E1050" s="89">
        <v>2</v>
      </c>
      <c r="F1050" s="89"/>
      <c r="G1050" s="21" t="str">
        <f>INDEX(Partner_details[name], MATCH(ggPay[[#This Row],[payee]], Partner_details[user id], 0))</f>
        <v>Tigran</v>
      </c>
      <c r="H1050" s="21" t="str">
        <f>INDEX(Partner_details[companyName], MATCH(ggPay[[#This Row],[payee]], Partner_details[user id], 0))</f>
        <v>gg cjsc</v>
      </c>
      <c r="I1050" s="21" t="b">
        <f>ISNUMBER(MATCH(ggPay[[#This Row],[payer]], gg_teammates[ID], 0))</f>
        <v>1</v>
      </c>
      <c r="J1050" s="21" t="b">
        <f>OR(ISNUMBER(MATCH(ggPay[[#This Row],[payer]], $B$2:B1049, 0)), ISNUMBER(MATCH(ggPay[[#This Row],[payer]], B1051:$B$4998, 0)))</f>
        <v>1</v>
      </c>
      <c r="K1050" s="21" t="b">
        <v>0</v>
      </c>
      <c r="L1050" s="96" t="s">
        <v>5924</v>
      </c>
    </row>
    <row r="1051" spans="1:12">
      <c r="A1051" s="107" t="s">
        <v>17720</v>
      </c>
      <c r="B1051" s="89">
        <v>825186</v>
      </c>
      <c r="C1051" s="89">
        <v>1113925</v>
      </c>
      <c r="D1051" s="89">
        <v>100</v>
      </c>
      <c r="E1051" s="89">
        <v>2</v>
      </c>
      <c r="F1051" s="89"/>
      <c r="G1051" s="21" t="str">
        <f>INDEX(Partner_details[name], MATCH(ggPay[[#This Row],[payee]], Partner_details[user id], 0))</f>
        <v>Agnesa Shahinyan</v>
      </c>
      <c r="H1051" s="21" t="str">
        <f>INDEX(Partner_details[companyName], MATCH(ggPay[[#This Row],[payee]], Partner_details[user id], 0))</f>
        <v>Karas hayreniq</v>
      </c>
      <c r="I1051" s="21" t="b">
        <f>ISNUMBER(MATCH(ggPay[[#This Row],[payer]], gg_teammates[ID], 0))</f>
        <v>1</v>
      </c>
      <c r="J1051" s="21" t="b">
        <f>OR(ISNUMBER(MATCH(ggPay[[#This Row],[payer]], $B$2:B1050, 0)), ISNUMBER(MATCH(ggPay[[#This Row],[payer]], B1052:$B$4998, 0)))</f>
        <v>1</v>
      </c>
      <c r="K1051" s="21" t="b">
        <v>0</v>
      </c>
      <c r="L1051" s="96" t="s">
        <v>5924</v>
      </c>
    </row>
    <row r="1052" spans="1:12">
      <c r="A1052" s="107" t="s">
        <v>17721</v>
      </c>
      <c r="B1052" s="89">
        <v>825186</v>
      </c>
      <c r="C1052" s="89">
        <v>825186</v>
      </c>
      <c r="D1052" s="89">
        <v>100</v>
      </c>
      <c r="E1052" s="89">
        <v>2</v>
      </c>
      <c r="F1052" s="89"/>
      <c r="G1052" s="21" t="str">
        <f>INDEX(Partner_details[name], MATCH(ggPay[[#This Row],[payee]], Partner_details[user id], 0))</f>
        <v>Tigran</v>
      </c>
      <c r="H1052" s="21" t="str">
        <f>INDEX(Partner_details[companyName], MATCH(ggPay[[#This Row],[payee]], Partner_details[user id], 0))</f>
        <v>gg cjsc</v>
      </c>
      <c r="I1052" s="21" t="b">
        <f>ISNUMBER(MATCH(ggPay[[#This Row],[payer]], gg_teammates[ID], 0))</f>
        <v>1</v>
      </c>
      <c r="J1052" s="21" t="b">
        <f>OR(ISNUMBER(MATCH(ggPay[[#This Row],[payer]], $B$2:B1051, 0)), ISNUMBER(MATCH(ggPay[[#This Row],[payer]], B1053:$B$4998, 0)))</f>
        <v>1</v>
      </c>
      <c r="K1052" s="21" t="b">
        <v>0</v>
      </c>
      <c r="L1052" s="96" t="s">
        <v>5924</v>
      </c>
    </row>
    <row r="1053" spans="1:12">
      <c r="A1053" s="107" t="s">
        <v>17722</v>
      </c>
      <c r="B1053" s="89">
        <v>825186</v>
      </c>
      <c r="C1053" s="89">
        <v>1113736</v>
      </c>
      <c r="D1053" s="89">
        <v>100</v>
      </c>
      <c r="E1053" s="89">
        <v>2</v>
      </c>
      <c r="F1053" s="89"/>
      <c r="G1053" s="21" t="str">
        <f>INDEX(Partner_details[name], MATCH(ggPay[[#This Row],[payee]], Partner_details[user id], 0))</f>
        <v>ggTeam</v>
      </c>
      <c r="H1053" s="21" t="str">
        <f>INDEX(Partner_details[companyName], MATCH(ggPay[[#This Row],[payee]], Partner_details[user id], 0))</f>
        <v>gg cjsc</v>
      </c>
      <c r="I1053" s="21" t="b">
        <f>ISNUMBER(MATCH(ggPay[[#This Row],[payer]], gg_teammates[ID], 0))</f>
        <v>1</v>
      </c>
      <c r="J1053" s="21" t="b">
        <f>OR(ISNUMBER(MATCH(ggPay[[#This Row],[payer]], $B$2:B1052, 0)), ISNUMBER(MATCH(ggPay[[#This Row],[payer]], B1054:$B$4998, 0)))</f>
        <v>1</v>
      </c>
      <c r="K1053" s="21" t="b">
        <v>0</v>
      </c>
      <c r="L1053" s="96" t="s">
        <v>5924</v>
      </c>
    </row>
    <row r="1054" spans="1:12">
      <c r="A1054" s="107" t="s">
        <v>17723</v>
      </c>
      <c r="B1054" s="89">
        <v>798</v>
      </c>
      <c r="C1054" s="89">
        <v>825186</v>
      </c>
      <c r="D1054" s="89">
        <v>300</v>
      </c>
      <c r="E1054" s="89">
        <v>2</v>
      </c>
      <c r="F1054" s="89"/>
      <c r="G1054" s="21" t="str">
        <f>INDEX(Partner_details[name], MATCH(ggPay[[#This Row],[payee]], Partner_details[user id], 0))</f>
        <v>Tigran</v>
      </c>
      <c r="H1054" s="21" t="str">
        <f>INDEX(Partner_details[companyName], MATCH(ggPay[[#This Row],[payee]], Partner_details[user id], 0))</f>
        <v>gg cjsc</v>
      </c>
      <c r="I1054" s="21" t="b">
        <f>ISNUMBER(MATCH(ggPay[[#This Row],[payer]], gg_teammates[ID], 0))</f>
        <v>1</v>
      </c>
      <c r="J1054" s="21" t="b">
        <f>OR(ISNUMBER(MATCH(ggPay[[#This Row],[payer]], $B$2:B1053, 0)), ISNUMBER(MATCH(ggPay[[#This Row],[payer]], B1055:$B$4998, 0)))</f>
        <v>1</v>
      </c>
      <c r="K1054" s="21" t="b">
        <v>0</v>
      </c>
      <c r="L1054" s="96" t="s">
        <v>5924</v>
      </c>
    </row>
    <row r="1055" spans="1:12">
      <c r="A1055" s="107" t="s">
        <v>17724</v>
      </c>
      <c r="B1055" s="89">
        <v>2387</v>
      </c>
      <c r="C1055" s="89">
        <v>1093670</v>
      </c>
      <c r="D1055" s="89">
        <v>1000</v>
      </c>
      <c r="E1055" s="89">
        <v>2</v>
      </c>
      <c r="F1055" s="89"/>
      <c r="G1055" s="21" t="str">
        <f>INDEX(Partner_details[name], MATCH(ggPay[[#This Row],[payee]], Partner_details[user id], 0))</f>
        <v xml:space="preserve">Unicorn &amp; Ikigai team </v>
      </c>
      <c r="H1055" s="21" t="str">
        <f>INDEX(Partner_details[companyName], MATCH(ggPay[[#This Row],[payee]], Partner_details[user id], 0))</f>
        <v>Unicorn</v>
      </c>
      <c r="I1055" s="21" t="b">
        <f>ISNUMBER(MATCH(ggPay[[#This Row],[payer]], gg_teammates[ID], 0))</f>
        <v>0</v>
      </c>
      <c r="J1055" s="21" t="b">
        <f>OR(ISNUMBER(MATCH(ggPay[[#This Row],[payer]], $B$2:B1054, 0)), ISNUMBER(MATCH(ggPay[[#This Row],[payer]], B1056:$B$4998, 0)))</f>
        <v>0</v>
      </c>
      <c r="K1055" s="21" t="b">
        <v>0</v>
      </c>
      <c r="L1055" s="96" t="s">
        <v>5924</v>
      </c>
    </row>
    <row r="1056" spans="1:12">
      <c r="A1056" s="107" t="s">
        <v>17725</v>
      </c>
      <c r="B1056" s="89">
        <v>825186</v>
      </c>
      <c r="C1056" s="89">
        <v>825186</v>
      </c>
      <c r="D1056" s="89">
        <v>300</v>
      </c>
      <c r="E1056" s="89">
        <v>2</v>
      </c>
      <c r="F1056" s="89"/>
      <c r="G1056" s="21" t="str">
        <f>INDEX(Partner_details[name], MATCH(ggPay[[#This Row],[payee]], Partner_details[user id], 0))</f>
        <v>Tigran</v>
      </c>
      <c r="H1056" s="21" t="str">
        <f>INDEX(Partner_details[companyName], MATCH(ggPay[[#This Row],[payee]], Partner_details[user id], 0))</f>
        <v>gg cjsc</v>
      </c>
      <c r="I1056" s="21" t="b">
        <f>ISNUMBER(MATCH(ggPay[[#This Row],[payer]], gg_teammates[ID], 0))</f>
        <v>1</v>
      </c>
      <c r="J1056" s="21" t="b">
        <f>OR(ISNUMBER(MATCH(ggPay[[#This Row],[payer]], $B$2:B1055, 0)), ISNUMBER(MATCH(ggPay[[#This Row],[payer]], B1057:$B$4998, 0)))</f>
        <v>1</v>
      </c>
      <c r="K1056" s="21" t="b">
        <v>0</v>
      </c>
      <c r="L1056" s="96" t="s">
        <v>5924</v>
      </c>
    </row>
    <row r="1057" spans="1:12">
      <c r="A1057" s="107" t="s">
        <v>17726</v>
      </c>
      <c r="B1057" s="89">
        <v>947536</v>
      </c>
      <c r="C1057" s="89">
        <v>170927</v>
      </c>
      <c r="D1057" s="89">
        <v>500</v>
      </c>
      <c r="E1057" s="89">
        <v>2</v>
      </c>
      <c r="F1057" s="89"/>
      <c r="G1057" s="21" t="str">
        <f>INDEX(Partner_details[name], MATCH(ggPay[[#This Row],[payee]], Partner_details[user id], 0))</f>
        <v>Bagel Shop</v>
      </c>
      <c r="H1057" s="21" t="str">
        <f>INDEX(Partner_details[companyName], MATCH(ggPay[[#This Row],[payee]], Partner_details[user id], 0))</f>
        <v>Bagel</v>
      </c>
      <c r="I1057" s="21" t="b">
        <f>ISNUMBER(MATCH(ggPay[[#This Row],[payer]], gg_teammates[ID], 0))</f>
        <v>0</v>
      </c>
      <c r="J1057" s="21" t="b">
        <f>OR(ISNUMBER(MATCH(ggPay[[#This Row],[payer]], $B$2:B1056, 0)), ISNUMBER(MATCH(ggPay[[#This Row],[payer]], B1058:$B$4998, 0)))</f>
        <v>1</v>
      </c>
      <c r="K1057" s="21" t="b">
        <v>1</v>
      </c>
      <c r="L1057" s="96" t="s">
        <v>5924</v>
      </c>
    </row>
    <row r="1058" spans="1:12">
      <c r="A1058" s="107" t="s">
        <v>17727</v>
      </c>
      <c r="B1058" s="89">
        <v>947536</v>
      </c>
      <c r="C1058" s="89">
        <v>170927</v>
      </c>
      <c r="D1058" s="89">
        <v>500</v>
      </c>
      <c r="E1058" s="89">
        <v>2</v>
      </c>
      <c r="F1058" s="89"/>
      <c r="G1058" s="21" t="str">
        <f>INDEX(Partner_details[name], MATCH(ggPay[[#This Row],[payee]], Partner_details[user id], 0))</f>
        <v>Bagel Shop</v>
      </c>
      <c r="H1058" s="21" t="str">
        <f>INDEX(Partner_details[companyName], MATCH(ggPay[[#This Row],[payee]], Partner_details[user id], 0))</f>
        <v>Bagel</v>
      </c>
      <c r="I1058" s="21" t="b">
        <f>ISNUMBER(MATCH(ggPay[[#This Row],[payer]], gg_teammates[ID], 0))</f>
        <v>0</v>
      </c>
      <c r="J1058" s="21" t="b">
        <f>OR(ISNUMBER(MATCH(ggPay[[#This Row],[payer]], $B$2:B1057, 0)), ISNUMBER(MATCH(ggPay[[#This Row],[payer]], B1059:$B$4998, 0)))</f>
        <v>1</v>
      </c>
      <c r="K1058" s="21" t="b">
        <v>0</v>
      </c>
      <c r="L1058" s="96" t="s">
        <v>5924</v>
      </c>
    </row>
    <row r="1059" spans="1:12">
      <c r="A1059" s="107" t="s">
        <v>17728</v>
      </c>
      <c r="B1059" s="89">
        <v>17617</v>
      </c>
      <c r="C1059" s="89">
        <v>854630</v>
      </c>
      <c r="D1059" s="89">
        <v>300</v>
      </c>
      <c r="E1059" s="89">
        <v>2</v>
      </c>
      <c r="F1059" s="89"/>
      <c r="G1059" s="21" t="str">
        <f>INDEX(Partner_details[name], MATCH(ggPay[[#This Row],[payee]], Partner_details[user id], 0))</f>
        <v>Lina</v>
      </c>
      <c r="H1059" s="21" t="str">
        <f>INDEX(Partner_details[companyName], MATCH(ggPay[[#This Row],[payee]], Partner_details[user id], 0))</f>
        <v>gg cjsc</v>
      </c>
      <c r="I1059" s="21" t="b">
        <f>ISNUMBER(MATCH(ggPay[[#This Row],[payer]], gg_teammates[ID], 0))</f>
        <v>1</v>
      </c>
      <c r="J1059" s="21" t="b">
        <f>OR(ISNUMBER(MATCH(ggPay[[#This Row],[payer]], $B$2:B1058, 0)), ISNUMBER(MATCH(ggPay[[#This Row],[payer]], B1060:$B$4998, 0)))</f>
        <v>1</v>
      </c>
      <c r="K1059" s="21" t="b">
        <v>0</v>
      </c>
      <c r="L1059" s="96" t="s">
        <v>5924</v>
      </c>
    </row>
    <row r="1060" spans="1:12">
      <c r="A1060" s="107" t="s">
        <v>17729</v>
      </c>
      <c r="B1060" s="89">
        <v>798</v>
      </c>
      <c r="C1060" s="89">
        <v>1091356</v>
      </c>
      <c r="D1060" s="89">
        <v>1994</v>
      </c>
      <c r="E1060" s="89">
        <v>2</v>
      </c>
      <c r="F1060" s="89"/>
      <c r="G1060" s="21" t="str">
        <f>INDEX(Partner_details[name], MATCH(ggPay[[#This Row],[payee]], Partner_details[user id], 0))</f>
        <v>Malocco</v>
      </c>
      <c r="H1060" s="21" t="str">
        <f>INDEX(Partner_details[companyName], MATCH(ggPay[[#This Row],[payee]], Partner_details[user id], 0))</f>
        <v>Malocco</v>
      </c>
      <c r="I1060" s="21" t="b">
        <f>ISNUMBER(MATCH(ggPay[[#This Row],[payer]], gg_teammates[ID], 0))</f>
        <v>1</v>
      </c>
      <c r="J1060" s="21" t="b">
        <f>OR(ISNUMBER(MATCH(ggPay[[#This Row],[payer]], $B$2:B1059, 0)), ISNUMBER(MATCH(ggPay[[#This Row],[payer]], B1061:$B$4998, 0)))</f>
        <v>1</v>
      </c>
      <c r="K1060" s="21" t="b">
        <v>0</v>
      </c>
      <c r="L1060" s="96" t="s">
        <v>5924</v>
      </c>
    </row>
    <row r="1061" spans="1:12">
      <c r="A1061" s="107" t="s">
        <v>17730</v>
      </c>
      <c r="B1061" s="89">
        <v>534206</v>
      </c>
      <c r="C1061" s="89">
        <v>1091356</v>
      </c>
      <c r="D1061" s="89">
        <v>1000</v>
      </c>
      <c r="E1061" s="89">
        <v>2</v>
      </c>
      <c r="F1061" s="89"/>
      <c r="G1061" s="21" t="str">
        <f>INDEX(Partner_details[name], MATCH(ggPay[[#This Row],[payee]], Partner_details[user id], 0))</f>
        <v>Malocco</v>
      </c>
      <c r="H1061" s="21" t="str">
        <f>INDEX(Partner_details[companyName], MATCH(ggPay[[#This Row],[payee]], Partner_details[user id], 0))</f>
        <v>Malocco</v>
      </c>
      <c r="I1061" s="21" t="b">
        <f>ISNUMBER(MATCH(ggPay[[#This Row],[payer]], gg_teammates[ID], 0))</f>
        <v>0</v>
      </c>
      <c r="J1061" s="21" t="b">
        <f>OR(ISNUMBER(MATCH(ggPay[[#This Row],[payer]], $B$2:B1060, 0)), ISNUMBER(MATCH(ggPay[[#This Row],[payer]], B1062:$B$4998, 0)))</f>
        <v>0</v>
      </c>
      <c r="K1061" s="21" t="b">
        <v>1</v>
      </c>
      <c r="L1061" s="96" t="s">
        <v>6212</v>
      </c>
    </row>
    <row r="1062" spans="1:12">
      <c r="A1062" s="107" t="s">
        <v>17731</v>
      </c>
      <c r="B1062" s="89">
        <v>1096644</v>
      </c>
      <c r="C1062" s="89">
        <v>1091620</v>
      </c>
      <c r="D1062" s="89">
        <v>300</v>
      </c>
      <c r="E1062" s="89">
        <v>2</v>
      </c>
      <c r="F1062" s="89"/>
      <c r="G1062" s="21" t="e">
        <f>INDEX(Partner_details[name], MATCH(ggPay[[#This Row],[payee]], Partner_details[user id], 0))</f>
        <v>#N/A</v>
      </c>
      <c r="H1062" s="21" t="e">
        <f>INDEX(Partner_details[companyName], MATCH(ggPay[[#This Row],[payee]], Partner_details[user id], 0))</f>
        <v>#N/A</v>
      </c>
      <c r="I1062" s="21" t="b">
        <f>ISNUMBER(MATCH(ggPay[[#This Row],[payer]], gg_teammates[ID], 0))</f>
        <v>0</v>
      </c>
      <c r="J1062" s="21" t="b">
        <f>OR(ISNUMBER(MATCH(ggPay[[#This Row],[payer]], $B$2:B1061, 0)), ISNUMBER(MATCH(ggPay[[#This Row],[payer]], B1063:$B$4998, 0)))</f>
        <v>0</v>
      </c>
      <c r="K1062" s="21" t="b">
        <v>1</v>
      </c>
      <c r="L1062" s="96" t="s">
        <v>6213</v>
      </c>
    </row>
    <row r="1063" spans="1:12">
      <c r="A1063" s="107" t="s">
        <v>17732</v>
      </c>
      <c r="B1063" s="89">
        <v>21643</v>
      </c>
      <c r="C1063" s="89">
        <v>80729</v>
      </c>
      <c r="D1063" s="89">
        <v>1000</v>
      </c>
      <c r="E1063" s="89">
        <v>2</v>
      </c>
      <c r="F1063" s="89"/>
      <c r="G1063" s="21" t="str">
        <f>INDEX(Partner_details[name], MATCH(ggPay[[#This Row],[payee]], Partner_details[user id], 0))</f>
        <v>SUNRISE NOYLAND</v>
      </c>
      <c r="H1063" s="21" t="str">
        <f>INDEX(Partner_details[companyName], MATCH(ggPay[[#This Row],[payee]], Partner_details[user id], 0))</f>
        <v>Sunrise noyland</v>
      </c>
      <c r="I1063" s="21" t="b">
        <f>ISNUMBER(MATCH(ggPay[[#This Row],[payer]], gg_teammates[ID], 0))</f>
        <v>0</v>
      </c>
      <c r="J1063" s="21" t="b">
        <f>OR(ISNUMBER(MATCH(ggPay[[#This Row],[payer]], $B$2:B1062, 0)), ISNUMBER(MATCH(ggPay[[#This Row],[payer]], B1064:$B$4998, 0)))</f>
        <v>0</v>
      </c>
      <c r="K1063" s="21" t="b">
        <v>0</v>
      </c>
      <c r="L1063" s="96" t="s">
        <v>6214</v>
      </c>
    </row>
    <row r="1064" spans="1:12">
      <c r="A1064" s="107" t="s">
        <v>17733</v>
      </c>
      <c r="B1064" s="89">
        <v>135322</v>
      </c>
      <c r="C1064" s="89">
        <v>80729</v>
      </c>
      <c r="D1064" s="89">
        <v>500</v>
      </c>
      <c r="E1064" s="89">
        <v>2</v>
      </c>
      <c r="F1064" s="89"/>
      <c r="G1064" s="21" t="str">
        <f>INDEX(Partner_details[name], MATCH(ggPay[[#This Row],[payee]], Partner_details[user id], 0))</f>
        <v>SUNRISE NOYLAND</v>
      </c>
      <c r="H1064" s="21" t="str">
        <f>INDEX(Partner_details[companyName], MATCH(ggPay[[#This Row],[payee]], Partner_details[user id], 0))</f>
        <v>Sunrise noyland</v>
      </c>
      <c r="I1064" s="21" t="b">
        <f>ISNUMBER(MATCH(ggPay[[#This Row],[payer]], gg_teammates[ID], 0))</f>
        <v>1</v>
      </c>
      <c r="J1064" s="21" t="b">
        <f>OR(ISNUMBER(MATCH(ggPay[[#This Row],[payer]], $B$2:B1063, 0)), ISNUMBER(MATCH(ggPay[[#This Row],[payer]], B1065:$B$4998, 0)))</f>
        <v>1</v>
      </c>
      <c r="K1064" s="21" t="b">
        <v>0</v>
      </c>
      <c r="L1064" s="96" t="s">
        <v>5924</v>
      </c>
    </row>
    <row r="1065" spans="1:12">
      <c r="A1065" s="107" t="s">
        <v>17734</v>
      </c>
      <c r="B1065" s="89">
        <v>428690</v>
      </c>
      <c r="C1065" s="89">
        <v>1091352</v>
      </c>
      <c r="D1065" s="89">
        <v>500</v>
      </c>
      <c r="E1065" s="89">
        <v>2</v>
      </c>
      <c r="F1065" s="89"/>
      <c r="G1065" s="21" t="str">
        <f>INDEX(Partner_details[name], MATCH(ggPay[[#This Row],[payee]], Partner_details[user id], 0))</f>
        <v>Paul Armenia</v>
      </c>
      <c r="H1065" s="21" t="str">
        <f>INDEX(Partner_details[companyName], MATCH(ggPay[[#This Row],[payee]], Partner_details[user id], 0))</f>
        <v>Paul</v>
      </c>
      <c r="I1065" s="21" t="b">
        <f>ISNUMBER(MATCH(ggPay[[#This Row],[payer]], gg_teammates[ID], 0))</f>
        <v>1</v>
      </c>
      <c r="J1065" s="21" t="b">
        <f>OR(ISNUMBER(MATCH(ggPay[[#This Row],[payer]], $B$2:B1064, 0)), ISNUMBER(MATCH(ggPay[[#This Row],[payer]], B1066:$B$4998, 0)))</f>
        <v>1</v>
      </c>
      <c r="K1065" s="21" t="b">
        <v>1</v>
      </c>
      <c r="L1065" s="96" t="s">
        <v>5924</v>
      </c>
    </row>
    <row r="1066" spans="1:12">
      <c r="A1066" s="107" t="s">
        <v>17735</v>
      </c>
      <c r="B1066" s="89">
        <v>798</v>
      </c>
      <c r="C1066" s="89">
        <v>21590</v>
      </c>
      <c r="D1066" s="89">
        <v>1000</v>
      </c>
      <c r="E1066" s="89">
        <v>2</v>
      </c>
      <c r="F1066" s="89"/>
      <c r="G1066" s="21" t="str">
        <f>INDEX(Partner_details[name], MATCH(ggPay[[#This Row],[payee]], Partner_details[user id], 0))</f>
        <v>Սպասարկման թիմ</v>
      </c>
      <c r="H1066" s="21" t="str">
        <f>INDEX(Partner_details[companyName], MATCH(ggPay[[#This Row],[payee]], Partner_details[user id], 0))</f>
        <v>Machar</v>
      </c>
      <c r="I1066" s="21" t="b">
        <f>ISNUMBER(MATCH(ggPay[[#This Row],[payer]], gg_teammates[ID], 0))</f>
        <v>1</v>
      </c>
      <c r="J1066" s="21" t="b">
        <f>OR(ISNUMBER(MATCH(ggPay[[#This Row],[payer]], $B$2:B1065, 0)), ISNUMBER(MATCH(ggPay[[#This Row],[payer]], B1067:$B$4998, 0)))</f>
        <v>1</v>
      </c>
      <c r="K1066" s="21" t="b">
        <v>0</v>
      </c>
      <c r="L1066" s="96" t="s">
        <v>5924</v>
      </c>
    </row>
    <row r="1067" spans="1:12">
      <c r="A1067" s="107" t="s">
        <v>17736</v>
      </c>
      <c r="B1067" s="89">
        <v>23426</v>
      </c>
      <c r="C1067" s="89">
        <v>1096497</v>
      </c>
      <c r="D1067" s="89">
        <v>3000</v>
      </c>
      <c r="E1067" s="89">
        <v>2</v>
      </c>
      <c r="F1067" s="89"/>
      <c r="G1067" s="21" t="str">
        <f>INDEX(Partner_details[name], MATCH(ggPay[[#This Row],[payee]], Partner_details[user id], 0))</f>
        <v>Smoking Chef</v>
      </c>
      <c r="H1067" s="21" t="str">
        <f>INDEX(Partner_details[companyName], MATCH(ggPay[[#This Row],[payee]], Partner_details[user id], 0))</f>
        <v>Smoking Chef</v>
      </c>
      <c r="I1067" s="21" t="b">
        <f>ISNUMBER(MATCH(ggPay[[#This Row],[payer]], gg_teammates[ID], 0))</f>
        <v>0</v>
      </c>
      <c r="J1067" s="21" t="b">
        <f>OR(ISNUMBER(MATCH(ggPay[[#This Row],[payer]], $B$2:B1066, 0)), ISNUMBER(MATCH(ggPay[[#This Row],[payer]], B1068:$B$4998, 0)))</f>
        <v>0</v>
      </c>
      <c r="K1067" s="21" t="b">
        <v>0</v>
      </c>
      <c r="L1067" s="96" t="s">
        <v>6215</v>
      </c>
    </row>
    <row r="1068" spans="1:12">
      <c r="A1068" s="107" t="s">
        <v>17737</v>
      </c>
      <c r="B1068" s="89">
        <v>910292</v>
      </c>
      <c r="C1068" s="89">
        <v>1091620</v>
      </c>
      <c r="D1068" s="89">
        <v>1200</v>
      </c>
      <c r="E1068" s="89">
        <v>2</v>
      </c>
      <c r="F1068" s="89"/>
      <c r="G1068" s="21" t="e">
        <f>INDEX(Partner_details[name], MATCH(ggPay[[#This Row],[payee]], Partner_details[user id], 0))</f>
        <v>#N/A</v>
      </c>
      <c r="H1068" s="21" t="e">
        <f>INDEX(Partner_details[companyName], MATCH(ggPay[[#This Row],[payee]], Partner_details[user id], 0))</f>
        <v>#N/A</v>
      </c>
      <c r="I1068" s="21" t="b">
        <f>ISNUMBER(MATCH(ggPay[[#This Row],[payer]], gg_teammates[ID], 0))</f>
        <v>0</v>
      </c>
      <c r="J1068" s="21" t="b">
        <f>OR(ISNUMBER(MATCH(ggPay[[#This Row],[payer]], $B$2:B1067, 0)), ISNUMBER(MATCH(ggPay[[#This Row],[payer]], B1069:$B$4998, 0)))</f>
        <v>1</v>
      </c>
      <c r="K1068" s="21" t="b">
        <v>1</v>
      </c>
      <c r="L1068" s="96" t="s">
        <v>5924</v>
      </c>
    </row>
    <row r="1069" spans="1:12">
      <c r="A1069" s="107" t="s">
        <v>17738</v>
      </c>
      <c r="B1069" s="89">
        <v>1000385</v>
      </c>
      <c r="C1069" s="89">
        <v>80996</v>
      </c>
      <c r="D1069" s="89">
        <v>300</v>
      </c>
      <c r="E1069" s="89">
        <v>2</v>
      </c>
      <c r="F1069" s="89"/>
      <c r="G1069" s="21" t="str">
        <f>INDEX(Partner_details[name], MATCH(ggPay[[#This Row],[payee]], Partner_details[user id], 0))</f>
        <v>Lumen Coffee</v>
      </c>
      <c r="H1069" s="21" t="str">
        <f>INDEX(Partner_details[companyName], MATCH(ggPay[[#This Row],[payee]], Partner_details[user id], 0))</f>
        <v>Lumen Coffee</v>
      </c>
      <c r="I1069" s="21" t="b">
        <f>ISNUMBER(MATCH(ggPay[[#This Row],[payer]], gg_teammates[ID], 0))</f>
        <v>0</v>
      </c>
      <c r="J1069" s="21" t="b">
        <f>OR(ISNUMBER(MATCH(ggPay[[#This Row],[payer]], $B$2:B1068, 0)), ISNUMBER(MATCH(ggPay[[#This Row],[payer]], B1070:$B$4998, 0)))</f>
        <v>1</v>
      </c>
      <c r="K1069" s="21" t="b">
        <v>1</v>
      </c>
      <c r="L1069" s="96" t="s">
        <v>6216</v>
      </c>
    </row>
    <row r="1070" spans="1:12">
      <c r="A1070" s="107" t="s">
        <v>17739</v>
      </c>
      <c r="B1070" s="89">
        <v>825186</v>
      </c>
      <c r="C1070" s="89">
        <v>791175</v>
      </c>
      <c r="D1070" s="89">
        <v>100</v>
      </c>
      <c r="E1070" s="89">
        <v>2</v>
      </c>
      <c r="F1070" s="89"/>
      <c r="G1070" s="21" t="str">
        <f>INDEX(Partner_details[name], MATCH(ggPay[[#This Row],[payee]], Partner_details[user id], 0))</f>
        <v xml:space="preserve">Gevorg Paravyan </v>
      </c>
      <c r="H1070" s="21" t="str">
        <f>INDEX(Partner_details[companyName], MATCH(ggPay[[#This Row],[payee]], Partner_details[user id], 0))</f>
        <v>Kond house</v>
      </c>
      <c r="I1070" s="21" t="b">
        <f>ISNUMBER(MATCH(ggPay[[#This Row],[payer]], gg_teammates[ID], 0))</f>
        <v>1</v>
      </c>
      <c r="J1070" s="21" t="b">
        <f>OR(ISNUMBER(MATCH(ggPay[[#This Row],[payer]], $B$2:B1069, 0)), ISNUMBER(MATCH(ggPay[[#This Row],[payer]], B1071:$B$4998, 0)))</f>
        <v>1</v>
      </c>
      <c r="K1070" s="21" t="b">
        <v>0</v>
      </c>
      <c r="L1070" s="96" t="s">
        <v>5924</v>
      </c>
    </row>
    <row r="1071" spans="1:12">
      <c r="A1071" s="107" t="s">
        <v>17740</v>
      </c>
      <c r="B1071" s="89">
        <v>850</v>
      </c>
      <c r="C1071" s="89">
        <v>1096497</v>
      </c>
      <c r="D1071" s="89">
        <v>1000</v>
      </c>
      <c r="E1071" s="89">
        <v>2</v>
      </c>
      <c r="F1071" s="89"/>
      <c r="G1071" s="21" t="str">
        <f>INDEX(Partner_details[name], MATCH(ggPay[[#This Row],[payee]], Partner_details[user id], 0))</f>
        <v>Smoking Chef</v>
      </c>
      <c r="H1071" s="21" t="str">
        <f>INDEX(Partner_details[companyName], MATCH(ggPay[[#This Row],[payee]], Partner_details[user id], 0))</f>
        <v>Smoking Chef</v>
      </c>
      <c r="I1071" s="21" t="b">
        <f>ISNUMBER(MATCH(ggPay[[#This Row],[payer]], gg_teammates[ID], 0))</f>
        <v>1</v>
      </c>
      <c r="J1071" s="21" t="b">
        <f>OR(ISNUMBER(MATCH(ggPay[[#This Row],[payer]], $B$2:B1070, 0)), ISNUMBER(MATCH(ggPay[[#This Row],[payer]], B1072:$B$4998, 0)))</f>
        <v>1</v>
      </c>
      <c r="K1071" s="21" t="b">
        <v>0</v>
      </c>
      <c r="L1071" s="96" t="s">
        <v>5924</v>
      </c>
    </row>
    <row r="1072" spans="1:12">
      <c r="A1072" s="107" t="s">
        <v>17741</v>
      </c>
      <c r="B1072" s="89">
        <v>140962</v>
      </c>
      <c r="C1072" s="89">
        <v>36972</v>
      </c>
      <c r="D1072" s="89">
        <v>1000</v>
      </c>
      <c r="E1072" s="89">
        <v>2</v>
      </c>
      <c r="F1072" s="89"/>
      <c r="G1072" s="21" t="str">
        <f>INDEX(Partner_details[name], MATCH(ggPay[[#This Row],[payee]], Partner_details[user id], 0))</f>
        <v xml:space="preserve">Byblos Restaurant </v>
      </c>
      <c r="H1072" s="21" t="str">
        <f>INDEX(Partner_details[companyName], MATCH(ggPay[[#This Row],[payee]], Partner_details[user id], 0))</f>
        <v>Byblos</v>
      </c>
      <c r="I1072" s="21" t="b">
        <f>ISNUMBER(MATCH(ggPay[[#This Row],[payer]], gg_teammates[ID], 0))</f>
        <v>0</v>
      </c>
      <c r="J1072" s="21" t="b">
        <f>OR(ISNUMBER(MATCH(ggPay[[#This Row],[payer]], $B$2:B1071, 0)), ISNUMBER(MATCH(ggPay[[#This Row],[payer]], B1073:$B$4998, 0)))</f>
        <v>0</v>
      </c>
      <c r="K1072" s="21" t="b">
        <v>1</v>
      </c>
      <c r="L1072" s="96" t="s">
        <v>6217</v>
      </c>
    </row>
    <row r="1073" spans="1:12">
      <c r="A1073" s="107" t="s">
        <v>17742</v>
      </c>
      <c r="B1073" s="89">
        <v>825186</v>
      </c>
      <c r="C1073" s="89">
        <v>609229</v>
      </c>
      <c r="D1073" s="89">
        <v>300</v>
      </c>
      <c r="E1073" s="89">
        <v>2</v>
      </c>
      <c r="F1073" s="89"/>
      <c r="G1073" s="21" t="str">
        <f>INDEX(Partner_details[name], MATCH(ggPay[[#This Row],[payee]], Partner_details[user id], 0))</f>
        <v xml:space="preserve">Veronica </v>
      </c>
      <c r="H1073" s="21" t="str">
        <f>INDEX(Partner_details[companyName], MATCH(ggPay[[#This Row],[payee]], Partner_details[user id], 0))</f>
        <v>gg cjsc</v>
      </c>
      <c r="I1073" s="21" t="b">
        <f>ISNUMBER(MATCH(ggPay[[#This Row],[payer]], gg_teammates[ID], 0))</f>
        <v>1</v>
      </c>
      <c r="J1073" s="21" t="b">
        <f>OR(ISNUMBER(MATCH(ggPay[[#This Row],[payer]], $B$2:B1072, 0)), ISNUMBER(MATCH(ggPay[[#This Row],[payer]], B1074:$B$4998, 0)))</f>
        <v>1</v>
      </c>
      <c r="K1073" s="21" t="b">
        <v>0</v>
      </c>
      <c r="L1073" s="96" t="s">
        <v>5924</v>
      </c>
    </row>
    <row r="1074" spans="1:12">
      <c r="A1074" s="107" t="s">
        <v>17743</v>
      </c>
      <c r="B1074" s="89">
        <v>847907</v>
      </c>
      <c r="C1074" s="89">
        <v>1109984</v>
      </c>
      <c r="D1074" s="89">
        <v>1000</v>
      </c>
      <c r="E1074" s="89">
        <v>2</v>
      </c>
      <c r="F1074" s="89"/>
      <c r="G1074" s="21" t="str">
        <f>INDEX(Partner_details[name], MATCH(ggPay[[#This Row],[payee]], Partner_details[user id], 0))</f>
        <v>Dodo Kitchen</v>
      </c>
      <c r="H1074" s="21" t="str">
        <f>INDEX(Partner_details[companyName], MATCH(ggPay[[#This Row],[payee]], Partner_details[user id], 0))</f>
        <v>Dodopizza</v>
      </c>
      <c r="I1074" s="21" t="b">
        <f>ISNUMBER(MATCH(ggPay[[#This Row],[payer]], gg_teammates[ID], 0))</f>
        <v>0</v>
      </c>
      <c r="J1074" s="21" t="b">
        <f>OR(ISNUMBER(MATCH(ggPay[[#This Row],[payer]], $B$2:B1073, 0)), ISNUMBER(MATCH(ggPay[[#This Row],[payer]], B1075:$B$4998, 0)))</f>
        <v>1</v>
      </c>
      <c r="K1074" s="21" t="b">
        <v>1</v>
      </c>
      <c r="L1074" s="96">
        <v>0</v>
      </c>
    </row>
    <row r="1075" spans="1:12">
      <c r="A1075" s="107" t="s">
        <v>17744</v>
      </c>
      <c r="B1075" s="89">
        <v>242343</v>
      </c>
      <c r="C1075" s="89">
        <v>21590</v>
      </c>
      <c r="D1075" s="89">
        <v>1000</v>
      </c>
      <c r="E1075" s="89">
        <v>2</v>
      </c>
      <c r="F1075" s="89"/>
      <c r="G1075" s="21" t="str">
        <f>INDEX(Partner_details[name], MATCH(ggPay[[#This Row],[payee]], Partner_details[user id], 0))</f>
        <v>Սպասարկման թիմ</v>
      </c>
      <c r="H1075" s="21" t="str">
        <f>INDEX(Partner_details[companyName], MATCH(ggPay[[#This Row],[payee]], Partner_details[user id], 0))</f>
        <v>Machar</v>
      </c>
      <c r="I1075" s="21" t="b">
        <f>ISNUMBER(MATCH(ggPay[[#This Row],[payer]], gg_teammates[ID], 0))</f>
        <v>0</v>
      </c>
      <c r="J1075" s="21" t="b">
        <f>OR(ISNUMBER(MATCH(ggPay[[#This Row],[payer]], $B$2:B1074, 0)), ISNUMBER(MATCH(ggPay[[#This Row],[payer]], B1076:$B$4998, 0)))</f>
        <v>1</v>
      </c>
      <c r="K1075" s="21" t="b">
        <v>1</v>
      </c>
      <c r="L1075" s="96" t="s">
        <v>6217</v>
      </c>
    </row>
    <row r="1076" spans="1:12">
      <c r="A1076" s="107" t="s">
        <v>17745</v>
      </c>
      <c r="B1076" s="89">
        <v>825186</v>
      </c>
      <c r="C1076" s="89">
        <v>685480</v>
      </c>
      <c r="D1076" s="89">
        <v>300</v>
      </c>
      <c r="E1076" s="89">
        <v>2</v>
      </c>
      <c r="F1076" s="89"/>
      <c r="G1076" s="21" t="str">
        <f>INDEX(Partner_details[name], MATCH(ggPay[[#This Row],[payee]], Partner_details[user id], 0))</f>
        <v>Meri</v>
      </c>
      <c r="H1076" s="21" t="str">
        <f>INDEX(Partner_details[companyName], MATCH(ggPay[[#This Row],[payee]], Partner_details[user id], 0))</f>
        <v>gg cjsc</v>
      </c>
      <c r="I1076" s="21" t="b">
        <f>ISNUMBER(MATCH(ggPay[[#This Row],[payer]], gg_teammates[ID], 0))</f>
        <v>1</v>
      </c>
      <c r="J1076" s="21" t="b">
        <f>OR(ISNUMBER(MATCH(ggPay[[#This Row],[payer]], $B$2:B1075, 0)), ISNUMBER(MATCH(ggPay[[#This Row],[payer]], B1077:$B$4998, 0)))</f>
        <v>1</v>
      </c>
      <c r="K1076" s="21" t="b">
        <v>0</v>
      </c>
      <c r="L1076" s="96" t="s">
        <v>5924</v>
      </c>
    </row>
    <row r="1077" spans="1:12">
      <c r="A1077" s="107" t="s">
        <v>17746</v>
      </c>
      <c r="B1077" s="89">
        <v>825186</v>
      </c>
      <c r="C1077" s="89">
        <v>61100</v>
      </c>
      <c r="D1077" s="89">
        <v>100</v>
      </c>
      <c r="E1077" s="89">
        <v>2</v>
      </c>
      <c r="F1077" s="89"/>
      <c r="G1077" s="21" t="str">
        <f>INDEX(Partner_details[name], MATCH(ggPay[[#This Row],[payee]], Partner_details[user id], 0))</f>
        <v>Dave Hotel</v>
      </c>
      <c r="H1077" s="21" t="str">
        <f>INDEX(Partner_details[companyName], MATCH(ggPay[[#This Row],[payee]], Partner_details[user id], 0))</f>
        <v>Dave hotel</v>
      </c>
      <c r="I1077" s="21" t="b">
        <f>ISNUMBER(MATCH(ggPay[[#This Row],[payer]], gg_teammates[ID], 0))</f>
        <v>1</v>
      </c>
      <c r="J1077" s="21" t="b">
        <f>OR(ISNUMBER(MATCH(ggPay[[#This Row],[payer]], $B$2:B1076, 0)), ISNUMBER(MATCH(ggPay[[#This Row],[payer]], B1078:$B$4998, 0)))</f>
        <v>1</v>
      </c>
      <c r="K1077" s="21" t="b">
        <v>0</v>
      </c>
      <c r="L1077" s="96" t="s">
        <v>5924</v>
      </c>
    </row>
    <row r="1078" spans="1:12">
      <c r="A1078" s="107" t="s">
        <v>17747</v>
      </c>
      <c r="B1078" s="89">
        <v>71690</v>
      </c>
      <c r="C1078" s="89">
        <v>30072</v>
      </c>
      <c r="D1078" s="89">
        <v>2000</v>
      </c>
      <c r="E1078" s="89">
        <v>2</v>
      </c>
      <c r="F1078" s="89"/>
      <c r="G1078" s="21" t="str">
        <f>INDEX(Partner_details[name], MATCH(ggPay[[#This Row],[payee]], Partner_details[user id], 0))</f>
        <v>Varuzhan</v>
      </c>
      <c r="H1078" s="21" t="str">
        <f>INDEX(Partner_details[companyName], MATCH(ggPay[[#This Row],[payee]], Partner_details[user id], 0))</f>
        <v>Turqaget</v>
      </c>
      <c r="I1078" s="21" t="b">
        <f>ISNUMBER(MATCH(ggPay[[#This Row],[payer]], gg_teammates[ID], 0))</f>
        <v>0</v>
      </c>
      <c r="J1078" s="21" t="b">
        <f>OR(ISNUMBER(MATCH(ggPay[[#This Row],[payer]], $B$2:B1077, 0)), ISNUMBER(MATCH(ggPay[[#This Row],[payer]], B1079:$B$4998, 0)))</f>
        <v>1</v>
      </c>
      <c r="K1078" s="21" t="b">
        <v>0</v>
      </c>
      <c r="L1078" s="96" t="s">
        <v>6217</v>
      </c>
    </row>
    <row r="1079" spans="1:12">
      <c r="A1079" s="107" t="s">
        <v>17748</v>
      </c>
      <c r="B1079" s="89">
        <v>162906</v>
      </c>
      <c r="C1079" s="89">
        <v>162906</v>
      </c>
      <c r="D1079" s="89">
        <v>100</v>
      </c>
      <c r="E1079" s="89">
        <v>2</v>
      </c>
      <c r="F1079" s="89"/>
      <c r="G1079" s="21" t="str">
        <f>INDEX(Partner_details[name], MATCH(ggPay[[#This Row],[payee]], Partner_details[user id], 0))</f>
        <v xml:space="preserve">Levon Gevorgyan </v>
      </c>
      <c r="H1079" s="21" t="str">
        <f>INDEX(Partner_details[companyName], MATCH(ggPay[[#This Row],[payee]], Partner_details[user id], 0))</f>
        <v>gg cjsc</v>
      </c>
      <c r="I1079" s="21" t="b">
        <f>ISNUMBER(MATCH(ggPay[[#This Row],[payer]], gg_teammates[ID], 0))</f>
        <v>1</v>
      </c>
      <c r="J1079" s="21" t="b">
        <f>OR(ISNUMBER(MATCH(ggPay[[#This Row],[payer]], $B$2:B1078, 0)), ISNUMBER(MATCH(ggPay[[#This Row],[payer]], B1080:$B$4998, 0)))</f>
        <v>1</v>
      </c>
      <c r="K1079" s="21" t="b">
        <v>0</v>
      </c>
      <c r="L1079" s="96" t="s">
        <v>5924</v>
      </c>
    </row>
    <row r="1080" spans="1:12">
      <c r="A1080" s="107" t="s">
        <v>17749</v>
      </c>
      <c r="B1080" s="89">
        <v>825186</v>
      </c>
      <c r="C1080" s="89">
        <v>231060</v>
      </c>
      <c r="D1080" s="89">
        <v>50</v>
      </c>
      <c r="E1080" s="89">
        <v>2</v>
      </c>
      <c r="F1080" s="89"/>
      <c r="G1080" s="21" t="str">
        <f>INDEX(Partner_details[name], MATCH(ggPay[[#This Row],[payee]], Partner_details[user id], 0))</f>
        <v>Erik</v>
      </c>
      <c r="H1080" s="21" t="str">
        <f>INDEX(Partner_details[companyName], MATCH(ggPay[[#This Row],[payee]], Partner_details[user id], 0))</f>
        <v>gg cjsc</v>
      </c>
      <c r="I1080" s="21" t="b">
        <f>ISNUMBER(MATCH(ggPay[[#This Row],[payer]], gg_teammates[ID], 0))</f>
        <v>1</v>
      </c>
      <c r="J1080" s="21" t="b">
        <f>OR(ISNUMBER(MATCH(ggPay[[#This Row],[payer]], $B$2:B1079, 0)), ISNUMBER(MATCH(ggPay[[#This Row],[payer]], B1081:$B$4998, 0)))</f>
        <v>1</v>
      </c>
      <c r="K1080" s="21" t="b">
        <v>0</v>
      </c>
      <c r="L1080" s="96" t="s">
        <v>5924</v>
      </c>
    </row>
    <row r="1081" spans="1:12">
      <c r="A1081" s="107" t="s">
        <v>17750</v>
      </c>
      <c r="B1081" s="89">
        <v>825186</v>
      </c>
      <c r="C1081" s="89">
        <v>825186</v>
      </c>
      <c r="D1081" s="89">
        <v>50</v>
      </c>
      <c r="E1081" s="89">
        <v>2</v>
      </c>
      <c r="F1081" s="89"/>
      <c r="G1081" s="21" t="str">
        <f>INDEX(Partner_details[name], MATCH(ggPay[[#This Row],[payee]], Partner_details[user id], 0))</f>
        <v>Tigran</v>
      </c>
      <c r="H1081" s="21" t="str">
        <f>INDEX(Partner_details[companyName], MATCH(ggPay[[#This Row],[payee]], Partner_details[user id], 0))</f>
        <v>gg cjsc</v>
      </c>
      <c r="I1081" s="21" t="b">
        <f>ISNUMBER(MATCH(ggPay[[#This Row],[payer]], gg_teammates[ID], 0))</f>
        <v>1</v>
      </c>
      <c r="J1081" s="21" t="b">
        <f>OR(ISNUMBER(MATCH(ggPay[[#This Row],[payer]], $B$2:B1080, 0)), ISNUMBER(MATCH(ggPay[[#This Row],[payer]], B1082:$B$4998, 0)))</f>
        <v>1</v>
      </c>
      <c r="K1081" s="21" t="b">
        <v>0</v>
      </c>
      <c r="L1081" s="96" t="s">
        <v>5924</v>
      </c>
    </row>
    <row r="1082" spans="1:12">
      <c r="A1082" s="107" t="s">
        <v>17751</v>
      </c>
      <c r="B1082" s="89">
        <v>798</v>
      </c>
      <c r="C1082" s="89">
        <v>231060</v>
      </c>
      <c r="D1082" s="89">
        <v>300</v>
      </c>
      <c r="E1082" s="89">
        <v>2</v>
      </c>
      <c r="F1082" s="89"/>
      <c r="G1082" s="21" t="str">
        <f>INDEX(Partner_details[name], MATCH(ggPay[[#This Row],[payee]], Partner_details[user id], 0))</f>
        <v>Erik</v>
      </c>
      <c r="H1082" s="21" t="str">
        <f>INDEX(Partner_details[companyName], MATCH(ggPay[[#This Row],[payee]], Partner_details[user id], 0))</f>
        <v>gg cjsc</v>
      </c>
      <c r="I1082" s="21" t="b">
        <f>ISNUMBER(MATCH(ggPay[[#This Row],[payer]], gg_teammates[ID], 0))</f>
        <v>1</v>
      </c>
      <c r="J1082" s="21" t="b">
        <f>OR(ISNUMBER(MATCH(ggPay[[#This Row],[payer]], $B$2:B1081, 0)), ISNUMBER(MATCH(ggPay[[#This Row],[payer]], B1083:$B$4998, 0)))</f>
        <v>1</v>
      </c>
      <c r="K1082" s="21" t="b">
        <v>0</v>
      </c>
      <c r="L1082" s="96" t="s">
        <v>5924</v>
      </c>
    </row>
    <row r="1083" spans="1:12">
      <c r="A1083" s="107" t="s">
        <v>17752</v>
      </c>
      <c r="B1083" s="89">
        <v>798</v>
      </c>
      <c r="C1083" s="89">
        <v>30072</v>
      </c>
      <c r="D1083" s="89">
        <v>1000</v>
      </c>
      <c r="E1083" s="89">
        <v>2</v>
      </c>
      <c r="F1083" s="89"/>
      <c r="G1083" s="21" t="str">
        <f>INDEX(Partner_details[name], MATCH(ggPay[[#This Row],[payee]], Partner_details[user id], 0))</f>
        <v>Varuzhan</v>
      </c>
      <c r="H1083" s="21" t="str">
        <f>INDEX(Partner_details[companyName], MATCH(ggPay[[#This Row],[payee]], Partner_details[user id], 0))</f>
        <v>Turqaget</v>
      </c>
      <c r="I1083" s="21" t="b">
        <f>ISNUMBER(MATCH(ggPay[[#This Row],[payer]], gg_teammates[ID], 0))</f>
        <v>1</v>
      </c>
      <c r="J1083" s="21" t="b">
        <f>OR(ISNUMBER(MATCH(ggPay[[#This Row],[payer]], $B$2:B1082, 0)), ISNUMBER(MATCH(ggPay[[#This Row],[payer]], B1084:$B$4998, 0)))</f>
        <v>1</v>
      </c>
      <c r="K1083" s="21" t="b">
        <v>0</v>
      </c>
      <c r="L1083" s="96" t="s">
        <v>5924</v>
      </c>
    </row>
    <row r="1084" spans="1:12">
      <c r="A1084" s="107" t="s">
        <v>17753</v>
      </c>
      <c r="B1084" s="89">
        <v>682217</v>
      </c>
      <c r="C1084" s="89">
        <v>757086</v>
      </c>
      <c r="D1084" s="89">
        <v>500</v>
      </c>
      <c r="E1084" s="89">
        <v>2</v>
      </c>
      <c r="F1084" s="89"/>
      <c r="G1084" s="21" t="str">
        <f>INDEX(Partner_details[name], MATCH(ggPay[[#This Row],[payee]], Partner_details[user id], 0))</f>
        <v>Elen</v>
      </c>
      <c r="H1084" s="21" t="str">
        <f>INDEX(Partner_details[companyName], MATCH(ggPay[[#This Row],[payee]], Partner_details[user id], 0))</f>
        <v>Lumen Coffee</v>
      </c>
      <c r="I1084" s="21" t="b">
        <f>ISNUMBER(MATCH(ggPay[[#This Row],[payer]], gg_teammates[ID], 0))</f>
        <v>0</v>
      </c>
      <c r="J1084" s="21" t="b">
        <f>OR(ISNUMBER(MATCH(ggPay[[#This Row],[payer]], $B$2:B1083, 0)), ISNUMBER(MATCH(ggPay[[#This Row],[payer]], B1085:$B$4998, 0)))</f>
        <v>0</v>
      </c>
      <c r="K1084" s="21" t="b">
        <v>1</v>
      </c>
      <c r="L1084" s="96" t="s">
        <v>6219</v>
      </c>
    </row>
    <row r="1085" spans="1:12">
      <c r="A1085" s="107" t="s">
        <v>17754</v>
      </c>
      <c r="B1085" s="89">
        <v>1112338</v>
      </c>
      <c r="C1085" s="89">
        <v>1091065</v>
      </c>
      <c r="D1085" s="89">
        <v>300</v>
      </c>
      <c r="E1085" s="89">
        <v>2</v>
      </c>
      <c r="F1085" s="89"/>
      <c r="G1085" s="21" t="str">
        <f>INDEX(Partner_details[name], MATCH(ggPay[[#This Row],[payee]], Partner_details[user id], 0))</f>
        <v>Gor navasardyan</v>
      </c>
      <c r="H1085" s="21" t="str">
        <f>INDEX(Partner_details[companyName], MATCH(ggPay[[#This Row],[payee]], Partner_details[user id], 0))</f>
        <v>Dodopizza</v>
      </c>
      <c r="I1085" s="21" t="b">
        <f>ISNUMBER(MATCH(ggPay[[#This Row],[payer]], gg_teammates[ID], 0))</f>
        <v>0</v>
      </c>
      <c r="J1085" s="21" t="b">
        <f>OR(ISNUMBER(MATCH(ggPay[[#This Row],[payer]], $B$2:B1084, 0)), ISNUMBER(MATCH(ggPay[[#This Row],[payer]], B1086:$B$4998, 0)))</f>
        <v>0</v>
      </c>
      <c r="K1085" s="21" t="b">
        <v>1</v>
      </c>
      <c r="L1085" s="96" t="s">
        <v>6219</v>
      </c>
    </row>
    <row r="1086" spans="1:12">
      <c r="A1086" s="107" t="s">
        <v>17755</v>
      </c>
      <c r="B1086" s="89">
        <v>825186</v>
      </c>
      <c r="C1086" s="89">
        <v>825186</v>
      </c>
      <c r="D1086" s="89">
        <v>50</v>
      </c>
      <c r="E1086" s="89">
        <v>2</v>
      </c>
      <c r="F1086" s="89"/>
      <c r="G1086" s="21" t="str">
        <f>INDEX(Partner_details[name], MATCH(ggPay[[#This Row],[payee]], Partner_details[user id], 0))</f>
        <v>Tigran</v>
      </c>
      <c r="H1086" s="21" t="str">
        <f>INDEX(Partner_details[companyName], MATCH(ggPay[[#This Row],[payee]], Partner_details[user id], 0))</f>
        <v>gg cjsc</v>
      </c>
      <c r="I1086" s="21" t="b">
        <f>ISNUMBER(MATCH(ggPay[[#This Row],[payer]], gg_teammates[ID], 0))</f>
        <v>1</v>
      </c>
      <c r="J1086" s="21" t="b">
        <f>OR(ISNUMBER(MATCH(ggPay[[#This Row],[payer]], $B$2:B1085, 0)), ISNUMBER(MATCH(ggPay[[#This Row],[payer]], B1087:$B$4998, 0)))</f>
        <v>1</v>
      </c>
      <c r="K1086" s="21" t="b">
        <v>0</v>
      </c>
      <c r="L1086" s="96" t="s">
        <v>5924</v>
      </c>
    </row>
    <row r="1087" spans="1:12">
      <c r="A1087" s="107" t="s">
        <v>17756</v>
      </c>
      <c r="B1087" s="89">
        <v>911725</v>
      </c>
      <c r="C1087" s="89">
        <v>918733</v>
      </c>
      <c r="D1087" s="89">
        <v>800</v>
      </c>
      <c r="E1087" s="89">
        <v>2</v>
      </c>
      <c r="F1087" s="89"/>
      <c r="G1087" s="21" t="e">
        <f>INDEX(Partner_details[name], MATCH(ggPay[[#This Row],[payee]], Partner_details[user id], 0))</f>
        <v>#N/A</v>
      </c>
      <c r="H1087" s="21" t="e">
        <f>INDEX(Partner_details[companyName], MATCH(ggPay[[#This Row],[payee]], Partner_details[user id], 0))</f>
        <v>#N/A</v>
      </c>
      <c r="I1087" s="21" t="b">
        <f>ISNUMBER(MATCH(ggPay[[#This Row],[payer]], gg_teammates[ID], 0))</f>
        <v>0</v>
      </c>
      <c r="J1087" s="21" t="b">
        <f>OR(ISNUMBER(MATCH(ggPay[[#This Row],[payer]], $B$2:B1086, 0)), ISNUMBER(MATCH(ggPay[[#This Row],[payer]], B1088:$B$4998, 0)))</f>
        <v>0</v>
      </c>
      <c r="K1087" s="21" t="b">
        <v>1</v>
      </c>
      <c r="L1087" s="96" t="s">
        <v>6219</v>
      </c>
    </row>
    <row r="1088" spans="1:12">
      <c r="A1088" s="107" t="s">
        <v>17757</v>
      </c>
      <c r="B1088" s="89">
        <v>231060</v>
      </c>
      <c r="C1088" s="89">
        <v>1109984</v>
      </c>
      <c r="D1088" s="89">
        <v>500</v>
      </c>
      <c r="E1088" s="89">
        <v>2</v>
      </c>
      <c r="F1088" s="89"/>
      <c r="G1088" s="21" t="str">
        <f>INDEX(Partner_details[name], MATCH(ggPay[[#This Row],[payee]], Partner_details[user id], 0))</f>
        <v>Dodo Kitchen</v>
      </c>
      <c r="H1088" s="21" t="str">
        <f>INDEX(Partner_details[companyName], MATCH(ggPay[[#This Row],[payee]], Partner_details[user id], 0))</f>
        <v>Dodopizza</v>
      </c>
      <c r="I1088" s="21" t="b">
        <f>ISNUMBER(MATCH(ggPay[[#This Row],[payer]], gg_teammates[ID], 0))</f>
        <v>1</v>
      </c>
      <c r="J1088" s="21" t="b">
        <f>OR(ISNUMBER(MATCH(ggPay[[#This Row],[payer]], $B$2:B1087, 0)), ISNUMBER(MATCH(ggPay[[#This Row],[payer]], B1089:$B$4998, 0)))</f>
        <v>1</v>
      </c>
      <c r="K1088" s="21" t="b">
        <v>0</v>
      </c>
      <c r="L1088" s="96" t="s">
        <v>5924</v>
      </c>
    </row>
    <row r="1089" spans="1:12">
      <c r="A1089" s="107" t="s">
        <v>17758</v>
      </c>
      <c r="B1089" s="89">
        <v>231060</v>
      </c>
      <c r="C1089" s="89">
        <v>1091079</v>
      </c>
      <c r="D1089" s="89">
        <v>500</v>
      </c>
      <c r="E1089" s="89">
        <v>2</v>
      </c>
      <c r="F1089" s="89"/>
      <c r="G1089" s="21" t="str">
        <f>INDEX(Partner_details[name], MATCH(ggPay[[#This Row],[payee]], Partner_details[user id], 0))</f>
        <v>Dodo kashier</v>
      </c>
      <c r="H1089" s="21" t="str">
        <f>INDEX(Partner_details[companyName], MATCH(ggPay[[#This Row],[payee]], Partner_details[user id], 0))</f>
        <v>Dodopizza</v>
      </c>
      <c r="I1089" s="21" t="b">
        <f>ISNUMBER(MATCH(ggPay[[#This Row],[payer]], gg_teammates[ID], 0))</f>
        <v>1</v>
      </c>
      <c r="J1089" s="21" t="b">
        <f>OR(ISNUMBER(MATCH(ggPay[[#This Row],[payer]], $B$2:B1088, 0)), ISNUMBER(MATCH(ggPay[[#This Row],[payer]], B1090:$B$4998, 0)))</f>
        <v>1</v>
      </c>
      <c r="K1089" s="21" t="b">
        <v>0</v>
      </c>
      <c r="L1089" s="96" t="s">
        <v>5924</v>
      </c>
    </row>
    <row r="1090" spans="1:12">
      <c r="A1090" s="107" t="s">
        <v>17759</v>
      </c>
      <c r="B1090" s="89">
        <v>17617</v>
      </c>
      <c r="C1090" s="89">
        <v>17617</v>
      </c>
      <c r="D1090" s="89">
        <v>300</v>
      </c>
      <c r="E1090" s="89">
        <v>2</v>
      </c>
      <c r="F1090" s="89"/>
      <c r="G1090" s="21" t="str">
        <f>INDEX(Partner_details[name], MATCH(ggPay[[#This Row],[payee]], Partner_details[user id], 0))</f>
        <v>Sargis</v>
      </c>
      <c r="H1090" s="21" t="str">
        <f>INDEX(Partner_details[companyName], MATCH(ggPay[[#This Row],[payee]], Partner_details[user id], 0))</f>
        <v>gg cjsc</v>
      </c>
      <c r="I1090" s="21" t="b">
        <f>ISNUMBER(MATCH(ggPay[[#This Row],[payer]], gg_teammates[ID], 0))</f>
        <v>1</v>
      </c>
      <c r="J1090" s="21" t="b">
        <f>OR(ISNUMBER(MATCH(ggPay[[#This Row],[payer]], $B$2:B1089, 0)), ISNUMBER(MATCH(ggPay[[#This Row],[payer]], B1091:$B$4998, 0)))</f>
        <v>1</v>
      </c>
      <c r="K1090" s="21" t="b">
        <v>0</v>
      </c>
      <c r="L1090" s="96" t="s">
        <v>5924</v>
      </c>
    </row>
    <row r="1091" spans="1:12">
      <c r="A1091" s="107" t="s">
        <v>17760</v>
      </c>
      <c r="B1091" s="89">
        <v>839</v>
      </c>
      <c r="C1091" s="89">
        <v>839</v>
      </c>
      <c r="D1091" s="89">
        <v>500</v>
      </c>
      <c r="E1091" s="89">
        <v>2</v>
      </c>
      <c r="F1091" s="89"/>
      <c r="G1091" s="21" t="str">
        <f>INDEX(Partner_details[name], MATCH(ggPay[[#This Row],[payee]], Partner_details[user id], 0))</f>
        <v>Armen Sanasaryan</v>
      </c>
      <c r="H1091" s="21" t="str">
        <f>INDEX(Partner_details[companyName], MATCH(ggPay[[#This Row],[payee]], Partner_details[user id], 0))</f>
        <v>gg cjsc</v>
      </c>
      <c r="I1091" s="21" t="b">
        <f>ISNUMBER(MATCH(ggPay[[#This Row],[payer]], gg_teammates[ID], 0))</f>
        <v>1</v>
      </c>
      <c r="J1091" s="21" t="b">
        <f>OR(ISNUMBER(MATCH(ggPay[[#This Row],[payer]], $B$2:B1090, 0)), ISNUMBER(MATCH(ggPay[[#This Row],[payer]], B1092:$B$4998, 0)))</f>
        <v>1</v>
      </c>
      <c r="K1091" s="21" t="b">
        <v>0</v>
      </c>
      <c r="L1091" s="96" t="s">
        <v>5924</v>
      </c>
    </row>
    <row r="1092" spans="1:12">
      <c r="A1092" s="107" t="s">
        <v>17761</v>
      </c>
      <c r="B1092" s="89">
        <v>825186</v>
      </c>
      <c r="C1092" s="89">
        <v>825186</v>
      </c>
      <c r="D1092" s="89">
        <v>10</v>
      </c>
      <c r="E1092" s="89">
        <v>2</v>
      </c>
      <c r="F1092" s="89"/>
      <c r="G1092" s="21" t="str">
        <f>INDEX(Partner_details[name], MATCH(ggPay[[#This Row],[payee]], Partner_details[user id], 0))</f>
        <v>Tigran</v>
      </c>
      <c r="H1092" s="21" t="str">
        <f>INDEX(Partner_details[companyName], MATCH(ggPay[[#This Row],[payee]], Partner_details[user id], 0))</f>
        <v>gg cjsc</v>
      </c>
      <c r="I1092" s="21" t="b">
        <f>ISNUMBER(MATCH(ggPay[[#This Row],[payer]], gg_teammates[ID], 0))</f>
        <v>1</v>
      </c>
      <c r="J1092" s="21" t="b">
        <f>OR(ISNUMBER(MATCH(ggPay[[#This Row],[payer]], $B$2:B1091, 0)), ISNUMBER(MATCH(ggPay[[#This Row],[payer]], B1093:$B$4998, 0)))</f>
        <v>1</v>
      </c>
      <c r="K1092" s="21" t="b">
        <v>0</v>
      </c>
      <c r="L1092" s="96" t="s">
        <v>6220</v>
      </c>
    </row>
    <row r="1093" spans="1:12">
      <c r="A1093" s="107" t="s">
        <v>17761</v>
      </c>
      <c r="B1093" s="89">
        <v>91561</v>
      </c>
      <c r="C1093" s="89">
        <v>105886</v>
      </c>
      <c r="D1093" s="89">
        <v>1000</v>
      </c>
      <c r="E1093" s="89">
        <v>2</v>
      </c>
      <c r="F1093" s="89"/>
      <c r="G1093" s="21" t="str">
        <f>INDEX(Partner_details[name], MATCH(ggPay[[#This Row],[payee]], Partner_details[user id], 0))</f>
        <v>Mov</v>
      </c>
      <c r="H1093" s="21" t="str">
        <f>INDEX(Partner_details[companyName], MATCH(ggPay[[#This Row],[payee]], Partner_details[user id], 0))</f>
        <v>Avetis Grigoryan</v>
      </c>
      <c r="I1093" s="21" t="b">
        <f>ISNUMBER(MATCH(ggPay[[#This Row],[payer]], gg_teammates[ID], 0))</f>
        <v>0</v>
      </c>
      <c r="J1093" s="21" t="b">
        <f>OR(ISNUMBER(MATCH(ggPay[[#This Row],[payer]], $B$2:B1092, 0)), ISNUMBER(MATCH(ggPay[[#This Row],[payer]], B1094:$B$4998, 0)))</f>
        <v>1</v>
      </c>
      <c r="K1093" s="21" t="b">
        <v>0</v>
      </c>
      <c r="L1093" s="96" t="s">
        <v>6220</v>
      </c>
    </row>
    <row r="1094" spans="1:12">
      <c r="A1094" s="107" t="s">
        <v>17762</v>
      </c>
      <c r="B1094" s="89">
        <v>825186</v>
      </c>
      <c r="C1094" s="89">
        <v>825186</v>
      </c>
      <c r="D1094" s="89">
        <v>50</v>
      </c>
      <c r="E1094" s="89">
        <v>2</v>
      </c>
      <c r="F1094" s="89"/>
      <c r="G1094" s="21" t="str">
        <f>INDEX(Partner_details[name], MATCH(ggPay[[#This Row],[payee]], Partner_details[user id], 0))</f>
        <v>Tigran</v>
      </c>
      <c r="H1094" s="21" t="str">
        <f>INDEX(Partner_details[companyName], MATCH(ggPay[[#This Row],[payee]], Partner_details[user id], 0))</f>
        <v>gg cjsc</v>
      </c>
      <c r="I1094" s="21" t="b">
        <f>ISNUMBER(MATCH(ggPay[[#This Row],[payer]], gg_teammates[ID], 0))</f>
        <v>1</v>
      </c>
      <c r="J1094" s="21" t="b">
        <f>OR(ISNUMBER(MATCH(ggPay[[#This Row],[payer]], $B$2:B1093, 0)), ISNUMBER(MATCH(ggPay[[#This Row],[payer]], B1095:$B$4998, 0)))</f>
        <v>1</v>
      </c>
      <c r="K1094" s="21" t="b">
        <v>0</v>
      </c>
      <c r="L1094" s="96" t="s">
        <v>5924</v>
      </c>
    </row>
    <row r="1095" spans="1:12">
      <c r="A1095" s="107" t="s">
        <v>17763</v>
      </c>
      <c r="B1095" s="89">
        <v>825186</v>
      </c>
      <c r="C1095" s="89">
        <v>825186</v>
      </c>
      <c r="D1095" s="89">
        <v>50</v>
      </c>
      <c r="E1095" s="89">
        <v>2</v>
      </c>
      <c r="F1095" s="89"/>
      <c r="G1095" s="21" t="str">
        <f>INDEX(Partner_details[name], MATCH(ggPay[[#This Row],[payee]], Partner_details[user id], 0))</f>
        <v>Tigran</v>
      </c>
      <c r="H1095" s="21" t="str">
        <f>INDEX(Partner_details[companyName], MATCH(ggPay[[#This Row],[payee]], Partner_details[user id], 0))</f>
        <v>gg cjsc</v>
      </c>
      <c r="I1095" s="21" t="b">
        <f>ISNUMBER(MATCH(ggPay[[#This Row],[payer]], gg_teammates[ID], 0))</f>
        <v>1</v>
      </c>
      <c r="J1095" s="21" t="b">
        <f>OR(ISNUMBER(MATCH(ggPay[[#This Row],[payer]], $B$2:B1094, 0)), ISNUMBER(MATCH(ggPay[[#This Row],[payer]], B1096:$B$4998, 0)))</f>
        <v>1</v>
      </c>
      <c r="K1095" s="21" t="b">
        <v>0</v>
      </c>
      <c r="L1095" s="96" t="s">
        <v>5924</v>
      </c>
    </row>
    <row r="1096" spans="1:12">
      <c r="A1096" s="107" t="s">
        <v>17764</v>
      </c>
      <c r="B1096" s="89">
        <v>839</v>
      </c>
      <c r="C1096" s="89">
        <v>839</v>
      </c>
      <c r="D1096" s="89">
        <v>500</v>
      </c>
      <c r="E1096" s="89">
        <v>2</v>
      </c>
      <c r="F1096" s="89"/>
      <c r="G1096" s="21" t="str">
        <f>INDEX(Partner_details[name], MATCH(ggPay[[#This Row],[payee]], Partner_details[user id], 0))</f>
        <v>Armen Sanasaryan</v>
      </c>
      <c r="H1096" s="21" t="str">
        <f>INDEX(Partner_details[companyName], MATCH(ggPay[[#This Row],[payee]], Partner_details[user id], 0))</f>
        <v>gg cjsc</v>
      </c>
      <c r="I1096" s="21" t="b">
        <f>ISNUMBER(MATCH(ggPay[[#This Row],[payer]], gg_teammates[ID], 0))</f>
        <v>1</v>
      </c>
      <c r="J1096" s="21" t="b">
        <f>OR(ISNUMBER(MATCH(ggPay[[#This Row],[payer]], $B$2:B1095, 0)), ISNUMBER(MATCH(ggPay[[#This Row],[payer]], B1097:$B$4998, 0)))</f>
        <v>1</v>
      </c>
      <c r="K1096" s="21" t="b">
        <v>0</v>
      </c>
      <c r="L1096" s="96" t="s">
        <v>5924</v>
      </c>
    </row>
    <row r="1097" spans="1:12">
      <c r="A1097" s="107" t="s">
        <v>17765</v>
      </c>
      <c r="B1097" s="89">
        <v>821204</v>
      </c>
      <c r="C1097" s="89">
        <v>825186</v>
      </c>
      <c r="D1097" s="89">
        <v>100</v>
      </c>
      <c r="E1097" s="89">
        <v>2</v>
      </c>
      <c r="F1097" s="89"/>
      <c r="G1097" s="21" t="str">
        <f>INDEX(Partner_details[name], MATCH(ggPay[[#This Row],[payee]], Partner_details[user id], 0))</f>
        <v>Tigran</v>
      </c>
      <c r="H1097" s="21" t="str">
        <f>INDEX(Partner_details[companyName], MATCH(ggPay[[#This Row],[payee]], Partner_details[user id], 0))</f>
        <v>gg cjsc</v>
      </c>
      <c r="I1097" s="21" t="b">
        <f>ISNUMBER(MATCH(ggPay[[#This Row],[payer]], gg_teammates[ID], 0))</f>
        <v>1</v>
      </c>
      <c r="J1097" s="21" t="b">
        <f>OR(ISNUMBER(MATCH(ggPay[[#This Row],[payer]], $B$2:B1096, 0)), ISNUMBER(MATCH(ggPay[[#This Row],[payer]], B1098:$B$4998, 0)))</f>
        <v>1</v>
      </c>
      <c r="K1097" s="21" t="b">
        <v>1</v>
      </c>
      <c r="L1097" s="96" t="s">
        <v>5924</v>
      </c>
    </row>
    <row r="1098" spans="1:12">
      <c r="A1098" s="107" t="s">
        <v>17766</v>
      </c>
      <c r="B1098" s="89">
        <v>17617</v>
      </c>
      <c r="C1098" s="89">
        <v>17617</v>
      </c>
      <c r="D1098" s="89">
        <v>300</v>
      </c>
      <c r="E1098" s="89">
        <v>2</v>
      </c>
      <c r="F1098" s="89"/>
      <c r="G1098" s="21" t="str">
        <f>INDEX(Partner_details[name], MATCH(ggPay[[#This Row],[payee]], Partner_details[user id], 0))</f>
        <v>Sargis</v>
      </c>
      <c r="H1098" s="21" t="str">
        <f>INDEX(Partner_details[companyName], MATCH(ggPay[[#This Row],[payee]], Partner_details[user id], 0))</f>
        <v>gg cjsc</v>
      </c>
      <c r="I1098" s="21" t="b">
        <f>ISNUMBER(MATCH(ggPay[[#This Row],[payer]], gg_teammates[ID], 0))</f>
        <v>1</v>
      </c>
      <c r="J1098" s="21" t="b">
        <f>OR(ISNUMBER(MATCH(ggPay[[#This Row],[payer]], $B$2:B1097, 0)), ISNUMBER(MATCH(ggPay[[#This Row],[payer]], B1099:$B$4998, 0)))</f>
        <v>1</v>
      </c>
      <c r="K1098" s="21" t="b">
        <v>0</v>
      </c>
      <c r="L1098" s="96" t="s">
        <v>5924</v>
      </c>
    </row>
    <row r="1099" spans="1:12">
      <c r="A1099" s="107" t="s">
        <v>17767</v>
      </c>
      <c r="B1099" s="89">
        <v>825186</v>
      </c>
      <c r="C1099" s="89">
        <v>1091079</v>
      </c>
      <c r="D1099" s="89">
        <v>50</v>
      </c>
      <c r="E1099" s="89">
        <v>2</v>
      </c>
      <c r="F1099" s="89"/>
      <c r="G1099" s="21" t="str">
        <f>INDEX(Partner_details[name], MATCH(ggPay[[#This Row],[payee]], Partner_details[user id], 0))</f>
        <v>Dodo kashier</v>
      </c>
      <c r="H1099" s="21" t="str">
        <f>INDEX(Partner_details[companyName], MATCH(ggPay[[#This Row],[payee]], Partner_details[user id], 0))</f>
        <v>Dodopizza</v>
      </c>
      <c r="I1099" s="21" t="b">
        <f>ISNUMBER(MATCH(ggPay[[#This Row],[payer]], gg_teammates[ID], 0))</f>
        <v>1</v>
      </c>
      <c r="J1099" s="21" t="b">
        <f>OR(ISNUMBER(MATCH(ggPay[[#This Row],[payer]], $B$2:B1098, 0)), ISNUMBER(MATCH(ggPay[[#This Row],[payer]], B1100:$B$4998, 0)))</f>
        <v>1</v>
      </c>
      <c r="K1099" s="21" t="b">
        <v>0</v>
      </c>
      <c r="L1099" s="96" t="s">
        <v>5924</v>
      </c>
    </row>
    <row r="1100" spans="1:12">
      <c r="A1100" s="107" t="s">
        <v>17768</v>
      </c>
      <c r="B1100" s="89">
        <v>825186</v>
      </c>
      <c r="C1100" s="89">
        <v>825186</v>
      </c>
      <c r="D1100" s="89">
        <v>100</v>
      </c>
      <c r="E1100" s="89">
        <v>2</v>
      </c>
      <c r="F1100" s="89"/>
      <c r="G1100" s="21" t="str">
        <f>INDEX(Partner_details[name], MATCH(ggPay[[#This Row],[payee]], Partner_details[user id], 0))</f>
        <v>Tigran</v>
      </c>
      <c r="H1100" s="21" t="str">
        <f>INDEX(Partner_details[companyName], MATCH(ggPay[[#This Row],[payee]], Partner_details[user id], 0))</f>
        <v>gg cjsc</v>
      </c>
      <c r="I1100" s="21" t="b">
        <f>ISNUMBER(MATCH(ggPay[[#This Row],[payer]], gg_teammates[ID], 0))</f>
        <v>1</v>
      </c>
      <c r="J1100" s="21" t="b">
        <f>OR(ISNUMBER(MATCH(ggPay[[#This Row],[payer]], $B$2:B1099, 0)), ISNUMBER(MATCH(ggPay[[#This Row],[payer]], B1101:$B$4998, 0)))</f>
        <v>1</v>
      </c>
      <c r="K1100" s="21" t="b">
        <v>0</v>
      </c>
      <c r="L1100" s="96" t="s">
        <v>5924</v>
      </c>
    </row>
    <row r="1101" spans="1:12">
      <c r="A1101" s="107" t="s">
        <v>17769</v>
      </c>
      <c r="B1101" s="89">
        <v>825186</v>
      </c>
      <c r="C1101" s="89">
        <v>825186</v>
      </c>
      <c r="D1101" s="89">
        <v>100</v>
      </c>
      <c r="E1101" s="89">
        <v>2</v>
      </c>
      <c r="F1101" s="89"/>
      <c r="G1101" s="21" t="str">
        <f>INDEX(Partner_details[name], MATCH(ggPay[[#This Row],[payee]], Partner_details[user id], 0))</f>
        <v>Tigran</v>
      </c>
      <c r="H1101" s="21" t="str">
        <f>INDEX(Partner_details[companyName], MATCH(ggPay[[#This Row],[payee]], Partner_details[user id], 0))</f>
        <v>gg cjsc</v>
      </c>
      <c r="I1101" s="21" t="b">
        <f>ISNUMBER(MATCH(ggPay[[#This Row],[payer]], gg_teammates[ID], 0))</f>
        <v>1</v>
      </c>
      <c r="J1101" s="21" t="b">
        <f>OR(ISNUMBER(MATCH(ggPay[[#This Row],[payer]], $B$2:B1100, 0)), ISNUMBER(MATCH(ggPay[[#This Row],[payer]], B1102:$B$4998, 0)))</f>
        <v>1</v>
      </c>
      <c r="K1101" s="21" t="b">
        <v>0</v>
      </c>
      <c r="L1101" s="96" t="s">
        <v>5924</v>
      </c>
    </row>
    <row r="1102" spans="1:12">
      <c r="A1102" s="107" t="s">
        <v>17770</v>
      </c>
      <c r="B1102" s="89">
        <v>825186</v>
      </c>
      <c r="C1102" s="89">
        <v>825186</v>
      </c>
      <c r="D1102" s="89">
        <v>100</v>
      </c>
      <c r="E1102" s="89">
        <v>2</v>
      </c>
      <c r="F1102" s="89"/>
      <c r="G1102" s="21" t="str">
        <f>INDEX(Partner_details[name], MATCH(ggPay[[#This Row],[payee]], Partner_details[user id], 0))</f>
        <v>Tigran</v>
      </c>
      <c r="H1102" s="21" t="str">
        <f>INDEX(Partner_details[companyName], MATCH(ggPay[[#This Row],[payee]], Partner_details[user id], 0))</f>
        <v>gg cjsc</v>
      </c>
      <c r="I1102" s="21" t="b">
        <f>ISNUMBER(MATCH(ggPay[[#This Row],[payer]], gg_teammates[ID], 0))</f>
        <v>1</v>
      </c>
      <c r="J1102" s="21" t="b">
        <f>OR(ISNUMBER(MATCH(ggPay[[#This Row],[payer]], $B$2:B1101, 0)), ISNUMBER(MATCH(ggPay[[#This Row],[payer]], B1103:$B$4998, 0)))</f>
        <v>1</v>
      </c>
      <c r="K1102" s="21" t="b">
        <v>0</v>
      </c>
      <c r="L1102" s="96" t="s">
        <v>5924</v>
      </c>
    </row>
    <row r="1103" spans="1:12">
      <c r="A1103" s="107" t="s">
        <v>17771</v>
      </c>
      <c r="B1103" s="89">
        <v>825186</v>
      </c>
      <c r="C1103" s="89">
        <v>248736</v>
      </c>
      <c r="D1103" s="89">
        <v>50</v>
      </c>
      <c r="E1103" s="89">
        <v>2</v>
      </c>
      <c r="F1103" s="89"/>
      <c r="G1103" s="21" t="str">
        <f>INDEX(Partner_details[name], MATCH(ggPay[[#This Row],[payee]], Partner_details[user id], 0))</f>
        <v>Karo</v>
      </c>
      <c r="H1103" s="21" t="str">
        <f>INDEX(Partner_details[companyName], MATCH(ggPay[[#This Row],[payee]], Partner_details[user id], 0))</f>
        <v>Venlo</v>
      </c>
      <c r="I1103" s="21" t="b">
        <f>ISNUMBER(MATCH(ggPay[[#This Row],[payer]], gg_teammates[ID], 0))</f>
        <v>1</v>
      </c>
      <c r="J1103" s="21" t="b">
        <f>OR(ISNUMBER(MATCH(ggPay[[#This Row],[payer]], $B$2:B1102, 0)), ISNUMBER(MATCH(ggPay[[#This Row],[payer]], B1104:$B$4998, 0)))</f>
        <v>1</v>
      </c>
      <c r="K1103" s="21" t="b">
        <v>0</v>
      </c>
      <c r="L1103" s="96" t="s">
        <v>5924</v>
      </c>
    </row>
    <row r="1104" spans="1:12">
      <c r="A1104" s="107" t="s">
        <v>17772</v>
      </c>
      <c r="B1104" s="89">
        <v>825186</v>
      </c>
      <c r="C1104" s="89">
        <v>248736</v>
      </c>
      <c r="D1104" s="89">
        <v>100</v>
      </c>
      <c r="E1104" s="89">
        <v>2</v>
      </c>
      <c r="F1104" s="89"/>
      <c r="G1104" s="21" t="str">
        <f>INDEX(Partner_details[name], MATCH(ggPay[[#This Row],[payee]], Partner_details[user id], 0))</f>
        <v>Karo</v>
      </c>
      <c r="H1104" s="21" t="str">
        <f>INDEX(Partner_details[companyName], MATCH(ggPay[[#This Row],[payee]], Partner_details[user id], 0))</f>
        <v>Venlo</v>
      </c>
      <c r="I1104" s="21" t="b">
        <f>ISNUMBER(MATCH(ggPay[[#This Row],[payer]], gg_teammates[ID], 0))</f>
        <v>1</v>
      </c>
      <c r="J1104" s="21" t="b">
        <f>OR(ISNUMBER(MATCH(ggPay[[#This Row],[payer]], $B$2:B1103, 0)), ISNUMBER(MATCH(ggPay[[#This Row],[payer]], B1105:$B$4998, 0)))</f>
        <v>1</v>
      </c>
      <c r="K1104" s="21" t="b">
        <v>0</v>
      </c>
      <c r="L1104" s="96" t="s">
        <v>5924</v>
      </c>
    </row>
    <row r="1105" spans="1:12">
      <c r="A1105" s="107" t="s">
        <v>17773</v>
      </c>
      <c r="B1105" s="89">
        <v>799832</v>
      </c>
      <c r="C1105" s="89">
        <v>272900</v>
      </c>
      <c r="D1105" s="89">
        <v>1000</v>
      </c>
      <c r="E1105" s="89">
        <v>2</v>
      </c>
      <c r="F1105" s="89"/>
      <c r="G1105" s="21" t="str">
        <f>INDEX(Partner_details[name], MATCH(ggPay[[#This Row],[payee]], Partner_details[user id], 0))</f>
        <v>Davit</v>
      </c>
      <c r="H1105" s="21" t="str">
        <f>INDEX(Partner_details[companyName], MATCH(ggPay[[#This Row],[payee]], Partner_details[user id], 0))</f>
        <v>gg cjsc</v>
      </c>
      <c r="I1105" s="21" t="b">
        <f>ISNUMBER(MATCH(ggPay[[#This Row],[payer]], gg_teammates[ID], 0))</f>
        <v>0</v>
      </c>
      <c r="J1105" s="21" t="b">
        <f>OR(ISNUMBER(MATCH(ggPay[[#This Row],[payer]], $B$2:B1104, 0)), ISNUMBER(MATCH(ggPay[[#This Row],[payer]], B1106:$B$4998, 0)))</f>
        <v>0</v>
      </c>
      <c r="K1105" s="21" t="b">
        <v>1</v>
      </c>
      <c r="L1105" s="96" t="s">
        <v>6222</v>
      </c>
    </row>
    <row r="1106" spans="1:12">
      <c r="A1106" s="107" t="s">
        <v>17774</v>
      </c>
      <c r="B1106" s="89">
        <v>910292</v>
      </c>
      <c r="C1106" s="89">
        <v>1091620</v>
      </c>
      <c r="D1106" s="89">
        <v>800</v>
      </c>
      <c r="E1106" s="89">
        <v>2</v>
      </c>
      <c r="F1106" s="89"/>
      <c r="G1106" s="21" t="e">
        <f>INDEX(Partner_details[name], MATCH(ggPay[[#This Row],[payee]], Partner_details[user id], 0))</f>
        <v>#N/A</v>
      </c>
      <c r="H1106" s="21" t="e">
        <f>INDEX(Partner_details[companyName], MATCH(ggPay[[#This Row],[payee]], Partner_details[user id], 0))</f>
        <v>#N/A</v>
      </c>
      <c r="I1106" s="21" t="b">
        <f>ISNUMBER(MATCH(ggPay[[#This Row],[payer]], gg_teammates[ID], 0))</f>
        <v>0</v>
      </c>
      <c r="J1106" s="21" t="b">
        <f>OR(ISNUMBER(MATCH(ggPay[[#This Row],[payer]], $B$2:B1105, 0)), ISNUMBER(MATCH(ggPay[[#This Row],[payer]], B1107:$B$4998, 0)))</f>
        <v>1</v>
      </c>
      <c r="K1106" s="21" t="b">
        <v>0</v>
      </c>
      <c r="L1106" s="96" t="s">
        <v>5924</v>
      </c>
    </row>
    <row r="1107" spans="1:12">
      <c r="A1107" s="107" t="s">
        <v>17775</v>
      </c>
      <c r="B1107" s="89">
        <v>731973</v>
      </c>
      <c r="C1107" s="89">
        <v>105886</v>
      </c>
      <c r="D1107" s="89">
        <v>3000</v>
      </c>
      <c r="E1107" s="89">
        <v>2</v>
      </c>
      <c r="F1107" s="89"/>
      <c r="G1107" s="21" t="str">
        <f>INDEX(Partner_details[name], MATCH(ggPay[[#This Row],[payee]], Partner_details[user id], 0))</f>
        <v>Mov</v>
      </c>
      <c r="H1107" s="21" t="str">
        <f>INDEX(Partner_details[companyName], MATCH(ggPay[[#This Row],[payee]], Partner_details[user id], 0))</f>
        <v>Avetis Grigoryan</v>
      </c>
      <c r="I1107" s="21" t="b">
        <f>ISNUMBER(MATCH(ggPay[[#This Row],[payer]], gg_teammates[ID], 0))</f>
        <v>0</v>
      </c>
      <c r="J1107" s="21" t="b">
        <f>OR(ISNUMBER(MATCH(ggPay[[#This Row],[payer]], $B$2:B1106, 0)), ISNUMBER(MATCH(ggPay[[#This Row],[payer]], B1108:$B$4998, 0)))</f>
        <v>0</v>
      </c>
      <c r="K1107" s="21" t="b">
        <v>1</v>
      </c>
      <c r="L1107" s="96" t="s">
        <v>6219</v>
      </c>
    </row>
    <row r="1108" spans="1:12">
      <c r="A1108" s="107" t="s">
        <v>17776</v>
      </c>
      <c r="B1108" s="89">
        <v>348221</v>
      </c>
      <c r="C1108" s="89">
        <v>918733</v>
      </c>
      <c r="D1108" s="89">
        <v>300</v>
      </c>
      <c r="E1108" s="89">
        <v>2</v>
      </c>
      <c r="F1108" s="89"/>
      <c r="G1108" s="21" t="e">
        <f>INDEX(Partner_details[name], MATCH(ggPay[[#This Row],[payee]], Partner_details[user id], 0))</f>
        <v>#N/A</v>
      </c>
      <c r="H1108" s="21" t="e">
        <f>INDEX(Partner_details[companyName], MATCH(ggPay[[#This Row],[payee]], Partner_details[user id], 0))</f>
        <v>#N/A</v>
      </c>
      <c r="I1108" s="21" t="b">
        <f>ISNUMBER(MATCH(ggPay[[#This Row],[payer]], gg_teammates[ID], 0))</f>
        <v>0</v>
      </c>
      <c r="J1108" s="21" t="b">
        <f>OR(ISNUMBER(MATCH(ggPay[[#This Row],[payer]], $B$2:B1107, 0)), ISNUMBER(MATCH(ggPay[[#This Row],[payer]], B1109:$B$4998, 0)))</f>
        <v>0</v>
      </c>
      <c r="K1108" s="21" t="b">
        <v>1</v>
      </c>
      <c r="L1108" s="96" t="s">
        <v>6215</v>
      </c>
    </row>
    <row r="1109" spans="1:12">
      <c r="A1109" s="107" t="s">
        <v>17777</v>
      </c>
      <c r="B1109" s="89">
        <v>231060</v>
      </c>
      <c r="C1109" s="89">
        <v>272900</v>
      </c>
      <c r="D1109" s="89">
        <v>3000</v>
      </c>
      <c r="E1109" s="89">
        <v>2</v>
      </c>
      <c r="F1109" s="89"/>
      <c r="G1109" s="21" t="str">
        <f>INDEX(Partner_details[name], MATCH(ggPay[[#This Row],[payee]], Partner_details[user id], 0))</f>
        <v>Davit</v>
      </c>
      <c r="H1109" s="21" t="str">
        <f>INDEX(Partner_details[companyName], MATCH(ggPay[[#This Row],[payee]], Partner_details[user id], 0))</f>
        <v>gg cjsc</v>
      </c>
      <c r="I1109" s="21" t="b">
        <f>ISNUMBER(MATCH(ggPay[[#This Row],[payer]], gg_teammates[ID], 0))</f>
        <v>1</v>
      </c>
      <c r="J1109" s="21" t="b">
        <f>OR(ISNUMBER(MATCH(ggPay[[#This Row],[payer]], $B$2:B1108, 0)), ISNUMBER(MATCH(ggPay[[#This Row],[payer]], B1110:$B$4998, 0)))</f>
        <v>1</v>
      </c>
      <c r="K1109" s="21" t="b">
        <v>0</v>
      </c>
      <c r="L1109" s="96" t="s">
        <v>5924</v>
      </c>
    </row>
    <row r="1110" spans="1:12">
      <c r="A1110" s="107" t="s">
        <v>17778</v>
      </c>
      <c r="B1110" s="89">
        <v>627160</v>
      </c>
      <c r="C1110" s="89">
        <v>272900</v>
      </c>
      <c r="D1110" s="89">
        <v>3000</v>
      </c>
      <c r="E1110" s="89">
        <v>2</v>
      </c>
      <c r="F1110" s="89"/>
      <c r="G1110" s="21" t="str">
        <f>INDEX(Partner_details[name], MATCH(ggPay[[#This Row],[payee]], Partner_details[user id], 0))</f>
        <v>Davit</v>
      </c>
      <c r="H1110" s="21" t="str">
        <f>INDEX(Partner_details[companyName], MATCH(ggPay[[#This Row],[payee]], Partner_details[user id], 0))</f>
        <v>gg cjsc</v>
      </c>
      <c r="I1110" s="21" t="b">
        <f>ISNUMBER(MATCH(ggPay[[#This Row],[payer]], gg_teammates[ID], 0))</f>
        <v>1</v>
      </c>
      <c r="J1110" s="21" t="b">
        <f>OR(ISNUMBER(MATCH(ggPay[[#This Row],[payer]], $B$2:B1109, 0)), ISNUMBER(MATCH(ggPay[[#This Row],[payer]], B1111:$B$4998, 0)))</f>
        <v>1</v>
      </c>
      <c r="K1110" s="21" t="b">
        <v>0</v>
      </c>
      <c r="L1110" s="96" t="s">
        <v>5924</v>
      </c>
    </row>
    <row r="1111" spans="1:12" hidden="1">
      <c r="A1111" s="107" t="s">
        <v>17779</v>
      </c>
      <c r="B1111" s="89">
        <v>627160</v>
      </c>
      <c r="C1111" s="89">
        <v>272900</v>
      </c>
      <c r="D1111" s="89">
        <v>3000</v>
      </c>
      <c r="E1111" s="89">
        <v>3</v>
      </c>
      <c r="F1111" s="89" t="s">
        <v>5939</v>
      </c>
      <c r="G1111" s="21" t="str">
        <f>INDEX(Partner_details[name], MATCH(ggPay[[#This Row],[payee]], Partner_details[user id], 0))</f>
        <v>Davit</v>
      </c>
      <c r="H1111" s="21" t="str">
        <f>INDEX(Partner_details[companyName], MATCH(ggPay[[#This Row],[payee]], Partner_details[user id], 0))</f>
        <v>gg cjsc</v>
      </c>
      <c r="I1111" s="21" t="b">
        <f>ISNUMBER(MATCH(ggPay[[#This Row],[payer]], gg_teammates[ID], 0))</f>
        <v>1</v>
      </c>
      <c r="J1111" s="21" t="b">
        <f>OR(ISNUMBER(MATCH(ggPay[[#This Row],[payer]], $B$2:B1110, 0)), ISNUMBER(MATCH(ggPay[[#This Row],[payer]], B1112:$B$4998, 0)))</f>
        <v>1</v>
      </c>
      <c r="K1111" s="21" t="b">
        <v>0</v>
      </c>
      <c r="L1111" s="96" t="s">
        <v>5924</v>
      </c>
    </row>
    <row r="1112" spans="1:12">
      <c r="A1112" s="107" t="s">
        <v>17780</v>
      </c>
      <c r="B1112" s="89">
        <v>546960</v>
      </c>
      <c r="C1112" s="89">
        <v>1091620</v>
      </c>
      <c r="D1112" s="89">
        <v>800</v>
      </c>
      <c r="E1112" s="89">
        <v>2</v>
      </c>
      <c r="F1112" s="89"/>
      <c r="G1112" s="21" t="e">
        <f>INDEX(Partner_details[name], MATCH(ggPay[[#This Row],[payee]], Partner_details[user id], 0))</f>
        <v>#N/A</v>
      </c>
      <c r="H1112" s="21" t="e">
        <f>INDEX(Partner_details[companyName], MATCH(ggPay[[#This Row],[payee]], Partner_details[user id], 0))</f>
        <v>#N/A</v>
      </c>
      <c r="I1112" s="21" t="b">
        <f>ISNUMBER(MATCH(ggPay[[#This Row],[payer]], gg_teammates[ID], 0))</f>
        <v>0</v>
      </c>
      <c r="J1112" s="21" t="b">
        <f>OR(ISNUMBER(MATCH(ggPay[[#This Row],[payer]], $B$2:B1111, 0)), ISNUMBER(MATCH(ggPay[[#This Row],[payer]], B1113:$B$4998, 0)))</f>
        <v>0</v>
      </c>
      <c r="K1112" s="21" t="b">
        <v>1</v>
      </c>
      <c r="L1112" s="96" t="s">
        <v>6223</v>
      </c>
    </row>
    <row r="1113" spans="1:12">
      <c r="A1113" s="107" t="s">
        <v>17781</v>
      </c>
      <c r="B1113" s="89">
        <v>798</v>
      </c>
      <c r="C1113" s="89">
        <v>825186</v>
      </c>
      <c r="D1113" s="89">
        <v>300</v>
      </c>
      <c r="E1113" s="89">
        <v>2</v>
      </c>
      <c r="F1113" s="89"/>
      <c r="G1113" s="21" t="str">
        <f>INDEX(Partner_details[name], MATCH(ggPay[[#This Row],[payee]], Partner_details[user id], 0))</f>
        <v>Tigran</v>
      </c>
      <c r="H1113" s="21" t="str">
        <f>INDEX(Partner_details[companyName], MATCH(ggPay[[#This Row],[payee]], Partner_details[user id], 0))</f>
        <v>gg cjsc</v>
      </c>
      <c r="I1113" s="21" t="b">
        <f>ISNUMBER(MATCH(ggPay[[#This Row],[payer]], gg_teammates[ID], 0))</f>
        <v>1</v>
      </c>
      <c r="J1113" s="21" t="b">
        <f>OR(ISNUMBER(MATCH(ggPay[[#This Row],[payer]], $B$2:B1112, 0)), ISNUMBER(MATCH(ggPay[[#This Row],[payer]], B1114:$B$4998, 0)))</f>
        <v>1</v>
      </c>
      <c r="K1113" s="21" t="b">
        <v>0</v>
      </c>
      <c r="L1113" s="96" t="s">
        <v>5924</v>
      </c>
    </row>
    <row r="1114" spans="1:12" hidden="1">
      <c r="A1114" s="107" t="s">
        <v>17782</v>
      </c>
      <c r="B1114" s="89">
        <v>111609</v>
      </c>
      <c r="C1114" s="89">
        <v>527526</v>
      </c>
      <c r="D1114" s="89">
        <v>1000</v>
      </c>
      <c r="E1114" s="89">
        <v>3</v>
      </c>
      <c r="F1114" s="89" t="s">
        <v>5934</v>
      </c>
      <c r="G1114" s="21" t="str">
        <f>INDEX(Partner_details[name], MATCH(ggPay[[#This Row],[payee]], Partner_details[user id], 0))</f>
        <v>Bardak</v>
      </c>
      <c r="H1114" s="21" t="str">
        <f>INDEX(Partner_details[companyName], MATCH(ggPay[[#This Row],[payee]], Partner_details[user id], 0))</f>
        <v>Bardak</v>
      </c>
      <c r="I1114" s="21" t="b">
        <f>ISNUMBER(MATCH(ggPay[[#This Row],[payer]], gg_teammates[ID], 0))</f>
        <v>0</v>
      </c>
      <c r="J1114" s="21" t="b">
        <f>OR(ISNUMBER(MATCH(ggPay[[#This Row],[payer]], $B$2:B1113, 0)), ISNUMBER(MATCH(ggPay[[#This Row],[payer]], B1115:$B$4998, 0)))</f>
        <v>0</v>
      </c>
      <c r="K1114" s="21" t="b">
        <v>1</v>
      </c>
      <c r="L1114" s="96" t="s">
        <v>6223</v>
      </c>
    </row>
    <row r="1115" spans="1:12">
      <c r="A1115" s="107" t="s">
        <v>17783</v>
      </c>
      <c r="B1115" s="89">
        <v>281359</v>
      </c>
      <c r="C1115" s="89">
        <v>527526</v>
      </c>
      <c r="D1115" s="89">
        <v>1000</v>
      </c>
      <c r="E1115" s="89">
        <v>2</v>
      </c>
      <c r="F1115" s="89"/>
      <c r="G1115" s="21" t="str">
        <f>INDEX(Partner_details[name], MATCH(ggPay[[#This Row],[payee]], Partner_details[user id], 0))</f>
        <v>Bardak</v>
      </c>
      <c r="H1115" s="21" t="str">
        <f>INDEX(Partner_details[companyName], MATCH(ggPay[[#This Row],[payee]], Partner_details[user id], 0))</f>
        <v>Bardak</v>
      </c>
      <c r="I1115" s="21" t="b">
        <f>ISNUMBER(MATCH(ggPay[[#This Row],[payer]], gg_teammates[ID], 0))</f>
        <v>0</v>
      </c>
      <c r="J1115" s="21" t="b">
        <f>OR(ISNUMBER(MATCH(ggPay[[#This Row],[payer]], $B$2:B1114, 0)), ISNUMBER(MATCH(ggPay[[#This Row],[payer]], B1116:$B$4998, 0)))</f>
        <v>0</v>
      </c>
      <c r="K1115" s="21" t="b">
        <v>1</v>
      </c>
      <c r="L1115" s="96" t="s">
        <v>6224</v>
      </c>
    </row>
    <row r="1116" spans="1:12">
      <c r="A1116" s="107" t="s">
        <v>17784</v>
      </c>
      <c r="B1116" s="89">
        <v>74501</v>
      </c>
      <c r="C1116" s="89">
        <v>105886</v>
      </c>
      <c r="D1116" s="89">
        <v>5000</v>
      </c>
      <c r="E1116" s="89">
        <v>2</v>
      </c>
      <c r="F1116" s="89"/>
      <c r="G1116" s="21" t="str">
        <f>INDEX(Partner_details[name], MATCH(ggPay[[#This Row],[payee]], Partner_details[user id], 0))</f>
        <v>Mov</v>
      </c>
      <c r="H1116" s="21" t="str">
        <f>INDEX(Partner_details[companyName], MATCH(ggPay[[#This Row],[payee]], Partner_details[user id], 0))</f>
        <v>Avetis Grigoryan</v>
      </c>
      <c r="I1116" s="21" t="b">
        <f>ISNUMBER(MATCH(ggPay[[#This Row],[payer]], gg_teammates[ID], 0))</f>
        <v>0</v>
      </c>
      <c r="J1116" s="21" t="b">
        <f>OR(ISNUMBER(MATCH(ggPay[[#This Row],[payer]], $B$2:B1115, 0)), ISNUMBER(MATCH(ggPay[[#This Row],[payer]], B1117:$B$4998, 0)))</f>
        <v>1</v>
      </c>
      <c r="K1116" s="21" t="b">
        <v>0</v>
      </c>
      <c r="L1116" s="96" t="s">
        <v>6225</v>
      </c>
    </row>
    <row r="1117" spans="1:12">
      <c r="A1117" s="107" t="s">
        <v>17785</v>
      </c>
      <c r="B1117" s="89">
        <v>119480</v>
      </c>
      <c r="C1117" s="89">
        <v>6596</v>
      </c>
      <c r="D1117" s="89">
        <v>1000</v>
      </c>
      <c r="E1117" s="89">
        <v>2</v>
      </c>
      <c r="F1117" s="89"/>
      <c r="G1117" s="21" t="str">
        <f>INDEX(Partner_details[name], MATCH(ggPay[[#This Row],[payee]], Partner_details[user id], 0))</f>
        <v>Ethnoraph</v>
      </c>
      <c r="H1117" s="21" t="str">
        <f>INDEX(Partner_details[companyName], MATCH(ggPay[[#This Row],[payee]], Partner_details[user id], 0))</f>
        <v>Beer Academy</v>
      </c>
      <c r="I1117" s="21" t="b">
        <f>ISNUMBER(MATCH(ggPay[[#This Row],[payer]], gg_teammates[ID], 0))</f>
        <v>0</v>
      </c>
      <c r="J1117" s="21" t="b">
        <f>OR(ISNUMBER(MATCH(ggPay[[#This Row],[payer]], $B$2:B1116, 0)), ISNUMBER(MATCH(ggPay[[#This Row],[payer]], B1118:$B$4998, 0)))</f>
        <v>0</v>
      </c>
      <c r="K1117" s="21" t="b">
        <v>1</v>
      </c>
      <c r="L1117" s="96" t="s">
        <v>6225</v>
      </c>
    </row>
    <row r="1118" spans="1:12">
      <c r="A1118" s="107" t="s">
        <v>17786</v>
      </c>
      <c r="B1118" s="89">
        <v>825186</v>
      </c>
      <c r="C1118" s="89">
        <v>825186</v>
      </c>
      <c r="D1118" s="89">
        <v>300</v>
      </c>
      <c r="E1118" s="89">
        <v>2</v>
      </c>
      <c r="F1118" s="89"/>
      <c r="G1118" s="21" t="str">
        <f>INDEX(Partner_details[name], MATCH(ggPay[[#This Row],[payee]], Partner_details[user id], 0))</f>
        <v>Tigran</v>
      </c>
      <c r="H1118" s="21" t="str">
        <f>INDEX(Partner_details[companyName], MATCH(ggPay[[#This Row],[payee]], Partner_details[user id], 0))</f>
        <v>gg cjsc</v>
      </c>
      <c r="I1118" s="21" t="b">
        <f>ISNUMBER(MATCH(ggPay[[#This Row],[payer]], gg_teammates[ID], 0))</f>
        <v>1</v>
      </c>
      <c r="J1118" s="21" t="b">
        <f>OR(ISNUMBER(MATCH(ggPay[[#This Row],[payer]], $B$2:B1117, 0)), ISNUMBER(MATCH(ggPay[[#This Row],[payer]], B1119:$B$4998, 0)))</f>
        <v>1</v>
      </c>
      <c r="K1118" s="21" t="b">
        <v>0</v>
      </c>
      <c r="L1118" s="96" t="s">
        <v>5924</v>
      </c>
    </row>
    <row r="1119" spans="1:12">
      <c r="A1119" s="107" t="s">
        <v>17787</v>
      </c>
      <c r="B1119" s="89">
        <v>1109435</v>
      </c>
      <c r="C1119" s="89">
        <v>1091356</v>
      </c>
      <c r="D1119" s="89">
        <v>300</v>
      </c>
      <c r="E1119" s="89">
        <v>2</v>
      </c>
      <c r="F1119" s="89"/>
      <c r="G1119" s="21" t="str">
        <f>INDEX(Partner_details[name], MATCH(ggPay[[#This Row],[payee]], Partner_details[user id], 0))</f>
        <v>Malocco</v>
      </c>
      <c r="H1119" s="21" t="str">
        <f>INDEX(Partner_details[companyName], MATCH(ggPay[[#This Row],[payee]], Partner_details[user id], 0))</f>
        <v>Malocco</v>
      </c>
      <c r="I1119" s="21" t="b">
        <f>ISNUMBER(MATCH(ggPay[[#This Row],[payer]], gg_teammates[ID], 0))</f>
        <v>0</v>
      </c>
      <c r="J1119" s="21" t="b">
        <f>OR(ISNUMBER(MATCH(ggPay[[#This Row],[payer]], $B$2:B1118, 0)), ISNUMBER(MATCH(ggPay[[#This Row],[payer]], B1120:$B$4998, 0)))</f>
        <v>1</v>
      </c>
      <c r="K1119" s="21" t="b">
        <v>1</v>
      </c>
      <c r="L1119" s="96" t="s">
        <v>5924</v>
      </c>
    </row>
    <row r="1120" spans="1:12">
      <c r="A1120" s="107" t="s">
        <v>17788</v>
      </c>
      <c r="B1120" s="89">
        <v>299967</v>
      </c>
      <c r="C1120" s="89">
        <v>325453</v>
      </c>
      <c r="D1120" s="89">
        <v>300</v>
      </c>
      <c r="E1120" s="89">
        <v>2</v>
      </c>
      <c r="F1120" s="89"/>
      <c r="G1120" s="21" t="e">
        <f>INDEX(Partner_details[name], MATCH(ggPay[[#This Row],[payee]], Partner_details[user id], 0))</f>
        <v>#N/A</v>
      </c>
      <c r="H1120" s="21" t="e">
        <f>INDEX(Partner_details[companyName], MATCH(ggPay[[#This Row],[payee]], Partner_details[user id], 0))</f>
        <v>#N/A</v>
      </c>
      <c r="I1120" s="21" t="b">
        <f>ISNUMBER(MATCH(ggPay[[#This Row],[payer]], gg_teammates[ID], 0))</f>
        <v>1</v>
      </c>
      <c r="J1120" s="21" t="b">
        <f>OR(ISNUMBER(MATCH(ggPay[[#This Row],[payer]], $B$2:B1119, 0)), ISNUMBER(MATCH(ggPay[[#This Row],[payer]], B1121:$B$4998, 0)))</f>
        <v>1</v>
      </c>
      <c r="K1120" s="21" t="b">
        <v>1</v>
      </c>
      <c r="L1120" s="96" t="s">
        <v>5924</v>
      </c>
    </row>
    <row r="1121" spans="1:12">
      <c r="A1121" s="107" t="s">
        <v>17789</v>
      </c>
      <c r="B1121" s="89">
        <v>798</v>
      </c>
      <c r="C1121" s="89">
        <v>30072</v>
      </c>
      <c r="D1121" s="89">
        <v>1000</v>
      </c>
      <c r="E1121" s="89">
        <v>2</v>
      </c>
      <c r="F1121" s="89"/>
      <c r="G1121" s="21" t="str">
        <f>INDEX(Partner_details[name], MATCH(ggPay[[#This Row],[payee]], Partner_details[user id], 0))</f>
        <v>Varuzhan</v>
      </c>
      <c r="H1121" s="21" t="str">
        <f>INDEX(Partner_details[companyName], MATCH(ggPay[[#This Row],[payee]], Partner_details[user id], 0))</f>
        <v>Turqaget</v>
      </c>
      <c r="I1121" s="21" t="b">
        <f>ISNUMBER(MATCH(ggPay[[#This Row],[payer]], gg_teammates[ID], 0))</f>
        <v>1</v>
      </c>
      <c r="J1121" s="21" t="b">
        <f>OR(ISNUMBER(MATCH(ggPay[[#This Row],[payer]], $B$2:B1120, 0)), ISNUMBER(MATCH(ggPay[[#This Row],[payer]], B1122:$B$4998, 0)))</f>
        <v>1</v>
      </c>
      <c r="K1121" s="21" t="b">
        <v>0</v>
      </c>
      <c r="L1121" s="96" t="s">
        <v>5924</v>
      </c>
    </row>
    <row r="1122" spans="1:12">
      <c r="A1122" s="107" t="s">
        <v>17790</v>
      </c>
      <c r="B1122" s="89">
        <v>825186</v>
      </c>
      <c r="C1122" s="89">
        <v>854630</v>
      </c>
      <c r="D1122" s="89">
        <v>500</v>
      </c>
      <c r="E1122" s="89">
        <v>2</v>
      </c>
      <c r="F1122" s="89"/>
      <c r="G1122" s="21" t="str">
        <f>INDEX(Partner_details[name], MATCH(ggPay[[#This Row],[payee]], Partner_details[user id], 0))</f>
        <v>Lina</v>
      </c>
      <c r="H1122" s="21" t="str">
        <f>INDEX(Partner_details[companyName], MATCH(ggPay[[#This Row],[payee]], Partner_details[user id], 0))</f>
        <v>gg cjsc</v>
      </c>
      <c r="I1122" s="21" t="b">
        <f>ISNUMBER(MATCH(ggPay[[#This Row],[payer]], gg_teammates[ID], 0))</f>
        <v>1</v>
      </c>
      <c r="J1122" s="21" t="b">
        <f>OR(ISNUMBER(MATCH(ggPay[[#This Row],[payer]], $B$2:B1121, 0)), ISNUMBER(MATCH(ggPay[[#This Row],[payer]], B1123:$B$4998, 0)))</f>
        <v>1</v>
      </c>
      <c r="K1122" s="21" t="b">
        <v>0</v>
      </c>
      <c r="L1122" s="96" t="s">
        <v>5924</v>
      </c>
    </row>
    <row r="1123" spans="1:12">
      <c r="A1123" s="107" t="s">
        <v>17791</v>
      </c>
      <c r="B1123" s="89">
        <v>209681</v>
      </c>
      <c r="C1123" s="89">
        <v>527526</v>
      </c>
      <c r="D1123" s="89">
        <v>2000</v>
      </c>
      <c r="E1123" s="89">
        <v>2</v>
      </c>
      <c r="F1123" s="89"/>
      <c r="G1123" s="21" t="str">
        <f>INDEX(Partner_details[name], MATCH(ggPay[[#This Row],[payee]], Partner_details[user id], 0))</f>
        <v>Bardak</v>
      </c>
      <c r="H1123" s="21" t="str">
        <f>INDEX(Partner_details[companyName], MATCH(ggPay[[#This Row],[payee]], Partner_details[user id], 0))</f>
        <v>Bardak</v>
      </c>
      <c r="I1123" s="21" t="b">
        <f>ISNUMBER(MATCH(ggPay[[#This Row],[payer]], gg_teammates[ID], 0))</f>
        <v>0</v>
      </c>
      <c r="J1123" s="21" t="b">
        <f>OR(ISNUMBER(MATCH(ggPay[[#This Row],[payer]], $B$2:B1122, 0)), ISNUMBER(MATCH(ggPay[[#This Row],[payer]], B1124:$B$4998, 0)))</f>
        <v>0</v>
      </c>
      <c r="K1123" s="21" t="b">
        <v>1</v>
      </c>
      <c r="L1123" s="96" t="s">
        <v>5924</v>
      </c>
    </row>
    <row r="1124" spans="1:12">
      <c r="A1124" s="107" t="s">
        <v>17792</v>
      </c>
      <c r="B1124" s="89">
        <v>839</v>
      </c>
      <c r="C1124" s="89">
        <v>839</v>
      </c>
      <c r="D1124" s="89">
        <v>300</v>
      </c>
      <c r="E1124" s="89">
        <v>2</v>
      </c>
      <c r="F1124" s="89"/>
      <c r="G1124" s="21" t="str">
        <f>INDEX(Partner_details[name], MATCH(ggPay[[#This Row],[payee]], Partner_details[user id], 0))</f>
        <v>Armen Sanasaryan</v>
      </c>
      <c r="H1124" s="21" t="str">
        <f>INDEX(Partner_details[companyName], MATCH(ggPay[[#This Row],[payee]], Partner_details[user id], 0))</f>
        <v>gg cjsc</v>
      </c>
      <c r="I1124" s="21" t="b">
        <f>ISNUMBER(MATCH(ggPay[[#This Row],[payer]], gg_teammates[ID], 0))</f>
        <v>1</v>
      </c>
      <c r="J1124" s="21" t="b">
        <f>OR(ISNUMBER(MATCH(ggPay[[#This Row],[payer]], $B$2:B1123, 0)), ISNUMBER(MATCH(ggPay[[#This Row],[payer]], B1125:$B$4998, 0)))</f>
        <v>1</v>
      </c>
      <c r="K1124" s="21" t="b">
        <v>0</v>
      </c>
      <c r="L1124" s="96" t="s">
        <v>5924</v>
      </c>
    </row>
    <row r="1125" spans="1:12">
      <c r="A1125" s="107" t="s">
        <v>17793</v>
      </c>
      <c r="B1125" s="89">
        <v>862393</v>
      </c>
      <c r="C1125" s="89">
        <v>105886</v>
      </c>
      <c r="D1125" s="89">
        <v>1000</v>
      </c>
      <c r="E1125" s="89">
        <v>2</v>
      </c>
      <c r="F1125" s="89"/>
      <c r="G1125" s="21" t="str">
        <f>INDEX(Partner_details[name], MATCH(ggPay[[#This Row],[payee]], Partner_details[user id], 0))</f>
        <v>Mov</v>
      </c>
      <c r="H1125" s="21" t="str">
        <f>INDEX(Partner_details[companyName], MATCH(ggPay[[#This Row],[payee]], Partner_details[user id], 0))</f>
        <v>Avetis Grigoryan</v>
      </c>
      <c r="I1125" s="21" t="b">
        <f>ISNUMBER(MATCH(ggPay[[#This Row],[payer]], gg_teammates[ID], 0))</f>
        <v>0</v>
      </c>
      <c r="J1125" s="21" t="b">
        <f>OR(ISNUMBER(MATCH(ggPay[[#This Row],[payer]], $B$2:B1124, 0)), ISNUMBER(MATCH(ggPay[[#This Row],[payer]], B1126:$B$4998, 0)))</f>
        <v>0</v>
      </c>
      <c r="K1125" s="21" t="b">
        <v>1</v>
      </c>
      <c r="L1125" s="96" t="s">
        <v>5924</v>
      </c>
    </row>
    <row r="1126" spans="1:12">
      <c r="A1126" s="107" t="s">
        <v>17794</v>
      </c>
      <c r="B1126" s="89">
        <v>798</v>
      </c>
      <c r="C1126" s="89">
        <v>1091356</v>
      </c>
      <c r="D1126" s="89">
        <v>500</v>
      </c>
      <c r="E1126" s="89">
        <v>2</v>
      </c>
      <c r="F1126" s="89"/>
      <c r="G1126" s="21" t="str">
        <f>INDEX(Partner_details[name], MATCH(ggPay[[#This Row],[payee]], Partner_details[user id], 0))</f>
        <v>Malocco</v>
      </c>
      <c r="H1126" s="21" t="str">
        <f>INDEX(Partner_details[companyName], MATCH(ggPay[[#This Row],[payee]], Partner_details[user id], 0))</f>
        <v>Malocco</v>
      </c>
      <c r="I1126" s="21" t="b">
        <f>ISNUMBER(MATCH(ggPay[[#This Row],[payer]], gg_teammates[ID], 0))</f>
        <v>1</v>
      </c>
      <c r="J1126" s="21" t="b">
        <f>OR(ISNUMBER(MATCH(ggPay[[#This Row],[payer]], $B$2:B1125, 0)), ISNUMBER(MATCH(ggPay[[#This Row],[payer]], B1127:$B$4998, 0)))</f>
        <v>1</v>
      </c>
      <c r="K1126" s="21" t="b">
        <v>0</v>
      </c>
      <c r="L1126" s="96" t="s">
        <v>5924</v>
      </c>
    </row>
    <row r="1127" spans="1:12">
      <c r="A1127" s="107" t="s">
        <v>17795</v>
      </c>
      <c r="B1127" s="89">
        <v>839</v>
      </c>
      <c r="C1127" s="89">
        <v>839</v>
      </c>
      <c r="D1127" s="89">
        <v>500</v>
      </c>
      <c r="E1127" s="89">
        <v>2</v>
      </c>
      <c r="F1127" s="89"/>
      <c r="G1127" s="21" t="str">
        <f>INDEX(Partner_details[name], MATCH(ggPay[[#This Row],[payee]], Partner_details[user id], 0))</f>
        <v>Armen Sanasaryan</v>
      </c>
      <c r="H1127" s="21" t="str">
        <f>INDEX(Partner_details[companyName], MATCH(ggPay[[#This Row],[payee]], Partner_details[user id], 0))</f>
        <v>gg cjsc</v>
      </c>
      <c r="I1127" s="21" t="b">
        <f>ISNUMBER(MATCH(ggPay[[#This Row],[payer]], gg_teammates[ID], 0))</f>
        <v>1</v>
      </c>
      <c r="J1127" s="21" t="b">
        <f>OR(ISNUMBER(MATCH(ggPay[[#This Row],[payer]], $B$2:B1126, 0)), ISNUMBER(MATCH(ggPay[[#This Row],[payer]], B1128:$B$4998, 0)))</f>
        <v>1</v>
      </c>
      <c r="K1127" s="21" t="b">
        <v>0</v>
      </c>
      <c r="L1127" s="96" t="s">
        <v>5924</v>
      </c>
    </row>
    <row r="1128" spans="1:12">
      <c r="A1128" s="107" t="s">
        <v>17796</v>
      </c>
      <c r="B1128" s="89">
        <v>798</v>
      </c>
      <c r="C1128" s="89">
        <v>2679</v>
      </c>
      <c r="D1128" s="89">
        <v>300</v>
      </c>
      <c r="E1128" s="89">
        <v>2</v>
      </c>
      <c r="F1128" s="89"/>
      <c r="G1128" s="21" t="str">
        <f>INDEX(Partner_details[name], MATCH(ggPay[[#This Row],[payee]], Partner_details[user id], 0))</f>
        <v>Design</v>
      </c>
      <c r="H1128" s="21" t="str">
        <f>INDEX(Partner_details[companyName], MATCH(ggPay[[#This Row],[payee]], Partner_details[user id], 0))</f>
        <v>gg cjsc</v>
      </c>
      <c r="I1128" s="21" t="b">
        <f>ISNUMBER(MATCH(ggPay[[#This Row],[payer]], gg_teammates[ID], 0))</f>
        <v>1</v>
      </c>
      <c r="J1128" s="21" t="b">
        <f>OR(ISNUMBER(MATCH(ggPay[[#This Row],[payer]], $B$2:B1127, 0)), ISNUMBER(MATCH(ggPay[[#This Row],[payer]], B1129:$B$4998, 0)))</f>
        <v>1</v>
      </c>
      <c r="K1128" s="21" t="b">
        <v>0</v>
      </c>
      <c r="L1128" s="96" t="s">
        <v>5924</v>
      </c>
    </row>
    <row r="1129" spans="1:12">
      <c r="A1129" s="107" t="s">
        <v>17796</v>
      </c>
      <c r="B1129" s="89">
        <v>240674</v>
      </c>
      <c r="C1129" s="89">
        <v>6596</v>
      </c>
      <c r="D1129" s="89">
        <v>500</v>
      </c>
      <c r="E1129" s="89">
        <v>2</v>
      </c>
      <c r="F1129" s="89"/>
      <c r="G1129" s="21" t="str">
        <f>INDEX(Partner_details[name], MATCH(ggPay[[#This Row],[payee]], Partner_details[user id], 0))</f>
        <v>Ethnoraph</v>
      </c>
      <c r="H1129" s="21" t="str">
        <f>INDEX(Partner_details[companyName], MATCH(ggPay[[#This Row],[payee]], Partner_details[user id], 0))</f>
        <v>Beer Academy</v>
      </c>
      <c r="I1129" s="21" t="b">
        <f>ISNUMBER(MATCH(ggPay[[#This Row],[payer]], gg_teammates[ID], 0))</f>
        <v>0</v>
      </c>
      <c r="J1129" s="21" t="b">
        <f>OR(ISNUMBER(MATCH(ggPay[[#This Row],[payer]], $B$2:B1128, 0)), ISNUMBER(MATCH(ggPay[[#This Row],[payer]], B1130:$B$4998, 0)))</f>
        <v>0</v>
      </c>
      <c r="K1129" s="21" t="b">
        <v>0</v>
      </c>
      <c r="L1129" s="96" t="s">
        <v>5924</v>
      </c>
    </row>
    <row r="1130" spans="1:12">
      <c r="A1130" s="107" t="s">
        <v>17797</v>
      </c>
      <c r="B1130" s="89">
        <v>825186</v>
      </c>
      <c r="C1130" s="89">
        <v>877584</v>
      </c>
      <c r="D1130" s="89">
        <v>100</v>
      </c>
      <c r="E1130" s="89">
        <v>2</v>
      </c>
      <c r="F1130" s="89"/>
      <c r="G1130" s="21" t="str">
        <f>INDEX(Partner_details[name], MATCH(ggPay[[#This Row],[payee]], Partner_details[user id], 0))</f>
        <v>Maga</v>
      </c>
      <c r="H1130" s="21" t="str">
        <f>INDEX(Partner_details[companyName], MATCH(ggPay[[#This Row],[payee]], Partner_details[user id], 0))</f>
        <v>Tbili</v>
      </c>
      <c r="I1130" s="21" t="b">
        <f>ISNUMBER(MATCH(ggPay[[#This Row],[payer]], gg_teammates[ID], 0))</f>
        <v>1</v>
      </c>
      <c r="J1130" s="21" t="b">
        <f>OR(ISNUMBER(MATCH(ggPay[[#This Row],[payer]], $B$2:B1129, 0)), ISNUMBER(MATCH(ggPay[[#This Row],[payer]], B1131:$B$4998, 0)))</f>
        <v>1</v>
      </c>
      <c r="K1130" s="21" t="b">
        <v>0</v>
      </c>
      <c r="L1130" s="96" t="s">
        <v>5924</v>
      </c>
    </row>
    <row r="1131" spans="1:12" hidden="1">
      <c r="A1131" s="107" t="s">
        <v>17798</v>
      </c>
      <c r="B1131" s="89">
        <v>825186</v>
      </c>
      <c r="C1131" s="89">
        <v>877584</v>
      </c>
      <c r="D1131" s="89">
        <v>100</v>
      </c>
      <c r="E1131" s="89">
        <v>3</v>
      </c>
      <c r="F1131" s="89" t="s">
        <v>5939</v>
      </c>
      <c r="G1131" s="21" t="str">
        <f>INDEX(Partner_details[name], MATCH(ggPay[[#This Row],[payee]], Partner_details[user id], 0))</f>
        <v>Maga</v>
      </c>
      <c r="H1131" s="21" t="str">
        <f>INDEX(Partner_details[companyName], MATCH(ggPay[[#This Row],[payee]], Partner_details[user id], 0))</f>
        <v>Tbili</v>
      </c>
      <c r="I1131" s="21" t="b">
        <f>ISNUMBER(MATCH(ggPay[[#This Row],[payer]], gg_teammates[ID], 0))</f>
        <v>1</v>
      </c>
      <c r="J1131" s="21" t="b">
        <f>OR(ISNUMBER(MATCH(ggPay[[#This Row],[payer]], $B$2:B1130, 0)), ISNUMBER(MATCH(ggPay[[#This Row],[payer]], B1132:$B$4998, 0)))</f>
        <v>1</v>
      </c>
      <c r="K1131" s="21" t="b">
        <v>0</v>
      </c>
      <c r="L1131" s="96" t="s">
        <v>5924</v>
      </c>
    </row>
    <row r="1132" spans="1:12">
      <c r="A1132" s="107" t="s">
        <v>17798</v>
      </c>
      <c r="B1132" s="89">
        <v>825186</v>
      </c>
      <c r="C1132" s="89">
        <v>825186</v>
      </c>
      <c r="D1132" s="89">
        <v>300</v>
      </c>
      <c r="E1132" s="89">
        <v>2</v>
      </c>
      <c r="F1132" s="89"/>
      <c r="G1132" s="21" t="str">
        <f>INDEX(Partner_details[name], MATCH(ggPay[[#This Row],[payee]], Partner_details[user id], 0))</f>
        <v>Tigran</v>
      </c>
      <c r="H1132" s="21" t="str">
        <f>INDEX(Partner_details[companyName], MATCH(ggPay[[#This Row],[payee]], Partner_details[user id], 0))</f>
        <v>gg cjsc</v>
      </c>
      <c r="I1132" s="21" t="b">
        <f>ISNUMBER(MATCH(ggPay[[#This Row],[payer]], gg_teammates[ID], 0))</f>
        <v>1</v>
      </c>
      <c r="J1132" s="21" t="b">
        <f>OR(ISNUMBER(MATCH(ggPay[[#This Row],[payer]], $B$2:B1131, 0)), ISNUMBER(MATCH(ggPay[[#This Row],[payer]], B1133:$B$4998, 0)))</f>
        <v>1</v>
      </c>
      <c r="K1132" s="21" t="b">
        <v>0</v>
      </c>
      <c r="L1132" s="96" t="s">
        <v>5924</v>
      </c>
    </row>
    <row r="1133" spans="1:12" hidden="1">
      <c r="A1133" s="107" t="s">
        <v>17799</v>
      </c>
      <c r="B1133" s="89">
        <v>825186</v>
      </c>
      <c r="C1133" s="89">
        <v>877584</v>
      </c>
      <c r="D1133" s="89">
        <v>100</v>
      </c>
      <c r="E1133" s="89">
        <v>3</v>
      </c>
      <c r="F1133" s="89" t="s">
        <v>5939</v>
      </c>
      <c r="G1133" s="21" t="str">
        <f>INDEX(Partner_details[name], MATCH(ggPay[[#This Row],[payee]], Partner_details[user id], 0))</f>
        <v>Maga</v>
      </c>
      <c r="H1133" s="21" t="str">
        <f>INDEX(Partner_details[companyName], MATCH(ggPay[[#This Row],[payee]], Partner_details[user id], 0))</f>
        <v>Tbili</v>
      </c>
      <c r="I1133" s="21" t="b">
        <f>ISNUMBER(MATCH(ggPay[[#This Row],[payer]], gg_teammates[ID], 0))</f>
        <v>1</v>
      </c>
      <c r="J1133" s="21" t="b">
        <f>OR(ISNUMBER(MATCH(ggPay[[#This Row],[payer]], $B$2:B1132, 0)), ISNUMBER(MATCH(ggPay[[#This Row],[payer]], B1134:$B$4998, 0)))</f>
        <v>1</v>
      </c>
      <c r="K1133" s="21" t="b">
        <v>0</v>
      </c>
      <c r="L1133" s="96" t="s">
        <v>5924</v>
      </c>
    </row>
    <row r="1134" spans="1:12">
      <c r="A1134" s="107" t="s">
        <v>17800</v>
      </c>
      <c r="B1134" s="89">
        <v>825186</v>
      </c>
      <c r="C1134" s="89">
        <v>1074126</v>
      </c>
      <c r="D1134" s="89">
        <v>100</v>
      </c>
      <c r="E1134" s="89">
        <v>2</v>
      </c>
      <c r="F1134" s="89"/>
      <c r="G1134" s="21" t="str">
        <f>INDEX(Partner_details[name], MATCH(ggPay[[#This Row],[payee]], Partner_details[user id], 0))</f>
        <v>Nairi</v>
      </c>
      <c r="H1134" s="21" t="str">
        <f>INDEX(Partner_details[companyName], MATCH(ggPay[[#This Row],[payee]], Partner_details[user id], 0))</f>
        <v>Tbili</v>
      </c>
      <c r="I1134" s="21" t="b">
        <f>ISNUMBER(MATCH(ggPay[[#This Row],[payer]], gg_teammates[ID], 0))</f>
        <v>1</v>
      </c>
      <c r="J1134" s="21" t="b">
        <f>OR(ISNUMBER(MATCH(ggPay[[#This Row],[payer]], $B$2:B1133, 0)), ISNUMBER(MATCH(ggPay[[#This Row],[payer]], B1135:$B$4998, 0)))</f>
        <v>1</v>
      </c>
      <c r="K1134" s="21" t="b">
        <v>0</v>
      </c>
      <c r="L1134" s="96" t="s">
        <v>5924</v>
      </c>
    </row>
    <row r="1135" spans="1:12">
      <c r="A1135" s="107" t="s">
        <v>17801</v>
      </c>
      <c r="B1135" s="89">
        <v>825186</v>
      </c>
      <c r="C1135" s="89">
        <v>825186</v>
      </c>
      <c r="D1135" s="89">
        <v>300</v>
      </c>
      <c r="E1135" s="89">
        <v>2</v>
      </c>
      <c r="F1135" s="89"/>
      <c r="G1135" s="21" t="str">
        <f>INDEX(Partner_details[name], MATCH(ggPay[[#This Row],[payee]], Partner_details[user id], 0))</f>
        <v>Tigran</v>
      </c>
      <c r="H1135" s="21" t="str">
        <f>INDEX(Partner_details[companyName], MATCH(ggPay[[#This Row],[payee]], Partner_details[user id], 0))</f>
        <v>gg cjsc</v>
      </c>
      <c r="I1135" s="21" t="b">
        <f>ISNUMBER(MATCH(ggPay[[#This Row],[payer]], gg_teammates[ID], 0))</f>
        <v>1</v>
      </c>
      <c r="J1135" s="21" t="b">
        <f>OR(ISNUMBER(MATCH(ggPay[[#This Row],[payer]], $B$2:B1134, 0)), ISNUMBER(MATCH(ggPay[[#This Row],[payer]], B1136:$B$4998, 0)))</f>
        <v>1</v>
      </c>
      <c r="K1135" s="21" t="b">
        <v>0</v>
      </c>
      <c r="L1135" s="96" t="s">
        <v>5924</v>
      </c>
    </row>
    <row r="1136" spans="1:12" hidden="1">
      <c r="A1136" s="107" t="s">
        <v>17802</v>
      </c>
      <c r="B1136" s="89">
        <v>825186</v>
      </c>
      <c r="C1136" s="89">
        <v>825186</v>
      </c>
      <c r="D1136" s="89">
        <v>300</v>
      </c>
      <c r="E1136" s="89">
        <v>3</v>
      </c>
      <c r="F1136" s="89" t="s">
        <v>6130</v>
      </c>
      <c r="G1136" s="21" t="str">
        <f>INDEX(Partner_details[name], MATCH(ggPay[[#This Row],[payee]], Partner_details[user id], 0))</f>
        <v>Tigran</v>
      </c>
      <c r="H1136" s="21" t="str">
        <f>INDEX(Partner_details[companyName], MATCH(ggPay[[#This Row],[payee]], Partner_details[user id], 0))</f>
        <v>gg cjsc</v>
      </c>
      <c r="I1136" s="21" t="b">
        <f>ISNUMBER(MATCH(ggPay[[#This Row],[payer]], gg_teammates[ID], 0))</f>
        <v>1</v>
      </c>
      <c r="J1136" s="21" t="b">
        <f>OR(ISNUMBER(MATCH(ggPay[[#This Row],[payer]], $B$2:B1135, 0)), ISNUMBER(MATCH(ggPay[[#This Row],[payer]], B1137:$B$4998, 0)))</f>
        <v>1</v>
      </c>
      <c r="K1136" s="21" t="b">
        <v>0</v>
      </c>
      <c r="L1136" s="96" t="s">
        <v>5924</v>
      </c>
    </row>
    <row r="1137" spans="1:12" hidden="1">
      <c r="A1137" s="107" t="s">
        <v>17803</v>
      </c>
      <c r="B1137" s="89">
        <v>798</v>
      </c>
      <c r="C1137" s="89">
        <v>2679</v>
      </c>
      <c r="D1137" s="89">
        <v>1000</v>
      </c>
      <c r="E1137" s="89">
        <v>3</v>
      </c>
      <c r="F1137" s="89" t="s">
        <v>6130</v>
      </c>
      <c r="G1137" s="21" t="str">
        <f>INDEX(Partner_details[name], MATCH(ggPay[[#This Row],[payee]], Partner_details[user id], 0))</f>
        <v>Design</v>
      </c>
      <c r="H1137" s="21" t="str">
        <f>INDEX(Partner_details[companyName], MATCH(ggPay[[#This Row],[payee]], Partner_details[user id], 0))</f>
        <v>gg cjsc</v>
      </c>
      <c r="I1137" s="21" t="b">
        <f>ISNUMBER(MATCH(ggPay[[#This Row],[payer]], gg_teammates[ID], 0))</f>
        <v>1</v>
      </c>
      <c r="J1137" s="21" t="b">
        <f>OR(ISNUMBER(MATCH(ggPay[[#This Row],[payer]], $B$2:B1136, 0)), ISNUMBER(MATCH(ggPay[[#This Row],[payer]], B1138:$B$4998, 0)))</f>
        <v>1</v>
      </c>
      <c r="K1137" s="21" t="b">
        <v>0</v>
      </c>
      <c r="L1137" s="96" t="s">
        <v>5924</v>
      </c>
    </row>
    <row r="1138" spans="1:12" hidden="1">
      <c r="A1138" s="107" t="s">
        <v>17804</v>
      </c>
      <c r="B1138" s="89">
        <v>798</v>
      </c>
      <c r="C1138" s="89">
        <v>2679</v>
      </c>
      <c r="D1138" s="89">
        <v>1000</v>
      </c>
      <c r="E1138" s="89">
        <v>3</v>
      </c>
      <c r="F1138" s="89" t="s">
        <v>6130</v>
      </c>
      <c r="G1138" s="21" t="str">
        <f>INDEX(Partner_details[name], MATCH(ggPay[[#This Row],[payee]], Partner_details[user id], 0))</f>
        <v>Design</v>
      </c>
      <c r="H1138" s="21" t="str">
        <f>INDEX(Partner_details[companyName], MATCH(ggPay[[#This Row],[payee]], Partner_details[user id], 0))</f>
        <v>gg cjsc</v>
      </c>
      <c r="I1138" s="21" t="b">
        <f>ISNUMBER(MATCH(ggPay[[#This Row],[payer]], gg_teammates[ID], 0))</f>
        <v>1</v>
      </c>
      <c r="J1138" s="21" t="b">
        <f>OR(ISNUMBER(MATCH(ggPay[[#This Row],[payer]], $B$2:B1137, 0)), ISNUMBER(MATCH(ggPay[[#This Row],[payer]], B1139:$B$4998, 0)))</f>
        <v>1</v>
      </c>
      <c r="K1138" s="21" t="b">
        <v>0</v>
      </c>
      <c r="L1138" s="96" t="s">
        <v>5924</v>
      </c>
    </row>
    <row r="1139" spans="1:12" hidden="1">
      <c r="A1139" s="107" t="s">
        <v>17805</v>
      </c>
      <c r="B1139" s="89">
        <v>627160</v>
      </c>
      <c r="C1139" s="89">
        <v>825186</v>
      </c>
      <c r="D1139" s="89">
        <v>100</v>
      </c>
      <c r="E1139" s="89">
        <v>3</v>
      </c>
      <c r="F1139" s="89" t="s">
        <v>6130</v>
      </c>
      <c r="G1139" s="21" t="str">
        <f>INDEX(Partner_details[name], MATCH(ggPay[[#This Row],[payee]], Partner_details[user id], 0))</f>
        <v>Tigran</v>
      </c>
      <c r="H1139" s="21" t="str">
        <f>INDEX(Partner_details[companyName], MATCH(ggPay[[#This Row],[payee]], Partner_details[user id], 0))</f>
        <v>gg cjsc</v>
      </c>
      <c r="I1139" s="21" t="b">
        <f>ISNUMBER(MATCH(ggPay[[#This Row],[payer]], gg_teammates[ID], 0))</f>
        <v>1</v>
      </c>
      <c r="J1139" s="21" t="b">
        <f>OR(ISNUMBER(MATCH(ggPay[[#This Row],[payer]], $B$2:B1138, 0)), ISNUMBER(MATCH(ggPay[[#This Row],[payer]], B1140:$B$4998, 0)))</f>
        <v>1</v>
      </c>
      <c r="K1139" s="21" t="b">
        <v>0</v>
      </c>
      <c r="L1139" s="96" t="s">
        <v>5924</v>
      </c>
    </row>
    <row r="1140" spans="1:12" hidden="1">
      <c r="A1140" s="107" t="s">
        <v>17806</v>
      </c>
      <c r="B1140" s="89">
        <v>825186</v>
      </c>
      <c r="C1140" s="89">
        <v>825186</v>
      </c>
      <c r="D1140" s="89">
        <v>300</v>
      </c>
      <c r="E1140" s="89">
        <v>3</v>
      </c>
      <c r="F1140" s="89" t="s">
        <v>6130</v>
      </c>
      <c r="G1140" s="21" t="str">
        <f>INDEX(Partner_details[name], MATCH(ggPay[[#This Row],[payee]], Partner_details[user id], 0))</f>
        <v>Tigran</v>
      </c>
      <c r="H1140" s="21" t="str">
        <f>INDEX(Partner_details[companyName], MATCH(ggPay[[#This Row],[payee]], Partner_details[user id], 0))</f>
        <v>gg cjsc</v>
      </c>
      <c r="I1140" s="21" t="b">
        <f>ISNUMBER(MATCH(ggPay[[#This Row],[payer]], gg_teammates[ID], 0))</f>
        <v>1</v>
      </c>
      <c r="J1140" s="21" t="b">
        <f>OR(ISNUMBER(MATCH(ggPay[[#This Row],[payer]], $B$2:B1139, 0)), ISNUMBER(MATCH(ggPay[[#This Row],[payer]], B1141:$B$4998, 0)))</f>
        <v>1</v>
      </c>
      <c r="K1140" s="21" t="b">
        <v>0</v>
      </c>
      <c r="L1140" s="96" t="s">
        <v>5924</v>
      </c>
    </row>
    <row r="1141" spans="1:12" hidden="1">
      <c r="A1141" s="107" t="s">
        <v>17807</v>
      </c>
      <c r="B1141" s="89">
        <v>825186</v>
      </c>
      <c r="C1141" s="89">
        <v>1074126</v>
      </c>
      <c r="D1141" s="89">
        <v>100</v>
      </c>
      <c r="E1141" s="89">
        <v>3</v>
      </c>
      <c r="F1141" s="89" t="s">
        <v>6130</v>
      </c>
      <c r="G1141" s="21" t="str">
        <f>INDEX(Partner_details[name], MATCH(ggPay[[#This Row],[payee]], Partner_details[user id], 0))</f>
        <v>Nairi</v>
      </c>
      <c r="H1141" s="21" t="str">
        <f>INDEX(Partner_details[companyName], MATCH(ggPay[[#This Row],[payee]], Partner_details[user id], 0))</f>
        <v>Tbili</v>
      </c>
      <c r="I1141" s="21" t="b">
        <f>ISNUMBER(MATCH(ggPay[[#This Row],[payer]], gg_teammates[ID], 0))</f>
        <v>1</v>
      </c>
      <c r="J1141" s="21" t="b">
        <f>OR(ISNUMBER(MATCH(ggPay[[#This Row],[payer]], $B$2:B1140, 0)), ISNUMBER(MATCH(ggPay[[#This Row],[payer]], B1142:$B$4998, 0)))</f>
        <v>1</v>
      </c>
      <c r="K1141" s="21" t="b">
        <v>0</v>
      </c>
      <c r="L1141" s="96" t="s">
        <v>5924</v>
      </c>
    </row>
    <row r="1142" spans="1:12" hidden="1">
      <c r="A1142" s="107" t="s">
        <v>17808</v>
      </c>
      <c r="B1142" s="89">
        <v>825186</v>
      </c>
      <c r="C1142" s="89">
        <v>877584</v>
      </c>
      <c r="D1142" s="89">
        <v>100</v>
      </c>
      <c r="E1142" s="89">
        <v>3</v>
      </c>
      <c r="F1142" s="89" t="s">
        <v>6130</v>
      </c>
      <c r="G1142" s="21" t="str">
        <f>INDEX(Partner_details[name], MATCH(ggPay[[#This Row],[payee]], Partner_details[user id], 0))</f>
        <v>Maga</v>
      </c>
      <c r="H1142" s="21" t="str">
        <f>INDEX(Partner_details[companyName], MATCH(ggPay[[#This Row],[payee]], Partner_details[user id], 0))</f>
        <v>Tbili</v>
      </c>
      <c r="I1142" s="21" t="b">
        <f>ISNUMBER(MATCH(ggPay[[#This Row],[payer]], gg_teammates[ID], 0))</f>
        <v>1</v>
      </c>
      <c r="J1142" s="21" t="b">
        <f>OR(ISNUMBER(MATCH(ggPay[[#This Row],[payer]], $B$2:B1141, 0)), ISNUMBER(MATCH(ggPay[[#This Row],[payer]], B1143:$B$4998, 0)))</f>
        <v>1</v>
      </c>
      <c r="K1142" s="21" t="b">
        <v>0</v>
      </c>
      <c r="L1142" s="96" t="s">
        <v>5924</v>
      </c>
    </row>
    <row r="1143" spans="1:12" hidden="1">
      <c r="A1143" s="107" t="s">
        <v>17809</v>
      </c>
      <c r="B1143" s="89">
        <v>825186</v>
      </c>
      <c r="C1143" s="89">
        <v>1074126</v>
      </c>
      <c r="D1143" s="89">
        <v>100</v>
      </c>
      <c r="E1143" s="89">
        <v>3</v>
      </c>
      <c r="F1143" s="89" t="s">
        <v>6130</v>
      </c>
      <c r="G1143" s="21" t="str">
        <f>INDEX(Partner_details[name], MATCH(ggPay[[#This Row],[payee]], Partner_details[user id], 0))</f>
        <v>Nairi</v>
      </c>
      <c r="H1143" s="21" t="str">
        <f>INDEX(Partner_details[companyName], MATCH(ggPay[[#This Row],[payee]], Partner_details[user id], 0))</f>
        <v>Tbili</v>
      </c>
      <c r="I1143" s="21" t="b">
        <f>ISNUMBER(MATCH(ggPay[[#This Row],[payer]], gg_teammates[ID], 0))</f>
        <v>1</v>
      </c>
      <c r="J1143" s="21" t="b">
        <f>OR(ISNUMBER(MATCH(ggPay[[#This Row],[payer]], $B$2:B1142, 0)), ISNUMBER(MATCH(ggPay[[#This Row],[payer]], B1144:$B$4998, 0)))</f>
        <v>1</v>
      </c>
      <c r="K1143" s="21" t="b">
        <v>0</v>
      </c>
      <c r="L1143" s="96" t="s">
        <v>5924</v>
      </c>
    </row>
    <row r="1144" spans="1:12" hidden="1">
      <c r="A1144" s="107" t="s">
        <v>17810</v>
      </c>
      <c r="B1144" s="89">
        <v>144433</v>
      </c>
      <c r="C1144" s="89">
        <v>1074126</v>
      </c>
      <c r="D1144" s="89">
        <v>100</v>
      </c>
      <c r="E1144" s="89">
        <v>3</v>
      </c>
      <c r="F1144" s="89" t="s">
        <v>6130</v>
      </c>
      <c r="G1144" s="21" t="str">
        <f>INDEX(Partner_details[name], MATCH(ggPay[[#This Row],[payee]], Partner_details[user id], 0))</f>
        <v>Nairi</v>
      </c>
      <c r="H1144" s="21" t="str">
        <f>INDEX(Partner_details[companyName], MATCH(ggPay[[#This Row],[payee]], Partner_details[user id], 0))</f>
        <v>Tbili</v>
      </c>
      <c r="I1144" s="21" t="b">
        <f>ISNUMBER(MATCH(ggPay[[#This Row],[payer]], gg_teammates[ID], 0))</f>
        <v>0</v>
      </c>
      <c r="J1144" s="21" t="b">
        <f>OR(ISNUMBER(MATCH(ggPay[[#This Row],[payer]], $B$2:B1143, 0)), ISNUMBER(MATCH(ggPay[[#This Row],[payer]], B1145:$B$4998, 0)))</f>
        <v>0</v>
      </c>
      <c r="K1144" s="21" t="b">
        <v>1</v>
      </c>
      <c r="L1144" s="96" t="s">
        <v>5924</v>
      </c>
    </row>
    <row r="1145" spans="1:12">
      <c r="A1145" s="107" t="s">
        <v>17811</v>
      </c>
      <c r="B1145" s="89">
        <v>925779</v>
      </c>
      <c r="C1145" s="89">
        <v>593823</v>
      </c>
      <c r="D1145" s="89">
        <v>300</v>
      </c>
      <c r="E1145" s="89">
        <v>2</v>
      </c>
      <c r="F1145" s="89"/>
      <c r="G1145" s="21" t="str">
        <f>INDEX(Partner_details[name], MATCH(ggPay[[#This Row],[payee]], Partner_details[user id], 0))</f>
        <v>Emilia</v>
      </c>
      <c r="H1145" s="21" t="str">
        <f>INDEX(Partner_details[companyName], MATCH(ggPay[[#This Row],[payee]], Partner_details[user id], 0))</f>
        <v>Karas Khanjyan</v>
      </c>
      <c r="I1145" s="21" t="b">
        <f>ISNUMBER(MATCH(ggPay[[#This Row],[payer]], gg_teammates[ID], 0))</f>
        <v>0</v>
      </c>
      <c r="J1145" s="21" t="b">
        <f>OR(ISNUMBER(MATCH(ggPay[[#This Row],[payer]], $B$2:B1144, 0)), ISNUMBER(MATCH(ggPay[[#This Row],[payer]], B1146:$B$4998, 0)))</f>
        <v>0</v>
      </c>
      <c r="K1145" s="21" t="b">
        <v>1</v>
      </c>
      <c r="L1145" s="96" t="s">
        <v>5924</v>
      </c>
    </row>
    <row r="1146" spans="1:12">
      <c r="A1146" s="107" t="s">
        <v>17812</v>
      </c>
      <c r="B1146" s="89">
        <v>839</v>
      </c>
      <c r="C1146" s="89">
        <v>231060</v>
      </c>
      <c r="D1146" s="89">
        <v>100</v>
      </c>
      <c r="E1146" s="89">
        <v>2</v>
      </c>
      <c r="F1146" s="89"/>
      <c r="G1146" s="21" t="str">
        <f>INDEX(Partner_details[name], MATCH(ggPay[[#This Row],[payee]], Partner_details[user id], 0))</f>
        <v>Erik</v>
      </c>
      <c r="H1146" s="21" t="str">
        <f>INDEX(Partner_details[companyName], MATCH(ggPay[[#This Row],[payee]], Partner_details[user id], 0))</f>
        <v>gg cjsc</v>
      </c>
      <c r="I1146" s="21" t="b">
        <f>ISNUMBER(MATCH(ggPay[[#This Row],[payer]], gg_teammates[ID], 0))</f>
        <v>1</v>
      </c>
      <c r="J1146" s="21" t="b">
        <f>OR(ISNUMBER(MATCH(ggPay[[#This Row],[payer]], $B$2:B1145, 0)), ISNUMBER(MATCH(ggPay[[#This Row],[payer]], B1147:$B$4998, 0)))</f>
        <v>1</v>
      </c>
      <c r="K1146" s="21" t="b">
        <v>0</v>
      </c>
      <c r="L1146" s="96" t="s">
        <v>5924</v>
      </c>
    </row>
    <row r="1147" spans="1:12">
      <c r="A1147" s="107" t="s">
        <v>17813</v>
      </c>
      <c r="B1147" s="89">
        <v>825186</v>
      </c>
      <c r="C1147" s="89">
        <v>231060</v>
      </c>
      <c r="D1147" s="89">
        <v>100</v>
      </c>
      <c r="E1147" s="89">
        <v>2</v>
      </c>
      <c r="F1147" s="89"/>
      <c r="G1147" s="21" t="str">
        <f>INDEX(Partner_details[name], MATCH(ggPay[[#This Row],[payee]], Partner_details[user id], 0))</f>
        <v>Erik</v>
      </c>
      <c r="H1147" s="21" t="str">
        <f>INDEX(Partner_details[companyName], MATCH(ggPay[[#This Row],[payee]], Partner_details[user id], 0))</f>
        <v>gg cjsc</v>
      </c>
      <c r="I1147" s="21" t="b">
        <f>ISNUMBER(MATCH(ggPay[[#This Row],[payer]], gg_teammates[ID], 0))</f>
        <v>1</v>
      </c>
      <c r="J1147" s="21" t="b">
        <f>OR(ISNUMBER(MATCH(ggPay[[#This Row],[payer]], $B$2:B1146, 0)), ISNUMBER(MATCH(ggPay[[#This Row],[payer]], B1148:$B$4998, 0)))</f>
        <v>1</v>
      </c>
      <c r="K1147" s="21" t="b">
        <v>0</v>
      </c>
      <c r="L1147" s="96" t="s">
        <v>5924</v>
      </c>
    </row>
    <row r="1148" spans="1:12">
      <c r="A1148" s="107" t="s">
        <v>17814</v>
      </c>
      <c r="B1148" s="89">
        <v>231060</v>
      </c>
      <c r="C1148" s="89">
        <v>1091620</v>
      </c>
      <c r="D1148" s="89">
        <v>300</v>
      </c>
      <c r="E1148" s="89">
        <v>2</v>
      </c>
      <c r="F1148" s="89"/>
      <c r="G1148" s="21" t="e">
        <f>INDEX(Partner_details[name], MATCH(ggPay[[#This Row],[payee]], Partner_details[user id], 0))</f>
        <v>#N/A</v>
      </c>
      <c r="H1148" s="21" t="e">
        <f>INDEX(Partner_details[companyName], MATCH(ggPay[[#This Row],[payee]], Partner_details[user id], 0))</f>
        <v>#N/A</v>
      </c>
      <c r="I1148" s="21" t="b">
        <f>ISNUMBER(MATCH(ggPay[[#This Row],[payer]], gg_teammates[ID], 0))</f>
        <v>1</v>
      </c>
      <c r="J1148" s="21" t="b">
        <f>OR(ISNUMBER(MATCH(ggPay[[#This Row],[payer]], $B$2:B1147, 0)), ISNUMBER(MATCH(ggPay[[#This Row],[payer]], B1149:$B$4998, 0)))</f>
        <v>1</v>
      </c>
      <c r="K1148" s="21" t="b">
        <v>0</v>
      </c>
      <c r="L1148" s="96" t="s">
        <v>5924</v>
      </c>
    </row>
    <row r="1149" spans="1:12">
      <c r="A1149" s="107" t="s">
        <v>17815</v>
      </c>
      <c r="B1149" s="89">
        <v>839</v>
      </c>
      <c r="C1149" s="89">
        <v>1074126</v>
      </c>
      <c r="D1149" s="89">
        <v>300</v>
      </c>
      <c r="E1149" s="89">
        <v>2</v>
      </c>
      <c r="F1149" s="89"/>
      <c r="G1149" s="21" t="str">
        <f>INDEX(Partner_details[name], MATCH(ggPay[[#This Row],[payee]], Partner_details[user id], 0))</f>
        <v>Nairi</v>
      </c>
      <c r="H1149" s="21" t="str">
        <f>INDEX(Partner_details[companyName], MATCH(ggPay[[#This Row],[payee]], Partner_details[user id], 0))</f>
        <v>Tbili</v>
      </c>
      <c r="I1149" s="21" t="b">
        <f>ISNUMBER(MATCH(ggPay[[#This Row],[payer]], gg_teammates[ID], 0))</f>
        <v>1</v>
      </c>
      <c r="J1149" s="21" t="b">
        <f>OR(ISNUMBER(MATCH(ggPay[[#This Row],[payer]], $B$2:B1148, 0)), ISNUMBER(MATCH(ggPay[[#This Row],[payer]], B1150:$B$4998, 0)))</f>
        <v>1</v>
      </c>
      <c r="K1149" s="21" t="b">
        <v>0</v>
      </c>
      <c r="L1149" s="96" t="s">
        <v>5924</v>
      </c>
    </row>
    <row r="1150" spans="1:12" hidden="1">
      <c r="A1150" s="107" t="s">
        <v>17816</v>
      </c>
      <c r="B1150" s="89">
        <v>825186</v>
      </c>
      <c r="C1150" s="89">
        <v>825186</v>
      </c>
      <c r="D1150" s="89">
        <v>5000</v>
      </c>
      <c r="E1150" s="89">
        <v>3</v>
      </c>
      <c r="F1150" s="89" t="s">
        <v>5939</v>
      </c>
      <c r="G1150" s="21" t="str">
        <f>INDEX(Partner_details[name], MATCH(ggPay[[#This Row],[payee]], Partner_details[user id], 0))</f>
        <v>Tigran</v>
      </c>
      <c r="H1150" s="21" t="str">
        <f>INDEX(Partner_details[companyName], MATCH(ggPay[[#This Row],[payee]], Partner_details[user id], 0))</f>
        <v>gg cjsc</v>
      </c>
      <c r="I1150" s="21" t="b">
        <f>ISNUMBER(MATCH(ggPay[[#This Row],[payer]], gg_teammates[ID], 0))</f>
        <v>1</v>
      </c>
      <c r="J1150" s="21" t="b">
        <f>OR(ISNUMBER(MATCH(ggPay[[#This Row],[payer]], $B$2:B1149, 0)), ISNUMBER(MATCH(ggPay[[#This Row],[payer]], B1151:$B$4998, 0)))</f>
        <v>1</v>
      </c>
      <c r="K1150" s="21" t="b">
        <v>0</v>
      </c>
      <c r="L1150" s="96" t="s">
        <v>5924</v>
      </c>
    </row>
    <row r="1151" spans="1:12">
      <c r="A1151" s="107" t="s">
        <v>17817</v>
      </c>
      <c r="B1151" s="89">
        <v>63136</v>
      </c>
      <c r="C1151" s="89">
        <v>30072</v>
      </c>
      <c r="D1151" s="89">
        <v>10000</v>
      </c>
      <c r="E1151" s="89">
        <v>2</v>
      </c>
      <c r="F1151" s="89"/>
      <c r="G1151" s="21" t="str">
        <f>INDEX(Partner_details[name], MATCH(ggPay[[#This Row],[payee]], Partner_details[user id], 0))</f>
        <v>Varuzhan</v>
      </c>
      <c r="H1151" s="21" t="str">
        <f>INDEX(Partner_details[companyName], MATCH(ggPay[[#This Row],[payee]], Partner_details[user id], 0))</f>
        <v>Turqaget</v>
      </c>
      <c r="I1151" s="21" t="b">
        <f>ISNUMBER(MATCH(ggPay[[#This Row],[payer]], gg_teammates[ID], 0))</f>
        <v>0</v>
      </c>
      <c r="J1151" s="21" t="b">
        <f>OR(ISNUMBER(MATCH(ggPay[[#This Row],[payer]], $B$2:B1150, 0)), ISNUMBER(MATCH(ggPay[[#This Row],[payer]], B1152:$B$4998, 0)))</f>
        <v>0</v>
      </c>
      <c r="K1151" s="21" t="b">
        <v>0</v>
      </c>
      <c r="L1151" s="96" t="s">
        <v>5924</v>
      </c>
    </row>
    <row r="1152" spans="1:12">
      <c r="A1152" s="107" t="s">
        <v>17818</v>
      </c>
      <c r="B1152" s="89">
        <v>825186</v>
      </c>
      <c r="C1152" s="89">
        <v>825186</v>
      </c>
      <c r="D1152" s="89">
        <v>300</v>
      </c>
      <c r="E1152" s="89">
        <v>2</v>
      </c>
      <c r="F1152" s="89"/>
      <c r="G1152" s="21" t="str">
        <f>INDEX(Partner_details[name], MATCH(ggPay[[#This Row],[payee]], Partner_details[user id], 0))</f>
        <v>Tigran</v>
      </c>
      <c r="H1152" s="21" t="str">
        <f>INDEX(Partner_details[companyName], MATCH(ggPay[[#This Row],[payee]], Partner_details[user id], 0))</f>
        <v>gg cjsc</v>
      </c>
      <c r="I1152" s="21" t="b">
        <f>ISNUMBER(MATCH(ggPay[[#This Row],[payer]], gg_teammates[ID], 0))</f>
        <v>1</v>
      </c>
      <c r="J1152" s="21" t="b">
        <f>OR(ISNUMBER(MATCH(ggPay[[#This Row],[payer]], $B$2:B1151, 0)), ISNUMBER(MATCH(ggPay[[#This Row],[payer]], B1153:$B$4998, 0)))</f>
        <v>1</v>
      </c>
      <c r="K1152" s="21" t="b">
        <v>0</v>
      </c>
      <c r="L1152" s="96" t="s">
        <v>5924</v>
      </c>
    </row>
    <row r="1153" spans="1:12">
      <c r="A1153" s="107" t="s">
        <v>17819</v>
      </c>
      <c r="B1153" s="89">
        <v>299967</v>
      </c>
      <c r="C1153" s="89">
        <v>325453</v>
      </c>
      <c r="D1153" s="89">
        <v>100</v>
      </c>
      <c r="E1153" s="89">
        <v>2</v>
      </c>
      <c r="F1153" s="89"/>
      <c r="G1153" s="21" t="e">
        <f>INDEX(Partner_details[name], MATCH(ggPay[[#This Row],[payee]], Partner_details[user id], 0))</f>
        <v>#N/A</v>
      </c>
      <c r="H1153" s="21" t="e">
        <f>INDEX(Partner_details[companyName], MATCH(ggPay[[#This Row],[payee]], Partner_details[user id], 0))</f>
        <v>#N/A</v>
      </c>
      <c r="I1153" s="21" t="b">
        <f>ISNUMBER(MATCH(ggPay[[#This Row],[payer]], gg_teammates[ID], 0))</f>
        <v>1</v>
      </c>
      <c r="J1153" s="21" t="b">
        <f>OR(ISNUMBER(MATCH(ggPay[[#This Row],[payer]], $B$2:B1152, 0)), ISNUMBER(MATCH(ggPay[[#This Row],[payer]], B1154:$B$4998, 0)))</f>
        <v>1</v>
      </c>
      <c r="K1153" s="21" t="b">
        <v>0</v>
      </c>
      <c r="L1153" s="96" t="s">
        <v>5924</v>
      </c>
    </row>
    <row r="1154" spans="1:12">
      <c r="A1154" s="107" t="s">
        <v>17820</v>
      </c>
      <c r="B1154" s="89">
        <v>1106070</v>
      </c>
      <c r="C1154" s="89">
        <v>80996</v>
      </c>
      <c r="D1154" s="89">
        <v>500</v>
      </c>
      <c r="E1154" s="89">
        <v>2</v>
      </c>
      <c r="F1154" s="89"/>
      <c r="G1154" s="21" t="str">
        <f>INDEX(Partner_details[name], MATCH(ggPay[[#This Row],[payee]], Partner_details[user id], 0))</f>
        <v>Lumen Coffee</v>
      </c>
      <c r="H1154" s="21" t="str">
        <f>INDEX(Partner_details[companyName], MATCH(ggPay[[#This Row],[payee]], Partner_details[user id], 0))</f>
        <v>Lumen Coffee</v>
      </c>
      <c r="I1154" s="21" t="b">
        <f>ISNUMBER(MATCH(ggPay[[#This Row],[payer]], gg_teammates[ID], 0))</f>
        <v>0</v>
      </c>
      <c r="J1154" s="21" t="b">
        <f>OR(ISNUMBER(MATCH(ggPay[[#This Row],[payer]], $B$2:B1153, 0)), ISNUMBER(MATCH(ggPay[[#This Row],[payer]], B1155:$B$4998, 0)))</f>
        <v>1</v>
      </c>
      <c r="K1154" s="21" t="b">
        <v>1</v>
      </c>
      <c r="L1154" s="96" t="s">
        <v>5924</v>
      </c>
    </row>
    <row r="1155" spans="1:12">
      <c r="A1155" s="107" t="s">
        <v>17821</v>
      </c>
      <c r="B1155" s="89">
        <v>825186</v>
      </c>
      <c r="C1155" s="89">
        <v>854630</v>
      </c>
      <c r="D1155" s="89">
        <v>100</v>
      </c>
      <c r="E1155" s="89">
        <v>2</v>
      </c>
      <c r="F1155" s="89"/>
      <c r="G1155" s="21" t="str">
        <f>INDEX(Partner_details[name], MATCH(ggPay[[#This Row],[payee]], Partner_details[user id], 0))</f>
        <v>Lina</v>
      </c>
      <c r="H1155" s="21" t="str">
        <f>INDEX(Partner_details[companyName], MATCH(ggPay[[#This Row],[payee]], Partner_details[user id], 0))</f>
        <v>gg cjsc</v>
      </c>
      <c r="I1155" s="21" t="b">
        <f>ISNUMBER(MATCH(ggPay[[#This Row],[payer]], gg_teammates[ID], 0))</f>
        <v>1</v>
      </c>
      <c r="J1155" s="21" t="b">
        <f>OR(ISNUMBER(MATCH(ggPay[[#This Row],[payer]], $B$2:B1154, 0)), ISNUMBER(MATCH(ggPay[[#This Row],[payer]], B1156:$B$4998, 0)))</f>
        <v>1</v>
      </c>
      <c r="K1155" s="21" t="b">
        <v>0</v>
      </c>
      <c r="L1155" s="96" t="s">
        <v>5924</v>
      </c>
    </row>
    <row r="1156" spans="1:12">
      <c r="A1156" s="107" t="s">
        <v>17822</v>
      </c>
      <c r="B1156" s="89">
        <v>349307</v>
      </c>
      <c r="C1156" s="89">
        <v>1091352</v>
      </c>
      <c r="D1156" s="89">
        <v>1000</v>
      </c>
      <c r="E1156" s="89">
        <v>2</v>
      </c>
      <c r="F1156" s="89"/>
      <c r="G1156" s="21" t="str">
        <f>INDEX(Partner_details[name], MATCH(ggPay[[#This Row],[payee]], Partner_details[user id], 0))</f>
        <v>Paul Armenia</v>
      </c>
      <c r="H1156" s="21" t="str">
        <f>INDEX(Partner_details[companyName], MATCH(ggPay[[#This Row],[payee]], Partner_details[user id], 0))</f>
        <v>Paul</v>
      </c>
      <c r="I1156" s="21" t="b">
        <f>ISNUMBER(MATCH(ggPay[[#This Row],[payer]], gg_teammates[ID], 0))</f>
        <v>0</v>
      </c>
      <c r="J1156" s="21" t="b">
        <f>OR(ISNUMBER(MATCH(ggPay[[#This Row],[payer]], $B$2:B1155, 0)), ISNUMBER(MATCH(ggPay[[#This Row],[payer]], B1157:$B$4998, 0)))</f>
        <v>0</v>
      </c>
      <c r="K1156" s="21" t="b">
        <v>1</v>
      </c>
      <c r="L1156" s="96" t="s">
        <v>5924</v>
      </c>
    </row>
    <row r="1157" spans="1:12">
      <c r="A1157" s="107" t="s">
        <v>17823</v>
      </c>
      <c r="B1157" s="89">
        <v>17617</v>
      </c>
      <c r="C1157" s="89">
        <v>17617</v>
      </c>
      <c r="D1157" s="89">
        <v>300</v>
      </c>
      <c r="E1157" s="89">
        <v>2</v>
      </c>
      <c r="F1157" s="89"/>
      <c r="G1157" s="21" t="str">
        <f>INDEX(Partner_details[name], MATCH(ggPay[[#This Row],[payee]], Partner_details[user id], 0))</f>
        <v>Sargis</v>
      </c>
      <c r="H1157" s="21" t="str">
        <f>INDEX(Partner_details[companyName], MATCH(ggPay[[#This Row],[payee]], Partner_details[user id], 0))</f>
        <v>gg cjsc</v>
      </c>
      <c r="I1157" s="21" t="b">
        <f>ISNUMBER(MATCH(ggPay[[#This Row],[payer]], gg_teammates[ID], 0))</f>
        <v>1</v>
      </c>
      <c r="J1157" s="21" t="b">
        <f>OR(ISNUMBER(MATCH(ggPay[[#This Row],[payer]], $B$2:B1156, 0)), ISNUMBER(MATCH(ggPay[[#This Row],[payer]], B1158:$B$4998, 0)))</f>
        <v>1</v>
      </c>
      <c r="K1157" s="21" t="b">
        <v>0</v>
      </c>
      <c r="L1157" s="96" t="s">
        <v>5924</v>
      </c>
    </row>
    <row r="1158" spans="1:12">
      <c r="A1158" s="107" t="s">
        <v>17824</v>
      </c>
      <c r="B1158" s="89">
        <v>325453</v>
      </c>
      <c r="C1158" s="89">
        <v>325453</v>
      </c>
      <c r="D1158" s="89">
        <v>50</v>
      </c>
      <c r="E1158" s="89">
        <v>2</v>
      </c>
      <c r="F1158" s="89"/>
      <c r="G1158" s="21" t="e">
        <f>INDEX(Partner_details[name], MATCH(ggPay[[#This Row],[payee]], Partner_details[user id], 0))</f>
        <v>#N/A</v>
      </c>
      <c r="H1158" s="21" t="e">
        <f>INDEX(Partner_details[companyName], MATCH(ggPay[[#This Row],[payee]], Partner_details[user id], 0))</f>
        <v>#N/A</v>
      </c>
      <c r="I1158" s="21" t="b">
        <f>ISNUMBER(MATCH(ggPay[[#This Row],[payer]], gg_teammates[ID], 0))</f>
        <v>1</v>
      </c>
      <c r="J1158" s="21" t="b">
        <f>OR(ISNUMBER(MATCH(ggPay[[#This Row],[payer]], $B$2:B1157, 0)), ISNUMBER(MATCH(ggPay[[#This Row],[payer]], B1159:$B$4998, 0)))</f>
        <v>1</v>
      </c>
      <c r="K1158" s="21" t="b">
        <v>0</v>
      </c>
      <c r="L1158" s="96" t="s">
        <v>5924</v>
      </c>
    </row>
    <row r="1159" spans="1:12">
      <c r="A1159" s="107" t="s">
        <v>17825</v>
      </c>
      <c r="B1159" s="89">
        <v>162166</v>
      </c>
      <c r="C1159" s="89">
        <v>748384</v>
      </c>
      <c r="D1159" s="89">
        <v>1000</v>
      </c>
      <c r="E1159" s="89">
        <v>2</v>
      </c>
      <c r="F1159" s="89"/>
      <c r="G1159" s="21" t="str">
        <f>INDEX(Partner_details[name], MATCH(ggPay[[#This Row],[payee]], Partner_details[user id], 0))</f>
        <v>Hakob Harutyunyan</v>
      </c>
      <c r="H1159" s="21" t="str">
        <f>INDEX(Partner_details[companyName], MATCH(ggPay[[#This Row],[payee]], Partner_details[user id], 0))</f>
        <v>gg cjsc</v>
      </c>
      <c r="I1159" s="21" t="b">
        <f>ISNUMBER(MATCH(ggPay[[#This Row],[payer]], gg_teammates[ID], 0))</f>
        <v>0</v>
      </c>
      <c r="J1159" s="21" t="b">
        <f>OR(ISNUMBER(MATCH(ggPay[[#This Row],[payer]], $B$2:B1158, 0)), ISNUMBER(MATCH(ggPay[[#This Row],[payer]], B1160:$B$4998, 0)))</f>
        <v>1</v>
      </c>
      <c r="K1159" s="21" t="b">
        <v>0</v>
      </c>
      <c r="L1159" s="96" t="s">
        <v>5924</v>
      </c>
    </row>
    <row r="1160" spans="1:12" hidden="1">
      <c r="A1160" s="107" t="s">
        <v>17826</v>
      </c>
      <c r="B1160" s="89">
        <v>5237</v>
      </c>
      <c r="C1160" s="89">
        <v>124089</v>
      </c>
      <c r="D1160" s="89">
        <v>500</v>
      </c>
      <c r="E1160" s="89">
        <v>3</v>
      </c>
      <c r="F1160" s="89" t="s">
        <v>5934</v>
      </c>
      <c r="G1160" s="21" t="e">
        <f>INDEX(Partner_details[name], MATCH(ggPay[[#This Row],[payee]], Partner_details[user id], 0))</f>
        <v>#N/A</v>
      </c>
      <c r="H1160" s="21" t="e">
        <f>INDEX(Partner_details[companyName], MATCH(ggPay[[#This Row],[payee]], Partner_details[user id], 0))</f>
        <v>#N/A</v>
      </c>
      <c r="I1160" s="21" t="b">
        <f>ISNUMBER(MATCH(ggPay[[#This Row],[payer]], gg_teammates[ID], 0))</f>
        <v>1</v>
      </c>
      <c r="J1160" s="21" t="b">
        <f>OR(ISNUMBER(MATCH(ggPay[[#This Row],[payer]], $B$2:B1159, 0)), ISNUMBER(MATCH(ggPay[[#This Row],[payer]], B1161:$B$4998, 0)))</f>
        <v>1</v>
      </c>
      <c r="K1160" s="21" t="b">
        <v>0</v>
      </c>
      <c r="L1160" s="96" t="s">
        <v>5924</v>
      </c>
    </row>
    <row r="1161" spans="1:12">
      <c r="A1161" s="107" t="s">
        <v>17827</v>
      </c>
      <c r="B1161" s="89">
        <v>798</v>
      </c>
      <c r="C1161" s="89">
        <v>839</v>
      </c>
      <c r="D1161" s="89">
        <v>500</v>
      </c>
      <c r="E1161" s="89">
        <v>2</v>
      </c>
      <c r="F1161" s="89"/>
      <c r="G1161" s="21" t="str">
        <f>INDEX(Partner_details[name], MATCH(ggPay[[#This Row],[payee]], Partner_details[user id], 0))</f>
        <v>Armen Sanasaryan</v>
      </c>
      <c r="H1161" s="21" t="str">
        <f>INDEX(Partner_details[companyName], MATCH(ggPay[[#This Row],[payee]], Partner_details[user id], 0))</f>
        <v>gg cjsc</v>
      </c>
      <c r="I1161" s="21" t="b">
        <f>ISNUMBER(MATCH(ggPay[[#This Row],[payer]], gg_teammates[ID], 0))</f>
        <v>1</v>
      </c>
      <c r="J1161" s="21" t="b">
        <f>OR(ISNUMBER(MATCH(ggPay[[#This Row],[payer]], $B$2:B1160, 0)), ISNUMBER(MATCH(ggPay[[#This Row],[payer]], B1162:$B$4998, 0)))</f>
        <v>1</v>
      </c>
      <c r="K1161" s="21" t="b">
        <v>0</v>
      </c>
      <c r="L1161" s="96" t="s">
        <v>5924</v>
      </c>
    </row>
    <row r="1162" spans="1:12">
      <c r="A1162" s="107" t="s">
        <v>17828</v>
      </c>
      <c r="B1162" s="89">
        <v>825186</v>
      </c>
      <c r="C1162" s="89">
        <v>1110132</v>
      </c>
      <c r="D1162" s="89">
        <v>100</v>
      </c>
      <c r="E1162" s="89">
        <v>2</v>
      </c>
      <c r="F1162" s="89"/>
      <c r="G1162" s="21" t="e">
        <f>INDEX(Partner_details[name], MATCH(ggPay[[#This Row],[payee]], Partner_details[user id], 0))</f>
        <v>#N/A</v>
      </c>
      <c r="H1162" s="21" t="e">
        <f>INDEX(Partner_details[companyName], MATCH(ggPay[[#This Row],[payee]], Partner_details[user id], 0))</f>
        <v>#N/A</v>
      </c>
      <c r="I1162" s="21" t="b">
        <f>ISNUMBER(MATCH(ggPay[[#This Row],[payer]], gg_teammates[ID], 0))</f>
        <v>1</v>
      </c>
      <c r="J1162" s="21" t="b">
        <f>OR(ISNUMBER(MATCH(ggPay[[#This Row],[payer]], $B$2:B1161, 0)), ISNUMBER(MATCH(ggPay[[#This Row],[payer]], B1163:$B$4998, 0)))</f>
        <v>1</v>
      </c>
      <c r="K1162" s="21" t="b">
        <v>0</v>
      </c>
      <c r="L1162" s="96" t="s">
        <v>5924</v>
      </c>
    </row>
    <row r="1163" spans="1:12" ht="16.5" customHeight="1">
      <c r="A1163" s="107" t="s">
        <v>17829</v>
      </c>
      <c r="B1163" s="89">
        <v>825186</v>
      </c>
      <c r="C1163" s="89">
        <v>770417</v>
      </c>
      <c r="D1163" s="89">
        <v>100</v>
      </c>
      <c r="E1163" s="89">
        <v>2</v>
      </c>
      <c r="F1163" s="89"/>
      <c r="G1163" s="21" t="e">
        <f>INDEX(Partner_details[name], MATCH(ggPay[[#This Row],[payee]], Partner_details[user id], 0))</f>
        <v>#N/A</v>
      </c>
      <c r="H1163" s="21" t="e">
        <f>INDEX(Partner_details[companyName], MATCH(ggPay[[#This Row],[payee]], Partner_details[user id], 0))</f>
        <v>#N/A</v>
      </c>
      <c r="I1163" s="21" t="b">
        <f>ISNUMBER(MATCH(ggPay[[#This Row],[payer]], gg_teammates[ID], 0))</f>
        <v>1</v>
      </c>
      <c r="J1163" s="21" t="b">
        <f>OR(ISNUMBER(MATCH(ggPay[[#This Row],[payer]], $B$2:B1162, 0)), ISNUMBER(MATCH(ggPay[[#This Row],[payer]], B1164:$B$4998, 0)))</f>
        <v>1</v>
      </c>
      <c r="K1163" s="21" t="b">
        <v>0</v>
      </c>
      <c r="L1163" s="96" t="s">
        <v>5924</v>
      </c>
    </row>
    <row r="1164" spans="1:12">
      <c r="A1164" s="107" t="s">
        <v>17830</v>
      </c>
      <c r="B1164" s="89">
        <v>825186</v>
      </c>
      <c r="C1164" s="89">
        <v>825186</v>
      </c>
      <c r="D1164" s="89">
        <v>300</v>
      </c>
      <c r="E1164" s="89">
        <v>2</v>
      </c>
      <c r="F1164" s="89"/>
      <c r="G1164" s="21" t="str">
        <f>INDEX(Partner_details[name], MATCH(ggPay[[#This Row],[payee]], Partner_details[user id], 0))</f>
        <v>Tigran</v>
      </c>
      <c r="H1164" s="21" t="str">
        <f>INDEX(Partner_details[companyName], MATCH(ggPay[[#This Row],[payee]], Partner_details[user id], 0))</f>
        <v>gg cjsc</v>
      </c>
      <c r="I1164" s="21" t="b">
        <f>ISNUMBER(MATCH(ggPay[[#This Row],[payer]], gg_teammates[ID], 0))</f>
        <v>1</v>
      </c>
      <c r="J1164" s="21" t="b">
        <f>OR(ISNUMBER(MATCH(ggPay[[#This Row],[payer]], $B$2:B1163, 0)), ISNUMBER(MATCH(ggPay[[#This Row],[payer]], B1165:$B$4998, 0)))</f>
        <v>1</v>
      </c>
      <c r="K1164" s="21" t="b">
        <v>0</v>
      </c>
      <c r="L1164" s="96" t="s">
        <v>5924</v>
      </c>
    </row>
    <row r="1165" spans="1:12">
      <c r="A1165" s="107" t="s">
        <v>17831</v>
      </c>
      <c r="B1165" s="89">
        <v>770417</v>
      </c>
      <c r="C1165" s="89">
        <v>868487</v>
      </c>
      <c r="D1165" s="89">
        <v>100</v>
      </c>
      <c r="E1165" s="89">
        <v>2</v>
      </c>
      <c r="F1165" s="89"/>
      <c r="G1165" s="21" t="e">
        <f>INDEX(Partner_details[name], MATCH(ggPay[[#This Row],[payee]], Partner_details[user id], 0))</f>
        <v>#N/A</v>
      </c>
      <c r="H1165" s="21" t="e">
        <f>INDEX(Partner_details[companyName], MATCH(ggPay[[#This Row],[payee]], Partner_details[user id], 0))</f>
        <v>#N/A</v>
      </c>
      <c r="I1165" s="21" t="b">
        <f>ISNUMBER(MATCH(ggPay[[#This Row],[payer]], gg_teammates[ID], 0))</f>
        <v>0</v>
      </c>
      <c r="J1165" s="21" t="b">
        <f>OR(ISNUMBER(MATCH(ggPay[[#This Row],[payer]], $B$2:B1164, 0)), ISNUMBER(MATCH(ggPay[[#This Row],[payer]], B1166:$B$4998, 0)))</f>
        <v>0</v>
      </c>
      <c r="K1165" s="21" t="b">
        <v>1</v>
      </c>
      <c r="L1165" s="96" t="s">
        <v>5924</v>
      </c>
    </row>
    <row r="1166" spans="1:12">
      <c r="A1166" s="107" t="s">
        <v>17832</v>
      </c>
      <c r="B1166" s="89">
        <v>926433</v>
      </c>
      <c r="C1166" s="89">
        <v>868487</v>
      </c>
      <c r="D1166" s="89">
        <v>1</v>
      </c>
      <c r="E1166" s="89">
        <v>2</v>
      </c>
      <c r="F1166" s="89"/>
      <c r="G1166" s="21" t="e">
        <f>INDEX(Partner_details[name], MATCH(ggPay[[#This Row],[payee]], Partner_details[user id], 0))</f>
        <v>#N/A</v>
      </c>
      <c r="H1166" s="21" t="e">
        <f>INDEX(Partner_details[companyName], MATCH(ggPay[[#This Row],[payee]], Partner_details[user id], 0))</f>
        <v>#N/A</v>
      </c>
      <c r="I1166" s="21" t="b">
        <f>ISNUMBER(MATCH(ggPay[[#This Row],[payer]], gg_teammates[ID], 0))</f>
        <v>0</v>
      </c>
      <c r="J1166" s="21" t="b">
        <f>OR(ISNUMBER(MATCH(ggPay[[#This Row],[payer]], $B$2:B1165, 0)), ISNUMBER(MATCH(ggPay[[#This Row],[payer]], B1167:$B$4998, 0)))</f>
        <v>1</v>
      </c>
      <c r="K1166" s="21" t="b">
        <v>1</v>
      </c>
      <c r="L1166" s="96" t="s">
        <v>5924</v>
      </c>
    </row>
    <row r="1167" spans="1:12">
      <c r="A1167" s="107" t="s">
        <v>17833</v>
      </c>
      <c r="B1167" s="89">
        <v>5237</v>
      </c>
      <c r="C1167" s="89">
        <v>325453</v>
      </c>
      <c r="D1167" s="89">
        <v>60</v>
      </c>
      <c r="E1167" s="89">
        <v>2</v>
      </c>
      <c r="F1167" s="89"/>
      <c r="G1167" s="21" t="e">
        <f>INDEX(Partner_details[name], MATCH(ggPay[[#This Row],[payee]], Partner_details[user id], 0))</f>
        <v>#N/A</v>
      </c>
      <c r="H1167" s="21" t="e">
        <f>INDEX(Partner_details[companyName], MATCH(ggPay[[#This Row],[payee]], Partner_details[user id], 0))</f>
        <v>#N/A</v>
      </c>
      <c r="I1167" s="21" t="b">
        <f>ISNUMBER(MATCH(ggPay[[#This Row],[payer]], gg_teammates[ID], 0))</f>
        <v>1</v>
      </c>
      <c r="J1167" s="21" t="b">
        <f>OR(ISNUMBER(MATCH(ggPay[[#This Row],[payer]], $B$2:B1166, 0)), ISNUMBER(MATCH(ggPay[[#This Row],[payer]], B1168:$B$4998, 0)))</f>
        <v>1</v>
      </c>
      <c r="K1167" s="21" t="b">
        <v>0</v>
      </c>
      <c r="L1167" s="96" t="s">
        <v>5924</v>
      </c>
    </row>
    <row r="1168" spans="1:12" hidden="1">
      <c r="A1168" s="107" t="s">
        <v>17834</v>
      </c>
      <c r="B1168" s="89">
        <v>5237</v>
      </c>
      <c r="C1168" s="89">
        <v>325453</v>
      </c>
      <c r="D1168" s="89">
        <v>120</v>
      </c>
      <c r="E1168" s="89">
        <v>3</v>
      </c>
      <c r="F1168" s="89" t="s">
        <v>5939</v>
      </c>
      <c r="G1168" s="21" t="e">
        <f>INDEX(Partner_details[name], MATCH(ggPay[[#This Row],[payee]], Partner_details[user id], 0))</f>
        <v>#N/A</v>
      </c>
      <c r="H1168" s="21" t="e">
        <f>INDEX(Partner_details[companyName], MATCH(ggPay[[#This Row],[payee]], Partner_details[user id], 0))</f>
        <v>#N/A</v>
      </c>
      <c r="I1168" s="21" t="b">
        <f>ISNUMBER(MATCH(ggPay[[#This Row],[payer]], gg_teammates[ID], 0))</f>
        <v>1</v>
      </c>
      <c r="J1168" s="21" t="b">
        <f>OR(ISNUMBER(MATCH(ggPay[[#This Row],[payer]], $B$2:B1167, 0)), ISNUMBER(MATCH(ggPay[[#This Row],[payer]], B1169:$B$4998, 0)))</f>
        <v>1</v>
      </c>
      <c r="K1168" s="21" t="b">
        <v>0</v>
      </c>
      <c r="L1168" s="96" t="s">
        <v>5924</v>
      </c>
    </row>
    <row r="1169" spans="1:12" hidden="1">
      <c r="A1169" s="107" t="s">
        <v>17835</v>
      </c>
      <c r="B1169" s="89">
        <v>5237</v>
      </c>
      <c r="C1169" s="89">
        <v>325453</v>
      </c>
      <c r="D1169" s="89">
        <v>333</v>
      </c>
      <c r="E1169" s="89">
        <v>3</v>
      </c>
      <c r="F1169" s="89" t="s">
        <v>5934</v>
      </c>
      <c r="G1169" s="21" t="e">
        <f>INDEX(Partner_details[name], MATCH(ggPay[[#This Row],[payee]], Partner_details[user id], 0))</f>
        <v>#N/A</v>
      </c>
      <c r="H1169" s="21" t="e">
        <f>INDEX(Partner_details[companyName], MATCH(ggPay[[#This Row],[payee]], Partner_details[user id], 0))</f>
        <v>#N/A</v>
      </c>
      <c r="I1169" s="21" t="b">
        <f>ISNUMBER(MATCH(ggPay[[#This Row],[payer]], gg_teammates[ID], 0))</f>
        <v>1</v>
      </c>
      <c r="J1169" s="21" t="b">
        <f>OR(ISNUMBER(MATCH(ggPay[[#This Row],[payer]], $B$2:B1168, 0)), ISNUMBER(MATCH(ggPay[[#This Row],[payer]], B1170:$B$4998, 0)))</f>
        <v>1</v>
      </c>
      <c r="K1169" s="21" t="b">
        <v>0</v>
      </c>
      <c r="L1169" s="96" t="s">
        <v>5924</v>
      </c>
    </row>
    <row r="1170" spans="1:12" hidden="1">
      <c r="A1170" s="107" t="s">
        <v>17836</v>
      </c>
      <c r="B1170" s="89">
        <v>5237</v>
      </c>
      <c r="C1170" s="89">
        <v>325453</v>
      </c>
      <c r="D1170" s="89">
        <v>500</v>
      </c>
      <c r="E1170" s="89">
        <v>3</v>
      </c>
      <c r="F1170" s="89" t="s">
        <v>5934</v>
      </c>
      <c r="G1170" s="21" t="e">
        <f>INDEX(Partner_details[name], MATCH(ggPay[[#This Row],[payee]], Partner_details[user id], 0))</f>
        <v>#N/A</v>
      </c>
      <c r="H1170" s="21" t="e">
        <f>INDEX(Partner_details[companyName], MATCH(ggPay[[#This Row],[payee]], Partner_details[user id], 0))</f>
        <v>#N/A</v>
      </c>
      <c r="I1170" s="21" t="b">
        <f>ISNUMBER(MATCH(ggPay[[#This Row],[payer]], gg_teammates[ID], 0))</f>
        <v>1</v>
      </c>
      <c r="J1170" s="21" t="b">
        <f>OR(ISNUMBER(MATCH(ggPay[[#This Row],[payer]], $B$2:B1169, 0)), ISNUMBER(MATCH(ggPay[[#This Row],[payer]], B1171:$B$4998, 0)))</f>
        <v>1</v>
      </c>
      <c r="K1170" s="21" t="b">
        <v>0</v>
      </c>
      <c r="L1170" s="96" t="s">
        <v>5924</v>
      </c>
    </row>
    <row r="1171" spans="1:12" hidden="1">
      <c r="A1171" s="107" t="s">
        <v>17837</v>
      </c>
      <c r="B1171" s="89">
        <v>5237</v>
      </c>
      <c r="C1171" s="89">
        <v>325453</v>
      </c>
      <c r="D1171" s="89">
        <v>500</v>
      </c>
      <c r="E1171" s="89">
        <v>3</v>
      </c>
      <c r="F1171" s="89" t="s">
        <v>5934</v>
      </c>
      <c r="G1171" s="21" t="e">
        <f>INDEX(Partner_details[name], MATCH(ggPay[[#This Row],[payee]], Partner_details[user id], 0))</f>
        <v>#N/A</v>
      </c>
      <c r="H1171" s="21" t="e">
        <f>INDEX(Partner_details[companyName], MATCH(ggPay[[#This Row],[payee]], Partner_details[user id], 0))</f>
        <v>#N/A</v>
      </c>
      <c r="I1171" s="21" t="b">
        <f>ISNUMBER(MATCH(ggPay[[#This Row],[payer]], gg_teammates[ID], 0))</f>
        <v>1</v>
      </c>
      <c r="J1171" s="21" t="b">
        <f>OR(ISNUMBER(MATCH(ggPay[[#This Row],[payer]], $B$2:B1170, 0)), ISNUMBER(MATCH(ggPay[[#This Row],[payer]], B1172:$B$4998, 0)))</f>
        <v>1</v>
      </c>
      <c r="K1171" s="21" t="b">
        <v>0</v>
      </c>
      <c r="L1171" s="96" t="s">
        <v>5924</v>
      </c>
    </row>
    <row r="1172" spans="1:12" hidden="1">
      <c r="A1172" s="107" t="s">
        <v>17838</v>
      </c>
      <c r="B1172" s="89">
        <v>5237</v>
      </c>
      <c r="C1172" s="89">
        <v>325453</v>
      </c>
      <c r="D1172" s="89">
        <v>300</v>
      </c>
      <c r="E1172" s="89">
        <v>3</v>
      </c>
      <c r="F1172" s="89" t="s">
        <v>5934</v>
      </c>
      <c r="G1172" s="21" t="e">
        <f>INDEX(Partner_details[name], MATCH(ggPay[[#This Row],[payee]], Partner_details[user id], 0))</f>
        <v>#N/A</v>
      </c>
      <c r="H1172" s="21" t="e">
        <f>INDEX(Partner_details[companyName], MATCH(ggPay[[#This Row],[payee]], Partner_details[user id], 0))</f>
        <v>#N/A</v>
      </c>
      <c r="I1172" s="21" t="b">
        <f>ISNUMBER(MATCH(ggPay[[#This Row],[payer]], gg_teammates[ID], 0))</f>
        <v>1</v>
      </c>
      <c r="J1172" s="21" t="b">
        <f>OR(ISNUMBER(MATCH(ggPay[[#This Row],[payer]], $B$2:B1171, 0)), ISNUMBER(MATCH(ggPay[[#This Row],[payer]], B1173:$B$4998, 0)))</f>
        <v>1</v>
      </c>
      <c r="K1172" s="21" t="b">
        <v>0</v>
      </c>
      <c r="L1172" s="96" t="s">
        <v>5924</v>
      </c>
    </row>
    <row r="1173" spans="1:12" hidden="1">
      <c r="A1173" s="107" t="s">
        <v>17838</v>
      </c>
      <c r="B1173" s="89">
        <v>5237</v>
      </c>
      <c r="C1173" s="89">
        <v>325453</v>
      </c>
      <c r="D1173" s="89">
        <v>1000</v>
      </c>
      <c r="E1173" s="89">
        <v>3</v>
      </c>
      <c r="F1173" s="89" t="s">
        <v>5934</v>
      </c>
      <c r="G1173" s="21" t="e">
        <f>INDEX(Partner_details[name], MATCH(ggPay[[#This Row],[payee]], Partner_details[user id], 0))</f>
        <v>#N/A</v>
      </c>
      <c r="H1173" s="21" t="e">
        <f>INDEX(Partner_details[companyName], MATCH(ggPay[[#This Row],[payee]], Partner_details[user id], 0))</f>
        <v>#N/A</v>
      </c>
      <c r="I1173" s="21" t="b">
        <f>ISNUMBER(MATCH(ggPay[[#This Row],[payer]], gg_teammates[ID], 0))</f>
        <v>1</v>
      </c>
      <c r="J1173" s="21" t="b">
        <f>OR(ISNUMBER(MATCH(ggPay[[#This Row],[payer]], $B$2:B1172, 0)), ISNUMBER(MATCH(ggPay[[#This Row],[payer]], B1174:$B$4998, 0)))</f>
        <v>1</v>
      </c>
      <c r="K1173" s="21" t="b">
        <v>0</v>
      </c>
      <c r="L1173" s="96" t="s">
        <v>5924</v>
      </c>
    </row>
    <row r="1174" spans="1:12">
      <c r="A1174" s="107" t="s">
        <v>17839</v>
      </c>
      <c r="B1174" s="89">
        <v>198059</v>
      </c>
      <c r="C1174" s="89">
        <v>1091356</v>
      </c>
      <c r="D1174" s="89">
        <v>2000</v>
      </c>
      <c r="E1174" s="89">
        <v>2</v>
      </c>
      <c r="F1174" s="89"/>
      <c r="G1174" s="21" t="str">
        <f>INDEX(Partner_details[name], MATCH(ggPay[[#This Row],[payee]], Partner_details[user id], 0))</f>
        <v>Malocco</v>
      </c>
      <c r="H1174" s="21" t="str">
        <f>INDEX(Partner_details[companyName], MATCH(ggPay[[#This Row],[payee]], Partner_details[user id], 0))</f>
        <v>Malocco</v>
      </c>
      <c r="I1174" s="21" t="b">
        <f>ISNUMBER(MATCH(ggPay[[#This Row],[payer]], gg_teammates[ID], 0))</f>
        <v>0</v>
      </c>
      <c r="J1174" s="21" t="b">
        <f>OR(ISNUMBER(MATCH(ggPay[[#This Row],[payer]], $B$2:B1173, 0)), ISNUMBER(MATCH(ggPay[[#This Row],[payer]], B1175:$B$4998, 0)))</f>
        <v>0</v>
      </c>
      <c r="K1174" s="21" t="b">
        <v>1</v>
      </c>
      <c r="L1174" s="96" t="s">
        <v>5924</v>
      </c>
    </row>
    <row r="1175" spans="1:12">
      <c r="A1175" s="107" t="s">
        <v>17840</v>
      </c>
      <c r="B1175" s="89">
        <v>827399</v>
      </c>
      <c r="C1175" s="89">
        <v>1107448</v>
      </c>
      <c r="D1175" s="89">
        <v>1000</v>
      </c>
      <c r="E1175" s="89">
        <v>2</v>
      </c>
      <c r="F1175" s="89"/>
      <c r="G1175" s="21" t="str">
        <f>INDEX(Partner_details[name], MATCH(ggPay[[#This Row],[payee]], Partner_details[user id], 0))</f>
        <v>Arsen</v>
      </c>
      <c r="H1175" s="21" t="str">
        <f>INDEX(Partner_details[companyName], MATCH(ggPay[[#This Row],[payee]], Partner_details[user id], 0))</f>
        <v>Karas hraparak</v>
      </c>
      <c r="I1175" s="21" t="b">
        <f>ISNUMBER(MATCH(ggPay[[#This Row],[payer]], gg_teammates[ID], 0))</f>
        <v>0</v>
      </c>
      <c r="J1175" s="21" t="b">
        <f>OR(ISNUMBER(MATCH(ggPay[[#This Row],[payer]], $B$2:B1174, 0)), ISNUMBER(MATCH(ggPay[[#This Row],[payer]], B1176:$B$4998, 0)))</f>
        <v>0</v>
      </c>
      <c r="K1175" s="21" t="b">
        <v>1</v>
      </c>
      <c r="L1175" s="96" t="s">
        <v>5924</v>
      </c>
    </row>
    <row r="1176" spans="1:12">
      <c r="A1176" s="107" t="s">
        <v>17841</v>
      </c>
      <c r="B1176" s="89">
        <v>825186</v>
      </c>
      <c r="C1176" s="89">
        <v>825186</v>
      </c>
      <c r="D1176" s="89">
        <v>300</v>
      </c>
      <c r="E1176" s="89">
        <v>2</v>
      </c>
      <c r="F1176" s="89"/>
      <c r="G1176" s="21" t="str">
        <f>INDEX(Partner_details[name], MATCH(ggPay[[#This Row],[payee]], Partner_details[user id], 0))</f>
        <v>Tigran</v>
      </c>
      <c r="H1176" s="21" t="str">
        <f>INDEX(Partner_details[companyName], MATCH(ggPay[[#This Row],[payee]], Partner_details[user id], 0))</f>
        <v>gg cjsc</v>
      </c>
      <c r="I1176" s="21" t="b">
        <f>ISNUMBER(MATCH(ggPay[[#This Row],[payer]], gg_teammates[ID], 0))</f>
        <v>1</v>
      </c>
      <c r="J1176" s="21" t="b">
        <f>OR(ISNUMBER(MATCH(ggPay[[#This Row],[payer]], $B$2:B1175, 0)), ISNUMBER(MATCH(ggPay[[#This Row],[payer]], B1177:$B$4998, 0)))</f>
        <v>1</v>
      </c>
      <c r="K1176" s="21" t="b">
        <v>0</v>
      </c>
      <c r="L1176" s="96" t="s">
        <v>5924</v>
      </c>
    </row>
    <row r="1177" spans="1:12">
      <c r="A1177" s="107" t="s">
        <v>17841</v>
      </c>
      <c r="B1177" s="89">
        <v>825186</v>
      </c>
      <c r="C1177" s="89">
        <v>825186</v>
      </c>
      <c r="D1177" s="89">
        <v>300</v>
      </c>
      <c r="E1177" s="89">
        <v>2</v>
      </c>
      <c r="F1177" s="89"/>
      <c r="G1177" s="21" t="str">
        <f>INDEX(Partner_details[name], MATCH(ggPay[[#This Row],[payee]], Partner_details[user id], 0))</f>
        <v>Tigran</v>
      </c>
      <c r="H1177" s="21" t="str">
        <f>INDEX(Partner_details[companyName], MATCH(ggPay[[#This Row],[payee]], Partner_details[user id], 0))</f>
        <v>gg cjsc</v>
      </c>
      <c r="I1177" s="21" t="b">
        <f>ISNUMBER(MATCH(ggPay[[#This Row],[payer]], gg_teammates[ID], 0))</f>
        <v>1</v>
      </c>
      <c r="J1177" s="21" t="b">
        <f>OR(ISNUMBER(MATCH(ggPay[[#This Row],[payer]], $B$2:B1176, 0)), ISNUMBER(MATCH(ggPay[[#This Row],[payer]], B1178:$B$4998, 0)))</f>
        <v>1</v>
      </c>
      <c r="K1177" s="21" t="b">
        <v>0</v>
      </c>
      <c r="L1177" s="96" t="s">
        <v>5924</v>
      </c>
    </row>
    <row r="1178" spans="1:12">
      <c r="A1178" s="107" t="s">
        <v>17842</v>
      </c>
      <c r="B1178" s="89">
        <v>325453</v>
      </c>
      <c r="C1178" s="89">
        <v>736628</v>
      </c>
      <c r="D1178" s="89">
        <v>300</v>
      </c>
      <c r="E1178" s="89">
        <v>2</v>
      </c>
      <c r="F1178" s="89"/>
      <c r="G1178" s="21" t="str">
        <f>INDEX(Partner_details[name], MATCH(ggPay[[#This Row],[payee]], Partner_details[user id], 0))</f>
        <v>Անահիտ</v>
      </c>
      <c r="H1178" s="21" t="str">
        <f>INDEX(Partner_details[companyName], MATCH(ggPay[[#This Row],[payee]], Partner_details[user id], 0))</f>
        <v>gg cjsc</v>
      </c>
      <c r="I1178" s="21" t="b">
        <f>ISNUMBER(MATCH(ggPay[[#This Row],[payer]], gg_teammates[ID], 0))</f>
        <v>1</v>
      </c>
      <c r="J1178" s="21" t="b">
        <f>OR(ISNUMBER(MATCH(ggPay[[#This Row],[payer]], $B$2:B1177, 0)), ISNUMBER(MATCH(ggPay[[#This Row],[payer]], B1179:$B$4998, 0)))</f>
        <v>1</v>
      </c>
      <c r="K1178" s="21" t="b">
        <v>0</v>
      </c>
      <c r="L1178" s="96" t="s">
        <v>5924</v>
      </c>
    </row>
    <row r="1179" spans="1:12">
      <c r="A1179" s="107" t="s">
        <v>17843</v>
      </c>
      <c r="B1179" s="89">
        <v>825186</v>
      </c>
      <c r="C1179" s="89">
        <v>1091079</v>
      </c>
      <c r="D1179" s="89">
        <v>100</v>
      </c>
      <c r="E1179" s="89">
        <v>2</v>
      </c>
      <c r="F1179" s="89"/>
      <c r="G1179" s="21" t="str">
        <f>INDEX(Partner_details[name], MATCH(ggPay[[#This Row],[payee]], Partner_details[user id], 0))</f>
        <v>Dodo kashier</v>
      </c>
      <c r="H1179" s="21" t="str">
        <f>INDEX(Partner_details[companyName], MATCH(ggPay[[#This Row],[payee]], Partner_details[user id], 0))</f>
        <v>Dodopizza</v>
      </c>
      <c r="I1179" s="21" t="b">
        <f>ISNUMBER(MATCH(ggPay[[#This Row],[payer]], gg_teammates[ID], 0))</f>
        <v>1</v>
      </c>
      <c r="J1179" s="21" t="b">
        <f>OR(ISNUMBER(MATCH(ggPay[[#This Row],[payer]], $B$2:B1178, 0)), ISNUMBER(MATCH(ggPay[[#This Row],[payer]], B1180:$B$4998, 0)))</f>
        <v>1</v>
      </c>
      <c r="K1179" s="21" t="b">
        <v>0</v>
      </c>
      <c r="L1179" s="96" t="s">
        <v>5924</v>
      </c>
    </row>
    <row r="1180" spans="1:12">
      <c r="A1180" s="107" t="s">
        <v>17843</v>
      </c>
      <c r="B1180" s="89">
        <v>825186</v>
      </c>
      <c r="C1180" s="89">
        <v>1091079</v>
      </c>
      <c r="D1180" s="89">
        <v>100</v>
      </c>
      <c r="E1180" s="89">
        <v>2</v>
      </c>
      <c r="F1180" s="89"/>
      <c r="G1180" s="21" t="str">
        <f>INDEX(Partner_details[name], MATCH(ggPay[[#This Row],[payee]], Partner_details[user id], 0))</f>
        <v>Dodo kashier</v>
      </c>
      <c r="H1180" s="21" t="str">
        <f>INDEX(Partner_details[companyName], MATCH(ggPay[[#This Row],[payee]], Partner_details[user id], 0))</f>
        <v>Dodopizza</v>
      </c>
      <c r="I1180" s="21" t="b">
        <f>ISNUMBER(MATCH(ggPay[[#This Row],[payer]], gg_teammates[ID], 0))</f>
        <v>1</v>
      </c>
      <c r="J1180" s="21" t="b">
        <f>OR(ISNUMBER(MATCH(ggPay[[#This Row],[payer]], $B$2:B1179, 0)), ISNUMBER(MATCH(ggPay[[#This Row],[payer]], B1181:$B$4998, 0)))</f>
        <v>1</v>
      </c>
      <c r="K1180" s="21" t="b">
        <v>0</v>
      </c>
      <c r="L1180" s="96" t="s">
        <v>5924</v>
      </c>
    </row>
    <row r="1181" spans="1:12">
      <c r="A1181" s="107" t="s">
        <v>17844</v>
      </c>
      <c r="B1181" s="89">
        <v>825186</v>
      </c>
      <c r="C1181" s="89">
        <v>1109984</v>
      </c>
      <c r="D1181" s="89">
        <v>100</v>
      </c>
      <c r="E1181" s="89">
        <v>2</v>
      </c>
      <c r="F1181" s="89"/>
      <c r="G1181" s="21" t="str">
        <f>INDEX(Partner_details[name], MATCH(ggPay[[#This Row],[payee]], Partner_details[user id], 0))</f>
        <v>Dodo Kitchen</v>
      </c>
      <c r="H1181" s="21" t="str">
        <f>INDEX(Partner_details[companyName], MATCH(ggPay[[#This Row],[payee]], Partner_details[user id], 0))</f>
        <v>Dodopizza</v>
      </c>
      <c r="I1181" s="21" t="b">
        <f>ISNUMBER(MATCH(ggPay[[#This Row],[payer]], gg_teammates[ID], 0))</f>
        <v>1</v>
      </c>
      <c r="J1181" s="21" t="b">
        <f>OR(ISNUMBER(MATCH(ggPay[[#This Row],[payer]], $B$2:B1180, 0)), ISNUMBER(MATCH(ggPay[[#This Row],[payer]], B1182:$B$4998, 0)))</f>
        <v>1</v>
      </c>
      <c r="K1181" s="21" t="b">
        <v>0</v>
      </c>
      <c r="L1181" s="96" t="s">
        <v>5924</v>
      </c>
    </row>
    <row r="1182" spans="1:12">
      <c r="A1182" s="107" t="s">
        <v>17845</v>
      </c>
      <c r="B1182" s="89">
        <v>825186</v>
      </c>
      <c r="C1182" s="89">
        <v>1109984</v>
      </c>
      <c r="D1182" s="89">
        <v>100</v>
      </c>
      <c r="E1182" s="89">
        <v>2</v>
      </c>
      <c r="F1182" s="89"/>
      <c r="G1182" s="21" t="str">
        <f>INDEX(Partner_details[name], MATCH(ggPay[[#This Row],[payee]], Partner_details[user id], 0))</f>
        <v>Dodo Kitchen</v>
      </c>
      <c r="H1182" s="21" t="str">
        <f>INDEX(Partner_details[companyName], MATCH(ggPay[[#This Row],[payee]], Partner_details[user id], 0))</f>
        <v>Dodopizza</v>
      </c>
      <c r="I1182" s="21" t="b">
        <f>ISNUMBER(MATCH(ggPay[[#This Row],[payer]], gg_teammates[ID], 0))</f>
        <v>1</v>
      </c>
      <c r="J1182" s="21" t="b">
        <f>OR(ISNUMBER(MATCH(ggPay[[#This Row],[payer]], $B$2:B1181, 0)), ISNUMBER(MATCH(ggPay[[#This Row],[payer]], B1183:$B$4998, 0)))</f>
        <v>1</v>
      </c>
      <c r="K1182" s="21" t="b">
        <v>0</v>
      </c>
      <c r="L1182" s="96" t="s">
        <v>5924</v>
      </c>
    </row>
    <row r="1183" spans="1:12">
      <c r="A1183" s="107" t="s">
        <v>17846</v>
      </c>
      <c r="B1183" s="89">
        <v>825186</v>
      </c>
      <c r="C1183" s="89">
        <v>825186</v>
      </c>
      <c r="D1183" s="89">
        <v>300</v>
      </c>
      <c r="E1183" s="89">
        <v>2</v>
      </c>
      <c r="F1183" s="89"/>
      <c r="G1183" s="21" t="str">
        <f>INDEX(Partner_details[name], MATCH(ggPay[[#This Row],[payee]], Partner_details[user id], 0))</f>
        <v>Tigran</v>
      </c>
      <c r="H1183" s="21" t="str">
        <f>INDEX(Partner_details[companyName], MATCH(ggPay[[#This Row],[payee]], Partner_details[user id], 0))</f>
        <v>gg cjsc</v>
      </c>
      <c r="I1183" s="21" t="b">
        <f>ISNUMBER(MATCH(ggPay[[#This Row],[payer]], gg_teammates[ID], 0))</f>
        <v>1</v>
      </c>
      <c r="J1183" s="21" t="b">
        <f>OR(ISNUMBER(MATCH(ggPay[[#This Row],[payer]], $B$2:B1182, 0)), ISNUMBER(MATCH(ggPay[[#This Row],[payer]], B1184:$B$4998, 0)))</f>
        <v>1</v>
      </c>
      <c r="K1183" s="21" t="b">
        <v>0</v>
      </c>
      <c r="L1183" s="96" t="s">
        <v>5924</v>
      </c>
    </row>
    <row r="1184" spans="1:12">
      <c r="A1184" s="107" t="s">
        <v>17847</v>
      </c>
      <c r="B1184" s="89">
        <v>242343</v>
      </c>
      <c r="C1184" s="89">
        <v>1109476</v>
      </c>
      <c r="D1184" s="89">
        <v>500</v>
      </c>
      <c r="E1184" s="89">
        <v>2</v>
      </c>
      <c r="F1184" s="89"/>
      <c r="G1184" s="21" t="str">
        <f>INDEX(Partner_details[name], MATCH(ggPay[[#This Row],[payee]], Partner_details[user id], 0))</f>
        <v>Nor Aleppo</v>
      </c>
      <c r="H1184" s="21" t="str">
        <f>INDEX(Partner_details[companyName], MATCH(ggPay[[#This Row],[payee]], Partner_details[user id], 0))</f>
        <v>Noraleppo</v>
      </c>
      <c r="I1184" s="21" t="b">
        <f>ISNUMBER(MATCH(ggPay[[#This Row],[payer]], gg_teammates[ID], 0))</f>
        <v>0</v>
      </c>
      <c r="J1184" s="21" t="b">
        <f>OR(ISNUMBER(MATCH(ggPay[[#This Row],[payer]], $B$2:B1183, 0)), ISNUMBER(MATCH(ggPay[[#This Row],[payer]], B1185:$B$4998, 0)))</f>
        <v>1</v>
      </c>
      <c r="K1184" s="21" t="b">
        <v>0</v>
      </c>
      <c r="L1184" s="96" t="s">
        <v>5924</v>
      </c>
    </row>
    <row r="1185" spans="1:12" hidden="1">
      <c r="A1185" s="107" t="s">
        <v>17848</v>
      </c>
      <c r="B1185" s="89">
        <v>825186</v>
      </c>
      <c r="C1185" s="89">
        <v>1109984</v>
      </c>
      <c r="D1185" s="89">
        <v>100</v>
      </c>
      <c r="E1185" s="89">
        <v>3</v>
      </c>
      <c r="F1185" s="89" t="s">
        <v>6290</v>
      </c>
      <c r="G1185" s="21" t="str">
        <f>INDEX(Partner_details[name], MATCH(ggPay[[#This Row],[payee]], Partner_details[user id], 0))</f>
        <v>Dodo Kitchen</v>
      </c>
      <c r="H1185" s="21" t="str">
        <f>INDEX(Partner_details[companyName], MATCH(ggPay[[#This Row],[payee]], Partner_details[user id], 0))</f>
        <v>Dodopizza</v>
      </c>
      <c r="I1185" s="21" t="b">
        <f>ISNUMBER(MATCH(ggPay[[#This Row],[payer]], gg_teammates[ID], 0))</f>
        <v>1</v>
      </c>
      <c r="J1185" s="21" t="b">
        <f>OR(ISNUMBER(MATCH(ggPay[[#This Row],[payer]], $B$2:B1184, 0)), ISNUMBER(MATCH(ggPay[[#This Row],[payer]], B1186:$B$4998, 0)))</f>
        <v>1</v>
      </c>
      <c r="K1185" s="21" t="b">
        <v>0</v>
      </c>
      <c r="L1185" s="96" t="s">
        <v>5924</v>
      </c>
    </row>
    <row r="1186" spans="1:12" hidden="1">
      <c r="A1186" s="107" t="s">
        <v>17849</v>
      </c>
      <c r="B1186" s="89">
        <v>825186</v>
      </c>
      <c r="C1186" s="89">
        <v>825186</v>
      </c>
      <c r="D1186" s="89">
        <v>300</v>
      </c>
      <c r="E1186" s="89">
        <v>3</v>
      </c>
      <c r="F1186" s="89" t="s">
        <v>6130</v>
      </c>
      <c r="G1186" s="21" t="str">
        <f>INDEX(Partner_details[name], MATCH(ggPay[[#This Row],[payee]], Partner_details[user id], 0))</f>
        <v>Tigran</v>
      </c>
      <c r="H1186" s="21" t="str">
        <f>INDEX(Partner_details[companyName], MATCH(ggPay[[#This Row],[payee]], Partner_details[user id], 0))</f>
        <v>gg cjsc</v>
      </c>
      <c r="I1186" s="21" t="b">
        <f>ISNUMBER(MATCH(ggPay[[#This Row],[payer]], gg_teammates[ID], 0))</f>
        <v>1</v>
      </c>
      <c r="J1186" s="21" t="b">
        <f>OR(ISNUMBER(MATCH(ggPay[[#This Row],[payer]], $B$2:B1185, 0)), ISNUMBER(MATCH(ggPay[[#This Row],[payer]], B1187:$B$4998, 0)))</f>
        <v>1</v>
      </c>
      <c r="K1186" s="21" t="b">
        <v>0</v>
      </c>
      <c r="L1186" s="96" t="s">
        <v>5924</v>
      </c>
    </row>
    <row r="1187" spans="1:12" hidden="1">
      <c r="A1187" s="107" t="s">
        <v>17850</v>
      </c>
      <c r="B1187" s="89">
        <v>825186</v>
      </c>
      <c r="C1187" s="89">
        <v>1091079</v>
      </c>
      <c r="D1187" s="89">
        <v>100</v>
      </c>
      <c r="E1187" s="89">
        <v>3</v>
      </c>
      <c r="F1187" s="89" t="s">
        <v>6290</v>
      </c>
      <c r="G1187" s="21" t="str">
        <f>INDEX(Partner_details[name], MATCH(ggPay[[#This Row],[payee]], Partner_details[user id], 0))</f>
        <v>Dodo kashier</v>
      </c>
      <c r="H1187" s="21" t="str">
        <f>INDEX(Partner_details[companyName], MATCH(ggPay[[#This Row],[payee]], Partner_details[user id], 0))</f>
        <v>Dodopizza</v>
      </c>
      <c r="I1187" s="21" t="b">
        <f>ISNUMBER(MATCH(ggPay[[#This Row],[payer]], gg_teammates[ID], 0))</f>
        <v>1</v>
      </c>
      <c r="J1187" s="21" t="b">
        <f>OR(ISNUMBER(MATCH(ggPay[[#This Row],[payer]], $B$2:B1186, 0)), ISNUMBER(MATCH(ggPay[[#This Row],[payer]], B1188:$B$4998, 0)))</f>
        <v>1</v>
      </c>
      <c r="K1187" s="21" t="b">
        <v>0</v>
      </c>
      <c r="L1187" s="96" t="s">
        <v>5924</v>
      </c>
    </row>
    <row r="1188" spans="1:12">
      <c r="A1188" s="107" t="s">
        <v>17851</v>
      </c>
      <c r="B1188" s="89">
        <v>162906</v>
      </c>
      <c r="C1188" s="89">
        <v>325453</v>
      </c>
      <c r="D1188" s="89">
        <v>300</v>
      </c>
      <c r="E1188" s="89">
        <v>2</v>
      </c>
      <c r="F1188" s="89"/>
      <c r="G1188" s="21" t="e">
        <f>INDEX(Partner_details[name], MATCH(ggPay[[#This Row],[payee]], Partner_details[user id], 0))</f>
        <v>#N/A</v>
      </c>
      <c r="H1188" s="21" t="e">
        <f>INDEX(Partner_details[companyName], MATCH(ggPay[[#This Row],[payee]], Partner_details[user id], 0))</f>
        <v>#N/A</v>
      </c>
      <c r="I1188" s="21" t="b">
        <f>ISNUMBER(MATCH(ggPay[[#This Row],[payer]], gg_teammates[ID], 0))</f>
        <v>1</v>
      </c>
      <c r="J1188" s="21" t="b">
        <f>OR(ISNUMBER(MATCH(ggPay[[#This Row],[payer]], $B$2:B1187, 0)), ISNUMBER(MATCH(ggPay[[#This Row],[payer]], B1189:$B$4998, 0)))</f>
        <v>1</v>
      </c>
      <c r="K1188" s="21" t="b">
        <v>0</v>
      </c>
      <c r="L1188" s="96" t="s">
        <v>5924</v>
      </c>
    </row>
    <row r="1189" spans="1:12">
      <c r="A1189" s="107" t="s">
        <v>17852</v>
      </c>
      <c r="B1189" s="89">
        <v>325453</v>
      </c>
      <c r="C1189" s="89">
        <v>325453</v>
      </c>
      <c r="D1189" s="89">
        <v>300</v>
      </c>
      <c r="E1189" s="89">
        <v>2</v>
      </c>
      <c r="F1189" s="89"/>
      <c r="G1189" s="21" t="e">
        <f>INDEX(Partner_details[name], MATCH(ggPay[[#This Row],[payee]], Partner_details[user id], 0))</f>
        <v>#N/A</v>
      </c>
      <c r="H1189" s="21" t="e">
        <f>INDEX(Partner_details[companyName], MATCH(ggPay[[#This Row],[payee]], Partner_details[user id], 0))</f>
        <v>#N/A</v>
      </c>
      <c r="I1189" s="21" t="b">
        <f>ISNUMBER(MATCH(ggPay[[#This Row],[payer]], gg_teammates[ID], 0))</f>
        <v>1</v>
      </c>
      <c r="J1189" s="21" t="b">
        <f>OR(ISNUMBER(MATCH(ggPay[[#This Row],[payer]], $B$2:B1188, 0)), ISNUMBER(MATCH(ggPay[[#This Row],[payer]], B1190:$B$4998, 0)))</f>
        <v>1</v>
      </c>
      <c r="K1189" s="21" t="b">
        <v>0</v>
      </c>
      <c r="L1189" s="96" t="s">
        <v>5924</v>
      </c>
    </row>
    <row r="1190" spans="1:12" hidden="1">
      <c r="A1190" s="107" t="s">
        <v>17853</v>
      </c>
      <c r="B1190" s="89">
        <v>325453</v>
      </c>
      <c r="C1190" s="89">
        <v>325453</v>
      </c>
      <c r="D1190" s="89">
        <v>300</v>
      </c>
      <c r="E1190" s="89">
        <v>3</v>
      </c>
      <c r="F1190" s="89" t="s">
        <v>6130</v>
      </c>
      <c r="G1190" s="21" t="e">
        <f>INDEX(Partner_details[name], MATCH(ggPay[[#This Row],[payee]], Partner_details[user id], 0))</f>
        <v>#N/A</v>
      </c>
      <c r="H1190" s="21" t="e">
        <f>INDEX(Partner_details[companyName], MATCH(ggPay[[#This Row],[payee]], Partner_details[user id], 0))</f>
        <v>#N/A</v>
      </c>
      <c r="I1190" s="21" t="b">
        <f>ISNUMBER(MATCH(ggPay[[#This Row],[payer]], gg_teammates[ID], 0))</f>
        <v>1</v>
      </c>
      <c r="J1190" s="21" t="b">
        <f>OR(ISNUMBER(MATCH(ggPay[[#This Row],[payer]], $B$2:B1189, 0)), ISNUMBER(MATCH(ggPay[[#This Row],[payer]], B1191:$B$4998, 0)))</f>
        <v>1</v>
      </c>
      <c r="K1190" s="21" t="b">
        <v>0</v>
      </c>
      <c r="L1190" s="96" t="s">
        <v>5924</v>
      </c>
    </row>
    <row r="1191" spans="1:12" hidden="1">
      <c r="A1191" s="107" t="s">
        <v>17854</v>
      </c>
      <c r="B1191" s="89">
        <v>325453</v>
      </c>
      <c r="C1191" s="89">
        <v>325453</v>
      </c>
      <c r="D1191" s="89">
        <v>300</v>
      </c>
      <c r="E1191" s="89">
        <v>3</v>
      </c>
      <c r="F1191" s="89" t="s">
        <v>5939</v>
      </c>
      <c r="G1191" s="21" t="e">
        <f>INDEX(Partner_details[name], MATCH(ggPay[[#This Row],[payee]], Partner_details[user id], 0))</f>
        <v>#N/A</v>
      </c>
      <c r="H1191" s="21" t="e">
        <f>INDEX(Partner_details[companyName], MATCH(ggPay[[#This Row],[payee]], Partner_details[user id], 0))</f>
        <v>#N/A</v>
      </c>
      <c r="I1191" s="21" t="b">
        <f>ISNUMBER(MATCH(ggPay[[#This Row],[payer]], gg_teammates[ID], 0))</f>
        <v>1</v>
      </c>
      <c r="J1191" s="21" t="b">
        <f>OR(ISNUMBER(MATCH(ggPay[[#This Row],[payer]], $B$2:B1190, 0)), ISNUMBER(MATCH(ggPay[[#This Row],[payer]], B1192:$B$4998, 0)))</f>
        <v>1</v>
      </c>
      <c r="K1191" s="21" t="b">
        <v>0</v>
      </c>
      <c r="L1191" s="96" t="s">
        <v>5924</v>
      </c>
    </row>
    <row r="1192" spans="1:12">
      <c r="A1192" s="107" t="s">
        <v>17855</v>
      </c>
      <c r="B1192" s="89">
        <v>1039016</v>
      </c>
      <c r="C1192" s="89">
        <v>1091356</v>
      </c>
      <c r="D1192" s="89">
        <v>1000</v>
      </c>
      <c r="E1192" s="89">
        <v>2</v>
      </c>
      <c r="F1192" s="89"/>
      <c r="G1192" s="21" t="str">
        <f>INDEX(Partner_details[name], MATCH(ggPay[[#This Row],[payee]], Partner_details[user id], 0))</f>
        <v>Malocco</v>
      </c>
      <c r="H1192" s="21" t="str">
        <f>INDEX(Partner_details[companyName], MATCH(ggPay[[#This Row],[payee]], Partner_details[user id], 0))</f>
        <v>Malocco</v>
      </c>
      <c r="I1192" s="21" t="b">
        <f>ISNUMBER(MATCH(ggPay[[#This Row],[payer]], gg_teammates[ID], 0))</f>
        <v>0</v>
      </c>
      <c r="J1192" s="21" t="b">
        <f>OR(ISNUMBER(MATCH(ggPay[[#This Row],[payer]], $B$2:B1191, 0)), ISNUMBER(MATCH(ggPay[[#This Row],[payer]], B1193:$B$4998, 0)))</f>
        <v>1</v>
      </c>
      <c r="K1192" s="21" t="b">
        <v>1</v>
      </c>
      <c r="L1192" s="96" t="s">
        <v>5924</v>
      </c>
    </row>
    <row r="1193" spans="1:12">
      <c r="A1193" s="107" t="s">
        <v>17856</v>
      </c>
      <c r="B1193" s="89">
        <v>798</v>
      </c>
      <c r="C1193" s="89">
        <v>30072</v>
      </c>
      <c r="D1193" s="89">
        <v>500</v>
      </c>
      <c r="E1193" s="89">
        <v>2</v>
      </c>
      <c r="F1193" s="89"/>
      <c r="G1193" s="21" t="str">
        <f>INDEX(Partner_details[name], MATCH(ggPay[[#This Row],[payee]], Partner_details[user id], 0))</f>
        <v>Varuzhan</v>
      </c>
      <c r="H1193" s="21" t="str">
        <f>INDEX(Partner_details[companyName], MATCH(ggPay[[#This Row],[payee]], Partner_details[user id], 0))</f>
        <v>Turqaget</v>
      </c>
      <c r="I1193" s="21" t="b">
        <f>ISNUMBER(MATCH(ggPay[[#This Row],[payer]], gg_teammates[ID], 0))</f>
        <v>1</v>
      </c>
      <c r="J1193" s="21" t="b">
        <f>OR(ISNUMBER(MATCH(ggPay[[#This Row],[payer]], $B$2:B1192, 0)), ISNUMBER(MATCH(ggPay[[#This Row],[payer]], B1194:$B$4998, 0)))</f>
        <v>1</v>
      </c>
      <c r="K1193" s="21" t="b">
        <v>0</v>
      </c>
      <c r="L1193" s="96" t="s">
        <v>5924</v>
      </c>
    </row>
    <row r="1194" spans="1:12">
      <c r="A1194" s="107" t="s">
        <v>17856</v>
      </c>
      <c r="B1194" s="89">
        <v>926433</v>
      </c>
      <c r="C1194" s="89">
        <v>868487</v>
      </c>
      <c r="D1194" s="89">
        <v>1</v>
      </c>
      <c r="E1194" s="89">
        <v>2</v>
      </c>
      <c r="F1194" s="89"/>
      <c r="G1194" s="21" t="e">
        <f>INDEX(Partner_details[name], MATCH(ggPay[[#This Row],[payee]], Partner_details[user id], 0))</f>
        <v>#N/A</v>
      </c>
      <c r="H1194" s="21" t="e">
        <f>INDEX(Partner_details[companyName], MATCH(ggPay[[#This Row],[payee]], Partner_details[user id], 0))</f>
        <v>#N/A</v>
      </c>
      <c r="I1194" s="21" t="b">
        <f>ISNUMBER(MATCH(ggPay[[#This Row],[payer]], gg_teammates[ID], 0))</f>
        <v>0</v>
      </c>
      <c r="J1194" s="21" t="b">
        <f>OR(ISNUMBER(MATCH(ggPay[[#This Row],[payer]], $B$2:B1193, 0)), ISNUMBER(MATCH(ggPay[[#This Row],[payer]], B1195:$B$4998, 0)))</f>
        <v>1</v>
      </c>
      <c r="K1194" s="21" t="b">
        <v>0</v>
      </c>
      <c r="L1194" s="96" t="s">
        <v>5924</v>
      </c>
    </row>
    <row r="1195" spans="1:12">
      <c r="A1195" s="107" t="s">
        <v>17857</v>
      </c>
      <c r="B1195" s="89">
        <v>825186</v>
      </c>
      <c r="C1195" s="89">
        <v>1091722</v>
      </c>
      <c r="D1195" s="89">
        <v>100</v>
      </c>
      <c r="E1195" s="89">
        <v>2</v>
      </c>
      <c r="F1195" s="89"/>
      <c r="G1195" s="21" t="str">
        <f>INDEX(Partner_details[name], MATCH(ggPay[[#This Row],[payee]], Partner_details[user id], 0))</f>
        <v>Common Ground Books &amp; Spirits</v>
      </c>
      <c r="H1195" s="21" t="str">
        <f>INDEX(Partner_details[companyName], MATCH(ggPay[[#This Row],[payee]], Partner_details[user id], 0))</f>
        <v>Common and ground</v>
      </c>
      <c r="I1195" s="21" t="b">
        <f>ISNUMBER(MATCH(ggPay[[#This Row],[payer]], gg_teammates[ID], 0))</f>
        <v>1</v>
      </c>
      <c r="J1195" s="21" t="b">
        <f>OR(ISNUMBER(MATCH(ggPay[[#This Row],[payer]], $B$2:B1194, 0)), ISNUMBER(MATCH(ggPay[[#This Row],[payer]], B1196:$B$4998, 0)))</f>
        <v>1</v>
      </c>
      <c r="K1195" s="21" t="b">
        <v>0</v>
      </c>
      <c r="L1195" s="96" t="s">
        <v>5924</v>
      </c>
    </row>
    <row r="1196" spans="1:12">
      <c r="A1196" s="107" t="s">
        <v>17858</v>
      </c>
      <c r="B1196" s="89">
        <v>825186</v>
      </c>
      <c r="C1196" s="89">
        <v>868487</v>
      </c>
      <c r="D1196" s="89">
        <v>100</v>
      </c>
      <c r="E1196" s="89">
        <v>2</v>
      </c>
      <c r="F1196" s="89"/>
      <c r="G1196" s="21" t="e">
        <f>INDEX(Partner_details[name], MATCH(ggPay[[#This Row],[payee]], Partner_details[user id], 0))</f>
        <v>#N/A</v>
      </c>
      <c r="H1196" s="21" t="e">
        <f>INDEX(Partner_details[companyName], MATCH(ggPay[[#This Row],[payee]], Partner_details[user id], 0))</f>
        <v>#N/A</v>
      </c>
      <c r="I1196" s="21" t="b">
        <f>ISNUMBER(MATCH(ggPay[[#This Row],[payer]], gg_teammates[ID], 0))</f>
        <v>1</v>
      </c>
      <c r="J1196" s="21" t="b">
        <f>OR(ISNUMBER(MATCH(ggPay[[#This Row],[payer]], $B$2:B1195, 0)), ISNUMBER(MATCH(ggPay[[#This Row],[payer]], B1197:$B$4998, 0)))</f>
        <v>1</v>
      </c>
      <c r="K1196" s="21" t="b">
        <v>0</v>
      </c>
      <c r="L1196" s="96" t="s">
        <v>5924</v>
      </c>
    </row>
    <row r="1197" spans="1:12">
      <c r="A1197" s="107" t="s">
        <v>17859</v>
      </c>
      <c r="B1197" s="89">
        <v>32998</v>
      </c>
      <c r="C1197" s="89">
        <v>30072</v>
      </c>
      <c r="D1197" s="89">
        <v>2000</v>
      </c>
      <c r="E1197" s="89">
        <v>2</v>
      </c>
      <c r="F1197" s="89"/>
      <c r="G1197" s="21" t="str">
        <f>INDEX(Partner_details[name], MATCH(ggPay[[#This Row],[payee]], Partner_details[user id], 0))</f>
        <v>Varuzhan</v>
      </c>
      <c r="H1197" s="21" t="str">
        <f>INDEX(Partner_details[companyName], MATCH(ggPay[[#This Row],[payee]], Partner_details[user id], 0))</f>
        <v>Turqaget</v>
      </c>
      <c r="I1197" s="21" t="b">
        <f>ISNUMBER(MATCH(ggPay[[#This Row],[payer]], gg_teammates[ID], 0))</f>
        <v>0</v>
      </c>
      <c r="J1197" s="21" t="b">
        <f>OR(ISNUMBER(MATCH(ggPay[[#This Row],[payer]], $B$2:B1196, 0)), ISNUMBER(MATCH(ggPay[[#This Row],[payer]], B1198:$B$4998, 0)))</f>
        <v>0</v>
      </c>
      <c r="K1197" s="21" t="b">
        <v>0</v>
      </c>
      <c r="L1197" s="96" t="s">
        <v>5924</v>
      </c>
    </row>
    <row r="1198" spans="1:12" hidden="1">
      <c r="A1198" s="107" t="s">
        <v>17860</v>
      </c>
      <c r="B1198" s="89">
        <v>325453</v>
      </c>
      <c r="C1198" s="89">
        <v>325453</v>
      </c>
      <c r="D1198" s="89">
        <v>300</v>
      </c>
      <c r="E1198" s="89">
        <v>3</v>
      </c>
      <c r="F1198" s="89" t="s">
        <v>5939</v>
      </c>
      <c r="G1198" s="21" t="e">
        <f>INDEX(Partner_details[name], MATCH(ggPay[[#This Row],[payee]], Partner_details[user id], 0))</f>
        <v>#N/A</v>
      </c>
      <c r="H1198" s="21" t="e">
        <f>INDEX(Partner_details[companyName], MATCH(ggPay[[#This Row],[payee]], Partner_details[user id], 0))</f>
        <v>#N/A</v>
      </c>
      <c r="I1198" s="21" t="b">
        <f>ISNUMBER(MATCH(ggPay[[#This Row],[payer]], gg_teammates[ID], 0))</f>
        <v>1</v>
      </c>
      <c r="J1198" s="21" t="b">
        <f>OR(ISNUMBER(MATCH(ggPay[[#This Row],[payer]], $B$2:B1197, 0)), ISNUMBER(MATCH(ggPay[[#This Row],[payer]], B1199:$B$4998, 0)))</f>
        <v>1</v>
      </c>
      <c r="K1198" s="21" t="b">
        <v>0</v>
      </c>
      <c r="L1198" s="96" t="s">
        <v>5924</v>
      </c>
    </row>
    <row r="1199" spans="1:12">
      <c r="A1199" s="107" t="s">
        <v>17861</v>
      </c>
      <c r="B1199" s="89">
        <v>325453</v>
      </c>
      <c r="C1199" s="89">
        <v>325453</v>
      </c>
      <c r="D1199" s="89">
        <v>300</v>
      </c>
      <c r="E1199" s="89">
        <v>2</v>
      </c>
      <c r="F1199" s="89"/>
      <c r="G1199" s="21" t="e">
        <f>INDEX(Partner_details[name], MATCH(ggPay[[#This Row],[payee]], Partner_details[user id], 0))</f>
        <v>#N/A</v>
      </c>
      <c r="H1199" s="21" t="e">
        <f>INDEX(Partner_details[companyName], MATCH(ggPay[[#This Row],[payee]], Partner_details[user id], 0))</f>
        <v>#N/A</v>
      </c>
      <c r="I1199" s="21" t="b">
        <f>ISNUMBER(MATCH(ggPay[[#This Row],[payer]], gg_teammates[ID], 0))</f>
        <v>1</v>
      </c>
      <c r="J1199" s="21" t="b">
        <f>OR(ISNUMBER(MATCH(ggPay[[#This Row],[payer]], $B$2:B1198, 0)), ISNUMBER(MATCH(ggPay[[#This Row],[payer]], B1200:$B$4998, 0)))</f>
        <v>1</v>
      </c>
      <c r="K1199" s="21" t="b">
        <v>0</v>
      </c>
      <c r="L1199" s="96" t="s">
        <v>5924</v>
      </c>
    </row>
    <row r="1200" spans="1:12" hidden="1">
      <c r="A1200" s="107" t="s">
        <v>17861</v>
      </c>
      <c r="B1200" s="89">
        <v>325453</v>
      </c>
      <c r="C1200" s="89">
        <v>325453</v>
      </c>
      <c r="D1200" s="89">
        <v>300</v>
      </c>
      <c r="E1200" s="89">
        <v>3</v>
      </c>
      <c r="F1200" s="89" t="s">
        <v>5939</v>
      </c>
      <c r="G1200" s="21" t="e">
        <f>INDEX(Partner_details[name], MATCH(ggPay[[#This Row],[payee]], Partner_details[user id], 0))</f>
        <v>#N/A</v>
      </c>
      <c r="H1200" s="21" t="e">
        <f>INDEX(Partner_details[companyName], MATCH(ggPay[[#This Row],[payee]], Partner_details[user id], 0))</f>
        <v>#N/A</v>
      </c>
      <c r="I1200" s="21" t="b">
        <f>ISNUMBER(MATCH(ggPay[[#This Row],[payer]], gg_teammates[ID], 0))</f>
        <v>1</v>
      </c>
      <c r="J1200" s="21" t="b">
        <f>OR(ISNUMBER(MATCH(ggPay[[#This Row],[payer]], $B$2:B1199, 0)), ISNUMBER(MATCH(ggPay[[#This Row],[payer]], B1201:$B$4998, 0)))</f>
        <v>1</v>
      </c>
      <c r="K1200" s="21" t="b">
        <v>0</v>
      </c>
      <c r="L1200" s="96" t="s">
        <v>5924</v>
      </c>
    </row>
    <row r="1201" spans="1:12">
      <c r="A1201" s="107" t="s">
        <v>17862</v>
      </c>
      <c r="B1201" s="89">
        <v>825186</v>
      </c>
      <c r="C1201" s="89">
        <v>825186</v>
      </c>
      <c r="D1201" s="89">
        <v>300</v>
      </c>
      <c r="E1201" s="89">
        <v>2</v>
      </c>
      <c r="F1201" s="89"/>
      <c r="G1201" s="21" t="str">
        <f>INDEX(Partner_details[name], MATCH(ggPay[[#This Row],[payee]], Partner_details[user id], 0))</f>
        <v>Tigran</v>
      </c>
      <c r="H1201" s="21" t="str">
        <f>INDEX(Partner_details[companyName], MATCH(ggPay[[#This Row],[payee]], Partner_details[user id], 0))</f>
        <v>gg cjsc</v>
      </c>
      <c r="I1201" s="21" t="b">
        <f>ISNUMBER(MATCH(ggPay[[#This Row],[payer]], gg_teammates[ID], 0))</f>
        <v>1</v>
      </c>
      <c r="J1201" s="21" t="b">
        <f>OR(ISNUMBER(MATCH(ggPay[[#This Row],[payer]], $B$2:B1200, 0)), ISNUMBER(MATCH(ggPay[[#This Row],[payer]], B1202:$B$4998, 0)))</f>
        <v>1</v>
      </c>
      <c r="K1201" s="21" t="b">
        <v>0</v>
      </c>
      <c r="L1201" s="96" t="s">
        <v>5924</v>
      </c>
    </row>
    <row r="1202" spans="1:12">
      <c r="A1202" s="107" t="s">
        <v>17863</v>
      </c>
      <c r="B1202" s="89">
        <v>325453</v>
      </c>
      <c r="C1202" s="89">
        <v>325453</v>
      </c>
      <c r="D1202" s="89">
        <v>1</v>
      </c>
      <c r="E1202" s="89">
        <v>2</v>
      </c>
      <c r="F1202" s="89"/>
      <c r="G1202" s="21" t="e">
        <f>INDEX(Partner_details[name], MATCH(ggPay[[#This Row],[payee]], Partner_details[user id], 0))</f>
        <v>#N/A</v>
      </c>
      <c r="H1202" s="21" t="e">
        <f>INDEX(Partner_details[companyName], MATCH(ggPay[[#This Row],[payee]], Partner_details[user id], 0))</f>
        <v>#N/A</v>
      </c>
      <c r="I1202" s="21" t="b">
        <f>ISNUMBER(MATCH(ggPay[[#This Row],[payer]], gg_teammates[ID], 0))</f>
        <v>1</v>
      </c>
      <c r="J1202" s="21" t="b">
        <f>OR(ISNUMBER(MATCH(ggPay[[#This Row],[payer]], $B$2:B1201, 0)), ISNUMBER(MATCH(ggPay[[#This Row],[payer]], B1203:$B$4998, 0)))</f>
        <v>1</v>
      </c>
      <c r="K1202" s="21" t="b">
        <v>0</v>
      </c>
      <c r="L1202" s="96" t="s">
        <v>5924</v>
      </c>
    </row>
    <row r="1203" spans="1:12" hidden="1">
      <c r="A1203" s="107" t="s">
        <v>17863</v>
      </c>
      <c r="B1203" s="89">
        <v>325453</v>
      </c>
      <c r="C1203" s="89">
        <v>325453</v>
      </c>
      <c r="D1203" s="89">
        <v>300</v>
      </c>
      <c r="E1203" s="89">
        <v>3</v>
      </c>
      <c r="F1203" s="89" t="s">
        <v>5939</v>
      </c>
      <c r="G1203" s="21" t="e">
        <f>INDEX(Partner_details[name], MATCH(ggPay[[#This Row],[payee]], Partner_details[user id], 0))</f>
        <v>#N/A</v>
      </c>
      <c r="H1203" s="21" t="e">
        <f>INDEX(Partner_details[companyName], MATCH(ggPay[[#This Row],[payee]], Partner_details[user id], 0))</f>
        <v>#N/A</v>
      </c>
      <c r="I1203" s="21" t="b">
        <f>ISNUMBER(MATCH(ggPay[[#This Row],[payer]], gg_teammates[ID], 0))</f>
        <v>1</v>
      </c>
      <c r="J1203" s="21" t="b">
        <f>OR(ISNUMBER(MATCH(ggPay[[#This Row],[payer]], $B$2:B1202, 0)), ISNUMBER(MATCH(ggPay[[#This Row],[payer]], B1204:$B$4998, 0)))</f>
        <v>1</v>
      </c>
      <c r="K1203" s="21" t="b">
        <v>0</v>
      </c>
      <c r="L1203" s="96" t="s">
        <v>5924</v>
      </c>
    </row>
    <row r="1204" spans="1:12" hidden="1">
      <c r="A1204" s="107" t="s">
        <v>17864</v>
      </c>
      <c r="B1204" s="89">
        <v>325453</v>
      </c>
      <c r="C1204" s="89">
        <v>325453</v>
      </c>
      <c r="D1204" s="89">
        <v>300</v>
      </c>
      <c r="E1204" s="89">
        <v>3</v>
      </c>
      <c r="F1204" s="89" t="s">
        <v>5939</v>
      </c>
      <c r="G1204" s="21" t="e">
        <f>INDEX(Partner_details[name], MATCH(ggPay[[#This Row],[payee]], Partner_details[user id], 0))</f>
        <v>#N/A</v>
      </c>
      <c r="H1204" s="21" t="e">
        <f>INDEX(Partner_details[companyName], MATCH(ggPay[[#This Row],[payee]], Partner_details[user id], 0))</f>
        <v>#N/A</v>
      </c>
      <c r="I1204" s="21" t="b">
        <f>ISNUMBER(MATCH(ggPay[[#This Row],[payer]], gg_teammates[ID], 0))</f>
        <v>1</v>
      </c>
      <c r="J1204" s="21" t="b">
        <f>OR(ISNUMBER(MATCH(ggPay[[#This Row],[payer]], $B$2:B1203, 0)), ISNUMBER(MATCH(ggPay[[#This Row],[payer]], B1205:$B$4998, 0)))</f>
        <v>1</v>
      </c>
      <c r="K1204" s="21" t="b">
        <v>0</v>
      </c>
      <c r="L1204" s="96" t="s">
        <v>5924</v>
      </c>
    </row>
    <row r="1205" spans="1:12" hidden="1">
      <c r="A1205" s="107" t="s">
        <v>17865</v>
      </c>
      <c r="B1205" s="89">
        <v>325453</v>
      </c>
      <c r="C1205" s="89">
        <v>325453</v>
      </c>
      <c r="D1205" s="89">
        <v>300</v>
      </c>
      <c r="E1205" s="89">
        <v>3</v>
      </c>
      <c r="F1205" s="89" t="s">
        <v>5939</v>
      </c>
      <c r="G1205" s="21" t="e">
        <f>INDEX(Partner_details[name], MATCH(ggPay[[#This Row],[payee]], Partner_details[user id], 0))</f>
        <v>#N/A</v>
      </c>
      <c r="H1205" s="21" t="e">
        <f>INDEX(Partner_details[companyName], MATCH(ggPay[[#This Row],[payee]], Partner_details[user id], 0))</f>
        <v>#N/A</v>
      </c>
      <c r="I1205" s="21" t="b">
        <f>ISNUMBER(MATCH(ggPay[[#This Row],[payer]], gg_teammates[ID], 0))</f>
        <v>1</v>
      </c>
      <c r="J1205" s="21" t="b">
        <f>OR(ISNUMBER(MATCH(ggPay[[#This Row],[payer]], $B$2:B1204, 0)), ISNUMBER(MATCH(ggPay[[#This Row],[payer]], B1206:$B$4998, 0)))</f>
        <v>1</v>
      </c>
      <c r="K1205" s="21" t="b">
        <v>0</v>
      </c>
      <c r="L1205" s="96" t="s">
        <v>5924</v>
      </c>
    </row>
    <row r="1206" spans="1:12" hidden="1">
      <c r="A1206" s="107" t="s">
        <v>17866</v>
      </c>
      <c r="B1206" s="89">
        <v>325453</v>
      </c>
      <c r="C1206" s="89">
        <v>325453</v>
      </c>
      <c r="D1206" s="89">
        <v>300</v>
      </c>
      <c r="E1206" s="89">
        <v>3</v>
      </c>
      <c r="F1206" s="89" t="s">
        <v>5939</v>
      </c>
      <c r="G1206" s="21" t="e">
        <f>INDEX(Partner_details[name], MATCH(ggPay[[#This Row],[payee]], Partner_details[user id], 0))</f>
        <v>#N/A</v>
      </c>
      <c r="H1206" s="21" t="e">
        <f>INDEX(Partner_details[companyName], MATCH(ggPay[[#This Row],[payee]], Partner_details[user id], 0))</f>
        <v>#N/A</v>
      </c>
      <c r="I1206" s="21" t="b">
        <f>ISNUMBER(MATCH(ggPay[[#This Row],[payer]], gg_teammates[ID], 0))</f>
        <v>1</v>
      </c>
      <c r="J1206" s="21" t="b">
        <f>OR(ISNUMBER(MATCH(ggPay[[#This Row],[payer]], $B$2:B1205, 0)), ISNUMBER(MATCH(ggPay[[#This Row],[payer]], B1207:$B$4998, 0)))</f>
        <v>1</v>
      </c>
      <c r="K1206" s="21" t="b">
        <v>0</v>
      </c>
      <c r="L1206" s="96" t="s">
        <v>5924</v>
      </c>
    </row>
    <row r="1207" spans="1:12" hidden="1">
      <c r="A1207" s="107" t="s">
        <v>17867</v>
      </c>
      <c r="B1207" s="89">
        <v>325453</v>
      </c>
      <c r="C1207" s="89">
        <v>325453</v>
      </c>
      <c r="D1207" s="89">
        <v>300</v>
      </c>
      <c r="E1207" s="89">
        <v>3</v>
      </c>
      <c r="F1207" s="89" t="s">
        <v>5939</v>
      </c>
      <c r="G1207" s="21" t="e">
        <f>INDEX(Partner_details[name], MATCH(ggPay[[#This Row],[payee]], Partner_details[user id], 0))</f>
        <v>#N/A</v>
      </c>
      <c r="H1207" s="21" t="e">
        <f>INDEX(Partner_details[companyName], MATCH(ggPay[[#This Row],[payee]], Partner_details[user id], 0))</f>
        <v>#N/A</v>
      </c>
      <c r="I1207" s="21" t="b">
        <f>ISNUMBER(MATCH(ggPay[[#This Row],[payer]], gg_teammates[ID], 0))</f>
        <v>1</v>
      </c>
      <c r="J1207" s="21" t="b">
        <f>OR(ISNUMBER(MATCH(ggPay[[#This Row],[payer]], $B$2:B1206, 0)), ISNUMBER(MATCH(ggPay[[#This Row],[payer]], B1208:$B$4998, 0)))</f>
        <v>1</v>
      </c>
      <c r="K1207" s="21" t="b">
        <v>0</v>
      </c>
      <c r="L1207" s="96" t="s">
        <v>5924</v>
      </c>
    </row>
    <row r="1208" spans="1:12" hidden="1">
      <c r="A1208" s="107" t="s">
        <v>17868</v>
      </c>
      <c r="B1208" s="89">
        <v>325453</v>
      </c>
      <c r="C1208" s="89">
        <v>325453</v>
      </c>
      <c r="D1208" s="89">
        <v>300</v>
      </c>
      <c r="E1208" s="89">
        <v>3</v>
      </c>
      <c r="F1208" s="89" t="s">
        <v>5939</v>
      </c>
      <c r="G1208" s="21" t="e">
        <f>INDEX(Partner_details[name], MATCH(ggPay[[#This Row],[payee]], Partner_details[user id], 0))</f>
        <v>#N/A</v>
      </c>
      <c r="H1208" s="21" t="e">
        <f>INDEX(Partner_details[companyName], MATCH(ggPay[[#This Row],[payee]], Partner_details[user id], 0))</f>
        <v>#N/A</v>
      </c>
      <c r="I1208" s="21" t="b">
        <f>ISNUMBER(MATCH(ggPay[[#This Row],[payer]], gg_teammates[ID], 0))</f>
        <v>1</v>
      </c>
      <c r="J1208" s="21" t="b">
        <f>OR(ISNUMBER(MATCH(ggPay[[#This Row],[payer]], $B$2:B1207, 0)), ISNUMBER(MATCH(ggPay[[#This Row],[payer]], B1209:$B$4998, 0)))</f>
        <v>1</v>
      </c>
      <c r="K1208" s="21" t="b">
        <v>0</v>
      </c>
      <c r="L1208" s="96" t="s">
        <v>5924</v>
      </c>
    </row>
    <row r="1209" spans="1:12" hidden="1">
      <c r="A1209" s="107" t="s">
        <v>17869</v>
      </c>
      <c r="B1209" s="89">
        <v>325453</v>
      </c>
      <c r="C1209" s="89">
        <v>325453</v>
      </c>
      <c r="D1209" s="89">
        <v>300</v>
      </c>
      <c r="E1209" s="89">
        <v>3</v>
      </c>
      <c r="F1209" s="89" t="s">
        <v>5939</v>
      </c>
      <c r="G1209" s="21" t="e">
        <f>INDEX(Partner_details[name], MATCH(ggPay[[#This Row],[payee]], Partner_details[user id], 0))</f>
        <v>#N/A</v>
      </c>
      <c r="H1209" s="21" t="e">
        <f>INDEX(Partner_details[companyName], MATCH(ggPay[[#This Row],[payee]], Partner_details[user id], 0))</f>
        <v>#N/A</v>
      </c>
      <c r="I1209" s="21" t="b">
        <f>ISNUMBER(MATCH(ggPay[[#This Row],[payer]], gg_teammates[ID], 0))</f>
        <v>1</v>
      </c>
      <c r="J1209" s="21" t="b">
        <f>OR(ISNUMBER(MATCH(ggPay[[#This Row],[payer]], $B$2:B1208, 0)), ISNUMBER(MATCH(ggPay[[#This Row],[payer]], B1210:$B$4998, 0)))</f>
        <v>1</v>
      </c>
      <c r="K1209" s="21" t="b">
        <v>0</v>
      </c>
      <c r="L1209" s="96" t="s">
        <v>5924</v>
      </c>
    </row>
    <row r="1210" spans="1:12">
      <c r="A1210" s="107" t="s">
        <v>17870</v>
      </c>
      <c r="B1210" s="89">
        <v>129697</v>
      </c>
      <c r="C1210" s="89">
        <v>30072</v>
      </c>
      <c r="D1210" s="89">
        <v>2000</v>
      </c>
      <c r="E1210" s="89">
        <v>2</v>
      </c>
      <c r="F1210" s="89"/>
      <c r="G1210" s="21" t="str">
        <f>INDEX(Partner_details[name], MATCH(ggPay[[#This Row],[payee]], Partner_details[user id], 0))</f>
        <v>Varuzhan</v>
      </c>
      <c r="H1210" s="21" t="str">
        <f>INDEX(Partner_details[companyName], MATCH(ggPay[[#This Row],[payee]], Partner_details[user id], 0))</f>
        <v>Turqaget</v>
      </c>
      <c r="I1210" s="21" t="b">
        <f>ISNUMBER(MATCH(ggPay[[#This Row],[payer]], gg_teammates[ID], 0))</f>
        <v>0</v>
      </c>
      <c r="J1210" s="21" t="b">
        <f>OR(ISNUMBER(MATCH(ggPay[[#This Row],[payer]], $B$2:B1209, 0)), ISNUMBER(MATCH(ggPay[[#This Row],[payer]], B1211:$B$4998, 0)))</f>
        <v>1</v>
      </c>
      <c r="K1210" s="21" t="b">
        <v>1</v>
      </c>
      <c r="L1210" s="96" t="s">
        <v>5924</v>
      </c>
    </row>
    <row r="1211" spans="1:12" hidden="1">
      <c r="A1211" s="107" t="s">
        <v>17871</v>
      </c>
      <c r="B1211" s="89">
        <v>5237</v>
      </c>
      <c r="C1211" s="89">
        <v>325453</v>
      </c>
      <c r="D1211" s="89">
        <v>1000</v>
      </c>
      <c r="E1211" s="89">
        <v>3</v>
      </c>
      <c r="F1211" s="89" t="s">
        <v>5934</v>
      </c>
      <c r="G1211" s="21" t="e">
        <f>INDEX(Partner_details[name], MATCH(ggPay[[#This Row],[payee]], Partner_details[user id], 0))</f>
        <v>#N/A</v>
      </c>
      <c r="H1211" s="21" t="e">
        <f>INDEX(Partner_details[companyName], MATCH(ggPay[[#This Row],[payee]], Partner_details[user id], 0))</f>
        <v>#N/A</v>
      </c>
      <c r="I1211" s="21" t="b">
        <f>ISNUMBER(MATCH(ggPay[[#This Row],[payer]], gg_teammates[ID], 0))</f>
        <v>1</v>
      </c>
      <c r="J1211" s="21" t="b">
        <f>OR(ISNUMBER(MATCH(ggPay[[#This Row],[payer]], $B$2:B1210, 0)), ISNUMBER(MATCH(ggPay[[#This Row],[payer]], B1212:$B$4998, 0)))</f>
        <v>1</v>
      </c>
      <c r="K1211" s="21" t="b">
        <v>0</v>
      </c>
      <c r="L1211" s="96" t="s">
        <v>5924</v>
      </c>
    </row>
    <row r="1212" spans="1:12">
      <c r="A1212" s="107" t="s">
        <v>17872</v>
      </c>
      <c r="B1212" s="89">
        <v>798</v>
      </c>
      <c r="C1212" s="89">
        <v>80729</v>
      </c>
      <c r="D1212" s="89">
        <v>1500</v>
      </c>
      <c r="E1212" s="89">
        <v>2</v>
      </c>
      <c r="F1212" s="89"/>
      <c r="G1212" s="21" t="str">
        <f>INDEX(Partner_details[name], MATCH(ggPay[[#This Row],[payee]], Partner_details[user id], 0))</f>
        <v>SUNRISE NOYLAND</v>
      </c>
      <c r="H1212" s="21" t="str">
        <f>INDEX(Partner_details[companyName], MATCH(ggPay[[#This Row],[payee]], Partner_details[user id], 0))</f>
        <v>Sunrise noyland</v>
      </c>
      <c r="I1212" s="21" t="b">
        <f>ISNUMBER(MATCH(ggPay[[#This Row],[payer]], gg_teammates[ID], 0))</f>
        <v>1</v>
      </c>
      <c r="J1212" s="21" t="b">
        <f>OR(ISNUMBER(MATCH(ggPay[[#This Row],[payer]], $B$2:B1211, 0)), ISNUMBER(MATCH(ggPay[[#This Row],[payer]], B1213:$B$4998, 0)))</f>
        <v>1</v>
      </c>
      <c r="K1212" s="21" t="b">
        <v>0</v>
      </c>
      <c r="L1212" s="96" t="s">
        <v>5924</v>
      </c>
    </row>
    <row r="1213" spans="1:12">
      <c r="A1213" s="107" t="s">
        <v>17873</v>
      </c>
      <c r="B1213" s="89">
        <v>33682</v>
      </c>
      <c r="C1213" s="89">
        <v>80729</v>
      </c>
      <c r="D1213" s="89">
        <v>100</v>
      </c>
      <c r="E1213" s="89">
        <v>2</v>
      </c>
      <c r="F1213" s="89"/>
      <c r="G1213" s="21" t="str">
        <f>INDEX(Partner_details[name], MATCH(ggPay[[#This Row],[payee]], Partner_details[user id], 0))</f>
        <v>SUNRISE NOYLAND</v>
      </c>
      <c r="H1213" s="21" t="str">
        <f>INDEX(Partner_details[companyName], MATCH(ggPay[[#This Row],[payee]], Partner_details[user id], 0))</f>
        <v>Sunrise noyland</v>
      </c>
      <c r="I1213" s="21" t="b">
        <f>ISNUMBER(MATCH(ggPay[[#This Row],[payer]], gg_teammates[ID], 0))</f>
        <v>0</v>
      </c>
      <c r="J1213" s="21" t="b">
        <f>OR(ISNUMBER(MATCH(ggPay[[#This Row],[payer]], $B$2:B1212, 0)), ISNUMBER(MATCH(ggPay[[#This Row],[payer]], B1214:$B$4998, 0)))</f>
        <v>0</v>
      </c>
      <c r="K1213" s="21" t="b">
        <v>0</v>
      </c>
      <c r="L1213" s="96" t="s">
        <v>5924</v>
      </c>
    </row>
    <row r="1214" spans="1:12">
      <c r="A1214" s="107" t="s">
        <v>17874</v>
      </c>
      <c r="B1214" s="89">
        <v>135322</v>
      </c>
      <c r="C1214" s="89">
        <v>80729</v>
      </c>
      <c r="D1214" s="89">
        <v>500</v>
      </c>
      <c r="E1214" s="89">
        <v>2</v>
      </c>
      <c r="F1214" s="89"/>
      <c r="G1214" s="21" t="str">
        <f>INDEX(Partner_details[name], MATCH(ggPay[[#This Row],[payee]], Partner_details[user id], 0))</f>
        <v>SUNRISE NOYLAND</v>
      </c>
      <c r="H1214" s="21" t="str">
        <f>INDEX(Partner_details[companyName], MATCH(ggPay[[#This Row],[payee]], Partner_details[user id], 0))</f>
        <v>Sunrise noyland</v>
      </c>
      <c r="I1214" s="21" t="b">
        <f>ISNUMBER(MATCH(ggPay[[#This Row],[payer]], gg_teammates[ID], 0))</f>
        <v>1</v>
      </c>
      <c r="J1214" s="21" t="b">
        <f>OR(ISNUMBER(MATCH(ggPay[[#This Row],[payer]], $B$2:B1213, 0)), ISNUMBER(MATCH(ggPay[[#This Row],[payer]], B1215:$B$4998, 0)))</f>
        <v>1</v>
      </c>
      <c r="K1214" s="21" t="b">
        <v>0</v>
      </c>
      <c r="L1214" s="96" t="s">
        <v>5924</v>
      </c>
    </row>
    <row r="1215" spans="1:12" hidden="1">
      <c r="A1215" s="107" t="s">
        <v>17875</v>
      </c>
      <c r="B1215" s="89">
        <v>5237</v>
      </c>
      <c r="C1215" s="89">
        <v>325453</v>
      </c>
      <c r="D1215" s="89">
        <v>500</v>
      </c>
      <c r="E1215" s="89">
        <v>3</v>
      </c>
      <c r="F1215" s="89" t="s">
        <v>5934</v>
      </c>
      <c r="G1215" s="21" t="e">
        <f>INDEX(Partner_details[name], MATCH(ggPay[[#This Row],[payee]], Partner_details[user id], 0))</f>
        <v>#N/A</v>
      </c>
      <c r="H1215" s="21" t="e">
        <f>INDEX(Partner_details[companyName], MATCH(ggPay[[#This Row],[payee]], Partner_details[user id], 0))</f>
        <v>#N/A</v>
      </c>
      <c r="I1215" s="21" t="b">
        <f>ISNUMBER(MATCH(ggPay[[#This Row],[payer]], gg_teammates[ID], 0))</f>
        <v>1</v>
      </c>
      <c r="J1215" s="21" t="b">
        <f>OR(ISNUMBER(MATCH(ggPay[[#This Row],[payer]], $B$2:B1214, 0)), ISNUMBER(MATCH(ggPay[[#This Row],[payer]], B1216:$B$4998, 0)))</f>
        <v>1</v>
      </c>
      <c r="K1215" s="21" t="b">
        <v>0</v>
      </c>
      <c r="L1215" s="96" t="s">
        <v>5924</v>
      </c>
    </row>
    <row r="1216" spans="1:12">
      <c r="A1216" s="107" t="s">
        <v>17876</v>
      </c>
      <c r="B1216" s="89">
        <v>3515</v>
      </c>
      <c r="C1216" s="89">
        <v>757086</v>
      </c>
      <c r="D1216" s="89">
        <v>1000</v>
      </c>
      <c r="E1216" s="89">
        <v>2</v>
      </c>
      <c r="F1216" s="89"/>
      <c r="G1216" s="21" t="str">
        <f>INDEX(Partner_details[name], MATCH(ggPay[[#This Row],[payee]], Partner_details[user id], 0))</f>
        <v>Elen</v>
      </c>
      <c r="H1216" s="21" t="str">
        <f>INDEX(Partner_details[companyName], MATCH(ggPay[[#This Row],[payee]], Partner_details[user id], 0))</f>
        <v>Lumen Coffee</v>
      </c>
      <c r="I1216" s="21" t="b">
        <f>ISNUMBER(MATCH(ggPay[[#This Row],[payer]], gg_teammates[ID], 0))</f>
        <v>0</v>
      </c>
      <c r="J1216" s="21" t="b">
        <f>OR(ISNUMBER(MATCH(ggPay[[#This Row],[payer]], $B$2:B1215, 0)), ISNUMBER(MATCH(ggPay[[#This Row],[payer]], B1217:$B$4998, 0)))</f>
        <v>0</v>
      </c>
      <c r="K1216" s="21" t="b">
        <v>0</v>
      </c>
      <c r="L1216" s="96" t="s">
        <v>5924</v>
      </c>
    </row>
    <row r="1217" spans="1:12">
      <c r="A1217" s="107" t="s">
        <v>17877</v>
      </c>
      <c r="B1217" s="89">
        <v>1109435</v>
      </c>
      <c r="C1217" s="89">
        <v>1091356</v>
      </c>
      <c r="D1217" s="89">
        <v>800</v>
      </c>
      <c r="E1217" s="89">
        <v>2</v>
      </c>
      <c r="F1217" s="89"/>
      <c r="G1217" s="21" t="str">
        <f>INDEX(Partner_details[name], MATCH(ggPay[[#This Row],[payee]], Partner_details[user id], 0))</f>
        <v>Malocco</v>
      </c>
      <c r="H1217" s="21" t="str">
        <f>INDEX(Partner_details[companyName], MATCH(ggPay[[#This Row],[payee]], Partner_details[user id], 0))</f>
        <v>Malocco</v>
      </c>
      <c r="I1217" s="21" t="b">
        <f>ISNUMBER(MATCH(ggPay[[#This Row],[payer]], gg_teammates[ID], 0))</f>
        <v>0</v>
      </c>
      <c r="J1217" s="21" t="b">
        <f>OR(ISNUMBER(MATCH(ggPay[[#This Row],[payer]], $B$2:B1216, 0)), ISNUMBER(MATCH(ggPay[[#This Row],[payer]], B1218:$B$4998, 0)))</f>
        <v>1</v>
      </c>
      <c r="K1217" s="21" t="b">
        <v>0</v>
      </c>
      <c r="L1217" s="96" t="s">
        <v>5924</v>
      </c>
    </row>
    <row r="1218" spans="1:12">
      <c r="A1218" s="107" t="s">
        <v>17878</v>
      </c>
      <c r="B1218" s="89">
        <v>46748</v>
      </c>
      <c r="C1218" s="89">
        <v>1091356</v>
      </c>
      <c r="D1218" s="89">
        <v>500</v>
      </c>
      <c r="E1218" s="89">
        <v>2</v>
      </c>
      <c r="F1218" s="89"/>
      <c r="G1218" s="21" t="str">
        <f>INDEX(Partner_details[name], MATCH(ggPay[[#This Row],[payee]], Partner_details[user id], 0))</f>
        <v>Malocco</v>
      </c>
      <c r="H1218" s="21" t="str">
        <f>INDEX(Partner_details[companyName], MATCH(ggPay[[#This Row],[payee]], Partner_details[user id], 0))</f>
        <v>Malocco</v>
      </c>
      <c r="I1218" s="21" t="b">
        <f>ISNUMBER(MATCH(ggPay[[#This Row],[payer]], gg_teammates[ID], 0))</f>
        <v>0</v>
      </c>
      <c r="J1218" s="21" t="b">
        <f>OR(ISNUMBER(MATCH(ggPay[[#This Row],[payer]], $B$2:B1217, 0)), ISNUMBER(MATCH(ggPay[[#This Row],[payer]], B1219:$B$4998, 0)))</f>
        <v>0</v>
      </c>
      <c r="K1218" s="21" t="b">
        <v>0</v>
      </c>
      <c r="L1218" s="96" t="s">
        <v>5924</v>
      </c>
    </row>
    <row r="1219" spans="1:12">
      <c r="A1219" s="107" t="s">
        <v>17879</v>
      </c>
      <c r="B1219" s="89">
        <v>798</v>
      </c>
      <c r="C1219" s="89">
        <v>14157</v>
      </c>
      <c r="D1219" s="89">
        <v>100</v>
      </c>
      <c r="E1219" s="89">
        <v>2</v>
      </c>
      <c r="F1219" s="89"/>
      <c r="G1219" s="21" t="str">
        <f>INDEX(Partner_details[name], MATCH(ggPay[[#This Row],[payee]], Partner_details[user id], 0))</f>
        <v>Sar tegh</v>
      </c>
      <c r="H1219" s="21" t="str">
        <f>INDEX(Partner_details[companyName], MATCH(ggPay[[#This Row],[payee]], Partner_details[user id], 0))</f>
        <v>Myler</v>
      </c>
      <c r="I1219" s="21" t="b">
        <f>ISNUMBER(MATCH(ggPay[[#This Row],[payer]], gg_teammates[ID], 0))</f>
        <v>1</v>
      </c>
      <c r="J1219" s="21" t="b">
        <f>OR(ISNUMBER(MATCH(ggPay[[#This Row],[payer]], $B$2:B1218, 0)), ISNUMBER(MATCH(ggPay[[#This Row],[payer]], B1220:$B$4998, 0)))</f>
        <v>1</v>
      </c>
      <c r="K1219" s="21" t="b">
        <v>0</v>
      </c>
      <c r="L1219" s="96" t="s">
        <v>5924</v>
      </c>
    </row>
    <row r="1220" spans="1:12" hidden="1">
      <c r="A1220" s="107" t="s">
        <v>17880</v>
      </c>
      <c r="B1220" s="89">
        <v>220085</v>
      </c>
      <c r="C1220" s="89">
        <v>14157</v>
      </c>
      <c r="D1220" s="89">
        <v>500</v>
      </c>
      <c r="E1220" s="89">
        <v>3</v>
      </c>
      <c r="F1220" s="89" t="s">
        <v>5934</v>
      </c>
      <c r="G1220" s="21" t="str">
        <f>INDEX(Partner_details[name], MATCH(ggPay[[#This Row],[payee]], Partner_details[user id], 0))</f>
        <v>Sar tegh</v>
      </c>
      <c r="H1220" s="21" t="str">
        <f>INDEX(Partner_details[companyName], MATCH(ggPay[[#This Row],[payee]], Partner_details[user id], 0))</f>
        <v>Myler</v>
      </c>
      <c r="I1220" s="21" t="b">
        <f>ISNUMBER(MATCH(ggPay[[#This Row],[payer]], gg_teammates[ID], 0))</f>
        <v>0</v>
      </c>
      <c r="J1220" s="21" t="b">
        <f>OR(ISNUMBER(MATCH(ggPay[[#This Row],[payer]], $B$2:B1219, 0)), ISNUMBER(MATCH(ggPay[[#This Row],[payer]], B1221:$B$4998, 0)))</f>
        <v>1</v>
      </c>
      <c r="K1220" s="21" t="b">
        <v>1</v>
      </c>
      <c r="L1220" s="96" t="s">
        <v>5924</v>
      </c>
    </row>
    <row r="1221" spans="1:12">
      <c r="A1221" s="107" t="s">
        <v>17881</v>
      </c>
      <c r="B1221" s="89">
        <v>623</v>
      </c>
      <c r="C1221" s="89">
        <v>30072</v>
      </c>
      <c r="D1221" s="89">
        <v>2100</v>
      </c>
      <c r="E1221" s="89">
        <v>2</v>
      </c>
      <c r="F1221" s="89"/>
      <c r="G1221" s="21" t="str">
        <f>INDEX(Partner_details[name], MATCH(ggPay[[#This Row],[payee]], Partner_details[user id], 0))</f>
        <v>Varuzhan</v>
      </c>
      <c r="H1221" s="21" t="str">
        <f>INDEX(Partner_details[companyName], MATCH(ggPay[[#This Row],[payee]], Partner_details[user id], 0))</f>
        <v>Turqaget</v>
      </c>
      <c r="I1221" s="21" t="b">
        <f>ISNUMBER(MATCH(ggPay[[#This Row],[payer]], gg_teammates[ID], 0))</f>
        <v>0</v>
      </c>
      <c r="J1221" s="21" t="b">
        <f>OR(ISNUMBER(MATCH(ggPay[[#This Row],[payer]], $B$2:B1220, 0)), ISNUMBER(MATCH(ggPay[[#This Row],[payer]], B1222:$B$4998, 0)))</f>
        <v>0</v>
      </c>
      <c r="K1221" s="21" t="b">
        <v>0</v>
      </c>
      <c r="L1221" s="96" t="s">
        <v>5924</v>
      </c>
    </row>
    <row r="1222" spans="1:12">
      <c r="A1222" s="107" t="s">
        <v>17882</v>
      </c>
      <c r="B1222" s="89">
        <v>1027078</v>
      </c>
      <c r="C1222" s="89">
        <v>30072</v>
      </c>
      <c r="D1222" s="89">
        <v>5000</v>
      </c>
      <c r="E1222" s="89">
        <v>2</v>
      </c>
      <c r="F1222" s="89"/>
      <c r="G1222" s="21" t="str">
        <f>INDEX(Partner_details[name], MATCH(ggPay[[#This Row],[payee]], Partner_details[user id], 0))</f>
        <v>Varuzhan</v>
      </c>
      <c r="H1222" s="21" t="str">
        <f>INDEX(Partner_details[companyName], MATCH(ggPay[[#This Row],[payee]], Partner_details[user id], 0))</f>
        <v>Turqaget</v>
      </c>
      <c r="I1222" s="21" t="b">
        <f>ISNUMBER(MATCH(ggPay[[#This Row],[payer]], gg_teammates[ID], 0))</f>
        <v>0</v>
      </c>
      <c r="J1222" s="21" t="b">
        <f>OR(ISNUMBER(MATCH(ggPay[[#This Row],[payer]], $B$2:B1221, 0)), ISNUMBER(MATCH(ggPay[[#This Row],[payer]], B1223:$B$4998, 0)))</f>
        <v>1</v>
      </c>
      <c r="K1222" s="21" t="b">
        <v>0</v>
      </c>
      <c r="L1222" s="96" t="s">
        <v>5924</v>
      </c>
    </row>
    <row r="1223" spans="1:12">
      <c r="A1223" s="107" t="s">
        <v>17883</v>
      </c>
      <c r="B1223" s="89">
        <v>798</v>
      </c>
      <c r="C1223" s="89">
        <v>30072</v>
      </c>
      <c r="D1223" s="89">
        <v>3000</v>
      </c>
      <c r="E1223" s="89">
        <v>2</v>
      </c>
      <c r="F1223" s="89"/>
      <c r="G1223" s="21" t="str">
        <f>INDEX(Partner_details[name], MATCH(ggPay[[#This Row],[payee]], Partner_details[user id], 0))</f>
        <v>Varuzhan</v>
      </c>
      <c r="H1223" s="21" t="str">
        <f>INDEX(Partner_details[companyName], MATCH(ggPay[[#This Row],[payee]], Partner_details[user id], 0))</f>
        <v>Turqaget</v>
      </c>
      <c r="I1223" s="21" t="b">
        <f>ISNUMBER(MATCH(ggPay[[#This Row],[payer]], gg_teammates[ID], 0))</f>
        <v>1</v>
      </c>
      <c r="J1223" s="21" t="b">
        <f>OR(ISNUMBER(MATCH(ggPay[[#This Row],[payer]], $B$2:B1222, 0)), ISNUMBER(MATCH(ggPay[[#This Row],[payer]], B1224:$B$4998, 0)))</f>
        <v>1</v>
      </c>
      <c r="K1223" s="21" t="b">
        <v>0</v>
      </c>
      <c r="L1223" s="96" t="s">
        <v>5924</v>
      </c>
    </row>
    <row r="1224" spans="1:12">
      <c r="A1224" s="107" t="s">
        <v>17884</v>
      </c>
      <c r="B1224" s="89">
        <v>12609</v>
      </c>
      <c r="C1224" s="89">
        <v>1091352</v>
      </c>
      <c r="D1224" s="89">
        <v>1500</v>
      </c>
      <c r="E1224" s="89">
        <v>2</v>
      </c>
      <c r="F1224" s="89"/>
      <c r="G1224" s="21" t="str">
        <f>INDEX(Partner_details[name], MATCH(ggPay[[#This Row],[payee]], Partner_details[user id], 0))</f>
        <v>Paul Armenia</v>
      </c>
      <c r="H1224" s="21" t="str">
        <f>INDEX(Partner_details[companyName], MATCH(ggPay[[#This Row],[payee]], Partner_details[user id], 0))</f>
        <v>Paul</v>
      </c>
      <c r="I1224" s="21" t="b">
        <f>ISNUMBER(MATCH(ggPay[[#This Row],[payer]], gg_teammates[ID], 0))</f>
        <v>0</v>
      </c>
      <c r="J1224" s="21" t="b">
        <f>OR(ISNUMBER(MATCH(ggPay[[#This Row],[payer]], $B$2:B1223, 0)), ISNUMBER(MATCH(ggPay[[#This Row],[payer]], B1225:$B$4998, 0)))</f>
        <v>1</v>
      </c>
      <c r="K1224" s="21" t="b">
        <v>0</v>
      </c>
      <c r="L1224" s="96" t="s">
        <v>5924</v>
      </c>
    </row>
    <row r="1225" spans="1:12" hidden="1">
      <c r="A1225" s="107" t="s">
        <v>17884</v>
      </c>
      <c r="B1225" s="89">
        <v>12609</v>
      </c>
      <c r="C1225" s="89">
        <v>1091352</v>
      </c>
      <c r="D1225" s="89">
        <v>1500</v>
      </c>
      <c r="E1225" s="89">
        <v>3</v>
      </c>
      <c r="F1225" s="89" t="s">
        <v>5939</v>
      </c>
      <c r="G1225" s="21" t="str">
        <f>INDEX(Partner_details[name], MATCH(ggPay[[#This Row],[payee]], Partner_details[user id], 0))</f>
        <v>Paul Armenia</v>
      </c>
      <c r="H1225" s="21" t="str">
        <f>INDEX(Partner_details[companyName], MATCH(ggPay[[#This Row],[payee]], Partner_details[user id], 0))</f>
        <v>Paul</v>
      </c>
      <c r="I1225" s="21" t="b">
        <f>ISNUMBER(MATCH(ggPay[[#This Row],[payer]], gg_teammates[ID], 0))</f>
        <v>0</v>
      </c>
      <c r="J1225" s="21" t="b">
        <f>OR(ISNUMBER(MATCH(ggPay[[#This Row],[payer]], $B$2:B1224, 0)), ISNUMBER(MATCH(ggPay[[#This Row],[payer]], B1226:$B$4998, 0)))</f>
        <v>1</v>
      </c>
      <c r="K1225" s="21" t="b">
        <v>0</v>
      </c>
      <c r="L1225" s="96" t="s">
        <v>5924</v>
      </c>
    </row>
    <row r="1226" spans="1:12">
      <c r="A1226" s="107" t="s">
        <v>17885</v>
      </c>
      <c r="B1226" s="89">
        <v>825186</v>
      </c>
      <c r="C1226" s="89">
        <v>1109476</v>
      </c>
      <c r="D1226" s="89">
        <v>100</v>
      </c>
      <c r="E1226" s="89">
        <v>2</v>
      </c>
      <c r="F1226" s="89"/>
      <c r="G1226" s="21" t="str">
        <f>INDEX(Partner_details[name], MATCH(ggPay[[#This Row],[payee]], Partner_details[user id], 0))</f>
        <v>Nor Aleppo</v>
      </c>
      <c r="H1226" s="21" t="str">
        <f>INDEX(Partner_details[companyName], MATCH(ggPay[[#This Row],[payee]], Partner_details[user id], 0))</f>
        <v>Noraleppo</v>
      </c>
      <c r="I1226" s="21" t="b">
        <f>ISNUMBER(MATCH(ggPay[[#This Row],[payer]], gg_teammates[ID], 0))</f>
        <v>1</v>
      </c>
      <c r="J1226" s="21" t="b">
        <f>OR(ISNUMBER(MATCH(ggPay[[#This Row],[payer]], $B$2:B1225, 0)), ISNUMBER(MATCH(ggPay[[#This Row],[payer]], B1227:$B$4998, 0)))</f>
        <v>1</v>
      </c>
      <c r="K1226" s="21" t="b">
        <v>0</v>
      </c>
      <c r="L1226" s="96" t="s">
        <v>5924</v>
      </c>
    </row>
    <row r="1227" spans="1:12">
      <c r="A1227" s="107" t="s">
        <v>17886</v>
      </c>
      <c r="B1227" s="89">
        <v>438157</v>
      </c>
      <c r="C1227" s="89">
        <v>30072</v>
      </c>
      <c r="D1227" s="89">
        <v>500</v>
      </c>
      <c r="E1227" s="89">
        <v>2</v>
      </c>
      <c r="F1227" s="89"/>
      <c r="G1227" s="21" t="str">
        <f>INDEX(Partner_details[name], MATCH(ggPay[[#This Row],[payee]], Partner_details[user id], 0))</f>
        <v>Varuzhan</v>
      </c>
      <c r="H1227" s="21" t="str">
        <f>INDEX(Partner_details[companyName], MATCH(ggPay[[#This Row],[payee]], Partner_details[user id], 0))</f>
        <v>Turqaget</v>
      </c>
      <c r="I1227" s="21" t="b">
        <f>ISNUMBER(MATCH(ggPay[[#This Row],[payer]], gg_teammates[ID], 0))</f>
        <v>0</v>
      </c>
      <c r="J1227" s="21" t="b">
        <f>OR(ISNUMBER(MATCH(ggPay[[#This Row],[payer]], $B$2:B1226, 0)), ISNUMBER(MATCH(ggPay[[#This Row],[payer]], B1228:$B$4998, 0)))</f>
        <v>0</v>
      </c>
      <c r="K1227" s="21" t="b">
        <v>1</v>
      </c>
      <c r="L1227" s="96" t="s">
        <v>5924</v>
      </c>
    </row>
    <row r="1228" spans="1:12">
      <c r="A1228" s="107" t="s">
        <v>17887</v>
      </c>
      <c r="B1228" s="89">
        <v>798</v>
      </c>
      <c r="C1228" s="89">
        <v>30072</v>
      </c>
      <c r="D1228" s="89">
        <v>2000</v>
      </c>
      <c r="E1228" s="89">
        <v>2</v>
      </c>
      <c r="F1228" s="89"/>
      <c r="G1228" s="21" t="str">
        <f>INDEX(Partner_details[name], MATCH(ggPay[[#This Row],[payee]], Partner_details[user id], 0))</f>
        <v>Varuzhan</v>
      </c>
      <c r="H1228" s="21" t="str">
        <f>INDEX(Partner_details[companyName], MATCH(ggPay[[#This Row],[payee]], Partner_details[user id], 0))</f>
        <v>Turqaget</v>
      </c>
      <c r="I1228" s="21" t="b">
        <f>ISNUMBER(MATCH(ggPay[[#This Row],[payer]], gg_teammates[ID], 0))</f>
        <v>1</v>
      </c>
      <c r="J1228" s="21" t="b">
        <f>OR(ISNUMBER(MATCH(ggPay[[#This Row],[payer]], $B$2:B1227, 0)), ISNUMBER(MATCH(ggPay[[#This Row],[payer]], B1229:$B$4998, 0)))</f>
        <v>1</v>
      </c>
      <c r="K1228" s="21" t="b">
        <v>0</v>
      </c>
      <c r="L1228" s="96" t="s">
        <v>5924</v>
      </c>
    </row>
    <row r="1229" spans="1:12">
      <c r="A1229" s="107" t="s">
        <v>17888</v>
      </c>
      <c r="B1229" s="89">
        <v>91561</v>
      </c>
      <c r="C1229" s="89">
        <v>105886</v>
      </c>
      <c r="D1229" s="89">
        <v>1000</v>
      </c>
      <c r="E1229" s="89">
        <v>2</v>
      </c>
      <c r="F1229" s="89"/>
      <c r="G1229" s="21" t="str">
        <f>INDEX(Partner_details[name], MATCH(ggPay[[#This Row],[payee]], Partner_details[user id], 0))</f>
        <v>Mov</v>
      </c>
      <c r="H1229" s="21" t="str">
        <f>INDEX(Partner_details[companyName], MATCH(ggPay[[#This Row],[payee]], Partner_details[user id], 0))</f>
        <v>Avetis Grigoryan</v>
      </c>
      <c r="I1229" s="21" t="b">
        <f>ISNUMBER(MATCH(ggPay[[#This Row],[payer]], gg_teammates[ID], 0))</f>
        <v>0</v>
      </c>
      <c r="J1229" s="21" t="b">
        <f>OR(ISNUMBER(MATCH(ggPay[[#This Row],[payer]], $B$2:B1228, 0)), ISNUMBER(MATCH(ggPay[[#This Row],[payer]], B1230:$B$4998, 0)))</f>
        <v>1</v>
      </c>
      <c r="K1229" s="21" t="b">
        <v>0</v>
      </c>
      <c r="L1229" s="96" t="s">
        <v>5924</v>
      </c>
    </row>
    <row r="1230" spans="1:12">
      <c r="A1230" s="107" t="s">
        <v>17889</v>
      </c>
      <c r="B1230" s="89">
        <v>1109435</v>
      </c>
      <c r="C1230" s="89">
        <v>1091356</v>
      </c>
      <c r="D1230" s="89">
        <v>500</v>
      </c>
      <c r="E1230" s="89">
        <v>2</v>
      </c>
      <c r="F1230" s="89"/>
      <c r="G1230" s="21" t="str">
        <f>INDEX(Partner_details[name], MATCH(ggPay[[#This Row],[payee]], Partner_details[user id], 0))</f>
        <v>Malocco</v>
      </c>
      <c r="H1230" s="21" t="str">
        <f>INDEX(Partner_details[companyName], MATCH(ggPay[[#This Row],[payee]], Partner_details[user id], 0))</f>
        <v>Malocco</v>
      </c>
      <c r="I1230" s="21" t="b">
        <f>ISNUMBER(MATCH(ggPay[[#This Row],[payer]], gg_teammates[ID], 0))</f>
        <v>0</v>
      </c>
      <c r="J1230" s="21" t="b">
        <f>OR(ISNUMBER(MATCH(ggPay[[#This Row],[payer]], $B$2:B1229, 0)), ISNUMBER(MATCH(ggPay[[#This Row],[payer]], B1231:$B$4998, 0)))</f>
        <v>1</v>
      </c>
      <c r="K1230" s="21" t="b">
        <v>0</v>
      </c>
      <c r="L1230" s="96" t="s">
        <v>5924</v>
      </c>
    </row>
    <row r="1231" spans="1:12">
      <c r="A1231" s="107" t="s">
        <v>17890</v>
      </c>
      <c r="B1231" s="89">
        <v>428690</v>
      </c>
      <c r="C1231" s="89">
        <v>30072</v>
      </c>
      <c r="D1231" s="89">
        <v>500</v>
      </c>
      <c r="E1231" s="89">
        <v>2</v>
      </c>
      <c r="F1231" s="89"/>
      <c r="G1231" s="21" t="str">
        <f>INDEX(Partner_details[name], MATCH(ggPay[[#This Row],[payee]], Partner_details[user id], 0))</f>
        <v>Varuzhan</v>
      </c>
      <c r="H1231" s="21" t="str">
        <f>INDEX(Partner_details[companyName], MATCH(ggPay[[#This Row],[payee]], Partner_details[user id], 0))</f>
        <v>Turqaget</v>
      </c>
      <c r="I1231" s="21" t="b">
        <f>ISNUMBER(MATCH(ggPay[[#This Row],[payer]], gg_teammates[ID], 0))</f>
        <v>1</v>
      </c>
      <c r="J1231" s="21" t="b">
        <f>OR(ISNUMBER(MATCH(ggPay[[#This Row],[payer]], $B$2:B1230, 0)), ISNUMBER(MATCH(ggPay[[#This Row],[payer]], B1232:$B$4998, 0)))</f>
        <v>1</v>
      </c>
      <c r="K1231" s="21" t="b">
        <v>0</v>
      </c>
      <c r="L1231" s="96" t="s">
        <v>5924</v>
      </c>
    </row>
    <row r="1232" spans="1:12">
      <c r="A1232" s="107" t="s">
        <v>17891</v>
      </c>
      <c r="B1232" s="89">
        <v>135322</v>
      </c>
      <c r="C1232" s="89">
        <v>30072</v>
      </c>
      <c r="D1232" s="89">
        <v>1000</v>
      </c>
      <c r="E1232" s="89">
        <v>2</v>
      </c>
      <c r="F1232" s="89"/>
      <c r="G1232" s="21" t="str">
        <f>INDEX(Partner_details[name], MATCH(ggPay[[#This Row],[payee]], Partner_details[user id], 0))</f>
        <v>Varuzhan</v>
      </c>
      <c r="H1232" s="21" t="str">
        <f>INDEX(Partner_details[companyName], MATCH(ggPay[[#This Row],[payee]], Partner_details[user id], 0))</f>
        <v>Turqaget</v>
      </c>
      <c r="I1232" s="21" t="b">
        <f>ISNUMBER(MATCH(ggPay[[#This Row],[payer]], gg_teammates[ID], 0))</f>
        <v>1</v>
      </c>
      <c r="J1232" s="21" t="b">
        <f>OR(ISNUMBER(MATCH(ggPay[[#This Row],[payer]], $B$2:B1231, 0)), ISNUMBER(MATCH(ggPay[[#This Row],[payer]], B1233:$B$4998, 0)))</f>
        <v>1</v>
      </c>
      <c r="K1232" s="21" t="b">
        <v>0</v>
      </c>
      <c r="L1232" s="96" t="s">
        <v>5924</v>
      </c>
    </row>
    <row r="1233" spans="1:12">
      <c r="A1233" s="107" t="s">
        <v>17892</v>
      </c>
      <c r="B1233" s="89">
        <v>850</v>
      </c>
      <c r="C1233" s="89">
        <v>30072</v>
      </c>
      <c r="D1233" s="89">
        <v>2000</v>
      </c>
      <c r="E1233" s="89">
        <v>2</v>
      </c>
      <c r="F1233" s="89"/>
      <c r="G1233" s="21" t="str">
        <f>INDEX(Partner_details[name], MATCH(ggPay[[#This Row],[payee]], Partner_details[user id], 0))</f>
        <v>Varuzhan</v>
      </c>
      <c r="H1233" s="21" t="str">
        <f>INDEX(Partner_details[companyName], MATCH(ggPay[[#This Row],[payee]], Partner_details[user id], 0))</f>
        <v>Turqaget</v>
      </c>
      <c r="I1233" s="21" t="b">
        <f>ISNUMBER(MATCH(ggPay[[#This Row],[payer]], gg_teammates[ID], 0))</f>
        <v>1</v>
      </c>
      <c r="J1233" s="21" t="b">
        <f>OR(ISNUMBER(MATCH(ggPay[[#This Row],[payer]], $B$2:B1232, 0)), ISNUMBER(MATCH(ggPay[[#This Row],[payer]], B1234:$B$4998, 0)))</f>
        <v>1</v>
      </c>
      <c r="K1233" s="21" t="b">
        <v>0</v>
      </c>
      <c r="L1233" s="96" t="s">
        <v>5924</v>
      </c>
    </row>
    <row r="1234" spans="1:12" hidden="1">
      <c r="A1234" s="107" t="s">
        <v>17893</v>
      </c>
      <c r="B1234" s="89">
        <v>135322</v>
      </c>
      <c r="C1234" s="89">
        <v>30072</v>
      </c>
      <c r="D1234" s="89">
        <v>1000</v>
      </c>
      <c r="E1234" s="89">
        <v>3</v>
      </c>
      <c r="F1234" s="89" t="s">
        <v>5939</v>
      </c>
      <c r="G1234" s="21" t="str">
        <f>INDEX(Partner_details[name], MATCH(ggPay[[#This Row],[payee]], Partner_details[user id], 0))</f>
        <v>Varuzhan</v>
      </c>
      <c r="H1234" s="21" t="str">
        <f>INDEX(Partner_details[companyName], MATCH(ggPay[[#This Row],[payee]], Partner_details[user id], 0))</f>
        <v>Turqaget</v>
      </c>
      <c r="I1234" s="21" t="b">
        <f>ISNUMBER(MATCH(ggPay[[#This Row],[payer]], gg_teammates[ID], 0))</f>
        <v>1</v>
      </c>
      <c r="J1234" s="21" t="b">
        <f>OR(ISNUMBER(MATCH(ggPay[[#This Row],[payer]], $B$2:B1233, 0)), ISNUMBER(MATCH(ggPay[[#This Row],[payer]], B1235:$B$4998, 0)))</f>
        <v>1</v>
      </c>
      <c r="K1234" s="21" t="b">
        <v>0</v>
      </c>
      <c r="L1234" s="96" t="s">
        <v>5924</v>
      </c>
    </row>
    <row r="1235" spans="1:12" hidden="1">
      <c r="A1235" s="107" t="s">
        <v>17894</v>
      </c>
      <c r="B1235" s="89">
        <v>135322</v>
      </c>
      <c r="C1235" s="89">
        <v>30072</v>
      </c>
      <c r="D1235" s="89">
        <v>1000</v>
      </c>
      <c r="E1235" s="89">
        <v>3</v>
      </c>
      <c r="F1235" s="89" t="s">
        <v>5939</v>
      </c>
      <c r="G1235" s="21" t="str">
        <f>INDEX(Partner_details[name], MATCH(ggPay[[#This Row],[payee]], Partner_details[user id], 0))</f>
        <v>Varuzhan</v>
      </c>
      <c r="H1235" s="21" t="str">
        <f>INDEX(Partner_details[companyName], MATCH(ggPay[[#This Row],[payee]], Partner_details[user id], 0))</f>
        <v>Turqaget</v>
      </c>
      <c r="I1235" s="21" t="b">
        <f>ISNUMBER(MATCH(ggPay[[#This Row],[payer]], gg_teammates[ID], 0))</f>
        <v>1</v>
      </c>
      <c r="J1235" s="21" t="b">
        <f>OR(ISNUMBER(MATCH(ggPay[[#This Row],[payer]], $B$2:B1234, 0)), ISNUMBER(MATCH(ggPay[[#This Row],[payer]], B1236:$B$4998, 0)))</f>
        <v>1</v>
      </c>
      <c r="K1235" s="21" t="b">
        <v>0</v>
      </c>
      <c r="L1235" s="96" t="s">
        <v>5924</v>
      </c>
    </row>
    <row r="1236" spans="1:12" hidden="1">
      <c r="A1236" s="107" t="s">
        <v>17894</v>
      </c>
      <c r="B1236" s="89">
        <v>135322</v>
      </c>
      <c r="C1236" s="89">
        <v>30072</v>
      </c>
      <c r="D1236" s="89">
        <v>1000</v>
      </c>
      <c r="E1236" s="89">
        <v>3</v>
      </c>
      <c r="F1236" s="89" t="s">
        <v>5939</v>
      </c>
      <c r="G1236" s="21" t="str">
        <f>INDEX(Partner_details[name], MATCH(ggPay[[#This Row],[payee]], Partner_details[user id], 0))</f>
        <v>Varuzhan</v>
      </c>
      <c r="H1236" s="21" t="str">
        <f>INDEX(Partner_details[companyName], MATCH(ggPay[[#This Row],[payee]], Partner_details[user id], 0))</f>
        <v>Turqaget</v>
      </c>
      <c r="I1236" s="21" t="b">
        <f>ISNUMBER(MATCH(ggPay[[#This Row],[payer]], gg_teammates[ID], 0))</f>
        <v>1</v>
      </c>
      <c r="J1236" s="21" t="b">
        <f>OR(ISNUMBER(MATCH(ggPay[[#This Row],[payer]], $B$2:B1235, 0)), ISNUMBER(MATCH(ggPay[[#This Row],[payer]], B1237:$B$4998, 0)))</f>
        <v>1</v>
      </c>
      <c r="K1236" s="21" t="b">
        <v>0</v>
      </c>
      <c r="L1236" s="96" t="s">
        <v>5924</v>
      </c>
    </row>
    <row r="1237" spans="1:12">
      <c r="A1237" s="107" t="s">
        <v>17895</v>
      </c>
      <c r="B1237" s="89">
        <v>375012</v>
      </c>
      <c r="C1237" s="89">
        <v>30072</v>
      </c>
      <c r="D1237" s="89">
        <v>1000</v>
      </c>
      <c r="E1237" s="89">
        <v>2</v>
      </c>
      <c r="F1237" s="89"/>
      <c r="G1237" s="21" t="str">
        <f>INDEX(Partner_details[name], MATCH(ggPay[[#This Row],[payee]], Partner_details[user id], 0))</f>
        <v>Varuzhan</v>
      </c>
      <c r="H1237" s="21" t="str">
        <f>INDEX(Partner_details[companyName], MATCH(ggPay[[#This Row],[payee]], Partner_details[user id], 0))</f>
        <v>Turqaget</v>
      </c>
      <c r="I1237" s="21" t="b">
        <f>ISNUMBER(MATCH(ggPay[[#This Row],[payer]], gg_teammates[ID], 0))</f>
        <v>0</v>
      </c>
      <c r="J1237" s="21" t="b">
        <f>OR(ISNUMBER(MATCH(ggPay[[#This Row],[payer]], $B$2:B1236, 0)), ISNUMBER(MATCH(ggPay[[#This Row],[payer]], B1238:$B$4998, 0)))</f>
        <v>0</v>
      </c>
      <c r="K1237" s="21" t="b">
        <v>1</v>
      </c>
      <c r="L1237" s="96" t="s">
        <v>5924</v>
      </c>
    </row>
    <row r="1238" spans="1:12">
      <c r="A1238" s="107" t="s">
        <v>17896</v>
      </c>
      <c r="B1238" s="89">
        <v>1109401</v>
      </c>
      <c r="C1238" s="89">
        <v>30072</v>
      </c>
      <c r="D1238" s="89">
        <v>5000</v>
      </c>
      <c r="E1238" s="89">
        <v>2</v>
      </c>
      <c r="F1238" s="89"/>
      <c r="G1238" s="21" t="str">
        <f>INDEX(Partner_details[name], MATCH(ggPay[[#This Row],[payee]], Partner_details[user id], 0))</f>
        <v>Varuzhan</v>
      </c>
      <c r="H1238" s="21" t="str">
        <f>INDEX(Partner_details[companyName], MATCH(ggPay[[#This Row],[payee]], Partner_details[user id], 0))</f>
        <v>Turqaget</v>
      </c>
      <c r="I1238" s="21" t="b">
        <f>ISNUMBER(MATCH(ggPay[[#This Row],[payer]], gg_teammates[ID], 0))</f>
        <v>0</v>
      </c>
      <c r="J1238" s="21" t="b">
        <f>OR(ISNUMBER(MATCH(ggPay[[#This Row],[payer]], $B$2:B1237, 0)), ISNUMBER(MATCH(ggPay[[#This Row],[payer]], B1239:$B$4998, 0)))</f>
        <v>1</v>
      </c>
      <c r="K1238" s="21" t="b">
        <v>1</v>
      </c>
      <c r="L1238" s="96" t="s">
        <v>5924</v>
      </c>
    </row>
    <row r="1239" spans="1:12">
      <c r="A1239" s="107" t="s">
        <v>17897</v>
      </c>
      <c r="B1239" s="89">
        <v>1106070</v>
      </c>
      <c r="C1239" s="89">
        <v>1093775</v>
      </c>
      <c r="D1239" s="89">
        <v>500</v>
      </c>
      <c r="E1239" s="89">
        <v>2</v>
      </c>
      <c r="F1239" s="89"/>
      <c r="G1239" s="21" t="e">
        <f>INDEX(Partner_details[name], MATCH(ggPay[[#This Row],[payee]], Partner_details[user id], 0))</f>
        <v>#N/A</v>
      </c>
      <c r="H1239" s="21" t="e">
        <f>INDEX(Partner_details[companyName], MATCH(ggPay[[#This Row],[payee]], Partner_details[user id], 0))</f>
        <v>#N/A</v>
      </c>
      <c r="I1239" s="21" t="b">
        <f>ISNUMBER(MATCH(ggPay[[#This Row],[payer]], gg_teammates[ID], 0))</f>
        <v>0</v>
      </c>
      <c r="J1239" s="21" t="b">
        <f>OR(ISNUMBER(MATCH(ggPay[[#This Row],[payer]], $B$2:B1238, 0)), ISNUMBER(MATCH(ggPay[[#This Row],[payer]], B1240:$B$4998, 0)))</f>
        <v>1</v>
      </c>
      <c r="K1239" s="21" t="b">
        <v>0</v>
      </c>
      <c r="L1239" s="96" t="s">
        <v>5924</v>
      </c>
    </row>
    <row r="1240" spans="1:12">
      <c r="A1240" s="107" t="s">
        <v>17898</v>
      </c>
      <c r="B1240" s="89">
        <v>691202</v>
      </c>
      <c r="C1240" s="89">
        <v>30072</v>
      </c>
      <c r="D1240" s="89">
        <v>500</v>
      </c>
      <c r="E1240" s="89">
        <v>2</v>
      </c>
      <c r="F1240" s="89"/>
      <c r="G1240" s="21" t="str">
        <f>INDEX(Partner_details[name], MATCH(ggPay[[#This Row],[payee]], Partner_details[user id], 0))</f>
        <v>Varuzhan</v>
      </c>
      <c r="H1240" s="21" t="str">
        <f>INDEX(Partner_details[companyName], MATCH(ggPay[[#This Row],[payee]], Partner_details[user id], 0))</f>
        <v>Turqaget</v>
      </c>
      <c r="I1240" s="21" t="b">
        <f>ISNUMBER(MATCH(ggPay[[#This Row],[payer]], gg_teammates[ID], 0))</f>
        <v>0</v>
      </c>
      <c r="J1240" s="21" t="b">
        <f>OR(ISNUMBER(MATCH(ggPay[[#This Row],[payer]], $B$2:B1239, 0)), ISNUMBER(MATCH(ggPay[[#This Row],[payer]], B1241:$B$4998, 0)))</f>
        <v>0</v>
      </c>
      <c r="K1240" s="21" t="b">
        <v>1</v>
      </c>
      <c r="L1240" s="96" t="s">
        <v>5924</v>
      </c>
    </row>
    <row r="1241" spans="1:12">
      <c r="A1241" s="107" t="s">
        <v>17899</v>
      </c>
      <c r="B1241" s="89">
        <v>231060</v>
      </c>
      <c r="C1241" s="89">
        <v>30072</v>
      </c>
      <c r="D1241" s="89">
        <v>1000</v>
      </c>
      <c r="E1241" s="89">
        <v>2</v>
      </c>
      <c r="F1241" s="89"/>
      <c r="G1241" s="21" t="str">
        <f>INDEX(Partner_details[name], MATCH(ggPay[[#This Row],[payee]], Partner_details[user id], 0))</f>
        <v>Varuzhan</v>
      </c>
      <c r="H1241" s="21" t="str">
        <f>INDEX(Partner_details[companyName], MATCH(ggPay[[#This Row],[payee]], Partner_details[user id], 0))</f>
        <v>Turqaget</v>
      </c>
      <c r="I1241" s="21" t="b">
        <f>ISNUMBER(MATCH(ggPay[[#This Row],[payer]], gg_teammates[ID], 0))</f>
        <v>1</v>
      </c>
      <c r="J1241" s="21" t="b">
        <f>OR(ISNUMBER(MATCH(ggPay[[#This Row],[payer]], $B$2:B1240, 0)), ISNUMBER(MATCH(ggPay[[#This Row],[payer]], B1242:$B$4998, 0)))</f>
        <v>1</v>
      </c>
      <c r="K1241" s="21" t="b">
        <v>0</v>
      </c>
      <c r="L1241" s="96" t="s">
        <v>5924</v>
      </c>
    </row>
    <row r="1242" spans="1:12">
      <c r="A1242" s="107" t="s">
        <v>17900</v>
      </c>
      <c r="B1242" s="89">
        <v>798</v>
      </c>
      <c r="C1242" s="89">
        <v>30072</v>
      </c>
      <c r="D1242" s="89">
        <v>5000</v>
      </c>
      <c r="E1242" s="89">
        <v>2</v>
      </c>
      <c r="F1242" s="89"/>
      <c r="G1242" s="21" t="str">
        <f>INDEX(Partner_details[name], MATCH(ggPay[[#This Row],[payee]], Partner_details[user id], 0))</f>
        <v>Varuzhan</v>
      </c>
      <c r="H1242" s="21" t="str">
        <f>INDEX(Partner_details[companyName], MATCH(ggPay[[#This Row],[payee]], Partner_details[user id], 0))</f>
        <v>Turqaget</v>
      </c>
      <c r="I1242" s="21" t="b">
        <f>ISNUMBER(MATCH(ggPay[[#This Row],[payer]], gg_teammates[ID], 0))</f>
        <v>1</v>
      </c>
      <c r="J1242" s="21" t="b">
        <f>OR(ISNUMBER(MATCH(ggPay[[#This Row],[payer]], $B$2:B1241, 0)), ISNUMBER(MATCH(ggPay[[#This Row],[payer]], B1243:$B$4998, 0)))</f>
        <v>1</v>
      </c>
      <c r="K1242" s="21" t="b">
        <v>0</v>
      </c>
      <c r="L1242" s="96" t="s">
        <v>5924</v>
      </c>
    </row>
    <row r="1243" spans="1:12">
      <c r="A1243" s="107" t="s">
        <v>17901</v>
      </c>
      <c r="B1243" s="89">
        <v>839</v>
      </c>
      <c r="C1243" s="89">
        <v>1091352</v>
      </c>
      <c r="D1243" s="89">
        <v>3000</v>
      </c>
      <c r="E1243" s="89">
        <v>2</v>
      </c>
      <c r="F1243" s="89"/>
      <c r="G1243" s="21" t="str">
        <f>INDEX(Partner_details[name], MATCH(ggPay[[#This Row],[payee]], Partner_details[user id], 0))</f>
        <v>Paul Armenia</v>
      </c>
      <c r="H1243" s="21" t="str">
        <f>INDEX(Partner_details[companyName], MATCH(ggPay[[#This Row],[payee]], Partner_details[user id], 0))</f>
        <v>Paul</v>
      </c>
      <c r="I1243" s="21" t="b">
        <f>ISNUMBER(MATCH(ggPay[[#This Row],[payer]], gg_teammates[ID], 0))</f>
        <v>1</v>
      </c>
      <c r="J1243" s="21" t="b">
        <f>OR(ISNUMBER(MATCH(ggPay[[#This Row],[payer]], $B$2:B1242, 0)), ISNUMBER(MATCH(ggPay[[#This Row],[payer]], B1244:$B$4998, 0)))</f>
        <v>1</v>
      </c>
      <c r="K1243" s="21" t="b">
        <v>0</v>
      </c>
      <c r="L1243" s="96" t="s">
        <v>5924</v>
      </c>
    </row>
    <row r="1244" spans="1:12">
      <c r="A1244" s="107" t="s">
        <v>17902</v>
      </c>
      <c r="B1244" s="89">
        <v>7115</v>
      </c>
      <c r="C1244" s="89">
        <v>1091352</v>
      </c>
      <c r="D1244" s="89">
        <v>1000</v>
      </c>
      <c r="E1244" s="89">
        <v>2</v>
      </c>
      <c r="F1244" s="89"/>
      <c r="G1244" s="21" t="str">
        <f>INDEX(Partner_details[name], MATCH(ggPay[[#This Row],[payee]], Partner_details[user id], 0))</f>
        <v>Paul Armenia</v>
      </c>
      <c r="H1244" s="21" t="str">
        <f>INDEX(Partner_details[companyName], MATCH(ggPay[[#This Row],[payee]], Partner_details[user id], 0))</f>
        <v>Paul</v>
      </c>
      <c r="I1244" s="21" t="b">
        <f>ISNUMBER(MATCH(ggPay[[#This Row],[payer]], gg_teammates[ID], 0))</f>
        <v>0</v>
      </c>
      <c r="J1244" s="21" t="b">
        <f>OR(ISNUMBER(MATCH(ggPay[[#This Row],[payer]], $B$2:B1243, 0)), ISNUMBER(MATCH(ggPay[[#This Row],[payer]], B1245:$B$4998, 0)))</f>
        <v>1</v>
      </c>
      <c r="K1244" s="21" t="b">
        <v>0</v>
      </c>
      <c r="L1244" s="96" t="s">
        <v>5924</v>
      </c>
    </row>
    <row r="1245" spans="1:12" hidden="1">
      <c r="A1245" s="107" t="s">
        <v>17903</v>
      </c>
      <c r="B1245" s="89">
        <v>443597</v>
      </c>
      <c r="C1245" s="89">
        <v>1091352</v>
      </c>
      <c r="D1245" s="89">
        <v>1000</v>
      </c>
      <c r="E1245" s="89">
        <v>3</v>
      </c>
      <c r="F1245" s="89" t="s">
        <v>5934</v>
      </c>
      <c r="G1245" s="21" t="str">
        <f>INDEX(Partner_details[name], MATCH(ggPay[[#This Row],[payee]], Partner_details[user id], 0))</f>
        <v>Paul Armenia</v>
      </c>
      <c r="H1245" s="21" t="str">
        <f>INDEX(Partner_details[companyName], MATCH(ggPay[[#This Row],[payee]], Partner_details[user id], 0))</f>
        <v>Paul</v>
      </c>
      <c r="I1245" s="21" t="b">
        <f>ISNUMBER(MATCH(ggPay[[#This Row],[payer]], gg_teammates[ID], 0))</f>
        <v>0</v>
      </c>
      <c r="J1245" s="21" t="b">
        <f>OR(ISNUMBER(MATCH(ggPay[[#This Row],[payer]], $B$2:B1244, 0)), ISNUMBER(MATCH(ggPay[[#This Row],[payer]], B1246:$B$4998, 0)))</f>
        <v>0</v>
      </c>
      <c r="K1245" s="21" t="b">
        <v>1</v>
      </c>
      <c r="L1245" s="96" t="s">
        <v>5924</v>
      </c>
    </row>
    <row r="1246" spans="1:12" hidden="1">
      <c r="A1246" s="107" t="s">
        <v>17904</v>
      </c>
      <c r="B1246" s="89">
        <v>180650</v>
      </c>
      <c r="C1246" s="89">
        <v>757086</v>
      </c>
      <c r="D1246" s="89">
        <v>300</v>
      </c>
      <c r="E1246" s="89">
        <v>3</v>
      </c>
      <c r="F1246" s="89" t="s">
        <v>5976</v>
      </c>
      <c r="G1246" s="21" t="str">
        <f>INDEX(Partner_details[name], MATCH(ggPay[[#This Row],[payee]], Partner_details[user id], 0))</f>
        <v>Elen</v>
      </c>
      <c r="H1246" s="21" t="str">
        <f>INDEX(Partner_details[companyName], MATCH(ggPay[[#This Row],[payee]], Partner_details[user id], 0))</f>
        <v>Lumen Coffee</v>
      </c>
      <c r="I1246" s="21" t="b">
        <f>ISNUMBER(MATCH(ggPay[[#This Row],[payer]], gg_teammates[ID], 0))</f>
        <v>0</v>
      </c>
      <c r="J1246" s="21" t="b">
        <f>OR(ISNUMBER(MATCH(ggPay[[#This Row],[payer]], $B$2:B1245, 0)), ISNUMBER(MATCH(ggPay[[#This Row],[payer]], B1247:$B$4998, 0)))</f>
        <v>0</v>
      </c>
      <c r="K1246" s="21" t="b">
        <v>1</v>
      </c>
      <c r="L1246" s="96" t="s">
        <v>5924</v>
      </c>
    </row>
    <row r="1247" spans="1:12">
      <c r="A1247" s="107" t="s">
        <v>17905</v>
      </c>
      <c r="B1247" s="89">
        <v>825186</v>
      </c>
      <c r="C1247" s="89">
        <v>1093670</v>
      </c>
      <c r="D1247" s="89">
        <v>100</v>
      </c>
      <c r="E1247" s="89">
        <v>2</v>
      </c>
      <c r="F1247" s="89"/>
      <c r="G1247" s="21" t="str">
        <f>INDEX(Partner_details[name], MATCH(ggPay[[#This Row],[payee]], Partner_details[user id], 0))</f>
        <v xml:space="preserve">Unicorn &amp; Ikigai team </v>
      </c>
      <c r="H1247" s="21" t="str">
        <f>INDEX(Partner_details[companyName], MATCH(ggPay[[#This Row],[payee]], Partner_details[user id], 0))</f>
        <v>Unicorn</v>
      </c>
      <c r="I1247" s="21" t="b">
        <f>ISNUMBER(MATCH(ggPay[[#This Row],[payer]], gg_teammates[ID], 0))</f>
        <v>1</v>
      </c>
      <c r="J1247" s="21" t="b">
        <f>OR(ISNUMBER(MATCH(ggPay[[#This Row],[payer]], $B$2:B1246, 0)), ISNUMBER(MATCH(ggPay[[#This Row],[payer]], B1248:$B$4998, 0)))</f>
        <v>1</v>
      </c>
      <c r="K1247" s="21" t="b">
        <v>0</v>
      </c>
      <c r="L1247" s="96" t="s">
        <v>5924</v>
      </c>
    </row>
    <row r="1248" spans="1:12">
      <c r="A1248" s="107" t="s">
        <v>17906</v>
      </c>
      <c r="B1248" s="89">
        <v>798</v>
      </c>
      <c r="C1248" s="89">
        <v>736628</v>
      </c>
      <c r="D1248" s="89">
        <v>1000</v>
      </c>
      <c r="E1248" s="89">
        <v>2</v>
      </c>
      <c r="F1248" s="89"/>
      <c r="G1248" s="21" t="str">
        <f>INDEX(Partner_details[name], MATCH(ggPay[[#This Row],[payee]], Partner_details[user id], 0))</f>
        <v>Անահիտ</v>
      </c>
      <c r="H1248" s="21" t="str">
        <f>INDEX(Partner_details[companyName], MATCH(ggPay[[#This Row],[payee]], Partner_details[user id], 0))</f>
        <v>gg cjsc</v>
      </c>
      <c r="I1248" s="21" t="b">
        <f>ISNUMBER(MATCH(ggPay[[#This Row],[payer]], gg_teammates[ID], 0))</f>
        <v>1</v>
      </c>
      <c r="J1248" s="21" t="b">
        <f>OR(ISNUMBER(MATCH(ggPay[[#This Row],[payer]], $B$2:B1247, 0)), ISNUMBER(MATCH(ggPay[[#This Row],[payer]], B1249:$B$4998, 0)))</f>
        <v>1</v>
      </c>
      <c r="K1248" s="21" t="b">
        <v>0</v>
      </c>
      <c r="L1248" s="96" t="s">
        <v>5924</v>
      </c>
    </row>
    <row r="1249" spans="1:12">
      <c r="A1249" s="107" t="s">
        <v>17906</v>
      </c>
      <c r="B1249" s="89">
        <v>798</v>
      </c>
      <c r="C1249" s="89">
        <v>109843</v>
      </c>
      <c r="D1249" s="89">
        <v>1000</v>
      </c>
      <c r="E1249" s="89">
        <v>2</v>
      </c>
      <c r="F1249" s="89"/>
      <c r="G1249" s="21" t="str">
        <f>INDEX(Partner_details[name], MATCH(ggPay[[#This Row],[payee]], Partner_details[user id], 0))</f>
        <v>Gayush</v>
      </c>
      <c r="H1249" s="21" t="str">
        <f>INDEX(Partner_details[companyName], MATCH(ggPay[[#This Row],[payee]], Partner_details[user id], 0))</f>
        <v>gg cjsc</v>
      </c>
      <c r="I1249" s="21" t="b">
        <f>ISNUMBER(MATCH(ggPay[[#This Row],[payer]], gg_teammates[ID], 0))</f>
        <v>1</v>
      </c>
      <c r="J1249" s="21" t="b">
        <f>OR(ISNUMBER(MATCH(ggPay[[#This Row],[payer]], $B$2:B1248, 0)), ISNUMBER(MATCH(ggPay[[#This Row],[payer]], B1250:$B$4998, 0)))</f>
        <v>1</v>
      </c>
      <c r="K1249" s="21" t="b">
        <v>0</v>
      </c>
      <c r="L1249" s="96" t="s">
        <v>5924</v>
      </c>
    </row>
    <row r="1250" spans="1:12">
      <c r="A1250" s="107" t="s">
        <v>17907</v>
      </c>
      <c r="B1250" s="89">
        <v>825186</v>
      </c>
      <c r="C1250" s="89">
        <v>609229</v>
      </c>
      <c r="D1250" s="89">
        <v>500</v>
      </c>
      <c r="E1250" s="89">
        <v>2</v>
      </c>
      <c r="F1250" s="89"/>
      <c r="G1250" s="21" t="str">
        <f>INDEX(Partner_details[name], MATCH(ggPay[[#This Row],[payee]], Partner_details[user id], 0))</f>
        <v xml:space="preserve">Veronica </v>
      </c>
      <c r="H1250" s="21" t="str">
        <f>INDEX(Partner_details[companyName], MATCH(ggPay[[#This Row],[payee]], Partner_details[user id], 0))</f>
        <v>gg cjsc</v>
      </c>
      <c r="I1250" s="21" t="b">
        <f>ISNUMBER(MATCH(ggPay[[#This Row],[payer]], gg_teammates[ID], 0))</f>
        <v>1</v>
      </c>
      <c r="J1250" s="21" t="b">
        <f>OR(ISNUMBER(MATCH(ggPay[[#This Row],[payer]], $B$2:B1249, 0)), ISNUMBER(MATCH(ggPay[[#This Row],[payer]], B1251:$B$4998, 0)))</f>
        <v>1</v>
      </c>
      <c r="K1250" s="21" t="b">
        <v>0</v>
      </c>
      <c r="L1250" s="96" t="s">
        <v>5924</v>
      </c>
    </row>
    <row r="1251" spans="1:12">
      <c r="A1251" s="107" t="s">
        <v>17908</v>
      </c>
      <c r="B1251" s="89">
        <v>937821</v>
      </c>
      <c r="C1251" s="89">
        <v>1091356</v>
      </c>
      <c r="D1251" s="89">
        <v>2000</v>
      </c>
      <c r="E1251" s="89">
        <v>2</v>
      </c>
      <c r="F1251" s="89"/>
      <c r="G1251" s="21" t="str">
        <f>INDEX(Partner_details[name], MATCH(ggPay[[#This Row],[payee]], Partner_details[user id], 0))</f>
        <v>Malocco</v>
      </c>
      <c r="H1251" s="21" t="str">
        <f>INDEX(Partner_details[companyName], MATCH(ggPay[[#This Row],[payee]], Partner_details[user id], 0))</f>
        <v>Malocco</v>
      </c>
      <c r="I1251" s="21" t="b">
        <f>ISNUMBER(MATCH(ggPay[[#This Row],[payer]], gg_teammates[ID], 0))</f>
        <v>0</v>
      </c>
      <c r="J1251" s="21" t="b">
        <f>OR(ISNUMBER(MATCH(ggPay[[#This Row],[payer]], $B$2:B1250, 0)), ISNUMBER(MATCH(ggPay[[#This Row],[payer]], B1252:$B$4998, 0)))</f>
        <v>0</v>
      </c>
      <c r="K1251" s="21" t="b">
        <v>1</v>
      </c>
      <c r="L1251" s="96" t="s">
        <v>5924</v>
      </c>
    </row>
    <row r="1252" spans="1:12">
      <c r="A1252" s="107" t="s">
        <v>17909</v>
      </c>
      <c r="B1252" s="89">
        <v>753554</v>
      </c>
      <c r="C1252" s="89">
        <v>1091356</v>
      </c>
      <c r="D1252" s="89">
        <v>300</v>
      </c>
      <c r="E1252" s="89">
        <v>2</v>
      </c>
      <c r="F1252" s="89"/>
      <c r="G1252" s="21" t="str">
        <f>INDEX(Partner_details[name], MATCH(ggPay[[#This Row],[payee]], Partner_details[user id], 0))</f>
        <v>Malocco</v>
      </c>
      <c r="H1252" s="21" t="str">
        <f>INDEX(Partner_details[companyName], MATCH(ggPay[[#This Row],[payee]], Partner_details[user id], 0))</f>
        <v>Malocco</v>
      </c>
      <c r="I1252" s="21" t="b">
        <f>ISNUMBER(MATCH(ggPay[[#This Row],[payer]], gg_teammates[ID], 0))</f>
        <v>0</v>
      </c>
      <c r="J1252" s="21" t="b">
        <f>OR(ISNUMBER(MATCH(ggPay[[#This Row],[payer]], $B$2:B1251, 0)), ISNUMBER(MATCH(ggPay[[#This Row],[payer]], B1253:$B$4998, 0)))</f>
        <v>0</v>
      </c>
      <c r="K1252" s="21" t="b">
        <v>1</v>
      </c>
      <c r="L1252" s="96" t="s">
        <v>5924</v>
      </c>
    </row>
    <row r="1253" spans="1:12" hidden="1">
      <c r="A1253" s="107" t="s">
        <v>17910</v>
      </c>
      <c r="B1253" s="89">
        <v>1106070</v>
      </c>
      <c r="C1253" s="89">
        <v>80996</v>
      </c>
      <c r="D1253" s="89">
        <v>500</v>
      </c>
      <c r="E1253" s="89">
        <v>3</v>
      </c>
      <c r="F1253" s="89" t="s">
        <v>6130</v>
      </c>
      <c r="G1253" s="21" t="str">
        <f>INDEX(Partner_details[name], MATCH(ggPay[[#This Row],[payee]], Partner_details[user id], 0))</f>
        <v>Lumen Coffee</v>
      </c>
      <c r="H1253" s="21" t="str">
        <f>INDEX(Partner_details[companyName], MATCH(ggPay[[#This Row],[payee]], Partner_details[user id], 0))</f>
        <v>Lumen Coffee</v>
      </c>
      <c r="I1253" s="21" t="b">
        <f>ISNUMBER(MATCH(ggPay[[#This Row],[payer]], gg_teammates[ID], 0))</f>
        <v>0</v>
      </c>
      <c r="J1253" s="21" t="b">
        <f>OR(ISNUMBER(MATCH(ggPay[[#This Row],[payer]], $B$2:B1252, 0)), ISNUMBER(MATCH(ggPay[[#This Row],[payer]], B1254:$B$4998, 0)))</f>
        <v>1</v>
      </c>
      <c r="K1253" s="21" t="b">
        <v>0</v>
      </c>
      <c r="L1253" s="96" t="s">
        <v>5924</v>
      </c>
    </row>
    <row r="1254" spans="1:12">
      <c r="A1254" s="107" t="s">
        <v>17911</v>
      </c>
      <c r="B1254" s="89">
        <v>231060</v>
      </c>
      <c r="C1254" s="89">
        <v>296783</v>
      </c>
      <c r="D1254" s="89">
        <v>500</v>
      </c>
      <c r="E1254" s="89">
        <v>2</v>
      </c>
      <c r="F1254" s="89"/>
      <c r="G1254" s="21" t="str">
        <f>INDEX(Partner_details[name], MATCH(ggPay[[#This Row],[payee]], Partner_details[user id], 0))</f>
        <v>Lyuba</v>
      </c>
      <c r="H1254" s="21" t="str">
        <f>INDEX(Partner_details[companyName], MATCH(ggPay[[#This Row],[payee]], Partner_details[user id], 0))</f>
        <v>Beer academy</v>
      </c>
      <c r="I1254" s="21" t="b">
        <f>ISNUMBER(MATCH(ggPay[[#This Row],[payer]], gg_teammates[ID], 0))</f>
        <v>1</v>
      </c>
      <c r="J1254" s="21" t="b">
        <f>OR(ISNUMBER(MATCH(ggPay[[#This Row],[payer]], $B$2:B1253, 0)), ISNUMBER(MATCH(ggPay[[#This Row],[payer]], B1255:$B$4998, 0)))</f>
        <v>1</v>
      </c>
      <c r="K1254" s="21" t="b">
        <v>0</v>
      </c>
      <c r="L1254" s="96" t="s">
        <v>5924</v>
      </c>
    </row>
    <row r="1255" spans="1:12">
      <c r="A1255" s="107" t="s">
        <v>17912</v>
      </c>
      <c r="B1255" s="89">
        <v>349749</v>
      </c>
      <c r="C1255" s="89">
        <v>1096497</v>
      </c>
      <c r="D1255" s="89">
        <v>1000</v>
      </c>
      <c r="E1255" s="89">
        <v>2</v>
      </c>
      <c r="F1255" s="89"/>
      <c r="G1255" s="21" t="str">
        <f>INDEX(Partner_details[name], MATCH(ggPay[[#This Row],[payee]], Partner_details[user id], 0))</f>
        <v>Smoking Chef</v>
      </c>
      <c r="H1255" s="21" t="str">
        <f>INDEX(Partner_details[companyName], MATCH(ggPay[[#This Row],[payee]], Partner_details[user id], 0))</f>
        <v>Smoking Chef</v>
      </c>
      <c r="I1255" s="21" t="b">
        <f>ISNUMBER(MATCH(ggPay[[#This Row],[payer]], gg_teammates[ID], 0))</f>
        <v>0</v>
      </c>
      <c r="J1255" s="21" t="b">
        <f>OR(ISNUMBER(MATCH(ggPay[[#This Row],[payer]], $B$2:B1254, 0)), ISNUMBER(MATCH(ggPay[[#This Row],[payer]], B1256:$B$4998, 0)))</f>
        <v>0</v>
      </c>
      <c r="K1255" s="21" t="b">
        <v>1</v>
      </c>
      <c r="L1255" s="96" t="s">
        <v>5924</v>
      </c>
    </row>
    <row r="1256" spans="1:12">
      <c r="A1256" s="107" t="s">
        <v>17913</v>
      </c>
      <c r="B1256" s="89">
        <v>825186</v>
      </c>
      <c r="C1256" s="89">
        <v>825186</v>
      </c>
      <c r="D1256" s="89">
        <v>100</v>
      </c>
      <c r="E1256" s="89">
        <v>2</v>
      </c>
      <c r="F1256" s="89"/>
      <c r="G1256" s="21" t="str">
        <f>INDEX(Partner_details[name], MATCH(ggPay[[#This Row],[payee]], Partner_details[user id], 0))</f>
        <v>Tigran</v>
      </c>
      <c r="H1256" s="21" t="str">
        <f>INDEX(Partner_details[companyName], MATCH(ggPay[[#This Row],[payee]], Partner_details[user id], 0))</f>
        <v>gg cjsc</v>
      </c>
      <c r="I1256" s="21" t="b">
        <f>ISNUMBER(MATCH(ggPay[[#This Row],[payer]], gg_teammates[ID], 0))</f>
        <v>1</v>
      </c>
      <c r="J1256" s="21" t="b">
        <f>OR(ISNUMBER(MATCH(ggPay[[#This Row],[payer]], $B$2:B1255, 0)), ISNUMBER(MATCH(ggPay[[#This Row],[payer]], B1257:$B$4998, 0)))</f>
        <v>1</v>
      </c>
      <c r="K1256" s="21" t="b">
        <v>0</v>
      </c>
      <c r="L1256" s="96" t="s">
        <v>5924</v>
      </c>
    </row>
    <row r="1257" spans="1:12">
      <c r="A1257" s="107" t="s">
        <v>17914</v>
      </c>
      <c r="B1257" s="89">
        <v>798</v>
      </c>
      <c r="C1257" s="89">
        <v>825186</v>
      </c>
      <c r="D1257" s="89">
        <v>300</v>
      </c>
      <c r="E1257" s="89">
        <v>2</v>
      </c>
      <c r="F1257" s="89"/>
      <c r="G1257" s="21" t="str">
        <f>INDEX(Partner_details[name], MATCH(ggPay[[#This Row],[payee]], Partner_details[user id], 0))</f>
        <v>Tigran</v>
      </c>
      <c r="H1257" s="21" t="str">
        <f>INDEX(Partner_details[companyName], MATCH(ggPay[[#This Row],[payee]], Partner_details[user id], 0))</f>
        <v>gg cjsc</v>
      </c>
      <c r="I1257" s="21" t="b">
        <f>ISNUMBER(MATCH(ggPay[[#This Row],[payer]], gg_teammates[ID], 0))</f>
        <v>1</v>
      </c>
      <c r="J1257" s="21" t="b">
        <f>OR(ISNUMBER(MATCH(ggPay[[#This Row],[payer]], $B$2:B1256, 0)), ISNUMBER(MATCH(ggPay[[#This Row],[payer]], B1258:$B$4998, 0)))</f>
        <v>1</v>
      </c>
      <c r="K1257" s="21" t="b">
        <v>0</v>
      </c>
      <c r="L1257" s="96" t="s">
        <v>5924</v>
      </c>
    </row>
    <row r="1258" spans="1:12">
      <c r="A1258" s="107" t="s">
        <v>17915</v>
      </c>
      <c r="B1258" s="89">
        <v>1106070</v>
      </c>
      <c r="C1258" s="89">
        <v>80996</v>
      </c>
      <c r="D1258" s="89">
        <v>500</v>
      </c>
      <c r="E1258" s="89">
        <v>2</v>
      </c>
      <c r="F1258" s="89"/>
      <c r="G1258" s="21" t="str">
        <f>INDEX(Partner_details[name], MATCH(ggPay[[#This Row],[payee]], Partner_details[user id], 0))</f>
        <v>Lumen Coffee</v>
      </c>
      <c r="H1258" s="21" t="str">
        <f>INDEX(Partner_details[companyName], MATCH(ggPay[[#This Row],[payee]], Partner_details[user id], 0))</f>
        <v>Lumen Coffee</v>
      </c>
      <c r="I1258" s="21" t="b">
        <f>ISNUMBER(MATCH(ggPay[[#This Row],[payer]], gg_teammates[ID], 0))</f>
        <v>0</v>
      </c>
      <c r="J1258" s="21" t="b">
        <f>OR(ISNUMBER(MATCH(ggPay[[#This Row],[payer]], $B$2:B1257, 0)), ISNUMBER(MATCH(ggPay[[#This Row],[payer]], B1259:$B$4998, 0)))</f>
        <v>1</v>
      </c>
      <c r="K1258" s="21" t="b">
        <v>0</v>
      </c>
      <c r="L1258" s="96" t="s">
        <v>5924</v>
      </c>
    </row>
    <row r="1259" spans="1:12">
      <c r="A1259" s="107" t="s">
        <v>17916</v>
      </c>
      <c r="B1259" s="89">
        <v>798</v>
      </c>
      <c r="C1259" s="89">
        <v>825186</v>
      </c>
      <c r="D1259" s="89">
        <v>300</v>
      </c>
      <c r="E1259" s="89">
        <v>2</v>
      </c>
      <c r="F1259" s="89"/>
      <c r="G1259" s="21" t="str">
        <f>INDEX(Partner_details[name], MATCH(ggPay[[#This Row],[payee]], Partner_details[user id], 0))</f>
        <v>Tigran</v>
      </c>
      <c r="H1259" s="21" t="str">
        <f>INDEX(Partner_details[companyName], MATCH(ggPay[[#This Row],[payee]], Partner_details[user id], 0))</f>
        <v>gg cjsc</v>
      </c>
      <c r="I1259" s="21" t="b">
        <f>ISNUMBER(MATCH(ggPay[[#This Row],[payer]], gg_teammates[ID], 0))</f>
        <v>1</v>
      </c>
      <c r="J1259" s="21" t="b">
        <f>OR(ISNUMBER(MATCH(ggPay[[#This Row],[payer]], $B$2:B1258, 0)), ISNUMBER(MATCH(ggPay[[#This Row],[payer]], B1260:$B$4998, 0)))</f>
        <v>1</v>
      </c>
      <c r="K1259" s="21" t="b">
        <v>0</v>
      </c>
      <c r="L1259" s="96" t="s">
        <v>5924</v>
      </c>
    </row>
    <row r="1260" spans="1:12">
      <c r="A1260" s="107" t="s">
        <v>17917</v>
      </c>
      <c r="B1260" s="89">
        <v>246802</v>
      </c>
      <c r="C1260" s="89">
        <v>105886</v>
      </c>
      <c r="D1260" s="89">
        <v>1000</v>
      </c>
      <c r="E1260" s="89">
        <v>2</v>
      </c>
      <c r="F1260" s="89"/>
      <c r="G1260" s="21" t="str">
        <f>INDEX(Partner_details[name], MATCH(ggPay[[#This Row],[payee]], Partner_details[user id], 0))</f>
        <v>Mov</v>
      </c>
      <c r="H1260" s="21" t="str">
        <f>INDEX(Partner_details[companyName], MATCH(ggPay[[#This Row],[payee]], Partner_details[user id], 0))</f>
        <v>Avetis Grigoryan</v>
      </c>
      <c r="I1260" s="21" t="b">
        <f>ISNUMBER(MATCH(ggPay[[#This Row],[payer]], gg_teammates[ID], 0))</f>
        <v>0</v>
      </c>
      <c r="J1260" s="21" t="b">
        <f>OR(ISNUMBER(MATCH(ggPay[[#This Row],[payer]], $B$2:B1259, 0)), ISNUMBER(MATCH(ggPay[[#This Row],[payer]], B1261:$B$4998, 0)))</f>
        <v>0</v>
      </c>
      <c r="K1260" s="21" t="b">
        <v>1</v>
      </c>
      <c r="L1260" s="96" t="s">
        <v>5924</v>
      </c>
    </row>
    <row r="1261" spans="1:12">
      <c r="A1261" s="107" t="s">
        <v>17918</v>
      </c>
      <c r="B1261" s="89">
        <v>40220</v>
      </c>
      <c r="C1261" s="89">
        <v>105886</v>
      </c>
      <c r="D1261" s="89">
        <v>10000</v>
      </c>
      <c r="E1261" s="89">
        <v>2</v>
      </c>
      <c r="F1261" s="89"/>
      <c r="G1261" s="21" t="str">
        <f>INDEX(Partner_details[name], MATCH(ggPay[[#This Row],[payee]], Partner_details[user id], 0))</f>
        <v>Mov</v>
      </c>
      <c r="H1261" s="21" t="str">
        <f>INDEX(Partner_details[companyName], MATCH(ggPay[[#This Row],[payee]], Partner_details[user id], 0))</f>
        <v>Avetis Grigoryan</v>
      </c>
      <c r="I1261" s="21" t="b">
        <f>ISNUMBER(MATCH(ggPay[[#This Row],[payer]], gg_teammates[ID], 0))</f>
        <v>0</v>
      </c>
      <c r="J1261" s="21" t="b">
        <f>OR(ISNUMBER(MATCH(ggPay[[#This Row],[payer]], $B$2:B1260, 0)), ISNUMBER(MATCH(ggPay[[#This Row],[payer]], B1262:$B$4998, 0)))</f>
        <v>0</v>
      </c>
      <c r="K1261" s="21" t="b">
        <v>0</v>
      </c>
      <c r="L1261" s="96" t="s">
        <v>5924</v>
      </c>
    </row>
    <row r="1262" spans="1:12">
      <c r="A1262" s="107" t="s">
        <v>17919</v>
      </c>
      <c r="B1262" s="89">
        <v>825186</v>
      </c>
      <c r="C1262" s="89">
        <v>170927</v>
      </c>
      <c r="D1262" s="89">
        <v>100</v>
      </c>
      <c r="E1262" s="89">
        <v>2</v>
      </c>
      <c r="F1262" s="89"/>
      <c r="G1262" s="21" t="str">
        <f>INDEX(Partner_details[name], MATCH(ggPay[[#This Row],[payee]], Partner_details[user id], 0))</f>
        <v>Bagel Shop</v>
      </c>
      <c r="H1262" s="21" t="str">
        <f>INDEX(Partner_details[companyName], MATCH(ggPay[[#This Row],[payee]], Partner_details[user id], 0))</f>
        <v>Bagel</v>
      </c>
      <c r="I1262" s="21" t="b">
        <f>ISNUMBER(MATCH(ggPay[[#This Row],[payer]], gg_teammates[ID], 0))</f>
        <v>1</v>
      </c>
      <c r="J1262" s="21" t="b">
        <f>OR(ISNUMBER(MATCH(ggPay[[#This Row],[payer]], $B$2:B1261, 0)), ISNUMBER(MATCH(ggPay[[#This Row],[payer]], B1263:$B$4998, 0)))</f>
        <v>1</v>
      </c>
      <c r="K1262" s="21" t="b">
        <v>0</v>
      </c>
      <c r="L1262" s="96" t="s">
        <v>5924</v>
      </c>
    </row>
    <row r="1263" spans="1:12" hidden="1">
      <c r="A1263" s="107" t="s">
        <v>17920</v>
      </c>
      <c r="B1263" s="89">
        <v>879643</v>
      </c>
      <c r="C1263" s="89">
        <v>879643</v>
      </c>
      <c r="D1263" s="89">
        <v>100</v>
      </c>
      <c r="E1263" s="89">
        <v>3</v>
      </c>
      <c r="F1263" s="89" t="s">
        <v>5939</v>
      </c>
      <c r="G1263" s="21" t="str">
        <f>INDEX(Partner_details[name], MATCH(ggPay[[#This Row],[payee]], Partner_details[user id], 0))</f>
        <v>Anjela Asryan</v>
      </c>
      <c r="H1263" s="21" t="str">
        <f>INDEX(Partner_details[companyName], MATCH(ggPay[[#This Row],[payee]], Partner_details[user id], 0))</f>
        <v>Arctic Fox</v>
      </c>
      <c r="I1263" s="21" t="b">
        <f>ISNUMBER(MATCH(ggPay[[#This Row],[payer]], gg_teammates[ID], 0))</f>
        <v>1</v>
      </c>
      <c r="J1263" s="21" t="b">
        <f>OR(ISNUMBER(MATCH(ggPay[[#This Row],[payer]], $B$2:B1262, 0)), ISNUMBER(MATCH(ggPay[[#This Row],[payer]], B1264:$B$4998, 0)))</f>
        <v>1</v>
      </c>
      <c r="K1263" s="21" t="b">
        <v>1</v>
      </c>
      <c r="L1263" s="96" t="s">
        <v>5924</v>
      </c>
    </row>
    <row r="1264" spans="1:12">
      <c r="A1264" s="107" t="s">
        <v>17921</v>
      </c>
      <c r="B1264" s="89">
        <v>11254</v>
      </c>
      <c r="C1264" s="89">
        <v>855597</v>
      </c>
      <c r="D1264" s="89">
        <v>2000</v>
      </c>
      <c r="E1264" s="89">
        <v>2</v>
      </c>
      <c r="F1264" s="89"/>
      <c r="G1264" s="21" t="str">
        <f>INDEX(Partner_details[name], MATCH(ggPay[[#This Row],[payee]], Partner_details[user id], 0))</f>
        <v>Mari</v>
      </c>
      <c r="H1264" s="21" t="str">
        <f>INDEX(Partner_details[companyName], MATCH(ggPay[[#This Row],[payee]], Partner_details[user id], 0))</f>
        <v>Lumen Coffee</v>
      </c>
      <c r="I1264" s="21" t="b">
        <f>ISNUMBER(MATCH(ggPay[[#This Row],[payer]], gg_teammates[ID], 0))</f>
        <v>0</v>
      </c>
      <c r="J1264" s="21" t="b">
        <f>OR(ISNUMBER(MATCH(ggPay[[#This Row],[payer]], $B$2:B1263, 0)), ISNUMBER(MATCH(ggPay[[#This Row],[payer]], B1265:$B$4998, 0)))</f>
        <v>1</v>
      </c>
      <c r="K1264" s="21" t="b">
        <v>0</v>
      </c>
      <c r="L1264" s="96" t="s">
        <v>5924</v>
      </c>
    </row>
    <row r="1265" spans="1:12">
      <c r="A1265" s="107" t="s">
        <v>17922</v>
      </c>
      <c r="B1265" s="89">
        <v>798</v>
      </c>
      <c r="C1265" s="89">
        <v>30072</v>
      </c>
      <c r="D1265" s="89">
        <v>5000</v>
      </c>
      <c r="E1265" s="89">
        <v>2</v>
      </c>
      <c r="F1265" s="89"/>
      <c r="G1265" s="21" t="str">
        <f>INDEX(Partner_details[name], MATCH(ggPay[[#This Row],[payee]], Partner_details[user id], 0))</f>
        <v>Varuzhan</v>
      </c>
      <c r="H1265" s="21" t="str">
        <f>INDEX(Partner_details[companyName], MATCH(ggPay[[#This Row],[payee]], Partner_details[user id], 0))</f>
        <v>Turqaget</v>
      </c>
      <c r="I1265" s="21" t="b">
        <f>ISNUMBER(MATCH(ggPay[[#This Row],[payer]], gg_teammates[ID], 0))</f>
        <v>1</v>
      </c>
      <c r="J1265" s="21" t="b">
        <f>OR(ISNUMBER(MATCH(ggPay[[#This Row],[payer]], $B$2:B1264, 0)), ISNUMBER(MATCH(ggPay[[#This Row],[payer]], B1266:$B$4998, 0)))</f>
        <v>1</v>
      </c>
      <c r="K1265" s="21" t="b">
        <v>0</v>
      </c>
      <c r="L1265" s="96" t="s">
        <v>5924</v>
      </c>
    </row>
    <row r="1266" spans="1:12">
      <c r="A1266" s="107" t="s">
        <v>17923</v>
      </c>
      <c r="B1266" s="89">
        <v>825186</v>
      </c>
      <c r="C1266" s="89">
        <v>30072</v>
      </c>
      <c r="D1266" s="89">
        <v>100</v>
      </c>
      <c r="E1266" s="89">
        <v>2</v>
      </c>
      <c r="F1266" s="89"/>
      <c r="G1266" s="21" t="str">
        <f>INDEX(Partner_details[name], MATCH(ggPay[[#This Row],[payee]], Partner_details[user id], 0))</f>
        <v>Varuzhan</v>
      </c>
      <c r="H1266" s="21" t="str">
        <f>INDEX(Partner_details[companyName], MATCH(ggPay[[#This Row],[payee]], Partner_details[user id], 0))</f>
        <v>Turqaget</v>
      </c>
      <c r="I1266" s="21" t="b">
        <f>ISNUMBER(MATCH(ggPay[[#This Row],[payer]], gg_teammates[ID], 0))</f>
        <v>1</v>
      </c>
      <c r="J1266" s="21" t="b">
        <f>OR(ISNUMBER(MATCH(ggPay[[#This Row],[payer]], $B$2:B1265, 0)), ISNUMBER(MATCH(ggPay[[#This Row],[payer]], B1267:$B$4998, 0)))</f>
        <v>1</v>
      </c>
      <c r="K1266" s="21" t="b">
        <v>0</v>
      </c>
      <c r="L1266" s="96" t="s">
        <v>5924</v>
      </c>
    </row>
    <row r="1267" spans="1:12">
      <c r="A1267" s="107" t="s">
        <v>17924</v>
      </c>
      <c r="B1267" s="89">
        <v>798</v>
      </c>
      <c r="C1267" s="89">
        <v>825186</v>
      </c>
      <c r="D1267" s="89">
        <v>300</v>
      </c>
      <c r="E1267" s="89">
        <v>2</v>
      </c>
      <c r="F1267" s="89"/>
      <c r="G1267" s="21" t="str">
        <f>INDEX(Partner_details[name], MATCH(ggPay[[#This Row],[payee]], Partner_details[user id], 0))</f>
        <v>Tigran</v>
      </c>
      <c r="H1267" s="21" t="str">
        <f>INDEX(Partner_details[companyName], MATCH(ggPay[[#This Row],[payee]], Partner_details[user id], 0))</f>
        <v>gg cjsc</v>
      </c>
      <c r="I1267" s="21" t="b">
        <f>ISNUMBER(MATCH(ggPay[[#This Row],[payer]], gg_teammates[ID], 0))</f>
        <v>1</v>
      </c>
      <c r="J1267" s="21" t="b">
        <f>OR(ISNUMBER(MATCH(ggPay[[#This Row],[payer]], $B$2:B1266, 0)), ISNUMBER(MATCH(ggPay[[#This Row],[payer]], B1268:$B$4998, 0)))</f>
        <v>1</v>
      </c>
      <c r="K1267" s="21" t="b">
        <v>0</v>
      </c>
      <c r="L1267" s="96" t="s">
        <v>5924</v>
      </c>
    </row>
    <row r="1268" spans="1:12">
      <c r="A1268" s="107" t="s">
        <v>17925</v>
      </c>
      <c r="B1268" s="89">
        <v>11254</v>
      </c>
      <c r="C1268" s="89">
        <v>855597</v>
      </c>
      <c r="D1268" s="89">
        <v>3000</v>
      </c>
      <c r="E1268" s="89">
        <v>2</v>
      </c>
      <c r="F1268" s="89"/>
      <c r="G1268" s="21" t="str">
        <f>INDEX(Partner_details[name], MATCH(ggPay[[#This Row],[payee]], Partner_details[user id], 0))</f>
        <v>Mari</v>
      </c>
      <c r="H1268" s="21" t="str">
        <f>INDEX(Partner_details[companyName], MATCH(ggPay[[#This Row],[payee]], Partner_details[user id], 0))</f>
        <v>Lumen Coffee</v>
      </c>
      <c r="I1268" s="21" t="b">
        <f>ISNUMBER(MATCH(ggPay[[#This Row],[payer]], gg_teammates[ID], 0))</f>
        <v>0</v>
      </c>
      <c r="J1268" s="21" t="b">
        <f>OR(ISNUMBER(MATCH(ggPay[[#This Row],[payer]], $B$2:B1267, 0)), ISNUMBER(MATCH(ggPay[[#This Row],[payer]], B1269:$B$4998, 0)))</f>
        <v>1</v>
      </c>
      <c r="K1268" s="21" t="b">
        <v>0</v>
      </c>
      <c r="L1268" s="96" t="s">
        <v>5924</v>
      </c>
    </row>
    <row r="1269" spans="1:12">
      <c r="A1269" s="107" t="s">
        <v>17926</v>
      </c>
      <c r="B1269" s="89">
        <v>17617</v>
      </c>
      <c r="C1269" s="89">
        <v>17617</v>
      </c>
      <c r="D1269" s="89">
        <v>300</v>
      </c>
      <c r="E1269" s="89">
        <v>2</v>
      </c>
      <c r="F1269" s="89"/>
      <c r="G1269" s="21" t="str">
        <f>INDEX(Partner_details[name], MATCH(ggPay[[#This Row],[payee]], Partner_details[user id], 0))</f>
        <v>Sargis</v>
      </c>
      <c r="H1269" s="21" t="str">
        <f>INDEX(Partner_details[companyName], MATCH(ggPay[[#This Row],[payee]], Partner_details[user id], 0))</f>
        <v>gg cjsc</v>
      </c>
      <c r="I1269" s="21" t="b">
        <f>ISNUMBER(MATCH(ggPay[[#This Row],[payer]], gg_teammates[ID], 0))</f>
        <v>1</v>
      </c>
      <c r="J1269" s="21" t="b">
        <f>OR(ISNUMBER(MATCH(ggPay[[#This Row],[payer]], $B$2:B1268, 0)), ISNUMBER(MATCH(ggPay[[#This Row],[payer]], B1270:$B$4998, 0)))</f>
        <v>1</v>
      </c>
      <c r="K1269" s="21" t="b">
        <v>0</v>
      </c>
      <c r="L1269" s="96" t="s">
        <v>5924</v>
      </c>
    </row>
    <row r="1270" spans="1:12" hidden="1">
      <c r="A1270" s="107" t="s">
        <v>17927</v>
      </c>
      <c r="B1270" s="89">
        <v>220085</v>
      </c>
      <c r="C1270" s="89">
        <v>296783</v>
      </c>
      <c r="D1270" s="89">
        <v>1000</v>
      </c>
      <c r="E1270" s="89">
        <v>3</v>
      </c>
      <c r="F1270" s="89" t="s">
        <v>5934</v>
      </c>
      <c r="G1270" s="21" t="str">
        <f>INDEX(Partner_details[name], MATCH(ggPay[[#This Row],[payee]], Partner_details[user id], 0))</f>
        <v>Lyuba</v>
      </c>
      <c r="H1270" s="21" t="str">
        <f>INDEX(Partner_details[companyName], MATCH(ggPay[[#This Row],[payee]], Partner_details[user id], 0))</f>
        <v>Beer academy</v>
      </c>
      <c r="I1270" s="21" t="b">
        <f>ISNUMBER(MATCH(ggPay[[#This Row],[payer]], gg_teammates[ID], 0))</f>
        <v>0</v>
      </c>
      <c r="J1270" s="21" t="b">
        <f>OR(ISNUMBER(MATCH(ggPay[[#This Row],[payer]], $B$2:B1269, 0)), ISNUMBER(MATCH(ggPay[[#This Row],[payer]], B1271:$B$4998, 0)))</f>
        <v>1</v>
      </c>
      <c r="K1270" s="21" t="b">
        <v>0</v>
      </c>
      <c r="L1270" s="96" t="s">
        <v>5924</v>
      </c>
    </row>
    <row r="1271" spans="1:12">
      <c r="A1271" s="107" t="s">
        <v>17928</v>
      </c>
      <c r="B1271" s="89">
        <v>17029</v>
      </c>
      <c r="C1271" s="89">
        <v>1091062</v>
      </c>
      <c r="D1271" s="89">
        <v>200</v>
      </c>
      <c r="E1271" s="89">
        <v>2</v>
      </c>
      <c r="F1271" s="89"/>
      <c r="G1271" s="21" t="e">
        <f>INDEX(Partner_details[name], MATCH(ggPay[[#This Row],[payee]], Partner_details[user id], 0))</f>
        <v>#N/A</v>
      </c>
      <c r="H1271" s="21" t="e">
        <f>INDEX(Partner_details[companyName], MATCH(ggPay[[#This Row],[payee]], Partner_details[user id], 0))</f>
        <v>#N/A</v>
      </c>
      <c r="I1271" s="21" t="b">
        <f>ISNUMBER(MATCH(ggPay[[#This Row],[payer]], gg_teammates[ID], 0))</f>
        <v>0</v>
      </c>
      <c r="J1271" s="21" t="b">
        <f>OR(ISNUMBER(MATCH(ggPay[[#This Row],[payer]], $B$2:B1270, 0)), ISNUMBER(MATCH(ggPay[[#This Row],[payer]], B1272:$B$4998, 0)))</f>
        <v>0</v>
      </c>
      <c r="K1271" s="21" t="b">
        <v>0</v>
      </c>
      <c r="L1271" s="96" t="s">
        <v>5924</v>
      </c>
    </row>
    <row r="1272" spans="1:12">
      <c r="A1272" s="107" t="s">
        <v>17929</v>
      </c>
      <c r="B1272" s="89">
        <v>798</v>
      </c>
      <c r="C1272" s="89">
        <v>825186</v>
      </c>
      <c r="D1272" s="89">
        <v>300</v>
      </c>
      <c r="E1272" s="89">
        <v>2</v>
      </c>
      <c r="F1272" s="89"/>
      <c r="G1272" s="21" t="str">
        <f>INDEX(Partner_details[name], MATCH(ggPay[[#This Row],[payee]], Partner_details[user id], 0))</f>
        <v>Tigran</v>
      </c>
      <c r="H1272" s="21" t="str">
        <f>INDEX(Partner_details[companyName], MATCH(ggPay[[#This Row],[payee]], Partner_details[user id], 0))</f>
        <v>gg cjsc</v>
      </c>
      <c r="I1272" s="21" t="b">
        <f>ISNUMBER(MATCH(ggPay[[#This Row],[payer]], gg_teammates[ID], 0))</f>
        <v>1</v>
      </c>
      <c r="J1272" s="21" t="b">
        <f>OR(ISNUMBER(MATCH(ggPay[[#This Row],[payer]], $B$2:B1271, 0)), ISNUMBER(MATCH(ggPay[[#This Row],[payer]], B1273:$B$4998, 0)))</f>
        <v>1</v>
      </c>
      <c r="K1272" s="21" t="b">
        <v>0</v>
      </c>
      <c r="L1272" s="96" t="s">
        <v>5924</v>
      </c>
    </row>
    <row r="1273" spans="1:12">
      <c r="A1273" s="107" t="s">
        <v>17930</v>
      </c>
      <c r="B1273" s="89">
        <v>37620</v>
      </c>
      <c r="C1273" s="89">
        <v>757086</v>
      </c>
      <c r="D1273" s="89">
        <v>1000</v>
      </c>
      <c r="E1273" s="89">
        <v>2</v>
      </c>
      <c r="F1273" s="89"/>
      <c r="G1273" s="21" t="str">
        <f>INDEX(Partner_details[name], MATCH(ggPay[[#This Row],[payee]], Partner_details[user id], 0))</f>
        <v>Elen</v>
      </c>
      <c r="H1273" s="21" t="str">
        <f>INDEX(Partner_details[companyName], MATCH(ggPay[[#This Row],[payee]], Partner_details[user id], 0))</f>
        <v>Lumen Coffee</v>
      </c>
      <c r="I1273" s="21" t="b">
        <f>ISNUMBER(MATCH(ggPay[[#This Row],[payer]], gg_teammates[ID], 0))</f>
        <v>0</v>
      </c>
      <c r="J1273" s="21" t="b">
        <f>OR(ISNUMBER(MATCH(ggPay[[#This Row],[payer]], $B$2:B1272, 0)), ISNUMBER(MATCH(ggPay[[#This Row],[payer]], B1274:$B$4998, 0)))</f>
        <v>0</v>
      </c>
      <c r="K1273" s="21" t="b">
        <v>0</v>
      </c>
      <c r="L1273" s="96" t="s">
        <v>5924</v>
      </c>
    </row>
    <row r="1274" spans="1:12">
      <c r="A1274" s="107" t="s">
        <v>17931</v>
      </c>
      <c r="B1274" s="89">
        <v>1039016</v>
      </c>
      <c r="C1274" s="89">
        <v>1096497</v>
      </c>
      <c r="D1274" s="89">
        <v>2000</v>
      </c>
      <c r="E1274" s="89">
        <v>2</v>
      </c>
      <c r="F1274" s="89"/>
      <c r="G1274" s="21" t="str">
        <f>INDEX(Partner_details[name], MATCH(ggPay[[#This Row],[payee]], Partner_details[user id], 0))</f>
        <v>Smoking Chef</v>
      </c>
      <c r="H1274" s="21" t="str">
        <f>INDEX(Partner_details[companyName], MATCH(ggPay[[#This Row],[payee]], Partner_details[user id], 0))</f>
        <v>Smoking Chef</v>
      </c>
      <c r="I1274" s="21" t="b">
        <f>ISNUMBER(MATCH(ggPay[[#This Row],[payer]], gg_teammates[ID], 0))</f>
        <v>0</v>
      </c>
      <c r="J1274" s="21" t="b">
        <f>OR(ISNUMBER(MATCH(ggPay[[#This Row],[payer]], $B$2:B1273, 0)), ISNUMBER(MATCH(ggPay[[#This Row],[payer]], B1275:$B$4998, 0)))</f>
        <v>1</v>
      </c>
      <c r="K1274" s="21" t="b">
        <v>0</v>
      </c>
      <c r="L1274" s="96" t="s">
        <v>5924</v>
      </c>
    </row>
    <row r="1275" spans="1:12">
      <c r="A1275" s="107" t="s">
        <v>17932</v>
      </c>
      <c r="B1275" s="89">
        <v>825186</v>
      </c>
      <c r="C1275" s="89">
        <v>685480</v>
      </c>
      <c r="D1275" s="89">
        <v>300</v>
      </c>
      <c r="E1275" s="89">
        <v>2</v>
      </c>
      <c r="F1275" s="89"/>
      <c r="G1275" s="21" t="str">
        <f>INDEX(Partner_details[name], MATCH(ggPay[[#This Row],[payee]], Partner_details[user id], 0))</f>
        <v>Meri</v>
      </c>
      <c r="H1275" s="21" t="str">
        <f>INDEX(Partner_details[companyName], MATCH(ggPay[[#This Row],[payee]], Partner_details[user id], 0))</f>
        <v>gg cjsc</v>
      </c>
      <c r="I1275" s="21" t="b">
        <f>ISNUMBER(MATCH(ggPay[[#This Row],[payer]], gg_teammates[ID], 0))</f>
        <v>1</v>
      </c>
      <c r="J1275" s="21" t="b">
        <f>OR(ISNUMBER(MATCH(ggPay[[#This Row],[payer]], $B$2:B1274, 0)), ISNUMBER(MATCH(ggPay[[#This Row],[payer]], B1276:$B$4998, 0)))</f>
        <v>1</v>
      </c>
      <c r="K1275" s="21" t="b">
        <v>0</v>
      </c>
      <c r="L1275" s="96" t="s">
        <v>5924</v>
      </c>
    </row>
    <row r="1276" spans="1:12">
      <c r="A1276" s="107" t="s">
        <v>17933</v>
      </c>
      <c r="B1276" s="89">
        <v>6321</v>
      </c>
      <c r="C1276" s="89">
        <v>6596</v>
      </c>
      <c r="D1276" s="89">
        <v>1000</v>
      </c>
      <c r="E1276" s="89">
        <v>2</v>
      </c>
      <c r="F1276" s="89"/>
      <c r="G1276" s="21" t="str">
        <f>INDEX(Partner_details[name], MATCH(ggPay[[#This Row],[payee]], Partner_details[user id], 0))</f>
        <v>Ethnoraph</v>
      </c>
      <c r="H1276" s="21" t="str">
        <f>INDEX(Partner_details[companyName], MATCH(ggPay[[#This Row],[payee]], Partner_details[user id], 0))</f>
        <v>Beer Academy</v>
      </c>
      <c r="I1276" s="21" t="b">
        <f>ISNUMBER(MATCH(ggPay[[#This Row],[payer]], gg_teammates[ID], 0))</f>
        <v>0</v>
      </c>
      <c r="J1276" s="21" t="b">
        <f>OR(ISNUMBER(MATCH(ggPay[[#This Row],[payer]], $B$2:B1275, 0)), ISNUMBER(MATCH(ggPay[[#This Row],[payer]], B1277:$B$4998, 0)))</f>
        <v>0</v>
      </c>
      <c r="K1276" s="21" t="b">
        <v>0</v>
      </c>
      <c r="L1276" s="96" t="s">
        <v>5924</v>
      </c>
    </row>
    <row r="1277" spans="1:12">
      <c r="A1277" s="107" t="s">
        <v>17934</v>
      </c>
      <c r="B1277" s="89">
        <v>519784</v>
      </c>
      <c r="C1277" s="89">
        <v>80729</v>
      </c>
      <c r="D1277" s="89">
        <v>1000</v>
      </c>
      <c r="E1277" s="89">
        <v>2</v>
      </c>
      <c r="F1277" s="89"/>
      <c r="G1277" s="21" t="str">
        <f>INDEX(Partner_details[name], MATCH(ggPay[[#This Row],[payee]], Partner_details[user id], 0))</f>
        <v>SUNRISE NOYLAND</v>
      </c>
      <c r="H1277" s="21" t="str">
        <f>INDEX(Partner_details[companyName], MATCH(ggPay[[#This Row],[payee]], Partner_details[user id], 0))</f>
        <v>Sunrise noyland</v>
      </c>
      <c r="I1277" s="21" t="b">
        <f>ISNUMBER(MATCH(ggPay[[#This Row],[payer]], gg_teammates[ID], 0))</f>
        <v>0</v>
      </c>
      <c r="J1277" s="21" t="b">
        <f>OR(ISNUMBER(MATCH(ggPay[[#This Row],[payer]], $B$2:B1276, 0)), ISNUMBER(MATCH(ggPay[[#This Row],[payer]], B1278:$B$4998, 0)))</f>
        <v>0</v>
      </c>
      <c r="K1277" s="21" t="b">
        <v>1</v>
      </c>
      <c r="L1277" s="96" t="s">
        <v>5924</v>
      </c>
    </row>
    <row r="1278" spans="1:12">
      <c r="A1278" s="107" t="s">
        <v>17935</v>
      </c>
      <c r="B1278" s="89">
        <v>350284</v>
      </c>
      <c r="C1278" s="89">
        <v>80729</v>
      </c>
      <c r="D1278" s="89">
        <v>1500</v>
      </c>
      <c r="E1278" s="89">
        <v>2</v>
      </c>
      <c r="F1278" s="89"/>
      <c r="G1278" s="21" t="str">
        <f>INDEX(Partner_details[name], MATCH(ggPay[[#This Row],[payee]], Partner_details[user id], 0))</f>
        <v>SUNRISE NOYLAND</v>
      </c>
      <c r="H1278" s="21" t="str">
        <f>INDEX(Partner_details[companyName], MATCH(ggPay[[#This Row],[payee]], Partner_details[user id], 0))</f>
        <v>Sunrise noyland</v>
      </c>
      <c r="I1278" s="21" t="b">
        <f>ISNUMBER(MATCH(ggPay[[#This Row],[payer]], gg_teammates[ID], 0))</f>
        <v>0</v>
      </c>
      <c r="J1278" s="21" t="b">
        <f>OR(ISNUMBER(MATCH(ggPay[[#This Row],[payer]], $B$2:B1277, 0)), ISNUMBER(MATCH(ggPay[[#This Row],[payer]], B1279:$B$4998, 0)))</f>
        <v>1</v>
      </c>
      <c r="K1278" s="21" t="b">
        <v>1</v>
      </c>
      <c r="L1278" s="96" t="s">
        <v>5924</v>
      </c>
    </row>
    <row r="1279" spans="1:12">
      <c r="A1279" s="107" t="s">
        <v>17936</v>
      </c>
      <c r="B1279" s="89">
        <v>350284</v>
      </c>
      <c r="C1279" s="89">
        <v>80729</v>
      </c>
      <c r="D1279" s="89">
        <v>1500</v>
      </c>
      <c r="E1279" s="89">
        <v>2</v>
      </c>
      <c r="F1279" s="89"/>
      <c r="G1279" s="21" t="str">
        <f>INDEX(Partner_details[name], MATCH(ggPay[[#This Row],[payee]], Partner_details[user id], 0))</f>
        <v>SUNRISE NOYLAND</v>
      </c>
      <c r="H1279" s="21" t="str">
        <f>INDEX(Partner_details[companyName], MATCH(ggPay[[#This Row],[payee]], Partner_details[user id], 0))</f>
        <v>Sunrise noyland</v>
      </c>
      <c r="I1279" s="21" t="b">
        <f>ISNUMBER(MATCH(ggPay[[#This Row],[payer]], gg_teammates[ID], 0))</f>
        <v>0</v>
      </c>
      <c r="J1279" s="21" t="b">
        <f>OR(ISNUMBER(MATCH(ggPay[[#This Row],[payer]], $B$2:B1278, 0)), ISNUMBER(MATCH(ggPay[[#This Row],[payer]], B1280:$B$4998, 0)))</f>
        <v>1</v>
      </c>
      <c r="K1279" s="21" t="b">
        <v>0</v>
      </c>
      <c r="L1279" s="96" t="s">
        <v>5924</v>
      </c>
    </row>
    <row r="1280" spans="1:12">
      <c r="A1280" s="107" t="s">
        <v>17937</v>
      </c>
      <c r="B1280" s="89">
        <v>153339</v>
      </c>
      <c r="C1280" s="89">
        <v>1091356</v>
      </c>
      <c r="D1280" s="89">
        <v>500</v>
      </c>
      <c r="E1280" s="89">
        <v>2</v>
      </c>
      <c r="F1280" s="89"/>
      <c r="G1280" s="21" t="str">
        <f>INDEX(Partner_details[name], MATCH(ggPay[[#This Row],[payee]], Partner_details[user id], 0))</f>
        <v>Malocco</v>
      </c>
      <c r="H1280" s="21" t="str">
        <f>INDEX(Partner_details[companyName], MATCH(ggPay[[#This Row],[payee]], Partner_details[user id], 0))</f>
        <v>Malocco</v>
      </c>
      <c r="I1280" s="21" t="b">
        <f>ISNUMBER(MATCH(ggPay[[#This Row],[payer]], gg_teammates[ID], 0))</f>
        <v>0</v>
      </c>
      <c r="J1280" s="21" t="b">
        <f>OR(ISNUMBER(MATCH(ggPay[[#This Row],[payer]], $B$2:B1279, 0)), ISNUMBER(MATCH(ggPay[[#This Row],[payer]], B1281:$B$4998, 0)))</f>
        <v>0</v>
      </c>
      <c r="K1280" s="21" t="b">
        <v>1</v>
      </c>
      <c r="L1280" s="96" t="s">
        <v>5924</v>
      </c>
    </row>
    <row r="1281" spans="1:12">
      <c r="A1281" s="107" t="s">
        <v>17938</v>
      </c>
      <c r="B1281" s="89">
        <v>1107834</v>
      </c>
      <c r="C1281" s="89">
        <v>972154</v>
      </c>
      <c r="D1281" s="89">
        <v>2000</v>
      </c>
      <c r="E1281" s="89">
        <v>2</v>
      </c>
      <c r="F1281" s="89"/>
      <c r="G1281" s="21" t="e">
        <f>INDEX(Partner_details[name], MATCH(ggPay[[#This Row],[payee]], Partner_details[user id], 0))</f>
        <v>#N/A</v>
      </c>
      <c r="H1281" s="21" t="e">
        <f>INDEX(Partner_details[companyName], MATCH(ggPay[[#This Row],[payee]], Partner_details[user id], 0))</f>
        <v>#N/A</v>
      </c>
      <c r="I1281" s="21" t="b">
        <f>ISNUMBER(MATCH(ggPay[[#This Row],[payer]], gg_teammates[ID], 0))</f>
        <v>0</v>
      </c>
      <c r="J1281" s="21" t="b">
        <f>OR(ISNUMBER(MATCH(ggPay[[#This Row],[payer]], $B$2:B1280, 0)), ISNUMBER(MATCH(ggPay[[#This Row],[payer]], B1282:$B$4998, 0)))</f>
        <v>0</v>
      </c>
      <c r="K1281" s="21" t="b">
        <v>1</v>
      </c>
      <c r="L1281" s="96" t="s">
        <v>5924</v>
      </c>
    </row>
    <row r="1282" spans="1:12">
      <c r="A1282" s="107" t="s">
        <v>17939</v>
      </c>
      <c r="B1282" s="89">
        <v>1107752</v>
      </c>
      <c r="C1282" s="89">
        <v>6596</v>
      </c>
      <c r="D1282" s="89">
        <v>500</v>
      </c>
      <c r="E1282" s="89">
        <v>2</v>
      </c>
      <c r="F1282" s="89"/>
      <c r="G1282" s="21" t="str">
        <f>INDEX(Partner_details[name], MATCH(ggPay[[#This Row],[payee]], Partner_details[user id], 0))</f>
        <v>Ethnoraph</v>
      </c>
      <c r="H1282" s="21" t="str">
        <f>INDEX(Partner_details[companyName], MATCH(ggPay[[#This Row],[payee]], Partner_details[user id], 0))</f>
        <v>Beer Academy</v>
      </c>
      <c r="I1282" s="21" t="b">
        <f>ISNUMBER(MATCH(ggPay[[#This Row],[payer]], gg_teammates[ID], 0))</f>
        <v>0</v>
      </c>
      <c r="J1282" s="21" t="b">
        <f>OR(ISNUMBER(MATCH(ggPay[[#This Row],[payer]], $B$2:B1281, 0)), ISNUMBER(MATCH(ggPay[[#This Row],[payer]], B1283:$B$4998, 0)))</f>
        <v>0</v>
      </c>
      <c r="K1282" s="21" t="b">
        <v>1</v>
      </c>
      <c r="L1282" s="96" t="s">
        <v>5924</v>
      </c>
    </row>
    <row r="1283" spans="1:12">
      <c r="A1283" s="107" t="s">
        <v>17940</v>
      </c>
      <c r="B1283" s="89">
        <v>798</v>
      </c>
      <c r="C1283" s="89">
        <v>825186</v>
      </c>
      <c r="D1283" s="89">
        <v>300</v>
      </c>
      <c r="E1283" s="89">
        <v>2</v>
      </c>
      <c r="F1283" s="89"/>
      <c r="G1283" s="21" t="str">
        <f>INDEX(Partner_details[name], MATCH(ggPay[[#This Row],[payee]], Partner_details[user id], 0))</f>
        <v>Tigran</v>
      </c>
      <c r="H1283" s="21" t="str">
        <f>INDEX(Partner_details[companyName], MATCH(ggPay[[#This Row],[payee]], Partner_details[user id], 0))</f>
        <v>gg cjsc</v>
      </c>
      <c r="I1283" s="21" t="b">
        <f>ISNUMBER(MATCH(ggPay[[#This Row],[payer]], gg_teammates[ID], 0))</f>
        <v>1</v>
      </c>
      <c r="J1283" s="21" t="b">
        <f>OR(ISNUMBER(MATCH(ggPay[[#This Row],[payer]], $B$2:B1282, 0)), ISNUMBER(MATCH(ggPay[[#This Row],[payer]], B1284:$B$4998, 0)))</f>
        <v>1</v>
      </c>
      <c r="K1283" s="21" t="b">
        <v>0</v>
      </c>
      <c r="L1283" s="96" t="s">
        <v>5924</v>
      </c>
    </row>
    <row r="1284" spans="1:12">
      <c r="A1284" s="107" t="s">
        <v>17941</v>
      </c>
      <c r="B1284" s="89">
        <v>19846</v>
      </c>
      <c r="C1284" s="89">
        <v>1091352</v>
      </c>
      <c r="D1284" s="89">
        <v>1000</v>
      </c>
      <c r="E1284" s="89">
        <v>2</v>
      </c>
      <c r="F1284" s="89"/>
      <c r="G1284" s="21" t="str">
        <f>INDEX(Partner_details[name], MATCH(ggPay[[#This Row],[payee]], Partner_details[user id], 0))</f>
        <v>Paul Armenia</v>
      </c>
      <c r="H1284" s="21" t="str">
        <f>INDEX(Partner_details[companyName], MATCH(ggPay[[#This Row],[payee]], Partner_details[user id], 0))</f>
        <v>Paul</v>
      </c>
      <c r="I1284" s="21" t="b">
        <f>ISNUMBER(MATCH(ggPay[[#This Row],[payer]], gg_teammates[ID], 0))</f>
        <v>0</v>
      </c>
      <c r="J1284" s="21" t="b">
        <f>OR(ISNUMBER(MATCH(ggPay[[#This Row],[payer]], $B$2:B1283, 0)), ISNUMBER(MATCH(ggPay[[#This Row],[payer]], B1285:$B$4998, 0)))</f>
        <v>0</v>
      </c>
      <c r="K1284" s="21" t="b">
        <v>0</v>
      </c>
      <c r="L1284" s="96" t="s">
        <v>5924</v>
      </c>
    </row>
    <row r="1285" spans="1:12">
      <c r="A1285" s="107" t="s">
        <v>17942</v>
      </c>
      <c r="B1285" s="89">
        <v>827960</v>
      </c>
      <c r="C1285" s="89">
        <v>1091065</v>
      </c>
      <c r="D1285" s="89">
        <v>300</v>
      </c>
      <c r="E1285" s="89">
        <v>2</v>
      </c>
      <c r="F1285" s="89"/>
      <c r="G1285" s="21" t="str">
        <f>INDEX(Partner_details[name], MATCH(ggPay[[#This Row],[payee]], Partner_details[user id], 0))</f>
        <v>Gor navasardyan</v>
      </c>
      <c r="H1285" s="21" t="str">
        <f>INDEX(Partner_details[companyName], MATCH(ggPay[[#This Row],[payee]], Partner_details[user id], 0))</f>
        <v>Dodopizza</v>
      </c>
      <c r="I1285" s="21" t="b">
        <f>ISNUMBER(MATCH(ggPay[[#This Row],[payer]], gg_teammates[ID], 0))</f>
        <v>0</v>
      </c>
      <c r="J1285" s="21" t="b">
        <f>OR(ISNUMBER(MATCH(ggPay[[#This Row],[payer]], $B$2:B1284, 0)), ISNUMBER(MATCH(ggPay[[#This Row],[payer]], B1286:$B$4998, 0)))</f>
        <v>0</v>
      </c>
      <c r="K1285" s="21" t="b">
        <v>1</v>
      </c>
      <c r="L1285" s="96" t="s">
        <v>5924</v>
      </c>
    </row>
    <row r="1286" spans="1:12">
      <c r="A1286" s="107" t="s">
        <v>17943</v>
      </c>
      <c r="B1286" s="89">
        <v>418123</v>
      </c>
      <c r="C1286" s="89">
        <v>80729</v>
      </c>
      <c r="D1286" s="89">
        <v>1500</v>
      </c>
      <c r="E1286" s="89">
        <v>2</v>
      </c>
      <c r="F1286" s="89"/>
      <c r="G1286" s="21" t="str">
        <f>INDEX(Partner_details[name], MATCH(ggPay[[#This Row],[payee]], Partner_details[user id], 0))</f>
        <v>SUNRISE NOYLAND</v>
      </c>
      <c r="H1286" s="21" t="str">
        <f>INDEX(Partner_details[companyName], MATCH(ggPay[[#This Row],[payee]], Partner_details[user id], 0))</f>
        <v>Sunrise noyland</v>
      </c>
      <c r="I1286" s="21" t="b">
        <f>ISNUMBER(MATCH(ggPay[[#This Row],[payer]], gg_teammates[ID], 0))</f>
        <v>0</v>
      </c>
      <c r="J1286" s="21" t="b">
        <f>OR(ISNUMBER(MATCH(ggPay[[#This Row],[payer]], $B$2:B1285, 0)), ISNUMBER(MATCH(ggPay[[#This Row],[payer]], B1287:$B$4998, 0)))</f>
        <v>0</v>
      </c>
      <c r="K1286" s="21" t="b">
        <v>1</v>
      </c>
      <c r="L1286" s="96" t="s">
        <v>5924</v>
      </c>
    </row>
    <row r="1287" spans="1:12">
      <c r="A1287" s="107" t="s">
        <v>17944</v>
      </c>
      <c r="B1287" s="89">
        <v>798</v>
      </c>
      <c r="C1287" s="89">
        <v>825186</v>
      </c>
      <c r="D1287" s="89">
        <v>200</v>
      </c>
      <c r="E1287" s="89">
        <v>2</v>
      </c>
      <c r="F1287" s="89"/>
      <c r="G1287" s="21" t="str">
        <f>INDEX(Partner_details[name], MATCH(ggPay[[#This Row],[payee]], Partner_details[user id], 0))</f>
        <v>Tigran</v>
      </c>
      <c r="H1287" s="21" t="str">
        <f>INDEX(Partner_details[companyName], MATCH(ggPay[[#This Row],[payee]], Partner_details[user id], 0))</f>
        <v>gg cjsc</v>
      </c>
      <c r="I1287" s="21" t="b">
        <f>ISNUMBER(MATCH(ggPay[[#This Row],[payer]], gg_teammates[ID], 0))</f>
        <v>1</v>
      </c>
      <c r="J1287" s="21" t="b">
        <f>OR(ISNUMBER(MATCH(ggPay[[#This Row],[payer]], $B$2:B1286, 0)), ISNUMBER(MATCH(ggPay[[#This Row],[payer]], B1288:$B$4998, 0)))</f>
        <v>1</v>
      </c>
      <c r="K1287" s="21" t="b">
        <v>0</v>
      </c>
      <c r="L1287" s="96" t="s">
        <v>5924</v>
      </c>
    </row>
    <row r="1288" spans="1:12" hidden="1">
      <c r="A1288" s="107" t="s">
        <v>17945</v>
      </c>
      <c r="B1288" s="89">
        <v>11343</v>
      </c>
      <c r="C1288" s="89">
        <v>80729</v>
      </c>
      <c r="D1288" s="89">
        <v>1000</v>
      </c>
      <c r="E1288" s="89">
        <v>3</v>
      </c>
      <c r="F1288" s="89" t="s">
        <v>5934</v>
      </c>
      <c r="G1288" s="21" t="str">
        <f>INDEX(Partner_details[name], MATCH(ggPay[[#This Row],[payee]], Partner_details[user id], 0))</f>
        <v>SUNRISE NOYLAND</v>
      </c>
      <c r="H1288" s="21" t="str">
        <f>INDEX(Partner_details[companyName], MATCH(ggPay[[#This Row],[payee]], Partner_details[user id], 0))</f>
        <v>Sunrise noyland</v>
      </c>
      <c r="I1288" s="21" t="b">
        <f>ISNUMBER(MATCH(ggPay[[#This Row],[payer]], gg_teammates[ID], 0))</f>
        <v>0</v>
      </c>
      <c r="J1288" s="21" t="b">
        <f>OR(ISNUMBER(MATCH(ggPay[[#This Row],[payer]], $B$2:B1287, 0)), ISNUMBER(MATCH(ggPay[[#This Row],[payer]], B1289:$B$4998, 0)))</f>
        <v>0</v>
      </c>
      <c r="K1288" s="21" t="b">
        <v>0</v>
      </c>
      <c r="L1288" s="96" t="s">
        <v>5924</v>
      </c>
    </row>
    <row r="1289" spans="1:12">
      <c r="A1289" s="107" t="s">
        <v>17946</v>
      </c>
      <c r="B1289" s="89">
        <v>127150</v>
      </c>
      <c r="C1289" s="89">
        <v>296783</v>
      </c>
      <c r="D1289" s="89">
        <v>500</v>
      </c>
      <c r="E1289" s="89">
        <v>2</v>
      </c>
      <c r="F1289" s="89"/>
      <c r="G1289" s="21" t="str">
        <f>INDEX(Partner_details[name], MATCH(ggPay[[#This Row],[payee]], Partner_details[user id], 0))</f>
        <v>Lyuba</v>
      </c>
      <c r="H1289" s="21" t="str">
        <f>INDEX(Partner_details[companyName], MATCH(ggPay[[#This Row],[payee]], Partner_details[user id], 0))</f>
        <v>Beer academy</v>
      </c>
      <c r="I1289" s="21" t="b">
        <f>ISNUMBER(MATCH(ggPay[[#This Row],[payer]], gg_teammates[ID], 0))</f>
        <v>0</v>
      </c>
      <c r="J1289" s="21" t="b">
        <f>OR(ISNUMBER(MATCH(ggPay[[#This Row],[payer]], $B$2:B1288, 0)), ISNUMBER(MATCH(ggPay[[#This Row],[payer]], B1290:$B$4998, 0)))</f>
        <v>1</v>
      </c>
      <c r="K1289" s="21" t="b">
        <v>1</v>
      </c>
      <c r="L1289" s="96" t="s">
        <v>5924</v>
      </c>
    </row>
    <row r="1290" spans="1:12">
      <c r="A1290" s="107" t="s">
        <v>17947</v>
      </c>
      <c r="B1290" s="89">
        <v>325453</v>
      </c>
      <c r="C1290" s="89">
        <v>1091352</v>
      </c>
      <c r="D1290" s="89">
        <v>300</v>
      </c>
      <c r="E1290" s="89">
        <v>2</v>
      </c>
      <c r="F1290" s="89"/>
      <c r="G1290" s="21" t="str">
        <f>INDEX(Partner_details[name], MATCH(ggPay[[#This Row],[payee]], Partner_details[user id], 0))</f>
        <v>Paul Armenia</v>
      </c>
      <c r="H1290" s="21" t="str">
        <f>INDEX(Partner_details[companyName], MATCH(ggPay[[#This Row],[payee]], Partner_details[user id], 0))</f>
        <v>Paul</v>
      </c>
      <c r="I1290" s="21" t="b">
        <f>ISNUMBER(MATCH(ggPay[[#This Row],[payer]], gg_teammates[ID], 0))</f>
        <v>1</v>
      </c>
      <c r="J1290" s="21" t="b">
        <f>OR(ISNUMBER(MATCH(ggPay[[#This Row],[payer]], $B$2:B1289, 0)), ISNUMBER(MATCH(ggPay[[#This Row],[payer]], B1291:$B$4998, 0)))</f>
        <v>1</v>
      </c>
      <c r="K1290" s="21" t="b">
        <v>0</v>
      </c>
      <c r="L1290" s="96" t="s">
        <v>5924</v>
      </c>
    </row>
    <row r="1291" spans="1:12">
      <c r="A1291" s="107" t="s">
        <v>17948</v>
      </c>
      <c r="B1291" s="89">
        <v>741955</v>
      </c>
      <c r="C1291" s="89">
        <v>918733</v>
      </c>
      <c r="D1291" s="89">
        <v>500</v>
      </c>
      <c r="E1291" s="89">
        <v>2</v>
      </c>
      <c r="F1291" s="89"/>
      <c r="G1291" s="21" t="e">
        <f>INDEX(Partner_details[name], MATCH(ggPay[[#This Row],[payee]], Partner_details[user id], 0))</f>
        <v>#N/A</v>
      </c>
      <c r="H1291" s="21" t="e">
        <f>INDEX(Partner_details[companyName], MATCH(ggPay[[#This Row],[payee]], Partner_details[user id], 0))</f>
        <v>#N/A</v>
      </c>
      <c r="I1291" s="21" t="b">
        <f>ISNUMBER(MATCH(ggPay[[#This Row],[payer]], gg_teammates[ID], 0))</f>
        <v>0</v>
      </c>
      <c r="J1291" s="21" t="b">
        <f>OR(ISNUMBER(MATCH(ggPay[[#This Row],[payer]], $B$2:B1290, 0)), ISNUMBER(MATCH(ggPay[[#This Row],[payer]], B1292:$B$4998, 0)))</f>
        <v>0</v>
      </c>
      <c r="K1291" s="21" t="b">
        <v>1</v>
      </c>
      <c r="L1291" s="96" t="s">
        <v>5924</v>
      </c>
    </row>
    <row r="1292" spans="1:12">
      <c r="A1292" s="107" t="s">
        <v>17949</v>
      </c>
      <c r="B1292" s="89">
        <v>297883</v>
      </c>
      <c r="C1292" s="89">
        <v>1091352</v>
      </c>
      <c r="D1292" s="89">
        <v>500</v>
      </c>
      <c r="E1292" s="89">
        <v>2</v>
      </c>
      <c r="F1292" s="89"/>
      <c r="G1292" s="21" t="str">
        <f>INDEX(Partner_details[name], MATCH(ggPay[[#This Row],[payee]], Partner_details[user id], 0))</f>
        <v>Paul Armenia</v>
      </c>
      <c r="H1292" s="21" t="str">
        <f>INDEX(Partner_details[companyName], MATCH(ggPay[[#This Row],[payee]], Partner_details[user id], 0))</f>
        <v>Paul</v>
      </c>
      <c r="I1292" s="21" t="b">
        <f>ISNUMBER(MATCH(ggPay[[#This Row],[payer]], gg_teammates[ID], 0))</f>
        <v>0</v>
      </c>
      <c r="J1292" s="21" t="b">
        <f>OR(ISNUMBER(MATCH(ggPay[[#This Row],[payer]], $B$2:B1291, 0)), ISNUMBER(MATCH(ggPay[[#This Row],[payer]], B1293:$B$4998, 0)))</f>
        <v>0</v>
      </c>
      <c r="K1292" s="21" t="b">
        <v>1</v>
      </c>
      <c r="L1292" s="96" t="s">
        <v>5924</v>
      </c>
    </row>
    <row r="1293" spans="1:12">
      <c r="A1293" s="107" t="s">
        <v>17950</v>
      </c>
      <c r="B1293" s="89">
        <v>111431</v>
      </c>
      <c r="C1293" s="89">
        <v>105886</v>
      </c>
      <c r="D1293" s="89">
        <v>2000</v>
      </c>
      <c r="E1293" s="89">
        <v>2</v>
      </c>
      <c r="F1293" s="89"/>
      <c r="G1293" s="21" t="str">
        <f>INDEX(Partner_details[name], MATCH(ggPay[[#This Row],[payee]], Partner_details[user id], 0))</f>
        <v>Mov</v>
      </c>
      <c r="H1293" s="21" t="str">
        <f>INDEX(Partner_details[companyName], MATCH(ggPay[[#This Row],[payee]], Partner_details[user id], 0))</f>
        <v>Avetis Grigoryan</v>
      </c>
      <c r="I1293" s="21" t="b">
        <f>ISNUMBER(MATCH(ggPay[[#This Row],[payer]], gg_teammates[ID], 0))</f>
        <v>0</v>
      </c>
      <c r="J1293" s="21" t="b">
        <f>OR(ISNUMBER(MATCH(ggPay[[#This Row],[payer]], $B$2:B1292, 0)), ISNUMBER(MATCH(ggPay[[#This Row],[payer]], B1294:$B$4998, 0)))</f>
        <v>1</v>
      </c>
      <c r="K1293" s="21" t="b">
        <v>1</v>
      </c>
      <c r="L1293" s="96" t="s">
        <v>5924</v>
      </c>
    </row>
    <row r="1294" spans="1:12" hidden="1">
      <c r="A1294" s="107" t="s">
        <v>17951</v>
      </c>
      <c r="B1294" s="89">
        <v>111431</v>
      </c>
      <c r="C1294" s="89">
        <v>105886</v>
      </c>
      <c r="D1294" s="89">
        <v>3000</v>
      </c>
      <c r="E1294" s="89">
        <v>3</v>
      </c>
      <c r="F1294" s="89" t="s">
        <v>5939</v>
      </c>
      <c r="G1294" s="21" t="str">
        <f>INDEX(Partner_details[name], MATCH(ggPay[[#This Row],[payee]], Partner_details[user id], 0))</f>
        <v>Mov</v>
      </c>
      <c r="H1294" s="21" t="str">
        <f>INDEX(Partner_details[companyName], MATCH(ggPay[[#This Row],[payee]], Partner_details[user id], 0))</f>
        <v>Avetis Grigoryan</v>
      </c>
      <c r="I1294" s="21" t="b">
        <f>ISNUMBER(MATCH(ggPay[[#This Row],[payer]], gg_teammates[ID], 0))</f>
        <v>0</v>
      </c>
      <c r="J1294" s="21" t="b">
        <f>OR(ISNUMBER(MATCH(ggPay[[#This Row],[payer]], $B$2:B1293, 0)), ISNUMBER(MATCH(ggPay[[#This Row],[payer]], B1295:$B$4998, 0)))</f>
        <v>1</v>
      </c>
      <c r="K1294" s="21" t="b">
        <v>0</v>
      </c>
      <c r="L1294" s="96" t="s">
        <v>5924</v>
      </c>
    </row>
    <row r="1295" spans="1:12">
      <c r="A1295" s="107" t="s">
        <v>17952</v>
      </c>
      <c r="B1295" s="89">
        <v>825186</v>
      </c>
      <c r="C1295" s="89">
        <v>825186</v>
      </c>
      <c r="D1295" s="89">
        <v>300</v>
      </c>
      <c r="E1295" s="89">
        <v>2</v>
      </c>
      <c r="F1295" s="89"/>
      <c r="G1295" s="21" t="str">
        <f>INDEX(Partner_details[name], MATCH(ggPay[[#This Row],[payee]], Partner_details[user id], 0))</f>
        <v>Tigran</v>
      </c>
      <c r="H1295" s="21" t="str">
        <f>INDEX(Partner_details[companyName], MATCH(ggPay[[#This Row],[payee]], Partner_details[user id], 0))</f>
        <v>gg cjsc</v>
      </c>
      <c r="I1295" s="21" t="b">
        <f>ISNUMBER(MATCH(ggPay[[#This Row],[payer]], gg_teammates[ID], 0))</f>
        <v>1</v>
      </c>
      <c r="J1295" s="21" t="b">
        <f>OR(ISNUMBER(MATCH(ggPay[[#This Row],[payer]], $B$2:B1294, 0)), ISNUMBER(MATCH(ggPay[[#This Row],[payer]], B1296:$B$4998, 0)))</f>
        <v>1</v>
      </c>
      <c r="K1295" s="21" t="b">
        <v>0</v>
      </c>
      <c r="L1295" s="96" t="s">
        <v>5924</v>
      </c>
    </row>
    <row r="1296" spans="1:12">
      <c r="A1296" s="107" t="s">
        <v>17953</v>
      </c>
      <c r="B1296" s="89">
        <v>825186</v>
      </c>
      <c r="C1296" s="89">
        <v>825186</v>
      </c>
      <c r="D1296" s="89">
        <v>1000</v>
      </c>
      <c r="E1296" s="89">
        <v>2</v>
      </c>
      <c r="F1296" s="89"/>
      <c r="G1296" s="21" t="str">
        <f>INDEX(Partner_details[name], MATCH(ggPay[[#This Row],[payee]], Partner_details[user id], 0))</f>
        <v>Tigran</v>
      </c>
      <c r="H1296" s="21" t="str">
        <f>INDEX(Partner_details[companyName], MATCH(ggPay[[#This Row],[payee]], Partner_details[user id], 0))</f>
        <v>gg cjsc</v>
      </c>
      <c r="I1296" s="21" t="b">
        <f>ISNUMBER(MATCH(ggPay[[#This Row],[payer]], gg_teammates[ID], 0))</f>
        <v>1</v>
      </c>
      <c r="J1296" s="21" t="b">
        <f>OR(ISNUMBER(MATCH(ggPay[[#This Row],[payer]], $B$2:B1295, 0)), ISNUMBER(MATCH(ggPay[[#This Row],[payer]], B1297:$B$4998, 0)))</f>
        <v>1</v>
      </c>
      <c r="K1296" s="21" t="b">
        <v>0</v>
      </c>
      <c r="L1296" s="96" t="s">
        <v>5924</v>
      </c>
    </row>
    <row r="1297" spans="1:12">
      <c r="A1297" s="107" t="s">
        <v>17954</v>
      </c>
      <c r="B1297" s="89">
        <v>933</v>
      </c>
      <c r="C1297" s="89">
        <v>296783</v>
      </c>
      <c r="D1297" s="89">
        <v>1000</v>
      </c>
      <c r="E1297" s="89">
        <v>2</v>
      </c>
      <c r="F1297" s="89"/>
      <c r="G1297" s="21" t="str">
        <f>INDEX(Partner_details[name], MATCH(ggPay[[#This Row],[payee]], Partner_details[user id], 0))</f>
        <v>Lyuba</v>
      </c>
      <c r="H1297" s="21" t="str">
        <f>INDEX(Partner_details[companyName], MATCH(ggPay[[#This Row],[payee]], Partner_details[user id], 0))</f>
        <v>Beer academy</v>
      </c>
      <c r="I1297" s="21" t="b">
        <f>ISNUMBER(MATCH(ggPay[[#This Row],[payer]], gg_teammates[ID], 0))</f>
        <v>0</v>
      </c>
      <c r="J1297" s="21" t="b">
        <f>OR(ISNUMBER(MATCH(ggPay[[#This Row],[payer]], $B$2:B1296, 0)), ISNUMBER(MATCH(ggPay[[#This Row],[payer]], B1298:$B$4998, 0)))</f>
        <v>0</v>
      </c>
      <c r="K1297" s="21" t="b">
        <v>0</v>
      </c>
      <c r="L1297" s="96" t="s">
        <v>5924</v>
      </c>
    </row>
    <row r="1298" spans="1:12">
      <c r="A1298" s="107" t="s">
        <v>17955</v>
      </c>
      <c r="B1298" s="89">
        <v>3065</v>
      </c>
      <c r="C1298" s="89">
        <v>1091356</v>
      </c>
      <c r="D1298" s="89">
        <v>300</v>
      </c>
      <c r="E1298" s="89">
        <v>2</v>
      </c>
      <c r="F1298" s="89"/>
      <c r="G1298" s="21" t="str">
        <f>INDEX(Partner_details[name], MATCH(ggPay[[#This Row],[payee]], Partner_details[user id], 0))</f>
        <v>Malocco</v>
      </c>
      <c r="H1298" s="21" t="str">
        <f>INDEX(Partner_details[companyName], MATCH(ggPay[[#This Row],[payee]], Partner_details[user id], 0))</f>
        <v>Malocco</v>
      </c>
      <c r="I1298" s="21" t="b">
        <f>ISNUMBER(MATCH(ggPay[[#This Row],[payer]], gg_teammates[ID], 0))</f>
        <v>1</v>
      </c>
      <c r="J1298" s="21" t="b">
        <f>OR(ISNUMBER(MATCH(ggPay[[#This Row],[payer]], $B$2:B1297, 0)), ISNUMBER(MATCH(ggPay[[#This Row],[payer]], B1299:$B$4998, 0)))</f>
        <v>1</v>
      </c>
      <c r="K1298" s="21" t="b">
        <v>0</v>
      </c>
      <c r="L1298" s="96" t="s">
        <v>5924</v>
      </c>
    </row>
    <row r="1299" spans="1:12">
      <c r="A1299" s="107" t="s">
        <v>17956</v>
      </c>
      <c r="B1299" s="89">
        <v>162906</v>
      </c>
      <c r="C1299" s="89">
        <v>162906</v>
      </c>
      <c r="D1299" s="89">
        <v>100</v>
      </c>
      <c r="E1299" s="89">
        <v>2</v>
      </c>
      <c r="F1299" s="89"/>
      <c r="G1299" s="21" t="str">
        <f>INDEX(Partner_details[name], MATCH(ggPay[[#This Row],[payee]], Partner_details[user id], 0))</f>
        <v xml:space="preserve">Levon Gevorgyan </v>
      </c>
      <c r="H1299" s="21" t="str">
        <f>INDEX(Partner_details[companyName], MATCH(ggPay[[#This Row],[payee]], Partner_details[user id], 0))</f>
        <v>gg cjsc</v>
      </c>
      <c r="I1299" s="21" t="b">
        <f>ISNUMBER(MATCH(ggPay[[#This Row],[payer]], gg_teammates[ID], 0))</f>
        <v>1</v>
      </c>
      <c r="J1299" s="21" t="b">
        <f>OR(ISNUMBER(MATCH(ggPay[[#This Row],[payer]], $B$2:B1298, 0)), ISNUMBER(MATCH(ggPay[[#This Row],[payer]], B1300:$B$4998, 0)))</f>
        <v>1</v>
      </c>
      <c r="K1299" s="21" t="b">
        <v>0</v>
      </c>
      <c r="L1299" s="96" t="s">
        <v>5924</v>
      </c>
    </row>
    <row r="1300" spans="1:12">
      <c r="A1300" s="107" t="s">
        <v>17957</v>
      </c>
      <c r="B1300" s="89">
        <v>825186</v>
      </c>
      <c r="C1300" s="89">
        <v>685480</v>
      </c>
      <c r="D1300" s="89">
        <v>500</v>
      </c>
      <c r="E1300" s="89">
        <v>2</v>
      </c>
      <c r="F1300" s="89"/>
      <c r="G1300" s="21" t="str">
        <f>INDEX(Partner_details[name], MATCH(ggPay[[#This Row],[payee]], Partner_details[user id], 0))</f>
        <v>Meri</v>
      </c>
      <c r="H1300" s="21" t="str">
        <f>INDEX(Partner_details[companyName], MATCH(ggPay[[#This Row],[payee]], Partner_details[user id], 0))</f>
        <v>gg cjsc</v>
      </c>
      <c r="I1300" s="21" t="b">
        <f>ISNUMBER(MATCH(ggPay[[#This Row],[payer]], gg_teammates[ID], 0))</f>
        <v>1</v>
      </c>
      <c r="J1300" s="21" t="b">
        <f>OR(ISNUMBER(MATCH(ggPay[[#This Row],[payer]], $B$2:B1299, 0)), ISNUMBER(MATCH(ggPay[[#This Row],[payer]], B1301:$B$4998, 0)))</f>
        <v>1</v>
      </c>
      <c r="K1300" s="21" t="b">
        <v>0</v>
      </c>
      <c r="L1300" s="96" t="s">
        <v>5924</v>
      </c>
    </row>
    <row r="1301" spans="1:12">
      <c r="A1301" s="107" t="s">
        <v>17958</v>
      </c>
      <c r="B1301" s="89">
        <v>839</v>
      </c>
      <c r="C1301" s="89">
        <v>839</v>
      </c>
      <c r="D1301" s="89">
        <v>500</v>
      </c>
      <c r="E1301" s="89">
        <v>2</v>
      </c>
      <c r="F1301" s="89"/>
      <c r="G1301" s="21" t="str">
        <f>INDEX(Partner_details[name], MATCH(ggPay[[#This Row],[payee]], Partner_details[user id], 0))</f>
        <v>Armen Sanasaryan</v>
      </c>
      <c r="H1301" s="21" t="str">
        <f>INDEX(Partner_details[companyName], MATCH(ggPay[[#This Row],[payee]], Partner_details[user id], 0))</f>
        <v>gg cjsc</v>
      </c>
      <c r="I1301" s="21" t="b">
        <f>ISNUMBER(MATCH(ggPay[[#This Row],[payer]], gg_teammates[ID], 0))</f>
        <v>1</v>
      </c>
      <c r="J1301" s="21" t="b">
        <f>OR(ISNUMBER(MATCH(ggPay[[#This Row],[payer]], $B$2:B1300, 0)), ISNUMBER(MATCH(ggPay[[#This Row],[payer]], B1302:$B$4998, 0)))</f>
        <v>1</v>
      </c>
      <c r="K1301" s="21" t="b">
        <v>0</v>
      </c>
      <c r="L1301" s="96" t="s">
        <v>5924</v>
      </c>
    </row>
    <row r="1302" spans="1:12">
      <c r="A1302" s="107" t="s">
        <v>17959</v>
      </c>
      <c r="B1302" s="89">
        <v>11254</v>
      </c>
      <c r="C1302" s="89">
        <v>252511</v>
      </c>
      <c r="D1302" s="89">
        <v>500</v>
      </c>
      <c r="E1302" s="89">
        <v>2</v>
      </c>
      <c r="F1302" s="89"/>
      <c r="G1302" s="21" t="str">
        <f>INDEX(Partner_details[name], MATCH(ggPay[[#This Row],[payee]], Partner_details[user id], 0))</f>
        <v>Meghedi</v>
      </c>
      <c r="H1302" s="21" t="str">
        <f>INDEX(Partner_details[companyName], MATCH(ggPay[[#This Row],[payee]], Partner_details[user id], 0))</f>
        <v>Lumen Coffee</v>
      </c>
      <c r="I1302" s="21" t="b">
        <f>ISNUMBER(MATCH(ggPay[[#This Row],[payer]], gg_teammates[ID], 0))</f>
        <v>0</v>
      </c>
      <c r="J1302" s="21" t="b">
        <f>OR(ISNUMBER(MATCH(ggPay[[#This Row],[payer]], $B$2:B1301, 0)), ISNUMBER(MATCH(ggPay[[#This Row],[payer]], B1303:$B$4998, 0)))</f>
        <v>1</v>
      </c>
      <c r="K1302" s="21" t="b">
        <v>0</v>
      </c>
      <c r="L1302" s="96" t="s">
        <v>5924</v>
      </c>
    </row>
    <row r="1303" spans="1:12" hidden="1">
      <c r="A1303" s="107" t="s">
        <v>17960</v>
      </c>
      <c r="B1303" s="89">
        <v>5237</v>
      </c>
      <c r="C1303" s="89">
        <v>325453</v>
      </c>
      <c r="D1303" s="89">
        <v>300</v>
      </c>
      <c r="E1303" s="89">
        <v>3</v>
      </c>
      <c r="F1303" s="89" t="s">
        <v>5934</v>
      </c>
      <c r="G1303" s="21" t="e">
        <f>INDEX(Partner_details[name], MATCH(ggPay[[#This Row],[payee]], Partner_details[user id], 0))</f>
        <v>#N/A</v>
      </c>
      <c r="H1303" s="21" t="e">
        <f>INDEX(Partner_details[companyName], MATCH(ggPay[[#This Row],[payee]], Partner_details[user id], 0))</f>
        <v>#N/A</v>
      </c>
      <c r="I1303" s="21" t="b">
        <f>ISNUMBER(MATCH(ggPay[[#This Row],[payer]], gg_teammates[ID], 0))</f>
        <v>1</v>
      </c>
      <c r="J1303" s="21" t="b">
        <f>OR(ISNUMBER(MATCH(ggPay[[#This Row],[payer]], $B$2:B1302, 0)), ISNUMBER(MATCH(ggPay[[#This Row],[payer]], B1304:$B$4998, 0)))</f>
        <v>1</v>
      </c>
      <c r="K1303" s="21" t="b">
        <v>0</v>
      </c>
      <c r="L1303" s="96" t="s">
        <v>5924</v>
      </c>
    </row>
    <row r="1304" spans="1:12" hidden="1">
      <c r="A1304" s="107" t="s">
        <v>17961</v>
      </c>
      <c r="B1304" s="89">
        <v>5237</v>
      </c>
      <c r="C1304" s="89">
        <v>325453</v>
      </c>
      <c r="D1304" s="89">
        <v>300</v>
      </c>
      <c r="E1304" s="89">
        <v>3</v>
      </c>
      <c r="F1304" s="89" t="s">
        <v>5934</v>
      </c>
      <c r="G1304" s="21" t="e">
        <f>INDEX(Partner_details[name], MATCH(ggPay[[#This Row],[payee]], Partner_details[user id], 0))</f>
        <v>#N/A</v>
      </c>
      <c r="H1304" s="21" t="e">
        <f>INDEX(Partner_details[companyName], MATCH(ggPay[[#This Row],[payee]], Partner_details[user id], 0))</f>
        <v>#N/A</v>
      </c>
      <c r="I1304" s="21" t="b">
        <f>ISNUMBER(MATCH(ggPay[[#This Row],[payer]], gg_teammates[ID], 0))</f>
        <v>1</v>
      </c>
      <c r="J1304" s="21" t="b">
        <f>OR(ISNUMBER(MATCH(ggPay[[#This Row],[payer]], $B$2:B1303, 0)), ISNUMBER(MATCH(ggPay[[#This Row],[payer]], B1305:$B$4998, 0)))</f>
        <v>1</v>
      </c>
      <c r="K1304" s="21" t="b">
        <v>0</v>
      </c>
      <c r="L1304" s="96" t="s">
        <v>5924</v>
      </c>
    </row>
    <row r="1305" spans="1:12">
      <c r="A1305" s="107" t="s">
        <v>17962</v>
      </c>
      <c r="B1305" s="89">
        <v>6354</v>
      </c>
      <c r="C1305" s="89">
        <v>6596</v>
      </c>
      <c r="D1305" s="89">
        <v>2000</v>
      </c>
      <c r="E1305" s="89">
        <v>2</v>
      </c>
      <c r="F1305" s="89"/>
      <c r="G1305" s="21" t="str">
        <f>INDEX(Partner_details[name], MATCH(ggPay[[#This Row],[payee]], Partner_details[user id], 0))</f>
        <v>Ethnoraph</v>
      </c>
      <c r="H1305" s="21" t="str">
        <f>INDEX(Partner_details[companyName], MATCH(ggPay[[#This Row],[payee]], Partner_details[user id], 0))</f>
        <v>Beer Academy</v>
      </c>
      <c r="I1305" s="21" t="b">
        <f>ISNUMBER(MATCH(ggPay[[#This Row],[payer]], gg_teammates[ID], 0))</f>
        <v>0</v>
      </c>
      <c r="J1305" s="21" t="b">
        <f>OR(ISNUMBER(MATCH(ggPay[[#This Row],[payer]], $B$2:B1304, 0)), ISNUMBER(MATCH(ggPay[[#This Row],[payer]], B1306:$B$4998, 0)))</f>
        <v>0</v>
      </c>
      <c r="K1305" s="21" t="b">
        <v>0</v>
      </c>
      <c r="L1305" s="96" t="s">
        <v>5924</v>
      </c>
    </row>
    <row r="1306" spans="1:12">
      <c r="A1306" s="107" t="s">
        <v>17963</v>
      </c>
      <c r="B1306" s="89">
        <v>71690</v>
      </c>
      <c r="C1306" s="89">
        <v>162906</v>
      </c>
      <c r="D1306" s="89">
        <v>100</v>
      </c>
      <c r="E1306" s="89">
        <v>2</v>
      </c>
      <c r="F1306" s="89"/>
      <c r="G1306" s="21" t="str">
        <f>INDEX(Partner_details[name], MATCH(ggPay[[#This Row],[payee]], Partner_details[user id], 0))</f>
        <v xml:space="preserve">Levon Gevorgyan </v>
      </c>
      <c r="H1306" s="21" t="str">
        <f>INDEX(Partner_details[companyName], MATCH(ggPay[[#This Row],[payee]], Partner_details[user id], 0))</f>
        <v>gg cjsc</v>
      </c>
      <c r="I1306" s="21" t="b">
        <f>ISNUMBER(MATCH(ggPay[[#This Row],[payer]], gg_teammates[ID], 0))</f>
        <v>0</v>
      </c>
      <c r="J1306" s="21" t="b">
        <f>OR(ISNUMBER(MATCH(ggPay[[#This Row],[payer]], $B$2:B1305, 0)), ISNUMBER(MATCH(ggPay[[#This Row],[payer]], B1307:$B$4998, 0)))</f>
        <v>1</v>
      </c>
      <c r="K1306" s="21" t="b">
        <v>0</v>
      </c>
      <c r="L1306" s="96" t="s">
        <v>5924</v>
      </c>
    </row>
    <row r="1307" spans="1:12" hidden="1">
      <c r="A1307" s="107" t="s">
        <v>17964</v>
      </c>
      <c r="B1307" s="89">
        <v>252511</v>
      </c>
      <c r="C1307" s="89">
        <v>252511</v>
      </c>
      <c r="D1307" s="89">
        <v>100</v>
      </c>
      <c r="E1307" s="89">
        <v>3</v>
      </c>
      <c r="F1307" s="89" t="s">
        <v>5939</v>
      </c>
      <c r="G1307" s="21" t="str">
        <f>INDEX(Partner_details[name], MATCH(ggPay[[#This Row],[payee]], Partner_details[user id], 0))</f>
        <v>Meghedi</v>
      </c>
      <c r="H1307" s="21" t="str">
        <f>INDEX(Partner_details[companyName], MATCH(ggPay[[#This Row],[payee]], Partner_details[user id], 0))</f>
        <v>Lumen Coffee</v>
      </c>
      <c r="I1307" s="21" t="b">
        <f>ISNUMBER(MATCH(ggPay[[#This Row],[payer]], gg_teammates[ID], 0))</f>
        <v>0</v>
      </c>
      <c r="J1307" s="21" t="b">
        <f>OR(ISNUMBER(MATCH(ggPay[[#This Row],[payer]], $B$2:B1306, 0)), ISNUMBER(MATCH(ggPay[[#This Row],[payer]], B1308:$B$4998, 0)))</f>
        <v>0</v>
      </c>
      <c r="K1307" s="21" t="b">
        <v>1</v>
      </c>
      <c r="L1307" s="96" t="s">
        <v>5924</v>
      </c>
    </row>
    <row r="1308" spans="1:12">
      <c r="A1308" s="107" t="s">
        <v>17965</v>
      </c>
      <c r="B1308" s="89">
        <v>839</v>
      </c>
      <c r="C1308" s="89">
        <v>736628</v>
      </c>
      <c r="D1308" s="89">
        <v>3000</v>
      </c>
      <c r="E1308" s="89">
        <v>2</v>
      </c>
      <c r="F1308" s="89"/>
      <c r="G1308" s="21" t="str">
        <f>INDEX(Partner_details[name], MATCH(ggPay[[#This Row],[payee]], Partner_details[user id], 0))</f>
        <v>Անահիտ</v>
      </c>
      <c r="H1308" s="21" t="str">
        <f>INDEX(Partner_details[companyName], MATCH(ggPay[[#This Row],[payee]], Partner_details[user id], 0))</f>
        <v>gg cjsc</v>
      </c>
      <c r="I1308" s="21" t="b">
        <f>ISNUMBER(MATCH(ggPay[[#This Row],[payer]], gg_teammates[ID], 0))</f>
        <v>1</v>
      </c>
      <c r="J1308" s="21" t="b">
        <f>OR(ISNUMBER(MATCH(ggPay[[#This Row],[payer]], $B$2:B1307, 0)), ISNUMBER(MATCH(ggPay[[#This Row],[payer]], B1309:$B$4998, 0)))</f>
        <v>1</v>
      </c>
      <c r="K1308" s="21" t="b">
        <v>0</v>
      </c>
      <c r="L1308" s="96" t="s">
        <v>5924</v>
      </c>
    </row>
    <row r="1309" spans="1:12">
      <c r="A1309" s="107" t="s">
        <v>17966</v>
      </c>
      <c r="B1309" s="89">
        <v>11254</v>
      </c>
      <c r="C1309" s="89">
        <v>757086</v>
      </c>
      <c r="D1309" s="89">
        <v>500</v>
      </c>
      <c r="E1309" s="89">
        <v>2</v>
      </c>
      <c r="F1309" s="89"/>
      <c r="G1309" s="21" t="str">
        <f>INDEX(Partner_details[name], MATCH(ggPay[[#This Row],[payee]], Partner_details[user id], 0))</f>
        <v>Elen</v>
      </c>
      <c r="H1309" s="21" t="str">
        <f>INDEX(Partner_details[companyName], MATCH(ggPay[[#This Row],[payee]], Partner_details[user id], 0))</f>
        <v>Lumen Coffee</v>
      </c>
      <c r="I1309" s="21" t="b">
        <f>ISNUMBER(MATCH(ggPay[[#This Row],[payer]], gg_teammates[ID], 0))</f>
        <v>0</v>
      </c>
      <c r="J1309" s="21" t="b">
        <f>OR(ISNUMBER(MATCH(ggPay[[#This Row],[payer]], $B$2:B1308, 0)), ISNUMBER(MATCH(ggPay[[#This Row],[payer]], B1310:$B$4998, 0)))</f>
        <v>1</v>
      </c>
      <c r="K1309" s="21" t="b">
        <v>0</v>
      </c>
      <c r="L1309" s="96" t="s">
        <v>5924</v>
      </c>
    </row>
    <row r="1310" spans="1:12">
      <c r="A1310" s="107" t="s">
        <v>17967</v>
      </c>
      <c r="B1310" s="89">
        <v>17617</v>
      </c>
      <c r="C1310" s="89">
        <v>80729</v>
      </c>
      <c r="D1310" s="89">
        <v>500</v>
      </c>
      <c r="E1310" s="89">
        <v>2</v>
      </c>
      <c r="F1310" s="89"/>
      <c r="G1310" s="21" t="str">
        <f>INDEX(Partner_details[name], MATCH(ggPay[[#This Row],[payee]], Partner_details[user id], 0))</f>
        <v>SUNRISE NOYLAND</v>
      </c>
      <c r="H1310" s="21" t="str">
        <f>INDEX(Partner_details[companyName], MATCH(ggPay[[#This Row],[payee]], Partner_details[user id], 0))</f>
        <v>Sunrise noyland</v>
      </c>
      <c r="I1310" s="21" t="b">
        <f>ISNUMBER(MATCH(ggPay[[#This Row],[payer]], gg_teammates[ID], 0))</f>
        <v>1</v>
      </c>
      <c r="J1310" s="21" t="b">
        <f>OR(ISNUMBER(MATCH(ggPay[[#This Row],[payer]], $B$2:B1309, 0)), ISNUMBER(MATCH(ggPay[[#This Row],[payer]], B1311:$B$4998, 0)))</f>
        <v>1</v>
      </c>
      <c r="K1310" s="21" t="b">
        <v>0</v>
      </c>
      <c r="L1310" s="96" t="s">
        <v>5924</v>
      </c>
    </row>
    <row r="1311" spans="1:12">
      <c r="A1311" s="107" t="s">
        <v>17968</v>
      </c>
      <c r="B1311" s="89">
        <v>17617</v>
      </c>
      <c r="C1311" s="89">
        <v>1096497</v>
      </c>
      <c r="D1311" s="89">
        <v>2000</v>
      </c>
      <c r="E1311" s="89">
        <v>2</v>
      </c>
      <c r="F1311" s="89"/>
      <c r="G1311" s="21" t="str">
        <f>INDEX(Partner_details[name], MATCH(ggPay[[#This Row],[payee]], Partner_details[user id], 0))</f>
        <v>Smoking Chef</v>
      </c>
      <c r="H1311" s="21" t="str">
        <f>INDEX(Partner_details[companyName], MATCH(ggPay[[#This Row],[payee]], Partner_details[user id], 0))</f>
        <v>Smoking Chef</v>
      </c>
      <c r="I1311" s="21" t="b">
        <f>ISNUMBER(MATCH(ggPay[[#This Row],[payer]], gg_teammates[ID], 0))</f>
        <v>1</v>
      </c>
      <c r="J1311" s="21" t="b">
        <f>OR(ISNUMBER(MATCH(ggPay[[#This Row],[payer]], $B$2:B1310, 0)), ISNUMBER(MATCH(ggPay[[#This Row],[payer]], B1312:$B$4998, 0)))</f>
        <v>1</v>
      </c>
      <c r="K1311" s="21" t="b">
        <v>0</v>
      </c>
      <c r="L1311" s="96" t="s">
        <v>5924</v>
      </c>
    </row>
    <row r="1312" spans="1:12">
      <c r="A1312" s="107" t="s">
        <v>17969</v>
      </c>
      <c r="B1312" s="89">
        <v>925671</v>
      </c>
      <c r="C1312" s="89">
        <v>736628</v>
      </c>
      <c r="D1312" s="89">
        <v>1000</v>
      </c>
      <c r="E1312" s="89">
        <v>2</v>
      </c>
      <c r="F1312" s="89"/>
      <c r="G1312" s="21" t="str">
        <f>INDEX(Partner_details[name], MATCH(ggPay[[#This Row],[payee]], Partner_details[user id], 0))</f>
        <v>Անահիտ</v>
      </c>
      <c r="H1312" s="21" t="str">
        <f>INDEX(Partner_details[companyName], MATCH(ggPay[[#This Row],[payee]], Partner_details[user id], 0))</f>
        <v>gg cjsc</v>
      </c>
      <c r="I1312" s="21" t="b">
        <f>ISNUMBER(MATCH(ggPay[[#This Row],[payer]], gg_teammates[ID], 0))</f>
        <v>1</v>
      </c>
      <c r="J1312" s="21" t="b">
        <f>OR(ISNUMBER(MATCH(ggPay[[#This Row],[payer]], $B$2:B1311, 0)), ISNUMBER(MATCH(ggPay[[#This Row],[payer]], B1313:$B$4998, 0)))</f>
        <v>0</v>
      </c>
      <c r="K1312" s="21" t="b">
        <v>1</v>
      </c>
      <c r="L1312" s="96" t="s">
        <v>5924</v>
      </c>
    </row>
    <row r="1313" spans="1:12">
      <c r="A1313" s="107" t="s">
        <v>17970</v>
      </c>
      <c r="B1313" s="89">
        <v>17617</v>
      </c>
      <c r="C1313" s="89">
        <v>1093775</v>
      </c>
      <c r="D1313" s="89">
        <v>500</v>
      </c>
      <c r="E1313" s="89">
        <v>2</v>
      </c>
      <c r="F1313" s="89"/>
      <c r="G1313" s="21" t="e">
        <f>INDEX(Partner_details[name], MATCH(ggPay[[#This Row],[payee]], Partner_details[user id], 0))</f>
        <v>#N/A</v>
      </c>
      <c r="H1313" s="21" t="e">
        <f>INDEX(Partner_details[companyName], MATCH(ggPay[[#This Row],[payee]], Partner_details[user id], 0))</f>
        <v>#N/A</v>
      </c>
      <c r="I1313" s="21" t="b">
        <f>ISNUMBER(MATCH(ggPay[[#This Row],[payer]], gg_teammates[ID], 0))</f>
        <v>1</v>
      </c>
      <c r="J1313" s="21" t="b">
        <f>OR(ISNUMBER(MATCH(ggPay[[#This Row],[payer]], $B$2:B1312, 0)), ISNUMBER(MATCH(ggPay[[#This Row],[payer]], B1314:$B$4998, 0)))</f>
        <v>1</v>
      </c>
      <c r="K1313" s="21" t="b">
        <v>0</v>
      </c>
      <c r="L1313" s="96" t="s">
        <v>5924</v>
      </c>
    </row>
    <row r="1314" spans="1:12">
      <c r="A1314" s="107" t="s">
        <v>17970</v>
      </c>
      <c r="B1314" s="89">
        <v>17617</v>
      </c>
      <c r="C1314" s="89">
        <v>1091356</v>
      </c>
      <c r="D1314" s="89">
        <v>1000</v>
      </c>
      <c r="E1314" s="89">
        <v>2</v>
      </c>
      <c r="F1314" s="89"/>
      <c r="G1314" s="21" t="str">
        <f>INDEX(Partner_details[name], MATCH(ggPay[[#This Row],[payee]], Partner_details[user id], 0))</f>
        <v>Malocco</v>
      </c>
      <c r="H1314" s="21" t="str">
        <f>INDEX(Partner_details[companyName], MATCH(ggPay[[#This Row],[payee]], Partner_details[user id], 0))</f>
        <v>Malocco</v>
      </c>
      <c r="I1314" s="21" t="b">
        <f>ISNUMBER(MATCH(ggPay[[#This Row],[payer]], gg_teammates[ID], 0))</f>
        <v>1</v>
      </c>
      <c r="J1314" s="21" t="b">
        <f>OR(ISNUMBER(MATCH(ggPay[[#This Row],[payer]], $B$2:B1313, 0)), ISNUMBER(MATCH(ggPay[[#This Row],[payer]], B1315:$B$4998, 0)))</f>
        <v>1</v>
      </c>
      <c r="K1314" s="21" t="b">
        <v>0</v>
      </c>
      <c r="L1314" s="96" t="s">
        <v>5924</v>
      </c>
    </row>
    <row r="1315" spans="1:12">
      <c r="A1315" s="107" t="s">
        <v>17971</v>
      </c>
      <c r="B1315" s="89">
        <v>127150</v>
      </c>
      <c r="C1315" s="89">
        <v>6596</v>
      </c>
      <c r="D1315" s="89">
        <v>500</v>
      </c>
      <c r="E1315" s="89">
        <v>2</v>
      </c>
      <c r="F1315" s="89"/>
      <c r="G1315" s="21" t="str">
        <f>INDEX(Partner_details[name], MATCH(ggPay[[#This Row],[payee]], Partner_details[user id], 0))</f>
        <v>Ethnoraph</v>
      </c>
      <c r="H1315" s="21" t="str">
        <f>INDEX(Partner_details[companyName], MATCH(ggPay[[#This Row],[payee]], Partner_details[user id], 0))</f>
        <v>Beer Academy</v>
      </c>
      <c r="I1315" s="21" t="b">
        <f>ISNUMBER(MATCH(ggPay[[#This Row],[payer]], gg_teammates[ID], 0))</f>
        <v>0</v>
      </c>
      <c r="J1315" s="21" t="b">
        <f>OR(ISNUMBER(MATCH(ggPay[[#This Row],[payer]], $B$2:B1314, 0)), ISNUMBER(MATCH(ggPay[[#This Row],[payer]], B1316:$B$4998, 0)))</f>
        <v>1</v>
      </c>
      <c r="K1315" s="21" t="b">
        <v>0</v>
      </c>
      <c r="L1315" s="96" t="s">
        <v>5924</v>
      </c>
    </row>
    <row r="1316" spans="1:12">
      <c r="A1316" s="107" t="s">
        <v>17972</v>
      </c>
      <c r="B1316" s="89">
        <v>17617</v>
      </c>
      <c r="C1316" s="89">
        <v>736628</v>
      </c>
      <c r="D1316" s="89">
        <v>1000</v>
      </c>
      <c r="E1316" s="89">
        <v>2</v>
      </c>
      <c r="F1316" s="89"/>
      <c r="G1316" s="21" t="str">
        <f>INDEX(Partner_details[name], MATCH(ggPay[[#This Row],[payee]], Partner_details[user id], 0))</f>
        <v>Անահիտ</v>
      </c>
      <c r="H1316" s="21" t="str">
        <f>INDEX(Partner_details[companyName], MATCH(ggPay[[#This Row],[payee]], Partner_details[user id], 0))</f>
        <v>gg cjsc</v>
      </c>
      <c r="I1316" s="21" t="b">
        <f>ISNUMBER(MATCH(ggPay[[#This Row],[payer]], gg_teammates[ID], 0))</f>
        <v>1</v>
      </c>
      <c r="J1316" s="21" t="b">
        <f>OR(ISNUMBER(MATCH(ggPay[[#This Row],[payer]], $B$2:B1315, 0)), ISNUMBER(MATCH(ggPay[[#This Row],[payer]], B1317:$B$4998, 0)))</f>
        <v>1</v>
      </c>
      <c r="K1316" s="21" t="b">
        <v>0</v>
      </c>
      <c r="L1316" s="96" t="s">
        <v>5924</v>
      </c>
    </row>
    <row r="1317" spans="1:12">
      <c r="A1317" s="107" t="s">
        <v>17973</v>
      </c>
      <c r="B1317" s="89">
        <v>17617</v>
      </c>
      <c r="C1317" s="89">
        <v>105886</v>
      </c>
      <c r="D1317" s="89">
        <v>2000</v>
      </c>
      <c r="E1317" s="89">
        <v>2</v>
      </c>
      <c r="F1317" s="89"/>
      <c r="G1317" s="21" t="str">
        <f>INDEX(Partner_details[name], MATCH(ggPay[[#This Row],[payee]], Partner_details[user id], 0))</f>
        <v>Mov</v>
      </c>
      <c r="H1317" s="21" t="str">
        <f>INDEX(Partner_details[companyName], MATCH(ggPay[[#This Row],[payee]], Partner_details[user id], 0))</f>
        <v>Avetis Grigoryan</v>
      </c>
      <c r="I1317" s="21" t="b">
        <f>ISNUMBER(MATCH(ggPay[[#This Row],[payer]], gg_teammates[ID], 0))</f>
        <v>1</v>
      </c>
      <c r="J1317" s="21" t="b">
        <f>OR(ISNUMBER(MATCH(ggPay[[#This Row],[payer]], $B$2:B1316, 0)), ISNUMBER(MATCH(ggPay[[#This Row],[payer]], B1318:$B$4998, 0)))</f>
        <v>1</v>
      </c>
      <c r="K1317" s="21" t="b">
        <v>0</v>
      </c>
      <c r="L1317" s="96" t="s">
        <v>5924</v>
      </c>
    </row>
    <row r="1318" spans="1:12">
      <c r="A1318" s="107" t="s">
        <v>17974</v>
      </c>
      <c r="B1318" s="89">
        <v>798</v>
      </c>
      <c r="C1318" s="89">
        <v>736628</v>
      </c>
      <c r="D1318" s="89">
        <v>1000</v>
      </c>
      <c r="E1318" s="89">
        <v>2</v>
      </c>
      <c r="F1318" s="89"/>
      <c r="G1318" s="21" t="str">
        <f>INDEX(Partner_details[name], MATCH(ggPay[[#This Row],[payee]], Partner_details[user id], 0))</f>
        <v>Անահիտ</v>
      </c>
      <c r="H1318" s="21" t="str">
        <f>INDEX(Partner_details[companyName], MATCH(ggPay[[#This Row],[payee]], Partner_details[user id], 0))</f>
        <v>gg cjsc</v>
      </c>
      <c r="I1318" s="21" t="b">
        <f>ISNUMBER(MATCH(ggPay[[#This Row],[payer]], gg_teammates[ID], 0))</f>
        <v>1</v>
      </c>
      <c r="J1318" s="21" t="b">
        <f>OR(ISNUMBER(MATCH(ggPay[[#This Row],[payer]], $B$2:B1317, 0)), ISNUMBER(MATCH(ggPay[[#This Row],[payer]], B1319:$B$4998, 0)))</f>
        <v>1</v>
      </c>
      <c r="K1318" s="21" t="b">
        <v>0</v>
      </c>
      <c r="L1318" s="96" t="s">
        <v>5924</v>
      </c>
    </row>
    <row r="1319" spans="1:12" hidden="1">
      <c r="A1319" s="107" t="s">
        <v>17975</v>
      </c>
      <c r="B1319" s="89">
        <v>798</v>
      </c>
      <c r="C1319" s="89">
        <v>736628</v>
      </c>
      <c r="D1319" s="89">
        <v>1000</v>
      </c>
      <c r="E1319" s="89">
        <v>3</v>
      </c>
      <c r="F1319" s="89" t="s">
        <v>5939</v>
      </c>
      <c r="G1319" s="21" t="str">
        <f>INDEX(Partner_details[name], MATCH(ggPay[[#This Row],[payee]], Partner_details[user id], 0))</f>
        <v>Անահիտ</v>
      </c>
      <c r="H1319" s="21" t="str">
        <f>INDEX(Partner_details[companyName], MATCH(ggPay[[#This Row],[payee]], Partner_details[user id], 0))</f>
        <v>gg cjsc</v>
      </c>
      <c r="I1319" s="21" t="b">
        <f>ISNUMBER(MATCH(ggPay[[#This Row],[payer]], gg_teammates[ID], 0))</f>
        <v>1</v>
      </c>
      <c r="J1319" s="21" t="b">
        <f>OR(ISNUMBER(MATCH(ggPay[[#This Row],[payer]], $B$2:B1318, 0)), ISNUMBER(MATCH(ggPay[[#This Row],[payer]], B1320:$B$4998, 0)))</f>
        <v>1</v>
      </c>
      <c r="K1319" s="21" t="b">
        <v>0</v>
      </c>
      <c r="L1319" s="96" t="s">
        <v>5924</v>
      </c>
    </row>
    <row r="1320" spans="1:12">
      <c r="A1320" s="107" t="s">
        <v>17976</v>
      </c>
      <c r="B1320" s="89">
        <v>3065</v>
      </c>
      <c r="C1320" s="89">
        <v>80729</v>
      </c>
      <c r="D1320" s="89">
        <v>1000</v>
      </c>
      <c r="E1320" s="89">
        <v>2</v>
      </c>
      <c r="F1320" s="89"/>
      <c r="G1320" s="21" t="str">
        <f>INDEX(Partner_details[name], MATCH(ggPay[[#This Row],[payee]], Partner_details[user id], 0))</f>
        <v>SUNRISE NOYLAND</v>
      </c>
      <c r="H1320" s="21" t="str">
        <f>INDEX(Partner_details[companyName], MATCH(ggPay[[#This Row],[payee]], Partner_details[user id], 0))</f>
        <v>Sunrise noyland</v>
      </c>
      <c r="I1320" s="21" t="b">
        <f>ISNUMBER(MATCH(ggPay[[#This Row],[payer]], gg_teammates[ID], 0))</f>
        <v>1</v>
      </c>
      <c r="J1320" s="21" t="b">
        <f>OR(ISNUMBER(MATCH(ggPay[[#This Row],[payer]], $B$2:B1319, 0)), ISNUMBER(MATCH(ggPay[[#This Row],[payer]], B1321:$B$4998, 0)))</f>
        <v>1</v>
      </c>
      <c r="K1320" s="21" t="b">
        <v>0</v>
      </c>
      <c r="L1320" s="96" t="s">
        <v>5924</v>
      </c>
    </row>
    <row r="1321" spans="1:12" hidden="1">
      <c r="A1321" s="107" t="s">
        <v>17977</v>
      </c>
      <c r="B1321" s="89">
        <v>1760</v>
      </c>
      <c r="C1321" s="89">
        <v>80729</v>
      </c>
      <c r="D1321" s="89">
        <v>500</v>
      </c>
      <c r="E1321" s="89">
        <v>3</v>
      </c>
      <c r="F1321" s="89" t="s">
        <v>5939</v>
      </c>
      <c r="G1321" s="21" t="str">
        <f>INDEX(Partner_details[name], MATCH(ggPay[[#This Row],[payee]], Partner_details[user id], 0))</f>
        <v>SUNRISE NOYLAND</v>
      </c>
      <c r="H1321" s="21" t="str">
        <f>INDEX(Partner_details[companyName], MATCH(ggPay[[#This Row],[payee]], Partner_details[user id], 0))</f>
        <v>Sunrise noyland</v>
      </c>
      <c r="I1321" s="21" t="b">
        <f>ISNUMBER(MATCH(ggPay[[#This Row],[payer]], gg_teammates[ID], 0))</f>
        <v>0</v>
      </c>
      <c r="J1321" s="21" t="b">
        <f>OR(ISNUMBER(MATCH(ggPay[[#This Row],[payer]], $B$2:B1320, 0)), ISNUMBER(MATCH(ggPay[[#This Row],[payer]], B1322:$B$4998, 0)))</f>
        <v>0</v>
      </c>
      <c r="K1321" s="21" t="b">
        <v>0</v>
      </c>
      <c r="L1321" s="96" t="s">
        <v>5924</v>
      </c>
    </row>
    <row r="1322" spans="1:12">
      <c r="A1322" s="107" t="s">
        <v>17978</v>
      </c>
      <c r="B1322" s="89">
        <v>798</v>
      </c>
      <c r="C1322" s="89">
        <v>6596</v>
      </c>
      <c r="D1322" s="89">
        <v>2000</v>
      </c>
      <c r="E1322" s="89">
        <v>2</v>
      </c>
      <c r="F1322" s="89"/>
      <c r="G1322" s="21" t="str">
        <f>INDEX(Partner_details[name], MATCH(ggPay[[#This Row],[payee]], Partner_details[user id], 0))</f>
        <v>Ethnoraph</v>
      </c>
      <c r="H1322" s="21" t="str">
        <f>INDEX(Partner_details[companyName], MATCH(ggPay[[#This Row],[payee]], Partner_details[user id], 0))</f>
        <v>Beer Academy</v>
      </c>
      <c r="I1322" s="21" t="b">
        <f>ISNUMBER(MATCH(ggPay[[#This Row],[payer]], gg_teammates[ID], 0))</f>
        <v>1</v>
      </c>
      <c r="J1322" s="21" t="b">
        <f>OR(ISNUMBER(MATCH(ggPay[[#This Row],[payer]], $B$2:B1321, 0)), ISNUMBER(MATCH(ggPay[[#This Row],[payer]], B1323:$B$4998, 0)))</f>
        <v>1</v>
      </c>
      <c r="K1322" s="21" t="b">
        <v>0</v>
      </c>
      <c r="L1322" s="96" t="s">
        <v>5924</v>
      </c>
    </row>
    <row r="1323" spans="1:12">
      <c r="A1323" s="107" t="s">
        <v>17979</v>
      </c>
      <c r="B1323" s="89">
        <v>689999</v>
      </c>
      <c r="C1323" s="89">
        <v>296783</v>
      </c>
      <c r="D1323" s="89">
        <v>1500</v>
      </c>
      <c r="E1323" s="89">
        <v>2</v>
      </c>
      <c r="F1323" s="89"/>
      <c r="G1323" s="21" t="str">
        <f>INDEX(Partner_details[name], MATCH(ggPay[[#This Row],[payee]], Partner_details[user id], 0))</f>
        <v>Lyuba</v>
      </c>
      <c r="H1323" s="21" t="str">
        <f>INDEX(Partner_details[companyName], MATCH(ggPay[[#This Row],[payee]], Partner_details[user id], 0))</f>
        <v>Beer academy</v>
      </c>
      <c r="I1323" s="21" t="b">
        <f>ISNUMBER(MATCH(ggPay[[#This Row],[payer]], gg_teammates[ID], 0))</f>
        <v>0</v>
      </c>
      <c r="J1323" s="21" t="b">
        <f>OR(ISNUMBER(MATCH(ggPay[[#This Row],[payer]], $B$2:B1322, 0)), ISNUMBER(MATCH(ggPay[[#This Row],[payer]], B1324:$B$4998, 0)))</f>
        <v>0</v>
      </c>
      <c r="K1323" s="21" t="b">
        <v>1</v>
      </c>
      <c r="L1323" s="96" t="s">
        <v>5924</v>
      </c>
    </row>
    <row r="1324" spans="1:12">
      <c r="A1324" s="107" t="s">
        <v>17980</v>
      </c>
      <c r="B1324" s="89">
        <v>889096</v>
      </c>
      <c r="C1324" s="89">
        <v>1096497</v>
      </c>
      <c r="D1324" s="89">
        <v>3000</v>
      </c>
      <c r="E1324" s="89">
        <v>2</v>
      </c>
      <c r="F1324" s="89"/>
      <c r="G1324" s="21" t="str">
        <f>INDEX(Partner_details[name], MATCH(ggPay[[#This Row],[payee]], Partner_details[user id], 0))</f>
        <v>Smoking Chef</v>
      </c>
      <c r="H1324" s="21" t="str">
        <f>INDEX(Partner_details[companyName], MATCH(ggPay[[#This Row],[payee]], Partner_details[user id], 0))</f>
        <v>Smoking Chef</v>
      </c>
      <c r="I1324" s="21" t="b">
        <f>ISNUMBER(MATCH(ggPay[[#This Row],[payer]], gg_teammates[ID], 0))</f>
        <v>0</v>
      </c>
      <c r="J1324" s="21" t="b">
        <f>OR(ISNUMBER(MATCH(ggPay[[#This Row],[payer]], $B$2:B1323, 0)), ISNUMBER(MATCH(ggPay[[#This Row],[payer]], B1325:$B$4998, 0)))</f>
        <v>0</v>
      </c>
      <c r="K1324" s="21" t="b">
        <v>1</v>
      </c>
      <c r="L1324" s="96" t="s">
        <v>5924</v>
      </c>
    </row>
    <row r="1325" spans="1:12">
      <c r="A1325" s="107" t="s">
        <v>17981</v>
      </c>
      <c r="B1325" s="89">
        <v>17617</v>
      </c>
      <c r="C1325" s="89">
        <v>1096497</v>
      </c>
      <c r="D1325" s="89">
        <v>6800</v>
      </c>
      <c r="E1325" s="89">
        <v>2</v>
      </c>
      <c r="F1325" s="89"/>
      <c r="G1325" s="21" t="str">
        <f>INDEX(Partner_details[name], MATCH(ggPay[[#This Row],[payee]], Partner_details[user id], 0))</f>
        <v>Smoking Chef</v>
      </c>
      <c r="H1325" s="21" t="str">
        <f>INDEX(Partner_details[companyName], MATCH(ggPay[[#This Row],[payee]], Partner_details[user id], 0))</f>
        <v>Smoking Chef</v>
      </c>
      <c r="I1325" s="21" t="b">
        <f>ISNUMBER(MATCH(ggPay[[#This Row],[payer]], gg_teammates[ID], 0))</f>
        <v>1</v>
      </c>
      <c r="J1325" s="21" t="b">
        <f>OR(ISNUMBER(MATCH(ggPay[[#This Row],[payer]], $B$2:B1324, 0)), ISNUMBER(MATCH(ggPay[[#This Row],[payer]], B1326:$B$4998, 0)))</f>
        <v>1</v>
      </c>
      <c r="K1325" s="21" t="b">
        <v>0</v>
      </c>
      <c r="L1325" s="96" t="s">
        <v>5924</v>
      </c>
    </row>
    <row r="1326" spans="1:12">
      <c r="A1326" s="107" t="s">
        <v>17982</v>
      </c>
      <c r="B1326" s="89">
        <v>214637</v>
      </c>
      <c r="C1326" s="89">
        <v>1091352</v>
      </c>
      <c r="D1326" s="89">
        <v>1000</v>
      </c>
      <c r="E1326" s="89">
        <v>2</v>
      </c>
      <c r="F1326" s="89"/>
      <c r="G1326" s="21" t="str">
        <f>INDEX(Partner_details[name], MATCH(ggPay[[#This Row],[payee]], Partner_details[user id], 0))</f>
        <v>Paul Armenia</v>
      </c>
      <c r="H1326" s="21" t="str">
        <f>INDEX(Partner_details[companyName], MATCH(ggPay[[#This Row],[payee]], Partner_details[user id], 0))</f>
        <v>Paul</v>
      </c>
      <c r="I1326" s="21" t="b">
        <f>ISNUMBER(MATCH(ggPay[[#This Row],[payer]], gg_teammates[ID], 0))</f>
        <v>0</v>
      </c>
      <c r="J1326" s="21" t="b">
        <f>OR(ISNUMBER(MATCH(ggPay[[#This Row],[payer]], $B$2:B1325, 0)), ISNUMBER(MATCH(ggPay[[#This Row],[payer]], B1327:$B$4998, 0)))</f>
        <v>0</v>
      </c>
      <c r="K1326" s="21" t="b">
        <v>1</v>
      </c>
      <c r="L1326" s="96" t="s">
        <v>5924</v>
      </c>
    </row>
    <row r="1327" spans="1:12" hidden="1">
      <c r="A1327" s="107" t="s">
        <v>17983</v>
      </c>
      <c r="B1327" s="89">
        <v>697861</v>
      </c>
      <c r="C1327" s="89">
        <v>1091352</v>
      </c>
      <c r="D1327" s="89">
        <v>2000</v>
      </c>
      <c r="E1327" s="89">
        <v>3</v>
      </c>
      <c r="F1327" s="89" t="s">
        <v>5934</v>
      </c>
      <c r="G1327" s="21" t="str">
        <f>INDEX(Partner_details[name], MATCH(ggPay[[#This Row],[payee]], Partner_details[user id], 0))</f>
        <v>Paul Armenia</v>
      </c>
      <c r="H1327" s="21" t="str">
        <f>INDEX(Partner_details[companyName], MATCH(ggPay[[#This Row],[payee]], Partner_details[user id], 0))</f>
        <v>Paul</v>
      </c>
      <c r="I1327" s="21" t="b">
        <f>ISNUMBER(MATCH(ggPay[[#This Row],[payer]], gg_teammates[ID], 0))</f>
        <v>0</v>
      </c>
      <c r="J1327" s="21" t="b">
        <f>OR(ISNUMBER(MATCH(ggPay[[#This Row],[payer]], $B$2:B1326, 0)), ISNUMBER(MATCH(ggPay[[#This Row],[payer]], B1328:$B$4998, 0)))</f>
        <v>1</v>
      </c>
      <c r="K1327" s="21" t="b">
        <v>1</v>
      </c>
      <c r="L1327" s="96" t="s">
        <v>5924</v>
      </c>
    </row>
    <row r="1328" spans="1:12">
      <c r="A1328" s="107" t="s">
        <v>17984</v>
      </c>
      <c r="B1328" s="89">
        <v>65772</v>
      </c>
      <c r="C1328" s="89">
        <v>1096497</v>
      </c>
      <c r="D1328" s="89">
        <v>1000</v>
      </c>
      <c r="E1328" s="89">
        <v>2</v>
      </c>
      <c r="F1328" s="89"/>
      <c r="G1328" s="21" t="str">
        <f>INDEX(Partner_details[name], MATCH(ggPay[[#This Row],[payee]], Partner_details[user id], 0))</f>
        <v>Smoking Chef</v>
      </c>
      <c r="H1328" s="21" t="str">
        <f>INDEX(Partner_details[companyName], MATCH(ggPay[[#This Row],[payee]], Partner_details[user id], 0))</f>
        <v>Smoking Chef</v>
      </c>
      <c r="I1328" s="21" t="b">
        <f>ISNUMBER(MATCH(ggPay[[#This Row],[payer]], gg_teammates[ID], 0))</f>
        <v>0</v>
      </c>
      <c r="J1328" s="21" t="b">
        <f>OR(ISNUMBER(MATCH(ggPay[[#This Row],[payer]], $B$2:B1327, 0)), ISNUMBER(MATCH(ggPay[[#This Row],[payer]], B1329:$B$4998, 0)))</f>
        <v>0</v>
      </c>
      <c r="K1328" s="21" t="b">
        <v>0</v>
      </c>
      <c r="L1328" s="96" t="s">
        <v>5924</v>
      </c>
    </row>
    <row r="1329" spans="1:12">
      <c r="A1329" s="107" t="s">
        <v>17985</v>
      </c>
      <c r="B1329" s="89">
        <v>11428</v>
      </c>
      <c r="C1329" s="89">
        <v>1091062</v>
      </c>
      <c r="D1329" s="89">
        <v>300</v>
      </c>
      <c r="E1329" s="89">
        <v>2</v>
      </c>
      <c r="F1329" s="89"/>
      <c r="G1329" s="21" t="e">
        <f>INDEX(Partner_details[name], MATCH(ggPay[[#This Row],[payee]], Partner_details[user id], 0))</f>
        <v>#N/A</v>
      </c>
      <c r="H1329" s="21" t="e">
        <f>INDEX(Partner_details[companyName], MATCH(ggPay[[#This Row],[payee]], Partner_details[user id], 0))</f>
        <v>#N/A</v>
      </c>
      <c r="I1329" s="21" t="b">
        <f>ISNUMBER(MATCH(ggPay[[#This Row],[payer]], gg_teammates[ID], 0))</f>
        <v>0</v>
      </c>
      <c r="J1329" s="21" t="b">
        <f>OR(ISNUMBER(MATCH(ggPay[[#This Row],[payer]], $B$2:B1328, 0)), ISNUMBER(MATCH(ggPay[[#This Row],[payer]], B1330:$B$4998, 0)))</f>
        <v>0</v>
      </c>
      <c r="K1329" s="21" t="b">
        <v>0</v>
      </c>
      <c r="L1329" s="96" t="s">
        <v>5924</v>
      </c>
    </row>
    <row r="1330" spans="1:12">
      <c r="A1330" s="107" t="s">
        <v>17986</v>
      </c>
      <c r="B1330" s="89">
        <v>1105631</v>
      </c>
      <c r="C1330" s="89">
        <v>855597</v>
      </c>
      <c r="D1330" s="89">
        <v>1600</v>
      </c>
      <c r="E1330" s="89">
        <v>2</v>
      </c>
      <c r="F1330" s="89"/>
      <c r="G1330" s="21" t="str">
        <f>INDEX(Partner_details[name], MATCH(ggPay[[#This Row],[payee]], Partner_details[user id], 0))</f>
        <v>Mari</v>
      </c>
      <c r="H1330" s="21" t="str">
        <f>INDEX(Partner_details[companyName], MATCH(ggPay[[#This Row],[payee]], Partner_details[user id], 0))</f>
        <v>Lumen Coffee</v>
      </c>
      <c r="I1330" s="21" t="b">
        <f>ISNUMBER(MATCH(ggPay[[#This Row],[payer]], gg_teammates[ID], 0))</f>
        <v>0</v>
      </c>
      <c r="J1330" s="21" t="b">
        <f>OR(ISNUMBER(MATCH(ggPay[[#This Row],[payer]], $B$2:B1329, 0)), ISNUMBER(MATCH(ggPay[[#This Row],[payer]], B1331:$B$4998, 0)))</f>
        <v>0</v>
      </c>
      <c r="K1330" s="21" t="b">
        <v>1</v>
      </c>
      <c r="L1330" s="96" t="s">
        <v>5924</v>
      </c>
    </row>
    <row r="1331" spans="1:12">
      <c r="A1331" s="107" t="s">
        <v>17987</v>
      </c>
      <c r="B1331" s="89">
        <v>231060</v>
      </c>
      <c r="C1331" s="89">
        <v>736628</v>
      </c>
      <c r="D1331" s="89">
        <v>500</v>
      </c>
      <c r="E1331" s="89">
        <v>2</v>
      </c>
      <c r="F1331" s="89"/>
      <c r="G1331" s="21" t="str">
        <f>INDEX(Partner_details[name], MATCH(ggPay[[#This Row],[payee]], Partner_details[user id], 0))</f>
        <v>Անահիտ</v>
      </c>
      <c r="H1331" s="21" t="str">
        <f>INDEX(Partner_details[companyName], MATCH(ggPay[[#This Row],[payee]], Partner_details[user id], 0))</f>
        <v>gg cjsc</v>
      </c>
      <c r="I1331" s="21" t="b">
        <f>ISNUMBER(MATCH(ggPay[[#This Row],[payer]], gg_teammates[ID], 0))</f>
        <v>1</v>
      </c>
      <c r="J1331" s="21" t="b">
        <f>OR(ISNUMBER(MATCH(ggPay[[#This Row],[payer]], $B$2:B1330, 0)), ISNUMBER(MATCH(ggPay[[#This Row],[payer]], B1332:$B$4998, 0)))</f>
        <v>1</v>
      </c>
      <c r="K1331" s="21" t="b">
        <v>0</v>
      </c>
      <c r="L1331" s="96" t="s">
        <v>5924</v>
      </c>
    </row>
    <row r="1332" spans="1:12">
      <c r="A1332" s="107" t="s">
        <v>17988</v>
      </c>
      <c r="B1332" s="89">
        <v>30938</v>
      </c>
      <c r="C1332" s="89">
        <v>162906</v>
      </c>
      <c r="D1332" s="89">
        <v>500</v>
      </c>
      <c r="E1332" s="89">
        <v>2</v>
      </c>
      <c r="F1332" s="89"/>
      <c r="G1332" s="21" t="str">
        <f>INDEX(Partner_details[name], MATCH(ggPay[[#This Row],[payee]], Partner_details[user id], 0))</f>
        <v xml:space="preserve">Levon Gevorgyan </v>
      </c>
      <c r="H1332" s="21" t="str">
        <f>INDEX(Partner_details[companyName], MATCH(ggPay[[#This Row],[payee]], Partner_details[user id], 0))</f>
        <v>gg cjsc</v>
      </c>
      <c r="I1332" s="21" t="b">
        <f>ISNUMBER(MATCH(ggPay[[#This Row],[payer]], gg_teammates[ID], 0))</f>
        <v>0</v>
      </c>
      <c r="J1332" s="21" t="b">
        <f>OR(ISNUMBER(MATCH(ggPay[[#This Row],[payer]], $B$2:B1331, 0)), ISNUMBER(MATCH(ggPay[[#This Row],[payer]], B1333:$B$4998, 0)))</f>
        <v>0</v>
      </c>
      <c r="K1332" s="21" t="b">
        <v>0</v>
      </c>
      <c r="L1332" s="96" t="s">
        <v>5924</v>
      </c>
    </row>
    <row r="1333" spans="1:12" ht="15.75" hidden="1" customHeight="1">
      <c r="A1333" s="107" t="s">
        <v>17989</v>
      </c>
      <c r="B1333" s="89">
        <v>5237</v>
      </c>
      <c r="C1333" s="89">
        <v>124089</v>
      </c>
      <c r="D1333" s="89">
        <v>500</v>
      </c>
      <c r="E1333" s="89">
        <v>3</v>
      </c>
      <c r="F1333" s="89" t="s">
        <v>5934</v>
      </c>
      <c r="G1333" s="21" t="e">
        <f>INDEX(Partner_details[name], MATCH(ggPay[[#This Row],[payee]], Partner_details[user id], 0))</f>
        <v>#N/A</v>
      </c>
      <c r="H1333" s="21" t="e">
        <f>INDEX(Partner_details[companyName], MATCH(ggPay[[#This Row],[payee]], Partner_details[user id], 0))</f>
        <v>#N/A</v>
      </c>
      <c r="I1333" s="21" t="b">
        <f>ISNUMBER(MATCH(ggPay[[#This Row],[payer]], gg_teammates[ID], 0))</f>
        <v>1</v>
      </c>
      <c r="J1333" s="21" t="b">
        <f>OR(ISNUMBER(MATCH(ggPay[[#This Row],[payer]], $B$2:B1332, 0)), ISNUMBER(MATCH(ggPay[[#This Row],[payer]], B1334:$B$4998, 0)))</f>
        <v>1</v>
      </c>
      <c r="K1333" s="21" t="b">
        <v>0</v>
      </c>
      <c r="L1333" s="96" t="s">
        <v>5924</v>
      </c>
    </row>
    <row r="1334" spans="1:12">
      <c r="A1334" s="107" t="s">
        <v>17990</v>
      </c>
      <c r="B1334" s="89">
        <v>798</v>
      </c>
      <c r="C1334" s="89">
        <v>193283</v>
      </c>
      <c r="D1334" s="89">
        <v>1000</v>
      </c>
      <c r="E1334" s="89">
        <v>2</v>
      </c>
      <c r="F1334" s="89"/>
      <c r="G1334" s="21" t="str">
        <f>INDEX(Partner_details[name], MATCH(ggPay[[#This Row],[payee]], Partner_details[user id], 0))</f>
        <v>Edgar</v>
      </c>
      <c r="H1334" s="21" t="str">
        <f>INDEX(Partner_details[companyName], MATCH(ggPay[[#This Row],[payee]], Partner_details[user id], 0))</f>
        <v>gg cjsc</v>
      </c>
      <c r="I1334" s="21" t="b">
        <f>ISNUMBER(MATCH(ggPay[[#This Row],[payer]], gg_teammates[ID], 0))</f>
        <v>1</v>
      </c>
      <c r="J1334" s="21" t="b">
        <f>OR(ISNUMBER(MATCH(ggPay[[#This Row],[payer]], $B$2:B1333, 0)), ISNUMBER(MATCH(ggPay[[#This Row],[payer]], B1335:$B$4998, 0)))</f>
        <v>1</v>
      </c>
      <c r="K1334" s="21" t="b">
        <v>0</v>
      </c>
      <c r="L1334" s="96" t="s">
        <v>5924</v>
      </c>
    </row>
    <row r="1335" spans="1:12">
      <c r="A1335" s="107" t="s">
        <v>17991</v>
      </c>
      <c r="B1335" s="89">
        <v>839</v>
      </c>
      <c r="C1335" s="89">
        <v>839</v>
      </c>
      <c r="D1335" s="89">
        <v>500</v>
      </c>
      <c r="E1335" s="89">
        <v>2</v>
      </c>
      <c r="F1335" s="89"/>
      <c r="G1335" s="21" t="str">
        <f>INDEX(Partner_details[name], MATCH(ggPay[[#This Row],[payee]], Partner_details[user id], 0))</f>
        <v>Armen Sanasaryan</v>
      </c>
      <c r="H1335" s="21" t="str">
        <f>INDEX(Partner_details[companyName], MATCH(ggPay[[#This Row],[payee]], Partner_details[user id], 0))</f>
        <v>gg cjsc</v>
      </c>
      <c r="I1335" s="21" t="b">
        <f>ISNUMBER(MATCH(ggPay[[#This Row],[payer]], gg_teammates[ID], 0))</f>
        <v>1</v>
      </c>
      <c r="J1335" s="21" t="b">
        <f>OR(ISNUMBER(MATCH(ggPay[[#This Row],[payer]], $B$2:B1334, 0)), ISNUMBER(MATCH(ggPay[[#This Row],[payer]], B1336:$B$4998, 0)))</f>
        <v>1</v>
      </c>
      <c r="K1335" s="21" t="b">
        <v>0</v>
      </c>
      <c r="L1335" s="96" t="s">
        <v>5924</v>
      </c>
    </row>
    <row r="1336" spans="1:12">
      <c r="A1336" s="107" t="s">
        <v>17992</v>
      </c>
      <c r="B1336" s="89">
        <v>162906</v>
      </c>
      <c r="C1336" s="89">
        <v>162906</v>
      </c>
      <c r="D1336" s="89">
        <v>100</v>
      </c>
      <c r="E1336" s="89">
        <v>2</v>
      </c>
      <c r="F1336" s="89"/>
      <c r="G1336" s="21" t="str">
        <f>INDEX(Partner_details[name], MATCH(ggPay[[#This Row],[payee]], Partner_details[user id], 0))</f>
        <v xml:space="preserve">Levon Gevorgyan </v>
      </c>
      <c r="H1336" s="21" t="str">
        <f>INDEX(Partner_details[companyName], MATCH(ggPay[[#This Row],[payee]], Partner_details[user id], 0))</f>
        <v>gg cjsc</v>
      </c>
      <c r="I1336" s="21" t="b">
        <f>ISNUMBER(MATCH(ggPay[[#This Row],[payer]], gg_teammates[ID], 0))</f>
        <v>1</v>
      </c>
      <c r="J1336" s="21" t="b">
        <f>OR(ISNUMBER(MATCH(ggPay[[#This Row],[payer]], $B$2:B1335, 0)), ISNUMBER(MATCH(ggPay[[#This Row],[payer]], B1337:$B$4998, 0)))</f>
        <v>1</v>
      </c>
      <c r="K1336" s="21" t="b">
        <v>0</v>
      </c>
      <c r="L1336" s="96" t="s">
        <v>5924</v>
      </c>
    </row>
    <row r="1337" spans="1:12">
      <c r="A1337" s="107" t="s">
        <v>17993</v>
      </c>
      <c r="B1337" s="89">
        <v>879643</v>
      </c>
      <c r="C1337" s="89">
        <v>879643</v>
      </c>
      <c r="D1337" s="89">
        <v>100</v>
      </c>
      <c r="E1337" s="89">
        <v>2</v>
      </c>
      <c r="F1337" s="89"/>
      <c r="G1337" s="21" t="str">
        <f>INDEX(Partner_details[name], MATCH(ggPay[[#This Row],[payee]], Partner_details[user id], 0))</f>
        <v>Anjela Asryan</v>
      </c>
      <c r="H1337" s="21" t="str">
        <f>INDEX(Partner_details[companyName], MATCH(ggPay[[#This Row],[payee]], Partner_details[user id], 0))</f>
        <v>Arctic Fox</v>
      </c>
      <c r="I1337" s="21" t="b">
        <f>ISNUMBER(MATCH(ggPay[[#This Row],[payer]], gg_teammates[ID], 0))</f>
        <v>1</v>
      </c>
      <c r="J1337" s="21" t="b">
        <f>OR(ISNUMBER(MATCH(ggPay[[#This Row],[payer]], $B$2:B1336, 0)), ISNUMBER(MATCH(ggPay[[#This Row],[payer]], B1338:$B$4998, 0)))</f>
        <v>1</v>
      </c>
      <c r="K1337" s="21" t="b">
        <v>0</v>
      </c>
      <c r="L1337" s="96" t="s">
        <v>5924</v>
      </c>
    </row>
    <row r="1338" spans="1:12">
      <c r="A1338" s="107" t="s">
        <v>17994</v>
      </c>
      <c r="B1338" s="89">
        <v>879643</v>
      </c>
      <c r="C1338" s="89">
        <v>879643</v>
      </c>
      <c r="D1338" s="89">
        <v>1</v>
      </c>
      <c r="E1338" s="89">
        <v>2</v>
      </c>
      <c r="F1338" s="89"/>
      <c r="G1338" s="21" t="str">
        <f>INDEX(Partner_details[name], MATCH(ggPay[[#This Row],[payee]], Partner_details[user id], 0))</f>
        <v>Anjela Asryan</v>
      </c>
      <c r="H1338" s="21" t="str">
        <f>INDEX(Partner_details[companyName], MATCH(ggPay[[#This Row],[payee]], Partner_details[user id], 0))</f>
        <v>Arctic Fox</v>
      </c>
      <c r="I1338" s="21" t="b">
        <f>ISNUMBER(MATCH(ggPay[[#This Row],[payer]], gg_teammates[ID], 0))</f>
        <v>1</v>
      </c>
      <c r="J1338" s="21" t="b">
        <f>OR(ISNUMBER(MATCH(ggPay[[#This Row],[payer]], $B$2:B1337, 0)), ISNUMBER(MATCH(ggPay[[#This Row],[payer]], B1339:$B$4998, 0)))</f>
        <v>1</v>
      </c>
      <c r="K1338" s="21" t="b">
        <v>0</v>
      </c>
      <c r="L1338" s="96" t="s">
        <v>5924</v>
      </c>
    </row>
    <row r="1339" spans="1:12">
      <c r="A1339" s="107" t="s">
        <v>17995</v>
      </c>
      <c r="B1339" s="89">
        <v>879643</v>
      </c>
      <c r="C1339" s="89">
        <v>879643</v>
      </c>
      <c r="D1339" s="89">
        <v>100</v>
      </c>
      <c r="E1339" s="89">
        <v>2</v>
      </c>
      <c r="F1339" s="89"/>
      <c r="G1339" s="21" t="str">
        <f>INDEX(Partner_details[name], MATCH(ggPay[[#This Row],[payee]], Partner_details[user id], 0))</f>
        <v>Anjela Asryan</v>
      </c>
      <c r="H1339" s="21" t="str">
        <f>INDEX(Partner_details[companyName], MATCH(ggPay[[#This Row],[payee]], Partner_details[user id], 0))</f>
        <v>Arctic Fox</v>
      </c>
      <c r="I1339" s="21" t="b">
        <f>ISNUMBER(MATCH(ggPay[[#This Row],[payer]], gg_teammates[ID], 0))</f>
        <v>1</v>
      </c>
      <c r="J1339" s="21" t="b">
        <f>OR(ISNUMBER(MATCH(ggPay[[#This Row],[payer]], $B$2:B1338, 0)), ISNUMBER(MATCH(ggPay[[#This Row],[payer]], B1340:$B$4998, 0)))</f>
        <v>1</v>
      </c>
      <c r="K1339" s="21" t="b">
        <v>0</v>
      </c>
      <c r="L1339" s="96" t="s">
        <v>5924</v>
      </c>
    </row>
    <row r="1340" spans="1:12" hidden="1">
      <c r="A1340" s="107" t="s">
        <v>17996</v>
      </c>
      <c r="B1340" s="89">
        <v>879643</v>
      </c>
      <c r="C1340" s="89">
        <v>879643</v>
      </c>
      <c r="D1340" s="89">
        <v>100</v>
      </c>
      <c r="E1340" s="89">
        <v>3</v>
      </c>
      <c r="F1340" s="89" t="s">
        <v>5939</v>
      </c>
      <c r="G1340" s="21" t="str">
        <f>INDEX(Partner_details[name], MATCH(ggPay[[#This Row],[payee]], Partner_details[user id], 0))</f>
        <v>Anjela Asryan</v>
      </c>
      <c r="H1340" s="21" t="str">
        <f>INDEX(Partner_details[companyName], MATCH(ggPay[[#This Row],[payee]], Partner_details[user id], 0))</f>
        <v>Arctic Fox</v>
      </c>
      <c r="I1340" s="21" t="b">
        <f>ISNUMBER(MATCH(ggPay[[#This Row],[payer]], gg_teammates[ID], 0))</f>
        <v>1</v>
      </c>
      <c r="J1340" s="21" t="b">
        <f>OR(ISNUMBER(MATCH(ggPay[[#This Row],[payer]], $B$2:B1339, 0)), ISNUMBER(MATCH(ggPay[[#This Row],[payer]], B1341:$B$4998, 0)))</f>
        <v>1</v>
      </c>
      <c r="K1340" s="21" t="b">
        <v>0</v>
      </c>
      <c r="L1340" s="96" t="s">
        <v>5924</v>
      </c>
    </row>
    <row r="1341" spans="1:12">
      <c r="A1341" s="107" t="s">
        <v>17997</v>
      </c>
      <c r="B1341" s="89">
        <v>162906</v>
      </c>
      <c r="C1341" s="89">
        <v>162906</v>
      </c>
      <c r="D1341" s="89">
        <v>10</v>
      </c>
      <c r="E1341" s="89">
        <v>2</v>
      </c>
      <c r="F1341" s="89"/>
      <c r="G1341" s="21" t="str">
        <f>INDEX(Partner_details[name], MATCH(ggPay[[#This Row],[payee]], Partner_details[user id], 0))</f>
        <v xml:space="preserve">Levon Gevorgyan </v>
      </c>
      <c r="H1341" s="21" t="str">
        <f>INDEX(Partner_details[companyName], MATCH(ggPay[[#This Row],[payee]], Partner_details[user id], 0))</f>
        <v>gg cjsc</v>
      </c>
      <c r="I1341" s="21" t="b">
        <f>ISNUMBER(MATCH(ggPay[[#This Row],[payer]], gg_teammates[ID], 0))</f>
        <v>1</v>
      </c>
      <c r="J1341" s="21" t="b">
        <f>OR(ISNUMBER(MATCH(ggPay[[#This Row],[payer]], $B$2:B1340, 0)), ISNUMBER(MATCH(ggPay[[#This Row],[payer]], B1342:$B$4998, 0)))</f>
        <v>1</v>
      </c>
      <c r="K1341" s="21" t="b">
        <v>0</v>
      </c>
      <c r="L1341" s="96" t="s">
        <v>5924</v>
      </c>
    </row>
    <row r="1342" spans="1:12">
      <c r="A1342" s="107" t="s">
        <v>17998</v>
      </c>
      <c r="B1342" s="89">
        <v>839</v>
      </c>
      <c r="C1342" s="89">
        <v>839</v>
      </c>
      <c r="D1342" s="89">
        <v>500</v>
      </c>
      <c r="E1342" s="89">
        <v>2</v>
      </c>
      <c r="F1342" s="89"/>
      <c r="G1342" s="21" t="str">
        <f>INDEX(Partner_details[name], MATCH(ggPay[[#This Row],[payee]], Partner_details[user id], 0))</f>
        <v>Armen Sanasaryan</v>
      </c>
      <c r="H1342" s="21" t="str">
        <f>INDEX(Partner_details[companyName], MATCH(ggPay[[#This Row],[payee]], Partner_details[user id], 0))</f>
        <v>gg cjsc</v>
      </c>
      <c r="I1342" s="21" t="b">
        <f>ISNUMBER(MATCH(ggPay[[#This Row],[payer]], gg_teammates[ID], 0))</f>
        <v>1</v>
      </c>
      <c r="J1342" s="21" t="b">
        <f>OR(ISNUMBER(MATCH(ggPay[[#This Row],[payer]], $B$2:B1341, 0)), ISNUMBER(MATCH(ggPay[[#This Row],[payer]], B1343:$B$4998, 0)))</f>
        <v>1</v>
      </c>
      <c r="K1342" s="21" t="b">
        <v>0</v>
      </c>
      <c r="L1342" s="96" t="s">
        <v>5924</v>
      </c>
    </row>
    <row r="1343" spans="1:12">
      <c r="A1343" s="107" t="s">
        <v>17999</v>
      </c>
      <c r="B1343" s="89">
        <v>238397</v>
      </c>
      <c r="C1343" s="89">
        <v>109843</v>
      </c>
      <c r="D1343" s="89">
        <v>500</v>
      </c>
      <c r="E1343" s="89">
        <v>2</v>
      </c>
      <c r="F1343" s="89"/>
      <c r="G1343" s="21" t="str">
        <f>INDEX(Partner_details[name], MATCH(ggPay[[#This Row],[payee]], Partner_details[user id], 0))</f>
        <v>Gayush</v>
      </c>
      <c r="H1343" s="21" t="str">
        <f>INDEX(Partner_details[companyName], MATCH(ggPay[[#This Row],[payee]], Partner_details[user id], 0))</f>
        <v>gg cjsc</v>
      </c>
      <c r="I1343" s="21" t="b">
        <f>ISNUMBER(MATCH(ggPay[[#This Row],[payer]], gg_teammates[ID], 0))</f>
        <v>1</v>
      </c>
      <c r="J1343" s="21" t="b">
        <f>OR(ISNUMBER(MATCH(ggPay[[#This Row],[payer]], $B$2:B1342, 0)), ISNUMBER(MATCH(ggPay[[#This Row],[payer]], B1344:$B$4998, 0)))</f>
        <v>1</v>
      </c>
      <c r="K1343" s="21" t="b">
        <v>1</v>
      </c>
      <c r="L1343" s="96" t="s">
        <v>5924</v>
      </c>
    </row>
    <row r="1344" spans="1:12" hidden="1">
      <c r="A1344" s="107" t="s">
        <v>17999</v>
      </c>
      <c r="B1344" s="89">
        <v>238397</v>
      </c>
      <c r="C1344" s="89">
        <v>109843</v>
      </c>
      <c r="D1344" s="89">
        <v>500</v>
      </c>
      <c r="E1344" s="89">
        <v>3</v>
      </c>
      <c r="F1344" s="89" t="s">
        <v>5939</v>
      </c>
      <c r="G1344" s="21" t="str">
        <f>INDEX(Partner_details[name], MATCH(ggPay[[#This Row],[payee]], Partner_details[user id], 0))</f>
        <v>Gayush</v>
      </c>
      <c r="H1344" s="21" t="str">
        <f>INDEX(Partner_details[companyName], MATCH(ggPay[[#This Row],[payee]], Partner_details[user id], 0))</f>
        <v>gg cjsc</v>
      </c>
      <c r="I1344" s="21" t="b">
        <f>ISNUMBER(MATCH(ggPay[[#This Row],[payer]], gg_teammates[ID], 0))</f>
        <v>1</v>
      </c>
      <c r="J1344" s="21" t="b">
        <f>OR(ISNUMBER(MATCH(ggPay[[#This Row],[payer]], $B$2:B1343, 0)), ISNUMBER(MATCH(ggPay[[#This Row],[payer]], B1345:$B$4998, 0)))</f>
        <v>1</v>
      </c>
      <c r="K1344" s="21" t="b">
        <v>1</v>
      </c>
      <c r="L1344" s="96" t="s">
        <v>5924</v>
      </c>
    </row>
    <row r="1345" spans="1:12">
      <c r="A1345" s="107" t="s">
        <v>18000</v>
      </c>
      <c r="B1345" s="89">
        <v>839</v>
      </c>
      <c r="C1345" s="89">
        <v>109843</v>
      </c>
      <c r="D1345" s="89">
        <v>500</v>
      </c>
      <c r="E1345" s="89">
        <v>2</v>
      </c>
      <c r="F1345" s="89"/>
      <c r="G1345" s="21" t="str">
        <f>INDEX(Partner_details[name], MATCH(ggPay[[#This Row],[payee]], Partner_details[user id], 0))</f>
        <v>Gayush</v>
      </c>
      <c r="H1345" s="21" t="str">
        <f>INDEX(Partner_details[companyName], MATCH(ggPay[[#This Row],[payee]], Partner_details[user id], 0))</f>
        <v>gg cjsc</v>
      </c>
      <c r="I1345" s="21" t="b">
        <f>ISNUMBER(MATCH(ggPay[[#This Row],[payer]], gg_teammates[ID], 0))</f>
        <v>1</v>
      </c>
      <c r="J1345" s="21" t="b">
        <f>OR(ISNUMBER(MATCH(ggPay[[#This Row],[payer]], $B$2:B1344, 0)), ISNUMBER(MATCH(ggPay[[#This Row],[payer]], B1346:$B$4998, 0)))</f>
        <v>1</v>
      </c>
      <c r="K1345" s="21" t="b">
        <v>0</v>
      </c>
      <c r="L1345" s="96" t="s">
        <v>5924</v>
      </c>
    </row>
    <row r="1346" spans="1:12">
      <c r="A1346" s="107" t="s">
        <v>18001</v>
      </c>
      <c r="B1346" s="89">
        <v>141206</v>
      </c>
      <c r="C1346" s="89">
        <v>1091352</v>
      </c>
      <c r="D1346" s="89">
        <v>2000</v>
      </c>
      <c r="E1346" s="89">
        <v>2</v>
      </c>
      <c r="F1346" s="89"/>
      <c r="G1346" s="21" t="str">
        <f>INDEX(Partner_details[name], MATCH(ggPay[[#This Row],[payee]], Partner_details[user id], 0))</f>
        <v>Paul Armenia</v>
      </c>
      <c r="H1346" s="21" t="str">
        <f>INDEX(Partner_details[companyName], MATCH(ggPay[[#This Row],[payee]], Partner_details[user id], 0))</f>
        <v>Paul</v>
      </c>
      <c r="I1346" s="21" t="b">
        <f>ISNUMBER(MATCH(ggPay[[#This Row],[payer]], gg_teammates[ID], 0))</f>
        <v>0</v>
      </c>
      <c r="J1346" s="21" t="b">
        <f>OR(ISNUMBER(MATCH(ggPay[[#This Row],[payer]], $B$2:B1345, 0)), ISNUMBER(MATCH(ggPay[[#This Row],[payer]], B1347:$B$4998, 0)))</f>
        <v>0</v>
      </c>
      <c r="K1346" s="21" t="b">
        <v>1</v>
      </c>
      <c r="L1346" s="96" t="s">
        <v>5924</v>
      </c>
    </row>
    <row r="1347" spans="1:12">
      <c r="A1347" s="107" t="s">
        <v>18002</v>
      </c>
      <c r="B1347" s="89">
        <v>11254</v>
      </c>
      <c r="C1347" s="89">
        <v>855597</v>
      </c>
      <c r="D1347" s="89">
        <v>1500</v>
      </c>
      <c r="E1347" s="89">
        <v>2</v>
      </c>
      <c r="F1347" s="89"/>
      <c r="G1347" s="21" t="str">
        <f>INDEX(Partner_details[name], MATCH(ggPay[[#This Row],[payee]], Partner_details[user id], 0))</f>
        <v>Mari</v>
      </c>
      <c r="H1347" s="21" t="str">
        <f>INDEX(Partner_details[companyName], MATCH(ggPay[[#This Row],[payee]], Partner_details[user id], 0))</f>
        <v>Lumen Coffee</v>
      </c>
      <c r="I1347" s="21" t="b">
        <f>ISNUMBER(MATCH(ggPay[[#This Row],[payer]], gg_teammates[ID], 0))</f>
        <v>0</v>
      </c>
      <c r="J1347" s="21" t="b">
        <f>OR(ISNUMBER(MATCH(ggPay[[#This Row],[payer]], $B$2:B1346, 0)), ISNUMBER(MATCH(ggPay[[#This Row],[payer]], B1348:$B$4998, 0)))</f>
        <v>1</v>
      </c>
      <c r="K1347" s="21" t="b">
        <v>0</v>
      </c>
      <c r="L1347" s="96" t="s">
        <v>5924</v>
      </c>
    </row>
    <row r="1348" spans="1:12">
      <c r="A1348" s="107" t="s">
        <v>18003</v>
      </c>
      <c r="B1348" s="89">
        <v>825186</v>
      </c>
      <c r="C1348" s="89">
        <v>825186</v>
      </c>
      <c r="D1348" s="89">
        <v>300</v>
      </c>
      <c r="E1348" s="89">
        <v>2</v>
      </c>
      <c r="F1348" s="89"/>
      <c r="G1348" s="21" t="str">
        <f>INDEX(Partner_details[name], MATCH(ggPay[[#This Row],[payee]], Partner_details[user id], 0))</f>
        <v>Tigran</v>
      </c>
      <c r="H1348" s="21" t="str">
        <f>INDEX(Partner_details[companyName], MATCH(ggPay[[#This Row],[payee]], Partner_details[user id], 0))</f>
        <v>gg cjsc</v>
      </c>
      <c r="I1348" s="21" t="b">
        <f>ISNUMBER(MATCH(ggPay[[#This Row],[payer]], gg_teammates[ID], 0))</f>
        <v>1</v>
      </c>
      <c r="J1348" s="21" t="b">
        <f>OR(ISNUMBER(MATCH(ggPay[[#This Row],[payer]], $B$2:B1347, 0)), ISNUMBER(MATCH(ggPay[[#This Row],[payer]], B1349:$B$4998, 0)))</f>
        <v>1</v>
      </c>
      <c r="K1348" s="21" t="b">
        <v>0</v>
      </c>
      <c r="L1348" s="96" t="s">
        <v>5924</v>
      </c>
    </row>
    <row r="1349" spans="1:12">
      <c r="A1349" s="107" t="s">
        <v>18004</v>
      </c>
      <c r="B1349" s="89">
        <v>825186</v>
      </c>
      <c r="C1349" s="89">
        <v>193283</v>
      </c>
      <c r="D1349" s="89">
        <v>500</v>
      </c>
      <c r="E1349" s="89">
        <v>2</v>
      </c>
      <c r="F1349" s="89"/>
      <c r="G1349" s="21" t="str">
        <f>INDEX(Partner_details[name], MATCH(ggPay[[#This Row],[payee]], Partner_details[user id], 0))</f>
        <v>Edgar</v>
      </c>
      <c r="H1349" s="21" t="str">
        <f>INDEX(Partner_details[companyName], MATCH(ggPay[[#This Row],[payee]], Partner_details[user id], 0))</f>
        <v>gg cjsc</v>
      </c>
      <c r="I1349" s="21" t="b">
        <f>ISNUMBER(MATCH(ggPay[[#This Row],[payer]], gg_teammates[ID], 0))</f>
        <v>1</v>
      </c>
      <c r="J1349" s="21" t="b">
        <f>OR(ISNUMBER(MATCH(ggPay[[#This Row],[payer]], $B$2:B1348, 0)), ISNUMBER(MATCH(ggPay[[#This Row],[payer]], B1350:$B$4998, 0)))</f>
        <v>1</v>
      </c>
      <c r="K1349" s="21" t="b">
        <v>0</v>
      </c>
      <c r="L1349" s="96" t="s">
        <v>5924</v>
      </c>
    </row>
    <row r="1350" spans="1:12">
      <c r="A1350" s="107" t="s">
        <v>18005</v>
      </c>
      <c r="B1350" s="89">
        <v>850</v>
      </c>
      <c r="C1350" s="89">
        <v>105886</v>
      </c>
      <c r="D1350" s="89">
        <v>1000</v>
      </c>
      <c r="E1350" s="89">
        <v>2</v>
      </c>
      <c r="F1350" s="89"/>
      <c r="G1350" s="21" t="str">
        <f>INDEX(Partner_details[name], MATCH(ggPay[[#This Row],[payee]], Partner_details[user id], 0))</f>
        <v>Mov</v>
      </c>
      <c r="H1350" s="21" t="str">
        <f>INDEX(Partner_details[companyName], MATCH(ggPay[[#This Row],[payee]], Partner_details[user id], 0))</f>
        <v>Avetis Grigoryan</v>
      </c>
      <c r="I1350" s="21" t="b">
        <f>ISNUMBER(MATCH(ggPay[[#This Row],[payer]], gg_teammates[ID], 0))</f>
        <v>1</v>
      </c>
      <c r="J1350" s="21" t="b">
        <f>OR(ISNUMBER(MATCH(ggPay[[#This Row],[payer]], $B$2:B1349, 0)), ISNUMBER(MATCH(ggPay[[#This Row],[payer]], B1351:$B$4998, 0)))</f>
        <v>1</v>
      </c>
      <c r="K1350" s="21" t="b">
        <v>0</v>
      </c>
      <c r="L1350" s="96" t="s">
        <v>5924</v>
      </c>
    </row>
    <row r="1351" spans="1:12">
      <c r="A1351" s="107" t="s">
        <v>18006</v>
      </c>
      <c r="B1351" s="89">
        <v>1737</v>
      </c>
      <c r="C1351" s="89">
        <v>105886</v>
      </c>
      <c r="D1351" s="89">
        <v>1000</v>
      </c>
      <c r="E1351" s="89">
        <v>2</v>
      </c>
      <c r="F1351" s="89"/>
      <c r="G1351" s="21" t="str">
        <f>INDEX(Partner_details[name], MATCH(ggPay[[#This Row],[payee]], Partner_details[user id], 0))</f>
        <v>Mov</v>
      </c>
      <c r="H1351" s="21" t="str">
        <f>INDEX(Partner_details[companyName], MATCH(ggPay[[#This Row],[payee]], Partner_details[user id], 0))</f>
        <v>Avetis Grigoryan</v>
      </c>
      <c r="I1351" s="21" t="b">
        <f>ISNUMBER(MATCH(ggPay[[#This Row],[payer]], gg_teammates[ID], 0))</f>
        <v>0</v>
      </c>
      <c r="J1351" s="21" t="b">
        <f>OR(ISNUMBER(MATCH(ggPay[[#This Row],[payer]], $B$2:B1350, 0)), ISNUMBER(MATCH(ggPay[[#This Row],[payer]], B1352:$B$4998, 0)))</f>
        <v>0</v>
      </c>
      <c r="K1351" s="21" t="b">
        <v>0</v>
      </c>
      <c r="L1351" s="96" t="s">
        <v>5924</v>
      </c>
    </row>
    <row r="1352" spans="1:12">
      <c r="A1352" s="107" t="s">
        <v>18007</v>
      </c>
      <c r="B1352" s="89">
        <v>943226</v>
      </c>
      <c r="C1352" s="89">
        <v>1096497</v>
      </c>
      <c r="D1352" s="89">
        <v>3000</v>
      </c>
      <c r="E1352" s="89">
        <v>2</v>
      </c>
      <c r="F1352" s="89"/>
      <c r="G1352" s="21" t="str">
        <f>INDEX(Partner_details[name], MATCH(ggPay[[#This Row],[payee]], Partner_details[user id], 0))</f>
        <v>Smoking Chef</v>
      </c>
      <c r="H1352" s="21" t="str">
        <f>INDEX(Partner_details[companyName], MATCH(ggPay[[#This Row],[payee]], Partner_details[user id], 0))</f>
        <v>Smoking Chef</v>
      </c>
      <c r="I1352" s="21" t="b">
        <f>ISNUMBER(MATCH(ggPay[[#This Row],[payer]], gg_teammates[ID], 0))</f>
        <v>0</v>
      </c>
      <c r="J1352" s="21" t="b">
        <f>OR(ISNUMBER(MATCH(ggPay[[#This Row],[payer]], $B$2:B1351, 0)), ISNUMBER(MATCH(ggPay[[#This Row],[payer]], B1353:$B$4998, 0)))</f>
        <v>0</v>
      </c>
      <c r="K1352" s="21" t="b">
        <v>1</v>
      </c>
      <c r="L1352" s="96" t="s">
        <v>5924</v>
      </c>
    </row>
    <row r="1353" spans="1:12">
      <c r="A1353" s="107" t="s">
        <v>18008</v>
      </c>
      <c r="B1353" s="89">
        <v>1087702</v>
      </c>
      <c r="C1353" s="89">
        <v>6596</v>
      </c>
      <c r="D1353" s="89">
        <v>1000</v>
      </c>
      <c r="E1353" s="89">
        <v>2</v>
      </c>
      <c r="F1353" s="89"/>
      <c r="G1353" s="21" t="str">
        <f>INDEX(Partner_details[name], MATCH(ggPay[[#This Row],[payee]], Partner_details[user id], 0))</f>
        <v>Ethnoraph</v>
      </c>
      <c r="H1353" s="21" t="str">
        <f>INDEX(Partner_details[companyName], MATCH(ggPay[[#This Row],[payee]], Partner_details[user id], 0))</f>
        <v>Beer Academy</v>
      </c>
      <c r="I1353" s="21" t="b">
        <f>ISNUMBER(MATCH(ggPay[[#This Row],[payer]], gg_teammates[ID], 0))</f>
        <v>0</v>
      </c>
      <c r="J1353" s="21" t="b">
        <f>OR(ISNUMBER(MATCH(ggPay[[#This Row],[payer]], $B$2:B1352, 0)), ISNUMBER(MATCH(ggPay[[#This Row],[payer]], B1354:$B$4998, 0)))</f>
        <v>0</v>
      </c>
      <c r="K1353" s="21" t="b">
        <v>1</v>
      </c>
      <c r="L1353" s="96" t="s">
        <v>5924</v>
      </c>
    </row>
    <row r="1354" spans="1:12">
      <c r="A1354" s="107" t="s">
        <v>18009</v>
      </c>
      <c r="B1354" s="89">
        <v>825186</v>
      </c>
      <c r="C1354" s="89">
        <v>1096497</v>
      </c>
      <c r="D1354" s="89">
        <v>100</v>
      </c>
      <c r="E1354" s="89">
        <v>2</v>
      </c>
      <c r="F1354" s="89"/>
      <c r="G1354" s="21" t="str">
        <f>INDEX(Partner_details[name], MATCH(ggPay[[#This Row],[payee]], Partner_details[user id], 0))</f>
        <v>Smoking Chef</v>
      </c>
      <c r="H1354" s="21" t="str">
        <f>INDEX(Partner_details[companyName], MATCH(ggPay[[#This Row],[payee]], Partner_details[user id], 0))</f>
        <v>Smoking Chef</v>
      </c>
      <c r="I1354" s="21" t="b">
        <f>ISNUMBER(MATCH(ggPay[[#This Row],[payer]], gg_teammates[ID], 0))</f>
        <v>1</v>
      </c>
      <c r="J1354" s="21" t="b">
        <f>OR(ISNUMBER(MATCH(ggPay[[#This Row],[payer]], $B$2:B1353, 0)), ISNUMBER(MATCH(ggPay[[#This Row],[payer]], B1355:$B$4998, 0)))</f>
        <v>1</v>
      </c>
      <c r="K1354" s="21" t="b">
        <v>0</v>
      </c>
      <c r="L1354" s="96" t="s">
        <v>5924</v>
      </c>
    </row>
    <row r="1355" spans="1:12">
      <c r="A1355" s="107" t="s">
        <v>18010</v>
      </c>
      <c r="B1355" s="89">
        <v>301399</v>
      </c>
      <c r="C1355" s="89">
        <v>162906</v>
      </c>
      <c r="D1355" s="89">
        <v>10</v>
      </c>
      <c r="E1355" s="89">
        <v>2</v>
      </c>
      <c r="F1355" s="89"/>
      <c r="G1355" s="21" t="str">
        <f>INDEX(Partner_details[name], MATCH(ggPay[[#This Row],[payee]], Partner_details[user id], 0))</f>
        <v xml:space="preserve">Levon Gevorgyan </v>
      </c>
      <c r="H1355" s="21" t="str">
        <f>INDEX(Partner_details[companyName], MATCH(ggPay[[#This Row],[payee]], Partner_details[user id], 0))</f>
        <v>gg cjsc</v>
      </c>
      <c r="I1355" s="21" t="b">
        <f>ISNUMBER(MATCH(ggPay[[#This Row],[payer]], gg_teammates[ID], 0))</f>
        <v>0</v>
      </c>
      <c r="J1355" s="21" t="b">
        <f>OR(ISNUMBER(MATCH(ggPay[[#This Row],[payer]], $B$2:B1354, 0)), ISNUMBER(MATCH(ggPay[[#This Row],[payer]], B1356:$B$4998, 0)))</f>
        <v>0</v>
      </c>
      <c r="K1355" s="21" t="b">
        <v>1</v>
      </c>
      <c r="L1355" s="96" t="s">
        <v>5924</v>
      </c>
    </row>
    <row r="1356" spans="1:12">
      <c r="A1356" s="107" t="s">
        <v>18011</v>
      </c>
      <c r="B1356" s="89">
        <v>825186</v>
      </c>
      <c r="C1356" s="89">
        <v>1096497</v>
      </c>
      <c r="D1356" s="89">
        <v>100</v>
      </c>
      <c r="E1356" s="89">
        <v>2</v>
      </c>
      <c r="F1356" s="89"/>
      <c r="G1356" s="21" t="str">
        <f>INDEX(Partner_details[name], MATCH(ggPay[[#This Row],[payee]], Partner_details[user id], 0))</f>
        <v>Smoking Chef</v>
      </c>
      <c r="H1356" s="21" t="str">
        <f>INDEX(Partner_details[companyName], MATCH(ggPay[[#This Row],[payee]], Partner_details[user id], 0))</f>
        <v>Smoking Chef</v>
      </c>
      <c r="I1356" s="21" t="b">
        <f>ISNUMBER(MATCH(ggPay[[#This Row],[payer]], gg_teammates[ID], 0))</f>
        <v>1</v>
      </c>
      <c r="J1356" s="21" t="b">
        <f>OR(ISNUMBER(MATCH(ggPay[[#This Row],[payer]], $B$2:B1355, 0)), ISNUMBER(MATCH(ggPay[[#This Row],[payer]], B1357:$B$4998, 0)))</f>
        <v>1</v>
      </c>
      <c r="K1356" s="21" t="b">
        <v>0</v>
      </c>
      <c r="L1356" s="96" t="s">
        <v>5924</v>
      </c>
    </row>
    <row r="1357" spans="1:12">
      <c r="A1357" s="107" t="s">
        <v>18012</v>
      </c>
      <c r="B1357" s="89">
        <v>825186</v>
      </c>
      <c r="C1357" s="89">
        <v>1096497</v>
      </c>
      <c r="D1357" s="89">
        <v>100</v>
      </c>
      <c r="E1357" s="89">
        <v>2</v>
      </c>
      <c r="F1357" s="89"/>
      <c r="G1357" s="21" t="str">
        <f>INDEX(Partner_details[name], MATCH(ggPay[[#This Row],[payee]], Partner_details[user id], 0))</f>
        <v>Smoking Chef</v>
      </c>
      <c r="H1357" s="21" t="str">
        <f>INDEX(Partner_details[companyName], MATCH(ggPay[[#This Row],[payee]], Partner_details[user id], 0))</f>
        <v>Smoking Chef</v>
      </c>
      <c r="I1357" s="21" t="b">
        <f>ISNUMBER(MATCH(ggPay[[#This Row],[payer]], gg_teammates[ID], 0))</f>
        <v>1</v>
      </c>
      <c r="J1357" s="21" t="b">
        <f>OR(ISNUMBER(MATCH(ggPay[[#This Row],[payer]], $B$2:B1356, 0)), ISNUMBER(MATCH(ggPay[[#This Row],[payer]], B1358:$B$4998, 0)))</f>
        <v>1</v>
      </c>
      <c r="K1357" s="21" t="b">
        <v>0</v>
      </c>
      <c r="L1357" s="96" t="s">
        <v>5924</v>
      </c>
    </row>
    <row r="1358" spans="1:12">
      <c r="A1358" s="107" t="s">
        <v>18013</v>
      </c>
      <c r="B1358" s="89">
        <v>839</v>
      </c>
      <c r="C1358" s="89">
        <v>1096497</v>
      </c>
      <c r="D1358" s="89">
        <v>1000</v>
      </c>
      <c r="E1358" s="89">
        <v>2</v>
      </c>
      <c r="F1358" s="89"/>
      <c r="G1358" s="21" t="str">
        <f>INDEX(Partner_details[name], MATCH(ggPay[[#This Row],[payee]], Partner_details[user id], 0))</f>
        <v>Smoking Chef</v>
      </c>
      <c r="H1358" s="21" t="str">
        <f>INDEX(Partner_details[companyName], MATCH(ggPay[[#This Row],[payee]], Partner_details[user id], 0))</f>
        <v>Smoking Chef</v>
      </c>
      <c r="I1358" s="21" t="b">
        <f>ISNUMBER(MATCH(ggPay[[#This Row],[payer]], gg_teammates[ID], 0))</f>
        <v>1</v>
      </c>
      <c r="J1358" s="21" t="b">
        <f>OR(ISNUMBER(MATCH(ggPay[[#This Row],[payer]], $B$2:B1357, 0)), ISNUMBER(MATCH(ggPay[[#This Row],[payer]], B1359:$B$4998, 0)))</f>
        <v>1</v>
      </c>
      <c r="K1358" s="21" t="b">
        <v>0</v>
      </c>
      <c r="L1358" s="96" t="s">
        <v>5924</v>
      </c>
    </row>
    <row r="1359" spans="1:12">
      <c r="A1359" s="107" t="s">
        <v>18014</v>
      </c>
      <c r="B1359" s="89">
        <v>162906</v>
      </c>
      <c r="C1359" s="89">
        <v>162906</v>
      </c>
      <c r="D1359" s="89">
        <v>10</v>
      </c>
      <c r="E1359" s="89">
        <v>2</v>
      </c>
      <c r="F1359" s="89"/>
      <c r="G1359" s="21" t="str">
        <f>INDEX(Partner_details[name], MATCH(ggPay[[#This Row],[payee]], Partner_details[user id], 0))</f>
        <v xml:space="preserve">Levon Gevorgyan </v>
      </c>
      <c r="H1359" s="21" t="str">
        <f>INDEX(Partner_details[companyName], MATCH(ggPay[[#This Row],[payee]], Partner_details[user id], 0))</f>
        <v>gg cjsc</v>
      </c>
      <c r="I1359" s="21" t="b">
        <f>ISNUMBER(MATCH(ggPay[[#This Row],[payer]], gg_teammates[ID], 0))</f>
        <v>1</v>
      </c>
      <c r="J1359" s="21" t="b">
        <f>OR(ISNUMBER(MATCH(ggPay[[#This Row],[payer]], $B$2:B1358, 0)), ISNUMBER(MATCH(ggPay[[#This Row],[payer]], B1360:$B$4998, 0)))</f>
        <v>1</v>
      </c>
      <c r="K1359" s="21" t="b">
        <v>0</v>
      </c>
      <c r="L1359" s="96" t="s">
        <v>5924</v>
      </c>
    </row>
    <row r="1360" spans="1:12" hidden="1">
      <c r="A1360" s="107" t="s">
        <v>18015</v>
      </c>
      <c r="B1360" s="89">
        <v>879643</v>
      </c>
      <c r="C1360" s="89">
        <v>879643</v>
      </c>
      <c r="D1360" s="89">
        <v>100</v>
      </c>
      <c r="E1360" s="89">
        <v>3</v>
      </c>
      <c r="F1360" s="89" t="s">
        <v>5939</v>
      </c>
      <c r="G1360" s="21" t="str">
        <f>INDEX(Partner_details[name], MATCH(ggPay[[#This Row],[payee]], Partner_details[user id], 0))</f>
        <v>Anjela Asryan</v>
      </c>
      <c r="H1360" s="21" t="str">
        <f>INDEX(Partner_details[companyName], MATCH(ggPay[[#This Row],[payee]], Partner_details[user id], 0))</f>
        <v>Arctic Fox</v>
      </c>
      <c r="I1360" s="21" t="b">
        <f>ISNUMBER(MATCH(ggPay[[#This Row],[payer]], gg_teammates[ID], 0))</f>
        <v>1</v>
      </c>
      <c r="J1360" s="21" t="b">
        <f>OR(ISNUMBER(MATCH(ggPay[[#This Row],[payer]], $B$2:B1359, 0)), ISNUMBER(MATCH(ggPay[[#This Row],[payer]], B1361:$B$4998, 0)))</f>
        <v>1</v>
      </c>
      <c r="K1360" s="21" t="b">
        <v>0</v>
      </c>
      <c r="L1360" s="96" t="s">
        <v>5924</v>
      </c>
    </row>
    <row r="1361" spans="1:12">
      <c r="A1361" s="107" t="s">
        <v>18016</v>
      </c>
      <c r="B1361" s="89">
        <v>162906</v>
      </c>
      <c r="C1361" s="89">
        <v>879643</v>
      </c>
      <c r="D1361" s="89">
        <v>10</v>
      </c>
      <c r="E1361" s="89">
        <v>2</v>
      </c>
      <c r="F1361" s="89"/>
      <c r="G1361" s="21" t="str">
        <f>INDEX(Partner_details[name], MATCH(ggPay[[#This Row],[payee]], Partner_details[user id], 0))</f>
        <v>Anjela Asryan</v>
      </c>
      <c r="H1361" s="21" t="str">
        <f>INDEX(Partner_details[companyName], MATCH(ggPay[[#This Row],[payee]], Partner_details[user id], 0))</f>
        <v>Arctic Fox</v>
      </c>
      <c r="I1361" s="21" t="b">
        <f>ISNUMBER(MATCH(ggPay[[#This Row],[payer]], gg_teammates[ID], 0))</f>
        <v>1</v>
      </c>
      <c r="J1361" s="21" t="b">
        <f>OR(ISNUMBER(MATCH(ggPay[[#This Row],[payer]], $B$2:B1360, 0)), ISNUMBER(MATCH(ggPay[[#This Row],[payer]], B1362:$B$4998, 0)))</f>
        <v>1</v>
      </c>
      <c r="K1361" s="21" t="b">
        <v>0</v>
      </c>
      <c r="L1361" s="96" t="s">
        <v>5924</v>
      </c>
    </row>
    <row r="1362" spans="1:12">
      <c r="A1362" s="107" t="s">
        <v>18017</v>
      </c>
      <c r="B1362" s="89">
        <v>879643</v>
      </c>
      <c r="C1362" s="89">
        <v>879643</v>
      </c>
      <c r="D1362" s="89">
        <v>100</v>
      </c>
      <c r="E1362" s="89">
        <v>2</v>
      </c>
      <c r="F1362" s="89"/>
      <c r="G1362" s="21" t="str">
        <f>INDEX(Partner_details[name], MATCH(ggPay[[#This Row],[payee]], Partner_details[user id], 0))</f>
        <v>Anjela Asryan</v>
      </c>
      <c r="H1362" s="21" t="str">
        <f>INDEX(Partner_details[companyName], MATCH(ggPay[[#This Row],[payee]], Partner_details[user id], 0))</f>
        <v>Arctic Fox</v>
      </c>
      <c r="I1362" s="21" t="b">
        <f>ISNUMBER(MATCH(ggPay[[#This Row],[payer]], gg_teammates[ID], 0))</f>
        <v>1</v>
      </c>
      <c r="J1362" s="21" t="b">
        <f>OR(ISNUMBER(MATCH(ggPay[[#This Row],[payer]], $B$2:B1361, 0)), ISNUMBER(MATCH(ggPay[[#This Row],[payer]], B1363:$B$4998, 0)))</f>
        <v>1</v>
      </c>
      <c r="K1362" s="21" t="b">
        <v>0</v>
      </c>
      <c r="L1362" s="96" t="s">
        <v>5924</v>
      </c>
    </row>
    <row r="1363" spans="1:12" hidden="1">
      <c r="A1363" s="107" t="s">
        <v>18017</v>
      </c>
      <c r="B1363" s="89">
        <v>879643</v>
      </c>
      <c r="C1363" s="89">
        <v>879643</v>
      </c>
      <c r="D1363" s="89">
        <v>100</v>
      </c>
      <c r="E1363" s="89">
        <v>3</v>
      </c>
      <c r="F1363" s="89" t="s">
        <v>5939</v>
      </c>
      <c r="G1363" s="21" t="str">
        <f>INDEX(Partner_details[name], MATCH(ggPay[[#This Row],[payee]], Partner_details[user id], 0))</f>
        <v>Anjela Asryan</v>
      </c>
      <c r="H1363" s="21" t="str">
        <f>INDEX(Partner_details[companyName], MATCH(ggPay[[#This Row],[payee]], Partner_details[user id], 0))</f>
        <v>Arctic Fox</v>
      </c>
      <c r="I1363" s="21" t="b">
        <f>ISNUMBER(MATCH(ggPay[[#This Row],[payer]], gg_teammates[ID], 0))</f>
        <v>1</v>
      </c>
      <c r="J1363" s="21" t="b">
        <f>OR(ISNUMBER(MATCH(ggPay[[#This Row],[payer]], $B$2:B1362, 0)), ISNUMBER(MATCH(ggPay[[#This Row],[payer]], B1364:$B$4998, 0)))</f>
        <v>1</v>
      </c>
      <c r="K1363" s="21" t="b">
        <v>0</v>
      </c>
      <c r="L1363" s="96" t="s">
        <v>5924</v>
      </c>
    </row>
    <row r="1364" spans="1:12">
      <c r="A1364" s="107" t="s">
        <v>18018</v>
      </c>
      <c r="B1364" s="89">
        <v>162906</v>
      </c>
      <c r="C1364" s="89">
        <v>879643</v>
      </c>
      <c r="D1364" s="89">
        <v>100</v>
      </c>
      <c r="E1364" s="89">
        <v>2</v>
      </c>
      <c r="F1364" s="89"/>
      <c r="G1364" s="21" t="str">
        <f>INDEX(Partner_details[name], MATCH(ggPay[[#This Row],[payee]], Partner_details[user id], 0))</f>
        <v>Anjela Asryan</v>
      </c>
      <c r="H1364" s="21" t="str">
        <f>INDEX(Partner_details[companyName], MATCH(ggPay[[#This Row],[payee]], Partner_details[user id], 0))</f>
        <v>Arctic Fox</v>
      </c>
      <c r="I1364" s="21" t="b">
        <f>ISNUMBER(MATCH(ggPay[[#This Row],[payer]], gg_teammates[ID], 0))</f>
        <v>1</v>
      </c>
      <c r="J1364" s="21" t="b">
        <f>OR(ISNUMBER(MATCH(ggPay[[#This Row],[payer]], $B$2:B1363, 0)), ISNUMBER(MATCH(ggPay[[#This Row],[payer]], B1365:$B$4998, 0)))</f>
        <v>1</v>
      </c>
      <c r="K1364" s="21" t="b">
        <v>0</v>
      </c>
      <c r="L1364" s="96" t="s">
        <v>5924</v>
      </c>
    </row>
    <row r="1365" spans="1:12">
      <c r="A1365" s="107" t="s">
        <v>18019</v>
      </c>
      <c r="B1365" s="89">
        <v>879643</v>
      </c>
      <c r="C1365" s="89">
        <v>879643</v>
      </c>
      <c r="D1365" s="89">
        <v>100</v>
      </c>
      <c r="E1365" s="89">
        <v>2</v>
      </c>
      <c r="F1365" s="89"/>
      <c r="G1365" s="21" t="str">
        <f>INDEX(Partner_details[name], MATCH(ggPay[[#This Row],[payee]], Partner_details[user id], 0))</f>
        <v>Anjela Asryan</v>
      </c>
      <c r="H1365" s="21" t="str">
        <f>INDEX(Partner_details[companyName], MATCH(ggPay[[#This Row],[payee]], Partner_details[user id], 0))</f>
        <v>Arctic Fox</v>
      </c>
      <c r="I1365" s="21" t="b">
        <f>ISNUMBER(MATCH(ggPay[[#This Row],[payer]], gg_teammates[ID], 0))</f>
        <v>1</v>
      </c>
      <c r="J1365" s="21" t="b">
        <f>OR(ISNUMBER(MATCH(ggPay[[#This Row],[payer]], $B$2:B1364, 0)), ISNUMBER(MATCH(ggPay[[#This Row],[payer]], B1366:$B$4998, 0)))</f>
        <v>1</v>
      </c>
      <c r="K1365" s="21" t="b">
        <v>0</v>
      </c>
      <c r="L1365" s="96" t="s">
        <v>5924</v>
      </c>
    </row>
    <row r="1366" spans="1:12">
      <c r="A1366" s="107" t="s">
        <v>18020</v>
      </c>
      <c r="B1366" s="89">
        <v>879643</v>
      </c>
      <c r="C1366" s="89">
        <v>879643</v>
      </c>
      <c r="D1366" s="89">
        <v>100</v>
      </c>
      <c r="E1366" s="89">
        <v>2</v>
      </c>
      <c r="F1366" s="89"/>
      <c r="G1366" s="21" t="str">
        <f>INDEX(Partner_details[name], MATCH(ggPay[[#This Row],[payee]], Partner_details[user id], 0))</f>
        <v>Anjela Asryan</v>
      </c>
      <c r="H1366" s="21" t="str">
        <f>INDEX(Partner_details[companyName], MATCH(ggPay[[#This Row],[payee]], Partner_details[user id], 0))</f>
        <v>Arctic Fox</v>
      </c>
      <c r="I1366" s="21" t="b">
        <f>ISNUMBER(MATCH(ggPay[[#This Row],[payer]], gg_teammates[ID], 0))</f>
        <v>1</v>
      </c>
      <c r="J1366" s="21" t="b">
        <f>OR(ISNUMBER(MATCH(ggPay[[#This Row],[payer]], $B$2:B1365, 0)), ISNUMBER(MATCH(ggPay[[#This Row],[payer]], B1367:$B$4998, 0)))</f>
        <v>1</v>
      </c>
      <c r="K1366" s="21" t="b">
        <v>0</v>
      </c>
      <c r="L1366" s="96" t="s">
        <v>5924</v>
      </c>
    </row>
    <row r="1367" spans="1:12" hidden="1">
      <c r="A1367" s="107" t="s">
        <v>18021</v>
      </c>
      <c r="B1367" s="89">
        <v>879643</v>
      </c>
      <c r="C1367" s="89">
        <v>879643</v>
      </c>
      <c r="D1367" s="89">
        <v>100</v>
      </c>
      <c r="E1367" s="89">
        <v>3</v>
      </c>
      <c r="F1367" s="89" t="s">
        <v>5939</v>
      </c>
      <c r="G1367" s="21" t="str">
        <f>INDEX(Partner_details[name], MATCH(ggPay[[#This Row],[payee]], Partner_details[user id], 0))</f>
        <v>Anjela Asryan</v>
      </c>
      <c r="H1367" s="21" t="str">
        <f>INDEX(Partner_details[companyName], MATCH(ggPay[[#This Row],[payee]], Partner_details[user id], 0))</f>
        <v>Arctic Fox</v>
      </c>
      <c r="I1367" s="21" t="b">
        <f>ISNUMBER(MATCH(ggPay[[#This Row],[payer]], gg_teammates[ID], 0))</f>
        <v>1</v>
      </c>
      <c r="J1367" s="21" t="b">
        <f>OR(ISNUMBER(MATCH(ggPay[[#This Row],[payer]], $B$2:B1366, 0)), ISNUMBER(MATCH(ggPay[[#This Row],[payer]], B1368:$B$4998, 0)))</f>
        <v>1</v>
      </c>
      <c r="K1367" s="21" t="b">
        <v>0</v>
      </c>
      <c r="L1367" s="96" t="s">
        <v>5924</v>
      </c>
    </row>
    <row r="1368" spans="1:12" hidden="1">
      <c r="A1368" s="107" t="s">
        <v>18022</v>
      </c>
      <c r="B1368" s="89">
        <v>879643</v>
      </c>
      <c r="C1368" s="89">
        <v>879643</v>
      </c>
      <c r="D1368" s="89">
        <v>100</v>
      </c>
      <c r="E1368" s="89">
        <v>3</v>
      </c>
      <c r="F1368" s="89" t="s">
        <v>5939</v>
      </c>
      <c r="G1368" s="21" t="str">
        <f>INDEX(Partner_details[name], MATCH(ggPay[[#This Row],[payee]], Partner_details[user id], 0))</f>
        <v>Anjela Asryan</v>
      </c>
      <c r="H1368" s="21" t="str">
        <f>INDEX(Partner_details[companyName], MATCH(ggPay[[#This Row],[payee]], Partner_details[user id], 0))</f>
        <v>Arctic Fox</v>
      </c>
      <c r="I1368" s="21" t="b">
        <f>ISNUMBER(MATCH(ggPay[[#This Row],[payer]], gg_teammates[ID], 0))</f>
        <v>1</v>
      </c>
      <c r="J1368" s="21" t="b">
        <f>OR(ISNUMBER(MATCH(ggPay[[#This Row],[payer]], $B$2:B1367, 0)), ISNUMBER(MATCH(ggPay[[#This Row],[payer]], B1369:$B$4998, 0)))</f>
        <v>1</v>
      </c>
      <c r="K1368" s="21" t="b">
        <v>0</v>
      </c>
      <c r="L1368" s="96" t="s">
        <v>5924</v>
      </c>
    </row>
    <row r="1369" spans="1:12">
      <c r="A1369" s="107" t="s">
        <v>18023</v>
      </c>
      <c r="B1369" s="89">
        <v>825186</v>
      </c>
      <c r="C1369" s="89">
        <v>825186</v>
      </c>
      <c r="D1369" s="89">
        <v>300</v>
      </c>
      <c r="E1369" s="89">
        <v>2</v>
      </c>
      <c r="F1369" s="89"/>
      <c r="G1369" s="21" t="str">
        <f>INDEX(Partner_details[name], MATCH(ggPay[[#This Row],[payee]], Partner_details[user id], 0))</f>
        <v>Tigran</v>
      </c>
      <c r="H1369" s="21" t="str">
        <f>INDEX(Partner_details[companyName], MATCH(ggPay[[#This Row],[payee]], Partner_details[user id], 0))</f>
        <v>gg cjsc</v>
      </c>
      <c r="I1369" s="21" t="b">
        <f>ISNUMBER(MATCH(ggPay[[#This Row],[payer]], gg_teammates[ID], 0))</f>
        <v>1</v>
      </c>
      <c r="J1369" s="21" t="b">
        <f>OR(ISNUMBER(MATCH(ggPay[[#This Row],[payer]], $B$2:B1368, 0)), ISNUMBER(MATCH(ggPay[[#This Row],[payer]], B1370:$B$4998, 0)))</f>
        <v>1</v>
      </c>
      <c r="K1369" s="21" t="b">
        <v>0</v>
      </c>
      <c r="L1369" s="96" t="s">
        <v>5924</v>
      </c>
    </row>
    <row r="1370" spans="1:12">
      <c r="A1370" s="107" t="s">
        <v>18024</v>
      </c>
      <c r="B1370" s="89">
        <v>821204</v>
      </c>
      <c r="C1370" s="89">
        <v>441653</v>
      </c>
      <c r="D1370" s="89">
        <v>100</v>
      </c>
      <c r="E1370" s="89">
        <v>2</v>
      </c>
      <c r="F1370" s="89"/>
      <c r="G1370" s="21" t="str">
        <f>INDEX(Partner_details[name], MATCH(ggPay[[#This Row],[payee]], Partner_details[user id], 0))</f>
        <v xml:space="preserve">Tumanyan's Art </v>
      </c>
      <c r="H1370" s="21" t="str">
        <f>INDEX(Partner_details[companyName], MATCH(ggPay[[#This Row],[payee]], Partner_details[user id], 0))</f>
        <v>Tumanyan</v>
      </c>
      <c r="I1370" s="21" t="b">
        <f>ISNUMBER(MATCH(ggPay[[#This Row],[payer]], gg_teammates[ID], 0))</f>
        <v>1</v>
      </c>
      <c r="J1370" s="21" t="b">
        <f>OR(ISNUMBER(MATCH(ggPay[[#This Row],[payer]], $B$2:B1369, 0)), ISNUMBER(MATCH(ggPay[[#This Row],[payer]], B1371:$B$4998, 0)))</f>
        <v>1</v>
      </c>
      <c r="K1370" s="21" t="b">
        <v>0</v>
      </c>
      <c r="L1370" s="96" t="s">
        <v>5924</v>
      </c>
    </row>
    <row r="1371" spans="1:12">
      <c r="A1371" s="107" t="s">
        <v>18025</v>
      </c>
      <c r="B1371" s="89">
        <v>839</v>
      </c>
      <c r="C1371" s="89">
        <v>879643</v>
      </c>
      <c r="D1371" s="89">
        <v>500</v>
      </c>
      <c r="E1371" s="89">
        <v>2</v>
      </c>
      <c r="F1371" s="89"/>
      <c r="G1371" s="21" t="str">
        <f>INDEX(Partner_details[name], MATCH(ggPay[[#This Row],[payee]], Partner_details[user id], 0))</f>
        <v>Anjela Asryan</v>
      </c>
      <c r="H1371" s="21" t="str">
        <f>INDEX(Partner_details[companyName], MATCH(ggPay[[#This Row],[payee]], Partner_details[user id], 0))</f>
        <v>Arctic Fox</v>
      </c>
      <c r="I1371" s="21" t="b">
        <f>ISNUMBER(MATCH(ggPay[[#This Row],[payer]], gg_teammates[ID], 0))</f>
        <v>1</v>
      </c>
      <c r="J1371" s="21" t="b">
        <f>OR(ISNUMBER(MATCH(ggPay[[#This Row],[payer]], $B$2:B1370, 0)), ISNUMBER(MATCH(ggPay[[#This Row],[payer]], B1372:$B$4998, 0)))</f>
        <v>1</v>
      </c>
      <c r="K1371" s="21" t="b">
        <v>0</v>
      </c>
      <c r="L1371" s="96" t="s">
        <v>5924</v>
      </c>
    </row>
    <row r="1372" spans="1:12">
      <c r="A1372" s="107" t="s">
        <v>18026</v>
      </c>
      <c r="B1372" s="89">
        <v>7115</v>
      </c>
      <c r="C1372" s="89">
        <v>296783</v>
      </c>
      <c r="D1372" s="89">
        <v>500</v>
      </c>
      <c r="E1372" s="89">
        <v>2</v>
      </c>
      <c r="F1372" s="89"/>
      <c r="G1372" s="21" t="str">
        <f>INDEX(Partner_details[name], MATCH(ggPay[[#This Row],[payee]], Partner_details[user id], 0))</f>
        <v>Lyuba</v>
      </c>
      <c r="H1372" s="21" t="str">
        <f>INDEX(Partner_details[companyName], MATCH(ggPay[[#This Row],[payee]], Partner_details[user id], 0))</f>
        <v>Beer academy</v>
      </c>
      <c r="I1372" s="21" t="b">
        <f>ISNUMBER(MATCH(ggPay[[#This Row],[payer]], gg_teammates[ID], 0))</f>
        <v>0</v>
      </c>
      <c r="J1372" s="21" t="b">
        <f>OR(ISNUMBER(MATCH(ggPay[[#This Row],[payer]], $B$2:B1371, 0)), ISNUMBER(MATCH(ggPay[[#This Row],[payer]], B1373:$B$4998, 0)))</f>
        <v>1</v>
      </c>
      <c r="K1372" s="21" t="b">
        <v>0</v>
      </c>
      <c r="L1372" s="96" t="s">
        <v>5924</v>
      </c>
    </row>
    <row r="1373" spans="1:12">
      <c r="A1373" s="107" t="s">
        <v>18027</v>
      </c>
      <c r="B1373" s="89">
        <v>798</v>
      </c>
      <c r="C1373" s="89">
        <v>825186</v>
      </c>
      <c r="D1373" s="89">
        <v>300</v>
      </c>
      <c r="E1373" s="89">
        <v>2</v>
      </c>
      <c r="F1373" s="89"/>
      <c r="G1373" s="21" t="str">
        <f>INDEX(Partner_details[name], MATCH(ggPay[[#This Row],[payee]], Partner_details[user id], 0))</f>
        <v>Tigran</v>
      </c>
      <c r="H1373" s="21" t="str">
        <f>INDEX(Partner_details[companyName], MATCH(ggPay[[#This Row],[payee]], Partner_details[user id], 0))</f>
        <v>gg cjsc</v>
      </c>
      <c r="I1373" s="21" t="b">
        <f>ISNUMBER(MATCH(ggPay[[#This Row],[payer]], gg_teammates[ID], 0))</f>
        <v>1</v>
      </c>
      <c r="J1373" s="21" t="b">
        <f>OR(ISNUMBER(MATCH(ggPay[[#This Row],[payer]], $B$2:B1372, 0)), ISNUMBER(MATCH(ggPay[[#This Row],[payer]], B1374:$B$4998, 0)))</f>
        <v>1</v>
      </c>
      <c r="K1373" s="21" t="b">
        <v>0</v>
      </c>
      <c r="L1373" s="96" t="s">
        <v>5924</v>
      </c>
    </row>
    <row r="1374" spans="1:12">
      <c r="A1374" s="107" t="s">
        <v>18028</v>
      </c>
      <c r="B1374" s="89">
        <v>148429</v>
      </c>
      <c r="C1374" s="89">
        <v>325453</v>
      </c>
      <c r="D1374" s="89">
        <v>10</v>
      </c>
      <c r="E1374" s="89">
        <v>2</v>
      </c>
      <c r="F1374" s="89"/>
      <c r="G1374" s="21" t="e">
        <f>INDEX(Partner_details[name], MATCH(ggPay[[#This Row],[payee]], Partner_details[user id], 0))</f>
        <v>#N/A</v>
      </c>
      <c r="H1374" s="21" t="e">
        <f>INDEX(Partner_details[companyName], MATCH(ggPay[[#This Row],[payee]], Partner_details[user id], 0))</f>
        <v>#N/A</v>
      </c>
      <c r="I1374" s="21" t="b">
        <f>ISNUMBER(MATCH(ggPay[[#This Row],[payer]], gg_teammates[ID], 0))</f>
        <v>1</v>
      </c>
      <c r="J1374" s="21" t="b">
        <f>OR(ISNUMBER(MATCH(ggPay[[#This Row],[payer]], $B$2:B1373, 0)), ISNUMBER(MATCH(ggPay[[#This Row],[payer]], B1375:$B$4998, 0)))</f>
        <v>1</v>
      </c>
      <c r="K1374" s="21" t="b">
        <v>1</v>
      </c>
      <c r="L1374" s="96" t="s">
        <v>5924</v>
      </c>
    </row>
    <row r="1375" spans="1:12">
      <c r="A1375" s="107" t="s">
        <v>18029</v>
      </c>
      <c r="B1375" s="89">
        <v>825186</v>
      </c>
      <c r="C1375" s="89">
        <v>527526</v>
      </c>
      <c r="D1375" s="89">
        <v>100</v>
      </c>
      <c r="E1375" s="89">
        <v>2</v>
      </c>
      <c r="F1375" s="89"/>
      <c r="G1375" s="21" t="str">
        <f>INDEX(Partner_details[name], MATCH(ggPay[[#This Row],[payee]], Partner_details[user id], 0))</f>
        <v>Bardak</v>
      </c>
      <c r="H1375" s="21" t="str">
        <f>INDEX(Partner_details[companyName], MATCH(ggPay[[#This Row],[payee]], Partner_details[user id], 0))</f>
        <v>Bardak</v>
      </c>
      <c r="I1375" s="21" t="b">
        <f>ISNUMBER(MATCH(ggPay[[#This Row],[payer]], gg_teammates[ID], 0))</f>
        <v>1</v>
      </c>
      <c r="J1375" s="21" t="b">
        <f>OR(ISNUMBER(MATCH(ggPay[[#This Row],[payer]], $B$2:B1374, 0)), ISNUMBER(MATCH(ggPay[[#This Row],[payer]], B1376:$B$4998, 0)))</f>
        <v>1</v>
      </c>
      <c r="K1375" s="21" t="b">
        <v>0</v>
      </c>
      <c r="L1375" s="96" t="s">
        <v>5924</v>
      </c>
    </row>
    <row r="1376" spans="1:12">
      <c r="A1376" s="107" t="s">
        <v>18030</v>
      </c>
      <c r="B1376" s="89">
        <v>96258</v>
      </c>
      <c r="C1376" s="89">
        <v>80729</v>
      </c>
      <c r="D1376" s="89">
        <v>1500</v>
      </c>
      <c r="E1376" s="89">
        <v>2</v>
      </c>
      <c r="F1376" s="89"/>
      <c r="G1376" s="21" t="str">
        <f>INDEX(Partner_details[name], MATCH(ggPay[[#This Row],[payee]], Partner_details[user id], 0))</f>
        <v>SUNRISE NOYLAND</v>
      </c>
      <c r="H1376" s="21" t="str">
        <f>INDEX(Partner_details[companyName], MATCH(ggPay[[#This Row],[payee]], Partner_details[user id], 0))</f>
        <v>Sunrise noyland</v>
      </c>
      <c r="I1376" s="21" t="b">
        <f>ISNUMBER(MATCH(ggPay[[#This Row],[payer]], gg_teammates[ID], 0))</f>
        <v>0</v>
      </c>
      <c r="J1376" s="21" t="b">
        <f>OR(ISNUMBER(MATCH(ggPay[[#This Row],[payer]], $B$2:B1375, 0)), ISNUMBER(MATCH(ggPay[[#This Row],[payer]], B1377:$B$4998, 0)))</f>
        <v>0</v>
      </c>
      <c r="K1376" s="21" t="b">
        <v>1</v>
      </c>
      <c r="L1376" s="96" t="s">
        <v>5924</v>
      </c>
    </row>
    <row r="1377" spans="1:12">
      <c r="A1377" s="107" t="s">
        <v>18031</v>
      </c>
      <c r="B1377" s="89">
        <v>110902</v>
      </c>
      <c r="C1377" s="89">
        <v>1093775</v>
      </c>
      <c r="D1377" s="89">
        <v>500</v>
      </c>
      <c r="E1377" s="89">
        <v>2</v>
      </c>
      <c r="F1377" s="89"/>
      <c r="G1377" s="21" t="e">
        <f>INDEX(Partner_details[name], MATCH(ggPay[[#This Row],[payee]], Partner_details[user id], 0))</f>
        <v>#N/A</v>
      </c>
      <c r="H1377" s="21" t="e">
        <f>INDEX(Partner_details[companyName], MATCH(ggPay[[#This Row],[payee]], Partner_details[user id], 0))</f>
        <v>#N/A</v>
      </c>
      <c r="I1377" s="21" t="b">
        <f>ISNUMBER(MATCH(ggPay[[#This Row],[payer]], gg_teammates[ID], 0))</f>
        <v>0</v>
      </c>
      <c r="J1377" s="21" t="b">
        <f>OR(ISNUMBER(MATCH(ggPay[[#This Row],[payer]], $B$2:B1376, 0)), ISNUMBER(MATCH(ggPay[[#This Row],[payer]], B1378:$B$4998, 0)))</f>
        <v>1</v>
      </c>
      <c r="K1377" s="21" t="b">
        <v>1</v>
      </c>
      <c r="L1377" s="96" t="s">
        <v>5924</v>
      </c>
    </row>
    <row r="1378" spans="1:12">
      <c r="A1378" s="107" t="s">
        <v>18032</v>
      </c>
      <c r="B1378" s="89">
        <v>147502</v>
      </c>
      <c r="C1378" s="89">
        <v>21590</v>
      </c>
      <c r="D1378" s="89">
        <v>1000</v>
      </c>
      <c r="E1378" s="89">
        <v>2</v>
      </c>
      <c r="F1378" s="89"/>
      <c r="G1378" s="21" t="str">
        <f>INDEX(Partner_details[name], MATCH(ggPay[[#This Row],[payee]], Partner_details[user id], 0))</f>
        <v>Սպասարկման թիմ</v>
      </c>
      <c r="H1378" s="21" t="str">
        <f>INDEX(Partner_details[companyName], MATCH(ggPay[[#This Row],[payee]], Partner_details[user id], 0))</f>
        <v>Machar</v>
      </c>
      <c r="I1378" s="21" t="b">
        <f>ISNUMBER(MATCH(ggPay[[#This Row],[payer]], gg_teammates[ID], 0))</f>
        <v>1</v>
      </c>
      <c r="J1378" s="21" t="b">
        <f>OR(ISNUMBER(MATCH(ggPay[[#This Row],[payer]], $B$2:B1377, 0)), ISNUMBER(MATCH(ggPay[[#This Row],[payer]], B1379:$B$4998, 0)))</f>
        <v>1</v>
      </c>
      <c r="K1378" s="21" t="b">
        <v>1</v>
      </c>
      <c r="L1378" s="96" t="s">
        <v>5924</v>
      </c>
    </row>
    <row r="1379" spans="1:12">
      <c r="A1379" s="107" t="s">
        <v>18033</v>
      </c>
      <c r="B1379" s="89">
        <v>163021</v>
      </c>
      <c r="C1379" s="89">
        <v>21590</v>
      </c>
      <c r="D1379" s="89">
        <v>1000</v>
      </c>
      <c r="E1379" s="89">
        <v>2</v>
      </c>
      <c r="F1379" s="89"/>
      <c r="G1379" s="21" t="str">
        <f>INDEX(Partner_details[name], MATCH(ggPay[[#This Row],[payee]], Partner_details[user id], 0))</f>
        <v>Սպասարկման թիմ</v>
      </c>
      <c r="H1379" s="21" t="str">
        <f>INDEX(Partner_details[companyName], MATCH(ggPay[[#This Row],[payee]], Partner_details[user id], 0))</f>
        <v>Machar</v>
      </c>
      <c r="I1379" s="21" t="b">
        <f>ISNUMBER(MATCH(ggPay[[#This Row],[payer]], gg_teammates[ID], 0))</f>
        <v>0</v>
      </c>
      <c r="J1379" s="21" t="b">
        <f>OR(ISNUMBER(MATCH(ggPay[[#This Row],[payer]], $B$2:B1378, 0)), ISNUMBER(MATCH(ggPay[[#This Row],[payer]], B1380:$B$4998, 0)))</f>
        <v>1</v>
      </c>
      <c r="K1379" s="21" t="b">
        <v>1</v>
      </c>
      <c r="L1379" s="96" t="s">
        <v>5924</v>
      </c>
    </row>
    <row r="1380" spans="1:12">
      <c r="A1380" s="107" t="s">
        <v>18034</v>
      </c>
      <c r="B1380" s="89">
        <v>403602</v>
      </c>
      <c r="C1380" s="89">
        <v>21590</v>
      </c>
      <c r="D1380" s="89">
        <v>1000</v>
      </c>
      <c r="E1380" s="89">
        <v>2</v>
      </c>
      <c r="F1380" s="89"/>
      <c r="G1380" s="21" t="str">
        <f>INDEX(Partner_details[name], MATCH(ggPay[[#This Row],[payee]], Partner_details[user id], 0))</f>
        <v>Սպասարկման թիմ</v>
      </c>
      <c r="H1380" s="21" t="str">
        <f>INDEX(Partner_details[companyName], MATCH(ggPay[[#This Row],[payee]], Partner_details[user id], 0))</f>
        <v>Machar</v>
      </c>
      <c r="I1380" s="21" t="b">
        <f>ISNUMBER(MATCH(ggPay[[#This Row],[payer]], gg_teammates[ID], 0))</f>
        <v>0</v>
      </c>
      <c r="J1380" s="21" t="b">
        <f>OR(ISNUMBER(MATCH(ggPay[[#This Row],[payer]], $B$2:B1379, 0)), ISNUMBER(MATCH(ggPay[[#This Row],[payer]], B1381:$B$4998, 0)))</f>
        <v>0</v>
      </c>
      <c r="K1380" s="21" t="b">
        <v>1</v>
      </c>
      <c r="L1380" s="96" t="s">
        <v>5924</v>
      </c>
    </row>
    <row r="1381" spans="1:12">
      <c r="A1381" s="107" t="s">
        <v>18035</v>
      </c>
      <c r="B1381" s="89">
        <v>1046193</v>
      </c>
      <c r="C1381" s="89">
        <v>21590</v>
      </c>
      <c r="D1381" s="89">
        <v>1000</v>
      </c>
      <c r="E1381" s="89">
        <v>2</v>
      </c>
      <c r="F1381" s="89"/>
      <c r="G1381" s="21" t="str">
        <f>INDEX(Partner_details[name], MATCH(ggPay[[#This Row],[payee]], Partner_details[user id], 0))</f>
        <v>Սպասարկման թիմ</v>
      </c>
      <c r="H1381" s="21" t="str">
        <f>INDEX(Partner_details[companyName], MATCH(ggPay[[#This Row],[payee]], Partner_details[user id], 0))</f>
        <v>Machar</v>
      </c>
      <c r="I1381" s="21" t="b">
        <f>ISNUMBER(MATCH(ggPay[[#This Row],[payer]], gg_teammates[ID], 0))</f>
        <v>0</v>
      </c>
      <c r="J1381" s="21" t="b">
        <f>OR(ISNUMBER(MATCH(ggPay[[#This Row],[payer]], $B$2:B1380, 0)), ISNUMBER(MATCH(ggPay[[#This Row],[payer]], B1382:$B$4998, 0)))</f>
        <v>0</v>
      </c>
      <c r="K1381" s="21" t="b">
        <v>1</v>
      </c>
      <c r="L1381" s="96" t="s">
        <v>5924</v>
      </c>
    </row>
    <row r="1382" spans="1:12">
      <c r="A1382" s="107" t="s">
        <v>18035</v>
      </c>
      <c r="B1382" s="89">
        <v>163021</v>
      </c>
      <c r="C1382" s="89">
        <v>21590</v>
      </c>
      <c r="D1382" s="89">
        <v>1000</v>
      </c>
      <c r="E1382" s="89">
        <v>2</v>
      </c>
      <c r="F1382" s="89"/>
      <c r="G1382" s="21" t="str">
        <f>INDEX(Partner_details[name], MATCH(ggPay[[#This Row],[payee]], Partner_details[user id], 0))</f>
        <v>Սպասարկման թիմ</v>
      </c>
      <c r="H1382" s="21" t="str">
        <f>INDEX(Partner_details[companyName], MATCH(ggPay[[#This Row],[payee]], Partner_details[user id], 0))</f>
        <v>Machar</v>
      </c>
      <c r="I1382" s="21" t="b">
        <f>ISNUMBER(MATCH(ggPay[[#This Row],[payer]], gg_teammates[ID], 0))</f>
        <v>0</v>
      </c>
      <c r="J1382" s="21" t="b">
        <f>OR(ISNUMBER(MATCH(ggPay[[#This Row],[payer]], $B$2:B1381, 0)), ISNUMBER(MATCH(ggPay[[#This Row],[payer]], B1383:$B$4998, 0)))</f>
        <v>1</v>
      </c>
      <c r="K1382" s="21" t="b">
        <v>1</v>
      </c>
      <c r="L1382" s="96" t="s">
        <v>5924</v>
      </c>
    </row>
    <row r="1383" spans="1:12">
      <c r="A1383" s="107" t="s">
        <v>18036</v>
      </c>
      <c r="B1383" s="89">
        <v>341777</v>
      </c>
      <c r="C1383" s="89">
        <v>105886</v>
      </c>
      <c r="D1383" s="89">
        <v>3000</v>
      </c>
      <c r="E1383" s="89">
        <v>2</v>
      </c>
      <c r="F1383" s="89"/>
      <c r="G1383" s="21" t="str">
        <f>INDEX(Partner_details[name], MATCH(ggPay[[#This Row],[payee]], Partner_details[user id], 0))</f>
        <v>Mov</v>
      </c>
      <c r="H1383" s="21" t="str">
        <f>INDEX(Partner_details[companyName], MATCH(ggPay[[#This Row],[payee]], Partner_details[user id], 0))</f>
        <v>Avetis Grigoryan</v>
      </c>
      <c r="I1383" s="21" t="b">
        <f>ISNUMBER(MATCH(ggPay[[#This Row],[payer]], gg_teammates[ID], 0))</f>
        <v>0</v>
      </c>
      <c r="J1383" s="21" t="b">
        <f>OR(ISNUMBER(MATCH(ggPay[[#This Row],[payer]], $B$2:B1382, 0)), ISNUMBER(MATCH(ggPay[[#This Row],[payer]], B1384:$B$4998, 0)))</f>
        <v>0</v>
      </c>
      <c r="K1383" s="21" t="b">
        <v>1</v>
      </c>
      <c r="L1383" s="96" t="s">
        <v>5924</v>
      </c>
    </row>
    <row r="1384" spans="1:12">
      <c r="A1384" s="107" t="s">
        <v>18037</v>
      </c>
      <c r="B1384" s="89">
        <v>119337</v>
      </c>
      <c r="C1384" s="89">
        <v>1091356</v>
      </c>
      <c r="D1384" s="89">
        <v>1000</v>
      </c>
      <c r="E1384" s="89">
        <v>2</v>
      </c>
      <c r="F1384" s="89"/>
      <c r="G1384" s="21" t="str">
        <f>INDEX(Partner_details[name], MATCH(ggPay[[#This Row],[payee]], Partner_details[user id], 0))</f>
        <v>Malocco</v>
      </c>
      <c r="H1384" s="21" t="str">
        <f>INDEX(Partner_details[companyName], MATCH(ggPay[[#This Row],[payee]], Partner_details[user id], 0))</f>
        <v>Malocco</v>
      </c>
      <c r="I1384" s="21" t="b">
        <f>ISNUMBER(MATCH(ggPay[[#This Row],[payer]], gg_teammates[ID], 0))</f>
        <v>0</v>
      </c>
      <c r="J1384" s="21" t="b">
        <f>OR(ISNUMBER(MATCH(ggPay[[#This Row],[payer]], $B$2:B1383, 0)), ISNUMBER(MATCH(ggPay[[#This Row],[payer]], B1385:$B$4998, 0)))</f>
        <v>1</v>
      </c>
      <c r="K1384" s="21" t="b">
        <v>1</v>
      </c>
      <c r="L1384" s="96" t="s">
        <v>5924</v>
      </c>
    </row>
    <row r="1385" spans="1:12">
      <c r="A1385" s="107" t="s">
        <v>18038</v>
      </c>
      <c r="B1385" s="89">
        <v>976134</v>
      </c>
      <c r="C1385" s="89">
        <v>1091356</v>
      </c>
      <c r="D1385" s="89">
        <v>500</v>
      </c>
      <c r="E1385" s="89">
        <v>2</v>
      </c>
      <c r="F1385" s="89"/>
      <c r="G1385" s="21" t="str">
        <f>INDEX(Partner_details[name], MATCH(ggPay[[#This Row],[payee]], Partner_details[user id], 0))</f>
        <v>Malocco</v>
      </c>
      <c r="H1385" s="21" t="str">
        <f>INDEX(Partner_details[companyName], MATCH(ggPay[[#This Row],[payee]], Partner_details[user id], 0))</f>
        <v>Malocco</v>
      </c>
      <c r="I1385" s="21" t="b">
        <f>ISNUMBER(MATCH(ggPay[[#This Row],[payer]], gg_teammates[ID], 0))</f>
        <v>0</v>
      </c>
      <c r="J1385" s="21" t="b">
        <f>OR(ISNUMBER(MATCH(ggPay[[#This Row],[payer]], $B$2:B1384, 0)), ISNUMBER(MATCH(ggPay[[#This Row],[payer]], B1386:$B$4998, 0)))</f>
        <v>0</v>
      </c>
      <c r="K1385" s="21" t="b">
        <v>1</v>
      </c>
      <c r="L1385" s="96" t="s">
        <v>5924</v>
      </c>
    </row>
    <row r="1386" spans="1:12">
      <c r="A1386" s="107" t="s">
        <v>18039</v>
      </c>
      <c r="B1386" s="89">
        <v>4879</v>
      </c>
      <c r="C1386" s="89">
        <v>1091356</v>
      </c>
      <c r="D1386" s="89">
        <v>1000</v>
      </c>
      <c r="E1386" s="89">
        <v>2</v>
      </c>
      <c r="F1386" s="89"/>
      <c r="G1386" s="21" t="str">
        <f>INDEX(Partner_details[name], MATCH(ggPay[[#This Row],[payee]], Partner_details[user id], 0))</f>
        <v>Malocco</v>
      </c>
      <c r="H1386" s="21" t="str">
        <f>INDEX(Partner_details[companyName], MATCH(ggPay[[#This Row],[payee]], Partner_details[user id], 0))</f>
        <v>Malocco</v>
      </c>
      <c r="I1386" s="21" t="b">
        <f>ISNUMBER(MATCH(ggPay[[#This Row],[payer]], gg_teammates[ID], 0))</f>
        <v>0</v>
      </c>
      <c r="J1386" s="21" t="b">
        <f>OR(ISNUMBER(MATCH(ggPay[[#This Row],[payer]], $B$2:B1385, 0)), ISNUMBER(MATCH(ggPay[[#This Row],[payer]], B1387:$B$4998, 0)))</f>
        <v>0</v>
      </c>
      <c r="K1386" s="21" t="b">
        <v>0</v>
      </c>
      <c r="L1386" s="96" t="s">
        <v>5924</v>
      </c>
    </row>
    <row r="1387" spans="1:12">
      <c r="A1387" s="107" t="s">
        <v>18040</v>
      </c>
      <c r="B1387" s="89">
        <v>839</v>
      </c>
      <c r="C1387" s="89">
        <v>839</v>
      </c>
      <c r="D1387" s="89">
        <v>500</v>
      </c>
      <c r="E1387" s="89">
        <v>2</v>
      </c>
      <c r="F1387" s="89"/>
      <c r="G1387" s="21" t="str">
        <f>INDEX(Partner_details[name], MATCH(ggPay[[#This Row],[payee]], Partner_details[user id], 0))</f>
        <v>Armen Sanasaryan</v>
      </c>
      <c r="H1387" s="21" t="str">
        <f>INDEX(Partner_details[companyName], MATCH(ggPay[[#This Row],[payee]], Partner_details[user id], 0))</f>
        <v>gg cjsc</v>
      </c>
      <c r="I1387" s="21" t="b">
        <f>ISNUMBER(MATCH(ggPay[[#This Row],[payer]], gg_teammates[ID], 0))</f>
        <v>1</v>
      </c>
      <c r="J1387" s="21" t="b">
        <f>OR(ISNUMBER(MATCH(ggPay[[#This Row],[payer]], $B$2:B1386, 0)), ISNUMBER(MATCH(ggPay[[#This Row],[payer]], B1388:$B$4998, 0)))</f>
        <v>1</v>
      </c>
      <c r="K1387" s="21" t="b">
        <v>0</v>
      </c>
      <c r="L1387" s="96" t="s">
        <v>5924</v>
      </c>
    </row>
    <row r="1388" spans="1:12">
      <c r="A1388" s="107" t="s">
        <v>18041</v>
      </c>
      <c r="B1388" s="89">
        <v>668490</v>
      </c>
      <c r="C1388" s="89">
        <v>1091356</v>
      </c>
      <c r="D1388" s="89">
        <v>500</v>
      </c>
      <c r="E1388" s="89">
        <v>2</v>
      </c>
      <c r="F1388" s="89"/>
      <c r="G1388" s="21" t="str">
        <f>INDEX(Partner_details[name], MATCH(ggPay[[#This Row],[payee]], Partner_details[user id], 0))</f>
        <v>Malocco</v>
      </c>
      <c r="H1388" s="21" t="str">
        <f>INDEX(Partner_details[companyName], MATCH(ggPay[[#This Row],[payee]], Partner_details[user id], 0))</f>
        <v>Malocco</v>
      </c>
      <c r="I1388" s="21" t="b">
        <f>ISNUMBER(MATCH(ggPay[[#This Row],[payer]], gg_teammates[ID], 0))</f>
        <v>0</v>
      </c>
      <c r="J1388" s="21" t="b">
        <f>OR(ISNUMBER(MATCH(ggPay[[#This Row],[payer]], $B$2:B1387, 0)), ISNUMBER(MATCH(ggPay[[#This Row],[payer]], B1389:$B$4998, 0)))</f>
        <v>0</v>
      </c>
      <c r="K1388" s="21" t="b">
        <v>1</v>
      </c>
      <c r="L1388" s="96" t="s">
        <v>5924</v>
      </c>
    </row>
    <row r="1389" spans="1:12">
      <c r="A1389" s="107" t="s">
        <v>18042</v>
      </c>
      <c r="B1389" s="89">
        <v>825186</v>
      </c>
      <c r="C1389" s="89">
        <v>825186</v>
      </c>
      <c r="D1389" s="89">
        <v>300</v>
      </c>
      <c r="E1389" s="89">
        <v>2</v>
      </c>
      <c r="F1389" s="89"/>
      <c r="G1389" s="21" t="str">
        <f>INDEX(Partner_details[name], MATCH(ggPay[[#This Row],[payee]], Partner_details[user id], 0))</f>
        <v>Tigran</v>
      </c>
      <c r="H1389" s="21" t="str">
        <f>INDEX(Partner_details[companyName], MATCH(ggPay[[#This Row],[payee]], Partner_details[user id], 0))</f>
        <v>gg cjsc</v>
      </c>
      <c r="I1389" s="21" t="b">
        <f>ISNUMBER(MATCH(ggPay[[#This Row],[payer]], gg_teammates[ID], 0))</f>
        <v>1</v>
      </c>
      <c r="J1389" s="21" t="b">
        <f>OR(ISNUMBER(MATCH(ggPay[[#This Row],[payer]], $B$2:B1388, 0)), ISNUMBER(MATCH(ggPay[[#This Row],[payer]], B1390:$B$4998, 0)))</f>
        <v>1</v>
      </c>
      <c r="K1389" s="21" t="b">
        <v>0</v>
      </c>
      <c r="L1389" s="96" t="s">
        <v>5924</v>
      </c>
    </row>
    <row r="1390" spans="1:12" hidden="1">
      <c r="A1390" s="107" t="s">
        <v>18043</v>
      </c>
      <c r="B1390" s="89">
        <v>9029</v>
      </c>
      <c r="C1390" s="89">
        <v>1091356</v>
      </c>
      <c r="D1390" s="89">
        <v>500</v>
      </c>
      <c r="E1390" s="89">
        <v>3</v>
      </c>
      <c r="F1390" s="89" t="s">
        <v>5934</v>
      </c>
      <c r="G1390" s="21" t="str">
        <f>INDEX(Partner_details[name], MATCH(ggPay[[#This Row],[payee]], Partner_details[user id], 0))</f>
        <v>Malocco</v>
      </c>
      <c r="H1390" s="21" t="str">
        <f>INDEX(Partner_details[companyName], MATCH(ggPay[[#This Row],[payee]], Partner_details[user id], 0))</f>
        <v>Malocco</v>
      </c>
      <c r="I1390" s="21" t="b">
        <f>ISNUMBER(MATCH(ggPay[[#This Row],[payer]], gg_teammates[ID], 0))</f>
        <v>0</v>
      </c>
      <c r="J1390" s="21" t="b">
        <f>OR(ISNUMBER(MATCH(ggPay[[#This Row],[payer]], $B$2:B1389, 0)), ISNUMBER(MATCH(ggPay[[#This Row],[payer]], B1391:$B$4998, 0)))</f>
        <v>1</v>
      </c>
      <c r="K1390" s="21" t="b">
        <v>0</v>
      </c>
      <c r="L1390" s="96" t="s">
        <v>5924</v>
      </c>
    </row>
    <row r="1391" spans="1:12" hidden="1">
      <c r="A1391" s="107" t="s">
        <v>18044</v>
      </c>
      <c r="B1391" s="89">
        <v>9029</v>
      </c>
      <c r="C1391" s="89">
        <v>1091356</v>
      </c>
      <c r="D1391" s="89">
        <v>300</v>
      </c>
      <c r="E1391" s="89">
        <v>3</v>
      </c>
      <c r="F1391" s="89" t="s">
        <v>5934</v>
      </c>
      <c r="G1391" s="21" t="str">
        <f>INDEX(Partner_details[name], MATCH(ggPay[[#This Row],[payee]], Partner_details[user id], 0))</f>
        <v>Malocco</v>
      </c>
      <c r="H1391" s="21" t="str">
        <f>INDEX(Partner_details[companyName], MATCH(ggPay[[#This Row],[payee]], Partner_details[user id], 0))</f>
        <v>Malocco</v>
      </c>
      <c r="I1391" s="21" t="b">
        <f>ISNUMBER(MATCH(ggPay[[#This Row],[payer]], gg_teammates[ID], 0))</f>
        <v>0</v>
      </c>
      <c r="J1391" s="21" t="b">
        <f>OR(ISNUMBER(MATCH(ggPay[[#This Row],[payer]], $B$2:B1390, 0)), ISNUMBER(MATCH(ggPay[[#This Row],[payer]], B1392:$B$4998, 0)))</f>
        <v>1</v>
      </c>
      <c r="K1391" s="21" t="b">
        <v>0</v>
      </c>
      <c r="L1391" s="96" t="s">
        <v>5924</v>
      </c>
    </row>
    <row r="1392" spans="1:12">
      <c r="A1392" s="107" t="s">
        <v>18045</v>
      </c>
      <c r="B1392" s="89">
        <v>238397</v>
      </c>
      <c r="C1392" s="89">
        <v>736628</v>
      </c>
      <c r="D1392" s="89">
        <v>500</v>
      </c>
      <c r="E1392" s="89">
        <v>2</v>
      </c>
      <c r="F1392" s="89"/>
      <c r="G1392" s="21" t="str">
        <f>INDEX(Partner_details[name], MATCH(ggPay[[#This Row],[payee]], Partner_details[user id], 0))</f>
        <v>Անահիտ</v>
      </c>
      <c r="H1392" s="21" t="str">
        <f>INDEX(Partner_details[companyName], MATCH(ggPay[[#This Row],[payee]], Partner_details[user id], 0))</f>
        <v>gg cjsc</v>
      </c>
      <c r="I1392" s="21" t="b">
        <f>ISNUMBER(MATCH(ggPay[[#This Row],[payer]], gg_teammates[ID], 0))</f>
        <v>1</v>
      </c>
      <c r="J1392" s="21" t="b">
        <f>OR(ISNUMBER(MATCH(ggPay[[#This Row],[payer]], $B$2:B1391, 0)), ISNUMBER(MATCH(ggPay[[#This Row],[payer]], B1393:$B$4998, 0)))</f>
        <v>1</v>
      </c>
      <c r="K1392" s="21" t="b">
        <v>0</v>
      </c>
      <c r="L1392" s="96" t="s">
        <v>5924</v>
      </c>
    </row>
    <row r="1393" spans="1:12">
      <c r="A1393" s="107" t="s">
        <v>18046</v>
      </c>
      <c r="B1393" s="89">
        <v>325453</v>
      </c>
      <c r="C1393" s="89">
        <v>124089</v>
      </c>
      <c r="D1393" s="89">
        <v>1</v>
      </c>
      <c r="E1393" s="89">
        <v>2</v>
      </c>
      <c r="F1393" s="89"/>
      <c r="G1393" s="21" t="e">
        <f>INDEX(Partner_details[name], MATCH(ggPay[[#This Row],[payee]], Partner_details[user id], 0))</f>
        <v>#N/A</v>
      </c>
      <c r="H1393" s="21" t="e">
        <f>INDEX(Partner_details[companyName], MATCH(ggPay[[#This Row],[payee]], Partner_details[user id], 0))</f>
        <v>#N/A</v>
      </c>
      <c r="I1393" s="21" t="b">
        <f>ISNUMBER(MATCH(ggPay[[#This Row],[payer]], gg_teammates[ID], 0))</f>
        <v>1</v>
      </c>
      <c r="J1393" s="21" t="b">
        <f>OR(ISNUMBER(MATCH(ggPay[[#This Row],[payer]], $B$2:B1392, 0)), ISNUMBER(MATCH(ggPay[[#This Row],[payer]], B1394:$B$4998, 0)))</f>
        <v>1</v>
      </c>
      <c r="K1393" s="21" t="b">
        <v>0</v>
      </c>
      <c r="L1393" s="96" t="s">
        <v>5924</v>
      </c>
    </row>
    <row r="1394" spans="1:12">
      <c r="A1394" s="107" t="s">
        <v>18047</v>
      </c>
      <c r="B1394" s="89">
        <v>325453</v>
      </c>
      <c r="C1394" s="89">
        <v>839</v>
      </c>
      <c r="D1394" s="89">
        <v>300</v>
      </c>
      <c r="E1394" s="89">
        <v>2</v>
      </c>
      <c r="F1394" s="89"/>
      <c r="G1394" s="21" t="str">
        <f>INDEX(Partner_details[name], MATCH(ggPay[[#This Row],[payee]], Partner_details[user id], 0))</f>
        <v>Armen Sanasaryan</v>
      </c>
      <c r="H1394" s="21" t="str">
        <f>INDEX(Partner_details[companyName], MATCH(ggPay[[#This Row],[payee]], Partner_details[user id], 0))</f>
        <v>gg cjsc</v>
      </c>
      <c r="I1394" s="21" t="b">
        <f>ISNUMBER(MATCH(ggPay[[#This Row],[payer]], gg_teammates[ID], 0))</f>
        <v>1</v>
      </c>
      <c r="J1394" s="21" t="b">
        <f>OR(ISNUMBER(MATCH(ggPay[[#This Row],[payer]], $B$2:B1393, 0)), ISNUMBER(MATCH(ggPay[[#This Row],[payer]], B1395:$B$4998, 0)))</f>
        <v>1</v>
      </c>
      <c r="K1394" s="21" t="b">
        <v>0</v>
      </c>
      <c r="L1394" s="96" t="s">
        <v>5924</v>
      </c>
    </row>
    <row r="1395" spans="1:12">
      <c r="A1395" s="107" t="s">
        <v>18048</v>
      </c>
      <c r="B1395" s="89">
        <v>119337</v>
      </c>
      <c r="C1395" s="89">
        <v>1091356</v>
      </c>
      <c r="D1395" s="89">
        <v>500</v>
      </c>
      <c r="E1395" s="89">
        <v>2</v>
      </c>
      <c r="F1395" s="89"/>
      <c r="G1395" s="21" t="str">
        <f>INDEX(Partner_details[name], MATCH(ggPay[[#This Row],[payee]], Partner_details[user id], 0))</f>
        <v>Malocco</v>
      </c>
      <c r="H1395" s="21" t="str">
        <f>INDEX(Partner_details[companyName], MATCH(ggPay[[#This Row],[payee]], Partner_details[user id], 0))</f>
        <v>Malocco</v>
      </c>
      <c r="I1395" s="21" t="b">
        <f>ISNUMBER(MATCH(ggPay[[#This Row],[payer]], gg_teammates[ID], 0))</f>
        <v>0</v>
      </c>
      <c r="J1395" s="21" t="b">
        <f>OR(ISNUMBER(MATCH(ggPay[[#This Row],[payer]], $B$2:B1394, 0)), ISNUMBER(MATCH(ggPay[[#This Row],[payer]], B1396:$B$4998, 0)))</f>
        <v>1</v>
      </c>
      <c r="K1395" s="21" t="b">
        <v>0</v>
      </c>
      <c r="L1395" s="96" t="s">
        <v>5924</v>
      </c>
    </row>
    <row r="1396" spans="1:12">
      <c r="A1396" s="107" t="s">
        <v>18049</v>
      </c>
      <c r="B1396" s="89">
        <v>91561</v>
      </c>
      <c r="C1396" s="89">
        <v>105886</v>
      </c>
      <c r="D1396" s="89">
        <v>2000</v>
      </c>
      <c r="E1396" s="89">
        <v>2</v>
      </c>
      <c r="F1396" s="89"/>
      <c r="G1396" s="21" t="str">
        <f>INDEX(Partner_details[name], MATCH(ggPay[[#This Row],[payee]], Partner_details[user id], 0))</f>
        <v>Mov</v>
      </c>
      <c r="H1396" s="21" t="str">
        <f>INDEX(Partner_details[companyName], MATCH(ggPay[[#This Row],[payee]], Partner_details[user id], 0))</f>
        <v>Avetis Grigoryan</v>
      </c>
      <c r="I1396" s="21" t="b">
        <f>ISNUMBER(MATCH(ggPay[[#This Row],[payer]], gg_teammates[ID], 0))</f>
        <v>0</v>
      </c>
      <c r="J1396" s="21" t="b">
        <f>OR(ISNUMBER(MATCH(ggPay[[#This Row],[payer]], $B$2:B1395, 0)), ISNUMBER(MATCH(ggPay[[#This Row],[payer]], B1397:$B$4998, 0)))</f>
        <v>1</v>
      </c>
      <c r="K1396" s="21" t="b">
        <v>0</v>
      </c>
      <c r="L1396" s="96" t="s">
        <v>5924</v>
      </c>
    </row>
    <row r="1397" spans="1:12">
      <c r="A1397" s="107" t="s">
        <v>18050</v>
      </c>
      <c r="B1397" s="89">
        <v>885056</v>
      </c>
      <c r="C1397" s="89">
        <v>855597</v>
      </c>
      <c r="D1397" s="89">
        <v>500</v>
      </c>
      <c r="E1397" s="89">
        <v>2</v>
      </c>
      <c r="F1397" s="89"/>
      <c r="G1397" s="21" t="str">
        <f>INDEX(Partner_details[name], MATCH(ggPay[[#This Row],[payee]], Partner_details[user id], 0))</f>
        <v>Mari</v>
      </c>
      <c r="H1397" s="21" t="str">
        <f>INDEX(Partner_details[companyName], MATCH(ggPay[[#This Row],[payee]], Partner_details[user id], 0))</f>
        <v>Lumen Coffee</v>
      </c>
      <c r="I1397" s="21" t="b">
        <f>ISNUMBER(MATCH(ggPay[[#This Row],[payer]], gg_teammates[ID], 0))</f>
        <v>0</v>
      </c>
      <c r="J1397" s="21" t="b">
        <f>OR(ISNUMBER(MATCH(ggPay[[#This Row],[payer]], $B$2:B1396, 0)), ISNUMBER(MATCH(ggPay[[#This Row],[payer]], B1398:$B$4998, 0)))</f>
        <v>0</v>
      </c>
      <c r="K1397" s="21" t="b">
        <v>1</v>
      </c>
      <c r="L1397" s="96" t="s">
        <v>5924</v>
      </c>
    </row>
    <row r="1398" spans="1:12">
      <c r="A1398" s="107" t="s">
        <v>18051</v>
      </c>
      <c r="B1398" s="89">
        <v>887</v>
      </c>
      <c r="C1398" s="89">
        <v>105886</v>
      </c>
      <c r="D1398" s="89">
        <v>2000</v>
      </c>
      <c r="E1398" s="89">
        <v>2</v>
      </c>
      <c r="F1398" s="89"/>
      <c r="G1398" s="21" t="str">
        <f>INDEX(Partner_details[name], MATCH(ggPay[[#This Row],[payee]], Partner_details[user id], 0))</f>
        <v>Mov</v>
      </c>
      <c r="H1398" s="21" t="str">
        <f>INDEX(Partner_details[companyName], MATCH(ggPay[[#This Row],[payee]], Partner_details[user id], 0))</f>
        <v>Avetis Grigoryan</v>
      </c>
      <c r="I1398" s="21" t="b">
        <f>ISNUMBER(MATCH(ggPay[[#This Row],[payer]], gg_teammates[ID], 0))</f>
        <v>0</v>
      </c>
      <c r="J1398" s="21" t="b">
        <f>OR(ISNUMBER(MATCH(ggPay[[#This Row],[payer]], $B$2:B1397, 0)), ISNUMBER(MATCH(ggPay[[#This Row],[payer]], B1399:$B$4998, 0)))</f>
        <v>0</v>
      </c>
      <c r="K1398" s="21" t="b">
        <v>0</v>
      </c>
      <c r="L1398" s="96" t="s">
        <v>5924</v>
      </c>
    </row>
    <row r="1399" spans="1:12">
      <c r="A1399" s="107" t="s">
        <v>18052</v>
      </c>
      <c r="B1399" s="89">
        <v>798</v>
      </c>
      <c r="C1399" s="89">
        <v>21590</v>
      </c>
      <c r="D1399" s="89">
        <v>2000</v>
      </c>
      <c r="E1399" s="89">
        <v>2</v>
      </c>
      <c r="F1399" s="89"/>
      <c r="G1399" s="21" t="str">
        <f>INDEX(Partner_details[name], MATCH(ggPay[[#This Row],[payee]], Partner_details[user id], 0))</f>
        <v>Սպասարկման թիմ</v>
      </c>
      <c r="H1399" s="21" t="str">
        <f>INDEX(Partner_details[companyName], MATCH(ggPay[[#This Row],[payee]], Partner_details[user id], 0))</f>
        <v>Machar</v>
      </c>
      <c r="I1399" s="21" t="b">
        <f>ISNUMBER(MATCH(ggPay[[#This Row],[payer]], gg_teammates[ID], 0))</f>
        <v>1</v>
      </c>
      <c r="J1399" s="21" t="b">
        <f>OR(ISNUMBER(MATCH(ggPay[[#This Row],[payer]], $B$2:B1398, 0)), ISNUMBER(MATCH(ggPay[[#This Row],[payer]], B1400:$B$4998, 0)))</f>
        <v>1</v>
      </c>
      <c r="K1399" s="21" t="b">
        <v>0</v>
      </c>
      <c r="L1399" s="96" t="s">
        <v>5924</v>
      </c>
    </row>
    <row r="1400" spans="1:12">
      <c r="A1400" s="107" t="s">
        <v>18053</v>
      </c>
      <c r="B1400" s="89">
        <v>204873</v>
      </c>
      <c r="C1400" s="89">
        <v>1091356</v>
      </c>
      <c r="D1400" s="89">
        <v>300</v>
      </c>
      <c r="E1400" s="89">
        <v>2</v>
      </c>
      <c r="F1400" s="89"/>
      <c r="G1400" s="21" t="str">
        <f>INDEX(Partner_details[name], MATCH(ggPay[[#This Row],[payee]], Partner_details[user id], 0))</f>
        <v>Malocco</v>
      </c>
      <c r="H1400" s="21" t="str">
        <f>INDEX(Partner_details[companyName], MATCH(ggPay[[#This Row],[payee]], Partner_details[user id], 0))</f>
        <v>Malocco</v>
      </c>
      <c r="I1400" s="21" t="b">
        <f>ISNUMBER(MATCH(ggPay[[#This Row],[payer]], gg_teammates[ID], 0))</f>
        <v>0</v>
      </c>
      <c r="J1400" s="21" t="b">
        <f>OR(ISNUMBER(MATCH(ggPay[[#This Row],[payer]], $B$2:B1399, 0)), ISNUMBER(MATCH(ggPay[[#This Row],[payer]], B1401:$B$4998, 0)))</f>
        <v>0</v>
      </c>
      <c r="K1400" s="21" t="b">
        <v>1</v>
      </c>
      <c r="L1400" s="96" t="s">
        <v>5924</v>
      </c>
    </row>
    <row r="1401" spans="1:12">
      <c r="A1401" s="107" t="s">
        <v>18053</v>
      </c>
      <c r="B1401" s="89">
        <v>231060</v>
      </c>
      <c r="C1401" s="89">
        <v>1091356</v>
      </c>
      <c r="D1401" s="89">
        <v>1000</v>
      </c>
      <c r="E1401" s="89">
        <v>2</v>
      </c>
      <c r="F1401" s="89"/>
      <c r="G1401" s="21" t="str">
        <f>INDEX(Partner_details[name], MATCH(ggPay[[#This Row],[payee]], Partner_details[user id], 0))</f>
        <v>Malocco</v>
      </c>
      <c r="H1401" s="21" t="str">
        <f>INDEX(Partner_details[companyName], MATCH(ggPay[[#This Row],[payee]], Partner_details[user id], 0))</f>
        <v>Malocco</v>
      </c>
      <c r="I1401" s="21" t="b">
        <f>ISNUMBER(MATCH(ggPay[[#This Row],[payer]], gg_teammates[ID], 0))</f>
        <v>1</v>
      </c>
      <c r="J1401" s="21" t="b">
        <f>OR(ISNUMBER(MATCH(ggPay[[#This Row],[payer]], $B$2:B1400, 0)), ISNUMBER(MATCH(ggPay[[#This Row],[payer]], B1402:$B$4998, 0)))</f>
        <v>1</v>
      </c>
      <c r="K1401" s="21" t="b">
        <v>1</v>
      </c>
      <c r="L1401" s="96" t="s">
        <v>5924</v>
      </c>
    </row>
    <row r="1402" spans="1:12">
      <c r="A1402" s="107" t="s">
        <v>18054</v>
      </c>
      <c r="B1402" s="89">
        <v>825186</v>
      </c>
      <c r="C1402" s="89">
        <v>825186</v>
      </c>
      <c r="D1402" s="89">
        <v>300</v>
      </c>
      <c r="E1402" s="89">
        <v>2</v>
      </c>
      <c r="F1402" s="89"/>
      <c r="G1402" s="21" t="str">
        <f>INDEX(Partner_details[name], MATCH(ggPay[[#This Row],[payee]], Partner_details[user id], 0))</f>
        <v>Tigran</v>
      </c>
      <c r="H1402" s="21" t="str">
        <f>INDEX(Partner_details[companyName], MATCH(ggPay[[#This Row],[payee]], Partner_details[user id], 0))</f>
        <v>gg cjsc</v>
      </c>
      <c r="I1402" s="21" t="b">
        <f>ISNUMBER(MATCH(ggPay[[#This Row],[payer]], gg_teammates[ID], 0))</f>
        <v>1</v>
      </c>
      <c r="J1402" s="21" t="b">
        <f>OR(ISNUMBER(MATCH(ggPay[[#This Row],[payer]], $B$2:B1401, 0)), ISNUMBER(MATCH(ggPay[[#This Row],[payer]], B1403:$B$4998, 0)))</f>
        <v>1</v>
      </c>
      <c r="K1402" s="21" t="b">
        <v>0</v>
      </c>
      <c r="L1402" s="96" t="s">
        <v>5924</v>
      </c>
    </row>
    <row r="1403" spans="1:12">
      <c r="A1403" s="107" t="s">
        <v>18055</v>
      </c>
      <c r="B1403" s="89">
        <v>825186</v>
      </c>
      <c r="C1403" s="89">
        <v>825186</v>
      </c>
      <c r="D1403" s="89">
        <v>300</v>
      </c>
      <c r="E1403" s="89">
        <v>2</v>
      </c>
      <c r="F1403" s="89"/>
      <c r="G1403" s="21" t="str">
        <f>INDEX(Partner_details[name], MATCH(ggPay[[#This Row],[payee]], Partner_details[user id], 0))</f>
        <v>Tigran</v>
      </c>
      <c r="H1403" s="21" t="str">
        <f>INDEX(Partner_details[companyName], MATCH(ggPay[[#This Row],[payee]], Partner_details[user id], 0))</f>
        <v>gg cjsc</v>
      </c>
      <c r="I1403" s="21" t="b">
        <f>ISNUMBER(MATCH(ggPay[[#This Row],[payer]], gg_teammates[ID], 0))</f>
        <v>1</v>
      </c>
      <c r="J1403" s="21" t="b">
        <f>OR(ISNUMBER(MATCH(ggPay[[#This Row],[payer]], $B$2:B1402, 0)), ISNUMBER(MATCH(ggPay[[#This Row],[payer]], B1404:$B$4998, 0)))</f>
        <v>1</v>
      </c>
      <c r="K1403" s="21" t="b">
        <v>0</v>
      </c>
      <c r="L1403" s="96" t="s">
        <v>5924</v>
      </c>
    </row>
    <row r="1404" spans="1:12">
      <c r="A1404" s="107" t="s">
        <v>18056</v>
      </c>
      <c r="B1404" s="89">
        <v>825186</v>
      </c>
      <c r="C1404" s="89">
        <v>296783</v>
      </c>
      <c r="D1404" s="89">
        <v>100</v>
      </c>
      <c r="E1404" s="89">
        <v>2</v>
      </c>
      <c r="F1404" s="89"/>
      <c r="G1404" s="21" t="str">
        <f>INDEX(Partner_details[name], MATCH(ggPay[[#This Row],[payee]], Partner_details[user id], 0))</f>
        <v>Lyuba</v>
      </c>
      <c r="H1404" s="21" t="str">
        <f>INDEX(Partner_details[companyName], MATCH(ggPay[[#This Row],[payee]], Partner_details[user id], 0))</f>
        <v>Beer academy</v>
      </c>
      <c r="I1404" s="21" t="b">
        <f>ISNUMBER(MATCH(ggPay[[#This Row],[payer]], gg_teammates[ID], 0))</f>
        <v>1</v>
      </c>
      <c r="J1404" s="21" t="b">
        <f>OR(ISNUMBER(MATCH(ggPay[[#This Row],[payer]], $B$2:B1403, 0)), ISNUMBER(MATCH(ggPay[[#This Row],[payer]], B1405:$B$4998, 0)))</f>
        <v>1</v>
      </c>
      <c r="K1404" s="21" t="b">
        <v>0</v>
      </c>
      <c r="L1404" s="96" t="s">
        <v>5924</v>
      </c>
    </row>
    <row r="1405" spans="1:12">
      <c r="A1405" s="107" t="s">
        <v>18057</v>
      </c>
      <c r="B1405" s="89">
        <v>825186</v>
      </c>
      <c r="C1405" s="89">
        <v>296783</v>
      </c>
      <c r="D1405" s="89">
        <v>100</v>
      </c>
      <c r="E1405" s="89">
        <v>2</v>
      </c>
      <c r="F1405" s="89"/>
      <c r="G1405" s="21" t="str">
        <f>INDEX(Partner_details[name], MATCH(ggPay[[#This Row],[payee]], Partner_details[user id], 0))</f>
        <v>Lyuba</v>
      </c>
      <c r="H1405" s="21" t="str">
        <f>INDEX(Partner_details[companyName], MATCH(ggPay[[#This Row],[payee]], Partner_details[user id], 0))</f>
        <v>Beer academy</v>
      </c>
      <c r="I1405" s="21" t="b">
        <f>ISNUMBER(MATCH(ggPay[[#This Row],[payer]], gg_teammates[ID], 0))</f>
        <v>1</v>
      </c>
      <c r="J1405" s="21" t="b">
        <f>OR(ISNUMBER(MATCH(ggPay[[#This Row],[payer]], $B$2:B1404, 0)), ISNUMBER(MATCH(ggPay[[#This Row],[payer]], B1406:$B$4998, 0)))</f>
        <v>1</v>
      </c>
      <c r="K1405" s="21" t="b">
        <v>0</v>
      </c>
      <c r="L1405" s="96" t="s">
        <v>5924</v>
      </c>
    </row>
    <row r="1406" spans="1:12">
      <c r="A1406" s="107" t="s">
        <v>18058</v>
      </c>
      <c r="B1406" s="89">
        <v>147502</v>
      </c>
      <c r="C1406" s="89">
        <v>1091352</v>
      </c>
      <c r="D1406" s="89">
        <v>300</v>
      </c>
      <c r="E1406" s="89">
        <v>2</v>
      </c>
      <c r="F1406" s="89"/>
      <c r="G1406" s="21" t="str">
        <f>INDEX(Partner_details[name], MATCH(ggPay[[#This Row],[payee]], Partner_details[user id], 0))</f>
        <v>Paul Armenia</v>
      </c>
      <c r="H1406" s="21" t="str">
        <f>INDEX(Partner_details[companyName], MATCH(ggPay[[#This Row],[payee]], Partner_details[user id], 0))</f>
        <v>Paul</v>
      </c>
      <c r="I1406" s="21" t="b">
        <f>ISNUMBER(MATCH(ggPay[[#This Row],[payer]], gg_teammates[ID], 0))</f>
        <v>1</v>
      </c>
      <c r="J1406" s="21" t="b">
        <f>OR(ISNUMBER(MATCH(ggPay[[#This Row],[payer]], $B$2:B1405, 0)), ISNUMBER(MATCH(ggPay[[#This Row],[payer]], B1407:$B$4998, 0)))</f>
        <v>1</v>
      </c>
      <c r="K1406" s="21" t="b">
        <v>0</v>
      </c>
      <c r="L1406" s="96" t="s">
        <v>5924</v>
      </c>
    </row>
    <row r="1407" spans="1:12">
      <c r="A1407" s="107" t="s">
        <v>18059</v>
      </c>
      <c r="B1407" s="89">
        <v>162906</v>
      </c>
      <c r="C1407" s="89">
        <v>162906</v>
      </c>
      <c r="D1407" s="89">
        <v>10</v>
      </c>
      <c r="E1407" s="89">
        <v>2</v>
      </c>
      <c r="F1407" s="89"/>
      <c r="G1407" s="21" t="str">
        <f>INDEX(Partner_details[name], MATCH(ggPay[[#This Row],[payee]], Partner_details[user id], 0))</f>
        <v xml:space="preserve">Levon Gevorgyan </v>
      </c>
      <c r="H1407" s="21" t="str">
        <f>INDEX(Partner_details[companyName], MATCH(ggPay[[#This Row],[payee]], Partner_details[user id], 0))</f>
        <v>gg cjsc</v>
      </c>
      <c r="I1407" s="21" t="b">
        <f>ISNUMBER(MATCH(ggPay[[#This Row],[payer]], gg_teammates[ID], 0))</f>
        <v>1</v>
      </c>
      <c r="J1407" s="21" t="b">
        <f>OR(ISNUMBER(MATCH(ggPay[[#This Row],[payer]], $B$2:B1406, 0)), ISNUMBER(MATCH(ggPay[[#This Row],[payer]], B1408:$B$4998, 0)))</f>
        <v>1</v>
      </c>
      <c r="K1407" s="21" t="b">
        <v>0</v>
      </c>
      <c r="L1407" s="96" t="s">
        <v>5924</v>
      </c>
    </row>
    <row r="1408" spans="1:12">
      <c r="A1408" s="107" t="s">
        <v>18060</v>
      </c>
      <c r="B1408" s="89">
        <v>162906</v>
      </c>
      <c r="C1408" s="89">
        <v>162906</v>
      </c>
      <c r="D1408" s="89">
        <v>2</v>
      </c>
      <c r="E1408" s="89">
        <v>2</v>
      </c>
      <c r="F1408" s="89"/>
      <c r="G1408" s="21" t="str">
        <f>INDEX(Partner_details[name], MATCH(ggPay[[#This Row],[payee]], Partner_details[user id], 0))</f>
        <v xml:space="preserve">Levon Gevorgyan </v>
      </c>
      <c r="H1408" s="21" t="str">
        <f>INDEX(Partner_details[companyName], MATCH(ggPay[[#This Row],[payee]], Partner_details[user id], 0))</f>
        <v>gg cjsc</v>
      </c>
      <c r="I1408" s="21" t="b">
        <f>ISNUMBER(MATCH(ggPay[[#This Row],[payer]], gg_teammates[ID], 0))</f>
        <v>1</v>
      </c>
      <c r="J1408" s="21" t="b">
        <f>OR(ISNUMBER(MATCH(ggPay[[#This Row],[payer]], $B$2:B1407, 0)), ISNUMBER(MATCH(ggPay[[#This Row],[payer]], B1409:$B$4998, 0)))</f>
        <v>1</v>
      </c>
      <c r="K1408" s="21" t="b">
        <v>0</v>
      </c>
      <c r="L1408" s="96" t="s">
        <v>5924</v>
      </c>
    </row>
    <row r="1409" spans="1:12">
      <c r="A1409" s="107" t="s">
        <v>18061</v>
      </c>
      <c r="B1409" s="89">
        <v>162906</v>
      </c>
      <c r="C1409" s="89">
        <v>162906</v>
      </c>
      <c r="D1409" s="89">
        <v>1</v>
      </c>
      <c r="E1409" s="89">
        <v>2</v>
      </c>
      <c r="F1409" s="89"/>
      <c r="G1409" s="21" t="str">
        <f>INDEX(Partner_details[name], MATCH(ggPay[[#This Row],[payee]], Partner_details[user id], 0))</f>
        <v xml:space="preserve">Levon Gevorgyan </v>
      </c>
      <c r="H1409" s="21" t="str">
        <f>INDEX(Partner_details[companyName], MATCH(ggPay[[#This Row],[payee]], Partner_details[user id], 0))</f>
        <v>gg cjsc</v>
      </c>
      <c r="I1409" s="21" t="b">
        <f>ISNUMBER(MATCH(ggPay[[#This Row],[payer]], gg_teammates[ID], 0))</f>
        <v>1</v>
      </c>
      <c r="J1409" s="21" t="b">
        <f>OR(ISNUMBER(MATCH(ggPay[[#This Row],[payer]], $B$2:B1408, 0)), ISNUMBER(MATCH(ggPay[[#This Row],[payer]], B1410:$B$4998, 0)))</f>
        <v>1</v>
      </c>
      <c r="K1409" s="21" t="b">
        <v>0</v>
      </c>
      <c r="L1409" s="96" t="s">
        <v>5924</v>
      </c>
    </row>
    <row r="1410" spans="1:12">
      <c r="A1410" s="107" t="s">
        <v>18062</v>
      </c>
      <c r="B1410" s="89">
        <v>162906</v>
      </c>
      <c r="C1410" s="89">
        <v>162906</v>
      </c>
      <c r="D1410" s="89">
        <v>100</v>
      </c>
      <c r="E1410" s="89">
        <v>2</v>
      </c>
      <c r="F1410" s="89"/>
      <c r="G1410" s="21" t="str">
        <f>INDEX(Partner_details[name], MATCH(ggPay[[#This Row],[payee]], Partner_details[user id], 0))</f>
        <v xml:space="preserve">Levon Gevorgyan </v>
      </c>
      <c r="H1410" s="21" t="str">
        <f>INDEX(Partner_details[companyName], MATCH(ggPay[[#This Row],[payee]], Partner_details[user id], 0))</f>
        <v>gg cjsc</v>
      </c>
      <c r="I1410" s="21" t="b">
        <f>ISNUMBER(MATCH(ggPay[[#This Row],[payer]], gg_teammates[ID], 0))</f>
        <v>1</v>
      </c>
      <c r="J1410" s="21" t="b">
        <f>OR(ISNUMBER(MATCH(ggPay[[#This Row],[payer]], $B$2:B1409, 0)), ISNUMBER(MATCH(ggPay[[#This Row],[payer]], B1411:$B$4998, 0)))</f>
        <v>1</v>
      </c>
      <c r="K1410" s="21" t="b">
        <v>0</v>
      </c>
      <c r="L1410" s="96" t="s">
        <v>5924</v>
      </c>
    </row>
    <row r="1411" spans="1:12">
      <c r="A1411" s="107" t="s">
        <v>18063</v>
      </c>
      <c r="B1411" s="89">
        <v>162906</v>
      </c>
      <c r="C1411" s="89">
        <v>162906</v>
      </c>
      <c r="D1411" s="89">
        <v>1</v>
      </c>
      <c r="E1411" s="89">
        <v>2</v>
      </c>
      <c r="F1411" s="89"/>
      <c r="G1411" s="21" t="str">
        <f>INDEX(Partner_details[name], MATCH(ggPay[[#This Row],[payee]], Partner_details[user id], 0))</f>
        <v xml:space="preserve">Levon Gevorgyan </v>
      </c>
      <c r="H1411" s="21" t="str">
        <f>INDEX(Partner_details[companyName], MATCH(ggPay[[#This Row],[payee]], Partner_details[user id], 0))</f>
        <v>gg cjsc</v>
      </c>
      <c r="I1411" s="21" t="b">
        <f>ISNUMBER(MATCH(ggPay[[#This Row],[payer]], gg_teammates[ID], 0))</f>
        <v>1</v>
      </c>
      <c r="J1411" s="21" t="b">
        <f>OR(ISNUMBER(MATCH(ggPay[[#This Row],[payer]], $B$2:B1410, 0)), ISNUMBER(MATCH(ggPay[[#This Row],[payer]], B1412:$B$4998, 0)))</f>
        <v>1</v>
      </c>
      <c r="K1411" s="21" t="b">
        <v>0</v>
      </c>
      <c r="L1411" s="96" t="s">
        <v>5924</v>
      </c>
    </row>
    <row r="1412" spans="1:12">
      <c r="A1412" s="107" t="s">
        <v>18064</v>
      </c>
      <c r="B1412" s="89">
        <v>162906</v>
      </c>
      <c r="C1412" s="89">
        <v>162906</v>
      </c>
      <c r="D1412" s="89">
        <v>100</v>
      </c>
      <c r="E1412" s="89">
        <v>2</v>
      </c>
      <c r="F1412" s="89"/>
      <c r="G1412" s="21" t="str">
        <f>INDEX(Partner_details[name], MATCH(ggPay[[#This Row],[payee]], Partner_details[user id], 0))</f>
        <v xml:space="preserve">Levon Gevorgyan </v>
      </c>
      <c r="H1412" s="21" t="str">
        <f>INDEX(Partner_details[companyName], MATCH(ggPay[[#This Row],[payee]], Partner_details[user id], 0))</f>
        <v>gg cjsc</v>
      </c>
      <c r="I1412" s="21" t="b">
        <f>ISNUMBER(MATCH(ggPay[[#This Row],[payer]], gg_teammates[ID], 0))</f>
        <v>1</v>
      </c>
      <c r="J1412" s="21" t="b">
        <f>OR(ISNUMBER(MATCH(ggPay[[#This Row],[payer]], $B$2:B1411, 0)), ISNUMBER(MATCH(ggPay[[#This Row],[payer]], B1413:$B$4998, 0)))</f>
        <v>1</v>
      </c>
      <c r="K1412" s="21" t="b">
        <v>0</v>
      </c>
      <c r="L1412" s="96" t="s">
        <v>5924</v>
      </c>
    </row>
    <row r="1413" spans="1:12">
      <c r="A1413" s="107" t="s">
        <v>18065</v>
      </c>
      <c r="B1413" s="89">
        <v>162906</v>
      </c>
      <c r="C1413" s="89">
        <v>162906</v>
      </c>
      <c r="D1413" s="89">
        <v>100</v>
      </c>
      <c r="E1413" s="89">
        <v>2</v>
      </c>
      <c r="F1413" s="89"/>
      <c r="G1413" s="21" t="str">
        <f>INDEX(Partner_details[name], MATCH(ggPay[[#This Row],[payee]], Partner_details[user id], 0))</f>
        <v xml:space="preserve">Levon Gevorgyan </v>
      </c>
      <c r="H1413" s="21" t="str">
        <f>INDEX(Partner_details[companyName], MATCH(ggPay[[#This Row],[payee]], Partner_details[user id], 0))</f>
        <v>gg cjsc</v>
      </c>
      <c r="I1413" s="21" t="b">
        <f>ISNUMBER(MATCH(ggPay[[#This Row],[payer]], gg_teammates[ID], 0))</f>
        <v>1</v>
      </c>
      <c r="J1413" s="21" t="b">
        <f>OR(ISNUMBER(MATCH(ggPay[[#This Row],[payer]], $B$2:B1412, 0)), ISNUMBER(MATCH(ggPay[[#This Row],[payer]], B1414:$B$4998, 0)))</f>
        <v>1</v>
      </c>
      <c r="K1413" s="21" t="b">
        <v>0</v>
      </c>
      <c r="L1413" s="96" t="s">
        <v>5924</v>
      </c>
    </row>
    <row r="1414" spans="1:12">
      <c r="A1414" s="107" t="s">
        <v>18066</v>
      </c>
      <c r="B1414" s="89">
        <v>825186</v>
      </c>
      <c r="C1414" s="89">
        <v>21590</v>
      </c>
      <c r="D1414" s="89">
        <v>100</v>
      </c>
      <c r="E1414" s="89">
        <v>2</v>
      </c>
      <c r="F1414" s="89"/>
      <c r="G1414" s="21" t="str">
        <f>INDEX(Partner_details[name], MATCH(ggPay[[#This Row],[payee]], Partner_details[user id], 0))</f>
        <v>Սպասարկման թիմ</v>
      </c>
      <c r="H1414" s="21" t="str">
        <f>INDEX(Partner_details[companyName], MATCH(ggPay[[#This Row],[payee]], Partner_details[user id], 0))</f>
        <v>Machar</v>
      </c>
      <c r="I1414" s="21" t="b">
        <f>ISNUMBER(MATCH(ggPay[[#This Row],[payer]], gg_teammates[ID], 0))</f>
        <v>1</v>
      </c>
      <c r="J1414" s="21" t="b">
        <f>OR(ISNUMBER(MATCH(ggPay[[#This Row],[payer]], $B$2:B1413, 0)), ISNUMBER(MATCH(ggPay[[#This Row],[payer]], B1415:$B$4998, 0)))</f>
        <v>1</v>
      </c>
      <c r="K1414" s="21" t="b">
        <v>0</v>
      </c>
      <c r="L1414" s="96" t="s">
        <v>5924</v>
      </c>
    </row>
    <row r="1415" spans="1:12">
      <c r="A1415" s="107" t="s">
        <v>18067</v>
      </c>
      <c r="B1415" s="89">
        <v>162906</v>
      </c>
      <c r="C1415" s="89">
        <v>162906</v>
      </c>
      <c r="D1415" s="89">
        <v>1</v>
      </c>
      <c r="E1415" s="89">
        <v>2</v>
      </c>
      <c r="F1415" s="89"/>
      <c r="G1415" s="21" t="str">
        <f>INDEX(Partner_details[name], MATCH(ggPay[[#This Row],[payee]], Partner_details[user id], 0))</f>
        <v xml:space="preserve">Levon Gevorgyan </v>
      </c>
      <c r="H1415" s="21" t="str">
        <f>INDEX(Partner_details[companyName], MATCH(ggPay[[#This Row],[payee]], Partner_details[user id], 0))</f>
        <v>gg cjsc</v>
      </c>
      <c r="I1415" s="21" t="b">
        <f>ISNUMBER(MATCH(ggPay[[#This Row],[payer]], gg_teammates[ID], 0))</f>
        <v>1</v>
      </c>
      <c r="J1415" s="21" t="b">
        <f>OR(ISNUMBER(MATCH(ggPay[[#This Row],[payer]], $B$2:B1414, 0)), ISNUMBER(MATCH(ggPay[[#This Row],[payer]], B1416:$B$4998, 0)))</f>
        <v>1</v>
      </c>
      <c r="K1415" s="21" t="b">
        <v>0</v>
      </c>
      <c r="L1415" s="96" t="s">
        <v>5924</v>
      </c>
    </row>
    <row r="1416" spans="1:12">
      <c r="A1416" s="107" t="s">
        <v>18068</v>
      </c>
      <c r="B1416" s="89">
        <v>162906</v>
      </c>
      <c r="C1416" s="89">
        <v>162906</v>
      </c>
      <c r="D1416" s="89">
        <v>1</v>
      </c>
      <c r="E1416" s="89">
        <v>2</v>
      </c>
      <c r="F1416" s="89"/>
      <c r="G1416" s="21" t="str">
        <f>INDEX(Partner_details[name], MATCH(ggPay[[#This Row],[payee]], Partner_details[user id], 0))</f>
        <v xml:space="preserve">Levon Gevorgyan </v>
      </c>
      <c r="H1416" s="21" t="str">
        <f>INDEX(Partner_details[companyName], MATCH(ggPay[[#This Row],[payee]], Partner_details[user id], 0))</f>
        <v>gg cjsc</v>
      </c>
      <c r="I1416" s="21" t="b">
        <f>ISNUMBER(MATCH(ggPay[[#This Row],[payer]], gg_teammates[ID], 0))</f>
        <v>1</v>
      </c>
      <c r="J1416" s="21" t="b">
        <f>OR(ISNUMBER(MATCH(ggPay[[#This Row],[payer]], $B$2:B1415, 0)), ISNUMBER(MATCH(ggPay[[#This Row],[payer]], B1417:$B$4998, 0)))</f>
        <v>1</v>
      </c>
      <c r="K1416" s="21" t="b">
        <v>0</v>
      </c>
      <c r="L1416" s="96" t="s">
        <v>5924</v>
      </c>
    </row>
    <row r="1417" spans="1:12">
      <c r="A1417" s="107" t="s">
        <v>18069</v>
      </c>
      <c r="B1417" s="89">
        <v>162906</v>
      </c>
      <c r="C1417" s="89">
        <v>162906</v>
      </c>
      <c r="D1417" s="89">
        <v>1</v>
      </c>
      <c r="E1417" s="89">
        <v>2</v>
      </c>
      <c r="F1417" s="89"/>
      <c r="G1417" s="21" t="str">
        <f>INDEX(Partner_details[name], MATCH(ggPay[[#This Row],[payee]], Partner_details[user id], 0))</f>
        <v xml:space="preserve">Levon Gevorgyan </v>
      </c>
      <c r="H1417" s="21" t="str">
        <f>INDEX(Partner_details[companyName], MATCH(ggPay[[#This Row],[payee]], Partner_details[user id], 0))</f>
        <v>gg cjsc</v>
      </c>
      <c r="I1417" s="21" t="b">
        <f>ISNUMBER(MATCH(ggPay[[#This Row],[payer]], gg_teammates[ID], 0))</f>
        <v>1</v>
      </c>
      <c r="J1417" s="21" t="b">
        <f>OR(ISNUMBER(MATCH(ggPay[[#This Row],[payer]], $B$2:B1416, 0)), ISNUMBER(MATCH(ggPay[[#This Row],[payer]], B1418:$B$4998, 0)))</f>
        <v>1</v>
      </c>
      <c r="K1417" s="21" t="b">
        <v>0</v>
      </c>
      <c r="L1417" s="96" t="s">
        <v>5924</v>
      </c>
    </row>
    <row r="1418" spans="1:12">
      <c r="A1418" s="107" t="s">
        <v>18070</v>
      </c>
      <c r="B1418" s="89">
        <v>186350</v>
      </c>
      <c r="C1418" s="89">
        <v>6596</v>
      </c>
      <c r="D1418" s="89">
        <v>500</v>
      </c>
      <c r="E1418" s="89">
        <v>2</v>
      </c>
      <c r="F1418" s="89"/>
      <c r="G1418" s="21" t="str">
        <f>INDEX(Partner_details[name], MATCH(ggPay[[#This Row],[payee]], Partner_details[user id], 0))</f>
        <v>Ethnoraph</v>
      </c>
      <c r="H1418" s="21" t="str">
        <f>INDEX(Partner_details[companyName], MATCH(ggPay[[#This Row],[payee]], Partner_details[user id], 0))</f>
        <v>Beer Academy</v>
      </c>
      <c r="I1418" s="21" t="b">
        <f>ISNUMBER(MATCH(ggPay[[#This Row],[payer]], gg_teammates[ID], 0))</f>
        <v>0</v>
      </c>
      <c r="J1418" s="21" t="b">
        <f>OR(ISNUMBER(MATCH(ggPay[[#This Row],[payer]], $B$2:B1417, 0)), ISNUMBER(MATCH(ggPay[[#This Row],[payer]], B1419:$B$4998, 0)))</f>
        <v>0</v>
      </c>
      <c r="K1418" s="21" t="b">
        <v>1</v>
      </c>
      <c r="L1418" s="96" t="s">
        <v>5924</v>
      </c>
    </row>
    <row r="1419" spans="1:12">
      <c r="A1419" s="107" t="s">
        <v>18071</v>
      </c>
      <c r="B1419" s="89">
        <v>825186</v>
      </c>
      <c r="C1419" s="89">
        <v>854630</v>
      </c>
      <c r="D1419" s="89">
        <v>500</v>
      </c>
      <c r="E1419" s="89">
        <v>2</v>
      </c>
      <c r="F1419" s="89"/>
      <c r="G1419" s="21" t="str">
        <f>INDEX(Partner_details[name], MATCH(ggPay[[#This Row],[payee]], Partner_details[user id], 0))</f>
        <v>Lina</v>
      </c>
      <c r="H1419" s="21" t="str">
        <f>INDEX(Partner_details[companyName], MATCH(ggPay[[#This Row],[payee]], Partner_details[user id], 0))</f>
        <v>gg cjsc</v>
      </c>
      <c r="I1419" s="21" t="b">
        <f>ISNUMBER(MATCH(ggPay[[#This Row],[payer]], gg_teammates[ID], 0))</f>
        <v>1</v>
      </c>
      <c r="J1419" s="21" t="b">
        <f>OR(ISNUMBER(MATCH(ggPay[[#This Row],[payer]], $B$2:B1418, 0)), ISNUMBER(MATCH(ggPay[[#This Row],[payer]], B1420:$B$4998, 0)))</f>
        <v>1</v>
      </c>
      <c r="K1419" s="21" t="b">
        <v>0</v>
      </c>
      <c r="L1419" s="96" t="s">
        <v>5924</v>
      </c>
    </row>
    <row r="1420" spans="1:12">
      <c r="A1420" s="107" t="s">
        <v>18072</v>
      </c>
      <c r="B1420" s="89">
        <v>825186</v>
      </c>
      <c r="C1420" s="89">
        <v>54916</v>
      </c>
      <c r="D1420" s="89">
        <v>100</v>
      </c>
      <c r="E1420" s="89">
        <v>2</v>
      </c>
      <c r="F1420" s="89"/>
      <c r="G1420" s="21" t="str">
        <f>INDEX(Partner_details[name], MATCH(ggPay[[#This Row],[payee]], Partner_details[user id], 0))</f>
        <v>Epos</v>
      </c>
      <c r="H1420" s="21" t="str">
        <f>INDEX(Partner_details[companyName], MATCH(ggPay[[#This Row],[payee]], Partner_details[user id], 0))</f>
        <v>Beer Academy</v>
      </c>
      <c r="I1420" s="21" t="b">
        <f>ISNUMBER(MATCH(ggPay[[#This Row],[payer]], gg_teammates[ID], 0))</f>
        <v>1</v>
      </c>
      <c r="J1420" s="21" t="b">
        <f>OR(ISNUMBER(MATCH(ggPay[[#This Row],[payer]], $B$2:B1419, 0)), ISNUMBER(MATCH(ggPay[[#This Row],[payer]], B1421:$B$4998, 0)))</f>
        <v>1</v>
      </c>
      <c r="K1420" s="21" t="b">
        <v>0</v>
      </c>
      <c r="L1420" s="96" t="s">
        <v>5924</v>
      </c>
    </row>
    <row r="1421" spans="1:12">
      <c r="A1421" s="107" t="s">
        <v>18073</v>
      </c>
      <c r="B1421" s="89">
        <v>825186</v>
      </c>
      <c r="C1421" s="89">
        <v>6596</v>
      </c>
      <c r="D1421" s="89">
        <v>100</v>
      </c>
      <c r="E1421" s="89">
        <v>2</v>
      </c>
      <c r="F1421" s="89"/>
      <c r="G1421" s="21" t="str">
        <f>INDEX(Partner_details[name], MATCH(ggPay[[#This Row],[payee]], Partner_details[user id], 0))</f>
        <v>Ethnoraph</v>
      </c>
      <c r="H1421" s="21" t="str">
        <f>INDEX(Partner_details[companyName], MATCH(ggPay[[#This Row],[payee]], Partner_details[user id], 0))</f>
        <v>Beer Academy</v>
      </c>
      <c r="I1421" s="21" t="b">
        <f>ISNUMBER(MATCH(ggPay[[#This Row],[payer]], gg_teammates[ID], 0))</f>
        <v>1</v>
      </c>
      <c r="J1421" s="21" t="b">
        <f>OR(ISNUMBER(MATCH(ggPay[[#This Row],[payer]], $B$2:B1420, 0)), ISNUMBER(MATCH(ggPay[[#This Row],[payer]], B1422:$B$4998, 0)))</f>
        <v>1</v>
      </c>
      <c r="K1421" s="21" t="b">
        <v>0</v>
      </c>
      <c r="L1421" s="96" t="s">
        <v>5924</v>
      </c>
    </row>
    <row r="1422" spans="1:12">
      <c r="A1422" s="107" t="s">
        <v>18074</v>
      </c>
      <c r="B1422" s="89">
        <v>798</v>
      </c>
      <c r="C1422" s="89">
        <v>80996</v>
      </c>
      <c r="D1422" s="89">
        <v>500</v>
      </c>
      <c r="E1422" s="89">
        <v>2</v>
      </c>
      <c r="F1422" s="89"/>
      <c r="G1422" s="21" t="str">
        <f>INDEX(Partner_details[name], MATCH(ggPay[[#This Row],[payee]], Partner_details[user id], 0))</f>
        <v>Lumen Coffee</v>
      </c>
      <c r="H1422" s="21" t="str">
        <f>INDEX(Partner_details[companyName], MATCH(ggPay[[#This Row],[payee]], Partner_details[user id], 0))</f>
        <v>Lumen Coffee</v>
      </c>
      <c r="I1422" s="21" t="b">
        <f>ISNUMBER(MATCH(ggPay[[#This Row],[payer]], gg_teammates[ID], 0))</f>
        <v>1</v>
      </c>
      <c r="J1422" s="21" t="b">
        <f>OR(ISNUMBER(MATCH(ggPay[[#This Row],[payer]], $B$2:B1421, 0)), ISNUMBER(MATCH(ggPay[[#This Row],[payer]], B1423:$B$4998, 0)))</f>
        <v>1</v>
      </c>
      <c r="K1422" s="21" t="b">
        <v>0</v>
      </c>
      <c r="L1422" s="96" t="s">
        <v>5924</v>
      </c>
    </row>
    <row r="1423" spans="1:12">
      <c r="A1423" s="107" t="s">
        <v>18074</v>
      </c>
      <c r="B1423" s="89">
        <v>231060</v>
      </c>
      <c r="C1423" s="89">
        <v>80996</v>
      </c>
      <c r="D1423" s="89">
        <v>500</v>
      </c>
      <c r="E1423" s="89">
        <v>2</v>
      </c>
      <c r="F1423" s="89"/>
      <c r="G1423" s="21" t="str">
        <f>INDEX(Partner_details[name], MATCH(ggPay[[#This Row],[payee]], Partner_details[user id], 0))</f>
        <v>Lumen Coffee</v>
      </c>
      <c r="H1423" s="21" t="str">
        <f>INDEX(Partner_details[companyName], MATCH(ggPay[[#This Row],[payee]], Partner_details[user id], 0))</f>
        <v>Lumen Coffee</v>
      </c>
      <c r="I1423" s="21" t="b">
        <f>ISNUMBER(MATCH(ggPay[[#This Row],[payer]], gg_teammates[ID], 0))</f>
        <v>1</v>
      </c>
      <c r="J1423" s="21" t="b">
        <f>OR(ISNUMBER(MATCH(ggPay[[#This Row],[payer]], $B$2:B1422, 0)), ISNUMBER(MATCH(ggPay[[#This Row],[payer]], B1424:$B$4998, 0)))</f>
        <v>1</v>
      </c>
      <c r="K1423" s="21" t="b">
        <v>0</v>
      </c>
      <c r="L1423" s="96" t="s">
        <v>5924</v>
      </c>
    </row>
    <row r="1424" spans="1:12">
      <c r="A1424" s="107" t="s">
        <v>18075</v>
      </c>
      <c r="B1424" s="89">
        <v>54916</v>
      </c>
      <c r="C1424" s="89">
        <v>6596</v>
      </c>
      <c r="D1424" s="89">
        <v>100</v>
      </c>
      <c r="E1424" s="89">
        <v>2</v>
      </c>
      <c r="F1424" s="89"/>
      <c r="G1424" s="21" t="str">
        <f>INDEX(Partner_details[name], MATCH(ggPay[[#This Row],[payee]], Partner_details[user id], 0))</f>
        <v>Ethnoraph</v>
      </c>
      <c r="H1424" s="21" t="str">
        <f>INDEX(Partner_details[companyName], MATCH(ggPay[[#This Row],[payee]], Partner_details[user id], 0))</f>
        <v>Beer Academy</v>
      </c>
      <c r="I1424" s="21" t="b">
        <f>ISNUMBER(MATCH(ggPay[[#This Row],[payer]], gg_teammates[ID], 0))</f>
        <v>0</v>
      </c>
      <c r="J1424" s="21" t="b">
        <f>OR(ISNUMBER(MATCH(ggPay[[#This Row],[payer]], $B$2:B1423, 0)), ISNUMBER(MATCH(ggPay[[#This Row],[payer]], B1425:$B$4998, 0)))</f>
        <v>0</v>
      </c>
      <c r="K1424" s="21" t="b">
        <v>0</v>
      </c>
      <c r="L1424" s="96" t="s">
        <v>5924</v>
      </c>
    </row>
    <row r="1425" spans="1:12">
      <c r="A1425" s="107" t="s">
        <v>18076</v>
      </c>
      <c r="B1425" s="89">
        <v>162906</v>
      </c>
      <c r="C1425" s="89">
        <v>162906</v>
      </c>
      <c r="D1425" s="89">
        <v>1</v>
      </c>
      <c r="E1425" s="89">
        <v>2</v>
      </c>
      <c r="F1425" s="89"/>
      <c r="G1425" s="21" t="str">
        <f>INDEX(Partner_details[name], MATCH(ggPay[[#This Row],[payee]], Partner_details[user id], 0))</f>
        <v xml:space="preserve">Levon Gevorgyan </v>
      </c>
      <c r="H1425" s="21" t="str">
        <f>INDEX(Partner_details[companyName], MATCH(ggPay[[#This Row],[payee]], Partner_details[user id], 0))</f>
        <v>gg cjsc</v>
      </c>
      <c r="I1425" s="21" t="b">
        <f>ISNUMBER(MATCH(ggPay[[#This Row],[payer]], gg_teammates[ID], 0))</f>
        <v>1</v>
      </c>
      <c r="J1425" s="21" t="b">
        <f>OR(ISNUMBER(MATCH(ggPay[[#This Row],[payer]], $B$2:B1424, 0)), ISNUMBER(MATCH(ggPay[[#This Row],[payer]], B1426:$B$4998, 0)))</f>
        <v>1</v>
      </c>
      <c r="K1425" s="21" t="b">
        <v>0</v>
      </c>
      <c r="L1425" s="96" t="s">
        <v>5924</v>
      </c>
    </row>
    <row r="1426" spans="1:12">
      <c r="A1426" s="107" t="s">
        <v>18077</v>
      </c>
      <c r="B1426" s="89">
        <v>135237</v>
      </c>
      <c r="C1426" s="89">
        <v>105886</v>
      </c>
      <c r="D1426" s="89">
        <v>5000</v>
      </c>
      <c r="E1426" s="89">
        <v>2</v>
      </c>
      <c r="F1426" s="89"/>
      <c r="G1426" s="21" t="str">
        <f>INDEX(Partner_details[name], MATCH(ggPay[[#This Row],[payee]], Partner_details[user id], 0))</f>
        <v>Mov</v>
      </c>
      <c r="H1426" s="21" t="str">
        <f>INDEX(Partner_details[companyName], MATCH(ggPay[[#This Row],[payee]], Partner_details[user id], 0))</f>
        <v>Avetis Grigoryan</v>
      </c>
      <c r="I1426" s="21" t="b">
        <f>ISNUMBER(MATCH(ggPay[[#This Row],[payer]], gg_teammates[ID], 0))</f>
        <v>0</v>
      </c>
      <c r="J1426" s="21" t="b">
        <f>OR(ISNUMBER(MATCH(ggPay[[#This Row],[payer]], $B$2:B1425, 0)), ISNUMBER(MATCH(ggPay[[#This Row],[payer]], B1427:$B$4998, 0)))</f>
        <v>0</v>
      </c>
      <c r="K1426" s="21" t="b">
        <v>1</v>
      </c>
      <c r="L1426" s="96" t="s">
        <v>5924</v>
      </c>
    </row>
    <row r="1427" spans="1:12">
      <c r="A1427" s="107" t="s">
        <v>18078</v>
      </c>
      <c r="B1427" s="89">
        <v>685480</v>
      </c>
      <c r="C1427" s="89">
        <v>1091352</v>
      </c>
      <c r="D1427" s="89">
        <v>500</v>
      </c>
      <c r="E1427" s="89">
        <v>2</v>
      </c>
      <c r="F1427" s="89"/>
      <c r="G1427" s="21" t="str">
        <f>INDEX(Partner_details[name], MATCH(ggPay[[#This Row],[payee]], Partner_details[user id], 0))</f>
        <v>Paul Armenia</v>
      </c>
      <c r="H1427" s="21" t="str">
        <f>INDEX(Partner_details[companyName], MATCH(ggPay[[#This Row],[payee]], Partner_details[user id], 0))</f>
        <v>Paul</v>
      </c>
      <c r="I1427" s="21" t="b">
        <f>ISNUMBER(MATCH(ggPay[[#This Row],[payer]], gg_teammates[ID], 0))</f>
        <v>1</v>
      </c>
      <c r="J1427" s="21" t="b">
        <f>OR(ISNUMBER(MATCH(ggPay[[#This Row],[payer]], $B$2:B1426, 0)), ISNUMBER(MATCH(ggPay[[#This Row],[payer]], B1428:$B$4998, 0)))</f>
        <v>1</v>
      </c>
      <c r="K1427" s="21" t="b">
        <v>0</v>
      </c>
      <c r="L1427" s="96" t="s">
        <v>5924</v>
      </c>
    </row>
    <row r="1428" spans="1:12">
      <c r="A1428" s="107" t="s">
        <v>18079</v>
      </c>
      <c r="B1428" s="89">
        <v>1095591</v>
      </c>
      <c r="C1428" s="89">
        <v>1091356</v>
      </c>
      <c r="D1428" s="89">
        <v>1000</v>
      </c>
      <c r="E1428" s="89">
        <v>2</v>
      </c>
      <c r="F1428" s="89"/>
      <c r="G1428" s="21" t="str">
        <f>INDEX(Partner_details[name], MATCH(ggPay[[#This Row],[payee]], Partner_details[user id], 0))</f>
        <v>Malocco</v>
      </c>
      <c r="H1428" s="21" t="str">
        <f>INDEX(Partner_details[companyName], MATCH(ggPay[[#This Row],[payee]], Partner_details[user id], 0))</f>
        <v>Malocco</v>
      </c>
      <c r="I1428" s="21" t="b">
        <f>ISNUMBER(MATCH(ggPay[[#This Row],[payer]], gg_teammates[ID], 0))</f>
        <v>0</v>
      </c>
      <c r="J1428" s="21" t="b">
        <f>OR(ISNUMBER(MATCH(ggPay[[#This Row],[payer]], $B$2:B1427, 0)), ISNUMBER(MATCH(ggPay[[#This Row],[payer]], B1429:$B$4998, 0)))</f>
        <v>0</v>
      </c>
      <c r="K1428" s="21" t="b">
        <v>1</v>
      </c>
      <c r="L1428" s="96" t="s">
        <v>5924</v>
      </c>
    </row>
    <row r="1429" spans="1:12">
      <c r="A1429" s="107" t="s">
        <v>18080</v>
      </c>
      <c r="B1429" s="89">
        <v>127955</v>
      </c>
      <c r="C1429" s="89">
        <v>80729</v>
      </c>
      <c r="D1429" s="89">
        <v>1000</v>
      </c>
      <c r="E1429" s="89">
        <v>2</v>
      </c>
      <c r="F1429" s="89"/>
      <c r="G1429" s="21" t="str">
        <f>INDEX(Partner_details[name], MATCH(ggPay[[#This Row],[payee]], Partner_details[user id], 0))</f>
        <v>SUNRISE NOYLAND</v>
      </c>
      <c r="H1429" s="21" t="str">
        <f>INDEX(Partner_details[companyName], MATCH(ggPay[[#This Row],[payee]], Partner_details[user id], 0))</f>
        <v>Sunrise noyland</v>
      </c>
      <c r="I1429" s="21" t="b">
        <f>ISNUMBER(MATCH(ggPay[[#This Row],[payer]], gg_teammates[ID], 0))</f>
        <v>0</v>
      </c>
      <c r="J1429" s="21" t="b">
        <f>OR(ISNUMBER(MATCH(ggPay[[#This Row],[payer]], $B$2:B1428, 0)), ISNUMBER(MATCH(ggPay[[#This Row],[payer]], B1430:$B$4998, 0)))</f>
        <v>0</v>
      </c>
      <c r="K1429" s="21" t="b">
        <v>1</v>
      </c>
      <c r="L1429" s="96" t="s">
        <v>5924</v>
      </c>
    </row>
    <row r="1430" spans="1:12">
      <c r="A1430" s="107" t="s">
        <v>18081</v>
      </c>
      <c r="B1430" s="89">
        <v>825186</v>
      </c>
      <c r="C1430" s="89">
        <v>625369</v>
      </c>
      <c r="D1430" s="89">
        <v>500</v>
      </c>
      <c r="E1430" s="89">
        <v>2</v>
      </c>
      <c r="F1430" s="89"/>
      <c r="G1430" s="21" t="str">
        <f>INDEX(Partner_details[name], MATCH(ggPay[[#This Row],[payee]], Partner_details[user id], 0))</f>
        <v>Lilit Nersisyan</v>
      </c>
      <c r="H1430" s="21" t="str">
        <f>INDEX(Partner_details[companyName], MATCH(ggPay[[#This Row],[payee]], Partner_details[user id], 0))</f>
        <v>gg cjsc</v>
      </c>
      <c r="I1430" s="21" t="b">
        <f>ISNUMBER(MATCH(ggPay[[#This Row],[payer]], gg_teammates[ID], 0))</f>
        <v>1</v>
      </c>
      <c r="J1430" s="21" t="b">
        <f>OR(ISNUMBER(MATCH(ggPay[[#This Row],[payer]], $B$2:B1429, 0)), ISNUMBER(MATCH(ggPay[[#This Row],[payer]], B1431:$B$4998, 0)))</f>
        <v>1</v>
      </c>
      <c r="K1430" s="21" t="b">
        <v>0</v>
      </c>
      <c r="L1430" s="96" t="s">
        <v>5924</v>
      </c>
    </row>
    <row r="1431" spans="1:12">
      <c r="A1431" s="107" t="s">
        <v>18082</v>
      </c>
      <c r="B1431" s="89">
        <v>110902</v>
      </c>
      <c r="C1431" s="89">
        <v>757086</v>
      </c>
      <c r="D1431" s="89">
        <v>500</v>
      </c>
      <c r="E1431" s="89">
        <v>2</v>
      </c>
      <c r="F1431" s="89"/>
      <c r="G1431" s="21" t="str">
        <f>INDEX(Partner_details[name], MATCH(ggPay[[#This Row],[payee]], Partner_details[user id], 0))</f>
        <v>Elen</v>
      </c>
      <c r="H1431" s="21" t="str">
        <f>INDEX(Partner_details[companyName], MATCH(ggPay[[#This Row],[payee]], Partner_details[user id], 0))</f>
        <v>Lumen Coffee</v>
      </c>
      <c r="I1431" s="21" t="b">
        <f>ISNUMBER(MATCH(ggPay[[#This Row],[payer]], gg_teammates[ID], 0))</f>
        <v>0</v>
      </c>
      <c r="J1431" s="21" t="b">
        <f>OR(ISNUMBER(MATCH(ggPay[[#This Row],[payer]], $B$2:B1430, 0)), ISNUMBER(MATCH(ggPay[[#This Row],[payer]], B1432:$B$4998, 0)))</f>
        <v>1</v>
      </c>
      <c r="K1431" s="21" t="b">
        <v>0</v>
      </c>
      <c r="L1431" s="96" t="s">
        <v>5924</v>
      </c>
    </row>
    <row r="1432" spans="1:12">
      <c r="A1432" s="107" t="s">
        <v>18083</v>
      </c>
      <c r="B1432" s="89">
        <v>443354</v>
      </c>
      <c r="C1432" s="89">
        <v>757086</v>
      </c>
      <c r="D1432" s="89">
        <v>1000</v>
      </c>
      <c r="E1432" s="89">
        <v>2</v>
      </c>
      <c r="F1432" s="89"/>
      <c r="G1432" s="21" t="str">
        <f>INDEX(Partner_details[name], MATCH(ggPay[[#This Row],[payee]], Partner_details[user id], 0))</f>
        <v>Elen</v>
      </c>
      <c r="H1432" s="21" t="str">
        <f>INDEX(Partner_details[companyName], MATCH(ggPay[[#This Row],[payee]], Partner_details[user id], 0))</f>
        <v>Lumen Coffee</v>
      </c>
      <c r="I1432" s="21" t="b">
        <f>ISNUMBER(MATCH(ggPay[[#This Row],[payer]], gg_teammates[ID], 0))</f>
        <v>0</v>
      </c>
      <c r="J1432" s="21" t="b">
        <f>OR(ISNUMBER(MATCH(ggPay[[#This Row],[payer]], $B$2:B1431, 0)), ISNUMBER(MATCH(ggPay[[#This Row],[payer]], B1433:$B$4998, 0)))</f>
        <v>0</v>
      </c>
      <c r="K1432" s="21" t="b">
        <v>1</v>
      </c>
      <c r="L1432" s="96" t="s">
        <v>5924</v>
      </c>
    </row>
    <row r="1433" spans="1:12">
      <c r="A1433" s="107" t="s">
        <v>18084</v>
      </c>
      <c r="B1433" s="89">
        <v>798</v>
      </c>
      <c r="C1433" s="89">
        <v>825186</v>
      </c>
      <c r="D1433" s="89">
        <v>300</v>
      </c>
      <c r="E1433" s="89">
        <v>2</v>
      </c>
      <c r="F1433" s="89"/>
      <c r="G1433" s="21" t="str">
        <f>INDEX(Partner_details[name], MATCH(ggPay[[#This Row],[payee]], Partner_details[user id], 0))</f>
        <v>Tigran</v>
      </c>
      <c r="H1433" s="21" t="str">
        <f>INDEX(Partner_details[companyName], MATCH(ggPay[[#This Row],[payee]], Partner_details[user id], 0))</f>
        <v>gg cjsc</v>
      </c>
      <c r="I1433" s="21" t="b">
        <f>ISNUMBER(MATCH(ggPay[[#This Row],[payer]], gg_teammates[ID], 0))</f>
        <v>1</v>
      </c>
      <c r="J1433" s="21" t="b">
        <f>OR(ISNUMBER(MATCH(ggPay[[#This Row],[payer]], $B$2:B1432, 0)), ISNUMBER(MATCH(ggPay[[#This Row],[payer]], B1434:$B$4998, 0)))</f>
        <v>1</v>
      </c>
      <c r="K1433" s="21" t="b">
        <v>0</v>
      </c>
      <c r="L1433" s="96" t="s">
        <v>5924</v>
      </c>
    </row>
    <row r="1434" spans="1:12">
      <c r="A1434" s="107" t="s">
        <v>18085</v>
      </c>
      <c r="B1434" s="89">
        <v>825186</v>
      </c>
      <c r="C1434" s="89">
        <v>825186</v>
      </c>
      <c r="D1434" s="89">
        <v>300</v>
      </c>
      <c r="E1434" s="89">
        <v>2</v>
      </c>
      <c r="F1434" s="89"/>
      <c r="G1434" s="21" t="str">
        <f>INDEX(Partner_details[name], MATCH(ggPay[[#This Row],[payee]], Partner_details[user id], 0))</f>
        <v>Tigran</v>
      </c>
      <c r="H1434" s="21" t="str">
        <f>INDEX(Partner_details[companyName], MATCH(ggPay[[#This Row],[payee]], Partner_details[user id], 0))</f>
        <v>gg cjsc</v>
      </c>
      <c r="I1434" s="21" t="b">
        <f>ISNUMBER(MATCH(ggPay[[#This Row],[payer]], gg_teammates[ID], 0))</f>
        <v>1</v>
      </c>
      <c r="J1434" s="21" t="b">
        <f>OR(ISNUMBER(MATCH(ggPay[[#This Row],[payer]], $B$2:B1433, 0)), ISNUMBER(MATCH(ggPay[[#This Row],[payer]], B1435:$B$4998, 0)))</f>
        <v>1</v>
      </c>
      <c r="K1434" s="21" t="b">
        <v>0</v>
      </c>
      <c r="L1434" s="96" t="s">
        <v>5924</v>
      </c>
    </row>
    <row r="1435" spans="1:12">
      <c r="A1435" s="107" t="s">
        <v>18086</v>
      </c>
      <c r="B1435" s="89">
        <v>1095232</v>
      </c>
      <c r="C1435" s="89">
        <v>1091356</v>
      </c>
      <c r="D1435" s="89">
        <v>1800</v>
      </c>
      <c r="E1435" s="89">
        <v>2</v>
      </c>
      <c r="F1435" s="89"/>
      <c r="G1435" s="21" t="str">
        <f>INDEX(Partner_details[name], MATCH(ggPay[[#This Row],[payee]], Partner_details[user id], 0))</f>
        <v>Malocco</v>
      </c>
      <c r="H1435" s="21" t="str">
        <f>INDEX(Partner_details[companyName], MATCH(ggPay[[#This Row],[payee]], Partner_details[user id], 0))</f>
        <v>Malocco</v>
      </c>
      <c r="I1435" s="21" t="b">
        <f>ISNUMBER(MATCH(ggPay[[#This Row],[payer]], gg_teammates[ID], 0))</f>
        <v>0</v>
      </c>
      <c r="J1435" s="21" t="b">
        <f>OR(ISNUMBER(MATCH(ggPay[[#This Row],[payer]], $B$2:B1434, 0)), ISNUMBER(MATCH(ggPay[[#This Row],[payer]], B1436:$B$4998, 0)))</f>
        <v>0</v>
      </c>
      <c r="K1435" s="21" t="b">
        <v>1</v>
      </c>
      <c r="L1435" s="96" t="s">
        <v>5924</v>
      </c>
    </row>
    <row r="1436" spans="1:12">
      <c r="A1436" s="107" t="s">
        <v>18087</v>
      </c>
      <c r="B1436" s="89">
        <v>137085</v>
      </c>
      <c r="C1436" s="89">
        <v>527526</v>
      </c>
      <c r="D1436" s="89">
        <v>2000</v>
      </c>
      <c r="E1436" s="89">
        <v>2</v>
      </c>
      <c r="F1436" s="89"/>
      <c r="G1436" s="21" t="str">
        <f>INDEX(Partner_details[name], MATCH(ggPay[[#This Row],[payee]], Partner_details[user id], 0))</f>
        <v>Bardak</v>
      </c>
      <c r="H1436" s="21" t="str">
        <f>INDEX(Partner_details[companyName], MATCH(ggPay[[#This Row],[payee]], Partner_details[user id], 0))</f>
        <v>Bardak</v>
      </c>
      <c r="I1436" s="21" t="b">
        <f>ISNUMBER(MATCH(ggPay[[#This Row],[payer]], gg_teammates[ID], 0))</f>
        <v>0</v>
      </c>
      <c r="J1436" s="21" t="b">
        <f>OR(ISNUMBER(MATCH(ggPay[[#This Row],[payer]], $B$2:B1435, 0)), ISNUMBER(MATCH(ggPay[[#This Row],[payer]], B1437:$B$4998, 0)))</f>
        <v>0</v>
      </c>
      <c r="K1436" s="21" t="b">
        <v>1</v>
      </c>
      <c r="L1436" s="96" t="s">
        <v>5924</v>
      </c>
    </row>
    <row r="1437" spans="1:12">
      <c r="A1437" s="107" t="s">
        <v>18088</v>
      </c>
      <c r="B1437" s="89">
        <v>3065</v>
      </c>
      <c r="C1437" s="89">
        <v>1091356</v>
      </c>
      <c r="D1437" s="89">
        <v>300</v>
      </c>
      <c r="E1437" s="89">
        <v>2</v>
      </c>
      <c r="F1437" s="89"/>
      <c r="G1437" s="21" t="str">
        <f>INDEX(Partner_details[name], MATCH(ggPay[[#This Row],[payee]], Partner_details[user id], 0))</f>
        <v>Malocco</v>
      </c>
      <c r="H1437" s="21" t="str">
        <f>INDEX(Partner_details[companyName], MATCH(ggPay[[#This Row],[payee]], Partner_details[user id], 0))</f>
        <v>Malocco</v>
      </c>
      <c r="I1437" s="21" t="b">
        <f>ISNUMBER(MATCH(ggPay[[#This Row],[payer]], gg_teammates[ID], 0))</f>
        <v>1</v>
      </c>
      <c r="J1437" s="21" t="b">
        <f>OR(ISNUMBER(MATCH(ggPay[[#This Row],[payer]], $B$2:B1436, 0)), ISNUMBER(MATCH(ggPay[[#This Row],[payer]], B1438:$B$4998, 0)))</f>
        <v>1</v>
      </c>
      <c r="K1437" s="21" t="b">
        <v>0</v>
      </c>
      <c r="L1437" s="96" t="s">
        <v>5924</v>
      </c>
    </row>
    <row r="1438" spans="1:12">
      <c r="A1438" s="107" t="s">
        <v>18089</v>
      </c>
      <c r="B1438" s="89">
        <v>135322</v>
      </c>
      <c r="C1438" s="89">
        <v>1091356</v>
      </c>
      <c r="D1438" s="89">
        <v>1000</v>
      </c>
      <c r="E1438" s="89">
        <v>2</v>
      </c>
      <c r="F1438" s="89"/>
      <c r="G1438" s="21" t="str">
        <f>INDEX(Partner_details[name], MATCH(ggPay[[#This Row],[payee]], Partner_details[user id], 0))</f>
        <v>Malocco</v>
      </c>
      <c r="H1438" s="21" t="str">
        <f>INDEX(Partner_details[companyName], MATCH(ggPay[[#This Row],[payee]], Partner_details[user id], 0))</f>
        <v>Malocco</v>
      </c>
      <c r="I1438" s="21" t="b">
        <f>ISNUMBER(MATCH(ggPay[[#This Row],[payer]], gg_teammates[ID], 0))</f>
        <v>1</v>
      </c>
      <c r="J1438" s="21" t="b">
        <f>OR(ISNUMBER(MATCH(ggPay[[#This Row],[payer]], $B$2:B1437, 0)), ISNUMBER(MATCH(ggPay[[#This Row],[payer]], B1439:$B$4998, 0)))</f>
        <v>1</v>
      </c>
      <c r="K1438" s="21" t="b">
        <v>0</v>
      </c>
      <c r="L1438" s="96" t="s">
        <v>5924</v>
      </c>
    </row>
    <row r="1439" spans="1:12">
      <c r="A1439" s="107" t="s">
        <v>18090</v>
      </c>
      <c r="B1439" s="89">
        <v>798</v>
      </c>
      <c r="C1439" s="89">
        <v>1091356</v>
      </c>
      <c r="D1439" s="89">
        <v>500</v>
      </c>
      <c r="E1439" s="89">
        <v>2</v>
      </c>
      <c r="F1439" s="89"/>
      <c r="G1439" s="21" t="str">
        <f>INDEX(Partner_details[name], MATCH(ggPay[[#This Row],[payee]], Partner_details[user id], 0))</f>
        <v>Malocco</v>
      </c>
      <c r="H1439" s="21" t="str">
        <f>INDEX(Partner_details[companyName], MATCH(ggPay[[#This Row],[payee]], Partner_details[user id], 0))</f>
        <v>Malocco</v>
      </c>
      <c r="I1439" s="21" t="b">
        <f>ISNUMBER(MATCH(ggPay[[#This Row],[payer]], gg_teammates[ID], 0))</f>
        <v>1</v>
      </c>
      <c r="J1439" s="21" t="b">
        <f>OR(ISNUMBER(MATCH(ggPay[[#This Row],[payer]], $B$2:B1438, 0)), ISNUMBER(MATCH(ggPay[[#This Row],[payer]], B1440:$B$4998, 0)))</f>
        <v>1</v>
      </c>
      <c r="K1439" s="21" t="b">
        <v>0</v>
      </c>
      <c r="L1439" s="96" t="s">
        <v>5924</v>
      </c>
    </row>
    <row r="1440" spans="1:12">
      <c r="A1440" s="107" t="s">
        <v>18091</v>
      </c>
      <c r="B1440" s="89">
        <v>839</v>
      </c>
      <c r="C1440" s="89">
        <v>839</v>
      </c>
      <c r="D1440" s="89">
        <v>500</v>
      </c>
      <c r="E1440" s="89">
        <v>2</v>
      </c>
      <c r="F1440" s="89"/>
      <c r="G1440" s="21" t="str">
        <f>INDEX(Partner_details[name], MATCH(ggPay[[#This Row],[payee]], Partner_details[user id], 0))</f>
        <v>Armen Sanasaryan</v>
      </c>
      <c r="H1440" s="21" t="str">
        <f>INDEX(Partner_details[companyName], MATCH(ggPay[[#This Row],[payee]], Partner_details[user id], 0))</f>
        <v>gg cjsc</v>
      </c>
      <c r="I1440" s="21" t="b">
        <f>ISNUMBER(MATCH(ggPay[[#This Row],[payer]], gg_teammates[ID], 0))</f>
        <v>1</v>
      </c>
      <c r="J1440" s="21" t="b">
        <f>OR(ISNUMBER(MATCH(ggPay[[#This Row],[payer]], $B$2:B1439, 0)), ISNUMBER(MATCH(ggPay[[#This Row],[payer]], B1441:$B$4998, 0)))</f>
        <v>1</v>
      </c>
      <c r="K1440" s="21" t="b">
        <v>0</v>
      </c>
      <c r="L1440" s="96" t="s">
        <v>5924</v>
      </c>
    </row>
    <row r="1441" spans="1:12">
      <c r="A1441" s="107" t="s">
        <v>18092</v>
      </c>
      <c r="B1441" s="89">
        <v>825186</v>
      </c>
      <c r="C1441" s="89">
        <v>825186</v>
      </c>
      <c r="D1441" s="89">
        <v>100</v>
      </c>
      <c r="E1441" s="89">
        <v>2</v>
      </c>
      <c r="F1441" s="89"/>
      <c r="G1441" s="21" t="str">
        <f>INDEX(Partner_details[name], MATCH(ggPay[[#This Row],[payee]], Partner_details[user id], 0))</f>
        <v>Tigran</v>
      </c>
      <c r="H1441" s="21" t="str">
        <f>INDEX(Partner_details[companyName], MATCH(ggPay[[#This Row],[payee]], Partner_details[user id], 0))</f>
        <v>gg cjsc</v>
      </c>
      <c r="I1441" s="21" t="b">
        <f>ISNUMBER(MATCH(ggPay[[#This Row],[payer]], gg_teammates[ID], 0))</f>
        <v>1</v>
      </c>
      <c r="J1441" s="21" t="b">
        <f>OR(ISNUMBER(MATCH(ggPay[[#This Row],[payer]], $B$2:B1440, 0)), ISNUMBER(MATCH(ggPay[[#This Row],[payer]], B1442:$B$4998, 0)))</f>
        <v>1</v>
      </c>
      <c r="K1441" s="21" t="b">
        <v>0</v>
      </c>
      <c r="L1441" s="96" t="s">
        <v>5924</v>
      </c>
    </row>
    <row r="1442" spans="1:12">
      <c r="A1442" s="107" t="s">
        <v>18093</v>
      </c>
      <c r="B1442" s="89">
        <v>798</v>
      </c>
      <c r="C1442" s="89">
        <v>109843</v>
      </c>
      <c r="D1442" s="89">
        <v>1000</v>
      </c>
      <c r="E1442" s="89">
        <v>2</v>
      </c>
      <c r="F1442" s="89"/>
      <c r="G1442" s="21" t="str">
        <f>INDEX(Partner_details[name], MATCH(ggPay[[#This Row],[payee]], Partner_details[user id], 0))</f>
        <v>Gayush</v>
      </c>
      <c r="H1442" s="21" t="str">
        <f>INDEX(Partner_details[companyName], MATCH(ggPay[[#This Row],[payee]], Partner_details[user id], 0))</f>
        <v>gg cjsc</v>
      </c>
      <c r="I1442" s="21" t="b">
        <f>ISNUMBER(MATCH(ggPay[[#This Row],[payer]], gg_teammates[ID], 0))</f>
        <v>1</v>
      </c>
      <c r="J1442" s="21" t="b">
        <f>OR(ISNUMBER(MATCH(ggPay[[#This Row],[payer]], $B$2:B1441, 0)), ISNUMBER(MATCH(ggPay[[#This Row],[payer]], B1443:$B$4998, 0)))</f>
        <v>1</v>
      </c>
      <c r="K1442" s="21" t="b">
        <v>0</v>
      </c>
      <c r="L1442" s="96" t="s">
        <v>5924</v>
      </c>
    </row>
    <row r="1443" spans="1:12" hidden="1">
      <c r="A1443" s="107" t="s">
        <v>18094</v>
      </c>
      <c r="B1443" s="89">
        <v>453167</v>
      </c>
      <c r="C1443" s="89">
        <v>983915</v>
      </c>
      <c r="D1443" s="89">
        <v>500</v>
      </c>
      <c r="E1443" s="89">
        <v>3</v>
      </c>
      <c r="F1443" s="89" t="s">
        <v>5934</v>
      </c>
      <c r="G1443" s="21" t="str">
        <f>INDEX(Partner_details[name], MATCH(ggPay[[#This Row],[payee]], Partner_details[user id], 0))</f>
        <v>Anna</v>
      </c>
      <c r="H1443" s="21" t="str">
        <f>INDEX(Partner_details[companyName], MATCH(ggPay[[#This Row],[payee]], Partner_details[user id], 0))</f>
        <v>gg cjsc</v>
      </c>
      <c r="I1443" s="21" t="b">
        <f>ISNUMBER(MATCH(ggPay[[#This Row],[payer]], gg_teammates[ID], 0))</f>
        <v>0</v>
      </c>
      <c r="J1443" s="21" t="b">
        <f>OR(ISNUMBER(MATCH(ggPay[[#This Row],[payer]], $B$2:B1442, 0)), ISNUMBER(MATCH(ggPay[[#This Row],[payer]], B1444:$B$4998, 0)))</f>
        <v>0</v>
      </c>
      <c r="K1443" s="21" t="b">
        <v>1</v>
      </c>
      <c r="L1443" s="96" t="s">
        <v>5924</v>
      </c>
    </row>
    <row r="1444" spans="1:12">
      <c r="A1444" s="107" t="s">
        <v>18095</v>
      </c>
      <c r="B1444" s="89">
        <v>905596</v>
      </c>
      <c r="C1444" s="89">
        <v>401282</v>
      </c>
      <c r="D1444" s="89">
        <v>1000</v>
      </c>
      <c r="E1444" s="89">
        <v>2</v>
      </c>
      <c r="F1444" s="89"/>
      <c r="G1444" s="21" t="e">
        <f>INDEX(Partner_details[name], MATCH(ggPay[[#This Row],[payee]], Partner_details[user id], 0))</f>
        <v>#N/A</v>
      </c>
      <c r="H1444" s="21" t="e">
        <f>INDEX(Partner_details[companyName], MATCH(ggPay[[#This Row],[payee]], Partner_details[user id], 0))</f>
        <v>#N/A</v>
      </c>
      <c r="I1444" s="21" t="b">
        <f>ISNUMBER(MATCH(ggPay[[#This Row],[payer]], gg_teammates[ID], 0))</f>
        <v>1</v>
      </c>
      <c r="J1444" s="21" t="b">
        <f>OR(ISNUMBER(MATCH(ggPay[[#This Row],[payer]], $B$2:B1443, 0)), ISNUMBER(MATCH(ggPay[[#This Row],[payer]], B1445:$B$4998, 0)))</f>
        <v>0</v>
      </c>
      <c r="K1444" s="21" t="b">
        <v>1</v>
      </c>
      <c r="L1444" s="96" t="s">
        <v>5924</v>
      </c>
    </row>
    <row r="1445" spans="1:12">
      <c r="A1445" s="107" t="s">
        <v>18096</v>
      </c>
      <c r="B1445" s="89">
        <v>798</v>
      </c>
      <c r="C1445" s="89">
        <v>109843</v>
      </c>
      <c r="D1445" s="89">
        <v>500</v>
      </c>
      <c r="E1445" s="89">
        <v>2</v>
      </c>
      <c r="F1445" s="89"/>
      <c r="G1445" s="21" t="str">
        <f>INDEX(Partner_details[name], MATCH(ggPay[[#This Row],[payee]], Partner_details[user id], 0))</f>
        <v>Gayush</v>
      </c>
      <c r="H1445" s="21" t="str">
        <f>INDEX(Partner_details[companyName], MATCH(ggPay[[#This Row],[payee]], Partner_details[user id], 0))</f>
        <v>gg cjsc</v>
      </c>
      <c r="I1445" s="21" t="b">
        <f>ISNUMBER(MATCH(ggPay[[#This Row],[payer]], gg_teammates[ID], 0))</f>
        <v>1</v>
      </c>
      <c r="J1445" s="21" t="b">
        <f>OR(ISNUMBER(MATCH(ggPay[[#This Row],[payer]], $B$2:B1444, 0)), ISNUMBER(MATCH(ggPay[[#This Row],[payer]], B1446:$B$4998, 0)))</f>
        <v>1</v>
      </c>
      <c r="K1445" s="21" t="b">
        <v>0</v>
      </c>
      <c r="L1445" s="96" t="s">
        <v>5924</v>
      </c>
    </row>
    <row r="1446" spans="1:12">
      <c r="A1446" s="107" t="s">
        <v>18096</v>
      </c>
      <c r="B1446" s="89">
        <v>798</v>
      </c>
      <c r="C1446" s="89">
        <v>736628</v>
      </c>
      <c r="D1446" s="89">
        <v>500</v>
      </c>
      <c r="E1446" s="89">
        <v>2</v>
      </c>
      <c r="F1446" s="89"/>
      <c r="G1446" s="21" t="str">
        <f>INDEX(Partner_details[name], MATCH(ggPay[[#This Row],[payee]], Partner_details[user id], 0))</f>
        <v>Անահիտ</v>
      </c>
      <c r="H1446" s="21" t="str">
        <f>INDEX(Partner_details[companyName], MATCH(ggPay[[#This Row],[payee]], Partner_details[user id], 0))</f>
        <v>gg cjsc</v>
      </c>
      <c r="I1446" s="21" t="b">
        <f>ISNUMBER(MATCH(ggPay[[#This Row],[payer]], gg_teammates[ID], 0))</f>
        <v>1</v>
      </c>
      <c r="J1446" s="21" t="b">
        <f>OR(ISNUMBER(MATCH(ggPay[[#This Row],[payer]], $B$2:B1445, 0)), ISNUMBER(MATCH(ggPay[[#This Row],[payer]], B1447:$B$4998, 0)))</f>
        <v>1</v>
      </c>
      <c r="K1446" s="21" t="b">
        <v>0</v>
      </c>
      <c r="L1446" s="96" t="s">
        <v>5924</v>
      </c>
    </row>
    <row r="1447" spans="1:12">
      <c r="A1447" s="107" t="s">
        <v>18097</v>
      </c>
      <c r="B1447" s="89">
        <v>839</v>
      </c>
      <c r="C1447" s="89">
        <v>401282</v>
      </c>
      <c r="D1447" s="89">
        <v>1000</v>
      </c>
      <c r="E1447" s="89">
        <v>2</v>
      </c>
      <c r="F1447" s="89"/>
      <c r="G1447" s="21" t="e">
        <f>INDEX(Partner_details[name], MATCH(ggPay[[#This Row],[payee]], Partner_details[user id], 0))</f>
        <v>#N/A</v>
      </c>
      <c r="H1447" s="21" t="e">
        <f>INDEX(Partner_details[companyName], MATCH(ggPay[[#This Row],[payee]], Partner_details[user id], 0))</f>
        <v>#N/A</v>
      </c>
      <c r="I1447" s="21" t="b">
        <f>ISNUMBER(MATCH(ggPay[[#This Row],[payer]], gg_teammates[ID], 0))</f>
        <v>1</v>
      </c>
      <c r="J1447" s="21" t="b">
        <f>OR(ISNUMBER(MATCH(ggPay[[#This Row],[payer]], $B$2:B1446, 0)), ISNUMBER(MATCH(ggPay[[#This Row],[payer]], B1448:$B$4998, 0)))</f>
        <v>1</v>
      </c>
      <c r="K1447" s="21" t="b">
        <v>0</v>
      </c>
      <c r="L1447" s="96" t="s">
        <v>5924</v>
      </c>
    </row>
    <row r="1448" spans="1:12">
      <c r="A1448" s="107" t="s">
        <v>18098</v>
      </c>
      <c r="B1448" s="89">
        <v>839</v>
      </c>
      <c r="C1448" s="89">
        <v>839</v>
      </c>
      <c r="D1448" s="89">
        <v>300</v>
      </c>
      <c r="E1448" s="89">
        <v>2</v>
      </c>
      <c r="F1448" s="89"/>
      <c r="G1448" s="21" t="str">
        <f>INDEX(Partner_details[name], MATCH(ggPay[[#This Row],[payee]], Partner_details[user id], 0))</f>
        <v>Armen Sanasaryan</v>
      </c>
      <c r="H1448" s="21" t="str">
        <f>INDEX(Partner_details[companyName], MATCH(ggPay[[#This Row],[payee]], Partner_details[user id], 0))</f>
        <v>gg cjsc</v>
      </c>
      <c r="I1448" s="21" t="b">
        <f>ISNUMBER(MATCH(ggPay[[#This Row],[payer]], gg_teammates[ID], 0))</f>
        <v>1</v>
      </c>
      <c r="J1448" s="21" t="b">
        <f>OR(ISNUMBER(MATCH(ggPay[[#This Row],[payer]], $B$2:B1447, 0)), ISNUMBER(MATCH(ggPay[[#This Row],[payer]], B1449:$B$4998, 0)))</f>
        <v>1</v>
      </c>
      <c r="K1448" s="21" t="b">
        <v>0</v>
      </c>
      <c r="L1448" s="96" t="s">
        <v>5924</v>
      </c>
    </row>
    <row r="1449" spans="1:12">
      <c r="A1449" s="107" t="s">
        <v>18099</v>
      </c>
      <c r="B1449" s="89">
        <v>825186</v>
      </c>
      <c r="C1449" s="89">
        <v>825186</v>
      </c>
      <c r="D1449" s="89">
        <v>300</v>
      </c>
      <c r="E1449" s="89">
        <v>2</v>
      </c>
      <c r="F1449" s="89"/>
      <c r="G1449" s="21" t="str">
        <f>INDEX(Partner_details[name], MATCH(ggPay[[#This Row],[payee]], Partner_details[user id], 0))</f>
        <v>Tigran</v>
      </c>
      <c r="H1449" s="21" t="str">
        <f>INDEX(Partner_details[companyName], MATCH(ggPay[[#This Row],[payee]], Partner_details[user id], 0))</f>
        <v>gg cjsc</v>
      </c>
      <c r="I1449" s="21" t="b">
        <f>ISNUMBER(MATCH(ggPay[[#This Row],[payer]], gg_teammates[ID], 0))</f>
        <v>1</v>
      </c>
      <c r="J1449" s="21" t="b">
        <f>OR(ISNUMBER(MATCH(ggPay[[#This Row],[payer]], $B$2:B1448, 0)), ISNUMBER(MATCH(ggPay[[#This Row],[payer]], B1450:$B$4998, 0)))</f>
        <v>1</v>
      </c>
      <c r="K1449" s="21" t="b">
        <v>0</v>
      </c>
      <c r="L1449" s="96" t="s">
        <v>5924</v>
      </c>
    </row>
    <row r="1450" spans="1:12">
      <c r="A1450" s="107" t="s">
        <v>18100</v>
      </c>
      <c r="B1450" s="89">
        <v>825186</v>
      </c>
      <c r="C1450" s="89">
        <v>1091356</v>
      </c>
      <c r="D1450" s="89">
        <v>100</v>
      </c>
      <c r="E1450" s="89">
        <v>2</v>
      </c>
      <c r="F1450" s="89"/>
      <c r="G1450" s="21" t="str">
        <f>INDEX(Partner_details[name], MATCH(ggPay[[#This Row],[payee]], Partner_details[user id], 0))</f>
        <v>Malocco</v>
      </c>
      <c r="H1450" s="21" t="str">
        <f>INDEX(Partner_details[companyName], MATCH(ggPay[[#This Row],[payee]], Partner_details[user id], 0))</f>
        <v>Malocco</v>
      </c>
      <c r="I1450" s="21" t="b">
        <f>ISNUMBER(MATCH(ggPay[[#This Row],[payer]], gg_teammates[ID], 0))</f>
        <v>1</v>
      </c>
      <c r="J1450" s="21" t="b">
        <f>OR(ISNUMBER(MATCH(ggPay[[#This Row],[payer]], $B$2:B1449, 0)), ISNUMBER(MATCH(ggPay[[#This Row],[payer]], B1451:$B$4998, 0)))</f>
        <v>1</v>
      </c>
      <c r="K1450" s="21" t="b">
        <v>0</v>
      </c>
      <c r="L1450" s="96" t="s">
        <v>5924</v>
      </c>
    </row>
    <row r="1451" spans="1:12">
      <c r="A1451" s="107" t="s">
        <v>18101</v>
      </c>
      <c r="B1451" s="89">
        <v>798</v>
      </c>
      <c r="C1451" s="89">
        <v>1091356</v>
      </c>
      <c r="D1451" s="89">
        <v>500</v>
      </c>
      <c r="E1451" s="89">
        <v>2</v>
      </c>
      <c r="F1451" s="89"/>
      <c r="G1451" s="21" t="str">
        <f>INDEX(Partner_details[name], MATCH(ggPay[[#This Row],[payee]], Partner_details[user id], 0))</f>
        <v>Malocco</v>
      </c>
      <c r="H1451" s="21" t="str">
        <f>INDEX(Partner_details[companyName], MATCH(ggPay[[#This Row],[payee]], Partner_details[user id], 0))</f>
        <v>Malocco</v>
      </c>
      <c r="I1451" s="21" t="b">
        <f>ISNUMBER(MATCH(ggPay[[#This Row],[payer]], gg_teammates[ID], 0))</f>
        <v>1</v>
      </c>
      <c r="J1451" s="21" t="b">
        <f>OR(ISNUMBER(MATCH(ggPay[[#This Row],[payer]], $B$2:B1450, 0)), ISNUMBER(MATCH(ggPay[[#This Row],[payer]], B1452:$B$4998, 0)))</f>
        <v>1</v>
      </c>
      <c r="K1451" s="21" t="b">
        <v>0</v>
      </c>
      <c r="L1451" s="96" t="s">
        <v>5924</v>
      </c>
    </row>
    <row r="1452" spans="1:12" hidden="1">
      <c r="A1452" s="107" t="s">
        <v>18102</v>
      </c>
      <c r="B1452" s="89">
        <v>798</v>
      </c>
      <c r="C1452" s="89">
        <v>1091356</v>
      </c>
      <c r="D1452" s="89">
        <v>500</v>
      </c>
      <c r="E1452" s="89">
        <v>3</v>
      </c>
      <c r="F1452" s="89" t="s">
        <v>5939</v>
      </c>
      <c r="G1452" s="21" t="str">
        <f>INDEX(Partner_details[name], MATCH(ggPay[[#This Row],[payee]], Partner_details[user id], 0))</f>
        <v>Malocco</v>
      </c>
      <c r="H1452" s="21" t="str">
        <f>INDEX(Partner_details[companyName], MATCH(ggPay[[#This Row],[payee]], Partner_details[user id], 0))</f>
        <v>Malocco</v>
      </c>
      <c r="I1452" s="21" t="b">
        <f>ISNUMBER(MATCH(ggPay[[#This Row],[payer]], gg_teammates[ID], 0))</f>
        <v>1</v>
      </c>
      <c r="J1452" s="21" t="b">
        <f>OR(ISNUMBER(MATCH(ggPay[[#This Row],[payer]], $B$2:B1451, 0)), ISNUMBER(MATCH(ggPay[[#This Row],[payer]], B1453:$B$4998, 0)))</f>
        <v>1</v>
      </c>
      <c r="K1452" s="21" t="b">
        <v>0</v>
      </c>
      <c r="L1452" s="96" t="s">
        <v>5924</v>
      </c>
    </row>
    <row r="1453" spans="1:12">
      <c r="A1453" s="107" t="s">
        <v>18103</v>
      </c>
      <c r="B1453" s="89">
        <v>934033</v>
      </c>
      <c r="C1453" s="89">
        <v>105886</v>
      </c>
      <c r="D1453" s="89">
        <v>3000</v>
      </c>
      <c r="E1453" s="89">
        <v>2</v>
      </c>
      <c r="F1453" s="89"/>
      <c r="G1453" s="21" t="str">
        <f>INDEX(Partner_details[name], MATCH(ggPay[[#This Row],[payee]], Partner_details[user id], 0))</f>
        <v>Mov</v>
      </c>
      <c r="H1453" s="21" t="str">
        <f>INDEX(Partner_details[companyName], MATCH(ggPay[[#This Row],[payee]], Partner_details[user id], 0))</f>
        <v>Avetis Grigoryan</v>
      </c>
      <c r="I1453" s="21" t="b">
        <f>ISNUMBER(MATCH(ggPay[[#This Row],[payer]], gg_teammates[ID], 0))</f>
        <v>0</v>
      </c>
      <c r="J1453" s="21" t="b">
        <f>OR(ISNUMBER(MATCH(ggPay[[#This Row],[payer]], $B$2:B1452, 0)), ISNUMBER(MATCH(ggPay[[#This Row],[payer]], B1454:$B$4998, 0)))</f>
        <v>0</v>
      </c>
      <c r="K1453" s="21" t="b">
        <v>1</v>
      </c>
      <c r="L1453" s="96" t="s">
        <v>5924</v>
      </c>
    </row>
    <row r="1454" spans="1:12">
      <c r="A1454" s="107" t="s">
        <v>18104</v>
      </c>
      <c r="B1454" s="89">
        <v>825186</v>
      </c>
      <c r="C1454" s="89">
        <v>825186</v>
      </c>
      <c r="D1454" s="89">
        <v>100</v>
      </c>
      <c r="E1454" s="89">
        <v>2</v>
      </c>
      <c r="F1454" s="89"/>
      <c r="G1454" s="21" t="str">
        <f>INDEX(Partner_details[name], MATCH(ggPay[[#This Row],[payee]], Partner_details[user id], 0))</f>
        <v>Tigran</v>
      </c>
      <c r="H1454" s="21" t="str">
        <f>INDEX(Partner_details[companyName], MATCH(ggPay[[#This Row],[payee]], Partner_details[user id], 0))</f>
        <v>gg cjsc</v>
      </c>
      <c r="I1454" s="21" t="b">
        <f>ISNUMBER(MATCH(ggPay[[#This Row],[payer]], gg_teammates[ID], 0))</f>
        <v>1</v>
      </c>
      <c r="J1454" s="21" t="b">
        <f>OR(ISNUMBER(MATCH(ggPay[[#This Row],[payer]], $B$2:B1453, 0)), ISNUMBER(MATCH(ggPay[[#This Row],[payer]], B1455:$B$4998, 0)))</f>
        <v>1</v>
      </c>
      <c r="K1454" s="21" t="b">
        <v>0</v>
      </c>
      <c r="L1454" s="96" t="s">
        <v>5924</v>
      </c>
    </row>
    <row r="1455" spans="1:12">
      <c r="A1455" s="107" t="s">
        <v>18105</v>
      </c>
      <c r="B1455" s="89">
        <v>798</v>
      </c>
      <c r="C1455" s="89">
        <v>401282</v>
      </c>
      <c r="D1455" s="89">
        <v>1000</v>
      </c>
      <c r="E1455" s="89">
        <v>2</v>
      </c>
      <c r="F1455" s="89"/>
      <c r="G1455" s="21" t="e">
        <f>INDEX(Partner_details[name], MATCH(ggPay[[#This Row],[payee]], Partner_details[user id], 0))</f>
        <v>#N/A</v>
      </c>
      <c r="H1455" s="21" t="e">
        <f>INDEX(Partner_details[companyName], MATCH(ggPay[[#This Row],[payee]], Partner_details[user id], 0))</f>
        <v>#N/A</v>
      </c>
      <c r="I1455" s="21" t="b">
        <f>ISNUMBER(MATCH(ggPay[[#This Row],[payer]], gg_teammates[ID], 0))</f>
        <v>1</v>
      </c>
      <c r="J1455" s="21" t="b">
        <f>OR(ISNUMBER(MATCH(ggPay[[#This Row],[payer]], $B$2:B1454, 0)), ISNUMBER(MATCH(ggPay[[#This Row],[payer]], B1456:$B$4998, 0)))</f>
        <v>1</v>
      </c>
      <c r="K1455" s="21" t="b">
        <v>0</v>
      </c>
      <c r="L1455" s="96" t="s">
        <v>5924</v>
      </c>
    </row>
    <row r="1456" spans="1:12">
      <c r="A1456" s="107" t="s">
        <v>18106</v>
      </c>
      <c r="B1456" s="89">
        <v>231060</v>
      </c>
      <c r="C1456" s="89">
        <v>105886</v>
      </c>
      <c r="D1456" s="89">
        <v>100</v>
      </c>
      <c r="E1456" s="89">
        <v>2</v>
      </c>
      <c r="F1456" s="89"/>
      <c r="G1456" s="21" t="str">
        <f>INDEX(Partner_details[name], MATCH(ggPay[[#This Row],[payee]], Partner_details[user id], 0))</f>
        <v>Mov</v>
      </c>
      <c r="H1456" s="21" t="str">
        <f>INDEX(Partner_details[companyName], MATCH(ggPay[[#This Row],[payee]], Partner_details[user id], 0))</f>
        <v>Avetis Grigoryan</v>
      </c>
      <c r="I1456" s="21" t="b">
        <f>ISNUMBER(MATCH(ggPay[[#This Row],[payer]], gg_teammates[ID], 0))</f>
        <v>1</v>
      </c>
      <c r="J1456" s="21" t="b">
        <f>OR(ISNUMBER(MATCH(ggPay[[#This Row],[payer]], $B$2:B1455, 0)), ISNUMBER(MATCH(ggPay[[#This Row],[payer]], B1457:$B$4998, 0)))</f>
        <v>1</v>
      </c>
      <c r="K1456" s="21" t="b">
        <v>0</v>
      </c>
      <c r="L1456" s="96" t="s">
        <v>5924</v>
      </c>
    </row>
    <row r="1457" spans="1:12">
      <c r="A1457" s="107" t="s">
        <v>18106</v>
      </c>
      <c r="B1457" s="89">
        <v>825186</v>
      </c>
      <c r="C1457" s="89">
        <v>105886</v>
      </c>
      <c r="D1457" s="89">
        <v>100</v>
      </c>
      <c r="E1457" s="89">
        <v>2</v>
      </c>
      <c r="F1457" s="89"/>
      <c r="G1457" s="21" t="str">
        <f>INDEX(Partner_details[name], MATCH(ggPay[[#This Row],[payee]], Partner_details[user id], 0))</f>
        <v>Mov</v>
      </c>
      <c r="H1457" s="21" t="str">
        <f>INDEX(Partner_details[companyName], MATCH(ggPay[[#This Row],[payee]], Partner_details[user id], 0))</f>
        <v>Avetis Grigoryan</v>
      </c>
      <c r="I1457" s="21" t="b">
        <f>ISNUMBER(MATCH(ggPay[[#This Row],[payer]], gg_teammates[ID], 0))</f>
        <v>1</v>
      </c>
      <c r="J1457" s="21" t="b">
        <f>OR(ISNUMBER(MATCH(ggPay[[#This Row],[payer]], $B$2:B1456, 0)), ISNUMBER(MATCH(ggPay[[#This Row],[payer]], B1458:$B$4998, 0)))</f>
        <v>1</v>
      </c>
      <c r="K1457" s="21" t="b">
        <v>0</v>
      </c>
      <c r="L1457" s="96" t="s">
        <v>5924</v>
      </c>
    </row>
    <row r="1458" spans="1:12">
      <c r="A1458" s="107" t="s">
        <v>18107</v>
      </c>
      <c r="B1458" s="89">
        <v>825186</v>
      </c>
      <c r="C1458" s="89">
        <v>1091352</v>
      </c>
      <c r="D1458" s="89">
        <v>50</v>
      </c>
      <c r="E1458" s="89">
        <v>2</v>
      </c>
      <c r="F1458" s="89"/>
      <c r="G1458" s="21" t="str">
        <f>INDEX(Partner_details[name], MATCH(ggPay[[#This Row],[payee]], Partner_details[user id], 0))</f>
        <v>Paul Armenia</v>
      </c>
      <c r="H1458" s="21" t="str">
        <f>INDEX(Partner_details[companyName], MATCH(ggPay[[#This Row],[payee]], Partner_details[user id], 0))</f>
        <v>Paul</v>
      </c>
      <c r="I1458" s="21" t="b">
        <f>ISNUMBER(MATCH(ggPay[[#This Row],[payer]], gg_teammates[ID], 0))</f>
        <v>1</v>
      </c>
      <c r="J1458" s="21" t="b">
        <f>OR(ISNUMBER(MATCH(ggPay[[#This Row],[payer]], $B$2:B1457, 0)), ISNUMBER(MATCH(ggPay[[#This Row],[payer]], B1459:$B$4998, 0)))</f>
        <v>1</v>
      </c>
      <c r="K1458" s="21" t="b">
        <v>0</v>
      </c>
      <c r="L1458" s="96" t="s">
        <v>5924</v>
      </c>
    </row>
    <row r="1459" spans="1:12">
      <c r="A1459" s="107" t="s">
        <v>18108</v>
      </c>
      <c r="B1459" s="89">
        <v>231060</v>
      </c>
      <c r="C1459" s="89">
        <v>1091356</v>
      </c>
      <c r="D1459" s="89">
        <v>200</v>
      </c>
      <c r="E1459" s="89">
        <v>2</v>
      </c>
      <c r="F1459" s="89"/>
      <c r="G1459" s="21" t="str">
        <f>INDEX(Partner_details[name], MATCH(ggPay[[#This Row],[payee]], Partner_details[user id], 0))</f>
        <v>Malocco</v>
      </c>
      <c r="H1459" s="21" t="str">
        <f>INDEX(Partner_details[companyName], MATCH(ggPay[[#This Row],[payee]], Partner_details[user id], 0))</f>
        <v>Malocco</v>
      </c>
      <c r="I1459" s="21" t="b">
        <f>ISNUMBER(MATCH(ggPay[[#This Row],[payer]], gg_teammates[ID], 0))</f>
        <v>1</v>
      </c>
      <c r="J1459" s="21" t="b">
        <f>OR(ISNUMBER(MATCH(ggPay[[#This Row],[payer]], $B$2:B1458, 0)), ISNUMBER(MATCH(ggPay[[#This Row],[payer]], B1460:$B$4998, 0)))</f>
        <v>1</v>
      </c>
      <c r="K1459" s="21" t="b">
        <v>0</v>
      </c>
      <c r="L1459" s="96" t="s">
        <v>5924</v>
      </c>
    </row>
    <row r="1460" spans="1:12">
      <c r="A1460" s="107" t="s">
        <v>18109</v>
      </c>
      <c r="B1460" s="89">
        <v>825186</v>
      </c>
      <c r="C1460" s="89">
        <v>825186</v>
      </c>
      <c r="D1460" s="89">
        <v>100</v>
      </c>
      <c r="E1460" s="89">
        <v>2</v>
      </c>
      <c r="F1460" s="89"/>
      <c r="G1460" s="21" t="str">
        <f>INDEX(Partner_details[name], MATCH(ggPay[[#This Row],[payee]], Partner_details[user id], 0))</f>
        <v>Tigran</v>
      </c>
      <c r="H1460" s="21" t="str">
        <f>INDEX(Partner_details[companyName], MATCH(ggPay[[#This Row],[payee]], Partner_details[user id], 0))</f>
        <v>gg cjsc</v>
      </c>
      <c r="I1460" s="21" t="b">
        <f>ISNUMBER(MATCH(ggPay[[#This Row],[payer]], gg_teammates[ID], 0))</f>
        <v>1</v>
      </c>
      <c r="J1460" s="21" t="b">
        <f>OR(ISNUMBER(MATCH(ggPay[[#This Row],[payer]], $B$2:B1459, 0)), ISNUMBER(MATCH(ggPay[[#This Row],[payer]], B1461:$B$4998, 0)))</f>
        <v>1</v>
      </c>
      <c r="K1460" s="21" t="b">
        <v>0</v>
      </c>
      <c r="L1460" s="96" t="s">
        <v>5924</v>
      </c>
    </row>
    <row r="1461" spans="1:12">
      <c r="A1461" s="107" t="s">
        <v>18110</v>
      </c>
      <c r="B1461" s="89">
        <v>825186</v>
      </c>
      <c r="C1461" s="89">
        <v>825186</v>
      </c>
      <c r="D1461" s="89">
        <v>100</v>
      </c>
      <c r="E1461" s="89">
        <v>2</v>
      </c>
      <c r="F1461" s="89"/>
      <c r="G1461" s="21" t="str">
        <f>INDEX(Partner_details[name], MATCH(ggPay[[#This Row],[payee]], Partner_details[user id], 0))</f>
        <v>Tigran</v>
      </c>
      <c r="H1461" s="21" t="str">
        <f>INDEX(Partner_details[companyName], MATCH(ggPay[[#This Row],[payee]], Partner_details[user id], 0))</f>
        <v>gg cjsc</v>
      </c>
      <c r="I1461" s="21" t="b">
        <f>ISNUMBER(MATCH(ggPay[[#This Row],[payer]], gg_teammates[ID], 0))</f>
        <v>1</v>
      </c>
      <c r="J1461" s="21" t="b">
        <f>OR(ISNUMBER(MATCH(ggPay[[#This Row],[payer]], $B$2:B1460, 0)), ISNUMBER(MATCH(ggPay[[#This Row],[payer]], B1462:$B$4998, 0)))</f>
        <v>1</v>
      </c>
      <c r="K1461" s="21" t="b">
        <v>0</v>
      </c>
      <c r="L1461" s="96" t="s">
        <v>5924</v>
      </c>
    </row>
    <row r="1462" spans="1:12">
      <c r="A1462" s="107" t="s">
        <v>18111</v>
      </c>
      <c r="B1462" s="89">
        <v>825186</v>
      </c>
      <c r="C1462" s="89">
        <v>825186</v>
      </c>
      <c r="D1462" s="89">
        <v>100</v>
      </c>
      <c r="E1462" s="89">
        <v>2</v>
      </c>
      <c r="F1462" s="89"/>
      <c r="G1462" s="21" t="str">
        <f>INDEX(Partner_details[name], MATCH(ggPay[[#This Row],[payee]], Partner_details[user id], 0))</f>
        <v>Tigran</v>
      </c>
      <c r="H1462" s="21" t="str">
        <f>INDEX(Partner_details[companyName], MATCH(ggPay[[#This Row],[payee]], Partner_details[user id], 0))</f>
        <v>gg cjsc</v>
      </c>
      <c r="I1462" s="21" t="b">
        <f>ISNUMBER(MATCH(ggPay[[#This Row],[payer]], gg_teammates[ID], 0))</f>
        <v>1</v>
      </c>
      <c r="J1462" s="21" t="b">
        <f>OR(ISNUMBER(MATCH(ggPay[[#This Row],[payer]], $B$2:B1461, 0)), ISNUMBER(MATCH(ggPay[[#This Row],[payer]], B1463:$B$4998, 0)))</f>
        <v>1</v>
      </c>
      <c r="K1462" s="21" t="b">
        <v>0</v>
      </c>
      <c r="L1462" s="96" t="s">
        <v>5924</v>
      </c>
    </row>
    <row r="1463" spans="1:12">
      <c r="A1463" s="107" t="s">
        <v>18112</v>
      </c>
      <c r="B1463" s="89">
        <v>825186</v>
      </c>
      <c r="C1463" s="89">
        <v>1091352</v>
      </c>
      <c r="D1463" s="89">
        <v>50</v>
      </c>
      <c r="E1463" s="89">
        <v>2</v>
      </c>
      <c r="F1463" s="89"/>
      <c r="G1463" s="21" t="str">
        <f>INDEX(Partner_details[name], MATCH(ggPay[[#This Row],[payee]], Partner_details[user id], 0))</f>
        <v>Paul Armenia</v>
      </c>
      <c r="H1463" s="21" t="str">
        <f>INDEX(Partner_details[companyName], MATCH(ggPay[[#This Row],[payee]], Partner_details[user id], 0))</f>
        <v>Paul</v>
      </c>
      <c r="I1463" s="21" t="b">
        <f>ISNUMBER(MATCH(ggPay[[#This Row],[payer]], gg_teammates[ID], 0))</f>
        <v>1</v>
      </c>
      <c r="J1463" s="21" t="b">
        <f>OR(ISNUMBER(MATCH(ggPay[[#This Row],[payer]], $B$2:B1462, 0)), ISNUMBER(MATCH(ggPay[[#This Row],[payer]], B1464:$B$4998, 0)))</f>
        <v>1</v>
      </c>
      <c r="K1463" s="21" t="b">
        <v>0</v>
      </c>
      <c r="L1463" s="96" t="s">
        <v>5924</v>
      </c>
    </row>
    <row r="1464" spans="1:12">
      <c r="A1464" s="107" t="s">
        <v>18113</v>
      </c>
      <c r="B1464" s="89">
        <v>825186</v>
      </c>
      <c r="C1464" s="89">
        <v>1091352</v>
      </c>
      <c r="D1464" s="89">
        <v>100</v>
      </c>
      <c r="E1464" s="89">
        <v>2</v>
      </c>
      <c r="F1464" s="89"/>
      <c r="G1464" s="21" t="str">
        <f>INDEX(Partner_details[name], MATCH(ggPay[[#This Row],[payee]], Partner_details[user id], 0))</f>
        <v>Paul Armenia</v>
      </c>
      <c r="H1464" s="21" t="str">
        <f>INDEX(Partner_details[companyName], MATCH(ggPay[[#This Row],[payee]], Partner_details[user id], 0))</f>
        <v>Paul</v>
      </c>
      <c r="I1464" s="21" t="b">
        <f>ISNUMBER(MATCH(ggPay[[#This Row],[payer]], gg_teammates[ID], 0))</f>
        <v>1</v>
      </c>
      <c r="J1464" s="21" t="b">
        <f>OR(ISNUMBER(MATCH(ggPay[[#This Row],[payer]], $B$2:B1463, 0)), ISNUMBER(MATCH(ggPay[[#This Row],[payer]], B1465:$B$4998, 0)))</f>
        <v>1</v>
      </c>
      <c r="K1464" s="21" t="b">
        <v>0</v>
      </c>
      <c r="L1464" s="96" t="s">
        <v>5924</v>
      </c>
    </row>
    <row r="1465" spans="1:12">
      <c r="A1465" s="107" t="s">
        <v>18114</v>
      </c>
      <c r="B1465" s="89">
        <v>17617</v>
      </c>
      <c r="C1465" s="89">
        <v>17617</v>
      </c>
      <c r="D1465" s="89">
        <v>300</v>
      </c>
      <c r="E1465" s="89">
        <v>2</v>
      </c>
      <c r="F1465" s="89"/>
      <c r="G1465" s="21" t="str">
        <f>INDEX(Partner_details[name], MATCH(ggPay[[#This Row],[payee]], Partner_details[user id], 0))</f>
        <v>Sargis</v>
      </c>
      <c r="H1465" s="21" t="str">
        <f>INDEX(Partner_details[companyName], MATCH(ggPay[[#This Row],[payee]], Partner_details[user id], 0))</f>
        <v>gg cjsc</v>
      </c>
      <c r="I1465" s="21" t="b">
        <f>ISNUMBER(MATCH(ggPay[[#This Row],[payer]], gg_teammates[ID], 0))</f>
        <v>1</v>
      </c>
      <c r="J1465" s="21" t="b">
        <f>OR(ISNUMBER(MATCH(ggPay[[#This Row],[payer]], $B$2:B1464, 0)), ISNUMBER(MATCH(ggPay[[#This Row],[payer]], B1466:$B$4998, 0)))</f>
        <v>1</v>
      </c>
      <c r="K1465" s="21" t="b">
        <v>0</v>
      </c>
      <c r="L1465" s="96" t="s">
        <v>5924</v>
      </c>
    </row>
    <row r="1466" spans="1:12">
      <c r="A1466" s="107" t="s">
        <v>18115</v>
      </c>
      <c r="B1466" s="89">
        <v>839</v>
      </c>
      <c r="C1466" s="89">
        <v>839</v>
      </c>
      <c r="D1466" s="89">
        <v>500</v>
      </c>
      <c r="E1466" s="89">
        <v>2</v>
      </c>
      <c r="F1466" s="89"/>
      <c r="G1466" s="21" t="str">
        <f>INDEX(Partner_details[name], MATCH(ggPay[[#This Row],[payee]], Partner_details[user id], 0))</f>
        <v>Armen Sanasaryan</v>
      </c>
      <c r="H1466" s="21" t="str">
        <f>INDEX(Partner_details[companyName], MATCH(ggPay[[#This Row],[payee]], Partner_details[user id], 0))</f>
        <v>gg cjsc</v>
      </c>
      <c r="I1466" s="21" t="b">
        <f>ISNUMBER(MATCH(ggPay[[#This Row],[payer]], gg_teammates[ID], 0))</f>
        <v>1</v>
      </c>
      <c r="J1466" s="21" t="b">
        <f>OR(ISNUMBER(MATCH(ggPay[[#This Row],[payer]], $B$2:B1465, 0)), ISNUMBER(MATCH(ggPay[[#This Row],[payer]], B1467:$B$4998, 0)))</f>
        <v>1</v>
      </c>
      <c r="K1466" s="21" t="b">
        <v>0</v>
      </c>
      <c r="L1466" s="96" t="s">
        <v>5924</v>
      </c>
    </row>
    <row r="1467" spans="1:12">
      <c r="A1467" s="107" t="s">
        <v>18116</v>
      </c>
      <c r="B1467" s="89">
        <v>355585</v>
      </c>
      <c r="C1467" s="89">
        <v>355585</v>
      </c>
      <c r="D1467" s="89">
        <v>100</v>
      </c>
      <c r="E1467" s="89">
        <v>2</v>
      </c>
      <c r="F1467" s="89"/>
      <c r="G1467" s="21" t="str">
        <f>INDEX(Partner_details[name], MATCH(ggPay[[#This Row],[payee]], Partner_details[user id], 0))</f>
        <v>Ani Avetyan</v>
      </c>
      <c r="H1467" s="21" t="str">
        <f>INDEX(Partner_details[companyName], MATCH(ggPay[[#This Row],[payee]], Partner_details[user id], 0))</f>
        <v>gg cjsc</v>
      </c>
      <c r="I1467" s="21" t="b">
        <f>ISNUMBER(MATCH(ggPay[[#This Row],[payer]], gg_teammates[ID], 0))</f>
        <v>1</v>
      </c>
      <c r="J1467" s="21" t="b">
        <f>OR(ISNUMBER(MATCH(ggPay[[#This Row],[payer]], $B$2:B1466, 0)), ISNUMBER(MATCH(ggPay[[#This Row],[payer]], B1468:$B$4998, 0)))</f>
        <v>1</v>
      </c>
      <c r="K1467" s="21" t="b">
        <v>1</v>
      </c>
      <c r="L1467" s="96" t="s">
        <v>5924</v>
      </c>
    </row>
    <row r="1468" spans="1:12">
      <c r="A1468" s="107" t="s">
        <v>18117</v>
      </c>
      <c r="B1468" s="89">
        <v>798</v>
      </c>
      <c r="C1468" s="89">
        <v>109843</v>
      </c>
      <c r="D1468" s="89">
        <v>1000</v>
      </c>
      <c r="E1468" s="89">
        <v>2</v>
      </c>
      <c r="F1468" s="89"/>
      <c r="G1468" s="21" t="str">
        <f>INDEX(Partner_details[name], MATCH(ggPay[[#This Row],[payee]], Partner_details[user id], 0))</f>
        <v>Gayush</v>
      </c>
      <c r="H1468" s="21" t="str">
        <f>INDEX(Partner_details[companyName], MATCH(ggPay[[#This Row],[payee]], Partner_details[user id], 0))</f>
        <v>gg cjsc</v>
      </c>
      <c r="I1468" s="21" t="b">
        <f>ISNUMBER(MATCH(ggPay[[#This Row],[payer]], gg_teammates[ID], 0))</f>
        <v>1</v>
      </c>
      <c r="J1468" s="21" t="b">
        <f>OR(ISNUMBER(MATCH(ggPay[[#This Row],[payer]], $B$2:B1467, 0)), ISNUMBER(MATCH(ggPay[[#This Row],[payer]], B1469:$B$4998, 0)))</f>
        <v>1</v>
      </c>
      <c r="K1468" s="21" t="b">
        <v>0</v>
      </c>
      <c r="L1468" s="96" t="s">
        <v>5924</v>
      </c>
    </row>
    <row r="1469" spans="1:12">
      <c r="A1469" s="107" t="s">
        <v>18118</v>
      </c>
      <c r="B1469" s="89">
        <v>825186</v>
      </c>
      <c r="C1469" s="89">
        <v>825186</v>
      </c>
      <c r="D1469" s="89">
        <v>1000</v>
      </c>
      <c r="E1469" s="89">
        <v>2</v>
      </c>
      <c r="F1469" s="89"/>
      <c r="G1469" s="21" t="str">
        <f>INDEX(Partner_details[name], MATCH(ggPay[[#This Row],[payee]], Partner_details[user id], 0))</f>
        <v>Tigran</v>
      </c>
      <c r="H1469" s="21" t="str">
        <f>INDEX(Partner_details[companyName], MATCH(ggPay[[#This Row],[payee]], Partner_details[user id], 0))</f>
        <v>gg cjsc</v>
      </c>
      <c r="I1469" s="21" t="b">
        <f>ISNUMBER(MATCH(ggPay[[#This Row],[payer]], gg_teammates[ID], 0))</f>
        <v>1</v>
      </c>
      <c r="J1469" s="21" t="b">
        <f>OR(ISNUMBER(MATCH(ggPay[[#This Row],[payer]], $B$2:B1468, 0)), ISNUMBER(MATCH(ggPay[[#This Row],[payer]], B1470:$B$4998, 0)))</f>
        <v>1</v>
      </c>
      <c r="K1469" s="21" t="b">
        <v>0</v>
      </c>
      <c r="L1469" s="96" t="s">
        <v>5924</v>
      </c>
    </row>
    <row r="1470" spans="1:12">
      <c r="A1470" s="107" t="s">
        <v>18119</v>
      </c>
      <c r="B1470" s="89">
        <v>850</v>
      </c>
      <c r="C1470" s="89">
        <v>825186</v>
      </c>
      <c r="D1470" s="89">
        <v>500</v>
      </c>
      <c r="E1470" s="89">
        <v>2</v>
      </c>
      <c r="F1470" s="89"/>
      <c r="G1470" s="21" t="str">
        <f>INDEX(Partner_details[name], MATCH(ggPay[[#This Row],[payee]], Partner_details[user id], 0))</f>
        <v>Tigran</v>
      </c>
      <c r="H1470" s="21" t="str">
        <f>INDEX(Partner_details[companyName], MATCH(ggPay[[#This Row],[payee]], Partner_details[user id], 0))</f>
        <v>gg cjsc</v>
      </c>
      <c r="I1470" s="21" t="b">
        <f>ISNUMBER(MATCH(ggPay[[#This Row],[payer]], gg_teammates[ID], 0))</f>
        <v>1</v>
      </c>
      <c r="J1470" s="21" t="b">
        <f>OR(ISNUMBER(MATCH(ggPay[[#This Row],[payer]], $B$2:B1469, 0)), ISNUMBER(MATCH(ggPay[[#This Row],[payer]], B1471:$B$4998, 0)))</f>
        <v>1</v>
      </c>
      <c r="K1470" s="21" t="b">
        <v>0</v>
      </c>
      <c r="L1470" s="96" t="s">
        <v>5924</v>
      </c>
    </row>
    <row r="1471" spans="1:12">
      <c r="A1471" s="107" t="s">
        <v>18120</v>
      </c>
      <c r="B1471" s="89">
        <v>839</v>
      </c>
      <c r="C1471" s="89">
        <v>839</v>
      </c>
      <c r="D1471" s="89">
        <v>500</v>
      </c>
      <c r="E1471" s="89">
        <v>2</v>
      </c>
      <c r="F1471" s="89"/>
      <c r="G1471" s="21" t="str">
        <f>INDEX(Partner_details[name], MATCH(ggPay[[#This Row],[payee]], Partner_details[user id], 0))</f>
        <v>Armen Sanasaryan</v>
      </c>
      <c r="H1471" s="21" t="str">
        <f>INDEX(Partner_details[companyName], MATCH(ggPay[[#This Row],[payee]], Partner_details[user id], 0))</f>
        <v>gg cjsc</v>
      </c>
      <c r="I1471" s="21" t="b">
        <f>ISNUMBER(MATCH(ggPay[[#This Row],[payer]], gg_teammates[ID], 0))</f>
        <v>1</v>
      </c>
      <c r="J1471" s="21" t="b">
        <f>OR(ISNUMBER(MATCH(ggPay[[#This Row],[payer]], $B$2:B1470, 0)), ISNUMBER(MATCH(ggPay[[#This Row],[payer]], B1472:$B$4998, 0)))</f>
        <v>1</v>
      </c>
      <c r="K1471" s="21" t="b">
        <v>0</v>
      </c>
      <c r="L1471" s="96" t="s">
        <v>5924</v>
      </c>
    </row>
    <row r="1472" spans="1:12">
      <c r="A1472" s="107" t="s">
        <v>18121</v>
      </c>
      <c r="B1472" s="89">
        <v>145849</v>
      </c>
      <c r="C1472" s="89">
        <v>1091356</v>
      </c>
      <c r="D1472" s="89">
        <v>500</v>
      </c>
      <c r="E1472" s="89">
        <v>2</v>
      </c>
      <c r="F1472" s="89"/>
      <c r="G1472" s="21" t="str">
        <f>INDEX(Partner_details[name], MATCH(ggPay[[#This Row],[payee]], Partner_details[user id], 0))</f>
        <v>Malocco</v>
      </c>
      <c r="H1472" s="21" t="str">
        <f>INDEX(Partner_details[companyName], MATCH(ggPay[[#This Row],[payee]], Partner_details[user id], 0))</f>
        <v>Malocco</v>
      </c>
      <c r="I1472" s="21" t="b">
        <f>ISNUMBER(MATCH(ggPay[[#This Row],[payer]], gg_teammates[ID], 0))</f>
        <v>0</v>
      </c>
      <c r="J1472" s="21" t="b">
        <f>OR(ISNUMBER(MATCH(ggPay[[#This Row],[payer]], $B$2:B1471, 0)), ISNUMBER(MATCH(ggPay[[#This Row],[payer]], B1473:$B$4998, 0)))</f>
        <v>1</v>
      </c>
      <c r="K1472" s="21" t="b">
        <v>1</v>
      </c>
      <c r="L1472" s="96" t="s">
        <v>5924</v>
      </c>
    </row>
    <row r="1473" spans="1:12">
      <c r="A1473" s="107" t="s">
        <v>18122</v>
      </c>
      <c r="B1473" s="89">
        <v>825186</v>
      </c>
      <c r="C1473" s="89">
        <v>1091356</v>
      </c>
      <c r="D1473" s="89">
        <v>100</v>
      </c>
      <c r="E1473" s="89">
        <v>2</v>
      </c>
      <c r="F1473" s="89"/>
      <c r="G1473" s="21" t="str">
        <f>INDEX(Partner_details[name], MATCH(ggPay[[#This Row],[payee]], Partner_details[user id], 0))</f>
        <v>Malocco</v>
      </c>
      <c r="H1473" s="21" t="str">
        <f>INDEX(Partner_details[companyName], MATCH(ggPay[[#This Row],[payee]], Partner_details[user id], 0))</f>
        <v>Malocco</v>
      </c>
      <c r="I1473" s="21" t="b">
        <f>ISNUMBER(MATCH(ggPay[[#This Row],[payer]], gg_teammates[ID], 0))</f>
        <v>1</v>
      </c>
      <c r="J1473" s="21" t="b">
        <f>OR(ISNUMBER(MATCH(ggPay[[#This Row],[payer]], $B$2:B1472, 0)), ISNUMBER(MATCH(ggPay[[#This Row],[payer]], B1474:$B$4998, 0)))</f>
        <v>1</v>
      </c>
      <c r="K1473" s="21" t="b">
        <v>0</v>
      </c>
      <c r="L1473" s="96" t="s">
        <v>5924</v>
      </c>
    </row>
    <row r="1474" spans="1:12">
      <c r="A1474" s="107" t="s">
        <v>18123</v>
      </c>
      <c r="B1474" s="89">
        <v>325453</v>
      </c>
      <c r="C1474" s="89">
        <v>736628</v>
      </c>
      <c r="D1474" s="89">
        <v>500</v>
      </c>
      <c r="E1474" s="89">
        <v>2</v>
      </c>
      <c r="F1474" s="89"/>
      <c r="G1474" s="21" t="str">
        <f>INDEX(Partner_details[name], MATCH(ggPay[[#This Row],[payee]], Partner_details[user id], 0))</f>
        <v>Անահիտ</v>
      </c>
      <c r="H1474" s="21" t="str">
        <f>INDEX(Partner_details[companyName], MATCH(ggPay[[#This Row],[payee]], Partner_details[user id], 0))</f>
        <v>gg cjsc</v>
      </c>
      <c r="I1474" s="21" t="b">
        <f>ISNUMBER(MATCH(ggPay[[#This Row],[payer]], gg_teammates[ID], 0))</f>
        <v>1</v>
      </c>
      <c r="J1474" s="21" t="b">
        <f>OR(ISNUMBER(MATCH(ggPay[[#This Row],[payer]], $B$2:B1473, 0)), ISNUMBER(MATCH(ggPay[[#This Row],[payer]], B1475:$B$4998, 0)))</f>
        <v>1</v>
      </c>
      <c r="K1474" s="21" t="b">
        <v>0</v>
      </c>
      <c r="L1474" s="96" t="s">
        <v>5924</v>
      </c>
    </row>
    <row r="1475" spans="1:12">
      <c r="A1475" s="107" t="s">
        <v>18123</v>
      </c>
      <c r="B1475" s="89">
        <v>325453</v>
      </c>
      <c r="C1475" s="89">
        <v>109843</v>
      </c>
      <c r="D1475" s="89">
        <v>500</v>
      </c>
      <c r="E1475" s="89">
        <v>2</v>
      </c>
      <c r="F1475" s="89"/>
      <c r="G1475" s="21" t="str">
        <f>INDEX(Partner_details[name], MATCH(ggPay[[#This Row],[payee]], Partner_details[user id], 0))</f>
        <v>Gayush</v>
      </c>
      <c r="H1475" s="21" t="str">
        <f>INDEX(Partner_details[companyName], MATCH(ggPay[[#This Row],[payee]], Partner_details[user id], 0))</f>
        <v>gg cjsc</v>
      </c>
      <c r="I1475" s="21" t="b">
        <f>ISNUMBER(MATCH(ggPay[[#This Row],[payer]], gg_teammates[ID], 0))</f>
        <v>1</v>
      </c>
      <c r="J1475" s="21" t="b">
        <f>OR(ISNUMBER(MATCH(ggPay[[#This Row],[payer]], $B$2:B1474, 0)), ISNUMBER(MATCH(ggPay[[#This Row],[payer]], B1476:$B$4998, 0)))</f>
        <v>1</v>
      </c>
      <c r="K1475" s="21" t="b">
        <v>0</v>
      </c>
      <c r="L1475" s="96" t="s">
        <v>5924</v>
      </c>
    </row>
    <row r="1476" spans="1:12">
      <c r="A1476" s="107" t="s">
        <v>18124</v>
      </c>
      <c r="B1476" s="89">
        <v>17617</v>
      </c>
      <c r="C1476" s="89">
        <v>17617</v>
      </c>
      <c r="D1476" s="89">
        <v>300</v>
      </c>
      <c r="E1476" s="89">
        <v>2</v>
      </c>
      <c r="F1476" s="89"/>
      <c r="G1476" s="21" t="str">
        <f>INDEX(Partner_details[name], MATCH(ggPay[[#This Row],[payee]], Partner_details[user id], 0))</f>
        <v>Sargis</v>
      </c>
      <c r="H1476" s="21" t="str">
        <f>INDEX(Partner_details[companyName], MATCH(ggPay[[#This Row],[payee]], Partner_details[user id], 0))</f>
        <v>gg cjsc</v>
      </c>
      <c r="I1476" s="21" t="b">
        <f>ISNUMBER(MATCH(ggPay[[#This Row],[payer]], gg_teammates[ID], 0))</f>
        <v>1</v>
      </c>
      <c r="J1476" s="21" t="b">
        <f>OR(ISNUMBER(MATCH(ggPay[[#This Row],[payer]], $B$2:B1475, 0)), ISNUMBER(MATCH(ggPay[[#This Row],[payer]], B1477:$B$4998, 0)))</f>
        <v>1</v>
      </c>
      <c r="K1476" s="21" t="b">
        <v>0</v>
      </c>
      <c r="L1476" s="96" t="s">
        <v>5924</v>
      </c>
    </row>
    <row r="1477" spans="1:12">
      <c r="A1477" s="107" t="s">
        <v>18125</v>
      </c>
      <c r="B1477" s="89">
        <v>17617</v>
      </c>
      <c r="C1477" s="89">
        <v>17617</v>
      </c>
      <c r="D1477" s="89">
        <v>300</v>
      </c>
      <c r="E1477" s="89">
        <v>2</v>
      </c>
      <c r="F1477" s="89"/>
      <c r="G1477" s="21" t="str">
        <f>INDEX(Partner_details[name], MATCH(ggPay[[#This Row],[payee]], Partner_details[user id], 0))</f>
        <v>Sargis</v>
      </c>
      <c r="H1477" s="21" t="str">
        <f>INDEX(Partner_details[companyName], MATCH(ggPay[[#This Row],[payee]], Partner_details[user id], 0))</f>
        <v>gg cjsc</v>
      </c>
      <c r="I1477" s="21" t="b">
        <f>ISNUMBER(MATCH(ggPay[[#This Row],[payer]], gg_teammates[ID], 0))</f>
        <v>1</v>
      </c>
      <c r="J1477" s="21" t="b">
        <f>OR(ISNUMBER(MATCH(ggPay[[#This Row],[payer]], $B$2:B1476, 0)), ISNUMBER(MATCH(ggPay[[#This Row],[payer]], B1478:$B$4998, 0)))</f>
        <v>1</v>
      </c>
      <c r="K1477" s="21" t="b">
        <v>0</v>
      </c>
      <c r="L1477" s="96" t="s">
        <v>5924</v>
      </c>
    </row>
    <row r="1478" spans="1:12">
      <c r="A1478" s="107" t="s">
        <v>18126</v>
      </c>
      <c r="B1478" s="89">
        <v>798</v>
      </c>
      <c r="C1478" s="89">
        <v>207980</v>
      </c>
      <c r="D1478" s="89">
        <v>500</v>
      </c>
      <c r="E1478" s="89">
        <v>2</v>
      </c>
      <c r="F1478" s="89"/>
      <c r="G1478" s="21" t="str">
        <f>INDEX(Partner_details[name], MATCH(ggPay[[#This Row],[payee]], Partner_details[user id], 0))</f>
        <v>Alik  Manukyan</v>
      </c>
      <c r="H1478" s="21" t="str">
        <f>INDEX(Partner_details[companyName], MATCH(ggPay[[#This Row],[payee]], Partner_details[user id], 0))</f>
        <v>gg cjsc</v>
      </c>
      <c r="I1478" s="21" t="b">
        <f>ISNUMBER(MATCH(ggPay[[#This Row],[payer]], gg_teammates[ID], 0))</f>
        <v>1</v>
      </c>
      <c r="J1478" s="21" t="b">
        <f>OR(ISNUMBER(MATCH(ggPay[[#This Row],[payer]], $B$2:B1477, 0)), ISNUMBER(MATCH(ggPay[[#This Row],[payer]], B1479:$B$4998, 0)))</f>
        <v>1</v>
      </c>
      <c r="K1478" s="21" t="b">
        <v>0</v>
      </c>
      <c r="L1478" s="96" t="s">
        <v>5924</v>
      </c>
    </row>
    <row r="1479" spans="1:12">
      <c r="A1479" s="107" t="s">
        <v>18127</v>
      </c>
      <c r="B1479" s="89">
        <v>17617</v>
      </c>
      <c r="C1479" s="89">
        <v>17617</v>
      </c>
      <c r="D1479" s="89">
        <v>500</v>
      </c>
      <c r="E1479" s="89">
        <v>2</v>
      </c>
      <c r="F1479" s="89"/>
      <c r="G1479" s="21" t="str">
        <f>INDEX(Partner_details[name], MATCH(ggPay[[#This Row],[payee]], Partner_details[user id], 0))</f>
        <v>Sargis</v>
      </c>
      <c r="H1479" s="21" t="str">
        <f>INDEX(Partner_details[companyName], MATCH(ggPay[[#This Row],[payee]], Partner_details[user id], 0))</f>
        <v>gg cjsc</v>
      </c>
      <c r="I1479" s="21" t="b">
        <f>ISNUMBER(MATCH(ggPay[[#This Row],[payer]], gg_teammates[ID], 0))</f>
        <v>1</v>
      </c>
      <c r="J1479" s="21" t="b">
        <f>OR(ISNUMBER(MATCH(ggPay[[#This Row],[payer]], $B$2:B1478, 0)), ISNUMBER(MATCH(ggPay[[#This Row],[payer]], B1480:$B$4998, 0)))</f>
        <v>1</v>
      </c>
      <c r="K1479" s="21" t="b">
        <v>0</v>
      </c>
      <c r="L1479" s="96" t="s">
        <v>5924</v>
      </c>
    </row>
    <row r="1480" spans="1:12">
      <c r="A1480" s="107" t="s">
        <v>18128</v>
      </c>
      <c r="B1480" s="89">
        <v>798</v>
      </c>
      <c r="C1480" s="89">
        <v>207980</v>
      </c>
      <c r="D1480" s="89">
        <v>500</v>
      </c>
      <c r="E1480" s="89">
        <v>2</v>
      </c>
      <c r="F1480" s="89"/>
      <c r="G1480" s="21" t="str">
        <f>INDEX(Partner_details[name], MATCH(ggPay[[#This Row],[payee]], Partner_details[user id], 0))</f>
        <v>Alik  Manukyan</v>
      </c>
      <c r="H1480" s="21" t="str">
        <f>INDEX(Partner_details[companyName], MATCH(ggPay[[#This Row],[payee]], Partner_details[user id], 0))</f>
        <v>gg cjsc</v>
      </c>
      <c r="I1480" s="21" t="b">
        <f>ISNUMBER(MATCH(ggPay[[#This Row],[payer]], gg_teammates[ID], 0))</f>
        <v>1</v>
      </c>
      <c r="J1480" s="21" t="b">
        <f>OR(ISNUMBER(MATCH(ggPay[[#This Row],[payer]], $B$2:B1479, 0)), ISNUMBER(MATCH(ggPay[[#This Row],[payer]], B1481:$B$4998, 0)))</f>
        <v>1</v>
      </c>
      <c r="K1480" s="21" t="b">
        <v>0</v>
      </c>
      <c r="L1480" s="96" t="s">
        <v>5924</v>
      </c>
    </row>
    <row r="1481" spans="1:12">
      <c r="A1481" s="107" t="s">
        <v>18129</v>
      </c>
      <c r="B1481" s="89">
        <v>3065</v>
      </c>
      <c r="C1481" s="89">
        <v>736628</v>
      </c>
      <c r="D1481" s="89">
        <v>300</v>
      </c>
      <c r="E1481" s="89">
        <v>2</v>
      </c>
      <c r="F1481" s="89"/>
      <c r="G1481" s="21" t="str">
        <f>INDEX(Partner_details[name], MATCH(ggPay[[#This Row],[payee]], Partner_details[user id], 0))</f>
        <v>Անահիտ</v>
      </c>
      <c r="H1481" s="21" t="str">
        <f>INDEX(Partner_details[companyName], MATCH(ggPay[[#This Row],[payee]], Partner_details[user id], 0))</f>
        <v>gg cjsc</v>
      </c>
      <c r="I1481" s="21" t="b">
        <f>ISNUMBER(MATCH(ggPay[[#This Row],[payer]], gg_teammates[ID], 0))</f>
        <v>1</v>
      </c>
      <c r="J1481" s="21" t="b">
        <f>OR(ISNUMBER(MATCH(ggPay[[#This Row],[payer]], $B$2:B1480, 0)), ISNUMBER(MATCH(ggPay[[#This Row],[payer]], B1482:$B$4998, 0)))</f>
        <v>1</v>
      </c>
      <c r="K1481" s="21" t="b">
        <v>0</v>
      </c>
      <c r="L1481" s="96" t="s">
        <v>5924</v>
      </c>
    </row>
    <row r="1482" spans="1:12">
      <c r="A1482" s="107" t="s">
        <v>18130</v>
      </c>
      <c r="B1482" s="89">
        <v>839</v>
      </c>
      <c r="C1482" s="89">
        <v>109843</v>
      </c>
      <c r="D1482" s="89">
        <v>300</v>
      </c>
      <c r="E1482" s="89">
        <v>2</v>
      </c>
      <c r="F1482" s="89"/>
      <c r="G1482" s="21" t="str">
        <f>INDEX(Partner_details[name], MATCH(ggPay[[#This Row],[payee]], Partner_details[user id], 0))</f>
        <v>Gayush</v>
      </c>
      <c r="H1482" s="21" t="str">
        <f>INDEX(Partner_details[companyName], MATCH(ggPay[[#This Row],[payee]], Partner_details[user id], 0))</f>
        <v>gg cjsc</v>
      </c>
      <c r="I1482" s="21" t="b">
        <f>ISNUMBER(MATCH(ggPay[[#This Row],[payer]], gg_teammates[ID], 0))</f>
        <v>1</v>
      </c>
      <c r="J1482" s="21" t="b">
        <f>OR(ISNUMBER(MATCH(ggPay[[#This Row],[payer]], $B$2:B1481, 0)), ISNUMBER(MATCH(ggPay[[#This Row],[payer]], B1483:$B$4998, 0)))</f>
        <v>1</v>
      </c>
      <c r="K1482" s="21" t="b">
        <v>0</v>
      </c>
      <c r="L1482" s="96" t="s">
        <v>5924</v>
      </c>
    </row>
    <row r="1483" spans="1:12">
      <c r="A1483" s="107" t="s">
        <v>18131</v>
      </c>
      <c r="B1483" s="89">
        <v>825186</v>
      </c>
      <c r="C1483" s="89">
        <v>109843</v>
      </c>
      <c r="D1483" s="89">
        <v>50</v>
      </c>
      <c r="E1483" s="89">
        <v>2</v>
      </c>
      <c r="F1483" s="89"/>
      <c r="G1483" s="21" t="str">
        <f>INDEX(Partner_details[name], MATCH(ggPay[[#This Row],[payee]], Partner_details[user id], 0))</f>
        <v>Gayush</v>
      </c>
      <c r="H1483" s="21" t="str">
        <f>INDEX(Partner_details[companyName], MATCH(ggPay[[#This Row],[payee]], Partner_details[user id], 0))</f>
        <v>gg cjsc</v>
      </c>
      <c r="I1483" s="21" t="b">
        <f>ISNUMBER(MATCH(ggPay[[#This Row],[payer]], gg_teammates[ID], 0))</f>
        <v>1</v>
      </c>
      <c r="J1483" s="21" t="b">
        <f>OR(ISNUMBER(MATCH(ggPay[[#This Row],[payer]], $B$2:B1482, 0)), ISNUMBER(MATCH(ggPay[[#This Row],[payer]], B1484:$B$4998, 0)))</f>
        <v>1</v>
      </c>
      <c r="K1483" s="21" t="b">
        <v>0</v>
      </c>
      <c r="L1483" s="96" t="s">
        <v>5924</v>
      </c>
    </row>
    <row r="1484" spans="1:12">
      <c r="A1484" s="107" t="s">
        <v>18132</v>
      </c>
      <c r="B1484" s="89">
        <v>825186</v>
      </c>
      <c r="C1484" s="89">
        <v>736628</v>
      </c>
      <c r="D1484" s="89">
        <v>50</v>
      </c>
      <c r="E1484" s="89">
        <v>2</v>
      </c>
      <c r="F1484" s="89"/>
      <c r="G1484" s="21" t="str">
        <f>INDEX(Partner_details[name], MATCH(ggPay[[#This Row],[payee]], Partner_details[user id], 0))</f>
        <v>Անահիտ</v>
      </c>
      <c r="H1484" s="21" t="str">
        <f>INDEX(Partner_details[companyName], MATCH(ggPay[[#This Row],[payee]], Partner_details[user id], 0))</f>
        <v>gg cjsc</v>
      </c>
      <c r="I1484" s="21" t="b">
        <f>ISNUMBER(MATCH(ggPay[[#This Row],[payer]], gg_teammates[ID], 0))</f>
        <v>1</v>
      </c>
      <c r="J1484" s="21" t="b">
        <f>OR(ISNUMBER(MATCH(ggPay[[#This Row],[payer]], $B$2:B1483, 0)), ISNUMBER(MATCH(ggPay[[#This Row],[payer]], B1485:$B$4998, 0)))</f>
        <v>1</v>
      </c>
      <c r="K1484" s="21" t="b">
        <v>0</v>
      </c>
      <c r="L1484" s="96" t="s">
        <v>5924</v>
      </c>
    </row>
    <row r="1485" spans="1:12">
      <c r="A1485" s="107" t="s">
        <v>18132</v>
      </c>
      <c r="B1485" s="89">
        <v>825186</v>
      </c>
      <c r="C1485" s="89">
        <v>109843</v>
      </c>
      <c r="D1485" s="89">
        <v>50</v>
      </c>
      <c r="E1485" s="89">
        <v>2</v>
      </c>
      <c r="F1485" s="89"/>
      <c r="G1485" s="21" t="str">
        <f>INDEX(Partner_details[name], MATCH(ggPay[[#This Row],[payee]], Partner_details[user id], 0))</f>
        <v>Gayush</v>
      </c>
      <c r="H1485" s="21" t="str">
        <f>INDEX(Partner_details[companyName], MATCH(ggPay[[#This Row],[payee]], Partner_details[user id], 0))</f>
        <v>gg cjsc</v>
      </c>
      <c r="I1485" s="21" t="b">
        <f>ISNUMBER(MATCH(ggPay[[#This Row],[payer]], gg_teammates[ID], 0))</f>
        <v>1</v>
      </c>
      <c r="J1485" s="21" t="b">
        <f>OR(ISNUMBER(MATCH(ggPay[[#This Row],[payer]], $B$2:B1484, 0)), ISNUMBER(MATCH(ggPay[[#This Row],[payer]], B1486:$B$4998, 0)))</f>
        <v>1</v>
      </c>
      <c r="K1485" s="21" t="b">
        <v>0</v>
      </c>
      <c r="L1485" s="96" t="s">
        <v>5924</v>
      </c>
    </row>
    <row r="1486" spans="1:12">
      <c r="A1486" s="107" t="s">
        <v>18133</v>
      </c>
      <c r="B1486" s="89">
        <v>798</v>
      </c>
      <c r="C1486" s="89">
        <v>207980</v>
      </c>
      <c r="D1486" s="89">
        <v>500</v>
      </c>
      <c r="E1486" s="89">
        <v>2</v>
      </c>
      <c r="F1486" s="89"/>
      <c r="G1486" s="21" t="str">
        <f>INDEX(Partner_details[name], MATCH(ggPay[[#This Row],[payee]], Partner_details[user id], 0))</f>
        <v>Alik  Manukyan</v>
      </c>
      <c r="H1486" s="21" t="str">
        <f>INDEX(Partner_details[companyName], MATCH(ggPay[[#This Row],[payee]], Partner_details[user id], 0))</f>
        <v>gg cjsc</v>
      </c>
      <c r="I1486" s="21" t="b">
        <f>ISNUMBER(MATCH(ggPay[[#This Row],[payer]], gg_teammates[ID], 0))</f>
        <v>1</v>
      </c>
      <c r="J1486" s="21" t="b">
        <f>OR(ISNUMBER(MATCH(ggPay[[#This Row],[payer]], $B$2:B1485, 0)), ISNUMBER(MATCH(ggPay[[#This Row],[payer]], B1487:$B$4998, 0)))</f>
        <v>1</v>
      </c>
      <c r="K1486" s="21" t="b">
        <v>0</v>
      </c>
      <c r="L1486" s="96" t="s">
        <v>5924</v>
      </c>
    </row>
    <row r="1487" spans="1:12" hidden="1">
      <c r="A1487" s="107" t="s">
        <v>18134</v>
      </c>
      <c r="B1487" s="89">
        <v>798</v>
      </c>
      <c r="C1487" s="89">
        <v>825186</v>
      </c>
      <c r="D1487" s="89">
        <v>300</v>
      </c>
      <c r="E1487" s="89">
        <v>3</v>
      </c>
      <c r="F1487" s="89" t="s">
        <v>6141</v>
      </c>
      <c r="G1487" s="21" t="str">
        <f>INDEX(Partner_details[name], MATCH(ggPay[[#This Row],[payee]], Partner_details[user id], 0))</f>
        <v>Tigran</v>
      </c>
      <c r="H1487" s="21" t="str">
        <f>INDEX(Partner_details[companyName], MATCH(ggPay[[#This Row],[payee]], Partner_details[user id], 0))</f>
        <v>gg cjsc</v>
      </c>
      <c r="I1487" s="21" t="b">
        <f>ISNUMBER(MATCH(ggPay[[#This Row],[payer]], gg_teammates[ID], 0))</f>
        <v>1</v>
      </c>
      <c r="J1487" s="21" t="b">
        <f>OR(ISNUMBER(MATCH(ggPay[[#This Row],[payer]], $B$2:B1486, 0)), ISNUMBER(MATCH(ggPay[[#This Row],[payer]], B1488:$B$4998, 0)))</f>
        <v>1</v>
      </c>
      <c r="K1487" s="21" t="b">
        <v>0</v>
      </c>
      <c r="L1487" s="96" t="s">
        <v>5924</v>
      </c>
    </row>
    <row r="1488" spans="1:12" hidden="1">
      <c r="A1488" s="107" t="s">
        <v>18135</v>
      </c>
      <c r="B1488" s="89">
        <v>798</v>
      </c>
      <c r="C1488" s="89">
        <v>825186</v>
      </c>
      <c r="D1488" s="89">
        <v>300</v>
      </c>
      <c r="E1488" s="89">
        <v>3</v>
      </c>
      <c r="F1488" s="89" t="s">
        <v>6141</v>
      </c>
      <c r="G1488" s="21" t="str">
        <f>INDEX(Partner_details[name], MATCH(ggPay[[#This Row],[payee]], Partner_details[user id], 0))</f>
        <v>Tigran</v>
      </c>
      <c r="H1488" s="21" t="str">
        <f>INDEX(Partner_details[companyName], MATCH(ggPay[[#This Row],[payee]], Partner_details[user id], 0))</f>
        <v>gg cjsc</v>
      </c>
      <c r="I1488" s="21" t="b">
        <f>ISNUMBER(MATCH(ggPay[[#This Row],[payer]], gg_teammates[ID], 0))</f>
        <v>1</v>
      </c>
      <c r="J1488" s="21" t="b">
        <f>OR(ISNUMBER(MATCH(ggPay[[#This Row],[payer]], $B$2:B1487, 0)), ISNUMBER(MATCH(ggPay[[#This Row],[payer]], B1489:$B$4998, 0)))</f>
        <v>1</v>
      </c>
      <c r="K1488" s="21" t="b">
        <v>0</v>
      </c>
      <c r="L1488" s="96" t="s">
        <v>5924</v>
      </c>
    </row>
    <row r="1489" spans="1:12">
      <c r="A1489" s="107" t="s">
        <v>18136</v>
      </c>
      <c r="B1489" s="89">
        <v>825186</v>
      </c>
      <c r="C1489" s="89">
        <v>207980</v>
      </c>
      <c r="D1489" s="89">
        <v>500</v>
      </c>
      <c r="E1489" s="89">
        <v>2</v>
      </c>
      <c r="F1489" s="89"/>
      <c r="G1489" s="21" t="str">
        <f>INDEX(Partner_details[name], MATCH(ggPay[[#This Row],[payee]], Partner_details[user id], 0))</f>
        <v>Alik  Manukyan</v>
      </c>
      <c r="H1489" s="21" t="str">
        <f>INDEX(Partner_details[companyName], MATCH(ggPay[[#This Row],[payee]], Partner_details[user id], 0))</f>
        <v>gg cjsc</v>
      </c>
      <c r="I1489" s="21" t="b">
        <f>ISNUMBER(MATCH(ggPay[[#This Row],[payer]], gg_teammates[ID], 0))</f>
        <v>1</v>
      </c>
      <c r="J1489" s="21" t="b">
        <f>OR(ISNUMBER(MATCH(ggPay[[#This Row],[payer]], $B$2:B1488, 0)), ISNUMBER(MATCH(ggPay[[#This Row],[payer]], B1490:$B$4998, 0)))</f>
        <v>1</v>
      </c>
      <c r="K1489" s="21" t="b">
        <v>0</v>
      </c>
      <c r="L1489" s="96" t="s">
        <v>5924</v>
      </c>
    </row>
    <row r="1490" spans="1:12" hidden="1">
      <c r="A1490" s="107" t="s">
        <v>18137</v>
      </c>
      <c r="B1490" s="89">
        <v>825186</v>
      </c>
      <c r="C1490" s="89">
        <v>207980</v>
      </c>
      <c r="D1490" s="89">
        <v>500</v>
      </c>
      <c r="E1490" s="89">
        <v>1</v>
      </c>
      <c r="F1490" s="89"/>
      <c r="G1490" s="21" t="str">
        <f>INDEX(Partner_details[name], MATCH(ggPay[[#This Row],[payee]], Partner_details[user id], 0))</f>
        <v>Alik  Manukyan</v>
      </c>
      <c r="H1490" s="21" t="str">
        <f>INDEX(Partner_details[companyName], MATCH(ggPay[[#This Row],[payee]], Partner_details[user id], 0))</f>
        <v>gg cjsc</v>
      </c>
      <c r="I1490" s="21" t="b">
        <f>ISNUMBER(MATCH(ggPay[[#This Row],[payer]], gg_teammates[ID], 0))</f>
        <v>1</v>
      </c>
      <c r="J1490" s="21" t="b">
        <f>OR(ISNUMBER(MATCH(ggPay[[#This Row],[payer]], $B$2:B1489, 0)), ISNUMBER(MATCH(ggPay[[#This Row],[payer]], B1491:$B$4998, 0)))</f>
        <v>1</v>
      </c>
      <c r="K1490" s="21" t="b">
        <v>0</v>
      </c>
      <c r="L1490" s="96" t="s">
        <v>5924</v>
      </c>
    </row>
    <row r="1491" spans="1:12" hidden="1">
      <c r="A1491" s="107" t="s">
        <v>18138</v>
      </c>
      <c r="B1491" s="89">
        <v>825186</v>
      </c>
      <c r="C1491" s="89">
        <v>207980</v>
      </c>
      <c r="D1491" s="89">
        <v>500</v>
      </c>
      <c r="E1491" s="89">
        <v>1</v>
      </c>
      <c r="F1491" s="89"/>
      <c r="G1491" s="21" t="str">
        <f>INDEX(Partner_details[name], MATCH(ggPay[[#This Row],[payee]], Partner_details[user id], 0))</f>
        <v>Alik  Manukyan</v>
      </c>
      <c r="H1491" s="21" t="str">
        <f>INDEX(Partner_details[companyName], MATCH(ggPay[[#This Row],[payee]], Partner_details[user id], 0))</f>
        <v>gg cjsc</v>
      </c>
      <c r="I1491" s="21" t="b">
        <f>ISNUMBER(MATCH(ggPay[[#This Row],[payer]], gg_teammates[ID], 0))</f>
        <v>1</v>
      </c>
      <c r="J1491" s="21" t="b">
        <f>OR(ISNUMBER(MATCH(ggPay[[#This Row],[payer]], $B$2:B1490, 0)), ISNUMBER(MATCH(ggPay[[#This Row],[payer]], B1492:$B$4998, 0)))</f>
        <v>1</v>
      </c>
      <c r="K1491" s="21" t="b">
        <v>0</v>
      </c>
      <c r="L1491" s="96" t="s">
        <v>5924</v>
      </c>
    </row>
    <row r="1492" spans="1:12" hidden="1">
      <c r="A1492" s="107" t="s">
        <v>18139</v>
      </c>
      <c r="B1492" s="89">
        <v>798</v>
      </c>
      <c r="C1492" s="89">
        <v>207980</v>
      </c>
      <c r="D1492" s="89">
        <v>1000</v>
      </c>
      <c r="E1492" s="89">
        <v>1</v>
      </c>
      <c r="F1492" s="89"/>
      <c r="G1492" s="21" t="str">
        <f>INDEX(Partner_details[name], MATCH(ggPay[[#This Row],[payee]], Partner_details[user id], 0))</f>
        <v>Alik  Manukyan</v>
      </c>
      <c r="H1492" s="21" t="str">
        <f>INDEX(Partner_details[companyName], MATCH(ggPay[[#This Row],[payee]], Partner_details[user id], 0))</f>
        <v>gg cjsc</v>
      </c>
      <c r="I1492" s="21" t="b">
        <f>ISNUMBER(MATCH(ggPay[[#This Row],[payer]], gg_teammates[ID], 0))</f>
        <v>1</v>
      </c>
      <c r="J1492" s="21" t="b">
        <f>OR(ISNUMBER(MATCH(ggPay[[#This Row],[payer]], $B$2:B1491, 0)), ISNUMBER(MATCH(ggPay[[#This Row],[payer]], B1493:$B$4998, 0)))</f>
        <v>1</v>
      </c>
      <c r="K1492" s="21" t="b">
        <v>0</v>
      </c>
      <c r="L1492" s="96" t="s">
        <v>5924</v>
      </c>
    </row>
    <row r="1493" spans="1:12">
      <c r="A1493" s="107" t="s">
        <v>18140</v>
      </c>
      <c r="B1493" s="89">
        <v>17617</v>
      </c>
      <c r="C1493" s="89">
        <v>17617</v>
      </c>
      <c r="D1493" s="89">
        <v>300</v>
      </c>
      <c r="E1493" s="89">
        <v>2</v>
      </c>
      <c r="F1493" s="89"/>
      <c r="G1493" s="21" t="str">
        <f>INDEX(Partner_details[name], MATCH(ggPay[[#This Row],[payee]], Partner_details[user id], 0))</f>
        <v>Sargis</v>
      </c>
      <c r="H1493" s="21" t="str">
        <f>INDEX(Partner_details[companyName], MATCH(ggPay[[#This Row],[payee]], Partner_details[user id], 0))</f>
        <v>gg cjsc</v>
      </c>
      <c r="I1493" s="21" t="b">
        <f>ISNUMBER(MATCH(ggPay[[#This Row],[payer]], gg_teammates[ID], 0))</f>
        <v>1</v>
      </c>
      <c r="J1493" s="21" t="b">
        <f>OR(ISNUMBER(MATCH(ggPay[[#This Row],[payer]], $B$2:B1492, 0)), ISNUMBER(MATCH(ggPay[[#This Row],[payer]], B1494:$B$4998, 0)))</f>
        <v>1</v>
      </c>
      <c r="K1493" s="21" t="b">
        <v>0</v>
      </c>
      <c r="L1493" s="96" t="s">
        <v>5924</v>
      </c>
    </row>
    <row r="1494" spans="1:12">
      <c r="A1494" s="107" t="s">
        <v>18141</v>
      </c>
      <c r="B1494" s="89">
        <v>798</v>
      </c>
      <c r="C1494" s="89">
        <v>825186</v>
      </c>
      <c r="D1494" s="89">
        <v>300</v>
      </c>
      <c r="E1494" s="89">
        <v>2</v>
      </c>
      <c r="F1494" s="89"/>
      <c r="G1494" s="21" t="str">
        <f>INDEX(Partner_details[name], MATCH(ggPay[[#This Row],[payee]], Partner_details[user id], 0))</f>
        <v>Tigran</v>
      </c>
      <c r="H1494" s="21" t="str">
        <f>INDEX(Partner_details[companyName], MATCH(ggPay[[#This Row],[payee]], Partner_details[user id], 0))</f>
        <v>gg cjsc</v>
      </c>
      <c r="I1494" s="21" t="b">
        <f>ISNUMBER(MATCH(ggPay[[#This Row],[payer]], gg_teammates[ID], 0))</f>
        <v>1</v>
      </c>
      <c r="J1494" s="21" t="b">
        <f>OR(ISNUMBER(MATCH(ggPay[[#This Row],[payer]], $B$2:B1493, 0)), ISNUMBER(MATCH(ggPay[[#This Row],[payer]], B1495:$B$4998, 0)))</f>
        <v>1</v>
      </c>
      <c r="K1494" s="21" t="b">
        <v>0</v>
      </c>
      <c r="L1494" s="96" t="s">
        <v>5924</v>
      </c>
    </row>
    <row r="1495" spans="1:12">
      <c r="A1495" s="107" t="s">
        <v>18142</v>
      </c>
      <c r="B1495" s="89">
        <v>798</v>
      </c>
      <c r="C1495" s="89">
        <v>825186</v>
      </c>
      <c r="D1495" s="89">
        <v>500</v>
      </c>
      <c r="E1495" s="89">
        <v>2</v>
      </c>
      <c r="F1495" s="89"/>
      <c r="G1495" s="21" t="str">
        <f>INDEX(Partner_details[name], MATCH(ggPay[[#This Row],[payee]], Partner_details[user id], 0))</f>
        <v>Tigran</v>
      </c>
      <c r="H1495" s="21" t="str">
        <f>INDEX(Partner_details[companyName], MATCH(ggPay[[#This Row],[payee]], Partner_details[user id], 0))</f>
        <v>gg cjsc</v>
      </c>
      <c r="I1495" s="21" t="b">
        <f>ISNUMBER(MATCH(ggPay[[#This Row],[payer]], gg_teammates[ID], 0))</f>
        <v>1</v>
      </c>
      <c r="J1495" s="21" t="b">
        <f>OR(ISNUMBER(MATCH(ggPay[[#This Row],[payer]], $B$2:B1494, 0)), ISNUMBER(MATCH(ggPay[[#This Row],[payer]], B1496:$B$4998, 0)))</f>
        <v>1</v>
      </c>
      <c r="K1495" s="21" t="b">
        <v>0</v>
      </c>
      <c r="L1495" s="96" t="s">
        <v>5924</v>
      </c>
    </row>
    <row r="1496" spans="1:12">
      <c r="A1496" s="107" t="s">
        <v>18143</v>
      </c>
      <c r="B1496" s="89">
        <v>850</v>
      </c>
      <c r="C1496" s="89">
        <v>825186</v>
      </c>
      <c r="D1496" s="89">
        <v>1000</v>
      </c>
      <c r="E1496" s="89">
        <v>2</v>
      </c>
      <c r="F1496" s="89"/>
      <c r="G1496" s="21" t="str">
        <f>INDEX(Partner_details[name], MATCH(ggPay[[#This Row],[payee]], Partner_details[user id], 0))</f>
        <v>Tigran</v>
      </c>
      <c r="H1496" s="21" t="str">
        <f>INDEX(Partner_details[companyName], MATCH(ggPay[[#This Row],[payee]], Partner_details[user id], 0))</f>
        <v>gg cjsc</v>
      </c>
      <c r="I1496" s="21" t="b">
        <f>ISNUMBER(MATCH(ggPay[[#This Row],[payer]], gg_teammates[ID], 0))</f>
        <v>1</v>
      </c>
      <c r="J1496" s="21" t="b">
        <f>OR(ISNUMBER(MATCH(ggPay[[#This Row],[payer]], $B$2:B1495, 0)), ISNUMBER(MATCH(ggPay[[#This Row],[payer]], B1497:$B$4998, 0)))</f>
        <v>1</v>
      </c>
      <c r="K1496" s="21" t="b">
        <v>0</v>
      </c>
      <c r="L1496" s="96" t="s">
        <v>5924</v>
      </c>
    </row>
    <row r="1497" spans="1:12">
      <c r="A1497" s="107" t="s">
        <v>18144</v>
      </c>
      <c r="B1497" s="89">
        <v>231060</v>
      </c>
      <c r="C1497" s="89">
        <v>825186</v>
      </c>
      <c r="D1497" s="89">
        <v>100</v>
      </c>
      <c r="E1497" s="89">
        <v>2</v>
      </c>
      <c r="F1497" s="89"/>
      <c r="G1497" s="21" t="str">
        <f>INDEX(Partner_details[name], MATCH(ggPay[[#This Row],[payee]], Partner_details[user id], 0))</f>
        <v>Tigran</v>
      </c>
      <c r="H1497" s="21" t="str">
        <f>INDEX(Partner_details[companyName], MATCH(ggPay[[#This Row],[payee]], Partner_details[user id], 0))</f>
        <v>gg cjsc</v>
      </c>
      <c r="I1497" s="21" t="b">
        <f>ISNUMBER(MATCH(ggPay[[#This Row],[payer]], gg_teammates[ID], 0))</f>
        <v>1</v>
      </c>
      <c r="J1497" s="21" t="b">
        <f>OR(ISNUMBER(MATCH(ggPay[[#This Row],[payer]], $B$2:B1496, 0)), ISNUMBER(MATCH(ggPay[[#This Row],[payer]], B1498:$B$4998, 0)))</f>
        <v>1</v>
      </c>
      <c r="K1497" s="21" t="b">
        <v>0</v>
      </c>
      <c r="L1497" s="96" t="s">
        <v>5924</v>
      </c>
    </row>
    <row r="1498" spans="1:12">
      <c r="A1498" s="107" t="s">
        <v>18145</v>
      </c>
      <c r="B1498" s="89">
        <v>3065</v>
      </c>
      <c r="C1498" s="89">
        <v>825186</v>
      </c>
      <c r="D1498" s="89">
        <v>100</v>
      </c>
      <c r="E1498" s="89">
        <v>2</v>
      </c>
      <c r="F1498" s="89"/>
      <c r="G1498" s="21" t="str">
        <f>INDEX(Partner_details[name], MATCH(ggPay[[#This Row],[payee]], Partner_details[user id], 0))</f>
        <v>Tigran</v>
      </c>
      <c r="H1498" s="21" t="str">
        <f>INDEX(Partner_details[companyName], MATCH(ggPay[[#This Row],[payee]], Partner_details[user id], 0))</f>
        <v>gg cjsc</v>
      </c>
      <c r="I1498" s="21" t="b">
        <f>ISNUMBER(MATCH(ggPay[[#This Row],[payer]], gg_teammates[ID], 0))</f>
        <v>1</v>
      </c>
      <c r="J1498" s="21" t="b">
        <f>OR(ISNUMBER(MATCH(ggPay[[#This Row],[payer]], $B$2:B1497, 0)), ISNUMBER(MATCH(ggPay[[#This Row],[payer]], B1499:$B$4998, 0)))</f>
        <v>1</v>
      </c>
      <c r="K1498" s="21" t="b">
        <v>0</v>
      </c>
      <c r="L1498" s="96" t="s">
        <v>5924</v>
      </c>
    </row>
    <row r="1499" spans="1:12">
      <c r="A1499" s="107" t="s">
        <v>18146</v>
      </c>
      <c r="B1499" s="89">
        <v>825186</v>
      </c>
      <c r="C1499" s="89">
        <v>825186</v>
      </c>
      <c r="D1499" s="89">
        <v>300</v>
      </c>
      <c r="E1499" s="89">
        <v>2</v>
      </c>
      <c r="F1499" s="89"/>
      <c r="G1499" s="21" t="str">
        <f>INDEX(Partner_details[name], MATCH(ggPay[[#This Row],[payee]], Partner_details[user id], 0))</f>
        <v>Tigran</v>
      </c>
      <c r="H1499" s="21" t="str">
        <f>INDEX(Partner_details[companyName], MATCH(ggPay[[#This Row],[payee]], Partner_details[user id], 0))</f>
        <v>gg cjsc</v>
      </c>
      <c r="I1499" s="21" t="b">
        <f>ISNUMBER(MATCH(ggPay[[#This Row],[payer]], gg_teammates[ID], 0))</f>
        <v>1</v>
      </c>
      <c r="J1499" s="21" t="b">
        <f>OR(ISNUMBER(MATCH(ggPay[[#This Row],[payer]], $B$2:B1498, 0)), ISNUMBER(MATCH(ggPay[[#This Row],[payer]], B1500:$B$4998, 0)))</f>
        <v>1</v>
      </c>
      <c r="K1499" s="21" t="b">
        <v>0</v>
      </c>
      <c r="L1499" s="96" t="s">
        <v>5924</v>
      </c>
    </row>
    <row r="1500" spans="1:12">
      <c r="A1500" s="107" t="s">
        <v>18147</v>
      </c>
      <c r="B1500" s="89">
        <v>798</v>
      </c>
      <c r="C1500" s="89">
        <v>825186</v>
      </c>
      <c r="D1500" s="89">
        <v>300</v>
      </c>
      <c r="E1500" s="89">
        <v>2</v>
      </c>
      <c r="F1500" s="89"/>
      <c r="G1500" s="21" t="str">
        <f>INDEX(Partner_details[name], MATCH(ggPay[[#This Row],[payee]], Partner_details[user id], 0))</f>
        <v>Tigran</v>
      </c>
      <c r="H1500" s="21" t="str">
        <f>INDEX(Partner_details[companyName], MATCH(ggPay[[#This Row],[payee]], Partner_details[user id], 0))</f>
        <v>gg cjsc</v>
      </c>
      <c r="I1500" s="21" t="b">
        <f>ISNUMBER(MATCH(ggPay[[#This Row],[payer]], gg_teammates[ID], 0))</f>
        <v>1</v>
      </c>
      <c r="J1500" s="21" t="b">
        <f>OR(ISNUMBER(MATCH(ggPay[[#This Row],[payer]], $B$2:B1499, 0)), ISNUMBER(MATCH(ggPay[[#This Row],[payer]], B1501:$B$4998, 0)))</f>
        <v>1</v>
      </c>
      <c r="K1500" s="21" t="b">
        <v>0</v>
      </c>
      <c r="L1500" s="96" t="s">
        <v>5924</v>
      </c>
    </row>
    <row r="1501" spans="1:12">
      <c r="A1501" s="107" t="s">
        <v>18148</v>
      </c>
      <c r="B1501" s="89">
        <v>231060</v>
      </c>
      <c r="C1501" s="89">
        <v>825186</v>
      </c>
      <c r="D1501" s="89">
        <v>300</v>
      </c>
      <c r="E1501" s="89">
        <v>2</v>
      </c>
      <c r="F1501" s="89"/>
      <c r="G1501" s="21" t="str">
        <f>INDEX(Partner_details[name], MATCH(ggPay[[#This Row],[payee]], Partner_details[user id], 0))</f>
        <v>Tigran</v>
      </c>
      <c r="H1501" s="21" t="str">
        <f>INDEX(Partner_details[companyName], MATCH(ggPay[[#This Row],[payee]], Partner_details[user id], 0))</f>
        <v>gg cjsc</v>
      </c>
      <c r="I1501" s="21" t="b">
        <f>ISNUMBER(MATCH(ggPay[[#This Row],[payer]], gg_teammates[ID], 0))</f>
        <v>1</v>
      </c>
      <c r="J1501" s="21" t="b">
        <f>OR(ISNUMBER(MATCH(ggPay[[#This Row],[payer]], $B$2:B1500, 0)), ISNUMBER(MATCH(ggPay[[#This Row],[payer]], B1502:$B$4998, 0)))</f>
        <v>1</v>
      </c>
      <c r="K1501" s="21" t="b">
        <v>0</v>
      </c>
      <c r="L1501" s="96" t="s">
        <v>5924</v>
      </c>
    </row>
    <row r="1502" spans="1:12">
      <c r="A1502" s="107" t="s">
        <v>18149</v>
      </c>
      <c r="B1502" s="89">
        <v>798</v>
      </c>
      <c r="C1502" s="89">
        <v>825186</v>
      </c>
      <c r="D1502" s="89">
        <v>300</v>
      </c>
      <c r="E1502" s="89">
        <v>2</v>
      </c>
      <c r="F1502" s="89"/>
      <c r="G1502" s="21" t="str">
        <f>INDEX(Partner_details[name], MATCH(ggPay[[#This Row],[payee]], Partner_details[user id], 0))</f>
        <v>Tigran</v>
      </c>
      <c r="H1502" s="21" t="str">
        <f>INDEX(Partner_details[companyName], MATCH(ggPay[[#This Row],[payee]], Partner_details[user id], 0))</f>
        <v>gg cjsc</v>
      </c>
      <c r="I1502" s="21" t="b">
        <f>ISNUMBER(MATCH(ggPay[[#This Row],[payer]], gg_teammates[ID], 0))</f>
        <v>1</v>
      </c>
      <c r="J1502" s="21" t="b">
        <f>OR(ISNUMBER(MATCH(ggPay[[#This Row],[payer]], $B$2:B1501, 0)), ISNUMBER(MATCH(ggPay[[#This Row],[payer]], B1503:$B$4998, 0)))</f>
        <v>1</v>
      </c>
      <c r="K1502" s="21" t="b">
        <v>0</v>
      </c>
      <c r="L1502" s="96" t="s">
        <v>5924</v>
      </c>
    </row>
    <row r="1503" spans="1:12">
      <c r="A1503" s="107" t="s">
        <v>18150</v>
      </c>
      <c r="B1503" s="89">
        <v>839</v>
      </c>
      <c r="C1503" s="89">
        <v>825186</v>
      </c>
      <c r="D1503" s="89">
        <v>300</v>
      </c>
      <c r="E1503" s="89">
        <v>2</v>
      </c>
      <c r="F1503" s="89"/>
      <c r="G1503" s="21" t="str">
        <f>INDEX(Partner_details[name], MATCH(ggPay[[#This Row],[payee]], Partner_details[user id], 0))</f>
        <v>Tigran</v>
      </c>
      <c r="H1503" s="21" t="str">
        <f>INDEX(Partner_details[companyName], MATCH(ggPay[[#This Row],[payee]], Partner_details[user id], 0))</f>
        <v>gg cjsc</v>
      </c>
      <c r="I1503" s="21" t="b">
        <f>ISNUMBER(MATCH(ggPay[[#This Row],[payer]], gg_teammates[ID], 0))</f>
        <v>1</v>
      </c>
      <c r="J1503" s="21" t="b">
        <f>OR(ISNUMBER(MATCH(ggPay[[#This Row],[payer]], $B$2:B1502, 0)), ISNUMBER(MATCH(ggPay[[#This Row],[payer]], B1504:$B$4998, 0)))</f>
        <v>1</v>
      </c>
      <c r="K1503" s="21" t="b">
        <v>0</v>
      </c>
      <c r="L1503" s="96" t="s">
        <v>5924</v>
      </c>
    </row>
    <row r="1504" spans="1:12">
      <c r="A1504" s="107" t="s">
        <v>18150</v>
      </c>
      <c r="B1504" s="89">
        <v>825186</v>
      </c>
      <c r="C1504" s="89">
        <v>825186</v>
      </c>
      <c r="D1504" s="89">
        <v>100</v>
      </c>
      <c r="E1504" s="89">
        <v>2</v>
      </c>
      <c r="F1504" s="89"/>
      <c r="G1504" s="21" t="str">
        <f>INDEX(Partner_details[name], MATCH(ggPay[[#This Row],[payee]], Partner_details[user id], 0))</f>
        <v>Tigran</v>
      </c>
      <c r="H1504" s="21" t="str">
        <f>INDEX(Partner_details[companyName], MATCH(ggPay[[#This Row],[payee]], Partner_details[user id], 0))</f>
        <v>gg cjsc</v>
      </c>
      <c r="I1504" s="21" t="b">
        <f>ISNUMBER(MATCH(ggPay[[#This Row],[payer]], gg_teammates[ID], 0))</f>
        <v>1</v>
      </c>
      <c r="J1504" s="21" t="b">
        <f>OR(ISNUMBER(MATCH(ggPay[[#This Row],[payer]], $B$2:B1503, 0)), ISNUMBER(MATCH(ggPay[[#This Row],[payer]], B1505:$B$4998, 0)))</f>
        <v>1</v>
      </c>
      <c r="K1504" s="21" t="b">
        <v>0</v>
      </c>
      <c r="L1504" s="96" t="s">
        <v>5924</v>
      </c>
    </row>
    <row r="1505" spans="1:12">
      <c r="A1505" s="107" t="s">
        <v>18151</v>
      </c>
      <c r="B1505" s="89">
        <v>839</v>
      </c>
      <c r="C1505" s="89">
        <v>825186</v>
      </c>
      <c r="D1505" s="89">
        <v>300</v>
      </c>
      <c r="E1505" s="89">
        <v>2</v>
      </c>
      <c r="F1505" s="89"/>
      <c r="G1505" s="21" t="str">
        <f>INDEX(Partner_details[name], MATCH(ggPay[[#This Row],[payee]], Partner_details[user id], 0))</f>
        <v>Tigran</v>
      </c>
      <c r="H1505" s="21" t="str">
        <f>INDEX(Partner_details[companyName], MATCH(ggPay[[#This Row],[payee]], Partner_details[user id], 0))</f>
        <v>gg cjsc</v>
      </c>
      <c r="I1505" s="21" t="b">
        <f>ISNUMBER(MATCH(ggPay[[#This Row],[payer]], gg_teammates[ID], 0))</f>
        <v>1</v>
      </c>
      <c r="J1505" s="21" t="b">
        <f>OR(ISNUMBER(MATCH(ggPay[[#This Row],[payer]], $B$2:B1504, 0)), ISNUMBER(MATCH(ggPay[[#This Row],[payer]], B1506:$B$4998, 0)))</f>
        <v>1</v>
      </c>
      <c r="K1505" s="21" t="b">
        <v>0</v>
      </c>
      <c r="L1505" s="96" t="s">
        <v>5924</v>
      </c>
    </row>
    <row r="1506" spans="1:12">
      <c r="A1506" s="107" t="s">
        <v>18152</v>
      </c>
      <c r="B1506" s="89">
        <v>839</v>
      </c>
      <c r="C1506" s="89">
        <v>839</v>
      </c>
      <c r="D1506" s="89">
        <v>500</v>
      </c>
      <c r="E1506" s="89">
        <v>2</v>
      </c>
      <c r="F1506" s="89"/>
      <c r="G1506" s="21" t="str">
        <f>INDEX(Partner_details[name], MATCH(ggPay[[#This Row],[payee]], Partner_details[user id], 0))</f>
        <v>Armen Sanasaryan</v>
      </c>
      <c r="H1506" s="21" t="str">
        <f>INDEX(Partner_details[companyName], MATCH(ggPay[[#This Row],[payee]], Partner_details[user id], 0))</f>
        <v>gg cjsc</v>
      </c>
      <c r="I1506" s="21" t="b">
        <f>ISNUMBER(MATCH(ggPay[[#This Row],[payer]], gg_teammates[ID], 0))</f>
        <v>1</v>
      </c>
      <c r="J1506" s="21" t="b">
        <f>OR(ISNUMBER(MATCH(ggPay[[#This Row],[payer]], $B$2:B1505, 0)), ISNUMBER(MATCH(ggPay[[#This Row],[payer]], B1507:$B$4998, 0)))</f>
        <v>1</v>
      </c>
      <c r="K1506" s="21" t="b">
        <v>0</v>
      </c>
      <c r="L1506" s="96" t="s">
        <v>5924</v>
      </c>
    </row>
    <row r="1507" spans="1:12">
      <c r="A1507" s="107" t="s">
        <v>18153</v>
      </c>
      <c r="B1507" s="89">
        <v>839</v>
      </c>
      <c r="C1507" s="89">
        <v>839</v>
      </c>
      <c r="D1507" s="89">
        <v>500</v>
      </c>
      <c r="E1507" s="89">
        <v>2</v>
      </c>
      <c r="F1507" s="89"/>
      <c r="G1507" s="21" t="str">
        <f>INDEX(Partner_details[name], MATCH(ggPay[[#This Row],[payee]], Partner_details[user id], 0))</f>
        <v>Armen Sanasaryan</v>
      </c>
      <c r="H1507" s="21" t="str">
        <f>INDEX(Partner_details[companyName], MATCH(ggPay[[#This Row],[payee]], Partner_details[user id], 0))</f>
        <v>gg cjsc</v>
      </c>
      <c r="I1507" s="21" t="b">
        <f>ISNUMBER(MATCH(ggPay[[#This Row],[payer]], gg_teammates[ID], 0))</f>
        <v>1</v>
      </c>
      <c r="J1507" s="21" t="b">
        <f>OR(ISNUMBER(MATCH(ggPay[[#This Row],[payer]], $B$2:B1506, 0)), ISNUMBER(MATCH(ggPay[[#This Row],[payer]], B1508:$B$4998, 0)))</f>
        <v>1</v>
      </c>
      <c r="K1507" s="21" t="b">
        <v>0</v>
      </c>
      <c r="L1507" s="96" t="s">
        <v>5924</v>
      </c>
    </row>
    <row r="1508" spans="1:12">
      <c r="A1508" s="107" t="s">
        <v>18154</v>
      </c>
      <c r="B1508" s="89">
        <v>839</v>
      </c>
      <c r="C1508" s="89">
        <v>839</v>
      </c>
      <c r="D1508" s="89">
        <v>500</v>
      </c>
      <c r="E1508" s="89">
        <v>2</v>
      </c>
      <c r="F1508" s="89"/>
      <c r="G1508" s="21" t="str">
        <f>INDEX(Partner_details[name], MATCH(ggPay[[#This Row],[payee]], Partner_details[user id], 0))</f>
        <v>Armen Sanasaryan</v>
      </c>
      <c r="H1508" s="21" t="str">
        <f>INDEX(Partner_details[companyName], MATCH(ggPay[[#This Row],[payee]], Partner_details[user id], 0))</f>
        <v>gg cjsc</v>
      </c>
      <c r="I1508" s="21" t="b">
        <f>ISNUMBER(MATCH(ggPay[[#This Row],[payer]], gg_teammates[ID], 0))</f>
        <v>1</v>
      </c>
      <c r="J1508" s="21" t="b">
        <f>OR(ISNUMBER(MATCH(ggPay[[#This Row],[payer]], $B$2:B1507, 0)), ISNUMBER(MATCH(ggPay[[#This Row],[payer]], B1509:$B$4998, 0)))</f>
        <v>1</v>
      </c>
      <c r="K1508" s="21" t="b">
        <v>0</v>
      </c>
      <c r="L1508" s="96" t="s">
        <v>5924</v>
      </c>
    </row>
    <row r="1509" spans="1:12" hidden="1">
      <c r="A1509" s="107" t="s">
        <v>18155</v>
      </c>
      <c r="B1509" s="89">
        <v>839</v>
      </c>
      <c r="C1509" s="89">
        <v>839</v>
      </c>
      <c r="D1509" s="89">
        <v>500</v>
      </c>
      <c r="E1509" s="89">
        <v>3</v>
      </c>
      <c r="F1509" s="89"/>
      <c r="G1509" s="21" t="str">
        <f>INDEX(Partner_details[name], MATCH(ggPay[[#This Row],[payee]], Partner_details[user id], 0))</f>
        <v>Armen Sanasaryan</v>
      </c>
      <c r="H1509" s="21" t="str">
        <f>INDEX(Partner_details[companyName], MATCH(ggPay[[#This Row],[payee]], Partner_details[user id], 0))</f>
        <v>gg cjsc</v>
      </c>
      <c r="I1509" s="21" t="b">
        <f>ISNUMBER(MATCH(ggPay[[#This Row],[payer]], gg_teammates[ID], 0))</f>
        <v>1</v>
      </c>
      <c r="J1509" s="21" t="b">
        <f>OR(ISNUMBER(MATCH(ggPay[[#This Row],[payer]], $B$2:B1508, 0)), ISNUMBER(MATCH(ggPay[[#This Row],[payer]], B1510:$B$4998, 0)))</f>
        <v>1</v>
      </c>
      <c r="K1509" s="21" t="b">
        <v>0</v>
      </c>
      <c r="L1509" s="96" t="s">
        <v>5924</v>
      </c>
    </row>
    <row r="1510" spans="1:12" hidden="1">
      <c r="A1510" s="107" t="s">
        <v>18156</v>
      </c>
      <c r="B1510" s="89">
        <v>839</v>
      </c>
      <c r="C1510" s="89">
        <v>839</v>
      </c>
      <c r="D1510" s="89">
        <v>500</v>
      </c>
      <c r="E1510" s="89">
        <v>3</v>
      </c>
      <c r="F1510" s="89"/>
      <c r="G1510" s="21" t="str">
        <f>INDEX(Partner_details[name], MATCH(ggPay[[#This Row],[payee]], Partner_details[user id], 0))</f>
        <v>Armen Sanasaryan</v>
      </c>
      <c r="H1510" s="21" t="str">
        <f>INDEX(Partner_details[companyName], MATCH(ggPay[[#This Row],[payee]], Partner_details[user id], 0))</f>
        <v>gg cjsc</v>
      </c>
      <c r="I1510" s="21" t="b">
        <f>ISNUMBER(MATCH(ggPay[[#This Row],[payer]], gg_teammates[ID], 0))</f>
        <v>1</v>
      </c>
      <c r="J1510" s="21" t="b">
        <f>OR(ISNUMBER(MATCH(ggPay[[#This Row],[payer]], $B$2:B1509, 0)), ISNUMBER(MATCH(ggPay[[#This Row],[payer]], B1511:$B$4998, 0)))</f>
        <v>1</v>
      </c>
      <c r="K1510" s="21" t="b">
        <v>0</v>
      </c>
      <c r="L1510" s="96" t="s">
        <v>5924</v>
      </c>
    </row>
    <row r="1511" spans="1:12" hidden="1">
      <c r="A1511" s="107" t="s">
        <v>18157</v>
      </c>
      <c r="B1511" s="89">
        <v>589291</v>
      </c>
      <c r="C1511" s="89">
        <v>821204</v>
      </c>
      <c r="D1511" s="89">
        <v>100</v>
      </c>
      <c r="E1511" s="89">
        <v>3</v>
      </c>
      <c r="F1511" s="89"/>
      <c r="G1511" s="21" t="str">
        <f>INDEX(Partner_details[name], MATCH(ggPay[[#This Row],[payee]], Partner_details[user id], 0))</f>
        <v>Anush Avagyan</v>
      </c>
      <c r="H1511" s="21" t="str">
        <f>INDEX(Partner_details[companyName], MATCH(ggPay[[#This Row],[payee]], Partner_details[user id], 0))</f>
        <v>gg cjsc</v>
      </c>
      <c r="I1511" s="21" t="b">
        <f>ISNUMBER(MATCH(ggPay[[#This Row],[payer]], gg_teammates[ID], 0))</f>
        <v>0</v>
      </c>
      <c r="J1511" s="21" t="b">
        <f>OR(ISNUMBER(MATCH(ggPay[[#This Row],[payer]], $B$2:B1510, 0)), ISNUMBER(MATCH(ggPay[[#This Row],[payer]], B1512:$B$4998, 0)))</f>
        <v>0</v>
      </c>
      <c r="K1511" s="21" t="b">
        <v>1</v>
      </c>
      <c r="L1511" s="96" t="s">
        <v>5924</v>
      </c>
    </row>
    <row r="1512" spans="1:12" hidden="1">
      <c r="A1512" s="107" t="s">
        <v>18158</v>
      </c>
      <c r="B1512" s="89">
        <v>19121</v>
      </c>
      <c r="C1512" s="89">
        <v>105886</v>
      </c>
      <c r="D1512" s="89">
        <v>2000</v>
      </c>
      <c r="E1512" s="89">
        <v>3</v>
      </c>
      <c r="G1512" s="21" t="str">
        <f>INDEX(Partner_details[name], MATCH(ggPay[[#This Row],[payee]], Partner_details[user id], 0))</f>
        <v>Mov</v>
      </c>
      <c r="H1512" s="21" t="str">
        <f>INDEX(Partner_details[companyName], MATCH(ggPay[[#This Row],[payee]], Partner_details[user id], 0))</f>
        <v>Avetis Grigoryan</v>
      </c>
      <c r="I1512" s="21" t="b">
        <f>ISNUMBER(MATCH(ggPay[[#This Row],[payer]], gg_teammates[ID], 0))</f>
        <v>0</v>
      </c>
      <c r="J1512" s="21" t="b">
        <f>ISNUMBER(MATCH(ggPay[[#This Row],[payer]], B$2:$B1511, 0))</f>
        <v>0</v>
      </c>
      <c r="K1512" s="21" t="b">
        <v>0</v>
      </c>
      <c r="L1512" s="96"/>
    </row>
    <row r="1513" spans="1:12" hidden="1">
      <c r="A1513" s="107" t="s">
        <v>18158</v>
      </c>
      <c r="B1513" s="89">
        <v>19121</v>
      </c>
      <c r="C1513" s="89">
        <v>105886</v>
      </c>
      <c r="D1513" s="89">
        <v>2000</v>
      </c>
      <c r="E1513" s="89">
        <v>3</v>
      </c>
      <c r="G1513" s="21" t="str">
        <f>INDEX(Partner_details[name], MATCH(ggPay[[#This Row],[payee]], Partner_details[user id], 0))</f>
        <v>Mov</v>
      </c>
      <c r="H1513" s="21" t="str">
        <f>INDEX(Partner_details[companyName], MATCH(ggPay[[#This Row],[payee]], Partner_details[user id], 0))</f>
        <v>Avetis Grigoryan</v>
      </c>
      <c r="I1513" s="21" t="b">
        <f>ISNUMBER(MATCH(ggPay[[#This Row],[payer]], gg_teammates[ID], 0))</f>
        <v>0</v>
      </c>
      <c r="J1513" s="21" t="b">
        <f>ISNUMBER(MATCH(ggPay[[#This Row],[payer]], B$2:$B1512, 0))</f>
        <v>1</v>
      </c>
      <c r="K1513" s="21" t="b">
        <v>0</v>
      </c>
      <c r="L1513" s="96"/>
    </row>
    <row r="1514" spans="1:12" hidden="1">
      <c r="A1514" s="107" t="s">
        <v>18159</v>
      </c>
      <c r="B1514" s="89">
        <v>19121</v>
      </c>
      <c r="C1514" s="89">
        <v>105886</v>
      </c>
      <c r="D1514" s="89">
        <v>2000</v>
      </c>
      <c r="E1514" s="89">
        <v>3</v>
      </c>
      <c r="G1514" s="21" t="str">
        <f>INDEX(Partner_details[name], MATCH(ggPay[[#This Row],[payee]], Partner_details[user id], 0))</f>
        <v>Mov</v>
      </c>
      <c r="H1514" s="21" t="str">
        <f>INDEX(Partner_details[companyName], MATCH(ggPay[[#This Row],[payee]], Partner_details[user id], 0))</f>
        <v>Avetis Grigoryan</v>
      </c>
      <c r="I1514" s="21" t="b">
        <f>ISNUMBER(MATCH(ggPay[[#This Row],[payer]], gg_teammates[ID], 0))</f>
        <v>0</v>
      </c>
      <c r="J1514" s="21" t="b">
        <f>ISNUMBER(MATCH(ggPay[[#This Row],[payer]], B$2:$B1513, 0))</f>
        <v>1</v>
      </c>
      <c r="K1514" s="21" t="b">
        <v>0</v>
      </c>
      <c r="L1514" s="96"/>
    </row>
    <row r="1515" spans="1:12">
      <c r="A1515" s="107" t="s">
        <v>18160</v>
      </c>
      <c r="B1515" s="89">
        <v>926626</v>
      </c>
      <c r="C1515" s="89">
        <v>36972</v>
      </c>
      <c r="D1515" s="89">
        <v>1000</v>
      </c>
      <c r="E1515" s="89">
        <v>2</v>
      </c>
      <c r="G1515" s="21" t="str">
        <f>INDEX(Partner_details[name], MATCH(ggPay[[#This Row],[payee]], Partner_details[user id], 0))</f>
        <v xml:space="preserve">Byblos Restaurant </v>
      </c>
      <c r="H1515" s="21" t="str">
        <f>INDEX(Partner_details[companyName], MATCH(ggPay[[#This Row],[payee]], Partner_details[user id], 0))</f>
        <v>Byblos</v>
      </c>
      <c r="I1515" s="21" t="b">
        <f>ISNUMBER(MATCH(ggPay[[#This Row],[payer]], gg_teammates[ID], 0))</f>
        <v>0</v>
      </c>
      <c r="J1515" s="21" t="b">
        <f>ISNUMBER(MATCH(ggPay[[#This Row],[payer]], B$2:$B1514, 0))</f>
        <v>0</v>
      </c>
      <c r="K1515" s="21" t="b">
        <v>1</v>
      </c>
      <c r="L1515" s="97" t="s">
        <v>5919</v>
      </c>
    </row>
    <row r="1516" spans="1:12">
      <c r="A1516" s="107" t="s">
        <v>18161</v>
      </c>
      <c r="B1516" s="89">
        <v>657873</v>
      </c>
      <c r="C1516" s="89">
        <v>80996</v>
      </c>
      <c r="D1516" s="89">
        <v>500</v>
      </c>
      <c r="E1516" s="89">
        <v>2</v>
      </c>
      <c r="G1516" s="21" t="str">
        <f>INDEX(Partner_details[name], MATCH(ggPay[[#This Row],[payee]], Partner_details[user id], 0))</f>
        <v>Lumen Coffee</v>
      </c>
      <c r="H1516" s="21" t="str">
        <f>INDEX(Partner_details[companyName], MATCH(ggPay[[#This Row],[payee]], Partner_details[user id], 0))</f>
        <v>Lumen Coffee</v>
      </c>
      <c r="I1516" s="21" t="b">
        <f>ISNUMBER(MATCH(ggPay[[#This Row],[payer]], gg_teammates[ID], 0))</f>
        <v>0</v>
      </c>
      <c r="J1516" s="21" t="b">
        <f>ISNUMBER(MATCH(ggPay[[#This Row],[payer]], B$2:$B1515, 0))</f>
        <v>1</v>
      </c>
      <c r="K1516" s="21" t="b">
        <v>1</v>
      </c>
      <c r="L1516" s="96" t="s">
        <v>6262</v>
      </c>
    </row>
    <row r="1517" spans="1:12">
      <c r="A1517" s="107" t="s">
        <v>18162</v>
      </c>
      <c r="B1517" s="89">
        <v>235208</v>
      </c>
      <c r="C1517" s="89">
        <v>1091620</v>
      </c>
      <c r="D1517" s="89">
        <v>500</v>
      </c>
      <c r="E1517" s="89">
        <v>2</v>
      </c>
      <c r="G1517" s="21" t="e">
        <f>INDEX(Partner_details[name], MATCH(ggPay[[#This Row],[payee]], Partner_details[user id], 0))</f>
        <v>#N/A</v>
      </c>
      <c r="H1517" s="21" t="e">
        <f>INDEX(Partner_details[companyName], MATCH(ggPay[[#This Row],[payee]], Partner_details[user id], 0))</f>
        <v>#N/A</v>
      </c>
      <c r="I1517" s="21" t="b">
        <f>ISNUMBER(MATCH(ggPay[[#This Row],[payer]], gg_teammates[ID], 0))</f>
        <v>0</v>
      </c>
      <c r="J1517" s="21" t="b">
        <f>ISNUMBER(MATCH(ggPay[[#This Row],[payer]], B$2:$B1516, 0))</f>
        <v>0</v>
      </c>
      <c r="K1517" s="21" t="b">
        <v>1</v>
      </c>
      <c r="L1517" s="96" t="s">
        <v>6219</v>
      </c>
    </row>
    <row r="1518" spans="1:12">
      <c r="A1518" s="107" t="s">
        <v>18163</v>
      </c>
      <c r="B1518" s="89">
        <v>825186</v>
      </c>
      <c r="C1518" s="89">
        <v>704833</v>
      </c>
      <c r="D1518" s="89">
        <v>100</v>
      </c>
      <c r="E1518" s="89">
        <v>2</v>
      </c>
      <c r="G1518" s="21" t="str">
        <f>INDEX(Partner_details[name], MATCH(ggPay[[#This Row],[payee]], Partner_details[user id], 0))</f>
        <v>Lilit Borisi</v>
      </c>
      <c r="H1518" s="21" t="str">
        <f>INDEX(Partner_details[companyName], MATCH(ggPay[[#This Row],[payee]], Partner_details[user id], 0))</f>
        <v>gg cjsc</v>
      </c>
      <c r="I1518" s="21" t="b">
        <f>ISNUMBER(MATCH(ggPay[[#This Row],[payer]], gg_teammates[ID], 0))</f>
        <v>1</v>
      </c>
      <c r="J1518" s="21" t="b">
        <f>ISNUMBER(MATCH(ggPay[[#This Row],[payer]], B$2:$B1517, 0))</f>
        <v>1</v>
      </c>
      <c r="K1518" s="21" t="b">
        <v>0</v>
      </c>
      <c r="L1518" s="96"/>
    </row>
    <row r="1519" spans="1:12" hidden="1">
      <c r="A1519" s="96" t="s">
        <v>18164</v>
      </c>
      <c r="B1519" s="21">
        <v>281117</v>
      </c>
      <c r="C1519" s="21">
        <v>1091352</v>
      </c>
      <c r="D1519" s="21">
        <v>1000</v>
      </c>
      <c r="E1519" s="21">
        <v>3</v>
      </c>
      <c r="G1519" s="21" t="str">
        <f>INDEX(Partner_details[name], MATCH(ggPay[[#This Row],[payee]], Partner_details[user id], 0))</f>
        <v>Paul Armenia</v>
      </c>
      <c r="H1519" s="21" t="str">
        <f>INDEX(Partner_details[companyName], MATCH(ggPay[[#This Row],[payee]], Partner_details[user id], 0))</f>
        <v>Paul</v>
      </c>
      <c r="I1519" s="21" t="b">
        <f>ISNUMBER(MATCH(ggPay[[#This Row],[payer]], gg_teammates[ID], 0))</f>
        <v>0</v>
      </c>
      <c r="J1519" s="21" t="b">
        <f>ISNUMBER(MATCH(ggPay[[#This Row],[payer]], B$2:$B1518, 0))</f>
        <v>1</v>
      </c>
      <c r="K1519" s="21" t="b">
        <v>1</v>
      </c>
      <c r="L1519" s="96" t="s">
        <v>5919</v>
      </c>
    </row>
    <row r="1520" spans="1:12">
      <c r="A1520" s="96" t="s">
        <v>18165</v>
      </c>
      <c r="B1520" s="21">
        <v>1143073</v>
      </c>
      <c r="C1520" s="21">
        <v>825186</v>
      </c>
      <c r="D1520" s="21">
        <v>100</v>
      </c>
      <c r="E1520" s="21">
        <v>2</v>
      </c>
      <c r="G1520" s="21" t="str">
        <f>INDEX(Partner_details[name], MATCH(ggPay[[#This Row],[payee]], Partner_details[user id], 0))</f>
        <v>Tigran</v>
      </c>
      <c r="H1520" s="21" t="str">
        <f>INDEX(Partner_details[companyName], MATCH(ggPay[[#This Row],[payee]], Partner_details[user id], 0))</f>
        <v>gg cjsc</v>
      </c>
      <c r="I1520" s="21" t="b">
        <f>ISNUMBER(MATCH(ggPay[[#This Row],[payer]], gg_teammates[ID], 0))</f>
        <v>1</v>
      </c>
      <c r="J1520" s="21" t="b">
        <f>ISNUMBER(MATCH(ggPay[[#This Row],[payer]], B$2:$B1519, 0))</f>
        <v>0</v>
      </c>
      <c r="K1520" s="21" t="b">
        <v>0</v>
      </c>
      <c r="L1520" s="96"/>
    </row>
    <row r="1521" spans="1:12">
      <c r="A1521" s="96" t="s">
        <v>18166</v>
      </c>
      <c r="B1521" s="21">
        <v>657873</v>
      </c>
      <c r="C1521" s="21">
        <v>80996</v>
      </c>
      <c r="D1521" s="21">
        <v>500</v>
      </c>
      <c r="E1521" s="21">
        <v>2</v>
      </c>
      <c r="G1521" s="21" t="str">
        <f>INDEX(Partner_details[name], MATCH(ggPay[[#This Row],[payee]], Partner_details[user id], 0))</f>
        <v>Lumen Coffee</v>
      </c>
      <c r="H1521" s="21" t="str">
        <f>INDEX(Partner_details[companyName], MATCH(ggPay[[#This Row],[payee]], Partner_details[user id], 0))</f>
        <v>Lumen Coffee</v>
      </c>
      <c r="I1521" s="21" t="b">
        <f>ISNUMBER(MATCH(ggPay[[#This Row],[payer]], gg_teammates[ID], 0))</f>
        <v>0</v>
      </c>
      <c r="J1521" s="21" t="b">
        <f>ISNUMBER(MATCH(ggPay[[#This Row],[payer]], B$2:$B1520, 0))</f>
        <v>1</v>
      </c>
      <c r="K1521" s="21" t="b">
        <v>0</v>
      </c>
      <c r="L1521" s="96" t="s">
        <v>6262</v>
      </c>
    </row>
    <row r="1522" spans="1:12">
      <c r="A1522" s="96" t="s">
        <v>18167</v>
      </c>
      <c r="B1522" s="21">
        <v>118901</v>
      </c>
      <c r="C1522" s="21">
        <v>1113925</v>
      </c>
      <c r="D1522" s="21">
        <v>1000</v>
      </c>
      <c r="E1522" s="21">
        <v>2</v>
      </c>
      <c r="G1522" s="21" t="str">
        <f>INDEX(Partner_details[name], MATCH(ggPay[[#This Row],[payee]], Partner_details[user id], 0))</f>
        <v>Agnesa Shahinyan</v>
      </c>
      <c r="H1522" s="21" t="str">
        <f>INDEX(Partner_details[companyName], MATCH(ggPay[[#This Row],[payee]], Partner_details[user id], 0))</f>
        <v>Karas hayreniq</v>
      </c>
      <c r="I1522" s="21" t="b">
        <f>ISNUMBER(MATCH(ggPay[[#This Row],[payer]], gg_teammates[ID], 0))</f>
        <v>0</v>
      </c>
      <c r="J1522" s="21" t="b">
        <f>ISNUMBER(MATCH(ggPay[[#This Row],[payer]], B$2:$B1521, 0))</f>
        <v>0</v>
      </c>
      <c r="K1522" s="21" t="b">
        <v>1</v>
      </c>
      <c r="L1522" s="96" t="s">
        <v>5919</v>
      </c>
    </row>
    <row r="1523" spans="1:12">
      <c r="A1523" s="96" t="s">
        <v>18168</v>
      </c>
      <c r="B1523" s="21">
        <v>825186</v>
      </c>
      <c r="C1523" s="21">
        <v>401282</v>
      </c>
      <c r="D1523" s="21">
        <v>100</v>
      </c>
      <c r="E1523" s="21">
        <v>2</v>
      </c>
      <c r="G1523" s="21" t="e">
        <f>INDEX(Partner_details[name], MATCH(ggPay[[#This Row],[payee]], Partner_details[user id], 0))</f>
        <v>#N/A</v>
      </c>
      <c r="H1523" s="21" t="e">
        <f>INDEX(Partner_details[companyName], MATCH(ggPay[[#This Row],[payee]], Partner_details[user id], 0))</f>
        <v>#N/A</v>
      </c>
      <c r="I1523" s="21" t="b">
        <f>ISNUMBER(MATCH(ggPay[[#This Row],[payer]], gg_teammates[ID], 0))</f>
        <v>1</v>
      </c>
      <c r="J1523" s="21" t="b">
        <f>ISNUMBER(MATCH(ggPay[[#This Row],[payer]], B$2:$B1522, 0))</f>
        <v>1</v>
      </c>
      <c r="K1523" s="21" t="b">
        <v>0</v>
      </c>
      <c r="L1523" s="96"/>
    </row>
    <row r="1524" spans="1:12">
      <c r="A1524" s="96" t="s">
        <v>18169</v>
      </c>
      <c r="B1524" s="21">
        <v>825186</v>
      </c>
      <c r="C1524" s="21">
        <v>825186</v>
      </c>
      <c r="D1524" s="21">
        <v>100</v>
      </c>
      <c r="E1524" s="21">
        <v>2</v>
      </c>
      <c r="G1524" s="21" t="str">
        <f>INDEX(Partner_details[name], MATCH(ggPay[[#This Row],[payee]], Partner_details[user id], 0))</f>
        <v>Tigran</v>
      </c>
      <c r="H1524" s="21" t="str">
        <f>INDEX(Partner_details[companyName], MATCH(ggPay[[#This Row],[payee]], Partner_details[user id], 0))</f>
        <v>gg cjsc</v>
      </c>
      <c r="I1524" s="21" t="b">
        <f>ISNUMBER(MATCH(ggPay[[#This Row],[payer]], gg_teammates[ID], 0))</f>
        <v>1</v>
      </c>
      <c r="J1524" s="21" t="b">
        <f>ISNUMBER(MATCH(ggPay[[#This Row],[payer]], B$2:$B1523, 0))</f>
        <v>1</v>
      </c>
      <c r="K1524" s="21" t="b">
        <v>0</v>
      </c>
      <c r="L1524" s="96"/>
    </row>
    <row r="1525" spans="1:12">
      <c r="A1525" s="96" t="s">
        <v>18170</v>
      </c>
      <c r="B1525" s="21">
        <v>821204</v>
      </c>
      <c r="C1525" s="21">
        <v>825186</v>
      </c>
      <c r="D1525" s="21">
        <v>100</v>
      </c>
      <c r="E1525" s="21">
        <v>2</v>
      </c>
      <c r="G1525" s="21" t="str">
        <f>INDEX(Partner_details[name], MATCH(ggPay[[#This Row],[payee]], Partner_details[user id], 0))</f>
        <v>Tigran</v>
      </c>
      <c r="H1525" s="21" t="str">
        <f>INDEX(Partner_details[companyName], MATCH(ggPay[[#This Row],[payee]], Partner_details[user id], 0))</f>
        <v>gg cjsc</v>
      </c>
      <c r="I1525" s="21" t="b">
        <f>ISNUMBER(MATCH(ggPay[[#This Row],[payer]], gg_teammates[ID], 0))</f>
        <v>1</v>
      </c>
      <c r="J1525" s="21" t="b">
        <f>ISNUMBER(MATCH(ggPay[[#This Row],[payer]], B$2:$B1524, 0))</f>
        <v>1</v>
      </c>
      <c r="K1525" s="21" t="b">
        <v>0</v>
      </c>
      <c r="L1525" s="96"/>
    </row>
    <row r="1526" spans="1:12">
      <c r="A1526" s="96" t="s">
        <v>18171</v>
      </c>
      <c r="B1526" s="21">
        <v>821204</v>
      </c>
      <c r="C1526" s="21">
        <v>825186</v>
      </c>
      <c r="D1526" s="21">
        <v>100</v>
      </c>
      <c r="E1526" s="21">
        <v>2</v>
      </c>
      <c r="G1526" s="21" t="str">
        <f>INDEX(Partner_details[name], MATCH(ggPay[[#This Row],[payee]], Partner_details[user id], 0))</f>
        <v>Tigran</v>
      </c>
      <c r="H1526" s="21" t="str">
        <f>INDEX(Partner_details[companyName], MATCH(ggPay[[#This Row],[payee]], Partner_details[user id], 0))</f>
        <v>gg cjsc</v>
      </c>
      <c r="I1526" s="21" t="b">
        <f>ISNUMBER(MATCH(ggPay[[#This Row],[payer]], gg_teammates[ID], 0))</f>
        <v>1</v>
      </c>
      <c r="J1526" s="21" t="b">
        <f>ISNUMBER(MATCH(ggPay[[#This Row],[payer]], B$2:$B1525, 0))</f>
        <v>1</v>
      </c>
      <c r="K1526" s="21" t="b">
        <v>0</v>
      </c>
      <c r="L1526" s="96"/>
    </row>
    <row r="1527" spans="1:12">
      <c r="A1527" s="96" t="s">
        <v>18172</v>
      </c>
      <c r="B1527" s="21">
        <v>825186</v>
      </c>
      <c r="C1527" s="21">
        <v>821204</v>
      </c>
      <c r="D1527" s="21">
        <v>100</v>
      </c>
      <c r="E1527" s="21">
        <v>2</v>
      </c>
      <c r="G1527" s="21" t="str">
        <f>INDEX(Partner_details[name], MATCH(ggPay[[#This Row],[payee]], Partner_details[user id], 0))</f>
        <v>Anush Avagyan</v>
      </c>
      <c r="H1527" s="21" t="str">
        <f>INDEX(Partner_details[companyName], MATCH(ggPay[[#This Row],[payee]], Partner_details[user id], 0))</f>
        <v>gg cjsc</v>
      </c>
      <c r="I1527" s="21" t="b">
        <f>ISNUMBER(MATCH(ggPay[[#This Row],[payer]], gg_teammates[ID], 0))</f>
        <v>1</v>
      </c>
      <c r="J1527" s="21" t="b">
        <f>ISNUMBER(MATCH(ggPay[[#This Row],[payer]], B$2:$B1526, 0))</f>
        <v>1</v>
      </c>
      <c r="K1527" s="21" t="b">
        <v>0</v>
      </c>
      <c r="L1527" s="96"/>
    </row>
    <row r="1528" spans="1:12">
      <c r="A1528" s="96" t="s">
        <v>18173</v>
      </c>
      <c r="B1528" s="21">
        <v>825186</v>
      </c>
      <c r="C1528" s="21">
        <v>821204</v>
      </c>
      <c r="D1528" s="21">
        <v>100</v>
      </c>
      <c r="E1528" s="21">
        <v>2</v>
      </c>
      <c r="G1528" s="21" t="str">
        <f>INDEX(Partner_details[name], MATCH(ggPay[[#This Row],[payee]], Partner_details[user id], 0))</f>
        <v>Anush Avagyan</v>
      </c>
      <c r="H1528" s="21" t="str">
        <f>INDEX(Partner_details[companyName], MATCH(ggPay[[#This Row],[payee]], Partner_details[user id], 0))</f>
        <v>gg cjsc</v>
      </c>
      <c r="I1528" s="21" t="b">
        <f>ISNUMBER(MATCH(ggPay[[#This Row],[payer]], gg_teammates[ID], 0))</f>
        <v>1</v>
      </c>
      <c r="J1528" s="21" t="b">
        <f>ISNUMBER(MATCH(ggPay[[#This Row],[payer]], B$2:$B1527, 0))</f>
        <v>1</v>
      </c>
      <c r="K1528" s="21" t="b">
        <v>0</v>
      </c>
      <c r="L1528" s="96"/>
    </row>
    <row r="1529" spans="1:12">
      <c r="A1529" s="96" t="s">
        <v>18174</v>
      </c>
      <c r="B1529" s="21">
        <v>825186</v>
      </c>
      <c r="C1529" s="21">
        <v>821204</v>
      </c>
      <c r="D1529" s="21">
        <v>100</v>
      </c>
      <c r="E1529" s="21">
        <v>2</v>
      </c>
      <c r="G1529" s="21" t="str">
        <f>INDEX(Partner_details[name], MATCH(ggPay[[#This Row],[payee]], Partner_details[user id], 0))</f>
        <v>Anush Avagyan</v>
      </c>
      <c r="H1529" s="21" t="str">
        <f>INDEX(Partner_details[companyName], MATCH(ggPay[[#This Row],[payee]], Partner_details[user id], 0))</f>
        <v>gg cjsc</v>
      </c>
      <c r="I1529" s="21" t="b">
        <f>ISNUMBER(MATCH(ggPay[[#This Row],[payer]], gg_teammates[ID], 0))</f>
        <v>1</v>
      </c>
      <c r="J1529" s="21" t="b">
        <f>ISNUMBER(MATCH(ggPay[[#This Row],[payer]], B$2:$B1528, 0))</f>
        <v>1</v>
      </c>
      <c r="K1529" s="21" t="b">
        <v>0</v>
      </c>
      <c r="L1529" s="96"/>
    </row>
    <row r="1530" spans="1:12" hidden="1">
      <c r="A1530" s="96" t="s">
        <v>18175</v>
      </c>
      <c r="B1530" s="21">
        <v>49471</v>
      </c>
      <c r="C1530" s="21">
        <v>825186</v>
      </c>
      <c r="D1530" s="21">
        <v>500</v>
      </c>
      <c r="E1530" s="21">
        <v>3</v>
      </c>
      <c r="G1530" s="21" t="str">
        <f>INDEX(Partner_details[name], MATCH(ggPay[[#This Row],[payee]], Partner_details[user id], 0))</f>
        <v>Tigran</v>
      </c>
      <c r="H1530" s="21" t="str">
        <f>INDEX(Partner_details[companyName], MATCH(ggPay[[#This Row],[payee]], Partner_details[user id], 0))</f>
        <v>gg cjsc</v>
      </c>
      <c r="I1530" s="21" t="b">
        <f>ISNUMBER(MATCH(ggPay[[#This Row],[payer]], gg_teammates[ID], 0))</f>
        <v>1</v>
      </c>
      <c r="J1530" s="21" t="b">
        <f>ISNUMBER(MATCH(ggPay[[#This Row],[payer]], B$2:$B1529, 0))</f>
        <v>1</v>
      </c>
      <c r="K1530" s="21" t="b">
        <v>0</v>
      </c>
      <c r="L1530" s="96"/>
    </row>
    <row r="1531" spans="1:12" hidden="1">
      <c r="A1531" s="96" t="s">
        <v>18176</v>
      </c>
      <c r="B1531" s="21">
        <v>49471</v>
      </c>
      <c r="C1531" s="21">
        <v>825186</v>
      </c>
      <c r="D1531" s="21">
        <v>500</v>
      </c>
      <c r="E1531" s="21">
        <v>3</v>
      </c>
      <c r="G1531" s="21" t="str">
        <f>INDEX(Partner_details[name], MATCH(ggPay[[#This Row],[payee]], Partner_details[user id], 0))</f>
        <v>Tigran</v>
      </c>
      <c r="H1531" s="21" t="str">
        <f>INDEX(Partner_details[companyName], MATCH(ggPay[[#This Row],[payee]], Partner_details[user id], 0))</f>
        <v>gg cjsc</v>
      </c>
      <c r="I1531" s="21" t="b">
        <f>ISNUMBER(MATCH(ggPay[[#This Row],[payer]], gg_teammates[ID], 0))</f>
        <v>1</v>
      </c>
      <c r="J1531" s="21" t="b">
        <f>ISNUMBER(MATCH(ggPay[[#This Row],[payer]], B$2:$B1530, 0))</f>
        <v>1</v>
      </c>
      <c r="K1531" s="21" t="b">
        <v>0</v>
      </c>
      <c r="L1531" s="96"/>
    </row>
    <row r="1532" spans="1:12">
      <c r="A1532" s="96" t="s">
        <v>18177</v>
      </c>
      <c r="B1532" s="21">
        <v>825186</v>
      </c>
      <c r="C1532" s="21">
        <v>825186</v>
      </c>
      <c r="D1532" s="21">
        <v>100</v>
      </c>
      <c r="E1532" s="21">
        <v>2</v>
      </c>
      <c r="G1532" s="21" t="str">
        <f>INDEX(Partner_details[name], MATCH(ggPay[[#This Row],[payee]], Partner_details[user id], 0))</f>
        <v>Tigran</v>
      </c>
      <c r="H1532" s="21" t="str">
        <f>INDEX(Partner_details[companyName], MATCH(ggPay[[#This Row],[payee]], Partner_details[user id], 0))</f>
        <v>gg cjsc</v>
      </c>
      <c r="I1532" s="21" t="b">
        <f>ISNUMBER(MATCH(ggPay[[#This Row],[payer]], gg_teammates[ID], 0))</f>
        <v>1</v>
      </c>
      <c r="J1532" s="21" t="b">
        <f>ISNUMBER(MATCH(ggPay[[#This Row],[payer]], B$2:$B1531, 0))</f>
        <v>1</v>
      </c>
      <c r="K1532" s="21" t="b">
        <v>0</v>
      </c>
      <c r="L1532" s="96"/>
    </row>
    <row r="1533" spans="1:12">
      <c r="A1533" s="96" t="s">
        <v>18177</v>
      </c>
      <c r="B1533" s="21">
        <v>825186</v>
      </c>
      <c r="C1533" s="21">
        <v>825186</v>
      </c>
      <c r="D1533" s="21">
        <v>100</v>
      </c>
      <c r="E1533" s="21">
        <v>2</v>
      </c>
      <c r="G1533" s="21" t="str">
        <f>INDEX(Partner_details[name], MATCH(ggPay[[#This Row],[payee]], Partner_details[user id], 0))</f>
        <v>Tigran</v>
      </c>
      <c r="H1533" s="21" t="str">
        <f>INDEX(Partner_details[companyName], MATCH(ggPay[[#This Row],[payee]], Partner_details[user id], 0))</f>
        <v>gg cjsc</v>
      </c>
      <c r="I1533" s="21" t="b">
        <f>ISNUMBER(MATCH(ggPay[[#This Row],[payer]], gg_teammates[ID], 0))</f>
        <v>1</v>
      </c>
      <c r="J1533" s="21" t="b">
        <f>ISNUMBER(MATCH(ggPay[[#This Row],[payer]], B$2:$B1532, 0))</f>
        <v>1</v>
      </c>
      <c r="K1533" s="21" t="b">
        <v>0</v>
      </c>
      <c r="L1533" s="96"/>
    </row>
    <row r="1534" spans="1:12">
      <c r="A1534" s="96" t="s">
        <v>18178</v>
      </c>
      <c r="B1534" s="21">
        <v>854630</v>
      </c>
      <c r="C1534" s="21">
        <v>825186</v>
      </c>
      <c r="D1534" s="21">
        <v>100</v>
      </c>
      <c r="E1534" s="21">
        <v>2</v>
      </c>
      <c r="G1534" s="21" t="str">
        <f>INDEX(Partner_details[name], MATCH(ggPay[[#This Row],[payee]], Partner_details[user id], 0))</f>
        <v>Tigran</v>
      </c>
      <c r="H1534" s="21" t="str">
        <f>INDEX(Partner_details[companyName], MATCH(ggPay[[#This Row],[payee]], Partner_details[user id], 0))</f>
        <v>gg cjsc</v>
      </c>
      <c r="I1534" s="21" t="b">
        <f>ISNUMBER(MATCH(ggPay[[#This Row],[payer]], gg_teammates[ID], 0))</f>
        <v>1</v>
      </c>
      <c r="J1534" s="21" t="b">
        <f>ISNUMBER(MATCH(ggPay[[#This Row],[payer]], B$2:$B1533, 0))</f>
        <v>1</v>
      </c>
      <c r="K1534" s="21" t="b">
        <v>0</v>
      </c>
      <c r="L1534" s="96"/>
    </row>
    <row r="1535" spans="1:12">
      <c r="A1535" s="96" t="s">
        <v>18179</v>
      </c>
      <c r="B1535" s="21">
        <v>854630</v>
      </c>
      <c r="C1535" s="21">
        <v>825186</v>
      </c>
      <c r="D1535" s="21">
        <v>100</v>
      </c>
      <c r="E1535" s="21">
        <v>2</v>
      </c>
      <c r="G1535" s="21" t="str">
        <f>INDEX(Partner_details[name], MATCH(ggPay[[#This Row],[payee]], Partner_details[user id], 0))</f>
        <v>Tigran</v>
      </c>
      <c r="H1535" s="21" t="str">
        <f>INDEX(Partner_details[companyName], MATCH(ggPay[[#This Row],[payee]], Partner_details[user id], 0))</f>
        <v>gg cjsc</v>
      </c>
      <c r="I1535" s="21" t="b">
        <f>ISNUMBER(MATCH(ggPay[[#This Row],[payer]], gg_teammates[ID], 0))</f>
        <v>1</v>
      </c>
      <c r="J1535" s="21" t="b">
        <f>ISNUMBER(MATCH(ggPay[[#This Row],[payer]], B$2:$B1534, 0))</f>
        <v>1</v>
      </c>
      <c r="K1535" s="21" t="b">
        <v>0</v>
      </c>
      <c r="L1535" s="96"/>
    </row>
    <row r="1536" spans="1:12">
      <c r="A1536" s="96" t="s">
        <v>18180</v>
      </c>
      <c r="B1536" s="21">
        <v>854630</v>
      </c>
      <c r="C1536" s="21">
        <v>825186</v>
      </c>
      <c r="D1536" s="21">
        <v>100</v>
      </c>
      <c r="E1536" s="21">
        <v>2</v>
      </c>
      <c r="G1536" s="21" t="str">
        <f>INDEX(Partner_details[name], MATCH(ggPay[[#This Row],[payee]], Partner_details[user id], 0))</f>
        <v>Tigran</v>
      </c>
      <c r="H1536" s="21" t="str">
        <f>INDEX(Partner_details[companyName], MATCH(ggPay[[#This Row],[payee]], Partner_details[user id], 0))</f>
        <v>gg cjsc</v>
      </c>
      <c r="I1536" s="21" t="b">
        <f>ISNUMBER(MATCH(ggPay[[#This Row],[payer]], gg_teammates[ID], 0))</f>
        <v>1</v>
      </c>
      <c r="J1536" s="21" t="b">
        <f>ISNUMBER(MATCH(ggPay[[#This Row],[payer]], B$2:$B1535, 0))</f>
        <v>1</v>
      </c>
      <c r="K1536" s="21" t="b">
        <v>0</v>
      </c>
      <c r="L1536" s="96"/>
    </row>
    <row r="1537" spans="1:12">
      <c r="A1537" s="96" t="s">
        <v>18181</v>
      </c>
      <c r="B1537" s="21">
        <v>854630</v>
      </c>
      <c r="C1537" s="21">
        <v>825186</v>
      </c>
      <c r="D1537" s="21">
        <v>100</v>
      </c>
      <c r="E1537" s="21">
        <v>2</v>
      </c>
      <c r="G1537" s="21" t="str">
        <f>INDEX(Partner_details[name], MATCH(ggPay[[#This Row],[payee]], Partner_details[user id], 0))</f>
        <v>Tigran</v>
      </c>
      <c r="H1537" s="21" t="str">
        <f>INDEX(Partner_details[companyName], MATCH(ggPay[[#This Row],[payee]], Partner_details[user id], 0))</f>
        <v>gg cjsc</v>
      </c>
      <c r="I1537" s="21" t="b">
        <f>ISNUMBER(MATCH(ggPay[[#This Row],[payer]], gg_teammates[ID], 0))</f>
        <v>1</v>
      </c>
      <c r="J1537" s="21" t="b">
        <f>ISNUMBER(MATCH(ggPay[[#This Row],[payer]], B$2:$B1536, 0))</f>
        <v>1</v>
      </c>
      <c r="K1537" s="21" t="b">
        <v>0</v>
      </c>
      <c r="L1537" s="96"/>
    </row>
    <row r="1538" spans="1:12">
      <c r="A1538" s="96" t="s">
        <v>18181</v>
      </c>
      <c r="B1538" s="21">
        <v>854630</v>
      </c>
      <c r="C1538" s="21">
        <v>825186</v>
      </c>
      <c r="D1538" s="21">
        <v>100</v>
      </c>
      <c r="E1538" s="21">
        <v>2</v>
      </c>
      <c r="G1538" s="21" t="str">
        <f>INDEX(Partner_details[name], MATCH(ggPay[[#This Row],[payee]], Partner_details[user id], 0))</f>
        <v>Tigran</v>
      </c>
      <c r="H1538" s="21" t="str">
        <f>INDEX(Partner_details[companyName], MATCH(ggPay[[#This Row],[payee]], Partner_details[user id], 0))</f>
        <v>gg cjsc</v>
      </c>
      <c r="I1538" s="21" t="b">
        <f>ISNUMBER(MATCH(ggPay[[#This Row],[payer]], gg_teammates[ID], 0))</f>
        <v>1</v>
      </c>
      <c r="J1538" s="21" t="b">
        <f>ISNUMBER(MATCH(ggPay[[#This Row],[payer]], B$2:$B1537, 0))</f>
        <v>1</v>
      </c>
      <c r="K1538" s="21" t="b">
        <v>0</v>
      </c>
      <c r="L1538" s="96"/>
    </row>
    <row r="1539" spans="1:12">
      <c r="A1539" s="96" t="s">
        <v>18182</v>
      </c>
      <c r="B1539" s="21">
        <v>854630</v>
      </c>
      <c r="C1539" s="21">
        <v>825186</v>
      </c>
      <c r="D1539" s="21">
        <v>100</v>
      </c>
      <c r="E1539" s="21">
        <v>2</v>
      </c>
      <c r="G1539" s="21" t="str">
        <f>INDEX(Partner_details[name], MATCH(ggPay[[#This Row],[payee]], Partner_details[user id], 0))</f>
        <v>Tigran</v>
      </c>
      <c r="H1539" s="21" t="str">
        <f>INDEX(Partner_details[companyName], MATCH(ggPay[[#This Row],[payee]], Partner_details[user id], 0))</f>
        <v>gg cjsc</v>
      </c>
      <c r="I1539" s="21" t="b">
        <f>ISNUMBER(MATCH(ggPay[[#This Row],[payer]], gg_teammates[ID], 0))</f>
        <v>1</v>
      </c>
      <c r="J1539" s="21" t="b">
        <f>ISNUMBER(MATCH(ggPay[[#This Row],[payer]], B$2:$B1538, 0))</f>
        <v>1</v>
      </c>
      <c r="K1539" s="21" t="b">
        <v>0</v>
      </c>
      <c r="L1539" s="96"/>
    </row>
    <row r="1540" spans="1:12">
      <c r="A1540" s="96" t="s">
        <v>18183</v>
      </c>
      <c r="B1540" s="21">
        <v>854630</v>
      </c>
      <c r="C1540" s="21">
        <v>825186</v>
      </c>
      <c r="D1540" s="21">
        <v>100</v>
      </c>
      <c r="E1540" s="21">
        <v>2</v>
      </c>
      <c r="G1540" s="21" t="str">
        <f>INDEX(Partner_details[name], MATCH(ggPay[[#This Row],[payee]], Partner_details[user id], 0))</f>
        <v>Tigran</v>
      </c>
      <c r="H1540" s="21" t="str">
        <f>INDEX(Partner_details[companyName], MATCH(ggPay[[#This Row],[payee]], Partner_details[user id], 0))</f>
        <v>gg cjsc</v>
      </c>
      <c r="I1540" s="21" t="b">
        <f>ISNUMBER(MATCH(ggPay[[#This Row],[payer]], gg_teammates[ID], 0))</f>
        <v>1</v>
      </c>
      <c r="J1540" s="21" t="b">
        <f>ISNUMBER(MATCH(ggPay[[#This Row],[payer]], B$2:$B1539, 0))</f>
        <v>1</v>
      </c>
      <c r="K1540" s="21" t="b">
        <v>0</v>
      </c>
      <c r="L1540" s="96"/>
    </row>
    <row r="1541" spans="1:12">
      <c r="A1541" s="96" t="s">
        <v>18183</v>
      </c>
      <c r="B1541" s="21">
        <v>854630</v>
      </c>
      <c r="C1541" s="21">
        <v>825186</v>
      </c>
      <c r="D1541" s="21">
        <v>100</v>
      </c>
      <c r="E1541" s="21">
        <v>2</v>
      </c>
      <c r="G1541" s="21" t="str">
        <f>INDEX(Partner_details[name], MATCH(ggPay[[#This Row],[payee]], Partner_details[user id], 0))</f>
        <v>Tigran</v>
      </c>
      <c r="H1541" s="21" t="str">
        <f>INDEX(Partner_details[companyName], MATCH(ggPay[[#This Row],[payee]], Partner_details[user id], 0))</f>
        <v>gg cjsc</v>
      </c>
      <c r="I1541" s="21" t="b">
        <f>ISNUMBER(MATCH(ggPay[[#This Row],[payer]], gg_teammates[ID], 0))</f>
        <v>1</v>
      </c>
      <c r="J1541" s="21" t="b">
        <f>ISNUMBER(MATCH(ggPay[[#This Row],[payer]], B$2:$B1540, 0))</f>
        <v>1</v>
      </c>
      <c r="K1541" s="21" t="b">
        <v>0</v>
      </c>
      <c r="L1541" s="96"/>
    </row>
    <row r="1542" spans="1:12">
      <c r="A1542" s="96" t="s">
        <v>18184</v>
      </c>
      <c r="B1542" s="21">
        <v>825186</v>
      </c>
      <c r="C1542" s="21">
        <v>854630</v>
      </c>
      <c r="D1542" s="21">
        <v>1000</v>
      </c>
      <c r="E1542" s="21">
        <v>2</v>
      </c>
      <c r="G1542" s="21" t="str">
        <f>INDEX(Partner_details[name], MATCH(ggPay[[#This Row],[payee]], Partner_details[user id], 0))</f>
        <v>Lina</v>
      </c>
      <c r="H1542" s="21" t="str">
        <f>INDEX(Partner_details[companyName], MATCH(ggPay[[#This Row],[payee]], Partner_details[user id], 0))</f>
        <v>gg cjsc</v>
      </c>
      <c r="I1542" s="21" t="b">
        <f>ISNUMBER(MATCH(ggPay[[#This Row],[payer]], gg_teammates[ID], 0))</f>
        <v>1</v>
      </c>
      <c r="J1542" s="21" t="b">
        <f>ISNUMBER(MATCH(ggPay[[#This Row],[payer]], B$2:$B1541, 0))</f>
        <v>1</v>
      </c>
      <c r="K1542" s="21" t="b">
        <v>0</v>
      </c>
      <c r="L1542" s="96"/>
    </row>
    <row r="1543" spans="1:12">
      <c r="A1543" s="96" t="s">
        <v>18185</v>
      </c>
      <c r="B1543" s="21">
        <v>825186</v>
      </c>
      <c r="C1543" s="21">
        <v>825186</v>
      </c>
      <c r="D1543" s="21">
        <v>100</v>
      </c>
      <c r="E1543" s="21">
        <v>2</v>
      </c>
      <c r="G1543" s="21" t="str">
        <f>INDEX(Partner_details[name], MATCH(ggPay[[#This Row],[payee]], Partner_details[user id], 0))</f>
        <v>Tigran</v>
      </c>
      <c r="H1543" s="21" t="str">
        <f>INDEX(Partner_details[companyName], MATCH(ggPay[[#This Row],[payee]], Partner_details[user id], 0))</f>
        <v>gg cjsc</v>
      </c>
      <c r="I1543" s="21" t="b">
        <f>ISNUMBER(MATCH(ggPay[[#This Row],[payer]], gg_teammates[ID], 0))</f>
        <v>1</v>
      </c>
      <c r="J1543" s="21" t="b">
        <f>ISNUMBER(MATCH(ggPay[[#This Row],[payer]], B$2:$B1542, 0))</f>
        <v>1</v>
      </c>
      <c r="K1543" s="21" t="b">
        <v>0</v>
      </c>
      <c r="L1543" s="96"/>
    </row>
    <row r="1544" spans="1:12">
      <c r="A1544" s="96" t="s">
        <v>18186</v>
      </c>
      <c r="B1544" s="21">
        <v>825186</v>
      </c>
      <c r="C1544" s="21">
        <v>825186</v>
      </c>
      <c r="D1544" s="21">
        <v>100</v>
      </c>
      <c r="E1544" s="21">
        <v>2</v>
      </c>
      <c r="G1544" s="21" t="str">
        <f>INDEX(Partner_details[name], MATCH(ggPay[[#This Row],[payee]], Partner_details[user id], 0))</f>
        <v>Tigran</v>
      </c>
      <c r="H1544" s="21" t="str">
        <f>INDEX(Partner_details[companyName], MATCH(ggPay[[#This Row],[payee]], Partner_details[user id], 0))</f>
        <v>gg cjsc</v>
      </c>
      <c r="I1544" s="21" t="b">
        <f>ISNUMBER(MATCH(ggPay[[#This Row],[payer]], gg_teammates[ID], 0))</f>
        <v>1</v>
      </c>
      <c r="J1544" s="21" t="b">
        <f>ISNUMBER(MATCH(ggPay[[#This Row],[payer]], B$2:$B1543, 0))</f>
        <v>1</v>
      </c>
      <c r="K1544" s="21" t="b">
        <v>0</v>
      </c>
      <c r="L1544" s="96"/>
    </row>
    <row r="1545" spans="1:12">
      <c r="A1545" s="96" t="s">
        <v>18186</v>
      </c>
      <c r="B1545" s="21">
        <v>825186</v>
      </c>
      <c r="C1545" s="21">
        <v>825186</v>
      </c>
      <c r="D1545" s="21">
        <v>100</v>
      </c>
      <c r="E1545" s="21">
        <v>2</v>
      </c>
      <c r="G1545" s="21" t="str">
        <f>INDEX(Partner_details[name], MATCH(ggPay[[#This Row],[payee]], Partner_details[user id], 0))</f>
        <v>Tigran</v>
      </c>
      <c r="H1545" s="21" t="str">
        <f>INDEX(Partner_details[companyName], MATCH(ggPay[[#This Row],[payee]], Partner_details[user id], 0))</f>
        <v>gg cjsc</v>
      </c>
      <c r="I1545" s="21" t="b">
        <f>ISNUMBER(MATCH(ggPay[[#This Row],[payer]], gg_teammates[ID], 0))</f>
        <v>1</v>
      </c>
      <c r="J1545" s="21" t="b">
        <f>ISNUMBER(MATCH(ggPay[[#This Row],[payer]], B$2:$B1544, 0))</f>
        <v>1</v>
      </c>
      <c r="K1545" s="21" t="b">
        <v>0</v>
      </c>
      <c r="L1545" s="96"/>
    </row>
    <row r="1546" spans="1:12">
      <c r="A1546" s="96" t="s">
        <v>18187</v>
      </c>
      <c r="B1546" s="21">
        <v>825186</v>
      </c>
      <c r="C1546" s="21">
        <v>825186</v>
      </c>
      <c r="D1546" s="21">
        <v>100</v>
      </c>
      <c r="E1546" s="21">
        <v>2</v>
      </c>
      <c r="G1546" s="21" t="str">
        <f>INDEX(Partner_details[name], MATCH(ggPay[[#This Row],[payee]], Partner_details[user id], 0))</f>
        <v>Tigran</v>
      </c>
      <c r="H1546" s="21" t="str">
        <f>INDEX(Partner_details[companyName], MATCH(ggPay[[#This Row],[payee]], Partner_details[user id], 0))</f>
        <v>gg cjsc</v>
      </c>
      <c r="I1546" s="21" t="b">
        <f>ISNUMBER(MATCH(ggPay[[#This Row],[payer]], gg_teammates[ID], 0))</f>
        <v>1</v>
      </c>
      <c r="J1546" s="21" t="b">
        <f>ISNUMBER(MATCH(ggPay[[#This Row],[payer]], B$2:$B1545, 0))</f>
        <v>1</v>
      </c>
      <c r="K1546" s="21" t="b">
        <v>0</v>
      </c>
      <c r="L1546" s="96"/>
    </row>
    <row r="1547" spans="1:12">
      <c r="A1547" s="96" t="s">
        <v>18187</v>
      </c>
      <c r="B1547" s="21">
        <v>825186</v>
      </c>
      <c r="C1547" s="21">
        <v>825186</v>
      </c>
      <c r="D1547" s="21">
        <v>100</v>
      </c>
      <c r="E1547" s="21">
        <v>2</v>
      </c>
      <c r="G1547" s="21" t="str">
        <f>INDEX(Partner_details[name], MATCH(ggPay[[#This Row],[payee]], Partner_details[user id], 0))</f>
        <v>Tigran</v>
      </c>
      <c r="H1547" s="21" t="str">
        <f>INDEX(Partner_details[companyName], MATCH(ggPay[[#This Row],[payee]], Partner_details[user id], 0))</f>
        <v>gg cjsc</v>
      </c>
      <c r="I1547" s="21" t="b">
        <f>ISNUMBER(MATCH(ggPay[[#This Row],[payer]], gg_teammates[ID], 0))</f>
        <v>1</v>
      </c>
      <c r="J1547" s="21" t="b">
        <f>ISNUMBER(MATCH(ggPay[[#This Row],[payer]], B$2:$B1546, 0))</f>
        <v>1</v>
      </c>
      <c r="K1547" s="21" t="b">
        <v>0</v>
      </c>
      <c r="L1547" s="96"/>
    </row>
    <row r="1548" spans="1:12">
      <c r="A1548" s="96" t="s">
        <v>18188</v>
      </c>
      <c r="B1548" s="21">
        <v>825186</v>
      </c>
      <c r="C1548" s="21">
        <v>825186</v>
      </c>
      <c r="D1548" s="21">
        <v>100</v>
      </c>
      <c r="E1548" s="21">
        <v>2</v>
      </c>
      <c r="G1548" s="21" t="str">
        <f>INDEX(Partner_details[name], MATCH(ggPay[[#This Row],[payee]], Partner_details[user id], 0))</f>
        <v>Tigran</v>
      </c>
      <c r="H1548" s="21" t="str">
        <f>INDEX(Partner_details[companyName], MATCH(ggPay[[#This Row],[payee]], Partner_details[user id], 0))</f>
        <v>gg cjsc</v>
      </c>
      <c r="I1548" s="21" t="b">
        <f>ISNUMBER(MATCH(ggPay[[#This Row],[payer]], gg_teammates[ID], 0))</f>
        <v>1</v>
      </c>
      <c r="J1548" s="21" t="b">
        <f>ISNUMBER(MATCH(ggPay[[#This Row],[payer]], B$2:$B1547, 0))</f>
        <v>1</v>
      </c>
      <c r="K1548" s="21" t="b">
        <v>0</v>
      </c>
      <c r="L1548" s="96"/>
    </row>
    <row r="1549" spans="1:12">
      <c r="A1549" s="96" t="s">
        <v>18188</v>
      </c>
      <c r="B1549" s="21">
        <v>825186</v>
      </c>
      <c r="C1549" s="21">
        <v>825186</v>
      </c>
      <c r="D1549" s="21">
        <v>100</v>
      </c>
      <c r="E1549" s="21">
        <v>2</v>
      </c>
      <c r="G1549" s="21" t="str">
        <f>INDEX(Partner_details[name], MATCH(ggPay[[#This Row],[payee]], Partner_details[user id], 0))</f>
        <v>Tigran</v>
      </c>
      <c r="H1549" s="21" t="str">
        <f>INDEX(Partner_details[companyName], MATCH(ggPay[[#This Row],[payee]], Partner_details[user id], 0))</f>
        <v>gg cjsc</v>
      </c>
      <c r="I1549" s="21" t="b">
        <f>ISNUMBER(MATCH(ggPay[[#This Row],[payer]], gg_teammates[ID], 0))</f>
        <v>1</v>
      </c>
      <c r="J1549" s="21" t="b">
        <f>ISNUMBER(MATCH(ggPay[[#This Row],[payer]], B$2:$B1548, 0))</f>
        <v>1</v>
      </c>
      <c r="K1549" s="21" t="b">
        <v>0</v>
      </c>
      <c r="L1549" s="96"/>
    </row>
    <row r="1550" spans="1:12">
      <c r="A1550" s="96" t="s">
        <v>18189</v>
      </c>
      <c r="B1550" s="21">
        <v>825186</v>
      </c>
      <c r="C1550" s="21">
        <v>825186</v>
      </c>
      <c r="D1550" s="21">
        <v>100</v>
      </c>
      <c r="E1550" s="21">
        <v>2</v>
      </c>
      <c r="G1550" s="21" t="str">
        <f>INDEX(Partner_details[name], MATCH(ggPay[[#This Row],[payee]], Partner_details[user id], 0))</f>
        <v>Tigran</v>
      </c>
      <c r="H1550" s="21" t="str">
        <f>INDEX(Partner_details[companyName], MATCH(ggPay[[#This Row],[payee]], Partner_details[user id], 0))</f>
        <v>gg cjsc</v>
      </c>
      <c r="I1550" s="21" t="b">
        <f>ISNUMBER(MATCH(ggPay[[#This Row],[payer]], gg_teammates[ID], 0))</f>
        <v>1</v>
      </c>
      <c r="J1550" s="21" t="b">
        <f>ISNUMBER(MATCH(ggPay[[#This Row],[payer]], B$2:$B1549, 0))</f>
        <v>1</v>
      </c>
      <c r="K1550" s="21" t="b">
        <v>0</v>
      </c>
      <c r="L1550" s="96"/>
    </row>
    <row r="1551" spans="1:12">
      <c r="A1551" s="96" t="s">
        <v>18189</v>
      </c>
      <c r="B1551" s="21">
        <v>825186</v>
      </c>
      <c r="C1551" s="21">
        <v>825186</v>
      </c>
      <c r="D1551" s="21">
        <v>100</v>
      </c>
      <c r="E1551" s="21">
        <v>2</v>
      </c>
      <c r="G1551" s="21" t="str">
        <f>INDEX(Partner_details[name], MATCH(ggPay[[#This Row],[payee]], Partner_details[user id], 0))</f>
        <v>Tigran</v>
      </c>
      <c r="H1551" s="21" t="str">
        <f>INDEX(Partner_details[companyName], MATCH(ggPay[[#This Row],[payee]], Partner_details[user id], 0))</f>
        <v>gg cjsc</v>
      </c>
      <c r="I1551" s="21" t="b">
        <f>ISNUMBER(MATCH(ggPay[[#This Row],[payer]], gg_teammates[ID], 0))</f>
        <v>1</v>
      </c>
      <c r="J1551" s="21" t="b">
        <f>ISNUMBER(MATCH(ggPay[[#This Row],[payer]], B$2:$B1550, 0))</f>
        <v>1</v>
      </c>
      <c r="K1551" s="21" t="b">
        <v>0</v>
      </c>
      <c r="L1551" s="96"/>
    </row>
    <row r="1552" spans="1:12">
      <c r="A1552" s="96" t="s">
        <v>18190</v>
      </c>
      <c r="B1552" s="21">
        <v>825186</v>
      </c>
      <c r="C1552" s="21">
        <v>825186</v>
      </c>
      <c r="D1552" s="21">
        <v>100</v>
      </c>
      <c r="E1552" s="21">
        <v>2</v>
      </c>
      <c r="G1552" s="21" t="str">
        <f>INDEX(Partner_details[name], MATCH(ggPay[[#This Row],[payee]], Partner_details[user id], 0))</f>
        <v>Tigran</v>
      </c>
      <c r="H1552" s="21" t="str">
        <f>INDEX(Partner_details[companyName], MATCH(ggPay[[#This Row],[payee]], Partner_details[user id], 0))</f>
        <v>gg cjsc</v>
      </c>
      <c r="I1552" s="21" t="b">
        <f>ISNUMBER(MATCH(ggPay[[#This Row],[payer]], gg_teammates[ID], 0))</f>
        <v>1</v>
      </c>
      <c r="J1552" s="21" t="b">
        <f>ISNUMBER(MATCH(ggPay[[#This Row],[payer]], B$2:$B1551, 0))</f>
        <v>1</v>
      </c>
      <c r="K1552" s="21" t="b">
        <v>0</v>
      </c>
      <c r="L1552" s="96"/>
    </row>
    <row r="1553" spans="1:12">
      <c r="A1553" s="96" t="s">
        <v>18191</v>
      </c>
      <c r="B1553" s="21">
        <v>825186</v>
      </c>
      <c r="C1553" s="21">
        <v>825186</v>
      </c>
      <c r="D1553" s="21">
        <v>100</v>
      </c>
      <c r="E1553" s="21">
        <v>2</v>
      </c>
      <c r="G1553" s="21" t="str">
        <f>INDEX(Partner_details[name], MATCH(ggPay[[#This Row],[payee]], Partner_details[user id], 0))</f>
        <v>Tigran</v>
      </c>
      <c r="H1553" s="21" t="str">
        <f>INDEX(Partner_details[companyName], MATCH(ggPay[[#This Row],[payee]], Partner_details[user id], 0))</f>
        <v>gg cjsc</v>
      </c>
      <c r="I1553" s="21" t="b">
        <f>ISNUMBER(MATCH(ggPay[[#This Row],[payer]], gg_teammates[ID], 0))</f>
        <v>1</v>
      </c>
      <c r="J1553" s="21" t="b">
        <f>ISNUMBER(MATCH(ggPay[[#This Row],[payer]], B$2:$B1552, 0))</f>
        <v>1</v>
      </c>
      <c r="K1553" s="21" t="b">
        <v>0</v>
      </c>
      <c r="L1553" s="96"/>
    </row>
    <row r="1554" spans="1:12" hidden="1">
      <c r="A1554" s="107" t="s">
        <v>18192</v>
      </c>
      <c r="B1554" s="89">
        <v>957701</v>
      </c>
      <c r="C1554" s="89">
        <v>262511</v>
      </c>
      <c r="D1554" s="89">
        <v>200</v>
      </c>
      <c r="E1554" s="89">
        <v>3</v>
      </c>
      <c r="F1554" s="89"/>
      <c r="G1554" s="21" t="str">
        <f>INDEX(Partner_details[name], MATCH(ggPay[[#This Row],[payee]], Partner_details[user id], 0))</f>
        <v>Vahan</v>
      </c>
      <c r="H1554" s="21" t="str">
        <f>INDEX(Partner_details[companyName], MATCH(ggPay[[#This Row],[payee]], Partner_details[user id], 0))</f>
        <v>gg cjsc</v>
      </c>
      <c r="I1554" s="21" t="b">
        <f>ISNUMBER(MATCH(ggPay[[#This Row],[payer]], gg_teammates[ID], 0))</f>
        <v>1</v>
      </c>
      <c r="J1554" s="21" t="b">
        <f>ISNUMBER(MATCH(ggPay[[#This Row],[payer]], B$2:$B1553, 0))</f>
        <v>1</v>
      </c>
      <c r="K1554" s="21" t="b">
        <v>0</v>
      </c>
      <c r="L1554" s="96"/>
    </row>
    <row r="1555" spans="1:12">
      <c r="A1555" s="107" t="s">
        <v>18193</v>
      </c>
      <c r="B1555" s="89">
        <v>1129165</v>
      </c>
      <c r="C1555" s="89">
        <v>1109476</v>
      </c>
      <c r="D1555" s="89">
        <v>2000</v>
      </c>
      <c r="E1555" s="89">
        <v>2</v>
      </c>
      <c r="F1555" s="89"/>
      <c r="G1555" s="21" t="str">
        <f>INDEX(Partner_details[name], MATCH(ggPay[[#This Row],[payee]], Partner_details[user id], 0))</f>
        <v>Nor Aleppo</v>
      </c>
      <c r="H1555" s="21" t="str">
        <f>INDEX(Partner_details[companyName], MATCH(ggPay[[#This Row],[payee]], Partner_details[user id], 0))</f>
        <v>Noraleppo</v>
      </c>
      <c r="I1555" s="21" t="b">
        <f>ISNUMBER(MATCH(ggPay[[#This Row],[payer]], gg_teammates[ID], 0))</f>
        <v>0</v>
      </c>
      <c r="J1555" s="21" t="b">
        <f>ISNUMBER(MATCH(ggPay[[#This Row],[payer]], B$2:$B1554, 0))</f>
        <v>0</v>
      </c>
      <c r="K1555" s="21" t="b">
        <v>1</v>
      </c>
      <c r="L1555" s="96" t="s">
        <v>5919</v>
      </c>
    </row>
    <row r="1556" spans="1:12" hidden="1">
      <c r="A1556" s="107" t="s">
        <v>18194</v>
      </c>
      <c r="B1556" s="89">
        <v>313868</v>
      </c>
      <c r="C1556" s="89">
        <v>105886</v>
      </c>
      <c r="D1556" s="89">
        <v>7000</v>
      </c>
      <c r="E1556" s="89">
        <v>3</v>
      </c>
      <c r="F1556" s="89"/>
      <c r="G1556" s="21" t="str">
        <f>INDEX(Partner_details[name], MATCH(ggPay[[#This Row],[payee]], Partner_details[user id], 0))</f>
        <v>Mov</v>
      </c>
      <c r="H1556" s="21" t="str">
        <f>INDEX(Partner_details[companyName], MATCH(ggPay[[#This Row],[payee]], Partner_details[user id], 0))</f>
        <v>Avetis Grigoryan</v>
      </c>
      <c r="I1556" s="21" t="b">
        <f>ISNUMBER(MATCH(ggPay[[#This Row],[payer]], gg_teammates[ID], 0))</f>
        <v>0</v>
      </c>
      <c r="J1556" s="21" t="b">
        <f>ISNUMBER(MATCH(ggPay[[#This Row],[payer]], B$2:$B1555, 0))</f>
        <v>0</v>
      </c>
      <c r="K1556" s="21" t="b">
        <v>0</v>
      </c>
      <c r="L1556" s="96"/>
    </row>
    <row r="1557" spans="1:12" hidden="1">
      <c r="A1557" s="107" t="s">
        <v>18194</v>
      </c>
      <c r="B1557" s="89">
        <v>313868</v>
      </c>
      <c r="C1557" s="89">
        <v>105886</v>
      </c>
      <c r="D1557" s="89">
        <v>7000</v>
      </c>
      <c r="E1557" s="89">
        <v>3</v>
      </c>
      <c r="F1557" s="89"/>
      <c r="G1557" s="21" t="str">
        <f>INDEX(Partner_details[name], MATCH(ggPay[[#This Row],[payee]], Partner_details[user id], 0))</f>
        <v>Mov</v>
      </c>
      <c r="H1557" s="21" t="str">
        <f>INDEX(Partner_details[companyName], MATCH(ggPay[[#This Row],[payee]], Partner_details[user id], 0))</f>
        <v>Avetis Grigoryan</v>
      </c>
      <c r="I1557" s="21" t="b">
        <f>ISNUMBER(MATCH(ggPay[[#This Row],[payer]], gg_teammates[ID], 0))</f>
        <v>0</v>
      </c>
      <c r="J1557" s="21" t="b">
        <f>ISNUMBER(MATCH(ggPay[[#This Row],[payer]], B$2:$B1556, 0))</f>
        <v>1</v>
      </c>
      <c r="K1557" s="21" t="b">
        <v>0</v>
      </c>
      <c r="L1557" s="96"/>
    </row>
    <row r="1558" spans="1:12">
      <c r="A1558" s="107" t="s">
        <v>18195</v>
      </c>
      <c r="B1558" s="89">
        <v>7739</v>
      </c>
      <c r="C1558" s="89">
        <v>1091356</v>
      </c>
      <c r="D1558" s="89">
        <v>500</v>
      </c>
      <c r="E1558" s="89">
        <v>2</v>
      </c>
      <c r="F1558" s="89"/>
      <c r="G1558" s="21" t="str">
        <f>INDEX(Partner_details[name], MATCH(ggPay[[#This Row],[payee]], Partner_details[user id], 0))</f>
        <v>Malocco</v>
      </c>
      <c r="H1558" s="21" t="str">
        <f>INDEX(Partner_details[companyName], MATCH(ggPay[[#This Row],[payee]], Partner_details[user id], 0))</f>
        <v>Malocco</v>
      </c>
      <c r="I1558" s="21" t="b">
        <f>ISNUMBER(MATCH(ggPay[[#This Row],[payer]], gg_teammates[ID], 0))</f>
        <v>0</v>
      </c>
      <c r="J1558" s="21" t="b">
        <f>ISNUMBER(MATCH(ggPay[[#This Row],[payer]], B$2:$B1557, 0))</f>
        <v>0</v>
      </c>
      <c r="K1558" s="21" t="b">
        <v>1</v>
      </c>
      <c r="L1558" s="96" t="s">
        <v>5942</v>
      </c>
    </row>
    <row r="1559" spans="1:12" hidden="1">
      <c r="A1559" s="107" t="s">
        <v>18196</v>
      </c>
      <c r="B1559" s="89">
        <v>627160</v>
      </c>
      <c r="C1559" s="89">
        <v>262511</v>
      </c>
      <c r="D1559" s="89">
        <v>500</v>
      </c>
      <c r="E1559" s="89">
        <v>3</v>
      </c>
      <c r="F1559" s="89"/>
      <c r="G1559" s="21" t="str">
        <f>INDEX(Partner_details[name], MATCH(ggPay[[#This Row],[payee]], Partner_details[user id], 0))</f>
        <v>Vahan</v>
      </c>
      <c r="H1559" s="21" t="str">
        <f>INDEX(Partner_details[companyName], MATCH(ggPay[[#This Row],[payee]], Partner_details[user id], 0))</f>
        <v>gg cjsc</v>
      </c>
      <c r="I1559" s="21" t="b">
        <f>ISNUMBER(MATCH(ggPay[[#This Row],[payer]], gg_teammates[ID], 0))</f>
        <v>1</v>
      </c>
      <c r="J1559" s="21" t="b">
        <f>ISNUMBER(MATCH(ggPay[[#This Row],[payer]], B$2:$B1558, 0))</f>
        <v>1</v>
      </c>
      <c r="K1559" s="21" t="b">
        <v>0</v>
      </c>
      <c r="L1559" s="96"/>
    </row>
    <row r="1560" spans="1:12" hidden="1">
      <c r="A1560" s="107" t="s">
        <v>18197</v>
      </c>
      <c r="B1560" s="89">
        <v>627160</v>
      </c>
      <c r="C1560" s="89">
        <v>262511</v>
      </c>
      <c r="D1560" s="89">
        <v>500</v>
      </c>
      <c r="E1560" s="89">
        <v>3</v>
      </c>
      <c r="F1560" s="89" t="s">
        <v>5939</v>
      </c>
      <c r="G1560" s="21" t="str">
        <f>INDEX(Partner_details[name], MATCH(ggPay[[#This Row],[payee]], Partner_details[user id], 0))</f>
        <v>Vahan</v>
      </c>
      <c r="H1560" s="21" t="str">
        <f>INDEX(Partner_details[companyName], MATCH(ggPay[[#This Row],[payee]], Partner_details[user id], 0))</f>
        <v>gg cjsc</v>
      </c>
      <c r="I1560" s="21" t="b">
        <f>ISNUMBER(MATCH(ggPay[[#This Row],[payer]], gg_teammates[ID], 0))</f>
        <v>1</v>
      </c>
      <c r="J1560" s="21" t="b">
        <f>ISNUMBER(MATCH(ggPay[[#This Row],[payer]], B$2:$B1559, 0))</f>
        <v>1</v>
      </c>
      <c r="K1560" s="21" t="b">
        <v>0</v>
      </c>
      <c r="L1560" s="96"/>
    </row>
    <row r="1561" spans="1:12" hidden="1">
      <c r="A1561" s="107" t="s">
        <v>18198</v>
      </c>
      <c r="B1561" s="89">
        <v>627160</v>
      </c>
      <c r="C1561" s="89">
        <v>262511</v>
      </c>
      <c r="D1561" s="89">
        <v>500</v>
      </c>
      <c r="E1561" s="89">
        <v>3</v>
      </c>
      <c r="F1561" s="89" t="s">
        <v>5939</v>
      </c>
      <c r="G1561" s="21" t="str">
        <f>INDEX(Partner_details[name], MATCH(ggPay[[#This Row],[payee]], Partner_details[user id], 0))</f>
        <v>Vahan</v>
      </c>
      <c r="H1561" s="21" t="str">
        <f>INDEX(Partner_details[companyName], MATCH(ggPay[[#This Row],[payee]], Partner_details[user id], 0))</f>
        <v>gg cjsc</v>
      </c>
      <c r="I1561" s="21" t="b">
        <f>ISNUMBER(MATCH(ggPay[[#This Row],[payer]], gg_teammates[ID], 0))</f>
        <v>1</v>
      </c>
      <c r="J1561" s="21" t="b">
        <f>ISNUMBER(MATCH(ggPay[[#This Row],[payer]], B$2:$B1560, 0))</f>
        <v>1</v>
      </c>
      <c r="K1561" s="21" t="b">
        <v>0</v>
      </c>
      <c r="L1561" s="96"/>
    </row>
    <row r="1562" spans="1:12">
      <c r="A1562" s="107" t="s">
        <v>18199</v>
      </c>
      <c r="B1562" s="89">
        <v>934095</v>
      </c>
      <c r="C1562" s="89">
        <v>805809</v>
      </c>
      <c r="D1562" s="89">
        <v>1000</v>
      </c>
      <c r="E1562" s="89">
        <v>2</v>
      </c>
      <c r="F1562" s="89"/>
      <c r="G1562" s="21" t="str">
        <f>INDEX(Partner_details[name], MATCH(ggPay[[#This Row],[payee]], Partner_details[user id], 0))</f>
        <v>La Cucina</v>
      </c>
      <c r="H1562" s="21" t="str">
        <f>INDEX(Partner_details[companyName], MATCH(ggPay[[#This Row],[payee]], Partner_details[user id], 0))</f>
        <v>La Cucina</v>
      </c>
      <c r="I1562" s="21" t="b">
        <f>ISNUMBER(MATCH(ggPay[[#This Row],[payer]], gg_teammates[ID], 0))</f>
        <v>0</v>
      </c>
      <c r="J1562" s="21" t="b">
        <f>ISNUMBER(MATCH(ggPay[[#This Row],[payer]], B$2:$B1561, 0))</f>
        <v>0</v>
      </c>
      <c r="K1562" s="21" t="b">
        <v>1</v>
      </c>
      <c r="L1562" s="96" t="s">
        <v>5919</v>
      </c>
    </row>
    <row r="1563" spans="1:12" hidden="1">
      <c r="A1563" s="107" t="s">
        <v>18200</v>
      </c>
      <c r="B1563" s="89">
        <v>345118</v>
      </c>
      <c r="C1563" s="89">
        <v>805809</v>
      </c>
      <c r="D1563" s="89">
        <v>1000</v>
      </c>
      <c r="E1563" s="89">
        <v>3</v>
      </c>
      <c r="F1563" s="89" t="s">
        <v>5934</v>
      </c>
      <c r="G1563" s="21" t="str">
        <f>INDEX(Partner_details[name], MATCH(ggPay[[#This Row],[payee]], Partner_details[user id], 0))</f>
        <v>La Cucina</v>
      </c>
      <c r="H1563" s="21" t="str">
        <f>INDEX(Partner_details[companyName], MATCH(ggPay[[#This Row],[payee]], Partner_details[user id], 0))</f>
        <v>La Cucina</v>
      </c>
      <c r="I1563" s="21" t="b">
        <f>ISNUMBER(MATCH(ggPay[[#This Row],[payer]], gg_teammates[ID], 0))</f>
        <v>0</v>
      </c>
      <c r="J1563" s="21" t="b">
        <f>ISNUMBER(MATCH(ggPay[[#This Row],[payer]], B$2:$B1562, 0))</f>
        <v>0</v>
      </c>
      <c r="K1563" s="21" t="b">
        <v>0</v>
      </c>
      <c r="L1563" s="96"/>
    </row>
    <row r="1564" spans="1:12">
      <c r="A1564" s="107" t="s">
        <v>18201</v>
      </c>
      <c r="B1564" s="89">
        <v>16438</v>
      </c>
      <c r="C1564" s="89">
        <v>441653</v>
      </c>
      <c r="D1564" s="89">
        <v>500</v>
      </c>
      <c r="E1564" s="89">
        <v>2</v>
      </c>
      <c r="F1564" s="89"/>
      <c r="G1564" s="21" t="str">
        <f>INDEX(Partner_details[name], MATCH(ggPay[[#This Row],[payee]], Partner_details[user id], 0))</f>
        <v xml:space="preserve">Tumanyan's Art </v>
      </c>
      <c r="H1564" s="21" t="str">
        <f>INDEX(Partner_details[companyName], MATCH(ggPay[[#This Row],[payee]], Partner_details[user id], 0))</f>
        <v>Tumanyan</v>
      </c>
      <c r="I1564" s="21" t="b">
        <f>ISNUMBER(MATCH(ggPay[[#This Row],[payer]], gg_teammates[ID], 0))</f>
        <v>0</v>
      </c>
      <c r="J1564" s="21" t="b">
        <f>ISNUMBER(MATCH(ggPay[[#This Row],[payer]], B$2:$B1563, 0))</f>
        <v>1</v>
      </c>
      <c r="K1564" s="21" t="b">
        <v>1</v>
      </c>
      <c r="L1564" s="96" t="s">
        <v>5919</v>
      </c>
    </row>
    <row r="1565" spans="1:12" hidden="1">
      <c r="A1565" s="107" t="s">
        <v>18202</v>
      </c>
      <c r="B1565" s="89">
        <v>388226</v>
      </c>
      <c r="C1565" s="89">
        <v>17617</v>
      </c>
      <c r="D1565" s="89">
        <v>100</v>
      </c>
      <c r="E1565" s="89">
        <v>3</v>
      </c>
      <c r="F1565" s="89"/>
      <c r="G1565" s="21" t="str">
        <f>INDEX(Partner_details[name], MATCH(ggPay[[#This Row],[payee]], Partner_details[user id], 0))</f>
        <v>Sargis</v>
      </c>
      <c r="H1565" s="21" t="str">
        <f>INDEX(Partner_details[companyName], MATCH(ggPay[[#This Row],[payee]], Partner_details[user id], 0))</f>
        <v>gg cjsc</v>
      </c>
      <c r="I1565" s="21" t="b">
        <f>ISNUMBER(MATCH(ggPay[[#This Row],[payer]], gg_teammates[ID], 0))</f>
        <v>1</v>
      </c>
      <c r="J1565" s="21" t="b">
        <f>ISNUMBER(MATCH(ggPay[[#This Row],[payer]], B$2:$B1564, 0))</f>
        <v>1</v>
      </c>
      <c r="K1565" s="21" t="b">
        <v>0</v>
      </c>
      <c r="L1565" s="96"/>
    </row>
    <row r="1566" spans="1:12" hidden="1">
      <c r="A1566" s="107" t="s">
        <v>18203</v>
      </c>
      <c r="B1566" s="89">
        <v>101752</v>
      </c>
      <c r="C1566" s="89">
        <v>274718</v>
      </c>
      <c r="D1566" s="89">
        <v>1000</v>
      </c>
      <c r="E1566" s="89">
        <v>3</v>
      </c>
      <c r="F1566" s="89" t="s">
        <v>5939</v>
      </c>
      <c r="G1566" s="21" t="str">
        <f>INDEX(Partner_details[name], MATCH(ggPay[[#This Row],[payee]], Partner_details[user id], 0))</f>
        <v>Tashir Khanjyan</v>
      </c>
      <c r="H1566" s="21" t="str">
        <f>INDEX(Partner_details[companyName], MATCH(ggPay[[#This Row],[payee]], Partner_details[user id], 0))</f>
        <v>Tashir Khanjyan</v>
      </c>
      <c r="I1566" s="21" t="b">
        <f>ISNUMBER(MATCH(ggPay[[#This Row],[payer]], gg_teammates[ID], 0))</f>
        <v>0</v>
      </c>
      <c r="J1566" s="21" t="b">
        <f>ISNUMBER(MATCH(ggPay[[#This Row],[payer]], B$2:$B1565, 0))</f>
        <v>0</v>
      </c>
      <c r="K1566" s="21" t="b">
        <v>0</v>
      </c>
      <c r="L1566" s="96"/>
    </row>
    <row r="1567" spans="1:12">
      <c r="A1567" s="107" t="s">
        <v>18204</v>
      </c>
      <c r="B1567" s="89">
        <v>217882</v>
      </c>
      <c r="C1567" s="89">
        <v>815282</v>
      </c>
      <c r="D1567" s="89">
        <v>1000</v>
      </c>
      <c r="E1567" s="89">
        <v>2</v>
      </c>
      <c r="F1567" s="89"/>
      <c r="G1567" s="21" t="str">
        <f>INDEX(Partner_details[name], MATCH(ggPay[[#This Row],[payee]], Partner_details[user id], 0))</f>
        <v>Mane Koshkakaryan</v>
      </c>
      <c r="H1567" s="21" t="str">
        <f>INDEX(Partner_details[companyName], MATCH(ggPay[[#This Row],[payee]], Partner_details[user id], 0))</f>
        <v>Bisquit</v>
      </c>
      <c r="I1567" s="21" t="b">
        <f>ISNUMBER(MATCH(ggPay[[#This Row],[payer]], gg_teammates[ID], 0))</f>
        <v>0</v>
      </c>
      <c r="J1567" s="21" t="b">
        <f>ISNUMBER(MATCH(ggPay[[#This Row],[payer]], B$2:$B1566, 0))</f>
        <v>1</v>
      </c>
      <c r="K1567" s="21" t="b">
        <v>0</v>
      </c>
      <c r="L1567" s="96"/>
    </row>
    <row r="1568" spans="1:12">
      <c r="A1568" s="107" t="s">
        <v>18205</v>
      </c>
      <c r="B1568" s="89">
        <v>825186</v>
      </c>
      <c r="C1568" s="89">
        <v>262511</v>
      </c>
      <c r="D1568" s="89">
        <v>100</v>
      </c>
      <c r="E1568" s="89">
        <v>2</v>
      </c>
      <c r="F1568" s="89"/>
      <c r="G1568" s="21" t="str">
        <f>INDEX(Partner_details[name], MATCH(ggPay[[#This Row],[payee]], Partner_details[user id], 0))</f>
        <v>Vahan</v>
      </c>
      <c r="H1568" s="21" t="str">
        <f>INDEX(Partner_details[companyName], MATCH(ggPay[[#This Row],[payee]], Partner_details[user id], 0))</f>
        <v>gg cjsc</v>
      </c>
      <c r="I1568" s="21" t="b">
        <f>ISNUMBER(MATCH(ggPay[[#This Row],[payer]], gg_teammates[ID], 0))</f>
        <v>1</v>
      </c>
      <c r="J1568" s="21" t="b">
        <f>ISNUMBER(MATCH(ggPay[[#This Row],[payer]], B$2:$B1567, 0))</f>
        <v>1</v>
      </c>
      <c r="K1568" s="21" t="b">
        <v>0</v>
      </c>
      <c r="L1568" s="96"/>
    </row>
    <row r="1569" spans="1:12" hidden="1">
      <c r="A1569" s="107" t="s">
        <v>18206</v>
      </c>
      <c r="B1569" s="89">
        <v>2679</v>
      </c>
      <c r="C1569" s="89">
        <v>262511</v>
      </c>
      <c r="D1569" s="89">
        <v>500</v>
      </c>
      <c r="E1569" s="89">
        <v>3</v>
      </c>
      <c r="F1569" s="89"/>
      <c r="G1569" s="21" t="str">
        <f>INDEX(Partner_details[name], MATCH(ggPay[[#This Row],[payee]], Partner_details[user id], 0))</f>
        <v>Vahan</v>
      </c>
      <c r="H1569" s="21" t="str">
        <f>INDEX(Partner_details[companyName], MATCH(ggPay[[#This Row],[payee]], Partner_details[user id], 0))</f>
        <v>gg cjsc</v>
      </c>
      <c r="I1569" s="21" t="b">
        <f>ISNUMBER(MATCH(ggPay[[#This Row],[payer]], gg_teammates[ID], 0))</f>
        <v>1</v>
      </c>
      <c r="J1569" s="21" t="b">
        <f>ISNUMBER(MATCH(ggPay[[#This Row],[payer]], B$2:$B1568, 0))</f>
        <v>1</v>
      </c>
      <c r="K1569" s="21" t="b">
        <v>0</v>
      </c>
      <c r="L1569" s="96"/>
    </row>
    <row r="1570" spans="1:12" hidden="1">
      <c r="A1570" s="107" t="s">
        <v>18206</v>
      </c>
      <c r="B1570" s="89">
        <v>2679</v>
      </c>
      <c r="C1570" s="89">
        <v>262511</v>
      </c>
      <c r="D1570" s="89">
        <v>500</v>
      </c>
      <c r="E1570" s="89">
        <v>3</v>
      </c>
      <c r="F1570" s="89"/>
      <c r="G1570" s="21" t="str">
        <f>INDEX(Partner_details[name], MATCH(ggPay[[#This Row],[payee]], Partner_details[user id], 0))</f>
        <v>Vahan</v>
      </c>
      <c r="H1570" s="21" t="str">
        <f>INDEX(Partner_details[companyName], MATCH(ggPay[[#This Row],[payee]], Partner_details[user id], 0))</f>
        <v>gg cjsc</v>
      </c>
      <c r="I1570" s="21" t="b">
        <f>ISNUMBER(MATCH(ggPay[[#This Row],[payer]], gg_teammates[ID], 0))</f>
        <v>1</v>
      </c>
      <c r="J1570" s="21" t="b">
        <f>ISNUMBER(MATCH(ggPay[[#This Row],[payer]], B$2:$B1569, 0))</f>
        <v>1</v>
      </c>
      <c r="K1570" s="21" t="b">
        <v>0</v>
      </c>
      <c r="L1570" s="96"/>
    </row>
    <row r="1571" spans="1:12">
      <c r="A1571" s="107" t="s">
        <v>18207</v>
      </c>
      <c r="B1571" s="89">
        <v>778107</v>
      </c>
      <c r="C1571" s="89">
        <v>282718</v>
      </c>
      <c r="D1571" s="89">
        <v>1500</v>
      </c>
      <c r="E1571" s="89">
        <v>2</v>
      </c>
      <c r="G1571" s="21" t="str">
        <f>INDEX(Partner_details[name], MATCH(ggPay[[#This Row],[payee]], Partner_details[user id], 0))</f>
        <v>Cinnabon</v>
      </c>
      <c r="H1571" s="21" t="str">
        <f>INDEX(Partner_details[companyName], MATCH(ggPay[[#This Row],[payee]], Partner_details[user id], 0))</f>
        <v>Cinnabon</v>
      </c>
      <c r="I1571" s="21" t="b">
        <f>ISNUMBER(MATCH(ggPay[[#This Row],[payer]], gg_teammates[ID], 0))</f>
        <v>0</v>
      </c>
      <c r="J1571" s="21" t="b">
        <f>ISNUMBER(MATCH(ggPay[[#This Row],[payer]], B$2:$B1570, 0))</f>
        <v>0</v>
      </c>
      <c r="K1571" s="21" t="b">
        <v>1</v>
      </c>
      <c r="L1571" s="96" t="s">
        <v>5919</v>
      </c>
    </row>
    <row r="1572" spans="1:12">
      <c r="A1572" s="107" t="s">
        <v>18208</v>
      </c>
      <c r="B1572" s="89">
        <v>243595</v>
      </c>
      <c r="C1572" s="89">
        <v>6596</v>
      </c>
      <c r="D1572" s="89">
        <v>1500</v>
      </c>
      <c r="E1572" s="89">
        <v>2</v>
      </c>
      <c r="G1572" s="21" t="str">
        <f>INDEX(Partner_details[name], MATCH(ggPay[[#This Row],[payee]], Partner_details[user id], 0))</f>
        <v>Ethnoraph</v>
      </c>
      <c r="H1572" s="21" t="str">
        <f>INDEX(Partner_details[companyName], MATCH(ggPay[[#This Row],[payee]], Partner_details[user id], 0))</f>
        <v>Beer Academy</v>
      </c>
      <c r="I1572" s="21" t="b">
        <f>ISNUMBER(MATCH(ggPay[[#This Row],[payer]], gg_teammates[ID], 0))</f>
        <v>0</v>
      </c>
      <c r="J1572" s="21" t="b">
        <f>ISNUMBER(MATCH(ggPay[[#This Row],[payer]], B$2:$B1571, 0))</f>
        <v>0</v>
      </c>
      <c r="K1572" s="21" t="b">
        <v>1</v>
      </c>
      <c r="L1572" s="96" t="s">
        <v>6219</v>
      </c>
    </row>
    <row r="1573" spans="1:12">
      <c r="A1573" s="107" t="s">
        <v>18209</v>
      </c>
      <c r="B1573" s="89">
        <v>798</v>
      </c>
      <c r="C1573" s="89">
        <v>262511</v>
      </c>
      <c r="D1573" s="89">
        <v>500</v>
      </c>
      <c r="E1573" s="89">
        <v>2</v>
      </c>
      <c r="G1573" s="21" t="str">
        <f>INDEX(Partner_details[name], MATCH(ggPay[[#This Row],[payee]], Partner_details[user id], 0))</f>
        <v>Vahan</v>
      </c>
      <c r="H1573" s="21" t="str">
        <f>INDEX(Partner_details[companyName], MATCH(ggPay[[#This Row],[payee]], Partner_details[user id], 0))</f>
        <v>gg cjsc</v>
      </c>
      <c r="I1573" s="21" t="b">
        <f>ISNUMBER(MATCH(ggPay[[#This Row],[payer]], gg_teammates[ID], 0))</f>
        <v>1</v>
      </c>
      <c r="J1573" s="21" t="b">
        <f>ISNUMBER(MATCH(ggPay[[#This Row],[payer]], B$2:$B1572, 0))</f>
        <v>1</v>
      </c>
      <c r="K1573" s="21" t="b">
        <v>0</v>
      </c>
      <c r="L1573" s="96"/>
    </row>
    <row r="1574" spans="1:12">
      <c r="A1574" s="107" t="s">
        <v>18210</v>
      </c>
      <c r="B1574" s="89">
        <v>35715</v>
      </c>
      <c r="C1574" s="89">
        <v>105886</v>
      </c>
      <c r="D1574" s="89">
        <v>5000</v>
      </c>
      <c r="E1574" s="89">
        <v>2</v>
      </c>
      <c r="G1574" s="21" t="str">
        <f>INDEX(Partner_details[name], MATCH(ggPay[[#This Row],[payee]], Partner_details[user id], 0))</f>
        <v>Mov</v>
      </c>
      <c r="H1574" s="21" t="str">
        <f>INDEX(Partner_details[companyName], MATCH(ggPay[[#This Row],[payee]], Partner_details[user id], 0))</f>
        <v>Avetis Grigoryan</v>
      </c>
      <c r="I1574" s="21" t="b">
        <f>ISNUMBER(MATCH(ggPay[[#This Row],[payer]], gg_teammates[ID], 0))</f>
        <v>0</v>
      </c>
      <c r="J1574" s="21" t="b">
        <f>ISNUMBER(MATCH(ggPay[[#This Row],[payer]], B$2:$B1573, 0))</f>
        <v>0</v>
      </c>
      <c r="K1574" s="21" t="b">
        <v>1</v>
      </c>
      <c r="L1574" s="96" t="s">
        <v>5919</v>
      </c>
    </row>
    <row r="1575" spans="1:12">
      <c r="A1575" s="107" t="s">
        <v>18211</v>
      </c>
      <c r="B1575" s="89">
        <v>921891</v>
      </c>
      <c r="C1575" s="89">
        <v>11722</v>
      </c>
      <c r="D1575" s="89">
        <v>500</v>
      </c>
      <c r="E1575" s="89">
        <v>2</v>
      </c>
      <c r="G1575" s="21" t="str">
        <f>INDEX(Partner_details[name], MATCH(ggPay[[#This Row],[payee]], Partner_details[user id], 0))</f>
        <v>Tashir Teryan</v>
      </c>
      <c r="H1575" s="21" t="str">
        <f>INDEX(Partner_details[companyName], MATCH(ggPay[[#This Row],[payee]], Partner_details[user id], 0))</f>
        <v>Tashir Teryan</v>
      </c>
      <c r="I1575" s="21" t="b">
        <f>ISNUMBER(MATCH(ggPay[[#This Row],[payer]], gg_teammates[ID], 0))</f>
        <v>0</v>
      </c>
      <c r="J1575" s="21" t="b">
        <f>ISNUMBER(MATCH(ggPay[[#This Row],[payer]], B$2:$B1574, 0))</f>
        <v>0</v>
      </c>
      <c r="K1575" s="21" t="b">
        <v>1</v>
      </c>
      <c r="L1575" s="96" t="s">
        <v>5919</v>
      </c>
    </row>
    <row r="1576" spans="1:12">
      <c r="A1576" s="107" t="s">
        <v>18212</v>
      </c>
      <c r="B1576" s="89">
        <v>1124028</v>
      </c>
      <c r="C1576" s="89">
        <v>584644</v>
      </c>
      <c r="D1576" s="89">
        <v>1000</v>
      </c>
      <c r="E1576" s="89">
        <v>2</v>
      </c>
      <c r="G1576" s="21" t="str">
        <f>INDEX(Partner_details[name], MATCH(ggPay[[#This Row],[payee]], Partner_details[user id], 0))</f>
        <v>Prepa</v>
      </c>
      <c r="H1576" s="21" t="str">
        <f>INDEX(Partner_details[companyName], MATCH(ggPay[[#This Row],[payee]], Partner_details[user id], 0))</f>
        <v>Prepa</v>
      </c>
      <c r="I1576" s="21" t="b">
        <f>ISNUMBER(MATCH(ggPay[[#This Row],[payer]], gg_teammates[ID], 0))</f>
        <v>0</v>
      </c>
      <c r="J1576" s="21" t="b">
        <f>ISNUMBER(MATCH(ggPay[[#This Row],[payer]], B$2:$B1575, 0))</f>
        <v>0</v>
      </c>
      <c r="K1576" s="21" t="b">
        <v>1</v>
      </c>
      <c r="L1576" s="96" t="s">
        <v>6265</v>
      </c>
    </row>
    <row r="1577" spans="1:12">
      <c r="A1577" s="107" t="s">
        <v>18213</v>
      </c>
      <c r="B1577" s="89">
        <v>27779</v>
      </c>
      <c r="C1577" s="89">
        <v>105886</v>
      </c>
      <c r="D1577" s="89">
        <v>2500</v>
      </c>
      <c r="E1577" s="89">
        <v>2</v>
      </c>
      <c r="G1577" s="21" t="str">
        <f>INDEX(Partner_details[name], MATCH(ggPay[[#This Row],[payee]], Partner_details[user id], 0))</f>
        <v>Mov</v>
      </c>
      <c r="H1577" s="21" t="str">
        <f>INDEX(Partner_details[companyName], MATCH(ggPay[[#This Row],[payee]], Partner_details[user id], 0))</f>
        <v>Avetis Grigoryan</v>
      </c>
      <c r="I1577" s="21" t="b">
        <f>ISNUMBER(MATCH(ggPay[[#This Row],[payer]], gg_teammates[ID], 0))</f>
        <v>0</v>
      </c>
      <c r="J1577" s="21" t="b">
        <f>ISNUMBER(MATCH(ggPay[[#This Row],[payer]], B$2:$B1576, 0))</f>
        <v>1</v>
      </c>
      <c r="K1577" s="21" t="b">
        <v>1</v>
      </c>
      <c r="L1577" s="96" t="s">
        <v>6267</v>
      </c>
    </row>
    <row r="1578" spans="1:12">
      <c r="A1578" s="107" t="s">
        <v>18214</v>
      </c>
      <c r="B1578" s="89">
        <v>71220</v>
      </c>
      <c r="C1578" s="89">
        <v>105886</v>
      </c>
      <c r="D1578" s="89">
        <v>1000</v>
      </c>
      <c r="E1578" s="89">
        <v>2</v>
      </c>
      <c r="G1578" s="21" t="str">
        <f>INDEX(Partner_details[name], MATCH(ggPay[[#This Row],[payee]], Partner_details[user id], 0))</f>
        <v>Mov</v>
      </c>
      <c r="H1578" s="21" t="str">
        <f>INDEX(Partner_details[companyName], MATCH(ggPay[[#This Row],[payee]], Partner_details[user id], 0))</f>
        <v>Avetis Grigoryan</v>
      </c>
      <c r="I1578" s="21" t="b">
        <f>ISNUMBER(MATCH(ggPay[[#This Row],[payer]], gg_teammates[ID], 0))</f>
        <v>0</v>
      </c>
      <c r="J1578" s="21" t="b">
        <f>ISNUMBER(MATCH(ggPay[[#This Row],[payer]], B$2:$B1577, 0))</f>
        <v>0</v>
      </c>
      <c r="K1578" s="21" t="b">
        <v>1</v>
      </c>
      <c r="L1578" s="96" t="s">
        <v>5919</v>
      </c>
    </row>
    <row r="1579" spans="1:12">
      <c r="A1579" s="107" t="s">
        <v>18215</v>
      </c>
      <c r="B1579" s="89">
        <v>325453</v>
      </c>
      <c r="C1579" s="89">
        <v>325453</v>
      </c>
      <c r="D1579" s="89">
        <v>100</v>
      </c>
      <c r="E1579" s="89">
        <v>2</v>
      </c>
      <c r="G1579" s="21" t="e">
        <f>INDEX(Partner_details[name], MATCH(ggPay[[#This Row],[payee]], Partner_details[user id], 0))</f>
        <v>#N/A</v>
      </c>
      <c r="H1579" s="21" t="e">
        <f>INDEX(Partner_details[companyName], MATCH(ggPay[[#This Row],[payee]], Partner_details[user id], 0))</f>
        <v>#N/A</v>
      </c>
      <c r="I1579" s="21" t="b">
        <f>ISNUMBER(MATCH(ggPay[[#This Row],[payer]], gg_teammates[ID], 0))</f>
        <v>1</v>
      </c>
      <c r="J1579" s="21" t="b">
        <f>ISNUMBER(MATCH(ggPay[[#This Row],[payer]], B$2:$B1578, 0))</f>
        <v>1</v>
      </c>
      <c r="K1579" s="21" t="b">
        <v>0</v>
      </c>
      <c r="L1579" s="96"/>
    </row>
    <row r="1580" spans="1:12">
      <c r="A1580" s="107" t="s">
        <v>18216</v>
      </c>
      <c r="B1580" s="89">
        <v>325453</v>
      </c>
      <c r="C1580" s="89">
        <v>325453</v>
      </c>
      <c r="D1580" s="89">
        <v>100</v>
      </c>
      <c r="E1580" s="89">
        <v>2</v>
      </c>
      <c r="G1580" s="21" t="e">
        <f>INDEX(Partner_details[name], MATCH(ggPay[[#This Row],[payee]], Partner_details[user id], 0))</f>
        <v>#N/A</v>
      </c>
      <c r="H1580" s="21" t="e">
        <f>INDEX(Partner_details[companyName], MATCH(ggPay[[#This Row],[payee]], Partner_details[user id], 0))</f>
        <v>#N/A</v>
      </c>
      <c r="I1580" s="21" t="b">
        <f>ISNUMBER(MATCH(ggPay[[#This Row],[payer]], gg_teammates[ID], 0))</f>
        <v>1</v>
      </c>
      <c r="J1580" s="21" t="b">
        <f>ISNUMBER(MATCH(ggPay[[#This Row],[payer]], B$2:$B1579, 0))</f>
        <v>1</v>
      </c>
      <c r="K1580" s="21" t="b">
        <v>0</v>
      </c>
      <c r="L1580" s="96"/>
    </row>
    <row r="1581" spans="1:12">
      <c r="A1581" s="107" t="s">
        <v>18217</v>
      </c>
      <c r="B1581" s="89">
        <v>325453</v>
      </c>
      <c r="C1581" s="89">
        <v>325453</v>
      </c>
      <c r="D1581" s="89">
        <v>100</v>
      </c>
      <c r="E1581" s="89">
        <v>2</v>
      </c>
      <c r="G1581" s="21" t="e">
        <f>INDEX(Partner_details[name], MATCH(ggPay[[#This Row],[payee]], Partner_details[user id], 0))</f>
        <v>#N/A</v>
      </c>
      <c r="H1581" s="21" t="e">
        <f>INDEX(Partner_details[companyName], MATCH(ggPay[[#This Row],[payee]], Partner_details[user id], 0))</f>
        <v>#N/A</v>
      </c>
      <c r="I1581" s="21" t="b">
        <f>ISNUMBER(MATCH(ggPay[[#This Row],[payer]], gg_teammates[ID], 0))</f>
        <v>1</v>
      </c>
      <c r="J1581" s="21" t="b">
        <f>ISNUMBER(MATCH(ggPay[[#This Row],[payer]], B$2:$B1580, 0))</f>
        <v>1</v>
      </c>
      <c r="K1581" s="21" t="b">
        <v>0</v>
      </c>
      <c r="L1581" s="96"/>
    </row>
    <row r="1582" spans="1:12">
      <c r="A1582" s="107" t="s">
        <v>18218</v>
      </c>
      <c r="B1582" s="89">
        <v>627160</v>
      </c>
      <c r="C1582" s="89">
        <v>922910</v>
      </c>
      <c r="D1582" s="89">
        <v>1000</v>
      </c>
      <c r="E1582" s="89">
        <v>2</v>
      </c>
      <c r="G1582" s="21" t="str">
        <f>INDEX(Partner_details[name], MATCH(ggPay[[#This Row],[payee]], Partner_details[user id], 0))</f>
        <v>Syuzanna Baghryan</v>
      </c>
      <c r="H1582" s="21" t="str">
        <f>INDEX(Partner_details[companyName], MATCH(ggPay[[#This Row],[payee]], Partner_details[user id], 0))</f>
        <v>gg cjsc</v>
      </c>
      <c r="I1582" s="21" t="b">
        <f>ISNUMBER(MATCH(ggPay[[#This Row],[payer]], gg_teammates[ID], 0))</f>
        <v>1</v>
      </c>
      <c r="J1582" s="21" t="b">
        <f>ISNUMBER(MATCH(ggPay[[#This Row],[payer]], B$2:$B1581, 0))</f>
        <v>1</v>
      </c>
      <c r="K1582" s="21" t="b">
        <v>0</v>
      </c>
      <c r="L1582" s="96"/>
    </row>
    <row r="1583" spans="1:12">
      <c r="A1583" s="107" t="s">
        <v>18219</v>
      </c>
      <c r="B1583" s="89">
        <v>821308</v>
      </c>
      <c r="C1583" s="89">
        <v>1135226</v>
      </c>
      <c r="D1583" s="89">
        <v>1000</v>
      </c>
      <c r="E1583" s="89">
        <v>2</v>
      </c>
      <c r="G1583" s="21" t="e">
        <f>INDEX(Partner_details[name], MATCH(ggPay[[#This Row],[payee]], Partner_details[user id], 0))</f>
        <v>#N/A</v>
      </c>
      <c r="H1583" s="21" t="e">
        <f>INDEX(Partner_details[companyName], MATCH(ggPay[[#This Row],[payee]], Partner_details[user id], 0))</f>
        <v>#N/A</v>
      </c>
      <c r="I1583" s="21" t="b">
        <f>ISNUMBER(MATCH(ggPay[[#This Row],[payer]], gg_teammates[ID], 0))</f>
        <v>0</v>
      </c>
      <c r="J1583" s="21" t="b">
        <f>ISNUMBER(MATCH(ggPay[[#This Row],[payer]], B$2:$B1582, 0))</f>
        <v>0</v>
      </c>
      <c r="K1583" s="21" t="b">
        <v>0</v>
      </c>
      <c r="L1583" s="96"/>
    </row>
    <row r="1584" spans="1:12" hidden="1">
      <c r="A1584" s="107" t="s">
        <v>18220</v>
      </c>
      <c r="B1584" s="89">
        <v>774219</v>
      </c>
      <c r="C1584" s="89">
        <v>1091356</v>
      </c>
      <c r="D1584" s="89">
        <v>2000</v>
      </c>
      <c r="E1584" s="89">
        <v>3</v>
      </c>
      <c r="G1584" s="21" t="str">
        <f>INDEX(Partner_details[name], MATCH(ggPay[[#This Row],[payee]], Partner_details[user id], 0))</f>
        <v>Malocco</v>
      </c>
      <c r="H1584" s="21" t="str">
        <f>INDEX(Partner_details[companyName], MATCH(ggPay[[#This Row],[payee]], Partner_details[user id], 0))</f>
        <v>Malocco</v>
      </c>
      <c r="I1584" s="21" t="b">
        <f>ISNUMBER(MATCH(ggPay[[#This Row],[payer]], gg_teammates[ID], 0))</f>
        <v>0</v>
      </c>
      <c r="J1584" s="21" t="b">
        <f>ISNUMBER(MATCH(ggPay[[#This Row],[payer]], B$2:$B1583, 0))</f>
        <v>1</v>
      </c>
      <c r="K1584" s="21" t="b">
        <v>0</v>
      </c>
      <c r="L1584" s="96"/>
    </row>
    <row r="1585" spans="1:12">
      <c r="A1585" s="107" t="s">
        <v>18221</v>
      </c>
      <c r="B1585" s="89">
        <v>480863</v>
      </c>
      <c r="C1585" s="89">
        <v>262511</v>
      </c>
      <c r="D1585" s="89">
        <v>500</v>
      </c>
      <c r="E1585" s="89">
        <v>2</v>
      </c>
      <c r="G1585" s="21" t="str">
        <f>INDEX(Partner_details[name], MATCH(ggPay[[#This Row],[payee]], Partner_details[user id], 0))</f>
        <v>Vahan</v>
      </c>
      <c r="H1585" s="21" t="str">
        <f>INDEX(Partner_details[companyName], MATCH(ggPay[[#This Row],[payee]], Partner_details[user id], 0))</f>
        <v>gg cjsc</v>
      </c>
      <c r="I1585" s="21" t="b">
        <f>ISNUMBER(MATCH(ggPay[[#This Row],[payer]], gg_teammates[ID], 0))</f>
        <v>1</v>
      </c>
      <c r="J1585" s="21" t="b">
        <f>ISNUMBER(MATCH(ggPay[[#This Row],[payer]], B$2:$B1584, 0))</f>
        <v>1</v>
      </c>
      <c r="K1585" s="21" t="b">
        <v>0</v>
      </c>
      <c r="L1585" s="96"/>
    </row>
    <row r="1586" spans="1:12" hidden="1">
      <c r="A1586" s="107" t="s">
        <v>18222</v>
      </c>
      <c r="B1586" s="89">
        <v>2679</v>
      </c>
      <c r="C1586" s="89">
        <v>262511</v>
      </c>
      <c r="D1586" s="89">
        <v>500</v>
      </c>
      <c r="E1586" s="89">
        <v>3</v>
      </c>
      <c r="G1586" s="21" t="str">
        <f>INDEX(Partner_details[name], MATCH(ggPay[[#This Row],[payee]], Partner_details[user id], 0))</f>
        <v>Vahan</v>
      </c>
      <c r="H1586" s="21" t="str">
        <f>INDEX(Partner_details[companyName], MATCH(ggPay[[#This Row],[payee]], Partner_details[user id], 0))</f>
        <v>gg cjsc</v>
      </c>
      <c r="I1586" s="21" t="b">
        <f>ISNUMBER(MATCH(ggPay[[#This Row],[payer]], gg_teammates[ID], 0))</f>
        <v>1</v>
      </c>
      <c r="J1586" s="21" t="b">
        <f>ISNUMBER(MATCH(ggPay[[#This Row],[payer]], B$2:$B1585, 0))</f>
        <v>1</v>
      </c>
      <c r="K1586" s="21" t="b">
        <v>1</v>
      </c>
      <c r="L1586" s="96"/>
    </row>
    <row r="1587" spans="1:12">
      <c r="A1587" s="107" t="s">
        <v>18223</v>
      </c>
      <c r="B1587" s="89">
        <v>1026883</v>
      </c>
      <c r="C1587" s="89">
        <v>1091352</v>
      </c>
      <c r="D1587" s="89">
        <v>500</v>
      </c>
      <c r="E1587" s="89">
        <v>2</v>
      </c>
      <c r="G1587" s="21" t="str">
        <f>INDEX(Partner_details[name], MATCH(ggPay[[#This Row],[payee]], Partner_details[user id], 0))</f>
        <v>Paul Armenia</v>
      </c>
      <c r="H1587" s="21" t="str">
        <f>INDEX(Partner_details[companyName], MATCH(ggPay[[#This Row],[payee]], Partner_details[user id], 0))</f>
        <v>Paul</v>
      </c>
      <c r="I1587" s="21" t="b">
        <f>ISNUMBER(MATCH(ggPay[[#This Row],[payer]], gg_teammates[ID], 0))</f>
        <v>0</v>
      </c>
      <c r="J1587" s="21" t="b">
        <f>ISNUMBER(MATCH(ggPay[[#This Row],[payer]], B$2:$B1586, 0))</f>
        <v>0</v>
      </c>
      <c r="K1587" s="21" t="b">
        <v>1</v>
      </c>
      <c r="L1587" s="96"/>
    </row>
    <row r="1588" spans="1:12" hidden="1">
      <c r="A1588" s="107" t="s">
        <v>18192</v>
      </c>
      <c r="B1588" s="89">
        <v>957701</v>
      </c>
      <c r="C1588" s="89">
        <v>262511</v>
      </c>
      <c r="D1588" s="89">
        <v>200</v>
      </c>
      <c r="E1588" s="89">
        <v>3</v>
      </c>
      <c r="G1588" s="21" t="str">
        <f>INDEX(Partner_details[name], MATCH(ggPay[[#This Row],[payee]], Partner_details[user id], 0))</f>
        <v>Vahan</v>
      </c>
      <c r="H1588" s="21" t="str">
        <f>INDEX(Partner_details[companyName], MATCH(ggPay[[#This Row],[payee]], Partner_details[user id], 0))</f>
        <v>gg cjsc</v>
      </c>
      <c r="I1588" s="21" t="b">
        <f>ISNUMBER(MATCH(ggPay[[#This Row],[payer]], gg_teammates[ID], 0))</f>
        <v>1</v>
      </c>
      <c r="J1588" s="21" t="b">
        <f>ISNUMBER(MATCH(ggPay[[#This Row],[payer]], B$2:$B1587, 0))</f>
        <v>1</v>
      </c>
      <c r="K1588" s="21" t="b">
        <v>0</v>
      </c>
      <c r="L1588" s="96"/>
    </row>
    <row r="1589" spans="1:12">
      <c r="A1589" s="108">
        <v>45497.941666666666</v>
      </c>
      <c r="B1589" s="89">
        <v>798046</v>
      </c>
      <c r="C1589">
        <v>0</v>
      </c>
      <c r="D1589" s="89">
        <v>1000</v>
      </c>
      <c r="E1589" s="89">
        <v>2</v>
      </c>
      <c r="G1589" s="21" t="str">
        <f>INDEX(Partner_details[name], MATCH(ggPay[[#This Row],[payee]], Partner_details[user id], 0))</f>
        <v>Vasak</v>
      </c>
      <c r="H1589" s="21" t="str">
        <f>INDEX(Partner_details[companyName], MATCH(ggPay[[#This Row],[payee]], Partner_details[user id], 0))</f>
        <v>gg cjsc</v>
      </c>
      <c r="I1589" s="21" t="b">
        <f>ISNUMBER(MATCH(ggPay[[#This Row],[payer]], gg_teammates[ID], 0))</f>
        <v>0</v>
      </c>
      <c r="J1589" s="21" t="b">
        <f>ISNUMBER(MATCH(ggPay[[#This Row],[payer]], B$2:$B1588, 0))</f>
        <v>0</v>
      </c>
      <c r="K1589" s="21" t="b">
        <v>1</v>
      </c>
      <c r="L1589" s="96"/>
    </row>
    <row r="1590" spans="1:12">
      <c r="A1590" s="108">
        <v>45497.87777777778</v>
      </c>
      <c r="B1590" s="89">
        <v>524342</v>
      </c>
      <c r="C1590">
        <v>0</v>
      </c>
      <c r="D1590" s="89">
        <v>1000</v>
      </c>
      <c r="E1590" s="89">
        <v>2</v>
      </c>
      <c r="G1590" s="21" t="str">
        <f>INDEX(Partner_details[name], MATCH(ggPay[[#This Row],[payee]], Partner_details[user id], 0))</f>
        <v>Vasak</v>
      </c>
      <c r="H1590" s="21" t="str">
        <f>INDEX(Partner_details[companyName], MATCH(ggPay[[#This Row],[payee]], Partner_details[user id], 0))</f>
        <v>gg cjsc</v>
      </c>
      <c r="I1590" s="21" t="b">
        <f>ISNUMBER(MATCH(ggPay[[#This Row],[payer]], gg_teammates[ID], 0))</f>
        <v>0</v>
      </c>
      <c r="J1590" s="21" t="b">
        <f>ISNUMBER(MATCH(ggPay[[#This Row],[payer]], B$2:$B1589, 0))</f>
        <v>1</v>
      </c>
      <c r="K1590" s="21" t="b">
        <v>1</v>
      </c>
      <c r="L1590" s="96"/>
    </row>
    <row r="1591" spans="1:12">
      <c r="A1591" s="108">
        <v>45497.868750000001</v>
      </c>
      <c r="B1591" s="89">
        <v>879332</v>
      </c>
      <c r="C1591">
        <v>0</v>
      </c>
      <c r="D1591" s="89">
        <v>6000</v>
      </c>
      <c r="E1591" s="89">
        <v>2</v>
      </c>
      <c r="G1591" s="21" t="str">
        <f>INDEX(Partner_details[name], MATCH(ggPay[[#This Row],[payee]], Partner_details[user id], 0))</f>
        <v>Vasak</v>
      </c>
      <c r="H1591" s="21" t="str">
        <f>INDEX(Partner_details[companyName], MATCH(ggPay[[#This Row],[payee]], Partner_details[user id], 0))</f>
        <v>gg cjsc</v>
      </c>
      <c r="I1591" s="21" t="b">
        <f>ISNUMBER(MATCH(ggPay[[#This Row],[payer]], gg_teammates[ID], 0))</f>
        <v>0</v>
      </c>
      <c r="J1591" s="21" t="b">
        <f>ISNUMBER(MATCH(ggPay[[#This Row],[payer]], B$2:$B1590, 0))</f>
        <v>0</v>
      </c>
      <c r="K1591" s="21" t="b">
        <v>1</v>
      </c>
      <c r="L1591" s="96"/>
    </row>
    <row r="1592" spans="1:12">
      <c r="A1592" s="108">
        <v>45497.837500000001</v>
      </c>
      <c r="B1592" s="89">
        <v>196903</v>
      </c>
      <c r="C1592">
        <v>0</v>
      </c>
      <c r="D1592" s="89">
        <v>500</v>
      </c>
      <c r="E1592" s="89">
        <v>2</v>
      </c>
      <c r="G1592" s="21" t="str">
        <f>INDEX(Partner_details[name], MATCH(ggPay[[#This Row],[payee]], Partner_details[user id], 0))</f>
        <v>Vasak</v>
      </c>
      <c r="H1592" s="21" t="str">
        <f>INDEX(Partner_details[companyName], MATCH(ggPay[[#This Row],[payee]], Partner_details[user id], 0))</f>
        <v>gg cjsc</v>
      </c>
      <c r="I1592" s="21" t="b">
        <f>ISNUMBER(MATCH(ggPay[[#This Row],[payer]], gg_teammates[ID], 0))</f>
        <v>0</v>
      </c>
      <c r="J1592" s="21" t="b">
        <f>ISNUMBER(MATCH(ggPay[[#This Row],[payer]], B$2:$B1591, 0))</f>
        <v>1</v>
      </c>
      <c r="K1592" s="21" t="b">
        <v>1</v>
      </c>
      <c r="L1592" s="96"/>
    </row>
    <row r="1593" spans="1:12" hidden="1">
      <c r="A1593" s="108">
        <v>45497.836805555555</v>
      </c>
      <c r="B1593" s="89">
        <v>196903</v>
      </c>
      <c r="C1593">
        <v>0</v>
      </c>
      <c r="D1593" s="89">
        <v>500</v>
      </c>
      <c r="E1593" s="89">
        <v>3</v>
      </c>
      <c r="G1593" s="21" t="str">
        <f>INDEX(Partner_details[name], MATCH(ggPay[[#This Row],[payee]], Partner_details[user id], 0))</f>
        <v>Vasak</v>
      </c>
      <c r="H1593" s="21" t="str">
        <f>INDEX(Partner_details[companyName], MATCH(ggPay[[#This Row],[payee]], Partner_details[user id], 0))</f>
        <v>gg cjsc</v>
      </c>
      <c r="I1593" s="21" t="b">
        <f>ISNUMBER(MATCH(ggPay[[#This Row],[payer]], gg_teammates[ID], 0))</f>
        <v>0</v>
      </c>
      <c r="J1593" s="21" t="b">
        <f>ISNUMBER(MATCH(ggPay[[#This Row],[payer]], B$2:$B1592, 0))</f>
        <v>1</v>
      </c>
      <c r="K1593" s="21"/>
      <c r="L1593" s="96"/>
    </row>
    <row r="1594" spans="1:12" hidden="1">
      <c r="A1594" s="108">
        <v>45497.836111111108</v>
      </c>
      <c r="B1594" s="89">
        <v>196903</v>
      </c>
      <c r="C1594">
        <v>0</v>
      </c>
      <c r="D1594" s="89">
        <v>500</v>
      </c>
      <c r="E1594" s="89">
        <v>3</v>
      </c>
      <c r="G1594" s="21" t="str">
        <f>INDEX(Partner_details[name], MATCH(ggPay[[#This Row],[payee]], Partner_details[user id], 0))</f>
        <v>Vasak</v>
      </c>
      <c r="H1594" s="21" t="str">
        <f>INDEX(Partner_details[companyName], MATCH(ggPay[[#This Row],[payee]], Partner_details[user id], 0))</f>
        <v>gg cjsc</v>
      </c>
      <c r="I1594" s="21" t="b">
        <f>ISNUMBER(MATCH(ggPay[[#This Row],[payer]], gg_teammates[ID], 0))</f>
        <v>0</v>
      </c>
      <c r="J1594" s="21" t="b">
        <f>ISNUMBER(MATCH(ggPay[[#This Row],[payer]], B$2:$B1593, 0))</f>
        <v>1</v>
      </c>
      <c r="K1594" s="21"/>
      <c r="L1594" s="96"/>
    </row>
    <row r="1595" spans="1:12" hidden="1">
      <c r="A1595" s="108">
        <v>45497.836111111108</v>
      </c>
      <c r="B1595" s="89">
        <v>196903</v>
      </c>
      <c r="C1595">
        <v>0</v>
      </c>
      <c r="D1595" s="89">
        <v>500</v>
      </c>
      <c r="E1595" s="89">
        <v>3</v>
      </c>
      <c r="G1595" s="21" t="str">
        <f>INDEX(Partner_details[name], MATCH(ggPay[[#This Row],[payee]], Partner_details[user id], 0))</f>
        <v>Vasak</v>
      </c>
      <c r="H1595" s="21" t="str">
        <f>INDEX(Partner_details[companyName], MATCH(ggPay[[#This Row],[payee]], Partner_details[user id], 0))</f>
        <v>gg cjsc</v>
      </c>
      <c r="I1595" s="21" t="b">
        <f>ISNUMBER(MATCH(ggPay[[#This Row],[payer]], gg_teammates[ID], 0))</f>
        <v>0</v>
      </c>
      <c r="J1595" s="21" t="b">
        <f>ISNUMBER(MATCH(ggPay[[#This Row],[payer]], B$2:$B1594, 0))</f>
        <v>1</v>
      </c>
      <c r="K1595" s="21"/>
      <c r="L1595" s="96"/>
    </row>
    <row r="1596" spans="1:12">
      <c r="A1596" s="108">
        <v>45497.821527777778</v>
      </c>
      <c r="B1596" s="89">
        <v>981106</v>
      </c>
      <c r="C1596">
        <v>0</v>
      </c>
      <c r="D1596" s="89">
        <v>1000</v>
      </c>
      <c r="E1596" s="89">
        <v>2</v>
      </c>
      <c r="G1596" s="21" t="str">
        <f>INDEX(Partner_details[name], MATCH(ggPay[[#This Row],[payee]], Partner_details[user id], 0))</f>
        <v>Vasak</v>
      </c>
      <c r="H1596" s="21" t="str">
        <f>INDEX(Partner_details[companyName], MATCH(ggPay[[#This Row],[payee]], Partner_details[user id], 0))</f>
        <v>gg cjsc</v>
      </c>
      <c r="I1596" s="21" t="b">
        <f>ISNUMBER(MATCH(ggPay[[#This Row],[payer]], gg_teammates[ID], 0))</f>
        <v>0</v>
      </c>
      <c r="J1596" s="21" t="b">
        <f>ISNUMBER(MATCH(ggPay[[#This Row],[payer]], B$2:$B1595, 0))</f>
        <v>0</v>
      </c>
      <c r="K1596" s="21" t="b">
        <v>1</v>
      </c>
      <c r="L1596" s="96"/>
    </row>
    <row r="1597" spans="1:12">
      <c r="A1597" s="108">
        <v>45497.67291666667</v>
      </c>
      <c r="B1597" s="89">
        <v>36119</v>
      </c>
      <c r="C1597">
        <v>0</v>
      </c>
      <c r="D1597" s="89">
        <v>300</v>
      </c>
      <c r="E1597" s="89">
        <v>2</v>
      </c>
      <c r="G1597" s="21" t="str">
        <f>INDEX(Partner_details[name], MATCH(ggPay[[#This Row],[payee]], Partner_details[user id], 0))</f>
        <v>Vasak</v>
      </c>
      <c r="H1597" s="21" t="str">
        <f>INDEX(Partner_details[companyName], MATCH(ggPay[[#This Row],[payee]], Partner_details[user id], 0))</f>
        <v>gg cjsc</v>
      </c>
      <c r="I1597" s="21" t="b">
        <f>ISNUMBER(MATCH(ggPay[[#This Row],[payer]], gg_teammates[ID], 0))</f>
        <v>0</v>
      </c>
      <c r="J1597" s="21" t="b">
        <f>ISNUMBER(MATCH(ggPay[[#This Row],[payer]], B$2:$B1596, 0))</f>
        <v>0</v>
      </c>
      <c r="K1597" s="21" t="b">
        <v>1</v>
      </c>
      <c r="L1597" s="96"/>
    </row>
    <row r="1598" spans="1:12">
      <c r="A1598" s="108">
        <v>45497.558333333334</v>
      </c>
      <c r="B1598" s="89">
        <v>921043</v>
      </c>
      <c r="C1598">
        <v>0</v>
      </c>
      <c r="D1598" s="89">
        <v>100</v>
      </c>
      <c r="E1598" s="89">
        <v>2</v>
      </c>
      <c r="G1598" s="21" t="str">
        <f>INDEX(Partner_details[name], MATCH(ggPay[[#This Row],[payee]], Partner_details[user id], 0))</f>
        <v>Vasak</v>
      </c>
      <c r="H1598" s="21" t="str">
        <f>INDEX(Partner_details[companyName], MATCH(ggPay[[#This Row],[payee]], Partner_details[user id], 0))</f>
        <v>gg cjsc</v>
      </c>
      <c r="I1598" s="21" t="b">
        <f>ISNUMBER(MATCH(ggPay[[#This Row],[payer]], gg_teammates[ID], 0))</f>
        <v>0</v>
      </c>
      <c r="J1598" s="21" t="b">
        <f>ISNUMBER(MATCH(ggPay[[#This Row],[payer]], B$2:$B1597, 0))</f>
        <v>0</v>
      </c>
      <c r="K1598" s="21" t="b">
        <v>1</v>
      </c>
      <c r="L1598" s="96"/>
    </row>
    <row r="1599" spans="1:12" hidden="1">
      <c r="A1599" s="108">
        <v>45497.459722222222</v>
      </c>
      <c r="B1599" s="89">
        <v>297242</v>
      </c>
      <c r="C1599">
        <v>0</v>
      </c>
      <c r="D1599" s="89">
        <v>1000</v>
      </c>
      <c r="E1599" s="89">
        <v>3</v>
      </c>
      <c r="G1599" s="21" t="str">
        <f>INDEX(Partner_details[name], MATCH(ggPay[[#This Row],[payee]], Partner_details[user id], 0))</f>
        <v>Vasak</v>
      </c>
      <c r="H1599" s="21" t="str">
        <f>INDEX(Partner_details[companyName], MATCH(ggPay[[#This Row],[payee]], Partner_details[user id], 0))</f>
        <v>gg cjsc</v>
      </c>
      <c r="I1599" s="21" t="b">
        <f>ISNUMBER(MATCH(ggPay[[#This Row],[payer]], gg_teammates[ID], 0))</f>
        <v>0</v>
      </c>
      <c r="J1599" s="21" t="b">
        <f>ISNUMBER(MATCH(ggPay[[#This Row],[payer]], B$2:$B1598, 0))</f>
        <v>0</v>
      </c>
      <c r="K1599" s="21"/>
      <c r="L1599" s="96"/>
    </row>
    <row r="1600" spans="1:12">
      <c r="A1600" s="108">
        <v>45496.756944444445</v>
      </c>
      <c r="B1600" s="89">
        <v>863529</v>
      </c>
      <c r="C1600">
        <v>0</v>
      </c>
      <c r="D1600" s="89">
        <v>1000</v>
      </c>
      <c r="E1600" s="89">
        <v>2</v>
      </c>
      <c r="G1600" s="21" t="str">
        <f>INDEX(Partner_details[name], MATCH(ggPay[[#This Row],[payee]], Partner_details[user id], 0))</f>
        <v>Vasak</v>
      </c>
      <c r="H1600" s="21" t="str">
        <f>INDEX(Partner_details[companyName], MATCH(ggPay[[#This Row],[payee]], Partner_details[user id], 0))</f>
        <v>gg cjsc</v>
      </c>
      <c r="I1600" s="21" t="b">
        <f>ISNUMBER(MATCH(ggPay[[#This Row],[payer]], gg_teammates[ID], 0))</f>
        <v>0</v>
      </c>
      <c r="J1600" s="21" t="b">
        <f>ISNUMBER(MATCH(ggPay[[#This Row],[payer]], B$2:$B1599, 0))</f>
        <v>0</v>
      </c>
      <c r="K1600" s="21" t="b">
        <v>1</v>
      </c>
      <c r="L1600" s="96"/>
    </row>
    <row r="1601" spans="1:12">
      <c r="A1601" s="108">
        <v>45496.719444444447</v>
      </c>
      <c r="B1601" s="89">
        <v>129697</v>
      </c>
      <c r="C1601">
        <v>0</v>
      </c>
      <c r="D1601" s="89">
        <v>1000</v>
      </c>
      <c r="E1601" s="89">
        <v>2</v>
      </c>
      <c r="G1601" s="21" t="str">
        <f>INDEX(Partner_details[name], MATCH(ggPay[[#This Row],[payee]], Partner_details[user id], 0))</f>
        <v>Vasak</v>
      </c>
      <c r="H1601" s="21" t="str">
        <f>INDEX(Partner_details[companyName], MATCH(ggPay[[#This Row],[payee]], Partner_details[user id], 0))</f>
        <v>gg cjsc</v>
      </c>
      <c r="I1601" s="21" t="b">
        <f>ISNUMBER(MATCH(ggPay[[#This Row],[payer]], gg_teammates[ID], 0))</f>
        <v>0</v>
      </c>
      <c r="J1601" s="21" t="b">
        <f>ISNUMBER(MATCH(ggPay[[#This Row],[payer]], B$2:$B1600, 0))</f>
        <v>1</v>
      </c>
      <c r="K1601" s="21" t="b">
        <v>1</v>
      </c>
      <c r="L1601" s="96"/>
    </row>
    <row r="1602" spans="1:12" hidden="1">
      <c r="A1602" s="108">
        <v>45496.713194444441</v>
      </c>
      <c r="B1602" s="89">
        <v>1154946</v>
      </c>
      <c r="C1602">
        <v>0</v>
      </c>
      <c r="D1602" s="89">
        <v>500</v>
      </c>
      <c r="E1602" s="89">
        <v>3</v>
      </c>
      <c r="G1602" s="21" t="str">
        <f>INDEX(Partner_details[name], MATCH(ggPay[[#This Row],[payee]], Partner_details[user id], 0))</f>
        <v>Vasak</v>
      </c>
      <c r="H1602" s="21" t="str">
        <f>INDEX(Partner_details[companyName], MATCH(ggPay[[#This Row],[payee]], Partner_details[user id], 0))</f>
        <v>gg cjsc</v>
      </c>
      <c r="I1602" s="21" t="b">
        <f>ISNUMBER(MATCH(ggPay[[#This Row],[payer]], gg_teammates[ID], 0))</f>
        <v>0</v>
      </c>
      <c r="J1602" s="21" t="b">
        <f>ISNUMBER(MATCH(ggPay[[#This Row],[payer]], B$2:$B1601, 0))</f>
        <v>0</v>
      </c>
      <c r="K1602" s="21"/>
      <c r="L1602" s="96"/>
    </row>
    <row r="1603" spans="1:12" hidden="1">
      <c r="A1603" s="108">
        <v>45496.712500000001</v>
      </c>
      <c r="B1603" s="89">
        <v>1154946</v>
      </c>
      <c r="C1603">
        <v>0</v>
      </c>
      <c r="D1603" s="89">
        <v>500</v>
      </c>
      <c r="E1603" s="89">
        <v>3</v>
      </c>
      <c r="G1603" s="21" t="str">
        <f>INDEX(Partner_details[name], MATCH(ggPay[[#This Row],[payee]], Partner_details[user id], 0))</f>
        <v>Vasak</v>
      </c>
      <c r="H1603" s="21" t="str">
        <f>INDEX(Partner_details[companyName], MATCH(ggPay[[#This Row],[payee]], Partner_details[user id], 0))</f>
        <v>gg cjsc</v>
      </c>
      <c r="I1603" s="21" t="b">
        <f>ISNUMBER(MATCH(ggPay[[#This Row],[payer]], gg_teammates[ID], 0))</f>
        <v>0</v>
      </c>
      <c r="J1603" s="21" t="b">
        <f>ISNUMBER(MATCH(ggPay[[#This Row],[payer]], B$2:$B1602, 0))</f>
        <v>1</v>
      </c>
      <c r="K1603" s="21"/>
      <c r="L1603" s="96"/>
    </row>
    <row r="1604" spans="1:12" hidden="1">
      <c r="A1604" s="108">
        <v>45496.711805555555</v>
      </c>
      <c r="B1604" s="89">
        <v>1154946</v>
      </c>
      <c r="C1604">
        <v>0</v>
      </c>
      <c r="D1604" s="89">
        <v>500</v>
      </c>
      <c r="E1604" s="89">
        <v>3</v>
      </c>
      <c r="G1604" s="21" t="str">
        <f>INDEX(Partner_details[name], MATCH(ggPay[[#This Row],[payee]], Partner_details[user id], 0))</f>
        <v>Vasak</v>
      </c>
      <c r="H1604" s="21" t="str">
        <f>INDEX(Partner_details[companyName], MATCH(ggPay[[#This Row],[payee]], Partner_details[user id], 0))</f>
        <v>gg cjsc</v>
      </c>
      <c r="I1604" s="21" t="b">
        <f>ISNUMBER(MATCH(ggPay[[#This Row],[payer]], gg_teammates[ID], 0))</f>
        <v>0</v>
      </c>
      <c r="J1604" s="21" t="b">
        <f>ISNUMBER(MATCH(ggPay[[#This Row],[payer]], B$2:$B1603, 0))</f>
        <v>1</v>
      </c>
      <c r="K1604" s="21"/>
      <c r="L1604" s="96"/>
    </row>
    <row r="1605" spans="1:12">
      <c r="A1605" s="108">
        <v>45496.629861111112</v>
      </c>
      <c r="B1605" s="89">
        <v>719000</v>
      </c>
      <c r="C1605">
        <v>0</v>
      </c>
      <c r="D1605" s="89">
        <v>500</v>
      </c>
      <c r="E1605" s="89">
        <v>2</v>
      </c>
      <c r="G1605" s="21" t="str">
        <f>INDEX(Partner_details[name], MATCH(ggPay[[#This Row],[payee]], Partner_details[user id], 0))</f>
        <v>Vasak</v>
      </c>
      <c r="H1605" s="21" t="str">
        <f>INDEX(Partner_details[companyName], MATCH(ggPay[[#This Row],[payee]], Partner_details[user id], 0))</f>
        <v>gg cjsc</v>
      </c>
      <c r="I1605" s="21" t="b">
        <f>ISNUMBER(MATCH(ggPay[[#This Row],[payer]], gg_teammates[ID], 0))</f>
        <v>0</v>
      </c>
      <c r="J1605" s="21" t="b">
        <f>ISNUMBER(MATCH(ggPay[[#This Row],[payer]], B$2:$B1604, 0))</f>
        <v>1</v>
      </c>
      <c r="K1605" s="21" t="b">
        <v>1</v>
      </c>
      <c r="L1605" s="96"/>
    </row>
    <row r="1606" spans="1:12">
      <c r="A1606" s="108">
        <v>45496.574999999997</v>
      </c>
      <c r="B1606" s="89">
        <v>364937</v>
      </c>
      <c r="C1606">
        <v>0</v>
      </c>
      <c r="D1606" s="89">
        <v>500</v>
      </c>
      <c r="E1606" s="89">
        <v>2</v>
      </c>
      <c r="G1606" s="21" t="str">
        <f>INDEX(Partner_details[name], MATCH(ggPay[[#This Row],[payee]], Partner_details[user id], 0))</f>
        <v>Vasak</v>
      </c>
      <c r="H1606" s="21" t="str">
        <f>INDEX(Partner_details[companyName], MATCH(ggPay[[#This Row],[payee]], Partner_details[user id], 0))</f>
        <v>gg cjsc</v>
      </c>
      <c r="I1606" s="21" t="b">
        <f>ISNUMBER(MATCH(ggPay[[#This Row],[payer]], gg_teammates[ID], 0))</f>
        <v>0</v>
      </c>
      <c r="J1606" s="21" t="b">
        <f>ISNUMBER(MATCH(ggPay[[#This Row],[payer]], B$2:$B1605, 0))</f>
        <v>1</v>
      </c>
      <c r="K1606" s="21" t="b">
        <v>1</v>
      </c>
      <c r="L1606" s="96"/>
    </row>
    <row r="1607" spans="1:12" hidden="1">
      <c r="A1607" s="108">
        <v>45496.563888888886</v>
      </c>
      <c r="B1607" s="89">
        <v>545501</v>
      </c>
      <c r="C1607">
        <v>0</v>
      </c>
      <c r="D1607" s="89">
        <v>500</v>
      </c>
      <c r="E1607" s="89">
        <v>3</v>
      </c>
      <c r="G1607" s="21" t="str">
        <f>INDEX(Partner_details[name], MATCH(ggPay[[#This Row],[payee]], Partner_details[user id], 0))</f>
        <v>Vasak</v>
      </c>
      <c r="H1607" s="21" t="str">
        <f>INDEX(Partner_details[companyName], MATCH(ggPay[[#This Row],[payee]], Partner_details[user id], 0))</f>
        <v>gg cjsc</v>
      </c>
      <c r="I1607" s="21" t="b">
        <f>ISNUMBER(MATCH(ggPay[[#This Row],[payer]], gg_teammates[ID], 0))</f>
        <v>0</v>
      </c>
      <c r="J1607" s="21" t="b">
        <f>ISNUMBER(MATCH(ggPay[[#This Row],[payer]], B$2:$B1606, 0))</f>
        <v>1</v>
      </c>
      <c r="K1607" s="21"/>
      <c r="L1607" s="96"/>
    </row>
    <row r="1608" spans="1:12">
      <c r="A1608" s="108">
        <v>45496.55972222222</v>
      </c>
      <c r="B1608" s="89">
        <v>70744</v>
      </c>
      <c r="C1608">
        <v>0</v>
      </c>
      <c r="D1608" s="89">
        <v>500</v>
      </c>
      <c r="E1608" s="89">
        <v>2</v>
      </c>
      <c r="G1608" s="21" t="str">
        <f>INDEX(Partner_details[name], MATCH(ggPay[[#This Row],[payee]], Partner_details[user id], 0))</f>
        <v>Vasak</v>
      </c>
      <c r="H1608" s="21" t="str">
        <f>INDEX(Partner_details[companyName], MATCH(ggPay[[#This Row],[payee]], Partner_details[user id], 0))</f>
        <v>gg cjsc</v>
      </c>
      <c r="I1608" s="21" t="b">
        <f>ISNUMBER(MATCH(ggPay[[#This Row],[payer]], gg_teammates[ID], 0))</f>
        <v>0</v>
      </c>
      <c r="J1608" s="21" t="b">
        <f>ISNUMBER(MATCH(ggPay[[#This Row],[payer]], B$2:$B1607, 0))</f>
        <v>1</v>
      </c>
      <c r="K1608" s="21" t="b">
        <v>1</v>
      </c>
      <c r="L1608" s="96"/>
    </row>
    <row r="1609" spans="1:12" hidden="1">
      <c r="A1609" s="108">
        <v>45496.55972222222</v>
      </c>
      <c r="B1609" s="89">
        <v>70744</v>
      </c>
      <c r="C1609">
        <v>0</v>
      </c>
      <c r="D1609" s="89">
        <v>500</v>
      </c>
      <c r="E1609" s="89">
        <v>3</v>
      </c>
      <c r="G1609" s="21" t="str">
        <f>INDEX(Partner_details[name], MATCH(ggPay[[#This Row],[payee]], Partner_details[user id], 0))</f>
        <v>Vasak</v>
      </c>
      <c r="H1609" s="21" t="str">
        <f>INDEX(Partner_details[companyName], MATCH(ggPay[[#This Row],[payee]], Partner_details[user id], 0))</f>
        <v>gg cjsc</v>
      </c>
      <c r="I1609" s="21" t="b">
        <f>ISNUMBER(MATCH(ggPay[[#This Row],[payer]], gg_teammates[ID], 0))</f>
        <v>0</v>
      </c>
      <c r="J1609" s="21" t="b">
        <f>ISNUMBER(MATCH(ggPay[[#This Row],[payer]], B$2:$B1608, 0))</f>
        <v>1</v>
      </c>
      <c r="K1609" s="21"/>
      <c r="L1609" s="96"/>
    </row>
    <row r="1610" spans="1:12" hidden="1">
      <c r="A1610" s="108">
        <v>45496.55972222222</v>
      </c>
      <c r="B1610" s="89">
        <v>70744</v>
      </c>
      <c r="C1610">
        <v>0</v>
      </c>
      <c r="D1610" s="89">
        <v>1000</v>
      </c>
      <c r="E1610" s="89">
        <v>3</v>
      </c>
      <c r="G1610" s="21" t="str">
        <f>INDEX(Partner_details[name], MATCH(ggPay[[#This Row],[payee]], Partner_details[user id], 0))</f>
        <v>Vasak</v>
      </c>
      <c r="H1610" s="21" t="str">
        <f>INDEX(Partner_details[companyName], MATCH(ggPay[[#This Row],[payee]], Partner_details[user id], 0))</f>
        <v>gg cjsc</v>
      </c>
      <c r="I1610" s="21" t="b">
        <f>ISNUMBER(MATCH(ggPay[[#This Row],[payer]], gg_teammates[ID], 0))</f>
        <v>0</v>
      </c>
      <c r="J1610" s="21" t="b">
        <f>ISNUMBER(MATCH(ggPay[[#This Row],[payer]], B$2:$B1609, 0))</f>
        <v>1</v>
      </c>
      <c r="K1610" s="21"/>
      <c r="L1610" s="96"/>
    </row>
    <row r="1611" spans="1:12">
      <c r="A1611" s="108">
        <v>45496.515972222223</v>
      </c>
      <c r="B1611" s="89">
        <v>798</v>
      </c>
      <c r="C1611">
        <v>0</v>
      </c>
      <c r="D1611" s="89">
        <v>1000</v>
      </c>
      <c r="E1611" s="89">
        <v>2</v>
      </c>
      <c r="G1611" s="21" t="str">
        <f>INDEX(Partner_details[name], MATCH(ggPay[[#This Row],[payee]], Partner_details[user id], 0))</f>
        <v>Vasak</v>
      </c>
      <c r="H1611" s="21" t="str">
        <f>INDEX(Partner_details[companyName], MATCH(ggPay[[#This Row],[payee]], Partner_details[user id], 0))</f>
        <v>gg cjsc</v>
      </c>
      <c r="I1611" s="21" t="b">
        <f>ISNUMBER(MATCH(ggPay[[#This Row],[payer]], gg_teammates[ID], 0))</f>
        <v>1</v>
      </c>
      <c r="J1611" s="21" t="b">
        <f>ISNUMBER(MATCH(ggPay[[#This Row],[payer]], B$2:$B1610, 0))</f>
        <v>1</v>
      </c>
      <c r="K1611" s="21"/>
      <c r="L1611" s="96"/>
    </row>
    <row r="1612" spans="1:12">
      <c r="A1612" s="108">
        <v>45495.98541666667</v>
      </c>
      <c r="B1612" s="89">
        <v>1019612</v>
      </c>
      <c r="C1612">
        <v>0</v>
      </c>
      <c r="D1612" s="89">
        <v>1000</v>
      </c>
      <c r="E1612" s="89">
        <v>2</v>
      </c>
      <c r="G1612" s="21" t="str">
        <f>INDEX(Partner_details[name], MATCH(ggPay[[#This Row],[payee]], Partner_details[user id], 0))</f>
        <v>Vasak</v>
      </c>
      <c r="H1612" s="21" t="str">
        <f>INDEX(Partner_details[companyName], MATCH(ggPay[[#This Row],[payee]], Partner_details[user id], 0))</f>
        <v>gg cjsc</v>
      </c>
      <c r="I1612" s="21" t="b">
        <f>ISNUMBER(MATCH(ggPay[[#This Row],[payer]], gg_teammates[ID], 0))</f>
        <v>0</v>
      </c>
      <c r="J1612" s="21" t="b">
        <f>ISNUMBER(MATCH(ggPay[[#This Row],[payer]], B$2:$B1611, 0))</f>
        <v>0</v>
      </c>
      <c r="K1612" s="21" t="b">
        <v>1</v>
      </c>
      <c r="L1612" s="96"/>
    </row>
    <row r="1613" spans="1:12">
      <c r="A1613" s="108">
        <v>45495.95</v>
      </c>
      <c r="B1613" s="89">
        <v>37332</v>
      </c>
      <c r="C1613">
        <v>0</v>
      </c>
      <c r="D1613" s="89">
        <v>1000</v>
      </c>
      <c r="E1613" s="89">
        <v>2</v>
      </c>
      <c r="G1613" s="21" t="str">
        <f>INDEX(Partner_details[name], MATCH(ggPay[[#This Row],[payee]], Partner_details[user id], 0))</f>
        <v>Vasak</v>
      </c>
      <c r="H1613" s="21" t="str">
        <f>INDEX(Partner_details[companyName], MATCH(ggPay[[#This Row],[payee]], Partner_details[user id], 0))</f>
        <v>gg cjsc</v>
      </c>
      <c r="I1613" s="21" t="b">
        <f>ISNUMBER(MATCH(ggPay[[#This Row],[payer]], gg_teammates[ID], 0))</f>
        <v>0</v>
      </c>
      <c r="J1613" s="21" t="b">
        <f>ISNUMBER(MATCH(ggPay[[#This Row],[payer]], B$2:$B1612, 0))</f>
        <v>1</v>
      </c>
      <c r="K1613" s="21" t="b">
        <v>1</v>
      </c>
      <c r="L1613" s="96"/>
    </row>
    <row r="1614" spans="1:12">
      <c r="A1614" s="108">
        <v>45495.886111111111</v>
      </c>
      <c r="B1614" s="89">
        <v>627160</v>
      </c>
      <c r="C1614">
        <v>0</v>
      </c>
      <c r="D1614" s="89">
        <v>500</v>
      </c>
      <c r="E1614" s="89">
        <v>2</v>
      </c>
      <c r="G1614" s="21" t="str">
        <f>INDEX(Partner_details[name], MATCH(ggPay[[#This Row],[payee]], Partner_details[user id], 0))</f>
        <v>Vasak</v>
      </c>
      <c r="H1614" s="21" t="str">
        <f>INDEX(Partner_details[companyName], MATCH(ggPay[[#This Row],[payee]], Partner_details[user id], 0))</f>
        <v>gg cjsc</v>
      </c>
      <c r="I1614" s="21" t="b">
        <f>ISNUMBER(MATCH(ggPay[[#This Row],[payer]], gg_teammates[ID], 0))</f>
        <v>1</v>
      </c>
      <c r="J1614" s="21" t="b">
        <f>ISNUMBER(MATCH(ggPay[[#This Row],[payer]], B$2:$B1613, 0))</f>
        <v>1</v>
      </c>
      <c r="K1614" s="21"/>
      <c r="L1614" s="96"/>
    </row>
    <row r="1615" spans="1:12" hidden="1">
      <c r="A1615" s="108">
        <v>45495.861111111109</v>
      </c>
      <c r="B1615" s="89">
        <v>1153522</v>
      </c>
      <c r="C1615">
        <v>0</v>
      </c>
      <c r="D1615" s="89">
        <v>500</v>
      </c>
      <c r="E1615" s="89">
        <v>3</v>
      </c>
      <c r="G1615" s="21" t="str">
        <f>INDEX(Partner_details[name], MATCH(ggPay[[#This Row],[payee]], Partner_details[user id], 0))</f>
        <v>Vasak</v>
      </c>
      <c r="H1615" s="21" t="str">
        <f>INDEX(Partner_details[companyName], MATCH(ggPay[[#This Row],[payee]], Partner_details[user id], 0))</f>
        <v>gg cjsc</v>
      </c>
      <c r="I1615" s="21" t="b">
        <f>ISNUMBER(MATCH(ggPay[[#This Row],[payer]], gg_teammates[ID], 0))</f>
        <v>0</v>
      </c>
      <c r="J1615" s="21" t="b">
        <f>ISNUMBER(MATCH(ggPay[[#This Row],[payer]], B$2:$B1614, 0))</f>
        <v>0</v>
      </c>
      <c r="K1615" s="21"/>
      <c r="L1615" s="96"/>
    </row>
    <row r="1616" spans="1:12">
      <c r="A1616" s="108">
        <v>45495.836111111108</v>
      </c>
      <c r="B1616" s="89">
        <v>249231</v>
      </c>
      <c r="C1616">
        <v>0</v>
      </c>
      <c r="D1616" s="89">
        <v>1000</v>
      </c>
      <c r="E1616" s="89">
        <v>2</v>
      </c>
      <c r="G1616" s="21" t="str">
        <f>INDEX(Partner_details[name], MATCH(ggPay[[#This Row],[payee]], Partner_details[user id], 0))</f>
        <v>Vasak</v>
      </c>
      <c r="H1616" s="21" t="str">
        <f>INDEX(Partner_details[companyName], MATCH(ggPay[[#This Row],[payee]], Partner_details[user id], 0))</f>
        <v>gg cjsc</v>
      </c>
      <c r="I1616" s="21" t="b">
        <f>ISNUMBER(MATCH(ggPay[[#This Row],[payer]], gg_teammates[ID], 0))</f>
        <v>0</v>
      </c>
      <c r="J1616" s="21" t="b">
        <f>ISNUMBER(MATCH(ggPay[[#This Row],[payer]], B$2:$B1615, 0))</f>
        <v>0</v>
      </c>
      <c r="K1616" s="21" t="b">
        <v>1</v>
      </c>
      <c r="L1616" s="96"/>
    </row>
    <row r="1617" spans="1:12" hidden="1">
      <c r="A1617" s="108">
        <v>45495.822916666664</v>
      </c>
      <c r="B1617" s="89">
        <v>318445</v>
      </c>
      <c r="C1617">
        <v>0</v>
      </c>
      <c r="D1617" s="89">
        <v>500</v>
      </c>
      <c r="E1617" s="89">
        <v>3</v>
      </c>
      <c r="G1617" s="21" t="str">
        <f>INDEX(Partner_details[name], MATCH(ggPay[[#This Row],[payee]], Partner_details[user id], 0))</f>
        <v>Vasak</v>
      </c>
      <c r="H1617" s="21" t="str">
        <f>INDEX(Partner_details[companyName], MATCH(ggPay[[#This Row],[payee]], Partner_details[user id], 0))</f>
        <v>gg cjsc</v>
      </c>
      <c r="I1617" s="21" t="b">
        <f>ISNUMBER(MATCH(ggPay[[#This Row],[payer]], gg_teammates[ID], 0))</f>
        <v>0</v>
      </c>
      <c r="J1617" s="21" t="b">
        <f>ISNUMBER(MATCH(ggPay[[#This Row],[payer]], B$2:$B1616, 0))</f>
        <v>0</v>
      </c>
      <c r="K1617" s="21"/>
      <c r="L1617" s="96"/>
    </row>
    <row r="1618" spans="1:12">
      <c r="A1618" s="108">
        <v>45495.788194444445</v>
      </c>
      <c r="B1618" s="89">
        <v>815762</v>
      </c>
      <c r="C1618">
        <v>0</v>
      </c>
      <c r="D1618" s="89">
        <v>1000</v>
      </c>
      <c r="E1618" s="89">
        <v>2</v>
      </c>
      <c r="G1618" s="21" t="str">
        <f>INDEX(Partner_details[name], MATCH(ggPay[[#This Row],[payee]], Partner_details[user id], 0))</f>
        <v>Vasak</v>
      </c>
      <c r="H1618" s="21" t="str">
        <f>INDEX(Partner_details[companyName], MATCH(ggPay[[#This Row],[payee]], Partner_details[user id], 0))</f>
        <v>gg cjsc</v>
      </c>
      <c r="I1618" s="21" t="b">
        <f>ISNUMBER(MATCH(ggPay[[#This Row],[payer]], gg_teammates[ID], 0))</f>
        <v>0</v>
      </c>
      <c r="J1618" s="21" t="b">
        <f>ISNUMBER(MATCH(ggPay[[#This Row],[payer]], B$2:$B1617, 0))</f>
        <v>0</v>
      </c>
      <c r="K1618" s="21" t="b">
        <v>1</v>
      </c>
      <c r="L1618" s="96"/>
    </row>
    <row r="1619" spans="1:12">
      <c r="A1619" s="108">
        <v>45495.769444444442</v>
      </c>
      <c r="B1619" s="89">
        <v>262511</v>
      </c>
      <c r="C1619">
        <v>0</v>
      </c>
      <c r="D1619" s="89">
        <v>100</v>
      </c>
      <c r="E1619" s="89">
        <v>2</v>
      </c>
      <c r="G1619" s="21" t="str">
        <f>INDEX(Partner_details[name], MATCH(ggPay[[#This Row],[payee]], Partner_details[user id], 0))</f>
        <v>Vasak</v>
      </c>
      <c r="H1619" s="21" t="str">
        <f>INDEX(Partner_details[companyName], MATCH(ggPay[[#This Row],[payee]], Partner_details[user id], 0))</f>
        <v>gg cjsc</v>
      </c>
      <c r="I1619" s="21" t="b">
        <f>ISNUMBER(MATCH(ggPay[[#This Row],[payer]], gg_teammates[ID], 0))</f>
        <v>0</v>
      </c>
      <c r="J1619" s="21" t="b">
        <f>ISNUMBER(MATCH(ggPay[[#This Row],[payer]], B$2:$B1618, 0))</f>
        <v>1</v>
      </c>
      <c r="K1619" s="21" t="b">
        <v>1</v>
      </c>
      <c r="L1619" s="96"/>
    </row>
    <row r="1620" spans="1:12" hidden="1">
      <c r="A1620" s="108">
        <v>45495.769444444442</v>
      </c>
      <c r="B1620" s="89">
        <v>262511</v>
      </c>
      <c r="C1620">
        <v>0</v>
      </c>
      <c r="D1620" s="89">
        <v>100</v>
      </c>
      <c r="E1620" s="89">
        <v>3</v>
      </c>
      <c r="G1620" s="21" t="str">
        <f>INDEX(Partner_details[name], MATCH(ggPay[[#This Row],[payee]], Partner_details[user id], 0))</f>
        <v>Vasak</v>
      </c>
      <c r="H1620" s="21" t="str">
        <f>INDEX(Partner_details[companyName], MATCH(ggPay[[#This Row],[payee]], Partner_details[user id], 0))</f>
        <v>gg cjsc</v>
      </c>
      <c r="I1620" s="21" t="b">
        <f>ISNUMBER(MATCH(ggPay[[#This Row],[payer]], gg_teammates[ID], 0))</f>
        <v>0</v>
      </c>
      <c r="J1620" s="21" t="b">
        <f>ISNUMBER(MATCH(ggPay[[#This Row],[payer]], B$2:$B1619, 0))</f>
        <v>1</v>
      </c>
      <c r="K1620" s="21"/>
      <c r="L1620" s="96"/>
    </row>
    <row r="1621" spans="1:12">
      <c r="A1621" s="108">
        <v>45495.765972222223</v>
      </c>
      <c r="B1621" s="89">
        <v>798</v>
      </c>
      <c r="C1621">
        <v>0</v>
      </c>
      <c r="D1621" s="89">
        <v>1000</v>
      </c>
      <c r="E1621" s="89">
        <v>2</v>
      </c>
      <c r="G1621" s="21" t="str">
        <f>INDEX(Partner_details[name], MATCH(ggPay[[#This Row],[payee]], Partner_details[user id], 0))</f>
        <v>Vasak</v>
      </c>
      <c r="H1621" s="21" t="str">
        <f>INDEX(Partner_details[companyName], MATCH(ggPay[[#This Row],[payee]], Partner_details[user id], 0))</f>
        <v>gg cjsc</v>
      </c>
      <c r="I1621" s="21" t="b">
        <f>ISNUMBER(MATCH(ggPay[[#This Row],[payer]], gg_teammates[ID], 0))</f>
        <v>1</v>
      </c>
      <c r="J1621" s="21" t="b">
        <f>ISNUMBER(MATCH(ggPay[[#This Row],[payer]], B$2:$B1620, 0))</f>
        <v>1</v>
      </c>
      <c r="K1621" s="21"/>
      <c r="L1621" s="96"/>
    </row>
    <row r="1622" spans="1:12">
      <c r="A1622" s="108">
        <v>45495.70416666667</v>
      </c>
      <c r="B1622" s="89">
        <v>535806</v>
      </c>
      <c r="C1622">
        <v>0</v>
      </c>
      <c r="D1622" s="89">
        <v>1000</v>
      </c>
      <c r="E1622" s="89">
        <v>2</v>
      </c>
      <c r="G1622" s="21" t="str">
        <f>INDEX(Partner_details[name], MATCH(ggPay[[#This Row],[payee]], Partner_details[user id], 0))</f>
        <v>Vasak</v>
      </c>
      <c r="H1622" s="21" t="str">
        <f>INDEX(Partner_details[companyName], MATCH(ggPay[[#This Row],[payee]], Partner_details[user id], 0))</f>
        <v>gg cjsc</v>
      </c>
      <c r="I1622" s="21" t="b">
        <f>ISNUMBER(MATCH(ggPay[[#This Row],[payer]], gg_teammates[ID], 0))</f>
        <v>0</v>
      </c>
      <c r="J1622" s="21" t="b">
        <f>ISNUMBER(MATCH(ggPay[[#This Row],[payer]], B$2:$B1621, 0))</f>
        <v>0</v>
      </c>
      <c r="K1622" s="21" t="b">
        <v>1</v>
      </c>
      <c r="L1622" s="96"/>
    </row>
    <row r="1623" spans="1:12" hidden="1">
      <c r="A1623" s="108">
        <v>45495.674305555556</v>
      </c>
      <c r="B1623" s="89">
        <v>262511</v>
      </c>
      <c r="C1623">
        <v>0</v>
      </c>
      <c r="D1623" s="89">
        <v>100</v>
      </c>
      <c r="E1623" s="89">
        <v>3</v>
      </c>
      <c r="G1623" s="21" t="str">
        <f>INDEX(Partner_details[name], MATCH(ggPay[[#This Row],[payee]], Partner_details[user id], 0))</f>
        <v>Vasak</v>
      </c>
      <c r="H1623" s="21" t="str">
        <f>INDEX(Partner_details[companyName], MATCH(ggPay[[#This Row],[payee]], Partner_details[user id], 0))</f>
        <v>gg cjsc</v>
      </c>
      <c r="I1623" s="21" t="b">
        <f>ISNUMBER(MATCH(ggPay[[#This Row],[payer]], gg_teammates[ID], 0))</f>
        <v>0</v>
      </c>
      <c r="J1623" s="21" t="b">
        <f>ISNUMBER(MATCH(ggPay[[#This Row],[payer]], B$2:$B1622, 0))</f>
        <v>1</v>
      </c>
      <c r="K1623" s="21"/>
      <c r="L1623" s="96"/>
    </row>
    <row r="1624" spans="1:12" hidden="1">
      <c r="A1624" s="108">
        <v>45495.597916666666</v>
      </c>
      <c r="B1624" s="89">
        <v>59637</v>
      </c>
      <c r="C1624">
        <v>0</v>
      </c>
      <c r="D1624" s="89">
        <v>500</v>
      </c>
      <c r="E1624" s="89">
        <v>3</v>
      </c>
      <c r="G1624" s="21" t="str">
        <f>INDEX(Partner_details[name], MATCH(ggPay[[#This Row],[payee]], Partner_details[user id], 0))</f>
        <v>Vasak</v>
      </c>
      <c r="H1624" s="21" t="str">
        <f>INDEX(Partner_details[companyName], MATCH(ggPay[[#This Row],[payee]], Partner_details[user id], 0))</f>
        <v>gg cjsc</v>
      </c>
      <c r="I1624" s="21" t="b">
        <f>ISNUMBER(MATCH(ggPay[[#This Row],[payer]], gg_teammates[ID], 0))</f>
        <v>0</v>
      </c>
      <c r="J1624" s="21" t="b">
        <f>ISNUMBER(MATCH(ggPay[[#This Row],[payer]], B$2:$B1623, 0))</f>
        <v>0</v>
      </c>
      <c r="K1624" s="21"/>
      <c r="L1624" s="96"/>
    </row>
    <row r="1625" spans="1:12" hidden="1">
      <c r="A1625" s="108">
        <v>45495.54791666667</v>
      </c>
      <c r="B1625" s="89">
        <v>5323</v>
      </c>
      <c r="C1625">
        <v>0</v>
      </c>
      <c r="D1625" s="89">
        <v>1000</v>
      </c>
      <c r="E1625" s="89">
        <v>3</v>
      </c>
      <c r="G1625" s="21" t="str">
        <f>INDEX(Partner_details[name], MATCH(ggPay[[#This Row],[payee]], Partner_details[user id], 0))</f>
        <v>Vasak</v>
      </c>
      <c r="H1625" s="21" t="str">
        <f>INDEX(Partner_details[companyName], MATCH(ggPay[[#This Row],[payee]], Partner_details[user id], 0))</f>
        <v>gg cjsc</v>
      </c>
      <c r="I1625" s="21" t="b">
        <f>ISNUMBER(MATCH(ggPay[[#This Row],[payer]], gg_teammates[ID], 0))</f>
        <v>0</v>
      </c>
      <c r="J1625" s="21" t="b">
        <f>ISNUMBER(MATCH(ggPay[[#This Row],[payer]], B$2:$B1624, 0))</f>
        <v>0</v>
      </c>
      <c r="K1625" s="21"/>
      <c r="L1625" s="96"/>
    </row>
    <row r="1626" spans="1:12" hidden="1">
      <c r="A1626" s="108">
        <v>45495.54791666667</v>
      </c>
      <c r="B1626" s="89">
        <v>5323</v>
      </c>
      <c r="C1626">
        <v>0</v>
      </c>
      <c r="D1626" s="89">
        <v>1000</v>
      </c>
      <c r="E1626" s="89">
        <v>3</v>
      </c>
      <c r="G1626" s="21" t="str">
        <f>INDEX(Partner_details[name], MATCH(ggPay[[#This Row],[payee]], Partner_details[user id], 0))</f>
        <v>Vasak</v>
      </c>
      <c r="H1626" s="21" t="str">
        <f>INDEX(Partner_details[companyName], MATCH(ggPay[[#This Row],[payee]], Partner_details[user id], 0))</f>
        <v>gg cjsc</v>
      </c>
      <c r="I1626" s="21" t="b">
        <f>ISNUMBER(MATCH(ggPay[[#This Row],[payer]], gg_teammates[ID], 0))</f>
        <v>0</v>
      </c>
      <c r="J1626" s="21" t="b">
        <f>ISNUMBER(MATCH(ggPay[[#This Row],[payer]], B$2:$B1625, 0))</f>
        <v>1</v>
      </c>
      <c r="K1626" s="21"/>
      <c r="L1626" s="96"/>
    </row>
    <row r="1627" spans="1:12">
      <c r="A1627" s="108">
        <v>45494.961805555555</v>
      </c>
      <c r="B1627" s="89">
        <v>82763</v>
      </c>
      <c r="C1627">
        <v>0</v>
      </c>
      <c r="D1627" s="89">
        <v>500</v>
      </c>
      <c r="E1627" s="89">
        <v>2</v>
      </c>
      <c r="G1627" s="21" t="str">
        <f>INDEX(Partner_details[name], MATCH(ggPay[[#This Row],[payee]], Partner_details[user id], 0))</f>
        <v>Vasak</v>
      </c>
      <c r="H1627" s="21" t="str">
        <f>INDEX(Partner_details[companyName], MATCH(ggPay[[#This Row],[payee]], Partner_details[user id], 0))</f>
        <v>gg cjsc</v>
      </c>
      <c r="I1627" s="21" t="b">
        <f>ISNUMBER(MATCH(ggPay[[#This Row],[payer]], gg_teammates[ID], 0))</f>
        <v>0</v>
      </c>
      <c r="J1627" s="21" t="b">
        <f>ISNUMBER(MATCH(ggPay[[#This Row],[payer]], B$2:$B1626, 0))</f>
        <v>0</v>
      </c>
      <c r="K1627" s="21" t="b">
        <v>1</v>
      </c>
      <c r="L1627" s="96"/>
    </row>
    <row r="1628" spans="1:12" hidden="1">
      <c r="A1628" s="108">
        <v>45494.927083333336</v>
      </c>
      <c r="B1628" s="89">
        <v>215947</v>
      </c>
      <c r="C1628">
        <v>0</v>
      </c>
      <c r="D1628" s="89">
        <v>500</v>
      </c>
      <c r="E1628" s="89">
        <v>3</v>
      </c>
      <c r="G1628" s="21" t="str">
        <f>INDEX(Partner_details[name], MATCH(ggPay[[#This Row],[payee]], Partner_details[user id], 0))</f>
        <v>Vasak</v>
      </c>
      <c r="H1628" s="21" t="str">
        <f>INDEX(Partner_details[companyName], MATCH(ggPay[[#This Row],[payee]], Partner_details[user id], 0))</f>
        <v>gg cjsc</v>
      </c>
      <c r="I1628" s="21" t="b">
        <f>ISNUMBER(MATCH(ggPay[[#This Row],[payer]], gg_teammates[ID], 0))</f>
        <v>0</v>
      </c>
      <c r="J1628" s="21" t="b">
        <f>ISNUMBER(MATCH(ggPay[[#This Row],[payer]], B$2:$B1627, 0))</f>
        <v>0</v>
      </c>
      <c r="K1628" s="21"/>
      <c r="L1628" s="96"/>
    </row>
    <row r="1629" spans="1:12" hidden="1">
      <c r="A1629" s="108">
        <v>45494.926388888889</v>
      </c>
      <c r="B1629" s="89">
        <v>215947</v>
      </c>
      <c r="C1629">
        <v>0</v>
      </c>
      <c r="D1629" s="89">
        <v>500</v>
      </c>
      <c r="E1629" s="89">
        <v>3</v>
      </c>
      <c r="G1629" s="21" t="str">
        <f>INDEX(Partner_details[name], MATCH(ggPay[[#This Row],[payee]], Partner_details[user id], 0))</f>
        <v>Vasak</v>
      </c>
      <c r="H1629" s="21" t="str">
        <f>INDEX(Partner_details[companyName], MATCH(ggPay[[#This Row],[payee]], Partner_details[user id], 0))</f>
        <v>gg cjsc</v>
      </c>
      <c r="I1629" s="21" t="b">
        <f>ISNUMBER(MATCH(ggPay[[#This Row],[payer]], gg_teammates[ID], 0))</f>
        <v>0</v>
      </c>
      <c r="J1629" s="21" t="b">
        <f>ISNUMBER(MATCH(ggPay[[#This Row],[payer]], B$2:$B1628, 0))</f>
        <v>1</v>
      </c>
      <c r="K1629" s="21"/>
      <c r="L1629" s="96"/>
    </row>
    <row r="1630" spans="1:12">
      <c r="A1630" s="108">
        <v>45494.907638888886</v>
      </c>
      <c r="B1630" s="89">
        <v>82763</v>
      </c>
      <c r="C1630">
        <v>0</v>
      </c>
      <c r="D1630" s="89">
        <v>1000</v>
      </c>
      <c r="E1630" s="89">
        <v>2</v>
      </c>
      <c r="G1630" s="21" t="str">
        <f>INDEX(Partner_details[name], MATCH(ggPay[[#This Row],[payee]], Partner_details[user id], 0))</f>
        <v>Vasak</v>
      </c>
      <c r="H1630" s="21" t="str">
        <f>INDEX(Partner_details[companyName], MATCH(ggPay[[#This Row],[payee]], Partner_details[user id], 0))</f>
        <v>gg cjsc</v>
      </c>
      <c r="I1630" s="21" t="b">
        <f>ISNUMBER(MATCH(ggPay[[#This Row],[payer]], gg_teammates[ID], 0))</f>
        <v>0</v>
      </c>
      <c r="J1630" s="21" t="b">
        <f>ISNUMBER(MATCH(ggPay[[#This Row],[payer]], B$2:$B1629, 0))</f>
        <v>1</v>
      </c>
      <c r="K1630" s="21" t="b">
        <v>0</v>
      </c>
      <c r="L1630" s="96"/>
    </row>
    <row r="1631" spans="1:12">
      <c r="A1631" s="108">
        <v>45494.868055555555</v>
      </c>
      <c r="B1631" s="89">
        <v>43996</v>
      </c>
      <c r="C1631">
        <v>0</v>
      </c>
      <c r="D1631" s="89">
        <v>500</v>
      </c>
      <c r="E1631" s="89">
        <v>2</v>
      </c>
      <c r="G1631" s="21" t="str">
        <f>INDEX(Partner_details[name], MATCH(ggPay[[#This Row],[payee]], Partner_details[user id], 0))</f>
        <v>Vasak</v>
      </c>
      <c r="H1631" s="21" t="str">
        <f>INDEX(Partner_details[companyName], MATCH(ggPay[[#This Row],[payee]], Partner_details[user id], 0))</f>
        <v>gg cjsc</v>
      </c>
      <c r="I1631" s="21" t="b">
        <f>ISNUMBER(MATCH(ggPay[[#This Row],[payer]], gg_teammates[ID], 0))</f>
        <v>0</v>
      </c>
      <c r="J1631" s="21" t="b">
        <f>ISNUMBER(MATCH(ggPay[[#This Row],[payer]], B$2:$B1630, 0))</f>
        <v>1</v>
      </c>
      <c r="K1631" s="21" t="b">
        <v>0</v>
      </c>
      <c r="L1631" s="96"/>
    </row>
    <row r="1632" spans="1:12" hidden="1">
      <c r="A1632" s="108">
        <v>45494.867361111108</v>
      </c>
      <c r="B1632" s="89">
        <v>43996</v>
      </c>
      <c r="C1632">
        <v>0</v>
      </c>
      <c r="D1632" s="89">
        <v>500</v>
      </c>
      <c r="E1632" s="89">
        <v>3</v>
      </c>
      <c r="G1632" s="21" t="str">
        <f>INDEX(Partner_details[name], MATCH(ggPay[[#This Row],[payee]], Partner_details[user id], 0))</f>
        <v>Vasak</v>
      </c>
      <c r="H1632" s="21" t="str">
        <f>INDEX(Partner_details[companyName], MATCH(ggPay[[#This Row],[payee]], Partner_details[user id], 0))</f>
        <v>gg cjsc</v>
      </c>
      <c r="I1632" s="21" t="b">
        <f>ISNUMBER(MATCH(ggPay[[#This Row],[payer]], gg_teammates[ID], 0))</f>
        <v>0</v>
      </c>
      <c r="J1632" s="21" t="b">
        <f>ISNUMBER(MATCH(ggPay[[#This Row],[payer]], B$2:$B1631, 0))</f>
        <v>1</v>
      </c>
      <c r="K1632" s="21"/>
      <c r="L1632" s="96"/>
    </row>
    <row r="1633" spans="1:12">
      <c r="A1633" s="108">
        <v>45494.827777777777</v>
      </c>
      <c r="B1633" s="89">
        <v>1155057</v>
      </c>
      <c r="C1633">
        <v>0</v>
      </c>
      <c r="D1633" s="89">
        <v>2000</v>
      </c>
      <c r="E1633" s="89">
        <v>2</v>
      </c>
      <c r="G1633" s="21" t="str">
        <f>INDEX(Partner_details[name], MATCH(ggPay[[#This Row],[payee]], Partner_details[user id], 0))</f>
        <v>Vasak</v>
      </c>
      <c r="H1633" s="21" t="str">
        <f>INDEX(Partner_details[companyName], MATCH(ggPay[[#This Row],[payee]], Partner_details[user id], 0))</f>
        <v>gg cjsc</v>
      </c>
      <c r="I1633" s="21" t="b">
        <f>ISNUMBER(MATCH(ggPay[[#This Row],[payer]], gg_teammates[ID], 0))</f>
        <v>0</v>
      </c>
      <c r="J1633" s="21" t="b">
        <f>ISNUMBER(MATCH(ggPay[[#This Row],[payer]], B$2:$B1632, 0))</f>
        <v>0</v>
      </c>
      <c r="K1633" s="21" t="b">
        <v>0</v>
      </c>
      <c r="L1633" s="96"/>
    </row>
    <row r="1634" spans="1:12">
      <c r="A1634" s="108">
        <v>45494.818749999999</v>
      </c>
      <c r="B1634" s="89">
        <v>105340</v>
      </c>
      <c r="C1634">
        <v>0</v>
      </c>
      <c r="D1634" s="89">
        <v>2000</v>
      </c>
      <c r="E1634" s="89">
        <v>2</v>
      </c>
      <c r="G1634" s="21" t="str">
        <f>INDEX(Partner_details[name], MATCH(ggPay[[#This Row],[payee]], Partner_details[user id], 0))</f>
        <v>Vasak</v>
      </c>
      <c r="H1634" s="21" t="str">
        <f>INDEX(Partner_details[companyName], MATCH(ggPay[[#This Row],[payee]], Partner_details[user id], 0))</f>
        <v>gg cjsc</v>
      </c>
      <c r="I1634" s="21" t="b">
        <f>ISNUMBER(MATCH(ggPay[[#This Row],[payer]], gg_teammates[ID], 0))</f>
        <v>0</v>
      </c>
      <c r="J1634" s="21" t="b">
        <f>ISNUMBER(MATCH(ggPay[[#This Row],[payer]], B$2:$B1633, 0))</f>
        <v>0</v>
      </c>
      <c r="K1634" s="21" t="b">
        <v>1</v>
      </c>
      <c r="L1634" s="96"/>
    </row>
    <row r="1635" spans="1:12">
      <c r="A1635" s="108">
        <v>45494.814583333333</v>
      </c>
      <c r="B1635" s="89">
        <v>977093</v>
      </c>
      <c r="C1635">
        <v>0</v>
      </c>
      <c r="D1635" s="89">
        <v>2000</v>
      </c>
      <c r="E1635" s="89">
        <v>2</v>
      </c>
      <c r="G1635" s="21" t="str">
        <f>INDEX(Partner_details[name], MATCH(ggPay[[#This Row],[payee]], Partner_details[user id], 0))</f>
        <v>Vasak</v>
      </c>
      <c r="H1635" s="21" t="str">
        <f>INDEX(Partner_details[companyName], MATCH(ggPay[[#This Row],[payee]], Partner_details[user id], 0))</f>
        <v>gg cjsc</v>
      </c>
      <c r="I1635" s="21" t="b">
        <f>ISNUMBER(MATCH(ggPay[[#This Row],[payer]], gg_teammates[ID], 0))</f>
        <v>0</v>
      </c>
      <c r="J1635" s="21" t="b">
        <f>ISNUMBER(MATCH(ggPay[[#This Row],[payer]], B$2:$B1634, 0))</f>
        <v>0</v>
      </c>
      <c r="K1635" s="21" t="b">
        <v>1</v>
      </c>
      <c r="L1635" s="96"/>
    </row>
    <row r="1636" spans="1:12">
      <c r="A1636" s="108">
        <v>45494.777777777781</v>
      </c>
      <c r="B1636" s="89">
        <v>183195</v>
      </c>
      <c r="C1636">
        <v>0</v>
      </c>
      <c r="D1636" s="89">
        <v>1000</v>
      </c>
      <c r="E1636" s="89">
        <v>2</v>
      </c>
      <c r="G1636" s="21" t="str">
        <f>INDEX(Partner_details[name], MATCH(ggPay[[#This Row],[payee]], Partner_details[user id], 0))</f>
        <v>Vasak</v>
      </c>
      <c r="H1636" s="21" t="str">
        <f>INDEX(Partner_details[companyName], MATCH(ggPay[[#This Row],[payee]], Partner_details[user id], 0))</f>
        <v>gg cjsc</v>
      </c>
      <c r="I1636" s="21" t="b">
        <f>ISNUMBER(MATCH(ggPay[[#This Row],[payer]], gg_teammates[ID], 0))</f>
        <v>0</v>
      </c>
      <c r="J1636" s="21" t="b">
        <f>ISNUMBER(MATCH(ggPay[[#This Row],[payer]], B$2:$B1635, 0))</f>
        <v>0</v>
      </c>
      <c r="K1636" s="21" t="b">
        <v>1</v>
      </c>
      <c r="L1636" s="96"/>
    </row>
    <row r="1637" spans="1:12">
      <c r="A1637" s="108">
        <v>45494.758333333331</v>
      </c>
      <c r="B1637" s="89">
        <v>49551</v>
      </c>
      <c r="C1637">
        <v>0</v>
      </c>
      <c r="D1637" s="89">
        <v>500</v>
      </c>
      <c r="E1637" s="89">
        <v>2</v>
      </c>
      <c r="G1637" s="21" t="str">
        <f>INDEX(Partner_details[name], MATCH(ggPay[[#This Row],[payee]], Partner_details[user id], 0))</f>
        <v>Vasak</v>
      </c>
      <c r="H1637" s="21" t="str">
        <f>INDEX(Partner_details[companyName], MATCH(ggPay[[#This Row],[payee]], Partner_details[user id], 0))</f>
        <v>gg cjsc</v>
      </c>
      <c r="I1637" s="21" t="b">
        <f>ISNUMBER(MATCH(ggPay[[#This Row],[payer]], gg_teammates[ID], 0))</f>
        <v>0</v>
      </c>
      <c r="J1637" s="21" t="b">
        <f>ISNUMBER(MATCH(ggPay[[#This Row],[payer]], B$2:$B1636, 0))</f>
        <v>0</v>
      </c>
      <c r="K1637" s="21" t="b">
        <v>1</v>
      </c>
      <c r="L1637" s="96"/>
    </row>
    <row r="1638" spans="1:12">
      <c r="A1638" s="108">
        <v>45494.750694444447</v>
      </c>
      <c r="B1638" s="89">
        <v>840169</v>
      </c>
      <c r="C1638">
        <v>0</v>
      </c>
      <c r="D1638" s="89">
        <v>300</v>
      </c>
      <c r="E1638" s="89">
        <v>2</v>
      </c>
      <c r="G1638" s="21" t="str">
        <f>INDEX(Partner_details[name], MATCH(ggPay[[#This Row],[payee]], Partner_details[user id], 0))</f>
        <v>Vasak</v>
      </c>
      <c r="H1638" s="21" t="str">
        <f>INDEX(Partner_details[companyName], MATCH(ggPay[[#This Row],[payee]], Partner_details[user id], 0))</f>
        <v>gg cjsc</v>
      </c>
      <c r="I1638" s="21" t="b">
        <f>ISNUMBER(MATCH(ggPay[[#This Row],[payer]], gg_teammates[ID], 0))</f>
        <v>0</v>
      </c>
      <c r="J1638" s="21" t="b">
        <f>ISNUMBER(MATCH(ggPay[[#This Row],[payer]], B$2:$B1637, 0))</f>
        <v>0</v>
      </c>
      <c r="K1638" s="21" t="b">
        <v>1</v>
      </c>
      <c r="L1638" s="96"/>
    </row>
    <row r="1639" spans="1:12">
      <c r="A1639" s="108">
        <v>45494.656944444447</v>
      </c>
      <c r="B1639" s="89">
        <v>714165</v>
      </c>
      <c r="C1639">
        <v>0</v>
      </c>
      <c r="D1639" s="89">
        <v>2000</v>
      </c>
      <c r="E1639" s="89">
        <v>2</v>
      </c>
      <c r="G1639" s="21" t="str">
        <f>INDEX(Partner_details[name], MATCH(ggPay[[#This Row],[payee]], Partner_details[user id], 0))</f>
        <v>Vasak</v>
      </c>
      <c r="H1639" s="21" t="str">
        <f>INDEX(Partner_details[companyName], MATCH(ggPay[[#This Row],[payee]], Partner_details[user id], 0))</f>
        <v>gg cjsc</v>
      </c>
      <c r="I1639" s="21" t="b">
        <f>ISNUMBER(MATCH(ggPay[[#This Row],[payer]], gg_teammates[ID], 0))</f>
        <v>0</v>
      </c>
      <c r="J1639" s="21" t="b">
        <f>ISNUMBER(MATCH(ggPay[[#This Row],[payer]], B$2:$B1638, 0))</f>
        <v>0</v>
      </c>
      <c r="K1639" s="21" t="b">
        <v>1</v>
      </c>
      <c r="L1639" s="96"/>
    </row>
    <row r="1640" spans="1:12">
      <c r="A1640" s="108">
        <v>45494.62777777778</v>
      </c>
      <c r="B1640" s="89">
        <v>829457</v>
      </c>
      <c r="C1640">
        <v>0</v>
      </c>
      <c r="D1640" s="89">
        <v>500</v>
      </c>
      <c r="E1640" s="89">
        <v>2</v>
      </c>
      <c r="G1640" s="21" t="str">
        <f>INDEX(Partner_details[name], MATCH(ggPay[[#This Row],[payee]], Partner_details[user id], 0))</f>
        <v>Vasak</v>
      </c>
      <c r="H1640" s="21" t="str">
        <f>INDEX(Partner_details[companyName], MATCH(ggPay[[#This Row],[payee]], Partner_details[user id], 0))</f>
        <v>gg cjsc</v>
      </c>
      <c r="I1640" s="21" t="b">
        <f>ISNUMBER(MATCH(ggPay[[#This Row],[payer]], gg_teammates[ID], 0))</f>
        <v>0</v>
      </c>
      <c r="J1640" s="21" t="b">
        <f>ISNUMBER(MATCH(ggPay[[#This Row],[payer]], B$2:$B1639, 0))</f>
        <v>0</v>
      </c>
      <c r="K1640" s="21" t="b">
        <v>1</v>
      </c>
      <c r="L1640" s="96"/>
    </row>
    <row r="1641" spans="1:12" hidden="1">
      <c r="A1641" s="108">
        <v>45494.62777777778</v>
      </c>
      <c r="B1641" s="89">
        <v>175812</v>
      </c>
      <c r="C1641">
        <v>0</v>
      </c>
      <c r="D1641" s="89">
        <v>300</v>
      </c>
      <c r="E1641" s="89">
        <v>3</v>
      </c>
      <c r="G1641" s="21" t="str">
        <f>INDEX(Partner_details[name], MATCH(ggPay[[#This Row],[payee]], Partner_details[user id], 0))</f>
        <v>Vasak</v>
      </c>
      <c r="H1641" s="21" t="str">
        <f>INDEX(Partner_details[companyName], MATCH(ggPay[[#This Row],[payee]], Partner_details[user id], 0))</f>
        <v>gg cjsc</v>
      </c>
      <c r="I1641" s="21" t="b">
        <f>ISNUMBER(MATCH(ggPay[[#This Row],[payer]], gg_teammates[ID], 0))</f>
        <v>0</v>
      </c>
      <c r="J1641" s="21" t="b">
        <f>ISNUMBER(MATCH(ggPay[[#This Row],[payer]], B$2:$B1640, 0))</f>
        <v>0</v>
      </c>
      <c r="K1641" s="21"/>
      <c r="L1641" s="96"/>
    </row>
    <row r="1642" spans="1:12" hidden="1">
      <c r="A1642" s="108">
        <v>45494.627083333333</v>
      </c>
      <c r="B1642" s="89">
        <v>175812</v>
      </c>
      <c r="C1642">
        <v>0</v>
      </c>
      <c r="D1642" s="89">
        <v>300</v>
      </c>
      <c r="E1642" s="89">
        <v>3</v>
      </c>
      <c r="G1642" s="21" t="str">
        <f>INDEX(Partner_details[name], MATCH(ggPay[[#This Row],[payee]], Partner_details[user id], 0))</f>
        <v>Vasak</v>
      </c>
      <c r="H1642" s="21" t="str">
        <f>INDEX(Partner_details[companyName], MATCH(ggPay[[#This Row],[payee]], Partner_details[user id], 0))</f>
        <v>gg cjsc</v>
      </c>
      <c r="I1642" s="21" t="b">
        <f>ISNUMBER(MATCH(ggPay[[#This Row],[payer]], gg_teammates[ID], 0))</f>
        <v>0</v>
      </c>
      <c r="J1642" s="21" t="b">
        <f>ISNUMBER(MATCH(ggPay[[#This Row],[payer]], B$2:$B1641, 0))</f>
        <v>1</v>
      </c>
      <c r="K1642" s="21"/>
      <c r="L1642" s="96"/>
    </row>
    <row r="1643" spans="1:12">
      <c r="A1643" s="108">
        <v>45494.624305555553</v>
      </c>
      <c r="B1643" s="89">
        <v>186547</v>
      </c>
      <c r="C1643">
        <v>0</v>
      </c>
      <c r="D1643" s="89">
        <v>2000</v>
      </c>
      <c r="E1643" s="89">
        <v>2</v>
      </c>
      <c r="G1643" s="21" t="str">
        <f>INDEX(Partner_details[name], MATCH(ggPay[[#This Row],[payee]], Partner_details[user id], 0))</f>
        <v>Vasak</v>
      </c>
      <c r="H1643" s="21" t="str">
        <f>INDEX(Partner_details[companyName], MATCH(ggPay[[#This Row],[payee]], Partner_details[user id], 0))</f>
        <v>gg cjsc</v>
      </c>
      <c r="I1643" s="21" t="b">
        <f>ISNUMBER(MATCH(ggPay[[#This Row],[payer]], gg_teammates[ID], 0))</f>
        <v>0</v>
      </c>
      <c r="J1643" s="21" t="b">
        <f>ISNUMBER(MATCH(ggPay[[#This Row],[payer]], B$2:$B1642, 0))</f>
        <v>0</v>
      </c>
      <c r="K1643" s="21" t="b">
        <v>1</v>
      </c>
      <c r="L1643" s="96"/>
    </row>
    <row r="1644" spans="1:12">
      <c r="A1644" s="108">
        <v>45494.592361111114</v>
      </c>
      <c r="B1644" s="89">
        <v>798</v>
      </c>
      <c r="C1644">
        <v>0</v>
      </c>
      <c r="D1644" s="89">
        <v>300</v>
      </c>
      <c r="E1644" s="89">
        <v>2</v>
      </c>
      <c r="G1644" s="21" t="str">
        <f>INDEX(Partner_details[name], MATCH(ggPay[[#This Row],[payee]], Partner_details[user id], 0))</f>
        <v>Vasak</v>
      </c>
      <c r="H1644" s="21" t="str">
        <f>INDEX(Partner_details[companyName], MATCH(ggPay[[#This Row],[payee]], Partner_details[user id], 0))</f>
        <v>gg cjsc</v>
      </c>
      <c r="I1644" s="21" t="b">
        <f>ISNUMBER(MATCH(ggPay[[#This Row],[payer]], gg_teammates[ID], 0))</f>
        <v>1</v>
      </c>
      <c r="J1644" s="21" t="b">
        <f>ISNUMBER(MATCH(ggPay[[#This Row],[payer]], B$2:$B1643, 0))</f>
        <v>1</v>
      </c>
      <c r="K1644" s="21"/>
      <c r="L1644" s="96"/>
    </row>
    <row r="1645" spans="1:12">
      <c r="A1645" s="108">
        <v>45494.495833333334</v>
      </c>
      <c r="B1645" s="89">
        <v>3535</v>
      </c>
      <c r="C1645">
        <v>0</v>
      </c>
      <c r="D1645" s="89">
        <v>500</v>
      </c>
      <c r="E1645" s="89">
        <v>2</v>
      </c>
      <c r="G1645" s="21" t="str">
        <f>INDEX(Partner_details[name], MATCH(ggPay[[#This Row],[payee]], Partner_details[user id], 0))</f>
        <v>Vasak</v>
      </c>
      <c r="H1645" s="21" t="str">
        <f>INDEX(Partner_details[companyName], MATCH(ggPay[[#This Row],[payee]], Partner_details[user id], 0))</f>
        <v>gg cjsc</v>
      </c>
      <c r="I1645" s="21" t="b">
        <f>ISNUMBER(MATCH(ggPay[[#This Row],[payer]], gg_teammates[ID], 0))</f>
        <v>0</v>
      </c>
      <c r="J1645" s="21" t="b">
        <f>ISNUMBER(MATCH(ggPay[[#This Row],[payer]], B$2:$B1644, 0))</f>
        <v>1</v>
      </c>
      <c r="K1645" s="21" t="b">
        <v>1</v>
      </c>
      <c r="L1645" s="96"/>
    </row>
    <row r="1646" spans="1:12">
      <c r="A1646" s="108">
        <v>45494.357638888891</v>
      </c>
      <c r="B1646" s="89">
        <v>657873</v>
      </c>
      <c r="C1646">
        <v>0</v>
      </c>
      <c r="D1646" s="89">
        <v>500</v>
      </c>
      <c r="E1646" s="89">
        <v>2</v>
      </c>
      <c r="G1646" s="21" t="str">
        <f>INDEX(Partner_details[name], MATCH(ggPay[[#This Row],[payee]], Partner_details[user id], 0))</f>
        <v>Vasak</v>
      </c>
      <c r="H1646" s="21" t="str">
        <f>INDEX(Partner_details[companyName], MATCH(ggPay[[#This Row],[payee]], Partner_details[user id], 0))</f>
        <v>gg cjsc</v>
      </c>
      <c r="I1646" s="21" t="b">
        <f>ISNUMBER(MATCH(ggPay[[#This Row],[payer]], gg_teammates[ID], 0))</f>
        <v>0</v>
      </c>
      <c r="J1646" s="21" t="b">
        <f>ISNUMBER(MATCH(ggPay[[#This Row],[payer]], B$2:$B1645, 0))</f>
        <v>1</v>
      </c>
      <c r="K1646" s="21" t="b">
        <v>1</v>
      </c>
      <c r="L1646" s="96"/>
    </row>
    <row r="1647" spans="1:12">
      <c r="A1647" s="108">
        <v>45493.946527777778</v>
      </c>
      <c r="B1647" s="89">
        <v>825186</v>
      </c>
      <c r="C1647">
        <v>0</v>
      </c>
      <c r="D1647" s="89">
        <v>100</v>
      </c>
      <c r="E1647" s="89">
        <v>2</v>
      </c>
      <c r="G1647" s="21" t="str">
        <f>INDEX(Partner_details[name], MATCH(ggPay[[#This Row],[payee]], Partner_details[user id], 0))</f>
        <v>Vasak</v>
      </c>
      <c r="H1647" s="21" t="str">
        <f>INDEX(Partner_details[companyName], MATCH(ggPay[[#This Row],[payee]], Partner_details[user id], 0))</f>
        <v>gg cjsc</v>
      </c>
      <c r="I1647" s="21" t="b">
        <f>ISNUMBER(MATCH(ggPay[[#This Row],[payer]], gg_teammates[ID], 0))</f>
        <v>1</v>
      </c>
      <c r="J1647" s="21" t="b">
        <f>ISNUMBER(MATCH(ggPay[[#This Row],[payer]], B$2:$B1646, 0))</f>
        <v>1</v>
      </c>
      <c r="K1647" s="21"/>
      <c r="L1647" s="96"/>
    </row>
    <row r="1648" spans="1:12" hidden="1">
      <c r="A1648" s="108">
        <v>45493.945833333331</v>
      </c>
      <c r="B1648" s="89">
        <v>825186</v>
      </c>
      <c r="C1648">
        <v>0</v>
      </c>
      <c r="D1648" s="89">
        <v>100</v>
      </c>
      <c r="E1648" s="89">
        <v>3</v>
      </c>
      <c r="G1648" s="21" t="str">
        <f>INDEX(Partner_details[name], MATCH(ggPay[[#This Row],[payee]], Partner_details[user id], 0))</f>
        <v>Vasak</v>
      </c>
      <c r="H1648" s="21" t="str">
        <f>INDEX(Partner_details[companyName], MATCH(ggPay[[#This Row],[payee]], Partner_details[user id], 0))</f>
        <v>gg cjsc</v>
      </c>
      <c r="I1648" s="21" t="b">
        <f>ISNUMBER(MATCH(ggPay[[#This Row],[payer]], gg_teammates[ID], 0))</f>
        <v>1</v>
      </c>
      <c r="J1648" s="21" t="b">
        <f>ISNUMBER(MATCH(ggPay[[#This Row],[payer]], B$2:$B1647, 0))</f>
        <v>1</v>
      </c>
      <c r="K1648" s="21"/>
      <c r="L1648" s="96"/>
    </row>
    <row r="1649" spans="1:12" hidden="1">
      <c r="A1649" s="108">
        <v>45493.945833333331</v>
      </c>
      <c r="B1649" s="89">
        <v>825186</v>
      </c>
      <c r="C1649">
        <v>0</v>
      </c>
      <c r="D1649" s="89">
        <v>100</v>
      </c>
      <c r="E1649" s="89">
        <v>3</v>
      </c>
      <c r="G1649" s="21" t="str">
        <f>INDEX(Partner_details[name], MATCH(ggPay[[#This Row],[payee]], Partner_details[user id], 0))</f>
        <v>Vasak</v>
      </c>
      <c r="H1649" s="21" t="str">
        <f>INDEX(Partner_details[companyName], MATCH(ggPay[[#This Row],[payee]], Partner_details[user id], 0))</f>
        <v>gg cjsc</v>
      </c>
      <c r="I1649" s="21" t="b">
        <f>ISNUMBER(MATCH(ggPay[[#This Row],[payer]], gg_teammates[ID], 0))</f>
        <v>1</v>
      </c>
      <c r="J1649" s="21" t="b">
        <f>ISNUMBER(MATCH(ggPay[[#This Row],[payer]], B$2:$B1648, 0))</f>
        <v>1</v>
      </c>
      <c r="K1649" s="21"/>
      <c r="L1649" s="96"/>
    </row>
    <row r="1650" spans="1:12">
      <c r="A1650" s="108">
        <v>45493.925694444442</v>
      </c>
      <c r="B1650" s="89">
        <v>850</v>
      </c>
      <c r="C1650">
        <v>0</v>
      </c>
      <c r="D1650" s="89">
        <v>500</v>
      </c>
      <c r="E1650" s="89">
        <v>2</v>
      </c>
      <c r="G1650" s="21" t="str">
        <f>INDEX(Partner_details[name], MATCH(ggPay[[#This Row],[payee]], Partner_details[user id], 0))</f>
        <v>Vasak</v>
      </c>
      <c r="H1650" s="21" t="str">
        <f>INDEX(Partner_details[companyName], MATCH(ggPay[[#This Row],[payee]], Partner_details[user id], 0))</f>
        <v>gg cjsc</v>
      </c>
      <c r="I1650" s="21" t="b">
        <f>ISNUMBER(MATCH(ggPay[[#This Row],[payer]], gg_teammates[ID], 0))</f>
        <v>1</v>
      </c>
      <c r="J1650" s="21" t="b">
        <f>ISNUMBER(MATCH(ggPay[[#This Row],[payer]], B$2:$B1649, 0))</f>
        <v>1</v>
      </c>
      <c r="K1650" s="21"/>
      <c r="L1650" s="96"/>
    </row>
    <row r="1651" spans="1:12">
      <c r="A1651" s="108">
        <v>45493.914583333331</v>
      </c>
      <c r="B1651" s="89">
        <v>1155682</v>
      </c>
      <c r="C1651">
        <v>0</v>
      </c>
      <c r="D1651" s="89">
        <v>2000</v>
      </c>
      <c r="E1651" s="89">
        <v>2</v>
      </c>
      <c r="G1651" s="21" t="str">
        <f>INDEX(Partner_details[name], MATCH(ggPay[[#This Row],[payee]], Partner_details[user id], 0))</f>
        <v>Vasak</v>
      </c>
      <c r="H1651" s="21" t="str">
        <f>INDEX(Partner_details[companyName], MATCH(ggPay[[#This Row],[payee]], Partner_details[user id], 0))</f>
        <v>gg cjsc</v>
      </c>
      <c r="I1651" s="21" t="b">
        <f>ISNUMBER(MATCH(ggPay[[#This Row],[payer]], gg_teammates[ID], 0))</f>
        <v>0</v>
      </c>
      <c r="J1651" s="21" t="b">
        <f>ISNUMBER(MATCH(ggPay[[#This Row],[payer]], B$2:$B1650, 0))</f>
        <v>0</v>
      </c>
      <c r="K1651" s="21" t="b">
        <v>1</v>
      </c>
      <c r="L1651" s="96"/>
    </row>
    <row r="1652" spans="1:12">
      <c r="A1652" s="108">
        <v>45493.9</v>
      </c>
      <c r="B1652" s="89">
        <v>196555</v>
      </c>
      <c r="C1652">
        <v>0</v>
      </c>
      <c r="D1652" s="89">
        <v>2000</v>
      </c>
      <c r="E1652" s="89">
        <v>2</v>
      </c>
      <c r="G1652" s="21" t="str">
        <f>INDEX(Partner_details[name], MATCH(ggPay[[#This Row],[payee]], Partner_details[user id], 0))</f>
        <v>Vasak</v>
      </c>
      <c r="H1652" s="21" t="str">
        <f>INDEX(Partner_details[companyName], MATCH(ggPay[[#This Row],[payee]], Partner_details[user id], 0))</f>
        <v>gg cjsc</v>
      </c>
      <c r="I1652" s="21" t="b">
        <f>ISNUMBER(MATCH(ggPay[[#This Row],[payer]], gg_teammates[ID], 0))</f>
        <v>0</v>
      </c>
      <c r="J1652" s="21" t="b">
        <f>ISNUMBER(MATCH(ggPay[[#This Row],[payer]], B$2:$B1651, 0))</f>
        <v>0</v>
      </c>
      <c r="K1652" s="21" t="b">
        <v>1</v>
      </c>
      <c r="L1652" s="96"/>
    </row>
    <row r="1653" spans="1:12">
      <c r="A1653" s="108">
        <v>45493.877083333333</v>
      </c>
      <c r="B1653" s="89">
        <v>825186</v>
      </c>
      <c r="C1653">
        <v>0</v>
      </c>
      <c r="D1653" s="89">
        <v>100</v>
      </c>
      <c r="E1653" s="89">
        <v>2</v>
      </c>
      <c r="G1653" s="21" t="str">
        <f>INDEX(Partner_details[name], MATCH(ggPay[[#This Row],[payee]], Partner_details[user id], 0))</f>
        <v>Vasak</v>
      </c>
      <c r="H1653" s="21" t="str">
        <f>INDEX(Partner_details[companyName], MATCH(ggPay[[#This Row],[payee]], Partner_details[user id], 0))</f>
        <v>gg cjsc</v>
      </c>
      <c r="I1653" s="21" t="b">
        <f>ISNUMBER(MATCH(ggPay[[#This Row],[payer]], gg_teammates[ID], 0))</f>
        <v>1</v>
      </c>
      <c r="J1653" s="21" t="b">
        <f>ISNUMBER(MATCH(ggPay[[#This Row],[payer]], B$2:$B1652, 0))</f>
        <v>1</v>
      </c>
      <c r="K1653" s="21"/>
      <c r="L1653" s="96"/>
    </row>
    <row r="1654" spans="1:12">
      <c r="A1654" s="108">
        <v>45493.765972222223</v>
      </c>
      <c r="B1654" s="89">
        <v>287916</v>
      </c>
      <c r="C1654">
        <v>0</v>
      </c>
      <c r="D1654" s="89">
        <v>3000</v>
      </c>
      <c r="E1654" s="89">
        <v>2</v>
      </c>
      <c r="G1654" s="21" t="str">
        <f>INDEX(Partner_details[name], MATCH(ggPay[[#This Row],[payee]], Partner_details[user id], 0))</f>
        <v>Vasak</v>
      </c>
      <c r="H1654" s="21" t="str">
        <f>INDEX(Partner_details[companyName], MATCH(ggPay[[#This Row],[payee]], Partner_details[user id], 0))</f>
        <v>gg cjsc</v>
      </c>
      <c r="I1654" s="21" t="b">
        <f>ISNUMBER(MATCH(ggPay[[#This Row],[payer]], gg_teammates[ID], 0))</f>
        <v>0</v>
      </c>
      <c r="J1654" s="21" t="b">
        <f>ISNUMBER(MATCH(ggPay[[#This Row],[payer]], B$2:$B1653, 0))</f>
        <v>0</v>
      </c>
      <c r="K1654" s="21" t="b">
        <v>1</v>
      </c>
      <c r="L1654" s="96"/>
    </row>
    <row r="1655" spans="1:12">
      <c r="A1655" s="108">
        <v>45493.709722222222</v>
      </c>
      <c r="B1655" s="89">
        <v>14949</v>
      </c>
      <c r="C1655">
        <v>0</v>
      </c>
      <c r="D1655" s="89">
        <v>500</v>
      </c>
      <c r="E1655" s="89">
        <v>2</v>
      </c>
      <c r="G1655" s="21" t="str">
        <f>INDEX(Partner_details[name], MATCH(ggPay[[#This Row],[payee]], Partner_details[user id], 0))</f>
        <v>Vasak</v>
      </c>
      <c r="H1655" s="21" t="str">
        <f>INDEX(Partner_details[companyName], MATCH(ggPay[[#This Row],[payee]], Partner_details[user id], 0))</f>
        <v>gg cjsc</v>
      </c>
      <c r="I1655" s="21" t="b">
        <f>ISNUMBER(MATCH(ggPay[[#This Row],[payer]], gg_teammates[ID], 0))</f>
        <v>0</v>
      </c>
      <c r="J1655" s="21" t="b">
        <f>ISNUMBER(MATCH(ggPay[[#This Row],[payer]], B$2:$B1654, 0))</f>
        <v>0</v>
      </c>
      <c r="K1655" s="21" t="b">
        <v>1</v>
      </c>
      <c r="L1655" s="96"/>
    </row>
    <row r="1656" spans="1:12">
      <c r="A1656" s="108">
        <v>45493.679166666669</v>
      </c>
      <c r="B1656" s="89">
        <v>87980</v>
      </c>
      <c r="C1656">
        <v>0</v>
      </c>
      <c r="D1656" s="89">
        <v>500</v>
      </c>
      <c r="E1656" s="89">
        <v>2</v>
      </c>
      <c r="G1656" s="21" t="str">
        <f>INDEX(Partner_details[name], MATCH(ggPay[[#This Row],[payee]], Partner_details[user id], 0))</f>
        <v>Vasak</v>
      </c>
      <c r="H1656" s="21" t="str">
        <f>INDEX(Partner_details[companyName], MATCH(ggPay[[#This Row],[payee]], Partner_details[user id], 0))</f>
        <v>gg cjsc</v>
      </c>
      <c r="I1656" s="21" t="b">
        <f>ISNUMBER(MATCH(ggPay[[#This Row],[payer]], gg_teammates[ID], 0))</f>
        <v>0</v>
      </c>
      <c r="J1656" s="21" t="b">
        <f>ISNUMBER(MATCH(ggPay[[#This Row],[payer]], B$2:$B1655, 0))</f>
        <v>0</v>
      </c>
      <c r="K1656" s="21" t="b">
        <v>1</v>
      </c>
      <c r="L1656" s="96"/>
    </row>
    <row r="1657" spans="1:12">
      <c r="A1657" s="108">
        <v>45493.646527777775</v>
      </c>
      <c r="B1657" s="89">
        <v>798</v>
      </c>
      <c r="C1657">
        <v>0</v>
      </c>
      <c r="D1657" s="89">
        <v>2000</v>
      </c>
      <c r="E1657" s="89">
        <v>2</v>
      </c>
      <c r="G1657" s="21" t="str">
        <f>INDEX(Partner_details[name], MATCH(ggPay[[#This Row],[payee]], Partner_details[user id], 0))</f>
        <v>Vasak</v>
      </c>
      <c r="H1657" s="21" t="str">
        <f>INDEX(Partner_details[companyName], MATCH(ggPay[[#This Row],[payee]], Partner_details[user id], 0))</f>
        <v>gg cjsc</v>
      </c>
      <c r="I1657" s="21" t="b">
        <f>ISNUMBER(MATCH(ggPay[[#This Row],[payer]], gg_teammates[ID], 0))</f>
        <v>1</v>
      </c>
      <c r="J1657" s="21" t="b">
        <f>ISNUMBER(MATCH(ggPay[[#This Row],[payer]], B$2:$B1656, 0))</f>
        <v>1</v>
      </c>
      <c r="K1657" s="21"/>
      <c r="L1657" s="96"/>
    </row>
    <row r="1658" spans="1:12" hidden="1">
      <c r="A1658" s="108">
        <v>45493.645138888889</v>
      </c>
      <c r="B1658" s="89">
        <v>798</v>
      </c>
      <c r="C1658">
        <v>0</v>
      </c>
      <c r="D1658" s="89">
        <v>2000</v>
      </c>
      <c r="E1658" s="89">
        <v>3</v>
      </c>
      <c r="G1658" s="21" t="str">
        <f>INDEX(Partner_details[name], MATCH(ggPay[[#This Row],[payee]], Partner_details[user id], 0))</f>
        <v>Vasak</v>
      </c>
      <c r="H1658" s="21" t="str">
        <f>INDEX(Partner_details[companyName], MATCH(ggPay[[#This Row],[payee]], Partner_details[user id], 0))</f>
        <v>gg cjsc</v>
      </c>
      <c r="I1658" s="21" t="b">
        <f>ISNUMBER(MATCH(ggPay[[#This Row],[payer]], gg_teammates[ID], 0))</f>
        <v>1</v>
      </c>
      <c r="J1658" s="21" t="b">
        <f>ISNUMBER(MATCH(ggPay[[#This Row],[payer]], B$2:$B1657, 0))</f>
        <v>1</v>
      </c>
      <c r="K1658" s="21"/>
      <c r="L1658" s="96"/>
    </row>
    <row r="1659" spans="1:12" hidden="1">
      <c r="A1659" s="108">
        <v>45493.644444444442</v>
      </c>
      <c r="B1659" s="89">
        <v>798</v>
      </c>
      <c r="C1659">
        <v>0</v>
      </c>
      <c r="D1659" s="89">
        <v>2000</v>
      </c>
      <c r="E1659" s="89">
        <v>3</v>
      </c>
      <c r="G1659" s="21" t="str">
        <f>INDEX(Partner_details[name], MATCH(ggPay[[#This Row],[payee]], Partner_details[user id], 0))</f>
        <v>Vasak</v>
      </c>
      <c r="H1659" s="21" t="str">
        <f>INDEX(Partner_details[companyName], MATCH(ggPay[[#This Row],[payee]], Partner_details[user id], 0))</f>
        <v>gg cjsc</v>
      </c>
      <c r="I1659" s="21" t="b">
        <f>ISNUMBER(MATCH(ggPay[[#This Row],[payer]], gg_teammates[ID], 0))</f>
        <v>1</v>
      </c>
      <c r="J1659" s="21" t="b">
        <f>ISNUMBER(MATCH(ggPay[[#This Row],[payer]], B$2:$B1658, 0))</f>
        <v>1</v>
      </c>
      <c r="K1659" s="21"/>
      <c r="L1659" s="96"/>
    </row>
    <row r="1660" spans="1:12">
      <c r="A1660" s="108">
        <v>45493.642361111109</v>
      </c>
      <c r="B1660" s="89">
        <v>174498</v>
      </c>
      <c r="C1660">
        <v>0</v>
      </c>
      <c r="D1660" s="89">
        <v>1000</v>
      </c>
      <c r="E1660" s="89">
        <v>2</v>
      </c>
      <c r="G1660" s="21" t="str">
        <f>INDEX(Partner_details[name], MATCH(ggPay[[#This Row],[payee]], Partner_details[user id], 0))</f>
        <v>Vasak</v>
      </c>
      <c r="H1660" s="21" t="str">
        <f>INDEX(Partner_details[companyName], MATCH(ggPay[[#This Row],[payee]], Partner_details[user id], 0))</f>
        <v>gg cjsc</v>
      </c>
      <c r="I1660" s="21" t="b">
        <f>ISNUMBER(MATCH(ggPay[[#This Row],[payer]], gg_teammates[ID], 0))</f>
        <v>0</v>
      </c>
      <c r="J1660" s="21" t="b">
        <f>ISNUMBER(MATCH(ggPay[[#This Row],[payer]], B$2:$B1659, 0))</f>
        <v>0</v>
      </c>
      <c r="K1660" s="21" t="b">
        <v>1</v>
      </c>
      <c r="L1660" s="96"/>
    </row>
    <row r="1661" spans="1:12">
      <c r="A1661" s="108">
        <v>45493.629861111112</v>
      </c>
      <c r="B1661" s="89">
        <v>839</v>
      </c>
      <c r="C1661">
        <v>0</v>
      </c>
      <c r="D1661" s="89">
        <v>1000</v>
      </c>
      <c r="E1661" s="89">
        <v>2</v>
      </c>
      <c r="G1661" s="21" t="str">
        <f>INDEX(Partner_details[name], MATCH(ggPay[[#This Row],[payee]], Partner_details[user id], 0))</f>
        <v>Vasak</v>
      </c>
      <c r="H1661" s="21" t="str">
        <f>INDEX(Partner_details[companyName], MATCH(ggPay[[#This Row],[payee]], Partner_details[user id], 0))</f>
        <v>gg cjsc</v>
      </c>
      <c r="I1661" s="21" t="b">
        <f>ISNUMBER(MATCH(ggPay[[#This Row],[payer]], gg_teammates[ID], 0))</f>
        <v>1</v>
      </c>
      <c r="J1661" s="21" t="b">
        <f>ISNUMBER(MATCH(ggPay[[#This Row],[payer]], B$2:$B1660, 0))</f>
        <v>1</v>
      </c>
      <c r="K1661" s="21"/>
      <c r="L1661" s="96"/>
    </row>
    <row r="1662" spans="1:12">
      <c r="A1662" s="108">
        <v>45493.628472222219</v>
      </c>
      <c r="B1662" s="89">
        <v>825186</v>
      </c>
      <c r="C1662">
        <v>0</v>
      </c>
      <c r="D1662" s="89">
        <v>100</v>
      </c>
      <c r="E1662" s="89">
        <v>2</v>
      </c>
      <c r="G1662" s="21" t="str">
        <f>INDEX(Partner_details[name], MATCH(ggPay[[#This Row],[payee]], Partner_details[user id], 0))</f>
        <v>Vasak</v>
      </c>
      <c r="H1662" s="21" t="str">
        <f>INDEX(Partner_details[companyName], MATCH(ggPay[[#This Row],[payee]], Partner_details[user id], 0))</f>
        <v>gg cjsc</v>
      </c>
      <c r="I1662" s="21" t="b">
        <f>ISNUMBER(MATCH(ggPay[[#This Row],[payer]], gg_teammates[ID], 0))</f>
        <v>1</v>
      </c>
      <c r="J1662" s="21" t="b">
        <f>ISNUMBER(MATCH(ggPay[[#This Row],[payer]], B$2:$B1661, 0))</f>
        <v>1</v>
      </c>
      <c r="K1662" s="21"/>
      <c r="L1662" s="96"/>
    </row>
    <row r="1663" spans="1:12">
      <c r="A1663" s="108">
        <v>45493.428472222222</v>
      </c>
      <c r="B1663" s="89">
        <v>129697</v>
      </c>
      <c r="C1663">
        <v>0</v>
      </c>
      <c r="D1663" s="89">
        <v>1000</v>
      </c>
      <c r="E1663" s="89">
        <v>2</v>
      </c>
      <c r="G1663" s="21" t="str">
        <f>INDEX(Partner_details[name], MATCH(ggPay[[#This Row],[payee]], Partner_details[user id], 0))</f>
        <v>Vasak</v>
      </c>
      <c r="H1663" s="21" t="str">
        <f>INDEX(Partner_details[companyName], MATCH(ggPay[[#This Row],[payee]], Partner_details[user id], 0))</f>
        <v>gg cjsc</v>
      </c>
      <c r="I1663" s="21" t="b">
        <f>ISNUMBER(MATCH(ggPay[[#This Row],[payer]], gg_teammates[ID], 0))</f>
        <v>0</v>
      </c>
      <c r="J1663" s="21" t="b">
        <f>ISNUMBER(MATCH(ggPay[[#This Row],[payer]], B$2:$B1662, 0))</f>
        <v>1</v>
      </c>
      <c r="K1663" s="21" t="b">
        <v>1</v>
      </c>
      <c r="L1663" s="96"/>
    </row>
    <row r="1664" spans="1:12">
      <c r="A1664" s="108">
        <v>45492.865972222222</v>
      </c>
      <c r="B1664" s="89">
        <v>357538</v>
      </c>
      <c r="C1664">
        <v>0</v>
      </c>
      <c r="D1664" s="89">
        <v>1000</v>
      </c>
      <c r="E1664" s="89">
        <v>2</v>
      </c>
      <c r="G1664" s="21" t="str">
        <f>INDEX(Partner_details[name], MATCH(ggPay[[#This Row],[payee]], Partner_details[user id], 0))</f>
        <v>Vasak</v>
      </c>
      <c r="H1664" s="21" t="str">
        <f>INDEX(Partner_details[companyName], MATCH(ggPay[[#This Row],[payee]], Partner_details[user id], 0))</f>
        <v>gg cjsc</v>
      </c>
      <c r="I1664" s="21" t="b">
        <f>ISNUMBER(MATCH(ggPay[[#This Row],[payer]], gg_teammates[ID], 0))</f>
        <v>0</v>
      </c>
      <c r="J1664" s="21" t="b">
        <f>ISNUMBER(MATCH(ggPay[[#This Row],[payer]], B$2:$B1663, 0))</f>
        <v>0</v>
      </c>
      <c r="K1664" s="21" t="b">
        <v>1</v>
      </c>
      <c r="L1664" s="96"/>
    </row>
    <row r="1665" spans="1:12" hidden="1">
      <c r="A1665" s="108">
        <v>45492.838888888888</v>
      </c>
      <c r="B1665" s="89">
        <v>468467</v>
      </c>
      <c r="C1665">
        <v>0</v>
      </c>
      <c r="D1665" s="89">
        <v>1000</v>
      </c>
      <c r="E1665" s="89">
        <v>3</v>
      </c>
      <c r="G1665" s="21" t="str">
        <f>INDEX(Partner_details[name], MATCH(ggPay[[#This Row],[payee]], Partner_details[user id], 0))</f>
        <v>Vasak</v>
      </c>
      <c r="H1665" s="21" t="str">
        <f>INDEX(Partner_details[companyName], MATCH(ggPay[[#This Row],[payee]], Partner_details[user id], 0))</f>
        <v>gg cjsc</v>
      </c>
      <c r="I1665" s="21" t="b">
        <f>ISNUMBER(MATCH(ggPay[[#This Row],[payer]], gg_teammates[ID], 0))</f>
        <v>0</v>
      </c>
      <c r="J1665" s="21" t="b">
        <f>ISNUMBER(MATCH(ggPay[[#This Row],[payer]], B$2:$B1664, 0))</f>
        <v>0</v>
      </c>
      <c r="K1665" s="21"/>
      <c r="L1665" s="96"/>
    </row>
    <row r="1666" spans="1:12" hidden="1">
      <c r="A1666" s="108">
        <v>45492.838194444441</v>
      </c>
      <c r="B1666" s="89">
        <v>468467</v>
      </c>
      <c r="C1666">
        <v>0</v>
      </c>
      <c r="D1666" s="89">
        <v>1000</v>
      </c>
      <c r="E1666" s="89">
        <v>3</v>
      </c>
      <c r="G1666" s="21" t="str">
        <f>INDEX(Partner_details[name], MATCH(ggPay[[#This Row],[payee]], Partner_details[user id], 0))</f>
        <v>Vasak</v>
      </c>
      <c r="H1666" s="21" t="str">
        <f>INDEX(Partner_details[companyName], MATCH(ggPay[[#This Row],[payee]], Partner_details[user id], 0))</f>
        <v>gg cjsc</v>
      </c>
      <c r="I1666" s="21" t="b">
        <f>ISNUMBER(MATCH(ggPay[[#This Row],[payer]], gg_teammates[ID], 0))</f>
        <v>0</v>
      </c>
      <c r="J1666" s="21" t="b">
        <f>ISNUMBER(MATCH(ggPay[[#This Row],[payer]], B$2:$B1665, 0))</f>
        <v>1</v>
      </c>
      <c r="K1666" s="21"/>
      <c r="L1666" s="96"/>
    </row>
    <row r="1667" spans="1:12" hidden="1">
      <c r="A1667" s="108">
        <v>45492.837500000001</v>
      </c>
      <c r="B1667" s="89">
        <v>468467</v>
      </c>
      <c r="C1667">
        <v>0</v>
      </c>
      <c r="D1667" s="89">
        <v>1000</v>
      </c>
      <c r="E1667" s="89">
        <v>3</v>
      </c>
      <c r="G1667" s="21" t="str">
        <f>INDEX(Partner_details[name], MATCH(ggPay[[#This Row],[payee]], Partner_details[user id], 0))</f>
        <v>Vasak</v>
      </c>
      <c r="H1667" s="21" t="str">
        <f>INDEX(Partner_details[companyName], MATCH(ggPay[[#This Row],[payee]], Partner_details[user id], 0))</f>
        <v>gg cjsc</v>
      </c>
      <c r="I1667" s="21" t="b">
        <f>ISNUMBER(MATCH(ggPay[[#This Row],[payer]], gg_teammates[ID], 0))</f>
        <v>0</v>
      </c>
      <c r="J1667" s="21" t="b">
        <f>ISNUMBER(MATCH(ggPay[[#This Row],[payer]], B$2:$B1666, 0))</f>
        <v>1</v>
      </c>
      <c r="K1667" s="21"/>
      <c r="L1667" s="96"/>
    </row>
    <row r="1668" spans="1:12">
      <c r="A1668" s="108">
        <v>45492.779861111114</v>
      </c>
      <c r="B1668" s="89">
        <v>418944</v>
      </c>
      <c r="C1668">
        <v>0</v>
      </c>
      <c r="D1668" s="89">
        <v>500</v>
      </c>
      <c r="E1668" s="89">
        <v>2</v>
      </c>
      <c r="G1668" s="21" t="str">
        <f>INDEX(Partner_details[name], MATCH(ggPay[[#This Row],[payee]], Partner_details[user id], 0))</f>
        <v>Vasak</v>
      </c>
      <c r="H1668" s="21" t="str">
        <f>INDEX(Partner_details[companyName], MATCH(ggPay[[#This Row],[payee]], Partner_details[user id], 0))</f>
        <v>gg cjsc</v>
      </c>
      <c r="I1668" s="21" t="b">
        <f>ISNUMBER(MATCH(ggPay[[#This Row],[payer]], gg_teammates[ID], 0))</f>
        <v>0</v>
      </c>
      <c r="J1668" s="21" t="b">
        <f>ISNUMBER(MATCH(ggPay[[#This Row],[payer]], B$2:$B1667, 0))</f>
        <v>0</v>
      </c>
      <c r="K1668" s="21" t="b">
        <v>1</v>
      </c>
      <c r="L1668" s="96"/>
    </row>
    <row r="1669" spans="1:12">
      <c r="A1669" s="108">
        <v>45492.724305555559</v>
      </c>
      <c r="B1669" s="89">
        <v>18730</v>
      </c>
      <c r="C1669">
        <v>0</v>
      </c>
      <c r="D1669" s="89">
        <v>300</v>
      </c>
      <c r="E1669" s="89">
        <v>2</v>
      </c>
      <c r="G1669" s="21" t="str">
        <f>INDEX(Partner_details[name], MATCH(ggPay[[#This Row],[payee]], Partner_details[user id], 0))</f>
        <v>Vasak</v>
      </c>
      <c r="H1669" s="21" t="str">
        <f>INDEX(Partner_details[companyName], MATCH(ggPay[[#This Row],[payee]], Partner_details[user id], 0))</f>
        <v>gg cjsc</v>
      </c>
      <c r="I1669" s="21" t="b">
        <f>ISNUMBER(MATCH(ggPay[[#This Row],[payer]], gg_teammates[ID], 0))</f>
        <v>0</v>
      </c>
      <c r="J1669" s="21" t="b">
        <f>ISNUMBER(MATCH(ggPay[[#This Row],[payer]], B$2:$B1668, 0))</f>
        <v>0</v>
      </c>
      <c r="K1669" s="21" t="b">
        <v>1</v>
      </c>
      <c r="L1669" s="96"/>
    </row>
    <row r="1670" spans="1:12">
      <c r="A1670" s="108">
        <v>45492.656944444447</v>
      </c>
      <c r="B1670" s="89">
        <v>825186</v>
      </c>
      <c r="C1670">
        <v>0</v>
      </c>
      <c r="D1670" s="89">
        <v>500</v>
      </c>
      <c r="E1670" s="89">
        <v>2</v>
      </c>
      <c r="G1670" s="21" t="str">
        <f>INDEX(Partner_details[name], MATCH(ggPay[[#This Row],[payee]], Partner_details[user id], 0))</f>
        <v>Vasak</v>
      </c>
      <c r="H1670" s="21" t="str">
        <f>INDEX(Partner_details[companyName], MATCH(ggPay[[#This Row],[payee]], Partner_details[user id], 0))</f>
        <v>gg cjsc</v>
      </c>
      <c r="I1670" s="21" t="b">
        <f>ISNUMBER(MATCH(ggPay[[#This Row],[payer]], gg_teammates[ID], 0))</f>
        <v>1</v>
      </c>
      <c r="J1670" s="21" t="b">
        <f>ISNUMBER(MATCH(ggPay[[#This Row],[payer]], B$2:$B1669, 0))</f>
        <v>1</v>
      </c>
      <c r="K1670" s="21"/>
      <c r="L1670" s="96"/>
    </row>
    <row r="1671" spans="1:12" hidden="1">
      <c r="A1671" s="108">
        <v>45492.65347222222</v>
      </c>
      <c r="B1671" s="89">
        <v>850</v>
      </c>
      <c r="C1671">
        <v>0</v>
      </c>
      <c r="D1671" s="89">
        <v>500</v>
      </c>
      <c r="E1671" s="89">
        <v>3</v>
      </c>
      <c r="G1671" s="21" t="str">
        <f>INDEX(Partner_details[name], MATCH(ggPay[[#This Row],[payee]], Partner_details[user id], 0))</f>
        <v>Vasak</v>
      </c>
      <c r="H1671" s="21" t="str">
        <f>INDEX(Partner_details[companyName], MATCH(ggPay[[#This Row],[payee]], Partner_details[user id], 0))</f>
        <v>gg cjsc</v>
      </c>
      <c r="I1671" s="21" t="b">
        <f>ISNUMBER(MATCH(ggPay[[#This Row],[payer]], gg_teammates[ID], 0))</f>
        <v>1</v>
      </c>
      <c r="J1671" s="21" t="b">
        <f>ISNUMBER(MATCH(ggPay[[#This Row],[payer]], B$2:$B1670, 0))</f>
        <v>1</v>
      </c>
      <c r="K1671" s="21"/>
      <c r="L1671" s="96"/>
    </row>
    <row r="1672" spans="1:12" hidden="1">
      <c r="A1672" s="108">
        <v>45492.652777777781</v>
      </c>
      <c r="B1672" s="89">
        <v>850</v>
      </c>
      <c r="C1672">
        <v>0</v>
      </c>
      <c r="D1672" s="89">
        <v>500</v>
      </c>
      <c r="E1672" s="89">
        <v>3</v>
      </c>
      <c r="G1672" s="21" t="str">
        <f>INDEX(Partner_details[name], MATCH(ggPay[[#This Row],[payee]], Partner_details[user id], 0))</f>
        <v>Vasak</v>
      </c>
      <c r="H1672" s="21" t="str">
        <f>INDEX(Partner_details[companyName], MATCH(ggPay[[#This Row],[payee]], Partner_details[user id], 0))</f>
        <v>gg cjsc</v>
      </c>
      <c r="I1672" s="21" t="b">
        <f>ISNUMBER(MATCH(ggPay[[#This Row],[payer]], gg_teammates[ID], 0))</f>
        <v>1</v>
      </c>
      <c r="J1672" s="21" t="b">
        <f>ISNUMBER(MATCH(ggPay[[#This Row],[payer]], B$2:$B1671, 0))</f>
        <v>1</v>
      </c>
      <c r="K1672" s="21"/>
      <c r="L1672" s="96"/>
    </row>
    <row r="1673" spans="1:12" hidden="1">
      <c r="A1673" s="108">
        <v>45492.629166666666</v>
      </c>
      <c r="B1673" s="89">
        <v>388226</v>
      </c>
      <c r="C1673">
        <v>0</v>
      </c>
      <c r="D1673" s="89">
        <v>100</v>
      </c>
      <c r="E1673" s="89">
        <v>3</v>
      </c>
      <c r="G1673" s="21" t="str">
        <f>INDEX(Partner_details[name], MATCH(ggPay[[#This Row],[payee]], Partner_details[user id], 0))</f>
        <v>Vasak</v>
      </c>
      <c r="H1673" s="21" t="str">
        <f>INDEX(Partner_details[companyName], MATCH(ggPay[[#This Row],[payee]], Partner_details[user id], 0))</f>
        <v>gg cjsc</v>
      </c>
      <c r="I1673" s="21" t="b">
        <f>ISNUMBER(MATCH(ggPay[[#This Row],[payer]], gg_teammates[ID], 0))</f>
        <v>1</v>
      </c>
      <c r="J1673" s="21" t="b">
        <f>ISNUMBER(MATCH(ggPay[[#This Row],[payer]], B$2:$B1672, 0))</f>
        <v>1</v>
      </c>
      <c r="K1673" s="21"/>
      <c r="L1673" s="96"/>
    </row>
    <row r="1674" spans="1:12" hidden="1">
      <c r="A1674" s="108">
        <v>45492.600694444445</v>
      </c>
      <c r="B1674" s="89">
        <v>59637</v>
      </c>
      <c r="C1674">
        <v>0</v>
      </c>
      <c r="D1674" s="89">
        <v>350</v>
      </c>
      <c r="E1674" s="89">
        <v>3</v>
      </c>
      <c r="G1674" s="21" t="str">
        <f>INDEX(Partner_details[name], MATCH(ggPay[[#This Row],[payee]], Partner_details[user id], 0))</f>
        <v>Vasak</v>
      </c>
      <c r="H1674" s="21" t="str">
        <f>INDEX(Partner_details[companyName], MATCH(ggPay[[#This Row],[payee]], Partner_details[user id], 0))</f>
        <v>gg cjsc</v>
      </c>
      <c r="I1674" s="21" t="b">
        <f>ISNUMBER(MATCH(ggPay[[#This Row],[payer]], gg_teammates[ID], 0))</f>
        <v>0</v>
      </c>
      <c r="J1674" s="21" t="b">
        <f>ISNUMBER(MATCH(ggPay[[#This Row],[payer]], B$2:$B1673, 0))</f>
        <v>1</v>
      </c>
      <c r="K1674" s="21"/>
      <c r="L1674" s="96"/>
    </row>
    <row r="1675" spans="1:12">
      <c r="A1675" s="108">
        <v>45492.583333333336</v>
      </c>
      <c r="B1675" s="89">
        <v>87371</v>
      </c>
      <c r="C1675">
        <v>0</v>
      </c>
      <c r="D1675" s="89">
        <v>300</v>
      </c>
      <c r="E1675" s="89">
        <v>2</v>
      </c>
      <c r="G1675" s="21" t="str">
        <f>INDEX(Partner_details[name], MATCH(ggPay[[#This Row],[payee]], Partner_details[user id], 0))</f>
        <v>Vasak</v>
      </c>
      <c r="H1675" s="21" t="str">
        <f>INDEX(Partner_details[companyName], MATCH(ggPay[[#This Row],[payee]], Partner_details[user id], 0))</f>
        <v>gg cjsc</v>
      </c>
      <c r="I1675" s="21" t="b">
        <f>ISNUMBER(MATCH(ggPay[[#This Row],[payer]], gg_teammates[ID], 0))</f>
        <v>0</v>
      </c>
      <c r="J1675" s="21" t="b">
        <f>ISNUMBER(MATCH(ggPay[[#This Row],[payer]], B$2:$B1674, 0))</f>
        <v>0</v>
      </c>
      <c r="K1675" s="21" t="b">
        <v>1</v>
      </c>
      <c r="L1675" s="96"/>
    </row>
    <row r="1676" spans="1:12">
      <c r="A1676" s="108">
        <v>45492.567361111112</v>
      </c>
      <c r="B1676" s="89">
        <v>30317</v>
      </c>
      <c r="C1676">
        <v>0</v>
      </c>
      <c r="D1676" s="89">
        <v>370</v>
      </c>
      <c r="E1676" s="89">
        <v>2</v>
      </c>
      <c r="G1676" s="21" t="str">
        <f>INDEX(Partner_details[name], MATCH(ggPay[[#This Row],[payee]], Partner_details[user id], 0))</f>
        <v>Vasak</v>
      </c>
      <c r="H1676" s="21" t="str">
        <f>INDEX(Partner_details[companyName], MATCH(ggPay[[#This Row],[payee]], Partner_details[user id], 0))</f>
        <v>gg cjsc</v>
      </c>
      <c r="I1676" s="21" t="b">
        <f>ISNUMBER(MATCH(ggPay[[#This Row],[payer]], gg_teammates[ID], 0))</f>
        <v>0</v>
      </c>
      <c r="J1676" s="21" t="b">
        <f>ISNUMBER(MATCH(ggPay[[#This Row],[payer]], B$2:$B1675, 0))</f>
        <v>0</v>
      </c>
      <c r="K1676" s="21" t="b">
        <v>1</v>
      </c>
      <c r="L1676" s="96"/>
    </row>
    <row r="1677" spans="1:12" hidden="1">
      <c r="A1677" s="108">
        <v>45491.910416666666</v>
      </c>
      <c r="B1677" s="89">
        <v>16429</v>
      </c>
      <c r="C1677">
        <v>0</v>
      </c>
      <c r="D1677" s="89">
        <v>5000</v>
      </c>
      <c r="E1677" s="89">
        <v>3</v>
      </c>
      <c r="G1677" s="21" t="str">
        <f>INDEX(Partner_details[name], MATCH(ggPay[[#This Row],[payee]], Partner_details[user id], 0))</f>
        <v>Vasak</v>
      </c>
      <c r="H1677" s="21" t="str">
        <f>INDEX(Partner_details[companyName], MATCH(ggPay[[#This Row],[payee]], Partner_details[user id], 0))</f>
        <v>gg cjsc</v>
      </c>
      <c r="I1677" s="21" t="b">
        <f>ISNUMBER(MATCH(ggPay[[#This Row],[payer]], gg_teammates[ID], 0))</f>
        <v>0</v>
      </c>
      <c r="J1677" s="21" t="b">
        <f>ISNUMBER(MATCH(ggPay[[#This Row],[payer]], B$2:$B1676, 0))</f>
        <v>0</v>
      </c>
      <c r="K1677" s="21"/>
      <c r="L1677" s="96"/>
    </row>
    <row r="1678" spans="1:12" hidden="1">
      <c r="A1678" s="108">
        <v>45491.910416666666</v>
      </c>
      <c r="B1678" s="89">
        <v>16429</v>
      </c>
      <c r="C1678">
        <v>0</v>
      </c>
      <c r="D1678" s="89">
        <v>5000</v>
      </c>
      <c r="E1678" s="89">
        <v>3</v>
      </c>
      <c r="G1678" s="21" t="str">
        <f>INDEX(Partner_details[name], MATCH(ggPay[[#This Row],[payee]], Partner_details[user id], 0))</f>
        <v>Vasak</v>
      </c>
      <c r="H1678" s="21" t="str">
        <f>INDEX(Partner_details[companyName], MATCH(ggPay[[#This Row],[payee]], Partner_details[user id], 0))</f>
        <v>gg cjsc</v>
      </c>
      <c r="I1678" s="21" t="b">
        <f>ISNUMBER(MATCH(ggPay[[#This Row],[payer]], gg_teammates[ID], 0))</f>
        <v>0</v>
      </c>
      <c r="J1678" s="21" t="b">
        <f>ISNUMBER(MATCH(ggPay[[#This Row],[payer]], B$2:$B1677, 0))</f>
        <v>1</v>
      </c>
      <c r="K1678" s="21"/>
      <c r="L1678" s="96"/>
    </row>
    <row r="1679" spans="1:12" hidden="1">
      <c r="A1679" s="108">
        <v>45491.882638888892</v>
      </c>
      <c r="B1679" s="89">
        <v>617445</v>
      </c>
      <c r="C1679">
        <v>0</v>
      </c>
      <c r="D1679" s="89">
        <v>1000</v>
      </c>
      <c r="E1679" s="89">
        <v>3</v>
      </c>
      <c r="G1679" s="21" t="str">
        <f>INDEX(Partner_details[name], MATCH(ggPay[[#This Row],[payee]], Partner_details[user id], 0))</f>
        <v>Vasak</v>
      </c>
      <c r="H1679" s="21" t="str">
        <f>INDEX(Partner_details[companyName], MATCH(ggPay[[#This Row],[payee]], Partner_details[user id], 0))</f>
        <v>gg cjsc</v>
      </c>
      <c r="I1679" s="21" t="b">
        <f>ISNUMBER(MATCH(ggPay[[#This Row],[payer]], gg_teammates[ID], 0))</f>
        <v>0</v>
      </c>
      <c r="J1679" s="21" t="b">
        <f>ISNUMBER(MATCH(ggPay[[#This Row],[payer]], B$2:$B1678, 0))</f>
        <v>0</v>
      </c>
      <c r="K1679" s="21"/>
      <c r="L1679" s="96"/>
    </row>
    <row r="1680" spans="1:12">
      <c r="A1680" s="108">
        <v>45491.632638888892</v>
      </c>
      <c r="B1680" s="89">
        <v>825186</v>
      </c>
      <c r="C1680">
        <v>0</v>
      </c>
      <c r="D1680" s="89">
        <v>100</v>
      </c>
      <c r="E1680" s="89">
        <v>2</v>
      </c>
      <c r="G1680" s="21" t="str">
        <f>INDEX(Partner_details[name], MATCH(ggPay[[#This Row],[payee]], Partner_details[user id], 0))</f>
        <v>Vasak</v>
      </c>
      <c r="H1680" s="21" t="str">
        <f>INDEX(Partner_details[companyName], MATCH(ggPay[[#This Row],[payee]], Partner_details[user id], 0))</f>
        <v>gg cjsc</v>
      </c>
      <c r="I1680" s="21" t="b">
        <f>ISNUMBER(MATCH(ggPay[[#This Row],[payer]], gg_teammates[ID], 0))</f>
        <v>1</v>
      </c>
      <c r="J1680" s="21" t="b">
        <f>ISNUMBER(MATCH(ggPay[[#This Row],[payer]], B$2:$B1679, 0))</f>
        <v>1</v>
      </c>
      <c r="K1680" s="21"/>
      <c r="L1680" s="96"/>
    </row>
    <row r="1681" spans="1:12">
      <c r="A1681" s="108">
        <v>45491.054861111108</v>
      </c>
      <c r="B1681" s="89">
        <v>194419</v>
      </c>
      <c r="C1681">
        <v>0</v>
      </c>
      <c r="D1681" s="89">
        <v>1000</v>
      </c>
      <c r="E1681" s="89">
        <v>2</v>
      </c>
      <c r="G1681" s="21" t="str">
        <f>INDEX(Partner_details[name], MATCH(ggPay[[#This Row],[payee]], Partner_details[user id], 0))</f>
        <v>Vasak</v>
      </c>
      <c r="H1681" s="21" t="str">
        <f>INDEX(Partner_details[companyName], MATCH(ggPay[[#This Row],[payee]], Partner_details[user id], 0))</f>
        <v>gg cjsc</v>
      </c>
      <c r="I1681" s="21" t="b">
        <f>ISNUMBER(MATCH(ggPay[[#This Row],[payer]], gg_teammates[ID], 0))</f>
        <v>0</v>
      </c>
      <c r="J1681" s="21" t="b">
        <f>ISNUMBER(MATCH(ggPay[[#This Row],[payer]], B$2:$B1680, 0))</f>
        <v>1</v>
      </c>
      <c r="K1681" s="21" t="b">
        <v>1</v>
      </c>
      <c r="L1681" s="96"/>
    </row>
    <row r="1682" spans="1:12">
      <c r="A1682" s="108">
        <v>45490.963888888888</v>
      </c>
      <c r="B1682" s="89">
        <v>69491</v>
      </c>
      <c r="C1682">
        <v>0</v>
      </c>
      <c r="D1682" s="89">
        <v>2000</v>
      </c>
      <c r="E1682" s="89">
        <v>2</v>
      </c>
      <c r="G1682" s="21" t="str">
        <f>INDEX(Partner_details[name], MATCH(ggPay[[#This Row],[payee]], Partner_details[user id], 0))</f>
        <v>Vasak</v>
      </c>
      <c r="H1682" s="21" t="str">
        <f>INDEX(Partner_details[companyName], MATCH(ggPay[[#This Row],[payee]], Partner_details[user id], 0))</f>
        <v>gg cjsc</v>
      </c>
      <c r="I1682" s="21" t="b">
        <f>ISNUMBER(MATCH(ggPay[[#This Row],[payer]], gg_teammates[ID], 0))</f>
        <v>0</v>
      </c>
      <c r="J1682" s="21" t="b">
        <f>ISNUMBER(MATCH(ggPay[[#This Row],[payer]], B$2:$B1681, 0))</f>
        <v>1</v>
      </c>
      <c r="K1682" s="21" t="b">
        <v>1</v>
      </c>
      <c r="L1682" s="96"/>
    </row>
    <row r="1683" spans="1:12">
      <c r="A1683" s="108">
        <v>45490.790277777778</v>
      </c>
      <c r="B1683" s="89">
        <v>2515</v>
      </c>
      <c r="C1683">
        <v>0</v>
      </c>
      <c r="D1683" s="89">
        <v>500</v>
      </c>
      <c r="E1683" s="89">
        <v>2</v>
      </c>
      <c r="G1683" s="21" t="str">
        <f>INDEX(Partner_details[name], MATCH(ggPay[[#This Row],[payee]], Partner_details[user id], 0))</f>
        <v>Vasak</v>
      </c>
      <c r="H1683" s="21" t="str">
        <f>INDEX(Partner_details[companyName], MATCH(ggPay[[#This Row],[payee]], Partner_details[user id], 0))</f>
        <v>gg cjsc</v>
      </c>
      <c r="I1683" s="21" t="b">
        <f>ISNUMBER(MATCH(ggPay[[#This Row],[payer]], gg_teammates[ID], 0))</f>
        <v>0</v>
      </c>
      <c r="J1683" s="21" t="b">
        <f>ISNUMBER(MATCH(ggPay[[#This Row],[payer]], B$2:$B1682, 0))</f>
        <v>0</v>
      </c>
      <c r="K1683" s="21" t="b">
        <v>1</v>
      </c>
      <c r="L1683" s="96"/>
    </row>
    <row r="1684" spans="1:12">
      <c r="A1684" s="108">
        <v>45490.732638888891</v>
      </c>
      <c r="B1684" s="89">
        <v>299967</v>
      </c>
      <c r="C1684">
        <v>0</v>
      </c>
      <c r="D1684" s="89">
        <v>100</v>
      </c>
      <c r="E1684" s="89">
        <v>2</v>
      </c>
      <c r="G1684" s="21" t="str">
        <f>INDEX(Partner_details[name], MATCH(ggPay[[#This Row],[payee]], Partner_details[user id], 0))</f>
        <v>Vasak</v>
      </c>
      <c r="H1684" s="21" t="str">
        <f>INDEX(Partner_details[companyName], MATCH(ggPay[[#This Row],[payee]], Partner_details[user id], 0))</f>
        <v>gg cjsc</v>
      </c>
      <c r="I1684" s="21" t="b">
        <f>ISNUMBER(MATCH(ggPay[[#This Row],[payer]], gg_teammates[ID], 0))</f>
        <v>1</v>
      </c>
      <c r="J1684" s="21" t="b">
        <f>ISNUMBER(MATCH(ggPay[[#This Row],[payer]], B$2:$B1683, 0))</f>
        <v>1</v>
      </c>
      <c r="K1684" s="21"/>
      <c r="L1684" s="96"/>
    </row>
    <row r="1685" spans="1:12" hidden="1">
      <c r="A1685" s="108">
        <v>45490.574305555558</v>
      </c>
      <c r="B1685" s="89">
        <v>59637</v>
      </c>
      <c r="C1685">
        <v>0</v>
      </c>
      <c r="D1685" s="89">
        <v>700</v>
      </c>
      <c r="E1685" s="89">
        <v>3</v>
      </c>
      <c r="G1685" s="21" t="str">
        <f>INDEX(Partner_details[name], MATCH(ggPay[[#This Row],[payee]], Partner_details[user id], 0))</f>
        <v>Vasak</v>
      </c>
      <c r="H1685" s="21" t="str">
        <f>INDEX(Partner_details[companyName], MATCH(ggPay[[#This Row],[payee]], Partner_details[user id], 0))</f>
        <v>gg cjsc</v>
      </c>
      <c r="I1685" s="21" t="b">
        <f>ISNUMBER(MATCH(ggPay[[#This Row],[payer]], gg_teammates[ID], 0))</f>
        <v>0</v>
      </c>
      <c r="J1685" s="21" t="b">
        <f>ISNUMBER(MATCH(ggPay[[#This Row],[payer]], B$2:$B1684, 0))</f>
        <v>1</v>
      </c>
      <c r="K1685" s="21"/>
      <c r="L1685" s="96"/>
    </row>
    <row r="1686" spans="1:12">
      <c r="A1686" s="108">
        <v>45490.527083333334</v>
      </c>
      <c r="B1686" s="89">
        <v>825186</v>
      </c>
      <c r="C1686">
        <v>0</v>
      </c>
      <c r="D1686" s="89">
        <v>500</v>
      </c>
      <c r="E1686" s="89">
        <v>2</v>
      </c>
      <c r="G1686" s="21" t="str">
        <f>INDEX(Partner_details[name], MATCH(ggPay[[#This Row],[payee]], Partner_details[user id], 0))</f>
        <v>Vasak</v>
      </c>
      <c r="H1686" s="21" t="str">
        <f>INDEX(Partner_details[companyName], MATCH(ggPay[[#This Row],[payee]], Partner_details[user id], 0))</f>
        <v>gg cjsc</v>
      </c>
      <c r="I1686" s="21" t="b">
        <f>ISNUMBER(MATCH(ggPay[[#This Row],[payer]], gg_teammates[ID], 0))</f>
        <v>1</v>
      </c>
      <c r="J1686" s="21" t="b">
        <f>ISNUMBER(MATCH(ggPay[[#This Row],[payer]], B$2:$B1685, 0))</f>
        <v>1</v>
      </c>
      <c r="K1686" s="21"/>
      <c r="L1686" s="96"/>
    </row>
    <row r="1687" spans="1:12">
      <c r="A1687" s="108">
        <v>45490.524305555555</v>
      </c>
      <c r="B1687" s="89">
        <v>825186</v>
      </c>
      <c r="C1687">
        <v>0</v>
      </c>
      <c r="D1687" s="89">
        <v>500</v>
      </c>
      <c r="E1687" s="89">
        <v>2</v>
      </c>
      <c r="G1687" s="21" t="str">
        <f>INDEX(Partner_details[name], MATCH(ggPay[[#This Row],[payee]], Partner_details[user id], 0))</f>
        <v>Vasak</v>
      </c>
      <c r="H1687" s="21" t="str">
        <f>INDEX(Partner_details[companyName], MATCH(ggPay[[#This Row],[payee]], Partner_details[user id], 0))</f>
        <v>gg cjsc</v>
      </c>
      <c r="I1687" s="21" t="b">
        <f>ISNUMBER(MATCH(ggPay[[#This Row],[payer]], gg_teammates[ID], 0))</f>
        <v>1</v>
      </c>
      <c r="J1687" s="21" t="b">
        <f>ISNUMBER(MATCH(ggPay[[#This Row],[payer]], B$2:$B1686, 0))</f>
        <v>1</v>
      </c>
      <c r="K1687" s="21"/>
      <c r="L1687" s="96"/>
    </row>
    <row r="1688" spans="1:12">
      <c r="A1688" s="108">
        <v>45490.487500000003</v>
      </c>
      <c r="B1688" s="89">
        <v>84768</v>
      </c>
      <c r="C1688">
        <v>0</v>
      </c>
      <c r="D1688" s="89">
        <v>500</v>
      </c>
      <c r="E1688" s="89">
        <v>2</v>
      </c>
      <c r="G1688" s="21" t="str">
        <f>INDEX(Partner_details[name], MATCH(ggPay[[#This Row],[payee]], Partner_details[user id], 0))</f>
        <v>Vasak</v>
      </c>
      <c r="H1688" s="21" t="str">
        <f>INDEX(Partner_details[companyName], MATCH(ggPay[[#This Row],[payee]], Partner_details[user id], 0))</f>
        <v>gg cjsc</v>
      </c>
      <c r="I1688" s="21" t="b">
        <f>ISNUMBER(MATCH(ggPay[[#This Row],[payer]], gg_teammates[ID], 0))</f>
        <v>0</v>
      </c>
      <c r="J1688" s="21" t="b">
        <f>ISNUMBER(MATCH(ggPay[[#This Row],[payer]], B$2:$B1687, 0))</f>
        <v>0</v>
      </c>
      <c r="K1688" s="21" t="b">
        <v>1</v>
      </c>
      <c r="L1688" s="96"/>
    </row>
    <row r="1689" spans="1:12">
      <c r="A1689" s="108">
        <v>45490.46597222222</v>
      </c>
      <c r="B1689" s="89">
        <v>825186</v>
      </c>
      <c r="C1689">
        <v>0</v>
      </c>
      <c r="D1689" s="89">
        <v>500</v>
      </c>
      <c r="E1689" s="89">
        <v>2</v>
      </c>
      <c r="G1689" s="21" t="str">
        <f>INDEX(Partner_details[name], MATCH(ggPay[[#This Row],[payee]], Partner_details[user id], 0))</f>
        <v>Vasak</v>
      </c>
      <c r="H1689" s="21" t="str">
        <f>INDEX(Partner_details[companyName], MATCH(ggPay[[#This Row],[payee]], Partner_details[user id], 0))</f>
        <v>gg cjsc</v>
      </c>
      <c r="I1689" s="21" t="b">
        <f>ISNUMBER(MATCH(ggPay[[#This Row],[payer]], gg_teammates[ID], 0))</f>
        <v>1</v>
      </c>
      <c r="J1689" s="21" t="b">
        <f>ISNUMBER(MATCH(ggPay[[#This Row],[payer]], B$2:$B1688, 0))</f>
        <v>1</v>
      </c>
      <c r="K1689" s="21"/>
      <c r="L1689" s="96"/>
    </row>
    <row r="1690" spans="1:12">
      <c r="A1690" s="108">
        <v>45490.464583333334</v>
      </c>
      <c r="B1690" s="89">
        <v>825186</v>
      </c>
      <c r="C1690">
        <v>0</v>
      </c>
      <c r="D1690" s="89">
        <v>400</v>
      </c>
      <c r="E1690" s="89">
        <v>2</v>
      </c>
      <c r="G1690" s="21" t="str">
        <f>INDEX(Partner_details[name], MATCH(ggPay[[#This Row],[payee]], Partner_details[user id], 0))</f>
        <v>Vasak</v>
      </c>
      <c r="H1690" s="21" t="str">
        <f>INDEX(Partner_details[companyName], MATCH(ggPay[[#This Row],[payee]], Partner_details[user id], 0))</f>
        <v>gg cjsc</v>
      </c>
      <c r="I1690" s="21" t="b">
        <f>ISNUMBER(MATCH(ggPay[[#This Row],[payer]], gg_teammates[ID], 0))</f>
        <v>1</v>
      </c>
      <c r="J1690" s="21" t="b">
        <f>ISNUMBER(MATCH(ggPay[[#This Row],[payer]], B$2:$B1689, 0))</f>
        <v>1</v>
      </c>
      <c r="K1690" s="21"/>
      <c r="L1690" s="96"/>
    </row>
    <row r="1691" spans="1:12">
      <c r="A1691" s="108">
        <v>45490.454861111109</v>
      </c>
      <c r="B1691" s="89">
        <v>825186</v>
      </c>
      <c r="C1691">
        <v>0</v>
      </c>
      <c r="D1691" s="89">
        <v>200</v>
      </c>
      <c r="E1691" s="89">
        <v>2</v>
      </c>
      <c r="G1691" s="21" t="str">
        <f>INDEX(Partner_details[name], MATCH(ggPay[[#This Row],[payee]], Partner_details[user id], 0))</f>
        <v>Vasak</v>
      </c>
      <c r="H1691" s="21" t="str">
        <f>INDEX(Partner_details[companyName], MATCH(ggPay[[#This Row],[payee]], Partner_details[user id], 0))</f>
        <v>gg cjsc</v>
      </c>
      <c r="I1691" s="21" t="b">
        <f>ISNUMBER(MATCH(ggPay[[#This Row],[payer]], gg_teammates[ID], 0))</f>
        <v>1</v>
      </c>
      <c r="J1691" s="21" t="b">
        <f>ISNUMBER(MATCH(ggPay[[#This Row],[payer]], B$2:$B1690, 0))</f>
        <v>1</v>
      </c>
      <c r="K1691" s="21"/>
      <c r="L1691" s="96"/>
    </row>
    <row r="1692" spans="1:12">
      <c r="A1692" s="108">
        <v>45490.451388888891</v>
      </c>
      <c r="B1692" s="89">
        <v>839</v>
      </c>
      <c r="C1692">
        <v>0</v>
      </c>
      <c r="D1692" s="89">
        <v>500</v>
      </c>
      <c r="E1692" s="89">
        <v>2</v>
      </c>
      <c r="G1692" s="21" t="str">
        <f>INDEX(Partner_details[name], MATCH(ggPay[[#This Row],[payee]], Partner_details[user id], 0))</f>
        <v>Vasak</v>
      </c>
      <c r="H1692" s="21" t="str">
        <f>INDEX(Partner_details[companyName], MATCH(ggPay[[#This Row],[payee]], Partner_details[user id], 0))</f>
        <v>gg cjsc</v>
      </c>
      <c r="I1692" s="21" t="b">
        <f>ISNUMBER(MATCH(ggPay[[#This Row],[payer]], gg_teammates[ID], 0))</f>
        <v>1</v>
      </c>
      <c r="J1692" s="21" t="b">
        <f>ISNUMBER(MATCH(ggPay[[#This Row],[payer]], B$2:$B1691, 0))</f>
        <v>1</v>
      </c>
      <c r="K1692" s="21"/>
      <c r="L1692" s="96"/>
    </row>
    <row r="1693" spans="1:12">
      <c r="A1693" s="108">
        <v>45490.45</v>
      </c>
      <c r="B1693" s="89">
        <v>839</v>
      </c>
      <c r="C1693">
        <v>0</v>
      </c>
      <c r="D1693" s="89">
        <v>500</v>
      </c>
      <c r="E1693" s="89">
        <v>2</v>
      </c>
      <c r="G1693" s="21" t="str">
        <f>INDEX(Partner_details[name], MATCH(ggPay[[#This Row],[payee]], Partner_details[user id], 0))</f>
        <v>Vasak</v>
      </c>
      <c r="H1693" s="21" t="str">
        <f>INDEX(Partner_details[companyName], MATCH(ggPay[[#This Row],[payee]], Partner_details[user id], 0))</f>
        <v>gg cjsc</v>
      </c>
      <c r="I1693" s="21" t="b">
        <f>ISNUMBER(MATCH(ggPay[[#This Row],[payer]], gg_teammates[ID], 0))</f>
        <v>1</v>
      </c>
      <c r="J1693" s="21" t="b">
        <f>ISNUMBER(MATCH(ggPay[[#This Row],[payer]], B$2:$B1692, 0))</f>
        <v>1</v>
      </c>
      <c r="K1693" s="21"/>
      <c r="L1693" s="96"/>
    </row>
    <row r="1694" spans="1:12">
      <c r="A1694" s="108">
        <v>45490.442361111112</v>
      </c>
      <c r="B1694" s="89">
        <v>825186</v>
      </c>
      <c r="C1694">
        <v>0</v>
      </c>
      <c r="D1694" s="89">
        <v>100</v>
      </c>
      <c r="E1694" s="89">
        <v>2</v>
      </c>
      <c r="G1694" s="21" t="str">
        <f>INDEX(Partner_details[name], MATCH(ggPay[[#This Row],[payee]], Partner_details[user id], 0))</f>
        <v>Vasak</v>
      </c>
      <c r="H1694" s="21" t="str">
        <f>INDEX(Partner_details[companyName], MATCH(ggPay[[#This Row],[payee]], Partner_details[user id], 0))</f>
        <v>gg cjsc</v>
      </c>
      <c r="I1694" s="21" t="b">
        <f>ISNUMBER(MATCH(ggPay[[#This Row],[payer]], gg_teammates[ID], 0))</f>
        <v>1</v>
      </c>
      <c r="J1694" s="21" t="b">
        <f>ISNUMBER(MATCH(ggPay[[#This Row],[payer]], B$2:$B1693, 0))</f>
        <v>1</v>
      </c>
      <c r="K1694" s="21"/>
      <c r="L1694" s="96"/>
    </row>
    <row r="1695" spans="1:12" hidden="1">
      <c r="A1695" s="108">
        <v>45490.423611111109</v>
      </c>
      <c r="B1695" s="89">
        <v>774219</v>
      </c>
      <c r="C1695">
        <v>0</v>
      </c>
      <c r="D1695" s="89">
        <v>2000</v>
      </c>
      <c r="E1695" s="89">
        <v>3</v>
      </c>
      <c r="G1695" s="21" t="str">
        <f>INDEX(Partner_details[name], MATCH(ggPay[[#This Row],[payee]], Partner_details[user id], 0))</f>
        <v>Vasak</v>
      </c>
      <c r="H1695" s="21" t="str">
        <f>INDEX(Partner_details[companyName], MATCH(ggPay[[#This Row],[payee]], Partner_details[user id], 0))</f>
        <v>gg cjsc</v>
      </c>
      <c r="I1695" s="21" t="b">
        <f>ISNUMBER(MATCH(ggPay[[#This Row],[payer]], gg_teammates[ID], 0))</f>
        <v>0</v>
      </c>
      <c r="J1695" s="21" t="b">
        <f>ISNUMBER(MATCH(ggPay[[#This Row],[payer]], B$2:$B1694, 0))</f>
        <v>1</v>
      </c>
      <c r="K1695" s="21"/>
      <c r="L1695" s="96"/>
    </row>
    <row r="1696" spans="1:12">
      <c r="A1696" s="108">
        <v>45490.397222222222</v>
      </c>
      <c r="B1696" s="89">
        <v>483651</v>
      </c>
      <c r="C1696">
        <v>0</v>
      </c>
      <c r="D1696" s="89">
        <v>1000</v>
      </c>
      <c r="E1696" s="89">
        <v>2</v>
      </c>
      <c r="G1696" s="21" t="str">
        <f>INDEX(Partner_details[name], MATCH(ggPay[[#This Row],[payee]], Partner_details[user id], 0))</f>
        <v>Vasak</v>
      </c>
      <c r="H1696" s="21" t="str">
        <f>INDEX(Partner_details[companyName], MATCH(ggPay[[#This Row],[payee]], Partner_details[user id], 0))</f>
        <v>gg cjsc</v>
      </c>
      <c r="I1696" s="21" t="b">
        <f>ISNUMBER(MATCH(ggPay[[#This Row],[payer]], gg_teammates[ID], 0))</f>
        <v>0</v>
      </c>
      <c r="J1696" s="21" t="b">
        <f>ISNUMBER(MATCH(ggPay[[#This Row],[payer]], B$2:$B1695, 0))</f>
        <v>1</v>
      </c>
      <c r="K1696" s="21" t="b">
        <v>1</v>
      </c>
      <c r="L1696" s="96"/>
    </row>
    <row r="1697" spans="1:12">
      <c r="A1697" s="108">
        <v>45489.948611111111</v>
      </c>
      <c r="B1697" s="89">
        <v>169979</v>
      </c>
      <c r="C1697">
        <v>0</v>
      </c>
      <c r="D1697" s="89">
        <v>1500</v>
      </c>
      <c r="E1697" s="89">
        <v>2</v>
      </c>
      <c r="G1697" s="21" t="str">
        <f>INDEX(Partner_details[name], MATCH(ggPay[[#This Row],[payee]], Partner_details[user id], 0))</f>
        <v>Vasak</v>
      </c>
      <c r="H1697" s="21" t="str">
        <f>INDEX(Partner_details[companyName], MATCH(ggPay[[#This Row],[payee]], Partner_details[user id], 0))</f>
        <v>gg cjsc</v>
      </c>
      <c r="I1697" s="21" t="b">
        <f>ISNUMBER(MATCH(ggPay[[#This Row],[payer]], gg_teammates[ID], 0))</f>
        <v>0</v>
      </c>
      <c r="J1697" s="21" t="b">
        <f>ISNUMBER(MATCH(ggPay[[#This Row],[payer]], B$2:$B1696, 0))</f>
        <v>1</v>
      </c>
      <c r="K1697" s="21" t="b">
        <v>1</v>
      </c>
      <c r="L1697" s="96"/>
    </row>
    <row r="1698" spans="1:12">
      <c r="A1698" s="108">
        <v>45489.947916666664</v>
      </c>
      <c r="B1698" s="89">
        <v>1155057</v>
      </c>
      <c r="C1698">
        <v>0</v>
      </c>
      <c r="D1698" s="89">
        <v>3000</v>
      </c>
      <c r="E1698" s="89">
        <v>2</v>
      </c>
      <c r="G1698" s="21" t="str">
        <f>INDEX(Partner_details[name], MATCH(ggPay[[#This Row],[payee]], Partner_details[user id], 0))</f>
        <v>Vasak</v>
      </c>
      <c r="H1698" s="21" t="str">
        <f>INDEX(Partner_details[companyName], MATCH(ggPay[[#This Row],[payee]], Partner_details[user id], 0))</f>
        <v>gg cjsc</v>
      </c>
      <c r="I1698" s="21" t="b">
        <f>ISNUMBER(MATCH(ggPay[[#This Row],[payer]], gg_teammates[ID], 0))</f>
        <v>0</v>
      </c>
      <c r="J1698" s="21" t="b">
        <f>ISNUMBER(MATCH(ggPay[[#This Row],[payer]], B$2:$B1697, 0))</f>
        <v>1</v>
      </c>
      <c r="K1698" s="21" t="b">
        <v>1</v>
      </c>
      <c r="L1698" s="96"/>
    </row>
    <row r="1699" spans="1:12">
      <c r="A1699" s="108">
        <v>45489.879166666666</v>
      </c>
      <c r="B1699" s="89">
        <v>657873</v>
      </c>
      <c r="C1699">
        <v>0</v>
      </c>
      <c r="D1699" s="89">
        <v>300</v>
      </c>
      <c r="E1699" s="89">
        <v>2</v>
      </c>
      <c r="G1699" s="21" t="str">
        <f>INDEX(Partner_details[name], MATCH(ggPay[[#This Row],[payee]], Partner_details[user id], 0))</f>
        <v>Vasak</v>
      </c>
      <c r="H1699" s="21" t="str">
        <f>INDEX(Partner_details[companyName], MATCH(ggPay[[#This Row],[payee]], Partner_details[user id], 0))</f>
        <v>gg cjsc</v>
      </c>
      <c r="I1699" s="21" t="b">
        <f>ISNUMBER(MATCH(ggPay[[#This Row],[payer]], gg_teammates[ID], 0))</f>
        <v>0</v>
      </c>
      <c r="J1699" s="21" t="b">
        <f>ISNUMBER(MATCH(ggPay[[#This Row],[payer]], B$2:$B1698, 0))</f>
        <v>1</v>
      </c>
      <c r="K1699" s="21" t="b">
        <v>1</v>
      </c>
      <c r="L1699" s="96"/>
    </row>
    <row r="1700" spans="1:12" hidden="1">
      <c r="A1700" s="108">
        <v>45489.863194444442</v>
      </c>
      <c r="B1700" s="89">
        <v>115192</v>
      </c>
      <c r="C1700">
        <v>0</v>
      </c>
      <c r="D1700" s="89">
        <v>3000</v>
      </c>
      <c r="E1700" s="89">
        <v>3</v>
      </c>
      <c r="G1700" s="21" t="str">
        <f>INDEX(Partner_details[name], MATCH(ggPay[[#This Row],[payee]], Partner_details[user id], 0))</f>
        <v>Vasak</v>
      </c>
      <c r="H1700" s="21" t="str">
        <f>INDEX(Partner_details[companyName], MATCH(ggPay[[#This Row],[payee]], Partner_details[user id], 0))</f>
        <v>gg cjsc</v>
      </c>
      <c r="I1700" s="21" t="b">
        <f>ISNUMBER(MATCH(ggPay[[#This Row],[payer]], gg_teammates[ID], 0))</f>
        <v>0</v>
      </c>
      <c r="J1700" s="21" t="b">
        <f>ISNUMBER(MATCH(ggPay[[#This Row],[payer]], B$2:$B1699, 0))</f>
        <v>0</v>
      </c>
      <c r="K1700" s="21"/>
      <c r="L1700" s="96"/>
    </row>
    <row r="1701" spans="1:12" hidden="1">
      <c r="A1701" s="108">
        <v>45489.863194444442</v>
      </c>
      <c r="B1701" s="89">
        <v>115192</v>
      </c>
      <c r="C1701">
        <v>0</v>
      </c>
      <c r="D1701" s="89">
        <v>3000</v>
      </c>
      <c r="E1701" s="89">
        <v>3</v>
      </c>
      <c r="G1701" s="21" t="str">
        <f>INDEX(Partner_details[name], MATCH(ggPay[[#This Row],[payee]], Partner_details[user id], 0))</f>
        <v>Vasak</v>
      </c>
      <c r="H1701" s="21" t="str">
        <f>INDEX(Partner_details[companyName], MATCH(ggPay[[#This Row],[payee]], Partner_details[user id], 0))</f>
        <v>gg cjsc</v>
      </c>
      <c r="I1701" s="21" t="b">
        <f>ISNUMBER(MATCH(ggPay[[#This Row],[payer]], gg_teammates[ID], 0))</f>
        <v>0</v>
      </c>
      <c r="J1701" s="21" t="b">
        <f>ISNUMBER(MATCH(ggPay[[#This Row],[payer]], B$2:$B1700, 0))</f>
        <v>1</v>
      </c>
      <c r="K1701" s="21"/>
      <c r="L1701" s="96"/>
    </row>
    <row r="1702" spans="1:12" hidden="1">
      <c r="A1702" s="108">
        <v>45489.763888888891</v>
      </c>
      <c r="B1702" s="89">
        <v>160705</v>
      </c>
      <c r="C1702">
        <v>0</v>
      </c>
      <c r="D1702" s="89">
        <v>1000</v>
      </c>
      <c r="E1702" s="89">
        <v>3</v>
      </c>
      <c r="G1702" s="21" t="str">
        <f>INDEX(Partner_details[name], MATCH(ggPay[[#This Row],[payee]], Partner_details[user id], 0))</f>
        <v>Vasak</v>
      </c>
      <c r="H1702" s="21" t="str">
        <f>INDEX(Partner_details[companyName], MATCH(ggPay[[#This Row],[payee]], Partner_details[user id], 0))</f>
        <v>gg cjsc</v>
      </c>
      <c r="I1702" s="21" t="b">
        <f>ISNUMBER(MATCH(ggPay[[#This Row],[payer]], gg_teammates[ID], 0))</f>
        <v>0</v>
      </c>
      <c r="J1702" s="21" t="b">
        <f>ISNUMBER(MATCH(ggPay[[#This Row],[payer]], B$2:$B1701, 0))</f>
        <v>0</v>
      </c>
      <c r="K1702" s="21"/>
      <c r="L1702" s="96"/>
    </row>
    <row r="1703" spans="1:12">
      <c r="A1703" s="108">
        <v>45489.738888888889</v>
      </c>
      <c r="B1703" s="89">
        <v>372605</v>
      </c>
      <c r="C1703">
        <v>0</v>
      </c>
      <c r="D1703" s="89">
        <v>1000</v>
      </c>
      <c r="E1703" s="89">
        <v>2</v>
      </c>
      <c r="G1703" s="21" t="str">
        <f>INDEX(Partner_details[name], MATCH(ggPay[[#This Row],[payee]], Partner_details[user id], 0))</f>
        <v>Vasak</v>
      </c>
      <c r="H1703" s="21" t="str">
        <f>INDEX(Partner_details[companyName], MATCH(ggPay[[#This Row],[payee]], Partner_details[user id], 0))</f>
        <v>gg cjsc</v>
      </c>
      <c r="I1703" s="21" t="b">
        <f>ISNUMBER(MATCH(ggPay[[#This Row],[payer]], gg_teammates[ID], 0))</f>
        <v>0</v>
      </c>
      <c r="J1703" s="21" t="b">
        <f>ISNUMBER(MATCH(ggPay[[#This Row],[payer]], B$2:$B1702, 0))</f>
        <v>0</v>
      </c>
      <c r="K1703" s="21" t="b">
        <v>1</v>
      </c>
      <c r="L1703" s="96"/>
    </row>
    <row r="1704" spans="1:12">
      <c r="A1704" s="108">
        <v>45489.71597222222</v>
      </c>
      <c r="B1704" s="89">
        <v>325453</v>
      </c>
      <c r="C1704">
        <v>0</v>
      </c>
      <c r="D1704" s="89">
        <v>100</v>
      </c>
      <c r="E1704" s="89">
        <v>2</v>
      </c>
      <c r="G1704" s="21" t="str">
        <f>INDEX(Partner_details[name], MATCH(ggPay[[#This Row],[payee]], Partner_details[user id], 0))</f>
        <v>Vasak</v>
      </c>
      <c r="H1704" s="21" t="str">
        <f>INDEX(Partner_details[companyName], MATCH(ggPay[[#This Row],[payee]], Partner_details[user id], 0))</f>
        <v>gg cjsc</v>
      </c>
      <c r="I1704" s="21" t="b">
        <f>ISNUMBER(MATCH(ggPay[[#This Row],[payer]], gg_teammates[ID], 0))</f>
        <v>1</v>
      </c>
      <c r="J1704" s="21" t="b">
        <f>ISNUMBER(MATCH(ggPay[[#This Row],[payer]], B$2:$B1703, 0))</f>
        <v>1</v>
      </c>
      <c r="K1704" s="21"/>
      <c r="L1704" s="96"/>
    </row>
    <row r="1705" spans="1:12">
      <c r="A1705" s="108">
        <v>45489.656944444447</v>
      </c>
      <c r="B1705" s="89">
        <v>825186</v>
      </c>
      <c r="C1705">
        <v>0</v>
      </c>
      <c r="D1705" s="89">
        <v>100</v>
      </c>
      <c r="E1705" s="89">
        <v>2</v>
      </c>
      <c r="G1705" s="21" t="str">
        <f>INDEX(Partner_details[name], MATCH(ggPay[[#This Row],[payee]], Partner_details[user id], 0))</f>
        <v>Vasak</v>
      </c>
      <c r="H1705" s="21" t="str">
        <f>INDEX(Partner_details[companyName], MATCH(ggPay[[#This Row],[payee]], Partner_details[user id], 0))</f>
        <v>gg cjsc</v>
      </c>
      <c r="I1705" s="21" t="b">
        <f>ISNUMBER(MATCH(ggPay[[#This Row],[payer]], gg_teammates[ID], 0))</f>
        <v>1</v>
      </c>
      <c r="J1705" s="21" t="b">
        <f>ISNUMBER(MATCH(ggPay[[#This Row],[payer]], B$2:$B1704, 0))</f>
        <v>1</v>
      </c>
      <c r="K1705" s="21"/>
      <c r="L1705" s="96"/>
    </row>
    <row r="1706" spans="1:12">
      <c r="A1706" s="108">
        <v>45489.445138888892</v>
      </c>
      <c r="B1706" s="89">
        <v>145849</v>
      </c>
      <c r="C1706">
        <v>0</v>
      </c>
      <c r="D1706" s="89">
        <v>500</v>
      </c>
      <c r="E1706" s="89">
        <v>2</v>
      </c>
      <c r="G1706" s="21" t="str">
        <f>INDEX(Partner_details[name], MATCH(ggPay[[#This Row],[payee]], Partner_details[user id], 0))</f>
        <v>Vasak</v>
      </c>
      <c r="H1706" s="21" t="str">
        <f>INDEX(Partner_details[companyName], MATCH(ggPay[[#This Row],[payee]], Partner_details[user id], 0))</f>
        <v>gg cjsc</v>
      </c>
      <c r="I1706" s="21" t="b">
        <f>ISNUMBER(MATCH(ggPay[[#This Row],[payer]], gg_teammates[ID], 0))</f>
        <v>0</v>
      </c>
      <c r="J1706" s="21" t="b">
        <f>ISNUMBER(MATCH(ggPay[[#This Row],[payer]], B$2:$B1705, 0))</f>
        <v>1</v>
      </c>
      <c r="K1706" s="21" t="b">
        <v>1</v>
      </c>
      <c r="L1706" s="96"/>
    </row>
    <row r="1707" spans="1:12">
      <c r="A1707" s="108">
        <v>45488.904861111114</v>
      </c>
      <c r="B1707" s="89">
        <v>341299</v>
      </c>
      <c r="C1707">
        <v>0</v>
      </c>
      <c r="D1707" s="89">
        <v>4000</v>
      </c>
      <c r="E1707" s="89">
        <v>2</v>
      </c>
      <c r="G1707" s="21" t="str">
        <f>INDEX(Partner_details[name], MATCH(ggPay[[#This Row],[payee]], Partner_details[user id], 0))</f>
        <v>Vasak</v>
      </c>
      <c r="H1707" s="21" t="str">
        <f>INDEX(Partner_details[companyName], MATCH(ggPay[[#This Row],[payee]], Partner_details[user id], 0))</f>
        <v>gg cjsc</v>
      </c>
      <c r="I1707" s="21" t="b">
        <f>ISNUMBER(MATCH(ggPay[[#This Row],[payer]], gg_teammates[ID], 0))</f>
        <v>0</v>
      </c>
      <c r="J1707" s="21" t="b">
        <f>ISNUMBER(MATCH(ggPay[[#This Row],[payer]], B$2:$B1706, 0))</f>
        <v>0</v>
      </c>
      <c r="K1707" s="21" t="b">
        <v>1</v>
      </c>
      <c r="L1707" s="96"/>
    </row>
    <row r="1708" spans="1:12">
      <c r="A1708" s="108">
        <v>45488.868750000001</v>
      </c>
      <c r="B1708" s="89">
        <v>232956</v>
      </c>
      <c r="C1708">
        <v>0</v>
      </c>
      <c r="D1708" s="89">
        <v>3000</v>
      </c>
      <c r="E1708" s="89">
        <v>2</v>
      </c>
      <c r="G1708" s="21" t="str">
        <f>INDEX(Partner_details[name], MATCH(ggPay[[#This Row],[payee]], Partner_details[user id], 0))</f>
        <v>Vasak</v>
      </c>
      <c r="H1708" s="21" t="str">
        <f>INDEX(Partner_details[companyName], MATCH(ggPay[[#This Row],[payee]], Partner_details[user id], 0))</f>
        <v>gg cjsc</v>
      </c>
      <c r="I1708" s="21" t="b">
        <f>ISNUMBER(MATCH(ggPay[[#This Row],[payer]], gg_teammates[ID], 0))</f>
        <v>0</v>
      </c>
      <c r="J1708" s="21" t="b">
        <f>ISNUMBER(MATCH(ggPay[[#This Row],[payer]], B$2:$B1707, 0))</f>
        <v>1</v>
      </c>
      <c r="K1708" s="21" t="b">
        <v>1</v>
      </c>
      <c r="L1708" s="96"/>
    </row>
    <row r="1709" spans="1:12">
      <c r="A1709" s="108">
        <v>45488.857638888891</v>
      </c>
      <c r="B1709" s="89">
        <v>657873</v>
      </c>
      <c r="C1709">
        <v>0</v>
      </c>
      <c r="D1709" s="89">
        <v>500</v>
      </c>
      <c r="E1709" s="89">
        <v>2</v>
      </c>
      <c r="G1709" s="21" t="str">
        <f>INDEX(Partner_details[name], MATCH(ggPay[[#This Row],[payee]], Partner_details[user id], 0))</f>
        <v>Vasak</v>
      </c>
      <c r="H1709" s="21" t="str">
        <f>INDEX(Partner_details[companyName], MATCH(ggPay[[#This Row],[payee]], Partner_details[user id], 0))</f>
        <v>gg cjsc</v>
      </c>
      <c r="I1709" s="21" t="b">
        <f>ISNUMBER(MATCH(ggPay[[#This Row],[payer]], gg_teammates[ID], 0))</f>
        <v>0</v>
      </c>
      <c r="J1709" s="21" t="b">
        <f>ISNUMBER(MATCH(ggPay[[#This Row],[payer]], B$2:$B1708, 0))</f>
        <v>1</v>
      </c>
      <c r="K1709" s="21" t="b">
        <v>1</v>
      </c>
      <c r="L1709" s="96"/>
    </row>
    <row r="1710" spans="1:12" hidden="1">
      <c r="A1710" s="108">
        <v>45488.818749999999</v>
      </c>
      <c r="B1710" s="89">
        <v>55131</v>
      </c>
      <c r="C1710">
        <v>0</v>
      </c>
      <c r="D1710" s="89">
        <v>300</v>
      </c>
      <c r="E1710" s="89">
        <v>3</v>
      </c>
      <c r="G1710" s="21" t="str">
        <f>INDEX(Partner_details[name], MATCH(ggPay[[#This Row],[payee]], Partner_details[user id], 0))</f>
        <v>Vasak</v>
      </c>
      <c r="H1710" s="21" t="str">
        <f>INDEX(Partner_details[companyName], MATCH(ggPay[[#This Row],[payee]], Partner_details[user id], 0))</f>
        <v>gg cjsc</v>
      </c>
      <c r="I1710" s="21" t="b">
        <f>ISNUMBER(MATCH(ggPay[[#This Row],[payer]], gg_teammates[ID], 0))</f>
        <v>0</v>
      </c>
      <c r="J1710" s="21" t="b">
        <f>ISNUMBER(MATCH(ggPay[[#This Row],[payer]], B$2:$B1709, 0))</f>
        <v>0</v>
      </c>
      <c r="K1710" s="21"/>
      <c r="L1710" s="96"/>
    </row>
    <row r="1711" spans="1:12" hidden="1">
      <c r="A1711" s="108">
        <v>45488.818055555559</v>
      </c>
      <c r="B1711" s="89">
        <v>55131</v>
      </c>
      <c r="C1711">
        <v>0</v>
      </c>
      <c r="D1711" s="89">
        <v>500</v>
      </c>
      <c r="E1711" s="89">
        <v>3</v>
      </c>
      <c r="G1711" s="21" t="str">
        <f>INDEX(Partner_details[name], MATCH(ggPay[[#This Row],[payee]], Partner_details[user id], 0))</f>
        <v>Vasak</v>
      </c>
      <c r="H1711" s="21" t="str">
        <f>INDEX(Partner_details[companyName], MATCH(ggPay[[#This Row],[payee]], Partner_details[user id], 0))</f>
        <v>gg cjsc</v>
      </c>
      <c r="I1711" s="21" t="b">
        <f>ISNUMBER(MATCH(ggPay[[#This Row],[payer]], gg_teammates[ID], 0))</f>
        <v>0</v>
      </c>
      <c r="J1711" s="21" t="b">
        <f>ISNUMBER(MATCH(ggPay[[#This Row],[payer]], B$2:$B1710, 0))</f>
        <v>1</v>
      </c>
      <c r="K1711" s="21"/>
      <c r="L1711" s="96"/>
    </row>
    <row r="1712" spans="1:12">
      <c r="A1712" s="108">
        <v>45488.67083333333</v>
      </c>
      <c r="B1712" s="89">
        <v>839</v>
      </c>
      <c r="C1712">
        <v>0</v>
      </c>
      <c r="D1712" s="89">
        <v>1000</v>
      </c>
      <c r="E1712" s="89">
        <v>2</v>
      </c>
      <c r="G1712" s="21" t="str">
        <f>INDEX(Partner_details[name], MATCH(ggPay[[#This Row],[payee]], Partner_details[user id], 0))</f>
        <v>Vasak</v>
      </c>
      <c r="H1712" s="21" t="str">
        <f>INDEX(Partner_details[companyName], MATCH(ggPay[[#This Row],[payee]], Partner_details[user id], 0))</f>
        <v>gg cjsc</v>
      </c>
      <c r="I1712" s="21" t="b">
        <f>ISNUMBER(MATCH(ggPay[[#This Row],[payer]], gg_teammates[ID], 0))</f>
        <v>1</v>
      </c>
      <c r="J1712" s="21" t="b">
        <f>ISNUMBER(MATCH(ggPay[[#This Row],[payer]], B$2:$B1711, 0))</f>
        <v>1</v>
      </c>
      <c r="K1712" s="21"/>
      <c r="L1712" s="96"/>
    </row>
    <row r="1713" spans="1:12">
      <c r="A1713" s="108">
        <v>45488.665277777778</v>
      </c>
      <c r="B1713" s="89">
        <v>839</v>
      </c>
      <c r="C1713">
        <v>0</v>
      </c>
      <c r="D1713" s="89">
        <v>500</v>
      </c>
      <c r="E1713" s="89">
        <v>2</v>
      </c>
      <c r="G1713" s="21" t="str">
        <f>INDEX(Partner_details[name], MATCH(ggPay[[#This Row],[payee]], Partner_details[user id], 0))</f>
        <v>Vasak</v>
      </c>
      <c r="H1713" s="21" t="str">
        <f>INDEX(Partner_details[companyName], MATCH(ggPay[[#This Row],[payee]], Partner_details[user id], 0))</f>
        <v>gg cjsc</v>
      </c>
      <c r="I1713" s="21" t="b">
        <f>ISNUMBER(MATCH(ggPay[[#This Row],[payer]], gg_teammates[ID], 0))</f>
        <v>1</v>
      </c>
      <c r="J1713" s="21" t="b">
        <f>ISNUMBER(MATCH(ggPay[[#This Row],[payer]], B$2:$B1712, 0))</f>
        <v>1</v>
      </c>
      <c r="K1713" s="21"/>
      <c r="L1713" s="96"/>
    </row>
    <row r="1714" spans="1:12">
      <c r="A1714" s="108">
        <v>45488.655555555553</v>
      </c>
      <c r="B1714" s="89">
        <v>825186</v>
      </c>
      <c r="C1714">
        <v>0</v>
      </c>
      <c r="D1714" s="89">
        <v>100</v>
      </c>
      <c r="E1714" s="89">
        <v>2</v>
      </c>
      <c r="G1714" s="21" t="str">
        <f>INDEX(Partner_details[name], MATCH(ggPay[[#This Row],[payee]], Partner_details[user id], 0))</f>
        <v>Vasak</v>
      </c>
      <c r="H1714" s="21" t="str">
        <f>INDEX(Partner_details[companyName], MATCH(ggPay[[#This Row],[payee]], Partner_details[user id], 0))</f>
        <v>gg cjsc</v>
      </c>
      <c r="I1714" s="21" t="b">
        <f>ISNUMBER(MATCH(ggPay[[#This Row],[payer]], gg_teammates[ID], 0))</f>
        <v>1</v>
      </c>
      <c r="J1714" s="21" t="b">
        <f>ISNUMBER(MATCH(ggPay[[#This Row],[payer]], B$2:$B1713, 0))</f>
        <v>1</v>
      </c>
      <c r="K1714" s="21"/>
      <c r="L1714" s="96"/>
    </row>
    <row r="1715" spans="1:12">
      <c r="A1715" s="108">
        <v>45488.625</v>
      </c>
      <c r="B1715" s="89">
        <v>826101</v>
      </c>
      <c r="C1715">
        <v>0</v>
      </c>
      <c r="D1715" s="89">
        <v>1000</v>
      </c>
      <c r="E1715" s="89">
        <v>2</v>
      </c>
      <c r="G1715" s="21" t="str">
        <f>INDEX(Partner_details[name], MATCH(ggPay[[#This Row],[payee]], Partner_details[user id], 0))</f>
        <v>Vasak</v>
      </c>
      <c r="H1715" s="21" t="str">
        <f>INDEX(Partner_details[companyName], MATCH(ggPay[[#This Row],[payee]], Partner_details[user id], 0))</f>
        <v>gg cjsc</v>
      </c>
      <c r="I1715" s="21" t="b">
        <f>ISNUMBER(MATCH(ggPay[[#This Row],[payer]], gg_teammates[ID], 0))</f>
        <v>0</v>
      </c>
      <c r="J1715" s="21" t="b">
        <f>ISNUMBER(MATCH(ggPay[[#This Row],[payer]], B$2:$B1714, 0))</f>
        <v>0</v>
      </c>
      <c r="K1715" s="21" t="b">
        <v>1</v>
      </c>
      <c r="L1715" s="96"/>
    </row>
  </sheetData>
  <conditionalFormatting sqref="E1:E1518 E1716:E1048576">
    <cfRule type="cellIs" dxfId="82" priority="4" operator="equal">
      <formula>3</formula>
    </cfRule>
  </conditionalFormatting>
  <conditionalFormatting sqref="I1:I1048576">
    <cfRule type="cellIs" dxfId="81" priority="9" operator="equal">
      <formula>TRUE</formula>
    </cfRule>
  </conditionalFormatting>
  <conditionalFormatting sqref="J1:J1048576">
    <cfRule type="cellIs" dxfId="80" priority="8" operator="equal">
      <formula>TRUE</formula>
    </cfRule>
  </conditionalFormatting>
  <conditionalFormatting sqref="B1589:B1715">
    <cfRule type="duplicateValues" dxfId="79" priority="1"/>
  </conditionalFormatting>
  <pageMargins left="0.7" right="0.7" top="0.75" bottom="0.75" header="0.3" footer="0.3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1E7E59-B2CD-4598-BFEF-2914130F918B}">
  <dimension ref="A1:H6956"/>
  <sheetViews>
    <sheetView workbookViewId="0">
      <selection activeCell="F5" sqref="F5"/>
    </sheetView>
  </sheetViews>
  <sheetFormatPr defaultRowHeight="15"/>
  <cols>
    <col min="1" max="1" width="39.5703125" bestFit="1" customWidth="1"/>
    <col min="4" max="4" width="13.42578125" bestFit="1" customWidth="1"/>
  </cols>
  <sheetData>
    <row r="1" spans="1:8">
      <c r="A1" s="100" t="s">
        <v>555</v>
      </c>
      <c r="B1" s="100" t="s">
        <v>5910</v>
      </c>
      <c r="C1" s="100" t="s">
        <v>18224</v>
      </c>
      <c r="D1" s="100" t="s">
        <v>7958</v>
      </c>
      <c r="E1" s="100" t="s">
        <v>18225</v>
      </c>
      <c r="F1" s="100" t="s">
        <v>5909</v>
      </c>
      <c r="G1" s="100" t="s">
        <v>16735</v>
      </c>
      <c r="H1" s="100" t="s">
        <v>5912</v>
      </c>
    </row>
    <row r="2" spans="1:8">
      <c r="A2" s="89" t="s">
        <v>7962</v>
      </c>
      <c r="B2" s="89">
        <v>300</v>
      </c>
      <c r="C2" s="89" t="s">
        <v>361</v>
      </c>
      <c r="D2" s="89" t="s">
        <v>7963</v>
      </c>
      <c r="E2" s="89" t="s">
        <v>18226</v>
      </c>
      <c r="F2" s="93" t="s">
        <v>369</v>
      </c>
      <c r="G2" s="93" t="s">
        <v>369</v>
      </c>
      <c r="H2" s="93" t="s">
        <v>369</v>
      </c>
    </row>
    <row r="3" spans="1:8">
      <c r="A3" s="89" t="s">
        <v>7964</v>
      </c>
      <c r="B3" s="89">
        <v>300</v>
      </c>
      <c r="C3" s="89" t="s">
        <v>564</v>
      </c>
      <c r="D3" s="89" t="s">
        <v>7963</v>
      </c>
      <c r="E3" s="89" t="s">
        <v>18226</v>
      </c>
      <c r="F3" s="93" t="s">
        <v>369</v>
      </c>
      <c r="G3" s="93" t="s">
        <v>369</v>
      </c>
      <c r="H3" s="93" t="s">
        <v>369</v>
      </c>
    </row>
    <row r="4" spans="1:8">
      <c r="A4" s="89" t="s">
        <v>7966</v>
      </c>
      <c r="B4" s="89">
        <v>300</v>
      </c>
      <c r="C4" s="89" t="s">
        <v>564</v>
      </c>
      <c r="D4" s="89" t="s">
        <v>7963</v>
      </c>
      <c r="E4" s="89" t="s">
        <v>18227</v>
      </c>
      <c r="F4" s="93" t="s">
        <v>369</v>
      </c>
      <c r="G4" s="93" t="s">
        <v>369</v>
      </c>
      <c r="H4" s="93" t="s">
        <v>369</v>
      </c>
    </row>
    <row r="5" spans="1:8">
      <c r="A5" s="89" t="s">
        <v>7968</v>
      </c>
      <c r="B5" s="89">
        <v>100</v>
      </c>
      <c r="C5" s="89" t="s">
        <v>361</v>
      </c>
      <c r="D5" s="89" t="s">
        <v>7963</v>
      </c>
      <c r="E5" s="89" t="s">
        <v>18228</v>
      </c>
      <c r="F5" s="93" t="s">
        <v>369</v>
      </c>
      <c r="G5" s="93" t="s">
        <v>369</v>
      </c>
      <c r="H5" s="93" t="s">
        <v>369</v>
      </c>
    </row>
    <row r="6" spans="1:8">
      <c r="A6" s="89" t="s">
        <v>7969</v>
      </c>
      <c r="B6" s="89">
        <v>500</v>
      </c>
      <c r="C6" s="89" t="s">
        <v>564</v>
      </c>
      <c r="D6" s="89" t="s">
        <v>7963</v>
      </c>
      <c r="E6" s="89" t="s">
        <v>18229</v>
      </c>
      <c r="F6" s="93" t="s">
        <v>369</v>
      </c>
      <c r="G6" s="93" t="s">
        <v>369</v>
      </c>
      <c r="H6" s="93" t="s">
        <v>369</v>
      </c>
    </row>
    <row r="7" spans="1:8">
      <c r="A7" s="89" t="s">
        <v>7971</v>
      </c>
      <c r="B7" s="89">
        <v>500</v>
      </c>
      <c r="C7" s="89" t="s">
        <v>564</v>
      </c>
      <c r="D7" s="89" t="s">
        <v>7963</v>
      </c>
      <c r="E7" s="89" t="s">
        <v>18230</v>
      </c>
      <c r="F7" s="93" t="s">
        <v>369</v>
      </c>
      <c r="G7" s="93" t="s">
        <v>369</v>
      </c>
      <c r="H7" s="93" t="s">
        <v>369</v>
      </c>
    </row>
    <row r="8" spans="1:8">
      <c r="A8" s="89" t="s">
        <v>7973</v>
      </c>
      <c r="B8" s="89">
        <v>100</v>
      </c>
      <c r="C8" s="89" t="s">
        <v>3751</v>
      </c>
      <c r="D8" s="89" t="s">
        <v>7974</v>
      </c>
      <c r="E8" s="89" t="s">
        <v>18231</v>
      </c>
      <c r="F8" s="93" t="s">
        <v>369</v>
      </c>
      <c r="G8" s="93" t="s">
        <v>369</v>
      </c>
      <c r="H8" s="93" t="s">
        <v>369</v>
      </c>
    </row>
    <row r="9" spans="1:8">
      <c r="A9" s="89" t="s">
        <v>3335</v>
      </c>
      <c r="B9" s="89">
        <v>2000</v>
      </c>
      <c r="C9" s="89" t="s">
        <v>361</v>
      </c>
      <c r="D9" s="89" t="s">
        <v>18232</v>
      </c>
      <c r="E9" s="89" t="s">
        <v>18233</v>
      </c>
      <c r="F9" s="93" t="s">
        <v>369</v>
      </c>
      <c r="G9" s="93" t="s">
        <v>369</v>
      </c>
      <c r="H9" s="93" t="s">
        <v>369</v>
      </c>
    </row>
    <row r="10" spans="1:8">
      <c r="A10" s="89" t="s">
        <v>6145</v>
      </c>
      <c r="B10" s="89">
        <v>1000</v>
      </c>
      <c r="C10" s="89" t="s">
        <v>564</v>
      </c>
      <c r="D10" s="89" t="s">
        <v>5606</v>
      </c>
      <c r="E10" s="89" t="s">
        <v>18234</v>
      </c>
      <c r="F10" s="89">
        <v>153985</v>
      </c>
      <c r="G10" s="89">
        <v>1091356</v>
      </c>
      <c r="H10" s="89">
        <v>0</v>
      </c>
    </row>
    <row r="11" spans="1:8">
      <c r="A11" s="89" t="s">
        <v>7976</v>
      </c>
      <c r="B11" s="89">
        <v>500</v>
      </c>
      <c r="C11" s="89" t="s">
        <v>564</v>
      </c>
      <c r="D11" s="89" t="s">
        <v>7974</v>
      </c>
      <c r="E11" s="89" t="s">
        <v>18235</v>
      </c>
      <c r="F11" s="93" t="s">
        <v>369</v>
      </c>
      <c r="G11" s="93" t="s">
        <v>369</v>
      </c>
      <c r="H11" s="93" t="s">
        <v>369</v>
      </c>
    </row>
    <row r="12" spans="1:8">
      <c r="A12" s="89" t="s">
        <v>7977</v>
      </c>
      <c r="B12" s="89">
        <v>300</v>
      </c>
      <c r="C12" s="89" t="s">
        <v>564</v>
      </c>
      <c r="D12" s="89" t="s">
        <v>7974</v>
      </c>
      <c r="E12" s="89" t="s">
        <v>18236</v>
      </c>
      <c r="F12" s="93" t="s">
        <v>369</v>
      </c>
      <c r="G12" s="93" t="s">
        <v>369</v>
      </c>
      <c r="H12" s="93" t="s">
        <v>369</v>
      </c>
    </row>
    <row r="13" spans="1:8">
      <c r="A13" s="89" t="s">
        <v>7978</v>
      </c>
      <c r="B13" s="89">
        <v>500</v>
      </c>
      <c r="C13" s="89" t="s">
        <v>564</v>
      </c>
      <c r="D13" s="89" t="s">
        <v>7974</v>
      </c>
      <c r="E13" s="89" t="s">
        <v>18237</v>
      </c>
      <c r="F13" s="93" t="s">
        <v>369</v>
      </c>
      <c r="G13" s="93" t="s">
        <v>369</v>
      </c>
      <c r="H13" s="93" t="s">
        <v>369</v>
      </c>
    </row>
    <row r="14" spans="1:8">
      <c r="A14" s="89" t="s">
        <v>7979</v>
      </c>
      <c r="B14" s="89">
        <v>500</v>
      </c>
      <c r="C14" s="89" t="s">
        <v>564</v>
      </c>
      <c r="D14" s="89" t="s">
        <v>7974</v>
      </c>
      <c r="E14" s="89" t="s">
        <v>18238</v>
      </c>
      <c r="F14" s="93" t="s">
        <v>369</v>
      </c>
      <c r="G14" s="93" t="s">
        <v>369</v>
      </c>
      <c r="H14" s="93" t="s">
        <v>369</v>
      </c>
    </row>
    <row r="15" spans="1:8">
      <c r="A15" s="89" t="s">
        <v>7980</v>
      </c>
      <c r="B15" s="89">
        <v>1000</v>
      </c>
      <c r="C15" s="89" t="s">
        <v>3751</v>
      </c>
      <c r="D15" s="89" t="s">
        <v>7974</v>
      </c>
      <c r="E15" s="89" t="s">
        <v>18239</v>
      </c>
      <c r="F15" s="93" t="s">
        <v>369</v>
      </c>
      <c r="G15" s="93" t="s">
        <v>369</v>
      </c>
      <c r="H15" s="93" t="s">
        <v>369</v>
      </c>
    </row>
    <row r="16" spans="1:8">
      <c r="A16" s="89" t="s">
        <v>7981</v>
      </c>
      <c r="B16" s="89">
        <v>300</v>
      </c>
      <c r="C16" s="89" t="s">
        <v>361</v>
      </c>
      <c r="D16" s="89" t="s">
        <v>7963</v>
      </c>
      <c r="E16" s="89" t="s">
        <v>18239</v>
      </c>
      <c r="F16" s="93" t="s">
        <v>369</v>
      </c>
      <c r="G16" s="93" t="s">
        <v>369</v>
      </c>
      <c r="H16" s="93" t="s">
        <v>369</v>
      </c>
    </row>
    <row r="17" spans="1:8">
      <c r="A17" s="89" t="s">
        <v>7982</v>
      </c>
      <c r="B17" s="89">
        <v>300</v>
      </c>
      <c r="C17" s="89" t="s">
        <v>564</v>
      </c>
      <c r="D17" s="89" t="s">
        <v>7963</v>
      </c>
      <c r="E17" s="89" t="s">
        <v>18239</v>
      </c>
      <c r="F17" s="93" t="s">
        <v>369</v>
      </c>
      <c r="G17" s="93" t="s">
        <v>369</v>
      </c>
      <c r="H17" s="93" t="s">
        <v>369</v>
      </c>
    </row>
    <row r="18" spans="1:8">
      <c r="A18" s="89" t="s">
        <v>7984</v>
      </c>
      <c r="B18" s="89">
        <v>500</v>
      </c>
      <c r="C18" s="89" t="s">
        <v>564</v>
      </c>
      <c r="D18" s="89" t="s">
        <v>7963</v>
      </c>
      <c r="E18" s="89" t="s">
        <v>18240</v>
      </c>
      <c r="F18" s="93" t="s">
        <v>369</v>
      </c>
      <c r="G18" s="93" t="s">
        <v>369</v>
      </c>
      <c r="H18" s="93" t="s">
        <v>369</v>
      </c>
    </row>
    <row r="19" spans="1:8">
      <c r="A19" s="89" t="s">
        <v>7986</v>
      </c>
      <c r="B19" s="89">
        <v>500</v>
      </c>
      <c r="C19" s="89" t="s">
        <v>564</v>
      </c>
      <c r="D19" s="89" t="s">
        <v>7963</v>
      </c>
      <c r="E19" s="89" t="s">
        <v>18241</v>
      </c>
      <c r="F19" s="93" t="s">
        <v>369</v>
      </c>
      <c r="G19" s="93" t="s">
        <v>369</v>
      </c>
      <c r="H19" s="93" t="s">
        <v>369</v>
      </c>
    </row>
    <row r="20" spans="1:8">
      <c r="A20" s="89" t="s">
        <v>7988</v>
      </c>
      <c r="B20" s="89">
        <v>500</v>
      </c>
      <c r="C20" s="89" t="s">
        <v>564</v>
      </c>
      <c r="D20" s="89" t="s">
        <v>7963</v>
      </c>
      <c r="E20" s="89" t="s">
        <v>18242</v>
      </c>
      <c r="F20" s="93" t="s">
        <v>369</v>
      </c>
      <c r="G20" s="93" t="s">
        <v>369</v>
      </c>
      <c r="H20" s="93" t="s">
        <v>369</v>
      </c>
    </row>
    <row r="21" spans="1:8">
      <c r="A21" s="89" t="s">
        <v>6340</v>
      </c>
      <c r="B21" s="89">
        <v>500</v>
      </c>
      <c r="C21" s="89" t="s">
        <v>564</v>
      </c>
      <c r="D21" s="89" t="s">
        <v>7963</v>
      </c>
      <c r="E21" s="89" t="s">
        <v>18230</v>
      </c>
      <c r="F21" s="89">
        <v>839</v>
      </c>
      <c r="G21" s="89">
        <v>839</v>
      </c>
      <c r="H21" s="89">
        <v>0</v>
      </c>
    </row>
    <row r="22" spans="1:8">
      <c r="A22" s="89" t="s">
        <v>3339</v>
      </c>
      <c r="B22" s="89">
        <v>500</v>
      </c>
      <c r="C22" s="89" t="s">
        <v>564</v>
      </c>
      <c r="D22" s="89" t="s">
        <v>7991</v>
      </c>
      <c r="E22" s="89" t="s">
        <v>18243</v>
      </c>
      <c r="F22" s="89">
        <v>839</v>
      </c>
      <c r="G22" s="89">
        <v>839</v>
      </c>
      <c r="H22" s="89">
        <v>0</v>
      </c>
    </row>
    <row r="23" spans="1:8">
      <c r="A23" s="89" t="s">
        <v>7993</v>
      </c>
      <c r="B23" s="89">
        <v>300</v>
      </c>
      <c r="C23" s="89" t="s">
        <v>564</v>
      </c>
      <c r="D23" s="89" t="s">
        <v>7963</v>
      </c>
      <c r="E23" s="89" t="s">
        <v>18244</v>
      </c>
      <c r="F23" s="93" t="s">
        <v>369</v>
      </c>
      <c r="G23" s="93" t="s">
        <v>369</v>
      </c>
      <c r="H23" s="93" t="s">
        <v>369</v>
      </c>
    </row>
    <row r="24" spans="1:8">
      <c r="A24" s="89" t="s">
        <v>7995</v>
      </c>
      <c r="B24" s="89">
        <v>300</v>
      </c>
      <c r="C24" s="89" t="s">
        <v>564</v>
      </c>
      <c r="D24" s="89" t="s">
        <v>7963</v>
      </c>
      <c r="E24" s="89" t="s">
        <v>18244</v>
      </c>
      <c r="F24" s="93" t="s">
        <v>369</v>
      </c>
      <c r="G24" s="93" t="s">
        <v>369</v>
      </c>
      <c r="H24" s="93" t="s">
        <v>369</v>
      </c>
    </row>
    <row r="25" spans="1:8">
      <c r="A25" s="89" t="s">
        <v>7997</v>
      </c>
      <c r="B25" s="89">
        <v>300</v>
      </c>
      <c r="C25" s="89" t="s">
        <v>564</v>
      </c>
      <c r="D25" s="89" t="s">
        <v>7963</v>
      </c>
      <c r="E25" s="89" t="s">
        <v>18244</v>
      </c>
      <c r="F25" s="93" t="s">
        <v>369</v>
      </c>
      <c r="G25" s="93" t="s">
        <v>369</v>
      </c>
      <c r="H25" s="93" t="s">
        <v>369</v>
      </c>
    </row>
    <row r="26" spans="1:8">
      <c r="A26" s="89" t="s">
        <v>7999</v>
      </c>
      <c r="B26" s="89">
        <v>500</v>
      </c>
      <c r="C26" s="89" t="s">
        <v>361</v>
      </c>
      <c r="D26" s="89" t="s">
        <v>7963</v>
      </c>
      <c r="E26" s="89" t="s">
        <v>18245</v>
      </c>
      <c r="F26" s="93" t="s">
        <v>369</v>
      </c>
      <c r="G26" s="93" t="s">
        <v>369</v>
      </c>
      <c r="H26" s="93" t="s">
        <v>369</v>
      </c>
    </row>
    <row r="27" spans="1:8">
      <c r="A27" s="89" t="s">
        <v>8000</v>
      </c>
      <c r="B27" s="89">
        <v>300</v>
      </c>
      <c r="C27" s="89" t="s">
        <v>361</v>
      </c>
      <c r="D27" s="89" t="s">
        <v>7963</v>
      </c>
      <c r="E27" s="89" t="s">
        <v>18246</v>
      </c>
      <c r="F27" s="93" t="s">
        <v>369</v>
      </c>
      <c r="G27" s="93" t="s">
        <v>369</v>
      </c>
      <c r="H27" s="93" t="s">
        <v>369</v>
      </c>
    </row>
    <row r="28" spans="1:8">
      <c r="A28" s="89" t="s">
        <v>3341</v>
      </c>
      <c r="B28" s="89">
        <v>900</v>
      </c>
      <c r="C28" s="89" t="s">
        <v>361</v>
      </c>
      <c r="D28" s="89" t="s">
        <v>18232</v>
      </c>
      <c r="E28" s="89" t="s">
        <v>18247</v>
      </c>
      <c r="F28" s="93" t="s">
        <v>369</v>
      </c>
      <c r="G28" s="93" t="s">
        <v>369</v>
      </c>
      <c r="H28" s="93" t="s">
        <v>369</v>
      </c>
    </row>
    <row r="29" spans="1:8">
      <c r="A29" s="89" t="s">
        <v>6339</v>
      </c>
      <c r="B29" s="89">
        <v>500</v>
      </c>
      <c r="C29" s="89" t="s">
        <v>564</v>
      </c>
      <c r="D29" s="89" t="s">
        <v>7963</v>
      </c>
      <c r="E29" s="89" t="s">
        <v>18248</v>
      </c>
      <c r="F29" s="89">
        <v>839</v>
      </c>
      <c r="G29" s="89">
        <v>839</v>
      </c>
      <c r="H29" s="89">
        <v>0</v>
      </c>
    </row>
    <row r="30" spans="1:8">
      <c r="A30" s="89" t="s">
        <v>3337</v>
      </c>
      <c r="B30" s="89">
        <v>500</v>
      </c>
      <c r="C30" s="89" t="s">
        <v>361</v>
      </c>
      <c r="D30" s="89" t="s">
        <v>18232</v>
      </c>
      <c r="E30" s="89" t="s">
        <v>18249</v>
      </c>
      <c r="F30" s="93" t="s">
        <v>369</v>
      </c>
      <c r="G30" s="93" t="s">
        <v>369</v>
      </c>
      <c r="H30" s="93" t="s">
        <v>369</v>
      </c>
    </row>
    <row r="31" spans="1:8">
      <c r="A31" s="89" t="s">
        <v>4183</v>
      </c>
      <c r="B31" s="89">
        <v>100</v>
      </c>
      <c r="C31" s="89" t="s">
        <v>564</v>
      </c>
      <c r="D31" s="89" t="s">
        <v>18232</v>
      </c>
      <c r="E31" s="89" t="s">
        <v>18250</v>
      </c>
      <c r="F31" s="89">
        <v>825186</v>
      </c>
      <c r="G31" s="89">
        <v>1092078</v>
      </c>
      <c r="H31" s="89">
        <v>0</v>
      </c>
    </row>
    <row r="32" spans="1:8">
      <c r="A32" s="89" t="s">
        <v>8003</v>
      </c>
      <c r="B32" s="89">
        <v>300</v>
      </c>
      <c r="C32" s="89" t="s">
        <v>361</v>
      </c>
      <c r="D32" s="89" t="s">
        <v>7963</v>
      </c>
      <c r="E32" s="89" t="s">
        <v>18251</v>
      </c>
      <c r="F32" s="93" t="s">
        <v>369</v>
      </c>
      <c r="G32" s="93" t="s">
        <v>369</v>
      </c>
      <c r="H32" s="93" t="s">
        <v>369</v>
      </c>
    </row>
    <row r="33" spans="1:8">
      <c r="A33" s="89" t="s">
        <v>3343</v>
      </c>
      <c r="B33" s="89">
        <v>100</v>
      </c>
      <c r="C33" s="89" t="s">
        <v>361</v>
      </c>
      <c r="D33" s="89" t="s">
        <v>18232</v>
      </c>
      <c r="E33" s="89" t="s">
        <v>18252</v>
      </c>
      <c r="F33" s="93" t="s">
        <v>369</v>
      </c>
      <c r="G33" s="93" t="s">
        <v>369</v>
      </c>
      <c r="H33" s="93" t="s">
        <v>369</v>
      </c>
    </row>
    <row r="34" spans="1:8">
      <c r="A34" s="89" t="s">
        <v>8004</v>
      </c>
      <c r="B34" s="89">
        <v>1000</v>
      </c>
      <c r="C34" s="89" t="s">
        <v>361</v>
      </c>
      <c r="D34" s="89" t="s">
        <v>7963</v>
      </c>
      <c r="E34" s="89" t="s">
        <v>18253</v>
      </c>
      <c r="F34" s="93" t="s">
        <v>369</v>
      </c>
      <c r="G34" s="93" t="s">
        <v>369</v>
      </c>
      <c r="H34" s="93" t="s">
        <v>369</v>
      </c>
    </row>
    <row r="35" spans="1:8">
      <c r="A35" s="89" t="s">
        <v>8005</v>
      </c>
      <c r="B35" s="89">
        <v>1000</v>
      </c>
      <c r="C35" s="89" t="s">
        <v>3751</v>
      </c>
      <c r="D35" s="89" t="s">
        <v>7974</v>
      </c>
      <c r="E35" s="89" t="s">
        <v>18254</v>
      </c>
      <c r="F35" s="93" t="s">
        <v>369</v>
      </c>
      <c r="G35" s="93" t="s">
        <v>369</v>
      </c>
      <c r="H35" s="93" t="s">
        <v>369</v>
      </c>
    </row>
    <row r="36" spans="1:8">
      <c r="A36" s="89" t="s">
        <v>8006</v>
      </c>
      <c r="B36" s="89">
        <v>100</v>
      </c>
      <c r="C36" s="89" t="s">
        <v>361</v>
      </c>
      <c r="D36" s="89" t="s">
        <v>7963</v>
      </c>
      <c r="E36" s="89" t="s">
        <v>18255</v>
      </c>
      <c r="F36" s="93" t="s">
        <v>369</v>
      </c>
      <c r="G36" s="93" t="s">
        <v>369</v>
      </c>
      <c r="H36" s="93" t="s">
        <v>369</v>
      </c>
    </row>
    <row r="37" spans="1:8">
      <c r="A37" s="89" t="s">
        <v>8007</v>
      </c>
      <c r="B37" s="89">
        <v>300</v>
      </c>
      <c r="C37" s="89" t="s">
        <v>564</v>
      </c>
      <c r="D37" s="89" t="s">
        <v>7963</v>
      </c>
      <c r="E37" s="89" t="s">
        <v>18256</v>
      </c>
      <c r="F37" s="93" t="s">
        <v>369</v>
      </c>
      <c r="G37" s="93" t="s">
        <v>369</v>
      </c>
      <c r="H37" s="93" t="s">
        <v>369</v>
      </c>
    </row>
    <row r="38" spans="1:8">
      <c r="A38" s="89" t="s">
        <v>4181</v>
      </c>
      <c r="B38" s="89">
        <v>500</v>
      </c>
      <c r="C38" s="89" t="s">
        <v>564</v>
      </c>
      <c r="D38" s="89" t="s">
        <v>18232</v>
      </c>
      <c r="E38" s="89" t="s">
        <v>18257</v>
      </c>
      <c r="F38" s="89">
        <v>719000</v>
      </c>
      <c r="G38" s="89">
        <v>815282</v>
      </c>
      <c r="H38" s="89">
        <v>0</v>
      </c>
    </row>
    <row r="39" spans="1:8">
      <c r="A39" s="89" t="s">
        <v>3330</v>
      </c>
      <c r="B39" s="89">
        <v>500</v>
      </c>
      <c r="C39" s="89" t="s">
        <v>564</v>
      </c>
      <c r="D39" s="89" t="s">
        <v>18232</v>
      </c>
      <c r="E39" s="89" t="s">
        <v>18258</v>
      </c>
      <c r="F39" s="89">
        <v>839</v>
      </c>
      <c r="G39" s="89">
        <v>839</v>
      </c>
      <c r="H39" s="89">
        <v>0</v>
      </c>
    </row>
    <row r="40" spans="1:8">
      <c r="A40" s="89" t="s">
        <v>8011</v>
      </c>
      <c r="B40" s="89">
        <v>1000</v>
      </c>
      <c r="C40" s="89" t="s">
        <v>564</v>
      </c>
      <c r="D40" s="89" t="s">
        <v>7963</v>
      </c>
      <c r="E40" s="89" t="s">
        <v>18259</v>
      </c>
      <c r="F40" s="93" t="s">
        <v>369</v>
      </c>
      <c r="G40" s="93" t="s">
        <v>369</v>
      </c>
      <c r="H40" s="93" t="s">
        <v>369</v>
      </c>
    </row>
    <row r="41" spans="1:8">
      <c r="A41" s="89" t="s">
        <v>8013</v>
      </c>
      <c r="B41" s="89">
        <v>300</v>
      </c>
      <c r="C41" s="89" t="s">
        <v>564</v>
      </c>
      <c r="D41" s="89" t="s">
        <v>7974</v>
      </c>
      <c r="E41" s="89" t="s">
        <v>18237</v>
      </c>
      <c r="F41" s="93" t="s">
        <v>369</v>
      </c>
      <c r="G41" s="93" t="s">
        <v>369</v>
      </c>
      <c r="H41" s="93" t="s">
        <v>369</v>
      </c>
    </row>
    <row r="42" spans="1:8">
      <c r="A42" s="89" t="s">
        <v>8014</v>
      </c>
      <c r="B42" s="89">
        <v>1000</v>
      </c>
      <c r="C42" s="89" t="s">
        <v>361</v>
      </c>
      <c r="D42" s="89" t="s">
        <v>7963</v>
      </c>
      <c r="E42" s="89" t="s">
        <v>18260</v>
      </c>
      <c r="F42" s="93" t="s">
        <v>369</v>
      </c>
      <c r="G42" s="93" t="s">
        <v>369</v>
      </c>
      <c r="H42" s="93" t="s">
        <v>369</v>
      </c>
    </row>
    <row r="43" spans="1:8">
      <c r="A43" s="89" t="s">
        <v>8015</v>
      </c>
      <c r="B43" s="89">
        <v>300</v>
      </c>
      <c r="C43" s="89" t="s">
        <v>564</v>
      </c>
      <c r="D43" s="89" t="s">
        <v>7963</v>
      </c>
      <c r="E43" s="89" t="s">
        <v>18261</v>
      </c>
      <c r="F43" s="93" t="s">
        <v>369</v>
      </c>
      <c r="G43" s="93" t="s">
        <v>369</v>
      </c>
      <c r="H43" s="93" t="s">
        <v>369</v>
      </c>
    </row>
    <row r="44" spans="1:8">
      <c r="A44" s="89" t="s">
        <v>8017</v>
      </c>
      <c r="B44" s="89">
        <v>1000</v>
      </c>
      <c r="C44" s="89" t="s">
        <v>361</v>
      </c>
      <c r="D44" s="89" t="s">
        <v>7963</v>
      </c>
      <c r="E44" s="89" t="s">
        <v>18262</v>
      </c>
      <c r="F44" s="93" t="s">
        <v>369</v>
      </c>
      <c r="G44" s="93" t="s">
        <v>369</v>
      </c>
      <c r="H44" s="93" t="s">
        <v>369</v>
      </c>
    </row>
    <row r="45" spans="1:8">
      <c r="A45" s="89" t="s">
        <v>8018</v>
      </c>
      <c r="B45" s="89">
        <v>500</v>
      </c>
      <c r="C45" s="89" t="s">
        <v>564</v>
      </c>
      <c r="D45" s="89" t="s">
        <v>7963</v>
      </c>
      <c r="E45" s="89" t="s">
        <v>18263</v>
      </c>
      <c r="F45" s="93" t="s">
        <v>369</v>
      </c>
      <c r="G45" s="93" t="s">
        <v>369</v>
      </c>
      <c r="H45" s="93" t="s">
        <v>369</v>
      </c>
    </row>
    <row r="46" spans="1:8">
      <c r="A46" s="89" t="s">
        <v>8020</v>
      </c>
      <c r="B46" s="89">
        <v>1000</v>
      </c>
      <c r="C46" s="89" t="s">
        <v>564</v>
      </c>
      <c r="D46" s="89" t="s">
        <v>7963</v>
      </c>
      <c r="E46" s="89" t="s">
        <v>18263</v>
      </c>
      <c r="F46" s="93" t="s">
        <v>369</v>
      </c>
      <c r="G46" s="93" t="s">
        <v>369</v>
      </c>
      <c r="H46" s="93" t="s">
        <v>369</v>
      </c>
    </row>
    <row r="47" spans="1:8">
      <c r="A47" s="89" t="s">
        <v>3443</v>
      </c>
      <c r="B47" s="89">
        <v>1000</v>
      </c>
      <c r="C47" s="89" t="s">
        <v>361</v>
      </c>
      <c r="D47" s="89" t="s">
        <v>18232</v>
      </c>
      <c r="E47" s="89" t="s">
        <v>18264</v>
      </c>
      <c r="F47" s="93" t="s">
        <v>369</v>
      </c>
      <c r="G47" s="93" t="s">
        <v>369</v>
      </c>
      <c r="H47" s="93" t="s">
        <v>369</v>
      </c>
    </row>
    <row r="48" spans="1:8">
      <c r="A48" s="89" t="s">
        <v>8022</v>
      </c>
      <c r="B48" s="89">
        <v>500</v>
      </c>
      <c r="C48" s="89" t="s">
        <v>361</v>
      </c>
      <c r="D48" s="89" t="s">
        <v>7963</v>
      </c>
      <c r="E48" s="89" t="s">
        <v>18265</v>
      </c>
      <c r="F48" s="93" t="s">
        <v>369</v>
      </c>
      <c r="G48" s="93" t="s">
        <v>369</v>
      </c>
      <c r="H48" s="93" t="s">
        <v>369</v>
      </c>
    </row>
    <row r="49" spans="1:8">
      <c r="A49" s="89" t="s">
        <v>3442</v>
      </c>
      <c r="B49" s="89">
        <v>500</v>
      </c>
      <c r="C49" s="89" t="s">
        <v>361</v>
      </c>
      <c r="D49" s="89" t="s">
        <v>7991</v>
      </c>
      <c r="E49" s="89" t="s">
        <v>18266</v>
      </c>
      <c r="F49" s="93" t="s">
        <v>369</v>
      </c>
      <c r="G49" s="93" t="s">
        <v>369</v>
      </c>
      <c r="H49" s="93" t="s">
        <v>369</v>
      </c>
    </row>
    <row r="50" spans="1:8">
      <c r="A50" s="89" t="s">
        <v>8023</v>
      </c>
      <c r="B50" s="89">
        <v>100</v>
      </c>
      <c r="C50" s="89" t="s">
        <v>361</v>
      </c>
      <c r="D50" s="89" t="s">
        <v>7963</v>
      </c>
      <c r="E50" s="89" t="s">
        <v>18267</v>
      </c>
      <c r="F50" s="93" t="s">
        <v>369</v>
      </c>
      <c r="G50" s="93" t="s">
        <v>369</v>
      </c>
      <c r="H50" s="93" t="s">
        <v>369</v>
      </c>
    </row>
    <row r="51" spans="1:8">
      <c r="A51" s="89" t="s">
        <v>3440</v>
      </c>
      <c r="B51" s="89">
        <v>300</v>
      </c>
      <c r="C51" s="89" t="s">
        <v>361</v>
      </c>
      <c r="D51" s="89" t="s">
        <v>18232</v>
      </c>
      <c r="E51" s="89" t="s">
        <v>18268</v>
      </c>
      <c r="F51" s="93" t="s">
        <v>369</v>
      </c>
      <c r="G51" s="93" t="s">
        <v>369</v>
      </c>
      <c r="H51" s="93" t="s">
        <v>369</v>
      </c>
    </row>
    <row r="52" spans="1:8">
      <c r="A52" s="89" t="s">
        <v>8024</v>
      </c>
      <c r="B52" s="89">
        <v>300</v>
      </c>
      <c r="C52" s="89" t="s">
        <v>361</v>
      </c>
      <c r="D52" s="89" t="s">
        <v>7963</v>
      </c>
      <c r="E52" s="89" t="s">
        <v>18269</v>
      </c>
      <c r="F52" s="93" t="s">
        <v>369</v>
      </c>
      <c r="G52" s="93" t="s">
        <v>369</v>
      </c>
      <c r="H52" s="93" t="s">
        <v>369</v>
      </c>
    </row>
    <row r="53" spans="1:8">
      <c r="A53" s="89" t="s">
        <v>8025</v>
      </c>
      <c r="B53" s="89">
        <v>100</v>
      </c>
      <c r="C53" s="89" t="s">
        <v>564</v>
      </c>
      <c r="D53" s="89" t="s">
        <v>7963</v>
      </c>
      <c r="E53" s="89" t="s">
        <v>18270</v>
      </c>
      <c r="F53" s="93" t="s">
        <v>369</v>
      </c>
      <c r="G53" s="93" t="s">
        <v>369</v>
      </c>
      <c r="H53" s="93" t="s">
        <v>369</v>
      </c>
    </row>
    <row r="54" spans="1:8">
      <c r="A54" s="89" t="s">
        <v>8027</v>
      </c>
      <c r="B54" s="89">
        <v>100</v>
      </c>
      <c r="C54" s="89" t="s">
        <v>564</v>
      </c>
      <c r="D54" s="89" t="s">
        <v>7963</v>
      </c>
      <c r="E54" s="89" t="s">
        <v>18271</v>
      </c>
      <c r="F54" s="93" t="s">
        <v>369</v>
      </c>
      <c r="G54" s="93" t="s">
        <v>369</v>
      </c>
      <c r="H54" s="93" t="s">
        <v>369</v>
      </c>
    </row>
    <row r="55" spans="1:8">
      <c r="A55" s="89" t="s">
        <v>8029</v>
      </c>
      <c r="B55" s="89">
        <v>100</v>
      </c>
      <c r="C55" s="89" t="s">
        <v>564</v>
      </c>
      <c r="D55" s="89" t="s">
        <v>7963</v>
      </c>
      <c r="E55" s="89" t="s">
        <v>18272</v>
      </c>
      <c r="F55" s="93" t="s">
        <v>369</v>
      </c>
      <c r="G55" s="93" t="s">
        <v>369</v>
      </c>
      <c r="H55" s="93" t="s">
        <v>369</v>
      </c>
    </row>
    <row r="56" spans="1:8">
      <c r="A56" s="89" t="s">
        <v>3438</v>
      </c>
      <c r="B56" s="89">
        <v>500</v>
      </c>
      <c r="C56" s="89" t="s">
        <v>361</v>
      </c>
      <c r="D56" s="89" t="s">
        <v>18232</v>
      </c>
      <c r="E56" s="89" t="s">
        <v>18273</v>
      </c>
      <c r="F56" s="93" t="s">
        <v>369</v>
      </c>
      <c r="G56" s="93" t="s">
        <v>369</v>
      </c>
      <c r="H56" s="93" t="s">
        <v>369</v>
      </c>
    </row>
    <row r="57" spans="1:8">
      <c r="A57" s="89" t="s">
        <v>8031</v>
      </c>
      <c r="B57" s="89">
        <v>100</v>
      </c>
      <c r="C57" s="89" t="s">
        <v>361</v>
      </c>
      <c r="D57" s="89" t="s">
        <v>7963</v>
      </c>
      <c r="E57" s="89" t="s">
        <v>18274</v>
      </c>
      <c r="F57" s="93" t="s">
        <v>369</v>
      </c>
      <c r="G57" s="93" t="s">
        <v>369</v>
      </c>
      <c r="H57" s="93" t="s">
        <v>369</v>
      </c>
    </row>
    <row r="58" spans="1:8">
      <c r="A58" s="89" t="s">
        <v>3435</v>
      </c>
      <c r="B58" s="89">
        <v>500</v>
      </c>
      <c r="C58" s="89" t="s">
        <v>361</v>
      </c>
      <c r="D58" s="89" t="s">
        <v>18232</v>
      </c>
      <c r="E58" s="89" t="s">
        <v>18275</v>
      </c>
      <c r="F58" s="93" t="s">
        <v>369</v>
      </c>
      <c r="G58" s="93" t="s">
        <v>369</v>
      </c>
      <c r="H58" s="93" t="s">
        <v>369</v>
      </c>
    </row>
    <row r="59" spans="1:8">
      <c r="A59" s="89" t="s">
        <v>3432</v>
      </c>
      <c r="B59" s="89">
        <v>300</v>
      </c>
      <c r="C59" s="89" t="s">
        <v>361</v>
      </c>
      <c r="D59" s="89" t="s">
        <v>18232</v>
      </c>
      <c r="E59" s="89" t="s">
        <v>18276</v>
      </c>
      <c r="F59" s="93" t="s">
        <v>369</v>
      </c>
      <c r="G59" s="93" t="s">
        <v>369</v>
      </c>
      <c r="H59" s="93" t="s">
        <v>369</v>
      </c>
    </row>
    <row r="60" spans="1:8">
      <c r="A60" s="89" t="s">
        <v>3431</v>
      </c>
      <c r="B60" s="89">
        <v>500</v>
      </c>
      <c r="C60" s="89" t="s">
        <v>361</v>
      </c>
      <c r="D60" s="89" t="s">
        <v>7991</v>
      </c>
      <c r="E60" s="89" t="s">
        <v>18277</v>
      </c>
      <c r="F60" s="93" t="s">
        <v>369</v>
      </c>
      <c r="G60" s="93" t="s">
        <v>369</v>
      </c>
      <c r="H60" s="93" t="s">
        <v>369</v>
      </c>
    </row>
    <row r="61" spans="1:8">
      <c r="A61" s="89" t="s">
        <v>3429</v>
      </c>
      <c r="B61" s="89">
        <v>500</v>
      </c>
      <c r="C61" s="89" t="s">
        <v>361</v>
      </c>
      <c r="D61" s="89" t="s">
        <v>18232</v>
      </c>
      <c r="E61" s="89" t="s">
        <v>18278</v>
      </c>
      <c r="F61" s="93" t="s">
        <v>369</v>
      </c>
      <c r="G61" s="93" t="s">
        <v>369</v>
      </c>
      <c r="H61" s="93" t="s">
        <v>369</v>
      </c>
    </row>
    <row r="62" spans="1:8">
      <c r="A62" s="89" t="s">
        <v>3427</v>
      </c>
      <c r="B62" s="89">
        <v>500</v>
      </c>
      <c r="C62" s="89" t="s">
        <v>361</v>
      </c>
      <c r="D62" s="89" t="s">
        <v>18232</v>
      </c>
      <c r="E62" s="89" t="s">
        <v>18279</v>
      </c>
      <c r="F62" s="93" t="s">
        <v>369</v>
      </c>
      <c r="G62" s="93" t="s">
        <v>369</v>
      </c>
      <c r="H62" s="93" t="s">
        <v>369</v>
      </c>
    </row>
    <row r="63" spans="1:8">
      <c r="A63" s="89" t="s">
        <v>8032</v>
      </c>
      <c r="B63" s="89">
        <v>50</v>
      </c>
      <c r="C63" s="89" t="s">
        <v>3751</v>
      </c>
      <c r="D63" s="89" t="s">
        <v>7974</v>
      </c>
      <c r="E63" s="89" t="s">
        <v>18280</v>
      </c>
      <c r="F63" s="93" t="s">
        <v>369</v>
      </c>
      <c r="G63" s="93" t="s">
        <v>369</v>
      </c>
      <c r="H63" s="93" t="s">
        <v>369</v>
      </c>
    </row>
    <row r="64" spans="1:8">
      <c r="A64" s="89" t="s">
        <v>8033</v>
      </c>
      <c r="B64" s="89">
        <v>50</v>
      </c>
      <c r="C64" s="89" t="s">
        <v>361</v>
      </c>
      <c r="D64" s="89" t="s">
        <v>7963</v>
      </c>
      <c r="E64" s="89" t="s">
        <v>18280</v>
      </c>
      <c r="F64" s="93" t="s">
        <v>369</v>
      </c>
      <c r="G64" s="93" t="s">
        <v>369</v>
      </c>
      <c r="H64" s="93" t="s">
        <v>369</v>
      </c>
    </row>
    <row r="65" spans="1:8">
      <c r="A65" s="89" t="s">
        <v>8034</v>
      </c>
      <c r="B65" s="89">
        <v>500</v>
      </c>
      <c r="C65" s="89" t="s">
        <v>361</v>
      </c>
      <c r="D65" s="89" t="s">
        <v>7963</v>
      </c>
      <c r="E65" s="89" t="s">
        <v>18281</v>
      </c>
      <c r="F65" s="93" t="s">
        <v>369</v>
      </c>
      <c r="G65" s="93" t="s">
        <v>369</v>
      </c>
      <c r="H65" s="93" t="s">
        <v>369</v>
      </c>
    </row>
    <row r="66" spans="1:8">
      <c r="A66" s="89" t="s">
        <v>8035</v>
      </c>
      <c r="B66" s="89">
        <v>1500</v>
      </c>
      <c r="C66" s="89" t="s">
        <v>361</v>
      </c>
      <c r="D66" s="89" t="s">
        <v>7963</v>
      </c>
      <c r="E66" s="89" t="s">
        <v>18282</v>
      </c>
      <c r="F66" s="93" t="s">
        <v>369</v>
      </c>
      <c r="G66" s="93" t="s">
        <v>369</v>
      </c>
      <c r="H66" s="93" t="s">
        <v>369</v>
      </c>
    </row>
    <row r="67" spans="1:8">
      <c r="A67" s="89" t="s">
        <v>3425</v>
      </c>
      <c r="B67" s="89">
        <v>500</v>
      </c>
      <c r="C67" s="89" t="s">
        <v>361</v>
      </c>
      <c r="D67" s="89" t="s">
        <v>18232</v>
      </c>
      <c r="E67" s="89" t="s">
        <v>18283</v>
      </c>
      <c r="F67" s="93" t="s">
        <v>369</v>
      </c>
      <c r="G67" s="93" t="s">
        <v>369</v>
      </c>
      <c r="H67" s="93" t="s">
        <v>369</v>
      </c>
    </row>
    <row r="68" spans="1:8">
      <c r="A68" s="89" t="s">
        <v>8036</v>
      </c>
      <c r="B68" s="89">
        <v>1000</v>
      </c>
      <c r="C68" s="89" t="s">
        <v>3751</v>
      </c>
      <c r="D68" s="89" t="s">
        <v>7974</v>
      </c>
      <c r="E68" s="89" t="s">
        <v>18284</v>
      </c>
      <c r="F68" s="93" t="s">
        <v>369</v>
      </c>
      <c r="G68" s="93" t="s">
        <v>369</v>
      </c>
      <c r="H68" s="93" t="s">
        <v>369</v>
      </c>
    </row>
    <row r="69" spans="1:8">
      <c r="A69" s="89" t="s">
        <v>8037</v>
      </c>
      <c r="B69" s="89">
        <v>1000</v>
      </c>
      <c r="C69" s="89" t="s">
        <v>3751</v>
      </c>
      <c r="D69" s="89" t="s">
        <v>7974</v>
      </c>
      <c r="E69" s="89" t="s">
        <v>18285</v>
      </c>
      <c r="F69" s="93" t="s">
        <v>369</v>
      </c>
      <c r="G69" s="93" t="s">
        <v>369</v>
      </c>
      <c r="H69" s="93" t="s">
        <v>369</v>
      </c>
    </row>
    <row r="70" spans="1:8">
      <c r="A70" s="89" t="s">
        <v>3423</v>
      </c>
      <c r="B70" s="89">
        <v>100</v>
      </c>
      <c r="C70" s="89" t="s">
        <v>361</v>
      </c>
      <c r="D70" s="89" t="s">
        <v>18232</v>
      </c>
      <c r="E70" s="89" t="s">
        <v>18286</v>
      </c>
      <c r="F70" s="93" t="s">
        <v>369</v>
      </c>
      <c r="G70" s="93" t="s">
        <v>369</v>
      </c>
      <c r="H70" s="93" t="s">
        <v>369</v>
      </c>
    </row>
    <row r="71" spans="1:8">
      <c r="A71" s="89" t="s">
        <v>8038</v>
      </c>
      <c r="B71" s="89">
        <v>100</v>
      </c>
      <c r="C71" s="89" t="s">
        <v>564</v>
      </c>
      <c r="D71" s="89" t="s">
        <v>7963</v>
      </c>
      <c r="E71" s="89" t="s">
        <v>18287</v>
      </c>
      <c r="F71" s="93" t="s">
        <v>369</v>
      </c>
      <c r="G71" s="93" t="s">
        <v>369</v>
      </c>
      <c r="H71" s="93" t="s">
        <v>369</v>
      </c>
    </row>
    <row r="72" spans="1:8">
      <c r="A72" s="89" t="s">
        <v>8040</v>
      </c>
      <c r="B72" s="89">
        <v>100</v>
      </c>
      <c r="C72" s="89" t="s">
        <v>361</v>
      </c>
      <c r="D72" s="89" t="s">
        <v>7963</v>
      </c>
      <c r="E72" s="89" t="s">
        <v>18288</v>
      </c>
      <c r="F72" s="93" t="s">
        <v>369</v>
      </c>
      <c r="G72" s="93" t="s">
        <v>369</v>
      </c>
      <c r="H72" s="93" t="s">
        <v>369</v>
      </c>
    </row>
    <row r="73" spans="1:8">
      <c r="A73" s="89" t="s">
        <v>6341</v>
      </c>
      <c r="B73" s="89">
        <v>100</v>
      </c>
      <c r="C73" s="89" t="s">
        <v>564</v>
      </c>
      <c r="D73" s="89" t="s">
        <v>7963</v>
      </c>
      <c r="E73" s="89" t="s">
        <v>18288</v>
      </c>
      <c r="F73" s="89">
        <v>589291</v>
      </c>
      <c r="G73" s="89">
        <v>821204</v>
      </c>
      <c r="H73" s="89">
        <v>0</v>
      </c>
    </row>
    <row r="74" spans="1:8">
      <c r="A74" s="89" t="s">
        <v>3421</v>
      </c>
      <c r="B74" s="89">
        <v>500</v>
      </c>
      <c r="C74" s="89" t="s">
        <v>361</v>
      </c>
      <c r="D74" s="89" t="s">
        <v>18232</v>
      </c>
      <c r="E74" s="89" t="s">
        <v>18289</v>
      </c>
      <c r="F74" s="93" t="s">
        <v>369</v>
      </c>
      <c r="G74" s="93" t="s">
        <v>369</v>
      </c>
      <c r="H74" s="93" t="s">
        <v>369</v>
      </c>
    </row>
    <row r="75" spans="1:8">
      <c r="A75" s="89" t="s">
        <v>8042</v>
      </c>
      <c r="B75" s="89">
        <v>100</v>
      </c>
      <c r="C75" s="89" t="s">
        <v>564</v>
      </c>
      <c r="D75" s="89" t="s">
        <v>7963</v>
      </c>
      <c r="E75" s="89" t="s">
        <v>18290</v>
      </c>
      <c r="F75" s="93" t="s">
        <v>369</v>
      </c>
      <c r="G75" s="93" t="s">
        <v>369</v>
      </c>
      <c r="H75" s="93" t="s">
        <v>369</v>
      </c>
    </row>
    <row r="76" spans="1:8">
      <c r="A76" s="89" t="s">
        <v>8044</v>
      </c>
      <c r="B76" s="89">
        <v>100</v>
      </c>
      <c r="C76" s="89" t="s">
        <v>361</v>
      </c>
      <c r="D76" s="89" t="s">
        <v>7963</v>
      </c>
      <c r="E76" s="89" t="s">
        <v>18290</v>
      </c>
      <c r="F76" s="93" t="s">
        <v>369</v>
      </c>
      <c r="G76" s="93" t="s">
        <v>369</v>
      </c>
      <c r="H76" s="93" t="s">
        <v>369</v>
      </c>
    </row>
    <row r="77" spans="1:8">
      <c r="A77" s="89" t="s">
        <v>8045</v>
      </c>
      <c r="B77" s="89">
        <v>100</v>
      </c>
      <c r="C77" s="89" t="s">
        <v>361</v>
      </c>
      <c r="D77" s="89" t="s">
        <v>7963</v>
      </c>
      <c r="E77" s="89" t="s">
        <v>18290</v>
      </c>
      <c r="F77" s="93" t="s">
        <v>369</v>
      </c>
      <c r="G77" s="93" t="s">
        <v>369</v>
      </c>
      <c r="H77" s="93" t="s">
        <v>369</v>
      </c>
    </row>
    <row r="78" spans="1:8">
      <c r="A78" s="89" t="s">
        <v>3419</v>
      </c>
      <c r="B78" s="89">
        <v>300</v>
      </c>
      <c r="C78" s="89" t="s">
        <v>361</v>
      </c>
      <c r="D78" s="89" t="s">
        <v>18232</v>
      </c>
      <c r="E78" s="89" t="s">
        <v>18291</v>
      </c>
      <c r="F78" s="93" t="s">
        <v>369</v>
      </c>
      <c r="G78" s="93" t="s">
        <v>369</v>
      </c>
      <c r="H78" s="93" t="s">
        <v>369</v>
      </c>
    </row>
    <row r="79" spans="1:8">
      <c r="A79" s="89" t="s">
        <v>8046</v>
      </c>
      <c r="B79" s="89">
        <v>100</v>
      </c>
      <c r="C79" s="89" t="s">
        <v>564</v>
      </c>
      <c r="D79" s="89" t="s">
        <v>7963</v>
      </c>
      <c r="E79" s="89" t="s">
        <v>18292</v>
      </c>
      <c r="F79" s="93" t="s">
        <v>369</v>
      </c>
      <c r="G79" s="93" t="s">
        <v>369</v>
      </c>
      <c r="H79" s="93" t="s">
        <v>369</v>
      </c>
    </row>
    <row r="80" spans="1:8">
      <c r="A80" s="99" t="s">
        <v>8048</v>
      </c>
      <c r="B80" s="89">
        <v>100</v>
      </c>
      <c r="C80" s="89" t="s">
        <v>564</v>
      </c>
      <c r="D80" s="89" t="s">
        <v>7963</v>
      </c>
      <c r="E80" s="89" t="s">
        <v>18293</v>
      </c>
      <c r="F80" s="93" t="s">
        <v>369</v>
      </c>
      <c r="G80" s="93" t="s">
        <v>369</v>
      </c>
      <c r="H80" s="93" t="s">
        <v>369</v>
      </c>
    </row>
    <row r="81" spans="1:8">
      <c r="A81" s="89" t="s">
        <v>8050</v>
      </c>
      <c r="B81" s="89">
        <v>100</v>
      </c>
      <c r="C81" s="89" t="s">
        <v>564</v>
      </c>
      <c r="D81" s="89" t="s">
        <v>7963</v>
      </c>
      <c r="E81" s="89" t="s">
        <v>18294</v>
      </c>
      <c r="F81" s="93" t="s">
        <v>369</v>
      </c>
      <c r="G81" s="93" t="s">
        <v>369</v>
      </c>
      <c r="H81" s="93" t="s">
        <v>369</v>
      </c>
    </row>
    <row r="82" spans="1:8">
      <c r="A82" s="89" t="s">
        <v>3416</v>
      </c>
      <c r="B82" s="89">
        <v>1000</v>
      </c>
      <c r="C82" s="89" t="s">
        <v>361</v>
      </c>
      <c r="D82" s="89" t="s">
        <v>18232</v>
      </c>
      <c r="E82" s="89" t="s">
        <v>18295</v>
      </c>
      <c r="F82" s="93" t="s">
        <v>369</v>
      </c>
      <c r="G82" s="93" t="s">
        <v>369</v>
      </c>
      <c r="H82" s="93" t="s">
        <v>369</v>
      </c>
    </row>
    <row r="83" spans="1:8">
      <c r="A83" s="89" t="s">
        <v>8052</v>
      </c>
      <c r="B83" s="89">
        <v>1000</v>
      </c>
      <c r="C83" s="89" t="s">
        <v>564</v>
      </c>
      <c r="D83" s="89" t="s">
        <v>7963</v>
      </c>
      <c r="E83" s="89" t="s">
        <v>18296</v>
      </c>
      <c r="F83" s="93" t="s">
        <v>369</v>
      </c>
      <c r="G83" s="93" t="s">
        <v>369</v>
      </c>
      <c r="H83" s="93" t="s">
        <v>369</v>
      </c>
    </row>
    <row r="84" spans="1:8">
      <c r="A84" s="89" t="s">
        <v>8054</v>
      </c>
      <c r="B84" s="89">
        <v>100</v>
      </c>
      <c r="C84" s="89" t="s">
        <v>564</v>
      </c>
      <c r="D84" s="89" t="s">
        <v>7963</v>
      </c>
      <c r="E84" s="89" t="s">
        <v>18297</v>
      </c>
      <c r="F84" s="93" t="s">
        <v>369</v>
      </c>
      <c r="G84" s="93" t="s">
        <v>369</v>
      </c>
      <c r="H84" s="93" t="s">
        <v>369</v>
      </c>
    </row>
    <row r="85" spans="1:8">
      <c r="A85" s="89" t="s">
        <v>8056</v>
      </c>
      <c r="B85" s="89">
        <v>100</v>
      </c>
      <c r="C85" s="89" t="s">
        <v>564</v>
      </c>
      <c r="D85" s="89" t="s">
        <v>7963</v>
      </c>
      <c r="E85" s="89" t="s">
        <v>18298</v>
      </c>
      <c r="F85" s="93" t="s">
        <v>369</v>
      </c>
      <c r="G85" s="93" t="s">
        <v>369</v>
      </c>
      <c r="H85" s="93" t="s">
        <v>369</v>
      </c>
    </row>
    <row r="86" spans="1:8">
      <c r="A86" s="89" t="s">
        <v>3414</v>
      </c>
      <c r="B86" s="89">
        <v>100</v>
      </c>
      <c r="C86" s="89" t="s">
        <v>361</v>
      </c>
      <c r="D86" s="89" t="s">
        <v>18232</v>
      </c>
      <c r="E86" s="89" t="s">
        <v>18299</v>
      </c>
      <c r="F86" s="93" t="s">
        <v>369</v>
      </c>
      <c r="G86" s="93" t="s">
        <v>369</v>
      </c>
      <c r="H86" s="93" t="s">
        <v>369</v>
      </c>
    </row>
    <row r="87" spans="1:8">
      <c r="A87" s="89" t="s">
        <v>8058</v>
      </c>
      <c r="B87" s="89">
        <v>500</v>
      </c>
      <c r="C87" s="89" t="s">
        <v>361</v>
      </c>
      <c r="D87" s="89" t="s">
        <v>7963</v>
      </c>
      <c r="E87" s="89" t="s">
        <v>18300</v>
      </c>
      <c r="F87" s="93" t="s">
        <v>369</v>
      </c>
      <c r="G87" s="93" t="s">
        <v>369</v>
      </c>
      <c r="H87" s="93" t="s">
        <v>369</v>
      </c>
    </row>
    <row r="88" spans="1:8">
      <c r="A88" s="89" t="s">
        <v>8059</v>
      </c>
      <c r="B88" s="89">
        <v>5000</v>
      </c>
      <c r="C88" s="89" t="s">
        <v>3751</v>
      </c>
      <c r="D88" s="89" t="s">
        <v>7974</v>
      </c>
      <c r="E88" s="89" t="s">
        <v>18301</v>
      </c>
      <c r="F88" s="93" t="s">
        <v>369</v>
      </c>
      <c r="G88" s="93" t="s">
        <v>369</v>
      </c>
      <c r="H88" s="93" t="s">
        <v>369</v>
      </c>
    </row>
    <row r="89" spans="1:8">
      <c r="A89" s="99" t="s">
        <v>8060</v>
      </c>
      <c r="B89" s="89">
        <v>5000</v>
      </c>
      <c r="C89" s="89" t="s">
        <v>3751</v>
      </c>
      <c r="D89" s="89" t="s">
        <v>7974</v>
      </c>
      <c r="E89" s="89" t="s">
        <v>18301</v>
      </c>
      <c r="F89" s="93" t="s">
        <v>369</v>
      </c>
      <c r="G89" s="93" t="s">
        <v>369</v>
      </c>
      <c r="H89" s="93" t="s">
        <v>369</v>
      </c>
    </row>
    <row r="90" spans="1:8">
      <c r="A90" s="89" t="s">
        <v>8061</v>
      </c>
      <c r="B90" s="89">
        <v>500</v>
      </c>
      <c r="C90" s="89" t="s">
        <v>3751</v>
      </c>
      <c r="D90" s="89" t="s">
        <v>7974</v>
      </c>
      <c r="E90" s="89" t="s">
        <v>18302</v>
      </c>
      <c r="F90" s="93" t="s">
        <v>369</v>
      </c>
      <c r="G90" s="93" t="s">
        <v>369</v>
      </c>
      <c r="H90" s="93" t="s">
        <v>369</v>
      </c>
    </row>
    <row r="91" spans="1:8">
      <c r="A91" s="89" t="s">
        <v>8062</v>
      </c>
      <c r="B91" s="89">
        <v>500</v>
      </c>
      <c r="C91" s="89" t="s">
        <v>3751</v>
      </c>
      <c r="D91" s="89" t="s">
        <v>7974</v>
      </c>
      <c r="E91" s="89" t="s">
        <v>18303</v>
      </c>
      <c r="F91" s="93" t="s">
        <v>369</v>
      </c>
      <c r="G91" s="93" t="s">
        <v>369</v>
      </c>
      <c r="H91" s="93" t="s">
        <v>369</v>
      </c>
    </row>
    <row r="92" spans="1:8">
      <c r="A92" s="89" t="s">
        <v>8063</v>
      </c>
      <c r="B92" s="89">
        <v>5000</v>
      </c>
      <c r="C92" s="89" t="s">
        <v>3751</v>
      </c>
      <c r="D92" s="89" t="s">
        <v>7974</v>
      </c>
      <c r="E92" s="89" t="s">
        <v>18304</v>
      </c>
      <c r="F92" s="93" t="s">
        <v>369</v>
      </c>
      <c r="G92" s="93" t="s">
        <v>369</v>
      </c>
      <c r="H92" s="93" t="s">
        <v>369</v>
      </c>
    </row>
    <row r="93" spans="1:8">
      <c r="A93" s="89" t="s">
        <v>8064</v>
      </c>
      <c r="B93" s="89">
        <v>50</v>
      </c>
      <c r="C93" s="89" t="s">
        <v>361</v>
      </c>
      <c r="D93" s="89" t="s">
        <v>7963</v>
      </c>
      <c r="E93" s="89" t="s">
        <v>18305</v>
      </c>
      <c r="F93" s="93" t="s">
        <v>369</v>
      </c>
      <c r="G93" s="93" t="s">
        <v>369</v>
      </c>
      <c r="H93" s="93" t="s">
        <v>369</v>
      </c>
    </row>
    <row r="94" spans="1:8">
      <c r="A94" s="89" t="s">
        <v>3412</v>
      </c>
      <c r="B94" s="89">
        <v>50</v>
      </c>
      <c r="C94" s="89" t="s">
        <v>361</v>
      </c>
      <c r="D94" s="89" t="s">
        <v>18232</v>
      </c>
      <c r="E94" s="89" t="s">
        <v>18306</v>
      </c>
      <c r="F94" s="93" t="s">
        <v>369</v>
      </c>
      <c r="G94" s="93" t="s">
        <v>369</v>
      </c>
      <c r="H94" s="93" t="s">
        <v>369</v>
      </c>
    </row>
    <row r="95" spans="1:8">
      <c r="A95" s="89" t="s">
        <v>3409</v>
      </c>
      <c r="B95" s="89">
        <v>50</v>
      </c>
      <c r="C95" s="89" t="s">
        <v>361</v>
      </c>
      <c r="D95" s="89" t="s">
        <v>18232</v>
      </c>
      <c r="E95" s="89" t="s">
        <v>18307</v>
      </c>
      <c r="F95" s="93" t="s">
        <v>369</v>
      </c>
      <c r="G95" s="93" t="s">
        <v>369</v>
      </c>
      <c r="H95" s="93" t="s">
        <v>369</v>
      </c>
    </row>
    <row r="96" spans="1:8">
      <c r="A96" s="89" t="s">
        <v>3406</v>
      </c>
      <c r="B96" s="89">
        <v>200</v>
      </c>
      <c r="C96" s="89" t="s">
        <v>361</v>
      </c>
      <c r="D96" s="89" t="s">
        <v>18232</v>
      </c>
      <c r="E96" s="89" t="s">
        <v>18308</v>
      </c>
      <c r="F96" s="93" t="s">
        <v>369</v>
      </c>
      <c r="G96" s="93" t="s">
        <v>369</v>
      </c>
      <c r="H96" s="93" t="s">
        <v>369</v>
      </c>
    </row>
    <row r="97" spans="1:8">
      <c r="A97" s="89" t="s">
        <v>3404</v>
      </c>
      <c r="B97" s="89">
        <v>100</v>
      </c>
      <c r="C97" s="89" t="s">
        <v>361</v>
      </c>
      <c r="D97" s="89" t="s">
        <v>18232</v>
      </c>
      <c r="E97" s="89" t="s">
        <v>18309</v>
      </c>
      <c r="F97" s="93" t="s">
        <v>369</v>
      </c>
      <c r="G97" s="93" t="s">
        <v>369</v>
      </c>
      <c r="H97" s="93" t="s">
        <v>369</v>
      </c>
    </row>
    <row r="98" spans="1:8">
      <c r="A98" s="89" t="s">
        <v>3402</v>
      </c>
      <c r="B98" s="89">
        <v>300</v>
      </c>
      <c r="C98" s="89" t="s">
        <v>361</v>
      </c>
      <c r="D98" s="89" t="s">
        <v>18232</v>
      </c>
      <c r="E98" s="89" t="s">
        <v>18310</v>
      </c>
      <c r="F98" s="93" t="s">
        <v>369</v>
      </c>
      <c r="G98" s="93" t="s">
        <v>369</v>
      </c>
      <c r="H98" s="93" t="s">
        <v>369</v>
      </c>
    </row>
    <row r="99" spans="1:8">
      <c r="A99" s="89" t="s">
        <v>3400</v>
      </c>
      <c r="B99" s="89">
        <v>50</v>
      </c>
      <c r="C99" s="89" t="s">
        <v>361</v>
      </c>
      <c r="D99" s="89" t="s">
        <v>18232</v>
      </c>
      <c r="E99" s="89" t="s">
        <v>18311</v>
      </c>
      <c r="F99" s="93" t="s">
        <v>369</v>
      </c>
      <c r="G99" s="93" t="s">
        <v>369</v>
      </c>
      <c r="H99" s="93" t="s">
        <v>369</v>
      </c>
    </row>
    <row r="100" spans="1:8">
      <c r="A100" s="89" t="s">
        <v>8065</v>
      </c>
      <c r="B100" s="89">
        <v>100</v>
      </c>
      <c r="C100" s="89" t="s">
        <v>361</v>
      </c>
      <c r="D100" s="89" t="s">
        <v>7963</v>
      </c>
      <c r="E100" s="89" t="s">
        <v>18312</v>
      </c>
      <c r="F100" s="93" t="s">
        <v>369</v>
      </c>
      <c r="G100" s="93" t="s">
        <v>369</v>
      </c>
      <c r="H100" s="93" t="s">
        <v>369</v>
      </c>
    </row>
    <row r="101" spans="1:8">
      <c r="A101" s="89" t="s">
        <v>3398</v>
      </c>
      <c r="B101" s="89">
        <v>300</v>
      </c>
      <c r="C101" s="89" t="s">
        <v>361</v>
      </c>
      <c r="D101" s="89" t="s">
        <v>18232</v>
      </c>
      <c r="E101" s="89" t="s">
        <v>18313</v>
      </c>
      <c r="F101" s="93" t="s">
        <v>369</v>
      </c>
      <c r="G101" s="93" t="s">
        <v>369</v>
      </c>
      <c r="H101" s="93" t="s">
        <v>369</v>
      </c>
    </row>
    <row r="102" spans="1:8">
      <c r="A102" s="89" t="s">
        <v>3396</v>
      </c>
      <c r="B102" s="89">
        <v>1000</v>
      </c>
      <c r="C102" s="89" t="s">
        <v>361</v>
      </c>
      <c r="D102" s="89" t="s">
        <v>18232</v>
      </c>
      <c r="E102" s="89" t="s">
        <v>18314</v>
      </c>
      <c r="F102" s="93" t="s">
        <v>369</v>
      </c>
      <c r="G102" s="93" t="s">
        <v>369</v>
      </c>
      <c r="H102" s="93" t="s">
        <v>369</v>
      </c>
    </row>
    <row r="103" spans="1:8">
      <c r="A103" s="89" t="s">
        <v>8066</v>
      </c>
      <c r="B103" s="89">
        <v>800</v>
      </c>
      <c r="C103" s="89" t="s">
        <v>361</v>
      </c>
      <c r="D103" s="89" t="s">
        <v>7963</v>
      </c>
      <c r="E103" s="89" t="s">
        <v>18315</v>
      </c>
      <c r="F103" s="93" t="s">
        <v>369</v>
      </c>
      <c r="G103" s="93" t="s">
        <v>369</v>
      </c>
      <c r="H103" s="93" t="s">
        <v>369</v>
      </c>
    </row>
    <row r="104" spans="1:8">
      <c r="A104" s="89" t="s">
        <v>8067</v>
      </c>
      <c r="B104" s="89">
        <v>500</v>
      </c>
      <c r="C104" s="89" t="s">
        <v>361</v>
      </c>
      <c r="D104" s="89" t="s">
        <v>7963</v>
      </c>
      <c r="E104" s="89" t="s">
        <v>18316</v>
      </c>
      <c r="F104" s="93" t="s">
        <v>369</v>
      </c>
      <c r="G104" s="93" t="s">
        <v>369</v>
      </c>
      <c r="H104" s="93" t="s">
        <v>369</v>
      </c>
    </row>
    <row r="105" spans="1:8">
      <c r="A105" s="89" t="s">
        <v>3394</v>
      </c>
      <c r="B105" s="89">
        <v>500</v>
      </c>
      <c r="C105" s="89" t="s">
        <v>361</v>
      </c>
      <c r="D105" s="89" t="s">
        <v>18232</v>
      </c>
      <c r="E105" s="89" t="s">
        <v>18317</v>
      </c>
      <c r="F105" s="93" t="s">
        <v>369</v>
      </c>
      <c r="G105" s="93" t="s">
        <v>369</v>
      </c>
      <c r="H105" s="93" t="s">
        <v>369</v>
      </c>
    </row>
    <row r="106" spans="1:8">
      <c r="A106" s="89" t="s">
        <v>3391</v>
      </c>
      <c r="B106" s="89">
        <v>500</v>
      </c>
      <c r="C106" s="89" t="s">
        <v>361</v>
      </c>
      <c r="D106" s="89" t="s">
        <v>18232</v>
      </c>
      <c r="E106" s="89" t="s">
        <v>18318</v>
      </c>
      <c r="F106" s="93" t="s">
        <v>369</v>
      </c>
      <c r="G106" s="93" t="s">
        <v>369</v>
      </c>
      <c r="H106" s="93" t="s">
        <v>369</v>
      </c>
    </row>
    <row r="107" spans="1:8">
      <c r="A107" s="89" t="s">
        <v>8068</v>
      </c>
      <c r="B107" s="89">
        <v>100</v>
      </c>
      <c r="C107" s="89" t="s">
        <v>361</v>
      </c>
      <c r="D107" s="89" t="s">
        <v>7963</v>
      </c>
      <c r="E107" s="89" t="s">
        <v>18319</v>
      </c>
      <c r="F107" s="93" t="s">
        <v>369</v>
      </c>
      <c r="G107" s="93" t="s">
        <v>369</v>
      </c>
      <c r="H107" s="93" t="s">
        <v>369</v>
      </c>
    </row>
    <row r="108" spans="1:8">
      <c r="A108" s="89" t="s">
        <v>3388</v>
      </c>
      <c r="B108" s="89">
        <v>300</v>
      </c>
      <c r="C108" s="89" t="s">
        <v>361</v>
      </c>
      <c r="D108" s="89" t="s">
        <v>18232</v>
      </c>
      <c r="E108" s="89" t="s">
        <v>18320</v>
      </c>
      <c r="F108" s="93" t="s">
        <v>369</v>
      </c>
      <c r="G108" s="93" t="s">
        <v>369</v>
      </c>
      <c r="H108" s="93" t="s">
        <v>369</v>
      </c>
    </row>
    <row r="109" spans="1:8">
      <c r="A109" s="89" t="s">
        <v>8069</v>
      </c>
      <c r="B109" s="89">
        <v>300</v>
      </c>
      <c r="C109" s="89" t="s">
        <v>564</v>
      </c>
      <c r="D109" s="89" t="s">
        <v>7963</v>
      </c>
      <c r="E109" s="89" t="s">
        <v>18321</v>
      </c>
      <c r="F109" s="93" t="s">
        <v>369</v>
      </c>
      <c r="G109" s="93" t="s">
        <v>369</v>
      </c>
      <c r="H109" s="93" t="s">
        <v>369</v>
      </c>
    </row>
    <row r="110" spans="1:8">
      <c r="A110" s="89" t="s">
        <v>8071</v>
      </c>
      <c r="B110" s="89">
        <v>1000</v>
      </c>
      <c r="C110" s="89" t="s">
        <v>3751</v>
      </c>
      <c r="D110" s="89" t="s">
        <v>7974</v>
      </c>
      <c r="E110" s="89" t="s">
        <v>18322</v>
      </c>
      <c r="F110" s="93" t="s">
        <v>369</v>
      </c>
      <c r="G110" s="93" t="s">
        <v>369</v>
      </c>
      <c r="H110" s="93" t="s">
        <v>369</v>
      </c>
    </row>
    <row r="111" spans="1:8">
      <c r="A111" s="89" t="s">
        <v>3383</v>
      </c>
      <c r="B111" s="89">
        <v>500</v>
      </c>
      <c r="C111" s="89" t="s">
        <v>361</v>
      </c>
      <c r="D111" s="89" t="s">
        <v>18232</v>
      </c>
      <c r="E111" s="89" t="s">
        <v>18323</v>
      </c>
      <c r="F111" s="93" t="s">
        <v>369</v>
      </c>
      <c r="G111" s="93" t="s">
        <v>369</v>
      </c>
      <c r="H111" s="93" t="s">
        <v>369</v>
      </c>
    </row>
    <row r="112" spans="1:8">
      <c r="A112" s="89" t="s">
        <v>8072</v>
      </c>
      <c r="B112" s="89">
        <v>500</v>
      </c>
      <c r="C112" s="89" t="s">
        <v>361</v>
      </c>
      <c r="D112" s="89" t="s">
        <v>7963</v>
      </c>
      <c r="E112" s="89" t="s">
        <v>18324</v>
      </c>
      <c r="F112" s="93" t="s">
        <v>369</v>
      </c>
      <c r="G112" s="93" t="s">
        <v>369</v>
      </c>
      <c r="H112" s="93" t="s">
        <v>369</v>
      </c>
    </row>
    <row r="113" spans="1:8">
      <c r="A113" s="89" t="s">
        <v>3381</v>
      </c>
      <c r="B113" s="89">
        <v>500</v>
      </c>
      <c r="C113" s="89" t="s">
        <v>361</v>
      </c>
      <c r="D113" s="89" t="s">
        <v>18232</v>
      </c>
      <c r="E113" s="89" t="s">
        <v>18325</v>
      </c>
      <c r="F113" s="93" t="s">
        <v>369</v>
      </c>
      <c r="G113" s="93" t="s">
        <v>369</v>
      </c>
      <c r="H113" s="93" t="s">
        <v>369</v>
      </c>
    </row>
    <row r="114" spans="1:8">
      <c r="A114" s="89" t="s">
        <v>8073</v>
      </c>
      <c r="B114" s="89">
        <v>100</v>
      </c>
      <c r="C114" s="89" t="s">
        <v>361</v>
      </c>
      <c r="D114" s="89" t="s">
        <v>7963</v>
      </c>
      <c r="E114" s="89" t="s">
        <v>18326</v>
      </c>
      <c r="F114" s="93" t="s">
        <v>369</v>
      </c>
      <c r="G114" s="93" t="s">
        <v>369</v>
      </c>
      <c r="H114" s="93" t="s">
        <v>369</v>
      </c>
    </row>
    <row r="115" spans="1:8">
      <c r="A115" s="89" t="s">
        <v>3380</v>
      </c>
      <c r="B115" s="89">
        <v>100</v>
      </c>
      <c r="C115" s="89" t="s">
        <v>361</v>
      </c>
      <c r="D115" s="89" t="s">
        <v>18232</v>
      </c>
      <c r="E115" s="89" t="s">
        <v>18327</v>
      </c>
      <c r="F115" s="93" t="s">
        <v>369</v>
      </c>
      <c r="G115" s="93" t="s">
        <v>369</v>
      </c>
      <c r="H115" s="93" t="s">
        <v>369</v>
      </c>
    </row>
    <row r="116" spans="1:8">
      <c r="A116" s="89" t="s">
        <v>8074</v>
      </c>
      <c r="B116" s="89">
        <v>300</v>
      </c>
      <c r="C116" s="89" t="s">
        <v>564</v>
      </c>
      <c r="D116" s="89" t="s">
        <v>7963</v>
      </c>
      <c r="E116" s="89" t="s">
        <v>18328</v>
      </c>
      <c r="F116" s="93" t="s">
        <v>369</v>
      </c>
      <c r="G116" s="93" t="s">
        <v>369</v>
      </c>
      <c r="H116" s="93" t="s">
        <v>369</v>
      </c>
    </row>
    <row r="117" spans="1:8">
      <c r="A117" s="89" t="s">
        <v>18329</v>
      </c>
      <c r="B117" s="89">
        <v>300</v>
      </c>
      <c r="C117" s="89" t="s">
        <v>361</v>
      </c>
      <c r="D117" s="89" t="s">
        <v>7963</v>
      </c>
      <c r="E117" s="89" t="s">
        <v>18330</v>
      </c>
      <c r="F117" s="93" t="s">
        <v>369</v>
      </c>
      <c r="G117" s="93" t="s">
        <v>369</v>
      </c>
      <c r="H117" s="93" t="s">
        <v>369</v>
      </c>
    </row>
    <row r="118" spans="1:8">
      <c r="A118" s="89" t="s">
        <v>3386</v>
      </c>
      <c r="B118" s="89">
        <v>20</v>
      </c>
      <c r="C118" s="89" t="s">
        <v>361</v>
      </c>
      <c r="D118" s="89" t="s">
        <v>18232</v>
      </c>
      <c r="E118" s="89" t="s">
        <v>18331</v>
      </c>
      <c r="F118" s="93" t="s">
        <v>369</v>
      </c>
      <c r="G118" s="93" t="s">
        <v>369</v>
      </c>
      <c r="H118" s="93" t="s">
        <v>369</v>
      </c>
    </row>
    <row r="119" spans="1:8">
      <c r="A119" s="89" t="s">
        <v>3377</v>
      </c>
      <c r="B119" s="89">
        <v>500</v>
      </c>
      <c r="C119" s="89" t="s">
        <v>361</v>
      </c>
      <c r="D119" s="89" t="s">
        <v>18232</v>
      </c>
      <c r="E119" s="89" t="s">
        <v>18332</v>
      </c>
      <c r="F119" s="93" t="s">
        <v>369</v>
      </c>
      <c r="G119" s="93" t="s">
        <v>369</v>
      </c>
      <c r="H119" s="93" t="s">
        <v>369</v>
      </c>
    </row>
    <row r="120" spans="1:8">
      <c r="A120" s="89" t="s">
        <v>3375</v>
      </c>
      <c r="B120" s="89">
        <v>500</v>
      </c>
      <c r="C120" s="89" t="s">
        <v>361</v>
      </c>
      <c r="D120" s="89" t="s">
        <v>18232</v>
      </c>
      <c r="E120" s="89" t="s">
        <v>18333</v>
      </c>
      <c r="F120" s="93" t="s">
        <v>369</v>
      </c>
      <c r="G120" s="93" t="s">
        <v>369</v>
      </c>
      <c r="H120" s="93" t="s">
        <v>369</v>
      </c>
    </row>
    <row r="121" spans="1:8">
      <c r="A121" s="89" t="s">
        <v>8076</v>
      </c>
      <c r="B121" s="89">
        <v>100</v>
      </c>
      <c r="C121" s="89" t="s">
        <v>361</v>
      </c>
      <c r="D121" s="89" t="s">
        <v>7963</v>
      </c>
      <c r="E121" s="89" t="s">
        <v>18334</v>
      </c>
      <c r="F121" s="93" t="s">
        <v>369</v>
      </c>
      <c r="G121" s="93" t="s">
        <v>369</v>
      </c>
      <c r="H121" s="93" t="s">
        <v>369</v>
      </c>
    </row>
    <row r="122" spans="1:8">
      <c r="A122" s="89" t="s">
        <v>4179</v>
      </c>
      <c r="B122" s="89">
        <v>1000</v>
      </c>
      <c r="C122" s="89" t="s">
        <v>564</v>
      </c>
      <c r="D122" s="89" t="s">
        <v>18232</v>
      </c>
      <c r="E122" s="89" t="s">
        <v>18335</v>
      </c>
      <c r="F122" s="89">
        <v>116366</v>
      </c>
      <c r="G122" s="89">
        <v>36972</v>
      </c>
      <c r="H122" s="89">
        <v>0</v>
      </c>
    </row>
    <row r="123" spans="1:8">
      <c r="A123" s="89" t="s">
        <v>8078</v>
      </c>
      <c r="B123" s="89">
        <v>500</v>
      </c>
      <c r="C123" s="89" t="s">
        <v>361</v>
      </c>
      <c r="D123" s="89" t="s">
        <v>7963</v>
      </c>
      <c r="E123" s="89" t="s">
        <v>18336</v>
      </c>
      <c r="F123" s="93" t="s">
        <v>369</v>
      </c>
      <c r="G123" s="93" t="s">
        <v>369</v>
      </c>
      <c r="H123" s="93" t="s">
        <v>369</v>
      </c>
    </row>
    <row r="124" spans="1:8">
      <c r="A124" s="89" t="s">
        <v>8079</v>
      </c>
      <c r="B124" s="89">
        <v>500</v>
      </c>
      <c r="C124" s="89" t="s">
        <v>361</v>
      </c>
      <c r="D124" s="89" t="s">
        <v>7963</v>
      </c>
      <c r="E124" s="89" t="s">
        <v>18336</v>
      </c>
      <c r="F124" s="93" t="s">
        <v>369</v>
      </c>
      <c r="G124" s="93" t="s">
        <v>369</v>
      </c>
      <c r="H124" s="93" t="s">
        <v>369</v>
      </c>
    </row>
    <row r="125" spans="1:8">
      <c r="A125" s="89" t="s">
        <v>8080</v>
      </c>
      <c r="B125" s="89">
        <v>500</v>
      </c>
      <c r="C125" s="89" t="s">
        <v>361</v>
      </c>
      <c r="D125" s="89" t="s">
        <v>7963</v>
      </c>
      <c r="E125" s="89" t="s">
        <v>18337</v>
      </c>
      <c r="F125" s="93" t="s">
        <v>369</v>
      </c>
      <c r="G125" s="93" t="s">
        <v>369</v>
      </c>
      <c r="H125" s="93" t="s">
        <v>369</v>
      </c>
    </row>
    <row r="126" spans="1:8">
      <c r="A126" s="89" t="s">
        <v>3372</v>
      </c>
      <c r="B126" s="89">
        <v>300</v>
      </c>
      <c r="C126" s="89" t="s">
        <v>361</v>
      </c>
      <c r="D126" s="89" t="s">
        <v>18232</v>
      </c>
      <c r="E126" s="89" t="s">
        <v>18338</v>
      </c>
      <c r="F126" s="93" t="s">
        <v>369</v>
      </c>
      <c r="G126" s="93" t="s">
        <v>369</v>
      </c>
      <c r="H126" s="93" t="s">
        <v>369</v>
      </c>
    </row>
    <row r="127" spans="1:8">
      <c r="A127" s="89" t="s">
        <v>3370</v>
      </c>
      <c r="B127" s="89">
        <v>1000</v>
      </c>
      <c r="C127" s="89" t="s">
        <v>361</v>
      </c>
      <c r="D127" s="89" t="s">
        <v>18232</v>
      </c>
      <c r="E127" s="89" t="s">
        <v>18339</v>
      </c>
      <c r="F127" s="93" t="s">
        <v>369</v>
      </c>
      <c r="G127" s="93" t="s">
        <v>369</v>
      </c>
      <c r="H127" s="93" t="s">
        <v>369</v>
      </c>
    </row>
    <row r="128" spans="1:8">
      <c r="A128" s="89" t="s">
        <v>8081</v>
      </c>
      <c r="B128" s="89">
        <v>1000</v>
      </c>
      <c r="C128" s="89" t="s">
        <v>361</v>
      </c>
      <c r="D128" s="89" t="s">
        <v>7963</v>
      </c>
      <c r="E128" s="89" t="s">
        <v>18340</v>
      </c>
      <c r="F128" s="93" t="s">
        <v>369</v>
      </c>
      <c r="G128" s="93" t="s">
        <v>369</v>
      </c>
      <c r="H128" s="93" t="s">
        <v>369</v>
      </c>
    </row>
    <row r="129" spans="1:8">
      <c r="A129" s="89" t="s">
        <v>8082</v>
      </c>
      <c r="B129" s="89">
        <v>500</v>
      </c>
      <c r="C129" s="89" t="s">
        <v>564</v>
      </c>
      <c r="D129" s="89" t="s">
        <v>7963</v>
      </c>
      <c r="E129" s="89" t="s">
        <v>18341</v>
      </c>
      <c r="F129" s="93" t="s">
        <v>369</v>
      </c>
      <c r="G129" s="93" t="s">
        <v>369</v>
      </c>
      <c r="H129" s="93" t="s">
        <v>369</v>
      </c>
    </row>
    <row r="130" spans="1:8">
      <c r="A130" s="89" t="s">
        <v>8084</v>
      </c>
      <c r="B130" s="89">
        <v>500</v>
      </c>
      <c r="C130" s="89" t="s">
        <v>564</v>
      </c>
      <c r="D130" s="89" t="s">
        <v>7963</v>
      </c>
      <c r="E130" s="89" t="s">
        <v>18341</v>
      </c>
      <c r="F130" s="93" t="s">
        <v>369</v>
      </c>
      <c r="G130" s="93" t="s">
        <v>369</v>
      </c>
      <c r="H130" s="93" t="s">
        <v>369</v>
      </c>
    </row>
    <row r="131" spans="1:8">
      <c r="A131" s="89" t="s">
        <v>8086</v>
      </c>
      <c r="B131" s="89">
        <v>500</v>
      </c>
      <c r="C131" s="89" t="s">
        <v>564</v>
      </c>
      <c r="D131" s="89" t="s">
        <v>7963</v>
      </c>
      <c r="E131" s="89" t="s">
        <v>18342</v>
      </c>
      <c r="F131" s="93" t="s">
        <v>369</v>
      </c>
      <c r="G131" s="93" t="s">
        <v>369</v>
      </c>
      <c r="H131" s="93" t="s">
        <v>369</v>
      </c>
    </row>
    <row r="132" spans="1:8">
      <c r="A132" s="89" t="s">
        <v>8088</v>
      </c>
      <c r="B132" s="89">
        <v>500</v>
      </c>
      <c r="C132" s="89" t="s">
        <v>564</v>
      </c>
      <c r="D132" s="89" t="s">
        <v>7963</v>
      </c>
      <c r="E132" s="89" t="s">
        <v>18343</v>
      </c>
      <c r="F132" s="93" t="s">
        <v>369</v>
      </c>
      <c r="G132" s="93" t="s">
        <v>369</v>
      </c>
      <c r="H132" s="93" t="s">
        <v>369</v>
      </c>
    </row>
    <row r="133" spans="1:8">
      <c r="A133" s="89" t="s">
        <v>3367</v>
      </c>
      <c r="B133" s="89">
        <v>100</v>
      </c>
      <c r="C133" s="89" t="s">
        <v>361</v>
      </c>
      <c r="D133" s="89" t="s">
        <v>18232</v>
      </c>
      <c r="E133" s="89" t="s">
        <v>18344</v>
      </c>
      <c r="F133" s="93" t="s">
        <v>369</v>
      </c>
      <c r="G133" s="93" t="s">
        <v>369</v>
      </c>
      <c r="H133" s="93" t="s">
        <v>369</v>
      </c>
    </row>
    <row r="134" spans="1:8">
      <c r="A134" s="89" t="s">
        <v>3365</v>
      </c>
      <c r="B134" s="89">
        <v>500</v>
      </c>
      <c r="C134" s="89" t="s">
        <v>361</v>
      </c>
      <c r="D134" s="89" t="s">
        <v>18232</v>
      </c>
      <c r="E134" s="89" t="s">
        <v>18345</v>
      </c>
      <c r="F134" s="93" t="s">
        <v>369</v>
      </c>
      <c r="G134" s="93" t="s">
        <v>369</v>
      </c>
      <c r="H134" s="93" t="s">
        <v>369</v>
      </c>
    </row>
    <row r="135" spans="1:8">
      <c r="A135" s="89" t="s">
        <v>8090</v>
      </c>
      <c r="B135" s="89">
        <v>300</v>
      </c>
      <c r="C135" s="89" t="s">
        <v>3751</v>
      </c>
      <c r="D135" s="89" t="s">
        <v>7974</v>
      </c>
      <c r="E135" s="89" t="s">
        <v>18346</v>
      </c>
      <c r="F135" s="93" t="s">
        <v>369</v>
      </c>
      <c r="G135" s="93" t="s">
        <v>369</v>
      </c>
      <c r="H135" s="93" t="s">
        <v>369</v>
      </c>
    </row>
    <row r="136" spans="1:8">
      <c r="A136" s="89" t="s">
        <v>8091</v>
      </c>
      <c r="B136" s="89">
        <v>300</v>
      </c>
      <c r="C136" s="89" t="s">
        <v>3751</v>
      </c>
      <c r="D136" s="89" t="s">
        <v>7974</v>
      </c>
      <c r="E136" s="89" t="s">
        <v>18346</v>
      </c>
      <c r="F136" s="93" t="s">
        <v>369</v>
      </c>
      <c r="G136" s="93" t="s">
        <v>369</v>
      </c>
      <c r="H136" s="93" t="s">
        <v>369</v>
      </c>
    </row>
    <row r="137" spans="1:8">
      <c r="A137" s="89" t="s">
        <v>4177</v>
      </c>
      <c r="B137" s="89">
        <v>500</v>
      </c>
      <c r="C137" s="89" t="s">
        <v>564</v>
      </c>
      <c r="D137" s="89" t="s">
        <v>18232</v>
      </c>
      <c r="E137" s="89" t="s">
        <v>18347</v>
      </c>
      <c r="F137" s="89">
        <v>240082</v>
      </c>
      <c r="G137" s="89">
        <v>1091352</v>
      </c>
      <c r="H137" s="89">
        <v>0</v>
      </c>
    </row>
    <row r="138" spans="1:8">
      <c r="A138" s="89" t="s">
        <v>8093</v>
      </c>
      <c r="B138" s="89">
        <v>500</v>
      </c>
      <c r="C138" s="89" t="s">
        <v>361</v>
      </c>
      <c r="D138" s="89" t="s">
        <v>7963</v>
      </c>
      <c r="E138" s="89" t="s">
        <v>18348</v>
      </c>
      <c r="F138" s="93" t="s">
        <v>369</v>
      </c>
      <c r="G138" s="93" t="s">
        <v>369</v>
      </c>
      <c r="H138" s="93" t="s">
        <v>369</v>
      </c>
    </row>
    <row r="139" spans="1:8">
      <c r="A139" s="89" t="s">
        <v>8094</v>
      </c>
      <c r="B139" s="89">
        <v>300</v>
      </c>
      <c r="C139" s="89" t="s">
        <v>564</v>
      </c>
      <c r="D139" s="89" t="s">
        <v>7963</v>
      </c>
      <c r="E139" s="89" t="s">
        <v>18349</v>
      </c>
      <c r="F139" s="93" t="s">
        <v>369</v>
      </c>
      <c r="G139" s="93" t="s">
        <v>369</v>
      </c>
      <c r="H139" s="93" t="s">
        <v>369</v>
      </c>
    </row>
    <row r="140" spans="1:8">
      <c r="A140" s="89" t="s">
        <v>8096</v>
      </c>
      <c r="B140" s="89">
        <v>300</v>
      </c>
      <c r="C140" s="89" t="s">
        <v>564</v>
      </c>
      <c r="D140" s="89" t="s">
        <v>7963</v>
      </c>
      <c r="E140" s="89" t="s">
        <v>18350</v>
      </c>
      <c r="F140" s="93" t="s">
        <v>369</v>
      </c>
      <c r="G140" s="93" t="s">
        <v>369</v>
      </c>
      <c r="H140" s="93" t="s">
        <v>369</v>
      </c>
    </row>
    <row r="141" spans="1:8">
      <c r="A141" s="89" t="s">
        <v>8098</v>
      </c>
      <c r="B141" s="89">
        <v>1000</v>
      </c>
      <c r="C141" s="89" t="s">
        <v>361</v>
      </c>
      <c r="D141" s="89" t="s">
        <v>7963</v>
      </c>
      <c r="E141" s="89" t="s">
        <v>18351</v>
      </c>
      <c r="F141" s="93" t="s">
        <v>369</v>
      </c>
      <c r="G141" s="93" t="s">
        <v>369</v>
      </c>
      <c r="H141" s="93" t="s">
        <v>369</v>
      </c>
    </row>
    <row r="142" spans="1:8">
      <c r="A142" s="89" t="s">
        <v>8099</v>
      </c>
      <c r="B142" s="89">
        <v>300</v>
      </c>
      <c r="C142" s="89" t="s">
        <v>564</v>
      </c>
      <c r="D142" s="89" t="s">
        <v>7963</v>
      </c>
      <c r="E142" s="89" t="s">
        <v>18352</v>
      </c>
      <c r="F142" s="93" t="s">
        <v>369</v>
      </c>
      <c r="G142" s="93" t="s">
        <v>369</v>
      </c>
      <c r="H142" s="93" t="s">
        <v>369</v>
      </c>
    </row>
    <row r="143" spans="1:8">
      <c r="A143" s="89" t="s">
        <v>3358</v>
      </c>
      <c r="B143" s="89">
        <v>400</v>
      </c>
      <c r="C143" s="89" t="s">
        <v>361</v>
      </c>
      <c r="D143" s="89" t="s">
        <v>18232</v>
      </c>
      <c r="E143" s="89" t="s">
        <v>18353</v>
      </c>
      <c r="F143" s="93" t="s">
        <v>369</v>
      </c>
      <c r="G143" s="93" t="s">
        <v>369</v>
      </c>
      <c r="H143" s="93" t="s">
        <v>369</v>
      </c>
    </row>
    <row r="144" spans="1:8">
      <c r="A144" s="89" t="s">
        <v>8101</v>
      </c>
      <c r="B144" s="89">
        <v>1000</v>
      </c>
      <c r="C144" s="89" t="s">
        <v>361</v>
      </c>
      <c r="D144" s="89" t="s">
        <v>7963</v>
      </c>
      <c r="E144" s="89" t="s">
        <v>18354</v>
      </c>
      <c r="F144" s="93" t="s">
        <v>369</v>
      </c>
      <c r="G144" s="93" t="s">
        <v>369</v>
      </c>
      <c r="H144" s="93" t="s">
        <v>369</v>
      </c>
    </row>
    <row r="145" spans="1:8">
      <c r="A145" s="89" t="s">
        <v>3355</v>
      </c>
      <c r="B145" s="89">
        <v>500</v>
      </c>
      <c r="C145" s="89" t="s">
        <v>361</v>
      </c>
      <c r="D145" s="89" t="s">
        <v>18232</v>
      </c>
      <c r="E145" s="89" t="s">
        <v>18355</v>
      </c>
      <c r="F145" s="93" t="s">
        <v>369</v>
      </c>
      <c r="G145" s="93" t="s">
        <v>369</v>
      </c>
      <c r="H145" s="93" t="s">
        <v>369</v>
      </c>
    </row>
    <row r="146" spans="1:8">
      <c r="A146" s="89" t="s">
        <v>3353</v>
      </c>
      <c r="B146" s="89">
        <v>500</v>
      </c>
      <c r="C146" s="89" t="s">
        <v>361</v>
      </c>
      <c r="D146" s="89" t="s">
        <v>18232</v>
      </c>
      <c r="E146" s="89" t="s">
        <v>18356</v>
      </c>
      <c r="F146" s="93" t="s">
        <v>369</v>
      </c>
      <c r="G146" s="93" t="s">
        <v>369</v>
      </c>
      <c r="H146" s="93" t="s">
        <v>369</v>
      </c>
    </row>
    <row r="147" spans="1:8">
      <c r="A147" s="89" t="s">
        <v>8102</v>
      </c>
      <c r="B147" s="89">
        <v>1000</v>
      </c>
      <c r="C147" s="89" t="s">
        <v>361</v>
      </c>
      <c r="D147" s="89" t="s">
        <v>7963</v>
      </c>
      <c r="E147" s="89" t="s">
        <v>18357</v>
      </c>
      <c r="F147" s="93" t="s">
        <v>369</v>
      </c>
      <c r="G147" s="93" t="s">
        <v>369</v>
      </c>
      <c r="H147" s="93" t="s">
        <v>369</v>
      </c>
    </row>
    <row r="148" spans="1:8">
      <c r="A148" s="89" t="s">
        <v>3351</v>
      </c>
      <c r="B148" s="89">
        <v>500</v>
      </c>
      <c r="C148" s="89" t="s">
        <v>361</v>
      </c>
      <c r="D148" s="89" t="s">
        <v>18232</v>
      </c>
      <c r="E148" s="89" t="s">
        <v>18358</v>
      </c>
      <c r="F148" s="93" t="s">
        <v>369</v>
      </c>
      <c r="G148" s="93" t="s">
        <v>369</v>
      </c>
      <c r="H148" s="93" t="s">
        <v>369</v>
      </c>
    </row>
    <row r="149" spans="1:8">
      <c r="A149" s="89" t="s">
        <v>3349</v>
      </c>
      <c r="B149" s="89">
        <v>500</v>
      </c>
      <c r="C149" s="89" t="s">
        <v>361</v>
      </c>
      <c r="D149" s="89" t="s">
        <v>18232</v>
      </c>
      <c r="E149" s="89" t="s">
        <v>18358</v>
      </c>
      <c r="F149" s="93" t="s">
        <v>369</v>
      </c>
      <c r="G149" s="93" t="s">
        <v>369</v>
      </c>
      <c r="H149" s="93" t="s">
        <v>369</v>
      </c>
    </row>
    <row r="150" spans="1:8">
      <c r="A150" s="89" t="s">
        <v>8103</v>
      </c>
      <c r="B150" s="89">
        <v>300</v>
      </c>
      <c r="C150" s="89" t="s">
        <v>361</v>
      </c>
      <c r="D150" s="89" t="s">
        <v>7963</v>
      </c>
      <c r="E150" s="89" t="s">
        <v>18359</v>
      </c>
      <c r="F150" s="93" t="s">
        <v>369</v>
      </c>
      <c r="G150" s="93" t="s">
        <v>369</v>
      </c>
      <c r="H150" s="93" t="s">
        <v>369</v>
      </c>
    </row>
    <row r="151" spans="1:8">
      <c r="A151" s="89" t="s">
        <v>8104</v>
      </c>
      <c r="B151" s="89">
        <v>300</v>
      </c>
      <c r="C151" s="89" t="s">
        <v>3751</v>
      </c>
      <c r="D151" s="89" t="s">
        <v>7974</v>
      </c>
      <c r="E151" s="89" t="s">
        <v>18360</v>
      </c>
      <c r="F151" s="93" t="s">
        <v>369</v>
      </c>
      <c r="G151" s="93" t="s">
        <v>369</v>
      </c>
      <c r="H151" s="93" t="s">
        <v>369</v>
      </c>
    </row>
    <row r="152" spans="1:8">
      <c r="A152" s="89" t="s">
        <v>8105</v>
      </c>
      <c r="B152" s="89">
        <v>300</v>
      </c>
      <c r="C152" s="89" t="s">
        <v>361</v>
      </c>
      <c r="D152" s="89" t="s">
        <v>7963</v>
      </c>
      <c r="E152" s="89" t="s">
        <v>18361</v>
      </c>
      <c r="F152" s="93" t="s">
        <v>369</v>
      </c>
      <c r="G152" s="93" t="s">
        <v>369</v>
      </c>
      <c r="H152" s="93" t="s">
        <v>369</v>
      </c>
    </row>
    <row r="153" spans="1:8">
      <c r="A153" s="89" t="s">
        <v>8106</v>
      </c>
      <c r="B153" s="89">
        <v>300</v>
      </c>
      <c r="C153" s="89" t="s">
        <v>3751</v>
      </c>
      <c r="D153" s="89" t="s">
        <v>7974</v>
      </c>
      <c r="E153" s="89" t="s">
        <v>18362</v>
      </c>
      <c r="F153" s="93" t="s">
        <v>369</v>
      </c>
      <c r="G153" s="93" t="s">
        <v>369</v>
      </c>
      <c r="H153" s="93" t="s">
        <v>369</v>
      </c>
    </row>
    <row r="154" spans="1:8">
      <c r="A154" s="89" t="s">
        <v>3347</v>
      </c>
      <c r="B154" s="89">
        <v>100</v>
      </c>
      <c r="C154" s="89" t="s">
        <v>361</v>
      </c>
      <c r="D154" s="89" t="s">
        <v>18232</v>
      </c>
      <c r="E154" s="89" t="s">
        <v>18363</v>
      </c>
      <c r="F154" s="93" t="s">
        <v>369</v>
      </c>
      <c r="G154" s="93" t="s">
        <v>369</v>
      </c>
      <c r="H154" s="93" t="s">
        <v>369</v>
      </c>
    </row>
    <row r="155" spans="1:8">
      <c r="A155" s="89" t="s">
        <v>8107</v>
      </c>
      <c r="B155" s="89">
        <v>300</v>
      </c>
      <c r="C155" s="89" t="s">
        <v>564</v>
      </c>
      <c r="D155" s="89" t="s">
        <v>7963</v>
      </c>
      <c r="E155" s="89" t="s">
        <v>18364</v>
      </c>
      <c r="F155" s="93" t="s">
        <v>369</v>
      </c>
      <c r="G155" s="93" t="s">
        <v>369</v>
      </c>
      <c r="H155" s="93" t="s">
        <v>369</v>
      </c>
    </row>
    <row r="156" spans="1:8">
      <c r="A156" s="89" t="s">
        <v>8109</v>
      </c>
      <c r="B156" s="89">
        <v>300</v>
      </c>
      <c r="C156" s="89" t="s">
        <v>564</v>
      </c>
      <c r="D156" s="89" t="s">
        <v>7963</v>
      </c>
      <c r="E156" s="89" t="s">
        <v>18365</v>
      </c>
      <c r="F156" s="93" t="s">
        <v>369</v>
      </c>
      <c r="G156" s="93" t="s">
        <v>369</v>
      </c>
      <c r="H156" s="93" t="s">
        <v>369</v>
      </c>
    </row>
    <row r="157" spans="1:8">
      <c r="A157" s="99" t="s">
        <v>8111</v>
      </c>
      <c r="B157" s="89">
        <v>300</v>
      </c>
      <c r="C157" s="89" t="s">
        <v>564</v>
      </c>
      <c r="D157" s="89" t="s">
        <v>7963</v>
      </c>
      <c r="E157" s="89" t="s">
        <v>18366</v>
      </c>
      <c r="F157" s="93" t="s">
        <v>369</v>
      </c>
      <c r="G157" s="93" t="s">
        <v>369</v>
      </c>
      <c r="H157" s="93" t="s">
        <v>369</v>
      </c>
    </row>
    <row r="158" spans="1:8">
      <c r="A158" s="89" t="s">
        <v>8113</v>
      </c>
      <c r="B158" s="89">
        <v>300</v>
      </c>
      <c r="C158" s="89" t="s">
        <v>564</v>
      </c>
      <c r="D158" s="89" t="s">
        <v>7963</v>
      </c>
      <c r="E158" s="89" t="s">
        <v>18367</v>
      </c>
      <c r="F158" s="93" t="s">
        <v>369</v>
      </c>
      <c r="G158" s="93" t="s">
        <v>369</v>
      </c>
      <c r="H158" s="93" t="s">
        <v>369</v>
      </c>
    </row>
    <row r="159" spans="1:8">
      <c r="A159" s="89" t="s">
        <v>8115</v>
      </c>
      <c r="B159" s="89">
        <v>300</v>
      </c>
      <c r="C159" s="89" t="s">
        <v>361</v>
      </c>
      <c r="D159" s="89" t="s">
        <v>7963</v>
      </c>
      <c r="E159" s="89" t="s">
        <v>18368</v>
      </c>
      <c r="F159" s="93" t="s">
        <v>369</v>
      </c>
      <c r="G159" s="93" t="s">
        <v>369</v>
      </c>
      <c r="H159" s="93" t="s">
        <v>369</v>
      </c>
    </row>
    <row r="160" spans="1:8">
      <c r="A160" s="89" t="s">
        <v>8116</v>
      </c>
      <c r="B160" s="89">
        <v>500</v>
      </c>
      <c r="C160" s="89" t="s">
        <v>361</v>
      </c>
      <c r="D160" s="89" t="s">
        <v>7963</v>
      </c>
      <c r="E160" s="89" t="s">
        <v>18369</v>
      </c>
      <c r="F160" s="93" t="s">
        <v>369</v>
      </c>
      <c r="G160" s="93" t="s">
        <v>369</v>
      </c>
      <c r="H160" s="93" t="s">
        <v>369</v>
      </c>
    </row>
    <row r="161" spans="1:8">
      <c r="A161" s="89" t="s">
        <v>3345</v>
      </c>
      <c r="B161" s="89">
        <v>300</v>
      </c>
      <c r="C161" s="89" t="s">
        <v>361</v>
      </c>
      <c r="D161" s="89" t="s">
        <v>18232</v>
      </c>
      <c r="E161" s="89" t="s">
        <v>18370</v>
      </c>
      <c r="F161" s="93" t="s">
        <v>369</v>
      </c>
      <c r="G161" s="93" t="s">
        <v>369</v>
      </c>
      <c r="H161" s="93" t="s">
        <v>369</v>
      </c>
    </row>
    <row r="162" spans="1:8">
      <c r="A162" s="89" t="s">
        <v>8117</v>
      </c>
      <c r="B162" s="89">
        <v>300</v>
      </c>
      <c r="C162" s="89" t="s">
        <v>564</v>
      </c>
      <c r="D162" s="89" t="s">
        <v>7963</v>
      </c>
      <c r="E162" s="89" t="s">
        <v>18371</v>
      </c>
      <c r="F162" s="93" t="s">
        <v>369</v>
      </c>
      <c r="G162" s="93" t="s">
        <v>369</v>
      </c>
      <c r="H162" s="93" t="s">
        <v>369</v>
      </c>
    </row>
    <row r="163" spans="1:8">
      <c r="A163" s="89" t="s">
        <v>8119</v>
      </c>
      <c r="B163" s="89">
        <v>500</v>
      </c>
      <c r="C163" s="89" t="s">
        <v>564</v>
      </c>
      <c r="D163" s="89" t="s">
        <v>7963</v>
      </c>
      <c r="E163" s="89" t="s">
        <v>18372</v>
      </c>
      <c r="F163" s="93" t="s">
        <v>369</v>
      </c>
      <c r="G163" s="93" t="s">
        <v>369</v>
      </c>
      <c r="H163" s="93" t="s">
        <v>369</v>
      </c>
    </row>
    <row r="164" spans="1:8">
      <c r="A164" s="89" t="s">
        <v>8121</v>
      </c>
      <c r="B164" s="89">
        <v>500</v>
      </c>
      <c r="C164" s="89" t="s">
        <v>564</v>
      </c>
      <c r="D164" s="89" t="s">
        <v>7963</v>
      </c>
      <c r="E164" s="89" t="s">
        <v>18372</v>
      </c>
      <c r="F164" s="93" t="s">
        <v>369</v>
      </c>
      <c r="G164" s="93" t="s">
        <v>369</v>
      </c>
      <c r="H164" s="93" t="s">
        <v>369</v>
      </c>
    </row>
    <row r="165" spans="1:8">
      <c r="A165" s="89" t="s">
        <v>8123</v>
      </c>
      <c r="B165" s="89">
        <v>1000</v>
      </c>
      <c r="C165" s="89" t="s">
        <v>564</v>
      </c>
      <c r="D165" s="89" t="s">
        <v>7963</v>
      </c>
      <c r="E165" s="89" t="s">
        <v>18372</v>
      </c>
      <c r="F165" s="93" t="s">
        <v>369</v>
      </c>
      <c r="G165" s="93" t="s">
        <v>369</v>
      </c>
      <c r="H165" s="93" t="s">
        <v>369</v>
      </c>
    </row>
    <row r="166" spans="1:8">
      <c r="A166" s="89" t="s">
        <v>8125</v>
      </c>
      <c r="B166" s="89">
        <v>1000</v>
      </c>
      <c r="C166" s="89" t="s">
        <v>361</v>
      </c>
      <c r="D166" s="89" t="s">
        <v>7974</v>
      </c>
      <c r="E166" s="89" t="s">
        <v>18373</v>
      </c>
      <c r="F166" s="93" t="s">
        <v>369</v>
      </c>
      <c r="G166" s="93" t="s">
        <v>369</v>
      </c>
      <c r="H166" s="93" t="s">
        <v>369</v>
      </c>
    </row>
    <row r="167" spans="1:8">
      <c r="A167" s="89" t="s">
        <v>8126</v>
      </c>
      <c r="B167" s="89">
        <v>500</v>
      </c>
      <c r="C167" s="89" t="s">
        <v>361</v>
      </c>
      <c r="D167" s="89" t="s">
        <v>7974</v>
      </c>
      <c r="E167" s="89" t="s">
        <v>18374</v>
      </c>
      <c r="F167" s="93" t="s">
        <v>369</v>
      </c>
      <c r="G167" s="93" t="s">
        <v>369</v>
      </c>
      <c r="H167" s="93" t="s">
        <v>369</v>
      </c>
    </row>
    <row r="168" spans="1:8">
      <c r="A168" s="89" t="s">
        <v>8127</v>
      </c>
      <c r="B168" s="89">
        <v>1000</v>
      </c>
      <c r="C168" s="89" t="s">
        <v>361</v>
      </c>
      <c r="D168" s="89" t="s">
        <v>7963</v>
      </c>
      <c r="E168" s="89" t="s">
        <v>18375</v>
      </c>
      <c r="F168" s="93" t="s">
        <v>369</v>
      </c>
      <c r="G168" s="93" t="s">
        <v>369</v>
      </c>
      <c r="H168" s="93" t="s">
        <v>369</v>
      </c>
    </row>
    <row r="169" spans="1:8">
      <c r="A169" s="99" t="s">
        <v>8128</v>
      </c>
      <c r="B169" s="89">
        <v>800</v>
      </c>
      <c r="C169" s="89" t="s">
        <v>564</v>
      </c>
      <c r="D169" s="89" t="s">
        <v>7963</v>
      </c>
      <c r="E169" s="89" t="s">
        <v>18376</v>
      </c>
      <c r="F169" s="93" t="s">
        <v>369</v>
      </c>
      <c r="G169" s="93" t="s">
        <v>369</v>
      </c>
      <c r="H169" s="93" t="s">
        <v>369</v>
      </c>
    </row>
    <row r="170" spans="1:8">
      <c r="A170" s="89" t="s">
        <v>8130</v>
      </c>
      <c r="B170" s="89">
        <v>500</v>
      </c>
      <c r="C170" s="89" t="s">
        <v>564</v>
      </c>
      <c r="D170" s="89" t="s">
        <v>7963</v>
      </c>
      <c r="E170" s="89" t="s">
        <v>18377</v>
      </c>
      <c r="F170" s="93" t="s">
        <v>369</v>
      </c>
      <c r="G170" s="93" t="s">
        <v>369</v>
      </c>
      <c r="H170" s="93" t="s">
        <v>369</v>
      </c>
    </row>
    <row r="171" spans="1:8">
      <c r="A171" s="89" t="s">
        <v>8132</v>
      </c>
      <c r="B171" s="89">
        <v>500</v>
      </c>
      <c r="C171" s="89" t="s">
        <v>3751</v>
      </c>
      <c r="D171" s="89" t="s">
        <v>7974</v>
      </c>
      <c r="E171" s="89" t="s">
        <v>18378</v>
      </c>
      <c r="F171" s="93" t="s">
        <v>369</v>
      </c>
      <c r="G171" s="93" t="s">
        <v>369</v>
      </c>
      <c r="H171" s="93" t="s">
        <v>369</v>
      </c>
    </row>
    <row r="172" spans="1:8">
      <c r="A172" s="89" t="s">
        <v>8133</v>
      </c>
      <c r="B172" s="89">
        <v>6000</v>
      </c>
      <c r="C172" s="89" t="s">
        <v>361</v>
      </c>
      <c r="D172" s="89" t="s">
        <v>7963</v>
      </c>
      <c r="E172" s="89" t="s">
        <v>18379</v>
      </c>
      <c r="F172" s="93" t="s">
        <v>369</v>
      </c>
      <c r="G172" s="93" t="s">
        <v>369</v>
      </c>
      <c r="H172" s="93" t="s">
        <v>369</v>
      </c>
    </row>
    <row r="173" spans="1:8">
      <c r="A173" s="89" t="s">
        <v>3333</v>
      </c>
      <c r="B173" s="89">
        <v>500</v>
      </c>
      <c r="C173" s="89" t="s">
        <v>564</v>
      </c>
      <c r="D173" s="89" t="s">
        <v>18232</v>
      </c>
      <c r="E173" s="89" t="s">
        <v>18380</v>
      </c>
      <c r="F173" s="89">
        <v>839</v>
      </c>
      <c r="G173" s="89">
        <v>839</v>
      </c>
      <c r="H173" s="89">
        <v>0</v>
      </c>
    </row>
    <row r="174" spans="1:8">
      <c r="A174" s="89" t="s">
        <v>8135</v>
      </c>
      <c r="B174" s="89">
        <v>1000</v>
      </c>
      <c r="C174" s="89" t="s">
        <v>361</v>
      </c>
      <c r="D174" s="89" t="s">
        <v>7963</v>
      </c>
      <c r="E174" s="89" t="s">
        <v>18260</v>
      </c>
      <c r="F174" s="93" t="s">
        <v>369</v>
      </c>
      <c r="G174" s="93" t="s">
        <v>369</v>
      </c>
      <c r="H174" s="93" t="s">
        <v>369</v>
      </c>
    </row>
    <row r="175" spans="1:8">
      <c r="A175" s="89" t="s">
        <v>8136</v>
      </c>
      <c r="B175" s="89">
        <v>300</v>
      </c>
      <c r="C175" s="89" t="s">
        <v>564</v>
      </c>
      <c r="D175" s="89" t="s">
        <v>7974</v>
      </c>
      <c r="E175" s="89" t="s">
        <v>18236</v>
      </c>
      <c r="F175" s="93" t="s">
        <v>369</v>
      </c>
      <c r="G175" s="93" t="s">
        <v>369</v>
      </c>
      <c r="H175" s="93" t="s">
        <v>369</v>
      </c>
    </row>
    <row r="176" spans="1:8">
      <c r="A176" s="89" t="s">
        <v>8137</v>
      </c>
      <c r="B176" s="89">
        <v>300</v>
      </c>
      <c r="C176" s="89" t="s">
        <v>361</v>
      </c>
      <c r="D176" s="89" t="s">
        <v>7963</v>
      </c>
      <c r="E176" s="89" t="s">
        <v>18381</v>
      </c>
      <c r="F176" s="93" t="s">
        <v>369</v>
      </c>
      <c r="G176" s="93" t="s">
        <v>369</v>
      </c>
      <c r="H176" s="93" t="s">
        <v>369</v>
      </c>
    </row>
    <row r="177" spans="1:8">
      <c r="A177" s="89" t="s">
        <v>8138</v>
      </c>
      <c r="B177" s="89">
        <v>500</v>
      </c>
      <c r="C177" s="89" t="s">
        <v>564</v>
      </c>
      <c r="D177" s="89" t="s">
        <v>7974</v>
      </c>
      <c r="E177" s="89" t="s">
        <v>18381</v>
      </c>
      <c r="F177" s="93" t="s">
        <v>369</v>
      </c>
      <c r="G177" s="93" t="s">
        <v>369</v>
      </c>
      <c r="H177" s="93" t="s">
        <v>369</v>
      </c>
    </row>
    <row r="178" spans="1:8">
      <c r="A178" s="89" t="s">
        <v>4311</v>
      </c>
      <c r="B178" s="89">
        <v>500</v>
      </c>
      <c r="C178" s="89" t="s">
        <v>564</v>
      </c>
      <c r="D178" s="89" t="s">
        <v>18232</v>
      </c>
      <c r="E178" s="89" t="s">
        <v>18382</v>
      </c>
      <c r="F178" s="89">
        <v>919952</v>
      </c>
      <c r="G178" s="89">
        <v>441653</v>
      </c>
      <c r="H178" s="89">
        <v>0</v>
      </c>
    </row>
    <row r="179" spans="1:8">
      <c r="A179" s="89" t="s">
        <v>8140</v>
      </c>
      <c r="B179" s="89">
        <v>1000</v>
      </c>
      <c r="C179" s="89" t="s">
        <v>361</v>
      </c>
      <c r="D179" s="89" t="s">
        <v>7963</v>
      </c>
      <c r="E179" s="89" t="s">
        <v>18383</v>
      </c>
      <c r="F179" s="93" t="s">
        <v>369</v>
      </c>
      <c r="G179" s="93" t="s">
        <v>369</v>
      </c>
      <c r="H179" s="93" t="s">
        <v>369</v>
      </c>
    </row>
    <row r="180" spans="1:8">
      <c r="A180" s="89" t="s">
        <v>4309</v>
      </c>
      <c r="B180" s="89">
        <v>1000</v>
      </c>
      <c r="C180" s="89" t="s">
        <v>361</v>
      </c>
      <c r="D180" s="89" t="s">
        <v>18232</v>
      </c>
      <c r="E180" s="89" t="s">
        <v>18384</v>
      </c>
      <c r="F180" s="93" t="s">
        <v>369</v>
      </c>
      <c r="G180" s="93" t="s">
        <v>369</v>
      </c>
      <c r="H180" s="93" t="s">
        <v>369</v>
      </c>
    </row>
    <row r="181" spans="1:8">
      <c r="A181" s="89" t="s">
        <v>8141</v>
      </c>
      <c r="B181" s="89">
        <v>600</v>
      </c>
      <c r="C181" s="89" t="s">
        <v>361</v>
      </c>
      <c r="D181" s="89" t="s">
        <v>7963</v>
      </c>
      <c r="E181" s="89" t="s">
        <v>18385</v>
      </c>
      <c r="F181" s="93" t="s">
        <v>369</v>
      </c>
      <c r="G181" s="93" t="s">
        <v>369</v>
      </c>
      <c r="H181" s="93" t="s">
        <v>369</v>
      </c>
    </row>
    <row r="182" spans="1:8">
      <c r="A182" s="89" t="s">
        <v>3318</v>
      </c>
      <c r="B182" s="89">
        <v>500</v>
      </c>
      <c r="C182" s="89" t="s">
        <v>361</v>
      </c>
      <c r="D182" s="89" t="s">
        <v>18232</v>
      </c>
      <c r="E182" s="89" t="s">
        <v>18386</v>
      </c>
      <c r="F182" s="93" t="s">
        <v>369</v>
      </c>
      <c r="G182" s="93" t="s">
        <v>369</v>
      </c>
      <c r="H182" s="93" t="s">
        <v>369</v>
      </c>
    </row>
    <row r="183" spans="1:8">
      <c r="A183" s="89" t="s">
        <v>8142</v>
      </c>
      <c r="B183" s="89">
        <v>2000</v>
      </c>
      <c r="C183" s="89" t="s">
        <v>564</v>
      </c>
      <c r="D183" s="89" t="s">
        <v>7974</v>
      </c>
      <c r="E183" s="89" t="s">
        <v>18387</v>
      </c>
      <c r="F183" s="93" t="s">
        <v>369</v>
      </c>
      <c r="G183" s="93" t="s">
        <v>369</v>
      </c>
      <c r="H183" s="93" t="s">
        <v>369</v>
      </c>
    </row>
    <row r="184" spans="1:8">
      <c r="A184" s="89" t="s">
        <v>3316</v>
      </c>
      <c r="B184" s="89">
        <v>2000</v>
      </c>
      <c r="C184" s="89" t="s">
        <v>361</v>
      </c>
      <c r="D184" s="89" t="s">
        <v>18232</v>
      </c>
      <c r="E184" s="89" t="s">
        <v>18388</v>
      </c>
      <c r="F184" s="93" t="s">
        <v>369</v>
      </c>
      <c r="G184" s="93" t="s">
        <v>369</v>
      </c>
      <c r="H184" s="93" t="s">
        <v>369</v>
      </c>
    </row>
    <row r="185" spans="1:8">
      <c r="A185" s="89" t="s">
        <v>8143</v>
      </c>
      <c r="B185" s="89">
        <v>2000</v>
      </c>
      <c r="C185" s="89" t="s">
        <v>564</v>
      </c>
      <c r="D185" s="89" t="s">
        <v>7974</v>
      </c>
      <c r="E185" s="89" t="s">
        <v>18389</v>
      </c>
      <c r="F185" s="93" t="s">
        <v>369</v>
      </c>
      <c r="G185" s="93" t="s">
        <v>369</v>
      </c>
      <c r="H185" s="93" t="s">
        <v>369</v>
      </c>
    </row>
    <row r="186" spans="1:8">
      <c r="A186" s="89" t="s">
        <v>8144</v>
      </c>
      <c r="B186" s="89">
        <v>500</v>
      </c>
      <c r="C186" s="89" t="s">
        <v>564</v>
      </c>
      <c r="D186" s="89" t="s">
        <v>7974</v>
      </c>
      <c r="E186" s="89" t="s">
        <v>18390</v>
      </c>
      <c r="F186" s="93" t="s">
        <v>369</v>
      </c>
      <c r="G186" s="93" t="s">
        <v>369</v>
      </c>
      <c r="H186" s="93" t="s">
        <v>369</v>
      </c>
    </row>
    <row r="187" spans="1:8">
      <c r="A187" s="89" t="s">
        <v>8145</v>
      </c>
      <c r="B187" s="89">
        <v>500</v>
      </c>
      <c r="C187" s="89" t="s">
        <v>361</v>
      </c>
      <c r="D187" s="89" t="s">
        <v>7963</v>
      </c>
      <c r="E187" s="89" t="s">
        <v>18391</v>
      </c>
      <c r="F187" s="93" t="s">
        <v>369</v>
      </c>
      <c r="G187" s="93" t="s">
        <v>369</v>
      </c>
      <c r="H187" s="93" t="s">
        <v>369</v>
      </c>
    </row>
    <row r="188" spans="1:8">
      <c r="A188" s="89" t="s">
        <v>4253</v>
      </c>
      <c r="B188" s="89">
        <v>500</v>
      </c>
      <c r="C188" s="89" t="s">
        <v>564</v>
      </c>
      <c r="D188" s="89" t="s">
        <v>18232</v>
      </c>
      <c r="E188" s="89" t="s">
        <v>18392</v>
      </c>
      <c r="F188" s="89">
        <v>463422</v>
      </c>
      <c r="G188" s="89">
        <v>282718</v>
      </c>
      <c r="H188" s="89">
        <v>0</v>
      </c>
    </row>
    <row r="189" spans="1:8">
      <c r="A189" s="89" t="s">
        <v>8147</v>
      </c>
      <c r="B189" s="89">
        <v>1000</v>
      </c>
      <c r="C189" s="89" t="s">
        <v>361</v>
      </c>
      <c r="D189" s="89" t="s">
        <v>7963</v>
      </c>
      <c r="E189" s="89" t="s">
        <v>18393</v>
      </c>
      <c r="F189" s="93" t="s">
        <v>369</v>
      </c>
      <c r="G189" s="93" t="s">
        <v>369</v>
      </c>
      <c r="H189" s="93" t="s">
        <v>369</v>
      </c>
    </row>
    <row r="190" spans="1:8">
      <c r="A190" s="89" t="s">
        <v>4251</v>
      </c>
      <c r="B190" s="89">
        <v>1000</v>
      </c>
      <c r="C190" s="89" t="s">
        <v>564</v>
      </c>
      <c r="D190" s="89" t="s">
        <v>18232</v>
      </c>
      <c r="E190" s="89" t="s">
        <v>18394</v>
      </c>
      <c r="F190" s="89">
        <v>298949</v>
      </c>
      <c r="G190" s="89">
        <v>6596</v>
      </c>
      <c r="H190" s="89">
        <v>0</v>
      </c>
    </row>
    <row r="191" spans="1:8">
      <c r="A191" s="89" t="s">
        <v>4249</v>
      </c>
      <c r="B191" s="89">
        <v>500</v>
      </c>
      <c r="C191" s="89" t="s">
        <v>564</v>
      </c>
      <c r="D191" s="89" t="s">
        <v>18232</v>
      </c>
      <c r="E191" s="89" t="s">
        <v>18395</v>
      </c>
      <c r="F191" s="89">
        <v>657873</v>
      </c>
      <c r="G191" s="89">
        <v>80996</v>
      </c>
      <c r="H191" s="89">
        <v>0</v>
      </c>
    </row>
    <row r="192" spans="1:8">
      <c r="A192" s="89" t="s">
        <v>8150</v>
      </c>
      <c r="B192" s="89">
        <v>500</v>
      </c>
      <c r="C192" s="89" t="s">
        <v>564</v>
      </c>
      <c r="D192" s="89" t="s">
        <v>7963</v>
      </c>
      <c r="E192" s="89" t="s">
        <v>18396</v>
      </c>
      <c r="F192" s="93" t="s">
        <v>369</v>
      </c>
      <c r="G192" s="93" t="s">
        <v>369</v>
      </c>
      <c r="H192" s="93" t="s">
        <v>369</v>
      </c>
    </row>
    <row r="193" spans="1:8">
      <c r="A193" s="89" t="s">
        <v>8152</v>
      </c>
      <c r="B193" s="89">
        <v>500</v>
      </c>
      <c r="C193" s="89" t="s">
        <v>564</v>
      </c>
      <c r="D193" s="89" t="s">
        <v>7963</v>
      </c>
      <c r="E193" s="89" t="s">
        <v>18397</v>
      </c>
      <c r="F193" s="93" t="s">
        <v>369</v>
      </c>
      <c r="G193" s="93" t="s">
        <v>369</v>
      </c>
      <c r="H193" s="93" t="s">
        <v>369</v>
      </c>
    </row>
    <row r="194" spans="1:8">
      <c r="A194" s="89" t="s">
        <v>8154</v>
      </c>
      <c r="B194" s="89">
        <v>100</v>
      </c>
      <c r="C194" s="89" t="s">
        <v>564</v>
      </c>
      <c r="D194" s="89" t="s">
        <v>7974</v>
      </c>
      <c r="E194" s="89" t="s">
        <v>18398</v>
      </c>
      <c r="F194" s="93" t="s">
        <v>369</v>
      </c>
      <c r="G194" s="93" t="s">
        <v>369</v>
      </c>
      <c r="H194" s="93" t="s">
        <v>369</v>
      </c>
    </row>
    <row r="195" spans="1:8">
      <c r="A195" s="89" t="s">
        <v>6121</v>
      </c>
      <c r="B195" s="89">
        <v>1000</v>
      </c>
      <c r="C195" s="89" t="s">
        <v>564</v>
      </c>
      <c r="D195" s="89" t="s">
        <v>5606</v>
      </c>
      <c r="E195" s="89" t="s">
        <v>18399</v>
      </c>
      <c r="F195" s="89">
        <v>555000</v>
      </c>
      <c r="G195" s="89">
        <v>36972</v>
      </c>
      <c r="H195" s="89">
        <v>0</v>
      </c>
    </row>
    <row r="196" spans="1:8">
      <c r="A196" s="99" t="s">
        <v>8156</v>
      </c>
      <c r="B196" s="89">
        <v>300</v>
      </c>
      <c r="C196" s="89" t="s">
        <v>564</v>
      </c>
      <c r="D196" s="89" t="s">
        <v>7974</v>
      </c>
      <c r="E196" s="89" t="s">
        <v>18400</v>
      </c>
      <c r="F196" s="93" t="s">
        <v>369</v>
      </c>
      <c r="G196" s="93" t="s">
        <v>369</v>
      </c>
      <c r="H196" s="93" t="s">
        <v>369</v>
      </c>
    </row>
    <row r="197" spans="1:8">
      <c r="A197" s="89" t="s">
        <v>8157</v>
      </c>
      <c r="B197" s="89">
        <v>300</v>
      </c>
      <c r="C197" s="89" t="s">
        <v>564</v>
      </c>
      <c r="D197" s="89" t="s">
        <v>7974</v>
      </c>
      <c r="E197" s="89" t="s">
        <v>18401</v>
      </c>
      <c r="F197" s="93" t="s">
        <v>369</v>
      </c>
      <c r="G197" s="93" t="s">
        <v>369</v>
      </c>
      <c r="H197" s="93" t="s">
        <v>369</v>
      </c>
    </row>
    <row r="198" spans="1:8">
      <c r="A198" s="89" t="s">
        <v>8158</v>
      </c>
      <c r="B198" s="89">
        <v>300</v>
      </c>
      <c r="C198" s="89" t="s">
        <v>3751</v>
      </c>
      <c r="D198" s="89" t="s">
        <v>7974</v>
      </c>
      <c r="E198" s="89" t="s">
        <v>18401</v>
      </c>
      <c r="F198" s="93" t="s">
        <v>369</v>
      </c>
      <c r="G198" s="93" t="s">
        <v>369</v>
      </c>
      <c r="H198" s="93" t="s">
        <v>369</v>
      </c>
    </row>
    <row r="199" spans="1:8">
      <c r="A199" s="89" t="s">
        <v>8159</v>
      </c>
      <c r="B199" s="89">
        <v>300</v>
      </c>
      <c r="C199" s="89" t="s">
        <v>564</v>
      </c>
      <c r="D199" s="89" t="s">
        <v>7974</v>
      </c>
      <c r="E199" s="89" t="s">
        <v>18402</v>
      </c>
      <c r="F199" s="93" t="s">
        <v>369</v>
      </c>
      <c r="G199" s="93" t="s">
        <v>369</v>
      </c>
      <c r="H199" s="93" t="s">
        <v>369</v>
      </c>
    </row>
    <row r="200" spans="1:8">
      <c r="A200" s="89" t="s">
        <v>8160</v>
      </c>
      <c r="B200" s="89">
        <v>300</v>
      </c>
      <c r="C200" s="89" t="s">
        <v>361</v>
      </c>
      <c r="D200" s="89" t="s">
        <v>7963</v>
      </c>
      <c r="E200" s="89" t="s">
        <v>18403</v>
      </c>
      <c r="F200" s="93" t="s">
        <v>369</v>
      </c>
      <c r="G200" s="93" t="s">
        <v>369</v>
      </c>
      <c r="H200" s="93" t="s">
        <v>369</v>
      </c>
    </row>
    <row r="201" spans="1:8">
      <c r="A201" s="89" t="s">
        <v>8161</v>
      </c>
      <c r="B201" s="89">
        <v>500</v>
      </c>
      <c r="C201" s="89" t="s">
        <v>564</v>
      </c>
      <c r="D201" s="89" t="s">
        <v>7974</v>
      </c>
      <c r="E201" s="89" t="s">
        <v>18404</v>
      </c>
      <c r="F201" s="93" t="s">
        <v>369</v>
      </c>
      <c r="G201" s="93" t="s">
        <v>369</v>
      </c>
      <c r="H201" s="93" t="s">
        <v>369</v>
      </c>
    </row>
    <row r="202" spans="1:8">
      <c r="A202" s="89" t="s">
        <v>8162</v>
      </c>
      <c r="B202" s="89">
        <v>100</v>
      </c>
      <c r="C202" s="89" t="s">
        <v>564</v>
      </c>
      <c r="D202" s="89" t="s">
        <v>7974</v>
      </c>
      <c r="E202" s="89" t="s">
        <v>18405</v>
      </c>
      <c r="F202" s="93" t="s">
        <v>369</v>
      </c>
      <c r="G202" s="93" t="s">
        <v>369</v>
      </c>
      <c r="H202" s="93" t="s">
        <v>369</v>
      </c>
    </row>
    <row r="203" spans="1:8">
      <c r="A203" s="89" t="s">
        <v>6120</v>
      </c>
      <c r="B203" s="89">
        <v>1000</v>
      </c>
      <c r="C203" s="89" t="s">
        <v>564</v>
      </c>
      <c r="D203" s="89" t="s">
        <v>5606</v>
      </c>
      <c r="E203" s="89" t="s">
        <v>18399</v>
      </c>
      <c r="F203" s="89">
        <v>555000</v>
      </c>
      <c r="G203" s="89">
        <v>36972</v>
      </c>
      <c r="H203" s="89">
        <v>0</v>
      </c>
    </row>
    <row r="204" spans="1:8">
      <c r="A204" s="89" t="s">
        <v>6119</v>
      </c>
      <c r="B204" s="89">
        <v>1000</v>
      </c>
      <c r="C204" s="89" t="s">
        <v>564</v>
      </c>
      <c r="D204" s="89" t="s">
        <v>5606</v>
      </c>
      <c r="E204" s="89" t="s">
        <v>18406</v>
      </c>
      <c r="F204" s="89">
        <v>555000</v>
      </c>
      <c r="G204" s="89">
        <v>36972</v>
      </c>
      <c r="H204" s="89">
        <v>0</v>
      </c>
    </row>
    <row r="205" spans="1:8">
      <c r="A205" s="89" t="s">
        <v>8165</v>
      </c>
      <c r="B205" s="89">
        <v>1000</v>
      </c>
      <c r="C205" s="89" t="s">
        <v>361</v>
      </c>
      <c r="D205" s="89" t="s">
        <v>18232</v>
      </c>
      <c r="E205" s="89" t="s">
        <v>18406</v>
      </c>
      <c r="F205" s="93" t="s">
        <v>369</v>
      </c>
      <c r="G205" s="93" t="s">
        <v>369</v>
      </c>
      <c r="H205" s="93" t="s">
        <v>369</v>
      </c>
    </row>
    <row r="206" spans="1:8">
      <c r="A206" s="89" t="s">
        <v>8166</v>
      </c>
      <c r="B206" s="89">
        <v>1000</v>
      </c>
      <c r="C206" s="89" t="s">
        <v>361</v>
      </c>
      <c r="D206" s="89" t="s">
        <v>7963</v>
      </c>
      <c r="E206" s="89" t="s">
        <v>18406</v>
      </c>
      <c r="F206" s="93" t="s">
        <v>369</v>
      </c>
      <c r="G206" s="93" t="s">
        <v>369</v>
      </c>
      <c r="H206" s="93" t="s">
        <v>369</v>
      </c>
    </row>
    <row r="207" spans="1:8">
      <c r="A207" s="89" t="s">
        <v>8167</v>
      </c>
      <c r="B207" s="89">
        <v>1000</v>
      </c>
      <c r="C207" s="89" t="s">
        <v>564</v>
      </c>
      <c r="D207" s="89" t="s">
        <v>7974</v>
      </c>
      <c r="E207" s="89" t="s">
        <v>18407</v>
      </c>
      <c r="F207" s="93" t="s">
        <v>369</v>
      </c>
      <c r="G207" s="93" t="s">
        <v>369</v>
      </c>
      <c r="H207" s="93" t="s">
        <v>369</v>
      </c>
    </row>
    <row r="208" spans="1:8">
      <c r="A208" s="89" t="s">
        <v>8168</v>
      </c>
      <c r="B208" s="89">
        <v>300</v>
      </c>
      <c r="C208" s="89" t="s">
        <v>564</v>
      </c>
      <c r="D208" s="89" t="s">
        <v>7974</v>
      </c>
      <c r="E208" s="89" t="s">
        <v>18408</v>
      </c>
      <c r="F208" s="93" t="s">
        <v>369</v>
      </c>
      <c r="G208" s="93" t="s">
        <v>369</v>
      </c>
      <c r="H208" s="93" t="s">
        <v>369</v>
      </c>
    </row>
    <row r="209" spans="1:8">
      <c r="A209" s="89" t="s">
        <v>8169</v>
      </c>
      <c r="B209" s="89">
        <v>1000</v>
      </c>
      <c r="C209" s="89" t="s">
        <v>564</v>
      </c>
      <c r="D209" s="89" t="s">
        <v>7974</v>
      </c>
      <c r="E209" s="89" t="s">
        <v>18408</v>
      </c>
      <c r="F209" s="93" t="s">
        <v>369</v>
      </c>
      <c r="G209" s="93" t="s">
        <v>369</v>
      </c>
      <c r="H209" s="93" t="s">
        <v>369</v>
      </c>
    </row>
    <row r="210" spans="1:8">
      <c r="A210" s="89" t="s">
        <v>8170</v>
      </c>
      <c r="B210" s="89">
        <v>1000</v>
      </c>
      <c r="C210" s="89" t="s">
        <v>564</v>
      </c>
      <c r="D210" s="89" t="s">
        <v>7974</v>
      </c>
      <c r="E210" s="89" t="s">
        <v>18409</v>
      </c>
      <c r="F210" s="93" t="s">
        <v>369</v>
      </c>
      <c r="G210" s="93" t="s">
        <v>369</v>
      </c>
      <c r="H210" s="93" t="s">
        <v>369</v>
      </c>
    </row>
    <row r="211" spans="1:8">
      <c r="A211" s="89" t="s">
        <v>8171</v>
      </c>
      <c r="B211" s="89">
        <v>1000</v>
      </c>
      <c r="C211" s="89" t="s">
        <v>564</v>
      </c>
      <c r="D211" s="89" t="s">
        <v>7974</v>
      </c>
      <c r="E211" s="89" t="s">
        <v>18410</v>
      </c>
      <c r="F211" s="93" t="s">
        <v>369</v>
      </c>
      <c r="G211" s="93" t="s">
        <v>369</v>
      </c>
      <c r="H211" s="93" t="s">
        <v>369</v>
      </c>
    </row>
    <row r="212" spans="1:8">
      <c r="A212" s="89" t="s">
        <v>8172</v>
      </c>
      <c r="B212" s="89">
        <v>300</v>
      </c>
      <c r="C212" s="89" t="s">
        <v>564</v>
      </c>
      <c r="D212" s="89" t="s">
        <v>7974</v>
      </c>
      <c r="E212" s="89" t="s">
        <v>18410</v>
      </c>
      <c r="F212" s="93" t="s">
        <v>369</v>
      </c>
      <c r="G212" s="93" t="s">
        <v>369</v>
      </c>
      <c r="H212" s="93" t="s">
        <v>369</v>
      </c>
    </row>
    <row r="213" spans="1:8">
      <c r="A213" s="89" t="s">
        <v>8173</v>
      </c>
      <c r="B213" s="89">
        <v>300</v>
      </c>
      <c r="C213" s="89" t="s">
        <v>564</v>
      </c>
      <c r="D213" s="89" t="s">
        <v>7974</v>
      </c>
      <c r="E213" s="89" t="s">
        <v>18410</v>
      </c>
      <c r="F213" s="93" t="s">
        <v>369</v>
      </c>
      <c r="G213" s="93" t="s">
        <v>369</v>
      </c>
      <c r="H213" s="93" t="s">
        <v>369</v>
      </c>
    </row>
    <row r="214" spans="1:8">
      <c r="A214" s="89" t="s">
        <v>8174</v>
      </c>
      <c r="B214" s="89">
        <v>300</v>
      </c>
      <c r="C214" s="89" t="s">
        <v>564</v>
      </c>
      <c r="D214" s="89" t="s">
        <v>7974</v>
      </c>
      <c r="E214" s="89" t="s">
        <v>18411</v>
      </c>
      <c r="F214" s="93" t="s">
        <v>369</v>
      </c>
      <c r="G214" s="93" t="s">
        <v>369</v>
      </c>
      <c r="H214" s="93" t="s">
        <v>369</v>
      </c>
    </row>
    <row r="215" spans="1:8">
      <c r="A215" s="89" t="s">
        <v>8175</v>
      </c>
      <c r="B215" s="89">
        <v>1000</v>
      </c>
      <c r="C215" s="89" t="s">
        <v>361</v>
      </c>
      <c r="D215" s="89" t="s">
        <v>7963</v>
      </c>
      <c r="E215" s="89" t="s">
        <v>18412</v>
      </c>
      <c r="F215" s="93" t="s">
        <v>369</v>
      </c>
      <c r="G215" s="93" t="s">
        <v>369</v>
      </c>
      <c r="H215" s="93" t="s">
        <v>369</v>
      </c>
    </row>
    <row r="216" spans="1:8">
      <c r="A216" s="89" t="s">
        <v>8176</v>
      </c>
      <c r="B216" s="89">
        <v>1000</v>
      </c>
      <c r="C216" s="89" t="s">
        <v>564</v>
      </c>
      <c r="D216" s="89" t="s">
        <v>7963</v>
      </c>
      <c r="E216" s="89" t="s">
        <v>18413</v>
      </c>
      <c r="F216" s="93" t="s">
        <v>369</v>
      </c>
      <c r="G216" s="93" t="s">
        <v>369</v>
      </c>
      <c r="H216" s="93" t="s">
        <v>369</v>
      </c>
    </row>
    <row r="217" spans="1:8">
      <c r="A217" s="89" t="s">
        <v>8178</v>
      </c>
      <c r="B217" s="89">
        <v>300</v>
      </c>
      <c r="C217" s="89" t="s">
        <v>564</v>
      </c>
      <c r="D217" s="89" t="s">
        <v>7974</v>
      </c>
      <c r="E217" s="89" t="s">
        <v>18414</v>
      </c>
      <c r="F217" s="93" t="s">
        <v>369</v>
      </c>
      <c r="G217" s="93" t="s">
        <v>369</v>
      </c>
      <c r="H217" s="93" t="s">
        <v>369</v>
      </c>
    </row>
    <row r="218" spans="1:8">
      <c r="A218" s="89" t="s">
        <v>8179</v>
      </c>
      <c r="B218" s="89">
        <v>2000</v>
      </c>
      <c r="C218" s="89" t="s">
        <v>564</v>
      </c>
      <c r="D218" s="89" t="s">
        <v>7963</v>
      </c>
      <c r="E218" s="89" t="s">
        <v>18415</v>
      </c>
      <c r="F218" s="93" t="s">
        <v>369</v>
      </c>
      <c r="G218" s="93" t="s">
        <v>369</v>
      </c>
      <c r="H218" s="93" t="s">
        <v>369</v>
      </c>
    </row>
    <row r="219" spans="1:8">
      <c r="A219" s="89" t="s">
        <v>8181</v>
      </c>
      <c r="B219" s="89">
        <v>1000</v>
      </c>
      <c r="C219" s="89" t="s">
        <v>361</v>
      </c>
      <c r="D219" s="89" t="s">
        <v>18232</v>
      </c>
      <c r="E219" s="89" t="s">
        <v>18416</v>
      </c>
      <c r="F219" s="93" t="s">
        <v>369</v>
      </c>
      <c r="G219" s="93" t="s">
        <v>369</v>
      </c>
      <c r="H219" s="93" t="s">
        <v>369</v>
      </c>
    </row>
    <row r="220" spans="1:8">
      <c r="A220" s="89" t="s">
        <v>8182</v>
      </c>
      <c r="B220" s="89">
        <v>1000</v>
      </c>
      <c r="C220" s="89" t="s">
        <v>361</v>
      </c>
      <c r="D220" s="89" t="s">
        <v>7963</v>
      </c>
      <c r="E220" s="89" t="s">
        <v>18416</v>
      </c>
      <c r="F220" s="93" t="s">
        <v>369</v>
      </c>
      <c r="G220" s="93" t="s">
        <v>369</v>
      </c>
      <c r="H220" s="93" t="s">
        <v>369</v>
      </c>
    </row>
    <row r="221" spans="1:8">
      <c r="A221" s="89" t="s">
        <v>6144</v>
      </c>
      <c r="B221" s="89">
        <v>500</v>
      </c>
      <c r="C221" s="89" t="s">
        <v>564</v>
      </c>
      <c r="D221" s="89" t="s">
        <v>5606</v>
      </c>
      <c r="E221" s="89" t="s">
        <v>18417</v>
      </c>
      <c r="F221" s="89">
        <v>480221</v>
      </c>
      <c r="G221" s="89">
        <v>736628</v>
      </c>
      <c r="H221" s="89" t="s">
        <v>6141</v>
      </c>
    </row>
    <row r="222" spans="1:8">
      <c r="A222" s="89" t="s">
        <v>6143</v>
      </c>
      <c r="B222" s="89">
        <v>500</v>
      </c>
      <c r="C222" s="89" t="s">
        <v>564</v>
      </c>
      <c r="D222" s="89" t="s">
        <v>5606</v>
      </c>
      <c r="E222" s="89" t="s">
        <v>18418</v>
      </c>
      <c r="F222" s="89">
        <v>480221</v>
      </c>
      <c r="G222" s="89">
        <v>736628</v>
      </c>
      <c r="H222" s="89" t="s">
        <v>6141</v>
      </c>
    </row>
    <row r="223" spans="1:8">
      <c r="A223" s="89" t="s">
        <v>6142</v>
      </c>
      <c r="B223" s="89">
        <v>100</v>
      </c>
      <c r="C223" s="89" t="s">
        <v>564</v>
      </c>
      <c r="D223" s="89" t="s">
        <v>5606</v>
      </c>
      <c r="E223" s="89" t="s">
        <v>18419</v>
      </c>
      <c r="F223" s="89">
        <v>825186</v>
      </c>
      <c r="G223" s="89">
        <v>825186</v>
      </c>
      <c r="H223" s="89" t="s">
        <v>6141</v>
      </c>
    </row>
    <row r="224" spans="1:8">
      <c r="A224" s="89" t="s">
        <v>4332</v>
      </c>
      <c r="B224" s="89">
        <v>500</v>
      </c>
      <c r="C224" s="89" t="s">
        <v>564</v>
      </c>
      <c r="D224" s="89" t="s">
        <v>18232</v>
      </c>
      <c r="E224" s="89" t="s">
        <v>18420</v>
      </c>
      <c r="F224" s="89">
        <v>143800</v>
      </c>
      <c r="G224" s="89">
        <v>1091352</v>
      </c>
      <c r="H224" s="89">
        <v>0</v>
      </c>
    </row>
    <row r="225" spans="1:8">
      <c r="A225" s="89" t="s">
        <v>8187</v>
      </c>
      <c r="B225" s="89">
        <v>1000</v>
      </c>
      <c r="C225" s="89" t="s">
        <v>564</v>
      </c>
      <c r="D225" s="89" t="s">
        <v>7974</v>
      </c>
      <c r="E225" s="89" t="s">
        <v>18421</v>
      </c>
      <c r="F225" s="93" t="s">
        <v>369</v>
      </c>
      <c r="G225" s="93" t="s">
        <v>369</v>
      </c>
      <c r="H225" s="93" t="s">
        <v>369</v>
      </c>
    </row>
    <row r="226" spans="1:8">
      <c r="A226" s="89" t="s">
        <v>3297</v>
      </c>
      <c r="B226" s="89">
        <v>300</v>
      </c>
      <c r="C226" s="89" t="s">
        <v>564</v>
      </c>
      <c r="D226" s="89" t="s">
        <v>18232</v>
      </c>
      <c r="E226" s="89" t="s">
        <v>18422</v>
      </c>
      <c r="F226" s="89">
        <v>17617</v>
      </c>
      <c r="G226" s="89">
        <v>17617</v>
      </c>
      <c r="H226" s="89">
        <v>0</v>
      </c>
    </row>
    <row r="227" spans="1:8">
      <c r="A227" s="89" t="s">
        <v>8189</v>
      </c>
      <c r="B227" s="89">
        <v>1000</v>
      </c>
      <c r="C227" s="89" t="s">
        <v>564</v>
      </c>
      <c r="D227" s="89" t="s">
        <v>7974</v>
      </c>
      <c r="E227" s="89" t="s">
        <v>18423</v>
      </c>
      <c r="F227" s="93" t="s">
        <v>369</v>
      </c>
      <c r="G227" s="93" t="s">
        <v>369</v>
      </c>
      <c r="H227" s="93" t="s">
        <v>369</v>
      </c>
    </row>
    <row r="228" spans="1:8">
      <c r="A228" s="89" t="s">
        <v>8190</v>
      </c>
      <c r="B228" s="89">
        <v>1000</v>
      </c>
      <c r="C228" s="89" t="s">
        <v>564</v>
      </c>
      <c r="D228" s="89" t="s">
        <v>7974</v>
      </c>
      <c r="E228" s="89" t="s">
        <v>18424</v>
      </c>
      <c r="F228" s="93" t="s">
        <v>369</v>
      </c>
      <c r="G228" s="93" t="s">
        <v>369</v>
      </c>
      <c r="H228" s="93" t="s">
        <v>369</v>
      </c>
    </row>
    <row r="229" spans="1:8">
      <c r="A229" s="89" t="s">
        <v>8191</v>
      </c>
      <c r="B229" s="89">
        <v>100</v>
      </c>
      <c r="C229" s="89" t="s">
        <v>564</v>
      </c>
      <c r="D229" s="89" t="s">
        <v>7974</v>
      </c>
      <c r="E229" s="89" t="s">
        <v>18425</v>
      </c>
      <c r="F229" s="93" t="s">
        <v>369</v>
      </c>
      <c r="G229" s="93" t="s">
        <v>369</v>
      </c>
      <c r="H229" s="93" t="s">
        <v>369</v>
      </c>
    </row>
    <row r="230" spans="1:8">
      <c r="A230" s="89" t="s">
        <v>8192</v>
      </c>
      <c r="B230" s="89">
        <v>300</v>
      </c>
      <c r="C230" s="89" t="s">
        <v>564</v>
      </c>
      <c r="D230" s="89" t="s">
        <v>7974</v>
      </c>
      <c r="E230" s="89" t="s">
        <v>18426</v>
      </c>
      <c r="F230" s="93" t="s">
        <v>369</v>
      </c>
      <c r="G230" s="93" t="s">
        <v>369</v>
      </c>
      <c r="H230" s="93" t="s">
        <v>369</v>
      </c>
    </row>
    <row r="231" spans="1:8">
      <c r="A231" s="89" t="s">
        <v>8193</v>
      </c>
      <c r="B231" s="89">
        <v>300</v>
      </c>
      <c r="C231" s="89" t="s">
        <v>564</v>
      </c>
      <c r="D231" s="89" t="s">
        <v>7974</v>
      </c>
      <c r="E231" s="89" t="s">
        <v>18427</v>
      </c>
      <c r="F231" s="93" t="s">
        <v>369</v>
      </c>
      <c r="G231" s="93" t="s">
        <v>369</v>
      </c>
      <c r="H231" s="93" t="s">
        <v>369</v>
      </c>
    </row>
    <row r="232" spans="1:8">
      <c r="A232" s="89" t="s">
        <v>8194</v>
      </c>
      <c r="B232" s="89">
        <v>300</v>
      </c>
      <c r="C232" s="89" t="s">
        <v>564</v>
      </c>
      <c r="D232" s="89" t="s">
        <v>7963</v>
      </c>
      <c r="E232" s="89" t="s">
        <v>18428</v>
      </c>
      <c r="F232" s="93" t="s">
        <v>369</v>
      </c>
      <c r="G232" s="93" t="s">
        <v>369</v>
      </c>
      <c r="H232" s="93" t="s">
        <v>369</v>
      </c>
    </row>
    <row r="233" spans="1:8">
      <c r="A233" s="89" t="s">
        <v>8196</v>
      </c>
      <c r="B233" s="89">
        <v>1000</v>
      </c>
      <c r="C233" s="89" t="s">
        <v>564</v>
      </c>
      <c r="D233" s="89" t="s">
        <v>7963</v>
      </c>
      <c r="E233" s="89" t="s">
        <v>18429</v>
      </c>
      <c r="F233" s="93" t="s">
        <v>369</v>
      </c>
      <c r="G233" s="93" t="s">
        <v>369</v>
      </c>
      <c r="H233" s="93" t="s">
        <v>369</v>
      </c>
    </row>
    <row r="234" spans="1:8">
      <c r="A234" s="89" t="s">
        <v>6338</v>
      </c>
      <c r="B234" s="89">
        <v>1000</v>
      </c>
      <c r="C234" s="89" t="s">
        <v>564</v>
      </c>
      <c r="D234" s="89" t="s">
        <v>7963</v>
      </c>
      <c r="E234" s="89" t="s">
        <v>18430</v>
      </c>
      <c r="F234" s="89">
        <v>798</v>
      </c>
      <c r="G234" s="89">
        <v>207980</v>
      </c>
      <c r="H234" s="89">
        <v>0</v>
      </c>
    </row>
    <row r="235" spans="1:8">
      <c r="A235" s="89" t="s">
        <v>6337</v>
      </c>
      <c r="B235" s="89">
        <v>500</v>
      </c>
      <c r="C235" s="89" t="s">
        <v>564</v>
      </c>
      <c r="D235" s="89" t="s">
        <v>7963</v>
      </c>
      <c r="E235" s="89" t="s">
        <v>18431</v>
      </c>
      <c r="F235" s="89">
        <v>825186</v>
      </c>
      <c r="G235" s="89">
        <v>207980</v>
      </c>
      <c r="H235" s="89">
        <v>0</v>
      </c>
    </row>
    <row r="236" spans="1:8">
      <c r="A236" s="89" t="s">
        <v>6336</v>
      </c>
      <c r="B236" s="89">
        <v>500</v>
      </c>
      <c r="C236" s="89" t="s">
        <v>564</v>
      </c>
      <c r="D236" s="89" t="s">
        <v>7963</v>
      </c>
      <c r="E236" s="89" t="s">
        <v>18432</v>
      </c>
      <c r="F236" s="89">
        <v>825186</v>
      </c>
      <c r="G236" s="89">
        <v>207980</v>
      </c>
      <c r="H236" s="89">
        <v>0</v>
      </c>
    </row>
    <row r="237" spans="1:8">
      <c r="A237" s="89" t="s">
        <v>3294</v>
      </c>
      <c r="B237" s="89">
        <v>500</v>
      </c>
      <c r="C237" s="89" t="s">
        <v>564</v>
      </c>
      <c r="D237" s="89" t="s">
        <v>18232</v>
      </c>
      <c r="E237" s="89" t="s">
        <v>18433</v>
      </c>
      <c r="F237" s="89">
        <v>825186</v>
      </c>
      <c r="G237" s="89">
        <v>207980</v>
      </c>
      <c r="H237" s="89">
        <v>0</v>
      </c>
    </row>
    <row r="238" spans="1:8">
      <c r="A238" s="89" t="s">
        <v>8202</v>
      </c>
      <c r="B238" s="89">
        <v>300</v>
      </c>
      <c r="C238" s="89" t="s">
        <v>564</v>
      </c>
      <c r="D238" s="89" t="s">
        <v>7963</v>
      </c>
      <c r="E238" s="89" t="s">
        <v>18434</v>
      </c>
      <c r="F238" s="93" t="s">
        <v>369</v>
      </c>
      <c r="G238" s="93" t="s">
        <v>369</v>
      </c>
      <c r="H238" s="93" t="s">
        <v>369</v>
      </c>
    </row>
    <row r="239" spans="1:8">
      <c r="A239" s="89" t="s">
        <v>4306</v>
      </c>
      <c r="B239" s="89">
        <v>2000</v>
      </c>
      <c r="C239" s="89" t="s">
        <v>564</v>
      </c>
      <c r="D239" s="89" t="s">
        <v>18232</v>
      </c>
      <c r="E239" s="89" t="s">
        <v>18435</v>
      </c>
      <c r="F239" s="89">
        <v>440437</v>
      </c>
      <c r="G239" s="89">
        <v>1091356</v>
      </c>
      <c r="H239" s="89">
        <v>0</v>
      </c>
    </row>
    <row r="240" spans="1:8">
      <c r="A240" s="89" t="s">
        <v>6129</v>
      </c>
      <c r="B240" s="89">
        <v>1000</v>
      </c>
      <c r="C240" s="89" t="s">
        <v>564</v>
      </c>
      <c r="D240" s="89" t="s">
        <v>5606</v>
      </c>
      <c r="E240" s="89" t="s">
        <v>18436</v>
      </c>
      <c r="F240" s="89">
        <v>37705</v>
      </c>
      <c r="G240" s="89">
        <v>1091356</v>
      </c>
      <c r="H240" s="89" t="s">
        <v>6127</v>
      </c>
    </row>
    <row r="241" spans="1:8">
      <c r="A241" s="89" t="s">
        <v>6128</v>
      </c>
      <c r="B241" s="89">
        <v>1000</v>
      </c>
      <c r="C241" s="89" t="s">
        <v>564</v>
      </c>
      <c r="D241" s="89" t="s">
        <v>5606</v>
      </c>
      <c r="E241" s="89" t="s">
        <v>18436</v>
      </c>
      <c r="F241" s="89">
        <v>37705</v>
      </c>
      <c r="G241" s="89">
        <v>1091356</v>
      </c>
      <c r="H241" s="89" t="s">
        <v>6127</v>
      </c>
    </row>
    <row r="242" spans="1:8">
      <c r="A242" s="89" t="s">
        <v>8207</v>
      </c>
      <c r="B242" s="89">
        <v>300</v>
      </c>
      <c r="C242" s="89" t="s">
        <v>564</v>
      </c>
      <c r="D242" s="89" t="s">
        <v>7963</v>
      </c>
      <c r="E242" s="89" t="s">
        <v>18437</v>
      </c>
      <c r="F242" s="93" t="s">
        <v>369</v>
      </c>
      <c r="G242" s="93" t="s">
        <v>369</v>
      </c>
      <c r="H242" s="93" t="s">
        <v>369</v>
      </c>
    </row>
    <row r="243" spans="1:8">
      <c r="A243" s="89" t="s">
        <v>8209</v>
      </c>
      <c r="B243" s="89">
        <v>1000</v>
      </c>
      <c r="C243" s="89" t="s">
        <v>564</v>
      </c>
      <c r="D243" s="89" t="s">
        <v>7974</v>
      </c>
      <c r="E243" s="89" t="s">
        <v>18438</v>
      </c>
      <c r="F243" s="93" t="s">
        <v>369</v>
      </c>
      <c r="G243" s="93" t="s">
        <v>369</v>
      </c>
      <c r="H243" s="93" t="s">
        <v>369</v>
      </c>
    </row>
    <row r="244" spans="1:8">
      <c r="A244" s="89" t="s">
        <v>8210</v>
      </c>
      <c r="B244" s="89">
        <v>1000</v>
      </c>
      <c r="C244" s="89" t="s">
        <v>564</v>
      </c>
      <c r="D244" s="89" t="s">
        <v>7974</v>
      </c>
      <c r="E244" s="89" t="s">
        <v>18439</v>
      </c>
      <c r="F244" s="93" t="s">
        <v>369</v>
      </c>
      <c r="G244" s="93" t="s">
        <v>369</v>
      </c>
      <c r="H244" s="93" t="s">
        <v>369</v>
      </c>
    </row>
    <row r="245" spans="1:8">
      <c r="A245" s="89" t="s">
        <v>3292</v>
      </c>
      <c r="B245" s="89">
        <v>1000</v>
      </c>
      <c r="C245" s="89" t="s">
        <v>361</v>
      </c>
      <c r="D245" s="89" t="s">
        <v>18232</v>
      </c>
      <c r="E245" s="89" t="s">
        <v>18439</v>
      </c>
      <c r="F245" s="93" t="s">
        <v>369</v>
      </c>
      <c r="G245" s="93" t="s">
        <v>369</v>
      </c>
      <c r="H245" s="93" t="s">
        <v>369</v>
      </c>
    </row>
    <row r="246" spans="1:8">
      <c r="A246" s="89" t="s">
        <v>8211</v>
      </c>
      <c r="B246" s="89">
        <v>500</v>
      </c>
      <c r="C246" s="89" t="s">
        <v>564</v>
      </c>
      <c r="D246" s="89" t="s">
        <v>7963</v>
      </c>
      <c r="E246" s="89" t="s">
        <v>18135</v>
      </c>
      <c r="F246" s="93" t="s">
        <v>369</v>
      </c>
      <c r="G246" s="93" t="s">
        <v>369</v>
      </c>
      <c r="H246" s="93" t="s">
        <v>369</v>
      </c>
    </row>
    <row r="247" spans="1:8">
      <c r="A247" s="89" t="s">
        <v>3290</v>
      </c>
      <c r="B247" s="89">
        <v>500</v>
      </c>
      <c r="C247" s="89" t="s">
        <v>564</v>
      </c>
      <c r="D247" s="89" t="s">
        <v>18232</v>
      </c>
      <c r="E247" s="89" t="s">
        <v>18440</v>
      </c>
      <c r="F247" s="89">
        <v>798</v>
      </c>
      <c r="G247" s="89">
        <v>207980</v>
      </c>
      <c r="H247" s="89">
        <v>0</v>
      </c>
    </row>
    <row r="248" spans="1:8">
      <c r="A248" s="89" t="s">
        <v>8214</v>
      </c>
      <c r="B248" s="89">
        <v>1000</v>
      </c>
      <c r="C248" s="89" t="s">
        <v>564</v>
      </c>
      <c r="D248" s="89" t="s">
        <v>7963</v>
      </c>
      <c r="E248" s="89" t="s">
        <v>18436</v>
      </c>
      <c r="F248" s="93" t="s">
        <v>369</v>
      </c>
      <c r="G248" s="93" t="s">
        <v>369</v>
      </c>
      <c r="H248" s="93" t="s">
        <v>369</v>
      </c>
    </row>
    <row r="249" spans="1:8">
      <c r="A249" s="89" t="s">
        <v>8216</v>
      </c>
      <c r="B249" s="89">
        <v>300</v>
      </c>
      <c r="C249" s="89" t="s">
        <v>564</v>
      </c>
      <c r="D249" s="89" t="s">
        <v>7974</v>
      </c>
      <c r="E249" s="89" t="s">
        <v>18441</v>
      </c>
      <c r="F249" s="93" t="s">
        <v>369</v>
      </c>
      <c r="G249" s="93" t="s">
        <v>369</v>
      </c>
      <c r="H249" s="93" t="s">
        <v>369</v>
      </c>
    </row>
    <row r="250" spans="1:8">
      <c r="A250" s="89" t="s">
        <v>8217</v>
      </c>
      <c r="B250" s="89">
        <v>300</v>
      </c>
      <c r="C250" s="89" t="s">
        <v>564</v>
      </c>
      <c r="D250" s="89" t="s">
        <v>7974</v>
      </c>
      <c r="E250" s="89" t="s">
        <v>18442</v>
      </c>
      <c r="F250" s="93" t="s">
        <v>369</v>
      </c>
      <c r="G250" s="93" t="s">
        <v>369</v>
      </c>
      <c r="H250" s="93" t="s">
        <v>369</v>
      </c>
    </row>
    <row r="251" spans="1:8">
      <c r="A251" s="89" t="s">
        <v>8218</v>
      </c>
      <c r="B251" s="89">
        <v>500</v>
      </c>
      <c r="C251" s="89" t="s">
        <v>564</v>
      </c>
      <c r="D251" s="89" t="s">
        <v>7974</v>
      </c>
      <c r="E251" s="89" t="s">
        <v>18443</v>
      </c>
      <c r="F251" s="93" t="s">
        <v>369</v>
      </c>
      <c r="G251" s="93" t="s">
        <v>369</v>
      </c>
      <c r="H251" s="93" t="s">
        <v>369</v>
      </c>
    </row>
    <row r="252" spans="1:8">
      <c r="A252" s="89" t="s">
        <v>8219</v>
      </c>
      <c r="B252" s="89">
        <v>500</v>
      </c>
      <c r="C252" s="89" t="s">
        <v>564</v>
      </c>
      <c r="D252" s="89" t="s">
        <v>7974</v>
      </c>
      <c r="E252" s="89" t="s">
        <v>18443</v>
      </c>
      <c r="F252" s="93" t="s">
        <v>369</v>
      </c>
      <c r="G252" s="93" t="s">
        <v>369</v>
      </c>
      <c r="H252" s="93" t="s">
        <v>369</v>
      </c>
    </row>
    <row r="253" spans="1:8">
      <c r="A253" s="89" t="s">
        <v>8220</v>
      </c>
      <c r="B253" s="89">
        <v>500</v>
      </c>
      <c r="C253" s="89" t="s">
        <v>3751</v>
      </c>
      <c r="D253" s="89" t="s">
        <v>7974</v>
      </c>
      <c r="E253" s="89" t="s">
        <v>18443</v>
      </c>
      <c r="F253" s="93" t="s">
        <v>369</v>
      </c>
      <c r="G253" s="93" t="s">
        <v>369</v>
      </c>
      <c r="H253" s="93" t="s">
        <v>369</v>
      </c>
    </row>
    <row r="254" spans="1:8">
      <c r="A254" s="89" t="s">
        <v>8221</v>
      </c>
      <c r="B254" s="89">
        <v>500</v>
      </c>
      <c r="C254" s="89" t="s">
        <v>361</v>
      </c>
      <c r="D254" s="89" t="s">
        <v>7963</v>
      </c>
      <c r="E254" s="89" t="s">
        <v>18444</v>
      </c>
      <c r="F254" s="93" t="s">
        <v>369</v>
      </c>
      <c r="G254" s="93" t="s">
        <v>369</v>
      </c>
      <c r="H254" s="93" t="s">
        <v>369</v>
      </c>
    </row>
    <row r="255" spans="1:8">
      <c r="A255" s="89" t="s">
        <v>8222</v>
      </c>
      <c r="B255" s="89">
        <v>300</v>
      </c>
      <c r="C255" s="89" t="s">
        <v>564</v>
      </c>
      <c r="D255" s="89" t="s">
        <v>7963</v>
      </c>
      <c r="E255" s="89" t="s">
        <v>18445</v>
      </c>
      <c r="F255" s="93" t="s">
        <v>369</v>
      </c>
      <c r="G255" s="93" t="s">
        <v>369</v>
      </c>
      <c r="H255" s="93" t="s">
        <v>369</v>
      </c>
    </row>
    <row r="256" spans="1:8">
      <c r="A256" s="89" t="s">
        <v>8224</v>
      </c>
      <c r="B256" s="89">
        <v>1000</v>
      </c>
      <c r="C256" s="89" t="s">
        <v>3751</v>
      </c>
      <c r="D256" s="89" t="s">
        <v>7974</v>
      </c>
      <c r="E256" s="89" t="s">
        <v>18446</v>
      </c>
      <c r="F256" s="93" t="s">
        <v>369</v>
      </c>
      <c r="G256" s="93" t="s">
        <v>369</v>
      </c>
      <c r="H256" s="93" t="s">
        <v>369</v>
      </c>
    </row>
    <row r="257" spans="1:8">
      <c r="A257" s="89" t="s">
        <v>8225</v>
      </c>
      <c r="B257" s="89">
        <v>1000</v>
      </c>
      <c r="C257" s="89" t="s">
        <v>564</v>
      </c>
      <c r="D257" s="89" t="s">
        <v>7974</v>
      </c>
      <c r="E257" s="89" t="s">
        <v>18447</v>
      </c>
      <c r="F257" s="93" t="s">
        <v>369</v>
      </c>
      <c r="G257" s="93" t="s">
        <v>369</v>
      </c>
      <c r="H257" s="93" t="s">
        <v>369</v>
      </c>
    </row>
    <row r="258" spans="1:8">
      <c r="A258" s="89" t="s">
        <v>8226</v>
      </c>
      <c r="B258" s="89">
        <v>1000</v>
      </c>
      <c r="C258" s="89" t="s">
        <v>361</v>
      </c>
      <c r="D258" s="89" t="s">
        <v>7963</v>
      </c>
      <c r="E258" s="89" t="s">
        <v>18448</v>
      </c>
      <c r="F258" s="93" t="s">
        <v>369</v>
      </c>
      <c r="G258" s="93" t="s">
        <v>369</v>
      </c>
      <c r="H258" s="93" t="s">
        <v>369</v>
      </c>
    </row>
    <row r="259" spans="1:8">
      <c r="A259" s="89" t="s">
        <v>8227</v>
      </c>
      <c r="B259" s="89">
        <v>1000</v>
      </c>
      <c r="C259" s="89" t="s">
        <v>564</v>
      </c>
      <c r="D259" s="89" t="s">
        <v>7974</v>
      </c>
      <c r="E259" s="89" t="s">
        <v>18449</v>
      </c>
      <c r="F259" s="93" t="s">
        <v>369</v>
      </c>
      <c r="G259" s="93" t="s">
        <v>369</v>
      </c>
      <c r="H259" s="93" t="s">
        <v>369</v>
      </c>
    </row>
    <row r="260" spans="1:8">
      <c r="A260" s="89" t="s">
        <v>8228</v>
      </c>
      <c r="B260" s="89">
        <v>2000</v>
      </c>
      <c r="C260" s="89" t="s">
        <v>3751</v>
      </c>
      <c r="D260" s="89" t="s">
        <v>7974</v>
      </c>
      <c r="E260" s="89" t="s">
        <v>18450</v>
      </c>
      <c r="F260" s="93" t="s">
        <v>369</v>
      </c>
      <c r="G260" s="93" t="s">
        <v>369</v>
      </c>
      <c r="H260" s="93" t="s">
        <v>369</v>
      </c>
    </row>
    <row r="261" spans="1:8">
      <c r="A261" s="89" t="s">
        <v>8229</v>
      </c>
      <c r="B261" s="89">
        <v>2000</v>
      </c>
      <c r="C261" s="89" t="s">
        <v>564</v>
      </c>
      <c r="D261" s="89" t="s">
        <v>7974</v>
      </c>
      <c r="E261" s="89" t="s">
        <v>18451</v>
      </c>
      <c r="F261" s="93" t="s">
        <v>369</v>
      </c>
      <c r="G261" s="93" t="s">
        <v>369</v>
      </c>
      <c r="H261" s="93" t="s">
        <v>369</v>
      </c>
    </row>
    <row r="262" spans="1:8">
      <c r="A262" s="89" t="s">
        <v>8230</v>
      </c>
      <c r="B262" s="89">
        <v>300</v>
      </c>
      <c r="C262" s="89" t="s">
        <v>564</v>
      </c>
      <c r="D262" s="89" t="s">
        <v>7974</v>
      </c>
      <c r="E262" s="89" t="s">
        <v>18452</v>
      </c>
      <c r="F262" s="93" t="s">
        <v>369</v>
      </c>
      <c r="G262" s="93" t="s">
        <v>369</v>
      </c>
      <c r="H262" s="93" t="s">
        <v>369</v>
      </c>
    </row>
    <row r="263" spans="1:8">
      <c r="A263" s="89" t="s">
        <v>8231</v>
      </c>
      <c r="B263" s="89">
        <v>300</v>
      </c>
      <c r="C263" s="89" t="s">
        <v>564</v>
      </c>
      <c r="D263" s="89" t="s">
        <v>7974</v>
      </c>
      <c r="E263" s="89" t="s">
        <v>18453</v>
      </c>
      <c r="F263" s="93" t="s">
        <v>369</v>
      </c>
      <c r="G263" s="93" t="s">
        <v>369</v>
      </c>
      <c r="H263" s="93" t="s">
        <v>369</v>
      </c>
    </row>
    <row r="264" spans="1:8">
      <c r="A264" s="89" t="s">
        <v>8232</v>
      </c>
      <c r="B264" s="89">
        <v>300</v>
      </c>
      <c r="C264" s="89" t="s">
        <v>564</v>
      </c>
      <c r="D264" s="89" t="s">
        <v>7963</v>
      </c>
      <c r="E264" s="89" t="s">
        <v>18454</v>
      </c>
      <c r="F264" s="93" t="s">
        <v>369</v>
      </c>
      <c r="G264" s="93" t="s">
        <v>369</v>
      </c>
      <c r="H264" s="93" t="s">
        <v>369</v>
      </c>
    </row>
    <row r="265" spans="1:8">
      <c r="A265" s="89" t="s">
        <v>8234</v>
      </c>
      <c r="B265" s="89">
        <v>300</v>
      </c>
      <c r="C265" s="89" t="s">
        <v>564</v>
      </c>
      <c r="D265" s="89" t="s">
        <v>7963</v>
      </c>
      <c r="E265" s="89" t="s">
        <v>18455</v>
      </c>
      <c r="F265" s="93" t="s">
        <v>369</v>
      </c>
      <c r="G265" s="93" t="s">
        <v>369</v>
      </c>
      <c r="H265" s="93" t="s">
        <v>369</v>
      </c>
    </row>
    <row r="266" spans="1:8">
      <c r="A266" s="89" t="s">
        <v>8236</v>
      </c>
      <c r="B266" s="89">
        <v>100</v>
      </c>
      <c r="C266" s="89" t="s">
        <v>564</v>
      </c>
      <c r="D266" s="89" t="s">
        <v>7963</v>
      </c>
      <c r="E266" s="89" t="s">
        <v>18456</v>
      </c>
      <c r="F266" s="93" t="s">
        <v>369</v>
      </c>
      <c r="G266" s="93" t="s">
        <v>369</v>
      </c>
      <c r="H266" s="93" t="s">
        <v>369</v>
      </c>
    </row>
    <row r="267" spans="1:8">
      <c r="A267" s="89" t="s">
        <v>3288</v>
      </c>
      <c r="B267" s="89">
        <v>50</v>
      </c>
      <c r="C267" s="89" t="s">
        <v>564</v>
      </c>
      <c r="D267" s="89" t="s">
        <v>18232</v>
      </c>
      <c r="E267" s="89" t="s">
        <v>18456</v>
      </c>
      <c r="F267" s="89">
        <v>825186</v>
      </c>
      <c r="G267" s="89">
        <v>109843</v>
      </c>
      <c r="H267" s="89">
        <v>0</v>
      </c>
    </row>
    <row r="268" spans="1:8">
      <c r="A268" s="89" t="s">
        <v>3286</v>
      </c>
      <c r="B268" s="89">
        <v>50</v>
      </c>
      <c r="C268" s="89" t="s">
        <v>564</v>
      </c>
      <c r="D268" s="89" t="s">
        <v>18232</v>
      </c>
      <c r="E268" s="89" t="s">
        <v>18456</v>
      </c>
      <c r="F268" s="89">
        <v>825186</v>
      </c>
      <c r="G268" s="89">
        <v>736628</v>
      </c>
      <c r="H268" s="89">
        <v>0</v>
      </c>
    </row>
    <row r="269" spans="1:8">
      <c r="A269" s="89" t="s">
        <v>3284</v>
      </c>
      <c r="B269" s="89">
        <v>50</v>
      </c>
      <c r="C269" s="89" t="s">
        <v>564</v>
      </c>
      <c r="D269" s="89" t="s">
        <v>18232</v>
      </c>
      <c r="E269" s="89" t="s">
        <v>18457</v>
      </c>
      <c r="F269" s="89">
        <v>825186</v>
      </c>
      <c r="G269" s="89">
        <v>109843</v>
      </c>
      <c r="H269" s="89">
        <v>0</v>
      </c>
    </row>
    <row r="270" spans="1:8">
      <c r="A270" s="89" t="s">
        <v>8241</v>
      </c>
      <c r="B270" s="89">
        <v>500</v>
      </c>
      <c r="C270" s="89" t="s">
        <v>564</v>
      </c>
      <c r="D270" s="89" t="s">
        <v>7974</v>
      </c>
      <c r="E270" s="89" t="s">
        <v>18458</v>
      </c>
      <c r="F270" s="93" t="s">
        <v>369</v>
      </c>
      <c r="G270" s="93" t="s">
        <v>369</v>
      </c>
      <c r="H270" s="93" t="s">
        <v>369</v>
      </c>
    </row>
    <row r="271" spans="1:8">
      <c r="A271" s="89" t="s">
        <v>8242</v>
      </c>
      <c r="B271" s="89">
        <v>300</v>
      </c>
      <c r="C271" s="89" t="s">
        <v>564</v>
      </c>
      <c r="D271" s="89" t="s">
        <v>7963</v>
      </c>
      <c r="E271" s="89" t="s">
        <v>18459</v>
      </c>
      <c r="F271" s="93" t="s">
        <v>369</v>
      </c>
      <c r="G271" s="93" t="s">
        <v>369</v>
      </c>
      <c r="H271" s="93" t="s">
        <v>369</v>
      </c>
    </row>
    <row r="272" spans="1:8">
      <c r="A272" s="89" t="s">
        <v>8244</v>
      </c>
      <c r="B272" s="89">
        <v>500</v>
      </c>
      <c r="C272" s="89" t="s">
        <v>564</v>
      </c>
      <c r="D272" s="89" t="s">
        <v>7963</v>
      </c>
      <c r="E272" s="89" t="s">
        <v>18460</v>
      </c>
      <c r="F272" s="93" t="s">
        <v>369</v>
      </c>
      <c r="G272" s="93" t="s">
        <v>369</v>
      </c>
      <c r="H272" s="93" t="s">
        <v>369</v>
      </c>
    </row>
    <row r="273" spans="1:8">
      <c r="A273" s="89" t="s">
        <v>8246</v>
      </c>
      <c r="B273" s="89">
        <v>300</v>
      </c>
      <c r="C273" s="89" t="s">
        <v>564</v>
      </c>
      <c r="D273" s="89" t="s">
        <v>7963</v>
      </c>
      <c r="E273" s="89" t="s">
        <v>18461</v>
      </c>
      <c r="F273" s="93" t="s">
        <v>369</v>
      </c>
      <c r="G273" s="93" t="s">
        <v>369</v>
      </c>
      <c r="H273" s="93" t="s">
        <v>369</v>
      </c>
    </row>
    <row r="274" spans="1:8">
      <c r="A274" s="89" t="s">
        <v>3282</v>
      </c>
      <c r="B274" s="89">
        <v>300</v>
      </c>
      <c r="C274" s="89" t="s">
        <v>564</v>
      </c>
      <c r="D274" s="89" t="s">
        <v>18232</v>
      </c>
      <c r="E274" s="89" t="s">
        <v>18462</v>
      </c>
      <c r="F274" s="89">
        <v>839</v>
      </c>
      <c r="G274" s="89">
        <v>109843</v>
      </c>
      <c r="H274" s="89">
        <v>0</v>
      </c>
    </row>
    <row r="275" spans="1:8">
      <c r="A275" s="89" t="s">
        <v>3279</v>
      </c>
      <c r="B275" s="89">
        <v>300</v>
      </c>
      <c r="C275" s="89" t="s">
        <v>564</v>
      </c>
      <c r="D275" s="89" t="s">
        <v>18232</v>
      </c>
      <c r="E275" s="89" t="s">
        <v>18463</v>
      </c>
      <c r="F275" s="89">
        <v>3065</v>
      </c>
      <c r="G275" s="89">
        <v>736628</v>
      </c>
      <c r="H275" s="89">
        <v>0</v>
      </c>
    </row>
    <row r="276" spans="1:8">
      <c r="A276" s="89" t="s">
        <v>3277</v>
      </c>
      <c r="B276" s="89">
        <v>500</v>
      </c>
      <c r="C276" s="89" t="s">
        <v>564</v>
      </c>
      <c r="D276" s="89" t="s">
        <v>18232</v>
      </c>
      <c r="E276" s="89" t="s">
        <v>18464</v>
      </c>
      <c r="F276" s="89">
        <v>798</v>
      </c>
      <c r="G276" s="89">
        <v>207980</v>
      </c>
      <c r="H276" s="89">
        <v>0</v>
      </c>
    </row>
    <row r="277" spans="1:8">
      <c r="A277" s="89" t="s">
        <v>8251</v>
      </c>
      <c r="B277" s="89">
        <v>500</v>
      </c>
      <c r="C277" s="89" t="s">
        <v>361</v>
      </c>
      <c r="D277" s="89" t="s">
        <v>7963</v>
      </c>
      <c r="E277" s="89" t="s">
        <v>18465</v>
      </c>
      <c r="F277" s="93" t="s">
        <v>369</v>
      </c>
      <c r="G277" s="93" t="s">
        <v>369</v>
      </c>
      <c r="H277" s="93" t="s">
        <v>369</v>
      </c>
    </row>
    <row r="278" spans="1:8">
      <c r="A278" s="89" t="s">
        <v>8252</v>
      </c>
      <c r="B278" s="89">
        <v>500</v>
      </c>
      <c r="C278" s="89" t="s">
        <v>564</v>
      </c>
      <c r="D278" s="89" t="s">
        <v>7963</v>
      </c>
      <c r="E278" s="89" t="s">
        <v>18466</v>
      </c>
      <c r="F278" s="93" t="s">
        <v>369</v>
      </c>
      <c r="G278" s="93" t="s">
        <v>369</v>
      </c>
      <c r="H278" s="93" t="s">
        <v>369</v>
      </c>
    </row>
    <row r="279" spans="1:8">
      <c r="A279" s="89" t="s">
        <v>8254</v>
      </c>
      <c r="B279" s="89">
        <v>500</v>
      </c>
      <c r="C279" s="89" t="s">
        <v>564</v>
      </c>
      <c r="D279" s="89" t="s">
        <v>7963</v>
      </c>
      <c r="E279" s="89" t="s">
        <v>18467</v>
      </c>
      <c r="F279" s="93" t="s">
        <v>369</v>
      </c>
      <c r="G279" s="93" t="s">
        <v>369</v>
      </c>
      <c r="H279" s="93" t="s">
        <v>369</v>
      </c>
    </row>
    <row r="280" spans="1:8">
      <c r="A280" s="89" t="s">
        <v>3272</v>
      </c>
      <c r="B280" s="89">
        <v>500</v>
      </c>
      <c r="C280" s="89" t="s">
        <v>361</v>
      </c>
      <c r="D280" s="89" t="s">
        <v>18232</v>
      </c>
      <c r="E280" s="89" t="s">
        <v>18468</v>
      </c>
      <c r="F280" s="93" t="s">
        <v>369</v>
      </c>
      <c r="G280" s="93" t="s">
        <v>369</v>
      </c>
      <c r="H280" s="93" t="s">
        <v>369</v>
      </c>
    </row>
    <row r="281" spans="1:8">
      <c r="A281" s="89" t="s">
        <v>3269</v>
      </c>
      <c r="B281" s="89">
        <v>500</v>
      </c>
      <c r="C281" s="89" t="s">
        <v>361</v>
      </c>
      <c r="D281" s="89" t="s">
        <v>18232</v>
      </c>
      <c r="E281" s="89" t="s">
        <v>18469</v>
      </c>
      <c r="F281" s="93" t="s">
        <v>369</v>
      </c>
      <c r="G281" s="93" t="s">
        <v>369</v>
      </c>
      <c r="H281" s="93" t="s">
        <v>369</v>
      </c>
    </row>
    <row r="282" spans="1:8">
      <c r="A282" s="89" t="s">
        <v>8256</v>
      </c>
      <c r="B282" s="89">
        <v>1000</v>
      </c>
      <c r="C282" s="89" t="s">
        <v>564</v>
      </c>
      <c r="D282" s="89" t="s">
        <v>7974</v>
      </c>
      <c r="E282" s="89" t="s">
        <v>18470</v>
      </c>
      <c r="F282" s="93" t="s">
        <v>369</v>
      </c>
      <c r="G282" s="93" t="s">
        <v>369</v>
      </c>
      <c r="H282" s="93" t="s">
        <v>369</v>
      </c>
    </row>
    <row r="283" spans="1:8">
      <c r="A283" s="89" t="s">
        <v>3361</v>
      </c>
      <c r="B283" s="89">
        <v>100</v>
      </c>
      <c r="C283" s="89" t="s">
        <v>361</v>
      </c>
      <c r="D283" s="89" t="s">
        <v>18232</v>
      </c>
      <c r="E283" s="89" t="s">
        <v>18471</v>
      </c>
      <c r="F283" s="93" t="s">
        <v>369</v>
      </c>
      <c r="G283" s="93" t="s">
        <v>369</v>
      </c>
      <c r="H283" s="93" t="s">
        <v>369</v>
      </c>
    </row>
    <row r="284" spans="1:8">
      <c r="A284" s="89" t="s">
        <v>8257</v>
      </c>
      <c r="B284" s="89">
        <v>500</v>
      </c>
      <c r="C284" s="89" t="s">
        <v>564</v>
      </c>
      <c r="D284" s="89" t="s">
        <v>7974</v>
      </c>
      <c r="E284" s="89" t="s">
        <v>18472</v>
      </c>
      <c r="F284" s="93" t="s">
        <v>369</v>
      </c>
      <c r="G284" s="93" t="s">
        <v>369</v>
      </c>
      <c r="H284" s="93" t="s">
        <v>369</v>
      </c>
    </row>
    <row r="285" spans="1:8">
      <c r="A285" s="89" t="s">
        <v>3266</v>
      </c>
      <c r="B285" s="89">
        <v>500</v>
      </c>
      <c r="C285" s="89" t="s">
        <v>564</v>
      </c>
      <c r="D285" s="89" t="s">
        <v>18232</v>
      </c>
      <c r="E285" s="89" t="s">
        <v>18473</v>
      </c>
      <c r="F285" s="89">
        <v>17617</v>
      </c>
      <c r="G285" s="89">
        <v>17617</v>
      </c>
      <c r="H285" s="89">
        <v>0</v>
      </c>
    </row>
    <row r="286" spans="1:8">
      <c r="A286" s="89" t="s">
        <v>8259</v>
      </c>
      <c r="B286" s="89">
        <v>500</v>
      </c>
      <c r="C286" s="89" t="s">
        <v>564</v>
      </c>
      <c r="D286" s="89" t="s">
        <v>7963</v>
      </c>
      <c r="E286" s="89" t="s">
        <v>18474</v>
      </c>
      <c r="F286" s="93" t="s">
        <v>369</v>
      </c>
      <c r="G286" s="93" t="s">
        <v>369</v>
      </c>
      <c r="H286" s="93" t="s">
        <v>369</v>
      </c>
    </row>
    <row r="287" spans="1:8">
      <c r="A287" s="89" t="s">
        <v>3264</v>
      </c>
      <c r="B287" s="89">
        <v>500</v>
      </c>
      <c r="C287" s="89" t="s">
        <v>564</v>
      </c>
      <c r="D287" s="89" t="s">
        <v>18232</v>
      </c>
      <c r="E287" s="89" t="s">
        <v>18475</v>
      </c>
      <c r="F287" s="89">
        <v>798</v>
      </c>
      <c r="G287" s="89">
        <v>207980</v>
      </c>
      <c r="H287" s="89">
        <v>0</v>
      </c>
    </row>
    <row r="288" spans="1:8">
      <c r="A288" s="99" t="s">
        <v>8262</v>
      </c>
      <c r="B288" s="89">
        <v>300</v>
      </c>
      <c r="C288" s="89" t="s">
        <v>564</v>
      </c>
      <c r="D288" s="89" t="s">
        <v>7963</v>
      </c>
      <c r="E288" s="89" t="s">
        <v>18476</v>
      </c>
      <c r="F288" s="93" t="s">
        <v>369</v>
      </c>
      <c r="G288" s="93" t="s">
        <v>369</v>
      </c>
      <c r="H288" s="93" t="s">
        <v>369</v>
      </c>
    </row>
    <row r="289" spans="1:8">
      <c r="A289" s="89" t="s">
        <v>8264</v>
      </c>
      <c r="B289" s="89">
        <v>1500</v>
      </c>
      <c r="C289" s="89" t="s">
        <v>564</v>
      </c>
      <c r="D289" s="89" t="s">
        <v>7974</v>
      </c>
      <c r="E289" s="89" t="s">
        <v>18477</v>
      </c>
      <c r="F289" s="93" t="s">
        <v>369</v>
      </c>
      <c r="G289" s="93" t="s">
        <v>369</v>
      </c>
      <c r="H289" s="93" t="s">
        <v>369</v>
      </c>
    </row>
    <row r="290" spans="1:8">
      <c r="A290" s="89" t="s">
        <v>8265</v>
      </c>
      <c r="B290" s="89">
        <v>1500</v>
      </c>
      <c r="C290" s="89" t="s">
        <v>564</v>
      </c>
      <c r="D290" s="89" t="s">
        <v>7974</v>
      </c>
      <c r="E290" s="89" t="s">
        <v>18478</v>
      </c>
      <c r="F290" s="93" t="s">
        <v>369</v>
      </c>
      <c r="G290" s="93" t="s">
        <v>369</v>
      </c>
      <c r="H290" s="93" t="s">
        <v>369</v>
      </c>
    </row>
    <row r="291" spans="1:8">
      <c r="A291" s="89" t="s">
        <v>8266</v>
      </c>
      <c r="B291" s="89">
        <v>1500</v>
      </c>
      <c r="C291" s="89" t="s">
        <v>3751</v>
      </c>
      <c r="D291" s="89" t="s">
        <v>7974</v>
      </c>
      <c r="E291" s="89" t="s">
        <v>18479</v>
      </c>
      <c r="F291" s="93" t="s">
        <v>369</v>
      </c>
      <c r="G291" s="93" t="s">
        <v>369</v>
      </c>
      <c r="H291" s="93" t="s">
        <v>369</v>
      </c>
    </row>
    <row r="292" spans="1:8">
      <c r="A292" s="89" t="s">
        <v>8267</v>
      </c>
      <c r="B292" s="89">
        <v>1500</v>
      </c>
      <c r="C292" s="89" t="s">
        <v>361</v>
      </c>
      <c r="D292" s="89" t="s">
        <v>7963</v>
      </c>
      <c r="E292" s="89" t="s">
        <v>18480</v>
      </c>
      <c r="F292" s="93" t="s">
        <v>369</v>
      </c>
      <c r="G292" s="93" t="s">
        <v>369</v>
      </c>
      <c r="H292" s="93" t="s">
        <v>369</v>
      </c>
    </row>
    <row r="293" spans="1:8">
      <c r="A293" s="89" t="s">
        <v>8268</v>
      </c>
      <c r="B293" s="89">
        <v>1500</v>
      </c>
      <c r="C293" s="89" t="s">
        <v>564</v>
      </c>
      <c r="D293" s="89" t="s">
        <v>7974</v>
      </c>
      <c r="E293" s="89" t="s">
        <v>18480</v>
      </c>
      <c r="F293" s="93" t="s">
        <v>369</v>
      </c>
      <c r="G293" s="93" t="s">
        <v>369</v>
      </c>
      <c r="H293" s="93" t="s">
        <v>369</v>
      </c>
    </row>
    <row r="294" spans="1:8">
      <c r="A294" s="89" t="s">
        <v>3262</v>
      </c>
      <c r="B294" s="89">
        <v>300</v>
      </c>
      <c r="C294" s="89" t="s">
        <v>564</v>
      </c>
      <c r="D294" s="89" t="s">
        <v>18232</v>
      </c>
      <c r="E294" s="89" t="s">
        <v>18481</v>
      </c>
      <c r="F294" s="89">
        <v>17617</v>
      </c>
      <c r="G294" s="89">
        <v>17617</v>
      </c>
      <c r="H294" s="89">
        <v>0</v>
      </c>
    </row>
    <row r="295" spans="1:8">
      <c r="A295" s="89" t="s">
        <v>3260</v>
      </c>
      <c r="B295" s="89">
        <v>300</v>
      </c>
      <c r="C295" s="89" t="s">
        <v>564</v>
      </c>
      <c r="D295" s="89" t="s">
        <v>18232</v>
      </c>
      <c r="E295" s="89" t="s">
        <v>18127</v>
      </c>
      <c r="F295" s="89">
        <v>17617</v>
      </c>
      <c r="G295" s="89">
        <v>17617</v>
      </c>
      <c r="H295" s="89">
        <v>0</v>
      </c>
    </row>
    <row r="296" spans="1:8">
      <c r="A296" s="89" t="s">
        <v>8271</v>
      </c>
      <c r="B296" s="89">
        <v>2000</v>
      </c>
      <c r="C296" s="89" t="s">
        <v>361</v>
      </c>
      <c r="D296" s="89" t="s">
        <v>7963</v>
      </c>
      <c r="E296" s="89" t="s">
        <v>18482</v>
      </c>
      <c r="F296" s="93" t="s">
        <v>369</v>
      </c>
      <c r="G296" s="93" t="s">
        <v>369</v>
      </c>
      <c r="H296" s="93" t="s">
        <v>369</v>
      </c>
    </row>
    <row r="297" spans="1:8">
      <c r="A297" s="89" t="s">
        <v>3258</v>
      </c>
      <c r="B297" s="89">
        <v>4000</v>
      </c>
      <c r="C297" s="89" t="s">
        <v>361</v>
      </c>
      <c r="D297" s="89" t="s">
        <v>18232</v>
      </c>
      <c r="E297" s="89" t="s">
        <v>18482</v>
      </c>
      <c r="F297" s="93" t="s">
        <v>369</v>
      </c>
      <c r="G297" s="93" t="s">
        <v>369</v>
      </c>
      <c r="H297" s="93" t="s">
        <v>369</v>
      </c>
    </row>
    <row r="298" spans="1:8">
      <c r="A298" s="89" t="s">
        <v>3256</v>
      </c>
      <c r="B298" s="89">
        <v>500</v>
      </c>
      <c r="C298" s="89" t="s">
        <v>564</v>
      </c>
      <c r="D298" s="89" t="s">
        <v>18232</v>
      </c>
      <c r="E298" s="89" t="s">
        <v>18483</v>
      </c>
      <c r="F298" s="89">
        <v>325453</v>
      </c>
      <c r="G298" s="89">
        <v>109843</v>
      </c>
      <c r="H298" s="89">
        <v>0</v>
      </c>
    </row>
    <row r="299" spans="1:8">
      <c r="A299" s="89" t="s">
        <v>3254</v>
      </c>
      <c r="B299" s="89">
        <v>500</v>
      </c>
      <c r="C299" s="89" t="s">
        <v>564</v>
      </c>
      <c r="D299" s="89" t="s">
        <v>18232</v>
      </c>
      <c r="E299" s="89" t="s">
        <v>18483</v>
      </c>
      <c r="F299" s="89">
        <v>325453</v>
      </c>
      <c r="G299" s="89">
        <v>736628</v>
      </c>
      <c r="H299" s="89">
        <v>0</v>
      </c>
    </row>
    <row r="300" spans="1:8">
      <c r="A300" s="89" t="s">
        <v>3252</v>
      </c>
      <c r="B300" s="89">
        <v>100</v>
      </c>
      <c r="C300" s="89" t="s">
        <v>564</v>
      </c>
      <c r="D300" s="89" t="s">
        <v>18232</v>
      </c>
      <c r="E300" s="89" t="s">
        <v>18484</v>
      </c>
      <c r="F300" s="89">
        <v>825186</v>
      </c>
      <c r="G300" s="89">
        <v>1091356</v>
      </c>
      <c r="H300" s="89">
        <v>0</v>
      </c>
    </row>
    <row r="301" spans="1:8">
      <c r="A301" s="89" t="s">
        <v>8275</v>
      </c>
      <c r="B301" s="89">
        <v>200</v>
      </c>
      <c r="C301" s="89" t="s">
        <v>361</v>
      </c>
      <c r="D301" s="89" t="s">
        <v>7963</v>
      </c>
      <c r="E301" s="89" t="s">
        <v>18485</v>
      </c>
      <c r="F301" s="93" t="s">
        <v>369</v>
      </c>
      <c r="G301" s="93" t="s">
        <v>369</v>
      </c>
      <c r="H301" s="93" t="s">
        <v>369</v>
      </c>
    </row>
    <row r="302" spans="1:8">
      <c r="A302" s="89" t="s">
        <v>8276</v>
      </c>
      <c r="B302" s="89">
        <v>300</v>
      </c>
      <c r="C302" s="89" t="s">
        <v>564</v>
      </c>
      <c r="D302" s="89" t="s">
        <v>7963</v>
      </c>
      <c r="E302" s="89" t="s">
        <v>18486</v>
      </c>
      <c r="F302" s="93" t="s">
        <v>369</v>
      </c>
      <c r="G302" s="93" t="s">
        <v>369</v>
      </c>
      <c r="H302" s="93" t="s">
        <v>369</v>
      </c>
    </row>
    <row r="303" spans="1:8">
      <c r="A303" s="89" t="s">
        <v>8278</v>
      </c>
      <c r="B303" s="89">
        <v>300</v>
      </c>
      <c r="C303" s="89" t="s">
        <v>361</v>
      </c>
      <c r="D303" s="89" t="s">
        <v>7963</v>
      </c>
      <c r="E303" s="89" t="s">
        <v>18487</v>
      </c>
      <c r="F303" s="93" t="s">
        <v>369</v>
      </c>
      <c r="G303" s="93" t="s">
        <v>369</v>
      </c>
      <c r="H303" s="93" t="s">
        <v>369</v>
      </c>
    </row>
    <row r="304" spans="1:8">
      <c r="A304" s="89" t="s">
        <v>3250</v>
      </c>
      <c r="B304" s="89">
        <v>300</v>
      </c>
      <c r="C304" s="89" t="s">
        <v>361</v>
      </c>
      <c r="D304" s="89" t="s">
        <v>18232</v>
      </c>
      <c r="E304" s="89" t="s">
        <v>18487</v>
      </c>
      <c r="F304" s="93" t="s">
        <v>369</v>
      </c>
      <c r="G304" s="93" t="s">
        <v>369</v>
      </c>
      <c r="H304" s="93" t="s">
        <v>369</v>
      </c>
    </row>
    <row r="305" spans="1:8">
      <c r="A305" s="89" t="s">
        <v>3248</v>
      </c>
      <c r="B305" s="89">
        <v>500</v>
      </c>
      <c r="C305" s="89" t="s">
        <v>564</v>
      </c>
      <c r="D305" s="89" t="s">
        <v>18232</v>
      </c>
      <c r="E305" s="89" t="s">
        <v>18488</v>
      </c>
      <c r="F305" s="89">
        <v>145849</v>
      </c>
      <c r="G305" s="89">
        <v>1091356</v>
      </c>
      <c r="H305" s="89">
        <v>0</v>
      </c>
    </row>
    <row r="306" spans="1:8">
      <c r="A306" s="89" t="s">
        <v>3247</v>
      </c>
      <c r="B306" s="89">
        <v>100</v>
      </c>
      <c r="C306" s="89" t="s">
        <v>361</v>
      </c>
      <c r="D306" s="89" t="s">
        <v>18489</v>
      </c>
      <c r="E306" s="89" t="s">
        <v>18490</v>
      </c>
      <c r="F306" s="93" t="s">
        <v>369</v>
      </c>
      <c r="G306" s="93" t="s">
        <v>369</v>
      </c>
      <c r="H306" s="93" t="s">
        <v>369</v>
      </c>
    </row>
    <row r="307" spans="1:8">
      <c r="A307" s="89" t="s">
        <v>8280</v>
      </c>
      <c r="B307" s="89">
        <v>100</v>
      </c>
      <c r="C307" s="89" t="s">
        <v>361</v>
      </c>
      <c r="D307" s="89" t="s">
        <v>7963</v>
      </c>
      <c r="E307" s="89" t="s">
        <v>18491</v>
      </c>
      <c r="F307" s="93" t="s">
        <v>369</v>
      </c>
      <c r="G307" s="93" t="s">
        <v>369</v>
      </c>
      <c r="H307" s="93" t="s">
        <v>369</v>
      </c>
    </row>
    <row r="308" spans="1:8">
      <c r="A308" s="89" t="s">
        <v>8281</v>
      </c>
      <c r="B308" s="89">
        <v>1000</v>
      </c>
      <c r="C308" s="89" t="s">
        <v>564</v>
      </c>
      <c r="D308" s="89" t="s">
        <v>7974</v>
      </c>
      <c r="E308" s="89" t="s">
        <v>18492</v>
      </c>
      <c r="F308" s="93" t="s">
        <v>369</v>
      </c>
      <c r="G308" s="93" t="s">
        <v>369</v>
      </c>
      <c r="H308" s="93" t="s">
        <v>369</v>
      </c>
    </row>
    <row r="309" spans="1:8">
      <c r="A309" s="89" t="s">
        <v>3245</v>
      </c>
      <c r="B309" s="89">
        <v>1000</v>
      </c>
      <c r="C309" s="89" t="s">
        <v>361</v>
      </c>
      <c r="D309" s="89" t="s">
        <v>18232</v>
      </c>
      <c r="E309" s="89" t="s">
        <v>18493</v>
      </c>
      <c r="F309" s="93" t="s">
        <v>369</v>
      </c>
      <c r="G309" s="93" t="s">
        <v>369</v>
      </c>
      <c r="H309" s="93" t="s">
        <v>369</v>
      </c>
    </row>
    <row r="310" spans="1:8">
      <c r="A310" s="89" t="s">
        <v>8282</v>
      </c>
      <c r="B310" s="89">
        <v>1000</v>
      </c>
      <c r="C310" s="89" t="s">
        <v>564</v>
      </c>
      <c r="D310" s="89" t="s">
        <v>7974</v>
      </c>
      <c r="E310" s="89" t="s">
        <v>18494</v>
      </c>
      <c r="F310" s="93" t="s">
        <v>369</v>
      </c>
      <c r="G310" s="93" t="s">
        <v>369</v>
      </c>
      <c r="H310" s="93" t="s">
        <v>369</v>
      </c>
    </row>
    <row r="311" spans="1:8">
      <c r="A311" s="89" t="s">
        <v>8283</v>
      </c>
      <c r="B311" s="89">
        <v>800</v>
      </c>
      <c r="C311" s="89" t="s">
        <v>564</v>
      </c>
      <c r="D311" s="89" t="s">
        <v>7963</v>
      </c>
      <c r="E311" s="89" t="s">
        <v>18495</v>
      </c>
      <c r="F311" s="93" t="s">
        <v>369</v>
      </c>
      <c r="G311" s="93" t="s">
        <v>369</v>
      </c>
      <c r="H311" s="93" t="s">
        <v>369</v>
      </c>
    </row>
    <row r="312" spans="1:8">
      <c r="A312" s="89" t="s">
        <v>3243</v>
      </c>
      <c r="B312" s="89">
        <v>300</v>
      </c>
      <c r="C312" s="89" t="s">
        <v>361</v>
      </c>
      <c r="D312" s="89" t="s">
        <v>18232</v>
      </c>
      <c r="E312" s="89" t="s">
        <v>18496</v>
      </c>
      <c r="F312" s="93" t="s">
        <v>369</v>
      </c>
      <c r="G312" s="93" t="s">
        <v>369</v>
      </c>
      <c r="H312" s="93" t="s">
        <v>369</v>
      </c>
    </row>
    <row r="313" spans="1:8">
      <c r="A313" s="89" t="s">
        <v>3241</v>
      </c>
      <c r="B313" s="89">
        <v>500</v>
      </c>
      <c r="C313" s="89" t="s">
        <v>564</v>
      </c>
      <c r="D313" s="89" t="s">
        <v>18232</v>
      </c>
      <c r="E313" s="89" t="s">
        <v>18497</v>
      </c>
      <c r="F313" s="89">
        <v>839</v>
      </c>
      <c r="G313" s="89">
        <v>839</v>
      </c>
      <c r="H313" s="89">
        <v>0</v>
      </c>
    </row>
    <row r="314" spans="1:8">
      <c r="A314" s="89" t="s">
        <v>8286</v>
      </c>
      <c r="B314" s="89">
        <v>1000</v>
      </c>
      <c r="C314" s="89" t="s">
        <v>3751</v>
      </c>
      <c r="D314" s="89" t="s">
        <v>7974</v>
      </c>
      <c r="E314" s="89" t="s">
        <v>18498</v>
      </c>
      <c r="F314" s="93" t="s">
        <v>369</v>
      </c>
      <c r="G314" s="93" t="s">
        <v>369</v>
      </c>
      <c r="H314" s="93" t="s">
        <v>369</v>
      </c>
    </row>
    <row r="315" spans="1:8">
      <c r="A315" s="89" t="s">
        <v>4304</v>
      </c>
      <c r="B315" s="89">
        <v>700</v>
      </c>
      <c r="C315" s="89" t="s">
        <v>564</v>
      </c>
      <c r="D315" s="89" t="s">
        <v>18232</v>
      </c>
      <c r="E315" s="89" t="s">
        <v>18499</v>
      </c>
      <c r="F315" s="89">
        <v>37705</v>
      </c>
      <c r="G315" s="89">
        <v>1091356</v>
      </c>
      <c r="H315" s="89">
        <v>0</v>
      </c>
    </row>
    <row r="316" spans="1:8">
      <c r="A316" s="89" t="s">
        <v>3236</v>
      </c>
      <c r="B316" s="89">
        <v>2000</v>
      </c>
      <c r="C316" s="89" t="s">
        <v>361</v>
      </c>
      <c r="D316" s="89" t="s">
        <v>18232</v>
      </c>
      <c r="E316" s="89" t="s">
        <v>18500</v>
      </c>
      <c r="F316" s="93" t="s">
        <v>369</v>
      </c>
      <c r="G316" s="93" t="s">
        <v>369</v>
      </c>
      <c r="H316" s="93" t="s">
        <v>369</v>
      </c>
    </row>
    <row r="317" spans="1:8">
      <c r="A317" s="89" t="s">
        <v>8288</v>
      </c>
      <c r="B317" s="89">
        <v>300</v>
      </c>
      <c r="C317" s="89" t="s">
        <v>564</v>
      </c>
      <c r="D317" s="89" t="s">
        <v>7963</v>
      </c>
      <c r="E317" s="89" t="s">
        <v>18501</v>
      </c>
      <c r="F317" s="93" t="s">
        <v>369</v>
      </c>
      <c r="G317" s="93" t="s">
        <v>369</v>
      </c>
      <c r="H317" s="93" t="s">
        <v>369</v>
      </c>
    </row>
    <row r="318" spans="1:8">
      <c r="A318" s="89" t="s">
        <v>8290</v>
      </c>
      <c r="B318" s="89">
        <v>1000</v>
      </c>
      <c r="C318" s="89" t="s">
        <v>564</v>
      </c>
      <c r="D318" s="89" t="s">
        <v>7963</v>
      </c>
      <c r="E318" s="89" t="s">
        <v>18502</v>
      </c>
      <c r="F318" s="93" t="s">
        <v>369</v>
      </c>
      <c r="G318" s="93" t="s">
        <v>369</v>
      </c>
      <c r="H318" s="93" t="s">
        <v>369</v>
      </c>
    </row>
    <row r="319" spans="1:8">
      <c r="A319" s="89" t="s">
        <v>3231</v>
      </c>
      <c r="B319" s="89">
        <v>100</v>
      </c>
      <c r="C319" s="89" t="s">
        <v>361</v>
      </c>
      <c r="D319" s="89" t="s">
        <v>18232</v>
      </c>
      <c r="E319" s="89" t="s">
        <v>18503</v>
      </c>
      <c r="F319" s="93" t="s">
        <v>369</v>
      </c>
      <c r="G319" s="93" t="s">
        <v>369</v>
      </c>
      <c r="H319" s="93" t="s">
        <v>369</v>
      </c>
    </row>
    <row r="320" spans="1:8">
      <c r="A320" s="89" t="s">
        <v>8292</v>
      </c>
      <c r="B320" s="89">
        <v>5000</v>
      </c>
      <c r="C320" s="89" t="s">
        <v>564</v>
      </c>
      <c r="D320" s="89" t="s">
        <v>7963</v>
      </c>
      <c r="E320" s="89" t="s">
        <v>18504</v>
      </c>
      <c r="F320" s="93" t="s">
        <v>369</v>
      </c>
      <c r="G320" s="93" t="s">
        <v>369</v>
      </c>
      <c r="H320" s="93" t="s">
        <v>369</v>
      </c>
    </row>
    <row r="321" spans="1:8">
      <c r="A321" s="89" t="s">
        <v>8294</v>
      </c>
      <c r="B321" s="89">
        <v>700</v>
      </c>
      <c r="C321" s="89" t="s">
        <v>564</v>
      </c>
      <c r="D321" s="89" t="s">
        <v>7963</v>
      </c>
      <c r="E321" s="89" t="s">
        <v>18505</v>
      </c>
      <c r="F321" s="93" t="s">
        <v>369</v>
      </c>
      <c r="G321" s="93" t="s">
        <v>369</v>
      </c>
      <c r="H321" s="93" t="s">
        <v>369</v>
      </c>
    </row>
    <row r="322" spans="1:8">
      <c r="A322" s="89" t="s">
        <v>8296</v>
      </c>
      <c r="B322" s="89">
        <v>700</v>
      </c>
      <c r="C322" s="89" t="s">
        <v>564</v>
      </c>
      <c r="D322" s="89" t="s">
        <v>7963</v>
      </c>
      <c r="E322" s="89" t="s">
        <v>18506</v>
      </c>
      <c r="F322" s="93" t="s">
        <v>369</v>
      </c>
      <c r="G322" s="93" t="s">
        <v>369</v>
      </c>
      <c r="H322" s="93" t="s">
        <v>369</v>
      </c>
    </row>
    <row r="323" spans="1:8">
      <c r="A323" s="89" t="s">
        <v>8298</v>
      </c>
      <c r="B323" s="89">
        <v>700</v>
      </c>
      <c r="C323" s="89" t="s">
        <v>564</v>
      </c>
      <c r="D323" s="89" t="s">
        <v>7963</v>
      </c>
      <c r="E323" s="89" t="s">
        <v>18507</v>
      </c>
      <c r="F323" s="93" t="s">
        <v>369</v>
      </c>
      <c r="G323" s="93" t="s">
        <v>369</v>
      </c>
      <c r="H323" s="93" t="s">
        <v>369</v>
      </c>
    </row>
    <row r="324" spans="1:8">
      <c r="A324" s="89" t="s">
        <v>8300</v>
      </c>
      <c r="B324" s="89">
        <v>100</v>
      </c>
      <c r="C324" s="89" t="s">
        <v>564</v>
      </c>
      <c r="D324" s="89" t="s">
        <v>7963</v>
      </c>
      <c r="E324" s="89" t="s">
        <v>18508</v>
      </c>
      <c r="F324" s="93" t="s">
        <v>369</v>
      </c>
      <c r="G324" s="93" t="s">
        <v>369</v>
      </c>
      <c r="H324" s="93" t="s">
        <v>369</v>
      </c>
    </row>
    <row r="325" spans="1:8">
      <c r="A325" s="89" t="s">
        <v>8302</v>
      </c>
      <c r="B325" s="89">
        <v>100</v>
      </c>
      <c r="C325" s="89" t="s">
        <v>361</v>
      </c>
      <c r="D325" s="89" t="s">
        <v>7963</v>
      </c>
      <c r="E325" s="89" t="s">
        <v>18509</v>
      </c>
      <c r="F325" s="93" t="s">
        <v>369</v>
      </c>
      <c r="G325" s="93" t="s">
        <v>369</v>
      </c>
      <c r="H325" s="93" t="s">
        <v>369</v>
      </c>
    </row>
    <row r="326" spans="1:8">
      <c r="A326" s="89" t="s">
        <v>8303</v>
      </c>
      <c r="B326" s="89">
        <v>500</v>
      </c>
      <c r="C326" s="89" t="s">
        <v>564</v>
      </c>
      <c r="D326" s="89" t="s">
        <v>7974</v>
      </c>
      <c r="E326" s="89" t="s">
        <v>18510</v>
      </c>
      <c r="F326" s="93" t="s">
        <v>369</v>
      </c>
      <c r="G326" s="93" t="s">
        <v>369</v>
      </c>
      <c r="H326" s="93" t="s">
        <v>369</v>
      </c>
    </row>
    <row r="327" spans="1:8">
      <c r="A327" s="89" t="s">
        <v>8304</v>
      </c>
      <c r="B327" s="89">
        <v>500</v>
      </c>
      <c r="C327" s="89" t="s">
        <v>564</v>
      </c>
      <c r="D327" s="89" t="s">
        <v>7974</v>
      </c>
      <c r="E327" s="89" t="s">
        <v>18511</v>
      </c>
      <c r="F327" s="93" t="s">
        <v>369</v>
      </c>
      <c r="G327" s="93" t="s">
        <v>369</v>
      </c>
      <c r="H327" s="93" t="s">
        <v>369</v>
      </c>
    </row>
    <row r="328" spans="1:8">
      <c r="A328" s="89" t="s">
        <v>8305</v>
      </c>
      <c r="B328" s="89">
        <v>1000</v>
      </c>
      <c r="C328" s="89" t="s">
        <v>564</v>
      </c>
      <c r="D328" s="89" t="s">
        <v>7963</v>
      </c>
      <c r="E328" s="89" t="s">
        <v>18502</v>
      </c>
      <c r="F328" s="93" t="s">
        <v>369</v>
      </c>
      <c r="G328" s="93" t="s">
        <v>369</v>
      </c>
      <c r="H328" s="93" t="s">
        <v>369</v>
      </c>
    </row>
    <row r="329" spans="1:8">
      <c r="A329" s="89" t="s">
        <v>3229</v>
      </c>
      <c r="B329" s="89">
        <v>1000</v>
      </c>
      <c r="C329" s="89" t="s">
        <v>564</v>
      </c>
      <c r="D329" s="89" t="s">
        <v>18232</v>
      </c>
      <c r="E329" s="89" t="s">
        <v>18512</v>
      </c>
      <c r="F329" s="89">
        <v>798</v>
      </c>
      <c r="G329" s="89">
        <v>109843</v>
      </c>
      <c r="H329" s="89">
        <v>0</v>
      </c>
    </row>
    <row r="330" spans="1:8">
      <c r="A330" s="89" t="s">
        <v>3226</v>
      </c>
      <c r="B330" s="89">
        <v>100</v>
      </c>
      <c r="C330" s="89" t="s">
        <v>564</v>
      </c>
      <c r="D330" s="89" t="s">
        <v>18232</v>
      </c>
      <c r="E330" s="89" t="s">
        <v>18513</v>
      </c>
      <c r="F330" s="89">
        <v>355585</v>
      </c>
      <c r="G330" s="89">
        <v>355585</v>
      </c>
      <c r="H330" s="89">
        <v>0</v>
      </c>
    </row>
    <row r="331" spans="1:8">
      <c r="A331" s="89" t="s">
        <v>3224</v>
      </c>
      <c r="B331" s="89">
        <v>500</v>
      </c>
      <c r="C331" s="89" t="s">
        <v>564</v>
      </c>
      <c r="D331" s="89" t="s">
        <v>18232</v>
      </c>
      <c r="E331" s="89" t="s">
        <v>18514</v>
      </c>
      <c r="F331" s="89">
        <v>839</v>
      </c>
      <c r="G331" s="89">
        <v>839</v>
      </c>
      <c r="H331" s="89">
        <v>0</v>
      </c>
    </row>
    <row r="332" spans="1:8">
      <c r="A332" s="89" t="s">
        <v>8310</v>
      </c>
      <c r="B332" s="89">
        <v>500</v>
      </c>
      <c r="C332" s="89" t="s">
        <v>564</v>
      </c>
      <c r="D332" s="89" t="s">
        <v>7974</v>
      </c>
      <c r="E332" s="89" t="s">
        <v>18515</v>
      </c>
      <c r="F332" s="93" t="s">
        <v>369</v>
      </c>
      <c r="G332" s="93" t="s">
        <v>369</v>
      </c>
      <c r="H332" s="93" t="s">
        <v>369</v>
      </c>
    </row>
    <row r="333" spans="1:8">
      <c r="A333" s="89" t="s">
        <v>8311</v>
      </c>
      <c r="B333" s="89">
        <v>500</v>
      </c>
      <c r="C333" s="89" t="s">
        <v>564</v>
      </c>
      <c r="D333" s="89" t="s">
        <v>7974</v>
      </c>
      <c r="E333" s="89" t="s">
        <v>18516</v>
      </c>
      <c r="F333" s="93" t="s">
        <v>369</v>
      </c>
      <c r="G333" s="93" t="s">
        <v>369</v>
      </c>
      <c r="H333" s="93" t="s">
        <v>369</v>
      </c>
    </row>
    <row r="334" spans="1:8">
      <c r="A334" s="89" t="s">
        <v>8312</v>
      </c>
      <c r="B334" s="89">
        <v>500</v>
      </c>
      <c r="C334" s="89" t="s">
        <v>564</v>
      </c>
      <c r="D334" s="89" t="s">
        <v>7974</v>
      </c>
      <c r="E334" s="89" t="s">
        <v>18516</v>
      </c>
      <c r="F334" s="93" t="s">
        <v>369</v>
      </c>
      <c r="G334" s="93" t="s">
        <v>369</v>
      </c>
      <c r="H334" s="93" t="s">
        <v>369</v>
      </c>
    </row>
    <row r="335" spans="1:8">
      <c r="A335" s="89" t="s">
        <v>8313</v>
      </c>
      <c r="B335" s="89">
        <v>500</v>
      </c>
      <c r="C335" s="89" t="s">
        <v>564</v>
      </c>
      <c r="D335" s="89" t="s">
        <v>7974</v>
      </c>
      <c r="E335" s="89" t="s">
        <v>18517</v>
      </c>
      <c r="F335" s="93" t="s">
        <v>369</v>
      </c>
      <c r="G335" s="93" t="s">
        <v>369</v>
      </c>
      <c r="H335" s="93" t="s">
        <v>369</v>
      </c>
    </row>
    <row r="336" spans="1:8">
      <c r="A336" s="89" t="s">
        <v>4302</v>
      </c>
      <c r="B336" s="89">
        <v>500</v>
      </c>
      <c r="C336" s="89" t="s">
        <v>361</v>
      </c>
      <c r="D336" s="89" t="s">
        <v>18232</v>
      </c>
      <c r="E336" s="89" t="s">
        <v>18518</v>
      </c>
      <c r="F336" s="93" t="s">
        <v>369</v>
      </c>
      <c r="G336" s="93" t="s">
        <v>369</v>
      </c>
      <c r="H336" s="93" t="s">
        <v>369</v>
      </c>
    </row>
    <row r="337" spans="1:8">
      <c r="A337" s="89" t="s">
        <v>8314</v>
      </c>
      <c r="B337" s="89">
        <v>500</v>
      </c>
      <c r="C337" s="89" t="s">
        <v>361</v>
      </c>
      <c r="D337" s="89" t="s">
        <v>7963</v>
      </c>
      <c r="E337" s="89" t="s">
        <v>18518</v>
      </c>
      <c r="F337" s="93" t="s">
        <v>369</v>
      </c>
      <c r="G337" s="93" t="s">
        <v>369</v>
      </c>
      <c r="H337" s="93" t="s">
        <v>369</v>
      </c>
    </row>
    <row r="338" spans="1:8">
      <c r="A338" s="89" t="s">
        <v>6124</v>
      </c>
      <c r="B338" s="89">
        <v>1000</v>
      </c>
      <c r="C338" s="89" t="s">
        <v>564</v>
      </c>
      <c r="D338" s="89" t="s">
        <v>5606</v>
      </c>
      <c r="E338" s="89" t="s">
        <v>18519</v>
      </c>
      <c r="F338" s="89">
        <v>281117</v>
      </c>
      <c r="G338" s="89">
        <v>1091352</v>
      </c>
      <c r="H338" s="89">
        <v>0</v>
      </c>
    </row>
    <row r="339" spans="1:8">
      <c r="A339" s="89" t="s">
        <v>8316</v>
      </c>
      <c r="B339" s="89">
        <v>300</v>
      </c>
      <c r="C339" s="89" t="s">
        <v>564</v>
      </c>
      <c r="D339" s="89" t="s">
        <v>7974</v>
      </c>
      <c r="E339" s="89" t="s">
        <v>18520</v>
      </c>
      <c r="F339" s="93" t="s">
        <v>369</v>
      </c>
      <c r="G339" s="93" t="s">
        <v>369</v>
      </c>
      <c r="H339" s="93" t="s">
        <v>369</v>
      </c>
    </row>
    <row r="340" spans="1:8">
      <c r="A340" s="89" t="s">
        <v>8317</v>
      </c>
      <c r="B340" s="89">
        <v>300</v>
      </c>
      <c r="C340" s="89" t="s">
        <v>564</v>
      </c>
      <c r="D340" s="89" t="s">
        <v>7974</v>
      </c>
      <c r="E340" s="89" t="s">
        <v>18521</v>
      </c>
      <c r="F340" s="93" t="s">
        <v>369</v>
      </c>
      <c r="G340" s="93" t="s">
        <v>369</v>
      </c>
      <c r="H340" s="93" t="s">
        <v>369</v>
      </c>
    </row>
    <row r="341" spans="1:8">
      <c r="A341" s="89" t="s">
        <v>8318</v>
      </c>
      <c r="B341" s="89">
        <v>300</v>
      </c>
      <c r="C341" s="89" t="s">
        <v>564</v>
      </c>
      <c r="D341" s="89" t="s">
        <v>7974</v>
      </c>
      <c r="E341" s="89" t="s">
        <v>18521</v>
      </c>
      <c r="F341" s="93" t="s">
        <v>369</v>
      </c>
      <c r="G341" s="93" t="s">
        <v>369</v>
      </c>
      <c r="H341" s="93" t="s">
        <v>369</v>
      </c>
    </row>
    <row r="342" spans="1:8">
      <c r="A342" s="89" t="s">
        <v>8319</v>
      </c>
      <c r="B342" s="89">
        <v>500</v>
      </c>
      <c r="C342" s="89" t="s">
        <v>564</v>
      </c>
      <c r="D342" s="89" t="s">
        <v>7974</v>
      </c>
      <c r="E342" s="89" t="s">
        <v>18522</v>
      </c>
      <c r="F342" s="93" t="s">
        <v>369</v>
      </c>
      <c r="G342" s="93" t="s">
        <v>369</v>
      </c>
      <c r="H342" s="93" t="s">
        <v>369</v>
      </c>
    </row>
    <row r="343" spans="1:8">
      <c r="A343" s="89" t="s">
        <v>8320</v>
      </c>
      <c r="B343" s="89">
        <v>500</v>
      </c>
      <c r="C343" s="89" t="s">
        <v>564</v>
      </c>
      <c r="D343" s="89" t="s">
        <v>7974</v>
      </c>
      <c r="E343" s="89" t="s">
        <v>18523</v>
      </c>
      <c r="F343" s="93" t="s">
        <v>369</v>
      </c>
      <c r="G343" s="93" t="s">
        <v>369</v>
      </c>
      <c r="H343" s="93" t="s">
        <v>369</v>
      </c>
    </row>
    <row r="344" spans="1:8">
      <c r="A344" s="89" t="s">
        <v>8321</v>
      </c>
      <c r="B344" s="89">
        <v>300</v>
      </c>
      <c r="C344" s="89" t="s">
        <v>564</v>
      </c>
      <c r="D344" s="89" t="s">
        <v>7974</v>
      </c>
      <c r="E344" s="89" t="s">
        <v>18524</v>
      </c>
      <c r="F344" s="93" t="s">
        <v>369</v>
      </c>
      <c r="G344" s="93" t="s">
        <v>369</v>
      </c>
      <c r="H344" s="93" t="s">
        <v>369</v>
      </c>
    </row>
    <row r="345" spans="1:8">
      <c r="A345" s="89" t="s">
        <v>8322</v>
      </c>
      <c r="B345" s="89">
        <v>500</v>
      </c>
      <c r="C345" s="89" t="s">
        <v>564</v>
      </c>
      <c r="D345" s="89" t="s">
        <v>7974</v>
      </c>
      <c r="E345" s="89" t="s">
        <v>18524</v>
      </c>
      <c r="F345" s="93" t="s">
        <v>369</v>
      </c>
      <c r="G345" s="93" t="s">
        <v>369</v>
      </c>
      <c r="H345" s="93" t="s">
        <v>369</v>
      </c>
    </row>
    <row r="346" spans="1:8">
      <c r="A346" s="89" t="s">
        <v>3274</v>
      </c>
      <c r="B346" s="89">
        <v>1</v>
      </c>
      <c r="C346" s="89" t="s">
        <v>361</v>
      </c>
      <c r="D346" s="89" t="s">
        <v>18232</v>
      </c>
      <c r="E346" s="89" t="s">
        <v>18525</v>
      </c>
      <c r="F346" s="93" t="s">
        <v>369</v>
      </c>
      <c r="G346" s="93" t="s">
        <v>369</v>
      </c>
      <c r="H346" s="93" t="s">
        <v>369</v>
      </c>
    </row>
    <row r="347" spans="1:8">
      <c r="A347" s="89" t="s">
        <v>6123</v>
      </c>
      <c r="B347" s="89">
        <v>1000</v>
      </c>
      <c r="C347" s="89" t="s">
        <v>564</v>
      </c>
      <c r="D347" s="89" t="s">
        <v>5606</v>
      </c>
      <c r="E347" s="89" t="s">
        <v>18519</v>
      </c>
      <c r="F347" s="89">
        <v>281117</v>
      </c>
      <c r="G347" s="89">
        <v>1091352</v>
      </c>
      <c r="H347" s="89">
        <v>0</v>
      </c>
    </row>
    <row r="348" spans="1:8">
      <c r="A348" s="89" t="s">
        <v>8324</v>
      </c>
      <c r="B348" s="89">
        <v>500</v>
      </c>
      <c r="C348" s="89" t="s">
        <v>564</v>
      </c>
      <c r="D348" s="89" t="s">
        <v>7974</v>
      </c>
      <c r="E348" s="89" t="s">
        <v>18526</v>
      </c>
      <c r="F348" s="93" t="s">
        <v>369</v>
      </c>
      <c r="G348" s="93" t="s">
        <v>369</v>
      </c>
      <c r="H348" s="93" t="s">
        <v>369</v>
      </c>
    </row>
    <row r="349" spans="1:8">
      <c r="A349" s="89" t="s">
        <v>8325</v>
      </c>
      <c r="B349" s="89">
        <v>300</v>
      </c>
      <c r="C349" s="89" t="s">
        <v>564</v>
      </c>
      <c r="D349" s="89" t="s">
        <v>7974</v>
      </c>
      <c r="E349" s="89" t="s">
        <v>18527</v>
      </c>
      <c r="F349" s="93" t="s">
        <v>369</v>
      </c>
      <c r="G349" s="93" t="s">
        <v>369</v>
      </c>
      <c r="H349" s="93" t="s">
        <v>369</v>
      </c>
    </row>
    <row r="350" spans="1:8">
      <c r="A350" s="89" t="s">
        <v>8326</v>
      </c>
      <c r="B350" s="89">
        <v>300</v>
      </c>
      <c r="C350" s="89" t="s">
        <v>564</v>
      </c>
      <c r="D350" s="89" t="s">
        <v>7974</v>
      </c>
      <c r="E350" s="89" t="s">
        <v>18527</v>
      </c>
      <c r="F350" s="93" t="s">
        <v>369</v>
      </c>
      <c r="G350" s="93" t="s">
        <v>369</v>
      </c>
      <c r="H350" s="93" t="s">
        <v>369</v>
      </c>
    </row>
    <row r="351" spans="1:8">
      <c r="A351" s="89" t="s">
        <v>8327</v>
      </c>
      <c r="B351" s="89">
        <v>500</v>
      </c>
      <c r="C351" s="89" t="s">
        <v>564</v>
      </c>
      <c r="D351" s="89" t="s">
        <v>7963</v>
      </c>
      <c r="E351" s="89" t="s">
        <v>18528</v>
      </c>
      <c r="F351" s="93" t="s">
        <v>369</v>
      </c>
      <c r="G351" s="93" t="s">
        <v>369</v>
      </c>
      <c r="H351" s="93" t="s">
        <v>369</v>
      </c>
    </row>
    <row r="352" spans="1:8">
      <c r="A352" s="89" t="s">
        <v>8329</v>
      </c>
      <c r="B352" s="89">
        <v>100</v>
      </c>
      <c r="C352" s="89" t="s">
        <v>564</v>
      </c>
      <c r="D352" s="89" t="s">
        <v>7963</v>
      </c>
      <c r="E352" s="89" t="s">
        <v>18529</v>
      </c>
      <c r="F352" s="93" t="s">
        <v>369</v>
      </c>
      <c r="G352" s="93" t="s">
        <v>369</v>
      </c>
      <c r="H352" s="93" t="s">
        <v>369</v>
      </c>
    </row>
    <row r="353" spans="1:8">
      <c r="A353" s="89" t="s">
        <v>8331</v>
      </c>
      <c r="B353" s="89">
        <v>1000</v>
      </c>
      <c r="C353" s="89" t="s">
        <v>564</v>
      </c>
      <c r="D353" s="89" t="s">
        <v>7974</v>
      </c>
      <c r="E353" s="89" t="s">
        <v>18530</v>
      </c>
      <c r="F353" s="93" t="s">
        <v>369</v>
      </c>
      <c r="G353" s="93" t="s">
        <v>369</v>
      </c>
      <c r="H353" s="93" t="s">
        <v>369</v>
      </c>
    </row>
    <row r="354" spans="1:8">
      <c r="A354" s="89" t="s">
        <v>8332</v>
      </c>
      <c r="B354" s="89">
        <v>300</v>
      </c>
      <c r="C354" s="89" t="s">
        <v>564</v>
      </c>
      <c r="D354" s="89" t="s">
        <v>7963</v>
      </c>
      <c r="E354" s="89" t="s">
        <v>18531</v>
      </c>
      <c r="F354" s="93" t="s">
        <v>369</v>
      </c>
      <c r="G354" s="93" t="s">
        <v>369</v>
      </c>
      <c r="H354" s="93" t="s">
        <v>369</v>
      </c>
    </row>
    <row r="355" spans="1:8">
      <c r="A355" s="89" t="s">
        <v>3222</v>
      </c>
      <c r="B355" s="89">
        <v>300</v>
      </c>
      <c r="C355" s="89" t="s">
        <v>564</v>
      </c>
      <c r="D355" s="89" t="s">
        <v>18232</v>
      </c>
      <c r="E355" s="89" t="s">
        <v>18532</v>
      </c>
      <c r="F355" s="89">
        <v>17617</v>
      </c>
      <c r="G355" s="89">
        <v>17617</v>
      </c>
      <c r="H355" s="89">
        <v>0</v>
      </c>
    </row>
    <row r="356" spans="1:8">
      <c r="A356" s="89" t="s">
        <v>8335</v>
      </c>
      <c r="B356" s="89">
        <v>1000</v>
      </c>
      <c r="C356" s="89" t="s">
        <v>361</v>
      </c>
      <c r="D356" s="89" t="s">
        <v>7963</v>
      </c>
      <c r="E356" s="89" t="s">
        <v>18533</v>
      </c>
      <c r="F356" s="93" t="s">
        <v>369</v>
      </c>
      <c r="G356" s="93" t="s">
        <v>369</v>
      </c>
      <c r="H356" s="93" t="s">
        <v>369</v>
      </c>
    </row>
    <row r="357" spans="1:8">
      <c r="A357" s="89" t="s">
        <v>8336</v>
      </c>
      <c r="B357" s="89">
        <v>1000</v>
      </c>
      <c r="C357" s="89" t="s">
        <v>564</v>
      </c>
      <c r="D357" s="89" t="s">
        <v>7974</v>
      </c>
      <c r="E357" s="89" t="s">
        <v>18534</v>
      </c>
      <c r="F357" s="93" t="s">
        <v>369</v>
      </c>
      <c r="G357" s="93" t="s">
        <v>369</v>
      </c>
      <c r="H357" s="93" t="s">
        <v>369</v>
      </c>
    </row>
    <row r="358" spans="1:8">
      <c r="A358" s="89" t="s">
        <v>8337</v>
      </c>
      <c r="B358" s="89">
        <v>1000</v>
      </c>
      <c r="C358" s="89" t="s">
        <v>564</v>
      </c>
      <c r="D358" s="89" t="s">
        <v>7974</v>
      </c>
      <c r="E358" s="89" t="s">
        <v>18535</v>
      </c>
      <c r="F358" s="93" t="s">
        <v>369</v>
      </c>
      <c r="G358" s="93" t="s">
        <v>369</v>
      </c>
      <c r="H358" s="93" t="s">
        <v>369</v>
      </c>
    </row>
    <row r="359" spans="1:8">
      <c r="A359" s="89" t="s">
        <v>8338</v>
      </c>
      <c r="B359" s="89">
        <v>500</v>
      </c>
      <c r="C359" s="89" t="s">
        <v>564</v>
      </c>
      <c r="D359" s="89" t="s">
        <v>7963</v>
      </c>
      <c r="E359" s="89" t="s">
        <v>18536</v>
      </c>
      <c r="F359" s="93" t="s">
        <v>369</v>
      </c>
      <c r="G359" s="93" t="s">
        <v>369</v>
      </c>
      <c r="H359" s="93" t="s">
        <v>369</v>
      </c>
    </row>
    <row r="360" spans="1:8">
      <c r="A360" s="89" t="s">
        <v>8340</v>
      </c>
      <c r="B360" s="89">
        <v>500</v>
      </c>
      <c r="C360" s="89" t="s">
        <v>564</v>
      </c>
      <c r="D360" s="89" t="s">
        <v>7963</v>
      </c>
      <c r="E360" s="89" t="s">
        <v>18536</v>
      </c>
      <c r="F360" s="93" t="s">
        <v>369</v>
      </c>
      <c r="G360" s="93" t="s">
        <v>369</v>
      </c>
      <c r="H360" s="93" t="s">
        <v>369</v>
      </c>
    </row>
    <row r="361" spans="1:8">
      <c r="A361" s="89" t="s">
        <v>8342</v>
      </c>
      <c r="B361" s="89">
        <v>1000</v>
      </c>
      <c r="C361" s="89" t="s">
        <v>564</v>
      </c>
      <c r="D361" s="89" t="s">
        <v>7974</v>
      </c>
      <c r="E361" s="89" t="s">
        <v>18537</v>
      </c>
      <c r="F361" s="93" t="s">
        <v>369</v>
      </c>
      <c r="G361" s="93" t="s">
        <v>369</v>
      </c>
      <c r="H361" s="93" t="s">
        <v>369</v>
      </c>
    </row>
    <row r="362" spans="1:8">
      <c r="A362" s="89" t="s">
        <v>8343</v>
      </c>
      <c r="B362" s="89">
        <v>300</v>
      </c>
      <c r="C362" s="89" t="s">
        <v>564</v>
      </c>
      <c r="D362" s="89" t="s">
        <v>7963</v>
      </c>
      <c r="E362" s="89" t="s">
        <v>18538</v>
      </c>
      <c r="F362" s="93" t="s">
        <v>369</v>
      </c>
      <c r="G362" s="93" t="s">
        <v>369</v>
      </c>
      <c r="H362" s="93" t="s">
        <v>369</v>
      </c>
    </row>
    <row r="363" spans="1:8">
      <c r="A363" s="89" t="s">
        <v>6140</v>
      </c>
      <c r="B363" s="89">
        <v>100</v>
      </c>
      <c r="C363" s="89" t="s">
        <v>564</v>
      </c>
      <c r="D363" s="89" t="s">
        <v>7963</v>
      </c>
      <c r="E363" s="89" t="s">
        <v>18539</v>
      </c>
      <c r="F363" s="89">
        <v>825186</v>
      </c>
      <c r="G363" s="89">
        <v>825186</v>
      </c>
      <c r="H363" s="89">
        <v>0</v>
      </c>
    </row>
    <row r="364" spans="1:8">
      <c r="A364" s="89" t="s">
        <v>3221</v>
      </c>
      <c r="B364" s="89">
        <v>100</v>
      </c>
      <c r="C364" s="89" t="s">
        <v>564</v>
      </c>
      <c r="D364" s="89" t="s">
        <v>18232</v>
      </c>
      <c r="E364" s="89" t="s">
        <v>18540</v>
      </c>
      <c r="F364" s="89">
        <v>825186</v>
      </c>
      <c r="G364" s="89">
        <v>1091352</v>
      </c>
      <c r="H364" s="89">
        <v>0</v>
      </c>
    </row>
    <row r="365" spans="1:8">
      <c r="A365" s="89" t="s">
        <v>3220</v>
      </c>
      <c r="B365" s="89">
        <v>50</v>
      </c>
      <c r="C365" s="89" t="s">
        <v>564</v>
      </c>
      <c r="D365" s="89" t="s">
        <v>18232</v>
      </c>
      <c r="E365" s="89" t="s">
        <v>18541</v>
      </c>
      <c r="F365" s="89">
        <v>825186</v>
      </c>
      <c r="G365" s="89">
        <v>1091352</v>
      </c>
      <c r="H365" s="89">
        <v>0</v>
      </c>
    </row>
    <row r="366" spans="1:8">
      <c r="A366" s="89" t="s">
        <v>4175</v>
      </c>
      <c r="B366" s="89">
        <v>100</v>
      </c>
      <c r="C366" s="89" t="s">
        <v>564</v>
      </c>
      <c r="D366" s="89" t="s">
        <v>18232</v>
      </c>
      <c r="E366" s="89" t="s">
        <v>18542</v>
      </c>
      <c r="F366" s="89">
        <v>825186</v>
      </c>
      <c r="G366" s="89">
        <v>825186</v>
      </c>
      <c r="H366" s="89">
        <v>0</v>
      </c>
    </row>
    <row r="367" spans="1:8">
      <c r="A367" s="89" t="s">
        <v>8349</v>
      </c>
      <c r="B367" s="89">
        <v>500</v>
      </c>
      <c r="C367" s="89" t="s">
        <v>3751</v>
      </c>
      <c r="D367" s="89" t="s">
        <v>7974</v>
      </c>
      <c r="E367" s="89" t="s">
        <v>18543</v>
      </c>
      <c r="F367" s="93" t="s">
        <v>369</v>
      </c>
      <c r="G367" s="93" t="s">
        <v>369</v>
      </c>
      <c r="H367" s="93" t="s">
        <v>369</v>
      </c>
    </row>
    <row r="368" spans="1:8">
      <c r="A368" s="89" t="s">
        <v>4173</v>
      </c>
      <c r="B368" s="89">
        <v>100</v>
      </c>
      <c r="C368" s="89" t="s">
        <v>564</v>
      </c>
      <c r="D368" s="89" t="s">
        <v>18232</v>
      </c>
      <c r="E368" s="89" t="s">
        <v>18544</v>
      </c>
      <c r="F368" s="89">
        <v>825186</v>
      </c>
      <c r="G368" s="89">
        <v>442265</v>
      </c>
      <c r="H368" s="89">
        <v>0</v>
      </c>
    </row>
    <row r="369" spans="1:8">
      <c r="A369" s="89" t="s">
        <v>3214</v>
      </c>
      <c r="B369" s="89">
        <v>2000</v>
      </c>
      <c r="C369" s="89" t="s">
        <v>361</v>
      </c>
      <c r="D369" s="89" t="s">
        <v>18232</v>
      </c>
      <c r="E369" s="89" t="s">
        <v>18545</v>
      </c>
      <c r="F369" s="93" t="s">
        <v>369</v>
      </c>
      <c r="G369" s="93" t="s">
        <v>369</v>
      </c>
      <c r="H369" s="93" t="s">
        <v>369</v>
      </c>
    </row>
    <row r="370" spans="1:8">
      <c r="A370" s="89" t="s">
        <v>8351</v>
      </c>
      <c r="B370" s="89">
        <v>100</v>
      </c>
      <c r="C370" s="89" t="s">
        <v>564</v>
      </c>
      <c r="D370" s="89" t="s">
        <v>7963</v>
      </c>
      <c r="E370" s="89" t="s">
        <v>18546</v>
      </c>
      <c r="F370" s="93" t="s">
        <v>369</v>
      </c>
      <c r="G370" s="93" t="s">
        <v>369</v>
      </c>
      <c r="H370" s="93" t="s">
        <v>369</v>
      </c>
    </row>
    <row r="371" spans="1:8">
      <c r="A371" s="89" t="s">
        <v>8353</v>
      </c>
      <c r="B371" s="89">
        <v>100</v>
      </c>
      <c r="C371" s="89" t="s">
        <v>361</v>
      </c>
      <c r="D371" s="89" t="s">
        <v>7963</v>
      </c>
      <c r="E371" s="89" t="s">
        <v>18547</v>
      </c>
      <c r="F371" s="93" t="s">
        <v>369</v>
      </c>
      <c r="G371" s="93" t="s">
        <v>369</v>
      </c>
      <c r="H371" s="93" t="s">
        <v>369</v>
      </c>
    </row>
    <row r="372" spans="1:8">
      <c r="A372" s="89" t="s">
        <v>8354</v>
      </c>
      <c r="B372" s="89">
        <v>100</v>
      </c>
      <c r="C372" s="89" t="s">
        <v>564</v>
      </c>
      <c r="D372" s="89" t="s">
        <v>7963</v>
      </c>
      <c r="E372" s="89" t="s">
        <v>18548</v>
      </c>
      <c r="F372" s="93" t="s">
        <v>369</v>
      </c>
      <c r="G372" s="93" t="s">
        <v>369</v>
      </c>
      <c r="H372" s="93" t="s">
        <v>369</v>
      </c>
    </row>
    <row r="373" spans="1:8">
      <c r="A373" s="89" t="s">
        <v>8356</v>
      </c>
      <c r="B373" s="89">
        <v>500</v>
      </c>
      <c r="C373" s="89" t="s">
        <v>564</v>
      </c>
      <c r="D373" s="89" t="s">
        <v>7963</v>
      </c>
      <c r="E373" s="89" t="s">
        <v>18549</v>
      </c>
      <c r="F373" s="93" t="s">
        <v>369</v>
      </c>
      <c r="G373" s="93" t="s">
        <v>369</v>
      </c>
      <c r="H373" s="93" t="s">
        <v>369</v>
      </c>
    </row>
    <row r="374" spans="1:8">
      <c r="A374" s="89" t="s">
        <v>18550</v>
      </c>
      <c r="B374" s="89">
        <v>300</v>
      </c>
      <c r="C374" s="89" t="s">
        <v>564</v>
      </c>
      <c r="D374" s="89" t="s">
        <v>7963</v>
      </c>
      <c r="E374" s="89" t="s">
        <v>18551</v>
      </c>
      <c r="F374" s="93" t="s">
        <v>369</v>
      </c>
      <c r="G374" s="93" t="s">
        <v>369</v>
      </c>
      <c r="H374" s="93" t="s">
        <v>369</v>
      </c>
    </row>
    <row r="375" spans="1:8">
      <c r="A375" s="89" t="s">
        <v>8358</v>
      </c>
      <c r="B375" s="89">
        <v>100</v>
      </c>
      <c r="C375" s="89" t="s">
        <v>361</v>
      </c>
      <c r="D375" s="89" t="s">
        <v>7963</v>
      </c>
      <c r="E375" s="89" t="s">
        <v>18552</v>
      </c>
      <c r="F375" s="93" t="s">
        <v>369</v>
      </c>
      <c r="G375" s="93" t="s">
        <v>369</v>
      </c>
      <c r="H375" s="93" t="s">
        <v>369</v>
      </c>
    </row>
    <row r="376" spans="1:8">
      <c r="A376" s="89" t="s">
        <v>8359</v>
      </c>
      <c r="B376" s="89">
        <v>500</v>
      </c>
      <c r="C376" s="89" t="s">
        <v>564</v>
      </c>
      <c r="D376" s="89" t="s">
        <v>7963</v>
      </c>
      <c r="E376" s="89" t="s">
        <v>18553</v>
      </c>
      <c r="F376" s="93" t="s">
        <v>369</v>
      </c>
      <c r="G376" s="93" t="s">
        <v>369</v>
      </c>
      <c r="H376" s="93" t="s">
        <v>369</v>
      </c>
    </row>
    <row r="377" spans="1:8">
      <c r="A377" s="89" t="s">
        <v>3210</v>
      </c>
      <c r="B377" s="89">
        <v>2000</v>
      </c>
      <c r="C377" s="89" t="s">
        <v>361</v>
      </c>
      <c r="D377" s="89" t="s">
        <v>18232</v>
      </c>
      <c r="E377" s="89" t="s">
        <v>18554</v>
      </c>
      <c r="F377" s="93" t="s">
        <v>369</v>
      </c>
      <c r="G377" s="93" t="s">
        <v>369</v>
      </c>
      <c r="H377" s="93" t="s">
        <v>369</v>
      </c>
    </row>
    <row r="378" spans="1:8">
      <c r="A378" s="89" t="s">
        <v>8361</v>
      </c>
      <c r="B378" s="89">
        <v>100</v>
      </c>
      <c r="C378" s="89" t="s">
        <v>361</v>
      </c>
      <c r="D378" s="89" t="s">
        <v>7963</v>
      </c>
      <c r="E378" s="89" t="s">
        <v>18555</v>
      </c>
      <c r="F378" s="93" t="s">
        <v>369</v>
      </c>
      <c r="G378" s="93" t="s">
        <v>369</v>
      </c>
      <c r="H378" s="93" t="s">
        <v>369</v>
      </c>
    </row>
    <row r="379" spans="1:8">
      <c r="A379" s="89" t="s">
        <v>8362</v>
      </c>
      <c r="B379" s="89">
        <v>500</v>
      </c>
      <c r="C379" s="89" t="s">
        <v>564</v>
      </c>
      <c r="D379" s="89" t="s">
        <v>7963</v>
      </c>
      <c r="E379" s="89" t="s">
        <v>18553</v>
      </c>
      <c r="F379" s="93" t="s">
        <v>369</v>
      </c>
      <c r="G379" s="93" t="s">
        <v>369</v>
      </c>
      <c r="H379" s="93" t="s">
        <v>369</v>
      </c>
    </row>
    <row r="380" spans="1:8">
      <c r="A380" s="89" t="s">
        <v>8364</v>
      </c>
      <c r="B380" s="89">
        <v>500</v>
      </c>
      <c r="C380" s="89" t="s">
        <v>564</v>
      </c>
      <c r="D380" s="89" t="s">
        <v>7963</v>
      </c>
      <c r="E380" s="89" t="s">
        <v>18556</v>
      </c>
      <c r="F380" s="93" t="s">
        <v>369</v>
      </c>
      <c r="G380" s="93" t="s">
        <v>369</v>
      </c>
      <c r="H380" s="93" t="s">
        <v>369</v>
      </c>
    </row>
    <row r="381" spans="1:8">
      <c r="A381" s="89" t="s">
        <v>8366</v>
      </c>
      <c r="B381" s="89">
        <v>1000</v>
      </c>
      <c r="C381" s="89" t="s">
        <v>3751</v>
      </c>
      <c r="D381" s="89" t="s">
        <v>7974</v>
      </c>
      <c r="E381" s="89" t="s">
        <v>18557</v>
      </c>
      <c r="F381" s="93" t="s">
        <v>369</v>
      </c>
      <c r="G381" s="93" t="s">
        <v>369</v>
      </c>
      <c r="H381" s="93" t="s">
        <v>369</v>
      </c>
    </row>
    <row r="382" spans="1:8">
      <c r="A382" s="89" t="s">
        <v>4330</v>
      </c>
      <c r="B382" s="89">
        <v>500</v>
      </c>
      <c r="C382" s="89" t="s">
        <v>564</v>
      </c>
      <c r="D382" s="89" t="s">
        <v>18232</v>
      </c>
      <c r="E382" s="89" t="s">
        <v>18556</v>
      </c>
      <c r="F382" s="89">
        <v>231060</v>
      </c>
      <c r="G382" s="89">
        <v>236892</v>
      </c>
      <c r="H382" s="89">
        <v>0</v>
      </c>
    </row>
    <row r="383" spans="1:8">
      <c r="A383" s="89" t="s">
        <v>3207</v>
      </c>
      <c r="B383" s="89">
        <v>200</v>
      </c>
      <c r="C383" s="89" t="s">
        <v>564</v>
      </c>
      <c r="D383" s="89" t="s">
        <v>18232</v>
      </c>
      <c r="E383" s="89" t="s">
        <v>18558</v>
      </c>
      <c r="F383" s="89">
        <v>231060</v>
      </c>
      <c r="G383" s="89">
        <v>1091356</v>
      </c>
      <c r="H383" s="89">
        <v>0</v>
      </c>
    </row>
    <row r="384" spans="1:8">
      <c r="A384" s="89" t="s">
        <v>3206</v>
      </c>
      <c r="B384" s="89">
        <v>50</v>
      </c>
      <c r="C384" s="89" t="s">
        <v>564</v>
      </c>
      <c r="D384" s="89" t="s">
        <v>18232</v>
      </c>
      <c r="E384" s="89" t="s">
        <v>18559</v>
      </c>
      <c r="F384" s="89">
        <v>825186</v>
      </c>
      <c r="G384" s="89">
        <v>1091352</v>
      </c>
      <c r="H384" s="89">
        <v>0</v>
      </c>
    </row>
    <row r="385" spans="1:8">
      <c r="A385" s="89" t="s">
        <v>8370</v>
      </c>
      <c r="B385" s="89">
        <v>300</v>
      </c>
      <c r="C385" s="89" t="s">
        <v>564</v>
      </c>
      <c r="D385" s="89" t="s">
        <v>7963</v>
      </c>
      <c r="E385" s="89" t="s">
        <v>18560</v>
      </c>
      <c r="F385" s="93" t="s">
        <v>369</v>
      </c>
      <c r="G385" s="93" t="s">
        <v>369</v>
      </c>
      <c r="H385" s="93" t="s">
        <v>369</v>
      </c>
    </row>
    <row r="386" spans="1:8">
      <c r="A386" s="89" t="s">
        <v>8372</v>
      </c>
      <c r="B386" s="89">
        <v>100</v>
      </c>
      <c r="C386" s="89" t="s">
        <v>564</v>
      </c>
      <c r="D386" s="89" t="s">
        <v>7963</v>
      </c>
      <c r="E386" s="89" t="s">
        <v>18560</v>
      </c>
      <c r="F386" s="93" t="s">
        <v>369</v>
      </c>
      <c r="G386" s="93" t="s">
        <v>369</v>
      </c>
      <c r="H386" s="93" t="s">
        <v>369</v>
      </c>
    </row>
    <row r="387" spans="1:8">
      <c r="A387" s="89" t="s">
        <v>3205</v>
      </c>
      <c r="B387" s="89">
        <v>100</v>
      </c>
      <c r="C387" s="89" t="s">
        <v>564</v>
      </c>
      <c r="D387" s="89" t="s">
        <v>18232</v>
      </c>
      <c r="E387" s="89" t="s">
        <v>18561</v>
      </c>
      <c r="F387" s="89">
        <v>825186</v>
      </c>
      <c r="G387" s="89">
        <v>105886</v>
      </c>
      <c r="H387" s="89">
        <v>0</v>
      </c>
    </row>
    <row r="388" spans="1:8">
      <c r="A388" s="89" t="s">
        <v>3204</v>
      </c>
      <c r="B388" s="89">
        <v>100</v>
      </c>
      <c r="C388" s="89" t="s">
        <v>564</v>
      </c>
      <c r="D388" s="89" t="s">
        <v>18232</v>
      </c>
      <c r="E388" s="89" t="s">
        <v>18561</v>
      </c>
      <c r="F388" s="89">
        <v>231060</v>
      </c>
      <c r="G388" s="89">
        <v>105886</v>
      </c>
      <c r="H388" s="89">
        <v>0</v>
      </c>
    </row>
    <row r="389" spans="1:8">
      <c r="A389" s="89" t="s">
        <v>8376</v>
      </c>
      <c r="B389" s="89">
        <v>1000</v>
      </c>
      <c r="C389" s="89" t="s">
        <v>564</v>
      </c>
      <c r="D389" s="89" t="s">
        <v>7963</v>
      </c>
      <c r="E389" s="89" t="s">
        <v>18562</v>
      </c>
      <c r="F389" s="93" t="s">
        <v>369</v>
      </c>
      <c r="G389" s="93" t="s">
        <v>369</v>
      </c>
      <c r="H389" s="93" t="s">
        <v>369</v>
      </c>
    </row>
    <row r="390" spans="1:8">
      <c r="A390" s="89" t="s">
        <v>8378</v>
      </c>
      <c r="B390" s="89">
        <v>1000</v>
      </c>
      <c r="C390" s="89" t="s">
        <v>3751</v>
      </c>
      <c r="D390" s="89" t="s">
        <v>7974</v>
      </c>
      <c r="E390" s="89" t="s">
        <v>18563</v>
      </c>
      <c r="F390" s="93" t="s">
        <v>369</v>
      </c>
      <c r="G390" s="93" t="s">
        <v>369</v>
      </c>
      <c r="H390" s="93" t="s">
        <v>369</v>
      </c>
    </row>
    <row r="391" spans="1:8">
      <c r="A391" s="89" t="s">
        <v>3202</v>
      </c>
      <c r="B391" s="89">
        <v>1000</v>
      </c>
      <c r="C391" s="89" t="s">
        <v>361</v>
      </c>
      <c r="D391" s="89" t="s">
        <v>18232</v>
      </c>
      <c r="E391" s="89" t="s">
        <v>18563</v>
      </c>
      <c r="F391" s="93" t="s">
        <v>369</v>
      </c>
      <c r="G391" s="93" t="s">
        <v>369</v>
      </c>
      <c r="H391" s="93" t="s">
        <v>369</v>
      </c>
    </row>
    <row r="392" spans="1:8">
      <c r="A392" s="89" t="s">
        <v>8379</v>
      </c>
      <c r="B392" s="89">
        <v>100</v>
      </c>
      <c r="C392" s="89" t="s">
        <v>564</v>
      </c>
      <c r="D392" s="89" t="s">
        <v>7963</v>
      </c>
      <c r="E392" s="89" t="s">
        <v>18564</v>
      </c>
      <c r="F392" s="93" t="s">
        <v>369</v>
      </c>
      <c r="G392" s="93" t="s">
        <v>369</v>
      </c>
      <c r="H392" s="93" t="s">
        <v>369</v>
      </c>
    </row>
    <row r="393" spans="1:8">
      <c r="A393" s="89" t="s">
        <v>3201</v>
      </c>
      <c r="B393" s="89">
        <v>1000</v>
      </c>
      <c r="C393" s="89" t="s">
        <v>564</v>
      </c>
      <c r="D393" s="89" t="s">
        <v>18232</v>
      </c>
      <c r="E393" s="89" t="s">
        <v>18565</v>
      </c>
      <c r="F393" s="89">
        <v>798</v>
      </c>
      <c r="G393" s="89">
        <v>401282</v>
      </c>
      <c r="H393" s="89">
        <v>0</v>
      </c>
    </row>
    <row r="394" spans="1:8">
      <c r="A394" s="89" t="s">
        <v>8382</v>
      </c>
      <c r="B394" s="89">
        <v>300</v>
      </c>
      <c r="C394" s="89" t="s">
        <v>564</v>
      </c>
      <c r="D394" s="89" t="s">
        <v>7963</v>
      </c>
      <c r="E394" s="89" t="s">
        <v>18566</v>
      </c>
      <c r="F394" s="93" t="s">
        <v>369</v>
      </c>
      <c r="G394" s="93" t="s">
        <v>369</v>
      </c>
      <c r="H394" s="93" t="s">
        <v>369</v>
      </c>
    </row>
    <row r="395" spans="1:8">
      <c r="A395" s="89" t="s">
        <v>8384</v>
      </c>
      <c r="B395" s="89">
        <v>500</v>
      </c>
      <c r="C395" s="89" t="s">
        <v>564</v>
      </c>
      <c r="D395" s="89" t="s">
        <v>7963</v>
      </c>
      <c r="E395" s="89" t="s">
        <v>18567</v>
      </c>
      <c r="F395" s="93" t="s">
        <v>369</v>
      </c>
      <c r="G395" s="93" t="s">
        <v>369</v>
      </c>
      <c r="H395" s="93" t="s">
        <v>369</v>
      </c>
    </row>
    <row r="396" spans="1:8">
      <c r="A396" s="89" t="s">
        <v>8386</v>
      </c>
      <c r="B396" s="89">
        <v>300</v>
      </c>
      <c r="C396" s="89" t="s">
        <v>564</v>
      </c>
      <c r="D396" s="89" t="s">
        <v>7963</v>
      </c>
      <c r="E396" s="89" t="s">
        <v>18568</v>
      </c>
      <c r="F396" s="93" t="s">
        <v>369</v>
      </c>
      <c r="G396" s="93" t="s">
        <v>369</v>
      </c>
      <c r="H396" s="93" t="s">
        <v>369</v>
      </c>
    </row>
    <row r="397" spans="1:8">
      <c r="A397" s="89" t="s">
        <v>8388</v>
      </c>
      <c r="B397" s="89">
        <v>100</v>
      </c>
      <c r="C397" s="89" t="s">
        <v>564</v>
      </c>
      <c r="D397" s="89" t="s">
        <v>7963</v>
      </c>
      <c r="E397" s="89" t="s">
        <v>18569</v>
      </c>
      <c r="F397" s="93" t="s">
        <v>369</v>
      </c>
      <c r="G397" s="93" t="s">
        <v>369</v>
      </c>
      <c r="H397" s="93" t="s">
        <v>369</v>
      </c>
    </row>
    <row r="398" spans="1:8">
      <c r="A398" s="89" t="s">
        <v>8390</v>
      </c>
      <c r="B398" s="89">
        <v>2000</v>
      </c>
      <c r="C398" s="89" t="s">
        <v>564</v>
      </c>
      <c r="D398" s="89" t="s">
        <v>7963</v>
      </c>
      <c r="E398" s="89" t="s">
        <v>18570</v>
      </c>
      <c r="F398" s="93" t="s">
        <v>369</v>
      </c>
      <c r="G398" s="93" t="s">
        <v>369</v>
      </c>
      <c r="H398" s="93" t="s">
        <v>369</v>
      </c>
    </row>
    <row r="399" spans="1:8">
      <c r="A399" s="89" t="s">
        <v>8392</v>
      </c>
      <c r="B399" s="89">
        <v>2000</v>
      </c>
      <c r="C399" s="89" t="s">
        <v>361</v>
      </c>
      <c r="D399" s="89" t="s">
        <v>7963</v>
      </c>
      <c r="E399" s="89" t="s">
        <v>18571</v>
      </c>
      <c r="F399" s="93" t="s">
        <v>369</v>
      </c>
      <c r="G399" s="93" t="s">
        <v>369</v>
      </c>
      <c r="H399" s="93" t="s">
        <v>369</v>
      </c>
    </row>
    <row r="400" spans="1:8">
      <c r="A400" s="89" t="s">
        <v>8393</v>
      </c>
      <c r="B400" s="89">
        <v>500</v>
      </c>
      <c r="C400" s="89" t="s">
        <v>564</v>
      </c>
      <c r="D400" s="89" t="s">
        <v>7963</v>
      </c>
      <c r="E400" s="89" t="s">
        <v>18572</v>
      </c>
      <c r="F400" s="93" t="s">
        <v>369</v>
      </c>
      <c r="G400" s="93" t="s">
        <v>369</v>
      </c>
      <c r="H400" s="93" t="s">
        <v>369</v>
      </c>
    </row>
    <row r="401" spans="1:8">
      <c r="A401" s="89" t="s">
        <v>8395</v>
      </c>
      <c r="B401" s="89">
        <v>500</v>
      </c>
      <c r="C401" s="89" t="s">
        <v>361</v>
      </c>
      <c r="D401" s="89" t="s">
        <v>7963</v>
      </c>
      <c r="E401" s="89" t="s">
        <v>18573</v>
      </c>
      <c r="F401" s="93" t="s">
        <v>369</v>
      </c>
      <c r="G401" s="93" t="s">
        <v>369</v>
      </c>
      <c r="H401" s="93" t="s">
        <v>369</v>
      </c>
    </row>
    <row r="402" spans="1:8">
      <c r="A402" s="89" t="s">
        <v>8396</v>
      </c>
      <c r="B402" s="89">
        <v>500</v>
      </c>
      <c r="C402" s="89" t="s">
        <v>564</v>
      </c>
      <c r="D402" s="89" t="s">
        <v>7963</v>
      </c>
      <c r="E402" s="89" t="s">
        <v>18573</v>
      </c>
      <c r="F402" s="93" t="s">
        <v>369</v>
      </c>
      <c r="G402" s="93" t="s">
        <v>369</v>
      </c>
      <c r="H402" s="93" t="s">
        <v>369</v>
      </c>
    </row>
    <row r="403" spans="1:8">
      <c r="A403" s="89" t="s">
        <v>8398</v>
      </c>
      <c r="B403" s="89">
        <v>1000</v>
      </c>
      <c r="C403" s="89" t="s">
        <v>361</v>
      </c>
      <c r="D403" s="89" t="s">
        <v>7963</v>
      </c>
      <c r="E403" s="89" t="s">
        <v>18574</v>
      </c>
      <c r="F403" s="93" t="s">
        <v>369</v>
      </c>
      <c r="G403" s="93" t="s">
        <v>369</v>
      </c>
      <c r="H403" s="93" t="s">
        <v>369</v>
      </c>
    </row>
    <row r="404" spans="1:8">
      <c r="A404" s="89" t="s">
        <v>8399</v>
      </c>
      <c r="B404" s="89">
        <v>1000</v>
      </c>
      <c r="C404" s="89" t="s">
        <v>361</v>
      </c>
      <c r="D404" s="89" t="s">
        <v>7963</v>
      </c>
      <c r="E404" s="89" t="s">
        <v>18575</v>
      </c>
      <c r="F404" s="93" t="s">
        <v>369</v>
      </c>
      <c r="G404" s="93" t="s">
        <v>369</v>
      </c>
      <c r="H404" s="93" t="s">
        <v>369</v>
      </c>
    </row>
    <row r="405" spans="1:8">
      <c r="A405" s="89" t="s">
        <v>8400</v>
      </c>
      <c r="B405" s="89">
        <v>1000</v>
      </c>
      <c r="C405" s="89" t="s">
        <v>564</v>
      </c>
      <c r="D405" s="89" t="s">
        <v>7963</v>
      </c>
      <c r="E405" s="89" t="s">
        <v>18575</v>
      </c>
      <c r="F405" s="93" t="s">
        <v>369</v>
      </c>
      <c r="G405" s="93" t="s">
        <v>369</v>
      </c>
      <c r="H405" s="93" t="s">
        <v>369</v>
      </c>
    </row>
    <row r="406" spans="1:8">
      <c r="A406" s="89" t="s">
        <v>8402</v>
      </c>
      <c r="B406" s="89">
        <v>1000</v>
      </c>
      <c r="C406" s="89" t="s">
        <v>3751</v>
      </c>
      <c r="D406" s="89" t="s">
        <v>7974</v>
      </c>
      <c r="E406" s="89" t="s">
        <v>18576</v>
      </c>
      <c r="F406" s="93" t="s">
        <v>369</v>
      </c>
      <c r="G406" s="93" t="s">
        <v>369</v>
      </c>
      <c r="H406" s="93" t="s">
        <v>369</v>
      </c>
    </row>
    <row r="407" spans="1:8">
      <c r="A407" s="89" t="s">
        <v>8403</v>
      </c>
      <c r="B407" s="89">
        <v>1000</v>
      </c>
      <c r="C407" s="89" t="s">
        <v>3751</v>
      </c>
      <c r="D407" s="89" t="s">
        <v>7974</v>
      </c>
      <c r="E407" s="89" t="s">
        <v>18577</v>
      </c>
      <c r="F407" s="93" t="s">
        <v>369</v>
      </c>
      <c r="G407" s="93" t="s">
        <v>369</v>
      </c>
      <c r="H407" s="93" t="s">
        <v>369</v>
      </c>
    </row>
    <row r="408" spans="1:8">
      <c r="A408" s="89" t="s">
        <v>8404</v>
      </c>
      <c r="B408" s="89">
        <v>500</v>
      </c>
      <c r="C408" s="89" t="s">
        <v>564</v>
      </c>
      <c r="D408" s="89" t="s">
        <v>7963</v>
      </c>
      <c r="E408" s="89" t="s">
        <v>18578</v>
      </c>
      <c r="F408" s="93" t="s">
        <v>369</v>
      </c>
      <c r="G408" s="93" t="s">
        <v>369</v>
      </c>
      <c r="H408" s="93" t="s">
        <v>369</v>
      </c>
    </row>
    <row r="409" spans="1:8">
      <c r="A409" s="89" t="s">
        <v>8406</v>
      </c>
      <c r="B409" s="89">
        <v>500</v>
      </c>
      <c r="C409" s="89" t="s">
        <v>361</v>
      </c>
      <c r="D409" s="89" t="s">
        <v>7963</v>
      </c>
      <c r="E409" s="89" t="s">
        <v>18579</v>
      </c>
      <c r="F409" s="93" t="s">
        <v>369</v>
      </c>
      <c r="G409" s="93" t="s">
        <v>369</v>
      </c>
      <c r="H409" s="93" t="s">
        <v>369</v>
      </c>
    </row>
    <row r="410" spans="1:8">
      <c r="A410" s="89" t="s">
        <v>8407</v>
      </c>
      <c r="B410" s="89">
        <v>2000</v>
      </c>
      <c r="C410" s="89" t="s">
        <v>3751</v>
      </c>
      <c r="D410" s="89" t="s">
        <v>7974</v>
      </c>
      <c r="E410" s="89" t="s">
        <v>18580</v>
      </c>
      <c r="F410" s="93" t="s">
        <v>369</v>
      </c>
      <c r="G410" s="93" t="s">
        <v>369</v>
      </c>
      <c r="H410" s="93" t="s">
        <v>369</v>
      </c>
    </row>
    <row r="411" spans="1:8">
      <c r="A411" s="89" t="s">
        <v>3199</v>
      </c>
      <c r="B411" s="89">
        <v>5000</v>
      </c>
      <c r="C411" s="89" t="s">
        <v>361</v>
      </c>
      <c r="D411" s="89" t="s">
        <v>18232</v>
      </c>
      <c r="E411" s="89" t="s">
        <v>18581</v>
      </c>
      <c r="F411" s="93" t="s">
        <v>369</v>
      </c>
      <c r="G411" s="93" t="s">
        <v>369</v>
      </c>
      <c r="H411" s="93" t="s">
        <v>369</v>
      </c>
    </row>
    <row r="412" spans="1:8">
      <c r="A412" s="89" t="s">
        <v>4300</v>
      </c>
      <c r="B412" s="89">
        <v>100</v>
      </c>
      <c r="C412" s="89" t="s">
        <v>564</v>
      </c>
      <c r="D412" s="89" t="s">
        <v>18232</v>
      </c>
      <c r="E412" s="89" t="s">
        <v>18582</v>
      </c>
      <c r="F412" s="89">
        <v>825186</v>
      </c>
      <c r="G412" s="89">
        <v>47568</v>
      </c>
      <c r="H412" s="89">
        <v>0</v>
      </c>
    </row>
    <row r="413" spans="1:8">
      <c r="A413" s="89" t="s">
        <v>8409</v>
      </c>
      <c r="B413" s="89">
        <v>1000</v>
      </c>
      <c r="C413" s="89" t="s">
        <v>361</v>
      </c>
      <c r="D413" s="89" t="s">
        <v>7963</v>
      </c>
      <c r="E413" s="89" t="s">
        <v>18583</v>
      </c>
      <c r="F413" s="93" t="s">
        <v>369</v>
      </c>
      <c r="G413" s="93" t="s">
        <v>369</v>
      </c>
      <c r="H413" s="93" t="s">
        <v>369</v>
      </c>
    </row>
    <row r="414" spans="1:8">
      <c r="A414" s="89" t="s">
        <v>8410</v>
      </c>
      <c r="B414" s="89">
        <v>700</v>
      </c>
      <c r="C414" s="89" t="s">
        <v>361</v>
      </c>
      <c r="D414" s="89" t="s">
        <v>7963</v>
      </c>
      <c r="E414" s="89" t="s">
        <v>18584</v>
      </c>
      <c r="F414" s="93" t="s">
        <v>369</v>
      </c>
      <c r="G414" s="93" t="s">
        <v>369</v>
      </c>
      <c r="H414" s="93" t="s">
        <v>369</v>
      </c>
    </row>
    <row r="415" spans="1:8">
      <c r="A415" s="89" t="s">
        <v>3195</v>
      </c>
      <c r="B415" s="89">
        <v>700</v>
      </c>
      <c r="C415" s="89" t="s">
        <v>361</v>
      </c>
      <c r="D415" s="89" t="s">
        <v>18232</v>
      </c>
      <c r="E415" s="89" t="s">
        <v>18585</v>
      </c>
      <c r="F415" s="93" t="s">
        <v>369</v>
      </c>
      <c r="G415" s="93" t="s">
        <v>369</v>
      </c>
      <c r="H415" s="93" t="s">
        <v>369</v>
      </c>
    </row>
    <row r="416" spans="1:8">
      <c r="A416" s="89" t="s">
        <v>8411</v>
      </c>
      <c r="B416" s="89">
        <v>2000</v>
      </c>
      <c r="C416" s="89" t="s">
        <v>564</v>
      </c>
      <c r="D416" s="89" t="s">
        <v>7963</v>
      </c>
      <c r="E416" s="89" t="s">
        <v>18586</v>
      </c>
      <c r="F416" s="93" t="s">
        <v>369</v>
      </c>
      <c r="G416" s="93" t="s">
        <v>369</v>
      </c>
      <c r="H416" s="93" t="s">
        <v>369</v>
      </c>
    </row>
    <row r="417" spans="1:8">
      <c r="A417" s="89" t="s">
        <v>3193</v>
      </c>
      <c r="B417" s="89">
        <v>2000</v>
      </c>
      <c r="C417" s="89" t="s">
        <v>361</v>
      </c>
      <c r="D417" s="89" t="s">
        <v>18232</v>
      </c>
      <c r="E417" s="89" t="s">
        <v>18587</v>
      </c>
      <c r="F417" s="93" t="s">
        <v>369</v>
      </c>
      <c r="G417" s="93" t="s">
        <v>369</v>
      </c>
      <c r="H417" s="93" t="s">
        <v>369</v>
      </c>
    </row>
    <row r="418" spans="1:8">
      <c r="A418" s="89" t="s">
        <v>8413</v>
      </c>
      <c r="B418" s="89">
        <v>100</v>
      </c>
      <c r="C418" s="89" t="s">
        <v>361</v>
      </c>
      <c r="D418" s="89" t="s">
        <v>7963</v>
      </c>
      <c r="E418" s="89" t="s">
        <v>18588</v>
      </c>
      <c r="F418" s="93" t="s">
        <v>369</v>
      </c>
      <c r="G418" s="93" t="s">
        <v>369</v>
      </c>
      <c r="H418" s="93" t="s">
        <v>369</v>
      </c>
    </row>
    <row r="419" spans="1:8">
      <c r="A419" s="89" t="s">
        <v>8414</v>
      </c>
      <c r="B419" s="89">
        <v>100</v>
      </c>
      <c r="C419" s="89" t="s">
        <v>564</v>
      </c>
      <c r="D419" s="89" t="s">
        <v>7963</v>
      </c>
      <c r="E419" s="89" t="s">
        <v>18589</v>
      </c>
      <c r="F419" s="93" t="s">
        <v>369</v>
      </c>
      <c r="G419" s="93" t="s">
        <v>369</v>
      </c>
      <c r="H419" s="93" t="s">
        <v>369</v>
      </c>
    </row>
    <row r="420" spans="1:8">
      <c r="A420" s="89" t="s">
        <v>8416</v>
      </c>
      <c r="B420" s="89">
        <v>100</v>
      </c>
      <c r="C420" s="89" t="s">
        <v>361</v>
      </c>
      <c r="D420" s="89" t="s">
        <v>7963</v>
      </c>
      <c r="E420" s="89" t="s">
        <v>18590</v>
      </c>
      <c r="F420" s="93" t="s">
        <v>369</v>
      </c>
      <c r="G420" s="93" t="s">
        <v>369</v>
      </c>
      <c r="H420" s="93" t="s">
        <v>369</v>
      </c>
    </row>
    <row r="421" spans="1:8">
      <c r="A421" s="89" t="s">
        <v>8417</v>
      </c>
      <c r="B421" s="89">
        <v>100</v>
      </c>
      <c r="C421" s="89" t="s">
        <v>564</v>
      </c>
      <c r="D421" s="89" t="s">
        <v>7963</v>
      </c>
      <c r="E421" s="89" t="s">
        <v>18591</v>
      </c>
      <c r="F421" s="93" t="s">
        <v>369</v>
      </c>
      <c r="G421" s="93" t="s">
        <v>369</v>
      </c>
      <c r="H421" s="93" t="s">
        <v>369</v>
      </c>
    </row>
    <row r="422" spans="1:8">
      <c r="A422" s="89" t="s">
        <v>8419</v>
      </c>
      <c r="B422" s="89">
        <v>500</v>
      </c>
      <c r="C422" s="89" t="s">
        <v>564</v>
      </c>
      <c r="D422" s="89" t="s">
        <v>7963</v>
      </c>
      <c r="E422" s="89" t="s">
        <v>18592</v>
      </c>
      <c r="F422" s="93" t="s">
        <v>369</v>
      </c>
      <c r="G422" s="93" t="s">
        <v>369</v>
      </c>
      <c r="H422" s="93" t="s">
        <v>369</v>
      </c>
    </row>
    <row r="423" spans="1:8">
      <c r="A423" s="89" t="s">
        <v>8421</v>
      </c>
      <c r="B423" s="89">
        <v>300</v>
      </c>
      <c r="C423" s="89" t="s">
        <v>361</v>
      </c>
      <c r="D423" s="89" t="s">
        <v>7963</v>
      </c>
      <c r="E423" s="89" t="s">
        <v>18593</v>
      </c>
      <c r="F423" s="93" t="s">
        <v>369</v>
      </c>
      <c r="G423" s="93" t="s">
        <v>369</v>
      </c>
      <c r="H423" s="93" t="s">
        <v>369</v>
      </c>
    </row>
    <row r="424" spans="1:8">
      <c r="A424" s="99" t="s">
        <v>8422</v>
      </c>
      <c r="B424" s="89">
        <v>3000</v>
      </c>
      <c r="C424" s="89" t="s">
        <v>564</v>
      </c>
      <c r="D424" s="89" t="s">
        <v>7963</v>
      </c>
      <c r="E424" s="89" t="s">
        <v>18594</v>
      </c>
      <c r="F424" s="93" t="s">
        <v>369</v>
      </c>
      <c r="G424" s="93" t="s">
        <v>369</v>
      </c>
      <c r="H424" s="93" t="s">
        <v>369</v>
      </c>
    </row>
    <row r="425" spans="1:8">
      <c r="A425" s="89" t="s">
        <v>8424</v>
      </c>
      <c r="B425" s="89">
        <v>3000</v>
      </c>
      <c r="C425" s="89" t="s">
        <v>361</v>
      </c>
      <c r="D425" s="89" t="s">
        <v>7963</v>
      </c>
      <c r="E425" s="89" t="s">
        <v>18595</v>
      </c>
      <c r="F425" s="93" t="s">
        <v>369</v>
      </c>
      <c r="G425" s="93" t="s">
        <v>369</v>
      </c>
      <c r="H425" s="93" t="s">
        <v>369</v>
      </c>
    </row>
    <row r="426" spans="1:8">
      <c r="A426" s="89" t="s">
        <v>8425</v>
      </c>
      <c r="B426" s="89">
        <v>3000</v>
      </c>
      <c r="C426" s="89" t="s">
        <v>564</v>
      </c>
      <c r="D426" s="89" t="s">
        <v>7963</v>
      </c>
      <c r="E426" s="89" t="s">
        <v>18596</v>
      </c>
      <c r="F426" s="93" t="s">
        <v>369</v>
      </c>
      <c r="G426" s="93" t="s">
        <v>369</v>
      </c>
      <c r="H426" s="93" t="s">
        <v>369</v>
      </c>
    </row>
    <row r="427" spans="1:8">
      <c r="A427" s="89" t="s">
        <v>8427</v>
      </c>
      <c r="B427" s="89">
        <v>3000</v>
      </c>
      <c r="C427" s="89" t="s">
        <v>564</v>
      </c>
      <c r="D427" s="89" t="s">
        <v>7963</v>
      </c>
      <c r="E427" s="89" t="s">
        <v>18597</v>
      </c>
      <c r="F427" s="93" t="s">
        <v>369</v>
      </c>
      <c r="G427" s="93" t="s">
        <v>369</v>
      </c>
      <c r="H427" s="93" t="s">
        <v>369</v>
      </c>
    </row>
    <row r="428" spans="1:8">
      <c r="A428" s="89" t="s">
        <v>8429</v>
      </c>
      <c r="B428" s="89">
        <v>3000</v>
      </c>
      <c r="C428" s="89" t="s">
        <v>564</v>
      </c>
      <c r="D428" s="89" t="s">
        <v>7963</v>
      </c>
      <c r="E428" s="89" t="s">
        <v>18598</v>
      </c>
      <c r="F428" s="93" t="s">
        <v>369</v>
      </c>
      <c r="G428" s="93" t="s">
        <v>369</v>
      </c>
      <c r="H428" s="93" t="s">
        <v>369</v>
      </c>
    </row>
    <row r="429" spans="1:8">
      <c r="A429" s="89" t="s">
        <v>3192</v>
      </c>
      <c r="B429" s="89">
        <v>3000</v>
      </c>
      <c r="C429" s="89" t="s">
        <v>564</v>
      </c>
      <c r="D429" s="89" t="s">
        <v>18232</v>
      </c>
      <c r="E429" s="89" t="s">
        <v>18599</v>
      </c>
      <c r="F429" s="89">
        <v>934033</v>
      </c>
      <c r="G429" s="89">
        <v>105886</v>
      </c>
      <c r="H429" s="89">
        <v>0</v>
      </c>
    </row>
    <row r="430" spans="1:8">
      <c r="A430" s="89" t="s">
        <v>8432</v>
      </c>
      <c r="B430" s="89">
        <v>500</v>
      </c>
      <c r="C430" s="89" t="s">
        <v>564</v>
      </c>
      <c r="D430" s="89" t="s">
        <v>7963</v>
      </c>
      <c r="E430" s="89" t="s">
        <v>18600</v>
      </c>
      <c r="F430" s="93" t="s">
        <v>369</v>
      </c>
      <c r="G430" s="93" t="s">
        <v>369</v>
      </c>
      <c r="H430" s="93" t="s">
        <v>369</v>
      </c>
    </row>
    <row r="431" spans="1:8">
      <c r="A431" s="89" t="s">
        <v>3191</v>
      </c>
      <c r="B431" s="89">
        <v>500</v>
      </c>
      <c r="C431" s="89" t="s">
        <v>564</v>
      </c>
      <c r="D431" s="89" t="s">
        <v>8434</v>
      </c>
      <c r="E431" s="89" t="s">
        <v>18601</v>
      </c>
      <c r="F431" s="89">
        <v>798</v>
      </c>
      <c r="G431" s="89">
        <v>1091356</v>
      </c>
      <c r="H431" s="89" t="s">
        <v>5939</v>
      </c>
    </row>
    <row r="432" spans="1:8">
      <c r="A432" s="89" t="s">
        <v>3190</v>
      </c>
      <c r="B432" s="89">
        <v>500</v>
      </c>
      <c r="C432" s="89" t="s">
        <v>564</v>
      </c>
      <c r="D432" s="89" t="s">
        <v>18232</v>
      </c>
      <c r="E432" s="89" t="s">
        <v>18602</v>
      </c>
      <c r="F432" s="89">
        <v>798</v>
      </c>
      <c r="G432" s="89">
        <v>1091356</v>
      </c>
      <c r="H432" s="89">
        <v>0</v>
      </c>
    </row>
    <row r="433" spans="1:8">
      <c r="A433" s="89" t="s">
        <v>3188</v>
      </c>
      <c r="B433" s="89">
        <v>500</v>
      </c>
      <c r="C433" s="89" t="s">
        <v>361</v>
      </c>
      <c r="D433" s="89" t="s">
        <v>18232</v>
      </c>
      <c r="E433" s="89" t="s">
        <v>18602</v>
      </c>
      <c r="F433" s="93" t="s">
        <v>369</v>
      </c>
      <c r="G433" s="93" t="s">
        <v>369</v>
      </c>
      <c r="H433" s="93" t="s">
        <v>369</v>
      </c>
    </row>
    <row r="434" spans="1:8">
      <c r="A434" s="89" t="s">
        <v>8437</v>
      </c>
      <c r="B434" s="89">
        <v>100</v>
      </c>
      <c r="C434" s="89" t="s">
        <v>361</v>
      </c>
      <c r="D434" s="89" t="s">
        <v>7963</v>
      </c>
      <c r="E434" s="89" t="s">
        <v>18603</v>
      </c>
      <c r="F434" s="93" t="s">
        <v>369</v>
      </c>
      <c r="G434" s="93" t="s">
        <v>369</v>
      </c>
      <c r="H434" s="93" t="s">
        <v>369</v>
      </c>
    </row>
    <row r="435" spans="1:8">
      <c r="A435" s="89" t="s">
        <v>3186</v>
      </c>
      <c r="B435" s="89">
        <v>100</v>
      </c>
      <c r="C435" s="89" t="s">
        <v>361</v>
      </c>
      <c r="D435" s="89" t="s">
        <v>18232</v>
      </c>
      <c r="E435" s="89" t="s">
        <v>18604</v>
      </c>
      <c r="F435" s="93" t="s">
        <v>369</v>
      </c>
      <c r="G435" s="93" t="s">
        <v>369</v>
      </c>
      <c r="H435" s="93" t="s">
        <v>369</v>
      </c>
    </row>
    <row r="436" spans="1:8">
      <c r="A436" s="89" t="s">
        <v>3184</v>
      </c>
      <c r="B436" s="89">
        <v>500</v>
      </c>
      <c r="C436" s="89" t="s">
        <v>361</v>
      </c>
      <c r="D436" s="89" t="s">
        <v>18232</v>
      </c>
      <c r="E436" s="89" t="s">
        <v>18605</v>
      </c>
      <c r="F436" s="93" t="s">
        <v>369</v>
      </c>
      <c r="G436" s="93" t="s">
        <v>369</v>
      </c>
      <c r="H436" s="93" t="s">
        <v>369</v>
      </c>
    </row>
    <row r="437" spans="1:8">
      <c r="A437" s="89" t="s">
        <v>8438</v>
      </c>
      <c r="B437" s="89">
        <v>100</v>
      </c>
      <c r="C437" s="89" t="s">
        <v>564</v>
      </c>
      <c r="D437" s="89" t="s">
        <v>7963</v>
      </c>
      <c r="E437" s="89" t="s">
        <v>18606</v>
      </c>
      <c r="F437" s="93" t="s">
        <v>369</v>
      </c>
      <c r="G437" s="93" t="s">
        <v>369</v>
      </c>
      <c r="H437" s="93" t="s">
        <v>369</v>
      </c>
    </row>
    <row r="438" spans="1:8">
      <c r="A438" s="89" t="s">
        <v>8440</v>
      </c>
      <c r="B438" s="89">
        <v>100</v>
      </c>
      <c r="C438" s="89" t="s">
        <v>361</v>
      </c>
      <c r="D438" s="89" t="s">
        <v>7963</v>
      </c>
      <c r="E438" s="89" t="s">
        <v>18607</v>
      </c>
      <c r="F438" s="93" t="s">
        <v>369</v>
      </c>
      <c r="G438" s="93" t="s">
        <v>369</v>
      </c>
      <c r="H438" s="93" t="s">
        <v>369</v>
      </c>
    </row>
    <row r="439" spans="1:8">
      <c r="A439" s="89" t="s">
        <v>8441</v>
      </c>
      <c r="B439" s="89">
        <v>1000</v>
      </c>
      <c r="C439" s="89" t="s">
        <v>564</v>
      </c>
      <c r="D439" s="89" t="s">
        <v>7963</v>
      </c>
      <c r="E439" s="89" t="s">
        <v>18608</v>
      </c>
      <c r="F439" s="93" t="s">
        <v>369</v>
      </c>
      <c r="G439" s="93" t="s">
        <v>369</v>
      </c>
      <c r="H439" s="93" t="s">
        <v>369</v>
      </c>
    </row>
    <row r="440" spans="1:8">
      <c r="A440" s="89" t="s">
        <v>3182</v>
      </c>
      <c r="B440" s="89">
        <v>1000</v>
      </c>
      <c r="C440" s="89" t="s">
        <v>361</v>
      </c>
      <c r="D440" s="89" t="s">
        <v>18232</v>
      </c>
      <c r="E440" s="89" t="s">
        <v>18609</v>
      </c>
      <c r="F440" s="93" t="s">
        <v>369</v>
      </c>
      <c r="G440" s="93" t="s">
        <v>369</v>
      </c>
      <c r="H440" s="93" t="s">
        <v>369</v>
      </c>
    </row>
    <row r="441" spans="1:8">
      <c r="A441" s="89" t="s">
        <v>3181</v>
      </c>
      <c r="B441" s="89">
        <v>100</v>
      </c>
      <c r="C441" s="89" t="s">
        <v>564</v>
      </c>
      <c r="D441" s="89" t="s">
        <v>18232</v>
      </c>
      <c r="E441" s="89" t="s">
        <v>18610</v>
      </c>
      <c r="F441" s="89">
        <v>825186</v>
      </c>
      <c r="G441" s="89">
        <v>1091356</v>
      </c>
      <c r="H441" s="89">
        <v>0</v>
      </c>
    </row>
    <row r="442" spans="1:8">
      <c r="A442" s="89" t="s">
        <v>8444</v>
      </c>
      <c r="B442" s="89">
        <v>300</v>
      </c>
      <c r="C442" s="89" t="s">
        <v>564</v>
      </c>
      <c r="D442" s="89" t="s">
        <v>7963</v>
      </c>
      <c r="E442" s="89" t="s">
        <v>18611</v>
      </c>
      <c r="F442" s="93" t="s">
        <v>369</v>
      </c>
      <c r="G442" s="93" t="s">
        <v>369</v>
      </c>
      <c r="H442" s="93" t="s">
        <v>369</v>
      </c>
    </row>
    <row r="443" spans="1:8">
      <c r="A443" s="89" t="s">
        <v>8446</v>
      </c>
      <c r="B443" s="89">
        <v>300</v>
      </c>
      <c r="C443" s="89" t="s">
        <v>564</v>
      </c>
      <c r="D443" s="89" t="s">
        <v>7963</v>
      </c>
      <c r="E443" s="89" t="s">
        <v>18612</v>
      </c>
      <c r="F443" s="93" t="s">
        <v>369</v>
      </c>
      <c r="G443" s="93" t="s">
        <v>369</v>
      </c>
      <c r="H443" s="93" t="s">
        <v>369</v>
      </c>
    </row>
    <row r="444" spans="1:8">
      <c r="A444" s="89" t="s">
        <v>4297</v>
      </c>
      <c r="B444" s="89">
        <v>100</v>
      </c>
      <c r="C444" s="89" t="s">
        <v>564</v>
      </c>
      <c r="D444" s="89" t="s">
        <v>18232</v>
      </c>
      <c r="E444" s="89" t="s">
        <v>18613</v>
      </c>
      <c r="F444" s="89">
        <v>825186</v>
      </c>
      <c r="G444" s="89">
        <v>726034</v>
      </c>
      <c r="H444" s="89">
        <v>0</v>
      </c>
    </row>
    <row r="445" spans="1:8">
      <c r="A445" s="89" t="s">
        <v>3179</v>
      </c>
      <c r="B445" s="89">
        <v>300</v>
      </c>
      <c r="C445" s="89" t="s">
        <v>564</v>
      </c>
      <c r="D445" s="89" t="s">
        <v>18232</v>
      </c>
      <c r="E445" s="89" t="s">
        <v>18614</v>
      </c>
      <c r="F445" s="89">
        <v>839</v>
      </c>
      <c r="G445" s="89">
        <v>839</v>
      </c>
      <c r="H445" s="89">
        <v>0</v>
      </c>
    </row>
    <row r="446" spans="1:8">
      <c r="A446" s="89" t="s">
        <v>8450</v>
      </c>
      <c r="B446" s="89">
        <v>500</v>
      </c>
      <c r="C446" s="89" t="s">
        <v>564</v>
      </c>
      <c r="D446" s="89" t="s">
        <v>7963</v>
      </c>
      <c r="E446" s="89" t="s">
        <v>18615</v>
      </c>
      <c r="F446" s="93" t="s">
        <v>369</v>
      </c>
      <c r="G446" s="93" t="s">
        <v>369</v>
      </c>
      <c r="H446" s="93" t="s">
        <v>369</v>
      </c>
    </row>
    <row r="447" spans="1:8">
      <c r="A447" s="89" t="s">
        <v>3177</v>
      </c>
      <c r="B447" s="89">
        <v>1000</v>
      </c>
      <c r="C447" s="89" t="s">
        <v>564</v>
      </c>
      <c r="D447" s="89" t="s">
        <v>18232</v>
      </c>
      <c r="E447" s="89" t="s">
        <v>18616</v>
      </c>
      <c r="F447" s="89">
        <v>839</v>
      </c>
      <c r="G447" s="89">
        <v>401282</v>
      </c>
      <c r="H447" s="89">
        <v>0</v>
      </c>
    </row>
    <row r="448" spans="1:8">
      <c r="A448" s="89" t="s">
        <v>3175</v>
      </c>
      <c r="B448" s="89">
        <v>500</v>
      </c>
      <c r="C448" s="89" t="s">
        <v>361</v>
      </c>
      <c r="D448" s="89" t="s">
        <v>18232</v>
      </c>
      <c r="E448" s="89" t="s">
        <v>18617</v>
      </c>
      <c r="F448" s="93" t="s">
        <v>369</v>
      </c>
      <c r="G448" s="93" t="s">
        <v>369</v>
      </c>
      <c r="H448" s="93" t="s">
        <v>369</v>
      </c>
    </row>
    <row r="449" spans="1:8">
      <c r="A449" s="89" t="s">
        <v>8453</v>
      </c>
      <c r="B449" s="89">
        <v>300</v>
      </c>
      <c r="C449" s="89" t="s">
        <v>564</v>
      </c>
      <c r="D449" s="89" t="s">
        <v>7963</v>
      </c>
      <c r="E449" s="89" t="s">
        <v>18618</v>
      </c>
      <c r="F449" s="93" t="s">
        <v>369</v>
      </c>
      <c r="G449" s="93" t="s">
        <v>369</v>
      </c>
      <c r="H449" s="93" t="s">
        <v>369</v>
      </c>
    </row>
    <row r="450" spans="1:8">
      <c r="A450" s="89" t="s">
        <v>8455</v>
      </c>
      <c r="B450" s="89">
        <v>300</v>
      </c>
      <c r="C450" s="89" t="s">
        <v>564</v>
      </c>
      <c r="D450" s="89" t="s">
        <v>7963</v>
      </c>
      <c r="E450" s="89" t="s">
        <v>18619</v>
      </c>
      <c r="F450" s="93" t="s">
        <v>369</v>
      </c>
      <c r="G450" s="93" t="s">
        <v>369</v>
      </c>
      <c r="H450" s="93" t="s">
        <v>369</v>
      </c>
    </row>
    <row r="451" spans="1:8">
      <c r="A451" s="89" t="s">
        <v>3172</v>
      </c>
      <c r="B451" s="89">
        <v>2000</v>
      </c>
      <c r="C451" s="89" t="s">
        <v>361</v>
      </c>
      <c r="D451" s="89" t="s">
        <v>18232</v>
      </c>
      <c r="E451" s="89" t="s">
        <v>18620</v>
      </c>
      <c r="F451" s="93" t="s">
        <v>369</v>
      </c>
      <c r="G451" s="93" t="s">
        <v>369</v>
      </c>
      <c r="H451" s="93" t="s">
        <v>369</v>
      </c>
    </row>
    <row r="452" spans="1:8">
      <c r="A452" s="89" t="s">
        <v>8457</v>
      </c>
      <c r="B452" s="89">
        <v>2000</v>
      </c>
      <c r="C452" s="89" t="s">
        <v>564</v>
      </c>
      <c r="D452" s="89" t="s">
        <v>7963</v>
      </c>
      <c r="E452" s="89" t="s">
        <v>18621</v>
      </c>
      <c r="F452" s="93" t="s">
        <v>369</v>
      </c>
      <c r="G452" s="93" t="s">
        <v>369</v>
      </c>
      <c r="H452" s="93" t="s">
        <v>369</v>
      </c>
    </row>
    <row r="453" spans="1:8">
      <c r="A453" s="89" t="s">
        <v>3170</v>
      </c>
      <c r="B453" s="89">
        <v>2000</v>
      </c>
      <c r="C453" s="89" t="s">
        <v>361</v>
      </c>
      <c r="D453" s="89" t="s">
        <v>18232</v>
      </c>
      <c r="E453" s="89" t="s">
        <v>18621</v>
      </c>
      <c r="F453" s="93" t="s">
        <v>369</v>
      </c>
      <c r="G453" s="93" t="s">
        <v>369</v>
      </c>
      <c r="H453" s="93" t="s">
        <v>369</v>
      </c>
    </row>
    <row r="454" spans="1:8">
      <c r="A454" s="89" t="s">
        <v>8459</v>
      </c>
      <c r="B454" s="89">
        <v>500</v>
      </c>
      <c r="C454" s="89" t="s">
        <v>564</v>
      </c>
      <c r="D454" s="89" t="s">
        <v>7963</v>
      </c>
      <c r="E454" s="89" t="s">
        <v>18622</v>
      </c>
      <c r="F454" s="93" t="s">
        <v>369</v>
      </c>
      <c r="G454" s="93" t="s">
        <v>369</v>
      </c>
      <c r="H454" s="93" t="s">
        <v>369</v>
      </c>
    </row>
    <row r="455" spans="1:8">
      <c r="A455" s="89" t="s">
        <v>3168</v>
      </c>
      <c r="B455" s="89">
        <v>1500</v>
      </c>
      <c r="C455" s="89" t="s">
        <v>361</v>
      </c>
      <c r="D455" s="89" t="s">
        <v>18232</v>
      </c>
      <c r="E455" s="89" t="s">
        <v>18623</v>
      </c>
      <c r="F455" s="93" t="s">
        <v>369</v>
      </c>
      <c r="G455" s="93" t="s">
        <v>369</v>
      </c>
      <c r="H455" s="93" t="s">
        <v>369</v>
      </c>
    </row>
    <row r="456" spans="1:8">
      <c r="A456" s="89" t="s">
        <v>8461</v>
      </c>
      <c r="B456" s="89">
        <v>300</v>
      </c>
      <c r="C456" s="89" t="s">
        <v>564</v>
      </c>
      <c r="D456" s="89" t="s">
        <v>7963</v>
      </c>
      <c r="E456" s="89" t="s">
        <v>18624</v>
      </c>
      <c r="F456" s="93" t="s">
        <v>369</v>
      </c>
      <c r="G456" s="93" t="s">
        <v>369</v>
      </c>
      <c r="H456" s="93" t="s">
        <v>369</v>
      </c>
    </row>
    <row r="457" spans="1:8">
      <c r="A457" s="89" t="s">
        <v>8463</v>
      </c>
      <c r="B457" s="89">
        <v>1000</v>
      </c>
      <c r="C457" s="89" t="s">
        <v>361</v>
      </c>
      <c r="D457" s="89" t="s">
        <v>7974</v>
      </c>
      <c r="E457" s="89" t="s">
        <v>18625</v>
      </c>
      <c r="F457" s="93" t="s">
        <v>369</v>
      </c>
      <c r="G457" s="93" t="s">
        <v>369</v>
      </c>
      <c r="H457" s="93" t="s">
        <v>369</v>
      </c>
    </row>
    <row r="458" spans="1:8">
      <c r="A458" s="89" t="s">
        <v>8464</v>
      </c>
      <c r="B458" s="89">
        <v>500</v>
      </c>
      <c r="C458" s="89" t="s">
        <v>361</v>
      </c>
      <c r="D458" s="89" t="s">
        <v>7963</v>
      </c>
      <c r="E458" s="89" t="s">
        <v>18626</v>
      </c>
      <c r="F458" s="93" t="s">
        <v>369</v>
      </c>
      <c r="G458" s="93" t="s">
        <v>369</v>
      </c>
      <c r="H458" s="93" t="s">
        <v>369</v>
      </c>
    </row>
    <row r="459" spans="1:8">
      <c r="A459" s="89" t="s">
        <v>4247</v>
      </c>
      <c r="B459" s="89">
        <v>1000</v>
      </c>
      <c r="C459" s="89" t="s">
        <v>564</v>
      </c>
      <c r="D459" s="89" t="s">
        <v>18232</v>
      </c>
      <c r="E459" s="89" t="s">
        <v>18627</v>
      </c>
      <c r="F459" s="89">
        <v>3472</v>
      </c>
      <c r="G459" s="89">
        <v>1091352</v>
      </c>
      <c r="H459" s="89">
        <v>0</v>
      </c>
    </row>
    <row r="460" spans="1:8">
      <c r="A460" s="89" t="s">
        <v>4244</v>
      </c>
      <c r="B460" s="89">
        <v>3000</v>
      </c>
      <c r="C460" s="89" t="s">
        <v>361</v>
      </c>
      <c r="D460" s="89" t="s">
        <v>18232</v>
      </c>
      <c r="E460" s="89" t="s">
        <v>18628</v>
      </c>
      <c r="F460" s="93" t="s">
        <v>369</v>
      </c>
      <c r="G460" s="93" t="s">
        <v>369</v>
      </c>
      <c r="H460" s="93" t="s">
        <v>369</v>
      </c>
    </row>
    <row r="461" spans="1:8">
      <c r="A461" s="89" t="s">
        <v>3164</v>
      </c>
      <c r="B461" s="89">
        <v>500</v>
      </c>
      <c r="C461" s="89" t="s">
        <v>564</v>
      </c>
      <c r="D461" s="89" t="s">
        <v>18232</v>
      </c>
      <c r="E461" s="89" t="s">
        <v>18629</v>
      </c>
      <c r="F461" s="89">
        <v>798</v>
      </c>
      <c r="G461" s="89">
        <v>736628</v>
      </c>
      <c r="H461" s="89">
        <v>0</v>
      </c>
    </row>
    <row r="462" spans="1:8">
      <c r="A462" s="89" t="s">
        <v>3162</v>
      </c>
      <c r="B462" s="89">
        <v>500</v>
      </c>
      <c r="C462" s="89" t="s">
        <v>564</v>
      </c>
      <c r="D462" s="89" t="s">
        <v>18232</v>
      </c>
      <c r="E462" s="89" t="s">
        <v>18629</v>
      </c>
      <c r="F462" s="89">
        <v>798</v>
      </c>
      <c r="G462" s="89">
        <v>109843</v>
      </c>
      <c r="H462" s="89">
        <v>0</v>
      </c>
    </row>
    <row r="463" spans="1:8">
      <c r="A463" s="89" t="s">
        <v>8468</v>
      </c>
      <c r="B463" s="89">
        <v>1000</v>
      </c>
      <c r="C463" s="89" t="s">
        <v>564</v>
      </c>
      <c r="D463" s="89" t="s">
        <v>7963</v>
      </c>
      <c r="E463" s="89" t="s">
        <v>18630</v>
      </c>
      <c r="F463" s="93" t="s">
        <v>369</v>
      </c>
      <c r="G463" s="93" t="s">
        <v>369</v>
      </c>
      <c r="H463" s="93" t="s">
        <v>369</v>
      </c>
    </row>
    <row r="464" spans="1:8">
      <c r="A464" s="89" t="s">
        <v>8470</v>
      </c>
      <c r="B464" s="89">
        <v>1000</v>
      </c>
      <c r="C464" s="89" t="s">
        <v>3751</v>
      </c>
      <c r="D464" s="89" t="s">
        <v>7974</v>
      </c>
      <c r="E464" s="89" t="s">
        <v>18631</v>
      </c>
      <c r="F464" s="93" t="s">
        <v>369</v>
      </c>
      <c r="G464" s="93" t="s">
        <v>369</v>
      </c>
      <c r="H464" s="93" t="s">
        <v>369</v>
      </c>
    </row>
    <row r="465" spans="1:8">
      <c r="A465" s="89" t="s">
        <v>8471</v>
      </c>
      <c r="B465" s="89">
        <v>1000</v>
      </c>
      <c r="C465" s="89" t="s">
        <v>361</v>
      </c>
      <c r="D465" s="89" t="s">
        <v>7963</v>
      </c>
      <c r="E465" s="89" t="s">
        <v>18632</v>
      </c>
      <c r="F465" s="93" t="s">
        <v>369</v>
      </c>
      <c r="G465" s="93" t="s">
        <v>369</v>
      </c>
      <c r="H465" s="93" t="s">
        <v>369</v>
      </c>
    </row>
    <row r="466" spans="1:8">
      <c r="A466" s="89" t="s">
        <v>8472</v>
      </c>
      <c r="B466" s="89">
        <v>1000</v>
      </c>
      <c r="C466" s="89" t="s">
        <v>3751</v>
      </c>
      <c r="D466" s="89" t="s">
        <v>7974</v>
      </c>
      <c r="E466" s="89" t="s">
        <v>18632</v>
      </c>
      <c r="F466" s="93" t="s">
        <v>369</v>
      </c>
      <c r="G466" s="93" t="s">
        <v>369</v>
      </c>
      <c r="H466" s="93" t="s">
        <v>369</v>
      </c>
    </row>
    <row r="467" spans="1:8">
      <c r="A467" s="89" t="s">
        <v>18633</v>
      </c>
      <c r="B467" s="89">
        <v>1000</v>
      </c>
      <c r="C467" s="89" t="s">
        <v>361</v>
      </c>
      <c r="D467" s="89" t="s">
        <v>7963</v>
      </c>
      <c r="E467" s="89" t="s">
        <v>18634</v>
      </c>
      <c r="F467" s="93" t="s">
        <v>369</v>
      </c>
      <c r="G467" s="93" t="s">
        <v>369</v>
      </c>
      <c r="H467" s="93" t="s">
        <v>369</v>
      </c>
    </row>
    <row r="468" spans="1:8">
      <c r="A468" s="89" t="s">
        <v>3159</v>
      </c>
      <c r="B468" s="89">
        <v>1000</v>
      </c>
      <c r="C468" s="89" t="s">
        <v>564</v>
      </c>
      <c r="D468" s="89" t="s">
        <v>18232</v>
      </c>
      <c r="E468" s="89" t="s">
        <v>18635</v>
      </c>
      <c r="F468" s="89">
        <v>905596</v>
      </c>
      <c r="G468" s="89">
        <v>401282</v>
      </c>
      <c r="H468" s="89">
        <v>0</v>
      </c>
    </row>
    <row r="469" spans="1:8">
      <c r="A469" s="89" t="s">
        <v>3157</v>
      </c>
      <c r="B469" s="89">
        <v>6000</v>
      </c>
      <c r="C469" s="89" t="s">
        <v>361</v>
      </c>
      <c r="D469" s="89" t="s">
        <v>18232</v>
      </c>
      <c r="E469" s="89" t="s">
        <v>18636</v>
      </c>
      <c r="F469" s="93" t="s">
        <v>369</v>
      </c>
      <c r="G469" s="93" t="s">
        <v>369</v>
      </c>
      <c r="H469" s="93" t="s">
        <v>369</v>
      </c>
    </row>
    <row r="470" spans="1:8">
      <c r="A470" s="89" t="s">
        <v>8474</v>
      </c>
      <c r="B470" s="89">
        <v>10000</v>
      </c>
      <c r="C470" s="89" t="s">
        <v>361</v>
      </c>
      <c r="D470" s="89" t="s">
        <v>7963</v>
      </c>
      <c r="E470" s="89" t="s">
        <v>18637</v>
      </c>
      <c r="F470" s="93" t="s">
        <v>369</v>
      </c>
      <c r="G470" s="93" t="s">
        <v>369</v>
      </c>
      <c r="H470" s="93" t="s">
        <v>369</v>
      </c>
    </row>
    <row r="471" spans="1:8">
      <c r="A471" s="89" t="s">
        <v>8475</v>
      </c>
      <c r="B471" s="89">
        <v>500</v>
      </c>
      <c r="C471" s="89" t="s">
        <v>564</v>
      </c>
      <c r="D471" s="89" t="s">
        <v>7963</v>
      </c>
      <c r="E471" s="89" t="s">
        <v>18638</v>
      </c>
      <c r="F471" s="93" t="s">
        <v>369</v>
      </c>
      <c r="G471" s="93" t="s">
        <v>369</v>
      </c>
      <c r="H471" s="93" t="s">
        <v>369</v>
      </c>
    </row>
    <row r="472" spans="1:8">
      <c r="A472" s="89" t="s">
        <v>3155</v>
      </c>
      <c r="B472" s="89">
        <v>500</v>
      </c>
      <c r="C472" s="89" t="s">
        <v>361</v>
      </c>
      <c r="D472" s="89" t="s">
        <v>18232</v>
      </c>
      <c r="E472" s="89" t="s">
        <v>18639</v>
      </c>
      <c r="F472" s="93" t="s">
        <v>369</v>
      </c>
      <c r="G472" s="93" t="s">
        <v>369</v>
      </c>
      <c r="H472" s="93" t="s">
        <v>369</v>
      </c>
    </row>
    <row r="473" spans="1:8">
      <c r="A473" s="89" t="s">
        <v>8477</v>
      </c>
      <c r="B473" s="89">
        <v>300</v>
      </c>
      <c r="C473" s="89" t="s">
        <v>564</v>
      </c>
      <c r="D473" s="89" t="s">
        <v>7974</v>
      </c>
      <c r="E473" s="89" t="s">
        <v>18640</v>
      </c>
      <c r="F473" s="93" t="s">
        <v>369</v>
      </c>
      <c r="G473" s="93" t="s">
        <v>369</v>
      </c>
      <c r="H473" s="93" t="s">
        <v>369</v>
      </c>
    </row>
    <row r="474" spans="1:8">
      <c r="A474" s="99" t="s">
        <v>8478</v>
      </c>
      <c r="B474" s="89">
        <v>300</v>
      </c>
      <c r="C474" s="89" t="s">
        <v>361</v>
      </c>
      <c r="D474" s="89" t="s">
        <v>7963</v>
      </c>
      <c r="E474" s="89" t="s">
        <v>18641</v>
      </c>
      <c r="F474" s="93" t="s">
        <v>369</v>
      </c>
      <c r="G474" s="93" t="s">
        <v>369</v>
      </c>
      <c r="H474" s="93" t="s">
        <v>369</v>
      </c>
    </row>
    <row r="475" spans="1:8">
      <c r="A475" s="89" t="s">
        <v>8479</v>
      </c>
      <c r="B475" s="89">
        <v>100</v>
      </c>
      <c r="C475" s="89" t="s">
        <v>361</v>
      </c>
      <c r="D475" s="89" t="s">
        <v>7963</v>
      </c>
      <c r="E475" s="89" t="s">
        <v>18641</v>
      </c>
      <c r="F475" s="93" t="s">
        <v>369</v>
      </c>
      <c r="G475" s="93" t="s">
        <v>369</v>
      </c>
      <c r="H475" s="93" t="s">
        <v>369</v>
      </c>
    </row>
    <row r="476" spans="1:8">
      <c r="A476" s="89" t="s">
        <v>3153</v>
      </c>
      <c r="B476" s="89">
        <v>2000</v>
      </c>
      <c r="C476" s="89" t="s">
        <v>361</v>
      </c>
      <c r="D476" s="89" t="s">
        <v>18232</v>
      </c>
      <c r="E476" s="89" t="s">
        <v>18642</v>
      </c>
      <c r="F476" s="93" t="s">
        <v>369</v>
      </c>
      <c r="G476" s="93" t="s">
        <v>369</v>
      </c>
      <c r="H476" s="93" t="s">
        <v>369</v>
      </c>
    </row>
    <row r="477" spans="1:8">
      <c r="A477" s="89" t="s">
        <v>8480</v>
      </c>
      <c r="B477" s="89">
        <v>100</v>
      </c>
      <c r="C477" s="89" t="s">
        <v>3751</v>
      </c>
      <c r="D477" s="89" t="s">
        <v>7974</v>
      </c>
      <c r="E477" s="89" t="s">
        <v>18643</v>
      </c>
      <c r="F477" s="93" t="s">
        <v>369</v>
      </c>
      <c r="G477" s="93" t="s">
        <v>369</v>
      </c>
      <c r="H477" s="93" t="s">
        <v>369</v>
      </c>
    </row>
    <row r="478" spans="1:8">
      <c r="A478" s="89" t="s">
        <v>6333</v>
      </c>
      <c r="B478" s="89">
        <v>500</v>
      </c>
      <c r="C478" s="89" t="s">
        <v>564</v>
      </c>
      <c r="D478" s="89" t="s">
        <v>5606</v>
      </c>
      <c r="E478" s="89" t="s">
        <v>18644</v>
      </c>
      <c r="F478" s="89">
        <v>453167</v>
      </c>
      <c r="G478" s="89">
        <v>983915</v>
      </c>
      <c r="H478" s="89" t="s">
        <v>5934</v>
      </c>
    </row>
    <row r="479" spans="1:8">
      <c r="A479" s="89" t="s">
        <v>8482</v>
      </c>
      <c r="B479" s="89">
        <v>500</v>
      </c>
      <c r="C479" s="89" t="s">
        <v>564</v>
      </c>
      <c r="D479" s="89" t="s">
        <v>7963</v>
      </c>
      <c r="E479" s="89" t="s">
        <v>18645</v>
      </c>
      <c r="F479" s="93" t="s">
        <v>369</v>
      </c>
      <c r="G479" s="93" t="s">
        <v>369</v>
      </c>
      <c r="H479" s="93" t="s">
        <v>369</v>
      </c>
    </row>
    <row r="480" spans="1:8">
      <c r="A480" s="89" t="s">
        <v>8484</v>
      </c>
      <c r="B480" s="89">
        <v>500</v>
      </c>
      <c r="C480" s="89" t="s">
        <v>564</v>
      </c>
      <c r="D480" s="89" t="s">
        <v>7963</v>
      </c>
      <c r="E480" s="89" t="s">
        <v>18646</v>
      </c>
      <c r="F480" s="93" t="s">
        <v>369</v>
      </c>
      <c r="G480" s="93" t="s">
        <v>369</v>
      </c>
      <c r="H480" s="93" t="s">
        <v>369</v>
      </c>
    </row>
    <row r="481" spans="1:8">
      <c r="A481" s="89" t="s">
        <v>8486</v>
      </c>
      <c r="B481" s="89">
        <v>300</v>
      </c>
      <c r="C481" s="89" t="s">
        <v>564</v>
      </c>
      <c r="D481" s="89" t="s">
        <v>7963</v>
      </c>
      <c r="E481" s="89" t="s">
        <v>18647</v>
      </c>
      <c r="F481" s="93" t="s">
        <v>369</v>
      </c>
      <c r="G481" s="93" t="s">
        <v>369</v>
      </c>
      <c r="H481" s="93" t="s">
        <v>369</v>
      </c>
    </row>
    <row r="482" spans="1:8">
      <c r="A482" s="89" t="s">
        <v>3151</v>
      </c>
      <c r="B482" s="89">
        <v>1000</v>
      </c>
      <c r="C482" s="89" t="s">
        <v>564</v>
      </c>
      <c r="D482" s="89" t="s">
        <v>18232</v>
      </c>
      <c r="E482" s="89" t="s">
        <v>18648</v>
      </c>
      <c r="F482" s="89">
        <v>798</v>
      </c>
      <c r="G482" s="89">
        <v>109843</v>
      </c>
      <c r="H482" s="89">
        <v>0</v>
      </c>
    </row>
    <row r="483" spans="1:8">
      <c r="A483" s="89" t="s">
        <v>8489</v>
      </c>
      <c r="B483" s="89">
        <v>50</v>
      </c>
      <c r="C483" s="89" t="s">
        <v>564</v>
      </c>
      <c r="D483" s="89" t="s">
        <v>7974</v>
      </c>
      <c r="E483" s="89" t="s">
        <v>18649</v>
      </c>
      <c r="F483" s="93" t="s">
        <v>369</v>
      </c>
      <c r="G483" s="93" t="s">
        <v>369</v>
      </c>
      <c r="H483" s="93" t="s">
        <v>369</v>
      </c>
    </row>
    <row r="484" spans="1:8">
      <c r="A484" s="89" t="s">
        <v>8490</v>
      </c>
      <c r="B484" s="89">
        <v>100</v>
      </c>
      <c r="C484" s="89" t="s">
        <v>361</v>
      </c>
      <c r="D484" s="89" t="s">
        <v>7963</v>
      </c>
      <c r="E484" s="89" t="s">
        <v>18650</v>
      </c>
      <c r="F484" s="93" t="s">
        <v>369</v>
      </c>
      <c r="G484" s="93" t="s">
        <v>369</v>
      </c>
      <c r="H484" s="93" t="s">
        <v>369</v>
      </c>
    </row>
    <row r="485" spans="1:8">
      <c r="A485" s="89" t="s">
        <v>3149</v>
      </c>
      <c r="B485" s="89">
        <v>100</v>
      </c>
      <c r="C485" s="89" t="s">
        <v>361</v>
      </c>
      <c r="D485" s="89" t="s">
        <v>18232</v>
      </c>
      <c r="E485" s="89" t="s">
        <v>18651</v>
      </c>
      <c r="F485" s="93" t="s">
        <v>369</v>
      </c>
      <c r="G485" s="93" t="s">
        <v>369</v>
      </c>
      <c r="H485" s="93" t="s">
        <v>369</v>
      </c>
    </row>
    <row r="486" spans="1:8">
      <c r="A486" s="89" t="s">
        <v>8491</v>
      </c>
      <c r="B486" s="89">
        <v>100</v>
      </c>
      <c r="C486" s="89" t="s">
        <v>564</v>
      </c>
      <c r="D486" s="89" t="s">
        <v>7974</v>
      </c>
      <c r="E486" s="89" t="s">
        <v>18652</v>
      </c>
      <c r="F486" s="93" t="s">
        <v>369</v>
      </c>
      <c r="G486" s="93" t="s">
        <v>369</v>
      </c>
      <c r="H486" s="93" t="s">
        <v>369</v>
      </c>
    </row>
    <row r="487" spans="1:8">
      <c r="A487" s="89" t="s">
        <v>3146</v>
      </c>
      <c r="B487" s="89">
        <v>100</v>
      </c>
      <c r="C487" s="89" t="s">
        <v>361</v>
      </c>
      <c r="D487" s="89" t="s">
        <v>18232</v>
      </c>
      <c r="E487" s="89" t="s">
        <v>18652</v>
      </c>
      <c r="F487" s="93" t="s">
        <v>369</v>
      </c>
      <c r="G487" s="93" t="s">
        <v>369</v>
      </c>
      <c r="H487" s="93" t="s">
        <v>369</v>
      </c>
    </row>
    <row r="488" spans="1:8">
      <c r="A488" s="89" t="s">
        <v>8492</v>
      </c>
      <c r="B488" s="89">
        <v>100</v>
      </c>
      <c r="C488" s="89" t="s">
        <v>564</v>
      </c>
      <c r="D488" s="89" t="s">
        <v>7974</v>
      </c>
      <c r="E488" s="89" t="s">
        <v>18653</v>
      </c>
      <c r="F488" s="93" t="s">
        <v>369</v>
      </c>
      <c r="G488" s="93" t="s">
        <v>369</v>
      </c>
      <c r="H488" s="93" t="s">
        <v>369</v>
      </c>
    </row>
    <row r="489" spans="1:8">
      <c r="A489" s="89" t="s">
        <v>3143</v>
      </c>
      <c r="B489" s="89">
        <v>100</v>
      </c>
      <c r="C489" s="89" t="s">
        <v>361</v>
      </c>
      <c r="D489" s="89" t="s">
        <v>18232</v>
      </c>
      <c r="E489" s="89" t="s">
        <v>18653</v>
      </c>
      <c r="F489" s="93" t="s">
        <v>369</v>
      </c>
      <c r="G489" s="93" t="s">
        <v>369</v>
      </c>
      <c r="H489" s="93" t="s">
        <v>369</v>
      </c>
    </row>
    <row r="490" spans="1:8">
      <c r="A490" s="89" t="s">
        <v>8493</v>
      </c>
      <c r="B490" s="89">
        <v>100</v>
      </c>
      <c r="C490" s="89" t="s">
        <v>361</v>
      </c>
      <c r="D490" s="89" t="s">
        <v>7963</v>
      </c>
      <c r="E490" s="89" t="s">
        <v>18654</v>
      </c>
      <c r="F490" s="93" t="s">
        <v>369</v>
      </c>
      <c r="G490" s="93" t="s">
        <v>369</v>
      </c>
      <c r="H490" s="93" t="s">
        <v>369</v>
      </c>
    </row>
    <row r="491" spans="1:8">
      <c r="A491" s="89" t="s">
        <v>4171</v>
      </c>
      <c r="B491" s="89">
        <v>100</v>
      </c>
      <c r="C491" s="89" t="s">
        <v>564</v>
      </c>
      <c r="D491" s="89" t="s">
        <v>18232</v>
      </c>
      <c r="E491" s="89" t="s">
        <v>18655</v>
      </c>
      <c r="F491" s="89">
        <v>442265</v>
      </c>
      <c r="G491" s="89">
        <v>442265</v>
      </c>
      <c r="H491" s="89">
        <v>0</v>
      </c>
    </row>
    <row r="492" spans="1:8">
      <c r="A492" s="89" t="s">
        <v>3140</v>
      </c>
      <c r="B492" s="89">
        <v>300</v>
      </c>
      <c r="C492" s="89" t="s">
        <v>361</v>
      </c>
      <c r="D492" s="89" t="s">
        <v>18232</v>
      </c>
      <c r="E492" s="89" t="s">
        <v>18656</v>
      </c>
      <c r="F492" s="93" t="s">
        <v>369</v>
      </c>
      <c r="G492" s="93" t="s">
        <v>369</v>
      </c>
      <c r="H492" s="93" t="s">
        <v>369</v>
      </c>
    </row>
    <row r="493" spans="1:8">
      <c r="A493" s="89" t="s">
        <v>8495</v>
      </c>
      <c r="B493" s="89">
        <v>300</v>
      </c>
      <c r="C493" s="89" t="s">
        <v>564</v>
      </c>
      <c r="D493" s="89" t="s">
        <v>7963</v>
      </c>
      <c r="E493" s="89" t="s">
        <v>18657</v>
      </c>
      <c r="F493" s="93" t="s">
        <v>369</v>
      </c>
      <c r="G493" s="93" t="s">
        <v>369</v>
      </c>
      <c r="H493" s="93" t="s">
        <v>369</v>
      </c>
    </row>
    <row r="494" spans="1:8">
      <c r="A494" s="89" t="s">
        <v>8497</v>
      </c>
      <c r="B494" s="89">
        <v>300</v>
      </c>
      <c r="C494" s="89" t="s">
        <v>564</v>
      </c>
      <c r="D494" s="89" t="s">
        <v>7963</v>
      </c>
      <c r="E494" s="89" t="s">
        <v>18658</v>
      </c>
      <c r="F494" s="93" t="s">
        <v>369</v>
      </c>
      <c r="G494" s="93" t="s">
        <v>369</v>
      </c>
      <c r="H494" s="93" t="s">
        <v>369</v>
      </c>
    </row>
    <row r="495" spans="1:8">
      <c r="A495" s="89" t="s">
        <v>8499</v>
      </c>
      <c r="B495" s="89">
        <v>500</v>
      </c>
      <c r="C495" s="89" t="s">
        <v>361</v>
      </c>
      <c r="D495" s="89" t="s">
        <v>7963</v>
      </c>
      <c r="E495" s="89" t="s">
        <v>18659</v>
      </c>
      <c r="F495" s="93" t="s">
        <v>369</v>
      </c>
      <c r="G495" s="93" t="s">
        <v>369</v>
      </c>
      <c r="H495" s="93" t="s">
        <v>369</v>
      </c>
    </row>
    <row r="496" spans="1:8">
      <c r="A496" s="89" t="s">
        <v>8500</v>
      </c>
      <c r="B496" s="89">
        <v>500</v>
      </c>
      <c r="C496" s="89" t="s">
        <v>361</v>
      </c>
      <c r="D496" s="89" t="s">
        <v>7963</v>
      </c>
      <c r="E496" s="89" t="s">
        <v>18660</v>
      </c>
      <c r="F496" s="93" t="s">
        <v>369</v>
      </c>
      <c r="G496" s="93" t="s">
        <v>369</v>
      </c>
      <c r="H496" s="93" t="s">
        <v>369</v>
      </c>
    </row>
    <row r="497" spans="1:8">
      <c r="A497" s="89" t="s">
        <v>8501</v>
      </c>
      <c r="B497" s="89">
        <v>300</v>
      </c>
      <c r="C497" s="89" t="s">
        <v>564</v>
      </c>
      <c r="D497" s="89" t="s">
        <v>7963</v>
      </c>
      <c r="E497" s="89" t="s">
        <v>18661</v>
      </c>
      <c r="F497" s="93" t="s">
        <v>369</v>
      </c>
      <c r="G497" s="93" t="s">
        <v>369</v>
      </c>
      <c r="H497" s="93" t="s">
        <v>369</v>
      </c>
    </row>
    <row r="498" spans="1:8">
      <c r="A498" s="89" t="s">
        <v>8503</v>
      </c>
      <c r="B498" s="89">
        <v>500</v>
      </c>
      <c r="C498" s="89" t="s">
        <v>361</v>
      </c>
      <c r="D498" s="89" t="s">
        <v>7963</v>
      </c>
      <c r="E498" s="89" t="s">
        <v>18660</v>
      </c>
      <c r="F498" s="93" t="s">
        <v>369</v>
      </c>
      <c r="G498" s="93" t="s">
        <v>369</v>
      </c>
      <c r="H498" s="93" t="s">
        <v>369</v>
      </c>
    </row>
    <row r="499" spans="1:8">
      <c r="A499" s="89" t="s">
        <v>8504</v>
      </c>
      <c r="B499" s="89">
        <v>500</v>
      </c>
      <c r="C499" s="89" t="s">
        <v>564</v>
      </c>
      <c r="D499" s="89" t="s">
        <v>7963</v>
      </c>
      <c r="E499" s="89" t="s">
        <v>18662</v>
      </c>
      <c r="F499" s="93" t="s">
        <v>369</v>
      </c>
      <c r="G499" s="93" t="s">
        <v>369</v>
      </c>
      <c r="H499" s="93" t="s">
        <v>369</v>
      </c>
    </row>
    <row r="500" spans="1:8">
      <c r="A500" s="89" t="s">
        <v>3138</v>
      </c>
      <c r="B500" s="89">
        <v>2200</v>
      </c>
      <c r="C500" s="89" t="s">
        <v>361</v>
      </c>
      <c r="D500" s="89" t="s">
        <v>18232</v>
      </c>
      <c r="E500" s="89" t="s">
        <v>18663</v>
      </c>
      <c r="F500" s="93" t="s">
        <v>369</v>
      </c>
      <c r="G500" s="93" t="s">
        <v>369</v>
      </c>
      <c r="H500" s="93" t="s">
        <v>369</v>
      </c>
    </row>
    <row r="501" spans="1:8">
      <c r="A501" s="89" t="s">
        <v>8506</v>
      </c>
      <c r="B501" s="89">
        <v>500</v>
      </c>
      <c r="C501" s="89" t="s">
        <v>361</v>
      </c>
      <c r="D501" s="89" t="s">
        <v>7963</v>
      </c>
      <c r="E501" s="89" t="s">
        <v>18664</v>
      </c>
      <c r="F501" s="93" t="s">
        <v>369</v>
      </c>
      <c r="G501" s="93" t="s">
        <v>369</v>
      </c>
      <c r="H501" s="93" t="s">
        <v>369</v>
      </c>
    </row>
    <row r="502" spans="1:8">
      <c r="A502" s="89" t="s">
        <v>8507</v>
      </c>
      <c r="B502" s="89">
        <v>300</v>
      </c>
      <c r="C502" s="89" t="s">
        <v>564</v>
      </c>
      <c r="D502" s="89" t="s">
        <v>7963</v>
      </c>
      <c r="E502" s="89" t="s">
        <v>18665</v>
      </c>
      <c r="F502" s="93" t="s">
        <v>369</v>
      </c>
      <c r="G502" s="93" t="s">
        <v>369</v>
      </c>
      <c r="H502" s="93" t="s">
        <v>369</v>
      </c>
    </row>
    <row r="503" spans="1:8">
      <c r="A503" s="89" t="s">
        <v>8509</v>
      </c>
      <c r="B503" s="89">
        <v>1000</v>
      </c>
      <c r="C503" s="89" t="s">
        <v>564</v>
      </c>
      <c r="D503" s="89" t="s">
        <v>7963</v>
      </c>
      <c r="E503" s="89" t="s">
        <v>18666</v>
      </c>
      <c r="F503" s="93" t="s">
        <v>369</v>
      </c>
      <c r="G503" s="93" t="s">
        <v>369</v>
      </c>
      <c r="H503" s="93" t="s">
        <v>369</v>
      </c>
    </row>
    <row r="504" spans="1:8">
      <c r="A504" s="89" t="s">
        <v>3136</v>
      </c>
      <c r="B504" s="89">
        <v>300</v>
      </c>
      <c r="C504" s="89" t="s">
        <v>361</v>
      </c>
      <c r="D504" s="89" t="s">
        <v>18232</v>
      </c>
      <c r="E504" s="89" t="s">
        <v>18667</v>
      </c>
      <c r="F504" s="93" t="s">
        <v>369</v>
      </c>
      <c r="G504" s="93" t="s">
        <v>369</v>
      </c>
      <c r="H504" s="93" t="s">
        <v>369</v>
      </c>
    </row>
    <row r="505" spans="1:8">
      <c r="A505" s="89" t="s">
        <v>8511</v>
      </c>
      <c r="B505" s="89">
        <v>500</v>
      </c>
      <c r="C505" s="89" t="s">
        <v>564</v>
      </c>
      <c r="D505" s="89" t="s">
        <v>7963</v>
      </c>
      <c r="E505" s="89" t="s">
        <v>18668</v>
      </c>
      <c r="F505" s="93" t="s">
        <v>369</v>
      </c>
      <c r="G505" s="93" t="s">
        <v>369</v>
      </c>
      <c r="H505" s="93" t="s">
        <v>369</v>
      </c>
    </row>
    <row r="506" spans="1:8">
      <c r="A506" s="89" t="s">
        <v>3134</v>
      </c>
      <c r="B506" s="89">
        <v>1000</v>
      </c>
      <c r="C506" s="89" t="s">
        <v>361</v>
      </c>
      <c r="D506" s="89" t="s">
        <v>18232</v>
      </c>
      <c r="E506" s="89" t="s">
        <v>18669</v>
      </c>
      <c r="F506" s="93" t="s">
        <v>369</v>
      </c>
      <c r="G506" s="93" t="s">
        <v>369</v>
      </c>
      <c r="H506" s="93" t="s">
        <v>369</v>
      </c>
    </row>
    <row r="507" spans="1:8">
      <c r="A507" s="89" t="s">
        <v>8513</v>
      </c>
      <c r="B507" s="89">
        <v>500</v>
      </c>
      <c r="C507" s="89" t="s">
        <v>361</v>
      </c>
      <c r="D507" s="89" t="s">
        <v>7963</v>
      </c>
      <c r="E507" s="89" t="s">
        <v>18670</v>
      </c>
      <c r="F507" s="93" t="s">
        <v>369</v>
      </c>
      <c r="G507" s="93" t="s">
        <v>369</v>
      </c>
      <c r="H507" s="93" t="s">
        <v>369</v>
      </c>
    </row>
    <row r="508" spans="1:8">
      <c r="A508" s="89" t="s">
        <v>3131</v>
      </c>
      <c r="B508" s="89">
        <v>500</v>
      </c>
      <c r="C508" s="89" t="s">
        <v>361</v>
      </c>
      <c r="D508" s="89" t="s">
        <v>18232</v>
      </c>
      <c r="E508" s="89" t="s">
        <v>18671</v>
      </c>
      <c r="F508" s="93" t="s">
        <v>369</v>
      </c>
      <c r="G508" s="93" t="s">
        <v>369</v>
      </c>
      <c r="H508" s="93" t="s">
        <v>369</v>
      </c>
    </row>
    <row r="509" spans="1:8">
      <c r="A509" s="89" t="s">
        <v>8514</v>
      </c>
      <c r="B509" s="89">
        <v>1000</v>
      </c>
      <c r="C509" s="89" t="s">
        <v>3751</v>
      </c>
      <c r="D509" s="89" t="s">
        <v>7974</v>
      </c>
      <c r="E509" s="89" t="s">
        <v>18672</v>
      </c>
      <c r="F509" s="93" t="s">
        <v>369</v>
      </c>
      <c r="G509" s="93" t="s">
        <v>369</v>
      </c>
      <c r="H509" s="93" t="s">
        <v>369</v>
      </c>
    </row>
    <row r="510" spans="1:8">
      <c r="A510" s="89" t="s">
        <v>8515</v>
      </c>
      <c r="B510" s="89">
        <v>1000</v>
      </c>
      <c r="C510" s="89" t="s">
        <v>3751</v>
      </c>
      <c r="D510" s="89" t="s">
        <v>7974</v>
      </c>
      <c r="E510" s="89" t="s">
        <v>18673</v>
      </c>
      <c r="F510" s="93" t="s">
        <v>369</v>
      </c>
      <c r="G510" s="93" t="s">
        <v>369</v>
      </c>
      <c r="H510" s="93" t="s">
        <v>369</v>
      </c>
    </row>
    <row r="511" spans="1:8">
      <c r="A511" s="89" t="s">
        <v>8516</v>
      </c>
      <c r="B511" s="89">
        <v>1000</v>
      </c>
      <c r="C511" s="89" t="s">
        <v>3751</v>
      </c>
      <c r="D511" s="89" t="s">
        <v>7974</v>
      </c>
      <c r="E511" s="89" t="s">
        <v>18674</v>
      </c>
      <c r="F511" s="93" t="s">
        <v>369</v>
      </c>
      <c r="G511" s="93" t="s">
        <v>369</v>
      </c>
      <c r="H511" s="93" t="s">
        <v>369</v>
      </c>
    </row>
    <row r="512" spans="1:8">
      <c r="A512" s="89" t="s">
        <v>8517</v>
      </c>
      <c r="B512" s="89">
        <v>100</v>
      </c>
      <c r="C512" s="89" t="s">
        <v>3751</v>
      </c>
      <c r="D512" s="89" t="s">
        <v>7974</v>
      </c>
      <c r="E512" s="89" t="s">
        <v>18675</v>
      </c>
      <c r="F512" s="93" t="s">
        <v>369</v>
      </c>
      <c r="G512" s="93" t="s">
        <v>369</v>
      </c>
      <c r="H512" s="93" t="s">
        <v>369</v>
      </c>
    </row>
    <row r="513" spans="1:8">
      <c r="A513" s="89" t="s">
        <v>8518</v>
      </c>
      <c r="B513" s="89">
        <v>100</v>
      </c>
      <c r="C513" s="89" t="s">
        <v>3751</v>
      </c>
      <c r="D513" s="89" t="s">
        <v>7974</v>
      </c>
      <c r="E513" s="89" t="s">
        <v>18676</v>
      </c>
      <c r="F513" s="93" t="s">
        <v>369</v>
      </c>
      <c r="G513" s="93" t="s">
        <v>369</v>
      </c>
      <c r="H513" s="93" t="s">
        <v>369</v>
      </c>
    </row>
    <row r="514" spans="1:8">
      <c r="A514" s="89" t="s">
        <v>8519</v>
      </c>
      <c r="B514" s="89">
        <v>500</v>
      </c>
      <c r="C514" s="89" t="s">
        <v>564</v>
      </c>
      <c r="D514" s="89" t="s">
        <v>7963</v>
      </c>
      <c r="E514" s="89" t="s">
        <v>18677</v>
      </c>
      <c r="F514" s="93" t="s">
        <v>369</v>
      </c>
      <c r="G514" s="93" t="s">
        <v>369</v>
      </c>
      <c r="H514" s="93" t="s">
        <v>369</v>
      </c>
    </row>
    <row r="515" spans="1:8">
      <c r="A515" s="89" t="s">
        <v>8521</v>
      </c>
      <c r="B515" s="89">
        <v>500</v>
      </c>
      <c r="C515" s="89" t="s">
        <v>361</v>
      </c>
      <c r="D515" s="89" t="s">
        <v>7963</v>
      </c>
      <c r="E515" s="89" t="s">
        <v>18678</v>
      </c>
      <c r="F515" s="93" t="s">
        <v>369</v>
      </c>
      <c r="G515" s="93" t="s">
        <v>369</v>
      </c>
      <c r="H515" s="93" t="s">
        <v>369</v>
      </c>
    </row>
    <row r="516" spans="1:8">
      <c r="A516" s="89" t="s">
        <v>8522</v>
      </c>
      <c r="B516" s="89">
        <v>100</v>
      </c>
      <c r="C516" s="89" t="s">
        <v>564</v>
      </c>
      <c r="D516" s="89" t="s">
        <v>7963</v>
      </c>
      <c r="E516" s="89" t="s">
        <v>18679</v>
      </c>
      <c r="F516" s="93" t="s">
        <v>369</v>
      </c>
      <c r="G516" s="93" t="s">
        <v>369</v>
      </c>
      <c r="H516" s="93" t="s">
        <v>369</v>
      </c>
    </row>
    <row r="517" spans="1:8">
      <c r="A517" s="89" t="s">
        <v>8524</v>
      </c>
      <c r="B517" s="89">
        <v>100</v>
      </c>
      <c r="C517" s="89" t="s">
        <v>3751</v>
      </c>
      <c r="D517" s="89" t="s">
        <v>7974</v>
      </c>
      <c r="E517" s="89" t="s">
        <v>18680</v>
      </c>
      <c r="F517" s="93" t="s">
        <v>369</v>
      </c>
      <c r="G517" s="93" t="s">
        <v>369</v>
      </c>
      <c r="H517" s="93" t="s">
        <v>369</v>
      </c>
    </row>
    <row r="518" spans="1:8">
      <c r="A518" s="89" t="s">
        <v>8525</v>
      </c>
      <c r="B518" s="89">
        <v>1</v>
      </c>
      <c r="C518" s="89" t="s">
        <v>564</v>
      </c>
      <c r="D518" s="89" t="s">
        <v>7963</v>
      </c>
      <c r="E518" s="89" t="s">
        <v>18681</v>
      </c>
      <c r="F518" s="93" t="s">
        <v>369</v>
      </c>
      <c r="G518" s="93" t="s">
        <v>369</v>
      </c>
      <c r="H518" s="93" t="s">
        <v>369</v>
      </c>
    </row>
    <row r="519" spans="1:8">
      <c r="A519" s="89" t="s">
        <v>8527</v>
      </c>
      <c r="B519" s="89">
        <v>1</v>
      </c>
      <c r="C519" s="89" t="s">
        <v>564</v>
      </c>
      <c r="D519" s="89" t="s">
        <v>7963</v>
      </c>
      <c r="E519" s="89" t="s">
        <v>18682</v>
      </c>
      <c r="F519" s="93" t="s">
        <v>369</v>
      </c>
      <c r="G519" s="93" t="s">
        <v>369</v>
      </c>
      <c r="H519" s="93" t="s">
        <v>369</v>
      </c>
    </row>
    <row r="520" spans="1:8">
      <c r="A520" s="89" t="s">
        <v>8529</v>
      </c>
      <c r="B520" s="89">
        <v>100</v>
      </c>
      <c r="C520" s="89" t="s">
        <v>564</v>
      </c>
      <c r="D520" s="89" t="s">
        <v>7963</v>
      </c>
      <c r="E520" s="89" t="s">
        <v>18683</v>
      </c>
      <c r="F520" s="93" t="s">
        <v>369</v>
      </c>
      <c r="G520" s="93" t="s">
        <v>369</v>
      </c>
      <c r="H520" s="93" t="s">
        <v>369</v>
      </c>
    </row>
    <row r="521" spans="1:8">
      <c r="A521" s="89" t="s">
        <v>8531</v>
      </c>
      <c r="B521" s="89">
        <v>1000</v>
      </c>
      <c r="C521" s="89" t="s">
        <v>564</v>
      </c>
      <c r="D521" s="89" t="s">
        <v>7963</v>
      </c>
      <c r="E521" s="89" t="s">
        <v>18684</v>
      </c>
      <c r="F521" s="93" t="s">
        <v>369</v>
      </c>
      <c r="G521" s="93" t="s">
        <v>369</v>
      </c>
      <c r="H521" s="93" t="s">
        <v>369</v>
      </c>
    </row>
    <row r="522" spans="1:8">
      <c r="A522" s="89" t="s">
        <v>8533</v>
      </c>
      <c r="B522" s="89">
        <v>1000</v>
      </c>
      <c r="C522" s="89" t="s">
        <v>3751</v>
      </c>
      <c r="D522" s="89" t="s">
        <v>7974</v>
      </c>
      <c r="E522" s="89" t="s">
        <v>18684</v>
      </c>
      <c r="F522" s="93" t="s">
        <v>369</v>
      </c>
      <c r="G522" s="93" t="s">
        <v>369</v>
      </c>
      <c r="H522" s="93" t="s">
        <v>369</v>
      </c>
    </row>
    <row r="523" spans="1:8">
      <c r="A523" s="89" t="s">
        <v>8534</v>
      </c>
      <c r="B523" s="89">
        <v>1000</v>
      </c>
      <c r="C523" s="89" t="s">
        <v>361</v>
      </c>
      <c r="D523" s="89" t="s">
        <v>7963</v>
      </c>
      <c r="E523" s="89" t="s">
        <v>18685</v>
      </c>
      <c r="F523" s="93" t="s">
        <v>369</v>
      </c>
      <c r="G523" s="93" t="s">
        <v>369</v>
      </c>
      <c r="H523" s="93" t="s">
        <v>369</v>
      </c>
    </row>
    <row r="524" spans="1:8">
      <c r="A524" s="89" t="s">
        <v>8535</v>
      </c>
      <c r="B524" s="89">
        <v>1000</v>
      </c>
      <c r="C524" s="89" t="s">
        <v>3751</v>
      </c>
      <c r="D524" s="89" t="s">
        <v>7974</v>
      </c>
      <c r="E524" s="89" t="s">
        <v>18686</v>
      </c>
      <c r="F524" s="93" t="s">
        <v>369</v>
      </c>
      <c r="G524" s="93" t="s">
        <v>369</v>
      </c>
      <c r="H524" s="93" t="s">
        <v>369</v>
      </c>
    </row>
    <row r="525" spans="1:8">
      <c r="A525" s="89" t="s">
        <v>8536</v>
      </c>
      <c r="B525" s="89">
        <v>1000</v>
      </c>
      <c r="C525" s="89" t="s">
        <v>564</v>
      </c>
      <c r="D525" s="89" t="s">
        <v>7963</v>
      </c>
      <c r="E525" s="89" t="s">
        <v>18687</v>
      </c>
      <c r="F525" s="93" t="s">
        <v>369</v>
      </c>
      <c r="G525" s="93" t="s">
        <v>369</v>
      </c>
      <c r="H525" s="93" t="s">
        <v>369</v>
      </c>
    </row>
    <row r="526" spans="1:8">
      <c r="A526" s="89" t="s">
        <v>8538</v>
      </c>
      <c r="B526" s="89">
        <v>300</v>
      </c>
      <c r="C526" s="89" t="s">
        <v>564</v>
      </c>
      <c r="D526" s="89" t="s">
        <v>7963</v>
      </c>
      <c r="E526" s="89" t="s">
        <v>18688</v>
      </c>
      <c r="F526" s="93" t="s">
        <v>369</v>
      </c>
      <c r="G526" s="93" t="s">
        <v>369</v>
      </c>
      <c r="H526" s="93" t="s">
        <v>369</v>
      </c>
    </row>
    <row r="527" spans="1:8">
      <c r="A527" s="89" t="s">
        <v>4294</v>
      </c>
      <c r="B527" s="89">
        <v>100</v>
      </c>
      <c r="C527" s="89" t="s">
        <v>564</v>
      </c>
      <c r="D527" s="89" t="s">
        <v>18232</v>
      </c>
      <c r="E527" s="89" t="s">
        <v>18689</v>
      </c>
      <c r="F527" s="89">
        <v>825186</v>
      </c>
      <c r="G527" s="89">
        <v>1142351</v>
      </c>
      <c r="H527" s="89">
        <v>0</v>
      </c>
    </row>
    <row r="528" spans="1:8">
      <c r="A528" s="89" t="s">
        <v>8541</v>
      </c>
      <c r="B528" s="89">
        <v>300</v>
      </c>
      <c r="C528" s="89" t="s">
        <v>564</v>
      </c>
      <c r="D528" s="89" t="s">
        <v>7963</v>
      </c>
      <c r="E528" s="89" t="s">
        <v>18690</v>
      </c>
      <c r="F528" s="93" t="s">
        <v>369</v>
      </c>
      <c r="G528" s="93" t="s">
        <v>369</v>
      </c>
      <c r="H528" s="93" t="s">
        <v>369</v>
      </c>
    </row>
    <row r="529" spans="1:8">
      <c r="A529" s="89" t="s">
        <v>8543</v>
      </c>
      <c r="B529" s="89">
        <v>500</v>
      </c>
      <c r="C529" s="89" t="s">
        <v>564</v>
      </c>
      <c r="D529" s="89" t="s">
        <v>7963</v>
      </c>
      <c r="E529" s="89" t="s">
        <v>18691</v>
      </c>
      <c r="F529" s="93" t="s">
        <v>369</v>
      </c>
      <c r="G529" s="93" t="s">
        <v>369</v>
      </c>
      <c r="H529" s="93" t="s">
        <v>369</v>
      </c>
    </row>
    <row r="530" spans="1:8">
      <c r="A530" s="89" t="s">
        <v>8545</v>
      </c>
      <c r="B530" s="89">
        <v>100</v>
      </c>
      <c r="C530" s="89" t="s">
        <v>361</v>
      </c>
      <c r="D530" s="89" t="s">
        <v>7963</v>
      </c>
      <c r="E530" s="89" t="s">
        <v>18692</v>
      </c>
      <c r="F530" s="93" t="s">
        <v>369</v>
      </c>
      <c r="G530" s="93" t="s">
        <v>369</v>
      </c>
      <c r="H530" s="93" t="s">
        <v>369</v>
      </c>
    </row>
    <row r="531" spans="1:8">
      <c r="A531" s="89" t="s">
        <v>8546</v>
      </c>
      <c r="B531" s="89">
        <v>500</v>
      </c>
      <c r="C531" s="89" t="s">
        <v>564</v>
      </c>
      <c r="D531" s="89" t="s">
        <v>7963</v>
      </c>
      <c r="E531" s="89" t="s">
        <v>18693</v>
      </c>
      <c r="F531" s="93" t="s">
        <v>369</v>
      </c>
      <c r="G531" s="93" t="s">
        <v>369</v>
      </c>
      <c r="H531" s="93" t="s">
        <v>369</v>
      </c>
    </row>
    <row r="532" spans="1:8">
      <c r="A532" s="89" t="s">
        <v>8548</v>
      </c>
      <c r="B532" s="89">
        <v>1000</v>
      </c>
      <c r="C532" s="89" t="s">
        <v>564</v>
      </c>
      <c r="D532" s="89" t="s">
        <v>7963</v>
      </c>
      <c r="E532" s="89" t="s">
        <v>18694</v>
      </c>
      <c r="F532" s="93" t="s">
        <v>369</v>
      </c>
      <c r="G532" s="93" t="s">
        <v>369</v>
      </c>
      <c r="H532" s="93" t="s">
        <v>369</v>
      </c>
    </row>
    <row r="533" spans="1:8">
      <c r="A533" s="89" t="s">
        <v>8550</v>
      </c>
      <c r="B533" s="89">
        <v>1000</v>
      </c>
      <c r="C533" s="89" t="s">
        <v>361</v>
      </c>
      <c r="D533" s="89" t="s">
        <v>7963</v>
      </c>
      <c r="E533" s="89" t="s">
        <v>18695</v>
      </c>
      <c r="F533" s="93" t="s">
        <v>369</v>
      </c>
      <c r="G533" s="93" t="s">
        <v>369</v>
      </c>
      <c r="H533" s="93" t="s">
        <v>369</v>
      </c>
    </row>
    <row r="534" spans="1:8">
      <c r="A534" s="89" t="s">
        <v>8551</v>
      </c>
      <c r="B534" s="89">
        <v>300</v>
      </c>
      <c r="C534" s="89" t="s">
        <v>361</v>
      </c>
      <c r="D534" s="89" t="s">
        <v>7963</v>
      </c>
      <c r="E534" s="89" t="s">
        <v>18696</v>
      </c>
      <c r="F534" s="93" t="s">
        <v>369</v>
      </c>
      <c r="G534" s="93" t="s">
        <v>369</v>
      </c>
      <c r="H534" s="93" t="s">
        <v>369</v>
      </c>
    </row>
    <row r="535" spans="1:8">
      <c r="A535" s="89" t="s">
        <v>8552</v>
      </c>
      <c r="B535" s="89">
        <v>2000</v>
      </c>
      <c r="C535" s="89" t="s">
        <v>3751</v>
      </c>
      <c r="D535" s="89" t="s">
        <v>7974</v>
      </c>
      <c r="E535" s="89" t="s">
        <v>18697</v>
      </c>
      <c r="F535" s="93" t="s">
        <v>369</v>
      </c>
      <c r="G535" s="93" t="s">
        <v>369</v>
      </c>
      <c r="H535" s="93" t="s">
        <v>369</v>
      </c>
    </row>
    <row r="536" spans="1:8">
      <c r="A536" s="89" t="s">
        <v>8553</v>
      </c>
      <c r="B536" s="89">
        <v>1000</v>
      </c>
      <c r="C536" s="89" t="s">
        <v>564</v>
      </c>
      <c r="D536" s="89" t="s">
        <v>7963</v>
      </c>
      <c r="E536" s="89" t="s">
        <v>18698</v>
      </c>
      <c r="F536" s="93" t="s">
        <v>369</v>
      </c>
      <c r="G536" s="93" t="s">
        <v>369</v>
      </c>
      <c r="H536" s="93" t="s">
        <v>369</v>
      </c>
    </row>
    <row r="537" spans="1:8">
      <c r="A537" s="89" t="s">
        <v>8555</v>
      </c>
      <c r="B537" s="89">
        <v>1000</v>
      </c>
      <c r="C537" s="89" t="s">
        <v>564</v>
      </c>
      <c r="D537" s="89" t="s">
        <v>7963</v>
      </c>
      <c r="E537" s="89" t="s">
        <v>18699</v>
      </c>
      <c r="F537" s="93" t="s">
        <v>369</v>
      </c>
      <c r="G537" s="93" t="s">
        <v>369</v>
      </c>
      <c r="H537" s="93" t="s">
        <v>369</v>
      </c>
    </row>
    <row r="538" spans="1:8">
      <c r="A538" s="89" t="s">
        <v>8557</v>
      </c>
      <c r="B538" s="89">
        <v>5000</v>
      </c>
      <c r="C538" s="89" t="s">
        <v>361</v>
      </c>
      <c r="D538" s="89" t="s">
        <v>7963</v>
      </c>
      <c r="E538" s="89" t="s">
        <v>18700</v>
      </c>
      <c r="F538" s="93" t="s">
        <v>369</v>
      </c>
      <c r="G538" s="93" t="s">
        <v>369</v>
      </c>
      <c r="H538" s="93" t="s">
        <v>369</v>
      </c>
    </row>
    <row r="539" spans="1:8">
      <c r="A539" s="89" t="s">
        <v>3127</v>
      </c>
      <c r="B539" s="89">
        <v>4000</v>
      </c>
      <c r="C539" s="89" t="s">
        <v>361</v>
      </c>
      <c r="D539" s="89" t="s">
        <v>18232</v>
      </c>
      <c r="E539" s="89" t="s">
        <v>18700</v>
      </c>
      <c r="F539" s="93" t="s">
        <v>369</v>
      </c>
      <c r="G539" s="93" t="s">
        <v>369</v>
      </c>
      <c r="H539" s="93" t="s">
        <v>369</v>
      </c>
    </row>
    <row r="540" spans="1:8">
      <c r="A540" s="89" t="s">
        <v>8558</v>
      </c>
      <c r="B540" s="89">
        <v>2000</v>
      </c>
      <c r="C540" s="89" t="s">
        <v>3751</v>
      </c>
      <c r="D540" s="89" t="s">
        <v>7974</v>
      </c>
      <c r="E540" s="89" t="s">
        <v>18701</v>
      </c>
      <c r="F540" s="93" t="s">
        <v>369</v>
      </c>
      <c r="G540" s="93" t="s">
        <v>369</v>
      </c>
      <c r="H540" s="93" t="s">
        <v>369</v>
      </c>
    </row>
    <row r="541" spans="1:8">
      <c r="A541" s="89" t="s">
        <v>8559</v>
      </c>
      <c r="B541" s="89">
        <v>300</v>
      </c>
      <c r="C541" s="89" t="s">
        <v>361</v>
      </c>
      <c r="D541" s="89" t="s">
        <v>7963</v>
      </c>
      <c r="E541" s="89" t="s">
        <v>18702</v>
      </c>
      <c r="F541" s="93" t="s">
        <v>369</v>
      </c>
      <c r="G541" s="93" t="s">
        <v>369</v>
      </c>
      <c r="H541" s="93" t="s">
        <v>369</v>
      </c>
    </row>
    <row r="542" spans="1:8">
      <c r="A542" s="89" t="s">
        <v>3125</v>
      </c>
      <c r="B542" s="89">
        <v>1500</v>
      </c>
      <c r="C542" s="89" t="s">
        <v>361</v>
      </c>
      <c r="D542" s="89" t="s">
        <v>18232</v>
      </c>
      <c r="E542" s="89" t="s">
        <v>18703</v>
      </c>
      <c r="F542" s="93" t="s">
        <v>369</v>
      </c>
      <c r="G542" s="93" t="s">
        <v>369</v>
      </c>
      <c r="H542" s="93" t="s">
        <v>369</v>
      </c>
    </row>
    <row r="543" spans="1:8">
      <c r="A543" s="89" t="s">
        <v>6126</v>
      </c>
      <c r="B543" s="89">
        <v>100</v>
      </c>
      <c r="C543" s="89" t="s">
        <v>564</v>
      </c>
      <c r="D543" s="89" t="s">
        <v>5606</v>
      </c>
      <c r="E543" s="89" t="s">
        <v>18704</v>
      </c>
      <c r="F543" s="89">
        <v>825186</v>
      </c>
      <c r="G543" s="89">
        <v>1142352</v>
      </c>
      <c r="H543" s="89" t="s">
        <v>6054</v>
      </c>
    </row>
    <row r="544" spans="1:8">
      <c r="A544" s="89" t="s">
        <v>8561</v>
      </c>
      <c r="B544" s="89">
        <v>500</v>
      </c>
      <c r="C544" s="89" t="s">
        <v>564</v>
      </c>
      <c r="D544" s="89" t="s">
        <v>7963</v>
      </c>
      <c r="E544" s="89" t="s">
        <v>18705</v>
      </c>
      <c r="F544" s="93" t="s">
        <v>369</v>
      </c>
      <c r="G544" s="93" t="s">
        <v>369</v>
      </c>
      <c r="H544" s="93" t="s">
        <v>369</v>
      </c>
    </row>
    <row r="545" spans="1:8">
      <c r="A545" s="89" t="s">
        <v>3121</v>
      </c>
      <c r="B545" s="89">
        <v>500</v>
      </c>
      <c r="C545" s="89" t="s">
        <v>564</v>
      </c>
      <c r="D545" s="89" t="s">
        <v>18232</v>
      </c>
      <c r="E545" s="89" t="s">
        <v>18706</v>
      </c>
      <c r="F545" s="89">
        <v>839</v>
      </c>
      <c r="G545" s="89">
        <v>839</v>
      </c>
      <c r="H545" s="89">
        <v>0</v>
      </c>
    </row>
    <row r="546" spans="1:8">
      <c r="A546" s="89" t="s">
        <v>4291</v>
      </c>
      <c r="B546" s="89">
        <v>100</v>
      </c>
      <c r="C546" s="89" t="s">
        <v>564</v>
      </c>
      <c r="D546" s="89" t="s">
        <v>18232</v>
      </c>
      <c r="E546" s="89" t="s">
        <v>18707</v>
      </c>
      <c r="F546" s="89">
        <v>825186</v>
      </c>
      <c r="G546" s="89">
        <v>1142352</v>
      </c>
      <c r="H546" s="89">
        <v>0</v>
      </c>
    </row>
    <row r="547" spans="1:8">
      <c r="A547" s="89" t="s">
        <v>8565</v>
      </c>
      <c r="B547" s="89">
        <v>300</v>
      </c>
      <c r="C547" s="89" t="s">
        <v>564</v>
      </c>
      <c r="D547" s="89" t="s">
        <v>7963</v>
      </c>
      <c r="E547" s="89" t="s">
        <v>18708</v>
      </c>
      <c r="F547" s="93" t="s">
        <v>369</v>
      </c>
      <c r="G547" s="93" t="s">
        <v>369</v>
      </c>
      <c r="H547" s="93" t="s">
        <v>369</v>
      </c>
    </row>
    <row r="548" spans="1:8">
      <c r="A548" s="89" t="s">
        <v>8567</v>
      </c>
      <c r="B548" s="89">
        <v>300</v>
      </c>
      <c r="C548" s="89" t="s">
        <v>564</v>
      </c>
      <c r="D548" s="89" t="s">
        <v>7963</v>
      </c>
      <c r="E548" s="89" t="s">
        <v>18709</v>
      </c>
      <c r="F548" s="93" t="s">
        <v>369</v>
      </c>
      <c r="G548" s="93" t="s">
        <v>369</v>
      </c>
      <c r="H548" s="93" t="s">
        <v>369</v>
      </c>
    </row>
    <row r="549" spans="1:8">
      <c r="A549" s="89" t="s">
        <v>8569</v>
      </c>
      <c r="B549" s="89">
        <v>500</v>
      </c>
      <c r="C549" s="89" t="s">
        <v>564</v>
      </c>
      <c r="D549" s="89" t="s">
        <v>7963</v>
      </c>
      <c r="E549" s="89" t="s">
        <v>18710</v>
      </c>
      <c r="F549" s="93" t="s">
        <v>369</v>
      </c>
      <c r="G549" s="93" t="s">
        <v>369</v>
      </c>
      <c r="H549" s="93" t="s">
        <v>369</v>
      </c>
    </row>
    <row r="550" spans="1:8">
      <c r="A550" s="89" t="s">
        <v>8571</v>
      </c>
      <c r="B550" s="89">
        <v>500</v>
      </c>
      <c r="C550" s="89" t="s">
        <v>564</v>
      </c>
      <c r="D550" s="89" t="s">
        <v>7963</v>
      </c>
      <c r="E550" s="89" t="s">
        <v>18711</v>
      </c>
      <c r="F550" s="93" t="s">
        <v>369</v>
      </c>
      <c r="G550" s="93" t="s">
        <v>369</v>
      </c>
      <c r="H550" s="93" t="s">
        <v>369</v>
      </c>
    </row>
    <row r="551" spans="1:8">
      <c r="A551" s="89" t="s">
        <v>8573</v>
      </c>
      <c r="B551" s="89">
        <v>500</v>
      </c>
      <c r="C551" s="89" t="s">
        <v>564</v>
      </c>
      <c r="D551" s="89" t="s">
        <v>7963</v>
      </c>
      <c r="E551" s="89" t="s">
        <v>18712</v>
      </c>
      <c r="F551" s="93" t="s">
        <v>369</v>
      </c>
      <c r="G551" s="93" t="s">
        <v>369</v>
      </c>
      <c r="H551" s="93" t="s">
        <v>369</v>
      </c>
    </row>
    <row r="552" spans="1:8">
      <c r="A552" s="89" t="s">
        <v>8575</v>
      </c>
      <c r="B552" s="89">
        <v>1000</v>
      </c>
      <c r="C552" s="89" t="s">
        <v>564</v>
      </c>
      <c r="D552" s="89" t="s">
        <v>7963</v>
      </c>
      <c r="E552" s="89" t="s">
        <v>18713</v>
      </c>
      <c r="F552" s="93" t="s">
        <v>369</v>
      </c>
      <c r="G552" s="93" t="s">
        <v>369</v>
      </c>
      <c r="H552" s="93" t="s">
        <v>369</v>
      </c>
    </row>
    <row r="553" spans="1:8">
      <c r="A553" s="89" t="s">
        <v>8577</v>
      </c>
      <c r="B553" s="89">
        <v>500</v>
      </c>
      <c r="C553" s="89" t="s">
        <v>564</v>
      </c>
      <c r="D553" s="89" t="s">
        <v>7963</v>
      </c>
      <c r="E553" s="89" t="s">
        <v>18713</v>
      </c>
      <c r="F553" s="93" t="s">
        <v>369</v>
      </c>
      <c r="G553" s="93" t="s">
        <v>369</v>
      </c>
      <c r="H553" s="93" t="s">
        <v>369</v>
      </c>
    </row>
    <row r="554" spans="1:8">
      <c r="A554" s="89" t="s">
        <v>8579</v>
      </c>
      <c r="B554" s="89">
        <v>300</v>
      </c>
      <c r="C554" s="89" t="s">
        <v>564</v>
      </c>
      <c r="D554" s="89" t="s">
        <v>7963</v>
      </c>
      <c r="E554" s="89" t="s">
        <v>18714</v>
      </c>
      <c r="F554" s="93" t="s">
        <v>369</v>
      </c>
      <c r="G554" s="93" t="s">
        <v>369</v>
      </c>
      <c r="H554" s="93" t="s">
        <v>369</v>
      </c>
    </row>
    <row r="555" spans="1:8">
      <c r="A555" s="89" t="s">
        <v>8581</v>
      </c>
      <c r="B555" s="89">
        <v>500</v>
      </c>
      <c r="C555" s="89" t="s">
        <v>564</v>
      </c>
      <c r="D555" s="89" t="s">
        <v>7963</v>
      </c>
      <c r="E555" s="89" t="s">
        <v>18715</v>
      </c>
      <c r="F555" s="93" t="s">
        <v>369</v>
      </c>
      <c r="G555" s="93" t="s">
        <v>369</v>
      </c>
      <c r="H555" s="93" t="s">
        <v>369</v>
      </c>
    </row>
    <row r="556" spans="1:8">
      <c r="A556" s="89" t="s">
        <v>8583</v>
      </c>
      <c r="B556" s="89">
        <v>500</v>
      </c>
      <c r="C556" s="89" t="s">
        <v>564</v>
      </c>
      <c r="D556" s="89" t="s">
        <v>7963</v>
      </c>
      <c r="E556" s="89" t="s">
        <v>18716</v>
      </c>
      <c r="F556" s="93" t="s">
        <v>369</v>
      </c>
      <c r="G556" s="93" t="s">
        <v>369</v>
      </c>
      <c r="H556" s="93" t="s">
        <v>369</v>
      </c>
    </row>
    <row r="557" spans="1:8">
      <c r="A557" s="89" t="s">
        <v>8585</v>
      </c>
      <c r="B557" s="89">
        <v>500</v>
      </c>
      <c r="C557" s="89" t="s">
        <v>564</v>
      </c>
      <c r="D557" s="89" t="s">
        <v>7963</v>
      </c>
      <c r="E557" s="89" t="s">
        <v>18717</v>
      </c>
      <c r="F557" s="93" t="s">
        <v>369</v>
      </c>
      <c r="G557" s="93" t="s">
        <v>369</v>
      </c>
      <c r="H557" s="93" t="s">
        <v>369</v>
      </c>
    </row>
    <row r="558" spans="1:8">
      <c r="A558" s="89" t="s">
        <v>8587</v>
      </c>
      <c r="B558" s="89">
        <v>500</v>
      </c>
      <c r="C558" s="89" t="s">
        <v>564</v>
      </c>
      <c r="D558" s="89" t="s">
        <v>7963</v>
      </c>
      <c r="E558" s="89" t="s">
        <v>18718</v>
      </c>
      <c r="F558" s="93" t="s">
        <v>369</v>
      </c>
      <c r="G558" s="93" t="s">
        <v>369</v>
      </c>
      <c r="H558" s="93" t="s">
        <v>369</v>
      </c>
    </row>
    <row r="559" spans="1:8">
      <c r="A559" s="89" t="s">
        <v>8589</v>
      </c>
      <c r="B559" s="89">
        <v>500</v>
      </c>
      <c r="C559" s="89" t="s">
        <v>564</v>
      </c>
      <c r="D559" s="89" t="s">
        <v>7963</v>
      </c>
      <c r="E559" s="89" t="s">
        <v>18719</v>
      </c>
      <c r="F559" s="93" t="s">
        <v>369</v>
      </c>
      <c r="G559" s="93" t="s">
        <v>369</v>
      </c>
      <c r="H559" s="93" t="s">
        <v>369</v>
      </c>
    </row>
    <row r="560" spans="1:8">
      <c r="A560" s="89" t="s">
        <v>8591</v>
      </c>
      <c r="B560" s="89">
        <v>500</v>
      </c>
      <c r="C560" s="89" t="s">
        <v>361</v>
      </c>
      <c r="D560" s="89" t="s">
        <v>7963</v>
      </c>
      <c r="E560" s="89" t="s">
        <v>18720</v>
      </c>
      <c r="F560" s="93" t="s">
        <v>369</v>
      </c>
      <c r="G560" s="93" t="s">
        <v>369</v>
      </c>
      <c r="H560" s="93" t="s">
        <v>369</v>
      </c>
    </row>
    <row r="561" spans="1:8">
      <c r="A561" s="89" t="s">
        <v>3118</v>
      </c>
      <c r="B561" s="89">
        <v>500</v>
      </c>
      <c r="C561" s="89" t="s">
        <v>564</v>
      </c>
      <c r="D561" s="89" t="s">
        <v>18232</v>
      </c>
      <c r="E561" s="89" t="s">
        <v>18721</v>
      </c>
      <c r="F561" s="89">
        <v>798</v>
      </c>
      <c r="G561" s="89">
        <v>1091356</v>
      </c>
      <c r="H561" s="89">
        <v>0</v>
      </c>
    </row>
    <row r="562" spans="1:8">
      <c r="A562" s="89" t="s">
        <v>8593</v>
      </c>
      <c r="B562" s="89">
        <v>300</v>
      </c>
      <c r="C562" s="89" t="s">
        <v>564</v>
      </c>
      <c r="D562" s="89" t="s">
        <v>7963</v>
      </c>
      <c r="E562" s="89" t="s">
        <v>18722</v>
      </c>
      <c r="F562" s="93" t="s">
        <v>369</v>
      </c>
      <c r="G562" s="93" t="s">
        <v>369</v>
      </c>
      <c r="H562" s="93" t="s">
        <v>369</v>
      </c>
    </row>
    <row r="563" spans="1:8">
      <c r="A563" s="89" t="s">
        <v>8595</v>
      </c>
      <c r="B563" s="89">
        <v>1</v>
      </c>
      <c r="C563" s="89" t="s">
        <v>564</v>
      </c>
      <c r="D563" s="89" t="s">
        <v>7963</v>
      </c>
      <c r="E563" s="89" t="s">
        <v>18723</v>
      </c>
      <c r="F563" s="93" t="s">
        <v>369</v>
      </c>
      <c r="G563" s="93" t="s">
        <v>369</v>
      </c>
      <c r="H563" s="93" t="s">
        <v>369</v>
      </c>
    </row>
    <row r="564" spans="1:8">
      <c r="A564" s="89" t="s">
        <v>3116</v>
      </c>
      <c r="B564" s="89">
        <v>2000</v>
      </c>
      <c r="C564" s="89" t="s">
        <v>361</v>
      </c>
      <c r="D564" s="89" t="s">
        <v>18232</v>
      </c>
      <c r="E564" s="89" t="s">
        <v>18724</v>
      </c>
      <c r="F564" s="93" t="s">
        <v>369</v>
      </c>
      <c r="G564" s="93" t="s">
        <v>369</v>
      </c>
      <c r="H564" s="93" t="s">
        <v>369</v>
      </c>
    </row>
    <row r="565" spans="1:8">
      <c r="A565" s="89" t="s">
        <v>3114</v>
      </c>
      <c r="B565" s="89">
        <v>1000</v>
      </c>
      <c r="C565" s="89" t="s">
        <v>361</v>
      </c>
      <c r="D565" s="89" t="s">
        <v>18232</v>
      </c>
      <c r="E565" s="89" t="s">
        <v>18725</v>
      </c>
      <c r="F565" s="93" t="s">
        <v>369</v>
      </c>
      <c r="G565" s="93" t="s">
        <v>369</v>
      </c>
      <c r="H565" s="93" t="s">
        <v>369</v>
      </c>
    </row>
    <row r="566" spans="1:8">
      <c r="A566" s="89" t="s">
        <v>8597</v>
      </c>
      <c r="B566" s="89">
        <v>100</v>
      </c>
      <c r="C566" s="89" t="s">
        <v>564</v>
      </c>
      <c r="D566" s="89" t="s">
        <v>7963</v>
      </c>
      <c r="E566" s="89" t="s">
        <v>18726</v>
      </c>
      <c r="F566" s="93" t="s">
        <v>369</v>
      </c>
      <c r="G566" s="93" t="s">
        <v>369</v>
      </c>
      <c r="H566" s="93" t="s">
        <v>369</v>
      </c>
    </row>
    <row r="567" spans="1:8">
      <c r="A567" s="89" t="s">
        <v>8599</v>
      </c>
      <c r="B567" s="89">
        <v>500</v>
      </c>
      <c r="C567" s="89" t="s">
        <v>564</v>
      </c>
      <c r="D567" s="89" t="s">
        <v>7963</v>
      </c>
      <c r="E567" s="89" t="s">
        <v>18727</v>
      </c>
      <c r="F567" s="93" t="s">
        <v>369</v>
      </c>
      <c r="G567" s="93" t="s">
        <v>369</v>
      </c>
      <c r="H567" s="93" t="s">
        <v>369</v>
      </c>
    </row>
    <row r="568" spans="1:8">
      <c r="A568" s="89" t="s">
        <v>8601</v>
      </c>
      <c r="B568" s="89">
        <v>500</v>
      </c>
      <c r="C568" s="89" t="s">
        <v>361</v>
      </c>
      <c r="D568" s="89" t="s">
        <v>7963</v>
      </c>
      <c r="E568" s="89" t="s">
        <v>18727</v>
      </c>
      <c r="F568" s="93" t="s">
        <v>369</v>
      </c>
      <c r="G568" s="93" t="s">
        <v>369</v>
      </c>
      <c r="H568" s="93" t="s">
        <v>369</v>
      </c>
    </row>
    <row r="569" spans="1:8">
      <c r="A569" s="89" t="s">
        <v>8602</v>
      </c>
      <c r="B569" s="89">
        <v>500</v>
      </c>
      <c r="C569" s="89" t="s">
        <v>564</v>
      </c>
      <c r="D569" s="89" t="s">
        <v>7963</v>
      </c>
      <c r="E569" s="89" t="s">
        <v>18728</v>
      </c>
      <c r="F569" s="93" t="s">
        <v>369</v>
      </c>
      <c r="G569" s="93" t="s">
        <v>369</v>
      </c>
      <c r="H569" s="93" t="s">
        <v>369</v>
      </c>
    </row>
    <row r="570" spans="1:8">
      <c r="A570" s="89" t="s">
        <v>8604</v>
      </c>
      <c r="B570" s="89">
        <v>500</v>
      </c>
      <c r="C570" s="89" t="s">
        <v>564</v>
      </c>
      <c r="D570" s="89" t="s">
        <v>7963</v>
      </c>
      <c r="E570" s="89" t="s">
        <v>18729</v>
      </c>
      <c r="F570" s="93" t="s">
        <v>369</v>
      </c>
      <c r="G570" s="93" t="s">
        <v>369</v>
      </c>
      <c r="H570" s="93" t="s">
        <v>369</v>
      </c>
    </row>
    <row r="571" spans="1:8">
      <c r="A571" s="89" t="s">
        <v>8606</v>
      </c>
      <c r="B571" s="89">
        <v>500</v>
      </c>
      <c r="C571" s="89" t="s">
        <v>564</v>
      </c>
      <c r="D571" s="89" t="s">
        <v>7963</v>
      </c>
      <c r="E571" s="89" t="s">
        <v>18729</v>
      </c>
      <c r="F571" s="93" t="s">
        <v>369</v>
      </c>
      <c r="G571" s="93" t="s">
        <v>369</v>
      </c>
      <c r="H571" s="93" t="s">
        <v>369</v>
      </c>
    </row>
    <row r="572" spans="1:8">
      <c r="A572" s="89" t="s">
        <v>8608</v>
      </c>
      <c r="B572" s="89">
        <v>500</v>
      </c>
      <c r="C572" s="89" t="s">
        <v>564</v>
      </c>
      <c r="D572" s="89" t="s">
        <v>7963</v>
      </c>
      <c r="E572" s="89" t="s">
        <v>18730</v>
      </c>
      <c r="F572" s="93" t="s">
        <v>369</v>
      </c>
      <c r="G572" s="93" t="s">
        <v>369</v>
      </c>
      <c r="H572" s="93" t="s">
        <v>369</v>
      </c>
    </row>
    <row r="573" spans="1:8">
      <c r="A573" s="89" t="s">
        <v>3111</v>
      </c>
      <c r="B573" s="89">
        <v>1000</v>
      </c>
      <c r="C573" s="89" t="s">
        <v>564</v>
      </c>
      <c r="D573" s="89" t="s">
        <v>18232</v>
      </c>
      <c r="E573" s="89" t="s">
        <v>18731</v>
      </c>
      <c r="F573" s="89">
        <v>135322</v>
      </c>
      <c r="G573" s="89">
        <v>1091356</v>
      </c>
      <c r="H573" s="89">
        <v>0</v>
      </c>
    </row>
    <row r="574" spans="1:8">
      <c r="A574" s="99" t="s">
        <v>3108</v>
      </c>
      <c r="B574" s="89">
        <v>300</v>
      </c>
      <c r="C574" s="89" t="s">
        <v>564</v>
      </c>
      <c r="D574" s="89" t="s">
        <v>18232</v>
      </c>
      <c r="E574" s="89" t="s">
        <v>18732</v>
      </c>
      <c r="F574" s="89">
        <v>3065</v>
      </c>
      <c r="G574" s="89">
        <v>1091356</v>
      </c>
      <c r="H574" s="89">
        <v>0</v>
      </c>
    </row>
    <row r="575" spans="1:8">
      <c r="A575" s="89" t="s">
        <v>8612</v>
      </c>
      <c r="B575" s="89">
        <v>1000</v>
      </c>
      <c r="C575" s="89" t="s">
        <v>564</v>
      </c>
      <c r="D575" s="89" t="s">
        <v>7963</v>
      </c>
      <c r="E575" s="89" t="s">
        <v>18733</v>
      </c>
      <c r="F575" s="93" t="s">
        <v>369</v>
      </c>
      <c r="G575" s="93" t="s">
        <v>369</v>
      </c>
      <c r="H575" s="93" t="s">
        <v>369</v>
      </c>
    </row>
    <row r="576" spans="1:8">
      <c r="A576" s="89" t="s">
        <v>3106</v>
      </c>
      <c r="B576" s="89">
        <v>2000</v>
      </c>
      <c r="C576" s="89" t="s">
        <v>564</v>
      </c>
      <c r="D576" s="89" t="s">
        <v>18232</v>
      </c>
      <c r="E576" s="89" t="s">
        <v>18734</v>
      </c>
      <c r="F576" s="89">
        <v>137085</v>
      </c>
      <c r="G576" s="89">
        <v>527526</v>
      </c>
      <c r="H576" s="89">
        <v>0</v>
      </c>
    </row>
    <row r="577" spans="1:8">
      <c r="A577" s="89" t="s">
        <v>3104</v>
      </c>
      <c r="B577" s="89">
        <v>1800</v>
      </c>
      <c r="C577" s="89" t="s">
        <v>564</v>
      </c>
      <c r="D577" s="89" t="s">
        <v>18232</v>
      </c>
      <c r="E577" s="89" t="s">
        <v>18735</v>
      </c>
      <c r="F577" s="89">
        <v>1095232</v>
      </c>
      <c r="G577" s="89">
        <v>1091356</v>
      </c>
      <c r="H577" s="89">
        <v>0</v>
      </c>
    </row>
    <row r="578" spans="1:8">
      <c r="A578" s="89" t="s">
        <v>8616</v>
      </c>
      <c r="B578" s="89">
        <v>300</v>
      </c>
      <c r="C578" s="89" t="s">
        <v>564</v>
      </c>
      <c r="D578" s="89" t="s">
        <v>7963</v>
      </c>
      <c r="E578" s="89" t="s">
        <v>18736</v>
      </c>
      <c r="F578" s="93" t="s">
        <v>369</v>
      </c>
      <c r="G578" s="93" t="s">
        <v>369</v>
      </c>
      <c r="H578" s="93" t="s">
        <v>369</v>
      </c>
    </row>
    <row r="579" spans="1:8">
      <c r="A579" s="89" t="s">
        <v>3101</v>
      </c>
      <c r="B579" s="89">
        <v>300</v>
      </c>
      <c r="C579" s="89" t="s">
        <v>564</v>
      </c>
      <c r="D579" s="89" t="s">
        <v>18232</v>
      </c>
      <c r="E579" s="89" t="s">
        <v>18737</v>
      </c>
      <c r="F579" s="89">
        <v>825186</v>
      </c>
      <c r="G579" s="89">
        <v>825186</v>
      </c>
      <c r="H579" s="89">
        <v>0</v>
      </c>
    </row>
    <row r="580" spans="1:8">
      <c r="A580" s="89" t="s">
        <v>8619</v>
      </c>
      <c r="B580" s="89">
        <v>300</v>
      </c>
      <c r="C580" s="89" t="s">
        <v>564</v>
      </c>
      <c r="D580" s="89" t="s">
        <v>7963</v>
      </c>
      <c r="E580" s="89" t="s">
        <v>18738</v>
      </c>
      <c r="F580" s="93" t="s">
        <v>369</v>
      </c>
      <c r="G580" s="93" t="s">
        <v>369</v>
      </c>
      <c r="H580" s="93" t="s">
        <v>369</v>
      </c>
    </row>
    <row r="581" spans="1:8">
      <c r="A581" s="89" t="s">
        <v>8621</v>
      </c>
      <c r="B581" s="89">
        <v>300</v>
      </c>
      <c r="C581" s="89" t="s">
        <v>361</v>
      </c>
      <c r="D581" s="89" t="s">
        <v>7963</v>
      </c>
      <c r="E581" s="89" t="s">
        <v>18739</v>
      </c>
      <c r="F581" s="93" t="s">
        <v>369</v>
      </c>
      <c r="G581" s="93" t="s">
        <v>369</v>
      </c>
      <c r="H581" s="93" t="s">
        <v>369</v>
      </c>
    </row>
    <row r="582" spans="1:8">
      <c r="A582" s="89" t="s">
        <v>3098</v>
      </c>
      <c r="B582" s="89">
        <v>1000</v>
      </c>
      <c r="C582" s="89" t="s">
        <v>361</v>
      </c>
      <c r="D582" s="89" t="s">
        <v>18232</v>
      </c>
      <c r="E582" s="89" t="s">
        <v>18740</v>
      </c>
      <c r="F582" s="93" t="s">
        <v>369</v>
      </c>
      <c r="G582" s="93" t="s">
        <v>369</v>
      </c>
      <c r="H582" s="93" t="s">
        <v>369</v>
      </c>
    </row>
    <row r="583" spans="1:8">
      <c r="A583" s="89" t="s">
        <v>8622</v>
      </c>
      <c r="B583" s="89">
        <v>1000</v>
      </c>
      <c r="C583" s="89" t="s">
        <v>361</v>
      </c>
      <c r="D583" s="89" t="s">
        <v>7963</v>
      </c>
      <c r="E583" s="89" t="s">
        <v>18741</v>
      </c>
      <c r="F583" s="93" t="s">
        <v>369</v>
      </c>
      <c r="G583" s="93" t="s">
        <v>369</v>
      </c>
      <c r="H583" s="93" t="s">
        <v>369</v>
      </c>
    </row>
    <row r="584" spans="1:8">
      <c r="A584" s="89" t="s">
        <v>3096</v>
      </c>
      <c r="B584" s="89">
        <v>1000</v>
      </c>
      <c r="C584" s="89" t="s">
        <v>361</v>
      </c>
      <c r="D584" s="89" t="s">
        <v>18232</v>
      </c>
      <c r="E584" s="89" t="s">
        <v>18742</v>
      </c>
      <c r="F584" s="93" t="s">
        <v>369</v>
      </c>
      <c r="G584" s="93" t="s">
        <v>369</v>
      </c>
      <c r="H584" s="93" t="s">
        <v>369</v>
      </c>
    </row>
    <row r="585" spans="1:8">
      <c r="A585" s="89" t="s">
        <v>3129</v>
      </c>
      <c r="B585" s="89">
        <v>1500</v>
      </c>
      <c r="C585" s="89" t="s">
        <v>361</v>
      </c>
      <c r="D585" s="89" t="s">
        <v>18232</v>
      </c>
      <c r="E585" s="89" t="s">
        <v>18743</v>
      </c>
      <c r="F585" s="93" t="s">
        <v>369</v>
      </c>
      <c r="G585" s="93" t="s">
        <v>369</v>
      </c>
      <c r="H585" s="93" t="s">
        <v>369</v>
      </c>
    </row>
    <row r="586" spans="1:8">
      <c r="A586" s="89" t="s">
        <v>4168</v>
      </c>
      <c r="B586" s="89">
        <v>500</v>
      </c>
      <c r="C586" s="89" t="s">
        <v>361</v>
      </c>
      <c r="D586" s="89" t="s">
        <v>18232</v>
      </c>
      <c r="E586" s="89" t="s">
        <v>18744</v>
      </c>
      <c r="F586" s="93" t="s">
        <v>369</v>
      </c>
      <c r="G586" s="93" t="s">
        <v>369</v>
      </c>
      <c r="H586" s="93" t="s">
        <v>369</v>
      </c>
    </row>
    <row r="587" spans="1:8">
      <c r="A587" s="89" t="s">
        <v>4328</v>
      </c>
      <c r="B587" s="89">
        <v>500</v>
      </c>
      <c r="C587" s="89" t="s">
        <v>564</v>
      </c>
      <c r="D587" s="89" t="s">
        <v>18232</v>
      </c>
      <c r="E587" s="89" t="s">
        <v>18745</v>
      </c>
      <c r="F587" s="89">
        <v>63408</v>
      </c>
      <c r="G587" s="89">
        <v>441653</v>
      </c>
      <c r="H587" s="89">
        <v>0</v>
      </c>
    </row>
    <row r="588" spans="1:8">
      <c r="A588" s="89" t="s">
        <v>8624</v>
      </c>
      <c r="B588" s="89">
        <v>1000</v>
      </c>
      <c r="C588" s="89" t="s">
        <v>361</v>
      </c>
      <c r="D588" s="89" t="s">
        <v>7963</v>
      </c>
      <c r="E588" s="89" t="s">
        <v>18746</v>
      </c>
      <c r="F588" s="93" t="s">
        <v>369</v>
      </c>
      <c r="G588" s="93" t="s">
        <v>369</v>
      </c>
      <c r="H588" s="93" t="s">
        <v>369</v>
      </c>
    </row>
    <row r="589" spans="1:8">
      <c r="A589" s="89" t="s">
        <v>4288</v>
      </c>
      <c r="B589" s="89">
        <v>100</v>
      </c>
      <c r="C589" s="89" t="s">
        <v>564</v>
      </c>
      <c r="D589" s="89" t="s">
        <v>18232</v>
      </c>
      <c r="E589" s="89" t="s">
        <v>17030</v>
      </c>
      <c r="F589" s="89">
        <v>825186</v>
      </c>
      <c r="G589" s="89">
        <v>1142318</v>
      </c>
      <c r="H589" s="89">
        <v>0</v>
      </c>
    </row>
    <row r="590" spans="1:8">
      <c r="A590" s="89" t="s">
        <v>8626</v>
      </c>
      <c r="B590" s="89">
        <v>500</v>
      </c>
      <c r="C590" s="89" t="s">
        <v>3751</v>
      </c>
      <c r="D590" s="89" t="s">
        <v>7974</v>
      </c>
      <c r="E590" s="89" t="s">
        <v>18747</v>
      </c>
      <c r="F590" s="93" t="s">
        <v>369</v>
      </c>
      <c r="G590" s="93" t="s">
        <v>369</v>
      </c>
      <c r="H590" s="93" t="s">
        <v>369</v>
      </c>
    </row>
    <row r="591" spans="1:8">
      <c r="A591" s="89" t="s">
        <v>3092</v>
      </c>
      <c r="B591" s="89">
        <v>1000</v>
      </c>
      <c r="C591" s="89" t="s">
        <v>564</v>
      </c>
      <c r="D591" s="89" t="s">
        <v>18232</v>
      </c>
      <c r="E591" s="89" t="s">
        <v>18747</v>
      </c>
      <c r="F591" s="89">
        <v>443354</v>
      </c>
      <c r="G591" s="89">
        <v>757086</v>
      </c>
      <c r="H591" s="89">
        <v>0</v>
      </c>
    </row>
    <row r="592" spans="1:8">
      <c r="A592" s="89" t="s">
        <v>4285</v>
      </c>
      <c r="B592" s="89">
        <v>100</v>
      </c>
      <c r="C592" s="89" t="s">
        <v>564</v>
      </c>
      <c r="D592" s="89" t="s">
        <v>18232</v>
      </c>
      <c r="E592" s="89" t="s">
        <v>18748</v>
      </c>
      <c r="F592" s="89">
        <v>825186</v>
      </c>
      <c r="G592" s="89">
        <v>1142316</v>
      </c>
      <c r="H592" s="89">
        <v>0</v>
      </c>
    </row>
    <row r="593" spans="1:8">
      <c r="A593" s="89" t="s">
        <v>8629</v>
      </c>
      <c r="B593" s="89">
        <v>1000</v>
      </c>
      <c r="C593" s="89" t="s">
        <v>361</v>
      </c>
      <c r="D593" s="89" t="s">
        <v>7963</v>
      </c>
      <c r="E593" s="89" t="s">
        <v>18749</v>
      </c>
      <c r="F593" s="93" t="s">
        <v>369</v>
      </c>
      <c r="G593" s="93" t="s">
        <v>369</v>
      </c>
      <c r="H593" s="93" t="s">
        <v>369</v>
      </c>
    </row>
    <row r="594" spans="1:8">
      <c r="A594" s="89" t="s">
        <v>8630</v>
      </c>
      <c r="B594" s="89">
        <v>5000</v>
      </c>
      <c r="C594" s="89" t="s">
        <v>3751</v>
      </c>
      <c r="D594" s="89" t="s">
        <v>7974</v>
      </c>
      <c r="E594" s="89" t="s">
        <v>18750</v>
      </c>
      <c r="F594" s="93" t="s">
        <v>369</v>
      </c>
      <c r="G594" s="93" t="s">
        <v>369</v>
      </c>
      <c r="H594" s="93" t="s">
        <v>369</v>
      </c>
    </row>
    <row r="595" spans="1:8">
      <c r="A595" s="89" t="s">
        <v>8631</v>
      </c>
      <c r="B595" s="89">
        <v>5000</v>
      </c>
      <c r="C595" s="89" t="s">
        <v>564</v>
      </c>
      <c r="D595" s="89" t="s">
        <v>7963</v>
      </c>
      <c r="E595" s="89" t="s">
        <v>18751</v>
      </c>
      <c r="F595" s="93" t="s">
        <v>369</v>
      </c>
      <c r="G595" s="93" t="s">
        <v>369</v>
      </c>
      <c r="H595" s="93" t="s">
        <v>369</v>
      </c>
    </row>
    <row r="596" spans="1:8">
      <c r="A596" s="89" t="s">
        <v>8633</v>
      </c>
      <c r="B596" s="89">
        <v>5000</v>
      </c>
      <c r="C596" s="89" t="s">
        <v>361</v>
      </c>
      <c r="D596" s="89" t="s">
        <v>7963</v>
      </c>
      <c r="E596" s="89" t="s">
        <v>18752</v>
      </c>
      <c r="F596" s="93" t="s">
        <v>369</v>
      </c>
      <c r="G596" s="93" t="s">
        <v>369</v>
      </c>
      <c r="H596" s="93" t="s">
        <v>369</v>
      </c>
    </row>
    <row r="597" spans="1:8">
      <c r="A597" s="89" t="s">
        <v>8634</v>
      </c>
      <c r="B597" s="89">
        <v>5000</v>
      </c>
      <c r="C597" s="89" t="s">
        <v>3751</v>
      </c>
      <c r="D597" s="89" t="s">
        <v>7974</v>
      </c>
      <c r="E597" s="89" t="s">
        <v>18753</v>
      </c>
      <c r="F597" s="93" t="s">
        <v>369</v>
      </c>
      <c r="G597" s="93" t="s">
        <v>369</v>
      </c>
      <c r="H597" s="93" t="s">
        <v>369</v>
      </c>
    </row>
    <row r="598" spans="1:8">
      <c r="A598" s="89" t="s">
        <v>8635</v>
      </c>
      <c r="B598" s="89">
        <v>5000</v>
      </c>
      <c r="C598" s="89" t="s">
        <v>3751</v>
      </c>
      <c r="D598" s="89" t="s">
        <v>7974</v>
      </c>
      <c r="E598" s="89" t="s">
        <v>18753</v>
      </c>
      <c r="F598" s="93" t="s">
        <v>369</v>
      </c>
      <c r="G598" s="93" t="s">
        <v>369</v>
      </c>
      <c r="H598" s="93" t="s">
        <v>369</v>
      </c>
    </row>
    <row r="599" spans="1:8">
      <c r="A599" s="89" t="s">
        <v>3090</v>
      </c>
      <c r="B599" s="89">
        <v>5000</v>
      </c>
      <c r="C599" s="89" t="s">
        <v>361</v>
      </c>
      <c r="D599" s="89" t="s">
        <v>18232</v>
      </c>
      <c r="E599" s="89" t="s">
        <v>18754</v>
      </c>
      <c r="F599" s="93" t="s">
        <v>369</v>
      </c>
      <c r="G599" s="93" t="s">
        <v>369</v>
      </c>
      <c r="H599" s="93" t="s">
        <v>369</v>
      </c>
    </row>
    <row r="600" spans="1:8">
      <c r="A600" s="89" t="s">
        <v>8636</v>
      </c>
      <c r="B600" s="89">
        <v>1000</v>
      </c>
      <c r="C600" s="89" t="s">
        <v>564</v>
      </c>
      <c r="D600" s="89" t="s">
        <v>7963</v>
      </c>
      <c r="E600" s="89" t="s">
        <v>18755</v>
      </c>
      <c r="F600" s="93" t="s">
        <v>369</v>
      </c>
      <c r="G600" s="93" t="s">
        <v>369</v>
      </c>
      <c r="H600" s="93" t="s">
        <v>369</v>
      </c>
    </row>
    <row r="601" spans="1:8">
      <c r="A601" s="89" t="s">
        <v>3087</v>
      </c>
      <c r="B601" s="89">
        <v>1000</v>
      </c>
      <c r="C601" s="89" t="s">
        <v>361</v>
      </c>
      <c r="D601" s="89" t="s">
        <v>18232</v>
      </c>
      <c r="E601" s="89" t="s">
        <v>18756</v>
      </c>
      <c r="F601" s="93" t="s">
        <v>369</v>
      </c>
      <c r="G601" s="93" t="s">
        <v>369</v>
      </c>
      <c r="H601" s="93" t="s">
        <v>369</v>
      </c>
    </row>
    <row r="602" spans="1:8">
      <c r="A602" s="89" t="s">
        <v>3084</v>
      </c>
      <c r="B602" s="89">
        <v>500</v>
      </c>
      <c r="C602" s="89" t="s">
        <v>564</v>
      </c>
      <c r="D602" s="89" t="s">
        <v>18232</v>
      </c>
      <c r="E602" s="89" t="s">
        <v>18757</v>
      </c>
      <c r="F602" s="89">
        <v>110902</v>
      </c>
      <c r="G602" s="89">
        <v>757086</v>
      </c>
      <c r="H602" s="89">
        <v>0</v>
      </c>
    </row>
    <row r="603" spans="1:8">
      <c r="A603" s="89" t="s">
        <v>8639</v>
      </c>
      <c r="B603" s="89">
        <v>500</v>
      </c>
      <c r="C603" s="89" t="s">
        <v>564</v>
      </c>
      <c r="D603" s="89" t="s">
        <v>7963</v>
      </c>
      <c r="E603" s="89" t="s">
        <v>18758</v>
      </c>
      <c r="F603" s="93" t="s">
        <v>369</v>
      </c>
      <c r="G603" s="93" t="s">
        <v>369</v>
      </c>
      <c r="H603" s="93" t="s">
        <v>369</v>
      </c>
    </row>
    <row r="604" spans="1:8">
      <c r="A604" s="89" t="s">
        <v>8641</v>
      </c>
      <c r="B604" s="89">
        <v>300</v>
      </c>
      <c r="C604" s="89" t="s">
        <v>564</v>
      </c>
      <c r="D604" s="89" t="s">
        <v>7974</v>
      </c>
      <c r="E604" s="89" t="s">
        <v>18759</v>
      </c>
      <c r="F604" s="93" t="s">
        <v>369</v>
      </c>
      <c r="G604" s="93" t="s">
        <v>369</v>
      </c>
      <c r="H604" s="93" t="s">
        <v>369</v>
      </c>
    </row>
    <row r="605" spans="1:8">
      <c r="A605" s="89" t="s">
        <v>8642</v>
      </c>
      <c r="B605" s="89">
        <v>500</v>
      </c>
      <c r="C605" s="89" t="s">
        <v>564</v>
      </c>
      <c r="D605" s="89" t="s">
        <v>7974</v>
      </c>
      <c r="E605" s="89" t="s">
        <v>18760</v>
      </c>
      <c r="F605" s="93" t="s">
        <v>369</v>
      </c>
      <c r="G605" s="93" t="s">
        <v>369</v>
      </c>
      <c r="H605" s="93" t="s">
        <v>369</v>
      </c>
    </row>
    <row r="606" spans="1:8">
      <c r="A606" s="89" t="s">
        <v>8643</v>
      </c>
      <c r="B606" s="89">
        <v>300</v>
      </c>
      <c r="C606" s="89" t="s">
        <v>564</v>
      </c>
      <c r="D606" s="89" t="s">
        <v>7963</v>
      </c>
      <c r="E606" s="89" t="s">
        <v>18760</v>
      </c>
      <c r="F606" s="93" t="s">
        <v>369</v>
      </c>
      <c r="G606" s="93" t="s">
        <v>369</v>
      </c>
      <c r="H606" s="93" t="s">
        <v>369</v>
      </c>
    </row>
    <row r="607" spans="1:8">
      <c r="A607" s="89" t="s">
        <v>3081</v>
      </c>
      <c r="B607" s="89">
        <v>500</v>
      </c>
      <c r="C607" s="89" t="s">
        <v>564</v>
      </c>
      <c r="D607" s="89" t="s">
        <v>18232</v>
      </c>
      <c r="E607" s="89" t="s">
        <v>18761</v>
      </c>
      <c r="F607" s="89">
        <v>825186</v>
      </c>
      <c r="G607" s="89">
        <v>625369</v>
      </c>
      <c r="H607" s="89">
        <v>0</v>
      </c>
    </row>
    <row r="608" spans="1:8">
      <c r="A608" s="89" t="s">
        <v>3079</v>
      </c>
      <c r="B608" s="89">
        <v>1000</v>
      </c>
      <c r="C608" s="89" t="s">
        <v>361</v>
      </c>
      <c r="D608" s="89" t="s">
        <v>18232</v>
      </c>
      <c r="E608" s="89" t="s">
        <v>18762</v>
      </c>
      <c r="F608" s="93" t="s">
        <v>369</v>
      </c>
      <c r="G608" s="93" t="s">
        <v>369</v>
      </c>
      <c r="H608" s="93" t="s">
        <v>369</v>
      </c>
    </row>
    <row r="609" spans="1:8">
      <c r="A609" s="89" t="s">
        <v>3077</v>
      </c>
      <c r="B609" s="89">
        <v>2000</v>
      </c>
      <c r="C609" s="89" t="s">
        <v>361</v>
      </c>
      <c r="D609" s="89" t="s">
        <v>18232</v>
      </c>
      <c r="E609" s="89" t="s">
        <v>18763</v>
      </c>
      <c r="F609" s="93" t="s">
        <v>369</v>
      </c>
      <c r="G609" s="93" t="s">
        <v>369</v>
      </c>
      <c r="H609" s="93" t="s">
        <v>369</v>
      </c>
    </row>
    <row r="610" spans="1:8">
      <c r="A610" s="89" t="s">
        <v>8646</v>
      </c>
      <c r="B610" s="89">
        <v>300</v>
      </c>
      <c r="C610" s="89" t="s">
        <v>361</v>
      </c>
      <c r="D610" s="89" t="s">
        <v>7963</v>
      </c>
      <c r="E610" s="89" t="s">
        <v>18764</v>
      </c>
      <c r="F610" s="93" t="s">
        <v>369</v>
      </c>
      <c r="G610" s="93" t="s">
        <v>369</v>
      </c>
      <c r="H610" s="93" t="s">
        <v>369</v>
      </c>
    </row>
    <row r="611" spans="1:8">
      <c r="A611" s="89" t="s">
        <v>3075</v>
      </c>
      <c r="B611" s="89">
        <v>1000</v>
      </c>
      <c r="C611" s="89" t="s">
        <v>564</v>
      </c>
      <c r="D611" s="89" t="s">
        <v>18232</v>
      </c>
      <c r="E611" s="89" t="s">
        <v>18765</v>
      </c>
      <c r="F611" s="89">
        <v>127955</v>
      </c>
      <c r="G611" s="89">
        <v>80729</v>
      </c>
      <c r="H611" s="89">
        <v>0</v>
      </c>
    </row>
    <row r="612" spans="1:8">
      <c r="A612" s="89" t="s">
        <v>8648</v>
      </c>
      <c r="B612" s="89">
        <v>1000</v>
      </c>
      <c r="C612" s="89" t="s">
        <v>564</v>
      </c>
      <c r="D612" s="89" t="s">
        <v>7963</v>
      </c>
      <c r="E612" s="89" t="s">
        <v>18766</v>
      </c>
      <c r="F612" s="93" t="s">
        <v>369</v>
      </c>
      <c r="G612" s="93" t="s">
        <v>369</v>
      </c>
      <c r="H612" s="93" t="s">
        <v>369</v>
      </c>
    </row>
    <row r="613" spans="1:8">
      <c r="A613" s="89" t="s">
        <v>8650</v>
      </c>
      <c r="B613" s="89">
        <v>1000</v>
      </c>
      <c r="C613" s="89" t="s">
        <v>361</v>
      </c>
      <c r="D613" s="89" t="s">
        <v>7963</v>
      </c>
      <c r="E613" s="89" t="s">
        <v>18767</v>
      </c>
      <c r="F613" s="93" t="s">
        <v>369</v>
      </c>
      <c r="G613" s="93" t="s">
        <v>369</v>
      </c>
      <c r="H613" s="93" t="s">
        <v>369</v>
      </c>
    </row>
    <row r="614" spans="1:8">
      <c r="A614" s="89" t="s">
        <v>3073</v>
      </c>
      <c r="B614" s="89">
        <v>1000</v>
      </c>
      <c r="C614" s="89" t="s">
        <v>564</v>
      </c>
      <c r="D614" s="89" t="s">
        <v>18232</v>
      </c>
      <c r="E614" s="89" t="s">
        <v>18768</v>
      </c>
      <c r="F614" s="89">
        <v>1095591</v>
      </c>
      <c r="G614" s="89">
        <v>1091356</v>
      </c>
      <c r="H614" s="89">
        <v>0</v>
      </c>
    </row>
    <row r="615" spans="1:8">
      <c r="A615" s="89" t="s">
        <v>8652</v>
      </c>
      <c r="B615" s="89">
        <v>1000</v>
      </c>
      <c r="C615" s="89" t="s">
        <v>361</v>
      </c>
      <c r="D615" s="89" t="s">
        <v>7963</v>
      </c>
      <c r="E615" s="89" t="s">
        <v>18769</v>
      </c>
      <c r="F615" s="93" t="s">
        <v>369</v>
      </c>
      <c r="G615" s="93" t="s">
        <v>369</v>
      </c>
      <c r="H615" s="93" t="s">
        <v>369</v>
      </c>
    </row>
    <row r="616" spans="1:8">
      <c r="A616" s="89" t="s">
        <v>8653</v>
      </c>
      <c r="B616" s="89">
        <v>500</v>
      </c>
      <c r="C616" s="89" t="s">
        <v>564</v>
      </c>
      <c r="D616" s="89" t="s">
        <v>7963</v>
      </c>
      <c r="E616" s="89" t="s">
        <v>18770</v>
      </c>
      <c r="F616" s="93" t="s">
        <v>369</v>
      </c>
      <c r="G616" s="93" t="s">
        <v>369</v>
      </c>
      <c r="H616" s="93" t="s">
        <v>369</v>
      </c>
    </row>
    <row r="617" spans="1:8">
      <c r="A617" s="89" t="s">
        <v>3070</v>
      </c>
      <c r="B617" s="89">
        <v>500</v>
      </c>
      <c r="C617" s="89" t="s">
        <v>564</v>
      </c>
      <c r="D617" s="89" t="s">
        <v>18232</v>
      </c>
      <c r="E617" s="89" t="s">
        <v>18771</v>
      </c>
      <c r="F617" s="89">
        <v>685480</v>
      </c>
      <c r="G617" s="89">
        <v>1091352</v>
      </c>
      <c r="H617" s="89">
        <v>0</v>
      </c>
    </row>
    <row r="618" spans="1:8">
      <c r="A618" s="89" t="s">
        <v>8656</v>
      </c>
      <c r="B618" s="89">
        <v>2000</v>
      </c>
      <c r="C618" s="89" t="s">
        <v>564</v>
      </c>
      <c r="D618" s="89" t="s">
        <v>7963</v>
      </c>
      <c r="E618" s="89" t="s">
        <v>18772</v>
      </c>
      <c r="F618" s="93" t="s">
        <v>369</v>
      </c>
      <c r="G618" s="93" t="s">
        <v>369</v>
      </c>
      <c r="H618" s="93" t="s">
        <v>369</v>
      </c>
    </row>
    <row r="619" spans="1:8">
      <c r="A619" s="89" t="s">
        <v>8658</v>
      </c>
      <c r="B619" s="89">
        <v>2000</v>
      </c>
      <c r="C619" s="89" t="s">
        <v>361</v>
      </c>
      <c r="D619" s="89" t="s">
        <v>7963</v>
      </c>
      <c r="E619" s="89" t="s">
        <v>18773</v>
      </c>
      <c r="F619" s="93" t="s">
        <v>369</v>
      </c>
      <c r="G619" s="93" t="s">
        <v>369</v>
      </c>
      <c r="H619" s="93" t="s">
        <v>369</v>
      </c>
    </row>
    <row r="620" spans="1:8">
      <c r="A620" s="89" t="s">
        <v>3068</v>
      </c>
      <c r="B620" s="89">
        <v>500</v>
      </c>
      <c r="C620" s="89" t="s">
        <v>361</v>
      </c>
      <c r="D620" s="89" t="s">
        <v>18232</v>
      </c>
      <c r="E620" s="89" t="s">
        <v>18774</v>
      </c>
      <c r="F620" s="93" t="s">
        <v>369</v>
      </c>
      <c r="G620" s="93" t="s">
        <v>369</v>
      </c>
      <c r="H620" s="93" t="s">
        <v>369</v>
      </c>
    </row>
    <row r="621" spans="1:8">
      <c r="A621" s="89" t="s">
        <v>8659</v>
      </c>
      <c r="B621" s="89">
        <v>1000</v>
      </c>
      <c r="C621" s="89" t="s">
        <v>564</v>
      </c>
      <c r="D621" s="89" t="s">
        <v>7963</v>
      </c>
      <c r="E621" s="89" t="s">
        <v>18775</v>
      </c>
      <c r="F621" s="93" t="s">
        <v>369</v>
      </c>
      <c r="G621" s="93" t="s">
        <v>369</v>
      </c>
      <c r="H621" s="93" t="s">
        <v>369</v>
      </c>
    </row>
    <row r="622" spans="1:8">
      <c r="A622" s="89" t="s">
        <v>3066</v>
      </c>
      <c r="B622" s="89">
        <v>5000</v>
      </c>
      <c r="C622" s="89" t="s">
        <v>564</v>
      </c>
      <c r="D622" s="89" t="s">
        <v>18232</v>
      </c>
      <c r="E622" s="89" t="s">
        <v>18776</v>
      </c>
      <c r="F622" s="89">
        <v>135237</v>
      </c>
      <c r="G622" s="89">
        <v>105886</v>
      </c>
      <c r="H622" s="89">
        <v>0</v>
      </c>
    </row>
    <row r="623" spans="1:8">
      <c r="A623" s="89" t="s">
        <v>8662</v>
      </c>
      <c r="B623" s="89">
        <v>100</v>
      </c>
      <c r="C623" s="89" t="s">
        <v>564</v>
      </c>
      <c r="D623" s="89" t="s">
        <v>7963</v>
      </c>
      <c r="E623" s="89" t="s">
        <v>18777</v>
      </c>
      <c r="F623" s="93" t="s">
        <v>369</v>
      </c>
      <c r="G623" s="93" t="s">
        <v>369</v>
      </c>
      <c r="H623" s="93" t="s">
        <v>369</v>
      </c>
    </row>
    <row r="624" spans="1:8">
      <c r="A624" s="89" t="s">
        <v>8664</v>
      </c>
      <c r="B624" s="89">
        <v>100</v>
      </c>
      <c r="C624" s="89" t="s">
        <v>564</v>
      </c>
      <c r="D624" s="89" t="s">
        <v>7963</v>
      </c>
      <c r="E624" s="89" t="s">
        <v>18777</v>
      </c>
      <c r="F624" s="93" t="s">
        <v>369</v>
      </c>
      <c r="G624" s="93" t="s">
        <v>369</v>
      </c>
      <c r="H624" s="93" t="s">
        <v>369</v>
      </c>
    </row>
    <row r="625" spans="1:8">
      <c r="A625" s="89" t="s">
        <v>3064</v>
      </c>
      <c r="B625" s="89">
        <v>100</v>
      </c>
      <c r="C625" s="89" t="s">
        <v>361</v>
      </c>
      <c r="D625" s="89" t="s">
        <v>18232</v>
      </c>
      <c r="E625" s="89" t="s">
        <v>18778</v>
      </c>
      <c r="F625" s="93" t="s">
        <v>369</v>
      </c>
      <c r="G625" s="93" t="s">
        <v>369</v>
      </c>
      <c r="H625" s="93" t="s">
        <v>369</v>
      </c>
    </row>
    <row r="626" spans="1:8">
      <c r="A626" s="89" t="s">
        <v>8666</v>
      </c>
      <c r="B626" s="89">
        <v>1000</v>
      </c>
      <c r="C626" s="89" t="s">
        <v>361</v>
      </c>
      <c r="D626" s="89" t="s">
        <v>7963</v>
      </c>
      <c r="E626" s="89" t="s">
        <v>18779</v>
      </c>
      <c r="F626" s="93" t="s">
        <v>369</v>
      </c>
      <c r="G626" s="93" t="s">
        <v>369</v>
      </c>
      <c r="H626" s="93" t="s">
        <v>369</v>
      </c>
    </row>
    <row r="627" spans="1:8">
      <c r="A627" s="89" t="s">
        <v>8667</v>
      </c>
      <c r="B627" s="89">
        <v>300</v>
      </c>
      <c r="C627" s="89" t="s">
        <v>361</v>
      </c>
      <c r="D627" s="89" t="s">
        <v>7963</v>
      </c>
      <c r="E627" s="89" t="s">
        <v>18780</v>
      </c>
      <c r="F627" s="93" t="s">
        <v>369</v>
      </c>
      <c r="G627" s="93" t="s">
        <v>369</v>
      </c>
      <c r="H627" s="93" t="s">
        <v>369</v>
      </c>
    </row>
    <row r="628" spans="1:8">
      <c r="A628" s="89" t="s">
        <v>8668</v>
      </c>
      <c r="B628" s="89">
        <v>500</v>
      </c>
      <c r="C628" s="89" t="s">
        <v>564</v>
      </c>
      <c r="D628" s="89" t="s">
        <v>7963</v>
      </c>
      <c r="E628" s="89" t="s">
        <v>18781</v>
      </c>
      <c r="F628" s="93" t="s">
        <v>369</v>
      </c>
      <c r="G628" s="93" t="s">
        <v>369</v>
      </c>
      <c r="H628" s="93" t="s">
        <v>369</v>
      </c>
    </row>
    <row r="629" spans="1:8">
      <c r="A629" s="89" t="s">
        <v>8670</v>
      </c>
      <c r="B629" s="89">
        <v>1</v>
      </c>
      <c r="C629" s="89" t="s">
        <v>564</v>
      </c>
      <c r="D629" s="89" t="s">
        <v>7963</v>
      </c>
      <c r="E629" s="89" t="s">
        <v>18782</v>
      </c>
      <c r="F629" s="93" t="s">
        <v>369</v>
      </c>
      <c r="G629" s="93" t="s">
        <v>369</v>
      </c>
      <c r="H629" s="93" t="s">
        <v>369</v>
      </c>
    </row>
    <row r="630" spans="1:8">
      <c r="A630" s="89" t="s">
        <v>8672</v>
      </c>
      <c r="B630" s="89">
        <v>1</v>
      </c>
      <c r="C630" s="89" t="s">
        <v>564</v>
      </c>
      <c r="D630" s="89" t="s">
        <v>7963</v>
      </c>
      <c r="E630" s="89" t="s">
        <v>18782</v>
      </c>
      <c r="F630" s="93" t="s">
        <v>369</v>
      </c>
      <c r="G630" s="93" t="s">
        <v>369</v>
      </c>
      <c r="H630" s="93" t="s">
        <v>369</v>
      </c>
    </row>
    <row r="631" spans="1:8">
      <c r="A631" s="89" t="s">
        <v>3062</v>
      </c>
      <c r="B631" s="89">
        <v>1</v>
      </c>
      <c r="C631" s="89" t="s">
        <v>564</v>
      </c>
      <c r="D631" s="89" t="s">
        <v>7991</v>
      </c>
      <c r="E631" s="89" t="s">
        <v>18783</v>
      </c>
      <c r="F631" s="89">
        <v>162906</v>
      </c>
      <c r="G631" s="89">
        <v>162906</v>
      </c>
      <c r="H631" s="89">
        <v>0</v>
      </c>
    </row>
    <row r="632" spans="1:8">
      <c r="A632" s="99" t="s">
        <v>8675</v>
      </c>
      <c r="B632" s="89">
        <v>1</v>
      </c>
      <c r="C632" s="89" t="s">
        <v>564</v>
      </c>
      <c r="D632" s="89" t="s">
        <v>7963</v>
      </c>
      <c r="E632" s="89" t="s">
        <v>18784</v>
      </c>
      <c r="F632" s="93" t="s">
        <v>369</v>
      </c>
      <c r="G632" s="93" t="s">
        <v>369</v>
      </c>
      <c r="H632" s="93" t="s">
        <v>369</v>
      </c>
    </row>
    <row r="633" spans="1:8">
      <c r="A633" s="89" t="s">
        <v>8677</v>
      </c>
      <c r="B633" s="89">
        <v>100</v>
      </c>
      <c r="C633" s="89" t="s">
        <v>564</v>
      </c>
      <c r="D633" s="89" t="s">
        <v>7963</v>
      </c>
      <c r="E633" s="89" t="s">
        <v>18784</v>
      </c>
      <c r="F633" s="93" t="s">
        <v>369</v>
      </c>
      <c r="G633" s="93" t="s">
        <v>369</v>
      </c>
      <c r="H633" s="93" t="s">
        <v>369</v>
      </c>
    </row>
    <row r="634" spans="1:8">
      <c r="A634" s="89" t="s">
        <v>8679</v>
      </c>
      <c r="B634" s="89">
        <v>300</v>
      </c>
      <c r="C634" s="89" t="s">
        <v>361</v>
      </c>
      <c r="D634" s="89" t="s">
        <v>7963</v>
      </c>
      <c r="E634" s="89" t="s">
        <v>18785</v>
      </c>
      <c r="F634" s="93" t="s">
        <v>369</v>
      </c>
      <c r="G634" s="93" t="s">
        <v>369</v>
      </c>
      <c r="H634" s="93" t="s">
        <v>369</v>
      </c>
    </row>
    <row r="635" spans="1:8">
      <c r="A635" s="89" t="s">
        <v>8680</v>
      </c>
      <c r="B635" s="89">
        <v>500</v>
      </c>
      <c r="C635" s="89" t="s">
        <v>564</v>
      </c>
      <c r="D635" s="89" t="s">
        <v>7963</v>
      </c>
      <c r="E635" s="89" t="s">
        <v>18786</v>
      </c>
      <c r="F635" s="93" t="s">
        <v>369</v>
      </c>
      <c r="G635" s="93" t="s">
        <v>369</v>
      </c>
      <c r="H635" s="93" t="s">
        <v>369</v>
      </c>
    </row>
    <row r="636" spans="1:8">
      <c r="A636" s="89" t="s">
        <v>3060</v>
      </c>
      <c r="B636" s="89">
        <v>100</v>
      </c>
      <c r="C636" s="89" t="s">
        <v>564</v>
      </c>
      <c r="D636" s="89" t="s">
        <v>18232</v>
      </c>
      <c r="E636" s="89" t="s">
        <v>18787</v>
      </c>
      <c r="F636" s="89">
        <v>54916</v>
      </c>
      <c r="G636" s="89">
        <v>6596</v>
      </c>
      <c r="H636" s="89">
        <v>0</v>
      </c>
    </row>
    <row r="637" spans="1:8">
      <c r="A637" s="89" t="s">
        <v>3057</v>
      </c>
      <c r="B637" s="89">
        <v>500</v>
      </c>
      <c r="C637" s="89" t="s">
        <v>564</v>
      </c>
      <c r="D637" s="89" t="s">
        <v>18232</v>
      </c>
      <c r="E637" s="89" t="s">
        <v>18788</v>
      </c>
      <c r="F637" s="89">
        <v>231060</v>
      </c>
      <c r="G637" s="89">
        <v>80996</v>
      </c>
      <c r="H637" s="89">
        <v>0</v>
      </c>
    </row>
    <row r="638" spans="1:8">
      <c r="A638" s="89" t="s">
        <v>3055</v>
      </c>
      <c r="B638" s="89">
        <v>500</v>
      </c>
      <c r="C638" s="89" t="s">
        <v>564</v>
      </c>
      <c r="D638" s="89" t="s">
        <v>18232</v>
      </c>
      <c r="E638" s="89" t="s">
        <v>18788</v>
      </c>
      <c r="F638" s="89">
        <v>798</v>
      </c>
      <c r="G638" s="89">
        <v>80996</v>
      </c>
      <c r="H638" s="89">
        <v>0</v>
      </c>
    </row>
    <row r="639" spans="1:8">
      <c r="A639" s="89" t="s">
        <v>8685</v>
      </c>
      <c r="B639" s="89">
        <v>100</v>
      </c>
      <c r="C639" s="89" t="s">
        <v>564</v>
      </c>
      <c r="D639" s="89" t="s">
        <v>7963</v>
      </c>
      <c r="E639" s="89" t="s">
        <v>18789</v>
      </c>
      <c r="F639" s="93" t="s">
        <v>369</v>
      </c>
      <c r="G639" s="93" t="s">
        <v>369</v>
      </c>
      <c r="H639" s="93" t="s">
        <v>369</v>
      </c>
    </row>
    <row r="640" spans="1:8">
      <c r="A640" s="89" t="s">
        <v>3053</v>
      </c>
      <c r="B640" s="89">
        <v>100</v>
      </c>
      <c r="C640" s="89" t="s">
        <v>564</v>
      </c>
      <c r="D640" s="89" t="s">
        <v>18232</v>
      </c>
      <c r="E640" s="89" t="s">
        <v>18790</v>
      </c>
      <c r="F640" s="89">
        <v>825186</v>
      </c>
      <c r="G640" s="89">
        <v>6596</v>
      </c>
      <c r="H640" s="89">
        <v>0</v>
      </c>
    </row>
    <row r="641" spans="1:8">
      <c r="A641" s="89" t="s">
        <v>3051</v>
      </c>
      <c r="B641" s="89">
        <v>100</v>
      </c>
      <c r="C641" s="89" t="s">
        <v>564</v>
      </c>
      <c r="D641" s="89" t="s">
        <v>18232</v>
      </c>
      <c r="E641" s="89" t="s">
        <v>18791</v>
      </c>
      <c r="F641" s="89">
        <v>825186</v>
      </c>
      <c r="G641" s="89">
        <v>54916</v>
      </c>
      <c r="H641" s="89">
        <v>0</v>
      </c>
    </row>
    <row r="642" spans="1:8">
      <c r="A642" s="89" t="s">
        <v>3049</v>
      </c>
      <c r="B642" s="89">
        <v>100</v>
      </c>
      <c r="C642" s="89" t="s">
        <v>361</v>
      </c>
      <c r="D642" s="89" t="s">
        <v>18232</v>
      </c>
      <c r="E642" s="89" t="s">
        <v>18792</v>
      </c>
      <c r="F642" s="93" t="s">
        <v>369</v>
      </c>
      <c r="G642" s="93" t="s">
        <v>369</v>
      </c>
      <c r="H642" s="93" t="s">
        <v>369</v>
      </c>
    </row>
    <row r="643" spans="1:8">
      <c r="A643" s="89" t="s">
        <v>8689</v>
      </c>
      <c r="B643" s="89">
        <v>100</v>
      </c>
      <c r="C643" s="89" t="s">
        <v>361</v>
      </c>
      <c r="D643" s="89" t="s">
        <v>7963</v>
      </c>
      <c r="E643" s="89" t="s">
        <v>18793</v>
      </c>
      <c r="F643" s="93" t="s">
        <v>369</v>
      </c>
      <c r="G643" s="93" t="s">
        <v>369</v>
      </c>
      <c r="H643" s="93" t="s">
        <v>369</v>
      </c>
    </row>
    <row r="644" spans="1:8">
      <c r="A644" s="89" t="s">
        <v>8690</v>
      </c>
      <c r="B644" s="89">
        <v>500</v>
      </c>
      <c r="C644" s="89" t="s">
        <v>361</v>
      </c>
      <c r="D644" s="89" t="s">
        <v>7963</v>
      </c>
      <c r="E644" s="89" t="s">
        <v>18794</v>
      </c>
      <c r="F644" s="93" t="s">
        <v>369</v>
      </c>
      <c r="G644" s="93" t="s">
        <v>369</v>
      </c>
      <c r="H644" s="93" t="s">
        <v>369</v>
      </c>
    </row>
    <row r="645" spans="1:8">
      <c r="A645" s="89" t="s">
        <v>8691</v>
      </c>
      <c r="B645" s="89">
        <v>500</v>
      </c>
      <c r="C645" s="89" t="s">
        <v>361</v>
      </c>
      <c r="D645" s="89" t="s">
        <v>7963</v>
      </c>
      <c r="E645" s="89" t="s">
        <v>18795</v>
      </c>
      <c r="F645" s="93" t="s">
        <v>369</v>
      </c>
      <c r="G645" s="93" t="s">
        <v>369</v>
      </c>
      <c r="H645" s="93" t="s">
        <v>369</v>
      </c>
    </row>
    <row r="646" spans="1:8">
      <c r="A646" s="89" t="s">
        <v>3047</v>
      </c>
      <c r="B646" s="89">
        <v>100</v>
      </c>
      <c r="C646" s="89" t="s">
        <v>361</v>
      </c>
      <c r="D646" s="89" t="s">
        <v>18232</v>
      </c>
      <c r="E646" s="89" t="s">
        <v>18795</v>
      </c>
      <c r="F646" s="93" t="s">
        <v>369</v>
      </c>
      <c r="G646" s="93" t="s">
        <v>369</v>
      </c>
      <c r="H646" s="93" t="s">
        <v>369</v>
      </c>
    </row>
    <row r="647" spans="1:8">
      <c r="A647" s="89" t="s">
        <v>8692</v>
      </c>
      <c r="B647" s="89">
        <v>300</v>
      </c>
      <c r="C647" s="89" t="s">
        <v>564</v>
      </c>
      <c r="D647" s="89" t="s">
        <v>7963</v>
      </c>
      <c r="E647" s="89" t="s">
        <v>18796</v>
      </c>
      <c r="F647" s="93" t="s">
        <v>369</v>
      </c>
      <c r="G647" s="93" t="s">
        <v>369</v>
      </c>
      <c r="H647" s="93" t="s">
        <v>369</v>
      </c>
    </row>
    <row r="648" spans="1:8">
      <c r="A648" s="89" t="s">
        <v>3044</v>
      </c>
      <c r="B648" s="89">
        <v>500</v>
      </c>
      <c r="C648" s="89" t="s">
        <v>564</v>
      </c>
      <c r="D648" s="89" t="s">
        <v>18232</v>
      </c>
      <c r="E648" s="89" t="s">
        <v>18797</v>
      </c>
      <c r="F648" s="89">
        <v>825186</v>
      </c>
      <c r="G648" s="89">
        <v>854630</v>
      </c>
      <c r="H648" s="89">
        <v>0</v>
      </c>
    </row>
    <row r="649" spans="1:8">
      <c r="A649" s="89" t="s">
        <v>4283</v>
      </c>
      <c r="B649" s="89">
        <v>100</v>
      </c>
      <c r="C649" s="89" t="s">
        <v>564</v>
      </c>
      <c r="D649" s="89" t="s">
        <v>18232</v>
      </c>
      <c r="E649" s="89" t="s">
        <v>18748</v>
      </c>
      <c r="F649" s="89">
        <v>825186</v>
      </c>
      <c r="G649" s="89">
        <v>1142354</v>
      </c>
      <c r="H649" s="89">
        <v>0</v>
      </c>
    </row>
    <row r="650" spans="1:8">
      <c r="A650" s="89" t="s">
        <v>3042</v>
      </c>
      <c r="B650" s="89">
        <v>1500</v>
      </c>
      <c r="C650" s="89" t="s">
        <v>361</v>
      </c>
      <c r="D650" s="89" t="s">
        <v>18232</v>
      </c>
      <c r="E650" s="89" t="s">
        <v>18798</v>
      </c>
      <c r="F650" s="93" t="s">
        <v>369</v>
      </c>
      <c r="G650" s="93" t="s">
        <v>369</v>
      </c>
      <c r="H650" s="93" t="s">
        <v>369</v>
      </c>
    </row>
    <row r="651" spans="1:8">
      <c r="A651" s="89" t="s">
        <v>8696</v>
      </c>
      <c r="B651" s="89">
        <v>1500</v>
      </c>
      <c r="C651" s="89" t="s">
        <v>564</v>
      </c>
      <c r="D651" s="89" t="s">
        <v>7963</v>
      </c>
      <c r="E651" s="89" t="s">
        <v>18799</v>
      </c>
      <c r="F651" s="93" t="s">
        <v>369</v>
      </c>
      <c r="G651" s="93" t="s">
        <v>369</v>
      </c>
      <c r="H651" s="93" t="s">
        <v>369</v>
      </c>
    </row>
    <row r="652" spans="1:8">
      <c r="A652" s="89" t="s">
        <v>3040</v>
      </c>
      <c r="B652" s="89">
        <v>500</v>
      </c>
      <c r="C652" s="89" t="s">
        <v>564</v>
      </c>
      <c r="D652" s="89" t="s">
        <v>18232</v>
      </c>
      <c r="E652" s="89" t="s">
        <v>18800</v>
      </c>
      <c r="F652" s="89">
        <v>186350</v>
      </c>
      <c r="G652" s="89">
        <v>6596</v>
      </c>
      <c r="H652" s="89">
        <v>0</v>
      </c>
    </row>
    <row r="653" spans="1:8">
      <c r="A653" s="89" t="s">
        <v>8699</v>
      </c>
      <c r="B653" s="89">
        <v>1</v>
      </c>
      <c r="C653" s="89" t="s">
        <v>564</v>
      </c>
      <c r="D653" s="89" t="s">
        <v>7963</v>
      </c>
      <c r="E653" s="89" t="s">
        <v>18801</v>
      </c>
      <c r="F653" s="93" t="s">
        <v>369</v>
      </c>
      <c r="G653" s="93" t="s">
        <v>369</v>
      </c>
      <c r="H653" s="93" t="s">
        <v>369</v>
      </c>
    </row>
    <row r="654" spans="1:8">
      <c r="A654" s="89" t="s">
        <v>8701</v>
      </c>
      <c r="B654" s="89">
        <v>1</v>
      </c>
      <c r="C654" s="89" t="s">
        <v>564</v>
      </c>
      <c r="D654" s="89" t="s">
        <v>7963</v>
      </c>
      <c r="E654" s="89" t="s">
        <v>18802</v>
      </c>
      <c r="F654" s="93" t="s">
        <v>369</v>
      </c>
      <c r="G654" s="93" t="s">
        <v>369</v>
      </c>
      <c r="H654" s="93" t="s">
        <v>369</v>
      </c>
    </row>
    <row r="655" spans="1:8">
      <c r="A655" s="89" t="s">
        <v>8703</v>
      </c>
      <c r="B655" s="89">
        <v>1</v>
      </c>
      <c r="C655" s="89" t="s">
        <v>564</v>
      </c>
      <c r="D655" s="89" t="s">
        <v>7963</v>
      </c>
      <c r="E655" s="89" t="s">
        <v>18803</v>
      </c>
      <c r="F655" s="93" t="s">
        <v>369</v>
      </c>
      <c r="G655" s="93" t="s">
        <v>369</v>
      </c>
      <c r="H655" s="93" t="s">
        <v>369</v>
      </c>
    </row>
    <row r="656" spans="1:8">
      <c r="A656" s="89" t="s">
        <v>8705</v>
      </c>
      <c r="B656" s="89">
        <v>1</v>
      </c>
      <c r="C656" s="89" t="s">
        <v>564</v>
      </c>
      <c r="D656" s="89" t="s">
        <v>7963</v>
      </c>
      <c r="E656" s="89" t="s">
        <v>18804</v>
      </c>
      <c r="F656" s="93" t="s">
        <v>369</v>
      </c>
      <c r="G656" s="93" t="s">
        <v>369</v>
      </c>
      <c r="H656" s="93" t="s">
        <v>369</v>
      </c>
    </row>
    <row r="657" spans="1:8">
      <c r="A657" s="89" t="s">
        <v>8707</v>
      </c>
      <c r="B657" s="89">
        <v>1</v>
      </c>
      <c r="C657" s="89" t="s">
        <v>564</v>
      </c>
      <c r="D657" s="89" t="s">
        <v>7963</v>
      </c>
      <c r="E657" s="89" t="s">
        <v>18804</v>
      </c>
      <c r="F657" s="93" t="s">
        <v>369</v>
      </c>
      <c r="G657" s="93" t="s">
        <v>369</v>
      </c>
      <c r="H657" s="93" t="s">
        <v>369</v>
      </c>
    </row>
    <row r="658" spans="1:8">
      <c r="A658" s="89" t="s">
        <v>8709</v>
      </c>
      <c r="B658" s="89">
        <v>100</v>
      </c>
      <c r="C658" s="89" t="s">
        <v>564</v>
      </c>
      <c r="D658" s="89" t="s">
        <v>7963</v>
      </c>
      <c r="E658" s="89" t="s">
        <v>18805</v>
      </c>
      <c r="F658" s="93" t="s">
        <v>369</v>
      </c>
      <c r="G658" s="93" t="s">
        <v>369</v>
      </c>
      <c r="H658" s="93" t="s">
        <v>369</v>
      </c>
    </row>
    <row r="659" spans="1:8">
      <c r="A659" s="89" t="s">
        <v>8711</v>
      </c>
      <c r="B659" s="89">
        <v>300</v>
      </c>
      <c r="C659" s="89" t="s">
        <v>564</v>
      </c>
      <c r="D659" s="89" t="s">
        <v>7963</v>
      </c>
      <c r="E659" s="89" t="s">
        <v>18805</v>
      </c>
      <c r="F659" s="93" t="s">
        <v>369</v>
      </c>
      <c r="G659" s="93" t="s">
        <v>369</v>
      </c>
      <c r="H659" s="93" t="s">
        <v>369</v>
      </c>
    </row>
    <row r="660" spans="1:8">
      <c r="A660" s="89" t="s">
        <v>3038</v>
      </c>
      <c r="B660" s="89">
        <v>1</v>
      </c>
      <c r="C660" s="89" t="s">
        <v>564</v>
      </c>
      <c r="D660" s="89" t="s">
        <v>7991</v>
      </c>
      <c r="E660" s="89" t="s">
        <v>18805</v>
      </c>
      <c r="F660" s="89">
        <v>162906</v>
      </c>
      <c r="G660" s="89">
        <v>162906</v>
      </c>
      <c r="H660" s="89">
        <v>0</v>
      </c>
    </row>
    <row r="661" spans="1:8">
      <c r="A661" s="89" t="s">
        <v>8714</v>
      </c>
      <c r="B661" s="89">
        <v>300</v>
      </c>
      <c r="C661" s="89" t="s">
        <v>564</v>
      </c>
      <c r="D661" s="89" t="s">
        <v>7963</v>
      </c>
      <c r="E661" s="89" t="s">
        <v>18806</v>
      </c>
      <c r="F661" s="93" t="s">
        <v>369</v>
      </c>
      <c r="G661" s="93" t="s">
        <v>369</v>
      </c>
      <c r="H661" s="93" t="s">
        <v>369</v>
      </c>
    </row>
    <row r="662" spans="1:8">
      <c r="A662" s="89" t="s">
        <v>8716</v>
      </c>
      <c r="B662" s="89">
        <v>100</v>
      </c>
      <c r="C662" s="89" t="s">
        <v>564</v>
      </c>
      <c r="D662" s="89" t="s">
        <v>7963</v>
      </c>
      <c r="E662" s="89" t="s">
        <v>18807</v>
      </c>
      <c r="F662" s="93" t="s">
        <v>369</v>
      </c>
      <c r="G662" s="93" t="s">
        <v>369</v>
      </c>
      <c r="H662" s="93" t="s">
        <v>369</v>
      </c>
    </row>
    <row r="663" spans="1:8">
      <c r="A663" s="89" t="s">
        <v>8718</v>
      </c>
      <c r="B663" s="89">
        <v>300</v>
      </c>
      <c r="C663" s="89" t="s">
        <v>564</v>
      </c>
      <c r="D663" s="89" t="s">
        <v>7963</v>
      </c>
      <c r="E663" s="89" t="s">
        <v>18807</v>
      </c>
      <c r="F663" s="93" t="s">
        <v>369</v>
      </c>
      <c r="G663" s="93" t="s">
        <v>369</v>
      </c>
      <c r="H663" s="93" t="s">
        <v>369</v>
      </c>
    </row>
    <row r="664" spans="1:8">
      <c r="A664" s="89" t="s">
        <v>8720</v>
      </c>
      <c r="B664" s="89">
        <v>100</v>
      </c>
      <c r="C664" s="89" t="s">
        <v>564</v>
      </c>
      <c r="D664" s="89" t="s">
        <v>7963</v>
      </c>
      <c r="E664" s="89" t="s">
        <v>18807</v>
      </c>
      <c r="F664" s="93" t="s">
        <v>369</v>
      </c>
      <c r="G664" s="93" t="s">
        <v>369</v>
      </c>
      <c r="H664" s="93" t="s">
        <v>369</v>
      </c>
    </row>
    <row r="665" spans="1:8">
      <c r="A665" s="89" t="s">
        <v>8722</v>
      </c>
      <c r="B665" s="89">
        <v>300</v>
      </c>
      <c r="C665" s="89" t="s">
        <v>564</v>
      </c>
      <c r="D665" s="89" t="s">
        <v>7963</v>
      </c>
      <c r="E665" s="89" t="s">
        <v>18807</v>
      </c>
      <c r="F665" s="93" t="s">
        <v>369</v>
      </c>
      <c r="G665" s="93" t="s">
        <v>369</v>
      </c>
      <c r="H665" s="93" t="s">
        <v>369</v>
      </c>
    </row>
    <row r="666" spans="1:8">
      <c r="A666" s="89" t="s">
        <v>8724</v>
      </c>
      <c r="B666" s="89">
        <v>100</v>
      </c>
      <c r="C666" s="89" t="s">
        <v>564</v>
      </c>
      <c r="D666" s="89" t="s">
        <v>7963</v>
      </c>
      <c r="E666" s="89" t="s">
        <v>18808</v>
      </c>
      <c r="F666" s="93" t="s">
        <v>369</v>
      </c>
      <c r="G666" s="93" t="s">
        <v>369</v>
      </c>
      <c r="H666" s="93" t="s">
        <v>369</v>
      </c>
    </row>
    <row r="667" spans="1:8">
      <c r="A667" s="89" t="s">
        <v>8726</v>
      </c>
      <c r="B667" s="89">
        <v>100</v>
      </c>
      <c r="C667" s="89" t="s">
        <v>564</v>
      </c>
      <c r="D667" s="89" t="s">
        <v>7963</v>
      </c>
      <c r="E667" s="89" t="s">
        <v>18809</v>
      </c>
      <c r="F667" s="93" t="s">
        <v>369</v>
      </c>
      <c r="G667" s="93" t="s">
        <v>369</v>
      </c>
      <c r="H667" s="93" t="s">
        <v>369</v>
      </c>
    </row>
    <row r="668" spans="1:8">
      <c r="A668" s="89" t="s">
        <v>8728</v>
      </c>
      <c r="B668" s="89">
        <v>100</v>
      </c>
      <c r="C668" s="89" t="s">
        <v>564</v>
      </c>
      <c r="D668" s="89" t="s">
        <v>7963</v>
      </c>
      <c r="E668" s="89" t="s">
        <v>18810</v>
      </c>
      <c r="F668" s="93" t="s">
        <v>369</v>
      </c>
      <c r="G668" s="93" t="s">
        <v>369</v>
      </c>
      <c r="H668" s="93" t="s">
        <v>369</v>
      </c>
    </row>
    <row r="669" spans="1:8">
      <c r="A669" s="89" t="s">
        <v>8730</v>
      </c>
      <c r="B669" s="89">
        <v>300</v>
      </c>
      <c r="C669" s="89" t="s">
        <v>564</v>
      </c>
      <c r="D669" s="89" t="s">
        <v>7963</v>
      </c>
      <c r="E669" s="89" t="s">
        <v>18811</v>
      </c>
      <c r="F669" s="93" t="s">
        <v>369</v>
      </c>
      <c r="G669" s="93" t="s">
        <v>369</v>
      </c>
      <c r="H669" s="93" t="s">
        <v>369</v>
      </c>
    </row>
    <row r="670" spans="1:8">
      <c r="A670" s="89" t="s">
        <v>8732</v>
      </c>
      <c r="B670" s="89">
        <v>100</v>
      </c>
      <c r="C670" s="89" t="s">
        <v>564</v>
      </c>
      <c r="D670" s="89" t="s">
        <v>7963</v>
      </c>
      <c r="E670" s="89" t="s">
        <v>18811</v>
      </c>
      <c r="F670" s="93" t="s">
        <v>369</v>
      </c>
      <c r="G670" s="93" t="s">
        <v>369</v>
      </c>
      <c r="H670" s="93" t="s">
        <v>369</v>
      </c>
    </row>
    <row r="671" spans="1:8">
      <c r="A671" s="89" t="s">
        <v>8734</v>
      </c>
      <c r="B671" s="89">
        <v>300</v>
      </c>
      <c r="C671" s="89" t="s">
        <v>564</v>
      </c>
      <c r="D671" s="89" t="s">
        <v>7963</v>
      </c>
      <c r="E671" s="89" t="s">
        <v>18811</v>
      </c>
      <c r="F671" s="93" t="s">
        <v>369</v>
      </c>
      <c r="G671" s="93" t="s">
        <v>369</v>
      </c>
      <c r="H671" s="93" t="s">
        <v>369</v>
      </c>
    </row>
    <row r="672" spans="1:8">
      <c r="A672" s="89" t="s">
        <v>8736</v>
      </c>
      <c r="B672" s="89">
        <v>100</v>
      </c>
      <c r="C672" s="89" t="s">
        <v>564</v>
      </c>
      <c r="D672" s="89" t="s">
        <v>7963</v>
      </c>
      <c r="E672" s="89" t="s">
        <v>18812</v>
      </c>
      <c r="F672" s="93" t="s">
        <v>369</v>
      </c>
      <c r="G672" s="93" t="s">
        <v>369</v>
      </c>
      <c r="H672" s="93" t="s">
        <v>369</v>
      </c>
    </row>
    <row r="673" spans="1:8">
      <c r="A673" s="89" t="s">
        <v>3036</v>
      </c>
      <c r="B673" s="89">
        <v>1</v>
      </c>
      <c r="C673" s="89" t="s">
        <v>564</v>
      </c>
      <c r="D673" s="89" t="s">
        <v>7991</v>
      </c>
      <c r="E673" s="89" t="s">
        <v>18813</v>
      </c>
      <c r="F673" s="89">
        <v>162906</v>
      </c>
      <c r="G673" s="89">
        <v>162906</v>
      </c>
      <c r="H673" s="89">
        <v>0</v>
      </c>
    </row>
    <row r="674" spans="1:8">
      <c r="A674" s="89" t="s">
        <v>3034</v>
      </c>
      <c r="B674" s="89">
        <v>1</v>
      </c>
      <c r="C674" s="89" t="s">
        <v>564</v>
      </c>
      <c r="D674" s="89" t="s">
        <v>7991</v>
      </c>
      <c r="E674" s="89" t="s">
        <v>18814</v>
      </c>
      <c r="F674" s="89">
        <v>162906</v>
      </c>
      <c r="G674" s="89">
        <v>162906</v>
      </c>
      <c r="H674" s="89">
        <v>0</v>
      </c>
    </row>
    <row r="675" spans="1:8">
      <c r="A675" s="89" t="s">
        <v>8740</v>
      </c>
      <c r="B675" s="89">
        <v>555</v>
      </c>
      <c r="C675" s="89" t="s">
        <v>564</v>
      </c>
      <c r="D675" s="89" t="s">
        <v>7963</v>
      </c>
      <c r="E675" s="89" t="s">
        <v>18815</v>
      </c>
      <c r="F675" s="93" t="s">
        <v>369</v>
      </c>
      <c r="G675" s="93" t="s">
        <v>369</v>
      </c>
      <c r="H675" s="93" t="s">
        <v>369</v>
      </c>
    </row>
    <row r="676" spans="1:8">
      <c r="A676" s="89" t="s">
        <v>8742</v>
      </c>
      <c r="B676" s="89">
        <v>100</v>
      </c>
      <c r="C676" s="89" t="s">
        <v>361</v>
      </c>
      <c r="D676" s="89" t="s">
        <v>7963</v>
      </c>
      <c r="E676" s="89" t="s">
        <v>18816</v>
      </c>
      <c r="F676" s="93" t="s">
        <v>369</v>
      </c>
      <c r="G676" s="93" t="s">
        <v>369</v>
      </c>
      <c r="H676" s="93" t="s">
        <v>369</v>
      </c>
    </row>
    <row r="677" spans="1:8">
      <c r="A677" s="89" t="s">
        <v>8743</v>
      </c>
      <c r="B677" s="89">
        <v>100</v>
      </c>
      <c r="C677" s="89" t="s">
        <v>564</v>
      </c>
      <c r="D677" s="89" t="s">
        <v>7963</v>
      </c>
      <c r="E677" s="89" t="s">
        <v>18816</v>
      </c>
      <c r="F677" s="93" t="s">
        <v>369</v>
      </c>
      <c r="G677" s="93" t="s">
        <v>369</v>
      </c>
      <c r="H677" s="93" t="s">
        <v>369</v>
      </c>
    </row>
    <row r="678" spans="1:8">
      <c r="A678" s="99" t="s">
        <v>3031</v>
      </c>
      <c r="B678" s="89">
        <v>300</v>
      </c>
      <c r="C678" s="89" t="s">
        <v>361</v>
      </c>
      <c r="D678" s="89" t="s">
        <v>18232</v>
      </c>
      <c r="E678" s="89" t="s">
        <v>18817</v>
      </c>
      <c r="F678" s="93" t="s">
        <v>369</v>
      </c>
      <c r="G678" s="93" t="s">
        <v>369</v>
      </c>
      <c r="H678" s="93" t="s">
        <v>369</v>
      </c>
    </row>
    <row r="679" spans="1:8">
      <c r="A679" s="89" t="s">
        <v>8745</v>
      </c>
      <c r="B679" s="89">
        <v>500</v>
      </c>
      <c r="C679" s="89" t="s">
        <v>564</v>
      </c>
      <c r="D679" s="89" t="s">
        <v>7963</v>
      </c>
      <c r="E679" s="89" t="s">
        <v>18818</v>
      </c>
      <c r="F679" s="93" t="s">
        <v>369</v>
      </c>
      <c r="G679" s="93" t="s">
        <v>369</v>
      </c>
      <c r="H679" s="93" t="s">
        <v>369</v>
      </c>
    </row>
    <row r="680" spans="1:8">
      <c r="A680" s="89" t="s">
        <v>8747</v>
      </c>
      <c r="B680" s="89">
        <v>300</v>
      </c>
      <c r="C680" s="89" t="s">
        <v>564</v>
      </c>
      <c r="D680" s="89" t="s">
        <v>7963</v>
      </c>
      <c r="E680" s="89" t="s">
        <v>18819</v>
      </c>
      <c r="F680" s="93" t="s">
        <v>369</v>
      </c>
      <c r="G680" s="93" t="s">
        <v>369</v>
      </c>
      <c r="H680" s="93" t="s">
        <v>369</v>
      </c>
    </row>
    <row r="681" spans="1:8">
      <c r="A681" s="89" t="s">
        <v>3029</v>
      </c>
      <c r="B681" s="89">
        <v>100</v>
      </c>
      <c r="C681" s="89" t="s">
        <v>564</v>
      </c>
      <c r="D681" s="89" t="s">
        <v>18232</v>
      </c>
      <c r="E681" s="89" t="s">
        <v>18820</v>
      </c>
      <c r="F681" s="89">
        <v>825186</v>
      </c>
      <c r="G681" s="89">
        <v>21590</v>
      </c>
      <c r="H681" s="89">
        <v>0</v>
      </c>
    </row>
    <row r="682" spans="1:8">
      <c r="A682" s="89" t="s">
        <v>3027</v>
      </c>
      <c r="B682" s="89">
        <v>100</v>
      </c>
      <c r="C682" s="89" t="s">
        <v>564</v>
      </c>
      <c r="D682" s="89" t="s">
        <v>18232</v>
      </c>
      <c r="E682" s="89" t="s">
        <v>18821</v>
      </c>
      <c r="F682" s="89">
        <v>162906</v>
      </c>
      <c r="G682" s="89">
        <v>162906</v>
      </c>
      <c r="H682" s="89">
        <v>0</v>
      </c>
    </row>
    <row r="683" spans="1:8">
      <c r="A683" s="89" t="s">
        <v>8751</v>
      </c>
      <c r="B683" s="89">
        <v>300</v>
      </c>
      <c r="C683" s="89" t="s">
        <v>564</v>
      </c>
      <c r="D683" s="89" t="s">
        <v>7963</v>
      </c>
      <c r="E683" s="89" t="s">
        <v>18821</v>
      </c>
      <c r="F683" s="93" t="s">
        <v>369</v>
      </c>
      <c r="G683" s="93" t="s">
        <v>369</v>
      </c>
      <c r="H683" s="93" t="s">
        <v>369</v>
      </c>
    </row>
    <row r="684" spans="1:8">
      <c r="A684" s="89" t="s">
        <v>8753</v>
      </c>
      <c r="B684" s="89">
        <v>300</v>
      </c>
      <c r="C684" s="89" t="s">
        <v>564</v>
      </c>
      <c r="D684" s="89" t="s">
        <v>7963</v>
      </c>
      <c r="E684" s="89" t="s">
        <v>18822</v>
      </c>
      <c r="F684" s="93" t="s">
        <v>369</v>
      </c>
      <c r="G684" s="93" t="s">
        <v>369</v>
      </c>
      <c r="H684" s="93" t="s">
        <v>369</v>
      </c>
    </row>
    <row r="685" spans="1:8">
      <c r="A685" s="89" t="s">
        <v>8755</v>
      </c>
      <c r="B685" s="89">
        <v>300</v>
      </c>
      <c r="C685" s="89" t="s">
        <v>564</v>
      </c>
      <c r="D685" s="89" t="s">
        <v>7963</v>
      </c>
      <c r="E685" s="89" t="s">
        <v>18823</v>
      </c>
      <c r="F685" s="93" t="s">
        <v>369</v>
      </c>
      <c r="G685" s="93" t="s">
        <v>369</v>
      </c>
      <c r="H685" s="93" t="s">
        <v>369</v>
      </c>
    </row>
    <row r="686" spans="1:8">
      <c r="A686" s="89" t="s">
        <v>8757</v>
      </c>
      <c r="B686" s="89">
        <v>300</v>
      </c>
      <c r="C686" s="89" t="s">
        <v>361</v>
      </c>
      <c r="D686" s="89" t="s">
        <v>7963</v>
      </c>
      <c r="E686" s="89" t="s">
        <v>18824</v>
      </c>
      <c r="F686" s="93" t="s">
        <v>369</v>
      </c>
      <c r="G686" s="93" t="s">
        <v>369</v>
      </c>
      <c r="H686" s="93" t="s">
        <v>369</v>
      </c>
    </row>
    <row r="687" spans="1:8">
      <c r="A687" s="89" t="s">
        <v>8758</v>
      </c>
      <c r="B687" s="89">
        <v>500</v>
      </c>
      <c r="C687" s="89" t="s">
        <v>564</v>
      </c>
      <c r="D687" s="89" t="s">
        <v>7974</v>
      </c>
      <c r="E687" s="89" t="s">
        <v>18825</v>
      </c>
      <c r="F687" s="93" t="s">
        <v>369</v>
      </c>
      <c r="G687" s="93" t="s">
        <v>369</v>
      </c>
      <c r="H687" s="93" t="s">
        <v>369</v>
      </c>
    </row>
    <row r="688" spans="1:8">
      <c r="A688" s="89" t="s">
        <v>3025</v>
      </c>
      <c r="B688" s="89">
        <v>100</v>
      </c>
      <c r="C688" s="89" t="s">
        <v>564</v>
      </c>
      <c r="D688" s="89" t="s">
        <v>18232</v>
      </c>
      <c r="E688" s="89" t="s">
        <v>18826</v>
      </c>
      <c r="F688" s="89">
        <v>162906</v>
      </c>
      <c r="G688" s="89">
        <v>162906</v>
      </c>
      <c r="H688" s="89">
        <v>0</v>
      </c>
    </row>
    <row r="689" spans="1:8">
      <c r="A689" s="89" t="s">
        <v>8760</v>
      </c>
      <c r="B689" s="89">
        <v>300</v>
      </c>
      <c r="C689" s="89" t="s">
        <v>564</v>
      </c>
      <c r="D689" s="89" t="s">
        <v>7963</v>
      </c>
      <c r="E689" s="89" t="s">
        <v>18826</v>
      </c>
      <c r="F689" s="93" t="s">
        <v>369</v>
      </c>
      <c r="G689" s="93" t="s">
        <v>369</v>
      </c>
      <c r="H689" s="93" t="s">
        <v>369</v>
      </c>
    </row>
    <row r="690" spans="1:8">
      <c r="A690" s="89" t="s">
        <v>8762</v>
      </c>
      <c r="B690" s="89">
        <v>500</v>
      </c>
      <c r="C690" s="89" t="s">
        <v>564</v>
      </c>
      <c r="D690" s="89" t="s">
        <v>7963</v>
      </c>
      <c r="E690" s="89" t="s">
        <v>18827</v>
      </c>
      <c r="F690" s="93" t="s">
        <v>369</v>
      </c>
      <c r="G690" s="93" t="s">
        <v>369</v>
      </c>
      <c r="H690" s="93" t="s">
        <v>369</v>
      </c>
    </row>
    <row r="691" spans="1:8">
      <c r="A691" s="89" t="s">
        <v>8764</v>
      </c>
      <c r="B691" s="89">
        <v>300</v>
      </c>
      <c r="C691" s="89" t="s">
        <v>564</v>
      </c>
      <c r="D691" s="89" t="s">
        <v>7963</v>
      </c>
      <c r="E691" s="89" t="s">
        <v>18828</v>
      </c>
      <c r="F691" s="93" t="s">
        <v>369</v>
      </c>
      <c r="G691" s="93" t="s">
        <v>369</v>
      </c>
      <c r="H691" s="93" t="s">
        <v>369</v>
      </c>
    </row>
    <row r="692" spans="1:8">
      <c r="A692" s="89" t="s">
        <v>8766</v>
      </c>
      <c r="B692" s="89">
        <v>300</v>
      </c>
      <c r="C692" s="89" t="s">
        <v>564</v>
      </c>
      <c r="D692" s="89" t="s">
        <v>7963</v>
      </c>
      <c r="E692" s="89" t="s">
        <v>18829</v>
      </c>
      <c r="F692" s="93" t="s">
        <v>369</v>
      </c>
      <c r="G692" s="93" t="s">
        <v>369</v>
      </c>
      <c r="H692" s="93" t="s">
        <v>369</v>
      </c>
    </row>
    <row r="693" spans="1:8">
      <c r="A693" s="89" t="s">
        <v>3023</v>
      </c>
      <c r="B693" s="89">
        <v>1</v>
      </c>
      <c r="C693" s="89" t="s">
        <v>564</v>
      </c>
      <c r="D693" s="89" t="s">
        <v>7991</v>
      </c>
      <c r="E693" s="89" t="s">
        <v>18829</v>
      </c>
      <c r="F693" s="89">
        <v>162906</v>
      </c>
      <c r="G693" s="89">
        <v>162906</v>
      </c>
      <c r="H693" s="89">
        <v>0</v>
      </c>
    </row>
    <row r="694" spans="1:8">
      <c r="A694" s="89" t="s">
        <v>3021</v>
      </c>
      <c r="B694" s="89">
        <v>100</v>
      </c>
      <c r="C694" s="89" t="s">
        <v>564</v>
      </c>
      <c r="D694" s="89" t="s">
        <v>18232</v>
      </c>
      <c r="E694" s="89" t="s">
        <v>18830</v>
      </c>
      <c r="F694" s="89">
        <v>162906</v>
      </c>
      <c r="G694" s="89">
        <v>162906</v>
      </c>
      <c r="H694" s="89">
        <v>0</v>
      </c>
    </row>
    <row r="695" spans="1:8">
      <c r="A695" s="89" t="s">
        <v>8770</v>
      </c>
      <c r="B695" s="89">
        <v>1</v>
      </c>
      <c r="C695" s="89" t="s">
        <v>564</v>
      </c>
      <c r="D695" s="89" t="s">
        <v>7963</v>
      </c>
      <c r="E695" s="89" t="s">
        <v>18831</v>
      </c>
      <c r="F695" s="93" t="s">
        <v>369</v>
      </c>
      <c r="G695" s="93" t="s">
        <v>369</v>
      </c>
      <c r="H695" s="93" t="s">
        <v>369</v>
      </c>
    </row>
    <row r="696" spans="1:8">
      <c r="A696" s="89" t="s">
        <v>8772</v>
      </c>
      <c r="B696" s="89">
        <v>500</v>
      </c>
      <c r="C696" s="89" t="s">
        <v>361</v>
      </c>
      <c r="D696" s="89" t="s">
        <v>7963</v>
      </c>
      <c r="E696" s="89" t="s">
        <v>18832</v>
      </c>
      <c r="F696" s="93" t="s">
        <v>369</v>
      </c>
      <c r="G696" s="93" t="s">
        <v>369</v>
      </c>
      <c r="H696" s="93" t="s">
        <v>369</v>
      </c>
    </row>
    <row r="697" spans="1:8">
      <c r="A697" s="89" t="s">
        <v>3019</v>
      </c>
      <c r="B697" s="89">
        <v>1</v>
      </c>
      <c r="C697" s="89" t="s">
        <v>564</v>
      </c>
      <c r="D697" s="89" t="s">
        <v>7991</v>
      </c>
      <c r="E697" s="89" t="s">
        <v>18833</v>
      </c>
      <c r="F697" s="89">
        <v>162906</v>
      </c>
      <c r="G697" s="89">
        <v>162906</v>
      </c>
      <c r="H697" s="89">
        <v>0</v>
      </c>
    </row>
    <row r="698" spans="1:8">
      <c r="A698" s="89" t="s">
        <v>8774</v>
      </c>
      <c r="B698" s="89">
        <v>100</v>
      </c>
      <c r="C698" s="89" t="s">
        <v>564</v>
      </c>
      <c r="D698" s="89" t="s">
        <v>7963</v>
      </c>
      <c r="E698" s="89" t="s">
        <v>18833</v>
      </c>
      <c r="F698" s="93" t="s">
        <v>369</v>
      </c>
      <c r="G698" s="93" t="s">
        <v>369</v>
      </c>
      <c r="H698" s="93" t="s">
        <v>369</v>
      </c>
    </row>
    <row r="699" spans="1:8">
      <c r="A699" s="89" t="s">
        <v>3017</v>
      </c>
      <c r="B699" s="89">
        <v>2</v>
      </c>
      <c r="C699" s="89" t="s">
        <v>564</v>
      </c>
      <c r="D699" s="89" t="s">
        <v>7991</v>
      </c>
      <c r="E699" s="89" t="s">
        <v>18834</v>
      </c>
      <c r="F699" s="89">
        <v>162906</v>
      </c>
      <c r="G699" s="89">
        <v>162906</v>
      </c>
      <c r="H699" s="89">
        <v>0</v>
      </c>
    </row>
    <row r="700" spans="1:8">
      <c r="A700" s="89" t="s">
        <v>8777</v>
      </c>
      <c r="B700" s="89">
        <v>1</v>
      </c>
      <c r="C700" s="89" t="s">
        <v>564</v>
      </c>
      <c r="D700" s="89" t="s">
        <v>7963</v>
      </c>
      <c r="E700" s="89" t="s">
        <v>18835</v>
      </c>
      <c r="F700" s="93" t="s">
        <v>369</v>
      </c>
      <c r="G700" s="93" t="s">
        <v>369</v>
      </c>
      <c r="H700" s="93" t="s">
        <v>369</v>
      </c>
    </row>
    <row r="701" spans="1:8">
      <c r="A701" s="89" t="s">
        <v>8779</v>
      </c>
      <c r="B701" s="89">
        <v>500</v>
      </c>
      <c r="C701" s="89" t="s">
        <v>564</v>
      </c>
      <c r="D701" s="89" t="s">
        <v>7963</v>
      </c>
      <c r="E701" s="89" t="s">
        <v>18836</v>
      </c>
      <c r="F701" s="93" t="s">
        <v>369</v>
      </c>
      <c r="G701" s="93" t="s">
        <v>369</v>
      </c>
      <c r="H701" s="93" t="s">
        <v>369</v>
      </c>
    </row>
    <row r="702" spans="1:8">
      <c r="A702" s="89" t="s">
        <v>8781</v>
      </c>
      <c r="B702" s="89">
        <v>300</v>
      </c>
      <c r="C702" s="89" t="s">
        <v>564</v>
      </c>
      <c r="D702" s="89" t="s">
        <v>7963</v>
      </c>
      <c r="E702" s="89" t="s">
        <v>18837</v>
      </c>
      <c r="F702" s="93" t="s">
        <v>369</v>
      </c>
      <c r="G702" s="93" t="s">
        <v>369</v>
      </c>
      <c r="H702" s="93" t="s">
        <v>369</v>
      </c>
    </row>
    <row r="703" spans="1:8">
      <c r="A703" s="89" t="s">
        <v>3015</v>
      </c>
      <c r="B703" s="89">
        <v>10</v>
      </c>
      <c r="C703" s="89" t="s">
        <v>564</v>
      </c>
      <c r="D703" s="89" t="s">
        <v>18232</v>
      </c>
      <c r="E703" s="89" t="s">
        <v>18838</v>
      </c>
      <c r="F703" s="89">
        <v>162906</v>
      </c>
      <c r="G703" s="89">
        <v>162906</v>
      </c>
      <c r="H703" s="89">
        <v>0</v>
      </c>
    </row>
    <row r="704" spans="1:8">
      <c r="A704" s="89" t="s">
        <v>8784</v>
      </c>
      <c r="B704" s="89">
        <v>100</v>
      </c>
      <c r="C704" s="89" t="s">
        <v>361</v>
      </c>
      <c r="D704" s="89" t="s">
        <v>7963</v>
      </c>
      <c r="E704" s="89" t="s">
        <v>18839</v>
      </c>
      <c r="F704" s="93" t="s">
        <v>369</v>
      </c>
      <c r="G704" s="93" t="s">
        <v>369</v>
      </c>
      <c r="H704" s="93" t="s">
        <v>369</v>
      </c>
    </row>
    <row r="705" spans="1:8">
      <c r="A705" s="89" t="s">
        <v>8785</v>
      </c>
      <c r="B705" s="89">
        <v>1500</v>
      </c>
      <c r="C705" s="89" t="s">
        <v>564</v>
      </c>
      <c r="D705" s="89" t="s">
        <v>7963</v>
      </c>
      <c r="E705" s="89" t="s">
        <v>18840</v>
      </c>
      <c r="F705" s="93" t="s">
        <v>369</v>
      </c>
      <c r="G705" s="93" t="s">
        <v>369</v>
      </c>
      <c r="H705" s="93" t="s">
        <v>369</v>
      </c>
    </row>
    <row r="706" spans="1:8">
      <c r="A706" s="89" t="s">
        <v>8787</v>
      </c>
      <c r="B706" s="89">
        <v>1500</v>
      </c>
      <c r="C706" s="89" t="s">
        <v>564</v>
      </c>
      <c r="D706" s="89" t="s">
        <v>7963</v>
      </c>
      <c r="E706" s="89" t="s">
        <v>18841</v>
      </c>
      <c r="F706" s="93" t="s">
        <v>369</v>
      </c>
      <c r="G706" s="93" t="s">
        <v>369</v>
      </c>
      <c r="H706" s="93" t="s">
        <v>369</v>
      </c>
    </row>
    <row r="707" spans="1:8">
      <c r="A707" s="89" t="s">
        <v>8789</v>
      </c>
      <c r="B707" s="89">
        <v>300</v>
      </c>
      <c r="C707" s="89" t="s">
        <v>564</v>
      </c>
      <c r="D707" s="89" t="s">
        <v>7963</v>
      </c>
      <c r="E707" s="89" t="s">
        <v>18842</v>
      </c>
      <c r="F707" s="93" t="s">
        <v>369</v>
      </c>
      <c r="G707" s="93" t="s">
        <v>369</v>
      </c>
      <c r="H707" s="93" t="s">
        <v>369</v>
      </c>
    </row>
    <row r="708" spans="1:8">
      <c r="A708" s="89" t="s">
        <v>8791</v>
      </c>
      <c r="B708" s="89">
        <v>300</v>
      </c>
      <c r="C708" s="89" t="s">
        <v>564</v>
      </c>
      <c r="D708" s="89" t="s">
        <v>7963</v>
      </c>
      <c r="E708" s="89" t="s">
        <v>18843</v>
      </c>
      <c r="F708" s="93" t="s">
        <v>369</v>
      </c>
      <c r="G708" s="93" t="s">
        <v>369</v>
      </c>
      <c r="H708" s="93" t="s">
        <v>369</v>
      </c>
    </row>
    <row r="709" spans="1:8">
      <c r="A709" s="89" t="s">
        <v>8793</v>
      </c>
      <c r="B709" s="89">
        <v>300</v>
      </c>
      <c r="C709" s="89" t="s">
        <v>564</v>
      </c>
      <c r="D709" s="89" t="s">
        <v>7963</v>
      </c>
      <c r="E709" s="89" t="s">
        <v>18843</v>
      </c>
      <c r="F709" s="93" t="s">
        <v>369</v>
      </c>
      <c r="G709" s="93" t="s">
        <v>369</v>
      </c>
      <c r="H709" s="93" t="s">
        <v>369</v>
      </c>
    </row>
    <row r="710" spans="1:8">
      <c r="A710" s="89" t="s">
        <v>8795</v>
      </c>
      <c r="B710" s="89">
        <v>500</v>
      </c>
      <c r="C710" s="89" t="s">
        <v>564</v>
      </c>
      <c r="D710" s="89" t="s">
        <v>7963</v>
      </c>
      <c r="E710" s="89" t="s">
        <v>18844</v>
      </c>
      <c r="F710" s="93" t="s">
        <v>369</v>
      </c>
      <c r="G710" s="93" t="s">
        <v>369</v>
      </c>
      <c r="H710" s="93" t="s">
        <v>369</v>
      </c>
    </row>
    <row r="711" spans="1:8">
      <c r="A711" s="89" t="s">
        <v>8797</v>
      </c>
      <c r="B711" s="89">
        <v>500</v>
      </c>
      <c r="C711" s="89" t="s">
        <v>564</v>
      </c>
      <c r="D711" s="89" t="s">
        <v>7963</v>
      </c>
      <c r="E711" s="89" t="s">
        <v>18845</v>
      </c>
      <c r="F711" s="93" t="s">
        <v>369</v>
      </c>
      <c r="G711" s="93" t="s">
        <v>369</v>
      </c>
      <c r="H711" s="93" t="s">
        <v>369</v>
      </c>
    </row>
    <row r="712" spans="1:8">
      <c r="A712" s="89" t="s">
        <v>8799</v>
      </c>
      <c r="B712" s="89">
        <v>500</v>
      </c>
      <c r="C712" s="89" t="s">
        <v>564</v>
      </c>
      <c r="D712" s="89" t="s">
        <v>7963</v>
      </c>
      <c r="E712" s="89" t="s">
        <v>18846</v>
      </c>
      <c r="F712" s="93" t="s">
        <v>369</v>
      </c>
      <c r="G712" s="93" t="s">
        <v>369</v>
      </c>
      <c r="H712" s="93" t="s">
        <v>369</v>
      </c>
    </row>
    <row r="713" spans="1:8">
      <c r="A713" s="89" t="s">
        <v>8801</v>
      </c>
      <c r="B713" s="89">
        <v>500</v>
      </c>
      <c r="C713" s="89" t="s">
        <v>564</v>
      </c>
      <c r="D713" s="89" t="s">
        <v>7963</v>
      </c>
      <c r="E713" s="89" t="s">
        <v>18846</v>
      </c>
      <c r="F713" s="93" t="s">
        <v>369</v>
      </c>
      <c r="G713" s="93" t="s">
        <v>369</v>
      </c>
      <c r="H713" s="93" t="s">
        <v>369</v>
      </c>
    </row>
    <row r="714" spans="1:8">
      <c r="A714" s="89" t="s">
        <v>8803</v>
      </c>
      <c r="B714" s="89">
        <v>500</v>
      </c>
      <c r="C714" s="89" t="s">
        <v>564</v>
      </c>
      <c r="D714" s="89" t="s">
        <v>7963</v>
      </c>
      <c r="E714" s="89" t="s">
        <v>18847</v>
      </c>
      <c r="F714" s="93" t="s">
        <v>369</v>
      </c>
      <c r="G714" s="93" t="s">
        <v>369</v>
      </c>
      <c r="H714" s="93" t="s">
        <v>369</v>
      </c>
    </row>
    <row r="715" spans="1:8">
      <c r="A715" s="89" t="s">
        <v>8805</v>
      </c>
      <c r="B715" s="89">
        <v>500</v>
      </c>
      <c r="C715" s="89" t="s">
        <v>564</v>
      </c>
      <c r="D715" s="89" t="s">
        <v>7963</v>
      </c>
      <c r="E715" s="89" t="s">
        <v>18848</v>
      </c>
      <c r="F715" s="93" t="s">
        <v>369</v>
      </c>
      <c r="G715" s="93" t="s">
        <v>369</v>
      </c>
      <c r="H715" s="93" t="s">
        <v>369</v>
      </c>
    </row>
    <row r="716" spans="1:8">
      <c r="A716" s="89" t="s">
        <v>8807</v>
      </c>
      <c r="B716" s="89">
        <v>500</v>
      </c>
      <c r="C716" s="89" t="s">
        <v>361</v>
      </c>
      <c r="D716" s="89" t="s">
        <v>7963</v>
      </c>
      <c r="E716" s="89" t="s">
        <v>18849</v>
      </c>
      <c r="F716" s="93" t="s">
        <v>369</v>
      </c>
      <c r="G716" s="93" t="s">
        <v>369</v>
      </c>
      <c r="H716" s="93" t="s">
        <v>369</v>
      </c>
    </row>
    <row r="717" spans="1:8">
      <c r="A717" s="89" t="s">
        <v>8808</v>
      </c>
      <c r="B717" s="89">
        <v>1</v>
      </c>
      <c r="C717" s="89" t="s">
        <v>564</v>
      </c>
      <c r="D717" s="89" t="s">
        <v>7963</v>
      </c>
      <c r="E717" s="89" t="s">
        <v>18850</v>
      </c>
      <c r="F717" s="93" t="s">
        <v>369</v>
      </c>
      <c r="G717" s="93" t="s">
        <v>369</v>
      </c>
      <c r="H717" s="93" t="s">
        <v>369</v>
      </c>
    </row>
    <row r="718" spans="1:8">
      <c r="A718" s="89" t="s">
        <v>3013</v>
      </c>
      <c r="B718" s="89">
        <v>1</v>
      </c>
      <c r="C718" s="89" t="s">
        <v>361</v>
      </c>
      <c r="D718" s="89" t="s">
        <v>18232</v>
      </c>
      <c r="E718" s="89" t="s">
        <v>18850</v>
      </c>
      <c r="F718" s="93" t="s">
        <v>369</v>
      </c>
      <c r="G718" s="93" t="s">
        <v>369</v>
      </c>
      <c r="H718" s="93" t="s">
        <v>369</v>
      </c>
    </row>
    <row r="719" spans="1:8">
      <c r="A719" s="89" t="s">
        <v>8810</v>
      </c>
      <c r="B719" s="89">
        <v>300</v>
      </c>
      <c r="C719" s="89" t="s">
        <v>564</v>
      </c>
      <c r="D719" s="89" t="s">
        <v>7963</v>
      </c>
      <c r="E719" s="89" t="s">
        <v>18851</v>
      </c>
      <c r="F719" s="93" t="s">
        <v>369</v>
      </c>
      <c r="G719" s="93" t="s">
        <v>369</v>
      </c>
      <c r="H719" s="93" t="s">
        <v>369</v>
      </c>
    </row>
    <row r="720" spans="1:8">
      <c r="A720" s="89" t="s">
        <v>8812</v>
      </c>
      <c r="B720" s="89">
        <v>800</v>
      </c>
      <c r="C720" s="89" t="s">
        <v>564</v>
      </c>
      <c r="D720" s="89" t="s">
        <v>7963</v>
      </c>
      <c r="E720" s="89" t="s">
        <v>18851</v>
      </c>
      <c r="F720" s="93" t="s">
        <v>369</v>
      </c>
      <c r="G720" s="93" t="s">
        <v>369</v>
      </c>
      <c r="H720" s="93" t="s">
        <v>369</v>
      </c>
    </row>
    <row r="721" spans="1:8">
      <c r="A721" s="89" t="s">
        <v>8814</v>
      </c>
      <c r="B721" s="89">
        <v>500</v>
      </c>
      <c r="C721" s="89" t="s">
        <v>564</v>
      </c>
      <c r="D721" s="89" t="s">
        <v>7963</v>
      </c>
      <c r="E721" s="89" t="s">
        <v>18852</v>
      </c>
      <c r="F721" s="93" t="s">
        <v>369</v>
      </c>
      <c r="G721" s="93" t="s">
        <v>369</v>
      </c>
      <c r="H721" s="93" t="s">
        <v>369</v>
      </c>
    </row>
    <row r="722" spans="1:8">
      <c r="A722" s="89" t="s">
        <v>3011</v>
      </c>
      <c r="B722" s="89">
        <v>300</v>
      </c>
      <c r="C722" s="89" t="s">
        <v>564</v>
      </c>
      <c r="D722" s="89" t="s">
        <v>18232</v>
      </c>
      <c r="E722" s="89" t="s">
        <v>18853</v>
      </c>
      <c r="F722" s="89">
        <v>147502</v>
      </c>
      <c r="G722" s="89">
        <v>1091352</v>
      </c>
      <c r="H722" s="89">
        <v>0</v>
      </c>
    </row>
    <row r="723" spans="1:8">
      <c r="A723" s="89" t="s">
        <v>8817</v>
      </c>
      <c r="B723" s="89">
        <v>100</v>
      </c>
      <c r="C723" s="89" t="s">
        <v>564</v>
      </c>
      <c r="D723" s="89" t="s">
        <v>7963</v>
      </c>
      <c r="E723" s="89" t="s">
        <v>18854</v>
      </c>
      <c r="F723" s="93" t="s">
        <v>369</v>
      </c>
      <c r="G723" s="93" t="s">
        <v>369</v>
      </c>
      <c r="H723" s="93" t="s">
        <v>369</v>
      </c>
    </row>
    <row r="724" spans="1:8">
      <c r="A724" s="89" t="s">
        <v>8819</v>
      </c>
      <c r="B724" s="89">
        <v>100</v>
      </c>
      <c r="C724" s="89" t="s">
        <v>564</v>
      </c>
      <c r="D724" s="89" t="s">
        <v>7963</v>
      </c>
      <c r="E724" s="89" t="s">
        <v>18855</v>
      </c>
      <c r="F724" s="93" t="s">
        <v>369</v>
      </c>
      <c r="G724" s="93" t="s">
        <v>369</v>
      </c>
      <c r="H724" s="93" t="s">
        <v>369</v>
      </c>
    </row>
    <row r="725" spans="1:8">
      <c r="A725" s="89" t="s">
        <v>3009</v>
      </c>
      <c r="B725" s="89">
        <v>100</v>
      </c>
      <c r="C725" s="89" t="s">
        <v>564</v>
      </c>
      <c r="D725" s="89" t="s">
        <v>18232</v>
      </c>
      <c r="E725" s="89" t="s">
        <v>18855</v>
      </c>
      <c r="F725" s="89">
        <v>825186</v>
      </c>
      <c r="G725" s="89">
        <v>296783</v>
      </c>
      <c r="H725" s="89">
        <v>0</v>
      </c>
    </row>
    <row r="726" spans="1:8">
      <c r="A726" s="89" t="s">
        <v>3006</v>
      </c>
      <c r="B726" s="89">
        <v>100</v>
      </c>
      <c r="C726" s="89" t="s">
        <v>564</v>
      </c>
      <c r="D726" s="89" t="s">
        <v>18232</v>
      </c>
      <c r="E726" s="89" t="s">
        <v>18856</v>
      </c>
      <c r="F726" s="89">
        <v>825186</v>
      </c>
      <c r="G726" s="89">
        <v>296783</v>
      </c>
      <c r="H726" s="89">
        <v>0</v>
      </c>
    </row>
    <row r="727" spans="1:8">
      <c r="A727" s="89" t="s">
        <v>4166</v>
      </c>
      <c r="B727" s="89">
        <v>500</v>
      </c>
      <c r="C727" s="89" t="s">
        <v>564</v>
      </c>
      <c r="D727" s="89" t="s">
        <v>18232</v>
      </c>
      <c r="E727" s="89" t="s">
        <v>18857</v>
      </c>
      <c r="F727" s="89">
        <v>90361</v>
      </c>
      <c r="G727" s="89">
        <v>282718</v>
      </c>
      <c r="H727" s="89">
        <v>0</v>
      </c>
    </row>
    <row r="728" spans="1:8">
      <c r="A728" s="89" t="s">
        <v>8824</v>
      </c>
      <c r="B728" s="89">
        <v>500</v>
      </c>
      <c r="C728" s="89" t="s">
        <v>564</v>
      </c>
      <c r="D728" s="89" t="s">
        <v>7963</v>
      </c>
      <c r="E728" s="89" t="s">
        <v>18858</v>
      </c>
      <c r="F728" s="93" t="s">
        <v>369</v>
      </c>
      <c r="G728" s="93" t="s">
        <v>369</v>
      </c>
      <c r="H728" s="93" t="s">
        <v>369</v>
      </c>
    </row>
    <row r="729" spans="1:8">
      <c r="A729" s="89" t="s">
        <v>8826</v>
      </c>
      <c r="B729" s="89">
        <v>300</v>
      </c>
      <c r="C729" s="89" t="s">
        <v>564</v>
      </c>
      <c r="D729" s="89" t="s">
        <v>7963</v>
      </c>
      <c r="E729" s="89" t="s">
        <v>18859</v>
      </c>
      <c r="F729" s="93" t="s">
        <v>369</v>
      </c>
      <c r="G729" s="93" t="s">
        <v>369</v>
      </c>
      <c r="H729" s="93" t="s">
        <v>369</v>
      </c>
    </row>
    <row r="730" spans="1:8">
      <c r="A730" s="89" t="s">
        <v>8828</v>
      </c>
      <c r="B730" s="89">
        <v>300</v>
      </c>
      <c r="C730" s="89" t="s">
        <v>564</v>
      </c>
      <c r="D730" s="89" t="s">
        <v>7963</v>
      </c>
      <c r="E730" s="89" t="s">
        <v>18860</v>
      </c>
      <c r="F730" s="93" t="s">
        <v>369</v>
      </c>
      <c r="G730" s="93" t="s">
        <v>369</v>
      </c>
      <c r="H730" s="93" t="s">
        <v>369</v>
      </c>
    </row>
    <row r="731" spans="1:8">
      <c r="A731" s="89" t="s">
        <v>8830</v>
      </c>
      <c r="B731" s="89">
        <v>500</v>
      </c>
      <c r="C731" s="89" t="s">
        <v>564</v>
      </c>
      <c r="D731" s="89" t="s">
        <v>7963</v>
      </c>
      <c r="E731" s="89" t="s">
        <v>18861</v>
      </c>
      <c r="F731" s="93" t="s">
        <v>369</v>
      </c>
      <c r="G731" s="93" t="s">
        <v>369</v>
      </c>
      <c r="H731" s="93" t="s">
        <v>369</v>
      </c>
    </row>
    <row r="732" spans="1:8">
      <c r="A732" s="89" t="s">
        <v>8832</v>
      </c>
      <c r="B732" s="89">
        <v>500</v>
      </c>
      <c r="C732" s="89" t="s">
        <v>564</v>
      </c>
      <c r="D732" s="89" t="s">
        <v>7963</v>
      </c>
      <c r="E732" s="89" t="s">
        <v>18862</v>
      </c>
      <c r="F732" s="93" t="s">
        <v>369</v>
      </c>
      <c r="G732" s="93" t="s">
        <v>369</v>
      </c>
      <c r="H732" s="93" t="s">
        <v>369</v>
      </c>
    </row>
    <row r="733" spans="1:8">
      <c r="A733" s="89" t="s">
        <v>8834</v>
      </c>
      <c r="B733" s="89">
        <v>500</v>
      </c>
      <c r="C733" s="89" t="s">
        <v>564</v>
      </c>
      <c r="D733" s="89" t="s">
        <v>7963</v>
      </c>
      <c r="E733" s="89" t="s">
        <v>18862</v>
      </c>
      <c r="F733" s="93" t="s">
        <v>369</v>
      </c>
      <c r="G733" s="93" t="s">
        <v>369</v>
      </c>
      <c r="H733" s="93" t="s">
        <v>369</v>
      </c>
    </row>
    <row r="734" spans="1:8">
      <c r="A734" s="89" t="s">
        <v>8836</v>
      </c>
      <c r="B734" s="89">
        <v>500</v>
      </c>
      <c r="C734" s="89" t="s">
        <v>564</v>
      </c>
      <c r="D734" s="89" t="s">
        <v>7963</v>
      </c>
      <c r="E734" s="89" t="s">
        <v>18863</v>
      </c>
      <c r="F734" s="93" t="s">
        <v>369</v>
      </c>
      <c r="G734" s="93" t="s">
        <v>369</v>
      </c>
      <c r="H734" s="93" t="s">
        <v>369</v>
      </c>
    </row>
    <row r="735" spans="1:8">
      <c r="A735" s="89" t="s">
        <v>3000</v>
      </c>
      <c r="B735" s="89">
        <v>2000</v>
      </c>
      <c r="C735" s="89" t="s">
        <v>361</v>
      </c>
      <c r="D735" s="89" t="s">
        <v>18232</v>
      </c>
      <c r="E735" s="89" t="s">
        <v>18864</v>
      </c>
      <c r="F735" s="93" t="s">
        <v>369</v>
      </c>
      <c r="G735" s="93" t="s">
        <v>369</v>
      </c>
      <c r="H735" s="93" t="s">
        <v>369</v>
      </c>
    </row>
    <row r="736" spans="1:8">
      <c r="A736" s="89" t="s">
        <v>8838</v>
      </c>
      <c r="B736" s="89">
        <v>300</v>
      </c>
      <c r="C736" s="89" t="s">
        <v>564</v>
      </c>
      <c r="D736" s="89" t="s">
        <v>7963</v>
      </c>
      <c r="E736" s="89" t="s">
        <v>18865</v>
      </c>
      <c r="F736" s="93" t="s">
        <v>369</v>
      </c>
      <c r="G736" s="93" t="s">
        <v>369</v>
      </c>
      <c r="H736" s="93" t="s">
        <v>369</v>
      </c>
    </row>
    <row r="737" spans="1:8">
      <c r="A737" s="89" t="s">
        <v>8840</v>
      </c>
      <c r="B737" s="89">
        <v>300</v>
      </c>
      <c r="C737" s="89" t="s">
        <v>564</v>
      </c>
      <c r="D737" s="89" t="s">
        <v>7963</v>
      </c>
      <c r="E737" s="89" t="s">
        <v>18866</v>
      </c>
      <c r="F737" s="93" t="s">
        <v>369</v>
      </c>
      <c r="G737" s="93" t="s">
        <v>369</v>
      </c>
      <c r="H737" s="93" t="s">
        <v>369</v>
      </c>
    </row>
    <row r="738" spans="1:8">
      <c r="A738" s="89" t="s">
        <v>8842</v>
      </c>
      <c r="B738" s="89">
        <v>1000</v>
      </c>
      <c r="C738" s="89" t="s">
        <v>564</v>
      </c>
      <c r="D738" s="89" t="s">
        <v>7963</v>
      </c>
      <c r="E738" s="89" t="s">
        <v>18867</v>
      </c>
      <c r="F738" s="93" t="s">
        <v>369</v>
      </c>
      <c r="G738" s="93" t="s">
        <v>369</v>
      </c>
      <c r="H738" s="93" t="s">
        <v>369</v>
      </c>
    </row>
    <row r="739" spans="1:8">
      <c r="A739" s="89" t="s">
        <v>8844</v>
      </c>
      <c r="B739" s="89">
        <v>1000</v>
      </c>
      <c r="C739" s="89" t="s">
        <v>361</v>
      </c>
      <c r="D739" s="89" t="s">
        <v>7963</v>
      </c>
      <c r="E739" s="89" t="s">
        <v>18868</v>
      </c>
      <c r="F739" s="93" t="s">
        <v>369</v>
      </c>
      <c r="G739" s="93" t="s">
        <v>369</v>
      </c>
      <c r="H739" s="93" t="s">
        <v>369</v>
      </c>
    </row>
    <row r="740" spans="1:8">
      <c r="A740" s="89" t="s">
        <v>8845</v>
      </c>
      <c r="B740" s="89">
        <v>300</v>
      </c>
      <c r="C740" s="89" t="s">
        <v>564</v>
      </c>
      <c r="D740" s="89" t="s">
        <v>7963</v>
      </c>
      <c r="E740" s="89" t="s">
        <v>18869</v>
      </c>
      <c r="F740" s="93" t="s">
        <v>369</v>
      </c>
      <c r="G740" s="93" t="s">
        <v>369</v>
      </c>
      <c r="H740" s="93" t="s">
        <v>369</v>
      </c>
    </row>
    <row r="741" spans="1:8">
      <c r="A741" s="89" t="s">
        <v>8847</v>
      </c>
      <c r="B741" s="89">
        <v>300</v>
      </c>
      <c r="C741" s="89" t="s">
        <v>564</v>
      </c>
      <c r="D741" s="89" t="s">
        <v>7963</v>
      </c>
      <c r="E741" s="89" t="s">
        <v>18870</v>
      </c>
      <c r="F741" s="93" t="s">
        <v>369</v>
      </c>
      <c r="G741" s="93" t="s">
        <v>369</v>
      </c>
      <c r="H741" s="93" t="s">
        <v>369</v>
      </c>
    </row>
    <row r="742" spans="1:8">
      <c r="A742" s="89" t="s">
        <v>8849</v>
      </c>
      <c r="B742" s="89">
        <v>100</v>
      </c>
      <c r="C742" s="89" t="s">
        <v>564</v>
      </c>
      <c r="D742" s="89" t="s">
        <v>7963</v>
      </c>
      <c r="E742" s="89" t="s">
        <v>18871</v>
      </c>
      <c r="F742" s="93" t="s">
        <v>369</v>
      </c>
      <c r="G742" s="93" t="s">
        <v>369</v>
      </c>
      <c r="H742" s="93" t="s">
        <v>369</v>
      </c>
    </row>
    <row r="743" spans="1:8">
      <c r="A743" s="89" t="s">
        <v>8851</v>
      </c>
      <c r="B743" s="89">
        <v>1000</v>
      </c>
      <c r="C743" s="89" t="s">
        <v>361</v>
      </c>
      <c r="D743" s="89" t="s">
        <v>7963</v>
      </c>
      <c r="E743" s="89" t="s">
        <v>18872</v>
      </c>
      <c r="F743" s="93" t="s">
        <v>369</v>
      </c>
      <c r="G743" s="93" t="s">
        <v>369</v>
      </c>
      <c r="H743" s="93" t="s">
        <v>369</v>
      </c>
    </row>
    <row r="744" spans="1:8">
      <c r="A744" s="89" t="s">
        <v>2995</v>
      </c>
      <c r="B744" s="89">
        <v>1000</v>
      </c>
      <c r="C744" s="89" t="s">
        <v>564</v>
      </c>
      <c r="D744" s="89" t="s">
        <v>18232</v>
      </c>
      <c r="E744" s="89" t="s">
        <v>18873</v>
      </c>
      <c r="F744" s="89">
        <v>231060</v>
      </c>
      <c r="G744" s="89">
        <v>1091356</v>
      </c>
      <c r="H744" s="89">
        <v>0</v>
      </c>
    </row>
    <row r="745" spans="1:8">
      <c r="A745" s="89" t="s">
        <v>2993</v>
      </c>
      <c r="B745" s="89">
        <v>300</v>
      </c>
      <c r="C745" s="89" t="s">
        <v>564</v>
      </c>
      <c r="D745" s="89" t="s">
        <v>18232</v>
      </c>
      <c r="E745" s="89" t="s">
        <v>18873</v>
      </c>
      <c r="F745" s="89">
        <v>204873</v>
      </c>
      <c r="G745" s="89">
        <v>1091356</v>
      </c>
      <c r="H745" s="89">
        <v>0</v>
      </c>
    </row>
    <row r="746" spans="1:8">
      <c r="A746" s="89" t="s">
        <v>2991</v>
      </c>
      <c r="B746" s="89">
        <v>1000</v>
      </c>
      <c r="C746" s="89" t="s">
        <v>361</v>
      </c>
      <c r="D746" s="89" t="s">
        <v>18232</v>
      </c>
      <c r="E746" s="89" t="s">
        <v>18874</v>
      </c>
      <c r="F746" s="93" t="s">
        <v>369</v>
      </c>
      <c r="G746" s="93" t="s">
        <v>369</v>
      </c>
      <c r="H746" s="93" t="s">
        <v>369</v>
      </c>
    </row>
    <row r="747" spans="1:8">
      <c r="A747" s="89" t="s">
        <v>2989</v>
      </c>
      <c r="B747" s="89">
        <v>1000</v>
      </c>
      <c r="C747" s="89" t="s">
        <v>361</v>
      </c>
      <c r="D747" s="89" t="s">
        <v>18232</v>
      </c>
      <c r="E747" s="89" t="s">
        <v>18875</v>
      </c>
      <c r="F747" s="93" t="s">
        <v>369</v>
      </c>
      <c r="G747" s="93" t="s">
        <v>369</v>
      </c>
      <c r="H747" s="93" t="s">
        <v>369</v>
      </c>
    </row>
    <row r="748" spans="1:8">
      <c r="A748" s="89" t="s">
        <v>8854</v>
      </c>
      <c r="B748" s="89">
        <v>2000</v>
      </c>
      <c r="C748" s="89" t="s">
        <v>564</v>
      </c>
      <c r="D748" s="89" t="s">
        <v>7963</v>
      </c>
      <c r="E748" s="89" t="s">
        <v>18876</v>
      </c>
      <c r="F748" s="93" t="s">
        <v>369</v>
      </c>
      <c r="G748" s="93" t="s">
        <v>369</v>
      </c>
      <c r="H748" s="93" t="s">
        <v>369</v>
      </c>
    </row>
    <row r="749" spans="1:8">
      <c r="A749" s="89" t="s">
        <v>2987</v>
      </c>
      <c r="B749" s="89">
        <v>500</v>
      </c>
      <c r="C749" s="89" t="s">
        <v>361</v>
      </c>
      <c r="D749" s="89" t="s">
        <v>18232</v>
      </c>
      <c r="E749" s="89" t="s">
        <v>18877</v>
      </c>
      <c r="F749" s="93" t="s">
        <v>369</v>
      </c>
      <c r="G749" s="93" t="s">
        <v>369</v>
      </c>
      <c r="H749" s="93" t="s">
        <v>369</v>
      </c>
    </row>
    <row r="750" spans="1:8">
      <c r="A750" s="89" t="s">
        <v>2985</v>
      </c>
      <c r="B750" s="89">
        <v>2000</v>
      </c>
      <c r="C750" s="89" t="s">
        <v>564</v>
      </c>
      <c r="D750" s="89" t="s">
        <v>18232</v>
      </c>
      <c r="E750" s="89" t="s">
        <v>18878</v>
      </c>
      <c r="F750" s="89">
        <v>798</v>
      </c>
      <c r="G750" s="89">
        <v>21590</v>
      </c>
      <c r="H750" s="89">
        <v>0</v>
      </c>
    </row>
    <row r="751" spans="1:8">
      <c r="A751" s="89" t="s">
        <v>2983</v>
      </c>
      <c r="B751" s="89">
        <v>2000</v>
      </c>
      <c r="C751" s="89" t="s">
        <v>361</v>
      </c>
      <c r="D751" s="89" t="s">
        <v>18232</v>
      </c>
      <c r="E751" s="89" t="s">
        <v>18879</v>
      </c>
      <c r="F751" s="93" t="s">
        <v>369</v>
      </c>
      <c r="G751" s="93" t="s">
        <v>369</v>
      </c>
      <c r="H751" s="93" t="s">
        <v>369</v>
      </c>
    </row>
    <row r="752" spans="1:8">
      <c r="A752" s="89" t="s">
        <v>2981</v>
      </c>
      <c r="B752" s="89">
        <v>1000</v>
      </c>
      <c r="C752" s="89" t="s">
        <v>361</v>
      </c>
      <c r="D752" s="89" t="s">
        <v>18232</v>
      </c>
      <c r="E752" s="89" t="s">
        <v>18880</v>
      </c>
      <c r="F752" s="93" t="s">
        <v>369</v>
      </c>
      <c r="G752" s="93" t="s">
        <v>369</v>
      </c>
      <c r="H752" s="93" t="s">
        <v>369</v>
      </c>
    </row>
    <row r="753" spans="1:8">
      <c r="A753" s="89" t="s">
        <v>8857</v>
      </c>
      <c r="B753" s="89">
        <v>500</v>
      </c>
      <c r="C753" s="89" t="s">
        <v>564</v>
      </c>
      <c r="D753" s="89" t="s">
        <v>7963</v>
      </c>
      <c r="E753" s="89" t="s">
        <v>18881</v>
      </c>
      <c r="F753" s="93" t="s">
        <v>369</v>
      </c>
      <c r="G753" s="93" t="s">
        <v>369</v>
      </c>
      <c r="H753" s="93" t="s">
        <v>369</v>
      </c>
    </row>
    <row r="754" spans="1:8">
      <c r="A754" s="89" t="s">
        <v>8859</v>
      </c>
      <c r="B754" s="89">
        <v>1000</v>
      </c>
      <c r="C754" s="89" t="s">
        <v>564</v>
      </c>
      <c r="D754" s="89" t="s">
        <v>7963</v>
      </c>
      <c r="E754" s="89" t="s">
        <v>18882</v>
      </c>
      <c r="F754" s="93" t="s">
        <v>369</v>
      </c>
      <c r="G754" s="93" t="s">
        <v>369</v>
      </c>
      <c r="H754" s="93" t="s">
        <v>369</v>
      </c>
    </row>
    <row r="755" spans="1:8">
      <c r="A755" s="89" t="s">
        <v>8861</v>
      </c>
      <c r="B755" s="89">
        <v>1000</v>
      </c>
      <c r="C755" s="89" t="s">
        <v>361</v>
      </c>
      <c r="D755" s="89" t="s">
        <v>7963</v>
      </c>
      <c r="E755" s="89" t="s">
        <v>18882</v>
      </c>
      <c r="F755" s="93" t="s">
        <v>369</v>
      </c>
      <c r="G755" s="93" t="s">
        <v>369</v>
      </c>
      <c r="H755" s="93" t="s">
        <v>369</v>
      </c>
    </row>
    <row r="756" spans="1:8">
      <c r="A756" s="89" t="s">
        <v>2979</v>
      </c>
      <c r="B756" s="89">
        <v>2000</v>
      </c>
      <c r="C756" s="89" t="s">
        <v>564</v>
      </c>
      <c r="D756" s="89" t="s">
        <v>18232</v>
      </c>
      <c r="E756" s="89" t="s">
        <v>18883</v>
      </c>
      <c r="F756" s="89">
        <v>887</v>
      </c>
      <c r="G756" s="89">
        <v>105886</v>
      </c>
      <c r="H756" s="89">
        <v>0</v>
      </c>
    </row>
    <row r="757" spans="1:8">
      <c r="A757" s="89" t="s">
        <v>2977</v>
      </c>
      <c r="B757" s="89">
        <v>1000</v>
      </c>
      <c r="C757" s="89" t="s">
        <v>361</v>
      </c>
      <c r="D757" s="89" t="s">
        <v>18232</v>
      </c>
      <c r="E757" s="89" t="s">
        <v>18884</v>
      </c>
      <c r="F757" s="93" t="s">
        <v>369</v>
      </c>
      <c r="G757" s="93" t="s">
        <v>369</v>
      </c>
      <c r="H757" s="93" t="s">
        <v>369</v>
      </c>
    </row>
    <row r="758" spans="1:8">
      <c r="A758" s="89" t="s">
        <v>8863</v>
      </c>
      <c r="B758" s="89">
        <v>1000</v>
      </c>
      <c r="C758" s="89" t="s">
        <v>564</v>
      </c>
      <c r="D758" s="89" t="s">
        <v>7963</v>
      </c>
      <c r="E758" s="89" t="s">
        <v>18885</v>
      </c>
      <c r="F758" s="93" t="s">
        <v>369</v>
      </c>
      <c r="G758" s="93" t="s">
        <v>369</v>
      </c>
      <c r="H758" s="93" t="s">
        <v>369</v>
      </c>
    </row>
    <row r="759" spans="1:8">
      <c r="A759" s="89" t="s">
        <v>8865</v>
      </c>
      <c r="B759" s="89">
        <v>1000</v>
      </c>
      <c r="C759" s="89" t="s">
        <v>361</v>
      </c>
      <c r="D759" s="89" t="s">
        <v>7963</v>
      </c>
      <c r="E759" s="89" t="s">
        <v>18885</v>
      </c>
      <c r="F759" s="93" t="s">
        <v>369</v>
      </c>
      <c r="G759" s="93" t="s">
        <v>369</v>
      </c>
      <c r="H759" s="93" t="s">
        <v>369</v>
      </c>
    </row>
    <row r="760" spans="1:8">
      <c r="A760" s="89" t="s">
        <v>2975</v>
      </c>
      <c r="B760" s="89">
        <v>1000</v>
      </c>
      <c r="C760" s="89" t="s">
        <v>361</v>
      </c>
      <c r="D760" s="89" t="s">
        <v>18232</v>
      </c>
      <c r="E760" s="89" t="s">
        <v>18886</v>
      </c>
      <c r="F760" s="93" t="s">
        <v>369</v>
      </c>
      <c r="G760" s="93" t="s">
        <v>369</v>
      </c>
      <c r="H760" s="93" t="s">
        <v>369</v>
      </c>
    </row>
    <row r="761" spans="1:8">
      <c r="A761" s="89" t="s">
        <v>8866</v>
      </c>
      <c r="B761" s="89">
        <v>3000</v>
      </c>
      <c r="C761" s="89" t="s">
        <v>361</v>
      </c>
      <c r="D761" s="89" t="s">
        <v>7963</v>
      </c>
      <c r="E761" s="89" t="s">
        <v>18887</v>
      </c>
      <c r="F761" s="93" t="s">
        <v>369</v>
      </c>
      <c r="G761" s="93" t="s">
        <v>369</v>
      </c>
      <c r="H761" s="93" t="s">
        <v>369</v>
      </c>
    </row>
    <row r="762" spans="1:8">
      <c r="A762" s="89" t="s">
        <v>8867</v>
      </c>
      <c r="B762" s="89">
        <v>100</v>
      </c>
      <c r="C762" s="89" t="s">
        <v>564</v>
      </c>
      <c r="D762" s="89" t="s">
        <v>7974</v>
      </c>
      <c r="E762" s="89" t="s">
        <v>18888</v>
      </c>
      <c r="F762" s="93" t="s">
        <v>369</v>
      </c>
      <c r="G762" s="93" t="s">
        <v>369</v>
      </c>
      <c r="H762" s="93" t="s">
        <v>369</v>
      </c>
    </row>
    <row r="763" spans="1:8">
      <c r="A763" s="89" t="s">
        <v>8868</v>
      </c>
      <c r="B763" s="89">
        <v>100</v>
      </c>
      <c r="C763" s="89" t="s">
        <v>564</v>
      </c>
      <c r="D763" s="89" t="s">
        <v>7974</v>
      </c>
      <c r="E763" s="89" t="s">
        <v>18888</v>
      </c>
      <c r="F763" s="93" t="s">
        <v>369</v>
      </c>
      <c r="G763" s="93" t="s">
        <v>369</v>
      </c>
      <c r="H763" s="93" t="s">
        <v>369</v>
      </c>
    </row>
    <row r="764" spans="1:8">
      <c r="A764" s="89" t="s">
        <v>8869</v>
      </c>
      <c r="B764" s="89">
        <v>100</v>
      </c>
      <c r="C764" s="89" t="s">
        <v>564</v>
      </c>
      <c r="D764" s="89" t="s">
        <v>7974</v>
      </c>
      <c r="E764" s="89" t="s">
        <v>18889</v>
      </c>
      <c r="F764" s="93" t="s">
        <v>369</v>
      </c>
      <c r="G764" s="93" t="s">
        <v>369</v>
      </c>
      <c r="H764" s="93" t="s">
        <v>369</v>
      </c>
    </row>
    <row r="765" spans="1:8">
      <c r="A765" s="89" t="s">
        <v>8870</v>
      </c>
      <c r="B765" s="89">
        <v>100</v>
      </c>
      <c r="C765" s="89" t="s">
        <v>564</v>
      </c>
      <c r="D765" s="89" t="s">
        <v>7974</v>
      </c>
      <c r="E765" s="89" t="s">
        <v>18890</v>
      </c>
      <c r="F765" s="93" t="s">
        <v>369</v>
      </c>
      <c r="G765" s="93" t="s">
        <v>369</v>
      </c>
      <c r="H765" s="93" t="s">
        <v>369</v>
      </c>
    </row>
    <row r="766" spans="1:8">
      <c r="A766" s="89" t="s">
        <v>2971</v>
      </c>
      <c r="B766" s="89">
        <v>100</v>
      </c>
      <c r="C766" s="89" t="s">
        <v>361</v>
      </c>
      <c r="D766" s="89" t="s">
        <v>18232</v>
      </c>
      <c r="E766" s="89" t="s">
        <v>18890</v>
      </c>
      <c r="F766" s="93" t="s">
        <v>369</v>
      </c>
      <c r="G766" s="93" t="s">
        <v>369</v>
      </c>
      <c r="H766" s="93" t="s">
        <v>369</v>
      </c>
    </row>
    <row r="767" spans="1:8">
      <c r="A767" s="89" t="s">
        <v>8871</v>
      </c>
      <c r="B767" s="89">
        <v>100</v>
      </c>
      <c r="C767" s="89" t="s">
        <v>361</v>
      </c>
      <c r="D767" s="89" t="s">
        <v>7963</v>
      </c>
      <c r="E767" s="89" t="s">
        <v>18891</v>
      </c>
      <c r="F767" s="93" t="s">
        <v>369</v>
      </c>
      <c r="G767" s="93" t="s">
        <v>369</v>
      </c>
      <c r="H767" s="93" t="s">
        <v>369</v>
      </c>
    </row>
    <row r="768" spans="1:8">
      <c r="A768" s="89" t="s">
        <v>8872</v>
      </c>
      <c r="B768" s="89">
        <v>100</v>
      </c>
      <c r="C768" s="89" t="s">
        <v>361</v>
      </c>
      <c r="D768" s="89" t="s">
        <v>7963</v>
      </c>
      <c r="E768" s="89" t="s">
        <v>18892</v>
      </c>
      <c r="F768" s="93" t="s">
        <v>369</v>
      </c>
      <c r="G768" s="93" t="s">
        <v>369</v>
      </c>
      <c r="H768" s="93" t="s">
        <v>369</v>
      </c>
    </row>
    <row r="769" spans="1:8">
      <c r="A769" s="89" t="s">
        <v>2969</v>
      </c>
      <c r="B769" s="89">
        <v>100</v>
      </c>
      <c r="C769" s="89" t="s">
        <v>361</v>
      </c>
      <c r="D769" s="89" t="s">
        <v>18232</v>
      </c>
      <c r="E769" s="89" t="s">
        <v>18893</v>
      </c>
      <c r="F769" s="93" t="s">
        <v>369</v>
      </c>
      <c r="G769" s="93" t="s">
        <v>369</v>
      </c>
      <c r="H769" s="93" t="s">
        <v>369</v>
      </c>
    </row>
    <row r="770" spans="1:8">
      <c r="A770" s="89" t="s">
        <v>8873</v>
      </c>
      <c r="B770" s="89">
        <v>100</v>
      </c>
      <c r="C770" s="89" t="s">
        <v>564</v>
      </c>
      <c r="D770" s="89" t="s">
        <v>7963</v>
      </c>
      <c r="E770" s="89" t="s">
        <v>18894</v>
      </c>
      <c r="F770" s="93" t="s">
        <v>369</v>
      </c>
      <c r="G770" s="93" t="s">
        <v>369</v>
      </c>
      <c r="H770" s="93" t="s">
        <v>369</v>
      </c>
    </row>
    <row r="771" spans="1:8">
      <c r="A771" s="89" t="s">
        <v>8875</v>
      </c>
      <c r="B771" s="89">
        <v>100</v>
      </c>
      <c r="C771" s="89" t="s">
        <v>361</v>
      </c>
      <c r="D771" s="89" t="s">
        <v>7963</v>
      </c>
      <c r="E771" s="89" t="s">
        <v>18895</v>
      </c>
      <c r="F771" s="93" t="s">
        <v>369</v>
      </c>
      <c r="G771" s="93" t="s">
        <v>369</v>
      </c>
      <c r="H771" s="93" t="s">
        <v>369</v>
      </c>
    </row>
    <row r="772" spans="1:8">
      <c r="A772" s="89" t="s">
        <v>8876</v>
      </c>
      <c r="B772" s="89">
        <v>1000</v>
      </c>
      <c r="C772" s="89" t="s">
        <v>361</v>
      </c>
      <c r="D772" s="89" t="s">
        <v>7963</v>
      </c>
      <c r="E772" s="89" t="s">
        <v>18896</v>
      </c>
      <c r="F772" s="93" t="s">
        <v>369</v>
      </c>
      <c r="G772" s="93" t="s">
        <v>369</v>
      </c>
      <c r="H772" s="93" t="s">
        <v>369</v>
      </c>
    </row>
    <row r="773" spans="1:8">
      <c r="A773" s="89" t="s">
        <v>8877</v>
      </c>
      <c r="B773" s="89">
        <v>100</v>
      </c>
      <c r="C773" s="89" t="s">
        <v>361</v>
      </c>
      <c r="D773" s="89" t="s">
        <v>7963</v>
      </c>
      <c r="E773" s="89" t="s">
        <v>18897</v>
      </c>
      <c r="F773" s="93" t="s">
        <v>369</v>
      </c>
      <c r="G773" s="93" t="s">
        <v>369</v>
      </c>
      <c r="H773" s="93" t="s">
        <v>369</v>
      </c>
    </row>
    <row r="774" spans="1:8">
      <c r="A774" s="89" t="s">
        <v>8878</v>
      </c>
      <c r="B774" s="89">
        <v>100</v>
      </c>
      <c r="C774" s="89" t="s">
        <v>361</v>
      </c>
      <c r="D774" s="89" t="s">
        <v>7963</v>
      </c>
      <c r="E774" s="89" t="s">
        <v>18898</v>
      </c>
      <c r="F774" s="93" t="s">
        <v>369</v>
      </c>
      <c r="G774" s="93" t="s">
        <v>369</v>
      </c>
      <c r="H774" s="93" t="s">
        <v>369</v>
      </c>
    </row>
    <row r="775" spans="1:8">
      <c r="A775" s="89" t="s">
        <v>8879</v>
      </c>
      <c r="B775" s="89">
        <v>100</v>
      </c>
      <c r="C775" s="89" t="s">
        <v>361</v>
      </c>
      <c r="D775" s="89" t="s">
        <v>7963</v>
      </c>
      <c r="E775" s="89" t="s">
        <v>18898</v>
      </c>
      <c r="F775" s="93" t="s">
        <v>369</v>
      </c>
      <c r="G775" s="93" t="s">
        <v>369</v>
      </c>
      <c r="H775" s="93" t="s">
        <v>369</v>
      </c>
    </row>
    <row r="776" spans="1:8">
      <c r="A776" s="89" t="s">
        <v>8880</v>
      </c>
      <c r="B776" s="89">
        <v>1000</v>
      </c>
      <c r="C776" s="89" t="s">
        <v>361</v>
      </c>
      <c r="D776" s="89" t="s">
        <v>7963</v>
      </c>
      <c r="E776" s="89" t="s">
        <v>18899</v>
      </c>
      <c r="F776" s="93" t="s">
        <v>369</v>
      </c>
      <c r="G776" s="93" t="s">
        <v>369</v>
      </c>
      <c r="H776" s="93" t="s">
        <v>369</v>
      </c>
    </row>
    <row r="777" spans="1:8">
      <c r="A777" s="99" t="s">
        <v>2967</v>
      </c>
      <c r="B777" s="89">
        <v>500</v>
      </c>
      <c r="C777" s="89" t="s">
        <v>564</v>
      </c>
      <c r="D777" s="89" t="s">
        <v>18232</v>
      </c>
      <c r="E777" s="89" t="s">
        <v>18900</v>
      </c>
      <c r="F777" s="89">
        <v>885056</v>
      </c>
      <c r="G777" s="89">
        <v>855597</v>
      </c>
      <c r="H777" s="89">
        <v>0</v>
      </c>
    </row>
    <row r="778" spans="1:8">
      <c r="A778" s="89" t="s">
        <v>2965</v>
      </c>
      <c r="B778" s="89">
        <v>2000</v>
      </c>
      <c r="C778" s="89" t="s">
        <v>564</v>
      </c>
      <c r="D778" s="89" t="s">
        <v>18232</v>
      </c>
      <c r="E778" s="89" t="s">
        <v>18901</v>
      </c>
      <c r="F778" s="89">
        <v>91561</v>
      </c>
      <c r="G778" s="89">
        <v>105886</v>
      </c>
      <c r="H778" s="89">
        <v>0</v>
      </c>
    </row>
    <row r="779" spans="1:8">
      <c r="A779" s="89" t="s">
        <v>18902</v>
      </c>
      <c r="B779" s="89">
        <v>100</v>
      </c>
      <c r="C779" s="89" t="s">
        <v>3751</v>
      </c>
      <c r="D779" s="89" t="s">
        <v>7974</v>
      </c>
      <c r="E779" s="89" t="s">
        <v>18903</v>
      </c>
      <c r="F779" s="93" t="s">
        <v>369</v>
      </c>
      <c r="G779" s="93" t="s">
        <v>369</v>
      </c>
      <c r="H779" s="93" t="s">
        <v>369</v>
      </c>
    </row>
    <row r="780" spans="1:8">
      <c r="A780" s="99" t="s">
        <v>18904</v>
      </c>
      <c r="B780" s="89">
        <v>100</v>
      </c>
      <c r="C780" s="89" t="s">
        <v>3751</v>
      </c>
      <c r="D780" s="89" t="s">
        <v>7974</v>
      </c>
      <c r="E780" s="89" t="s">
        <v>18905</v>
      </c>
      <c r="F780" s="93" t="s">
        <v>369</v>
      </c>
      <c r="G780" s="93" t="s">
        <v>369</v>
      </c>
      <c r="H780" s="93" t="s">
        <v>369</v>
      </c>
    </row>
    <row r="781" spans="1:8">
      <c r="A781" s="89" t="s">
        <v>8883</v>
      </c>
      <c r="B781" s="89">
        <v>100</v>
      </c>
      <c r="C781" s="89" t="s">
        <v>564</v>
      </c>
      <c r="D781" s="89" t="s">
        <v>7974</v>
      </c>
      <c r="E781" s="89" t="s">
        <v>18906</v>
      </c>
      <c r="F781" s="93" t="s">
        <v>369</v>
      </c>
      <c r="G781" s="93" t="s">
        <v>369</v>
      </c>
      <c r="H781" s="93" t="s">
        <v>369</v>
      </c>
    </row>
    <row r="782" spans="1:8">
      <c r="A782" s="89" t="s">
        <v>8884</v>
      </c>
      <c r="B782" s="89">
        <v>100</v>
      </c>
      <c r="C782" s="89" t="s">
        <v>564</v>
      </c>
      <c r="D782" s="89" t="s">
        <v>7974</v>
      </c>
      <c r="E782" s="89" t="s">
        <v>18907</v>
      </c>
      <c r="F782" s="93" t="s">
        <v>369</v>
      </c>
      <c r="G782" s="93" t="s">
        <v>369</v>
      </c>
      <c r="H782" s="93" t="s">
        <v>369</v>
      </c>
    </row>
    <row r="783" spans="1:8">
      <c r="A783" s="89" t="s">
        <v>8885</v>
      </c>
      <c r="B783" s="89">
        <v>100</v>
      </c>
      <c r="C783" s="89" t="s">
        <v>564</v>
      </c>
      <c r="D783" s="89" t="s">
        <v>7974</v>
      </c>
      <c r="E783" s="89" t="s">
        <v>18907</v>
      </c>
      <c r="F783" s="93" t="s">
        <v>369</v>
      </c>
      <c r="G783" s="93" t="s">
        <v>369</v>
      </c>
      <c r="H783" s="93" t="s">
        <v>369</v>
      </c>
    </row>
    <row r="784" spans="1:8">
      <c r="A784" s="89" t="s">
        <v>8886</v>
      </c>
      <c r="B784" s="89">
        <v>500</v>
      </c>
      <c r="C784" s="89" t="s">
        <v>361</v>
      </c>
      <c r="D784" s="89" t="s">
        <v>7963</v>
      </c>
      <c r="E784" s="89" t="s">
        <v>18908</v>
      </c>
      <c r="F784" s="93" t="s">
        <v>369</v>
      </c>
      <c r="G784" s="93" t="s">
        <v>369</v>
      </c>
      <c r="H784" s="93" t="s">
        <v>369</v>
      </c>
    </row>
    <row r="785" spans="1:8">
      <c r="A785" s="89" t="s">
        <v>8887</v>
      </c>
      <c r="B785" s="89">
        <v>10000</v>
      </c>
      <c r="C785" s="89" t="s">
        <v>564</v>
      </c>
      <c r="D785" s="89" t="s">
        <v>7963</v>
      </c>
      <c r="E785" s="89" t="s">
        <v>18909</v>
      </c>
      <c r="F785" s="93" t="s">
        <v>369</v>
      </c>
      <c r="G785" s="93" t="s">
        <v>369</v>
      </c>
      <c r="H785" s="93" t="s">
        <v>369</v>
      </c>
    </row>
    <row r="786" spans="1:8">
      <c r="A786" s="89" t="s">
        <v>8889</v>
      </c>
      <c r="B786" s="89">
        <v>500</v>
      </c>
      <c r="C786" s="89" t="s">
        <v>564</v>
      </c>
      <c r="D786" s="89" t="s">
        <v>7963</v>
      </c>
      <c r="E786" s="89" t="s">
        <v>18909</v>
      </c>
      <c r="F786" s="93" t="s">
        <v>369</v>
      </c>
      <c r="G786" s="93" t="s">
        <v>369</v>
      </c>
      <c r="H786" s="93" t="s">
        <v>369</v>
      </c>
    </row>
    <row r="787" spans="1:8">
      <c r="A787" s="89" t="s">
        <v>8891</v>
      </c>
      <c r="B787" s="89">
        <v>1000</v>
      </c>
      <c r="C787" s="89" t="s">
        <v>564</v>
      </c>
      <c r="D787" s="89" t="s">
        <v>7963</v>
      </c>
      <c r="E787" s="89" t="s">
        <v>18910</v>
      </c>
      <c r="F787" s="93" t="s">
        <v>369</v>
      </c>
      <c r="G787" s="93" t="s">
        <v>369</v>
      </c>
      <c r="H787" s="93" t="s">
        <v>369</v>
      </c>
    </row>
    <row r="788" spans="1:8">
      <c r="A788" s="89" t="s">
        <v>2962</v>
      </c>
      <c r="B788" s="89">
        <v>500</v>
      </c>
      <c r="C788" s="89" t="s">
        <v>361</v>
      </c>
      <c r="D788" s="89" t="s">
        <v>18232</v>
      </c>
      <c r="E788" s="89" t="s">
        <v>18911</v>
      </c>
      <c r="F788" s="93" t="s">
        <v>369</v>
      </c>
      <c r="G788" s="93" t="s">
        <v>369</v>
      </c>
      <c r="H788" s="93" t="s">
        <v>369</v>
      </c>
    </row>
    <row r="789" spans="1:8">
      <c r="A789" s="89" t="s">
        <v>8893</v>
      </c>
      <c r="B789" s="89">
        <v>500</v>
      </c>
      <c r="C789" s="89" t="s">
        <v>564</v>
      </c>
      <c r="D789" s="89" t="s">
        <v>7963</v>
      </c>
      <c r="E789" s="89" t="s">
        <v>18912</v>
      </c>
      <c r="F789" s="93" t="s">
        <v>369</v>
      </c>
      <c r="G789" s="93" t="s">
        <v>369</v>
      </c>
      <c r="H789" s="93" t="s">
        <v>369</v>
      </c>
    </row>
    <row r="790" spans="1:8">
      <c r="A790" s="89" t="s">
        <v>2960</v>
      </c>
      <c r="B790" s="89">
        <v>500</v>
      </c>
      <c r="C790" s="89" t="s">
        <v>564</v>
      </c>
      <c r="D790" s="89" t="s">
        <v>18232</v>
      </c>
      <c r="E790" s="89" t="s">
        <v>18913</v>
      </c>
      <c r="F790" s="89">
        <v>119337</v>
      </c>
      <c r="G790" s="89">
        <v>1091356</v>
      </c>
      <c r="H790" s="89">
        <v>0</v>
      </c>
    </row>
    <row r="791" spans="1:8">
      <c r="A791" s="89" t="s">
        <v>8896</v>
      </c>
      <c r="B791" s="89">
        <v>300</v>
      </c>
      <c r="C791" s="89" t="s">
        <v>564</v>
      </c>
      <c r="D791" s="89" t="s">
        <v>7963</v>
      </c>
      <c r="E791" s="89" t="s">
        <v>18914</v>
      </c>
      <c r="F791" s="93" t="s">
        <v>369</v>
      </c>
      <c r="G791" s="93" t="s">
        <v>369</v>
      </c>
      <c r="H791" s="93" t="s">
        <v>369</v>
      </c>
    </row>
    <row r="792" spans="1:8">
      <c r="A792" s="89" t="s">
        <v>8898</v>
      </c>
      <c r="B792" s="89">
        <v>300</v>
      </c>
      <c r="C792" s="89" t="s">
        <v>564</v>
      </c>
      <c r="D792" s="89" t="s">
        <v>7963</v>
      </c>
      <c r="E792" s="89" t="s">
        <v>18914</v>
      </c>
      <c r="F792" s="93" t="s">
        <v>369</v>
      </c>
      <c r="G792" s="93" t="s">
        <v>369</v>
      </c>
      <c r="H792" s="93" t="s">
        <v>369</v>
      </c>
    </row>
    <row r="793" spans="1:8">
      <c r="A793" s="89" t="s">
        <v>8900</v>
      </c>
      <c r="B793" s="89">
        <v>300</v>
      </c>
      <c r="C793" s="89" t="s">
        <v>361</v>
      </c>
      <c r="D793" s="89" t="s">
        <v>7963</v>
      </c>
      <c r="E793" s="89" t="s">
        <v>18914</v>
      </c>
      <c r="F793" s="93" t="s">
        <v>369</v>
      </c>
      <c r="G793" s="93" t="s">
        <v>369</v>
      </c>
      <c r="H793" s="93" t="s">
        <v>369</v>
      </c>
    </row>
    <row r="794" spans="1:8">
      <c r="A794" s="89" t="s">
        <v>2957</v>
      </c>
      <c r="B794" s="89">
        <v>300</v>
      </c>
      <c r="C794" s="89" t="s">
        <v>564</v>
      </c>
      <c r="D794" s="89" t="s">
        <v>18232</v>
      </c>
      <c r="E794" s="89" t="s">
        <v>18915</v>
      </c>
      <c r="F794" s="89">
        <v>325453</v>
      </c>
      <c r="G794" s="89">
        <v>839</v>
      </c>
      <c r="H794" s="89">
        <v>0</v>
      </c>
    </row>
    <row r="795" spans="1:8">
      <c r="A795" s="89" t="s">
        <v>2955</v>
      </c>
      <c r="B795" s="89">
        <v>1</v>
      </c>
      <c r="C795" s="89" t="s">
        <v>564</v>
      </c>
      <c r="D795" s="89" t="s">
        <v>7991</v>
      </c>
      <c r="E795" s="89" t="s">
        <v>18916</v>
      </c>
      <c r="F795" s="89">
        <v>325453</v>
      </c>
      <c r="G795" s="89">
        <v>124089</v>
      </c>
      <c r="H795" s="89">
        <v>0</v>
      </c>
    </row>
    <row r="796" spans="1:8">
      <c r="A796" s="89" t="s">
        <v>2952</v>
      </c>
      <c r="B796" s="89">
        <v>500</v>
      </c>
      <c r="C796" s="89" t="s">
        <v>564</v>
      </c>
      <c r="D796" s="89" t="s">
        <v>18232</v>
      </c>
      <c r="E796" s="89" t="s">
        <v>18917</v>
      </c>
      <c r="F796" s="89">
        <v>238397</v>
      </c>
      <c r="G796" s="89">
        <v>736628</v>
      </c>
      <c r="H796" s="89">
        <v>0</v>
      </c>
    </row>
    <row r="797" spans="1:8">
      <c r="A797" s="99" t="s">
        <v>8904</v>
      </c>
      <c r="B797" s="89">
        <v>300</v>
      </c>
      <c r="C797" s="89" t="s">
        <v>564</v>
      </c>
      <c r="D797" s="89" t="s">
        <v>7963</v>
      </c>
      <c r="E797" s="89" t="s">
        <v>18918</v>
      </c>
      <c r="F797" s="93" t="s">
        <v>369</v>
      </c>
      <c r="G797" s="93" t="s">
        <v>369</v>
      </c>
      <c r="H797" s="93" t="s">
        <v>369</v>
      </c>
    </row>
    <row r="798" spans="1:8">
      <c r="A798" s="89" t="s">
        <v>8906</v>
      </c>
      <c r="B798" s="89">
        <v>300</v>
      </c>
      <c r="C798" s="89" t="s">
        <v>564</v>
      </c>
      <c r="D798" s="89" t="s">
        <v>7963</v>
      </c>
      <c r="E798" s="89" t="s">
        <v>18919</v>
      </c>
      <c r="F798" s="93" t="s">
        <v>369</v>
      </c>
      <c r="G798" s="93" t="s">
        <v>369</v>
      </c>
      <c r="H798" s="93" t="s">
        <v>369</v>
      </c>
    </row>
    <row r="799" spans="1:8">
      <c r="A799" s="89" t="s">
        <v>8908</v>
      </c>
      <c r="B799" s="89">
        <v>500</v>
      </c>
      <c r="C799" s="89" t="s">
        <v>361</v>
      </c>
      <c r="D799" s="89" t="s">
        <v>7963</v>
      </c>
      <c r="E799" s="89" t="s">
        <v>18919</v>
      </c>
      <c r="F799" s="93" t="s">
        <v>369</v>
      </c>
      <c r="G799" s="93" t="s">
        <v>369</v>
      </c>
      <c r="H799" s="93" t="s">
        <v>369</v>
      </c>
    </row>
    <row r="800" spans="1:8">
      <c r="A800" s="89" t="s">
        <v>8909</v>
      </c>
      <c r="B800" s="89">
        <v>300</v>
      </c>
      <c r="C800" s="89" t="s">
        <v>564</v>
      </c>
      <c r="D800" s="89" t="s">
        <v>7963</v>
      </c>
      <c r="E800" s="89" t="s">
        <v>18920</v>
      </c>
      <c r="F800" s="93" t="s">
        <v>369</v>
      </c>
      <c r="G800" s="93" t="s">
        <v>369</v>
      </c>
      <c r="H800" s="93" t="s">
        <v>369</v>
      </c>
    </row>
    <row r="801" spans="1:8">
      <c r="A801" s="89" t="s">
        <v>8911</v>
      </c>
      <c r="B801" s="89">
        <v>500</v>
      </c>
      <c r="C801" s="89" t="s">
        <v>564</v>
      </c>
      <c r="D801" s="89" t="s">
        <v>7963</v>
      </c>
      <c r="E801" s="89" t="s">
        <v>18921</v>
      </c>
      <c r="F801" s="93" t="s">
        <v>369</v>
      </c>
      <c r="G801" s="93" t="s">
        <v>369</v>
      </c>
      <c r="H801" s="93" t="s">
        <v>369</v>
      </c>
    </row>
    <row r="802" spans="1:8">
      <c r="A802" s="89" t="s">
        <v>8913</v>
      </c>
      <c r="B802" s="89">
        <v>300</v>
      </c>
      <c r="C802" s="89" t="s">
        <v>3751</v>
      </c>
      <c r="D802" s="89" t="s">
        <v>7974</v>
      </c>
      <c r="E802" s="89" t="s">
        <v>18922</v>
      </c>
      <c r="F802" s="93" t="s">
        <v>369</v>
      </c>
      <c r="G802" s="93" t="s">
        <v>369</v>
      </c>
      <c r="H802" s="93" t="s">
        <v>369</v>
      </c>
    </row>
    <row r="803" spans="1:8">
      <c r="A803" s="89" t="s">
        <v>8914</v>
      </c>
      <c r="B803" s="89">
        <v>1000</v>
      </c>
      <c r="C803" s="89" t="s">
        <v>3751</v>
      </c>
      <c r="D803" s="89" t="s">
        <v>7974</v>
      </c>
      <c r="E803" s="89" t="s">
        <v>18923</v>
      </c>
      <c r="F803" s="93" t="s">
        <v>369</v>
      </c>
      <c r="G803" s="93" t="s">
        <v>369</v>
      </c>
      <c r="H803" s="93" t="s">
        <v>369</v>
      </c>
    </row>
    <row r="804" spans="1:8">
      <c r="A804" s="89" t="s">
        <v>8915</v>
      </c>
      <c r="B804" s="89">
        <v>300</v>
      </c>
      <c r="C804" s="89" t="s">
        <v>564</v>
      </c>
      <c r="D804" s="89" t="s">
        <v>7963</v>
      </c>
      <c r="E804" s="89" t="s">
        <v>18923</v>
      </c>
      <c r="F804" s="93" t="s">
        <v>369</v>
      </c>
      <c r="G804" s="93" t="s">
        <v>369</v>
      </c>
      <c r="H804" s="93" t="s">
        <v>369</v>
      </c>
    </row>
    <row r="805" spans="1:8">
      <c r="A805" s="89" t="s">
        <v>2950</v>
      </c>
      <c r="B805" s="89">
        <v>10</v>
      </c>
      <c r="C805" s="89" t="s">
        <v>361</v>
      </c>
      <c r="D805" s="89" t="s">
        <v>18232</v>
      </c>
      <c r="E805" s="89" t="s">
        <v>18924</v>
      </c>
      <c r="F805" s="93" t="s">
        <v>369</v>
      </c>
      <c r="G805" s="93" t="s">
        <v>369</v>
      </c>
      <c r="H805" s="93" t="s">
        <v>369</v>
      </c>
    </row>
    <row r="806" spans="1:8">
      <c r="A806" s="89" t="s">
        <v>8917</v>
      </c>
      <c r="B806" s="89">
        <v>1000</v>
      </c>
      <c r="C806" s="89" t="s">
        <v>361</v>
      </c>
      <c r="D806" s="89" t="s">
        <v>7963</v>
      </c>
      <c r="E806" s="89" t="s">
        <v>18925</v>
      </c>
      <c r="F806" s="93" t="s">
        <v>369</v>
      </c>
      <c r="G806" s="93" t="s">
        <v>369</v>
      </c>
      <c r="H806" s="93" t="s">
        <v>369</v>
      </c>
    </row>
    <row r="807" spans="1:8">
      <c r="A807" s="89" t="s">
        <v>8918</v>
      </c>
      <c r="B807" s="89">
        <v>300</v>
      </c>
      <c r="C807" s="89" t="s">
        <v>564</v>
      </c>
      <c r="D807" s="89" t="s">
        <v>7963</v>
      </c>
      <c r="E807" s="89" t="s">
        <v>18925</v>
      </c>
      <c r="F807" s="93" t="s">
        <v>369</v>
      </c>
      <c r="G807" s="93" t="s">
        <v>369</v>
      </c>
      <c r="H807" s="93" t="s">
        <v>369</v>
      </c>
    </row>
    <row r="808" spans="1:8">
      <c r="A808" s="89" t="s">
        <v>8920</v>
      </c>
      <c r="B808" s="89">
        <v>1000</v>
      </c>
      <c r="C808" s="89" t="s">
        <v>361</v>
      </c>
      <c r="D808" s="89" t="s">
        <v>7963</v>
      </c>
      <c r="E808" s="89" t="s">
        <v>18926</v>
      </c>
      <c r="F808" s="93" t="s">
        <v>369</v>
      </c>
      <c r="G808" s="93" t="s">
        <v>369</v>
      </c>
      <c r="H808" s="93" t="s">
        <v>369</v>
      </c>
    </row>
    <row r="809" spans="1:8">
      <c r="A809" s="89" t="s">
        <v>2948</v>
      </c>
      <c r="B809" s="89">
        <v>100</v>
      </c>
      <c r="C809" s="89" t="s">
        <v>361</v>
      </c>
      <c r="D809" s="89" t="s">
        <v>18232</v>
      </c>
      <c r="E809" s="89" t="s">
        <v>18927</v>
      </c>
      <c r="F809" s="93" t="s">
        <v>369</v>
      </c>
      <c r="G809" s="93" t="s">
        <v>369</v>
      </c>
      <c r="H809" s="93" t="s">
        <v>369</v>
      </c>
    </row>
    <row r="810" spans="1:8">
      <c r="A810" s="89" t="s">
        <v>8921</v>
      </c>
      <c r="B810" s="89">
        <v>500</v>
      </c>
      <c r="C810" s="89" t="s">
        <v>564</v>
      </c>
      <c r="D810" s="89" t="s">
        <v>7963</v>
      </c>
      <c r="E810" s="89" t="s">
        <v>18928</v>
      </c>
      <c r="F810" s="93" t="s">
        <v>369</v>
      </c>
      <c r="G810" s="93" t="s">
        <v>369</v>
      </c>
      <c r="H810" s="93" t="s">
        <v>369</v>
      </c>
    </row>
    <row r="811" spans="1:8">
      <c r="A811" s="89" t="s">
        <v>8923</v>
      </c>
      <c r="B811" s="89">
        <v>5000</v>
      </c>
      <c r="C811" s="89" t="s">
        <v>3751</v>
      </c>
      <c r="D811" s="89" t="s">
        <v>7974</v>
      </c>
      <c r="E811" s="89" t="s">
        <v>18929</v>
      </c>
      <c r="F811" s="93" t="s">
        <v>369</v>
      </c>
      <c r="G811" s="93" t="s">
        <v>369</v>
      </c>
      <c r="H811" s="93" t="s">
        <v>369</v>
      </c>
    </row>
    <row r="812" spans="1:8">
      <c r="A812" s="89" t="s">
        <v>8924</v>
      </c>
      <c r="B812" s="89">
        <v>1000</v>
      </c>
      <c r="C812" s="89" t="s">
        <v>361</v>
      </c>
      <c r="D812" s="89" t="s">
        <v>7963</v>
      </c>
      <c r="E812" s="89" t="s">
        <v>18930</v>
      </c>
      <c r="F812" s="93" t="s">
        <v>369</v>
      </c>
      <c r="G812" s="93" t="s">
        <v>369</v>
      </c>
      <c r="H812" s="93" t="s">
        <v>369</v>
      </c>
    </row>
    <row r="813" spans="1:8">
      <c r="A813" s="89" t="s">
        <v>8925</v>
      </c>
      <c r="B813" s="89">
        <v>1000</v>
      </c>
      <c r="C813" s="89" t="s">
        <v>361</v>
      </c>
      <c r="D813" s="89" t="s">
        <v>7963</v>
      </c>
      <c r="E813" s="89" t="s">
        <v>18931</v>
      </c>
      <c r="F813" s="93" t="s">
        <v>369</v>
      </c>
      <c r="G813" s="93" t="s">
        <v>369</v>
      </c>
      <c r="H813" s="93" t="s">
        <v>369</v>
      </c>
    </row>
    <row r="814" spans="1:8">
      <c r="A814" s="89" t="s">
        <v>18932</v>
      </c>
      <c r="B814" s="89">
        <v>300</v>
      </c>
      <c r="C814" s="89" t="s">
        <v>361</v>
      </c>
      <c r="D814" s="89" t="s">
        <v>7963</v>
      </c>
      <c r="E814" s="89" t="s">
        <v>18933</v>
      </c>
      <c r="F814" s="93" t="s">
        <v>369</v>
      </c>
      <c r="G814" s="93" t="s">
        <v>369</v>
      </c>
      <c r="H814" s="93" t="s">
        <v>369</v>
      </c>
    </row>
    <row r="815" spans="1:8">
      <c r="A815" s="99" t="s">
        <v>8926</v>
      </c>
      <c r="B815" s="89">
        <v>100</v>
      </c>
      <c r="C815" s="89" t="s">
        <v>361</v>
      </c>
      <c r="D815" s="89" t="s">
        <v>7963</v>
      </c>
      <c r="E815" s="89" t="s">
        <v>18934</v>
      </c>
      <c r="F815" s="93" t="s">
        <v>369</v>
      </c>
      <c r="G815" s="93" t="s">
        <v>369</v>
      </c>
      <c r="H815" s="93" t="s">
        <v>369</v>
      </c>
    </row>
    <row r="816" spans="1:8">
      <c r="A816" s="89" t="s">
        <v>8927</v>
      </c>
      <c r="B816" s="89">
        <v>500</v>
      </c>
      <c r="C816" s="89" t="s">
        <v>564</v>
      </c>
      <c r="D816" s="89" t="s">
        <v>7963</v>
      </c>
      <c r="E816" s="89" t="s">
        <v>18935</v>
      </c>
      <c r="F816" s="93" t="s">
        <v>369</v>
      </c>
      <c r="G816" s="93" t="s">
        <v>369</v>
      </c>
      <c r="H816" s="93" t="s">
        <v>369</v>
      </c>
    </row>
    <row r="817" spans="1:8">
      <c r="A817" s="89" t="s">
        <v>8929</v>
      </c>
      <c r="B817" s="89">
        <v>500</v>
      </c>
      <c r="C817" s="89" t="s">
        <v>361</v>
      </c>
      <c r="D817" s="89" t="s">
        <v>7963</v>
      </c>
      <c r="E817" s="89" t="s">
        <v>18936</v>
      </c>
      <c r="F817" s="93" t="s">
        <v>369</v>
      </c>
      <c r="G817" s="93" t="s">
        <v>369</v>
      </c>
      <c r="H817" s="93" t="s">
        <v>369</v>
      </c>
    </row>
    <row r="818" spans="1:8">
      <c r="A818" s="89" t="s">
        <v>2946</v>
      </c>
      <c r="B818" s="89">
        <v>1000</v>
      </c>
      <c r="C818" s="89" t="s">
        <v>361</v>
      </c>
      <c r="D818" s="89" t="s">
        <v>18232</v>
      </c>
      <c r="E818" s="89" t="s">
        <v>18937</v>
      </c>
      <c r="F818" s="93" t="s">
        <v>369</v>
      </c>
      <c r="G818" s="93" t="s">
        <v>369</v>
      </c>
      <c r="H818" s="93" t="s">
        <v>369</v>
      </c>
    </row>
    <row r="819" spans="1:8">
      <c r="A819" s="89" t="s">
        <v>2944</v>
      </c>
      <c r="B819" s="89">
        <v>1000</v>
      </c>
      <c r="C819" s="89" t="s">
        <v>361</v>
      </c>
      <c r="D819" s="89" t="s">
        <v>18232</v>
      </c>
      <c r="E819" s="89" t="s">
        <v>18938</v>
      </c>
      <c r="F819" s="93" t="s">
        <v>369</v>
      </c>
      <c r="G819" s="93" t="s">
        <v>369</v>
      </c>
      <c r="H819" s="93" t="s">
        <v>369</v>
      </c>
    </row>
    <row r="820" spans="1:8">
      <c r="A820" s="89" t="s">
        <v>8930</v>
      </c>
      <c r="B820" s="89">
        <v>500</v>
      </c>
      <c r="C820" s="89" t="s">
        <v>564</v>
      </c>
      <c r="D820" s="89" t="s">
        <v>7963</v>
      </c>
      <c r="E820" s="89" t="s">
        <v>18939</v>
      </c>
      <c r="F820" s="93" t="s">
        <v>369</v>
      </c>
      <c r="G820" s="93" t="s">
        <v>369</v>
      </c>
      <c r="H820" s="93" t="s">
        <v>369</v>
      </c>
    </row>
    <row r="821" spans="1:8">
      <c r="A821" s="89" t="s">
        <v>8932</v>
      </c>
      <c r="B821" s="89">
        <v>300</v>
      </c>
      <c r="C821" s="89" t="s">
        <v>564</v>
      </c>
      <c r="D821" s="89" t="s">
        <v>7963</v>
      </c>
      <c r="E821" s="89" t="s">
        <v>18940</v>
      </c>
      <c r="F821" s="93" t="s">
        <v>369</v>
      </c>
      <c r="G821" s="93" t="s">
        <v>369</v>
      </c>
      <c r="H821" s="93" t="s">
        <v>369</v>
      </c>
    </row>
    <row r="822" spans="1:8">
      <c r="A822" s="89" t="s">
        <v>8934</v>
      </c>
      <c r="B822" s="89">
        <v>500</v>
      </c>
      <c r="C822" s="89" t="s">
        <v>361</v>
      </c>
      <c r="D822" s="89" t="s">
        <v>7963</v>
      </c>
      <c r="E822" s="89" t="s">
        <v>18941</v>
      </c>
      <c r="F822" s="93" t="s">
        <v>369</v>
      </c>
      <c r="G822" s="93" t="s">
        <v>369</v>
      </c>
      <c r="H822" s="93" t="s">
        <v>369</v>
      </c>
    </row>
    <row r="823" spans="1:8">
      <c r="A823" s="89" t="s">
        <v>6332</v>
      </c>
      <c r="B823" s="89">
        <v>300</v>
      </c>
      <c r="C823" s="89" t="s">
        <v>564</v>
      </c>
      <c r="D823" s="89" t="s">
        <v>5606</v>
      </c>
      <c r="E823" s="89" t="s">
        <v>18942</v>
      </c>
      <c r="F823" s="89">
        <v>9029</v>
      </c>
      <c r="G823" s="89">
        <v>1091356</v>
      </c>
      <c r="H823" s="89" t="s">
        <v>5934</v>
      </c>
    </row>
    <row r="824" spans="1:8">
      <c r="A824" s="89" t="s">
        <v>6331</v>
      </c>
      <c r="B824" s="89">
        <v>500</v>
      </c>
      <c r="C824" s="89" t="s">
        <v>564</v>
      </c>
      <c r="D824" s="89" t="s">
        <v>5606</v>
      </c>
      <c r="E824" s="89" t="s">
        <v>18943</v>
      </c>
      <c r="F824" s="89">
        <v>9029</v>
      </c>
      <c r="G824" s="89">
        <v>1091356</v>
      </c>
      <c r="H824" s="89" t="s">
        <v>5934</v>
      </c>
    </row>
    <row r="825" spans="1:8">
      <c r="A825" s="89" t="s">
        <v>8937</v>
      </c>
      <c r="B825" s="89">
        <v>500</v>
      </c>
      <c r="C825" s="89" t="s">
        <v>564</v>
      </c>
      <c r="D825" s="89" t="s">
        <v>7963</v>
      </c>
      <c r="E825" s="89" t="s">
        <v>18944</v>
      </c>
      <c r="F825" s="93" t="s">
        <v>369</v>
      </c>
      <c r="G825" s="93" t="s">
        <v>369</v>
      </c>
      <c r="H825" s="93" t="s">
        <v>369</v>
      </c>
    </row>
    <row r="826" spans="1:8">
      <c r="A826" s="89" t="s">
        <v>8939</v>
      </c>
      <c r="B826" s="89">
        <v>500</v>
      </c>
      <c r="C826" s="89" t="s">
        <v>564</v>
      </c>
      <c r="D826" s="89" t="s">
        <v>7963</v>
      </c>
      <c r="E826" s="89" t="s">
        <v>18944</v>
      </c>
      <c r="F826" s="93" t="s">
        <v>369</v>
      </c>
      <c r="G826" s="93" t="s">
        <v>369</v>
      </c>
      <c r="H826" s="93" t="s">
        <v>369</v>
      </c>
    </row>
    <row r="827" spans="1:8">
      <c r="A827" s="89" t="s">
        <v>8941</v>
      </c>
      <c r="B827" s="89">
        <v>10000</v>
      </c>
      <c r="C827" s="89" t="s">
        <v>3751</v>
      </c>
      <c r="D827" s="89" t="s">
        <v>7974</v>
      </c>
      <c r="E827" s="89" t="s">
        <v>18945</v>
      </c>
      <c r="F827" s="93" t="s">
        <v>369</v>
      </c>
      <c r="G827" s="93" t="s">
        <v>369</v>
      </c>
      <c r="H827" s="93" t="s">
        <v>369</v>
      </c>
    </row>
    <row r="828" spans="1:8">
      <c r="A828" s="89" t="s">
        <v>8942</v>
      </c>
      <c r="B828" s="89">
        <v>15000</v>
      </c>
      <c r="C828" s="89" t="s">
        <v>3751</v>
      </c>
      <c r="D828" s="89" t="s">
        <v>7974</v>
      </c>
      <c r="E828" s="89" t="s">
        <v>18946</v>
      </c>
      <c r="F828" s="93" t="s">
        <v>369</v>
      </c>
      <c r="G828" s="93" t="s">
        <v>369</v>
      </c>
      <c r="H828" s="93" t="s">
        <v>369</v>
      </c>
    </row>
    <row r="829" spans="1:8">
      <c r="A829" s="89" t="s">
        <v>8943</v>
      </c>
      <c r="B829" s="89">
        <v>15000</v>
      </c>
      <c r="C829" s="89" t="s">
        <v>3751</v>
      </c>
      <c r="D829" s="89" t="s">
        <v>7974</v>
      </c>
      <c r="E829" s="89" t="s">
        <v>18947</v>
      </c>
      <c r="F829" s="93" t="s">
        <v>369</v>
      </c>
      <c r="G829" s="93" t="s">
        <v>369</v>
      </c>
      <c r="H829" s="93" t="s">
        <v>369</v>
      </c>
    </row>
    <row r="830" spans="1:8">
      <c r="A830" s="89" t="s">
        <v>8944</v>
      </c>
      <c r="B830" s="89">
        <v>15000</v>
      </c>
      <c r="C830" s="89" t="s">
        <v>361</v>
      </c>
      <c r="D830" s="89" t="s">
        <v>8945</v>
      </c>
      <c r="E830" s="89" t="s">
        <v>18948</v>
      </c>
      <c r="F830" s="93" t="s">
        <v>369</v>
      </c>
      <c r="G830" s="93" t="s">
        <v>369</v>
      </c>
      <c r="H830" s="93" t="s">
        <v>369</v>
      </c>
    </row>
    <row r="831" spans="1:8">
      <c r="A831" s="89" t="s">
        <v>8946</v>
      </c>
      <c r="B831" s="89">
        <v>15000</v>
      </c>
      <c r="C831" s="89" t="s">
        <v>3751</v>
      </c>
      <c r="D831" s="89" t="s">
        <v>7974</v>
      </c>
      <c r="E831" s="89" t="s">
        <v>18949</v>
      </c>
      <c r="F831" s="93" t="s">
        <v>369</v>
      </c>
      <c r="G831" s="93" t="s">
        <v>369</v>
      </c>
      <c r="H831" s="93" t="s">
        <v>369</v>
      </c>
    </row>
    <row r="832" spans="1:8">
      <c r="A832" s="89" t="s">
        <v>8947</v>
      </c>
      <c r="B832" s="89">
        <v>15000</v>
      </c>
      <c r="C832" s="89" t="s">
        <v>564</v>
      </c>
      <c r="D832" s="89" t="s">
        <v>7974</v>
      </c>
      <c r="E832" s="89" t="s">
        <v>18950</v>
      </c>
      <c r="F832" s="93" t="s">
        <v>369</v>
      </c>
      <c r="G832" s="93" t="s">
        <v>369</v>
      </c>
      <c r="H832" s="93" t="s">
        <v>369</v>
      </c>
    </row>
    <row r="833" spans="1:8">
      <c r="A833" s="89" t="s">
        <v>8948</v>
      </c>
      <c r="B833" s="89">
        <v>15000</v>
      </c>
      <c r="C833" s="89" t="s">
        <v>361</v>
      </c>
      <c r="D833" s="89" t="s">
        <v>7963</v>
      </c>
      <c r="E833" s="89" t="s">
        <v>18951</v>
      </c>
      <c r="F833" s="93" t="s">
        <v>369</v>
      </c>
      <c r="G833" s="93" t="s">
        <v>369</v>
      </c>
      <c r="H833" s="93" t="s">
        <v>369</v>
      </c>
    </row>
    <row r="834" spans="1:8">
      <c r="A834" s="89" t="s">
        <v>8949</v>
      </c>
      <c r="B834" s="89">
        <v>2000</v>
      </c>
      <c r="C834" s="89" t="s">
        <v>564</v>
      </c>
      <c r="D834" s="89" t="s">
        <v>7963</v>
      </c>
      <c r="E834" s="89" t="s">
        <v>18952</v>
      </c>
      <c r="F834" s="93" t="s">
        <v>369</v>
      </c>
      <c r="G834" s="93" t="s">
        <v>369</v>
      </c>
      <c r="H834" s="93" t="s">
        <v>369</v>
      </c>
    </row>
    <row r="835" spans="1:8">
      <c r="A835" s="89" t="s">
        <v>8951</v>
      </c>
      <c r="B835" s="89">
        <v>300</v>
      </c>
      <c r="C835" s="89" t="s">
        <v>361</v>
      </c>
      <c r="D835" s="89" t="s">
        <v>7963</v>
      </c>
      <c r="E835" s="89" t="s">
        <v>18953</v>
      </c>
      <c r="F835" s="93" t="s">
        <v>369</v>
      </c>
      <c r="G835" s="93" t="s">
        <v>369</v>
      </c>
      <c r="H835" s="93" t="s">
        <v>369</v>
      </c>
    </row>
    <row r="836" spans="1:8">
      <c r="A836" s="89" t="s">
        <v>8952</v>
      </c>
      <c r="B836" s="89">
        <v>300</v>
      </c>
      <c r="C836" s="89" t="s">
        <v>564</v>
      </c>
      <c r="D836" s="89" t="s">
        <v>7963</v>
      </c>
      <c r="E836" s="89" t="s">
        <v>18953</v>
      </c>
      <c r="F836" s="93" t="s">
        <v>369</v>
      </c>
      <c r="G836" s="93" t="s">
        <v>369</v>
      </c>
      <c r="H836" s="93" t="s">
        <v>369</v>
      </c>
    </row>
    <row r="837" spans="1:8">
      <c r="A837" s="89" t="s">
        <v>4280</v>
      </c>
      <c r="B837" s="89">
        <v>2000</v>
      </c>
      <c r="C837" s="89" t="s">
        <v>564</v>
      </c>
      <c r="D837" s="89" t="s">
        <v>18232</v>
      </c>
      <c r="E837" s="89" t="s">
        <v>18954</v>
      </c>
      <c r="F837" s="89">
        <v>224264</v>
      </c>
      <c r="G837" s="89">
        <v>1091356</v>
      </c>
      <c r="H837" s="89">
        <v>0</v>
      </c>
    </row>
    <row r="838" spans="1:8">
      <c r="A838" s="99" t="s">
        <v>2938</v>
      </c>
      <c r="B838" s="89">
        <v>500</v>
      </c>
      <c r="C838" s="89" t="s">
        <v>564</v>
      </c>
      <c r="D838" s="89" t="s">
        <v>18232</v>
      </c>
      <c r="E838" s="89" t="s">
        <v>18955</v>
      </c>
      <c r="F838" s="89">
        <v>668490</v>
      </c>
      <c r="G838" s="89">
        <v>1091356</v>
      </c>
      <c r="H838" s="89">
        <v>0</v>
      </c>
    </row>
    <row r="839" spans="1:8">
      <c r="A839" s="89" t="s">
        <v>2973</v>
      </c>
      <c r="B839" s="89">
        <v>500</v>
      </c>
      <c r="C839" s="89" t="s">
        <v>361</v>
      </c>
      <c r="D839" s="89" t="s">
        <v>18232</v>
      </c>
      <c r="E839" s="89" t="s">
        <v>18956</v>
      </c>
      <c r="F839" s="93" t="s">
        <v>369</v>
      </c>
      <c r="G839" s="93" t="s">
        <v>369</v>
      </c>
      <c r="H839" s="93" t="s">
        <v>369</v>
      </c>
    </row>
    <row r="840" spans="1:8">
      <c r="A840" s="89" t="s">
        <v>18957</v>
      </c>
      <c r="B840" s="89">
        <v>300</v>
      </c>
      <c r="C840" s="89" t="s">
        <v>3751</v>
      </c>
      <c r="D840" s="89" t="s">
        <v>7974</v>
      </c>
      <c r="E840" s="89" t="s">
        <v>18958</v>
      </c>
      <c r="F840" s="93" t="s">
        <v>369</v>
      </c>
      <c r="G840" s="93" t="s">
        <v>369</v>
      </c>
      <c r="H840" s="93" t="s">
        <v>369</v>
      </c>
    </row>
    <row r="841" spans="1:8">
      <c r="A841" s="89" t="s">
        <v>2940</v>
      </c>
      <c r="B841" s="89">
        <v>500</v>
      </c>
      <c r="C841" s="89" t="s">
        <v>361</v>
      </c>
      <c r="D841" s="89" t="s">
        <v>18232</v>
      </c>
      <c r="E841" s="89" t="s">
        <v>18959</v>
      </c>
      <c r="F841" s="93" t="s">
        <v>369</v>
      </c>
      <c r="G841" s="93" t="s">
        <v>369</v>
      </c>
      <c r="H841" s="93" t="s">
        <v>369</v>
      </c>
    </row>
    <row r="842" spans="1:8">
      <c r="A842" s="89" t="s">
        <v>18960</v>
      </c>
      <c r="B842" s="89">
        <v>500</v>
      </c>
      <c r="C842" s="89" t="s">
        <v>564</v>
      </c>
      <c r="D842" s="89" t="s">
        <v>7963</v>
      </c>
      <c r="E842" s="89" t="s">
        <v>18961</v>
      </c>
      <c r="F842" s="93" t="s">
        <v>369</v>
      </c>
      <c r="G842" s="93" t="s">
        <v>369</v>
      </c>
      <c r="H842" s="93" t="s">
        <v>369</v>
      </c>
    </row>
    <row r="843" spans="1:8">
      <c r="A843" s="89" t="s">
        <v>8956</v>
      </c>
      <c r="B843" s="89">
        <v>500</v>
      </c>
      <c r="C843" s="89" t="s">
        <v>564</v>
      </c>
      <c r="D843" s="89" t="s">
        <v>7963</v>
      </c>
      <c r="E843" s="89" t="s">
        <v>18962</v>
      </c>
      <c r="F843" s="93" t="s">
        <v>369</v>
      </c>
      <c r="G843" s="93" t="s">
        <v>369</v>
      </c>
      <c r="H843" s="93" t="s">
        <v>369</v>
      </c>
    </row>
    <row r="844" spans="1:8">
      <c r="A844" s="89" t="s">
        <v>2934</v>
      </c>
      <c r="B844" s="89">
        <v>500</v>
      </c>
      <c r="C844" s="89" t="s">
        <v>361</v>
      </c>
      <c r="D844" s="89" t="s">
        <v>18232</v>
      </c>
      <c r="E844" s="89" t="s">
        <v>18963</v>
      </c>
      <c r="F844" s="93" t="s">
        <v>369</v>
      </c>
      <c r="G844" s="93" t="s">
        <v>369</v>
      </c>
      <c r="H844" s="93" t="s">
        <v>369</v>
      </c>
    </row>
    <row r="845" spans="1:8">
      <c r="A845" s="89" t="s">
        <v>8958</v>
      </c>
      <c r="B845" s="89">
        <v>300</v>
      </c>
      <c r="C845" s="89" t="s">
        <v>564</v>
      </c>
      <c r="D845" s="89" t="s">
        <v>7963</v>
      </c>
      <c r="E845" s="89" t="s">
        <v>18964</v>
      </c>
      <c r="F845" s="93" t="s">
        <v>369</v>
      </c>
      <c r="G845" s="93" t="s">
        <v>369</v>
      </c>
      <c r="H845" s="93" t="s">
        <v>369</v>
      </c>
    </row>
    <row r="846" spans="1:8">
      <c r="A846" s="89" t="s">
        <v>2932</v>
      </c>
      <c r="B846" s="89">
        <v>300</v>
      </c>
      <c r="C846" s="89" t="s">
        <v>361</v>
      </c>
      <c r="D846" s="89" t="s">
        <v>18232</v>
      </c>
      <c r="E846" s="89" t="s">
        <v>18965</v>
      </c>
      <c r="F846" s="93" t="s">
        <v>369</v>
      </c>
      <c r="G846" s="93" t="s">
        <v>369</v>
      </c>
      <c r="H846" s="93" t="s">
        <v>369</v>
      </c>
    </row>
    <row r="847" spans="1:8">
      <c r="A847" s="89" t="s">
        <v>2930</v>
      </c>
      <c r="B847" s="89">
        <v>500</v>
      </c>
      <c r="C847" s="89" t="s">
        <v>564</v>
      </c>
      <c r="D847" s="89" t="s">
        <v>18232</v>
      </c>
      <c r="E847" s="89" t="s">
        <v>18966</v>
      </c>
      <c r="F847" s="89">
        <v>839</v>
      </c>
      <c r="G847" s="89">
        <v>839</v>
      </c>
      <c r="H847" s="89">
        <v>0</v>
      </c>
    </row>
    <row r="848" spans="1:8">
      <c r="A848" s="89" t="s">
        <v>2928</v>
      </c>
      <c r="B848" s="89">
        <v>1000</v>
      </c>
      <c r="C848" s="89" t="s">
        <v>564</v>
      </c>
      <c r="D848" s="89" t="s">
        <v>18232</v>
      </c>
      <c r="E848" s="89" t="s">
        <v>18967</v>
      </c>
      <c r="F848" s="89">
        <v>4879</v>
      </c>
      <c r="G848" s="89">
        <v>1091356</v>
      </c>
      <c r="H848" s="89">
        <v>0</v>
      </c>
    </row>
    <row r="849" spans="1:8">
      <c r="A849" s="89" t="s">
        <v>8962</v>
      </c>
      <c r="B849" s="89">
        <v>500</v>
      </c>
      <c r="C849" s="89" t="s">
        <v>564</v>
      </c>
      <c r="D849" s="89" t="s">
        <v>7963</v>
      </c>
      <c r="E849" s="89" t="s">
        <v>18968</v>
      </c>
      <c r="F849" s="93" t="s">
        <v>369</v>
      </c>
      <c r="G849" s="93" t="s">
        <v>369</v>
      </c>
      <c r="H849" s="93" t="s">
        <v>369</v>
      </c>
    </row>
    <row r="850" spans="1:8">
      <c r="A850" s="89" t="s">
        <v>2926</v>
      </c>
      <c r="B850" s="89">
        <v>500</v>
      </c>
      <c r="C850" s="89" t="s">
        <v>564</v>
      </c>
      <c r="D850" s="89" t="s">
        <v>18232</v>
      </c>
      <c r="E850" s="89" t="s">
        <v>18969</v>
      </c>
      <c r="F850" s="89">
        <v>976134</v>
      </c>
      <c r="G850" s="89">
        <v>1091356</v>
      </c>
      <c r="H850" s="89">
        <v>0</v>
      </c>
    </row>
    <row r="851" spans="1:8">
      <c r="A851" s="89" t="s">
        <v>2923</v>
      </c>
      <c r="B851" s="89">
        <v>1000</v>
      </c>
      <c r="C851" s="89" t="s">
        <v>361</v>
      </c>
      <c r="D851" s="89" t="s">
        <v>18232</v>
      </c>
      <c r="E851" s="89" t="s">
        <v>18970</v>
      </c>
      <c r="F851" s="93" t="s">
        <v>369</v>
      </c>
      <c r="G851" s="93" t="s">
        <v>369</v>
      </c>
      <c r="H851" s="93" t="s">
        <v>369</v>
      </c>
    </row>
    <row r="852" spans="1:8">
      <c r="A852" s="89" t="s">
        <v>2921</v>
      </c>
      <c r="B852" s="89">
        <v>1000</v>
      </c>
      <c r="C852" s="89" t="s">
        <v>564</v>
      </c>
      <c r="D852" s="89" t="s">
        <v>18232</v>
      </c>
      <c r="E852" s="89" t="s">
        <v>18971</v>
      </c>
      <c r="F852" s="89">
        <v>119337</v>
      </c>
      <c r="G852" s="89">
        <v>1091356</v>
      </c>
      <c r="H852" s="89">
        <v>0</v>
      </c>
    </row>
    <row r="853" spans="1:8">
      <c r="A853" s="89" t="s">
        <v>2919</v>
      </c>
      <c r="B853" s="89">
        <v>500</v>
      </c>
      <c r="C853" s="89" t="s">
        <v>361</v>
      </c>
      <c r="D853" s="89" t="s">
        <v>18232</v>
      </c>
      <c r="E853" s="89" t="s">
        <v>18972</v>
      </c>
      <c r="F853" s="93" t="s">
        <v>369</v>
      </c>
      <c r="G853" s="93" t="s">
        <v>369</v>
      </c>
      <c r="H853" s="93" t="s">
        <v>369</v>
      </c>
    </row>
    <row r="854" spans="1:8">
      <c r="A854" s="99" t="s">
        <v>2916</v>
      </c>
      <c r="B854" s="89">
        <v>102</v>
      </c>
      <c r="C854" s="89" t="s">
        <v>361</v>
      </c>
      <c r="D854" s="89" t="s">
        <v>18232</v>
      </c>
      <c r="E854" s="89" t="s">
        <v>18973</v>
      </c>
      <c r="F854" s="93" t="s">
        <v>369</v>
      </c>
      <c r="G854" s="93" t="s">
        <v>369</v>
      </c>
      <c r="H854" s="93" t="s">
        <v>369</v>
      </c>
    </row>
    <row r="855" spans="1:8">
      <c r="A855" s="89" t="s">
        <v>8966</v>
      </c>
      <c r="B855" s="89">
        <v>3000</v>
      </c>
      <c r="C855" s="89" t="s">
        <v>361</v>
      </c>
      <c r="D855" s="89" t="s">
        <v>7963</v>
      </c>
      <c r="E855" s="89" t="s">
        <v>18974</v>
      </c>
      <c r="F855" s="93" t="s">
        <v>369</v>
      </c>
      <c r="G855" s="93" t="s">
        <v>369</v>
      </c>
      <c r="H855" s="93" t="s">
        <v>369</v>
      </c>
    </row>
    <row r="856" spans="1:8">
      <c r="A856" s="89" t="s">
        <v>2914</v>
      </c>
      <c r="B856" s="89">
        <v>3000</v>
      </c>
      <c r="C856" s="89" t="s">
        <v>564</v>
      </c>
      <c r="D856" s="89" t="s">
        <v>18232</v>
      </c>
      <c r="E856" s="89" t="s">
        <v>18975</v>
      </c>
      <c r="F856" s="89">
        <v>341777</v>
      </c>
      <c r="G856" s="89">
        <v>105886</v>
      </c>
      <c r="H856" s="89">
        <v>0</v>
      </c>
    </row>
    <row r="857" spans="1:8">
      <c r="A857" s="89" t="s">
        <v>8968</v>
      </c>
      <c r="B857" s="89">
        <v>500</v>
      </c>
      <c r="C857" s="89" t="s">
        <v>564</v>
      </c>
      <c r="D857" s="89" t="s">
        <v>7963</v>
      </c>
      <c r="E857" s="89" t="s">
        <v>18976</v>
      </c>
      <c r="F857" s="93" t="s">
        <v>369</v>
      </c>
      <c r="G857" s="93" t="s">
        <v>369</v>
      </c>
      <c r="H857" s="93" t="s">
        <v>369</v>
      </c>
    </row>
    <row r="858" spans="1:8">
      <c r="A858" s="89" t="s">
        <v>2912</v>
      </c>
      <c r="B858" s="89">
        <v>500</v>
      </c>
      <c r="C858" s="89" t="s">
        <v>361</v>
      </c>
      <c r="D858" s="89" t="s">
        <v>18232</v>
      </c>
      <c r="E858" s="89" t="s">
        <v>18977</v>
      </c>
      <c r="F858" s="93" t="s">
        <v>369</v>
      </c>
      <c r="G858" s="93" t="s">
        <v>369</v>
      </c>
      <c r="H858" s="93" t="s">
        <v>369</v>
      </c>
    </row>
    <row r="859" spans="1:8">
      <c r="A859" s="89" t="s">
        <v>2910</v>
      </c>
      <c r="B859" s="89">
        <v>500</v>
      </c>
      <c r="C859" s="89" t="s">
        <v>361</v>
      </c>
      <c r="D859" s="89" t="s">
        <v>18232</v>
      </c>
      <c r="E859" s="89" t="s">
        <v>18978</v>
      </c>
      <c r="F859" s="93" t="s">
        <v>369</v>
      </c>
      <c r="G859" s="93" t="s">
        <v>369</v>
      </c>
      <c r="H859" s="93" t="s">
        <v>369</v>
      </c>
    </row>
    <row r="860" spans="1:8">
      <c r="A860" s="89" t="s">
        <v>2908</v>
      </c>
      <c r="B860" s="89">
        <v>1000</v>
      </c>
      <c r="C860" s="89" t="s">
        <v>564</v>
      </c>
      <c r="D860" s="89" t="s">
        <v>18232</v>
      </c>
      <c r="E860" s="89" t="s">
        <v>18979</v>
      </c>
      <c r="F860" s="89">
        <v>163021</v>
      </c>
      <c r="G860" s="89">
        <v>21590</v>
      </c>
      <c r="H860" s="89">
        <v>0</v>
      </c>
    </row>
    <row r="861" spans="1:8">
      <c r="A861" s="89" t="s">
        <v>8971</v>
      </c>
      <c r="B861" s="89">
        <v>300</v>
      </c>
      <c r="C861" s="89" t="s">
        <v>361</v>
      </c>
      <c r="D861" s="89" t="s">
        <v>7963</v>
      </c>
      <c r="E861" s="89" t="s">
        <v>18979</v>
      </c>
      <c r="F861" s="93" t="s">
        <v>369</v>
      </c>
      <c r="G861" s="93" t="s">
        <v>369</v>
      </c>
      <c r="H861" s="93" t="s">
        <v>369</v>
      </c>
    </row>
    <row r="862" spans="1:8">
      <c r="A862" s="89" t="s">
        <v>2906</v>
      </c>
      <c r="B862" s="89">
        <v>1000</v>
      </c>
      <c r="C862" s="89" t="s">
        <v>564</v>
      </c>
      <c r="D862" s="89" t="s">
        <v>18232</v>
      </c>
      <c r="E862" s="89" t="s">
        <v>18979</v>
      </c>
      <c r="F862" s="89">
        <v>1046193</v>
      </c>
      <c r="G862" s="89">
        <v>21590</v>
      </c>
      <c r="H862" s="89">
        <v>0</v>
      </c>
    </row>
    <row r="863" spans="1:8">
      <c r="A863" s="89" t="s">
        <v>8973</v>
      </c>
      <c r="B863" s="89">
        <v>500</v>
      </c>
      <c r="C863" s="89" t="s">
        <v>3751</v>
      </c>
      <c r="D863" s="89" t="s">
        <v>7974</v>
      </c>
      <c r="E863" s="89" t="s">
        <v>18980</v>
      </c>
      <c r="F863" s="93" t="s">
        <v>369</v>
      </c>
      <c r="G863" s="93" t="s">
        <v>369</v>
      </c>
      <c r="H863" s="93" t="s">
        <v>369</v>
      </c>
    </row>
    <row r="864" spans="1:8">
      <c r="A864" s="89" t="s">
        <v>2904</v>
      </c>
      <c r="B864" s="89">
        <v>1000</v>
      </c>
      <c r="C864" s="89" t="s">
        <v>564</v>
      </c>
      <c r="D864" s="89" t="s">
        <v>18232</v>
      </c>
      <c r="E864" s="89" t="s">
        <v>18980</v>
      </c>
      <c r="F864" s="89">
        <v>403602</v>
      </c>
      <c r="G864" s="89">
        <v>21590</v>
      </c>
      <c r="H864" s="89">
        <v>0</v>
      </c>
    </row>
    <row r="865" spans="1:8">
      <c r="A865" s="89" t="s">
        <v>2902</v>
      </c>
      <c r="B865" s="89">
        <v>1000</v>
      </c>
      <c r="C865" s="89" t="s">
        <v>564</v>
      </c>
      <c r="D865" s="89" t="s">
        <v>18232</v>
      </c>
      <c r="E865" s="89" t="s">
        <v>18981</v>
      </c>
      <c r="F865" s="89">
        <v>163021</v>
      </c>
      <c r="G865" s="89">
        <v>21590</v>
      </c>
      <c r="H865" s="89">
        <v>0</v>
      </c>
    </row>
    <row r="866" spans="1:8">
      <c r="A866" s="89" t="s">
        <v>2900</v>
      </c>
      <c r="B866" s="89">
        <v>1000</v>
      </c>
      <c r="C866" s="89" t="s">
        <v>564</v>
      </c>
      <c r="D866" s="89" t="s">
        <v>18232</v>
      </c>
      <c r="E866" s="89" t="s">
        <v>18982</v>
      </c>
      <c r="F866" s="89">
        <v>147502</v>
      </c>
      <c r="G866" s="89">
        <v>21590</v>
      </c>
      <c r="H866" s="89">
        <v>0</v>
      </c>
    </row>
    <row r="867" spans="1:8">
      <c r="A867" s="89" t="s">
        <v>2898</v>
      </c>
      <c r="B867" s="89">
        <v>300</v>
      </c>
      <c r="C867" s="89" t="s">
        <v>361</v>
      </c>
      <c r="D867" s="89" t="s">
        <v>18232</v>
      </c>
      <c r="E867" s="89" t="s">
        <v>18983</v>
      </c>
      <c r="F867" s="93" t="s">
        <v>369</v>
      </c>
      <c r="G867" s="93" t="s">
        <v>369</v>
      </c>
      <c r="H867" s="93" t="s">
        <v>369</v>
      </c>
    </row>
    <row r="868" spans="1:8">
      <c r="A868" s="89" t="s">
        <v>8977</v>
      </c>
      <c r="B868" s="89">
        <v>500</v>
      </c>
      <c r="C868" s="89" t="s">
        <v>3751</v>
      </c>
      <c r="D868" s="89" t="s">
        <v>7974</v>
      </c>
      <c r="E868" s="89" t="s">
        <v>18984</v>
      </c>
      <c r="F868" s="93" t="s">
        <v>369</v>
      </c>
      <c r="G868" s="93" t="s">
        <v>369</v>
      </c>
      <c r="H868" s="93" t="s">
        <v>369</v>
      </c>
    </row>
    <row r="869" spans="1:8">
      <c r="A869" s="89" t="s">
        <v>8978</v>
      </c>
      <c r="B869" s="89">
        <v>500</v>
      </c>
      <c r="C869" s="89" t="s">
        <v>3751</v>
      </c>
      <c r="D869" s="89" t="s">
        <v>7974</v>
      </c>
      <c r="E869" s="89" t="s">
        <v>18985</v>
      </c>
      <c r="F869" s="93" t="s">
        <v>369</v>
      </c>
      <c r="G869" s="93" t="s">
        <v>369</v>
      </c>
      <c r="H869" s="93" t="s">
        <v>369</v>
      </c>
    </row>
    <row r="870" spans="1:8">
      <c r="A870" s="89" t="s">
        <v>8979</v>
      </c>
      <c r="B870" s="89">
        <v>500</v>
      </c>
      <c r="C870" s="89" t="s">
        <v>3751</v>
      </c>
      <c r="D870" s="89" t="s">
        <v>7974</v>
      </c>
      <c r="E870" s="89" t="s">
        <v>18985</v>
      </c>
      <c r="F870" s="93" t="s">
        <v>369</v>
      </c>
      <c r="G870" s="93" t="s">
        <v>369</v>
      </c>
      <c r="H870" s="93" t="s">
        <v>369</v>
      </c>
    </row>
    <row r="871" spans="1:8">
      <c r="A871" s="89" t="s">
        <v>8980</v>
      </c>
      <c r="B871" s="89">
        <v>2000</v>
      </c>
      <c r="C871" s="89" t="s">
        <v>361</v>
      </c>
      <c r="D871" s="89" t="s">
        <v>7963</v>
      </c>
      <c r="E871" s="89" t="s">
        <v>18986</v>
      </c>
      <c r="F871" s="93" t="s">
        <v>369</v>
      </c>
      <c r="G871" s="93" t="s">
        <v>369</v>
      </c>
      <c r="H871" s="93" t="s">
        <v>369</v>
      </c>
    </row>
    <row r="872" spans="1:8">
      <c r="A872" s="89" t="s">
        <v>8981</v>
      </c>
      <c r="B872" s="89">
        <v>500</v>
      </c>
      <c r="C872" s="89" t="s">
        <v>564</v>
      </c>
      <c r="D872" s="89" t="s">
        <v>7963</v>
      </c>
      <c r="E872" s="89" t="s">
        <v>18987</v>
      </c>
      <c r="F872" s="93" t="s">
        <v>369</v>
      </c>
      <c r="G872" s="93" t="s">
        <v>369</v>
      </c>
      <c r="H872" s="93" t="s">
        <v>369</v>
      </c>
    </row>
    <row r="873" spans="1:8">
      <c r="A873" s="89" t="s">
        <v>8983</v>
      </c>
      <c r="B873" s="89">
        <v>500</v>
      </c>
      <c r="C873" s="89" t="s">
        <v>564</v>
      </c>
      <c r="D873" s="89" t="s">
        <v>7963</v>
      </c>
      <c r="E873" s="89" t="s">
        <v>18988</v>
      </c>
      <c r="F873" s="93" t="s">
        <v>369</v>
      </c>
      <c r="G873" s="93" t="s">
        <v>369</v>
      </c>
      <c r="H873" s="93" t="s">
        <v>369</v>
      </c>
    </row>
    <row r="874" spans="1:8">
      <c r="A874" s="89" t="s">
        <v>2896</v>
      </c>
      <c r="B874" s="89">
        <v>1000</v>
      </c>
      <c r="C874" s="89" t="s">
        <v>361</v>
      </c>
      <c r="D874" s="89" t="s">
        <v>18232</v>
      </c>
      <c r="E874" s="89" t="s">
        <v>18989</v>
      </c>
      <c r="F874" s="93" t="s">
        <v>369</v>
      </c>
      <c r="G874" s="93" t="s">
        <v>369</v>
      </c>
      <c r="H874" s="93" t="s">
        <v>369</v>
      </c>
    </row>
    <row r="875" spans="1:8">
      <c r="A875" s="89" t="s">
        <v>8985</v>
      </c>
      <c r="B875" s="89">
        <v>500</v>
      </c>
      <c r="C875" s="89" t="s">
        <v>564</v>
      </c>
      <c r="D875" s="89" t="s">
        <v>7963</v>
      </c>
      <c r="E875" s="89" t="s">
        <v>18990</v>
      </c>
      <c r="F875" s="93" t="s">
        <v>369</v>
      </c>
      <c r="G875" s="93" t="s">
        <v>369</v>
      </c>
      <c r="H875" s="93" t="s">
        <v>369</v>
      </c>
    </row>
    <row r="876" spans="1:8">
      <c r="A876" s="89" t="s">
        <v>8987</v>
      </c>
      <c r="B876" s="89">
        <v>500</v>
      </c>
      <c r="C876" s="89" t="s">
        <v>564</v>
      </c>
      <c r="D876" s="89" t="s">
        <v>7963</v>
      </c>
      <c r="E876" s="89" t="s">
        <v>18991</v>
      </c>
      <c r="F876" s="93" t="s">
        <v>369</v>
      </c>
      <c r="G876" s="93" t="s">
        <v>369</v>
      </c>
      <c r="H876" s="93" t="s">
        <v>369</v>
      </c>
    </row>
    <row r="877" spans="1:8">
      <c r="A877" s="89" t="s">
        <v>2894</v>
      </c>
      <c r="B877" s="89">
        <v>1000</v>
      </c>
      <c r="C877" s="89" t="s">
        <v>361</v>
      </c>
      <c r="D877" s="89" t="s">
        <v>18232</v>
      </c>
      <c r="E877" s="89" t="s">
        <v>18992</v>
      </c>
      <c r="F877" s="93" t="s">
        <v>369</v>
      </c>
      <c r="G877" s="93" t="s">
        <v>369</v>
      </c>
      <c r="H877" s="93" t="s">
        <v>369</v>
      </c>
    </row>
    <row r="878" spans="1:8">
      <c r="A878" s="89" t="s">
        <v>4233</v>
      </c>
      <c r="B878" s="89">
        <v>1000</v>
      </c>
      <c r="C878" s="89" t="s">
        <v>564</v>
      </c>
      <c r="D878" s="89" t="s">
        <v>18232</v>
      </c>
      <c r="E878" s="89" t="s">
        <v>18993</v>
      </c>
      <c r="F878" s="89">
        <v>6692</v>
      </c>
      <c r="G878" s="89">
        <v>1109476</v>
      </c>
      <c r="H878" s="89">
        <v>0</v>
      </c>
    </row>
    <row r="879" spans="1:8">
      <c r="A879" s="89" t="s">
        <v>4231</v>
      </c>
      <c r="B879" s="89">
        <v>1000</v>
      </c>
      <c r="C879" s="89" t="s">
        <v>564</v>
      </c>
      <c r="D879" s="89" t="s">
        <v>18232</v>
      </c>
      <c r="E879" s="89" t="s">
        <v>18994</v>
      </c>
      <c r="F879" s="89">
        <v>139215</v>
      </c>
      <c r="G879" s="89">
        <v>815282</v>
      </c>
      <c r="H879" s="89">
        <v>0</v>
      </c>
    </row>
    <row r="880" spans="1:8">
      <c r="A880" s="89" t="s">
        <v>8991</v>
      </c>
      <c r="B880" s="89">
        <v>1000</v>
      </c>
      <c r="C880" s="89" t="s">
        <v>564</v>
      </c>
      <c r="D880" s="89" t="s">
        <v>7963</v>
      </c>
      <c r="E880" s="89" t="s">
        <v>18995</v>
      </c>
      <c r="F880" s="93" t="s">
        <v>369</v>
      </c>
      <c r="G880" s="93" t="s">
        <v>369</v>
      </c>
      <c r="H880" s="93" t="s">
        <v>369</v>
      </c>
    </row>
    <row r="881" spans="1:8">
      <c r="A881" s="89" t="s">
        <v>2890</v>
      </c>
      <c r="B881" s="89">
        <v>1500</v>
      </c>
      <c r="C881" s="89" t="s">
        <v>564</v>
      </c>
      <c r="D881" s="89" t="s">
        <v>18232</v>
      </c>
      <c r="E881" s="89" t="s">
        <v>18996</v>
      </c>
      <c r="F881" s="89">
        <v>96258</v>
      </c>
      <c r="G881" s="89">
        <v>80729</v>
      </c>
      <c r="H881" s="89">
        <v>0</v>
      </c>
    </row>
    <row r="882" spans="1:8">
      <c r="A882" s="89" t="s">
        <v>8994</v>
      </c>
      <c r="B882" s="89">
        <v>3000</v>
      </c>
      <c r="C882" s="89" t="s">
        <v>564</v>
      </c>
      <c r="D882" s="89" t="s">
        <v>7963</v>
      </c>
      <c r="E882" s="89" t="s">
        <v>18997</v>
      </c>
      <c r="F882" s="93" t="s">
        <v>369</v>
      </c>
      <c r="G882" s="93" t="s">
        <v>369</v>
      </c>
      <c r="H882" s="93" t="s">
        <v>369</v>
      </c>
    </row>
    <row r="883" spans="1:8">
      <c r="A883" s="89" t="s">
        <v>2888</v>
      </c>
      <c r="B883" s="89">
        <v>300</v>
      </c>
      <c r="C883" s="89" t="s">
        <v>361</v>
      </c>
      <c r="D883" s="89" t="s">
        <v>18232</v>
      </c>
      <c r="E883" s="89" t="s">
        <v>18998</v>
      </c>
      <c r="F883" s="93" t="s">
        <v>369</v>
      </c>
      <c r="G883" s="93" t="s">
        <v>369</v>
      </c>
      <c r="H883" s="93" t="s">
        <v>369</v>
      </c>
    </row>
    <row r="884" spans="1:8">
      <c r="A884" s="89" t="s">
        <v>8996</v>
      </c>
      <c r="B884" s="89">
        <v>500</v>
      </c>
      <c r="C884" s="89" t="s">
        <v>361</v>
      </c>
      <c r="D884" s="89" t="s">
        <v>7963</v>
      </c>
      <c r="E884" s="89" t="s">
        <v>18999</v>
      </c>
      <c r="F884" s="93" t="s">
        <v>369</v>
      </c>
      <c r="G884" s="93" t="s">
        <v>369</v>
      </c>
      <c r="H884" s="93" t="s">
        <v>369</v>
      </c>
    </row>
    <row r="885" spans="1:8">
      <c r="A885" s="89" t="s">
        <v>2885</v>
      </c>
      <c r="B885" s="89">
        <v>850</v>
      </c>
      <c r="C885" s="89" t="s">
        <v>361</v>
      </c>
      <c r="D885" s="89" t="s">
        <v>18232</v>
      </c>
      <c r="E885" s="89" t="s">
        <v>19000</v>
      </c>
      <c r="F885" s="93" t="s">
        <v>369</v>
      </c>
      <c r="G885" s="93" t="s">
        <v>369</v>
      </c>
      <c r="H885" s="93" t="s">
        <v>369</v>
      </c>
    </row>
    <row r="886" spans="1:8">
      <c r="A886" s="89" t="s">
        <v>2883</v>
      </c>
      <c r="B886" s="89">
        <v>500</v>
      </c>
      <c r="C886" s="89" t="s">
        <v>361</v>
      </c>
      <c r="D886" s="89" t="s">
        <v>18232</v>
      </c>
      <c r="E886" s="89" t="s">
        <v>19001</v>
      </c>
      <c r="F886" s="93" t="s">
        <v>369</v>
      </c>
      <c r="G886" s="93" t="s">
        <v>369</v>
      </c>
      <c r="H886" s="93" t="s">
        <v>369</v>
      </c>
    </row>
    <row r="887" spans="1:8">
      <c r="A887" s="89" t="s">
        <v>2881</v>
      </c>
      <c r="B887" s="89">
        <v>1000</v>
      </c>
      <c r="C887" s="89" t="s">
        <v>361</v>
      </c>
      <c r="D887" s="89" t="s">
        <v>18232</v>
      </c>
      <c r="E887" s="89" t="s">
        <v>19002</v>
      </c>
      <c r="F887" s="93" t="s">
        <v>369</v>
      </c>
      <c r="G887" s="93" t="s">
        <v>369</v>
      </c>
      <c r="H887" s="93" t="s">
        <v>369</v>
      </c>
    </row>
    <row r="888" spans="1:8">
      <c r="A888" s="89" t="s">
        <v>2879</v>
      </c>
      <c r="B888" s="89">
        <v>1500</v>
      </c>
      <c r="C888" s="89" t="s">
        <v>361</v>
      </c>
      <c r="D888" s="89" t="s">
        <v>18232</v>
      </c>
      <c r="E888" s="89" t="s">
        <v>19003</v>
      </c>
      <c r="F888" s="93" t="s">
        <v>369</v>
      </c>
      <c r="G888" s="93" t="s">
        <v>369</v>
      </c>
      <c r="H888" s="93" t="s">
        <v>369</v>
      </c>
    </row>
    <row r="889" spans="1:8">
      <c r="A889" s="89" t="s">
        <v>19004</v>
      </c>
      <c r="B889" s="89">
        <v>500</v>
      </c>
      <c r="C889" s="89" t="s">
        <v>564</v>
      </c>
      <c r="D889" s="89" t="s">
        <v>7963</v>
      </c>
      <c r="E889" s="89" t="s">
        <v>19005</v>
      </c>
      <c r="F889" s="93" t="s">
        <v>369</v>
      </c>
      <c r="G889" s="93" t="s">
        <v>369</v>
      </c>
      <c r="H889" s="93" t="s">
        <v>369</v>
      </c>
    </row>
    <row r="890" spans="1:8">
      <c r="A890" s="89" t="s">
        <v>2877</v>
      </c>
      <c r="B890" s="89">
        <v>2000</v>
      </c>
      <c r="C890" s="89" t="s">
        <v>361</v>
      </c>
      <c r="D890" s="89" t="s">
        <v>18232</v>
      </c>
      <c r="E890" s="89" t="s">
        <v>19006</v>
      </c>
      <c r="F890" s="93" t="s">
        <v>369</v>
      </c>
      <c r="G890" s="93" t="s">
        <v>369</v>
      </c>
      <c r="H890" s="93" t="s">
        <v>369</v>
      </c>
    </row>
    <row r="891" spans="1:8">
      <c r="A891" s="89" t="s">
        <v>2874</v>
      </c>
      <c r="B891" s="89">
        <v>100</v>
      </c>
      <c r="C891" s="89" t="s">
        <v>361</v>
      </c>
      <c r="D891" s="89" t="s">
        <v>18232</v>
      </c>
      <c r="E891" s="89" t="s">
        <v>19007</v>
      </c>
      <c r="F891" s="93" t="s">
        <v>369</v>
      </c>
      <c r="G891" s="93" t="s">
        <v>369</v>
      </c>
      <c r="H891" s="93" t="s">
        <v>369</v>
      </c>
    </row>
    <row r="892" spans="1:8">
      <c r="A892" s="89" t="s">
        <v>2871</v>
      </c>
      <c r="B892" s="89">
        <v>1500</v>
      </c>
      <c r="C892" s="89" t="s">
        <v>361</v>
      </c>
      <c r="D892" s="89" t="s">
        <v>18232</v>
      </c>
      <c r="E892" s="89" t="s">
        <v>19008</v>
      </c>
      <c r="F892" s="93" t="s">
        <v>369</v>
      </c>
      <c r="G892" s="93" t="s">
        <v>369</v>
      </c>
      <c r="H892" s="93" t="s">
        <v>369</v>
      </c>
    </row>
    <row r="893" spans="1:8">
      <c r="A893" s="89" t="s">
        <v>8997</v>
      </c>
      <c r="B893" s="89">
        <v>1000</v>
      </c>
      <c r="C893" s="89" t="s">
        <v>564</v>
      </c>
      <c r="D893" s="89" t="s">
        <v>7963</v>
      </c>
      <c r="E893" s="89" t="s">
        <v>19009</v>
      </c>
      <c r="F893" s="93" t="s">
        <v>369</v>
      </c>
      <c r="G893" s="93" t="s">
        <v>369</v>
      </c>
      <c r="H893" s="93" t="s">
        <v>369</v>
      </c>
    </row>
    <row r="894" spans="1:8">
      <c r="A894" s="89" t="s">
        <v>8999</v>
      </c>
      <c r="B894" s="89">
        <v>300</v>
      </c>
      <c r="C894" s="89" t="s">
        <v>564</v>
      </c>
      <c r="D894" s="89" t="s">
        <v>7963</v>
      </c>
      <c r="E894" s="89" t="s">
        <v>19010</v>
      </c>
      <c r="F894" s="93" t="s">
        <v>369</v>
      </c>
      <c r="G894" s="93" t="s">
        <v>369</v>
      </c>
      <c r="H894" s="93" t="s">
        <v>369</v>
      </c>
    </row>
    <row r="895" spans="1:8">
      <c r="A895" s="89" t="s">
        <v>2869</v>
      </c>
      <c r="B895" s="89">
        <v>100</v>
      </c>
      <c r="C895" s="89" t="s">
        <v>564</v>
      </c>
      <c r="D895" s="89" t="s">
        <v>18232</v>
      </c>
      <c r="E895" s="89" t="s">
        <v>19011</v>
      </c>
      <c r="F895" s="89">
        <v>825186</v>
      </c>
      <c r="G895" s="89">
        <v>527526</v>
      </c>
      <c r="H895" s="89">
        <v>0</v>
      </c>
    </row>
    <row r="896" spans="1:8">
      <c r="A896" s="89" t="s">
        <v>9002</v>
      </c>
      <c r="B896" s="89">
        <v>1000</v>
      </c>
      <c r="C896" s="89" t="s">
        <v>564</v>
      </c>
      <c r="D896" s="89" t="s">
        <v>7963</v>
      </c>
      <c r="E896" s="89" t="s">
        <v>19012</v>
      </c>
      <c r="F896" s="93" t="s">
        <v>369</v>
      </c>
      <c r="G896" s="93" t="s">
        <v>369</v>
      </c>
      <c r="H896" s="93" t="s">
        <v>369</v>
      </c>
    </row>
    <row r="897" spans="1:8">
      <c r="A897" s="89" t="s">
        <v>9004</v>
      </c>
      <c r="B897" s="89">
        <v>1000</v>
      </c>
      <c r="C897" s="89" t="s">
        <v>564</v>
      </c>
      <c r="D897" s="89" t="s">
        <v>7963</v>
      </c>
      <c r="E897" s="89" t="s">
        <v>19013</v>
      </c>
      <c r="F897" s="93" t="s">
        <v>369</v>
      </c>
      <c r="G897" s="93" t="s">
        <v>369</v>
      </c>
      <c r="H897" s="93" t="s">
        <v>369</v>
      </c>
    </row>
    <row r="898" spans="1:8">
      <c r="A898" s="89" t="s">
        <v>9006</v>
      </c>
      <c r="B898" s="89">
        <v>1000</v>
      </c>
      <c r="C898" s="89" t="s">
        <v>361</v>
      </c>
      <c r="D898" s="89" t="s">
        <v>7963</v>
      </c>
      <c r="E898" s="89" t="s">
        <v>19014</v>
      </c>
      <c r="F898" s="93" t="s">
        <v>369</v>
      </c>
      <c r="G898" s="93" t="s">
        <v>369</v>
      </c>
      <c r="H898" s="93" t="s">
        <v>369</v>
      </c>
    </row>
    <row r="899" spans="1:8">
      <c r="A899" s="89" t="s">
        <v>9007</v>
      </c>
      <c r="B899" s="89">
        <v>500</v>
      </c>
      <c r="C899" s="89" t="s">
        <v>564</v>
      </c>
      <c r="D899" s="89" t="s">
        <v>7963</v>
      </c>
      <c r="E899" s="89" t="s">
        <v>19015</v>
      </c>
      <c r="F899" s="93" t="s">
        <v>369</v>
      </c>
      <c r="G899" s="93" t="s">
        <v>369</v>
      </c>
      <c r="H899" s="93" t="s">
        <v>369</v>
      </c>
    </row>
    <row r="900" spans="1:8">
      <c r="A900" s="89" t="s">
        <v>2867</v>
      </c>
      <c r="B900" s="89">
        <v>10</v>
      </c>
      <c r="C900" s="89" t="s">
        <v>564</v>
      </c>
      <c r="D900" s="89" t="s">
        <v>18489</v>
      </c>
      <c r="E900" s="89" t="s">
        <v>19016</v>
      </c>
      <c r="F900" s="89">
        <v>148429</v>
      </c>
      <c r="G900" s="89">
        <v>325453</v>
      </c>
      <c r="H900" s="89">
        <v>0</v>
      </c>
    </row>
    <row r="901" spans="1:8">
      <c r="A901" s="89" t="s">
        <v>9010</v>
      </c>
      <c r="B901" s="89">
        <v>500</v>
      </c>
      <c r="C901" s="89" t="s">
        <v>361</v>
      </c>
      <c r="D901" s="89" t="s">
        <v>7963</v>
      </c>
      <c r="E901" s="89" t="s">
        <v>19017</v>
      </c>
      <c r="F901" s="93" t="s">
        <v>369</v>
      </c>
      <c r="G901" s="93" t="s">
        <v>369</v>
      </c>
      <c r="H901" s="93" t="s">
        <v>369</v>
      </c>
    </row>
    <row r="902" spans="1:8">
      <c r="A902" s="89" t="s">
        <v>9011</v>
      </c>
      <c r="B902" s="89">
        <v>500</v>
      </c>
      <c r="C902" s="89" t="s">
        <v>564</v>
      </c>
      <c r="D902" s="89" t="s">
        <v>7963</v>
      </c>
      <c r="E902" s="89" t="s">
        <v>19018</v>
      </c>
      <c r="F902" s="93" t="s">
        <v>369</v>
      </c>
      <c r="G902" s="93" t="s">
        <v>369</v>
      </c>
      <c r="H902" s="93" t="s">
        <v>369</v>
      </c>
    </row>
    <row r="903" spans="1:8">
      <c r="A903" s="89" t="s">
        <v>9013</v>
      </c>
      <c r="B903" s="89">
        <v>500</v>
      </c>
      <c r="C903" s="89" t="s">
        <v>564</v>
      </c>
      <c r="D903" s="89" t="s">
        <v>7963</v>
      </c>
      <c r="E903" s="89" t="s">
        <v>19018</v>
      </c>
      <c r="F903" s="93" t="s">
        <v>369</v>
      </c>
      <c r="G903" s="93" t="s">
        <v>369</v>
      </c>
      <c r="H903" s="93" t="s">
        <v>369</v>
      </c>
    </row>
    <row r="904" spans="1:8">
      <c r="A904" s="89" t="s">
        <v>9015</v>
      </c>
      <c r="B904" s="89">
        <v>500</v>
      </c>
      <c r="C904" s="89" t="s">
        <v>361</v>
      </c>
      <c r="D904" s="89" t="s">
        <v>7963</v>
      </c>
      <c r="E904" s="89" t="s">
        <v>19018</v>
      </c>
      <c r="F904" s="93" t="s">
        <v>369</v>
      </c>
      <c r="G904" s="93" t="s">
        <v>369</v>
      </c>
      <c r="H904" s="93" t="s">
        <v>369</v>
      </c>
    </row>
    <row r="905" spans="1:8">
      <c r="A905" s="89" t="s">
        <v>9016</v>
      </c>
      <c r="B905" s="89">
        <v>500</v>
      </c>
      <c r="C905" s="89" t="s">
        <v>564</v>
      </c>
      <c r="D905" s="89" t="s">
        <v>7963</v>
      </c>
      <c r="E905" s="89" t="s">
        <v>19018</v>
      </c>
      <c r="F905" s="93" t="s">
        <v>369</v>
      </c>
      <c r="G905" s="93" t="s">
        <v>369</v>
      </c>
      <c r="H905" s="93" t="s">
        <v>369</v>
      </c>
    </row>
    <row r="906" spans="1:8">
      <c r="A906" s="89" t="s">
        <v>9018</v>
      </c>
      <c r="B906" s="89">
        <v>500</v>
      </c>
      <c r="C906" s="89" t="s">
        <v>564</v>
      </c>
      <c r="D906" s="89" t="s">
        <v>7963</v>
      </c>
      <c r="E906" s="89" t="s">
        <v>19018</v>
      </c>
      <c r="F906" s="93" t="s">
        <v>369</v>
      </c>
      <c r="G906" s="93" t="s">
        <v>369</v>
      </c>
      <c r="H906" s="93" t="s">
        <v>369</v>
      </c>
    </row>
    <row r="907" spans="1:8">
      <c r="A907" s="89" t="s">
        <v>2863</v>
      </c>
      <c r="B907" s="89">
        <v>500</v>
      </c>
      <c r="C907" s="89" t="s">
        <v>564</v>
      </c>
      <c r="D907" s="89" t="s">
        <v>18232</v>
      </c>
      <c r="E907" s="89" t="s">
        <v>19019</v>
      </c>
      <c r="F907" s="89">
        <v>7115</v>
      </c>
      <c r="G907" s="89">
        <v>296783</v>
      </c>
      <c r="H907" s="89">
        <v>0</v>
      </c>
    </row>
    <row r="908" spans="1:8">
      <c r="A908" s="89" t="s">
        <v>9021</v>
      </c>
      <c r="B908" s="89">
        <v>100</v>
      </c>
      <c r="C908" s="89" t="s">
        <v>564</v>
      </c>
      <c r="D908" s="89" t="s">
        <v>7974</v>
      </c>
      <c r="E908" s="89" t="s">
        <v>19020</v>
      </c>
      <c r="F908" s="93" t="s">
        <v>369</v>
      </c>
      <c r="G908" s="93" t="s">
        <v>369</v>
      </c>
      <c r="H908" s="93" t="s">
        <v>369</v>
      </c>
    </row>
    <row r="909" spans="1:8">
      <c r="A909" s="89" t="s">
        <v>9022</v>
      </c>
      <c r="B909" s="89">
        <v>100</v>
      </c>
      <c r="C909" s="89" t="s">
        <v>564</v>
      </c>
      <c r="D909" s="89" t="s">
        <v>7963</v>
      </c>
      <c r="E909" s="89" t="s">
        <v>19021</v>
      </c>
      <c r="F909" s="93" t="s">
        <v>369</v>
      </c>
      <c r="G909" s="93" t="s">
        <v>369</v>
      </c>
      <c r="H909" s="93" t="s">
        <v>369</v>
      </c>
    </row>
    <row r="910" spans="1:8">
      <c r="A910" s="89" t="s">
        <v>9024</v>
      </c>
      <c r="B910" s="89">
        <v>100</v>
      </c>
      <c r="C910" s="89" t="s">
        <v>564</v>
      </c>
      <c r="D910" s="89" t="s">
        <v>7963</v>
      </c>
      <c r="E910" s="89" t="s">
        <v>19022</v>
      </c>
      <c r="F910" s="93" t="s">
        <v>369</v>
      </c>
      <c r="G910" s="93" t="s">
        <v>369</v>
      </c>
      <c r="H910" s="93" t="s">
        <v>369</v>
      </c>
    </row>
    <row r="911" spans="1:8">
      <c r="A911" s="89" t="s">
        <v>9026</v>
      </c>
      <c r="B911" s="89">
        <v>500</v>
      </c>
      <c r="C911" s="89" t="s">
        <v>564</v>
      </c>
      <c r="D911" s="89" t="s">
        <v>7963</v>
      </c>
      <c r="E911" s="89" t="s">
        <v>19018</v>
      </c>
      <c r="F911" s="93" t="s">
        <v>369</v>
      </c>
      <c r="G911" s="93" t="s">
        <v>369</v>
      </c>
      <c r="H911" s="93" t="s">
        <v>369</v>
      </c>
    </row>
    <row r="912" spans="1:8">
      <c r="A912" s="89" t="s">
        <v>9028</v>
      </c>
      <c r="B912" s="89">
        <v>1000</v>
      </c>
      <c r="C912" s="89" t="s">
        <v>564</v>
      </c>
      <c r="D912" s="89" t="s">
        <v>7963</v>
      </c>
      <c r="E912" s="89" t="s">
        <v>19023</v>
      </c>
      <c r="F912" s="93" t="s">
        <v>369</v>
      </c>
      <c r="G912" s="93" t="s">
        <v>369</v>
      </c>
      <c r="H912" s="93" t="s">
        <v>369</v>
      </c>
    </row>
    <row r="913" spans="1:8">
      <c r="A913" s="89" t="s">
        <v>9030</v>
      </c>
      <c r="B913" s="89">
        <v>1000</v>
      </c>
      <c r="C913" s="89" t="s">
        <v>564</v>
      </c>
      <c r="D913" s="89" t="s">
        <v>7963</v>
      </c>
      <c r="E913" s="89" t="s">
        <v>19023</v>
      </c>
      <c r="F913" s="93" t="s">
        <v>369</v>
      </c>
      <c r="G913" s="93" t="s">
        <v>369</v>
      </c>
      <c r="H913" s="93" t="s">
        <v>369</v>
      </c>
    </row>
    <row r="914" spans="1:8">
      <c r="A914" s="89" t="s">
        <v>9032</v>
      </c>
      <c r="B914" s="89">
        <v>1000</v>
      </c>
      <c r="C914" s="89" t="s">
        <v>564</v>
      </c>
      <c r="D914" s="89" t="s">
        <v>7963</v>
      </c>
      <c r="E914" s="89" t="s">
        <v>19024</v>
      </c>
      <c r="F914" s="93" t="s">
        <v>369</v>
      </c>
      <c r="G914" s="93" t="s">
        <v>369</v>
      </c>
      <c r="H914" s="93" t="s">
        <v>369</v>
      </c>
    </row>
    <row r="915" spans="1:8">
      <c r="A915" s="89" t="s">
        <v>9034</v>
      </c>
      <c r="B915" s="89">
        <v>1000</v>
      </c>
      <c r="C915" s="89" t="s">
        <v>564</v>
      </c>
      <c r="D915" s="89" t="s">
        <v>7963</v>
      </c>
      <c r="E915" s="89" t="s">
        <v>19025</v>
      </c>
      <c r="F915" s="93" t="s">
        <v>369</v>
      </c>
      <c r="G915" s="93" t="s">
        <v>369</v>
      </c>
      <c r="H915" s="93" t="s">
        <v>369</v>
      </c>
    </row>
    <row r="916" spans="1:8">
      <c r="A916" s="89" t="s">
        <v>9036</v>
      </c>
      <c r="B916" s="89">
        <v>500</v>
      </c>
      <c r="C916" s="89" t="s">
        <v>564</v>
      </c>
      <c r="D916" s="89" t="s">
        <v>7963</v>
      </c>
      <c r="E916" s="89" t="s">
        <v>19018</v>
      </c>
      <c r="F916" s="93" t="s">
        <v>369</v>
      </c>
      <c r="G916" s="93" t="s">
        <v>369</v>
      </c>
      <c r="H916" s="93" t="s">
        <v>369</v>
      </c>
    </row>
    <row r="917" spans="1:8">
      <c r="A917" s="89" t="s">
        <v>2858</v>
      </c>
      <c r="B917" s="89">
        <v>100</v>
      </c>
      <c r="C917" s="89" t="s">
        <v>361</v>
      </c>
      <c r="D917" s="89" t="s">
        <v>18232</v>
      </c>
      <c r="E917" s="89" t="s">
        <v>19026</v>
      </c>
      <c r="F917" s="93" t="s">
        <v>369</v>
      </c>
      <c r="G917" s="93" t="s">
        <v>369</v>
      </c>
      <c r="H917" s="93" t="s">
        <v>369</v>
      </c>
    </row>
    <row r="918" spans="1:8">
      <c r="A918" s="89" t="s">
        <v>9038</v>
      </c>
      <c r="B918" s="89">
        <v>500</v>
      </c>
      <c r="C918" s="89" t="s">
        <v>564</v>
      </c>
      <c r="D918" s="89" t="s">
        <v>7963</v>
      </c>
      <c r="E918" s="89" t="s">
        <v>19027</v>
      </c>
      <c r="F918" s="93" t="s">
        <v>369</v>
      </c>
      <c r="G918" s="93" t="s">
        <v>369</v>
      </c>
      <c r="H918" s="93" t="s">
        <v>369</v>
      </c>
    </row>
    <row r="919" spans="1:8">
      <c r="A919" s="89" t="s">
        <v>9040</v>
      </c>
      <c r="B919" s="89">
        <v>500</v>
      </c>
      <c r="C919" s="89" t="s">
        <v>564</v>
      </c>
      <c r="D919" s="89" t="s">
        <v>7963</v>
      </c>
      <c r="E919" s="89" t="s">
        <v>19028</v>
      </c>
      <c r="F919" s="93" t="s">
        <v>369</v>
      </c>
      <c r="G919" s="93" t="s">
        <v>369</v>
      </c>
      <c r="H919" s="93" t="s">
        <v>369</v>
      </c>
    </row>
    <row r="920" spans="1:8">
      <c r="A920" s="89" t="s">
        <v>9042</v>
      </c>
      <c r="B920" s="89">
        <v>500</v>
      </c>
      <c r="C920" s="89" t="s">
        <v>564</v>
      </c>
      <c r="D920" s="89" t="s">
        <v>7963</v>
      </c>
      <c r="E920" s="89" t="s">
        <v>19018</v>
      </c>
      <c r="F920" s="93" t="s">
        <v>369</v>
      </c>
      <c r="G920" s="93" t="s">
        <v>369</v>
      </c>
      <c r="H920" s="93" t="s">
        <v>369</v>
      </c>
    </row>
    <row r="921" spans="1:8">
      <c r="A921" s="89" t="s">
        <v>9044</v>
      </c>
      <c r="B921" s="89">
        <v>500</v>
      </c>
      <c r="C921" s="89" t="s">
        <v>564</v>
      </c>
      <c r="D921" s="89" t="s">
        <v>7963</v>
      </c>
      <c r="E921" s="89" t="s">
        <v>19029</v>
      </c>
      <c r="F921" s="93" t="s">
        <v>369</v>
      </c>
      <c r="G921" s="93" t="s">
        <v>369</v>
      </c>
      <c r="H921" s="93" t="s">
        <v>369</v>
      </c>
    </row>
    <row r="922" spans="1:8">
      <c r="A922" s="89" t="s">
        <v>2856</v>
      </c>
      <c r="B922" s="89">
        <v>500</v>
      </c>
      <c r="C922" s="89" t="s">
        <v>361</v>
      </c>
      <c r="D922" s="89" t="s">
        <v>18232</v>
      </c>
      <c r="E922" s="89" t="s">
        <v>19030</v>
      </c>
      <c r="F922" s="93" t="s">
        <v>369</v>
      </c>
      <c r="G922" s="93" t="s">
        <v>369</v>
      </c>
      <c r="H922" s="93" t="s">
        <v>369</v>
      </c>
    </row>
    <row r="923" spans="1:8">
      <c r="A923" s="89" t="s">
        <v>2854</v>
      </c>
      <c r="B923" s="89">
        <v>500</v>
      </c>
      <c r="C923" s="89" t="s">
        <v>564</v>
      </c>
      <c r="D923" s="89" t="s">
        <v>18232</v>
      </c>
      <c r="E923" s="89" t="s">
        <v>19031</v>
      </c>
      <c r="F923" s="89">
        <v>839</v>
      </c>
      <c r="G923" s="89">
        <v>879643</v>
      </c>
      <c r="H923" s="89">
        <v>0</v>
      </c>
    </row>
    <row r="924" spans="1:8">
      <c r="A924" s="89" t="s">
        <v>9047</v>
      </c>
      <c r="B924" s="89">
        <v>600</v>
      </c>
      <c r="C924" s="89" t="s">
        <v>361</v>
      </c>
      <c r="D924" s="89" t="s">
        <v>7963</v>
      </c>
      <c r="E924" s="89" t="s">
        <v>19032</v>
      </c>
      <c r="F924" s="93" t="s">
        <v>369</v>
      </c>
      <c r="G924" s="93" t="s">
        <v>369</v>
      </c>
      <c r="H924" s="93" t="s">
        <v>369</v>
      </c>
    </row>
    <row r="925" spans="1:8">
      <c r="A925" s="89" t="s">
        <v>9048</v>
      </c>
      <c r="B925" s="89">
        <v>300</v>
      </c>
      <c r="C925" s="89" t="s">
        <v>361</v>
      </c>
      <c r="D925" s="89" t="s">
        <v>7963</v>
      </c>
      <c r="E925" s="89" t="s">
        <v>19033</v>
      </c>
      <c r="F925" s="93" t="s">
        <v>369</v>
      </c>
      <c r="G925" s="93" t="s">
        <v>369</v>
      </c>
      <c r="H925" s="93" t="s">
        <v>369</v>
      </c>
    </row>
    <row r="926" spans="1:8">
      <c r="A926" s="89" t="s">
        <v>9049</v>
      </c>
      <c r="B926" s="89">
        <v>500</v>
      </c>
      <c r="C926" s="89" t="s">
        <v>564</v>
      </c>
      <c r="D926" s="89" t="s">
        <v>7963</v>
      </c>
      <c r="E926" s="89" t="s">
        <v>19034</v>
      </c>
      <c r="F926" s="93" t="s">
        <v>369</v>
      </c>
      <c r="G926" s="93" t="s">
        <v>369</v>
      </c>
      <c r="H926" s="93" t="s">
        <v>369</v>
      </c>
    </row>
    <row r="927" spans="1:8">
      <c r="A927" s="89" t="s">
        <v>9051</v>
      </c>
      <c r="B927" s="89">
        <v>1000</v>
      </c>
      <c r="C927" s="89" t="s">
        <v>361</v>
      </c>
      <c r="D927" s="89" t="s">
        <v>7963</v>
      </c>
      <c r="E927" s="89" t="s">
        <v>19035</v>
      </c>
      <c r="F927" s="93" t="s">
        <v>369</v>
      </c>
      <c r="G927" s="93" t="s">
        <v>369</v>
      </c>
      <c r="H927" s="93" t="s">
        <v>369</v>
      </c>
    </row>
    <row r="928" spans="1:8">
      <c r="A928" s="89" t="s">
        <v>2852</v>
      </c>
      <c r="B928" s="89">
        <v>500</v>
      </c>
      <c r="C928" s="89" t="s">
        <v>361</v>
      </c>
      <c r="D928" s="89" t="s">
        <v>18232</v>
      </c>
      <c r="E928" s="89" t="s">
        <v>19036</v>
      </c>
      <c r="F928" s="93" t="s">
        <v>369</v>
      </c>
      <c r="G928" s="93" t="s">
        <v>369</v>
      </c>
      <c r="H928" s="93" t="s">
        <v>369</v>
      </c>
    </row>
    <row r="929" spans="1:8">
      <c r="A929" s="89" t="s">
        <v>2850</v>
      </c>
      <c r="B929" s="89">
        <v>100</v>
      </c>
      <c r="C929" s="89" t="s">
        <v>564</v>
      </c>
      <c r="D929" s="89" t="s">
        <v>18232</v>
      </c>
      <c r="E929" s="89" t="s">
        <v>19037</v>
      </c>
      <c r="F929" s="89">
        <v>821204</v>
      </c>
      <c r="G929" s="89">
        <v>441653</v>
      </c>
      <c r="H929" s="89">
        <v>0</v>
      </c>
    </row>
    <row r="930" spans="1:8">
      <c r="A930" s="89" t="s">
        <v>9053</v>
      </c>
      <c r="B930" s="89">
        <v>500</v>
      </c>
      <c r="C930" s="89" t="s">
        <v>361</v>
      </c>
      <c r="D930" s="89" t="s">
        <v>7963</v>
      </c>
      <c r="E930" s="89" t="s">
        <v>19018</v>
      </c>
      <c r="F930" s="93" t="s">
        <v>369</v>
      </c>
      <c r="G930" s="93" t="s">
        <v>369</v>
      </c>
      <c r="H930" s="93" t="s">
        <v>369</v>
      </c>
    </row>
    <row r="931" spans="1:8">
      <c r="A931" s="89" t="s">
        <v>2846</v>
      </c>
      <c r="B931" s="89">
        <v>1</v>
      </c>
      <c r="C931" s="89" t="s">
        <v>361</v>
      </c>
      <c r="D931" s="89" t="s">
        <v>18232</v>
      </c>
      <c r="E931" s="89" t="s">
        <v>19038</v>
      </c>
      <c r="F931" s="93" t="s">
        <v>369</v>
      </c>
      <c r="G931" s="93" t="s">
        <v>369</v>
      </c>
      <c r="H931" s="93" t="s">
        <v>369</v>
      </c>
    </row>
    <row r="932" spans="1:8">
      <c r="A932" s="89" t="s">
        <v>9054</v>
      </c>
      <c r="B932" s="89">
        <v>50</v>
      </c>
      <c r="C932" s="89" t="s">
        <v>564</v>
      </c>
      <c r="D932" s="89" t="s">
        <v>7963</v>
      </c>
      <c r="E932" s="89" t="s">
        <v>19039</v>
      </c>
      <c r="F932" s="93" t="s">
        <v>369</v>
      </c>
      <c r="G932" s="93" t="s">
        <v>369</v>
      </c>
      <c r="H932" s="93" t="s">
        <v>369</v>
      </c>
    </row>
    <row r="933" spans="1:8">
      <c r="A933" s="89" t="s">
        <v>9056</v>
      </c>
      <c r="B933" s="89">
        <v>100</v>
      </c>
      <c r="C933" s="89" t="s">
        <v>564</v>
      </c>
      <c r="D933" s="89" t="s">
        <v>7963</v>
      </c>
      <c r="E933" s="89" t="s">
        <v>19040</v>
      </c>
      <c r="F933" s="93" t="s">
        <v>369</v>
      </c>
      <c r="G933" s="93" t="s">
        <v>369</v>
      </c>
      <c r="H933" s="93" t="s">
        <v>369</v>
      </c>
    </row>
    <row r="934" spans="1:8">
      <c r="A934" s="89" t="s">
        <v>9058</v>
      </c>
      <c r="B934" s="89">
        <v>100</v>
      </c>
      <c r="C934" s="89" t="s">
        <v>564</v>
      </c>
      <c r="D934" s="89" t="s">
        <v>7963</v>
      </c>
      <c r="E934" s="89" t="s">
        <v>19041</v>
      </c>
      <c r="F934" s="93" t="s">
        <v>369</v>
      </c>
      <c r="G934" s="93" t="s">
        <v>369</v>
      </c>
      <c r="H934" s="93" t="s">
        <v>369</v>
      </c>
    </row>
    <row r="935" spans="1:8">
      <c r="A935" s="89" t="s">
        <v>9060</v>
      </c>
      <c r="B935" s="89">
        <v>500</v>
      </c>
      <c r="C935" s="89" t="s">
        <v>361</v>
      </c>
      <c r="D935" s="89" t="s">
        <v>7963</v>
      </c>
      <c r="E935" s="89" t="s">
        <v>19018</v>
      </c>
      <c r="F935" s="93" t="s">
        <v>369</v>
      </c>
      <c r="G935" s="93" t="s">
        <v>369</v>
      </c>
      <c r="H935" s="93" t="s">
        <v>369</v>
      </c>
    </row>
    <row r="936" spans="1:8">
      <c r="A936" s="89" t="s">
        <v>9061</v>
      </c>
      <c r="B936" s="89">
        <v>500</v>
      </c>
      <c r="C936" s="89" t="s">
        <v>361</v>
      </c>
      <c r="D936" s="89" t="s">
        <v>7963</v>
      </c>
      <c r="E936" s="89" t="s">
        <v>19018</v>
      </c>
      <c r="F936" s="93" t="s">
        <v>369</v>
      </c>
      <c r="G936" s="93" t="s">
        <v>369</v>
      </c>
      <c r="H936" s="93" t="s">
        <v>369</v>
      </c>
    </row>
    <row r="937" spans="1:8">
      <c r="A937" s="89" t="s">
        <v>9062</v>
      </c>
      <c r="B937" s="89">
        <v>3000</v>
      </c>
      <c r="C937" s="89" t="s">
        <v>564</v>
      </c>
      <c r="D937" s="89" t="s">
        <v>7963</v>
      </c>
      <c r="E937" s="89" t="s">
        <v>19042</v>
      </c>
      <c r="F937" s="93" t="s">
        <v>369</v>
      </c>
      <c r="G937" s="93" t="s">
        <v>369</v>
      </c>
      <c r="H937" s="93" t="s">
        <v>369</v>
      </c>
    </row>
    <row r="938" spans="1:8">
      <c r="A938" s="89" t="s">
        <v>4278</v>
      </c>
      <c r="B938" s="89">
        <v>3000</v>
      </c>
      <c r="C938" s="89" t="s">
        <v>361</v>
      </c>
      <c r="D938" s="89" t="s">
        <v>18232</v>
      </c>
      <c r="E938" s="89" t="s">
        <v>19043</v>
      </c>
      <c r="F938" s="93" t="s">
        <v>369</v>
      </c>
      <c r="G938" s="93" t="s">
        <v>369</v>
      </c>
      <c r="H938" s="93" t="s">
        <v>369</v>
      </c>
    </row>
    <row r="939" spans="1:8">
      <c r="A939" s="89" t="s">
        <v>9064</v>
      </c>
      <c r="B939" s="89">
        <v>7000</v>
      </c>
      <c r="C939" s="89" t="s">
        <v>564</v>
      </c>
      <c r="D939" s="89" t="s">
        <v>7963</v>
      </c>
      <c r="E939" s="89" t="s">
        <v>19044</v>
      </c>
      <c r="F939" s="93" t="s">
        <v>369</v>
      </c>
      <c r="G939" s="93" t="s">
        <v>369</v>
      </c>
      <c r="H939" s="93" t="s">
        <v>369</v>
      </c>
    </row>
    <row r="940" spans="1:8">
      <c r="A940" s="89" t="s">
        <v>9066</v>
      </c>
      <c r="B940" s="89">
        <v>2000</v>
      </c>
      <c r="C940" s="89" t="s">
        <v>564</v>
      </c>
      <c r="D940" s="89" t="s">
        <v>7963</v>
      </c>
      <c r="E940" s="89" t="s">
        <v>17004</v>
      </c>
      <c r="F940" s="93" t="s">
        <v>369</v>
      </c>
      <c r="G940" s="93" t="s">
        <v>369</v>
      </c>
      <c r="H940" s="93" t="s">
        <v>369</v>
      </c>
    </row>
    <row r="941" spans="1:8">
      <c r="A941" s="89" t="s">
        <v>6330</v>
      </c>
      <c r="B941" s="89">
        <v>100</v>
      </c>
      <c r="C941" s="89" t="s">
        <v>564</v>
      </c>
      <c r="D941" s="89" t="s">
        <v>5606</v>
      </c>
      <c r="E941" s="89" t="s">
        <v>19045</v>
      </c>
      <c r="F941" s="89">
        <v>879643</v>
      </c>
      <c r="G941" s="89">
        <v>879643</v>
      </c>
      <c r="H941" s="89" t="s">
        <v>5939</v>
      </c>
    </row>
    <row r="942" spans="1:8">
      <c r="A942" s="89" t="s">
        <v>6329</v>
      </c>
      <c r="B942" s="89">
        <v>100</v>
      </c>
      <c r="C942" s="89" t="s">
        <v>564</v>
      </c>
      <c r="D942" s="89" t="s">
        <v>5606</v>
      </c>
      <c r="E942" s="89" t="s">
        <v>19046</v>
      </c>
      <c r="F942" s="89">
        <v>879643</v>
      </c>
      <c r="G942" s="89">
        <v>879643</v>
      </c>
      <c r="H942" s="89" t="s">
        <v>5939</v>
      </c>
    </row>
    <row r="943" spans="1:8">
      <c r="A943" s="89" t="s">
        <v>9070</v>
      </c>
      <c r="B943" s="89">
        <v>100</v>
      </c>
      <c r="C943" s="89" t="s">
        <v>564</v>
      </c>
      <c r="D943" s="89" t="s">
        <v>7963</v>
      </c>
      <c r="E943" s="89" t="s">
        <v>19047</v>
      </c>
      <c r="F943" s="93" t="s">
        <v>369</v>
      </c>
      <c r="G943" s="93" t="s">
        <v>369</v>
      </c>
      <c r="H943" s="93" t="s">
        <v>369</v>
      </c>
    </row>
    <row r="944" spans="1:8">
      <c r="A944" s="89" t="s">
        <v>9072</v>
      </c>
      <c r="B944" s="89">
        <v>100</v>
      </c>
      <c r="C944" s="89" t="s">
        <v>564</v>
      </c>
      <c r="D944" s="89" t="s">
        <v>7963</v>
      </c>
      <c r="E944" s="89" t="s">
        <v>19048</v>
      </c>
      <c r="F944" s="93" t="s">
        <v>369</v>
      </c>
      <c r="G944" s="93" t="s">
        <v>369</v>
      </c>
      <c r="H944" s="93" t="s">
        <v>369</v>
      </c>
    </row>
    <row r="945" spans="1:8">
      <c r="A945" s="89" t="s">
        <v>9074</v>
      </c>
      <c r="B945" s="89">
        <v>300</v>
      </c>
      <c r="C945" s="89" t="s">
        <v>564</v>
      </c>
      <c r="D945" s="89" t="s">
        <v>7963</v>
      </c>
      <c r="E945" s="89" t="s">
        <v>19049</v>
      </c>
      <c r="F945" s="93" t="s">
        <v>369</v>
      </c>
      <c r="G945" s="93" t="s">
        <v>369</v>
      </c>
      <c r="H945" s="93" t="s">
        <v>369</v>
      </c>
    </row>
    <row r="946" spans="1:8">
      <c r="A946" s="89" t="s">
        <v>2842</v>
      </c>
      <c r="B946" s="89">
        <v>100</v>
      </c>
      <c r="C946" s="89" t="s">
        <v>564</v>
      </c>
      <c r="D946" s="89" t="s">
        <v>18232</v>
      </c>
      <c r="E946" s="89" t="s">
        <v>19050</v>
      </c>
      <c r="F946" s="89">
        <v>879643</v>
      </c>
      <c r="G946" s="89">
        <v>879643</v>
      </c>
      <c r="H946" s="89">
        <v>0</v>
      </c>
    </row>
    <row r="947" spans="1:8">
      <c r="A947" s="89" t="s">
        <v>9077</v>
      </c>
      <c r="B947" s="89">
        <v>100</v>
      </c>
      <c r="C947" s="89" t="s">
        <v>564</v>
      </c>
      <c r="D947" s="89" t="s">
        <v>7963</v>
      </c>
      <c r="E947" s="89" t="s">
        <v>19051</v>
      </c>
      <c r="F947" s="93" t="s">
        <v>369</v>
      </c>
      <c r="G947" s="93" t="s">
        <v>369</v>
      </c>
      <c r="H947" s="93" t="s">
        <v>369</v>
      </c>
    </row>
    <row r="948" spans="1:8">
      <c r="A948" s="89" t="s">
        <v>9079</v>
      </c>
      <c r="B948" s="89">
        <v>1000</v>
      </c>
      <c r="C948" s="89" t="s">
        <v>564</v>
      </c>
      <c r="D948" s="89" t="s">
        <v>7963</v>
      </c>
      <c r="E948" s="89" t="s">
        <v>19052</v>
      </c>
      <c r="F948" s="93" t="s">
        <v>369</v>
      </c>
      <c r="G948" s="93" t="s">
        <v>369</v>
      </c>
      <c r="H948" s="93" t="s">
        <v>369</v>
      </c>
    </row>
    <row r="949" spans="1:8">
      <c r="A949" s="89" t="s">
        <v>9081</v>
      </c>
      <c r="B949" s="89">
        <v>1000</v>
      </c>
      <c r="C949" s="89" t="s">
        <v>361</v>
      </c>
      <c r="D949" s="89" t="s">
        <v>7963</v>
      </c>
      <c r="E949" s="89" t="s">
        <v>19053</v>
      </c>
      <c r="F949" s="93" t="s">
        <v>369</v>
      </c>
      <c r="G949" s="93" t="s">
        <v>369</v>
      </c>
      <c r="H949" s="93" t="s">
        <v>369</v>
      </c>
    </row>
    <row r="950" spans="1:8">
      <c r="A950" s="89" t="s">
        <v>2840</v>
      </c>
      <c r="B950" s="89">
        <v>100</v>
      </c>
      <c r="C950" s="89" t="s">
        <v>564</v>
      </c>
      <c r="D950" s="89" t="s">
        <v>18232</v>
      </c>
      <c r="E950" s="89" t="s">
        <v>19053</v>
      </c>
      <c r="F950" s="89">
        <v>879643</v>
      </c>
      <c r="G950" s="89">
        <v>879643</v>
      </c>
      <c r="H950" s="89">
        <v>0</v>
      </c>
    </row>
    <row r="951" spans="1:8">
      <c r="A951" s="89" t="s">
        <v>9083</v>
      </c>
      <c r="B951" s="89">
        <v>10</v>
      </c>
      <c r="C951" s="89" t="s">
        <v>564</v>
      </c>
      <c r="D951" s="89" t="s">
        <v>7963</v>
      </c>
      <c r="E951" s="89" t="s">
        <v>19054</v>
      </c>
      <c r="F951" s="93" t="s">
        <v>369</v>
      </c>
      <c r="G951" s="93" t="s">
        <v>369</v>
      </c>
      <c r="H951" s="93" t="s">
        <v>369</v>
      </c>
    </row>
    <row r="952" spans="1:8">
      <c r="A952" s="89" t="s">
        <v>9085</v>
      </c>
      <c r="B952" s="89">
        <v>100</v>
      </c>
      <c r="C952" s="89" t="s">
        <v>564</v>
      </c>
      <c r="D952" s="89" t="s">
        <v>7963</v>
      </c>
      <c r="E952" s="89" t="s">
        <v>19054</v>
      </c>
      <c r="F952" s="93" t="s">
        <v>369</v>
      </c>
      <c r="G952" s="93" t="s">
        <v>369</v>
      </c>
      <c r="H952" s="93" t="s">
        <v>369</v>
      </c>
    </row>
    <row r="953" spans="1:8">
      <c r="A953" s="89" t="s">
        <v>9087</v>
      </c>
      <c r="B953" s="89">
        <v>10</v>
      </c>
      <c r="C953" s="89" t="s">
        <v>564</v>
      </c>
      <c r="D953" s="89" t="s">
        <v>7963</v>
      </c>
      <c r="E953" s="89" t="s">
        <v>19055</v>
      </c>
      <c r="F953" s="93" t="s">
        <v>369</v>
      </c>
      <c r="G953" s="93" t="s">
        <v>369</v>
      </c>
      <c r="H953" s="93" t="s">
        <v>369</v>
      </c>
    </row>
    <row r="954" spans="1:8">
      <c r="A954" s="89" t="s">
        <v>9089</v>
      </c>
      <c r="B954" s="89">
        <v>10</v>
      </c>
      <c r="C954" s="89" t="s">
        <v>564</v>
      </c>
      <c r="D954" s="89" t="s">
        <v>7963</v>
      </c>
      <c r="E954" s="89" t="s">
        <v>19055</v>
      </c>
      <c r="F954" s="93" t="s">
        <v>369</v>
      </c>
      <c r="G954" s="93" t="s">
        <v>369</v>
      </c>
      <c r="H954" s="93" t="s">
        <v>369</v>
      </c>
    </row>
    <row r="955" spans="1:8">
      <c r="A955" s="89" t="s">
        <v>9091</v>
      </c>
      <c r="B955" s="89">
        <v>100</v>
      </c>
      <c r="C955" s="89" t="s">
        <v>564</v>
      </c>
      <c r="D955" s="89" t="s">
        <v>7963</v>
      </c>
      <c r="E955" s="89" t="s">
        <v>19056</v>
      </c>
      <c r="F955" s="93" t="s">
        <v>369</v>
      </c>
      <c r="G955" s="93" t="s">
        <v>369</v>
      </c>
      <c r="H955" s="93" t="s">
        <v>369</v>
      </c>
    </row>
    <row r="956" spans="1:8">
      <c r="A956" s="89" t="s">
        <v>9093</v>
      </c>
      <c r="B956" s="89">
        <v>10</v>
      </c>
      <c r="C956" s="89" t="s">
        <v>564</v>
      </c>
      <c r="D956" s="89" t="s">
        <v>7963</v>
      </c>
      <c r="E956" s="89" t="s">
        <v>19056</v>
      </c>
      <c r="F956" s="93" t="s">
        <v>369</v>
      </c>
      <c r="G956" s="93" t="s">
        <v>369</v>
      </c>
      <c r="H956" s="93" t="s">
        <v>369</v>
      </c>
    </row>
    <row r="957" spans="1:8">
      <c r="A957" s="89" t="s">
        <v>9095</v>
      </c>
      <c r="B957" s="89">
        <v>100</v>
      </c>
      <c r="C957" s="89" t="s">
        <v>564</v>
      </c>
      <c r="D957" s="89" t="s">
        <v>7963</v>
      </c>
      <c r="E957" s="89" t="s">
        <v>19057</v>
      </c>
      <c r="F957" s="93" t="s">
        <v>369</v>
      </c>
      <c r="G957" s="93" t="s">
        <v>369</v>
      </c>
      <c r="H957" s="93" t="s">
        <v>369</v>
      </c>
    </row>
    <row r="958" spans="1:8">
      <c r="A958" s="89" t="s">
        <v>9097</v>
      </c>
      <c r="B958" s="89">
        <v>10</v>
      </c>
      <c r="C958" s="89" t="s">
        <v>564</v>
      </c>
      <c r="D958" s="89" t="s">
        <v>7963</v>
      </c>
      <c r="E958" s="89" t="s">
        <v>19058</v>
      </c>
      <c r="F958" s="93" t="s">
        <v>369</v>
      </c>
      <c r="G958" s="93" t="s">
        <v>369</v>
      </c>
      <c r="H958" s="93" t="s">
        <v>369</v>
      </c>
    </row>
    <row r="959" spans="1:8">
      <c r="A959" s="89" t="s">
        <v>9099</v>
      </c>
      <c r="B959" s="89">
        <v>100</v>
      </c>
      <c r="C959" s="89" t="s">
        <v>564</v>
      </c>
      <c r="D959" s="89" t="s">
        <v>7963</v>
      </c>
      <c r="E959" s="89" t="s">
        <v>19058</v>
      </c>
      <c r="F959" s="93" t="s">
        <v>369</v>
      </c>
      <c r="G959" s="93" t="s">
        <v>369</v>
      </c>
      <c r="H959" s="93" t="s">
        <v>369</v>
      </c>
    </row>
    <row r="960" spans="1:8">
      <c r="A960" s="89" t="s">
        <v>9101</v>
      </c>
      <c r="B960" s="89">
        <v>300</v>
      </c>
      <c r="C960" s="89" t="s">
        <v>564</v>
      </c>
      <c r="D960" s="89" t="s">
        <v>7963</v>
      </c>
      <c r="E960" s="89" t="s">
        <v>19059</v>
      </c>
      <c r="F960" s="93" t="s">
        <v>369</v>
      </c>
      <c r="G960" s="93" t="s">
        <v>369</v>
      </c>
      <c r="H960" s="93" t="s">
        <v>369</v>
      </c>
    </row>
    <row r="961" spans="1:8">
      <c r="A961" s="89" t="s">
        <v>9103</v>
      </c>
      <c r="B961" s="89">
        <v>100</v>
      </c>
      <c r="C961" s="89" t="s">
        <v>564</v>
      </c>
      <c r="D961" s="89" t="s">
        <v>7963</v>
      </c>
      <c r="E961" s="89" t="s">
        <v>19060</v>
      </c>
      <c r="F961" s="93" t="s">
        <v>369</v>
      </c>
      <c r="G961" s="93" t="s">
        <v>369</v>
      </c>
      <c r="H961" s="93" t="s">
        <v>369</v>
      </c>
    </row>
    <row r="962" spans="1:8">
      <c r="A962" s="99" t="s">
        <v>9105</v>
      </c>
      <c r="B962" s="89">
        <v>1</v>
      </c>
      <c r="C962" s="89" t="s">
        <v>564</v>
      </c>
      <c r="D962" s="89" t="s">
        <v>7963</v>
      </c>
      <c r="E962" s="89" t="s">
        <v>19060</v>
      </c>
      <c r="F962" s="93" t="s">
        <v>369</v>
      </c>
      <c r="G962" s="93" t="s">
        <v>369</v>
      </c>
      <c r="H962" s="93" t="s">
        <v>369</v>
      </c>
    </row>
    <row r="963" spans="1:8">
      <c r="A963" s="89" t="s">
        <v>9107</v>
      </c>
      <c r="B963" s="89">
        <v>100</v>
      </c>
      <c r="C963" s="89" t="s">
        <v>564</v>
      </c>
      <c r="D963" s="89" t="s">
        <v>7963</v>
      </c>
      <c r="E963" s="89" t="s">
        <v>19060</v>
      </c>
      <c r="F963" s="93" t="s">
        <v>369</v>
      </c>
      <c r="G963" s="93" t="s">
        <v>369</v>
      </c>
      <c r="H963" s="93" t="s">
        <v>369</v>
      </c>
    </row>
    <row r="964" spans="1:8">
      <c r="A964" s="89" t="s">
        <v>9109</v>
      </c>
      <c r="B964" s="89">
        <v>100</v>
      </c>
      <c r="C964" s="89" t="s">
        <v>564</v>
      </c>
      <c r="D964" s="89" t="s">
        <v>7963</v>
      </c>
      <c r="E964" s="89" t="s">
        <v>19061</v>
      </c>
      <c r="F964" s="93" t="s">
        <v>369</v>
      </c>
      <c r="G964" s="93" t="s">
        <v>369</v>
      </c>
      <c r="H964" s="93" t="s">
        <v>369</v>
      </c>
    </row>
    <row r="965" spans="1:8">
      <c r="A965" s="89" t="s">
        <v>9111</v>
      </c>
      <c r="B965" s="89">
        <v>100</v>
      </c>
      <c r="C965" s="89" t="s">
        <v>564</v>
      </c>
      <c r="D965" s="89" t="s">
        <v>7963</v>
      </c>
      <c r="E965" s="89" t="s">
        <v>19061</v>
      </c>
      <c r="F965" s="93" t="s">
        <v>369</v>
      </c>
      <c r="G965" s="93" t="s">
        <v>369</v>
      </c>
      <c r="H965" s="93" t="s">
        <v>369</v>
      </c>
    </row>
    <row r="966" spans="1:8">
      <c r="A966" s="89" t="s">
        <v>9113</v>
      </c>
      <c r="B966" s="89">
        <v>100</v>
      </c>
      <c r="C966" s="89" t="s">
        <v>564</v>
      </c>
      <c r="D966" s="89" t="s">
        <v>7963</v>
      </c>
      <c r="E966" s="89" t="s">
        <v>19062</v>
      </c>
      <c r="F966" s="93" t="s">
        <v>369</v>
      </c>
      <c r="G966" s="93" t="s">
        <v>369</v>
      </c>
      <c r="H966" s="93" t="s">
        <v>369</v>
      </c>
    </row>
    <row r="967" spans="1:8">
      <c r="A967" s="89" t="s">
        <v>9115</v>
      </c>
      <c r="B967" s="89">
        <v>100</v>
      </c>
      <c r="C967" s="89" t="s">
        <v>564</v>
      </c>
      <c r="D967" s="89" t="s">
        <v>7963</v>
      </c>
      <c r="E967" s="89" t="s">
        <v>19063</v>
      </c>
      <c r="F967" s="93" t="s">
        <v>369</v>
      </c>
      <c r="G967" s="93" t="s">
        <v>369</v>
      </c>
      <c r="H967" s="93" t="s">
        <v>369</v>
      </c>
    </row>
    <row r="968" spans="1:8">
      <c r="A968" s="89" t="s">
        <v>9117</v>
      </c>
      <c r="B968" s="89">
        <v>300</v>
      </c>
      <c r="C968" s="89" t="s">
        <v>564</v>
      </c>
      <c r="D968" s="89" t="s">
        <v>7963</v>
      </c>
      <c r="E968" s="89" t="s">
        <v>19064</v>
      </c>
      <c r="F968" s="93" t="s">
        <v>369</v>
      </c>
      <c r="G968" s="93" t="s">
        <v>369</v>
      </c>
      <c r="H968" s="93" t="s">
        <v>369</v>
      </c>
    </row>
    <row r="969" spans="1:8">
      <c r="A969" s="89" t="s">
        <v>9119</v>
      </c>
      <c r="B969" s="89">
        <v>300</v>
      </c>
      <c r="C969" s="89" t="s">
        <v>564</v>
      </c>
      <c r="D969" s="89" t="s">
        <v>7963</v>
      </c>
      <c r="E969" s="89" t="s">
        <v>19064</v>
      </c>
      <c r="F969" s="93" t="s">
        <v>369</v>
      </c>
      <c r="G969" s="93" t="s">
        <v>369</v>
      </c>
      <c r="H969" s="93" t="s">
        <v>369</v>
      </c>
    </row>
    <row r="970" spans="1:8">
      <c r="A970" s="89" t="s">
        <v>2936</v>
      </c>
      <c r="B970" s="89">
        <v>300</v>
      </c>
      <c r="C970" s="89" t="s">
        <v>361</v>
      </c>
      <c r="D970" s="89" t="s">
        <v>18232</v>
      </c>
      <c r="E970" s="89" t="s">
        <v>19065</v>
      </c>
      <c r="F970" s="93" t="s">
        <v>369</v>
      </c>
      <c r="G970" s="93" t="s">
        <v>369</v>
      </c>
      <c r="H970" s="93" t="s">
        <v>369</v>
      </c>
    </row>
    <row r="971" spans="1:8">
      <c r="A971" s="89" t="s">
        <v>2892</v>
      </c>
      <c r="B971" s="89">
        <v>500</v>
      </c>
      <c r="C971" s="89" t="s">
        <v>564</v>
      </c>
      <c r="D971" s="89" t="s">
        <v>18232</v>
      </c>
      <c r="E971" s="89" t="s">
        <v>19066</v>
      </c>
      <c r="F971" s="89">
        <v>110902</v>
      </c>
      <c r="G971" s="89">
        <v>1093775</v>
      </c>
      <c r="H971" s="89">
        <v>0</v>
      </c>
    </row>
    <row r="972" spans="1:8">
      <c r="A972" s="89" t="s">
        <v>9121</v>
      </c>
      <c r="B972" s="89">
        <v>100</v>
      </c>
      <c r="C972" s="89" t="s">
        <v>564</v>
      </c>
      <c r="D972" s="89" t="s">
        <v>7963</v>
      </c>
      <c r="E972" s="89" t="s">
        <v>19067</v>
      </c>
      <c r="F972" s="93" t="s">
        <v>369</v>
      </c>
      <c r="G972" s="93" t="s">
        <v>369</v>
      </c>
      <c r="H972" s="93" t="s">
        <v>369</v>
      </c>
    </row>
    <row r="973" spans="1:8">
      <c r="A973" s="89" t="s">
        <v>9123</v>
      </c>
      <c r="B973" s="89">
        <v>300</v>
      </c>
      <c r="C973" s="89" t="s">
        <v>564</v>
      </c>
      <c r="D973" s="89" t="s">
        <v>7963</v>
      </c>
      <c r="E973" s="89" t="s">
        <v>19067</v>
      </c>
      <c r="F973" s="93" t="s">
        <v>369</v>
      </c>
      <c r="G973" s="93" t="s">
        <v>369</v>
      </c>
      <c r="H973" s="93" t="s">
        <v>369</v>
      </c>
    </row>
    <row r="974" spans="1:8">
      <c r="A974" s="89" t="s">
        <v>9125</v>
      </c>
      <c r="B974" s="89">
        <v>300</v>
      </c>
      <c r="C974" s="89" t="s">
        <v>564</v>
      </c>
      <c r="D974" s="89" t="s">
        <v>7963</v>
      </c>
      <c r="E974" s="89" t="s">
        <v>19067</v>
      </c>
      <c r="F974" s="93" t="s">
        <v>369</v>
      </c>
      <c r="G974" s="93" t="s">
        <v>369</v>
      </c>
      <c r="H974" s="93" t="s">
        <v>369</v>
      </c>
    </row>
    <row r="975" spans="1:8">
      <c r="A975" s="89" t="s">
        <v>9127</v>
      </c>
      <c r="B975" s="89">
        <v>100</v>
      </c>
      <c r="C975" s="89" t="s">
        <v>564</v>
      </c>
      <c r="D975" s="89" t="s">
        <v>7963</v>
      </c>
      <c r="E975" s="89" t="s">
        <v>19068</v>
      </c>
      <c r="F975" s="93" t="s">
        <v>369</v>
      </c>
      <c r="G975" s="93" t="s">
        <v>369</v>
      </c>
      <c r="H975" s="93" t="s">
        <v>369</v>
      </c>
    </row>
    <row r="976" spans="1:8">
      <c r="A976" s="89" t="s">
        <v>9129</v>
      </c>
      <c r="B976" s="89">
        <v>100</v>
      </c>
      <c r="C976" s="89" t="s">
        <v>564</v>
      </c>
      <c r="D976" s="89" t="s">
        <v>7963</v>
      </c>
      <c r="E976" s="89" t="s">
        <v>19068</v>
      </c>
      <c r="F976" s="93" t="s">
        <v>369</v>
      </c>
      <c r="G976" s="93" t="s">
        <v>369</v>
      </c>
      <c r="H976" s="93" t="s">
        <v>369</v>
      </c>
    </row>
    <row r="977" spans="1:8">
      <c r="A977" s="89" t="s">
        <v>9131</v>
      </c>
      <c r="B977" s="89">
        <v>300</v>
      </c>
      <c r="C977" s="89" t="s">
        <v>564</v>
      </c>
      <c r="D977" s="89" t="s">
        <v>7963</v>
      </c>
      <c r="E977" s="89" t="s">
        <v>19069</v>
      </c>
      <c r="F977" s="93" t="s">
        <v>369</v>
      </c>
      <c r="G977" s="93" t="s">
        <v>369</v>
      </c>
      <c r="H977" s="93" t="s">
        <v>369</v>
      </c>
    </row>
    <row r="978" spans="1:8">
      <c r="A978" s="89" t="s">
        <v>9133</v>
      </c>
      <c r="B978" s="89">
        <v>100</v>
      </c>
      <c r="C978" s="89" t="s">
        <v>564</v>
      </c>
      <c r="D978" s="89" t="s">
        <v>7963</v>
      </c>
      <c r="E978" s="89" t="s">
        <v>19070</v>
      </c>
      <c r="F978" s="93" t="s">
        <v>369</v>
      </c>
      <c r="G978" s="93" t="s">
        <v>369</v>
      </c>
      <c r="H978" s="93" t="s">
        <v>369</v>
      </c>
    </row>
    <row r="979" spans="1:8">
      <c r="A979" s="89" t="s">
        <v>9135</v>
      </c>
      <c r="B979" s="89">
        <v>100</v>
      </c>
      <c r="C979" s="89" t="s">
        <v>564</v>
      </c>
      <c r="D979" s="89" t="s">
        <v>7963</v>
      </c>
      <c r="E979" s="89" t="s">
        <v>19071</v>
      </c>
      <c r="F979" s="93" t="s">
        <v>369</v>
      </c>
      <c r="G979" s="93" t="s">
        <v>369</v>
      </c>
      <c r="H979" s="93" t="s">
        <v>369</v>
      </c>
    </row>
    <row r="980" spans="1:8">
      <c r="A980" s="89" t="s">
        <v>9137</v>
      </c>
      <c r="B980" s="89">
        <v>100</v>
      </c>
      <c r="C980" s="89" t="s">
        <v>564</v>
      </c>
      <c r="D980" s="89" t="s">
        <v>7963</v>
      </c>
      <c r="E980" s="89" t="s">
        <v>19072</v>
      </c>
      <c r="F980" s="93" t="s">
        <v>369</v>
      </c>
      <c r="G980" s="93" t="s">
        <v>369</v>
      </c>
      <c r="H980" s="93" t="s">
        <v>369</v>
      </c>
    </row>
    <row r="981" spans="1:8">
      <c r="A981" s="89" t="s">
        <v>9139</v>
      </c>
      <c r="B981" s="89">
        <v>100</v>
      </c>
      <c r="C981" s="89" t="s">
        <v>564</v>
      </c>
      <c r="D981" s="89" t="s">
        <v>7963</v>
      </c>
      <c r="E981" s="89" t="s">
        <v>19072</v>
      </c>
      <c r="F981" s="93" t="s">
        <v>369</v>
      </c>
      <c r="G981" s="93" t="s">
        <v>369</v>
      </c>
      <c r="H981" s="93" t="s">
        <v>369</v>
      </c>
    </row>
    <row r="982" spans="1:8">
      <c r="A982" s="89" t="s">
        <v>9141</v>
      </c>
      <c r="B982" s="89">
        <v>100</v>
      </c>
      <c r="C982" s="89" t="s">
        <v>564</v>
      </c>
      <c r="D982" s="89" t="s">
        <v>7963</v>
      </c>
      <c r="E982" s="89" t="s">
        <v>19072</v>
      </c>
      <c r="F982" s="93" t="s">
        <v>369</v>
      </c>
      <c r="G982" s="93" t="s">
        <v>369</v>
      </c>
      <c r="H982" s="93" t="s">
        <v>369</v>
      </c>
    </row>
    <row r="983" spans="1:8">
      <c r="A983" s="89" t="s">
        <v>9143</v>
      </c>
      <c r="B983" s="89">
        <v>100</v>
      </c>
      <c r="C983" s="89" t="s">
        <v>564</v>
      </c>
      <c r="D983" s="89" t="s">
        <v>7963</v>
      </c>
      <c r="E983" s="89" t="s">
        <v>19073</v>
      </c>
      <c r="F983" s="93" t="s">
        <v>369</v>
      </c>
      <c r="G983" s="93" t="s">
        <v>369</v>
      </c>
      <c r="H983" s="93" t="s">
        <v>369</v>
      </c>
    </row>
    <row r="984" spans="1:8">
      <c r="A984" s="89" t="s">
        <v>9145</v>
      </c>
      <c r="B984" s="89">
        <v>300</v>
      </c>
      <c r="C984" s="89" t="s">
        <v>564</v>
      </c>
      <c r="D984" s="89" t="s">
        <v>7963</v>
      </c>
      <c r="E984" s="89" t="s">
        <v>19073</v>
      </c>
      <c r="F984" s="93" t="s">
        <v>369</v>
      </c>
      <c r="G984" s="93" t="s">
        <v>369</v>
      </c>
      <c r="H984" s="93" t="s">
        <v>369</v>
      </c>
    </row>
    <row r="985" spans="1:8">
      <c r="A985" s="89" t="s">
        <v>9147</v>
      </c>
      <c r="B985" s="89">
        <v>500</v>
      </c>
      <c r="C985" s="89" t="s">
        <v>564</v>
      </c>
      <c r="D985" s="89" t="s">
        <v>7963</v>
      </c>
      <c r="E985" s="89" t="s">
        <v>19074</v>
      </c>
      <c r="F985" s="93" t="s">
        <v>369</v>
      </c>
      <c r="G985" s="93" t="s">
        <v>369</v>
      </c>
      <c r="H985" s="93" t="s">
        <v>369</v>
      </c>
    </row>
    <row r="986" spans="1:8">
      <c r="A986" s="89" t="s">
        <v>9149</v>
      </c>
      <c r="B986" s="89">
        <v>500</v>
      </c>
      <c r="C986" s="89" t="s">
        <v>564</v>
      </c>
      <c r="D986" s="89" t="s">
        <v>7963</v>
      </c>
      <c r="E986" s="89" t="s">
        <v>19074</v>
      </c>
      <c r="F986" s="93" t="s">
        <v>369</v>
      </c>
      <c r="G986" s="93" t="s">
        <v>369</v>
      </c>
      <c r="H986" s="93" t="s">
        <v>369</v>
      </c>
    </row>
    <row r="987" spans="1:8">
      <c r="A987" s="89" t="s">
        <v>9151</v>
      </c>
      <c r="B987" s="89">
        <v>100</v>
      </c>
      <c r="C987" s="89" t="s">
        <v>564</v>
      </c>
      <c r="D987" s="89" t="s">
        <v>7963</v>
      </c>
      <c r="E987" s="89" t="s">
        <v>19074</v>
      </c>
      <c r="F987" s="93" t="s">
        <v>369</v>
      </c>
      <c r="G987" s="93" t="s">
        <v>369</v>
      </c>
      <c r="H987" s="93" t="s">
        <v>369</v>
      </c>
    </row>
    <row r="988" spans="1:8">
      <c r="A988" s="89" t="s">
        <v>9153</v>
      </c>
      <c r="B988" s="89">
        <v>100</v>
      </c>
      <c r="C988" s="89" t="s">
        <v>564</v>
      </c>
      <c r="D988" s="89" t="s">
        <v>7963</v>
      </c>
      <c r="E988" s="89" t="s">
        <v>19074</v>
      </c>
      <c r="F988" s="93" t="s">
        <v>369</v>
      </c>
      <c r="G988" s="93" t="s">
        <v>369</v>
      </c>
      <c r="H988" s="93" t="s">
        <v>369</v>
      </c>
    </row>
    <row r="989" spans="1:8">
      <c r="A989" s="99" t="s">
        <v>9155</v>
      </c>
      <c r="B989" s="89">
        <v>100</v>
      </c>
      <c r="C989" s="89" t="s">
        <v>564</v>
      </c>
      <c r="D989" s="89" t="s">
        <v>7963</v>
      </c>
      <c r="E989" s="89" t="s">
        <v>19075</v>
      </c>
      <c r="F989" s="93" t="s">
        <v>369</v>
      </c>
      <c r="G989" s="93" t="s">
        <v>369</v>
      </c>
      <c r="H989" s="93" t="s">
        <v>369</v>
      </c>
    </row>
    <row r="990" spans="1:8">
      <c r="A990" s="89" t="s">
        <v>9157</v>
      </c>
      <c r="B990" s="89">
        <v>100</v>
      </c>
      <c r="C990" s="89" t="s">
        <v>564</v>
      </c>
      <c r="D990" s="89" t="s">
        <v>7963</v>
      </c>
      <c r="E990" s="89" t="s">
        <v>19076</v>
      </c>
      <c r="F990" s="93" t="s">
        <v>369</v>
      </c>
      <c r="G990" s="93" t="s">
        <v>369</v>
      </c>
      <c r="H990" s="93" t="s">
        <v>369</v>
      </c>
    </row>
    <row r="991" spans="1:8">
      <c r="A991" s="89" t="s">
        <v>9159</v>
      </c>
      <c r="B991" s="89">
        <v>100</v>
      </c>
      <c r="C991" s="89" t="s">
        <v>564</v>
      </c>
      <c r="D991" s="89" t="s">
        <v>7963</v>
      </c>
      <c r="E991" s="89" t="s">
        <v>19077</v>
      </c>
      <c r="F991" s="93" t="s">
        <v>369</v>
      </c>
      <c r="G991" s="93" t="s">
        <v>369</v>
      </c>
      <c r="H991" s="93" t="s">
        <v>369</v>
      </c>
    </row>
    <row r="992" spans="1:8">
      <c r="A992" s="89" t="s">
        <v>9161</v>
      </c>
      <c r="B992" s="89">
        <v>100</v>
      </c>
      <c r="C992" s="89" t="s">
        <v>564</v>
      </c>
      <c r="D992" s="89" t="s">
        <v>7963</v>
      </c>
      <c r="E992" s="89" t="s">
        <v>19077</v>
      </c>
      <c r="F992" s="93" t="s">
        <v>369</v>
      </c>
      <c r="G992" s="93" t="s">
        <v>369</v>
      </c>
      <c r="H992" s="93" t="s">
        <v>369</v>
      </c>
    </row>
    <row r="993" spans="1:8">
      <c r="A993" s="89" t="s">
        <v>9163</v>
      </c>
      <c r="B993" s="89">
        <v>100</v>
      </c>
      <c r="C993" s="89" t="s">
        <v>564</v>
      </c>
      <c r="D993" s="89" t="s">
        <v>7963</v>
      </c>
      <c r="E993" s="89" t="s">
        <v>19078</v>
      </c>
      <c r="F993" s="93" t="s">
        <v>369</v>
      </c>
      <c r="G993" s="93" t="s">
        <v>369</v>
      </c>
      <c r="H993" s="93" t="s">
        <v>369</v>
      </c>
    </row>
    <row r="994" spans="1:8">
      <c r="A994" s="89" t="s">
        <v>9165</v>
      </c>
      <c r="B994" s="89">
        <v>100</v>
      </c>
      <c r="C994" s="89" t="s">
        <v>564</v>
      </c>
      <c r="D994" s="89" t="s">
        <v>7963</v>
      </c>
      <c r="E994" s="89" t="s">
        <v>19078</v>
      </c>
      <c r="F994" s="93" t="s">
        <v>369</v>
      </c>
      <c r="G994" s="93" t="s">
        <v>369</v>
      </c>
      <c r="H994" s="93" t="s">
        <v>369</v>
      </c>
    </row>
    <row r="995" spans="1:8">
      <c r="A995" s="89" t="s">
        <v>9167</v>
      </c>
      <c r="B995" s="89">
        <v>100</v>
      </c>
      <c r="C995" s="89" t="s">
        <v>564</v>
      </c>
      <c r="D995" s="89" t="s">
        <v>7963</v>
      </c>
      <c r="E995" s="89" t="s">
        <v>19079</v>
      </c>
      <c r="F995" s="93" t="s">
        <v>369</v>
      </c>
      <c r="G995" s="93" t="s">
        <v>369</v>
      </c>
      <c r="H995" s="93" t="s">
        <v>369</v>
      </c>
    </row>
    <row r="996" spans="1:8">
      <c r="A996" s="89" t="s">
        <v>9169</v>
      </c>
      <c r="B996" s="89">
        <v>100</v>
      </c>
      <c r="C996" s="89" t="s">
        <v>564</v>
      </c>
      <c r="D996" s="89" t="s">
        <v>7963</v>
      </c>
      <c r="E996" s="89" t="s">
        <v>19080</v>
      </c>
      <c r="F996" s="93" t="s">
        <v>369</v>
      </c>
      <c r="G996" s="93" t="s">
        <v>369</v>
      </c>
      <c r="H996" s="93" t="s">
        <v>369</v>
      </c>
    </row>
    <row r="997" spans="1:8">
      <c r="A997" s="89" t="s">
        <v>9171</v>
      </c>
      <c r="B997" s="89">
        <v>100</v>
      </c>
      <c r="C997" s="89" t="s">
        <v>564</v>
      </c>
      <c r="D997" s="89" t="s">
        <v>7963</v>
      </c>
      <c r="E997" s="89" t="s">
        <v>19080</v>
      </c>
      <c r="F997" s="93" t="s">
        <v>369</v>
      </c>
      <c r="G997" s="93" t="s">
        <v>369</v>
      </c>
      <c r="H997" s="93" t="s">
        <v>369</v>
      </c>
    </row>
    <row r="998" spans="1:8">
      <c r="A998" s="89" t="s">
        <v>9173</v>
      </c>
      <c r="B998" s="89">
        <v>100</v>
      </c>
      <c r="C998" s="89" t="s">
        <v>564</v>
      </c>
      <c r="D998" s="89" t="s">
        <v>7963</v>
      </c>
      <c r="E998" s="89" t="s">
        <v>19080</v>
      </c>
      <c r="F998" s="93" t="s">
        <v>369</v>
      </c>
      <c r="G998" s="93" t="s">
        <v>369</v>
      </c>
      <c r="H998" s="93" t="s">
        <v>369</v>
      </c>
    </row>
    <row r="999" spans="1:8">
      <c r="A999" s="89" t="s">
        <v>9175</v>
      </c>
      <c r="B999" s="89">
        <v>300</v>
      </c>
      <c r="C999" s="89" t="s">
        <v>564</v>
      </c>
      <c r="D999" s="89" t="s">
        <v>7963</v>
      </c>
      <c r="E999" s="89" t="s">
        <v>19080</v>
      </c>
      <c r="F999" s="93" t="s">
        <v>369</v>
      </c>
      <c r="G999" s="93" t="s">
        <v>369</v>
      </c>
      <c r="H999" s="93" t="s">
        <v>369</v>
      </c>
    </row>
    <row r="1000" spans="1:8">
      <c r="A1000" s="89" t="s">
        <v>9177</v>
      </c>
      <c r="B1000" s="89">
        <v>300</v>
      </c>
      <c r="C1000" s="89" t="s">
        <v>564</v>
      </c>
      <c r="D1000" s="89" t="s">
        <v>7963</v>
      </c>
      <c r="E1000" s="89" t="s">
        <v>19080</v>
      </c>
      <c r="F1000" s="93" t="s">
        <v>369</v>
      </c>
      <c r="G1000" s="93" t="s">
        <v>369</v>
      </c>
      <c r="H1000" s="93" t="s">
        <v>369</v>
      </c>
    </row>
    <row r="1001" spans="1:8">
      <c r="A1001" s="89" t="s">
        <v>9179</v>
      </c>
      <c r="B1001" s="89">
        <v>100</v>
      </c>
      <c r="C1001" s="89" t="s">
        <v>564</v>
      </c>
      <c r="D1001" s="89" t="s">
        <v>7963</v>
      </c>
      <c r="E1001" s="89" t="s">
        <v>19081</v>
      </c>
      <c r="F1001" s="93" t="s">
        <v>369</v>
      </c>
      <c r="G1001" s="93" t="s">
        <v>369</v>
      </c>
      <c r="H1001" s="93" t="s">
        <v>369</v>
      </c>
    </row>
    <row r="1002" spans="1:8">
      <c r="A1002" s="89" t="s">
        <v>9181</v>
      </c>
      <c r="B1002" s="89">
        <v>300</v>
      </c>
      <c r="C1002" s="89" t="s">
        <v>564</v>
      </c>
      <c r="D1002" s="89" t="s">
        <v>7963</v>
      </c>
      <c r="E1002" s="89" t="s">
        <v>19081</v>
      </c>
      <c r="F1002" s="93" t="s">
        <v>369</v>
      </c>
      <c r="G1002" s="93" t="s">
        <v>369</v>
      </c>
      <c r="H1002" s="93" t="s">
        <v>369</v>
      </c>
    </row>
    <row r="1003" spans="1:8">
      <c r="A1003" s="89" t="s">
        <v>9183</v>
      </c>
      <c r="B1003" s="89">
        <v>300</v>
      </c>
      <c r="C1003" s="89" t="s">
        <v>564</v>
      </c>
      <c r="D1003" s="89" t="s">
        <v>7963</v>
      </c>
      <c r="E1003" s="89" t="s">
        <v>19081</v>
      </c>
      <c r="F1003" s="93" t="s">
        <v>369</v>
      </c>
      <c r="G1003" s="93" t="s">
        <v>369</v>
      </c>
      <c r="H1003" s="93" t="s">
        <v>369</v>
      </c>
    </row>
    <row r="1004" spans="1:8">
      <c r="A1004" s="89" t="s">
        <v>9185</v>
      </c>
      <c r="B1004" s="89">
        <v>100</v>
      </c>
      <c r="C1004" s="89" t="s">
        <v>564</v>
      </c>
      <c r="D1004" s="89" t="s">
        <v>7963</v>
      </c>
      <c r="E1004" s="89" t="s">
        <v>19081</v>
      </c>
      <c r="F1004" s="93" t="s">
        <v>369</v>
      </c>
      <c r="G1004" s="93" t="s">
        <v>369</v>
      </c>
      <c r="H1004" s="93" t="s">
        <v>369</v>
      </c>
    </row>
    <row r="1005" spans="1:8">
      <c r="A1005" s="89" t="s">
        <v>9187</v>
      </c>
      <c r="B1005" s="89">
        <v>500</v>
      </c>
      <c r="C1005" s="89" t="s">
        <v>564</v>
      </c>
      <c r="D1005" s="89" t="s">
        <v>7963</v>
      </c>
      <c r="E1005" s="89" t="s">
        <v>19081</v>
      </c>
      <c r="F1005" s="93" t="s">
        <v>369</v>
      </c>
      <c r="G1005" s="93" t="s">
        <v>369</v>
      </c>
      <c r="H1005" s="93" t="s">
        <v>369</v>
      </c>
    </row>
    <row r="1006" spans="1:8">
      <c r="A1006" s="89" t="s">
        <v>9189</v>
      </c>
      <c r="B1006" s="89">
        <v>100</v>
      </c>
      <c r="C1006" s="89" t="s">
        <v>564</v>
      </c>
      <c r="D1006" s="89" t="s">
        <v>7963</v>
      </c>
      <c r="E1006" s="89" t="s">
        <v>19082</v>
      </c>
      <c r="F1006" s="93" t="s">
        <v>369</v>
      </c>
      <c r="G1006" s="93" t="s">
        <v>369</v>
      </c>
      <c r="H1006" s="93" t="s">
        <v>369</v>
      </c>
    </row>
    <row r="1007" spans="1:8">
      <c r="A1007" s="89" t="s">
        <v>9191</v>
      </c>
      <c r="B1007" s="89">
        <v>100</v>
      </c>
      <c r="C1007" s="89" t="s">
        <v>564</v>
      </c>
      <c r="D1007" s="89" t="s">
        <v>7963</v>
      </c>
      <c r="E1007" s="89" t="s">
        <v>19082</v>
      </c>
      <c r="F1007" s="93" t="s">
        <v>369</v>
      </c>
      <c r="G1007" s="93" t="s">
        <v>369</v>
      </c>
      <c r="H1007" s="93" t="s">
        <v>369</v>
      </c>
    </row>
    <row r="1008" spans="1:8">
      <c r="A1008" s="89" t="s">
        <v>9193</v>
      </c>
      <c r="B1008" s="89">
        <v>300</v>
      </c>
      <c r="C1008" s="89" t="s">
        <v>564</v>
      </c>
      <c r="D1008" s="89" t="s">
        <v>7963</v>
      </c>
      <c r="E1008" s="89" t="s">
        <v>19082</v>
      </c>
      <c r="F1008" s="93" t="s">
        <v>369</v>
      </c>
      <c r="G1008" s="93" t="s">
        <v>369</v>
      </c>
      <c r="H1008" s="93" t="s">
        <v>369</v>
      </c>
    </row>
    <row r="1009" spans="1:8">
      <c r="A1009" s="89" t="s">
        <v>9195</v>
      </c>
      <c r="B1009" s="89">
        <v>100</v>
      </c>
      <c r="C1009" s="89" t="s">
        <v>564</v>
      </c>
      <c r="D1009" s="89" t="s">
        <v>7963</v>
      </c>
      <c r="E1009" s="89" t="s">
        <v>19082</v>
      </c>
      <c r="F1009" s="93" t="s">
        <v>369</v>
      </c>
      <c r="G1009" s="93" t="s">
        <v>369</v>
      </c>
      <c r="H1009" s="93" t="s">
        <v>369</v>
      </c>
    </row>
    <row r="1010" spans="1:8">
      <c r="A1010" s="89" t="s">
        <v>9197</v>
      </c>
      <c r="B1010" s="89">
        <v>500</v>
      </c>
      <c r="C1010" s="89" t="s">
        <v>564</v>
      </c>
      <c r="D1010" s="89" t="s">
        <v>7963</v>
      </c>
      <c r="E1010" s="89" t="s">
        <v>19082</v>
      </c>
      <c r="F1010" s="93" t="s">
        <v>369</v>
      </c>
      <c r="G1010" s="93" t="s">
        <v>369</v>
      </c>
      <c r="H1010" s="93" t="s">
        <v>369</v>
      </c>
    </row>
    <row r="1011" spans="1:8">
      <c r="A1011" s="89" t="s">
        <v>9199</v>
      </c>
      <c r="B1011" s="89">
        <v>100</v>
      </c>
      <c r="C1011" s="89" t="s">
        <v>564</v>
      </c>
      <c r="D1011" s="89" t="s">
        <v>7963</v>
      </c>
      <c r="E1011" s="89" t="s">
        <v>19082</v>
      </c>
      <c r="F1011" s="93" t="s">
        <v>369</v>
      </c>
      <c r="G1011" s="93" t="s">
        <v>369</v>
      </c>
      <c r="H1011" s="93" t="s">
        <v>369</v>
      </c>
    </row>
    <row r="1012" spans="1:8">
      <c r="A1012" s="89" t="s">
        <v>9201</v>
      </c>
      <c r="B1012" s="89">
        <v>60</v>
      </c>
      <c r="C1012" s="89" t="s">
        <v>564</v>
      </c>
      <c r="D1012" s="89" t="s">
        <v>7963</v>
      </c>
      <c r="E1012" s="89" t="s">
        <v>19083</v>
      </c>
      <c r="F1012" s="93" t="s">
        <v>369</v>
      </c>
      <c r="G1012" s="93" t="s">
        <v>369</v>
      </c>
      <c r="H1012" s="93" t="s">
        <v>369</v>
      </c>
    </row>
    <row r="1013" spans="1:8">
      <c r="A1013" s="89" t="s">
        <v>9203</v>
      </c>
      <c r="B1013" s="89">
        <v>1000</v>
      </c>
      <c r="C1013" s="89" t="s">
        <v>564</v>
      </c>
      <c r="D1013" s="89" t="s">
        <v>7963</v>
      </c>
      <c r="E1013" s="89" t="s">
        <v>19083</v>
      </c>
      <c r="F1013" s="93" t="s">
        <v>369</v>
      </c>
      <c r="G1013" s="93" t="s">
        <v>369</v>
      </c>
      <c r="H1013" s="93" t="s">
        <v>369</v>
      </c>
    </row>
    <row r="1014" spans="1:8">
      <c r="A1014" s="89" t="s">
        <v>9205</v>
      </c>
      <c r="B1014" s="89">
        <v>1</v>
      </c>
      <c r="C1014" s="89" t="s">
        <v>564</v>
      </c>
      <c r="D1014" s="89" t="s">
        <v>7963</v>
      </c>
      <c r="E1014" s="89" t="s">
        <v>19083</v>
      </c>
      <c r="F1014" s="93" t="s">
        <v>369</v>
      </c>
      <c r="G1014" s="93" t="s">
        <v>369</v>
      </c>
      <c r="H1014" s="93" t="s">
        <v>369</v>
      </c>
    </row>
    <row r="1015" spans="1:8">
      <c r="A1015" s="89" t="s">
        <v>2838</v>
      </c>
      <c r="B1015" s="89">
        <v>100</v>
      </c>
      <c r="C1015" s="89" t="s">
        <v>564</v>
      </c>
      <c r="D1015" s="89" t="s">
        <v>18232</v>
      </c>
      <c r="E1015" s="89" t="s">
        <v>19083</v>
      </c>
      <c r="F1015" s="89">
        <v>162906</v>
      </c>
      <c r="G1015" s="89">
        <v>879643</v>
      </c>
      <c r="H1015" s="89">
        <v>0</v>
      </c>
    </row>
    <row r="1016" spans="1:8">
      <c r="A1016" s="89" t="s">
        <v>6328</v>
      </c>
      <c r="B1016" s="89">
        <v>100</v>
      </c>
      <c r="C1016" s="89" t="s">
        <v>564</v>
      </c>
      <c r="D1016" s="89" t="s">
        <v>5606</v>
      </c>
      <c r="E1016" s="89" t="s">
        <v>19084</v>
      </c>
      <c r="F1016" s="89">
        <v>879643</v>
      </c>
      <c r="G1016" s="89">
        <v>879643</v>
      </c>
      <c r="H1016" s="89" t="s">
        <v>5939</v>
      </c>
    </row>
    <row r="1017" spans="1:8">
      <c r="A1017" s="89" t="s">
        <v>2836</v>
      </c>
      <c r="B1017" s="89">
        <v>100</v>
      </c>
      <c r="C1017" s="89" t="s">
        <v>564</v>
      </c>
      <c r="D1017" s="89" t="s">
        <v>18232</v>
      </c>
      <c r="E1017" s="89" t="s">
        <v>19084</v>
      </c>
      <c r="F1017" s="89">
        <v>879643</v>
      </c>
      <c r="G1017" s="89">
        <v>879643</v>
      </c>
      <c r="H1017" s="89">
        <v>0</v>
      </c>
    </row>
    <row r="1018" spans="1:8">
      <c r="A1018" s="89" t="s">
        <v>9210</v>
      </c>
      <c r="B1018" s="89">
        <v>100</v>
      </c>
      <c r="C1018" s="89" t="s">
        <v>564</v>
      </c>
      <c r="D1018" s="89" t="s">
        <v>7963</v>
      </c>
      <c r="E1018" s="89" t="s">
        <v>19085</v>
      </c>
      <c r="F1018" s="93" t="s">
        <v>369</v>
      </c>
      <c r="G1018" s="93" t="s">
        <v>369</v>
      </c>
      <c r="H1018" s="93" t="s">
        <v>369</v>
      </c>
    </row>
    <row r="1019" spans="1:8">
      <c r="A1019" s="89" t="s">
        <v>9212</v>
      </c>
      <c r="B1019" s="89">
        <v>10</v>
      </c>
      <c r="C1019" s="89" t="s">
        <v>564</v>
      </c>
      <c r="D1019" s="89" t="s">
        <v>7963</v>
      </c>
      <c r="E1019" s="89" t="s">
        <v>19086</v>
      </c>
      <c r="F1019" s="93" t="s">
        <v>369</v>
      </c>
      <c r="G1019" s="93" t="s">
        <v>369</v>
      </c>
      <c r="H1019" s="93" t="s">
        <v>369</v>
      </c>
    </row>
    <row r="1020" spans="1:8">
      <c r="A1020" s="99" t="s">
        <v>2834</v>
      </c>
      <c r="B1020" s="89">
        <v>10</v>
      </c>
      <c r="C1020" s="89" t="s">
        <v>564</v>
      </c>
      <c r="D1020" s="89" t="s">
        <v>18232</v>
      </c>
      <c r="E1020" s="89" t="s">
        <v>19086</v>
      </c>
      <c r="F1020" s="89">
        <v>162906</v>
      </c>
      <c r="G1020" s="89">
        <v>879643</v>
      </c>
      <c r="H1020" s="89">
        <v>0</v>
      </c>
    </row>
    <row r="1021" spans="1:8">
      <c r="A1021" s="89" t="s">
        <v>6327</v>
      </c>
      <c r="B1021" s="89">
        <v>100</v>
      </c>
      <c r="C1021" s="89" t="s">
        <v>564</v>
      </c>
      <c r="D1021" s="89" t="s">
        <v>5606</v>
      </c>
      <c r="E1021" s="89" t="s">
        <v>19087</v>
      </c>
      <c r="F1021" s="89">
        <v>879643</v>
      </c>
      <c r="G1021" s="89">
        <v>879643</v>
      </c>
      <c r="H1021" s="89" t="s">
        <v>5939</v>
      </c>
    </row>
    <row r="1022" spans="1:8">
      <c r="A1022" s="89" t="s">
        <v>9216</v>
      </c>
      <c r="B1022" s="89">
        <v>1</v>
      </c>
      <c r="C1022" s="89" t="s">
        <v>564</v>
      </c>
      <c r="D1022" s="89" t="s">
        <v>7963</v>
      </c>
      <c r="E1022" s="89" t="s">
        <v>19088</v>
      </c>
      <c r="F1022" s="93" t="s">
        <v>369</v>
      </c>
      <c r="G1022" s="93" t="s">
        <v>369</v>
      </c>
      <c r="H1022" s="93" t="s">
        <v>369</v>
      </c>
    </row>
    <row r="1023" spans="1:8">
      <c r="A1023" s="89" t="s">
        <v>9218</v>
      </c>
      <c r="B1023" s="89">
        <v>300</v>
      </c>
      <c r="C1023" s="89" t="s">
        <v>361</v>
      </c>
      <c r="D1023" s="89" t="s">
        <v>7963</v>
      </c>
      <c r="E1023" s="89" t="s">
        <v>19089</v>
      </c>
      <c r="F1023" s="93" t="s">
        <v>369</v>
      </c>
      <c r="G1023" s="93" t="s">
        <v>369</v>
      </c>
      <c r="H1023" s="93" t="s">
        <v>369</v>
      </c>
    </row>
    <row r="1024" spans="1:8">
      <c r="A1024" s="89" t="s">
        <v>9219</v>
      </c>
      <c r="B1024" s="89">
        <v>500</v>
      </c>
      <c r="C1024" s="89" t="s">
        <v>564</v>
      </c>
      <c r="D1024" s="89" t="s">
        <v>7963</v>
      </c>
      <c r="E1024" s="89" t="s">
        <v>19090</v>
      </c>
      <c r="F1024" s="93" t="s">
        <v>369</v>
      </c>
      <c r="G1024" s="93" t="s">
        <v>369</v>
      </c>
      <c r="H1024" s="93" t="s">
        <v>369</v>
      </c>
    </row>
    <row r="1025" spans="1:8">
      <c r="A1025" s="89" t="s">
        <v>9221</v>
      </c>
      <c r="B1025" s="89">
        <v>1500</v>
      </c>
      <c r="C1025" s="89" t="s">
        <v>564</v>
      </c>
      <c r="D1025" s="89" t="s">
        <v>7974</v>
      </c>
      <c r="E1025" s="89" t="s">
        <v>19091</v>
      </c>
      <c r="F1025" s="93" t="s">
        <v>369</v>
      </c>
      <c r="G1025" s="93" t="s">
        <v>369</v>
      </c>
      <c r="H1025" s="93" t="s">
        <v>369</v>
      </c>
    </row>
    <row r="1026" spans="1:8">
      <c r="A1026" s="99" t="s">
        <v>9222</v>
      </c>
      <c r="B1026" s="89">
        <v>500</v>
      </c>
      <c r="C1026" s="89" t="s">
        <v>564</v>
      </c>
      <c r="D1026" s="89" t="s">
        <v>7974</v>
      </c>
      <c r="E1026" s="89" t="s">
        <v>19092</v>
      </c>
      <c r="F1026" s="93" t="s">
        <v>369</v>
      </c>
      <c r="G1026" s="93" t="s">
        <v>369</v>
      </c>
      <c r="H1026" s="93" t="s">
        <v>369</v>
      </c>
    </row>
    <row r="1027" spans="1:8">
      <c r="A1027" s="89" t="s">
        <v>2832</v>
      </c>
      <c r="B1027" s="89">
        <v>2000</v>
      </c>
      <c r="C1027" s="89" t="s">
        <v>361</v>
      </c>
      <c r="D1027" s="89" t="s">
        <v>18232</v>
      </c>
      <c r="E1027" s="89" t="s">
        <v>19093</v>
      </c>
      <c r="F1027" s="93" t="s">
        <v>369</v>
      </c>
      <c r="G1027" s="93" t="s">
        <v>369</v>
      </c>
      <c r="H1027" s="93" t="s">
        <v>369</v>
      </c>
    </row>
    <row r="1028" spans="1:8">
      <c r="A1028" s="89" t="s">
        <v>9223</v>
      </c>
      <c r="B1028" s="89">
        <v>500</v>
      </c>
      <c r="C1028" s="89" t="s">
        <v>564</v>
      </c>
      <c r="D1028" s="89" t="s">
        <v>7963</v>
      </c>
      <c r="E1028" s="89" t="s">
        <v>19094</v>
      </c>
      <c r="F1028" s="93" t="s">
        <v>369</v>
      </c>
      <c r="G1028" s="93" t="s">
        <v>369</v>
      </c>
      <c r="H1028" s="93" t="s">
        <v>369</v>
      </c>
    </row>
    <row r="1029" spans="1:8">
      <c r="A1029" s="89" t="s">
        <v>9225</v>
      </c>
      <c r="B1029" s="89">
        <v>1000</v>
      </c>
      <c r="C1029" s="89" t="s">
        <v>361</v>
      </c>
      <c r="D1029" s="89" t="s">
        <v>7963</v>
      </c>
      <c r="E1029" s="89" t="s">
        <v>19095</v>
      </c>
      <c r="F1029" s="93" t="s">
        <v>369</v>
      </c>
      <c r="G1029" s="93" t="s">
        <v>369</v>
      </c>
      <c r="H1029" s="93" t="s">
        <v>369</v>
      </c>
    </row>
    <row r="1030" spans="1:8">
      <c r="A1030" s="89" t="s">
        <v>2830</v>
      </c>
      <c r="B1030" s="89">
        <v>500</v>
      </c>
      <c r="C1030" s="89" t="s">
        <v>361</v>
      </c>
      <c r="D1030" s="89" t="s">
        <v>18232</v>
      </c>
      <c r="E1030" s="89" t="s">
        <v>19096</v>
      </c>
      <c r="F1030" s="93" t="s">
        <v>369</v>
      </c>
      <c r="G1030" s="93" t="s">
        <v>369</v>
      </c>
      <c r="H1030" s="93" t="s">
        <v>369</v>
      </c>
    </row>
    <row r="1031" spans="1:8">
      <c r="A1031" s="89" t="s">
        <v>9226</v>
      </c>
      <c r="B1031" s="89">
        <v>300</v>
      </c>
      <c r="C1031" s="89" t="s">
        <v>564</v>
      </c>
      <c r="D1031" s="89" t="s">
        <v>7963</v>
      </c>
      <c r="E1031" s="89" t="s">
        <v>19097</v>
      </c>
      <c r="F1031" s="93" t="s">
        <v>369</v>
      </c>
      <c r="G1031" s="93" t="s">
        <v>369</v>
      </c>
      <c r="H1031" s="93" t="s">
        <v>369</v>
      </c>
    </row>
    <row r="1032" spans="1:8">
      <c r="A1032" s="89" t="s">
        <v>9228</v>
      </c>
      <c r="B1032" s="89">
        <v>500</v>
      </c>
      <c r="C1032" s="89" t="s">
        <v>564</v>
      </c>
      <c r="D1032" s="89" t="s">
        <v>7963</v>
      </c>
      <c r="E1032" s="89" t="s">
        <v>19097</v>
      </c>
      <c r="F1032" s="93" t="s">
        <v>369</v>
      </c>
      <c r="G1032" s="93" t="s">
        <v>369</v>
      </c>
      <c r="H1032" s="93" t="s">
        <v>369</v>
      </c>
    </row>
    <row r="1033" spans="1:8">
      <c r="A1033" s="89" t="s">
        <v>9230</v>
      </c>
      <c r="B1033" s="89">
        <v>500</v>
      </c>
      <c r="C1033" s="89" t="s">
        <v>564</v>
      </c>
      <c r="D1033" s="89" t="s">
        <v>7963</v>
      </c>
      <c r="E1033" s="89" t="s">
        <v>19098</v>
      </c>
      <c r="F1033" s="93" t="s">
        <v>369</v>
      </c>
      <c r="G1033" s="93" t="s">
        <v>369</v>
      </c>
      <c r="H1033" s="93" t="s">
        <v>369</v>
      </c>
    </row>
    <row r="1034" spans="1:8">
      <c r="A1034" s="89" t="s">
        <v>9232</v>
      </c>
      <c r="B1034" s="89">
        <v>500</v>
      </c>
      <c r="C1034" s="89" t="s">
        <v>564</v>
      </c>
      <c r="D1034" s="89" t="s">
        <v>7963</v>
      </c>
      <c r="E1034" s="89" t="s">
        <v>19099</v>
      </c>
      <c r="F1034" s="93" t="s">
        <v>369</v>
      </c>
      <c r="G1034" s="93" t="s">
        <v>369</v>
      </c>
      <c r="H1034" s="93" t="s">
        <v>369</v>
      </c>
    </row>
    <row r="1035" spans="1:8">
      <c r="A1035" s="89" t="s">
        <v>9234</v>
      </c>
      <c r="B1035" s="89">
        <v>500</v>
      </c>
      <c r="C1035" s="89" t="s">
        <v>564</v>
      </c>
      <c r="D1035" s="89" t="s">
        <v>7963</v>
      </c>
      <c r="E1035" s="89" t="s">
        <v>19099</v>
      </c>
      <c r="F1035" s="93" t="s">
        <v>369</v>
      </c>
      <c r="G1035" s="93" t="s">
        <v>369</v>
      </c>
      <c r="H1035" s="93" t="s">
        <v>369</v>
      </c>
    </row>
    <row r="1036" spans="1:8">
      <c r="A1036" s="89" t="s">
        <v>2827</v>
      </c>
      <c r="B1036" s="89">
        <v>500</v>
      </c>
      <c r="C1036" s="89" t="s">
        <v>361</v>
      </c>
      <c r="D1036" s="89" t="s">
        <v>18232</v>
      </c>
      <c r="E1036" s="89" t="s">
        <v>19100</v>
      </c>
      <c r="F1036" s="93" t="s">
        <v>369</v>
      </c>
      <c r="G1036" s="93" t="s">
        <v>369</v>
      </c>
      <c r="H1036" s="93" t="s">
        <v>369</v>
      </c>
    </row>
    <row r="1037" spans="1:8">
      <c r="A1037" s="89" t="s">
        <v>9236</v>
      </c>
      <c r="B1037" s="89">
        <v>500</v>
      </c>
      <c r="C1037" s="89" t="s">
        <v>361</v>
      </c>
      <c r="D1037" s="89" t="s">
        <v>7963</v>
      </c>
      <c r="E1037" s="89" t="s">
        <v>19101</v>
      </c>
      <c r="F1037" s="93" t="s">
        <v>369</v>
      </c>
      <c r="G1037" s="93" t="s">
        <v>369</v>
      </c>
      <c r="H1037" s="93" t="s">
        <v>369</v>
      </c>
    </row>
    <row r="1038" spans="1:8">
      <c r="A1038" s="89" t="s">
        <v>9237</v>
      </c>
      <c r="B1038" s="89">
        <v>500</v>
      </c>
      <c r="C1038" s="89" t="s">
        <v>361</v>
      </c>
      <c r="D1038" s="89" t="s">
        <v>7963</v>
      </c>
      <c r="E1038" s="89" t="s">
        <v>19102</v>
      </c>
      <c r="F1038" s="93" t="s">
        <v>369</v>
      </c>
      <c r="G1038" s="93" t="s">
        <v>369</v>
      </c>
      <c r="H1038" s="93" t="s">
        <v>369</v>
      </c>
    </row>
    <row r="1039" spans="1:8">
      <c r="A1039" s="89" t="s">
        <v>9238</v>
      </c>
      <c r="B1039" s="89">
        <v>500</v>
      </c>
      <c r="C1039" s="89" t="s">
        <v>361</v>
      </c>
      <c r="D1039" s="89" t="s">
        <v>7963</v>
      </c>
      <c r="E1039" s="89" t="s">
        <v>19103</v>
      </c>
      <c r="F1039" s="93" t="s">
        <v>369</v>
      </c>
      <c r="G1039" s="93" t="s">
        <v>369</v>
      </c>
      <c r="H1039" s="93" t="s">
        <v>369</v>
      </c>
    </row>
    <row r="1040" spans="1:8">
      <c r="A1040" s="89" t="s">
        <v>9239</v>
      </c>
      <c r="B1040" s="89">
        <v>500</v>
      </c>
      <c r="C1040" s="89" t="s">
        <v>361</v>
      </c>
      <c r="D1040" s="89" t="s">
        <v>7963</v>
      </c>
      <c r="E1040" s="89" t="s">
        <v>19104</v>
      </c>
      <c r="F1040" s="93" t="s">
        <v>369</v>
      </c>
      <c r="G1040" s="93" t="s">
        <v>369</v>
      </c>
      <c r="H1040" s="93" t="s">
        <v>369</v>
      </c>
    </row>
    <row r="1041" spans="1:8">
      <c r="A1041" s="89" t="s">
        <v>9240</v>
      </c>
      <c r="B1041" s="89">
        <v>500</v>
      </c>
      <c r="C1041" s="89" t="s">
        <v>361</v>
      </c>
      <c r="D1041" s="89" t="s">
        <v>7963</v>
      </c>
      <c r="E1041" s="89" t="s">
        <v>19105</v>
      </c>
      <c r="F1041" s="93" t="s">
        <v>369</v>
      </c>
      <c r="G1041" s="93" t="s">
        <v>369</v>
      </c>
      <c r="H1041" s="93" t="s">
        <v>369</v>
      </c>
    </row>
    <row r="1042" spans="1:8">
      <c r="A1042" s="89" t="s">
        <v>9241</v>
      </c>
      <c r="B1042" s="89">
        <v>500</v>
      </c>
      <c r="C1042" s="89" t="s">
        <v>361</v>
      </c>
      <c r="D1042" s="89" t="s">
        <v>7963</v>
      </c>
      <c r="E1042" s="89" t="s">
        <v>19106</v>
      </c>
      <c r="F1042" s="93" t="s">
        <v>369</v>
      </c>
      <c r="G1042" s="93" t="s">
        <v>369</v>
      </c>
      <c r="H1042" s="93" t="s">
        <v>369</v>
      </c>
    </row>
    <row r="1043" spans="1:8">
      <c r="A1043" s="89" t="s">
        <v>2825</v>
      </c>
      <c r="B1043" s="89">
        <v>500</v>
      </c>
      <c r="C1043" s="89" t="s">
        <v>361</v>
      </c>
      <c r="D1043" s="89" t="s">
        <v>18232</v>
      </c>
      <c r="E1043" s="89" t="s">
        <v>19107</v>
      </c>
      <c r="F1043" s="93" t="s">
        <v>369</v>
      </c>
      <c r="G1043" s="93" t="s">
        <v>369</v>
      </c>
      <c r="H1043" s="93" t="s">
        <v>369</v>
      </c>
    </row>
    <row r="1044" spans="1:8">
      <c r="A1044" s="89" t="s">
        <v>19108</v>
      </c>
      <c r="B1044" s="89">
        <v>300</v>
      </c>
      <c r="C1044" s="89" t="s">
        <v>361</v>
      </c>
      <c r="D1044" s="89" t="s">
        <v>7963</v>
      </c>
      <c r="E1044" s="89" t="s">
        <v>19109</v>
      </c>
      <c r="F1044" s="93" t="s">
        <v>369</v>
      </c>
      <c r="G1044" s="93" t="s">
        <v>369</v>
      </c>
      <c r="H1044" s="93" t="s">
        <v>369</v>
      </c>
    </row>
    <row r="1045" spans="1:8">
      <c r="A1045" s="89" t="s">
        <v>19110</v>
      </c>
      <c r="B1045" s="89">
        <v>300</v>
      </c>
      <c r="C1045" s="89" t="s">
        <v>564</v>
      </c>
      <c r="D1045" s="89" t="s">
        <v>7963</v>
      </c>
      <c r="E1045" s="89" t="s">
        <v>19111</v>
      </c>
      <c r="F1045" s="93" t="s">
        <v>369</v>
      </c>
      <c r="G1045" s="93" t="s">
        <v>369</v>
      </c>
      <c r="H1045" s="93" t="s">
        <v>369</v>
      </c>
    </row>
    <row r="1046" spans="1:8">
      <c r="A1046" s="89" t="s">
        <v>2823</v>
      </c>
      <c r="B1046" s="89">
        <v>300</v>
      </c>
      <c r="C1046" s="89" t="s">
        <v>361</v>
      </c>
      <c r="D1046" s="89" t="s">
        <v>18232</v>
      </c>
      <c r="E1046" s="89" t="s">
        <v>19112</v>
      </c>
      <c r="F1046" s="93" t="s">
        <v>369</v>
      </c>
      <c r="G1046" s="93" t="s">
        <v>369</v>
      </c>
      <c r="H1046" s="93" t="s">
        <v>369</v>
      </c>
    </row>
    <row r="1047" spans="1:8">
      <c r="A1047" s="89" t="s">
        <v>9242</v>
      </c>
      <c r="B1047" s="89">
        <v>100</v>
      </c>
      <c r="C1047" s="89" t="s">
        <v>564</v>
      </c>
      <c r="D1047" s="89" t="s">
        <v>7963</v>
      </c>
      <c r="E1047" s="89" t="s">
        <v>19113</v>
      </c>
      <c r="F1047" s="93" t="s">
        <v>369</v>
      </c>
      <c r="G1047" s="93" t="s">
        <v>369</v>
      </c>
      <c r="H1047" s="93" t="s">
        <v>369</v>
      </c>
    </row>
    <row r="1048" spans="1:8">
      <c r="A1048" s="89" t="s">
        <v>9244</v>
      </c>
      <c r="B1048" s="89">
        <v>100</v>
      </c>
      <c r="C1048" s="89" t="s">
        <v>564</v>
      </c>
      <c r="D1048" s="89" t="s">
        <v>7963</v>
      </c>
      <c r="E1048" s="89" t="s">
        <v>19114</v>
      </c>
      <c r="F1048" s="93" t="s">
        <v>369</v>
      </c>
      <c r="G1048" s="93" t="s">
        <v>369</v>
      </c>
      <c r="H1048" s="93" t="s">
        <v>369</v>
      </c>
    </row>
    <row r="1049" spans="1:8">
      <c r="A1049" s="89" t="s">
        <v>9246</v>
      </c>
      <c r="B1049" s="89">
        <v>100</v>
      </c>
      <c r="C1049" s="89" t="s">
        <v>564</v>
      </c>
      <c r="D1049" s="89" t="s">
        <v>7963</v>
      </c>
      <c r="E1049" s="89" t="s">
        <v>19114</v>
      </c>
      <c r="F1049" s="93" t="s">
        <v>369</v>
      </c>
      <c r="G1049" s="93" t="s">
        <v>369</v>
      </c>
      <c r="H1049" s="93" t="s">
        <v>369</v>
      </c>
    </row>
    <row r="1050" spans="1:8">
      <c r="A1050" s="89" t="s">
        <v>9248</v>
      </c>
      <c r="B1050" s="89">
        <v>100</v>
      </c>
      <c r="C1050" s="89" t="s">
        <v>564</v>
      </c>
      <c r="D1050" s="89" t="s">
        <v>7963</v>
      </c>
      <c r="E1050" s="89" t="s">
        <v>19115</v>
      </c>
      <c r="F1050" s="93" t="s">
        <v>369</v>
      </c>
      <c r="G1050" s="93" t="s">
        <v>369</v>
      </c>
      <c r="H1050" s="93" t="s">
        <v>369</v>
      </c>
    </row>
    <row r="1051" spans="1:8">
      <c r="A1051" s="89" t="s">
        <v>9250</v>
      </c>
      <c r="B1051" s="89">
        <v>100</v>
      </c>
      <c r="C1051" s="89" t="s">
        <v>564</v>
      </c>
      <c r="D1051" s="89" t="s">
        <v>7963</v>
      </c>
      <c r="E1051" s="89" t="s">
        <v>19115</v>
      </c>
      <c r="F1051" s="93" t="s">
        <v>369</v>
      </c>
      <c r="G1051" s="93" t="s">
        <v>369</v>
      </c>
      <c r="H1051" s="93" t="s">
        <v>369</v>
      </c>
    </row>
    <row r="1052" spans="1:8">
      <c r="A1052" s="89" t="s">
        <v>9252</v>
      </c>
      <c r="B1052" s="89">
        <v>100</v>
      </c>
      <c r="C1052" s="89" t="s">
        <v>564</v>
      </c>
      <c r="D1052" s="89" t="s">
        <v>7963</v>
      </c>
      <c r="E1052" s="89" t="s">
        <v>19116</v>
      </c>
      <c r="F1052" s="93" t="s">
        <v>369</v>
      </c>
      <c r="G1052" s="93" t="s">
        <v>369</v>
      </c>
      <c r="H1052" s="93" t="s">
        <v>369</v>
      </c>
    </row>
    <row r="1053" spans="1:8">
      <c r="A1053" s="89" t="s">
        <v>9254</v>
      </c>
      <c r="B1053" s="89">
        <v>100</v>
      </c>
      <c r="C1053" s="89" t="s">
        <v>564</v>
      </c>
      <c r="D1053" s="89" t="s">
        <v>7963</v>
      </c>
      <c r="E1053" s="89" t="s">
        <v>19116</v>
      </c>
      <c r="F1053" s="93" t="s">
        <v>369</v>
      </c>
      <c r="G1053" s="93" t="s">
        <v>369</v>
      </c>
      <c r="H1053" s="93" t="s">
        <v>369</v>
      </c>
    </row>
    <row r="1054" spans="1:8">
      <c r="A1054" s="89" t="s">
        <v>9256</v>
      </c>
      <c r="B1054" s="89">
        <v>100</v>
      </c>
      <c r="C1054" s="89" t="s">
        <v>564</v>
      </c>
      <c r="D1054" s="89" t="s">
        <v>7963</v>
      </c>
      <c r="E1054" s="89" t="s">
        <v>19117</v>
      </c>
      <c r="F1054" s="93" t="s">
        <v>369</v>
      </c>
      <c r="G1054" s="93" t="s">
        <v>369</v>
      </c>
      <c r="H1054" s="93" t="s">
        <v>369</v>
      </c>
    </row>
    <row r="1055" spans="1:8">
      <c r="A1055" s="89" t="s">
        <v>9258</v>
      </c>
      <c r="B1055" s="89">
        <v>100</v>
      </c>
      <c r="C1055" s="89" t="s">
        <v>564</v>
      </c>
      <c r="D1055" s="89" t="s">
        <v>7963</v>
      </c>
      <c r="E1055" s="89" t="s">
        <v>19118</v>
      </c>
      <c r="F1055" s="93" t="s">
        <v>369</v>
      </c>
      <c r="G1055" s="93" t="s">
        <v>369</v>
      </c>
      <c r="H1055" s="93" t="s">
        <v>369</v>
      </c>
    </row>
    <row r="1056" spans="1:8">
      <c r="A1056" s="89" t="s">
        <v>9260</v>
      </c>
      <c r="B1056" s="89">
        <v>10</v>
      </c>
      <c r="C1056" s="89" t="s">
        <v>564</v>
      </c>
      <c r="D1056" s="89" t="s">
        <v>7963</v>
      </c>
      <c r="E1056" s="89" t="s">
        <v>19119</v>
      </c>
      <c r="F1056" s="93" t="s">
        <v>369</v>
      </c>
      <c r="G1056" s="93" t="s">
        <v>369</v>
      </c>
      <c r="H1056" s="93" t="s">
        <v>369</v>
      </c>
    </row>
    <row r="1057" spans="1:8">
      <c r="A1057" s="89" t="s">
        <v>9262</v>
      </c>
      <c r="B1057" s="89">
        <v>10</v>
      </c>
      <c r="C1057" s="89" t="s">
        <v>564</v>
      </c>
      <c r="D1057" s="89" t="s">
        <v>7963</v>
      </c>
      <c r="E1057" s="89" t="s">
        <v>19119</v>
      </c>
      <c r="F1057" s="93" t="s">
        <v>369</v>
      </c>
      <c r="G1057" s="93" t="s">
        <v>369</v>
      </c>
      <c r="H1057" s="93" t="s">
        <v>369</v>
      </c>
    </row>
    <row r="1058" spans="1:8">
      <c r="A1058" s="89" t="s">
        <v>9264</v>
      </c>
      <c r="B1058" s="89">
        <v>100</v>
      </c>
      <c r="C1058" s="89" t="s">
        <v>564</v>
      </c>
      <c r="D1058" s="89" t="s">
        <v>7963</v>
      </c>
      <c r="E1058" s="89" t="s">
        <v>19120</v>
      </c>
      <c r="F1058" s="93" t="s">
        <v>369</v>
      </c>
      <c r="G1058" s="93" t="s">
        <v>369</v>
      </c>
      <c r="H1058" s="93" t="s">
        <v>369</v>
      </c>
    </row>
    <row r="1059" spans="1:8">
      <c r="A1059" s="89" t="s">
        <v>9266</v>
      </c>
      <c r="B1059" s="89">
        <v>100</v>
      </c>
      <c r="C1059" s="89" t="s">
        <v>564</v>
      </c>
      <c r="D1059" s="89" t="s">
        <v>7963</v>
      </c>
      <c r="E1059" s="89" t="s">
        <v>19120</v>
      </c>
      <c r="F1059" s="93" t="s">
        <v>369</v>
      </c>
      <c r="G1059" s="93" t="s">
        <v>369</v>
      </c>
      <c r="H1059" s="93" t="s">
        <v>369</v>
      </c>
    </row>
    <row r="1060" spans="1:8">
      <c r="A1060" s="89" t="s">
        <v>9268</v>
      </c>
      <c r="B1060" s="89">
        <v>300</v>
      </c>
      <c r="C1060" s="89" t="s">
        <v>564</v>
      </c>
      <c r="D1060" s="89" t="s">
        <v>7963</v>
      </c>
      <c r="E1060" s="89" t="s">
        <v>19120</v>
      </c>
      <c r="F1060" s="93" t="s">
        <v>369</v>
      </c>
      <c r="G1060" s="93" t="s">
        <v>369</v>
      </c>
      <c r="H1060" s="93" t="s">
        <v>369</v>
      </c>
    </row>
    <row r="1061" spans="1:8">
      <c r="A1061" s="89" t="s">
        <v>9270</v>
      </c>
      <c r="B1061" s="89">
        <v>300</v>
      </c>
      <c r="C1061" s="89" t="s">
        <v>564</v>
      </c>
      <c r="D1061" s="89" t="s">
        <v>7963</v>
      </c>
      <c r="E1061" s="89" t="s">
        <v>19120</v>
      </c>
      <c r="F1061" s="93" t="s">
        <v>369</v>
      </c>
      <c r="G1061" s="93" t="s">
        <v>369</v>
      </c>
      <c r="H1061" s="93" t="s">
        <v>369</v>
      </c>
    </row>
    <row r="1062" spans="1:8">
      <c r="A1062" s="89" t="s">
        <v>9272</v>
      </c>
      <c r="B1062" s="89">
        <v>300</v>
      </c>
      <c r="C1062" s="89" t="s">
        <v>564</v>
      </c>
      <c r="D1062" s="89" t="s">
        <v>7963</v>
      </c>
      <c r="E1062" s="89" t="s">
        <v>19120</v>
      </c>
      <c r="F1062" s="93" t="s">
        <v>369</v>
      </c>
      <c r="G1062" s="93" t="s">
        <v>369</v>
      </c>
      <c r="H1062" s="93" t="s">
        <v>369</v>
      </c>
    </row>
    <row r="1063" spans="1:8">
      <c r="A1063" s="89" t="s">
        <v>9274</v>
      </c>
      <c r="B1063" s="89">
        <v>100</v>
      </c>
      <c r="C1063" s="89" t="s">
        <v>564</v>
      </c>
      <c r="D1063" s="89" t="s">
        <v>7963</v>
      </c>
      <c r="E1063" s="89" t="s">
        <v>19121</v>
      </c>
      <c r="F1063" s="93" t="s">
        <v>369</v>
      </c>
      <c r="G1063" s="93" t="s">
        <v>369</v>
      </c>
      <c r="H1063" s="93" t="s">
        <v>369</v>
      </c>
    </row>
    <row r="1064" spans="1:8">
      <c r="A1064" s="89" t="s">
        <v>9276</v>
      </c>
      <c r="B1064" s="89">
        <v>100</v>
      </c>
      <c r="C1064" s="89" t="s">
        <v>564</v>
      </c>
      <c r="D1064" s="89" t="s">
        <v>7963</v>
      </c>
      <c r="E1064" s="89" t="s">
        <v>19121</v>
      </c>
      <c r="F1064" s="93" t="s">
        <v>369</v>
      </c>
      <c r="G1064" s="93" t="s">
        <v>369</v>
      </c>
      <c r="H1064" s="93" t="s">
        <v>369</v>
      </c>
    </row>
    <row r="1065" spans="1:8">
      <c r="A1065" s="89" t="s">
        <v>9278</v>
      </c>
      <c r="B1065" s="89">
        <v>100</v>
      </c>
      <c r="C1065" s="89" t="s">
        <v>564</v>
      </c>
      <c r="D1065" s="89" t="s">
        <v>7963</v>
      </c>
      <c r="E1065" s="89" t="s">
        <v>19122</v>
      </c>
      <c r="F1065" s="93" t="s">
        <v>369</v>
      </c>
      <c r="G1065" s="93" t="s">
        <v>369</v>
      </c>
      <c r="H1065" s="93" t="s">
        <v>369</v>
      </c>
    </row>
    <row r="1066" spans="1:8">
      <c r="A1066" s="89" t="s">
        <v>9280</v>
      </c>
      <c r="B1066" s="89">
        <v>100</v>
      </c>
      <c r="C1066" s="89" t="s">
        <v>564</v>
      </c>
      <c r="D1066" s="89" t="s">
        <v>7963</v>
      </c>
      <c r="E1066" s="89" t="s">
        <v>19122</v>
      </c>
      <c r="F1066" s="93" t="s">
        <v>369</v>
      </c>
      <c r="G1066" s="93" t="s">
        <v>369</v>
      </c>
      <c r="H1066" s="93" t="s">
        <v>369</v>
      </c>
    </row>
    <row r="1067" spans="1:8">
      <c r="A1067" s="89" t="s">
        <v>9282</v>
      </c>
      <c r="B1067" s="89">
        <v>100</v>
      </c>
      <c r="C1067" s="89" t="s">
        <v>564</v>
      </c>
      <c r="D1067" s="89" t="s">
        <v>7963</v>
      </c>
      <c r="E1067" s="89" t="s">
        <v>19123</v>
      </c>
      <c r="F1067" s="93" t="s">
        <v>369</v>
      </c>
      <c r="G1067" s="93" t="s">
        <v>369</v>
      </c>
      <c r="H1067" s="93" t="s">
        <v>369</v>
      </c>
    </row>
    <row r="1068" spans="1:8">
      <c r="A1068" s="89" t="s">
        <v>9284</v>
      </c>
      <c r="B1068" s="89">
        <v>100</v>
      </c>
      <c r="C1068" s="89" t="s">
        <v>564</v>
      </c>
      <c r="D1068" s="89" t="s">
        <v>7963</v>
      </c>
      <c r="E1068" s="89" t="s">
        <v>19124</v>
      </c>
      <c r="F1068" s="93" t="s">
        <v>369</v>
      </c>
      <c r="G1068" s="93" t="s">
        <v>369</v>
      </c>
      <c r="H1068" s="93" t="s">
        <v>369</v>
      </c>
    </row>
    <row r="1069" spans="1:8">
      <c r="A1069" s="89" t="s">
        <v>9286</v>
      </c>
      <c r="B1069" s="89">
        <v>100</v>
      </c>
      <c r="C1069" s="89" t="s">
        <v>564</v>
      </c>
      <c r="D1069" s="89" t="s">
        <v>7963</v>
      </c>
      <c r="E1069" s="89" t="s">
        <v>19124</v>
      </c>
      <c r="F1069" s="93" t="s">
        <v>369</v>
      </c>
      <c r="G1069" s="93" t="s">
        <v>369</v>
      </c>
      <c r="H1069" s="93" t="s">
        <v>369</v>
      </c>
    </row>
    <row r="1070" spans="1:8">
      <c r="A1070" s="89" t="s">
        <v>9288</v>
      </c>
      <c r="B1070" s="89">
        <v>100</v>
      </c>
      <c r="C1070" s="89" t="s">
        <v>564</v>
      </c>
      <c r="D1070" s="89" t="s">
        <v>7963</v>
      </c>
      <c r="E1070" s="89" t="s">
        <v>19125</v>
      </c>
      <c r="F1070" s="93" t="s">
        <v>369</v>
      </c>
      <c r="G1070" s="93" t="s">
        <v>369</v>
      </c>
      <c r="H1070" s="93" t="s">
        <v>369</v>
      </c>
    </row>
    <row r="1071" spans="1:8">
      <c r="A1071" s="89" t="s">
        <v>9290</v>
      </c>
      <c r="B1071" s="89">
        <v>100</v>
      </c>
      <c r="C1071" s="89" t="s">
        <v>564</v>
      </c>
      <c r="D1071" s="89" t="s">
        <v>7963</v>
      </c>
      <c r="E1071" s="89" t="s">
        <v>19126</v>
      </c>
      <c r="F1071" s="93" t="s">
        <v>369</v>
      </c>
      <c r="G1071" s="93" t="s">
        <v>369</v>
      </c>
      <c r="H1071" s="93" t="s">
        <v>369</v>
      </c>
    </row>
    <row r="1072" spans="1:8">
      <c r="A1072" s="89" t="s">
        <v>2821</v>
      </c>
      <c r="B1072" s="89">
        <v>10</v>
      </c>
      <c r="C1072" s="89" t="s">
        <v>564</v>
      </c>
      <c r="D1072" s="89" t="s">
        <v>18232</v>
      </c>
      <c r="E1072" s="89" t="s">
        <v>19127</v>
      </c>
      <c r="F1072" s="89">
        <v>162906</v>
      </c>
      <c r="G1072" s="89">
        <v>162906</v>
      </c>
      <c r="H1072" s="89">
        <v>0</v>
      </c>
    </row>
    <row r="1073" spans="1:8">
      <c r="A1073" s="89" t="s">
        <v>9293</v>
      </c>
      <c r="B1073" s="89">
        <v>100</v>
      </c>
      <c r="C1073" s="89" t="s">
        <v>564</v>
      </c>
      <c r="D1073" s="89" t="s">
        <v>7963</v>
      </c>
      <c r="E1073" s="89" t="s">
        <v>19128</v>
      </c>
      <c r="F1073" s="93" t="s">
        <v>369</v>
      </c>
      <c r="G1073" s="93" t="s">
        <v>369</v>
      </c>
      <c r="H1073" s="93" t="s">
        <v>369</v>
      </c>
    </row>
    <row r="1074" spans="1:8">
      <c r="A1074" s="89" t="s">
        <v>9295</v>
      </c>
      <c r="B1074" s="89">
        <v>100</v>
      </c>
      <c r="C1074" s="89" t="s">
        <v>564</v>
      </c>
      <c r="D1074" s="89" t="s">
        <v>7963</v>
      </c>
      <c r="E1074" s="89" t="s">
        <v>19129</v>
      </c>
      <c r="F1074" s="93" t="s">
        <v>369</v>
      </c>
      <c r="G1074" s="93" t="s">
        <v>369</v>
      </c>
      <c r="H1074" s="93" t="s">
        <v>369</v>
      </c>
    </row>
    <row r="1075" spans="1:8">
      <c r="A1075" s="89" t="s">
        <v>9297</v>
      </c>
      <c r="B1075" s="89">
        <v>100</v>
      </c>
      <c r="C1075" s="89" t="s">
        <v>564</v>
      </c>
      <c r="D1075" s="89" t="s">
        <v>7963</v>
      </c>
      <c r="E1075" s="89" t="s">
        <v>19129</v>
      </c>
      <c r="F1075" s="93" t="s">
        <v>369</v>
      </c>
      <c r="G1075" s="93" t="s">
        <v>369</v>
      </c>
      <c r="H1075" s="93" t="s">
        <v>369</v>
      </c>
    </row>
    <row r="1076" spans="1:8">
      <c r="A1076" s="89" t="s">
        <v>9299</v>
      </c>
      <c r="B1076" s="89">
        <v>100</v>
      </c>
      <c r="C1076" s="89" t="s">
        <v>564</v>
      </c>
      <c r="D1076" s="89" t="s">
        <v>7963</v>
      </c>
      <c r="E1076" s="89" t="s">
        <v>19130</v>
      </c>
      <c r="F1076" s="93" t="s">
        <v>369</v>
      </c>
      <c r="G1076" s="93" t="s">
        <v>369</v>
      </c>
      <c r="H1076" s="93" t="s">
        <v>369</v>
      </c>
    </row>
    <row r="1077" spans="1:8">
      <c r="A1077" s="89" t="s">
        <v>19131</v>
      </c>
      <c r="B1077" s="89">
        <v>500</v>
      </c>
      <c r="C1077" s="89" t="s">
        <v>564</v>
      </c>
      <c r="D1077" s="89" t="s">
        <v>7963</v>
      </c>
      <c r="E1077" s="89" t="s">
        <v>19132</v>
      </c>
      <c r="F1077" s="93" t="s">
        <v>369</v>
      </c>
      <c r="G1077" s="93" t="s">
        <v>369</v>
      </c>
      <c r="H1077" s="93" t="s">
        <v>369</v>
      </c>
    </row>
    <row r="1078" spans="1:8">
      <c r="A1078" s="89" t="s">
        <v>9301</v>
      </c>
      <c r="B1078" s="89">
        <v>100</v>
      </c>
      <c r="C1078" s="89" t="s">
        <v>564</v>
      </c>
      <c r="D1078" s="89" t="s">
        <v>7963</v>
      </c>
      <c r="E1078" s="89" t="s">
        <v>19133</v>
      </c>
      <c r="F1078" s="93" t="s">
        <v>369</v>
      </c>
      <c r="G1078" s="93" t="s">
        <v>369</v>
      </c>
      <c r="H1078" s="93" t="s">
        <v>369</v>
      </c>
    </row>
    <row r="1079" spans="1:8">
      <c r="A1079" s="89" t="s">
        <v>9303</v>
      </c>
      <c r="B1079" s="89">
        <v>100</v>
      </c>
      <c r="C1079" s="89" t="s">
        <v>564</v>
      </c>
      <c r="D1079" s="89" t="s">
        <v>7963</v>
      </c>
      <c r="E1079" s="89" t="s">
        <v>19134</v>
      </c>
      <c r="F1079" s="93" t="s">
        <v>369</v>
      </c>
      <c r="G1079" s="93" t="s">
        <v>369</v>
      </c>
      <c r="H1079" s="93" t="s">
        <v>369</v>
      </c>
    </row>
    <row r="1080" spans="1:8">
      <c r="A1080" s="89" t="s">
        <v>9305</v>
      </c>
      <c r="B1080" s="89">
        <v>100</v>
      </c>
      <c r="C1080" s="89" t="s">
        <v>564</v>
      </c>
      <c r="D1080" s="89" t="s">
        <v>7963</v>
      </c>
      <c r="E1080" s="89" t="s">
        <v>19134</v>
      </c>
      <c r="F1080" s="93" t="s">
        <v>369</v>
      </c>
      <c r="G1080" s="93" t="s">
        <v>369</v>
      </c>
      <c r="H1080" s="93" t="s">
        <v>369</v>
      </c>
    </row>
    <row r="1081" spans="1:8">
      <c r="A1081" s="89" t="s">
        <v>9307</v>
      </c>
      <c r="B1081" s="89">
        <v>100</v>
      </c>
      <c r="C1081" s="89" t="s">
        <v>564</v>
      </c>
      <c r="D1081" s="89" t="s">
        <v>7963</v>
      </c>
      <c r="E1081" s="89" t="s">
        <v>19134</v>
      </c>
      <c r="F1081" s="93" t="s">
        <v>369</v>
      </c>
      <c r="G1081" s="93" t="s">
        <v>369</v>
      </c>
      <c r="H1081" s="93" t="s">
        <v>369</v>
      </c>
    </row>
    <row r="1082" spans="1:8">
      <c r="A1082" s="89" t="s">
        <v>9309</v>
      </c>
      <c r="B1082" s="89">
        <v>100</v>
      </c>
      <c r="C1082" s="89" t="s">
        <v>564</v>
      </c>
      <c r="D1082" s="89" t="s">
        <v>7963</v>
      </c>
      <c r="E1082" s="89" t="s">
        <v>19135</v>
      </c>
      <c r="F1082" s="93" t="s">
        <v>369</v>
      </c>
      <c r="G1082" s="93" t="s">
        <v>369</v>
      </c>
      <c r="H1082" s="93" t="s">
        <v>369</v>
      </c>
    </row>
    <row r="1083" spans="1:8">
      <c r="A1083" s="89" t="s">
        <v>9311</v>
      </c>
      <c r="B1083" s="89">
        <v>1400</v>
      </c>
      <c r="C1083" s="89" t="s">
        <v>564</v>
      </c>
      <c r="D1083" s="89" t="s">
        <v>7963</v>
      </c>
      <c r="E1083" s="89" t="s">
        <v>19136</v>
      </c>
      <c r="F1083" s="93" t="s">
        <v>369</v>
      </c>
      <c r="G1083" s="93" t="s">
        <v>369</v>
      </c>
      <c r="H1083" s="93" t="s">
        <v>369</v>
      </c>
    </row>
    <row r="1084" spans="1:8">
      <c r="A1084" s="89" t="s">
        <v>9313</v>
      </c>
      <c r="B1084" s="89">
        <v>1400</v>
      </c>
      <c r="C1084" s="89" t="s">
        <v>361</v>
      </c>
      <c r="D1084" s="89" t="s">
        <v>7963</v>
      </c>
      <c r="E1084" s="89" t="s">
        <v>19137</v>
      </c>
      <c r="F1084" s="93" t="s">
        <v>369</v>
      </c>
      <c r="G1084" s="93" t="s">
        <v>369</v>
      </c>
      <c r="H1084" s="93" t="s">
        <v>369</v>
      </c>
    </row>
    <row r="1085" spans="1:8">
      <c r="A1085" s="89" t="s">
        <v>9314</v>
      </c>
      <c r="B1085" s="89">
        <v>1400</v>
      </c>
      <c r="C1085" s="89" t="s">
        <v>564</v>
      </c>
      <c r="D1085" s="89" t="s">
        <v>7963</v>
      </c>
      <c r="E1085" s="89" t="s">
        <v>19138</v>
      </c>
      <c r="F1085" s="93" t="s">
        <v>369</v>
      </c>
      <c r="G1085" s="93" t="s">
        <v>369</v>
      </c>
      <c r="H1085" s="93" t="s">
        <v>369</v>
      </c>
    </row>
    <row r="1086" spans="1:8">
      <c r="A1086" s="89" t="s">
        <v>9316</v>
      </c>
      <c r="B1086" s="89">
        <v>100</v>
      </c>
      <c r="C1086" s="89" t="s">
        <v>564</v>
      </c>
      <c r="D1086" s="89" t="s">
        <v>7963</v>
      </c>
      <c r="E1086" s="89" t="s">
        <v>19139</v>
      </c>
      <c r="F1086" s="93" t="s">
        <v>369</v>
      </c>
      <c r="G1086" s="93" t="s">
        <v>369</v>
      </c>
      <c r="H1086" s="93" t="s">
        <v>369</v>
      </c>
    </row>
    <row r="1087" spans="1:8">
      <c r="A1087" s="89" t="s">
        <v>9318</v>
      </c>
      <c r="B1087" s="89">
        <v>100</v>
      </c>
      <c r="C1087" s="89" t="s">
        <v>564</v>
      </c>
      <c r="D1087" s="89" t="s">
        <v>7963</v>
      </c>
      <c r="E1087" s="89" t="s">
        <v>19139</v>
      </c>
      <c r="F1087" s="93" t="s">
        <v>369</v>
      </c>
      <c r="G1087" s="93" t="s">
        <v>369</v>
      </c>
      <c r="H1087" s="93" t="s">
        <v>369</v>
      </c>
    </row>
    <row r="1088" spans="1:8">
      <c r="A1088" s="89" t="s">
        <v>9320</v>
      </c>
      <c r="B1088" s="89">
        <v>1000</v>
      </c>
      <c r="C1088" s="89" t="s">
        <v>564</v>
      </c>
      <c r="D1088" s="89" t="s">
        <v>7963</v>
      </c>
      <c r="E1088" s="89" t="s">
        <v>19140</v>
      </c>
      <c r="F1088" s="93" t="s">
        <v>369</v>
      </c>
      <c r="G1088" s="93" t="s">
        <v>369</v>
      </c>
      <c r="H1088" s="93" t="s">
        <v>369</v>
      </c>
    </row>
    <row r="1089" spans="1:8">
      <c r="A1089" s="89" t="s">
        <v>9322</v>
      </c>
      <c r="B1089" s="89">
        <v>100</v>
      </c>
      <c r="C1089" s="89" t="s">
        <v>564</v>
      </c>
      <c r="D1089" s="89" t="s">
        <v>7963</v>
      </c>
      <c r="E1089" s="89" t="s">
        <v>19141</v>
      </c>
      <c r="F1089" s="93" t="s">
        <v>369</v>
      </c>
      <c r="G1089" s="93" t="s">
        <v>369</v>
      </c>
      <c r="H1089" s="93" t="s">
        <v>369</v>
      </c>
    </row>
    <row r="1090" spans="1:8">
      <c r="A1090" s="89" t="s">
        <v>9324</v>
      </c>
      <c r="B1090" s="89">
        <v>1400</v>
      </c>
      <c r="C1090" s="89" t="s">
        <v>361</v>
      </c>
      <c r="D1090" s="89" t="s">
        <v>7963</v>
      </c>
      <c r="E1090" s="89" t="s">
        <v>19141</v>
      </c>
      <c r="F1090" s="93" t="s">
        <v>369</v>
      </c>
      <c r="G1090" s="93" t="s">
        <v>369</v>
      </c>
      <c r="H1090" s="93" t="s">
        <v>369</v>
      </c>
    </row>
    <row r="1091" spans="1:8">
      <c r="A1091" s="89" t="s">
        <v>9325</v>
      </c>
      <c r="B1091" s="89">
        <v>100</v>
      </c>
      <c r="C1091" s="89" t="s">
        <v>564</v>
      </c>
      <c r="D1091" s="89" t="s">
        <v>7963</v>
      </c>
      <c r="E1091" s="89" t="s">
        <v>19142</v>
      </c>
      <c r="F1091" s="93" t="s">
        <v>369</v>
      </c>
      <c r="G1091" s="93" t="s">
        <v>369</v>
      </c>
      <c r="H1091" s="93" t="s">
        <v>369</v>
      </c>
    </row>
    <row r="1092" spans="1:8">
      <c r="A1092" s="99" t="s">
        <v>9327</v>
      </c>
      <c r="B1092" s="89">
        <v>100</v>
      </c>
      <c r="C1092" s="89" t="s">
        <v>564</v>
      </c>
      <c r="D1092" s="89" t="s">
        <v>7963</v>
      </c>
      <c r="E1092" s="89" t="s">
        <v>19142</v>
      </c>
      <c r="F1092" s="93" t="s">
        <v>369</v>
      </c>
      <c r="G1092" s="93" t="s">
        <v>369</v>
      </c>
      <c r="H1092" s="93" t="s">
        <v>369</v>
      </c>
    </row>
    <row r="1093" spans="1:8">
      <c r="A1093" s="89" t="s">
        <v>9329</v>
      </c>
      <c r="B1093" s="89">
        <v>1000</v>
      </c>
      <c r="C1093" s="89" t="s">
        <v>564</v>
      </c>
      <c r="D1093" s="89" t="s">
        <v>7963</v>
      </c>
      <c r="E1093" s="89" t="s">
        <v>19143</v>
      </c>
      <c r="F1093" s="93" t="s">
        <v>369</v>
      </c>
      <c r="G1093" s="93" t="s">
        <v>369</v>
      </c>
      <c r="H1093" s="93" t="s">
        <v>369</v>
      </c>
    </row>
    <row r="1094" spans="1:8">
      <c r="A1094" s="89" t="s">
        <v>2818</v>
      </c>
      <c r="B1094" s="89">
        <v>1000</v>
      </c>
      <c r="C1094" s="89" t="s">
        <v>564</v>
      </c>
      <c r="D1094" s="89" t="s">
        <v>18232</v>
      </c>
      <c r="E1094" s="89" t="s">
        <v>19143</v>
      </c>
      <c r="F1094" s="89">
        <v>839</v>
      </c>
      <c r="G1094" s="89">
        <v>1096497</v>
      </c>
      <c r="H1094" s="89">
        <v>0</v>
      </c>
    </row>
    <row r="1095" spans="1:8">
      <c r="A1095" s="89" t="s">
        <v>9332</v>
      </c>
      <c r="B1095" s="89">
        <v>100</v>
      </c>
      <c r="C1095" s="89" t="s">
        <v>564</v>
      </c>
      <c r="D1095" s="89" t="s">
        <v>7963</v>
      </c>
      <c r="E1095" s="89" t="s">
        <v>19144</v>
      </c>
      <c r="F1095" s="93" t="s">
        <v>369</v>
      </c>
      <c r="G1095" s="93" t="s">
        <v>369</v>
      </c>
      <c r="H1095" s="93" t="s">
        <v>369</v>
      </c>
    </row>
    <row r="1096" spans="1:8">
      <c r="A1096" s="89" t="s">
        <v>2816</v>
      </c>
      <c r="B1096" s="89">
        <v>100</v>
      </c>
      <c r="C1096" s="89" t="s">
        <v>564</v>
      </c>
      <c r="D1096" s="89" t="s">
        <v>18232</v>
      </c>
      <c r="E1096" s="89" t="s">
        <v>19145</v>
      </c>
      <c r="F1096" s="89">
        <v>825186</v>
      </c>
      <c r="G1096" s="89">
        <v>1096497</v>
      </c>
      <c r="H1096" s="89">
        <v>0</v>
      </c>
    </row>
    <row r="1097" spans="1:8">
      <c r="A1097" s="89" t="s">
        <v>9335</v>
      </c>
      <c r="B1097" s="89">
        <v>100</v>
      </c>
      <c r="C1097" s="89" t="s">
        <v>564</v>
      </c>
      <c r="D1097" s="89" t="s">
        <v>7963</v>
      </c>
      <c r="E1097" s="89" t="s">
        <v>19146</v>
      </c>
      <c r="F1097" s="93" t="s">
        <v>369</v>
      </c>
      <c r="G1097" s="93" t="s">
        <v>369</v>
      </c>
      <c r="H1097" s="93" t="s">
        <v>369</v>
      </c>
    </row>
    <row r="1098" spans="1:8">
      <c r="A1098" s="99" t="s">
        <v>9337</v>
      </c>
      <c r="B1098" s="89">
        <v>10</v>
      </c>
      <c r="C1098" s="89" t="s">
        <v>564</v>
      </c>
      <c r="D1098" s="89" t="s">
        <v>7963</v>
      </c>
      <c r="E1098" s="89" t="s">
        <v>19146</v>
      </c>
      <c r="F1098" s="93" t="s">
        <v>369</v>
      </c>
      <c r="G1098" s="93" t="s">
        <v>369</v>
      </c>
      <c r="H1098" s="93" t="s">
        <v>369</v>
      </c>
    </row>
    <row r="1099" spans="1:8">
      <c r="A1099" s="89" t="s">
        <v>9339</v>
      </c>
      <c r="B1099" s="89">
        <v>100</v>
      </c>
      <c r="C1099" s="89" t="s">
        <v>564</v>
      </c>
      <c r="D1099" s="89" t="s">
        <v>7963</v>
      </c>
      <c r="E1099" s="89" t="s">
        <v>19147</v>
      </c>
      <c r="F1099" s="93" t="s">
        <v>369</v>
      </c>
      <c r="G1099" s="93" t="s">
        <v>369</v>
      </c>
      <c r="H1099" s="93" t="s">
        <v>369</v>
      </c>
    </row>
    <row r="1100" spans="1:8">
      <c r="A1100" s="99" t="s">
        <v>9341</v>
      </c>
      <c r="B1100" s="89">
        <v>100</v>
      </c>
      <c r="C1100" s="89" t="s">
        <v>564</v>
      </c>
      <c r="D1100" s="89" t="s">
        <v>7963</v>
      </c>
      <c r="E1100" s="89" t="s">
        <v>19147</v>
      </c>
      <c r="F1100" s="93" t="s">
        <v>369</v>
      </c>
      <c r="G1100" s="93" t="s">
        <v>369</v>
      </c>
      <c r="H1100" s="93" t="s">
        <v>369</v>
      </c>
    </row>
    <row r="1101" spans="1:8">
      <c r="A1101" s="99" t="s">
        <v>2814</v>
      </c>
      <c r="B1101" s="89">
        <v>100</v>
      </c>
      <c r="C1101" s="89" t="s">
        <v>564</v>
      </c>
      <c r="D1101" s="89" t="s">
        <v>18232</v>
      </c>
      <c r="E1101" s="89" t="s">
        <v>19147</v>
      </c>
      <c r="F1101" s="89">
        <v>825186</v>
      </c>
      <c r="G1101" s="89">
        <v>1096497</v>
      </c>
      <c r="H1101" s="89">
        <v>0</v>
      </c>
    </row>
    <row r="1102" spans="1:8">
      <c r="A1102" s="89" t="s">
        <v>9344</v>
      </c>
      <c r="B1102" s="89">
        <v>500</v>
      </c>
      <c r="C1102" s="89" t="s">
        <v>361</v>
      </c>
      <c r="D1102" s="89" t="s">
        <v>7963</v>
      </c>
      <c r="E1102" s="89" t="s">
        <v>19148</v>
      </c>
      <c r="F1102" s="93" t="s">
        <v>369</v>
      </c>
      <c r="G1102" s="93" t="s">
        <v>369</v>
      </c>
      <c r="H1102" s="93" t="s">
        <v>369</v>
      </c>
    </row>
    <row r="1103" spans="1:8">
      <c r="A1103" s="89" t="s">
        <v>9345</v>
      </c>
      <c r="B1103" s="89">
        <v>500</v>
      </c>
      <c r="C1103" s="89" t="s">
        <v>361</v>
      </c>
      <c r="D1103" s="89" t="s">
        <v>7963</v>
      </c>
      <c r="E1103" s="89" t="s">
        <v>19149</v>
      </c>
      <c r="F1103" s="93" t="s">
        <v>369</v>
      </c>
      <c r="G1103" s="93" t="s">
        <v>369</v>
      </c>
      <c r="H1103" s="93" t="s">
        <v>369</v>
      </c>
    </row>
    <row r="1104" spans="1:8">
      <c r="A1104" s="89" t="s">
        <v>9346</v>
      </c>
      <c r="B1104" s="89">
        <v>100</v>
      </c>
      <c r="C1104" s="89" t="s">
        <v>564</v>
      </c>
      <c r="D1104" s="89" t="s">
        <v>7963</v>
      </c>
      <c r="E1104" s="89" t="s">
        <v>19150</v>
      </c>
      <c r="F1104" s="93" t="s">
        <v>369</v>
      </c>
      <c r="G1104" s="93" t="s">
        <v>369</v>
      </c>
      <c r="H1104" s="93" t="s">
        <v>369</v>
      </c>
    </row>
    <row r="1105" spans="1:8">
      <c r="A1105" s="99" t="s">
        <v>2812</v>
      </c>
      <c r="B1105" s="89">
        <v>10</v>
      </c>
      <c r="C1105" s="89" t="s">
        <v>564</v>
      </c>
      <c r="D1105" s="89" t="s">
        <v>18232</v>
      </c>
      <c r="E1105" s="89" t="s">
        <v>19151</v>
      </c>
      <c r="F1105" s="89">
        <v>301399</v>
      </c>
      <c r="G1105" s="89">
        <v>162906</v>
      </c>
      <c r="H1105" s="89">
        <v>0</v>
      </c>
    </row>
    <row r="1106" spans="1:8">
      <c r="A1106" s="89" t="s">
        <v>2810</v>
      </c>
      <c r="B1106" s="89">
        <v>100</v>
      </c>
      <c r="C1106" s="89" t="s">
        <v>564</v>
      </c>
      <c r="D1106" s="89" t="s">
        <v>18232</v>
      </c>
      <c r="E1106" s="89" t="s">
        <v>19152</v>
      </c>
      <c r="F1106" s="89">
        <v>825186</v>
      </c>
      <c r="G1106" s="89">
        <v>1096497</v>
      </c>
      <c r="H1106" s="89">
        <v>0</v>
      </c>
    </row>
    <row r="1107" spans="1:8">
      <c r="A1107" s="89" t="s">
        <v>9350</v>
      </c>
      <c r="B1107" s="89">
        <v>500</v>
      </c>
      <c r="C1107" s="89" t="s">
        <v>564</v>
      </c>
      <c r="D1107" s="89" t="s">
        <v>7963</v>
      </c>
      <c r="E1107" s="89" t="s">
        <v>19153</v>
      </c>
      <c r="F1107" s="93" t="s">
        <v>369</v>
      </c>
      <c r="G1107" s="93" t="s">
        <v>369</v>
      </c>
      <c r="H1107" s="93" t="s">
        <v>369</v>
      </c>
    </row>
    <row r="1108" spans="1:8">
      <c r="A1108" s="89" t="s">
        <v>2808</v>
      </c>
      <c r="B1108" s="89">
        <v>100</v>
      </c>
      <c r="C1108" s="89" t="s">
        <v>361</v>
      </c>
      <c r="D1108" s="89" t="s">
        <v>18232</v>
      </c>
      <c r="E1108" s="89" t="s">
        <v>19154</v>
      </c>
      <c r="F1108" s="93" t="s">
        <v>369</v>
      </c>
      <c r="G1108" s="93" t="s">
        <v>369</v>
      </c>
      <c r="H1108" s="93" t="s">
        <v>369</v>
      </c>
    </row>
    <row r="1109" spans="1:8">
      <c r="A1109" s="89" t="s">
        <v>9352</v>
      </c>
      <c r="B1109" s="89">
        <v>500</v>
      </c>
      <c r="C1109" s="89" t="s">
        <v>564</v>
      </c>
      <c r="D1109" s="89" t="s">
        <v>7963</v>
      </c>
      <c r="E1109" s="89" t="s">
        <v>19155</v>
      </c>
      <c r="F1109" s="93" t="s">
        <v>369</v>
      </c>
      <c r="G1109" s="93" t="s">
        <v>369</v>
      </c>
      <c r="H1109" s="93" t="s">
        <v>369</v>
      </c>
    </row>
    <row r="1110" spans="1:8">
      <c r="A1110" s="89" t="s">
        <v>2805</v>
      </c>
      <c r="B1110" s="89">
        <v>500</v>
      </c>
      <c r="C1110" s="89" t="s">
        <v>361</v>
      </c>
      <c r="D1110" s="89" t="s">
        <v>18232</v>
      </c>
      <c r="E1110" s="89" t="s">
        <v>19155</v>
      </c>
      <c r="F1110" s="93" t="s">
        <v>369</v>
      </c>
      <c r="G1110" s="93" t="s">
        <v>369</v>
      </c>
      <c r="H1110" s="93" t="s">
        <v>369</v>
      </c>
    </row>
    <row r="1111" spans="1:8">
      <c r="A1111" s="89" t="s">
        <v>9354</v>
      </c>
      <c r="B1111" s="89">
        <v>100</v>
      </c>
      <c r="C1111" s="89" t="s">
        <v>564</v>
      </c>
      <c r="D1111" s="89" t="s">
        <v>7963</v>
      </c>
      <c r="E1111" s="89" t="s">
        <v>19156</v>
      </c>
      <c r="F1111" s="93" t="s">
        <v>369</v>
      </c>
      <c r="G1111" s="93" t="s">
        <v>369</v>
      </c>
      <c r="H1111" s="93" t="s">
        <v>369</v>
      </c>
    </row>
    <row r="1112" spans="1:8">
      <c r="A1112" s="89" t="s">
        <v>2803</v>
      </c>
      <c r="B1112" s="89">
        <v>2000</v>
      </c>
      <c r="C1112" s="89" t="s">
        <v>361</v>
      </c>
      <c r="D1112" s="89" t="s">
        <v>18232</v>
      </c>
      <c r="E1112" s="89" t="s">
        <v>18012</v>
      </c>
      <c r="F1112" s="93" t="s">
        <v>369</v>
      </c>
      <c r="G1112" s="93" t="s">
        <v>369</v>
      </c>
      <c r="H1112" s="93" t="s">
        <v>369</v>
      </c>
    </row>
    <row r="1113" spans="1:8">
      <c r="A1113" s="89" t="s">
        <v>2801</v>
      </c>
      <c r="B1113" s="89">
        <v>1000</v>
      </c>
      <c r="C1113" s="89" t="s">
        <v>564</v>
      </c>
      <c r="D1113" s="89" t="s">
        <v>18232</v>
      </c>
      <c r="E1113" s="89" t="s">
        <v>19157</v>
      </c>
      <c r="F1113" s="89">
        <v>1087702</v>
      </c>
      <c r="G1113" s="89">
        <v>6596</v>
      </c>
      <c r="H1113" s="89">
        <v>0</v>
      </c>
    </row>
    <row r="1114" spans="1:8">
      <c r="A1114" s="89" t="s">
        <v>2799</v>
      </c>
      <c r="B1114" s="89">
        <v>1000</v>
      </c>
      <c r="C1114" s="89" t="s">
        <v>361</v>
      </c>
      <c r="D1114" s="89" t="s">
        <v>18232</v>
      </c>
      <c r="E1114" s="89" t="s">
        <v>19158</v>
      </c>
      <c r="F1114" s="93" t="s">
        <v>369</v>
      </c>
      <c r="G1114" s="93" t="s">
        <v>369</v>
      </c>
      <c r="H1114" s="93" t="s">
        <v>369</v>
      </c>
    </row>
    <row r="1115" spans="1:8">
      <c r="A1115" s="89" t="s">
        <v>9357</v>
      </c>
      <c r="B1115" s="89">
        <v>5000</v>
      </c>
      <c r="C1115" s="89" t="s">
        <v>564</v>
      </c>
      <c r="D1115" s="89" t="s">
        <v>7963</v>
      </c>
      <c r="E1115" s="89" t="s">
        <v>19159</v>
      </c>
      <c r="F1115" s="93" t="s">
        <v>369</v>
      </c>
      <c r="G1115" s="93" t="s">
        <v>369</v>
      </c>
      <c r="H1115" s="93" t="s">
        <v>369</v>
      </c>
    </row>
    <row r="1116" spans="1:8">
      <c r="A1116" s="89" t="s">
        <v>2797</v>
      </c>
      <c r="B1116" s="89">
        <v>4000</v>
      </c>
      <c r="C1116" s="89" t="s">
        <v>361</v>
      </c>
      <c r="D1116" s="89" t="s">
        <v>18232</v>
      </c>
      <c r="E1116" s="89" t="s">
        <v>19160</v>
      </c>
      <c r="F1116" s="93" t="s">
        <v>369</v>
      </c>
      <c r="G1116" s="93" t="s">
        <v>369</v>
      </c>
      <c r="H1116" s="93" t="s">
        <v>369</v>
      </c>
    </row>
    <row r="1117" spans="1:8">
      <c r="A1117" s="89" t="s">
        <v>9359</v>
      </c>
      <c r="B1117" s="89">
        <v>5000</v>
      </c>
      <c r="C1117" s="89" t="s">
        <v>564</v>
      </c>
      <c r="D1117" s="89" t="s">
        <v>7963</v>
      </c>
      <c r="E1117" s="89" t="s">
        <v>19160</v>
      </c>
      <c r="F1117" s="93" t="s">
        <v>369</v>
      </c>
      <c r="G1117" s="93" t="s">
        <v>369</v>
      </c>
      <c r="H1117" s="93" t="s">
        <v>369</v>
      </c>
    </row>
    <row r="1118" spans="1:8">
      <c r="A1118" s="89" t="s">
        <v>2795</v>
      </c>
      <c r="B1118" s="89">
        <v>3000</v>
      </c>
      <c r="C1118" s="89" t="s">
        <v>564</v>
      </c>
      <c r="D1118" s="89" t="s">
        <v>18232</v>
      </c>
      <c r="E1118" s="89" t="s">
        <v>19161</v>
      </c>
      <c r="F1118" s="89">
        <v>943226</v>
      </c>
      <c r="G1118" s="89">
        <v>1096497</v>
      </c>
      <c r="H1118" s="89">
        <v>0</v>
      </c>
    </row>
    <row r="1119" spans="1:8">
      <c r="A1119" s="89" t="s">
        <v>9362</v>
      </c>
      <c r="B1119" s="89">
        <v>5000</v>
      </c>
      <c r="C1119" s="89" t="s">
        <v>564</v>
      </c>
      <c r="D1119" s="89" t="s">
        <v>7963</v>
      </c>
      <c r="E1119" s="89" t="s">
        <v>19161</v>
      </c>
      <c r="F1119" s="93" t="s">
        <v>369</v>
      </c>
      <c r="G1119" s="93" t="s">
        <v>369</v>
      </c>
      <c r="H1119" s="93" t="s">
        <v>369</v>
      </c>
    </row>
    <row r="1120" spans="1:8">
      <c r="A1120" s="89" t="s">
        <v>9364</v>
      </c>
      <c r="B1120" s="89">
        <v>500</v>
      </c>
      <c r="C1120" s="89" t="s">
        <v>564</v>
      </c>
      <c r="D1120" s="89" t="s">
        <v>7963</v>
      </c>
      <c r="E1120" s="89" t="s">
        <v>19162</v>
      </c>
      <c r="F1120" s="93" t="s">
        <v>369</v>
      </c>
      <c r="G1120" s="93" t="s">
        <v>369</v>
      </c>
      <c r="H1120" s="93" t="s">
        <v>369</v>
      </c>
    </row>
    <row r="1121" spans="1:8">
      <c r="A1121" s="89" t="s">
        <v>9366</v>
      </c>
      <c r="B1121" s="89">
        <v>500</v>
      </c>
      <c r="C1121" s="89" t="s">
        <v>564</v>
      </c>
      <c r="D1121" s="89" t="s">
        <v>7963</v>
      </c>
      <c r="E1121" s="89" t="s">
        <v>19163</v>
      </c>
      <c r="F1121" s="93" t="s">
        <v>369</v>
      </c>
      <c r="G1121" s="93" t="s">
        <v>369</v>
      </c>
      <c r="H1121" s="93" t="s">
        <v>369</v>
      </c>
    </row>
    <row r="1122" spans="1:8">
      <c r="A1122" s="89" t="s">
        <v>9368</v>
      </c>
      <c r="B1122" s="89">
        <v>500</v>
      </c>
      <c r="C1122" s="89" t="s">
        <v>564</v>
      </c>
      <c r="D1122" s="89" t="s">
        <v>7963</v>
      </c>
      <c r="E1122" s="89" t="s">
        <v>19163</v>
      </c>
      <c r="F1122" s="93" t="s">
        <v>369</v>
      </c>
      <c r="G1122" s="93" t="s">
        <v>369</v>
      </c>
      <c r="H1122" s="93" t="s">
        <v>369</v>
      </c>
    </row>
    <row r="1123" spans="1:8">
      <c r="A1123" s="89" t="s">
        <v>9370</v>
      </c>
      <c r="B1123" s="89">
        <v>500</v>
      </c>
      <c r="C1123" s="89" t="s">
        <v>564</v>
      </c>
      <c r="D1123" s="89" t="s">
        <v>7963</v>
      </c>
      <c r="E1123" s="89" t="s">
        <v>19164</v>
      </c>
      <c r="F1123" s="93" t="s">
        <v>369</v>
      </c>
      <c r="G1123" s="93" t="s">
        <v>369</v>
      </c>
      <c r="H1123" s="93" t="s">
        <v>369</v>
      </c>
    </row>
    <row r="1124" spans="1:8">
      <c r="A1124" s="89" t="s">
        <v>9372</v>
      </c>
      <c r="B1124" s="89">
        <v>1000</v>
      </c>
      <c r="C1124" s="89" t="s">
        <v>564</v>
      </c>
      <c r="D1124" s="89" t="s">
        <v>7963</v>
      </c>
      <c r="E1124" s="89" t="s">
        <v>19165</v>
      </c>
      <c r="F1124" s="93" t="s">
        <v>369</v>
      </c>
      <c r="G1124" s="93" t="s">
        <v>369</v>
      </c>
      <c r="H1124" s="93" t="s">
        <v>369</v>
      </c>
    </row>
    <row r="1125" spans="1:8">
      <c r="A1125" s="89" t="s">
        <v>2793</v>
      </c>
      <c r="B1125" s="89">
        <v>1000</v>
      </c>
      <c r="C1125" s="89" t="s">
        <v>564</v>
      </c>
      <c r="D1125" s="89" t="s">
        <v>18232</v>
      </c>
      <c r="E1125" s="89" t="s">
        <v>19166</v>
      </c>
      <c r="F1125" s="89">
        <v>1737</v>
      </c>
      <c r="G1125" s="89">
        <v>105886</v>
      </c>
      <c r="H1125" s="89">
        <v>0</v>
      </c>
    </row>
    <row r="1126" spans="1:8">
      <c r="A1126" s="99" t="s">
        <v>9375</v>
      </c>
      <c r="B1126" s="89">
        <v>1000</v>
      </c>
      <c r="C1126" s="89" t="s">
        <v>564</v>
      </c>
      <c r="D1126" s="89" t="s">
        <v>7963</v>
      </c>
      <c r="E1126" s="89" t="s">
        <v>19167</v>
      </c>
      <c r="F1126" s="93" t="s">
        <v>369</v>
      </c>
      <c r="G1126" s="93" t="s">
        <v>369</v>
      </c>
      <c r="H1126" s="93" t="s">
        <v>369</v>
      </c>
    </row>
    <row r="1127" spans="1:8">
      <c r="A1127" s="89" t="s">
        <v>2791</v>
      </c>
      <c r="B1127" s="89">
        <v>1000</v>
      </c>
      <c r="C1127" s="89" t="s">
        <v>564</v>
      </c>
      <c r="D1127" s="89" t="s">
        <v>18232</v>
      </c>
      <c r="E1127" s="89" t="s">
        <v>19167</v>
      </c>
      <c r="F1127" s="89">
        <v>850</v>
      </c>
      <c r="G1127" s="89">
        <v>105886</v>
      </c>
      <c r="H1127" s="89">
        <v>0</v>
      </c>
    </row>
    <row r="1128" spans="1:8">
      <c r="A1128" s="89" t="s">
        <v>9378</v>
      </c>
      <c r="B1128" s="89">
        <v>1000</v>
      </c>
      <c r="C1128" s="89" t="s">
        <v>564</v>
      </c>
      <c r="D1128" s="89" t="s">
        <v>7963</v>
      </c>
      <c r="E1128" s="89" t="s">
        <v>19168</v>
      </c>
      <c r="F1128" s="93" t="s">
        <v>369</v>
      </c>
      <c r="G1128" s="93" t="s">
        <v>369</v>
      </c>
      <c r="H1128" s="93" t="s">
        <v>369</v>
      </c>
    </row>
    <row r="1129" spans="1:8">
      <c r="A1129" s="89" t="s">
        <v>9380</v>
      </c>
      <c r="B1129" s="89">
        <v>500</v>
      </c>
      <c r="C1129" s="89" t="s">
        <v>564</v>
      </c>
      <c r="D1129" s="89" t="s">
        <v>7963</v>
      </c>
      <c r="E1129" s="89" t="s">
        <v>19169</v>
      </c>
      <c r="F1129" s="93" t="s">
        <v>369</v>
      </c>
      <c r="G1129" s="93" t="s">
        <v>369</v>
      </c>
      <c r="H1129" s="93" t="s">
        <v>369</v>
      </c>
    </row>
    <row r="1130" spans="1:8">
      <c r="A1130" s="89" t="s">
        <v>2788</v>
      </c>
      <c r="B1130" s="89">
        <v>500</v>
      </c>
      <c r="C1130" s="89" t="s">
        <v>564</v>
      </c>
      <c r="D1130" s="89" t="s">
        <v>18232</v>
      </c>
      <c r="E1130" s="89" t="s">
        <v>19170</v>
      </c>
      <c r="F1130" s="89">
        <v>825186</v>
      </c>
      <c r="G1130" s="89">
        <v>193283</v>
      </c>
      <c r="H1130" s="89">
        <v>0</v>
      </c>
    </row>
    <row r="1131" spans="1:8">
      <c r="A1131" s="89" t="s">
        <v>9383</v>
      </c>
      <c r="B1131" s="89">
        <v>1000</v>
      </c>
      <c r="C1131" s="89" t="s">
        <v>564</v>
      </c>
      <c r="D1131" s="89" t="s">
        <v>7963</v>
      </c>
      <c r="E1131" s="89" t="s">
        <v>19165</v>
      </c>
      <c r="F1131" s="93" t="s">
        <v>369</v>
      </c>
      <c r="G1131" s="93" t="s">
        <v>369</v>
      </c>
      <c r="H1131" s="93" t="s">
        <v>369</v>
      </c>
    </row>
    <row r="1132" spans="1:8">
      <c r="A1132" s="89" t="s">
        <v>9385</v>
      </c>
      <c r="B1132" s="89">
        <v>100</v>
      </c>
      <c r="C1132" s="89" t="s">
        <v>564</v>
      </c>
      <c r="D1132" s="89" t="s">
        <v>7974</v>
      </c>
      <c r="E1132" s="89" t="s">
        <v>19171</v>
      </c>
      <c r="F1132" s="93" t="s">
        <v>369</v>
      </c>
      <c r="G1132" s="93" t="s">
        <v>369</v>
      </c>
      <c r="H1132" s="93" t="s">
        <v>369</v>
      </c>
    </row>
    <row r="1133" spans="1:8">
      <c r="A1133" s="89" t="s">
        <v>9386</v>
      </c>
      <c r="B1133" s="89">
        <v>100</v>
      </c>
      <c r="C1133" s="89" t="s">
        <v>564</v>
      </c>
      <c r="D1133" s="89" t="s">
        <v>7974</v>
      </c>
      <c r="E1133" s="89" t="s">
        <v>19172</v>
      </c>
      <c r="F1133" s="93" t="s">
        <v>369</v>
      </c>
      <c r="G1133" s="93" t="s">
        <v>369</v>
      </c>
      <c r="H1133" s="93" t="s">
        <v>369</v>
      </c>
    </row>
    <row r="1134" spans="1:8">
      <c r="A1134" s="89" t="s">
        <v>9387</v>
      </c>
      <c r="B1134" s="89">
        <v>100</v>
      </c>
      <c r="C1134" s="89" t="s">
        <v>361</v>
      </c>
      <c r="D1134" s="89" t="s">
        <v>7963</v>
      </c>
      <c r="E1134" s="89" t="s">
        <v>19173</v>
      </c>
      <c r="F1134" s="93" t="s">
        <v>369</v>
      </c>
      <c r="G1134" s="93" t="s">
        <v>369</v>
      </c>
      <c r="H1134" s="93" t="s">
        <v>369</v>
      </c>
    </row>
    <row r="1135" spans="1:8">
      <c r="A1135" s="89" t="s">
        <v>2782</v>
      </c>
      <c r="B1135" s="89">
        <v>100</v>
      </c>
      <c r="C1135" s="89" t="s">
        <v>361</v>
      </c>
      <c r="D1135" s="89" t="s">
        <v>18232</v>
      </c>
      <c r="E1135" s="89" t="s">
        <v>19173</v>
      </c>
      <c r="F1135" s="93" t="s">
        <v>369</v>
      </c>
      <c r="G1135" s="93" t="s">
        <v>369</v>
      </c>
      <c r="H1135" s="93" t="s">
        <v>369</v>
      </c>
    </row>
    <row r="1136" spans="1:8">
      <c r="A1136" s="89" t="s">
        <v>9388</v>
      </c>
      <c r="B1136" s="89">
        <v>500</v>
      </c>
      <c r="C1136" s="89" t="s">
        <v>361</v>
      </c>
      <c r="D1136" s="89" t="s">
        <v>7963</v>
      </c>
      <c r="E1136" s="89" t="s">
        <v>19174</v>
      </c>
      <c r="F1136" s="93" t="s">
        <v>369</v>
      </c>
      <c r="G1136" s="93" t="s">
        <v>369</v>
      </c>
      <c r="H1136" s="93" t="s">
        <v>369</v>
      </c>
    </row>
    <row r="1137" spans="1:8">
      <c r="A1137" s="89" t="s">
        <v>9389</v>
      </c>
      <c r="B1137" s="89">
        <v>500</v>
      </c>
      <c r="C1137" s="89" t="s">
        <v>564</v>
      </c>
      <c r="D1137" s="89" t="s">
        <v>7963</v>
      </c>
      <c r="E1137" s="89" t="s">
        <v>19175</v>
      </c>
      <c r="F1137" s="93" t="s">
        <v>369</v>
      </c>
      <c r="G1137" s="93" t="s">
        <v>369</v>
      </c>
      <c r="H1137" s="93" t="s">
        <v>369</v>
      </c>
    </row>
    <row r="1138" spans="1:8">
      <c r="A1138" s="89" t="s">
        <v>2780</v>
      </c>
      <c r="B1138" s="89">
        <v>500</v>
      </c>
      <c r="C1138" s="89" t="s">
        <v>361</v>
      </c>
      <c r="D1138" s="89" t="s">
        <v>18232</v>
      </c>
      <c r="E1138" s="89" t="s">
        <v>19176</v>
      </c>
      <c r="F1138" s="93" t="s">
        <v>369</v>
      </c>
      <c r="G1138" s="93" t="s">
        <v>369</v>
      </c>
      <c r="H1138" s="93" t="s">
        <v>369</v>
      </c>
    </row>
    <row r="1139" spans="1:8">
      <c r="A1139" s="89" t="s">
        <v>9391</v>
      </c>
      <c r="B1139" s="89">
        <v>2000</v>
      </c>
      <c r="C1139" s="89" t="s">
        <v>564</v>
      </c>
      <c r="D1139" s="89" t="s">
        <v>7963</v>
      </c>
      <c r="E1139" s="89" t="s">
        <v>19177</v>
      </c>
      <c r="F1139" s="93" t="s">
        <v>369</v>
      </c>
      <c r="G1139" s="93" t="s">
        <v>369</v>
      </c>
      <c r="H1139" s="93" t="s">
        <v>369</v>
      </c>
    </row>
    <row r="1140" spans="1:8">
      <c r="A1140" s="89" t="s">
        <v>9393</v>
      </c>
      <c r="B1140" s="89">
        <v>300</v>
      </c>
      <c r="C1140" s="89" t="s">
        <v>564</v>
      </c>
      <c r="D1140" s="89" t="s">
        <v>7963</v>
      </c>
      <c r="E1140" s="89" t="s">
        <v>19178</v>
      </c>
      <c r="F1140" s="93" t="s">
        <v>369</v>
      </c>
      <c r="G1140" s="93" t="s">
        <v>369</v>
      </c>
      <c r="H1140" s="93" t="s">
        <v>369</v>
      </c>
    </row>
    <row r="1141" spans="1:8">
      <c r="A1141" s="89" t="s">
        <v>9395</v>
      </c>
      <c r="B1141" s="89">
        <v>500</v>
      </c>
      <c r="C1141" s="89" t="s">
        <v>361</v>
      </c>
      <c r="D1141" s="89" t="s">
        <v>7963</v>
      </c>
      <c r="E1141" s="89" t="s">
        <v>19179</v>
      </c>
      <c r="F1141" s="93" t="s">
        <v>369</v>
      </c>
      <c r="G1141" s="93" t="s">
        <v>369</v>
      </c>
      <c r="H1141" s="93" t="s">
        <v>369</v>
      </c>
    </row>
    <row r="1142" spans="1:8">
      <c r="A1142" s="89" t="s">
        <v>9396</v>
      </c>
      <c r="B1142" s="89">
        <v>500</v>
      </c>
      <c r="C1142" s="89" t="s">
        <v>361</v>
      </c>
      <c r="D1142" s="89" t="s">
        <v>7963</v>
      </c>
      <c r="E1142" s="89" t="s">
        <v>19179</v>
      </c>
      <c r="F1142" s="93" t="s">
        <v>369</v>
      </c>
      <c r="G1142" s="93" t="s">
        <v>369</v>
      </c>
      <c r="H1142" s="93" t="s">
        <v>369</v>
      </c>
    </row>
    <row r="1143" spans="1:8">
      <c r="A1143" s="89" t="s">
        <v>9397</v>
      </c>
      <c r="B1143" s="89">
        <v>300</v>
      </c>
      <c r="C1143" s="89" t="s">
        <v>564</v>
      </c>
      <c r="D1143" s="89" t="s">
        <v>7963</v>
      </c>
      <c r="E1143" s="89" t="s">
        <v>19180</v>
      </c>
      <c r="F1143" s="93" t="s">
        <v>369</v>
      </c>
      <c r="G1143" s="93" t="s">
        <v>369</v>
      </c>
      <c r="H1143" s="93" t="s">
        <v>369</v>
      </c>
    </row>
    <row r="1144" spans="1:8">
      <c r="A1144" s="89" t="s">
        <v>9399</v>
      </c>
      <c r="B1144" s="89">
        <v>300</v>
      </c>
      <c r="C1144" s="89" t="s">
        <v>361</v>
      </c>
      <c r="D1144" s="89" t="s">
        <v>7963</v>
      </c>
      <c r="E1144" s="89" t="s">
        <v>19180</v>
      </c>
      <c r="F1144" s="93" t="s">
        <v>369</v>
      </c>
      <c r="G1144" s="93" t="s">
        <v>369</v>
      </c>
      <c r="H1144" s="93" t="s">
        <v>369</v>
      </c>
    </row>
    <row r="1145" spans="1:8">
      <c r="A1145" s="89" t="s">
        <v>9400</v>
      </c>
      <c r="B1145" s="89">
        <v>500</v>
      </c>
      <c r="C1145" s="89" t="s">
        <v>564</v>
      </c>
      <c r="D1145" s="89" t="s">
        <v>7963</v>
      </c>
      <c r="E1145" s="89" t="s">
        <v>19180</v>
      </c>
      <c r="F1145" s="93" t="s">
        <v>369</v>
      </c>
      <c r="G1145" s="93" t="s">
        <v>369</v>
      </c>
      <c r="H1145" s="93" t="s">
        <v>369</v>
      </c>
    </row>
    <row r="1146" spans="1:8">
      <c r="A1146" s="89" t="s">
        <v>9402</v>
      </c>
      <c r="B1146" s="89">
        <v>500</v>
      </c>
      <c r="C1146" s="89" t="s">
        <v>564</v>
      </c>
      <c r="D1146" s="89" t="s">
        <v>7963</v>
      </c>
      <c r="E1146" s="89" t="s">
        <v>19180</v>
      </c>
      <c r="F1146" s="93" t="s">
        <v>369</v>
      </c>
      <c r="G1146" s="93" t="s">
        <v>369</v>
      </c>
      <c r="H1146" s="93" t="s">
        <v>369</v>
      </c>
    </row>
    <row r="1147" spans="1:8">
      <c r="A1147" s="89" t="s">
        <v>9404</v>
      </c>
      <c r="B1147" s="89">
        <v>500</v>
      </c>
      <c r="C1147" s="89" t="s">
        <v>361</v>
      </c>
      <c r="D1147" s="89" t="s">
        <v>7963</v>
      </c>
      <c r="E1147" s="89" t="s">
        <v>19181</v>
      </c>
      <c r="F1147" s="93" t="s">
        <v>369</v>
      </c>
      <c r="G1147" s="93" t="s">
        <v>369</v>
      </c>
      <c r="H1147" s="93" t="s">
        <v>369</v>
      </c>
    </row>
    <row r="1148" spans="1:8">
      <c r="A1148" s="89" t="s">
        <v>9405</v>
      </c>
      <c r="B1148" s="89">
        <v>500</v>
      </c>
      <c r="C1148" s="89" t="s">
        <v>564</v>
      </c>
      <c r="D1148" s="89" t="s">
        <v>7963</v>
      </c>
      <c r="E1148" s="89" t="s">
        <v>19182</v>
      </c>
      <c r="F1148" s="93" t="s">
        <v>369</v>
      </c>
      <c r="G1148" s="93" t="s">
        <v>369</v>
      </c>
      <c r="H1148" s="93" t="s">
        <v>369</v>
      </c>
    </row>
    <row r="1149" spans="1:8">
      <c r="A1149" s="89" t="s">
        <v>2778</v>
      </c>
      <c r="B1149" s="89">
        <v>1500</v>
      </c>
      <c r="C1149" s="89" t="s">
        <v>564</v>
      </c>
      <c r="D1149" s="89" t="s">
        <v>18232</v>
      </c>
      <c r="E1149" s="89" t="s">
        <v>19183</v>
      </c>
      <c r="F1149" s="89">
        <v>11254</v>
      </c>
      <c r="G1149" s="89">
        <v>855597</v>
      </c>
      <c r="H1149" s="89">
        <v>0</v>
      </c>
    </row>
    <row r="1150" spans="1:8">
      <c r="A1150" s="89" t="s">
        <v>9408</v>
      </c>
      <c r="B1150" s="89">
        <v>100</v>
      </c>
      <c r="C1150" s="89" t="s">
        <v>361</v>
      </c>
      <c r="D1150" s="89" t="s">
        <v>7963</v>
      </c>
      <c r="E1150" s="89" t="s">
        <v>19184</v>
      </c>
      <c r="F1150" s="93" t="s">
        <v>369</v>
      </c>
      <c r="G1150" s="93" t="s">
        <v>369</v>
      </c>
      <c r="H1150" s="93" t="s">
        <v>369</v>
      </c>
    </row>
    <row r="1151" spans="1:8">
      <c r="A1151" s="89" t="s">
        <v>9409</v>
      </c>
      <c r="B1151" s="89">
        <v>100</v>
      </c>
      <c r="C1151" s="89" t="s">
        <v>564</v>
      </c>
      <c r="D1151" s="89" t="s">
        <v>7963</v>
      </c>
      <c r="E1151" s="89" t="s">
        <v>19185</v>
      </c>
      <c r="F1151" s="93" t="s">
        <v>369</v>
      </c>
      <c r="G1151" s="93" t="s">
        <v>369</v>
      </c>
      <c r="H1151" s="93" t="s">
        <v>369</v>
      </c>
    </row>
    <row r="1152" spans="1:8">
      <c r="A1152" s="89" t="s">
        <v>9411</v>
      </c>
      <c r="B1152" s="89">
        <v>100</v>
      </c>
      <c r="C1152" s="89" t="s">
        <v>564</v>
      </c>
      <c r="D1152" s="89" t="s">
        <v>7963</v>
      </c>
      <c r="E1152" s="89" t="s">
        <v>19186</v>
      </c>
      <c r="F1152" s="93" t="s">
        <v>369</v>
      </c>
      <c r="G1152" s="93" t="s">
        <v>369</v>
      </c>
      <c r="H1152" s="93" t="s">
        <v>369</v>
      </c>
    </row>
    <row r="1153" spans="1:8">
      <c r="A1153" s="89" t="s">
        <v>9413</v>
      </c>
      <c r="B1153" s="89">
        <v>100</v>
      </c>
      <c r="C1153" s="89" t="s">
        <v>564</v>
      </c>
      <c r="D1153" s="89" t="s">
        <v>7963</v>
      </c>
      <c r="E1153" s="89" t="s">
        <v>19186</v>
      </c>
      <c r="F1153" s="93" t="s">
        <v>369</v>
      </c>
      <c r="G1153" s="93" t="s">
        <v>369</v>
      </c>
      <c r="H1153" s="93" t="s">
        <v>369</v>
      </c>
    </row>
    <row r="1154" spans="1:8">
      <c r="A1154" s="89" t="s">
        <v>9415</v>
      </c>
      <c r="B1154" s="89">
        <v>100</v>
      </c>
      <c r="C1154" s="89" t="s">
        <v>564</v>
      </c>
      <c r="D1154" s="89" t="s">
        <v>7963</v>
      </c>
      <c r="E1154" s="89" t="s">
        <v>19187</v>
      </c>
      <c r="F1154" s="93" t="s">
        <v>369</v>
      </c>
      <c r="G1154" s="93" t="s">
        <v>369</v>
      </c>
      <c r="H1154" s="93" t="s">
        <v>369</v>
      </c>
    </row>
    <row r="1155" spans="1:8">
      <c r="A1155" s="89" t="s">
        <v>9417</v>
      </c>
      <c r="B1155" s="89">
        <v>300</v>
      </c>
      <c r="C1155" s="89" t="s">
        <v>564</v>
      </c>
      <c r="D1155" s="89" t="s">
        <v>7963</v>
      </c>
      <c r="E1155" s="89" t="s">
        <v>19188</v>
      </c>
      <c r="F1155" s="93" t="s">
        <v>369</v>
      </c>
      <c r="G1155" s="93" t="s">
        <v>369</v>
      </c>
      <c r="H1155" s="93" t="s">
        <v>369</v>
      </c>
    </row>
    <row r="1156" spans="1:8">
      <c r="A1156" s="89" t="s">
        <v>9419</v>
      </c>
      <c r="B1156" s="89">
        <v>100</v>
      </c>
      <c r="C1156" s="89" t="s">
        <v>564</v>
      </c>
      <c r="D1156" s="89" t="s">
        <v>7963</v>
      </c>
      <c r="E1156" s="89" t="s">
        <v>19188</v>
      </c>
      <c r="F1156" s="93" t="s">
        <v>369</v>
      </c>
      <c r="G1156" s="93" t="s">
        <v>369</v>
      </c>
      <c r="H1156" s="93" t="s">
        <v>369</v>
      </c>
    </row>
    <row r="1157" spans="1:8">
      <c r="A1157" s="89" t="s">
        <v>9421</v>
      </c>
      <c r="B1157" s="89">
        <v>100</v>
      </c>
      <c r="C1157" s="89" t="s">
        <v>564</v>
      </c>
      <c r="D1157" s="89" t="s">
        <v>7963</v>
      </c>
      <c r="E1157" s="89" t="s">
        <v>19188</v>
      </c>
      <c r="F1157" s="93" t="s">
        <v>369</v>
      </c>
      <c r="G1157" s="93" t="s">
        <v>369</v>
      </c>
      <c r="H1157" s="93" t="s">
        <v>369</v>
      </c>
    </row>
    <row r="1158" spans="1:8">
      <c r="A1158" s="89" t="s">
        <v>9423</v>
      </c>
      <c r="B1158" s="89">
        <v>100</v>
      </c>
      <c r="C1158" s="89" t="s">
        <v>564</v>
      </c>
      <c r="D1158" s="89" t="s">
        <v>7963</v>
      </c>
      <c r="E1158" s="89" t="s">
        <v>19188</v>
      </c>
      <c r="F1158" s="93" t="s">
        <v>369</v>
      </c>
      <c r="G1158" s="93" t="s">
        <v>369</v>
      </c>
      <c r="H1158" s="93" t="s">
        <v>369</v>
      </c>
    </row>
    <row r="1159" spans="1:8">
      <c r="A1159" s="89" t="s">
        <v>9425</v>
      </c>
      <c r="B1159" s="89">
        <v>100</v>
      </c>
      <c r="C1159" s="89" t="s">
        <v>564</v>
      </c>
      <c r="D1159" s="89" t="s">
        <v>7963</v>
      </c>
      <c r="E1159" s="89" t="s">
        <v>19188</v>
      </c>
      <c r="F1159" s="93" t="s">
        <v>369</v>
      </c>
      <c r="G1159" s="93" t="s">
        <v>369</v>
      </c>
      <c r="H1159" s="93" t="s">
        <v>369</v>
      </c>
    </row>
    <row r="1160" spans="1:8">
      <c r="A1160" s="89" t="s">
        <v>9427</v>
      </c>
      <c r="B1160" s="89">
        <v>100</v>
      </c>
      <c r="C1160" s="89" t="s">
        <v>564</v>
      </c>
      <c r="D1160" s="89" t="s">
        <v>7963</v>
      </c>
      <c r="E1160" s="89" t="s">
        <v>19189</v>
      </c>
      <c r="F1160" s="93" t="s">
        <v>369</v>
      </c>
      <c r="G1160" s="93" t="s">
        <v>369</v>
      </c>
      <c r="H1160" s="93" t="s">
        <v>369</v>
      </c>
    </row>
    <row r="1161" spans="1:8">
      <c r="A1161" s="89" t="s">
        <v>9429</v>
      </c>
      <c r="B1161" s="89">
        <v>100</v>
      </c>
      <c r="C1161" s="89" t="s">
        <v>564</v>
      </c>
      <c r="D1161" s="89" t="s">
        <v>7963</v>
      </c>
      <c r="E1161" s="89" t="s">
        <v>19190</v>
      </c>
      <c r="F1161" s="93" t="s">
        <v>369</v>
      </c>
      <c r="G1161" s="93" t="s">
        <v>369</v>
      </c>
      <c r="H1161" s="93" t="s">
        <v>369</v>
      </c>
    </row>
    <row r="1162" spans="1:8">
      <c r="A1162" s="89" t="s">
        <v>9431</v>
      </c>
      <c r="B1162" s="89">
        <v>100</v>
      </c>
      <c r="C1162" s="89" t="s">
        <v>564</v>
      </c>
      <c r="D1162" s="89" t="s">
        <v>7963</v>
      </c>
      <c r="E1162" s="89" t="s">
        <v>19191</v>
      </c>
      <c r="F1162" s="93" t="s">
        <v>369</v>
      </c>
      <c r="G1162" s="93" t="s">
        <v>369</v>
      </c>
      <c r="H1162" s="93" t="s">
        <v>369</v>
      </c>
    </row>
    <row r="1163" spans="1:8">
      <c r="A1163" s="89" t="s">
        <v>9433</v>
      </c>
      <c r="B1163" s="89">
        <v>100</v>
      </c>
      <c r="C1163" s="89" t="s">
        <v>564</v>
      </c>
      <c r="D1163" s="89" t="s">
        <v>7963</v>
      </c>
      <c r="E1163" s="89" t="s">
        <v>19192</v>
      </c>
      <c r="F1163" s="93" t="s">
        <v>369</v>
      </c>
      <c r="G1163" s="93" t="s">
        <v>369</v>
      </c>
      <c r="H1163" s="93" t="s">
        <v>369</v>
      </c>
    </row>
    <row r="1164" spans="1:8">
      <c r="A1164" s="99" t="s">
        <v>9435</v>
      </c>
      <c r="B1164" s="89">
        <v>100</v>
      </c>
      <c r="C1164" s="89" t="s">
        <v>564</v>
      </c>
      <c r="D1164" s="89" t="s">
        <v>7963</v>
      </c>
      <c r="E1164" s="89" t="s">
        <v>19193</v>
      </c>
      <c r="F1164" s="93" t="s">
        <v>369</v>
      </c>
      <c r="G1164" s="93" t="s">
        <v>369</v>
      </c>
      <c r="H1164" s="93" t="s">
        <v>369</v>
      </c>
    </row>
    <row r="1165" spans="1:8">
      <c r="A1165" s="89" t="s">
        <v>9437</v>
      </c>
      <c r="B1165" s="89">
        <v>100</v>
      </c>
      <c r="C1165" s="89" t="s">
        <v>564</v>
      </c>
      <c r="D1165" s="89" t="s">
        <v>7963</v>
      </c>
      <c r="E1165" s="89" t="s">
        <v>19194</v>
      </c>
      <c r="F1165" s="93" t="s">
        <v>369</v>
      </c>
      <c r="G1165" s="93" t="s">
        <v>369</v>
      </c>
      <c r="H1165" s="93" t="s">
        <v>369</v>
      </c>
    </row>
    <row r="1166" spans="1:8">
      <c r="A1166" s="89" t="s">
        <v>9439</v>
      </c>
      <c r="B1166" s="89">
        <v>100</v>
      </c>
      <c r="C1166" s="89" t="s">
        <v>564</v>
      </c>
      <c r="D1166" s="89" t="s">
        <v>7963</v>
      </c>
      <c r="E1166" s="89" t="s">
        <v>19194</v>
      </c>
      <c r="F1166" s="93" t="s">
        <v>369</v>
      </c>
      <c r="G1166" s="93" t="s">
        <v>369</v>
      </c>
      <c r="H1166" s="93" t="s">
        <v>369</v>
      </c>
    </row>
    <row r="1167" spans="1:8">
      <c r="A1167" s="89" t="s">
        <v>9441</v>
      </c>
      <c r="B1167" s="89">
        <v>100</v>
      </c>
      <c r="C1167" s="89" t="s">
        <v>564</v>
      </c>
      <c r="D1167" s="89" t="s">
        <v>7963</v>
      </c>
      <c r="E1167" s="89" t="s">
        <v>19195</v>
      </c>
      <c r="F1167" s="93" t="s">
        <v>369</v>
      </c>
      <c r="G1167" s="93" t="s">
        <v>369</v>
      </c>
      <c r="H1167" s="93" t="s">
        <v>369</v>
      </c>
    </row>
    <row r="1168" spans="1:8">
      <c r="A1168" s="89" t="s">
        <v>9443</v>
      </c>
      <c r="B1168" s="89">
        <v>100</v>
      </c>
      <c r="C1168" s="89" t="s">
        <v>564</v>
      </c>
      <c r="D1168" s="89" t="s">
        <v>7963</v>
      </c>
      <c r="E1168" s="89" t="s">
        <v>19196</v>
      </c>
      <c r="F1168" s="93" t="s">
        <v>369</v>
      </c>
      <c r="G1168" s="93" t="s">
        <v>369</v>
      </c>
      <c r="H1168" s="93" t="s">
        <v>369</v>
      </c>
    </row>
    <row r="1169" spans="1:8">
      <c r="A1169" s="89" t="s">
        <v>9445</v>
      </c>
      <c r="B1169" s="89">
        <v>100</v>
      </c>
      <c r="C1169" s="89" t="s">
        <v>564</v>
      </c>
      <c r="D1169" s="89" t="s">
        <v>7963</v>
      </c>
      <c r="E1169" s="89" t="s">
        <v>19197</v>
      </c>
      <c r="F1169" s="93" t="s">
        <v>369</v>
      </c>
      <c r="G1169" s="93" t="s">
        <v>369</v>
      </c>
      <c r="H1169" s="93" t="s">
        <v>369</v>
      </c>
    </row>
    <row r="1170" spans="1:8">
      <c r="A1170" s="89" t="s">
        <v>9447</v>
      </c>
      <c r="B1170" s="89">
        <v>300</v>
      </c>
      <c r="C1170" s="89" t="s">
        <v>564</v>
      </c>
      <c r="D1170" s="89" t="s">
        <v>7963</v>
      </c>
      <c r="E1170" s="89" t="s">
        <v>19197</v>
      </c>
      <c r="F1170" s="93" t="s">
        <v>369</v>
      </c>
      <c r="G1170" s="93" t="s">
        <v>369</v>
      </c>
      <c r="H1170" s="93" t="s">
        <v>369</v>
      </c>
    </row>
    <row r="1171" spans="1:8">
      <c r="A1171" s="89" t="s">
        <v>9449</v>
      </c>
      <c r="B1171" s="89">
        <v>300</v>
      </c>
      <c r="C1171" s="89" t="s">
        <v>564</v>
      </c>
      <c r="D1171" s="89" t="s">
        <v>7963</v>
      </c>
      <c r="E1171" s="89" t="s">
        <v>19198</v>
      </c>
      <c r="F1171" s="93" t="s">
        <v>369</v>
      </c>
      <c r="G1171" s="93" t="s">
        <v>369</v>
      </c>
      <c r="H1171" s="93" t="s">
        <v>369</v>
      </c>
    </row>
    <row r="1172" spans="1:8">
      <c r="A1172" s="89" t="s">
        <v>2776</v>
      </c>
      <c r="B1172" s="89">
        <v>2000</v>
      </c>
      <c r="C1172" s="89" t="s">
        <v>564</v>
      </c>
      <c r="D1172" s="89" t="s">
        <v>18232</v>
      </c>
      <c r="E1172" s="89" t="s">
        <v>19199</v>
      </c>
      <c r="F1172" s="89">
        <v>141206</v>
      </c>
      <c r="G1172" s="89">
        <v>1091352</v>
      </c>
      <c r="H1172" s="89">
        <v>0</v>
      </c>
    </row>
    <row r="1173" spans="1:8">
      <c r="A1173" s="89" t="s">
        <v>2774</v>
      </c>
      <c r="B1173" s="89">
        <v>500</v>
      </c>
      <c r="C1173" s="89" t="s">
        <v>564</v>
      </c>
      <c r="D1173" s="89" t="s">
        <v>18232</v>
      </c>
      <c r="E1173" s="89" t="s">
        <v>19200</v>
      </c>
      <c r="F1173" s="89">
        <v>839</v>
      </c>
      <c r="G1173" s="89">
        <v>109843</v>
      </c>
      <c r="H1173" s="89">
        <v>0</v>
      </c>
    </row>
    <row r="1174" spans="1:8">
      <c r="A1174" s="89" t="s">
        <v>2772</v>
      </c>
      <c r="B1174" s="89">
        <v>500</v>
      </c>
      <c r="C1174" s="89" t="s">
        <v>564</v>
      </c>
      <c r="D1174" s="89" t="s">
        <v>18232</v>
      </c>
      <c r="E1174" s="89" t="s">
        <v>19201</v>
      </c>
      <c r="F1174" s="89">
        <v>238397</v>
      </c>
      <c r="G1174" s="89">
        <v>109843</v>
      </c>
      <c r="H1174" s="89" t="s">
        <v>5939</v>
      </c>
    </row>
    <row r="1175" spans="1:8">
      <c r="A1175" s="89" t="s">
        <v>9454</v>
      </c>
      <c r="B1175" s="89">
        <v>300</v>
      </c>
      <c r="C1175" s="89" t="s">
        <v>361</v>
      </c>
      <c r="D1175" s="89" t="s">
        <v>7963</v>
      </c>
      <c r="E1175" s="89" t="s">
        <v>19201</v>
      </c>
      <c r="F1175" s="93" t="s">
        <v>369</v>
      </c>
      <c r="G1175" s="93" t="s">
        <v>369</v>
      </c>
      <c r="H1175" s="93" t="s">
        <v>369</v>
      </c>
    </row>
    <row r="1176" spans="1:8">
      <c r="A1176" s="89" t="s">
        <v>9455</v>
      </c>
      <c r="B1176" s="89">
        <v>300</v>
      </c>
      <c r="C1176" s="89" t="s">
        <v>564</v>
      </c>
      <c r="D1176" s="89" t="s">
        <v>7963</v>
      </c>
      <c r="E1176" s="89" t="s">
        <v>19201</v>
      </c>
      <c r="F1176" s="93" t="s">
        <v>369</v>
      </c>
      <c r="G1176" s="93" t="s">
        <v>369</v>
      </c>
      <c r="H1176" s="93" t="s">
        <v>369</v>
      </c>
    </row>
    <row r="1177" spans="1:8">
      <c r="A1177" s="89" t="s">
        <v>2769</v>
      </c>
      <c r="B1177" s="89">
        <v>500</v>
      </c>
      <c r="C1177" s="89" t="s">
        <v>361</v>
      </c>
      <c r="D1177" s="89" t="s">
        <v>18232</v>
      </c>
      <c r="E1177" s="89" t="s">
        <v>19202</v>
      </c>
      <c r="F1177" s="93" t="s">
        <v>369</v>
      </c>
      <c r="G1177" s="93" t="s">
        <v>369</v>
      </c>
      <c r="H1177" s="93" t="s">
        <v>369</v>
      </c>
    </row>
    <row r="1178" spans="1:8">
      <c r="A1178" s="89" t="s">
        <v>2767</v>
      </c>
      <c r="B1178" s="89">
        <v>500</v>
      </c>
      <c r="C1178" s="89" t="s">
        <v>564</v>
      </c>
      <c r="D1178" s="89" t="s">
        <v>18232</v>
      </c>
      <c r="E1178" s="89" t="s">
        <v>19203</v>
      </c>
      <c r="F1178" s="89">
        <v>839</v>
      </c>
      <c r="G1178" s="89">
        <v>839</v>
      </c>
      <c r="H1178" s="89">
        <v>0</v>
      </c>
    </row>
    <row r="1179" spans="1:8">
      <c r="A1179" s="89" t="s">
        <v>2765</v>
      </c>
      <c r="B1179" s="89">
        <v>10</v>
      </c>
      <c r="C1179" s="89" t="s">
        <v>564</v>
      </c>
      <c r="D1179" s="89" t="s">
        <v>18232</v>
      </c>
      <c r="E1179" s="89" t="s">
        <v>19204</v>
      </c>
      <c r="F1179" s="89">
        <v>162906</v>
      </c>
      <c r="G1179" s="89">
        <v>162906</v>
      </c>
      <c r="H1179" s="89">
        <v>0</v>
      </c>
    </row>
    <row r="1180" spans="1:8">
      <c r="A1180" s="89" t="s">
        <v>9459</v>
      </c>
      <c r="B1180" s="89">
        <v>100</v>
      </c>
      <c r="C1180" s="89" t="s">
        <v>564</v>
      </c>
      <c r="D1180" s="89" t="s">
        <v>7963</v>
      </c>
      <c r="E1180" s="89" t="s">
        <v>19205</v>
      </c>
      <c r="F1180" s="93" t="s">
        <v>369</v>
      </c>
      <c r="G1180" s="93" t="s">
        <v>369</v>
      </c>
      <c r="H1180" s="93" t="s">
        <v>369</v>
      </c>
    </row>
    <row r="1181" spans="1:8">
      <c r="A1181" s="89" t="s">
        <v>9461</v>
      </c>
      <c r="B1181" s="89">
        <v>100</v>
      </c>
      <c r="C1181" s="89" t="s">
        <v>564</v>
      </c>
      <c r="D1181" s="89" t="s">
        <v>7963</v>
      </c>
      <c r="E1181" s="89" t="s">
        <v>19205</v>
      </c>
      <c r="F1181" s="93" t="s">
        <v>369</v>
      </c>
      <c r="G1181" s="93" t="s">
        <v>369</v>
      </c>
      <c r="H1181" s="93" t="s">
        <v>369</v>
      </c>
    </row>
    <row r="1182" spans="1:8">
      <c r="A1182" s="89" t="s">
        <v>6326</v>
      </c>
      <c r="B1182" s="89">
        <v>100</v>
      </c>
      <c r="C1182" s="89" t="s">
        <v>564</v>
      </c>
      <c r="D1182" s="89" t="s">
        <v>5606</v>
      </c>
      <c r="E1182" s="89" t="s">
        <v>19206</v>
      </c>
      <c r="F1182" s="89">
        <v>879643</v>
      </c>
      <c r="G1182" s="89">
        <v>879643</v>
      </c>
      <c r="H1182" s="89" t="s">
        <v>5939</v>
      </c>
    </row>
    <row r="1183" spans="1:8">
      <c r="A1183" s="89" t="s">
        <v>9464</v>
      </c>
      <c r="B1183" s="89">
        <v>100</v>
      </c>
      <c r="C1183" s="89" t="s">
        <v>564</v>
      </c>
      <c r="D1183" s="89" t="s">
        <v>7963</v>
      </c>
      <c r="E1183" s="89" t="s">
        <v>19206</v>
      </c>
      <c r="F1183" s="93" t="s">
        <v>369</v>
      </c>
      <c r="G1183" s="93" t="s">
        <v>369</v>
      </c>
      <c r="H1183" s="93" t="s">
        <v>369</v>
      </c>
    </row>
    <row r="1184" spans="1:8">
      <c r="A1184" s="89" t="s">
        <v>9466</v>
      </c>
      <c r="B1184" s="89">
        <v>100</v>
      </c>
      <c r="C1184" s="89" t="s">
        <v>564</v>
      </c>
      <c r="D1184" s="89" t="s">
        <v>7963</v>
      </c>
      <c r="E1184" s="89" t="s">
        <v>19207</v>
      </c>
      <c r="F1184" s="93" t="s">
        <v>369</v>
      </c>
      <c r="G1184" s="93" t="s">
        <v>369</v>
      </c>
      <c r="H1184" s="93" t="s">
        <v>369</v>
      </c>
    </row>
    <row r="1185" spans="1:8">
      <c r="A1185" s="89" t="s">
        <v>9468</v>
      </c>
      <c r="B1185" s="89">
        <v>100</v>
      </c>
      <c r="C1185" s="89" t="s">
        <v>564</v>
      </c>
      <c r="D1185" s="89" t="s">
        <v>7963</v>
      </c>
      <c r="E1185" s="89" t="s">
        <v>19207</v>
      </c>
      <c r="F1185" s="93" t="s">
        <v>369</v>
      </c>
      <c r="G1185" s="93" t="s">
        <v>369</v>
      </c>
      <c r="H1185" s="93" t="s">
        <v>369</v>
      </c>
    </row>
    <row r="1186" spans="1:8">
      <c r="A1186" s="89" t="s">
        <v>9470</v>
      </c>
      <c r="B1186" s="89">
        <v>100</v>
      </c>
      <c r="C1186" s="89" t="s">
        <v>564</v>
      </c>
      <c r="D1186" s="89" t="s">
        <v>7963</v>
      </c>
      <c r="E1186" s="89" t="s">
        <v>19208</v>
      </c>
      <c r="F1186" s="93" t="s">
        <v>369</v>
      </c>
      <c r="G1186" s="93" t="s">
        <v>369</v>
      </c>
      <c r="H1186" s="93" t="s">
        <v>369</v>
      </c>
    </row>
    <row r="1187" spans="1:8">
      <c r="A1187" s="99" t="s">
        <v>9472</v>
      </c>
      <c r="B1187" s="89">
        <v>100</v>
      </c>
      <c r="C1187" s="89" t="s">
        <v>564</v>
      </c>
      <c r="D1187" s="89" t="s">
        <v>7963</v>
      </c>
      <c r="E1187" s="89" t="s">
        <v>19209</v>
      </c>
      <c r="F1187" s="93" t="s">
        <v>369</v>
      </c>
      <c r="G1187" s="93" t="s">
        <v>369</v>
      </c>
      <c r="H1187" s="93" t="s">
        <v>369</v>
      </c>
    </row>
    <row r="1188" spans="1:8">
      <c r="A1188" s="89" t="s">
        <v>9474</v>
      </c>
      <c r="B1188" s="89">
        <v>100</v>
      </c>
      <c r="C1188" s="89" t="s">
        <v>564</v>
      </c>
      <c r="D1188" s="89" t="s">
        <v>7963</v>
      </c>
      <c r="E1188" s="89" t="s">
        <v>19209</v>
      </c>
      <c r="F1188" s="93" t="s">
        <v>369</v>
      </c>
      <c r="G1188" s="93" t="s">
        <v>369</v>
      </c>
      <c r="H1188" s="93" t="s">
        <v>369</v>
      </c>
    </row>
    <row r="1189" spans="1:8">
      <c r="A1189" s="89" t="s">
        <v>9476</v>
      </c>
      <c r="B1189" s="89">
        <v>100</v>
      </c>
      <c r="C1189" s="89" t="s">
        <v>564</v>
      </c>
      <c r="D1189" s="89" t="s">
        <v>7963</v>
      </c>
      <c r="E1189" s="89" t="s">
        <v>19209</v>
      </c>
      <c r="F1189" s="93" t="s">
        <v>369</v>
      </c>
      <c r="G1189" s="93" t="s">
        <v>369</v>
      </c>
      <c r="H1189" s="93" t="s">
        <v>369</v>
      </c>
    </row>
    <row r="1190" spans="1:8">
      <c r="A1190" s="89" t="s">
        <v>2763</v>
      </c>
      <c r="B1190" s="89">
        <v>100</v>
      </c>
      <c r="C1190" s="89" t="s">
        <v>564</v>
      </c>
      <c r="D1190" s="89" t="s">
        <v>18232</v>
      </c>
      <c r="E1190" s="89" t="s">
        <v>19210</v>
      </c>
      <c r="F1190" s="89">
        <v>879643</v>
      </c>
      <c r="G1190" s="89">
        <v>879643</v>
      </c>
      <c r="H1190" s="89">
        <v>0</v>
      </c>
    </row>
    <row r="1191" spans="1:8">
      <c r="A1191" s="89" t="s">
        <v>9479</v>
      </c>
      <c r="B1191" s="89">
        <v>100</v>
      </c>
      <c r="C1191" s="89" t="s">
        <v>564</v>
      </c>
      <c r="D1191" s="89" t="s">
        <v>7963</v>
      </c>
      <c r="E1191" s="89" t="s">
        <v>19210</v>
      </c>
      <c r="F1191" s="93" t="s">
        <v>369</v>
      </c>
      <c r="G1191" s="93" t="s">
        <v>369</v>
      </c>
      <c r="H1191" s="93" t="s">
        <v>369</v>
      </c>
    </row>
    <row r="1192" spans="1:8">
      <c r="A1192" s="89" t="s">
        <v>9481</v>
      </c>
      <c r="B1192" s="89">
        <v>300</v>
      </c>
      <c r="C1192" s="89" t="s">
        <v>564</v>
      </c>
      <c r="D1192" s="89" t="s">
        <v>7963</v>
      </c>
      <c r="E1192" s="89" t="s">
        <v>19211</v>
      </c>
      <c r="F1192" s="93" t="s">
        <v>369</v>
      </c>
      <c r="G1192" s="93" t="s">
        <v>369</v>
      </c>
      <c r="H1192" s="93" t="s">
        <v>369</v>
      </c>
    </row>
    <row r="1193" spans="1:8">
      <c r="A1193" s="89" t="s">
        <v>9483</v>
      </c>
      <c r="B1193" s="89">
        <v>300</v>
      </c>
      <c r="C1193" s="89" t="s">
        <v>564</v>
      </c>
      <c r="D1193" s="89" t="s">
        <v>7963</v>
      </c>
      <c r="E1193" s="89" t="s">
        <v>19212</v>
      </c>
      <c r="F1193" s="93" t="s">
        <v>369</v>
      </c>
      <c r="G1193" s="93" t="s">
        <v>369</v>
      </c>
      <c r="H1193" s="93" t="s">
        <v>369</v>
      </c>
    </row>
    <row r="1194" spans="1:8">
      <c r="A1194" s="89" t="s">
        <v>9485</v>
      </c>
      <c r="B1194" s="89">
        <v>500</v>
      </c>
      <c r="C1194" s="89" t="s">
        <v>564</v>
      </c>
      <c r="D1194" s="89" t="s">
        <v>7963</v>
      </c>
      <c r="E1194" s="89" t="s">
        <v>19212</v>
      </c>
      <c r="F1194" s="93" t="s">
        <v>369</v>
      </c>
      <c r="G1194" s="93" t="s">
        <v>369</v>
      </c>
      <c r="H1194" s="93" t="s">
        <v>369</v>
      </c>
    </row>
    <row r="1195" spans="1:8">
      <c r="A1195" s="89" t="s">
        <v>9487</v>
      </c>
      <c r="B1195" s="89">
        <v>100</v>
      </c>
      <c r="C1195" s="89" t="s">
        <v>564</v>
      </c>
      <c r="D1195" s="89" t="s">
        <v>7963</v>
      </c>
      <c r="E1195" s="89" t="s">
        <v>19213</v>
      </c>
      <c r="F1195" s="93" t="s">
        <v>369</v>
      </c>
      <c r="G1195" s="93" t="s">
        <v>369</v>
      </c>
      <c r="H1195" s="93" t="s">
        <v>369</v>
      </c>
    </row>
    <row r="1196" spans="1:8">
      <c r="A1196" s="89" t="s">
        <v>2761</v>
      </c>
      <c r="B1196" s="89">
        <v>1</v>
      </c>
      <c r="C1196" s="89" t="s">
        <v>564</v>
      </c>
      <c r="D1196" s="89" t="s">
        <v>7991</v>
      </c>
      <c r="E1196" s="89" t="s">
        <v>19213</v>
      </c>
      <c r="F1196" s="89">
        <v>879643</v>
      </c>
      <c r="G1196" s="89">
        <v>879643</v>
      </c>
      <c r="H1196" s="89">
        <v>0</v>
      </c>
    </row>
    <row r="1197" spans="1:8">
      <c r="A1197" s="89" t="s">
        <v>9490</v>
      </c>
      <c r="B1197" s="89">
        <v>100</v>
      </c>
      <c r="C1197" s="89" t="s">
        <v>564</v>
      </c>
      <c r="D1197" s="89" t="s">
        <v>7963</v>
      </c>
      <c r="E1197" s="89" t="s">
        <v>18003</v>
      </c>
      <c r="F1197" s="93" t="s">
        <v>369</v>
      </c>
      <c r="G1197" s="93" t="s">
        <v>369</v>
      </c>
      <c r="H1197" s="93" t="s">
        <v>369</v>
      </c>
    </row>
    <row r="1198" spans="1:8">
      <c r="A1198" s="89" t="s">
        <v>2759</v>
      </c>
      <c r="B1198" s="89">
        <v>100</v>
      </c>
      <c r="C1198" s="89" t="s">
        <v>564</v>
      </c>
      <c r="D1198" s="89" t="s">
        <v>18232</v>
      </c>
      <c r="E1198" s="89" t="s">
        <v>18003</v>
      </c>
      <c r="F1198" s="89">
        <v>879643</v>
      </c>
      <c r="G1198" s="89">
        <v>879643</v>
      </c>
      <c r="H1198" s="89">
        <v>0</v>
      </c>
    </row>
    <row r="1199" spans="1:8">
      <c r="A1199" s="89" t="s">
        <v>9493</v>
      </c>
      <c r="B1199" s="89">
        <v>100</v>
      </c>
      <c r="C1199" s="89" t="s">
        <v>564</v>
      </c>
      <c r="D1199" s="89" t="s">
        <v>7963</v>
      </c>
      <c r="E1199" s="89" t="s">
        <v>18003</v>
      </c>
      <c r="F1199" s="93" t="s">
        <v>369</v>
      </c>
      <c r="G1199" s="93" t="s">
        <v>369</v>
      </c>
      <c r="H1199" s="93" t="s">
        <v>369</v>
      </c>
    </row>
    <row r="1200" spans="1:8">
      <c r="A1200" s="89" t="s">
        <v>2756</v>
      </c>
      <c r="B1200" s="89">
        <v>100</v>
      </c>
      <c r="C1200" s="89" t="s">
        <v>564</v>
      </c>
      <c r="D1200" s="89" t="s">
        <v>18232</v>
      </c>
      <c r="E1200" s="89" t="s">
        <v>19214</v>
      </c>
      <c r="F1200" s="89">
        <v>162906</v>
      </c>
      <c r="G1200" s="89">
        <v>162906</v>
      </c>
      <c r="H1200" s="89">
        <v>0</v>
      </c>
    </row>
    <row r="1201" spans="1:8">
      <c r="A1201" s="89" t="s">
        <v>9496</v>
      </c>
      <c r="B1201" s="89">
        <v>500</v>
      </c>
      <c r="C1201" s="89" t="s">
        <v>564</v>
      </c>
      <c r="D1201" s="89" t="s">
        <v>7963</v>
      </c>
      <c r="E1201" s="89" t="s">
        <v>19215</v>
      </c>
      <c r="F1201" s="93" t="s">
        <v>369</v>
      </c>
      <c r="G1201" s="93" t="s">
        <v>369</v>
      </c>
      <c r="H1201" s="93" t="s">
        <v>369</v>
      </c>
    </row>
    <row r="1202" spans="1:8">
      <c r="A1202" s="89" t="s">
        <v>9498</v>
      </c>
      <c r="B1202" s="89">
        <v>500</v>
      </c>
      <c r="C1202" s="89" t="s">
        <v>564</v>
      </c>
      <c r="D1202" s="89" t="s">
        <v>7963</v>
      </c>
      <c r="E1202" s="89" t="s">
        <v>19215</v>
      </c>
      <c r="F1202" s="93" t="s">
        <v>369</v>
      </c>
      <c r="G1202" s="93" t="s">
        <v>369</v>
      </c>
      <c r="H1202" s="93" t="s">
        <v>369</v>
      </c>
    </row>
    <row r="1203" spans="1:8">
      <c r="A1203" s="89" t="s">
        <v>2754</v>
      </c>
      <c r="B1203" s="89">
        <v>500</v>
      </c>
      <c r="C1203" s="89" t="s">
        <v>564</v>
      </c>
      <c r="D1203" s="89" t="s">
        <v>18232</v>
      </c>
      <c r="E1203" s="89" t="s">
        <v>19216</v>
      </c>
      <c r="F1203" s="89">
        <v>839</v>
      </c>
      <c r="G1203" s="89">
        <v>839</v>
      </c>
      <c r="H1203" s="89">
        <v>0</v>
      </c>
    </row>
    <row r="1204" spans="1:8">
      <c r="A1204" s="89" t="s">
        <v>2752</v>
      </c>
      <c r="B1204" s="89">
        <v>1000</v>
      </c>
      <c r="C1204" s="89" t="s">
        <v>564</v>
      </c>
      <c r="D1204" s="89" t="s">
        <v>18232</v>
      </c>
      <c r="E1204" s="89" t="s">
        <v>19217</v>
      </c>
      <c r="F1204" s="89">
        <v>798</v>
      </c>
      <c r="G1204" s="89">
        <v>193283</v>
      </c>
      <c r="H1204" s="89">
        <v>0</v>
      </c>
    </row>
    <row r="1205" spans="1:8">
      <c r="A1205" s="89" t="s">
        <v>9502</v>
      </c>
      <c r="B1205" s="89">
        <v>3000</v>
      </c>
      <c r="C1205" s="89" t="s">
        <v>564</v>
      </c>
      <c r="D1205" s="89" t="s">
        <v>7963</v>
      </c>
      <c r="E1205" s="89" t="s">
        <v>19218</v>
      </c>
      <c r="F1205" s="93" t="s">
        <v>369</v>
      </c>
      <c r="G1205" s="93" t="s">
        <v>369</v>
      </c>
      <c r="H1205" s="93" t="s">
        <v>369</v>
      </c>
    </row>
    <row r="1206" spans="1:8">
      <c r="A1206" s="89" t="s">
        <v>9504</v>
      </c>
      <c r="B1206" s="89">
        <v>3000</v>
      </c>
      <c r="C1206" s="89" t="s">
        <v>361</v>
      </c>
      <c r="D1206" s="89" t="s">
        <v>7963</v>
      </c>
      <c r="E1206" s="89" t="s">
        <v>19218</v>
      </c>
      <c r="F1206" s="93" t="s">
        <v>369</v>
      </c>
      <c r="G1206" s="93" t="s">
        <v>369</v>
      </c>
      <c r="H1206" s="93" t="s">
        <v>369</v>
      </c>
    </row>
    <row r="1207" spans="1:8">
      <c r="A1207" s="89" t="s">
        <v>9505</v>
      </c>
      <c r="B1207" s="89">
        <v>3000</v>
      </c>
      <c r="C1207" s="89" t="s">
        <v>361</v>
      </c>
      <c r="D1207" s="89" t="s">
        <v>7963</v>
      </c>
      <c r="E1207" s="89" t="s">
        <v>19218</v>
      </c>
      <c r="F1207" s="93" t="s">
        <v>369</v>
      </c>
      <c r="G1207" s="93" t="s">
        <v>369</v>
      </c>
      <c r="H1207" s="93" t="s">
        <v>369</v>
      </c>
    </row>
    <row r="1208" spans="1:8">
      <c r="A1208" s="89" t="s">
        <v>9506</v>
      </c>
      <c r="B1208" s="89">
        <v>1000</v>
      </c>
      <c r="C1208" s="89" t="s">
        <v>361</v>
      </c>
      <c r="D1208" s="89" t="s">
        <v>7963</v>
      </c>
      <c r="E1208" s="89" t="s">
        <v>19219</v>
      </c>
      <c r="F1208" s="93" t="s">
        <v>369</v>
      </c>
      <c r="G1208" s="93" t="s">
        <v>369</v>
      </c>
      <c r="H1208" s="93" t="s">
        <v>369</v>
      </c>
    </row>
    <row r="1209" spans="1:8">
      <c r="A1209" s="89" t="s">
        <v>9507</v>
      </c>
      <c r="B1209" s="89">
        <v>1000</v>
      </c>
      <c r="C1209" s="89" t="s">
        <v>361</v>
      </c>
      <c r="D1209" s="89" t="s">
        <v>7963</v>
      </c>
      <c r="E1209" s="89" t="s">
        <v>19219</v>
      </c>
      <c r="F1209" s="93" t="s">
        <v>369</v>
      </c>
      <c r="G1209" s="93" t="s">
        <v>369</v>
      </c>
      <c r="H1209" s="93" t="s">
        <v>369</v>
      </c>
    </row>
    <row r="1210" spans="1:8">
      <c r="A1210" s="89" t="s">
        <v>9508</v>
      </c>
      <c r="B1210" s="89">
        <v>1000</v>
      </c>
      <c r="C1210" s="89" t="s">
        <v>564</v>
      </c>
      <c r="D1210" s="89" t="s">
        <v>7963</v>
      </c>
      <c r="E1210" s="89" t="s">
        <v>19220</v>
      </c>
      <c r="F1210" s="93" t="s">
        <v>369</v>
      </c>
      <c r="G1210" s="93" t="s">
        <v>369</v>
      </c>
      <c r="H1210" s="93" t="s">
        <v>369</v>
      </c>
    </row>
    <row r="1211" spans="1:8">
      <c r="A1211" s="89" t="s">
        <v>9510</v>
      </c>
      <c r="B1211" s="89">
        <v>1000</v>
      </c>
      <c r="C1211" s="89" t="s">
        <v>564</v>
      </c>
      <c r="D1211" s="89" t="s">
        <v>7963</v>
      </c>
      <c r="E1211" s="89" t="s">
        <v>19220</v>
      </c>
      <c r="F1211" s="93" t="s">
        <v>369</v>
      </c>
      <c r="G1211" s="93" t="s">
        <v>369</v>
      </c>
      <c r="H1211" s="93" t="s">
        <v>369</v>
      </c>
    </row>
    <row r="1212" spans="1:8">
      <c r="A1212" s="89" t="s">
        <v>2750</v>
      </c>
      <c r="B1212" s="89">
        <v>1000</v>
      </c>
      <c r="C1212" s="89" t="s">
        <v>361</v>
      </c>
      <c r="D1212" s="89" t="s">
        <v>18232</v>
      </c>
      <c r="E1212" s="89" t="s">
        <v>19221</v>
      </c>
      <c r="F1212" s="93" t="s">
        <v>369</v>
      </c>
      <c r="G1212" s="93" t="s">
        <v>369</v>
      </c>
      <c r="H1212" s="93" t="s">
        <v>369</v>
      </c>
    </row>
    <row r="1213" spans="1:8">
      <c r="A1213" s="89" t="s">
        <v>9512</v>
      </c>
      <c r="B1213" s="89">
        <v>1000</v>
      </c>
      <c r="C1213" s="89" t="s">
        <v>361</v>
      </c>
      <c r="D1213" s="89" t="s">
        <v>7963</v>
      </c>
      <c r="E1213" s="89" t="s">
        <v>19221</v>
      </c>
      <c r="F1213" s="93" t="s">
        <v>369</v>
      </c>
      <c r="G1213" s="93" t="s">
        <v>369</v>
      </c>
      <c r="H1213" s="93" t="s">
        <v>369</v>
      </c>
    </row>
    <row r="1214" spans="1:8">
      <c r="A1214" s="89" t="s">
        <v>9513</v>
      </c>
      <c r="B1214" s="89">
        <v>1000</v>
      </c>
      <c r="C1214" s="89" t="s">
        <v>361</v>
      </c>
      <c r="D1214" s="89" t="s">
        <v>7963</v>
      </c>
      <c r="E1214" s="89" t="s">
        <v>19221</v>
      </c>
      <c r="F1214" s="93" t="s">
        <v>369</v>
      </c>
      <c r="G1214" s="93" t="s">
        <v>369</v>
      </c>
      <c r="H1214" s="93" t="s">
        <v>369</v>
      </c>
    </row>
    <row r="1215" spans="1:8">
      <c r="A1215" s="89" t="s">
        <v>9514</v>
      </c>
      <c r="B1215" s="89">
        <v>500</v>
      </c>
      <c r="C1215" s="89" t="s">
        <v>564</v>
      </c>
      <c r="D1215" s="89" t="s">
        <v>7963</v>
      </c>
      <c r="E1215" s="89" t="s">
        <v>19222</v>
      </c>
      <c r="F1215" s="93" t="s">
        <v>369</v>
      </c>
      <c r="G1215" s="93" t="s">
        <v>369</v>
      </c>
      <c r="H1215" s="93" t="s">
        <v>369</v>
      </c>
    </row>
    <row r="1216" spans="1:8">
      <c r="A1216" s="89" t="s">
        <v>9516</v>
      </c>
      <c r="B1216" s="89">
        <v>500</v>
      </c>
      <c r="C1216" s="89" t="s">
        <v>564</v>
      </c>
      <c r="D1216" s="89" t="s">
        <v>7963</v>
      </c>
      <c r="E1216" s="89" t="s">
        <v>19222</v>
      </c>
      <c r="F1216" s="93" t="s">
        <v>369</v>
      </c>
      <c r="G1216" s="93" t="s">
        <v>369</v>
      </c>
      <c r="H1216" s="93" t="s">
        <v>369</v>
      </c>
    </row>
    <row r="1217" spans="1:8">
      <c r="A1217" s="89" t="s">
        <v>9518</v>
      </c>
      <c r="B1217" s="89">
        <v>500</v>
      </c>
      <c r="C1217" s="89" t="s">
        <v>564</v>
      </c>
      <c r="D1217" s="89" t="s">
        <v>7963</v>
      </c>
      <c r="E1217" s="89" t="s">
        <v>19223</v>
      </c>
      <c r="F1217" s="93" t="s">
        <v>369</v>
      </c>
      <c r="G1217" s="93" t="s">
        <v>369</v>
      </c>
      <c r="H1217" s="93" t="s">
        <v>369</v>
      </c>
    </row>
    <row r="1218" spans="1:8">
      <c r="A1218" s="89" t="s">
        <v>9520</v>
      </c>
      <c r="B1218" s="89">
        <v>500</v>
      </c>
      <c r="C1218" s="89" t="s">
        <v>564</v>
      </c>
      <c r="D1218" s="89" t="s">
        <v>7963</v>
      </c>
      <c r="E1218" s="89" t="s">
        <v>19224</v>
      </c>
      <c r="F1218" s="93" t="s">
        <v>369</v>
      </c>
      <c r="G1218" s="93" t="s">
        <v>369</v>
      </c>
      <c r="H1218" s="93" t="s">
        <v>369</v>
      </c>
    </row>
    <row r="1219" spans="1:8">
      <c r="A1219" s="89" t="s">
        <v>9522</v>
      </c>
      <c r="B1219" s="89">
        <v>500</v>
      </c>
      <c r="C1219" s="89" t="s">
        <v>564</v>
      </c>
      <c r="D1219" s="89" t="s">
        <v>7963</v>
      </c>
      <c r="E1219" s="89" t="s">
        <v>19224</v>
      </c>
      <c r="F1219" s="93" t="s">
        <v>369</v>
      </c>
      <c r="G1219" s="93" t="s">
        <v>369</v>
      </c>
      <c r="H1219" s="93" t="s">
        <v>369</v>
      </c>
    </row>
    <row r="1220" spans="1:8">
      <c r="A1220" s="89" t="s">
        <v>9524</v>
      </c>
      <c r="B1220" s="89">
        <v>500</v>
      </c>
      <c r="C1220" s="89" t="s">
        <v>564</v>
      </c>
      <c r="D1220" s="89" t="s">
        <v>7963</v>
      </c>
      <c r="E1220" s="89" t="s">
        <v>19225</v>
      </c>
      <c r="F1220" s="93" t="s">
        <v>369</v>
      </c>
      <c r="G1220" s="93" t="s">
        <v>369</v>
      </c>
      <c r="H1220" s="93" t="s">
        <v>369</v>
      </c>
    </row>
    <row r="1221" spans="1:8">
      <c r="A1221" s="89" t="s">
        <v>9526</v>
      </c>
      <c r="B1221" s="89">
        <v>500</v>
      </c>
      <c r="C1221" s="89" t="s">
        <v>564</v>
      </c>
      <c r="D1221" s="89" t="s">
        <v>7963</v>
      </c>
      <c r="E1221" s="89" t="s">
        <v>19226</v>
      </c>
      <c r="F1221" s="93" t="s">
        <v>369</v>
      </c>
      <c r="G1221" s="93" t="s">
        <v>369</v>
      </c>
      <c r="H1221" s="93" t="s">
        <v>369</v>
      </c>
    </row>
    <row r="1222" spans="1:8">
      <c r="A1222" s="89" t="s">
        <v>9528</v>
      </c>
      <c r="B1222" s="89">
        <v>500</v>
      </c>
      <c r="C1222" s="89" t="s">
        <v>564</v>
      </c>
      <c r="D1222" s="89" t="s">
        <v>7963</v>
      </c>
      <c r="E1222" s="89" t="s">
        <v>19226</v>
      </c>
      <c r="F1222" s="93" t="s">
        <v>369</v>
      </c>
      <c r="G1222" s="93" t="s">
        <v>369</v>
      </c>
      <c r="H1222" s="93" t="s">
        <v>369</v>
      </c>
    </row>
    <row r="1223" spans="1:8">
      <c r="A1223" s="89" t="s">
        <v>9530</v>
      </c>
      <c r="B1223" s="89">
        <v>500</v>
      </c>
      <c r="C1223" s="89" t="s">
        <v>564</v>
      </c>
      <c r="D1223" s="89" t="s">
        <v>7963</v>
      </c>
      <c r="E1223" s="89" t="s">
        <v>19226</v>
      </c>
      <c r="F1223" s="93" t="s">
        <v>369</v>
      </c>
      <c r="G1223" s="93" t="s">
        <v>369</v>
      </c>
      <c r="H1223" s="93" t="s">
        <v>369</v>
      </c>
    </row>
    <row r="1224" spans="1:8">
      <c r="A1224" s="89" t="s">
        <v>9532</v>
      </c>
      <c r="B1224" s="89">
        <v>500</v>
      </c>
      <c r="C1224" s="89" t="s">
        <v>564</v>
      </c>
      <c r="D1224" s="89" t="s">
        <v>7963</v>
      </c>
      <c r="E1224" s="89" t="s">
        <v>19227</v>
      </c>
      <c r="F1224" s="93" t="s">
        <v>369</v>
      </c>
      <c r="G1224" s="93" t="s">
        <v>369</v>
      </c>
      <c r="H1224" s="93" t="s">
        <v>369</v>
      </c>
    </row>
    <row r="1225" spans="1:8">
      <c r="A1225" s="89" t="s">
        <v>2748</v>
      </c>
      <c r="B1225" s="89">
        <v>1000</v>
      </c>
      <c r="C1225" s="89" t="s">
        <v>361</v>
      </c>
      <c r="D1225" s="89" t="s">
        <v>18232</v>
      </c>
      <c r="E1225" s="89" t="s">
        <v>17990</v>
      </c>
      <c r="F1225" s="93" t="s">
        <v>369</v>
      </c>
      <c r="G1225" s="93" t="s">
        <v>369</v>
      </c>
      <c r="H1225" s="93" t="s">
        <v>369</v>
      </c>
    </row>
    <row r="1226" spans="1:8">
      <c r="A1226" s="89" t="s">
        <v>6139</v>
      </c>
      <c r="B1226" s="89">
        <v>1000</v>
      </c>
      <c r="C1226" s="89" t="s">
        <v>564</v>
      </c>
      <c r="D1226" s="89" t="s">
        <v>5606</v>
      </c>
      <c r="E1226" s="89" t="s">
        <v>19228</v>
      </c>
      <c r="F1226" s="89">
        <v>11677</v>
      </c>
      <c r="G1226" s="89">
        <v>815282</v>
      </c>
      <c r="H1226" s="89" t="s">
        <v>5934</v>
      </c>
    </row>
    <row r="1227" spans="1:8">
      <c r="A1227" s="89" t="s">
        <v>6138</v>
      </c>
      <c r="B1227" s="89">
        <v>1000</v>
      </c>
      <c r="C1227" s="89" t="s">
        <v>564</v>
      </c>
      <c r="D1227" s="89" t="s">
        <v>5606</v>
      </c>
      <c r="E1227" s="89" t="s">
        <v>19228</v>
      </c>
      <c r="F1227" s="89">
        <v>11677</v>
      </c>
      <c r="G1227" s="89">
        <v>815282</v>
      </c>
      <c r="H1227" s="89" t="s">
        <v>5934</v>
      </c>
    </row>
    <row r="1228" spans="1:8">
      <c r="A1228" s="89" t="s">
        <v>9536</v>
      </c>
      <c r="B1228" s="89">
        <v>500</v>
      </c>
      <c r="C1228" s="89" t="s">
        <v>564</v>
      </c>
      <c r="D1228" s="89" t="s">
        <v>7963</v>
      </c>
      <c r="E1228" s="89" t="s">
        <v>19229</v>
      </c>
      <c r="F1228" s="93" t="s">
        <v>369</v>
      </c>
      <c r="G1228" s="93" t="s">
        <v>369</v>
      </c>
      <c r="H1228" s="93" t="s">
        <v>369</v>
      </c>
    </row>
    <row r="1229" spans="1:8">
      <c r="A1229" s="89" t="s">
        <v>9538</v>
      </c>
      <c r="B1229" s="89">
        <v>500</v>
      </c>
      <c r="C1229" s="89" t="s">
        <v>564</v>
      </c>
      <c r="D1229" s="89" t="s">
        <v>7963</v>
      </c>
      <c r="E1229" s="89" t="s">
        <v>19229</v>
      </c>
      <c r="F1229" s="93" t="s">
        <v>369</v>
      </c>
      <c r="G1229" s="93" t="s">
        <v>369</v>
      </c>
      <c r="H1229" s="93" t="s">
        <v>369</v>
      </c>
    </row>
    <row r="1230" spans="1:8">
      <c r="A1230" s="89" t="s">
        <v>9540</v>
      </c>
      <c r="B1230" s="89">
        <v>500</v>
      </c>
      <c r="C1230" s="89" t="s">
        <v>564</v>
      </c>
      <c r="D1230" s="89" t="s">
        <v>7963</v>
      </c>
      <c r="E1230" s="89" t="s">
        <v>19230</v>
      </c>
      <c r="F1230" s="93" t="s">
        <v>369</v>
      </c>
      <c r="G1230" s="93" t="s">
        <v>369</v>
      </c>
      <c r="H1230" s="93" t="s">
        <v>369</v>
      </c>
    </row>
    <row r="1231" spans="1:8">
      <c r="A1231" s="89" t="s">
        <v>9542</v>
      </c>
      <c r="B1231" s="89">
        <v>500</v>
      </c>
      <c r="C1231" s="89" t="s">
        <v>564</v>
      </c>
      <c r="D1231" s="89" t="s">
        <v>7963</v>
      </c>
      <c r="E1231" s="89" t="s">
        <v>19230</v>
      </c>
      <c r="F1231" s="93" t="s">
        <v>369</v>
      </c>
      <c r="G1231" s="93" t="s">
        <v>369</v>
      </c>
      <c r="H1231" s="93" t="s">
        <v>369</v>
      </c>
    </row>
    <row r="1232" spans="1:8">
      <c r="A1232" s="89" t="s">
        <v>9544</v>
      </c>
      <c r="B1232" s="89">
        <v>500</v>
      </c>
      <c r="C1232" s="89" t="s">
        <v>564</v>
      </c>
      <c r="D1232" s="89" t="s">
        <v>7963</v>
      </c>
      <c r="E1232" s="89" t="s">
        <v>19230</v>
      </c>
      <c r="F1232" s="93" t="s">
        <v>369</v>
      </c>
      <c r="G1232" s="93" t="s">
        <v>369</v>
      </c>
      <c r="H1232" s="93" t="s">
        <v>369</v>
      </c>
    </row>
    <row r="1233" spans="1:8">
      <c r="A1233" s="89" t="s">
        <v>9546</v>
      </c>
      <c r="B1233" s="89">
        <v>500</v>
      </c>
      <c r="C1233" s="89" t="s">
        <v>564</v>
      </c>
      <c r="D1233" s="89" t="s">
        <v>7963</v>
      </c>
      <c r="E1233" s="89" t="s">
        <v>19231</v>
      </c>
      <c r="F1233" s="93" t="s">
        <v>369</v>
      </c>
      <c r="G1233" s="93" t="s">
        <v>369</v>
      </c>
      <c r="H1233" s="93" t="s">
        <v>369</v>
      </c>
    </row>
    <row r="1234" spans="1:8">
      <c r="A1234" s="89" t="s">
        <v>9548</v>
      </c>
      <c r="B1234" s="89">
        <v>500</v>
      </c>
      <c r="C1234" s="89" t="s">
        <v>564</v>
      </c>
      <c r="D1234" s="89" t="s">
        <v>7963</v>
      </c>
      <c r="E1234" s="89" t="s">
        <v>19231</v>
      </c>
      <c r="F1234" s="93" t="s">
        <v>369</v>
      </c>
      <c r="G1234" s="93" t="s">
        <v>369</v>
      </c>
      <c r="H1234" s="93" t="s">
        <v>369</v>
      </c>
    </row>
    <row r="1235" spans="1:8">
      <c r="A1235" s="89" t="s">
        <v>9550</v>
      </c>
      <c r="B1235" s="89">
        <v>500</v>
      </c>
      <c r="C1235" s="89" t="s">
        <v>564</v>
      </c>
      <c r="D1235" s="89" t="s">
        <v>7963</v>
      </c>
      <c r="E1235" s="89" t="s">
        <v>19232</v>
      </c>
      <c r="F1235" s="93" t="s">
        <v>369</v>
      </c>
      <c r="G1235" s="93" t="s">
        <v>369</v>
      </c>
      <c r="H1235" s="93" t="s">
        <v>369</v>
      </c>
    </row>
    <row r="1236" spans="1:8">
      <c r="A1236" s="89" t="s">
        <v>9552</v>
      </c>
      <c r="B1236" s="89">
        <v>500</v>
      </c>
      <c r="C1236" s="89" t="s">
        <v>564</v>
      </c>
      <c r="D1236" s="89" t="s">
        <v>7963</v>
      </c>
      <c r="E1236" s="89" t="s">
        <v>19233</v>
      </c>
      <c r="F1236" s="93" t="s">
        <v>369</v>
      </c>
      <c r="G1236" s="93" t="s">
        <v>369</v>
      </c>
      <c r="H1236" s="93" t="s">
        <v>369</v>
      </c>
    </row>
    <row r="1237" spans="1:8">
      <c r="A1237" s="89" t="s">
        <v>9554</v>
      </c>
      <c r="B1237" s="89">
        <v>500</v>
      </c>
      <c r="C1237" s="89" t="s">
        <v>564</v>
      </c>
      <c r="D1237" s="89" t="s">
        <v>7963</v>
      </c>
      <c r="E1237" s="89" t="s">
        <v>19233</v>
      </c>
      <c r="F1237" s="93" t="s">
        <v>369</v>
      </c>
      <c r="G1237" s="93" t="s">
        <v>369</v>
      </c>
      <c r="H1237" s="93" t="s">
        <v>369</v>
      </c>
    </row>
    <row r="1238" spans="1:8">
      <c r="A1238" s="89" t="s">
        <v>6325</v>
      </c>
      <c r="B1238" s="89">
        <v>500</v>
      </c>
      <c r="C1238" s="89" t="s">
        <v>564</v>
      </c>
      <c r="D1238" s="89" t="s">
        <v>5606</v>
      </c>
      <c r="E1238" s="89" t="s">
        <v>19233</v>
      </c>
      <c r="F1238" s="89">
        <v>5237</v>
      </c>
      <c r="G1238" s="89">
        <v>124089</v>
      </c>
      <c r="H1238" s="89" t="s">
        <v>5934</v>
      </c>
    </row>
    <row r="1239" spans="1:8">
      <c r="A1239" s="89" t="s">
        <v>9557</v>
      </c>
      <c r="B1239" s="89">
        <v>500</v>
      </c>
      <c r="C1239" s="89" t="s">
        <v>564</v>
      </c>
      <c r="D1239" s="89" t="s">
        <v>7963</v>
      </c>
      <c r="E1239" s="89" t="s">
        <v>19234</v>
      </c>
      <c r="F1239" s="93" t="s">
        <v>369</v>
      </c>
      <c r="G1239" s="93" t="s">
        <v>369</v>
      </c>
      <c r="H1239" s="93" t="s">
        <v>369</v>
      </c>
    </row>
    <row r="1240" spans="1:8">
      <c r="A1240" s="89" t="s">
        <v>9559</v>
      </c>
      <c r="B1240" s="89">
        <v>1000</v>
      </c>
      <c r="C1240" s="89" t="s">
        <v>564</v>
      </c>
      <c r="D1240" s="89" t="s">
        <v>7963</v>
      </c>
      <c r="E1240" s="89" t="s">
        <v>19235</v>
      </c>
      <c r="F1240" s="93" t="s">
        <v>369</v>
      </c>
      <c r="G1240" s="93" t="s">
        <v>369</v>
      </c>
      <c r="H1240" s="93" t="s">
        <v>369</v>
      </c>
    </row>
    <row r="1241" spans="1:8">
      <c r="A1241" s="89" t="s">
        <v>9561</v>
      </c>
      <c r="B1241" s="89">
        <v>500</v>
      </c>
      <c r="C1241" s="89" t="s">
        <v>361</v>
      </c>
      <c r="D1241" s="89" t="s">
        <v>7963</v>
      </c>
      <c r="E1241" s="89" t="s">
        <v>19235</v>
      </c>
      <c r="F1241" s="93" t="s">
        <v>369</v>
      </c>
      <c r="G1241" s="93" t="s">
        <v>369</v>
      </c>
      <c r="H1241" s="93" t="s">
        <v>369</v>
      </c>
    </row>
    <row r="1242" spans="1:8">
      <c r="A1242" s="99" t="s">
        <v>9562</v>
      </c>
      <c r="B1242" s="89">
        <v>500</v>
      </c>
      <c r="C1242" s="89" t="s">
        <v>361</v>
      </c>
      <c r="D1242" s="89" t="s">
        <v>7963</v>
      </c>
      <c r="E1242" s="89" t="s">
        <v>19235</v>
      </c>
      <c r="F1242" s="93" t="s">
        <v>369</v>
      </c>
      <c r="G1242" s="93" t="s">
        <v>369</v>
      </c>
      <c r="H1242" s="93" t="s">
        <v>369</v>
      </c>
    </row>
    <row r="1243" spans="1:8">
      <c r="A1243" s="89" t="s">
        <v>9563</v>
      </c>
      <c r="B1243" s="89">
        <v>500</v>
      </c>
      <c r="C1243" s="89" t="s">
        <v>564</v>
      </c>
      <c r="D1243" s="89" t="s">
        <v>7963</v>
      </c>
      <c r="E1243" s="89" t="s">
        <v>19236</v>
      </c>
      <c r="F1243" s="93" t="s">
        <v>369</v>
      </c>
      <c r="G1243" s="93" t="s">
        <v>369</v>
      </c>
      <c r="H1243" s="93" t="s">
        <v>369</v>
      </c>
    </row>
    <row r="1244" spans="1:8">
      <c r="A1244" s="89" t="s">
        <v>9565</v>
      </c>
      <c r="B1244" s="89">
        <v>500</v>
      </c>
      <c r="C1244" s="89" t="s">
        <v>361</v>
      </c>
      <c r="D1244" s="89" t="s">
        <v>7963</v>
      </c>
      <c r="E1244" s="89" t="s">
        <v>19237</v>
      </c>
      <c r="F1244" s="93" t="s">
        <v>369</v>
      </c>
      <c r="G1244" s="93" t="s">
        <v>369</v>
      </c>
      <c r="H1244" s="93" t="s">
        <v>369</v>
      </c>
    </row>
    <row r="1245" spans="1:8">
      <c r="A1245" s="89" t="s">
        <v>9566</v>
      </c>
      <c r="B1245" s="89">
        <v>6800</v>
      </c>
      <c r="C1245" s="89" t="s">
        <v>361</v>
      </c>
      <c r="D1245" s="89" t="s">
        <v>7963</v>
      </c>
      <c r="E1245" s="89" t="s">
        <v>19238</v>
      </c>
      <c r="F1245" s="93" t="s">
        <v>369</v>
      </c>
      <c r="G1245" s="93" t="s">
        <v>369</v>
      </c>
      <c r="H1245" s="93" t="s">
        <v>369</v>
      </c>
    </row>
    <row r="1246" spans="1:8">
      <c r="A1246" s="99" t="s">
        <v>9567</v>
      </c>
      <c r="B1246" s="89">
        <v>6800</v>
      </c>
      <c r="C1246" s="89" t="s">
        <v>564</v>
      </c>
      <c r="D1246" s="89" t="s">
        <v>7963</v>
      </c>
      <c r="E1246" s="89" t="s">
        <v>19238</v>
      </c>
      <c r="F1246" s="93" t="s">
        <v>369</v>
      </c>
      <c r="G1246" s="93" t="s">
        <v>369</v>
      </c>
      <c r="H1246" s="93" t="s">
        <v>369</v>
      </c>
    </row>
    <row r="1247" spans="1:8">
      <c r="A1247" s="89" t="s">
        <v>2747</v>
      </c>
      <c r="B1247" s="89">
        <v>6800</v>
      </c>
      <c r="C1247" s="89" t="s">
        <v>361</v>
      </c>
      <c r="D1247" s="89" t="s">
        <v>7991</v>
      </c>
      <c r="E1247" s="89" t="s">
        <v>19238</v>
      </c>
      <c r="F1247" s="93" t="s">
        <v>369</v>
      </c>
      <c r="G1247" s="93" t="s">
        <v>369</v>
      </c>
      <c r="H1247" s="93" t="s">
        <v>369</v>
      </c>
    </row>
    <row r="1248" spans="1:8">
      <c r="A1248" s="99" t="s">
        <v>4229</v>
      </c>
      <c r="B1248" s="89">
        <v>1000</v>
      </c>
      <c r="C1248" s="89" t="s">
        <v>564</v>
      </c>
      <c r="D1248" s="89" t="s">
        <v>18232</v>
      </c>
      <c r="E1248" s="89" t="s">
        <v>19239</v>
      </c>
      <c r="F1248" s="89">
        <v>11677</v>
      </c>
      <c r="G1248" s="89">
        <v>815282</v>
      </c>
      <c r="H1248" s="89">
        <v>0</v>
      </c>
    </row>
    <row r="1249" spans="1:8">
      <c r="A1249" s="89" t="s">
        <v>9570</v>
      </c>
      <c r="B1249" s="89">
        <v>1000</v>
      </c>
      <c r="C1249" s="89" t="s">
        <v>361</v>
      </c>
      <c r="D1249" s="89" t="s">
        <v>7963</v>
      </c>
      <c r="E1249" s="89" t="s">
        <v>19240</v>
      </c>
      <c r="F1249" s="93" t="s">
        <v>369</v>
      </c>
      <c r="G1249" s="93" t="s">
        <v>369</v>
      </c>
      <c r="H1249" s="93" t="s">
        <v>369</v>
      </c>
    </row>
    <row r="1250" spans="1:8">
      <c r="A1250" s="89" t="s">
        <v>9571</v>
      </c>
      <c r="B1250" s="89">
        <v>1000</v>
      </c>
      <c r="C1250" s="89" t="s">
        <v>361</v>
      </c>
      <c r="D1250" s="89" t="s">
        <v>7963</v>
      </c>
      <c r="E1250" s="89" t="s">
        <v>19240</v>
      </c>
      <c r="F1250" s="93" t="s">
        <v>369</v>
      </c>
      <c r="G1250" s="93" t="s">
        <v>369</v>
      </c>
      <c r="H1250" s="93" t="s">
        <v>369</v>
      </c>
    </row>
    <row r="1251" spans="1:8">
      <c r="A1251" s="89" t="s">
        <v>9572</v>
      </c>
      <c r="B1251" s="89">
        <v>1000</v>
      </c>
      <c r="C1251" s="89" t="s">
        <v>564</v>
      </c>
      <c r="D1251" s="89" t="s">
        <v>7963</v>
      </c>
      <c r="E1251" s="89" t="s">
        <v>19240</v>
      </c>
      <c r="F1251" s="93" t="s">
        <v>369</v>
      </c>
      <c r="G1251" s="93" t="s">
        <v>369</v>
      </c>
      <c r="H1251" s="93" t="s">
        <v>369</v>
      </c>
    </row>
    <row r="1252" spans="1:8">
      <c r="A1252" s="89" t="s">
        <v>9574</v>
      </c>
      <c r="B1252" s="89">
        <v>1000</v>
      </c>
      <c r="C1252" s="89" t="s">
        <v>361</v>
      </c>
      <c r="D1252" s="89" t="s">
        <v>7963</v>
      </c>
      <c r="E1252" s="89" t="s">
        <v>19240</v>
      </c>
      <c r="F1252" s="93" t="s">
        <v>369</v>
      </c>
      <c r="G1252" s="93" t="s">
        <v>369</v>
      </c>
      <c r="H1252" s="93" t="s">
        <v>369</v>
      </c>
    </row>
    <row r="1253" spans="1:8">
      <c r="A1253" s="89" t="s">
        <v>2743</v>
      </c>
      <c r="B1253" s="89">
        <v>500</v>
      </c>
      <c r="C1253" s="89" t="s">
        <v>564</v>
      </c>
      <c r="D1253" s="89" t="s">
        <v>18232</v>
      </c>
      <c r="E1253" s="89" t="s">
        <v>19241</v>
      </c>
      <c r="F1253" s="89">
        <v>30938</v>
      </c>
      <c r="G1253" s="89">
        <v>162906</v>
      </c>
      <c r="H1253" s="89">
        <v>0</v>
      </c>
    </row>
    <row r="1254" spans="1:8">
      <c r="A1254" s="89" t="s">
        <v>9576</v>
      </c>
      <c r="B1254" s="89">
        <v>100</v>
      </c>
      <c r="C1254" s="89" t="s">
        <v>564</v>
      </c>
      <c r="D1254" s="89" t="s">
        <v>7963</v>
      </c>
      <c r="E1254" s="89" t="s">
        <v>19242</v>
      </c>
      <c r="F1254" s="93" t="s">
        <v>369</v>
      </c>
      <c r="G1254" s="93" t="s">
        <v>369</v>
      </c>
      <c r="H1254" s="93" t="s">
        <v>369</v>
      </c>
    </row>
    <row r="1255" spans="1:8">
      <c r="A1255" s="89" t="s">
        <v>9578</v>
      </c>
      <c r="B1255" s="89">
        <v>100</v>
      </c>
      <c r="C1255" s="89" t="s">
        <v>564</v>
      </c>
      <c r="D1255" s="89" t="s">
        <v>7963</v>
      </c>
      <c r="E1255" s="89" t="s">
        <v>19243</v>
      </c>
      <c r="F1255" s="93" t="s">
        <v>369</v>
      </c>
      <c r="G1255" s="93" t="s">
        <v>369</v>
      </c>
      <c r="H1255" s="93" t="s">
        <v>369</v>
      </c>
    </row>
    <row r="1256" spans="1:8">
      <c r="A1256" s="89" t="s">
        <v>9580</v>
      </c>
      <c r="B1256" s="89">
        <v>300</v>
      </c>
      <c r="C1256" s="89" t="s">
        <v>361</v>
      </c>
      <c r="D1256" s="89" t="s">
        <v>7963</v>
      </c>
      <c r="E1256" s="89" t="s">
        <v>19244</v>
      </c>
      <c r="F1256" s="93" t="s">
        <v>369</v>
      </c>
      <c r="G1256" s="93" t="s">
        <v>369</v>
      </c>
      <c r="H1256" s="93" t="s">
        <v>369</v>
      </c>
    </row>
    <row r="1257" spans="1:8">
      <c r="A1257" s="89" t="s">
        <v>9581</v>
      </c>
      <c r="B1257" s="89">
        <v>300</v>
      </c>
      <c r="C1257" s="89" t="s">
        <v>361</v>
      </c>
      <c r="D1257" s="89" t="s">
        <v>7963</v>
      </c>
      <c r="E1257" s="89" t="s">
        <v>19244</v>
      </c>
      <c r="F1257" s="93" t="s">
        <v>369</v>
      </c>
      <c r="G1257" s="93" t="s">
        <v>369</v>
      </c>
      <c r="H1257" s="93" t="s">
        <v>369</v>
      </c>
    </row>
    <row r="1258" spans="1:8">
      <c r="A1258" s="89" t="s">
        <v>9582</v>
      </c>
      <c r="B1258" s="89">
        <v>300</v>
      </c>
      <c r="C1258" s="89" t="s">
        <v>361</v>
      </c>
      <c r="D1258" s="89" t="s">
        <v>7963</v>
      </c>
      <c r="E1258" s="89" t="s">
        <v>19244</v>
      </c>
      <c r="F1258" s="93" t="s">
        <v>369</v>
      </c>
      <c r="G1258" s="93" t="s">
        <v>369</v>
      </c>
      <c r="H1258" s="93" t="s">
        <v>369</v>
      </c>
    </row>
    <row r="1259" spans="1:8">
      <c r="A1259" s="89" t="s">
        <v>9583</v>
      </c>
      <c r="B1259" s="89">
        <v>500</v>
      </c>
      <c r="C1259" s="89" t="s">
        <v>361</v>
      </c>
      <c r="D1259" s="89" t="s">
        <v>7963</v>
      </c>
      <c r="E1259" s="89" t="s">
        <v>19245</v>
      </c>
      <c r="F1259" s="93" t="s">
        <v>369</v>
      </c>
      <c r="G1259" s="93" t="s">
        <v>369</v>
      </c>
      <c r="H1259" s="93" t="s">
        <v>369</v>
      </c>
    </row>
    <row r="1260" spans="1:8">
      <c r="A1260" s="89" t="s">
        <v>9584</v>
      </c>
      <c r="B1260" s="89">
        <v>500</v>
      </c>
      <c r="C1260" s="89" t="s">
        <v>361</v>
      </c>
      <c r="D1260" s="89" t="s">
        <v>7963</v>
      </c>
      <c r="E1260" s="89" t="s">
        <v>19246</v>
      </c>
      <c r="F1260" s="93" t="s">
        <v>369</v>
      </c>
      <c r="G1260" s="93" t="s">
        <v>369</v>
      </c>
      <c r="H1260" s="93" t="s">
        <v>369</v>
      </c>
    </row>
    <row r="1261" spans="1:8">
      <c r="A1261" s="89" t="s">
        <v>2741</v>
      </c>
      <c r="B1261" s="89">
        <v>500</v>
      </c>
      <c r="C1261" s="89" t="s">
        <v>361</v>
      </c>
      <c r="D1261" s="89" t="s">
        <v>18232</v>
      </c>
      <c r="E1261" s="89" t="s">
        <v>19247</v>
      </c>
      <c r="F1261" s="93" t="s">
        <v>369</v>
      </c>
      <c r="G1261" s="93" t="s">
        <v>369</v>
      </c>
      <c r="H1261" s="93" t="s">
        <v>369</v>
      </c>
    </row>
    <row r="1262" spans="1:8">
      <c r="A1262" s="89" t="s">
        <v>9585</v>
      </c>
      <c r="B1262" s="89">
        <v>500</v>
      </c>
      <c r="C1262" s="89" t="s">
        <v>361</v>
      </c>
      <c r="D1262" s="89" t="s">
        <v>7963</v>
      </c>
      <c r="E1262" s="89" t="s">
        <v>19248</v>
      </c>
      <c r="F1262" s="93" t="s">
        <v>369</v>
      </c>
      <c r="G1262" s="93" t="s">
        <v>369</v>
      </c>
      <c r="H1262" s="93" t="s">
        <v>369</v>
      </c>
    </row>
    <row r="1263" spans="1:8">
      <c r="A1263" s="89" t="s">
        <v>9586</v>
      </c>
      <c r="B1263" s="89">
        <v>500</v>
      </c>
      <c r="C1263" s="89" t="s">
        <v>361</v>
      </c>
      <c r="D1263" s="89" t="s">
        <v>7963</v>
      </c>
      <c r="E1263" s="89" t="s">
        <v>19249</v>
      </c>
      <c r="F1263" s="93" t="s">
        <v>369</v>
      </c>
      <c r="G1263" s="93" t="s">
        <v>369</v>
      </c>
      <c r="H1263" s="93" t="s">
        <v>369</v>
      </c>
    </row>
    <row r="1264" spans="1:8">
      <c r="A1264" s="89" t="s">
        <v>2738</v>
      </c>
      <c r="B1264" s="89">
        <v>500</v>
      </c>
      <c r="C1264" s="89" t="s">
        <v>564</v>
      </c>
      <c r="D1264" s="89" t="s">
        <v>18232</v>
      </c>
      <c r="E1264" s="89" t="s">
        <v>19250</v>
      </c>
      <c r="F1264" s="89">
        <v>231060</v>
      </c>
      <c r="G1264" s="89">
        <v>736628</v>
      </c>
      <c r="H1264" s="89">
        <v>0</v>
      </c>
    </row>
    <row r="1265" spans="1:8">
      <c r="A1265" s="89" t="s">
        <v>9588</v>
      </c>
      <c r="B1265" s="89">
        <v>500</v>
      </c>
      <c r="C1265" s="89" t="s">
        <v>361</v>
      </c>
      <c r="D1265" s="89" t="s">
        <v>7963</v>
      </c>
      <c r="E1265" s="89" t="s">
        <v>19251</v>
      </c>
      <c r="F1265" s="93" t="s">
        <v>369</v>
      </c>
      <c r="G1265" s="93" t="s">
        <v>369</v>
      </c>
      <c r="H1265" s="93" t="s">
        <v>369</v>
      </c>
    </row>
    <row r="1266" spans="1:8">
      <c r="A1266" s="89" t="s">
        <v>9589</v>
      </c>
      <c r="B1266" s="89">
        <v>500</v>
      </c>
      <c r="C1266" s="89" t="s">
        <v>361</v>
      </c>
      <c r="D1266" s="89" t="s">
        <v>7963</v>
      </c>
      <c r="E1266" s="89" t="s">
        <v>19252</v>
      </c>
      <c r="F1266" s="93" t="s">
        <v>369</v>
      </c>
      <c r="G1266" s="93" t="s">
        <v>369</v>
      </c>
      <c r="H1266" s="93" t="s">
        <v>369</v>
      </c>
    </row>
    <row r="1267" spans="1:8">
      <c r="A1267" s="89" t="s">
        <v>9590</v>
      </c>
      <c r="B1267" s="89">
        <v>500</v>
      </c>
      <c r="C1267" s="89" t="s">
        <v>361</v>
      </c>
      <c r="D1267" s="89" t="s">
        <v>7963</v>
      </c>
      <c r="E1267" s="89" t="s">
        <v>19253</v>
      </c>
      <c r="F1267" s="93" t="s">
        <v>369</v>
      </c>
      <c r="G1267" s="93" t="s">
        <v>369</v>
      </c>
      <c r="H1267" s="93" t="s">
        <v>369</v>
      </c>
    </row>
    <row r="1268" spans="1:8">
      <c r="A1268" s="89" t="s">
        <v>9591</v>
      </c>
      <c r="B1268" s="89">
        <v>1000</v>
      </c>
      <c r="C1268" s="89" t="s">
        <v>564</v>
      </c>
      <c r="D1268" s="89" t="s">
        <v>7963</v>
      </c>
      <c r="E1268" s="89" t="s">
        <v>19254</v>
      </c>
      <c r="F1268" s="93" t="s">
        <v>369</v>
      </c>
      <c r="G1268" s="93" t="s">
        <v>369</v>
      </c>
      <c r="H1268" s="93" t="s">
        <v>369</v>
      </c>
    </row>
    <row r="1269" spans="1:8">
      <c r="A1269" s="89" t="s">
        <v>9593</v>
      </c>
      <c r="B1269" s="89">
        <v>1000</v>
      </c>
      <c r="C1269" s="89" t="s">
        <v>564</v>
      </c>
      <c r="D1269" s="89" t="s">
        <v>7963</v>
      </c>
      <c r="E1269" s="89" t="s">
        <v>19254</v>
      </c>
      <c r="F1269" s="93" t="s">
        <v>369</v>
      </c>
      <c r="G1269" s="93" t="s">
        <v>369</v>
      </c>
      <c r="H1269" s="93" t="s">
        <v>369</v>
      </c>
    </row>
    <row r="1270" spans="1:8">
      <c r="A1270" s="89" t="s">
        <v>9595</v>
      </c>
      <c r="B1270" s="89">
        <v>1000</v>
      </c>
      <c r="C1270" s="89" t="s">
        <v>564</v>
      </c>
      <c r="D1270" s="89" t="s">
        <v>7963</v>
      </c>
      <c r="E1270" s="89" t="s">
        <v>19255</v>
      </c>
      <c r="F1270" s="93" t="s">
        <v>369</v>
      </c>
      <c r="G1270" s="93" t="s">
        <v>369</v>
      </c>
      <c r="H1270" s="93" t="s">
        <v>369</v>
      </c>
    </row>
    <row r="1271" spans="1:8">
      <c r="A1271" s="89" t="s">
        <v>9597</v>
      </c>
      <c r="B1271" s="89">
        <v>1000</v>
      </c>
      <c r="C1271" s="89" t="s">
        <v>361</v>
      </c>
      <c r="D1271" s="89" t="s">
        <v>7963</v>
      </c>
      <c r="E1271" s="89" t="s">
        <v>19255</v>
      </c>
      <c r="F1271" s="93" t="s">
        <v>369</v>
      </c>
      <c r="G1271" s="93" t="s">
        <v>369</v>
      </c>
      <c r="H1271" s="93" t="s">
        <v>369</v>
      </c>
    </row>
    <row r="1272" spans="1:8">
      <c r="A1272" s="89" t="s">
        <v>9598</v>
      </c>
      <c r="B1272" s="89">
        <v>1000</v>
      </c>
      <c r="C1272" s="89" t="s">
        <v>564</v>
      </c>
      <c r="D1272" s="89" t="s">
        <v>7963</v>
      </c>
      <c r="E1272" s="89" t="s">
        <v>19255</v>
      </c>
      <c r="F1272" s="93" t="s">
        <v>369</v>
      </c>
      <c r="G1272" s="93" t="s">
        <v>369</v>
      </c>
      <c r="H1272" s="93" t="s">
        <v>369</v>
      </c>
    </row>
    <row r="1273" spans="1:8">
      <c r="A1273" s="89" t="s">
        <v>9600</v>
      </c>
      <c r="B1273" s="89">
        <v>1000</v>
      </c>
      <c r="C1273" s="89" t="s">
        <v>564</v>
      </c>
      <c r="D1273" s="89" t="s">
        <v>7963</v>
      </c>
      <c r="E1273" s="89" t="s">
        <v>19256</v>
      </c>
      <c r="F1273" s="93" t="s">
        <v>369</v>
      </c>
      <c r="G1273" s="93" t="s">
        <v>369</v>
      </c>
      <c r="H1273" s="93" t="s">
        <v>369</v>
      </c>
    </row>
    <row r="1274" spans="1:8">
      <c r="A1274" s="89" t="s">
        <v>9602</v>
      </c>
      <c r="B1274" s="89">
        <v>1000</v>
      </c>
      <c r="C1274" s="89" t="s">
        <v>564</v>
      </c>
      <c r="D1274" s="89" t="s">
        <v>7963</v>
      </c>
      <c r="E1274" s="89" t="s">
        <v>19256</v>
      </c>
      <c r="F1274" s="93" t="s">
        <v>369</v>
      </c>
      <c r="G1274" s="93" t="s">
        <v>369</v>
      </c>
      <c r="H1274" s="93" t="s">
        <v>369</v>
      </c>
    </row>
    <row r="1275" spans="1:8">
      <c r="A1275" s="89" t="s">
        <v>9604</v>
      </c>
      <c r="B1275" s="89">
        <v>500</v>
      </c>
      <c r="C1275" s="89" t="s">
        <v>361</v>
      </c>
      <c r="D1275" s="89" t="s">
        <v>7963</v>
      </c>
      <c r="E1275" s="89" t="s">
        <v>19257</v>
      </c>
      <c r="F1275" s="93" t="s">
        <v>369</v>
      </c>
      <c r="G1275" s="93" t="s">
        <v>369</v>
      </c>
      <c r="H1275" s="93" t="s">
        <v>369</v>
      </c>
    </row>
    <row r="1276" spans="1:8">
      <c r="A1276" s="89" t="s">
        <v>2735</v>
      </c>
      <c r="B1276" s="89">
        <v>1000</v>
      </c>
      <c r="C1276" s="89" t="s">
        <v>361</v>
      </c>
      <c r="D1276" s="89" t="s">
        <v>18232</v>
      </c>
      <c r="E1276" s="89" t="s">
        <v>19257</v>
      </c>
      <c r="F1276" s="93" t="s">
        <v>369</v>
      </c>
      <c r="G1276" s="93" t="s">
        <v>369</v>
      </c>
      <c r="H1276" s="93" t="s">
        <v>369</v>
      </c>
    </row>
    <row r="1277" spans="1:8">
      <c r="A1277" s="89" t="s">
        <v>9605</v>
      </c>
      <c r="B1277" s="89">
        <v>1600</v>
      </c>
      <c r="C1277" s="89" t="s">
        <v>564</v>
      </c>
      <c r="D1277" s="89" t="s">
        <v>7963</v>
      </c>
      <c r="E1277" s="89" t="s">
        <v>19258</v>
      </c>
      <c r="F1277" s="93" t="s">
        <v>369</v>
      </c>
      <c r="G1277" s="93" t="s">
        <v>369</v>
      </c>
      <c r="H1277" s="93" t="s">
        <v>369</v>
      </c>
    </row>
    <row r="1278" spans="1:8">
      <c r="A1278" s="89" t="s">
        <v>2733</v>
      </c>
      <c r="B1278" s="89">
        <v>1600</v>
      </c>
      <c r="C1278" s="89" t="s">
        <v>564</v>
      </c>
      <c r="D1278" s="89" t="s">
        <v>18232</v>
      </c>
      <c r="E1278" s="89" t="s">
        <v>19259</v>
      </c>
      <c r="F1278" s="89">
        <v>1105631</v>
      </c>
      <c r="G1278" s="89">
        <v>855597</v>
      </c>
      <c r="H1278" s="89">
        <v>0</v>
      </c>
    </row>
    <row r="1279" spans="1:8">
      <c r="A1279" s="89" t="s">
        <v>9608</v>
      </c>
      <c r="B1279" s="89">
        <v>500</v>
      </c>
      <c r="C1279" s="89" t="s">
        <v>361</v>
      </c>
      <c r="D1279" s="89" t="s">
        <v>7963</v>
      </c>
      <c r="E1279" s="89" t="s">
        <v>19260</v>
      </c>
      <c r="F1279" s="93" t="s">
        <v>369</v>
      </c>
      <c r="G1279" s="93" t="s">
        <v>369</v>
      </c>
      <c r="H1279" s="93" t="s">
        <v>369</v>
      </c>
    </row>
    <row r="1280" spans="1:8">
      <c r="A1280" s="89" t="s">
        <v>9609</v>
      </c>
      <c r="B1280" s="89">
        <v>500</v>
      </c>
      <c r="C1280" s="89" t="s">
        <v>564</v>
      </c>
      <c r="D1280" s="89" t="s">
        <v>7963</v>
      </c>
      <c r="E1280" s="89" t="s">
        <v>19260</v>
      </c>
      <c r="F1280" s="93" t="s">
        <v>369</v>
      </c>
      <c r="G1280" s="93" t="s">
        <v>369</v>
      </c>
      <c r="H1280" s="93" t="s">
        <v>369</v>
      </c>
    </row>
    <row r="1281" spans="1:8">
      <c r="A1281" s="89" t="s">
        <v>9611</v>
      </c>
      <c r="B1281" s="89">
        <v>500</v>
      </c>
      <c r="C1281" s="89" t="s">
        <v>564</v>
      </c>
      <c r="D1281" s="89" t="s">
        <v>7963</v>
      </c>
      <c r="E1281" s="89" t="s">
        <v>19260</v>
      </c>
      <c r="F1281" s="93" t="s">
        <v>369</v>
      </c>
      <c r="G1281" s="93" t="s">
        <v>369</v>
      </c>
      <c r="H1281" s="93" t="s">
        <v>369</v>
      </c>
    </row>
    <row r="1282" spans="1:8">
      <c r="A1282" s="89" t="s">
        <v>9613</v>
      </c>
      <c r="B1282" s="89">
        <v>500</v>
      </c>
      <c r="C1282" s="89" t="s">
        <v>361</v>
      </c>
      <c r="D1282" s="89" t="s">
        <v>7963</v>
      </c>
      <c r="E1282" s="89" t="s">
        <v>19261</v>
      </c>
      <c r="F1282" s="93" t="s">
        <v>369</v>
      </c>
      <c r="G1282" s="93" t="s">
        <v>369</v>
      </c>
      <c r="H1282" s="93" t="s">
        <v>369</v>
      </c>
    </row>
    <row r="1283" spans="1:8">
      <c r="A1283" s="89" t="s">
        <v>9614</v>
      </c>
      <c r="B1283" s="89">
        <v>2000</v>
      </c>
      <c r="C1283" s="89" t="s">
        <v>361</v>
      </c>
      <c r="D1283" s="89" t="s">
        <v>7963</v>
      </c>
      <c r="E1283" s="89" t="s">
        <v>19262</v>
      </c>
      <c r="F1283" s="93" t="s">
        <v>369</v>
      </c>
      <c r="G1283" s="93" t="s">
        <v>369</v>
      </c>
      <c r="H1283" s="93" t="s">
        <v>369</v>
      </c>
    </row>
    <row r="1284" spans="1:8">
      <c r="A1284" s="89" t="s">
        <v>9615</v>
      </c>
      <c r="B1284" s="89">
        <v>2000</v>
      </c>
      <c r="C1284" s="89" t="s">
        <v>361</v>
      </c>
      <c r="D1284" s="89" t="s">
        <v>7963</v>
      </c>
      <c r="E1284" s="89" t="s">
        <v>19262</v>
      </c>
      <c r="F1284" s="93" t="s">
        <v>369</v>
      </c>
      <c r="G1284" s="93" t="s">
        <v>369</v>
      </c>
      <c r="H1284" s="93" t="s">
        <v>369</v>
      </c>
    </row>
    <row r="1285" spans="1:8">
      <c r="A1285" s="89" t="s">
        <v>9616</v>
      </c>
      <c r="B1285" s="89">
        <v>2000</v>
      </c>
      <c r="C1285" s="89" t="s">
        <v>564</v>
      </c>
      <c r="D1285" s="89" t="s">
        <v>7963</v>
      </c>
      <c r="E1285" s="89" t="s">
        <v>19263</v>
      </c>
      <c r="F1285" s="93" t="s">
        <v>369</v>
      </c>
      <c r="G1285" s="93" t="s">
        <v>369</v>
      </c>
      <c r="H1285" s="93" t="s">
        <v>369</v>
      </c>
    </row>
    <row r="1286" spans="1:8">
      <c r="A1286" s="89" t="s">
        <v>2731</v>
      </c>
      <c r="B1286" s="89">
        <v>500</v>
      </c>
      <c r="C1286" s="89" t="s">
        <v>361</v>
      </c>
      <c r="D1286" s="89" t="s">
        <v>18232</v>
      </c>
      <c r="E1286" s="89" t="s">
        <v>19263</v>
      </c>
      <c r="F1286" s="93" t="s">
        <v>369</v>
      </c>
      <c r="G1286" s="93" t="s">
        <v>369</v>
      </c>
      <c r="H1286" s="93" t="s">
        <v>369</v>
      </c>
    </row>
    <row r="1287" spans="1:8">
      <c r="A1287" s="89" t="s">
        <v>9618</v>
      </c>
      <c r="B1287" s="89">
        <v>2000</v>
      </c>
      <c r="C1287" s="89" t="s">
        <v>564</v>
      </c>
      <c r="D1287" s="89" t="s">
        <v>7963</v>
      </c>
      <c r="E1287" s="89" t="s">
        <v>19264</v>
      </c>
      <c r="F1287" s="93" t="s">
        <v>369</v>
      </c>
      <c r="G1287" s="93" t="s">
        <v>369</v>
      </c>
      <c r="H1287" s="93" t="s">
        <v>369</v>
      </c>
    </row>
    <row r="1288" spans="1:8">
      <c r="A1288" s="89" t="s">
        <v>9620</v>
      </c>
      <c r="B1288" s="89">
        <v>2000</v>
      </c>
      <c r="C1288" s="89" t="s">
        <v>361</v>
      </c>
      <c r="D1288" s="89" t="s">
        <v>7963</v>
      </c>
      <c r="E1288" s="89" t="s">
        <v>19265</v>
      </c>
      <c r="F1288" s="93" t="s">
        <v>369</v>
      </c>
      <c r="G1288" s="93" t="s">
        <v>369</v>
      </c>
      <c r="H1288" s="93" t="s">
        <v>369</v>
      </c>
    </row>
    <row r="1289" spans="1:8">
      <c r="A1289" s="89" t="s">
        <v>9621</v>
      </c>
      <c r="B1289" s="89">
        <v>2000</v>
      </c>
      <c r="C1289" s="89" t="s">
        <v>361</v>
      </c>
      <c r="D1289" s="89" t="s">
        <v>7963</v>
      </c>
      <c r="E1289" s="89" t="s">
        <v>19265</v>
      </c>
      <c r="F1289" s="93" t="s">
        <v>369</v>
      </c>
      <c r="G1289" s="93" t="s">
        <v>369</v>
      </c>
      <c r="H1289" s="93" t="s">
        <v>369</v>
      </c>
    </row>
    <row r="1290" spans="1:8">
      <c r="A1290" s="89" t="s">
        <v>2729</v>
      </c>
      <c r="B1290" s="89">
        <v>300</v>
      </c>
      <c r="C1290" s="89" t="s">
        <v>564</v>
      </c>
      <c r="D1290" s="89" t="s">
        <v>18232</v>
      </c>
      <c r="E1290" s="89" t="s">
        <v>19266</v>
      </c>
      <c r="F1290" s="89">
        <v>11428</v>
      </c>
      <c r="G1290" s="89">
        <v>1091062</v>
      </c>
      <c r="H1290" s="89">
        <v>0</v>
      </c>
    </row>
    <row r="1291" spans="1:8">
      <c r="A1291" s="89" t="s">
        <v>9622</v>
      </c>
      <c r="B1291" s="89">
        <v>300</v>
      </c>
      <c r="C1291" s="89" t="s">
        <v>361</v>
      </c>
      <c r="D1291" s="89" t="s">
        <v>7963</v>
      </c>
      <c r="E1291" s="89" t="s">
        <v>19267</v>
      </c>
      <c r="F1291" s="93" t="s">
        <v>369</v>
      </c>
      <c r="G1291" s="93" t="s">
        <v>369</v>
      </c>
      <c r="H1291" s="93" t="s">
        <v>369</v>
      </c>
    </row>
    <row r="1292" spans="1:8">
      <c r="A1292" s="89" t="s">
        <v>9623</v>
      </c>
      <c r="B1292" s="89">
        <v>300</v>
      </c>
      <c r="C1292" s="89" t="s">
        <v>564</v>
      </c>
      <c r="D1292" s="89" t="s">
        <v>7963</v>
      </c>
      <c r="E1292" s="89" t="s">
        <v>19267</v>
      </c>
      <c r="F1292" s="93" t="s">
        <v>369</v>
      </c>
      <c r="G1292" s="93" t="s">
        <v>369</v>
      </c>
      <c r="H1292" s="93" t="s">
        <v>369</v>
      </c>
    </row>
    <row r="1293" spans="1:8">
      <c r="A1293" s="89" t="s">
        <v>9625</v>
      </c>
      <c r="B1293" s="89">
        <v>300</v>
      </c>
      <c r="C1293" s="89" t="s">
        <v>564</v>
      </c>
      <c r="D1293" s="89" t="s">
        <v>7963</v>
      </c>
      <c r="E1293" s="89" t="s">
        <v>19268</v>
      </c>
      <c r="F1293" s="93" t="s">
        <v>369</v>
      </c>
      <c r="G1293" s="93" t="s">
        <v>369</v>
      </c>
      <c r="H1293" s="93" t="s">
        <v>369</v>
      </c>
    </row>
    <row r="1294" spans="1:8">
      <c r="A1294" s="89" t="s">
        <v>2727</v>
      </c>
      <c r="B1294" s="89">
        <v>500</v>
      </c>
      <c r="C1294" s="89" t="s">
        <v>361</v>
      </c>
      <c r="D1294" s="89" t="s">
        <v>18232</v>
      </c>
      <c r="E1294" s="89" t="s">
        <v>19269</v>
      </c>
      <c r="F1294" s="93" t="s">
        <v>369</v>
      </c>
      <c r="G1294" s="93" t="s">
        <v>369</v>
      </c>
      <c r="H1294" s="93" t="s">
        <v>369</v>
      </c>
    </row>
    <row r="1295" spans="1:8">
      <c r="A1295" s="89" t="s">
        <v>2725</v>
      </c>
      <c r="B1295" s="89">
        <v>1000</v>
      </c>
      <c r="C1295" s="89" t="s">
        <v>361</v>
      </c>
      <c r="D1295" s="89" t="s">
        <v>18232</v>
      </c>
      <c r="E1295" s="89" t="s">
        <v>19270</v>
      </c>
      <c r="F1295" s="93" t="s">
        <v>369</v>
      </c>
      <c r="G1295" s="93" t="s">
        <v>369</v>
      </c>
      <c r="H1295" s="93" t="s">
        <v>369</v>
      </c>
    </row>
    <row r="1296" spans="1:8">
      <c r="A1296" s="89" t="s">
        <v>9627</v>
      </c>
      <c r="B1296" s="89">
        <v>300</v>
      </c>
      <c r="C1296" s="89" t="s">
        <v>564</v>
      </c>
      <c r="D1296" s="89" t="s">
        <v>7963</v>
      </c>
      <c r="E1296" s="89" t="s">
        <v>19271</v>
      </c>
      <c r="F1296" s="93" t="s">
        <v>369</v>
      </c>
      <c r="G1296" s="93" t="s">
        <v>369</v>
      </c>
      <c r="H1296" s="93" t="s">
        <v>369</v>
      </c>
    </row>
    <row r="1297" spans="1:8">
      <c r="A1297" s="89" t="s">
        <v>9629</v>
      </c>
      <c r="B1297" s="89">
        <v>300</v>
      </c>
      <c r="C1297" s="89" t="s">
        <v>361</v>
      </c>
      <c r="D1297" s="89" t="s">
        <v>7963</v>
      </c>
      <c r="E1297" s="89" t="s">
        <v>19271</v>
      </c>
      <c r="F1297" s="93" t="s">
        <v>369</v>
      </c>
      <c r="G1297" s="93" t="s">
        <v>369</v>
      </c>
      <c r="H1297" s="93" t="s">
        <v>369</v>
      </c>
    </row>
    <row r="1298" spans="1:8">
      <c r="A1298" s="89" t="s">
        <v>19272</v>
      </c>
      <c r="B1298" s="89">
        <v>300</v>
      </c>
      <c r="C1298" s="89" t="s">
        <v>361</v>
      </c>
      <c r="D1298" s="89" t="s">
        <v>7963</v>
      </c>
      <c r="E1298" s="89" t="s">
        <v>19273</v>
      </c>
      <c r="F1298" s="93" t="s">
        <v>369</v>
      </c>
      <c r="G1298" s="93" t="s">
        <v>369</v>
      </c>
      <c r="H1298" s="93" t="s">
        <v>369</v>
      </c>
    </row>
    <row r="1299" spans="1:8">
      <c r="A1299" s="89" t="s">
        <v>19274</v>
      </c>
      <c r="B1299" s="89">
        <v>300</v>
      </c>
      <c r="C1299" s="89" t="s">
        <v>361</v>
      </c>
      <c r="D1299" s="89" t="s">
        <v>7963</v>
      </c>
      <c r="E1299" s="89" t="s">
        <v>19273</v>
      </c>
      <c r="F1299" s="93" t="s">
        <v>369</v>
      </c>
      <c r="G1299" s="93" t="s">
        <v>369</v>
      </c>
      <c r="H1299" s="93" t="s">
        <v>369</v>
      </c>
    </row>
    <row r="1300" spans="1:8">
      <c r="A1300" s="89" t="s">
        <v>19275</v>
      </c>
      <c r="B1300" s="89">
        <v>300</v>
      </c>
      <c r="C1300" s="89" t="s">
        <v>361</v>
      </c>
      <c r="D1300" s="89" t="s">
        <v>7963</v>
      </c>
      <c r="E1300" s="89" t="s">
        <v>19276</v>
      </c>
      <c r="F1300" s="93" t="s">
        <v>369</v>
      </c>
      <c r="G1300" s="93" t="s">
        <v>369</v>
      </c>
      <c r="H1300" s="93" t="s">
        <v>369</v>
      </c>
    </row>
    <row r="1301" spans="1:8">
      <c r="A1301" s="89" t="s">
        <v>19277</v>
      </c>
      <c r="B1301" s="89">
        <v>300</v>
      </c>
      <c r="C1301" s="89" t="s">
        <v>564</v>
      </c>
      <c r="D1301" s="89" t="s">
        <v>7963</v>
      </c>
      <c r="E1301" s="89" t="s">
        <v>19276</v>
      </c>
      <c r="F1301" s="93" t="s">
        <v>369</v>
      </c>
      <c r="G1301" s="93" t="s">
        <v>369</v>
      </c>
      <c r="H1301" s="93" t="s">
        <v>369</v>
      </c>
    </row>
    <row r="1302" spans="1:8">
      <c r="A1302" s="89" t="s">
        <v>19278</v>
      </c>
      <c r="B1302" s="89">
        <v>300</v>
      </c>
      <c r="C1302" s="89" t="s">
        <v>564</v>
      </c>
      <c r="D1302" s="89" t="s">
        <v>7963</v>
      </c>
      <c r="E1302" s="89" t="s">
        <v>19276</v>
      </c>
      <c r="F1302" s="93" t="s">
        <v>369</v>
      </c>
      <c r="G1302" s="93" t="s">
        <v>369</v>
      </c>
      <c r="H1302" s="93" t="s">
        <v>369</v>
      </c>
    </row>
    <row r="1303" spans="1:8">
      <c r="A1303" s="89" t="s">
        <v>19279</v>
      </c>
      <c r="B1303" s="89">
        <v>300</v>
      </c>
      <c r="C1303" s="89" t="s">
        <v>564</v>
      </c>
      <c r="D1303" s="89" t="s">
        <v>7963</v>
      </c>
      <c r="E1303" s="89" t="s">
        <v>19280</v>
      </c>
      <c r="F1303" s="93" t="s">
        <v>369</v>
      </c>
      <c r="G1303" s="93" t="s">
        <v>369</v>
      </c>
      <c r="H1303" s="93" t="s">
        <v>369</v>
      </c>
    </row>
    <row r="1304" spans="1:8">
      <c r="A1304" s="89" t="s">
        <v>9630</v>
      </c>
      <c r="B1304" s="89">
        <v>1000</v>
      </c>
      <c r="C1304" s="89" t="s">
        <v>564</v>
      </c>
      <c r="D1304" s="89" t="s">
        <v>7963</v>
      </c>
      <c r="E1304" s="89" t="s">
        <v>19281</v>
      </c>
      <c r="F1304" s="93" t="s">
        <v>369</v>
      </c>
      <c r="G1304" s="93" t="s">
        <v>369</v>
      </c>
      <c r="H1304" s="93" t="s">
        <v>369</v>
      </c>
    </row>
    <row r="1305" spans="1:8">
      <c r="A1305" s="89" t="s">
        <v>9632</v>
      </c>
      <c r="B1305" s="89">
        <v>1000</v>
      </c>
      <c r="C1305" s="89" t="s">
        <v>564</v>
      </c>
      <c r="D1305" s="89" t="s">
        <v>7963</v>
      </c>
      <c r="E1305" s="89" t="s">
        <v>19281</v>
      </c>
      <c r="F1305" s="93" t="s">
        <v>369</v>
      </c>
      <c r="G1305" s="93" t="s">
        <v>369</v>
      </c>
      <c r="H1305" s="93" t="s">
        <v>369</v>
      </c>
    </row>
    <row r="1306" spans="1:8">
      <c r="A1306" s="89" t="s">
        <v>9634</v>
      </c>
      <c r="B1306" s="89">
        <v>1000</v>
      </c>
      <c r="C1306" s="89" t="s">
        <v>564</v>
      </c>
      <c r="D1306" s="89" t="s">
        <v>7963</v>
      </c>
      <c r="E1306" s="89" t="s">
        <v>19281</v>
      </c>
      <c r="F1306" s="93" t="s">
        <v>369</v>
      </c>
      <c r="G1306" s="93" t="s">
        <v>369</v>
      </c>
      <c r="H1306" s="93" t="s">
        <v>369</v>
      </c>
    </row>
    <row r="1307" spans="1:8">
      <c r="A1307" s="89" t="s">
        <v>2723</v>
      </c>
      <c r="B1307" s="89">
        <v>1000</v>
      </c>
      <c r="C1307" s="89" t="s">
        <v>564</v>
      </c>
      <c r="D1307" s="89" t="s">
        <v>18232</v>
      </c>
      <c r="E1307" s="89" t="s">
        <v>19282</v>
      </c>
      <c r="F1307" s="89">
        <v>65772</v>
      </c>
      <c r="G1307" s="89">
        <v>1096497</v>
      </c>
      <c r="H1307" s="89">
        <v>0</v>
      </c>
    </row>
    <row r="1308" spans="1:8">
      <c r="A1308" s="89" t="s">
        <v>9637</v>
      </c>
      <c r="B1308" s="89">
        <v>1000</v>
      </c>
      <c r="C1308" s="89" t="s">
        <v>564</v>
      </c>
      <c r="D1308" s="89" t="s">
        <v>7963</v>
      </c>
      <c r="E1308" s="89" t="s">
        <v>19282</v>
      </c>
      <c r="F1308" s="93" t="s">
        <v>369</v>
      </c>
      <c r="G1308" s="93" t="s">
        <v>369</v>
      </c>
      <c r="H1308" s="93" t="s">
        <v>369</v>
      </c>
    </row>
    <row r="1309" spans="1:8">
      <c r="A1309" s="89" t="s">
        <v>2721</v>
      </c>
      <c r="B1309" s="89">
        <v>500</v>
      </c>
      <c r="C1309" s="89" t="s">
        <v>361</v>
      </c>
      <c r="D1309" s="89" t="s">
        <v>18232</v>
      </c>
      <c r="E1309" s="89" t="s">
        <v>19283</v>
      </c>
      <c r="F1309" s="93" t="s">
        <v>369</v>
      </c>
      <c r="G1309" s="93" t="s">
        <v>369</v>
      </c>
      <c r="H1309" s="93" t="s">
        <v>369</v>
      </c>
    </row>
    <row r="1310" spans="1:8">
      <c r="A1310" s="89" t="s">
        <v>9639</v>
      </c>
      <c r="B1310" s="89">
        <v>500</v>
      </c>
      <c r="C1310" s="89" t="s">
        <v>361</v>
      </c>
      <c r="D1310" s="89" t="s">
        <v>7963</v>
      </c>
      <c r="E1310" s="89" t="s">
        <v>19283</v>
      </c>
      <c r="F1310" s="93" t="s">
        <v>369</v>
      </c>
      <c r="G1310" s="93" t="s">
        <v>369</v>
      </c>
      <c r="H1310" s="93" t="s">
        <v>369</v>
      </c>
    </row>
    <row r="1311" spans="1:8">
      <c r="A1311" s="89" t="s">
        <v>9640</v>
      </c>
      <c r="B1311" s="89">
        <v>1000</v>
      </c>
      <c r="C1311" s="89" t="s">
        <v>564</v>
      </c>
      <c r="D1311" s="89" t="s">
        <v>7963</v>
      </c>
      <c r="E1311" s="89" t="s">
        <v>19284</v>
      </c>
      <c r="F1311" s="93" t="s">
        <v>369</v>
      </c>
      <c r="G1311" s="93" t="s">
        <v>369</v>
      </c>
      <c r="H1311" s="93" t="s">
        <v>369</v>
      </c>
    </row>
    <row r="1312" spans="1:8">
      <c r="A1312" s="89" t="s">
        <v>2719</v>
      </c>
      <c r="B1312" s="89">
        <v>1000</v>
      </c>
      <c r="C1312" s="89" t="s">
        <v>361</v>
      </c>
      <c r="D1312" s="89" t="s">
        <v>18232</v>
      </c>
      <c r="E1312" s="89" t="s">
        <v>19285</v>
      </c>
      <c r="F1312" s="93" t="s">
        <v>369</v>
      </c>
      <c r="G1312" s="93" t="s">
        <v>369</v>
      </c>
      <c r="H1312" s="93" t="s">
        <v>369</v>
      </c>
    </row>
    <row r="1313" spans="1:8">
      <c r="A1313" s="89" t="s">
        <v>9642</v>
      </c>
      <c r="B1313" s="89">
        <v>1000</v>
      </c>
      <c r="C1313" s="89" t="s">
        <v>361</v>
      </c>
      <c r="D1313" s="89" t="s">
        <v>7963</v>
      </c>
      <c r="E1313" s="89" t="s">
        <v>19285</v>
      </c>
      <c r="F1313" s="93" t="s">
        <v>369</v>
      </c>
      <c r="G1313" s="93" t="s">
        <v>369</v>
      </c>
      <c r="H1313" s="93" t="s">
        <v>369</v>
      </c>
    </row>
    <row r="1314" spans="1:8">
      <c r="A1314" s="89" t="s">
        <v>9643</v>
      </c>
      <c r="B1314" s="89">
        <v>500</v>
      </c>
      <c r="C1314" s="89" t="s">
        <v>564</v>
      </c>
      <c r="D1314" s="89" t="s">
        <v>7963</v>
      </c>
      <c r="E1314" s="89" t="s">
        <v>19286</v>
      </c>
      <c r="F1314" s="93" t="s">
        <v>369</v>
      </c>
      <c r="G1314" s="93" t="s">
        <v>369</v>
      </c>
      <c r="H1314" s="93" t="s">
        <v>369</v>
      </c>
    </row>
    <row r="1315" spans="1:8">
      <c r="A1315" s="89" t="s">
        <v>2717</v>
      </c>
      <c r="B1315" s="89">
        <v>1000</v>
      </c>
      <c r="C1315" s="89" t="s">
        <v>361</v>
      </c>
      <c r="D1315" s="89" t="s">
        <v>18232</v>
      </c>
      <c r="E1315" s="89" t="s">
        <v>19287</v>
      </c>
      <c r="F1315" s="93" t="s">
        <v>369</v>
      </c>
      <c r="G1315" s="93" t="s">
        <v>369</v>
      </c>
      <c r="H1315" s="93" t="s">
        <v>369</v>
      </c>
    </row>
    <row r="1316" spans="1:8">
      <c r="A1316" s="89" t="s">
        <v>2715</v>
      </c>
      <c r="B1316" s="89">
        <v>300</v>
      </c>
      <c r="C1316" s="89" t="s">
        <v>361</v>
      </c>
      <c r="D1316" s="89" t="s">
        <v>18232</v>
      </c>
      <c r="E1316" s="89" t="s">
        <v>19288</v>
      </c>
      <c r="F1316" s="93" t="s">
        <v>369</v>
      </c>
      <c r="G1316" s="93" t="s">
        <v>369</v>
      </c>
      <c r="H1316" s="93" t="s">
        <v>369</v>
      </c>
    </row>
    <row r="1317" spans="1:8">
      <c r="A1317" s="89" t="s">
        <v>2713</v>
      </c>
      <c r="B1317" s="89">
        <v>2000</v>
      </c>
      <c r="C1317" s="89" t="s">
        <v>361</v>
      </c>
      <c r="D1317" s="89" t="s">
        <v>18232</v>
      </c>
      <c r="E1317" s="89" t="s">
        <v>19289</v>
      </c>
      <c r="F1317" s="93" t="s">
        <v>369</v>
      </c>
      <c r="G1317" s="93" t="s">
        <v>369</v>
      </c>
      <c r="H1317" s="93" t="s">
        <v>369</v>
      </c>
    </row>
    <row r="1318" spans="1:8">
      <c r="A1318" s="89" t="s">
        <v>9645</v>
      </c>
      <c r="B1318" s="89">
        <v>2000</v>
      </c>
      <c r="C1318" s="89" t="s">
        <v>564</v>
      </c>
      <c r="D1318" s="89" t="s">
        <v>7963</v>
      </c>
      <c r="E1318" s="89" t="s">
        <v>19290</v>
      </c>
      <c r="F1318" s="93" t="s">
        <v>369</v>
      </c>
      <c r="G1318" s="93" t="s">
        <v>369</v>
      </c>
      <c r="H1318" s="93" t="s">
        <v>369</v>
      </c>
    </row>
    <row r="1319" spans="1:8">
      <c r="A1319" s="89" t="s">
        <v>9647</v>
      </c>
      <c r="B1319" s="89">
        <v>2000</v>
      </c>
      <c r="C1319" s="89" t="s">
        <v>361</v>
      </c>
      <c r="D1319" s="89" t="s">
        <v>7963</v>
      </c>
      <c r="E1319" s="89" t="s">
        <v>19290</v>
      </c>
      <c r="F1319" s="93" t="s">
        <v>369</v>
      </c>
      <c r="G1319" s="93" t="s">
        <v>369</v>
      </c>
      <c r="H1319" s="93" t="s">
        <v>369</v>
      </c>
    </row>
    <row r="1320" spans="1:8">
      <c r="A1320" s="89" t="s">
        <v>9648</v>
      </c>
      <c r="B1320" s="89">
        <v>2000</v>
      </c>
      <c r="C1320" s="89" t="s">
        <v>361</v>
      </c>
      <c r="D1320" s="89" t="s">
        <v>7963</v>
      </c>
      <c r="E1320" s="89" t="s">
        <v>19290</v>
      </c>
      <c r="F1320" s="93" t="s">
        <v>369</v>
      </c>
      <c r="G1320" s="93" t="s">
        <v>369</v>
      </c>
      <c r="H1320" s="93" t="s">
        <v>369</v>
      </c>
    </row>
    <row r="1321" spans="1:8">
      <c r="A1321" s="89" t="s">
        <v>6324</v>
      </c>
      <c r="B1321" s="89">
        <v>2000</v>
      </c>
      <c r="C1321" s="89" t="s">
        <v>564</v>
      </c>
      <c r="D1321" s="89" t="s">
        <v>5606</v>
      </c>
      <c r="E1321" s="89" t="s">
        <v>19291</v>
      </c>
      <c r="F1321" s="89">
        <v>697861</v>
      </c>
      <c r="G1321" s="89">
        <v>1091352</v>
      </c>
      <c r="H1321" s="89" t="s">
        <v>5934</v>
      </c>
    </row>
    <row r="1322" spans="1:8">
      <c r="A1322" s="89" t="s">
        <v>9650</v>
      </c>
      <c r="B1322" s="89">
        <v>2000</v>
      </c>
      <c r="C1322" s="89" t="s">
        <v>564</v>
      </c>
      <c r="D1322" s="89" t="s">
        <v>7963</v>
      </c>
      <c r="E1322" s="89" t="s">
        <v>19291</v>
      </c>
      <c r="F1322" s="93" t="s">
        <v>369</v>
      </c>
      <c r="G1322" s="93" t="s">
        <v>369</v>
      </c>
      <c r="H1322" s="93" t="s">
        <v>369</v>
      </c>
    </row>
    <row r="1323" spans="1:8">
      <c r="A1323" s="89" t="s">
        <v>9652</v>
      </c>
      <c r="B1323" s="89">
        <v>2000</v>
      </c>
      <c r="C1323" s="89" t="s">
        <v>564</v>
      </c>
      <c r="D1323" s="89" t="s">
        <v>7963</v>
      </c>
      <c r="E1323" s="89" t="s">
        <v>19292</v>
      </c>
      <c r="F1323" s="93" t="s">
        <v>369</v>
      </c>
      <c r="G1323" s="93" t="s">
        <v>369</v>
      </c>
      <c r="H1323" s="93" t="s">
        <v>369</v>
      </c>
    </row>
    <row r="1324" spans="1:8">
      <c r="A1324" s="89" t="s">
        <v>9654</v>
      </c>
      <c r="B1324" s="89">
        <v>2000</v>
      </c>
      <c r="C1324" s="89" t="s">
        <v>564</v>
      </c>
      <c r="D1324" s="89" t="s">
        <v>7963</v>
      </c>
      <c r="E1324" s="89" t="s">
        <v>19293</v>
      </c>
      <c r="F1324" s="93" t="s">
        <v>369</v>
      </c>
      <c r="G1324" s="93" t="s">
        <v>369</v>
      </c>
      <c r="H1324" s="93" t="s">
        <v>369</v>
      </c>
    </row>
    <row r="1325" spans="1:8">
      <c r="A1325" s="89" t="s">
        <v>9656</v>
      </c>
      <c r="B1325" s="89">
        <v>2000</v>
      </c>
      <c r="C1325" s="89" t="s">
        <v>564</v>
      </c>
      <c r="D1325" s="89" t="s">
        <v>7963</v>
      </c>
      <c r="E1325" s="89" t="s">
        <v>19293</v>
      </c>
      <c r="F1325" s="93" t="s">
        <v>369</v>
      </c>
      <c r="G1325" s="93" t="s">
        <v>369</v>
      </c>
      <c r="H1325" s="93" t="s">
        <v>369</v>
      </c>
    </row>
    <row r="1326" spans="1:8">
      <c r="A1326" s="89" t="s">
        <v>2711</v>
      </c>
      <c r="B1326" s="89">
        <v>1000</v>
      </c>
      <c r="C1326" s="89" t="s">
        <v>564</v>
      </c>
      <c r="D1326" s="89" t="s">
        <v>18232</v>
      </c>
      <c r="E1326" s="89" t="s">
        <v>19294</v>
      </c>
      <c r="F1326" s="89">
        <v>214637</v>
      </c>
      <c r="G1326" s="89">
        <v>1091352</v>
      </c>
      <c r="H1326" s="89">
        <v>0</v>
      </c>
    </row>
    <row r="1327" spans="1:8">
      <c r="A1327" s="89" t="s">
        <v>9659</v>
      </c>
      <c r="B1327" s="89">
        <v>1000</v>
      </c>
      <c r="C1327" s="89" t="s">
        <v>564</v>
      </c>
      <c r="D1327" s="89" t="s">
        <v>7963</v>
      </c>
      <c r="E1327" s="89" t="s">
        <v>19295</v>
      </c>
      <c r="F1327" s="93" t="s">
        <v>369</v>
      </c>
      <c r="G1327" s="93" t="s">
        <v>369</v>
      </c>
      <c r="H1327" s="93" t="s">
        <v>369</v>
      </c>
    </row>
    <row r="1328" spans="1:8">
      <c r="A1328" s="89" t="s">
        <v>9661</v>
      </c>
      <c r="B1328" s="89">
        <v>500</v>
      </c>
      <c r="C1328" s="89" t="s">
        <v>564</v>
      </c>
      <c r="D1328" s="89" t="s">
        <v>7963</v>
      </c>
      <c r="E1328" s="89" t="s">
        <v>19296</v>
      </c>
      <c r="F1328" s="93" t="s">
        <v>369</v>
      </c>
      <c r="G1328" s="93" t="s">
        <v>369</v>
      </c>
      <c r="H1328" s="93" t="s">
        <v>369</v>
      </c>
    </row>
    <row r="1329" spans="1:8">
      <c r="A1329" s="89" t="s">
        <v>9663</v>
      </c>
      <c r="B1329" s="89">
        <v>500</v>
      </c>
      <c r="C1329" s="89" t="s">
        <v>564</v>
      </c>
      <c r="D1329" s="89" t="s">
        <v>7963</v>
      </c>
      <c r="E1329" s="89" t="s">
        <v>19296</v>
      </c>
      <c r="F1329" s="93" t="s">
        <v>369</v>
      </c>
      <c r="G1329" s="93" t="s">
        <v>369</v>
      </c>
      <c r="H1329" s="93" t="s">
        <v>369</v>
      </c>
    </row>
    <row r="1330" spans="1:8">
      <c r="A1330" s="89" t="s">
        <v>9665</v>
      </c>
      <c r="B1330" s="89">
        <v>1000</v>
      </c>
      <c r="C1330" s="89" t="s">
        <v>564</v>
      </c>
      <c r="D1330" s="89" t="s">
        <v>7974</v>
      </c>
      <c r="E1330" s="89" t="s">
        <v>19297</v>
      </c>
      <c r="F1330" s="93" t="s">
        <v>369</v>
      </c>
      <c r="G1330" s="93" t="s">
        <v>369</v>
      </c>
      <c r="H1330" s="93" t="s">
        <v>369</v>
      </c>
    </row>
    <row r="1331" spans="1:8">
      <c r="A1331" s="89" t="s">
        <v>9666</v>
      </c>
      <c r="B1331" s="89">
        <v>1000</v>
      </c>
      <c r="C1331" s="89" t="s">
        <v>564</v>
      </c>
      <c r="D1331" s="89" t="s">
        <v>7974</v>
      </c>
      <c r="E1331" s="89" t="s">
        <v>19297</v>
      </c>
      <c r="F1331" s="93" t="s">
        <v>369</v>
      </c>
      <c r="G1331" s="93" t="s">
        <v>369</v>
      </c>
      <c r="H1331" s="93" t="s">
        <v>369</v>
      </c>
    </row>
    <row r="1332" spans="1:8">
      <c r="A1332" s="89" t="s">
        <v>9667</v>
      </c>
      <c r="B1332" s="89">
        <v>1000</v>
      </c>
      <c r="C1332" s="89" t="s">
        <v>564</v>
      </c>
      <c r="D1332" s="89" t="s">
        <v>7974</v>
      </c>
      <c r="E1332" s="89" t="s">
        <v>19297</v>
      </c>
      <c r="F1332" s="93" t="s">
        <v>369</v>
      </c>
      <c r="G1332" s="93" t="s">
        <v>369</v>
      </c>
      <c r="H1332" s="93" t="s">
        <v>369</v>
      </c>
    </row>
    <row r="1333" spans="1:8">
      <c r="A1333" s="89" t="s">
        <v>9668</v>
      </c>
      <c r="B1333" s="89">
        <v>1000</v>
      </c>
      <c r="C1333" s="89" t="s">
        <v>564</v>
      </c>
      <c r="D1333" s="89" t="s">
        <v>7974</v>
      </c>
      <c r="E1333" s="89" t="s">
        <v>19297</v>
      </c>
      <c r="F1333" s="93" t="s">
        <v>369</v>
      </c>
      <c r="G1333" s="93" t="s">
        <v>369</v>
      </c>
      <c r="H1333" s="93" t="s">
        <v>369</v>
      </c>
    </row>
    <row r="1334" spans="1:8">
      <c r="A1334" s="89" t="s">
        <v>9669</v>
      </c>
      <c r="B1334" s="89">
        <v>1000</v>
      </c>
      <c r="C1334" s="89" t="s">
        <v>564</v>
      </c>
      <c r="D1334" s="89" t="s">
        <v>7974</v>
      </c>
      <c r="E1334" s="89" t="s">
        <v>19297</v>
      </c>
      <c r="F1334" s="93" t="s">
        <v>369</v>
      </c>
      <c r="G1334" s="93" t="s">
        <v>369</v>
      </c>
      <c r="H1334" s="93" t="s">
        <v>369</v>
      </c>
    </row>
    <row r="1335" spans="1:8">
      <c r="A1335" s="89" t="s">
        <v>9670</v>
      </c>
      <c r="B1335" s="89">
        <v>1000</v>
      </c>
      <c r="C1335" s="89" t="s">
        <v>564</v>
      </c>
      <c r="D1335" s="89" t="s">
        <v>7974</v>
      </c>
      <c r="E1335" s="89" t="s">
        <v>19298</v>
      </c>
      <c r="F1335" s="93" t="s">
        <v>369</v>
      </c>
      <c r="G1335" s="93" t="s">
        <v>369</v>
      </c>
      <c r="H1335" s="93" t="s">
        <v>369</v>
      </c>
    </row>
    <row r="1336" spans="1:8">
      <c r="A1336" s="89" t="s">
        <v>9671</v>
      </c>
      <c r="B1336" s="89">
        <v>1000</v>
      </c>
      <c r="C1336" s="89" t="s">
        <v>361</v>
      </c>
      <c r="D1336" s="89" t="s">
        <v>7963</v>
      </c>
      <c r="E1336" s="89" t="s">
        <v>19298</v>
      </c>
      <c r="F1336" s="93" t="s">
        <v>369</v>
      </c>
      <c r="G1336" s="93" t="s">
        <v>369</v>
      </c>
      <c r="H1336" s="93" t="s">
        <v>369</v>
      </c>
    </row>
    <row r="1337" spans="1:8">
      <c r="A1337" s="99" t="s">
        <v>9672</v>
      </c>
      <c r="B1337" s="89">
        <v>1000</v>
      </c>
      <c r="C1337" s="89" t="s">
        <v>564</v>
      </c>
      <c r="D1337" s="89" t="s">
        <v>7974</v>
      </c>
      <c r="E1337" s="89" t="s">
        <v>19298</v>
      </c>
      <c r="F1337" s="93" t="s">
        <v>369</v>
      </c>
      <c r="G1337" s="93" t="s">
        <v>369</v>
      </c>
      <c r="H1337" s="93" t="s">
        <v>369</v>
      </c>
    </row>
    <row r="1338" spans="1:8">
      <c r="A1338" s="89" t="s">
        <v>9673</v>
      </c>
      <c r="B1338" s="89">
        <v>1000</v>
      </c>
      <c r="C1338" s="89" t="s">
        <v>564</v>
      </c>
      <c r="D1338" s="89" t="s">
        <v>7974</v>
      </c>
      <c r="E1338" s="89" t="s">
        <v>19298</v>
      </c>
      <c r="F1338" s="93" t="s">
        <v>369</v>
      </c>
      <c r="G1338" s="93" t="s">
        <v>369</v>
      </c>
      <c r="H1338" s="93" t="s">
        <v>369</v>
      </c>
    </row>
    <row r="1339" spans="1:8">
      <c r="A1339" s="89" t="s">
        <v>9674</v>
      </c>
      <c r="B1339" s="89">
        <v>1000</v>
      </c>
      <c r="C1339" s="89" t="s">
        <v>564</v>
      </c>
      <c r="D1339" s="89" t="s">
        <v>7974</v>
      </c>
      <c r="E1339" s="89" t="s">
        <v>19298</v>
      </c>
      <c r="F1339" s="93" t="s">
        <v>369</v>
      </c>
      <c r="G1339" s="93" t="s">
        <v>369</v>
      </c>
      <c r="H1339" s="93" t="s">
        <v>369</v>
      </c>
    </row>
    <row r="1340" spans="1:8">
      <c r="A1340" s="89" t="s">
        <v>9675</v>
      </c>
      <c r="B1340" s="89">
        <v>1000</v>
      </c>
      <c r="C1340" s="89" t="s">
        <v>564</v>
      </c>
      <c r="D1340" s="89" t="s">
        <v>7974</v>
      </c>
      <c r="E1340" s="89" t="s">
        <v>19298</v>
      </c>
      <c r="F1340" s="93" t="s">
        <v>369</v>
      </c>
      <c r="G1340" s="93" t="s">
        <v>369</v>
      </c>
      <c r="H1340" s="93" t="s">
        <v>369</v>
      </c>
    </row>
    <row r="1341" spans="1:8">
      <c r="A1341" s="89" t="s">
        <v>2710</v>
      </c>
      <c r="B1341" s="89">
        <v>1000</v>
      </c>
      <c r="C1341" s="89" t="s">
        <v>361</v>
      </c>
      <c r="D1341" s="89" t="s">
        <v>18232</v>
      </c>
      <c r="E1341" s="89" t="s">
        <v>19298</v>
      </c>
      <c r="F1341" s="93" t="s">
        <v>369</v>
      </c>
      <c r="G1341" s="93" t="s">
        <v>369</v>
      </c>
      <c r="H1341" s="93" t="s">
        <v>369</v>
      </c>
    </row>
    <row r="1342" spans="1:8">
      <c r="A1342" s="89" t="s">
        <v>9676</v>
      </c>
      <c r="B1342" s="89">
        <v>500</v>
      </c>
      <c r="C1342" s="89" t="s">
        <v>564</v>
      </c>
      <c r="D1342" s="89" t="s">
        <v>7974</v>
      </c>
      <c r="E1342" s="89" t="s">
        <v>19298</v>
      </c>
      <c r="F1342" s="93" t="s">
        <v>369</v>
      </c>
      <c r="G1342" s="93" t="s">
        <v>369</v>
      </c>
      <c r="H1342" s="93" t="s">
        <v>369</v>
      </c>
    </row>
    <row r="1343" spans="1:8">
      <c r="A1343" s="89" t="s">
        <v>9677</v>
      </c>
      <c r="B1343" s="89">
        <v>500</v>
      </c>
      <c r="C1343" s="89" t="s">
        <v>564</v>
      </c>
      <c r="D1343" s="89" t="s">
        <v>7974</v>
      </c>
      <c r="E1343" s="89" t="s">
        <v>19298</v>
      </c>
      <c r="F1343" s="93" t="s">
        <v>369</v>
      </c>
      <c r="G1343" s="93" t="s">
        <v>369</v>
      </c>
      <c r="H1343" s="93" t="s">
        <v>369</v>
      </c>
    </row>
    <row r="1344" spans="1:8">
      <c r="A1344" s="89" t="s">
        <v>9678</v>
      </c>
      <c r="B1344" s="89">
        <v>500</v>
      </c>
      <c r="C1344" s="89" t="s">
        <v>564</v>
      </c>
      <c r="D1344" s="89" t="s">
        <v>7974</v>
      </c>
      <c r="E1344" s="89" t="s">
        <v>19298</v>
      </c>
      <c r="F1344" s="93" t="s">
        <v>369</v>
      </c>
      <c r="G1344" s="93" t="s">
        <v>369</v>
      </c>
      <c r="H1344" s="93" t="s">
        <v>369</v>
      </c>
    </row>
    <row r="1345" spans="1:8">
      <c r="A1345" s="89" t="s">
        <v>9679</v>
      </c>
      <c r="B1345" s="89">
        <v>500</v>
      </c>
      <c r="C1345" s="89" t="s">
        <v>564</v>
      </c>
      <c r="D1345" s="89" t="s">
        <v>7974</v>
      </c>
      <c r="E1345" s="89" t="s">
        <v>19298</v>
      </c>
      <c r="F1345" s="93" t="s">
        <v>369</v>
      </c>
      <c r="G1345" s="93" t="s">
        <v>369</v>
      </c>
      <c r="H1345" s="93" t="s">
        <v>369</v>
      </c>
    </row>
    <row r="1346" spans="1:8">
      <c r="A1346" s="89" t="s">
        <v>9680</v>
      </c>
      <c r="B1346" s="89">
        <v>500</v>
      </c>
      <c r="C1346" s="89" t="s">
        <v>564</v>
      </c>
      <c r="D1346" s="89" t="s">
        <v>7974</v>
      </c>
      <c r="E1346" s="89" t="s">
        <v>19298</v>
      </c>
      <c r="F1346" s="93" t="s">
        <v>369</v>
      </c>
      <c r="G1346" s="93" t="s">
        <v>369</v>
      </c>
      <c r="H1346" s="93" t="s">
        <v>369</v>
      </c>
    </row>
    <row r="1347" spans="1:8">
      <c r="A1347" s="89" t="s">
        <v>9681</v>
      </c>
      <c r="B1347" s="89">
        <v>500</v>
      </c>
      <c r="C1347" s="89" t="s">
        <v>564</v>
      </c>
      <c r="D1347" s="89" t="s">
        <v>7974</v>
      </c>
      <c r="E1347" s="89" t="s">
        <v>19298</v>
      </c>
      <c r="F1347" s="93" t="s">
        <v>369</v>
      </c>
      <c r="G1347" s="93" t="s">
        <v>369</v>
      </c>
      <c r="H1347" s="93" t="s">
        <v>369</v>
      </c>
    </row>
    <row r="1348" spans="1:8">
      <c r="A1348" s="89" t="s">
        <v>9682</v>
      </c>
      <c r="B1348" s="89">
        <v>500</v>
      </c>
      <c r="C1348" s="89" t="s">
        <v>564</v>
      </c>
      <c r="D1348" s="89" t="s">
        <v>7974</v>
      </c>
      <c r="E1348" s="89" t="s">
        <v>19298</v>
      </c>
      <c r="F1348" s="93" t="s">
        <v>369</v>
      </c>
      <c r="G1348" s="93" t="s">
        <v>369</v>
      </c>
      <c r="H1348" s="93" t="s">
        <v>369</v>
      </c>
    </row>
    <row r="1349" spans="1:8">
      <c r="A1349" s="89" t="s">
        <v>9683</v>
      </c>
      <c r="B1349" s="89">
        <v>500</v>
      </c>
      <c r="C1349" s="89" t="s">
        <v>564</v>
      </c>
      <c r="D1349" s="89" t="s">
        <v>7974</v>
      </c>
      <c r="E1349" s="89" t="s">
        <v>19298</v>
      </c>
      <c r="F1349" s="93" t="s">
        <v>369</v>
      </c>
      <c r="G1349" s="93" t="s">
        <v>369</v>
      </c>
      <c r="H1349" s="93" t="s">
        <v>369</v>
      </c>
    </row>
    <row r="1350" spans="1:8">
      <c r="A1350" s="89" t="s">
        <v>9684</v>
      </c>
      <c r="B1350" s="89">
        <v>500</v>
      </c>
      <c r="C1350" s="89" t="s">
        <v>564</v>
      </c>
      <c r="D1350" s="89" t="s">
        <v>7974</v>
      </c>
      <c r="E1350" s="89" t="s">
        <v>19298</v>
      </c>
      <c r="F1350" s="93" t="s">
        <v>369</v>
      </c>
      <c r="G1350" s="93" t="s">
        <v>369</v>
      </c>
      <c r="H1350" s="93" t="s">
        <v>369</v>
      </c>
    </row>
    <row r="1351" spans="1:8">
      <c r="A1351" s="89" t="s">
        <v>9685</v>
      </c>
      <c r="B1351" s="89">
        <v>500</v>
      </c>
      <c r="C1351" s="89" t="s">
        <v>564</v>
      </c>
      <c r="D1351" s="89" t="s">
        <v>7974</v>
      </c>
      <c r="E1351" s="89" t="s">
        <v>19298</v>
      </c>
      <c r="F1351" s="93" t="s">
        <v>369</v>
      </c>
      <c r="G1351" s="93" t="s">
        <v>369</v>
      </c>
      <c r="H1351" s="93" t="s">
        <v>369</v>
      </c>
    </row>
    <row r="1352" spans="1:8">
      <c r="A1352" s="89" t="s">
        <v>9686</v>
      </c>
      <c r="B1352" s="89">
        <v>500</v>
      </c>
      <c r="C1352" s="89" t="s">
        <v>564</v>
      </c>
      <c r="D1352" s="89" t="s">
        <v>7974</v>
      </c>
      <c r="E1352" s="89" t="s">
        <v>19298</v>
      </c>
      <c r="F1352" s="93" t="s">
        <v>369</v>
      </c>
      <c r="G1352" s="93" t="s">
        <v>369</v>
      </c>
      <c r="H1352" s="93" t="s">
        <v>369</v>
      </c>
    </row>
    <row r="1353" spans="1:8">
      <c r="A1353" s="89" t="s">
        <v>9687</v>
      </c>
      <c r="B1353" s="89">
        <v>500</v>
      </c>
      <c r="C1353" s="89" t="s">
        <v>564</v>
      </c>
      <c r="D1353" s="89" t="s">
        <v>7974</v>
      </c>
      <c r="E1353" s="89" t="s">
        <v>19298</v>
      </c>
      <c r="F1353" s="93" t="s">
        <v>369</v>
      </c>
      <c r="G1353" s="93" t="s">
        <v>369</v>
      </c>
      <c r="H1353" s="93" t="s">
        <v>369</v>
      </c>
    </row>
    <row r="1354" spans="1:8">
      <c r="A1354" s="89" t="s">
        <v>9688</v>
      </c>
      <c r="B1354" s="89">
        <v>1000</v>
      </c>
      <c r="C1354" s="89" t="s">
        <v>361</v>
      </c>
      <c r="D1354" s="89" t="s">
        <v>7963</v>
      </c>
      <c r="E1354" s="89" t="s">
        <v>19299</v>
      </c>
      <c r="F1354" s="93" t="s">
        <v>369</v>
      </c>
      <c r="G1354" s="93" t="s">
        <v>369</v>
      </c>
      <c r="H1354" s="93" t="s">
        <v>369</v>
      </c>
    </row>
    <row r="1355" spans="1:8">
      <c r="A1355" s="89" t="s">
        <v>9689</v>
      </c>
      <c r="B1355" s="89">
        <v>1000</v>
      </c>
      <c r="C1355" s="89" t="s">
        <v>361</v>
      </c>
      <c r="D1355" s="89" t="s">
        <v>7963</v>
      </c>
      <c r="E1355" s="89" t="s">
        <v>19299</v>
      </c>
      <c r="F1355" s="93" t="s">
        <v>369</v>
      </c>
      <c r="G1355" s="93" t="s">
        <v>369</v>
      </c>
      <c r="H1355" s="93" t="s">
        <v>369</v>
      </c>
    </row>
    <row r="1356" spans="1:8">
      <c r="A1356" s="89" t="s">
        <v>9690</v>
      </c>
      <c r="B1356" s="89">
        <v>1000</v>
      </c>
      <c r="C1356" s="89" t="s">
        <v>361</v>
      </c>
      <c r="D1356" s="89" t="s">
        <v>7963</v>
      </c>
      <c r="E1356" s="89" t="s">
        <v>19299</v>
      </c>
      <c r="F1356" s="93" t="s">
        <v>369</v>
      </c>
      <c r="G1356" s="93" t="s">
        <v>369</v>
      </c>
      <c r="H1356" s="93" t="s">
        <v>369</v>
      </c>
    </row>
    <row r="1357" spans="1:8">
      <c r="A1357" s="89" t="s">
        <v>4227</v>
      </c>
      <c r="B1357" s="89">
        <v>500</v>
      </c>
      <c r="C1357" s="89" t="s">
        <v>564</v>
      </c>
      <c r="D1357" s="89" t="s">
        <v>18232</v>
      </c>
      <c r="E1357" s="89" t="s">
        <v>19300</v>
      </c>
      <c r="F1357" s="89">
        <v>993929</v>
      </c>
      <c r="G1357" s="89">
        <v>815282</v>
      </c>
      <c r="H1357" s="89">
        <v>0</v>
      </c>
    </row>
    <row r="1358" spans="1:8">
      <c r="A1358" s="89" t="s">
        <v>4325</v>
      </c>
      <c r="B1358" s="89">
        <v>1000</v>
      </c>
      <c r="C1358" s="89" t="s">
        <v>564</v>
      </c>
      <c r="D1358" s="89" t="s">
        <v>18232</v>
      </c>
      <c r="E1358" s="89" t="s">
        <v>19301</v>
      </c>
      <c r="F1358" s="89">
        <v>698422</v>
      </c>
      <c r="G1358" s="89">
        <v>296783</v>
      </c>
      <c r="H1358" s="89">
        <v>0</v>
      </c>
    </row>
    <row r="1359" spans="1:8">
      <c r="A1359" s="89" t="s">
        <v>9693</v>
      </c>
      <c r="B1359" s="89">
        <v>2000</v>
      </c>
      <c r="C1359" s="89" t="s">
        <v>564</v>
      </c>
      <c r="D1359" s="89" t="s">
        <v>7963</v>
      </c>
      <c r="E1359" s="89" t="s">
        <v>19302</v>
      </c>
      <c r="F1359" s="93" t="s">
        <v>369</v>
      </c>
      <c r="G1359" s="93" t="s">
        <v>369</v>
      </c>
      <c r="H1359" s="93" t="s">
        <v>369</v>
      </c>
    </row>
    <row r="1360" spans="1:8">
      <c r="A1360" s="89" t="s">
        <v>2745</v>
      </c>
      <c r="B1360" s="89">
        <v>500</v>
      </c>
      <c r="C1360" s="89" t="s">
        <v>361</v>
      </c>
      <c r="D1360" s="89" t="s">
        <v>18232</v>
      </c>
      <c r="E1360" s="89" t="s">
        <v>19303</v>
      </c>
      <c r="F1360" s="93" t="s">
        <v>369</v>
      </c>
      <c r="G1360" s="93" t="s">
        <v>369</v>
      </c>
      <c r="H1360" s="93" t="s">
        <v>369</v>
      </c>
    </row>
    <row r="1361" spans="1:8">
      <c r="A1361" s="89" t="s">
        <v>9695</v>
      </c>
      <c r="B1361" s="89">
        <v>2000</v>
      </c>
      <c r="C1361" s="89" t="s">
        <v>564</v>
      </c>
      <c r="D1361" s="89" t="s">
        <v>7963</v>
      </c>
      <c r="E1361" s="89" t="s">
        <v>19302</v>
      </c>
      <c r="F1361" s="93" t="s">
        <v>369</v>
      </c>
      <c r="G1361" s="93" t="s">
        <v>369</v>
      </c>
      <c r="H1361" s="93" t="s">
        <v>369</v>
      </c>
    </row>
    <row r="1362" spans="1:8">
      <c r="A1362" s="89" t="s">
        <v>9697</v>
      </c>
      <c r="B1362" s="89">
        <v>2000</v>
      </c>
      <c r="C1362" s="89" t="s">
        <v>361</v>
      </c>
      <c r="D1362" s="89" t="s">
        <v>7963</v>
      </c>
      <c r="E1362" s="89" t="s">
        <v>19302</v>
      </c>
      <c r="F1362" s="93" t="s">
        <v>369</v>
      </c>
      <c r="G1362" s="93" t="s">
        <v>369</v>
      </c>
      <c r="H1362" s="93" t="s">
        <v>369</v>
      </c>
    </row>
    <row r="1363" spans="1:8">
      <c r="A1363" s="89" t="s">
        <v>2708</v>
      </c>
      <c r="B1363" s="89">
        <v>100</v>
      </c>
      <c r="C1363" s="89" t="s">
        <v>361</v>
      </c>
      <c r="D1363" s="89" t="s">
        <v>18232</v>
      </c>
      <c r="E1363" s="89" t="s">
        <v>19304</v>
      </c>
      <c r="F1363" s="93" t="s">
        <v>369</v>
      </c>
      <c r="G1363" s="93" t="s">
        <v>369</v>
      </c>
      <c r="H1363" s="93" t="s">
        <v>369</v>
      </c>
    </row>
    <row r="1364" spans="1:8">
      <c r="A1364" s="89" t="s">
        <v>2706</v>
      </c>
      <c r="B1364" s="89">
        <v>1000</v>
      </c>
      <c r="C1364" s="89" t="s">
        <v>361</v>
      </c>
      <c r="D1364" s="89" t="s">
        <v>18232</v>
      </c>
      <c r="E1364" s="89" t="s">
        <v>19305</v>
      </c>
      <c r="F1364" s="93" t="s">
        <v>369</v>
      </c>
      <c r="G1364" s="93" t="s">
        <v>369</v>
      </c>
      <c r="H1364" s="93" t="s">
        <v>369</v>
      </c>
    </row>
    <row r="1365" spans="1:8">
      <c r="A1365" s="89" t="s">
        <v>9698</v>
      </c>
      <c r="B1365" s="89">
        <v>1500</v>
      </c>
      <c r="C1365" s="89" t="s">
        <v>564</v>
      </c>
      <c r="D1365" s="89" t="s">
        <v>7963</v>
      </c>
      <c r="E1365" s="89" t="s">
        <v>19306</v>
      </c>
      <c r="F1365" s="93" t="s">
        <v>369</v>
      </c>
      <c r="G1365" s="93" t="s">
        <v>369</v>
      </c>
      <c r="H1365" s="93" t="s">
        <v>369</v>
      </c>
    </row>
    <row r="1366" spans="1:8">
      <c r="A1366" s="89" t="s">
        <v>9700</v>
      </c>
      <c r="B1366" s="89">
        <v>1500</v>
      </c>
      <c r="C1366" s="89" t="s">
        <v>361</v>
      </c>
      <c r="D1366" s="89" t="s">
        <v>7963</v>
      </c>
      <c r="E1366" s="89" t="s">
        <v>19306</v>
      </c>
      <c r="F1366" s="93" t="s">
        <v>369</v>
      </c>
      <c r="G1366" s="93" t="s">
        <v>369</v>
      </c>
      <c r="H1366" s="93" t="s">
        <v>369</v>
      </c>
    </row>
    <row r="1367" spans="1:8">
      <c r="A1367" s="89" t="s">
        <v>9701</v>
      </c>
      <c r="B1367" s="89">
        <v>6800</v>
      </c>
      <c r="C1367" s="89" t="s">
        <v>564</v>
      </c>
      <c r="D1367" s="89" t="s">
        <v>7963</v>
      </c>
      <c r="E1367" s="89" t="s">
        <v>19307</v>
      </c>
      <c r="F1367" s="93" t="s">
        <v>369</v>
      </c>
      <c r="G1367" s="93" t="s">
        <v>369</v>
      </c>
      <c r="H1367" s="93" t="s">
        <v>369</v>
      </c>
    </row>
    <row r="1368" spans="1:8">
      <c r="A1368" s="89" t="s">
        <v>2704</v>
      </c>
      <c r="B1368" s="89">
        <v>6800</v>
      </c>
      <c r="C1368" s="89" t="s">
        <v>564</v>
      </c>
      <c r="D1368" s="89" t="s">
        <v>18232</v>
      </c>
      <c r="E1368" s="89" t="s">
        <v>19308</v>
      </c>
      <c r="F1368" s="89">
        <v>17617</v>
      </c>
      <c r="G1368" s="89">
        <v>1096497</v>
      </c>
      <c r="H1368" s="89">
        <v>0</v>
      </c>
    </row>
    <row r="1369" spans="1:8">
      <c r="A1369" s="89" t="s">
        <v>2702</v>
      </c>
      <c r="B1369" s="89">
        <v>1000</v>
      </c>
      <c r="C1369" s="89" t="s">
        <v>361</v>
      </c>
      <c r="D1369" s="89" t="s">
        <v>18232</v>
      </c>
      <c r="E1369" s="89" t="s">
        <v>19309</v>
      </c>
      <c r="F1369" s="93" t="s">
        <v>369</v>
      </c>
      <c r="G1369" s="93" t="s">
        <v>369</v>
      </c>
      <c r="H1369" s="93" t="s">
        <v>369</v>
      </c>
    </row>
    <row r="1370" spans="1:8">
      <c r="A1370" s="89" t="s">
        <v>9704</v>
      </c>
      <c r="B1370" s="89">
        <v>1000</v>
      </c>
      <c r="C1370" s="89" t="s">
        <v>361</v>
      </c>
      <c r="D1370" s="89" t="s">
        <v>7963</v>
      </c>
      <c r="E1370" s="89" t="s">
        <v>19309</v>
      </c>
      <c r="F1370" s="93" t="s">
        <v>369</v>
      </c>
      <c r="G1370" s="93" t="s">
        <v>369</v>
      </c>
      <c r="H1370" s="93" t="s">
        <v>369</v>
      </c>
    </row>
    <row r="1371" spans="1:8">
      <c r="A1371" s="89" t="s">
        <v>9705</v>
      </c>
      <c r="B1371" s="89">
        <v>1000</v>
      </c>
      <c r="C1371" s="89" t="s">
        <v>361</v>
      </c>
      <c r="D1371" s="89" t="s">
        <v>7963</v>
      </c>
      <c r="E1371" s="89" t="s">
        <v>19310</v>
      </c>
      <c r="F1371" s="93" t="s">
        <v>369</v>
      </c>
      <c r="G1371" s="93" t="s">
        <v>369</v>
      </c>
      <c r="H1371" s="93" t="s">
        <v>369</v>
      </c>
    </row>
    <row r="1372" spans="1:8">
      <c r="A1372" s="89" t="s">
        <v>2700</v>
      </c>
      <c r="B1372" s="89">
        <v>3000</v>
      </c>
      <c r="C1372" s="89" t="s">
        <v>564</v>
      </c>
      <c r="D1372" s="89" t="s">
        <v>18232</v>
      </c>
      <c r="E1372" s="89" t="s">
        <v>19311</v>
      </c>
      <c r="F1372" s="89">
        <v>889096</v>
      </c>
      <c r="G1372" s="89">
        <v>1096497</v>
      </c>
      <c r="H1372" s="89">
        <v>0</v>
      </c>
    </row>
    <row r="1373" spans="1:8">
      <c r="A1373" s="89" t="s">
        <v>9707</v>
      </c>
      <c r="B1373" s="89">
        <v>3000</v>
      </c>
      <c r="C1373" s="89" t="s">
        <v>564</v>
      </c>
      <c r="D1373" s="89" t="s">
        <v>7963</v>
      </c>
      <c r="E1373" s="89" t="s">
        <v>19311</v>
      </c>
      <c r="F1373" s="93" t="s">
        <v>369</v>
      </c>
      <c r="G1373" s="93" t="s">
        <v>369</v>
      </c>
      <c r="H1373" s="93" t="s">
        <v>369</v>
      </c>
    </row>
    <row r="1374" spans="1:8">
      <c r="A1374" s="89" t="s">
        <v>2697</v>
      </c>
      <c r="B1374" s="89">
        <v>1500</v>
      </c>
      <c r="C1374" s="89" t="s">
        <v>564</v>
      </c>
      <c r="D1374" s="89" t="s">
        <v>18232</v>
      </c>
      <c r="E1374" s="89" t="s">
        <v>19312</v>
      </c>
      <c r="F1374" s="89">
        <v>689999</v>
      </c>
      <c r="G1374" s="89">
        <v>296783</v>
      </c>
      <c r="H1374" s="89">
        <v>0</v>
      </c>
    </row>
    <row r="1375" spans="1:8">
      <c r="A1375" s="89" t="s">
        <v>2695</v>
      </c>
      <c r="B1375" s="89">
        <v>500</v>
      </c>
      <c r="C1375" s="89" t="s">
        <v>361</v>
      </c>
      <c r="D1375" s="89" t="s">
        <v>18232</v>
      </c>
      <c r="E1375" s="89" t="s">
        <v>19313</v>
      </c>
      <c r="F1375" s="93" t="s">
        <v>369</v>
      </c>
      <c r="G1375" s="93" t="s">
        <v>369</v>
      </c>
      <c r="H1375" s="93" t="s">
        <v>369</v>
      </c>
    </row>
    <row r="1376" spans="1:8">
      <c r="A1376" s="89" t="s">
        <v>2693</v>
      </c>
      <c r="B1376" s="89">
        <v>500</v>
      </c>
      <c r="C1376" s="89" t="s">
        <v>361</v>
      </c>
      <c r="D1376" s="89" t="s">
        <v>18232</v>
      </c>
      <c r="E1376" s="89" t="s">
        <v>19314</v>
      </c>
      <c r="F1376" s="93" t="s">
        <v>369</v>
      </c>
      <c r="G1376" s="93" t="s">
        <v>369</v>
      </c>
      <c r="H1376" s="93" t="s">
        <v>369</v>
      </c>
    </row>
    <row r="1377" spans="1:8">
      <c r="A1377" s="89" t="s">
        <v>2691</v>
      </c>
      <c r="B1377" s="89">
        <v>2000</v>
      </c>
      <c r="C1377" s="89" t="s">
        <v>564</v>
      </c>
      <c r="D1377" s="89" t="s">
        <v>18232</v>
      </c>
      <c r="E1377" s="89" t="s">
        <v>19315</v>
      </c>
      <c r="F1377" s="89">
        <v>798</v>
      </c>
      <c r="G1377" s="89">
        <v>6596</v>
      </c>
      <c r="H1377" s="89">
        <v>0</v>
      </c>
    </row>
    <row r="1378" spans="1:8">
      <c r="A1378" s="89" t="s">
        <v>9711</v>
      </c>
      <c r="B1378" s="89">
        <v>500</v>
      </c>
      <c r="C1378" s="89" t="s">
        <v>564</v>
      </c>
      <c r="D1378" s="89" t="s">
        <v>7963</v>
      </c>
      <c r="E1378" s="89" t="s">
        <v>19316</v>
      </c>
      <c r="F1378" s="93" t="s">
        <v>369</v>
      </c>
      <c r="G1378" s="93" t="s">
        <v>369</v>
      </c>
      <c r="H1378" s="93" t="s">
        <v>369</v>
      </c>
    </row>
    <row r="1379" spans="1:8">
      <c r="A1379" s="89" t="s">
        <v>2690</v>
      </c>
      <c r="B1379" s="89">
        <v>2000</v>
      </c>
      <c r="C1379" s="89" t="s">
        <v>361</v>
      </c>
      <c r="D1379" s="89" t="s">
        <v>18232</v>
      </c>
      <c r="E1379" s="89" t="s">
        <v>19317</v>
      </c>
      <c r="F1379" s="93" t="s">
        <v>369</v>
      </c>
      <c r="G1379" s="93" t="s">
        <v>369</v>
      </c>
      <c r="H1379" s="93" t="s">
        <v>369</v>
      </c>
    </row>
    <row r="1380" spans="1:8">
      <c r="A1380" s="89" t="s">
        <v>2688</v>
      </c>
      <c r="B1380" s="89">
        <v>1500</v>
      </c>
      <c r="C1380" s="89" t="s">
        <v>361</v>
      </c>
      <c r="D1380" s="89" t="s">
        <v>18232</v>
      </c>
      <c r="E1380" s="89" t="s">
        <v>19318</v>
      </c>
      <c r="F1380" s="93" t="s">
        <v>369</v>
      </c>
      <c r="G1380" s="93" t="s">
        <v>369</v>
      </c>
      <c r="H1380" s="93" t="s">
        <v>369</v>
      </c>
    </row>
    <row r="1381" spans="1:8">
      <c r="A1381" s="89" t="s">
        <v>9713</v>
      </c>
      <c r="B1381" s="89">
        <v>2000</v>
      </c>
      <c r="C1381" s="89" t="s">
        <v>564</v>
      </c>
      <c r="D1381" s="89" t="s">
        <v>7963</v>
      </c>
      <c r="E1381" s="89" t="s">
        <v>19319</v>
      </c>
      <c r="F1381" s="93" t="s">
        <v>369</v>
      </c>
      <c r="G1381" s="93" t="s">
        <v>369</v>
      </c>
      <c r="H1381" s="93" t="s">
        <v>369</v>
      </c>
    </row>
    <row r="1382" spans="1:8">
      <c r="A1382" s="89" t="s">
        <v>9715</v>
      </c>
      <c r="B1382" s="89">
        <v>1000</v>
      </c>
      <c r="C1382" s="89" t="s">
        <v>564</v>
      </c>
      <c r="D1382" s="89" t="s">
        <v>7963</v>
      </c>
      <c r="E1382" s="89" t="s">
        <v>19320</v>
      </c>
      <c r="F1382" s="93" t="s">
        <v>369</v>
      </c>
      <c r="G1382" s="93" t="s">
        <v>369</v>
      </c>
      <c r="H1382" s="93" t="s">
        <v>369</v>
      </c>
    </row>
    <row r="1383" spans="1:8">
      <c r="A1383" s="89" t="s">
        <v>9717</v>
      </c>
      <c r="B1383" s="89">
        <v>1000</v>
      </c>
      <c r="C1383" s="89" t="s">
        <v>564</v>
      </c>
      <c r="D1383" s="89" t="s">
        <v>7963</v>
      </c>
      <c r="E1383" s="89" t="s">
        <v>19321</v>
      </c>
      <c r="F1383" s="93" t="s">
        <v>369</v>
      </c>
      <c r="G1383" s="93" t="s">
        <v>369</v>
      </c>
      <c r="H1383" s="93" t="s">
        <v>369</v>
      </c>
    </row>
    <row r="1384" spans="1:8">
      <c r="A1384" s="89" t="s">
        <v>9719</v>
      </c>
      <c r="B1384" s="89">
        <v>1000</v>
      </c>
      <c r="C1384" s="89" t="s">
        <v>361</v>
      </c>
      <c r="D1384" s="89" t="s">
        <v>7963</v>
      </c>
      <c r="E1384" s="89" t="s">
        <v>19321</v>
      </c>
      <c r="F1384" s="93" t="s">
        <v>369</v>
      </c>
      <c r="G1384" s="93" t="s">
        <v>369</v>
      </c>
      <c r="H1384" s="93" t="s">
        <v>369</v>
      </c>
    </row>
    <row r="1385" spans="1:8">
      <c r="A1385" s="89" t="s">
        <v>6323</v>
      </c>
      <c r="B1385" s="89">
        <v>500</v>
      </c>
      <c r="C1385" s="89" t="s">
        <v>564</v>
      </c>
      <c r="D1385" s="89" t="s">
        <v>5606</v>
      </c>
      <c r="E1385" s="89" t="s">
        <v>19322</v>
      </c>
      <c r="F1385" s="89">
        <v>1760</v>
      </c>
      <c r="G1385" s="89">
        <v>80729</v>
      </c>
      <c r="H1385" s="89" t="s">
        <v>5939</v>
      </c>
    </row>
    <row r="1386" spans="1:8">
      <c r="A1386" s="89" t="s">
        <v>9721</v>
      </c>
      <c r="B1386" s="89">
        <v>300</v>
      </c>
      <c r="C1386" s="89" t="s">
        <v>564</v>
      </c>
      <c r="D1386" s="89" t="s">
        <v>7963</v>
      </c>
      <c r="E1386" s="89" t="s">
        <v>19322</v>
      </c>
      <c r="F1386" s="93" t="s">
        <v>369</v>
      </c>
      <c r="G1386" s="93" t="s">
        <v>369</v>
      </c>
      <c r="H1386" s="93" t="s">
        <v>369</v>
      </c>
    </row>
    <row r="1387" spans="1:8">
      <c r="A1387" s="89" t="s">
        <v>9723</v>
      </c>
      <c r="B1387" s="89">
        <v>500</v>
      </c>
      <c r="C1387" s="89" t="s">
        <v>361</v>
      </c>
      <c r="D1387" s="89" t="s">
        <v>7963</v>
      </c>
      <c r="E1387" s="89" t="s">
        <v>19323</v>
      </c>
      <c r="F1387" s="93" t="s">
        <v>369</v>
      </c>
      <c r="G1387" s="93" t="s">
        <v>369</v>
      </c>
      <c r="H1387" s="93" t="s">
        <v>369</v>
      </c>
    </row>
    <row r="1388" spans="1:8">
      <c r="A1388" s="89" t="s">
        <v>2687</v>
      </c>
      <c r="B1388" s="89">
        <v>500</v>
      </c>
      <c r="C1388" s="89" t="s">
        <v>361</v>
      </c>
      <c r="D1388" s="89" t="s">
        <v>7991</v>
      </c>
      <c r="E1388" s="89" t="s">
        <v>19324</v>
      </c>
      <c r="F1388" s="93" t="s">
        <v>369</v>
      </c>
      <c r="G1388" s="93" t="s">
        <v>369</v>
      </c>
      <c r="H1388" s="93" t="s">
        <v>369</v>
      </c>
    </row>
    <row r="1389" spans="1:8">
      <c r="A1389" s="89" t="s">
        <v>9724</v>
      </c>
      <c r="B1389" s="89">
        <v>1000</v>
      </c>
      <c r="C1389" s="89" t="s">
        <v>564</v>
      </c>
      <c r="D1389" s="89" t="s">
        <v>7963</v>
      </c>
      <c r="E1389" s="89" t="s">
        <v>19325</v>
      </c>
      <c r="F1389" s="93" t="s">
        <v>369</v>
      </c>
      <c r="G1389" s="93" t="s">
        <v>369</v>
      </c>
      <c r="H1389" s="93" t="s">
        <v>369</v>
      </c>
    </row>
    <row r="1390" spans="1:8">
      <c r="A1390" s="89" t="s">
        <v>2684</v>
      </c>
      <c r="B1390" s="89">
        <v>1000</v>
      </c>
      <c r="C1390" s="89" t="s">
        <v>564</v>
      </c>
      <c r="D1390" s="89" t="s">
        <v>18232</v>
      </c>
      <c r="E1390" s="89" t="s">
        <v>19326</v>
      </c>
      <c r="F1390" s="89">
        <v>3065</v>
      </c>
      <c r="G1390" s="89">
        <v>80729</v>
      </c>
      <c r="H1390" s="89">
        <v>0</v>
      </c>
    </row>
    <row r="1391" spans="1:8">
      <c r="A1391" s="89" t="s">
        <v>6322</v>
      </c>
      <c r="B1391" s="89">
        <v>1000</v>
      </c>
      <c r="C1391" s="89" t="s">
        <v>564</v>
      </c>
      <c r="D1391" s="89" t="s">
        <v>5606</v>
      </c>
      <c r="E1391" s="89" t="s">
        <v>19327</v>
      </c>
      <c r="F1391" s="89">
        <v>798</v>
      </c>
      <c r="G1391" s="89">
        <v>736628</v>
      </c>
      <c r="H1391" s="89" t="s">
        <v>5939</v>
      </c>
    </row>
    <row r="1392" spans="1:8">
      <c r="A1392" s="89" t="s">
        <v>2682</v>
      </c>
      <c r="B1392" s="89">
        <v>1000</v>
      </c>
      <c r="C1392" s="89" t="s">
        <v>564</v>
      </c>
      <c r="D1392" s="89" t="s">
        <v>18232</v>
      </c>
      <c r="E1392" s="89" t="s">
        <v>19328</v>
      </c>
      <c r="F1392" s="89">
        <v>798</v>
      </c>
      <c r="G1392" s="89">
        <v>736628</v>
      </c>
      <c r="H1392" s="89">
        <v>0</v>
      </c>
    </row>
    <row r="1393" spans="1:8">
      <c r="A1393" s="89" t="s">
        <v>9729</v>
      </c>
      <c r="B1393" s="89">
        <v>500</v>
      </c>
      <c r="C1393" s="89" t="s">
        <v>564</v>
      </c>
      <c r="D1393" s="89" t="s">
        <v>7963</v>
      </c>
      <c r="E1393" s="89" t="s">
        <v>19329</v>
      </c>
      <c r="F1393" s="93" t="s">
        <v>369</v>
      </c>
      <c r="G1393" s="93" t="s">
        <v>369</v>
      </c>
      <c r="H1393" s="93" t="s">
        <v>369</v>
      </c>
    </row>
    <row r="1394" spans="1:8">
      <c r="A1394" s="89" t="s">
        <v>9731</v>
      </c>
      <c r="B1394" s="89">
        <v>300</v>
      </c>
      <c r="C1394" s="89" t="s">
        <v>564</v>
      </c>
      <c r="D1394" s="89" t="s">
        <v>7963</v>
      </c>
      <c r="E1394" s="89" t="s">
        <v>19330</v>
      </c>
      <c r="F1394" s="93" t="s">
        <v>369</v>
      </c>
      <c r="G1394" s="93" t="s">
        <v>369</v>
      </c>
      <c r="H1394" s="93" t="s">
        <v>369</v>
      </c>
    </row>
    <row r="1395" spans="1:8">
      <c r="A1395" s="89" t="s">
        <v>9733</v>
      </c>
      <c r="B1395" s="89">
        <v>300</v>
      </c>
      <c r="C1395" s="89" t="s">
        <v>361</v>
      </c>
      <c r="D1395" s="89" t="s">
        <v>7963</v>
      </c>
      <c r="E1395" s="89" t="s">
        <v>19330</v>
      </c>
      <c r="F1395" s="93" t="s">
        <v>369</v>
      </c>
      <c r="G1395" s="93" t="s">
        <v>369</v>
      </c>
      <c r="H1395" s="93" t="s">
        <v>369</v>
      </c>
    </row>
    <row r="1396" spans="1:8">
      <c r="A1396" s="89" t="s">
        <v>2680</v>
      </c>
      <c r="B1396" s="89">
        <v>2000</v>
      </c>
      <c r="C1396" s="89" t="s">
        <v>564</v>
      </c>
      <c r="D1396" s="89" t="s">
        <v>18232</v>
      </c>
      <c r="E1396" s="89" t="s">
        <v>19331</v>
      </c>
      <c r="F1396" s="89">
        <v>17617</v>
      </c>
      <c r="G1396" s="89">
        <v>105886</v>
      </c>
      <c r="H1396" s="89">
        <v>0</v>
      </c>
    </row>
    <row r="1397" spans="1:8">
      <c r="A1397" s="89" t="s">
        <v>4225</v>
      </c>
      <c r="B1397" s="89">
        <v>100</v>
      </c>
      <c r="C1397" s="89" t="s">
        <v>564</v>
      </c>
      <c r="D1397" s="89" t="s">
        <v>18232</v>
      </c>
      <c r="E1397" s="89" t="s">
        <v>19332</v>
      </c>
      <c r="F1397" s="89">
        <v>825186</v>
      </c>
      <c r="G1397" s="89">
        <v>1044005</v>
      </c>
      <c r="H1397" s="89">
        <v>0</v>
      </c>
    </row>
    <row r="1398" spans="1:8">
      <c r="A1398" s="89" t="s">
        <v>9736</v>
      </c>
      <c r="B1398" s="89">
        <v>1000</v>
      </c>
      <c r="C1398" s="89" t="s">
        <v>564</v>
      </c>
      <c r="D1398" s="89" t="s">
        <v>7963</v>
      </c>
      <c r="E1398" s="89" t="s">
        <v>19333</v>
      </c>
      <c r="F1398" s="93" t="s">
        <v>369</v>
      </c>
      <c r="G1398" s="93" t="s">
        <v>369</v>
      </c>
      <c r="H1398" s="93" t="s">
        <v>369</v>
      </c>
    </row>
    <row r="1399" spans="1:8">
      <c r="A1399" s="89" t="s">
        <v>2676</v>
      </c>
      <c r="B1399" s="89">
        <v>1000</v>
      </c>
      <c r="C1399" s="89" t="s">
        <v>564</v>
      </c>
      <c r="D1399" s="89" t="s">
        <v>18232</v>
      </c>
      <c r="E1399" s="89" t="s">
        <v>19334</v>
      </c>
      <c r="F1399" s="89">
        <v>17617</v>
      </c>
      <c r="G1399" s="89">
        <v>736628</v>
      </c>
      <c r="H1399" s="89">
        <v>0</v>
      </c>
    </row>
    <row r="1400" spans="1:8">
      <c r="A1400" s="89" t="s">
        <v>9739</v>
      </c>
      <c r="B1400" s="89">
        <v>1000</v>
      </c>
      <c r="C1400" s="89" t="s">
        <v>564</v>
      </c>
      <c r="D1400" s="89" t="s">
        <v>7963</v>
      </c>
      <c r="E1400" s="89" t="s">
        <v>19334</v>
      </c>
      <c r="F1400" s="93" t="s">
        <v>369</v>
      </c>
      <c r="G1400" s="93" t="s">
        <v>369</v>
      </c>
      <c r="H1400" s="93" t="s">
        <v>369</v>
      </c>
    </row>
    <row r="1401" spans="1:8">
      <c r="A1401" s="89" t="s">
        <v>2675</v>
      </c>
      <c r="B1401" s="89">
        <v>1000</v>
      </c>
      <c r="C1401" s="89" t="s">
        <v>361</v>
      </c>
      <c r="D1401" s="89" t="s">
        <v>18232</v>
      </c>
      <c r="E1401" s="89" t="s">
        <v>19335</v>
      </c>
      <c r="F1401" s="93" t="s">
        <v>369</v>
      </c>
      <c r="G1401" s="93" t="s">
        <v>369</v>
      </c>
      <c r="H1401" s="93" t="s">
        <v>369</v>
      </c>
    </row>
    <row r="1402" spans="1:8">
      <c r="A1402" s="89" t="s">
        <v>2673</v>
      </c>
      <c r="B1402" s="89">
        <v>500</v>
      </c>
      <c r="C1402" s="89" t="s">
        <v>564</v>
      </c>
      <c r="D1402" s="89" t="s">
        <v>18232</v>
      </c>
      <c r="E1402" s="89" t="s">
        <v>19336</v>
      </c>
      <c r="F1402" s="89">
        <v>127150</v>
      </c>
      <c r="G1402" s="89">
        <v>6596</v>
      </c>
      <c r="H1402" s="89">
        <v>0</v>
      </c>
    </row>
    <row r="1403" spans="1:8">
      <c r="A1403" s="89" t="s">
        <v>9742</v>
      </c>
      <c r="B1403" s="89">
        <v>300</v>
      </c>
      <c r="C1403" s="89" t="s">
        <v>564</v>
      </c>
      <c r="D1403" s="89" t="s">
        <v>7963</v>
      </c>
      <c r="E1403" s="89" t="s">
        <v>19337</v>
      </c>
      <c r="F1403" s="93" t="s">
        <v>369</v>
      </c>
      <c r="G1403" s="93" t="s">
        <v>369</v>
      </c>
      <c r="H1403" s="93" t="s">
        <v>369</v>
      </c>
    </row>
    <row r="1404" spans="1:8">
      <c r="A1404" s="89" t="s">
        <v>9744</v>
      </c>
      <c r="B1404" s="89">
        <v>300</v>
      </c>
      <c r="C1404" s="89" t="s">
        <v>564</v>
      </c>
      <c r="D1404" s="89" t="s">
        <v>7963</v>
      </c>
      <c r="E1404" s="89" t="s">
        <v>19337</v>
      </c>
      <c r="F1404" s="93" t="s">
        <v>369</v>
      </c>
      <c r="G1404" s="93" t="s">
        <v>369</v>
      </c>
      <c r="H1404" s="93" t="s">
        <v>369</v>
      </c>
    </row>
    <row r="1405" spans="1:8">
      <c r="A1405" s="89" t="s">
        <v>9746</v>
      </c>
      <c r="B1405" s="89">
        <v>1500</v>
      </c>
      <c r="C1405" s="89" t="s">
        <v>361</v>
      </c>
      <c r="D1405" s="89" t="s">
        <v>7963</v>
      </c>
      <c r="E1405" s="89" t="s">
        <v>19338</v>
      </c>
      <c r="F1405" s="93" t="s">
        <v>369</v>
      </c>
      <c r="G1405" s="93" t="s">
        <v>369</v>
      </c>
      <c r="H1405" s="93" t="s">
        <v>369</v>
      </c>
    </row>
    <row r="1406" spans="1:8">
      <c r="A1406" s="89" t="s">
        <v>2669</v>
      </c>
      <c r="B1406" s="89">
        <v>1000</v>
      </c>
      <c r="C1406" s="89" t="s">
        <v>564</v>
      </c>
      <c r="D1406" s="89" t="s">
        <v>18232</v>
      </c>
      <c r="E1406" s="89" t="s">
        <v>19339</v>
      </c>
      <c r="F1406" s="89">
        <v>17617</v>
      </c>
      <c r="G1406" s="89">
        <v>1091356</v>
      </c>
      <c r="H1406" s="89">
        <v>0</v>
      </c>
    </row>
    <row r="1407" spans="1:8">
      <c r="A1407" s="89" t="s">
        <v>9748</v>
      </c>
      <c r="B1407" s="89">
        <v>5000</v>
      </c>
      <c r="C1407" s="89" t="s">
        <v>361</v>
      </c>
      <c r="D1407" s="89" t="s">
        <v>7963</v>
      </c>
      <c r="E1407" s="89" t="s">
        <v>19340</v>
      </c>
      <c r="F1407" s="93" t="s">
        <v>369</v>
      </c>
      <c r="G1407" s="93" t="s">
        <v>369</v>
      </c>
      <c r="H1407" s="93" t="s">
        <v>369</v>
      </c>
    </row>
    <row r="1408" spans="1:8">
      <c r="A1408" s="89" t="s">
        <v>9749</v>
      </c>
      <c r="B1408" s="89">
        <v>500</v>
      </c>
      <c r="C1408" s="89" t="s">
        <v>564</v>
      </c>
      <c r="D1408" s="89" t="s">
        <v>7963</v>
      </c>
      <c r="E1408" s="89" t="s">
        <v>19341</v>
      </c>
      <c r="F1408" s="93" t="s">
        <v>369</v>
      </c>
      <c r="G1408" s="93" t="s">
        <v>369</v>
      </c>
      <c r="H1408" s="93" t="s">
        <v>369</v>
      </c>
    </row>
    <row r="1409" spans="1:8">
      <c r="A1409" s="89" t="s">
        <v>2666</v>
      </c>
      <c r="B1409" s="89">
        <v>1000</v>
      </c>
      <c r="C1409" s="89" t="s">
        <v>564</v>
      </c>
      <c r="D1409" s="89" t="s">
        <v>18232</v>
      </c>
      <c r="E1409" s="89" t="s">
        <v>19342</v>
      </c>
      <c r="F1409" s="89">
        <v>925671</v>
      </c>
      <c r="G1409" s="89">
        <v>736628</v>
      </c>
      <c r="H1409" s="89">
        <v>0</v>
      </c>
    </row>
    <row r="1410" spans="1:8">
      <c r="A1410" s="89" t="s">
        <v>9752</v>
      </c>
      <c r="B1410" s="89">
        <v>1000</v>
      </c>
      <c r="C1410" s="89" t="s">
        <v>564</v>
      </c>
      <c r="D1410" s="89" t="s">
        <v>7963</v>
      </c>
      <c r="E1410" s="89" t="s">
        <v>19342</v>
      </c>
      <c r="F1410" s="93" t="s">
        <v>369</v>
      </c>
      <c r="G1410" s="93" t="s">
        <v>369</v>
      </c>
      <c r="H1410" s="93" t="s">
        <v>369</v>
      </c>
    </row>
    <row r="1411" spans="1:8">
      <c r="A1411" s="89" t="s">
        <v>9754</v>
      </c>
      <c r="B1411" s="89">
        <v>500</v>
      </c>
      <c r="C1411" s="89" t="s">
        <v>361</v>
      </c>
      <c r="D1411" s="89" t="s">
        <v>7963</v>
      </c>
      <c r="E1411" s="89" t="s">
        <v>19343</v>
      </c>
      <c r="F1411" s="93" t="s">
        <v>369</v>
      </c>
      <c r="G1411" s="93" t="s">
        <v>369</v>
      </c>
      <c r="H1411" s="93" t="s">
        <v>369</v>
      </c>
    </row>
    <row r="1412" spans="1:8">
      <c r="A1412" s="89" t="s">
        <v>9755</v>
      </c>
      <c r="B1412" s="89">
        <v>500</v>
      </c>
      <c r="C1412" s="89" t="s">
        <v>564</v>
      </c>
      <c r="D1412" s="89" t="s">
        <v>7963</v>
      </c>
      <c r="E1412" s="89" t="s">
        <v>19344</v>
      </c>
      <c r="F1412" s="93" t="s">
        <v>369</v>
      </c>
      <c r="G1412" s="93" t="s">
        <v>369</v>
      </c>
      <c r="H1412" s="93" t="s">
        <v>369</v>
      </c>
    </row>
    <row r="1413" spans="1:8">
      <c r="A1413" s="89" t="s">
        <v>9757</v>
      </c>
      <c r="B1413" s="89">
        <v>500</v>
      </c>
      <c r="C1413" s="89" t="s">
        <v>564</v>
      </c>
      <c r="D1413" s="89" t="s">
        <v>7963</v>
      </c>
      <c r="E1413" s="89" t="s">
        <v>19345</v>
      </c>
      <c r="F1413" s="93" t="s">
        <v>369</v>
      </c>
      <c r="G1413" s="93" t="s">
        <v>369</v>
      </c>
      <c r="H1413" s="93" t="s">
        <v>369</v>
      </c>
    </row>
    <row r="1414" spans="1:8">
      <c r="A1414" s="89" t="s">
        <v>9759</v>
      </c>
      <c r="B1414" s="89">
        <v>500</v>
      </c>
      <c r="C1414" s="89" t="s">
        <v>564</v>
      </c>
      <c r="D1414" s="89" t="s">
        <v>7963</v>
      </c>
      <c r="E1414" s="89" t="s">
        <v>19346</v>
      </c>
      <c r="F1414" s="93" t="s">
        <v>369</v>
      </c>
      <c r="G1414" s="93" t="s">
        <v>369</v>
      </c>
      <c r="H1414" s="93" t="s">
        <v>369</v>
      </c>
    </row>
    <row r="1415" spans="1:8">
      <c r="A1415" s="89" t="s">
        <v>2664</v>
      </c>
      <c r="B1415" s="89">
        <v>2000</v>
      </c>
      <c r="C1415" s="89" t="s">
        <v>361</v>
      </c>
      <c r="D1415" s="89" t="s">
        <v>18232</v>
      </c>
      <c r="E1415" s="89" t="s">
        <v>19347</v>
      </c>
      <c r="F1415" s="93" t="s">
        <v>369</v>
      </c>
      <c r="G1415" s="93" t="s">
        <v>369</v>
      </c>
      <c r="H1415" s="93" t="s">
        <v>369</v>
      </c>
    </row>
    <row r="1416" spans="1:8">
      <c r="A1416" s="89" t="s">
        <v>2662</v>
      </c>
      <c r="B1416" s="89">
        <v>2000</v>
      </c>
      <c r="C1416" s="89" t="s">
        <v>564</v>
      </c>
      <c r="D1416" s="89" t="s">
        <v>18232</v>
      </c>
      <c r="E1416" s="89" t="s">
        <v>19348</v>
      </c>
      <c r="F1416" s="89">
        <v>17617</v>
      </c>
      <c r="G1416" s="89">
        <v>1096497</v>
      </c>
      <c r="H1416" s="89">
        <v>0</v>
      </c>
    </row>
    <row r="1417" spans="1:8">
      <c r="A1417" s="89" t="s">
        <v>2660</v>
      </c>
      <c r="B1417" s="89">
        <v>500</v>
      </c>
      <c r="C1417" s="89" t="s">
        <v>564</v>
      </c>
      <c r="D1417" s="89" t="s">
        <v>18232</v>
      </c>
      <c r="E1417" s="89" t="s">
        <v>19349</v>
      </c>
      <c r="F1417" s="89">
        <v>17617</v>
      </c>
      <c r="G1417" s="89">
        <v>80729</v>
      </c>
      <c r="H1417" s="89">
        <v>0</v>
      </c>
    </row>
    <row r="1418" spans="1:8">
      <c r="A1418" s="89" t="s">
        <v>9763</v>
      </c>
      <c r="B1418" s="89">
        <v>500</v>
      </c>
      <c r="C1418" s="89" t="s">
        <v>361</v>
      </c>
      <c r="D1418" s="89" t="s">
        <v>7963</v>
      </c>
      <c r="E1418" s="89" t="s">
        <v>19350</v>
      </c>
      <c r="F1418" s="93" t="s">
        <v>369</v>
      </c>
      <c r="G1418" s="93" t="s">
        <v>369</v>
      </c>
      <c r="H1418" s="93" t="s">
        <v>369</v>
      </c>
    </row>
    <row r="1419" spans="1:8">
      <c r="A1419" s="89" t="s">
        <v>9764</v>
      </c>
      <c r="B1419" s="89">
        <v>500</v>
      </c>
      <c r="C1419" s="89" t="s">
        <v>564</v>
      </c>
      <c r="D1419" s="89" t="s">
        <v>7963</v>
      </c>
      <c r="E1419" s="89" t="s">
        <v>19350</v>
      </c>
      <c r="F1419" s="93" t="s">
        <v>369</v>
      </c>
      <c r="G1419" s="93" t="s">
        <v>369</v>
      </c>
      <c r="H1419" s="93" t="s">
        <v>369</v>
      </c>
    </row>
    <row r="1420" spans="1:8">
      <c r="A1420" s="89" t="s">
        <v>2658</v>
      </c>
      <c r="B1420" s="89">
        <v>500</v>
      </c>
      <c r="C1420" s="89" t="s">
        <v>564</v>
      </c>
      <c r="D1420" s="89" t="s">
        <v>18232</v>
      </c>
      <c r="E1420" s="89" t="s">
        <v>19350</v>
      </c>
      <c r="F1420" s="89">
        <v>11254</v>
      </c>
      <c r="G1420" s="89">
        <v>757086</v>
      </c>
      <c r="H1420" s="89">
        <v>0</v>
      </c>
    </row>
    <row r="1421" spans="1:8">
      <c r="A1421" s="89" t="s">
        <v>9767</v>
      </c>
      <c r="B1421" s="89">
        <v>1000</v>
      </c>
      <c r="C1421" s="89" t="s">
        <v>564</v>
      </c>
      <c r="D1421" s="89" t="s">
        <v>7963</v>
      </c>
      <c r="E1421" s="89" t="s">
        <v>19351</v>
      </c>
      <c r="F1421" s="93" t="s">
        <v>369</v>
      </c>
      <c r="G1421" s="93" t="s">
        <v>369</v>
      </c>
      <c r="H1421" s="93" t="s">
        <v>369</v>
      </c>
    </row>
    <row r="1422" spans="1:8">
      <c r="A1422" s="89" t="s">
        <v>2655</v>
      </c>
      <c r="B1422" s="89">
        <v>3000</v>
      </c>
      <c r="C1422" s="89" t="s">
        <v>564</v>
      </c>
      <c r="D1422" s="89" t="s">
        <v>18232</v>
      </c>
      <c r="E1422" s="89" t="s">
        <v>19352</v>
      </c>
      <c r="F1422" s="89">
        <v>839</v>
      </c>
      <c r="G1422" s="89">
        <v>736628</v>
      </c>
      <c r="H1422" s="89">
        <v>0</v>
      </c>
    </row>
    <row r="1423" spans="1:8">
      <c r="A1423" s="89" t="s">
        <v>9770</v>
      </c>
      <c r="B1423" s="89">
        <v>5000</v>
      </c>
      <c r="C1423" s="89" t="s">
        <v>564</v>
      </c>
      <c r="D1423" s="89" t="s">
        <v>7963</v>
      </c>
      <c r="E1423" s="89" t="s">
        <v>19353</v>
      </c>
      <c r="F1423" s="93" t="s">
        <v>369</v>
      </c>
      <c r="G1423" s="93" t="s">
        <v>369</v>
      </c>
      <c r="H1423" s="93" t="s">
        <v>369</v>
      </c>
    </row>
    <row r="1424" spans="1:8">
      <c r="A1424" s="89" t="s">
        <v>9772</v>
      </c>
      <c r="B1424" s="89">
        <v>500</v>
      </c>
      <c r="C1424" s="89" t="s">
        <v>564</v>
      </c>
      <c r="D1424" s="89" t="s">
        <v>7963</v>
      </c>
      <c r="E1424" s="89" t="s">
        <v>19354</v>
      </c>
      <c r="F1424" s="93" t="s">
        <v>369</v>
      </c>
      <c r="G1424" s="93" t="s">
        <v>369</v>
      </c>
      <c r="H1424" s="93" t="s">
        <v>369</v>
      </c>
    </row>
    <row r="1425" spans="1:8">
      <c r="A1425" s="89" t="s">
        <v>9774</v>
      </c>
      <c r="B1425" s="89">
        <v>500</v>
      </c>
      <c r="C1425" s="89" t="s">
        <v>361</v>
      </c>
      <c r="D1425" s="89" t="s">
        <v>7963</v>
      </c>
      <c r="E1425" s="89" t="s">
        <v>19355</v>
      </c>
      <c r="F1425" s="93" t="s">
        <v>369</v>
      </c>
      <c r="G1425" s="93" t="s">
        <v>369</v>
      </c>
      <c r="H1425" s="93" t="s">
        <v>369</v>
      </c>
    </row>
    <row r="1426" spans="1:8">
      <c r="A1426" s="89" t="s">
        <v>9775</v>
      </c>
      <c r="B1426" s="89">
        <v>500</v>
      </c>
      <c r="C1426" s="89" t="s">
        <v>361</v>
      </c>
      <c r="D1426" s="89" t="s">
        <v>7963</v>
      </c>
      <c r="E1426" s="89" t="s">
        <v>19356</v>
      </c>
      <c r="F1426" s="93" t="s">
        <v>369</v>
      </c>
      <c r="G1426" s="93" t="s">
        <v>369</v>
      </c>
      <c r="H1426" s="93" t="s">
        <v>369</v>
      </c>
    </row>
    <row r="1427" spans="1:8">
      <c r="A1427" s="89" t="s">
        <v>9776</v>
      </c>
      <c r="B1427" s="89">
        <v>500</v>
      </c>
      <c r="C1427" s="89" t="s">
        <v>361</v>
      </c>
      <c r="D1427" s="89" t="s">
        <v>7963</v>
      </c>
      <c r="E1427" s="89" t="s">
        <v>19356</v>
      </c>
      <c r="F1427" s="93" t="s">
        <v>369</v>
      </c>
      <c r="G1427" s="93" t="s">
        <v>369</v>
      </c>
      <c r="H1427" s="93" t="s">
        <v>369</v>
      </c>
    </row>
    <row r="1428" spans="1:8">
      <c r="A1428" s="89" t="s">
        <v>9777</v>
      </c>
      <c r="B1428" s="89">
        <v>2000</v>
      </c>
      <c r="C1428" s="89" t="s">
        <v>564</v>
      </c>
      <c r="D1428" s="89" t="s">
        <v>7963</v>
      </c>
      <c r="E1428" s="89" t="s">
        <v>19357</v>
      </c>
      <c r="F1428" s="93" t="s">
        <v>369</v>
      </c>
      <c r="G1428" s="93" t="s">
        <v>369</v>
      </c>
      <c r="H1428" s="93" t="s">
        <v>369</v>
      </c>
    </row>
    <row r="1429" spans="1:8">
      <c r="A1429" s="89" t="s">
        <v>9779</v>
      </c>
      <c r="B1429" s="89">
        <v>500</v>
      </c>
      <c r="C1429" s="89" t="s">
        <v>361</v>
      </c>
      <c r="D1429" s="89" t="s">
        <v>7963</v>
      </c>
      <c r="E1429" s="89" t="s">
        <v>19358</v>
      </c>
      <c r="F1429" s="93" t="s">
        <v>369</v>
      </c>
      <c r="G1429" s="93" t="s">
        <v>369</v>
      </c>
      <c r="H1429" s="93" t="s">
        <v>369</v>
      </c>
    </row>
    <row r="1430" spans="1:8">
      <c r="A1430" s="89" t="s">
        <v>2652</v>
      </c>
      <c r="B1430" s="89">
        <v>500</v>
      </c>
      <c r="C1430" s="89" t="s">
        <v>361</v>
      </c>
      <c r="D1430" s="89" t="s">
        <v>18232</v>
      </c>
      <c r="E1430" s="89" t="s">
        <v>19358</v>
      </c>
      <c r="F1430" s="93" t="s">
        <v>369</v>
      </c>
      <c r="G1430" s="93" t="s">
        <v>369</v>
      </c>
      <c r="H1430" s="93" t="s">
        <v>369</v>
      </c>
    </row>
    <row r="1431" spans="1:8">
      <c r="A1431" s="89" t="s">
        <v>9780</v>
      </c>
      <c r="B1431" s="89">
        <v>500</v>
      </c>
      <c r="C1431" s="89" t="s">
        <v>361</v>
      </c>
      <c r="D1431" s="89" t="s">
        <v>7963</v>
      </c>
      <c r="E1431" s="89" t="s">
        <v>19358</v>
      </c>
      <c r="F1431" s="93" t="s">
        <v>369</v>
      </c>
      <c r="G1431" s="93" t="s">
        <v>369</v>
      </c>
      <c r="H1431" s="93" t="s">
        <v>369</v>
      </c>
    </row>
    <row r="1432" spans="1:8">
      <c r="A1432" s="89" t="s">
        <v>9781</v>
      </c>
      <c r="B1432" s="89">
        <v>5000</v>
      </c>
      <c r="C1432" s="89" t="s">
        <v>564</v>
      </c>
      <c r="D1432" s="89" t="s">
        <v>7963</v>
      </c>
      <c r="E1432" s="89" t="s">
        <v>19359</v>
      </c>
      <c r="F1432" s="93" t="s">
        <v>369</v>
      </c>
      <c r="G1432" s="93" t="s">
        <v>369</v>
      </c>
      <c r="H1432" s="93" t="s">
        <v>369</v>
      </c>
    </row>
    <row r="1433" spans="1:8">
      <c r="A1433" s="89" t="s">
        <v>9783</v>
      </c>
      <c r="B1433" s="89">
        <v>5000</v>
      </c>
      <c r="C1433" s="89" t="s">
        <v>361</v>
      </c>
      <c r="D1433" s="89" t="s">
        <v>7963</v>
      </c>
      <c r="E1433" s="89" t="s">
        <v>19360</v>
      </c>
      <c r="F1433" s="93" t="s">
        <v>369</v>
      </c>
      <c r="G1433" s="93" t="s">
        <v>369</v>
      </c>
      <c r="H1433" s="93" t="s">
        <v>369</v>
      </c>
    </row>
    <row r="1434" spans="1:8">
      <c r="A1434" s="89" t="s">
        <v>9784</v>
      </c>
      <c r="B1434" s="89">
        <v>5000</v>
      </c>
      <c r="C1434" s="89" t="s">
        <v>361</v>
      </c>
      <c r="D1434" s="89" t="s">
        <v>7963</v>
      </c>
      <c r="E1434" s="89" t="s">
        <v>19360</v>
      </c>
      <c r="F1434" s="93" t="s">
        <v>369</v>
      </c>
      <c r="G1434" s="93" t="s">
        <v>369</v>
      </c>
      <c r="H1434" s="93" t="s">
        <v>369</v>
      </c>
    </row>
    <row r="1435" spans="1:8">
      <c r="A1435" s="89" t="s">
        <v>9785</v>
      </c>
      <c r="B1435" s="89">
        <v>5000</v>
      </c>
      <c r="C1435" s="89" t="s">
        <v>361</v>
      </c>
      <c r="D1435" s="89" t="s">
        <v>7963</v>
      </c>
      <c r="E1435" s="89" t="s">
        <v>19360</v>
      </c>
      <c r="F1435" s="93" t="s">
        <v>369</v>
      </c>
      <c r="G1435" s="93" t="s">
        <v>369</v>
      </c>
      <c r="H1435" s="93" t="s">
        <v>369</v>
      </c>
    </row>
    <row r="1436" spans="1:8">
      <c r="A1436" s="89" t="s">
        <v>9786</v>
      </c>
      <c r="B1436" s="89">
        <v>5000</v>
      </c>
      <c r="C1436" s="89" t="s">
        <v>361</v>
      </c>
      <c r="D1436" s="89" t="s">
        <v>7963</v>
      </c>
      <c r="E1436" s="89" t="s">
        <v>19360</v>
      </c>
      <c r="F1436" s="93" t="s">
        <v>369</v>
      </c>
      <c r="G1436" s="93" t="s">
        <v>369</v>
      </c>
      <c r="H1436" s="93" t="s">
        <v>369</v>
      </c>
    </row>
    <row r="1437" spans="1:8">
      <c r="A1437" s="89" t="s">
        <v>9787</v>
      </c>
      <c r="B1437" s="89">
        <v>100</v>
      </c>
      <c r="C1437" s="89" t="s">
        <v>361</v>
      </c>
      <c r="D1437" s="89" t="s">
        <v>7963</v>
      </c>
      <c r="E1437" s="89" t="s">
        <v>19361</v>
      </c>
      <c r="F1437" s="93" t="s">
        <v>369</v>
      </c>
      <c r="G1437" s="93" t="s">
        <v>369</v>
      </c>
      <c r="H1437" s="93" t="s">
        <v>369</v>
      </c>
    </row>
    <row r="1438" spans="1:8">
      <c r="A1438" s="89" t="s">
        <v>9788</v>
      </c>
      <c r="B1438" s="89">
        <v>300</v>
      </c>
      <c r="C1438" s="89" t="s">
        <v>564</v>
      </c>
      <c r="D1438" s="89" t="s">
        <v>7963</v>
      </c>
      <c r="E1438" s="89" t="s">
        <v>19362</v>
      </c>
      <c r="F1438" s="93" t="s">
        <v>369</v>
      </c>
      <c r="G1438" s="93" t="s">
        <v>369</v>
      </c>
      <c r="H1438" s="93" t="s">
        <v>369</v>
      </c>
    </row>
    <row r="1439" spans="1:8">
      <c r="A1439" s="89" t="s">
        <v>9790</v>
      </c>
      <c r="B1439" s="89">
        <v>100</v>
      </c>
      <c r="C1439" s="89" t="s">
        <v>564</v>
      </c>
      <c r="D1439" s="89" t="s">
        <v>7963</v>
      </c>
      <c r="E1439" s="89" t="s">
        <v>19362</v>
      </c>
      <c r="F1439" s="93" t="s">
        <v>369</v>
      </c>
      <c r="G1439" s="93" t="s">
        <v>369</v>
      </c>
      <c r="H1439" s="93" t="s">
        <v>369</v>
      </c>
    </row>
    <row r="1440" spans="1:8">
      <c r="A1440" s="89" t="s">
        <v>9792</v>
      </c>
      <c r="B1440" s="89">
        <v>300</v>
      </c>
      <c r="C1440" s="89" t="s">
        <v>564</v>
      </c>
      <c r="D1440" s="89" t="s">
        <v>7963</v>
      </c>
      <c r="E1440" s="89" t="s">
        <v>19363</v>
      </c>
      <c r="F1440" s="93" t="s">
        <v>369</v>
      </c>
      <c r="G1440" s="93" t="s">
        <v>369</v>
      </c>
      <c r="H1440" s="93" t="s">
        <v>369</v>
      </c>
    </row>
    <row r="1441" spans="1:8">
      <c r="A1441" s="89" t="s">
        <v>2651</v>
      </c>
      <c r="B1441" s="89">
        <v>300</v>
      </c>
      <c r="C1441" s="89" t="s">
        <v>361</v>
      </c>
      <c r="D1441" s="89" t="s">
        <v>7991</v>
      </c>
      <c r="E1441" s="89" t="s">
        <v>19364</v>
      </c>
      <c r="F1441" s="93" t="s">
        <v>369</v>
      </c>
      <c r="G1441" s="93" t="s">
        <v>369</v>
      </c>
      <c r="H1441" s="93" t="s">
        <v>369</v>
      </c>
    </row>
    <row r="1442" spans="1:8">
      <c r="A1442" s="89" t="s">
        <v>19365</v>
      </c>
      <c r="B1442" s="89">
        <v>300</v>
      </c>
      <c r="C1442" s="89" t="s">
        <v>361</v>
      </c>
      <c r="D1442" s="89" t="s">
        <v>7963</v>
      </c>
      <c r="E1442" s="89" t="s">
        <v>19364</v>
      </c>
      <c r="F1442" s="93" t="s">
        <v>369</v>
      </c>
      <c r="G1442" s="93" t="s">
        <v>369</v>
      </c>
      <c r="H1442" s="93" t="s">
        <v>369</v>
      </c>
    </row>
    <row r="1443" spans="1:8">
      <c r="A1443" s="89" t="s">
        <v>6321</v>
      </c>
      <c r="B1443" s="89">
        <v>100</v>
      </c>
      <c r="C1443" s="89" t="s">
        <v>564</v>
      </c>
      <c r="D1443" s="89" t="s">
        <v>5606</v>
      </c>
      <c r="E1443" s="89" t="s">
        <v>19366</v>
      </c>
      <c r="F1443" s="89">
        <v>252511</v>
      </c>
      <c r="G1443" s="89">
        <v>252511</v>
      </c>
      <c r="H1443" s="89" t="s">
        <v>5939</v>
      </c>
    </row>
    <row r="1444" spans="1:8">
      <c r="A1444" s="89" t="s">
        <v>9795</v>
      </c>
      <c r="B1444" s="89">
        <v>100</v>
      </c>
      <c r="C1444" s="89" t="s">
        <v>564</v>
      </c>
      <c r="D1444" s="89" t="s">
        <v>7963</v>
      </c>
      <c r="E1444" s="89" t="s">
        <v>19366</v>
      </c>
      <c r="F1444" s="93" t="s">
        <v>369</v>
      </c>
      <c r="G1444" s="93" t="s">
        <v>369</v>
      </c>
      <c r="H1444" s="93" t="s">
        <v>369</v>
      </c>
    </row>
    <row r="1445" spans="1:8">
      <c r="A1445" s="89" t="s">
        <v>2649</v>
      </c>
      <c r="B1445" s="89">
        <v>100</v>
      </c>
      <c r="C1445" s="89" t="s">
        <v>361</v>
      </c>
      <c r="D1445" s="89" t="s">
        <v>18232</v>
      </c>
      <c r="E1445" s="89" t="s">
        <v>19367</v>
      </c>
      <c r="F1445" s="93" t="s">
        <v>369</v>
      </c>
      <c r="G1445" s="93" t="s">
        <v>369</v>
      </c>
      <c r="H1445" s="93" t="s">
        <v>369</v>
      </c>
    </row>
    <row r="1446" spans="1:8">
      <c r="A1446" s="89" t="s">
        <v>9797</v>
      </c>
      <c r="B1446" s="89">
        <v>1500</v>
      </c>
      <c r="C1446" s="89" t="s">
        <v>361</v>
      </c>
      <c r="D1446" s="89" t="s">
        <v>7963</v>
      </c>
      <c r="E1446" s="89" t="s">
        <v>19368</v>
      </c>
      <c r="F1446" s="93" t="s">
        <v>369</v>
      </c>
      <c r="G1446" s="93" t="s">
        <v>369</v>
      </c>
      <c r="H1446" s="93" t="s">
        <v>369</v>
      </c>
    </row>
    <row r="1447" spans="1:8">
      <c r="A1447" s="89" t="s">
        <v>9798</v>
      </c>
      <c r="B1447" s="89">
        <v>100</v>
      </c>
      <c r="C1447" s="89" t="s">
        <v>564</v>
      </c>
      <c r="D1447" s="89" t="s">
        <v>7963</v>
      </c>
      <c r="E1447" s="89" t="s">
        <v>19369</v>
      </c>
      <c r="F1447" s="93" t="s">
        <v>369</v>
      </c>
      <c r="G1447" s="93" t="s">
        <v>369</v>
      </c>
      <c r="H1447" s="93" t="s">
        <v>369</v>
      </c>
    </row>
    <row r="1448" spans="1:8">
      <c r="A1448" s="89" t="s">
        <v>2647</v>
      </c>
      <c r="B1448" s="89">
        <v>100</v>
      </c>
      <c r="C1448" s="89" t="s">
        <v>564</v>
      </c>
      <c r="D1448" s="89" t="s">
        <v>18232</v>
      </c>
      <c r="E1448" s="89" t="s">
        <v>19370</v>
      </c>
      <c r="F1448" s="89">
        <v>71690</v>
      </c>
      <c r="G1448" s="89">
        <v>162906</v>
      </c>
      <c r="H1448" s="89">
        <v>0</v>
      </c>
    </row>
    <row r="1449" spans="1:8">
      <c r="A1449" s="89" t="s">
        <v>2645</v>
      </c>
      <c r="B1449" s="89">
        <v>2000</v>
      </c>
      <c r="C1449" s="89" t="s">
        <v>564</v>
      </c>
      <c r="D1449" s="89" t="s">
        <v>18232</v>
      </c>
      <c r="E1449" s="89" t="s">
        <v>19371</v>
      </c>
      <c r="F1449" s="89">
        <v>6354</v>
      </c>
      <c r="G1449" s="89">
        <v>6596</v>
      </c>
      <c r="H1449" s="89">
        <v>0</v>
      </c>
    </row>
    <row r="1450" spans="1:8">
      <c r="A1450" s="89" t="s">
        <v>6320</v>
      </c>
      <c r="B1450" s="89">
        <v>300</v>
      </c>
      <c r="C1450" s="89" t="s">
        <v>564</v>
      </c>
      <c r="D1450" s="89" t="s">
        <v>5606</v>
      </c>
      <c r="E1450" s="89" t="s">
        <v>19372</v>
      </c>
      <c r="F1450" s="89">
        <v>5237</v>
      </c>
      <c r="G1450" s="89">
        <v>325453</v>
      </c>
      <c r="H1450" s="89" t="s">
        <v>5934</v>
      </c>
    </row>
    <row r="1451" spans="1:8">
      <c r="A1451" s="89" t="s">
        <v>6319</v>
      </c>
      <c r="B1451" s="89">
        <v>300</v>
      </c>
      <c r="C1451" s="89" t="s">
        <v>564</v>
      </c>
      <c r="D1451" s="89" t="s">
        <v>5606</v>
      </c>
      <c r="E1451" s="89" t="s">
        <v>19373</v>
      </c>
      <c r="F1451" s="89">
        <v>5237</v>
      </c>
      <c r="G1451" s="89">
        <v>325453</v>
      </c>
      <c r="H1451" s="89" t="s">
        <v>5934</v>
      </c>
    </row>
    <row r="1452" spans="1:8">
      <c r="A1452" s="89" t="s">
        <v>9804</v>
      </c>
      <c r="B1452" s="89">
        <v>300</v>
      </c>
      <c r="C1452" s="89" t="s">
        <v>564</v>
      </c>
      <c r="D1452" s="89" t="s">
        <v>7963</v>
      </c>
      <c r="E1452" s="89" t="s">
        <v>19374</v>
      </c>
      <c r="F1452" s="93" t="s">
        <v>369</v>
      </c>
      <c r="G1452" s="93" t="s">
        <v>369</v>
      </c>
      <c r="H1452" s="93" t="s">
        <v>369</v>
      </c>
    </row>
    <row r="1453" spans="1:8">
      <c r="A1453" s="89" t="s">
        <v>2642</v>
      </c>
      <c r="B1453" s="89">
        <v>300</v>
      </c>
      <c r="C1453" s="89" t="s">
        <v>361</v>
      </c>
      <c r="D1453" s="89" t="s">
        <v>18232</v>
      </c>
      <c r="E1453" s="89" t="s">
        <v>19375</v>
      </c>
      <c r="F1453" s="93" t="s">
        <v>369</v>
      </c>
      <c r="G1453" s="93" t="s">
        <v>369</v>
      </c>
      <c r="H1453" s="93" t="s">
        <v>369</v>
      </c>
    </row>
    <row r="1454" spans="1:8">
      <c r="A1454" s="89" t="s">
        <v>9806</v>
      </c>
      <c r="B1454" s="89">
        <v>500</v>
      </c>
      <c r="C1454" s="89" t="s">
        <v>361</v>
      </c>
      <c r="D1454" s="89" t="s">
        <v>7963</v>
      </c>
      <c r="E1454" s="89" t="s">
        <v>19376</v>
      </c>
      <c r="F1454" s="93" t="s">
        <v>369</v>
      </c>
      <c r="G1454" s="93" t="s">
        <v>369</v>
      </c>
      <c r="H1454" s="93" t="s">
        <v>369</v>
      </c>
    </row>
    <row r="1455" spans="1:8">
      <c r="A1455" s="89" t="s">
        <v>9807</v>
      </c>
      <c r="B1455" s="89">
        <v>500</v>
      </c>
      <c r="C1455" s="89" t="s">
        <v>361</v>
      </c>
      <c r="D1455" s="89" t="s">
        <v>7963</v>
      </c>
      <c r="E1455" s="89" t="s">
        <v>19376</v>
      </c>
      <c r="F1455" s="93" t="s">
        <v>369</v>
      </c>
      <c r="G1455" s="93" t="s">
        <v>369</v>
      </c>
      <c r="H1455" s="93" t="s">
        <v>369</v>
      </c>
    </row>
    <row r="1456" spans="1:8">
      <c r="A1456" s="89" t="s">
        <v>2640</v>
      </c>
      <c r="B1456" s="89">
        <v>500</v>
      </c>
      <c r="C1456" s="89" t="s">
        <v>564</v>
      </c>
      <c r="D1456" s="89" t="s">
        <v>18232</v>
      </c>
      <c r="E1456" s="89" t="s">
        <v>19377</v>
      </c>
      <c r="F1456" s="89">
        <v>11254</v>
      </c>
      <c r="G1456" s="89">
        <v>252511</v>
      </c>
      <c r="H1456" s="89">
        <v>0</v>
      </c>
    </row>
    <row r="1457" spans="1:8">
      <c r="A1457" s="89" t="s">
        <v>2638</v>
      </c>
      <c r="B1457" s="89">
        <v>3000</v>
      </c>
      <c r="C1457" s="89" t="s">
        <v>361</v>
      </c>
      <c r="D1457" s="89" t="s">
        <v>18232</v>
      </c>
      <c r="E1457" s="89" t="s">
        <v>19378</v>
      </c>
      <c r="F1457" s="93" t="s">
        <v>369</v>
      </c>
      <c r="G1457" s="93" t="s">
        <v>369</v>
      </c>
      <c r="H1457" s="93" t="s">
        <v>369</v>
      </c>
    </row>
    <row r="1458" spans="1:8">
      <c r="A1458" s="89" t="s">
        <v>9809</v>
      </c>
      <c r="B1458" s="89">
        <v>2000</v>
      </c>
      <c r="C1458" s="89" t="s">
        <v>361</v>
      </c>
      <c r="D1458" s="89" t="s">
        <v>7963</v>
      </c>
      <c r="E1458" s="89" t="s">
        <v>19379</v>
      </c>
      <c r="F1458" s="93" t="s">
        <v>369</v>
      </c>
      <c r="G1458" s="93" t="s">
        <v>369</v>
      </c>
      <c r="H1458" s="93" t="s">
        <v>369</v>
      </c>
    </row>
    <row r="1459" spans="1:8">
      <c r="A1459" s="89" t="s">
        <v>9810</v>
      </c>
      <c r="B1459" s="89">
        <v>300</v>
      </c>
      <c r="C1459" s="89" t="s">
        <v>564</v>
      </c>
      <c r="D1459" s="89" t="s">
        <v>7963</v>
      </c>
      <c r="E1459" s="89" t="s">
        <v>19380</v>
      </c>
      <c r="F1459" s="93" t="s">
        <v>369</v>
      </c>
      <c r="G1459" s="93" t="s">
        <v>369</v>
      </c>
      <c r="H1459" s="93" t="s">
        <v>369</v>
      </c>
    </row>
    <row r="1460" spans="1:8">
      <c r="A1460" s="89" t="s">
        <v>9812</v>
      </c>
      <c r="B1460" s="89">
        <v>300</v>
      </c>
      <c r="C1460" s="89" t="s">
        <v>564</v>
      </c>
      <c r="D1460" s="89" t="s">
        <v>7963</v>
      </c>
      <c r="E1460" s="89" t="s">
        <v>19381</v>
      </c>
      <c r="F1460" s="93" t="s">
        <v>369</v>
      </c>
      <c r="G1460" s="93" t="s">
        <v>369</v>
      </c>
      <c r="H1460" s="93" t="s">
        <v>369</v>
      </c>
    </row>
    <row r="1461" spans="1:8">
      <c r="A1461" s="89" t="s">
        <v>9814</v>
      </c>
      <c r="B1461" s="89">
        <v>300</v>
      </c>
      <c r="C1461" s="89" t="s">
        <v>564</v>
      </c>
      <c r="D1461" s="89" t="s">
        <v>7963</v>
      </c>
      <c r="E1461" s="89" t="s">
        <v>19382</v>
      </c>
      <c r="F1461" s="93" t="s">
        <v>369</v>
      </c>
      <c r="G1461" s="93" t="s">
        <v>369</v>
      </c>
      <c r="H1461" s="93" t="s">
        <v>369</v>
      </c>
    </row>
    <row r="1462" spans="1:8">
      <c r="A1462" s="89" t="s">
        <v>9816</v>
      </c>
      <c r="B1462" s="89">
        <v>1000</v>
      </c>
      <c r="C1462" s="89" t="s">
        <v>564</v>
      </c>
      <c r="D1462" s="89" t="s">
        <v>7963</v>
      </c>
      <c r="E1462" s="89" t="s">
        <v>19383</v>
      </c>
      <c r="F1462" s="93" t="s">
        <v>369</v>
      </c>
      <c r="G1462" s="93" t="s">
        <v>369</v>
      </c>
      <c r="H1462" s="93" t="s">
        <v>369</v>
      </c>
    </row>
    <row r="1463" spans="1:8">
      <c r="A1463" s="89" t="s">
        <v>9818</v>
      </c>
      <c r="B1463" s="89">
        <v>1000</v>
      </c>
      <c r="C1463" s="89" t="s">
        <v>361</v>
      </c>
      <c r="D1463" s="89" t="s">
        <v>7963</v>
      </c>
      <c r="E1463" s="89" t="s">
        <v>19384</v>
      </c>
      <c r="F1463" s="93" t="s">
        <v>369</v>
      </c>
      <c r="G1463" s="93" t="s">
        <v>369</v>
      </c>
      <c r="H1463" s="93" t="s">
        <v>369</v>
      </c>
    </row>
    <row r="1464" spans="1:8">
      <c r="A1464" s="89" t="s">
        <v>2636</v>
      </c>
      <c r="B1464" s="89">
        <v>500</v>
      </c>
      <c r="C1464" s="89" t="s">
        <v>564</v>
      </c>
      <c r="D1464" s="89" t="s">
        <v>18232</v>
      </c>
      <c r="E1464" s="89" t="s">
        <v>19385</v>
      </c>
      <c r="F1464" s="89">
        <v>839</v>
      </c>
      <c r="G1464" s="89">
        <v>839</v>
      </c>
      <c r="H1464" s="89">
        <v>0</v>
      </c>
    </row>
    <row r="1465" spans="1:8">
      <c r="A1465" s="89" t="s">
        <v>2633</v>
      </c>
      <c r="B1465" s="89">
        <v>500</v>
      </c>
      <c r="C1465" s="89" t="s">
        <v>564</v>
      </c>
      <c r="D1465" s="89" t="s">
        <v>18232</v>
      </c>
      <c r="E1465" s="89" t="s">
        <v>19386</v>
      </c>
      <c r="F1465" s="89">
        <v>825186</v>
      </c>
      <c r="G1465" s="89">
        <v>685480</v>
      </c>
      <c r="H1465" s="89">
        <v>0</v>
      </c>
    </row>
    <row r="1466" spans="1:8">
      <c r="A1466" s="89" t="s">
        <v>2631</v>
      </c>
      <c r="B1466" s="89">
        <v>100</v>
      </c>
      <c r="C1466" s="89" t="s">
        <v>564</v>
      </c>
      <c r="D1466" s="89" t="s">
        <v>18232</v>
      </c>
      <c r="E1466" s="89" t="s">
        <v>19387</v>
      </c>
      <c r="F1466" s="89">
        <v>162906</v>
      </c>
      <c r="G1466" s="89">
        <v>162906</v>
      </c>
      <c r="H1466" s="89">
        <v>0</v>
      </c>
    </row>
    <row r="1467" spans="1:8">
      <c r="A1467" s="89" t="s">
        <v>2629</v>
      </c>
      <c r="B1467" s="89">
        <v>500</v>
      </c>
      <c r="C1467" s="89" t="s">
        <v>361</v>
      </c>
      <c r="D1467" s="89" t="s">
        <v>18232</v>
      </c>
      <c r="E1467" s="89" t="s">
        <v>19388</v>
      </c>
      <c r="F1467" s="93" t="s">
        <v>369</v>
      </c>
      <c r="G1467" s="93" t="s">
        <v>369</v>
      </c>
      <c r="H1467" s="93" t="s">
        <v>369</v>
      </c>
    </row>
    <row r="1468" spans="1:8">
      <c r="A1468" s="89" t="s">
        <v>2626</v>
      </c>
      <c r="B1468" s="89">
        <v>300</v>
      </c>
      <c r="C1468" s="89" t="s">
        <v>564</v>
      </c>
      <c r="D1468" s="89" t="s">
        <v>18232</v>
      </c>
      <c r="E1468" s="89" t="s">
        <v>19388</v>
      </c>
      <c r="F1468" s="89">
        <v>3065</v>
      </c>
      <c r="G1468" s="89">
        <v>1091356</v>
      </c>
      <c r="H1468" s="89">
        <v>0</v>
      </c>
    </row>
    <row r="1469" spans="1:8">
      <c r="A1469" s="89" t="s">
        <v>9823</v>
      </c>
      <c r="B1469" s="89">
        <v>300</v>
      </c>
      <c r="C1469" s="89" t="s">
        <v>564</v>
      </c>
      <c r="D1469" s="89" t="s">
        <v>7963</v>
      </c>
      <c r="E1469" s="89" t="s">
        <v>19388</v>
      </c>
      <c r="F1469" s="93" t="s">
        <v>369</v>
      </c>
      <c r="G1469" s="93" t="s">
        <v>369</v>
      </c>
      <c r="H1469" s="93" t="s">
        <v>369</v>
      </c>
    </row>
    <row r="1470" spans="1:8">
      <c r="A1470" s="89" t="s">
        <v>9825</v>
      </c>
      <c r="B1470" s="89">
        <v>300</v>
      </c>
      <c r="C1470" s="89" t="s">
        <v>361</v>
      </c>
      <c r="D1470" s="89" t="s">
        <v>7963</v>
      </c>
      <c r="E1470" s="89" t="s">
        <v>19389</v>
      </c>
      <c r="F1470" s="93" t="s">
        <v>369</v>
      </c>
      <c r="G1470" s="93" t="s">
        <v>369</v>
      </c>
      <c r="H1470" s="93" t="s">
        <v>369</v>
      </c>
    </row>
    <row r="1471" spans="1:8">
      <c r="A1471" s="89" t="s">
        <v>9826</v>
      </c>
      <c r="B1471" s="89">
        <v>300</v>
      </c>
      <c r="C1471" s="89" t="s">
        <v>361</v>
      </c>
      <c r="D1471" s="89" t="s">
        <v>7963</v>
      </c>
      <c r="E1471" s="89" t="s">
        <v>19389</v>
      </c>
      <c r="F1471" s="93" t="s">
        <v>369</v>
      </c>
      <c r="G1471" s="93" t="s">
        <v>369</v>
      </c>
      <c r="H1471" s="93" t="s">
        <v>369</v>
      </c>
    </row>
    <row r="1472" spans="1:8">
      <c r="A1472" s="89" t="s">
        <v>9827</v>
      </c>
      <c r="B1472" s="89">
        <v>300</v>
      </c>
      <c r="C1472" s="89" t="s">
        <v>564</v>
      </c>
      <c r="D1472" s="89" t="s">
        <v>7963</v>
      </c>
      <c r="E1472" s="89" t="s">
        <v>19389</v>
      </c>
      <c r="F1472" s="93" t="s">
        <v>369</v>
      </c>
      <c r="G1472" s="93" t="s">
        <v>369</v>
      </c>
      <c r="H1472" s="93" t="s">
        <v>369</v>
      </c>
    </row>
    <row r="1473" spans="1:8">
      <c r="A1473" s="89" t="s">
        <v>9829</v>
      </c>
      <c r="B1473" s="89">
        <v>300</v>
      </c>
      <c r="C1473" s="89" t="s">
        <v>564</v>
      </c>
      <c r="D1473" s="89" t="s">
        <v>7963</v>
      </c>
      <c r="E1473" s="89" t="s">
        <v>19389</v>
      </c>
      <c r="F1473" s="93" t="s">
        <v>369</v>
      </c>
      <c r="G1473" s="93" t="s">
        <v>369</v>
      </c>
      <c r="H1473" s="93" t="s">
        <v>369</v>
      </c>
    </row>
    <row r="1474" spans="1:8">
      <c r="A1474" s="89" t="s">
        <v>2624</v>
      </c>
      <c r="B1474" s="89">
        <v>300</v>
      </c>
      <c r="C1474" s="89" t="s">
        <v>361</v>
      </c>
      <c r="D1474" s="89" t="s">
        <v>18232</v>
      </c>
      <c r="E1474" s="89" t="s">
        <v>19390</v>
      </c>
      <c r="F1474" s="93" t="s">
        <v>369</v>
      </c>
      <c r="G1474" s="93" t="s">
        <v>369</v>
      </c>
      <c r="H1474" s="93" t="s">
        <v>369</v>
      </c>
    </row>
    <row r="1475" spans="1:8">
      <c r="A1475" s="89" t="s">
        <v>2622</v>
      </c>
      <c r="B1475" s="89">
        <v>300</v>
      </c>
      <c r="C1475" s="89" t="s">
        <v>361</v>
      </c>
      <c r="D1475" s="89" t="s">
        <v>18232</v>
      </c>
      <c r="E1475" s="89" t="s">
        <v>19391</v>
      </c>
      <c r="F1475" s="93" t="s">
        <v>369</v>
      </c>
      <c r="G1475" s="93" t="s">
        <v>369</v>
      </c>
      <c r="H1475" s="93" t="s">
        <v>369</v>
      </c>
    </row>
    <row r="1476" spans="1:8">
      <c r="A1476" s="89" t="s">
        <v>9831</v>
      </c>
      <c r="B1476" s="89">
        <v>300</v>
      </c>
      <c r="C1476" s="89" t="s">
        <v>361</v>
      </c>
      <c r="D1476" s="89" t="s">
        <v>7963</v>
      </c>
      <c r="E1476" s="89" t="s">
        <v>19391</v>
      </c>
      <c r="F1476" s="93" t="s">
        <v>369</v>
      </c>
      <c r="G1476" s="93" t="s">
        <v>369</v>
      </c>
      <c r="H1476" s="93" t="s">
        <v>369</v>
      </c>
    </row>
    <row r="1477" spans="1:8">
      <c r="A1477" s="89" t="s">
        <v>2620</v>
      </c>
      <c r="B1477" s="89">
        <v>1000</v>
      </c>
      <c r="C1477" s="89" t="s">
        <v>564</v>
      </c>
      <c r="D1477" s="89" t="s">
        <v>18232</v>
      </c>
      <c r="E1477" s="89" t="s">
        <v>19392</v>
      </c>
      <c r="F1477" s="89">
        <v>933</v>
      </c>
      <c r="G1477" s="89">
        <v>296783</v>
      </c>
      <c r="H1477" s="89">
        <v>0</v>
      </c>
    </row>
    <row r="1478" spans="1:8">
      <c r="A1478" s="89" t="s">
        <v>9833</v>
      </c>
      <c r="B1478" s="89">
        <v>500</v>
      </c>
      <c r="C1478" s="89" t="s">
        <v>564</v>
      </c>
      <c r="D1478" s="89" t="s">
        <v>7963</v>
      </c>
      <c r="E1478" s="89" t="s">
        <v>19393</v>
      </c>
      <c r="F1478" s="93" t="s">
        <v>369</v>
      </c>
      <c r="G1478" s="93" t="s">
        <v>369</v>
      </c>
      <c r="H1478" s="93" t="s">
        <v>369</v>
      </c>
    </row>
    <row r="1479" spans="1:8">
      <c r="A1479" s="89" t="s">
        <v>9835</v>
      </c>
      <c r="B1479" s="89">
        <v>500</v>
      </c>
      <c r="C1479" s="89" t="s">
        <v>564</v>
      </c>
      <c r="D1479" s="89" t="s">
        <v>7963</v>
      </c>
      <c r="E1479" s="89" t="s">
        <v>19394</v>
      </c>
      <c r="F1479" s="93" t="s">
        <v>369</v>
      </c>
      <c r="G1479" s="93" t="s">
        <v>369</v>
      </c>
      <c r="H1479" s="93" t="s">
        <v>369</v>
      </c>
    </row>
    <row r="1480" spans="1:8">
      <c r="A1480" s="89" t="s">
        <v>9837</v>
      </c>
      <c r="B1480" s="89">
        <v>500</v>
      </c>
      <c r="C1480" s="89" t="s">
        <v>564</v>
      </c>
      <c r="D1480" s="89" t="s">
        <v>7963</v>
      </c>
      <c r="E1480" s="89" t="s">
        <v>19395</v>
      </c>
      <c r="F1480" s="93" t="s">
        <v>369</v>
      </c>
      <c r="G1480" s="93" t="s">
        <v>369</v>
      </c>
      <c r="H1480" s="93" t="s">
        <v>369</v>
      </c>
    </row>
    <row r="1481" spans="1:8">
      <c r="A1481" s="89" t="s">
        <v>9839</v>
      </c>
      <c r="B1481" s="89">
        <v>500</v>
      </c>
      <c r="C1481" s="89" t="s">
        <v>564</v>
      </c>
      <c r="D1481" s="89" t="s">
        <v>7963</v>
      </c>
      <c r="E1481" s="89" t="s">
        <v>19396</v>
      </c>
      <c r="F1481" s="93" t="s">
        <v>369</v>
      </c>
      <c r="G1481" s="93" t="s">
        <v>369</v>
      </c>
      <c r="H1481" s="93" t="s">
        <v>369</v>
      </c>
    </row>
    <row r="1482" spans="1:8">
      <c r="A1482" s="89" t="s">
        <v>9841</v>
      </c>
      <c r="B1482" s="89">
        <v>500</v>
      </c>
      <c r="C1482" s="89" t="s">
        <v>564</v>
      </c>
      <c r="D1482" s="89" t="s">
        <v>7963</v>
      </c>
      <c r="E1482" s="89" t="s">
        <v>19397</v>
      </c>
      <c r="F1482" s="93" t="s">
        <v>369</v>
      </c>
      <c r="G1482" s="93" t="s">
        <v>369</v>
      </c>
      <c r="H1482" s="93" t="s">
        <v>369</v>
      </c>
    </row>
    <row r="1483" spans="1:8">
      <c r="A1483" s="89" t="s">
        <v>9843</v>
      </c>
      <c r="B1483" s="89">
        <v>500</v>
      </c>
      <c r="C1483" s="89" t="s">
        <v>564</v>
      </c>
      <c r="D1483" s="89" t="s">
        <v>7963</v>
      </c>
      <c r="E1483" s="89" t="s">
        <v>19398</v>
      </c>
      <c r="F1483" s="93" t="s">
        <v>369</v>
      </c>
      <c r="G1483" s="93" t="s">
        <v>369</v>
      </c>
      <c r="H1483" s="93" t="s">
        <v>369</v>
      </c>
    </row>
    <row r="1484" spans="1:8">
      <c r="A1484" s="89" t="s">
        <v>9845</v>
      </c>
      <c r="B1484" s="89">
        <v>500</v>
      </c>
      <c r="C1484" s="89" t="s">
        <v>564</v>
      </c>
      <c r="D1484" s="89" t="s">
        <v>7963</v>
      </c>
      <c r="E1484" s="89" t="s">
        <v>19399</v>
      </c>
      <c r="F1484" s="93" t="s">
        <v>369</v>
      </c>
      <c r="G1484" s="93" t="s">
        <v>369</v>
      </c>
      <c r="H1484" s="93" t="s">
        <v>369</v>
      </c>
    </row>
    <row r="1485" spans="1:8">
      <c r="A1485" s="89" t="s">
        <v>9847</v>
      </c>
      <c r="B1485" s="89">
        <v>500</v>
      </c>
      <c r="C1485" s="89" t="s">
        <v>564</v>
      </c>
      <c r="D1485" s="89" t="s">
        <v>7963</v>
      </c>
      <c r="E1485" s="89" t="s">
        <v>19399</v>
      </c>
      <c r="F1485" s="93" t="s">
        <v>369</v>
      </c>
      <c r="G1485" s="93" t="s">
        <v>369</v>
      </c>
      <c r="H1485" s="93" t="s">
        <v>369</v>
      </c>
    </row>
    <row r="1486" spans="1:8">
      <c r="A1486" s="89" t="s">
        <v>9849</v>
      </c>
      <c r="B1486" s="89">
        <v>500</v>
      </c>
      <c r="C1486" s="89" t="s">
        <v>564</v>
      </c>
      <c r="D1486" s="89" t="s">
        <v>7963</v>
      </c>
      <c r="E1486" s="89" t="s">
        <v>19400</v>
      </c>
      <c r="F1486" s="93" t="s">
        <v>369</v>
      </c>
      <c r="G1486" s="93" t="s">
        <v>369</v>
      </c>
      <c r="H1486" s="93" t="s">
        <v>369</v>
      </c>
    </row>
    <row r="1487" spans="1:8">
      <c r="A1487" s="89" t="s">
        <v>9851</v>
      </c>
      <c r="B1487" s="89">
        <v>500</v>
      </c>
      <c r="C1487" s="89" t="s">
        <v>564</v>
      </c>
      <c r="D1487" s="89" t="s">
        <v>7963</v>
      </c>
      <c r="E1487" s="89" t="s">
        <v>19400</v>
      </c>
      <c r="F1487" s="93" t="s">
        <v>369</v>
      </c>
      <c r="G1487" s="93" t="s">
        <v>369</v>
      </c>
      <c r="H1487" s="93" t="s">
        <v>369</v>
      </c>
    </row>
    <row r="1488" spans="1:8">
      <c r="A1488" s="89" t="s">
        <v>9853</v>
      </c>
      <c r="B1488" s="89">
        <v>500</v>
      </c>
      <c r="C1488" s="89" t="s">
        <v>564</v>
      </c>
      <c r="D1488" s="89" t="s">
        <v>7963</v>
      </c>
      <c r="E1488" s="89" t="s">
        <v>19401</v>
      </c>
      <c r="F1488" s="93" t="s">
        <v>369</v>
      </c>
      <c r="G1488" s="93" t="s">
        <v>369</v>
      </c>
      <c r="H1488" s="93" t="s">
        <v>369</v>
      </c>
    </row>
    <row r="1489" spans="1:8">
      <c r="A1489" s="89" t="s">
        <v>9855</v>
      </c>
      <c r="B1489" s="89">
        <v>500</v>
      </c>
      <c r="C1489" s="89" t="s">
        <v>564</v>
      </c>
      <c r="D1489" s="89" t="s">
        <v>7963</v>
      </c>
      <c r="E1489" s="89" t="s">
        <v>19402</v>
      </c>
      <c r="F1489" s="93" t="s">
        <v>369</v>
      </c>
      <c r="G1489" s="93" t="s">
        <v>369</v>
      </c>
      <c r="H1489" s="93" t="s">
        <v>369</v>
      </c>
    </row>
    <row r="1490" spans="1:8">
      <c r="A1490" s="89" t="s">
        <v>9857</v>
      </c>
      <c r="B1490" s="89">
        <v>500</v>
      </c>
      <c r="C1490" s="89" t="s">
        <v>564</v>
      </c>
      <c r="D1490" s="89" t="s">
        <v>7963</v>
      </c>
      <c r="E1490" s="89" t="s">
        <v>19403</v>
      </c>
      <c r="F1490" s="93" t="s">
        <v>369</v>
      </c>
      <c r="G1490" s="93" t="s">
        <v>369</v>
      </c>
      <c r="H1490" s="93" t="s">
        <v>369</v>
      </c>
    </row>
    <row r="1491" spans="1:8">
      <c r="A1491" s="89" t="s">
        <v>9859</v>
      </c>
      <c r="B1491" s="89">
        <v>500</v>
      </c>
      <c r="C1491" s="89" t="s">
        <v>564</v>
      </c>
      <c r="D1491" s="89" t="s">
        <v>7963</v>
      </c>
      <c r="E1491" s="89" t="s">
        <v>17956</v>
      </c>
      <c r="F1491" s="93" t="s">
        <v>369</v>
      </c>
      <c r="G1491" s="93" t="s">
        <v>369</v>
      </c>
      <c r="H1491" s="93" t="s">
        <v>369</v>
      </c>
    </row>
    <row r="1492" spans="1:8">
      <c r="A1492" s="89" t="s">
        <v>9861</v>
      </c>
      <c r="B1492" s="89">
        <v>500</v>
      </c>
      <c r="C1492" s="89" t="s">
        <v>564</v>
      </c>
      <c r="D1492" s="89" t="s">
        <v>7963</v>
      </c>
      <c r="E1492" s="89" t="s">
        <v>19404</v>
      </c>
      <c r="F1492" s="93" t="s">
        <v>369</v>
      </c>
      <c r="G1492" s="93" t="s">
        <v>369</v>
      </c>
      <c r="H1492" s="93" t="s">
        <v>369</v>
      </c>
    </row>
    <row r="1493" spans="1:8">
      <c r="A1493" s="89" t="s">
        <v>9863</v>
      </c>
      <c r="B1493" s="89">
        <v>500</v>
      </c>
      <c r="C1493" s="89" t="s">
        <v>564</v>
      </c>
      <c r="D1493" s="89" t="s">
        <v>7963</v>
      </c>
      <c r="E1493" s="89" t="s">
        <v>19405</v>
      </c>
      <c r="F1493" s="93" t="s">
        <v>369</v>
      </c>
      <c r="G1493" s="93" t="s">
        <v>369</v>
      </c>
      <c r="H1493" s="93" t="s">
        <v>369</v>
      </c>
    </row>
    <row r="1494" spans="1:8">
      <c r="A1494" s="89" t="s">
        <v>9865</v>
      </c>
      <c r="B1494" s="89">
        <v>500</v>
      </c>
      <c r="C1494" s="89" t="s">
        <v>564</v>
      </c>
      <c r="D1494" s="89" t="s">
        <v>7963</v>
      </c>
      <c r="E1494" s="89" t="s">
        <v>19406</v>
      </c>
      <c r="F1494" s="93" t="s">
        <v>369</v>
      </c>
      <c r="G1494" s="93" t="s">
        <v>369</v>
      </c>
      <c r="H1494" s="93" t="s">
        <v>369</v>
      </c>
    </row>
    <row r="1495" spans="1:8">
      <c r="A1495" s="89" t="s">
        <v>9867</v>
      </c>
      <c r="B1495" s="89">
        <v>500</v>
      </c>
      <c r="C1495" s="89" t="s">
        <v>564</v>
      </c>
      <c r="D1495" s="89" t="s">
        <v>7963</v>
      </c>
      <c r="E1495" s="89" t="s">
        <v>19406</v>
      </c>
      <c r="F1495" s="93" t="s">
        <v>369</v>
      </c>
      <c r="G1495" s="93" t="s">
        <v>369</v>
      </c>
      <c r="H1495" s="93" t="s">
        <v>369</v>
      </c>
    </row>
    <row r="1496" spans="1:8">
      <c r="A1496" s="89" t="s">
        <v>9869</v>
      </c>
      <c r="B1496" s="89">
        <v>500</v>
      </c>
      <c r="C1496" s="89" t="s">
        <v>564</v>
      </c>
      <c r="D1496" s="89" t="s">
        <v>7963</v>
      </c>
      <c r="E1496" s="89" t="s">
        <v>19407</v>
      </c>
      <c r="F1496" s="93" t="s">
        <v>369</v>
      </c>
      <c r="G1496" s="93" t="s">
        <v>369</v>
      </c>
      <c r="H1496" s="93" t="s">
        <v>369</v>
      </c>
    </row>
    <row r="1497" spans="1:8">
      <c r="A1497" s="99" t="s">
        <v>4222</v>
      </c>
      <c r="B1497" s="89">
        <v>100</v>
      </c>
      <c r="C1497" s="89" t="s">
        <v>564</v>
      </c>
      <c r="D1497" s="89" t="s">
        <v>18232</v>
      </c>
      <c r="E1497" s="89" t="s">
        <v>19408</v>
      </c>
      <c r="F1497" s="89">
        <v>825186</v>
      </c>
      <c r="G1497" s="89">
        <v>1141537</v>
      </c>
      <c r="H1497" s="89">
        <v>0</v>
      </c>
    </row>
    <row r="1498" spans="1:8">
      <c r="A1498" s="89" t="s">
        <v>9872</v>
      </c>
      <c r="B1498" s="89">
        <v>300</v>
      </c>
      <c r="C1498" s="89" t="s">
        <v>564</v>
      </c>
      <c r="D1498" s="89" t="s">
        <v>7963</v>
      </c>
      <c r="E1498" s="89" t="s">
        <v>19409</v>
      </c>
      <c r="F1498" s="93" t="s">
        <v>369</v>
      </c>
      <c r="G1498" s="93" t="s">
        <v>369</v>
      </c>
      <c r="H1498" s="93" t="s">
        <v>369</v>
      </c>
    </row>
    <row r="1499" spans="1:8">
      <c r="A1499" s="89" t="s">
        <v>9874</v>
      </c>
      <c r="B1499" s="89">
        <v>300</v>
      </c>
      <c r="C1499" s="89" t="s">
        <v>564</v>
      </c>
      <c r="D1499" s="89" t="s">
        <v>7963</v>
      </c>
      <c r="E1499" s="89" t="s">
        <v>19409</v>
      </c>
      <c r="F1499" s="93" t="s">
        <v>369</v>
      </c>
      <c r="G1499" s="93" t="s">
        <v>369</v>
      </c>
      <c r="H1499" s="93" t="s">
        <v>369</v>
      </c>
    </row>
    <row r="1500" spans="1:8">
      <c r="A1500" s="89" t="s">
        <v>9876</v>
      </c>
      <c r="B1500" s="89">
        <v>3000</v>
      </c>
      <c r="C1500" s="89" t="s">
        <v>564</v>
      </c>
      <c r="D1500" s="89" t="s">
        <v>7963</v>
      </c>
      <c r="E1500" s="89" t="s">
        <v>19410</v>
      </c>
      <c r="F1500" s="93" t="s">
        <v>369</v>
      </c>
      <c r="G1500" s="93" t="s">
        <v>369</v>
      </c>
      <c r="H1500" s="93" t="s">
        <v>369</v>
      </c>
    </row>
    <row r="1501" spans="1:8">
      <c r="A1501" s="89" t="s">
        <v>9878</v>
      </c>
      <c r="B1501" s="89">
        <v>3000</v>
      </c>
      <c r="C1501" s="89" t="s">
        <v>564</v>
      </c>
      <c r="D1501" s="89" t="s">
        <v>7963</v>
      </c>
      <c r="E1501" s="89" t="s">
        <v>19410</v>
      </c>
      <c r="F1501" s="93" t="s">
        <v>369</v>
      </c>
      <c r="G1501" s="93" t="s">
        <v>369</v>
      </c>
      <c r="H1501" s="93" t="s">
        <v>369</v>
      </c>
    </row>
    <row r="1502" spans="1:8">
      <c r="A1502" s="89" t="s">
        <v>9880</v>
      </c>
      <c r="B1502" s="89">
        <v>3000</v>
      </c>
      <c r="C1502" s="89" t="s">
        <v>564</v>
      </c>
      <c r="D1502" s="89" t="s">
        <v>7963</v>
      </c>
      <c r="E1502" s="89" t="s">
        <v>19410</v>
      </c>
      <c r="F1502" s="93" t="s">
        <v>369</v>
      </c>
      <c r="G1502" s="93" t="s">
        <v>369</v>
      </c>
      <c r="H1502" s="93" t="s">
        <v>369</v>
      </c>
    </row>
    <row r="1503" spans="1:8">
      <c r="A1503" s="89" t="s">
        <v>9882</v>
      </c>
      <c r="B1503" s="89">
        <v>3000</v>
      </c>
      <c r="C1503" s="89" t="s">
        <v>564</v>
      </c>
      <c r="D1503" s="89" t="s">
        <v>7963</v>
      </c>
      <c r="E1503" s="89" t="s">
        <v>19410</v>
      </c>
      <c r="F1503" s="93" t="s">
        <v>369</v>
      </c>
      <c r="G1503" s="93" t="s">
        <v>369</v>
      </c>
      <c r="H1503" s="93" t="s">
        <v>369</v>
      </c>
    </row>
    <row r="1504" spans="1:8">
      <c r="A1504" s="89" t="s">
        <v>9884</v>
      </c>
      <c r="B1504" s="89">
        <v>3000</v>
      </c>
      <c r="C1504" s="89" t="s">
        <v>564</v>
      </c>
      <c r="D1504" s="89" t="s">
        <v>7963</v>
      </c>
      <c r="E1504" s="89" t="s">
        <v>19410</v>
      </c>
      <c r="F1504" s="93" t="s">
        <v>369</v>
      </c>
      <c r="G1504" s="93" t="s">
        <v>369</v>
      </c>
      <c r="H1504" s="93" t="s">
        <v>369</v>
      </c>
    </row>
    <row r="1505" spans="1:8">
      <c r="A1505" s="89" t="s">
        <v>9886</v>
      </c>
      <c r="B1505" s="89">
        <v>2000</v>
      </c>
      <c r="C1505" s="89" t="s">
        <v>564</v>
      </c>
      <c r="D1505" s="89" t="s">
        <v>7963</v>
      </c>
      <c r="E1505" s="89" t="s">
        <v>19411</v>
      </c>
      <c r="F1505" s="93" t="s">
        <v>369</v>
      </c>
      <c r="G1505" s="93" t="s">
        <v>369</v>
      </c>
      <c r="H1505" s="93" t="s">
        <v>369</v>
      </c>
    </row>
    <row r="1506" spans="1:8">
      <c r="A1506" s="89" t="s">
        <v>9888</v>
      </c>
      <c r="B1506" s="89">
        <v>1000</v>
      </c>
      <c r="C1506" s="89" t="s">
        <v>361</v>
      </c>
      <c r="D1506" s="89" t="s">
        <v>7963</v>
      </c>
      <c r="E1506" s="89" t="s">
        <v>19412</v>
      </c>
      <c r="F1506" s="93" t="s">
        <v>369</v>
      </c>
      <c r="G1506" s="93" t="s">
        <v>369</v>
      </c>
      <c r="H1506" s="93" t="s">
        <v>369</v>
      </c>
    </row>
    <row r="1507" spans="1:8">
      <c r="A1507" s="89" t="s">
        <v>9889</v>
      </c>
      <c r="B1507" s="89">
        <v>2000</v>
      </c>
      <c r="C1507" s="89" t="s">
        <v>564</v>
      </c>
      <c r="D1507" s="89" t="s">
        <v>7963</v>
      </c>
      <c r="E1507" s="89" t="s">
        <v>19413</v>
      </c>
      <c r="F1507" s="93" t="s">
        <v>369</v>
      </c>
      <c r="G1507" s="93" t="s">
        <v>369</v>
      </c>
      <c r="H1507" s="93" t="s">
        <v>369</v>
      </c>
    </row>
    <row r="1508" spans="1:8">
      <c r="A1508" s="89" t="s">
        <v>4276</v>
      </c>
      <c r="B1508" s="89">
        <v>500</v>
      </c>
      <c r="C1508" s="89" t="s">
        <v>564</v>
      </c>
      <c r="D1508" s="89" t="s">
        <v>18232</v>
      </c>
      <c r="E1508" s="89" t="s">
        <v>19414</v>
      </c>
      <c r="F1508" s="89">
        <v>657873</v>
      </c>
      <c r="G1508" s="89">
        <v>80996</v>
      </c>
      <c r="H1508" s="89">
        <v>0</v>
      </c>
    </row>
    <row r="1509" spans="1:8">
      <c r="A1509" s="89" t="s">
        <v>9892</v>
      </c>
      <c r="B1509" s="89">
        <v>2000</v>
      </c>
      <c r="C1509" s="89" t="s">
        <v>564</v>
      </c>
      <c r="D1509" s="89" t="s">
        <v>7963</v>
      </c>
      <c r="E1509" s="89" t="s">
        <v>17004</v>
      </c>
      <c r="F1509" s="93" t="s">
        <v>369</v>
      </c>
      <c r="G1509" s="93" t="s">
        <v>369</v>
      </c>
      <c r="H1509" s="93" t="s">
        <v>369</v>
      </c>
    </row>
    <row r="1510" spans="1:8">
      <c r="A1510" s="89" t="s">
        <v>4242</v>
      </c>
      <c r="B1510" s="89">
        <v>1000</v>
      </c>
      <c r="C1510" s="89" t="s">
        <v>361</v>
      </c>
      <c r="D1510" s="89" t="s">
        <v>18232</v>
      </c>
      <c r="E1510" s="89" t="s">
        <v>19415</v>
      </c>
      <c r="F1510" s="93" t="s">
        <v>369</v>
      </c>
      <c r="G1510" s="93" t="s">
        <v>369</v>
      </c>
      <c r="H1510" s="93" t="s">
        <v>369</v>
      </c>
    </row>
    <row r="1511" spans="1:8">
      <c r="A1511" s="89" t="s">
        <v>9894</v>
      </c>
      <c r="B1511" s="89">
        <v>1000</v>
      </c>
      <c r="C1511" s="89" t="s">
        <v>361</v>
      </c>
      <c r="D1511" s="89" t="s">
        <v>7963</v>
      </c>
      <c r="E1511" s="89" t="s">
        <v>19415</v>
      </c>
      <c r="F1511" s="93" t="s">
        <v>369</v>
      </c>
      <c r="G1511" s="93" t="s">
        <v>369</v>
      </c>
      <c r="H1511" s="93" t="s">
        <v>369</v>
      </c>
    </row>
    <row r="1512" spans="1:8">
      <c r="A1512" s="89" t="s">
        <v>2608</v>
      </c>
      <c r="B1512" s="89">
        <v>500</v>
      </c>
      <c r="C1512" s="89" t="s">
        <v>361</v>
      </c>
      <c r="D1512" s="89" t="s">
        <v>18232</v>
      </c>
      <c r="E1512" s="89" t="s">
        <v>19416</v>
      </c>
      <c r="F1512" s="93" t="s">
        <v>369</v>
      </c>
      <c r="G1512" s="93" t="s">
        <v>369</v>
      </c>
      <c r="H1512" s="93" t="s">
        <v>369</v>
      </c>
    </row>
    <row r="1513" spans="1:8">
      <c r="A1513" s="89" t="s">
        <v>9895</v>
      </c>
      <c r="B1513" s="89">
        <v>1000</v>
      </c>
      <c r="C1513" s="89" t="s">
        <v>564</v>
      </c>
      <c r="D1513" s="89" t="s">
        <v>7974</v>
      </c>
      <c r="E1513" s="89" t="s">
        <v>19417</v>
      </c>
      <c r="F1513" s="93" t="s">
        <v>369</v>
      </c>
      <c r="G1513" s="93" t="s">
        <v>369</v>
      </c>
      <c r="H1513" s="93" t="s">
        <v>369</v>
      </c>
    </row>
    <row r="1514" spans="1:8">
      <c r="A1514" s="89" t="s">
        <v>9896</v>
      </c>
      <c r="B1514" s="89">
        <v>1000</v>
      </c>
      <c r="C1514" s="89" t="s">
        <v>564</v>
      </c>
      <c r="D1514" s="89" t="s">
        <v>7974</v>
      </c>
      <c r="E1514" s="89" t="s">
        <v>19417</v>
      </c>
      <c r="F1514" s="93" t="s">
        <v>369</v>
      </c>
      <c r="G1514" s="93" t="s">
        <v>369</v>
      </c>
      <c r="H1514" s="93" t="s">
        <v>369</v>
      </c>
    </row>
    <row r="1515" spans="1:8">
      <c r="A1515" s="89" t="s">
        <v>9897</v>
      </c>
      <c r="B1515" s="89">
        <v>300</v>
      </c>
      <c r="C1515" s="89" t="s">
        <v>564</v>
      </c>
      <c r="D1515" s="89" t="s">
        <v>7974</v>
      </c>
      <c r="E1515" s="89" t="s">
        <v>19417</v>
      </c>
      <c r="F1515" s="93" t="s">
        <v>369</v>
      </c>
      <c r="G1515" s="93" t="s">
        <v>369</v>
      </c>
      <c r="H1515" s="93" t="s">
        <v>369</v>
      </c>
    </row>
    <row r="1516" spans="1:8">
      <c r="A1516" s="89" t="s">
        <v>9898</v>
      </c>
      <c r="B1516" s="89">
        <v>300</v>
      </c>
      <c r="C1516" s="89" t="s">
        <v>564</v>
      </c>
      <c r="D1516" s="89" t="s">
        <v>7974</v>
      </c>
      <c r="E1516" s="89" t="s">
        <v>19417</v>
      </c>
      <c r="F1516" s="93" t="s">
        <v>369</v>
      </c>
      <c r="G1516" s="93" t="s">
        <v>369</v>
      </c>
      <c r="H1516" s="93" t="s">
        <v>369</v>
      </c>
    </row>
    <row r="1517" spans="1:8">
      <c r="A1517" s="89" t="s">
        <v>9899</v>
      </c>
      <c r="B1517" s="89">
        <v>300</v>
      </c>
      <c r="C1517" s="89" t="s">
        <v>564</v>
      </c>
      <c r="D1517" s="89" t="s">
        <v>7974</v>
      </c>
      <c r="E1517" s="89" t="s">
        <v>19417</v>
      </c>
      <c r="F1517" s="93" t="s">
        <v>369</v>
      </c>
      <c r="G1517" s="93" t="s">
        <v>369</v>
      </c>
      <c r="H1517" s="93" t="s">
        <v>369</v>
      </c>
    </row>
    <row r="1518" spans="1:8">
      <c r="A1518" s="89" t="s">
        <v>9900</v>
      </c>
      <c r="B1518" s="89">
        <v>1000</v>
      </c>
      <c r="C1518" s="89" t="s">
        <v>564</v>
      </c>
      <c r="D1518" s="89" t="s">
        <v>7974</v>
      </c>
      <c r="E1518" s="89" t="s">
        <v>19417</v>
      </c>
      <c r="F1518" s="93" t="s">
        <v>369</v>
      </c>
      <c r="G1518" s="93" t="s">
        <v>369</v>
      </c>
      <c r="H1518" s="93" t="s">
        <v>369</v>
      </c>
    </row>
    <row r="1519" spans="1:8">
      <c r="A1519" s="89" t="s">
        <v>9901</v>
      </c>
      <c r="B1519" s="89">
        <v>300</v>
      </c>
      <c r="C1519" s="89" t="s">
        <v>564</v>
      </c>
      <c r="D1519" s="89" t="s">
        <v>7974</v>
      </c>
      <c r="E1519" s="89" t="s">
        <v>19417</v>
      </c>
      <c r="F1519" s="93" t="s">
        <v>369</v>
      </c>
      <c r="G1519" s="93" t="s">
        <v>369</v>
      </c>
      <c r="H1519" s="93" t="s">
        <v>369</v>
      </c>
    </row>
    <row r="1520" spans="1:8">
      <c r="A1520" s="89" t="s">
        <v>2605</v>
      </c>
      <c r="B1520" s="89">
        <v>1000</v>
      </c>
      <c r="C1520" s="89" t="s">
        <v>361</v>
      </c>
      <c r="D1520" s="89" t="s">
        <v>18232</v>
      </c>
      <c r="E1520" s="89" t="s">
        <v>19418</v>
      </c>
      <c r="F1520" s="93" t="s">
        <v>369</v>
      </c>
      <c r="G1520" s="93" t="s">
        <v>369</v>
      </c>
      <c r="H1520" s="93" t="s">
        <v>369</v>
      </c>
    </row>
    <row r="1521" spans="1:8">
      <c r="A1521" s="89" t="s">
        <v>9902</v>
      </c>
      <c r="B1521" s="89">
        <v>1000</v>
      </c>
      <c r="C1521" s="89" t="s">
        <v>361</v>
      </c>
      <c r="D1521" s="89" t="s">
        <v>7963</v>
      </c>
      <c r="E1521" s="89" t="s">
        <v>19418</v>
      </c>
      <c r="F1521" s="93" t="s">
        <v>369</v>
      </c>
      <c r="G1521" s="93" t="s">
        <v>369</v>
      </c>
      <c r="H1521" s="93" t="s">
        <v>369</v>
      </c>
    </row>
    <row r="1522" spans="1:8">
      <c r="A1522" s="89" t="s">
        <v>2603</v>
      </c>
      <c r="B1522" s="89">
        <v>500</v>
      </c>
      <c r="C1522" s="89" t="s">
        <v>361</v>
      </c>
      <c r="D1522" s="89" t="s">
        <v>18232</v>
      </c>
      <c r="E1522" s="89" t="s">
        <v>19419</v>
      </c>
      <c r="F1522" s="93" t="s">
        <v>369</v>
      </c>
      <c r="G1522" s="93" t="s">
        <v>369</v>
      </c>
      <c r="H1522" s="93" t="s">
        <v>369</v>
      </c>
    </row>
    <row r="1523" spans="1:8">
      <c r="A1523" s="89" t="s">
        <v>9903</v>
      </c>
      <c r="B1523" s="89">
        <v>1000</v>
      </c>
      <c r="C1523" s="89" t="s">
        <v>564</v>
      </c>
      <c r="D1523" s="89" t="s">
        <v>7974</v>
      </c>
      <c r="E1523" s="89" t="s">
        <v>19420</v>
      </c>
      <c r="F1523" s="93" t="s">
        <v>369</v>
      </c>
      <c r="G1523" s="93" t="s">
        <v>369</v>
      </c>
      <c r="H1523" s="93" t="s">
        <v>369</v>
      </c>
    </row>
    <row r="1524" spans="1:8">
      <c r="A1524" s="89" t="s">
        <v>9904</v>
      </c>
      <c r="B1524" s="89">
        <v>1000</v>
      </c>
      <c r="C1524" s="89" t="s">
        <v>564</v>
      </c>
      <c r="D1524" s="89" t="s">
        <v>7974</v>
      </c>
      <c r="E1524" s="89" t="s">
        <v>19420</v>
      </c>
      <c r="F1524" s="93" t="s">
        <v>369</v>
      </c>
      <c r="G1524" s="93" t="s">
        <v>369</v>
      </c>
      <c r="H1524" s="93" t="s">
        <v>369</v>
      </c>
    </row>
    <row r="1525" spans="1:8">
      <c r="A1525" s="89" t="s">
        <v>9905</v>
      </c>
      <c r="B1525" s="89">
        <v>1000</v>
      </c>
      <c r="C1525" s="89" t="s">
        <v>564</v>
      </c>
      <c r="D1525" s="89" t="s">
        <v>7974</v>
      </c>
      <c r="E1525" s="89" t="s">
        <v>19420</v>
      </c>
      <c r="F1525" s="93" t="s">
        <v>369</v>
      </c>
      <c r="G1525" s="93" t="s">
        <v>369</v>
      </c>
      <c r="H1525" s="93" t="s">
        <v>369</v>
      </c>
    </row>
    <row r="1526" spans="1:8">
      <c r="A1526" s="99" t="s">
        <v>9906</v>
      </c>
      <c r="B1526" s="89">
        <v>1000</v>
      </c>
      <c r="C1526" s="89" t="s">
        <v>564</v>
      </c>
      <c r="D1526" s="89" t="s">
        <v>7974</v>
      </c>
      <c r="E1526" s="89" t="s">
        <v>19420</v>
      </c>
      <c r="F1526" s="93" t="s">
        <v>369</v>
      </c>
      <c r="G1526" s="93" t="s">
        <v>369</v>
      </c>
      <c r="H1526" s="93" t="s">
        <v>369</v>
      </c>
    </row>
    <row r="1527" spans="1:8">
      <c r="A1527" s="89" t="s">
        <v>9907</v>
      </c>
      <c r="B1527" s="89">
        <v>1000</v>
      </c>
      <c r="C1527" s="89" t="s">
        <v>564</v>
      </c>
      <c r="D1527" s="89" t="s">
        <v>7974</v>
      </c>
      <c r="E1527" s="89" t="s">
        <v>19420</v>
      </c>
      <c r="F1527" s="93" t="s">
        <v>369</v>
      </c>
      <c r="G1527" s="93" t="s">
        <v>369</v>
      </c>
      <c r="H1527" s="93" t="s">
        <v>369</v>
      </c>
    </row>
    <row r="1528" spans="1:8">
      <c r="A1528" s="89" t="s">
        <v>9908</v>
      </c>
      <c r="B1528" s="89">
        <v>1000</v>
      </c>
      <c r="C1528" s="89" t="s">
        <v>564</v>
      </c>
      <c r="D1528" s="89" t="s">
        <v>7974</v>
      </c>
      <c r="E1528" s="89" t="s">
        <v>19420</v>
      </c>
      <c r="F1528" s="93" t="s">
        <v>369</v>
      </c>
      <c r="G1528" s="93" t="s">
        <v>369</v>
      </c>
      <c r="H1528" s="93" t="s">
        <v>369</v>
      </c>
    </row>
    <row r="1529" spans="1:8">
      <c r="A1529" s="89" t="s">
        <v>9909</v>
      </c>
      <c r="B1529" s="89">
        <v>1000</v>
      </c>
      <c r="C1529" s="89" t="s">
        <v>564</v>
      </c>
      <c r="D1529" s="89" t="s">
        <v>7974</v>
      </c>
      <c r="E1529" s="89" t="s">
        <v>19420</v>
      </c>
      <c r="F1529" s="93" t="s">
        <v>369</v>
      </c>
      <c r="G1529" s="93" t="s">
        <v>369</v>
      </c>
      <c r="H1529" s="93" t="s">
        <v>369</v>
      </c>
    </row>
    <row r="1530" spans="1:8">
      <c r="A1530" s="89" t="s">
        <v>9910</v>
      </c>
      <c r="B1530" s="89">
        <v>1000</v>
      </c>
      <c r="C1530" s="89" t="s">
        <v>564</v>
      </c>
      <c r="D1530" s="89" t="s">
        <v>7974</v>
      </c>
      <c r="E1530" s="89" t="s">
        <v>19420</v>
      </c>
      <c r="F1530" s="93" t="s">
        <v>369</v>
      </c>
      <c r="G1530" s="93" t="s">
        <v>369</v>
      </c>
      <c r="H1530" s="93" t="s">
        <v>369</v>
      </c>
    </row>
    <row r="1531" spans="1:8">
      <c r="A1531" s="89" t="s">
        <v>9911</v>
      </c>
      <c r="B1531" s="89">
        <v>1000</v>
      </c>
      <c r="C1531" s="89" t="s">
        <v>564</v>
      </c>
      <c r="D1531" s="89" t="s">
        <v>7974</v>
      </c>
      <c r="E1531" s="89" t="s">
        <v>19420</v>
      </c>
      <c r="F1531" s="93" t="s">
        <v>369</v>
      </c>
      <c r="G1531" s="93" t="s">
        <v>369</v>
      </c>
      <c r="H1531" s="93" t="s">
        <v>369</v>
      </c>
    </row>
    <row r="1532" spans="1:8">
      <c r="A1532" s="89" t="s">
        <v>9912</v>
      </c>
      <c r="B1532" s="89">
        <v>1000</v>
      </c>
      <c r="C1532" s="89" t="s">
        <v>564</v>
      </c>
      <c r="D1532" s="89" t="s">
        <v>7974</v>
      </c>
      <c r="E1532" s="89" t="s">
        <v>19420</v>
      </c>
      <c r="F1532" s="93" t="s">
        <v>369</v>
      </c>
      <c r="G1532" s="93" t="s">
        <v>369</v>
      </c>
      <c r="H1532" s="93" t="s">
        <v>369</v>
      </c>
    </row>
    <row r="1533" spans="1:8">
      <c r="A1533" s="89" t="s">
        <v>9913</v>
      </c>
      <c r="B1533" s="89">
        <v>1000</v>
      </c>
      <c r="C1533" s="89" t="s">
        <v>361</v>
      </c>
      <c r="D1533" s="89" t="s">
        <v>7963</v>
      </c>
      <c r="E1533" s="89" t="s">
        <v>19420</v>
      </c>
      <c r="F1533" s="93" t="s">
        <v>369</v>
      </c>
      <c r="G1533" s="93" t="s">
        <v>369</v>
      </c>
      <c r="H1533" s="93" t="s">
        <v>369</v>
      </c>
    </row>
    <row r="1534" spans="1:8">
      <c r="A1534" s="89" t="s">
        <v>9914</v>
      </c>
      <c r="B1534" s="89">
        <v>1000</v>
      </c>
      <c r="C1534" s="89" t="s">
        <v>564</v>
      </c>
      <c r="D1534" s="89" t="s">
        <v>7974</v>
      </c>
      <c r="E1534" s="89" t="s">
        <v>19421</v>
      </c>
      <c r="F1534" s="93" t="s">
        <v>369</v>
      </c>
      <c r="G1534" s="93" t="s">
        <v>369</v>
      </c>
      <c r="H1534" s="93" t="s">
        <v>369</v>
      </c>
    </row>
    <row r="1535" spans="1:8">
      <c r="A1535" s="89" t="s">
        <v>9915</v>
      </c>
      <c r="B1535" s="89">
        <v>1000</v>
      </c>
      <c r="C1535" s="89" t="s">
        <v>564</v>
      </c>
      <c r="D1535" s="89" t="s">
        <v>7974</v>
      </c>
      <c r="E1535" s="89" t="s">
        <v>19421</v>
      </c>
      <c r="F1535" s="93" t="s">
        <v>369</v>
      </c>
      <c r="G1535" s="93" t="s">
        <v>369</v>
      </c>
      <c r="H1535" s="93" t="s">
        <v>369</v>
      </c>
    </row>
    <row r="1536" spans="1:8">
      <c r="A1536" s="89" t="s">
        <v>9916</v>
      </c>
      <c r="B1536" s="89">
        <v>1000</v>
      </c>
      <c r="C1536" s="89" t="s">
        <v>564</v>
      </c>
      <c r="D1536" s="89" t="s">
        <v>7974</v>
      </c>
      <c r="E1536" s="89" t="s">
        <v>19421</v>
      </c>
      <c r="F1536" s="93" t="s">
        <v>369</v>
      </c>
      <c r="G1536" s="93" t="s">
        <v>369</v>
      </c>
      <c r="H1536" s="93" t="s">
        <v>369</v>
      </c>
    </row>
    <row r="1537" spans="1:8">
      <c r="A1537" s="89" t="s">
        <v>9917</v>
      </c>
      <c r="B1537" s="89">
        <v>1000</v>
      </c>
      <c r="C1537" s="89" t="s">
        <v>564</v>
      </c>
      <c r="D1537" s="89" t="s">
        <v>7974</v>
      </c>
      <c r="E1537" s="89" t="s">
        <v>19421</v>
      </c>
      <c r="F1537" s="93" t="s">
        <v>369</v>
      </c>
      <c r="G1537" s="93" t="s">
        <v>369</v>
      </c>
      <c r="H1537" s="93" t="s">
        <v>369</v>
      </c>
    </row>
    <row r="1538" spans="1:8">
      <c r="A1538" s="89" t="s">
        <v>9918</v>
      </c>
      <c r="B1538" s="89">
        <v>1000</v>
      </c>
      <c r="C1538" s="89" t="s">
        <v>564</v>
      </c>
      <c r="D1538" s="89" t="s">
        <v>7974</v>
      </c>
      <c r="E1538" s="89" t="s">
        <v>19421</v>
      </c>
      <c r="F1538" s="93" t="s">
        <v>369</v>
      </c>
      <c r="G1538" s="93" t="s">
        <v>369</v>
      </c>
      <c r="H1538" s="93" t="s">
        <v>369</v>
      </c>
    </row>
    <row r="1539" spans="1:8">
      <c r="A1539" s="89" t="s">
        <v>9919</v>
      </c>
      <c r="B1539" s="89">
        <v>1000</v>
      </c>
      <c r="C1539" s="89" t="s">
        <v>564</v>
      </c>
      <c r="D1539" s="89" t="s">
        <v>7974</v>
      </c>
      <c r="E1539" s="89" t="s">
        <v>19421</v>
      </c>
      <c r="F1539" s="93" t="s">
        <v>369</v>
      </c>
      <c r="G1539" s="93" t="s">
        <v>369</v>
      </c>
      <c r="H1539" s="93" t="s">
        <v>369</v>
      </c>
    </row>
    <row r="1540" spans="1:8">
      <c r="A1540" s="89" t="s">
        <v>9920</v>
      </c>
      <c r="B1540" s="89">
        <v>1000</v>
      </c>
      <c r="C1540" s="89" t="s">
        <v>361</v>
      </c>
      <c r="D1540" s="89" t="s">
        <v>7963</v>
      </c>
      <c r="E1540" s="89" t="s">
        <v>19421</v>
      </c>
      <c r="F1540" s="93" t="s">
        <v>369</v>
      </c>
      <c r="G1540" s="93" t="s">
        <v>369</v>
      </c>
      <c r="H1540" s="93" t="s">
        <v>369</v>
      </c>
    </row>
    <row r="1541" spans="1:8">
      <c r="A1541" s="89" t="s">
        <v>9921</v>
      </c>
      <c r="B1541" s="89">
        <v>1000</v>
      </c>
      <c r="C1541" s="89" t="s">
        <v>564</v>
      </c>
      <c r="D1541" s="89" t="s">
        <v>7974</v>
      </c>
      <c r="E1541" s="89" t="s">
        <v>19421</v>
      </c>
      <c r="F1541" s="93" t="s">
        <v>369</v>
      </c>
      <c r="G1541" s="93" t="s">
        <v>369</v>
      </c>
      <c r="H1541" s="93" t="s">
        <v>369</v>
      </c>
    </row>
    <row r="1542" spans="1:8">
      <c r="A1542" s="89" t="s">
        <v>9922</v>
      </c>
      <c r="B1542" s="89">
        <v>1000</v>
      </c>
      <c r="C1542" s="89" t="s">
        <v>564</v>
      </c>
      <c r="D1542" s="89" t="s">
        <v>7974</v>
      </c>
      <c r="E1542" s="89" t="s">
        <v>19421</v>
      </c>
      <c r="F1542" s="93" t="s">
        <v>369</v>
      </c>
      <c r="G1542" s="93" t="s">
        <v>369</v>
      </c>
      <c r="H1542" s="93" t="s">
        <v>369</v>
      </c>
    </row>
    <row r="1543" spans="1:8">
      <c r="A1543" s="89" t="s">
        <v>9923</v>
      </c>
      <c r="B1543" s="89">
        <v>1000</v>
      </c>
      <c r="C1543" s="89" t="s">
        <v>564</v>
      </c>
      <c r="D1543" s="89" t="s">
        <v>7974</v>
      </c>
      <c r="E1543" s="89" t="s">
        <v>19421</v>
      </c>
      <c r="F1543" s="93" t="s">
        <v>369</v>
      </c>
      <c r="G1543" s="93" t="s">
        <v>369</v>
      </c>
      <c r="H1543" s="93" t="s">
        <v>369</v>
      </c>
    </row>
    <row r="1544" spans="1:8">
      <c r="A1544" s="89" t="s">
        <v>9924</v>
      </c>
      <c r="B1544" s="89">
        <v>1000</v>
      </c>
      <c r="C1544" s="89" t="s">
        <v>564</v>
      </c>
      <c r="D1544" s="89" t="s">
        <v>7974</v>
      </c>
      <c r="E1544" s="89" t="s">
        <v>19421</v>
      </c>
      <c r="F1544" s="93" t="s">
        <v>369</v>
      </c>
      <c r="G1544" s="93" t="s">
        <v>369</v>
      </c>
      <c r="H1544" s="93" t="s">
        <v>369</v>
      </c>
    </row>
    <row r="1545" spans="1:8">
      <c r="A1545" s="89" t="s">
        <v>9925</v>
      </c>
      <c r="B1545" s="89">
        <v>1000</v>
      </c>
      <c r="C1545" s="89" t="s">
        <v>564</v>
      </c>
      <c r="D1545" s="89" t="s">
        <v>7974</v>
      </c>
      <c r="E1545" s="89" t="s">
        <v>19421</v>
      </c>
      <c r="F1545" s="93" t="s">
        <v>369</v>
      </c>
      <c r="G1545" s="93" t="s">
        <v>369</v>
      </c>
      <c r="H1545" s="93" t="s">
        <v>369</v>
      </c>
    </row>
    <row r="1546" spans="1:8">
      <c r="A1546" s="89" t="s">
        <v>9926</v>
      </c>
      <c r="B1546" s="89">
        <v>1000</v>
      </c>
      <c r="C1546" s="89" t="s">
        <v>564</v>
      </c>
      <c r="D1546" s="89" t="s">
        <v>7974</v>
      </c>
      <c r="E1546" s="89" t="s">
        <v>19421</v>
      </c>
      <c r="F1546" s="93" t="s">
        <v>369</v>
      </c>
      <c r="G1546" s="93" t="s">
        <v>369</v>
      </c>
      <c r="H1546" s="93" t="s">
        <v>369</v>
      </c>
    </row>
    <row r="1547" spans="1:8">
      <c r="A1547" s="89" t="s">
        <v>9927</v>
      </c>
      <c r="B1547" s="89">
        <v>1000</v>
      </c>
      <c r="C1547" s="89" t="s">
        <v>564</v>
      </c>
      <c r="D1547" s="89" t="s">
        <v>7974</v>
      </c>
      <c r="E1547" s="89" t="s">
        <v>19421</v>
      </c>
      <c r="F1547" s="93" t="s">
        <v>369</v>
      </c>
      <c r="G1547" s="93" t="s">
        <v>369</v>
      </c>
      <c r="H1547" s="93" t="s">
        <v>369</v>
      </c>
    </row>
    <row r="1548" spans="1:8">
      <c r="A1548" s="89" t="s">
        <v>9928</v>
      </c>
      <c r="B1548" s="89">
        <v>1000</v>
      </c>
      <c r="C1548" s="89" t="s">
        <v>564</v>
      </c>
      <c r="D1548" s="89" t="s">
        <v>7974</v>
      </c>
      <c r="E1548" s="89" t="s">
        <v>19421</v>
      </c>
      <c r="F1548" s="93" t="s">
        <v>369</v>
      </c>
      <c r="G1548" s="93" t="s">
        <v>369</v>
      </c>
      <c r="H1548" s="93" t="s">
        <v>369</v>
      </c>
    </row>
    <row r="1549" spans="1:8">
      <c r="A1549" s="89" t="s">
        <v>9929</v>
      </c>
      <c r="B1549" s="89">
        <v>1000</v>
      </c>
      <c r="C1549" s="89" t="s">
        <v>564</v>
      </c>
      <c r="D1549" s="89" t="s">
        <v>7974</v>
      </c>
      <c r="E1549" s="89" t="s">
        <v>19421</v>
      </c>
      <c r="F1549" s="93" t="s">
        <v>369</v>
      </c>
      <c r="G1549" s="93" t="s">
        <v>369</v>
      </c>
      <c r="H1549" s="93" t="s">
        <v>369</v>
      </c>
    </row>
    <row r="1550" spans="1:8">
      <c r="A1550" s="89" t="s">
        <v>9930</v>
      </c>
      <c r="B1550" s="89">
        <v>1000</v>
      </c>
      <c r="C1550" s="89" t="s">
        <v>564</v>
      </c>
      <c r="D1550" s="89" t="s">
        <v>7974</v>
      </c>
      <c r="E1550" s="89" t="s">
        <v>19421</v>
      </c>
      <c r="F1550" s="93" t="s">
        <v>369</v>
      </c>
      <c r="G1550" s="93" t="s">
        <v>369</v>
      </c>
      <c r="H1550" s="93" t="s">
        <v>369</v>
      </c>
    </row>
    <row r="1551" spans="1:8">
      <c r="A1551" s="89" t="s">
        <v>9931</v>
      </c>
      <c r="B1551" s="89">
        <v>1000</v>
      </c>
      <c r="C1551" s="89" t="s">
        <v>564</v>
      </c>
      <c r="D1551" s="89" t="s">
        <v>7974</v>
      </c>
      <c r="E1551" s="89" t="s">
        <v>19421</v>
      </c>
      <c r="F1551" s="93" t="s">
        <v>369</v>
      </c>
      <c r="G1551" s="93" t="s">
        <v>369</v>
      </c>
      <c r="H1551" s="93" t="s">
        <v>369</v>
      </c>
    </row>
    <row r="1552" spans="1:8">
      <c r="A1552" s="89" t="s">
        <v>9932</v>
      </c>
      <c r="B1552" s="89">
        <v>1000</v>
      </c>
      <c r="C1552" s="89" t="s">
        <v>564</v>
      </c>
      <c r="D1552" s="89" t="s">
        <v>7974</v>
      </c>
      <c r="E1552" s="89" t="s">
        <v>19421</v>
      </c>
      <c r="F1552" s="93" t="s">
        <v>369</v>
      </c>
      <c r="G1552" s="93" t="s">
        <v>369</v>
      </c>
      <c r="H1552" s="93" t="s">
        <v>369</v>
      </c>
    </row>
    <row r="1553" spans="1:8">
      <c r="A1553" s="89" t="s">
        <v>9933</v>
      </c>
      <c r="B1553" s="89">
        <v>1000</v>
      </c>
      <c r="C1553" s="89" t="s">
        <v>361</v>
      </c>
      <c r="D1553" s="89" t="s">
        <v>7963</v>
      </c>
      <c r="E1553" s="89" t="s">
        <v>19421</v>
      </c>
      <c r="F1553" s="93" t="s">
        <v>369</v>
      </c>
      <c r="G1553" s="93" t="s">
        <v>369</v>
      </c>
      <c r="H1553" s="93" t="s">
        <v>369</v>
      </c>
    </row>
    <row r="1554" spans="1:8">
      <c r="A1554" s="89" t="s">
        <v>2601</v>
      </c>
      <c r="B1554" s="89">
        <v>100</v>
      </c>
      <c r="C1554" s="89" t="s">
        <v>361</v>
      </c>
      <c r="D1554" s="89" t="s">
        <v>18232</v>
      </c>
      <c r="E1554" s="89" t="s">
        <v>19422</v>
      </c>
      <c r="F1554" s="93" t="s">
        <v>369</v>
      </c>
      <c r="G1554" s="93" t="s">
        <v>369</v>
      </c>
      <c r="H1554" s="93" t="s">
        <v>369</v>
      </c>
    </row>
    <row r="1555" spans="1:8">
      <c r="A1555" s="89" t="s">
        <v>9934</v>
      </c>
      <c r="B1555" s="89">
        <v>500</v>
      </c>
      <c r="C1555" s="89" t="s">
        <v>564</v>
      </c>
      <c r="D1555" s="89" t="s">
        <v>7963</v>
      </c>
      <c r="E1555" s="89" t="s">
        <v>19423</v>
      </c>
      <c r="F1555" s="93" t="s">
        <v>369</v>
      </c>
      <c r="G1555" s="93" t="s">
        <v>369</v>
      </c>
      <c r="H1555" s="93" t="s">
        <v>369</v>
      </c>
    </row>
    <row r="1556" spans="1:8">
      <c r="A1556" s="89" t="s">
        <v>9936</v>
      </c>
      <c r="B1556" s="89">
        <v>2000</v>
      </c>
      <c r="C1556" s="89" t="s">
        <v>564</v>
      </c>
      <c r="D1556" s="89" t="s">
        <v>7963</v>
      </c>
      <c r="E1556" s="89" t="s">
        <v>19424</v>
      </c>
      <c r="F1556" s="93" t="s">
        <v>369</v>
      </c>
      <c r="G1556" s="93" t="s">
        <v>369</v>
      </c>
      <c r="H1556" s="93" t="s">
        <v>369</v>
      </c>
    </row>
    <row r="1557" spans="1:8">
      <c r="A1557" s="89" t="s">
        <v>9938</v>
      </c>
      <c r="B1557" s="89">
        <v>2000</v>
      </c>
      <c r="C1557" s="89" t="s">
        <v>361</v>
      </c>
      <c r="D1557" s="89" t="s">
        <v>7963</v>
      </c>
      <c r="E1557" s="89" t="s">
        <v>19425</v>
      </c>
      <c r="F1557" s="93" t="s">
        <v>369</v>
      </c>
      <c r="G1557" s="93" t="s">
        <v>369</v>
      </c>
      <c r="H1557" s="93" t="s">
        <v>369</v>
      </c>
    </row>
    <row r="1558" spans="1:8">
      <c r="A1558" s="89" t="s">
        <v>9939</v>
      </c>
      <c r="B1558" s="89">
        <v>2000</v>
      </c>
      <c r="C1558" s="89" t="s">
        <v>564</v>
      </c>
      <c r="D1558" s="89" t="s">
        <v>7963</v>
      </c>
      <c r="E1558" s="89" t="s">
        <v>19425</v>
      </c>
      <c r="F1558" s="93" t="s">
        <v>369</v>
      </c>
      <c r="G1558" s="93" t="s">
        <v>369</v>
      </c>
      <c r="H1558" s="93" t="s">
        <v>369</v>
      </c>
    </row>
    <row r="1559" spans="1:8">
      <c r="A1559" s="89" t="s">
        <v>9941</v>
      </c>
      <c r="B1559" s="89">
        <v>1000</v>
      </c>
      <c r="C1559" s="89" t="s">
        <v>564</v>
      </c>
      <c r="D1559" s="89" t="s">
        <v>7963</v>
      </c>
      <c r="E1559" s="89" t="s">
        <v>19426</v>
      </c>
      <c r="F1559" s="93" t="s">
        <v>369</v>
      </c>
      <c r="G1559" s="93" t="s">
        <v>369</v>
      </c>
      <c r="H1559" s="93" t="s">
        <v>369</v>
      </c>
    </row>
    <row r="1560" spans="1:8">
      <c r="A1560" s="89" t="s">
        <v>9943</v>
      </c>
      <c r="B1560" s="89">
        <v>1000</v>
      </c>
      <c r="C1560" s="89" t="s">
        <v>361</v>
      </c>
      <c r="D1560" s="89" t="s">
        <v>7963</v>
      </c>
      <c r="E1560" s="89" t="s">
        <v>19426</v>
      </c>
      <c r="F1560" s="93" t="s">
        <v>369</v>
      </c>
      <c r="G1560" s="93" t="s">
        <v>369</v>
      </c>
      <c r="H1560" s="93" t="s">
        <v>369</v>
      </c>
    </row>
    <row r="1561" spans="1:8">
      <c r="A1561" s="89" t="s">
        <v>9944</v>
      </c>
      <c r="B1561" s="89">
        <v>1000</v>
      </c>
      <c r="C1561" s="89" t="s">
        <v>564</v>
      </c>
      <c r="D1561" s="89" t="s">
        <v>7963</v>
      </c>
      <c r="E1561" s="89" t="s">
        <v>19427</v>
      </c>
      <c r="F1561" s="93" t="s">
        <v>369</v>
      </c>
      <c r="G1561" s="93" t="s">
        <v>369</v>
      </c>
      <c r="H1561" s="93" t="s">
        <v>369</v>
      </c>
    </row>
    <row r="1562" spans="1:8">
      <c r="A1562" s="89" t="s">
        <v>9946</v>
      </c>
      <c r="B1562" s="89">
        <v>1000</v>
      </c>
      <c r="C1562" s="89" t="s">
        <v>564</v>
      </c>
      <c r="D1562" s="89" t="s">
        <v>7963</v>
      </c>
      <c r="E1562" s="89" t="s">
        <v>19428</v>
      </c>
      <c r="F1562" s="93" t="s">
        <v>369</v>
      </c>
      <c r="G1562" s="93" t="s">
        <v>369</v>
      </c>
      <c r="H1562" s="93" t="s">
        <v>369</v>
      </c>
    </row>
    <row r="1563" spans="1:8">
      <c r="A1563" s="89" t="s">
        <v>9948</v>
      </c>
      <c r="B1563" s="89">
        <v>1000</v>
      </c>
      <c r="C1563" s="89" t="s">
        <v>564</v>
      </c>
      <c r="D1563" s="89" t="s">
        <v>7963</v>
      </c>
      <c r="E1563" s="89" t="s">
        <v>19429</v>
      </c>
      <c r="F1563" s="93" t="s">
        <v>369</v>
      </c>
      <c r="G1563" s="93" t="s">
        <v>369</v>
      </c>
      <c r="H1563" s="93" t="s">
        <v>369</v>
      </c>
    </row>
    <row r="1564" spans="1:8">
      <c r="A1564" s="99" t="s">
        <v>9950</v>
      </c>
      <c r="B1564" s="89">
        <v>1000</v>
      </c>
      <c r="C1564" s="89" t="s">
        <v>361</v>
      </c>
      <c r="D1564" s="89" t="s">
        <v>7963</v>
      </c>
      <c r="E1564" s="89" t="s">
        <v>19429</v>
      </c>
      <c r="F1564" s="93" t="s">
        <v>369</v>
      </c>
      <c r="G1564" s="93" t="s">
        <v>369</v>
      </c>
      <c r="H1564" s="93" t="s">
        <v>369</v>
      </c>
    </row>
    <row r="1565" spans="1:8">
      <c r="A1565" s="89" t="s">
        <v>9951</v>
      </c>
      <c r="B1565" s="89">
        <v>300</v>
      </c>
      <c r="C1565" s="89" t="s">
        <v>361</v>
      </c>
      <c r="D1565" s="89" t="s">
        <v>7963</v>
      </c>
      <c r="E1565" s="89" t="s">
        <v>19430</v>
      </c>
      <c r="F1565" s="93" t="s">
        <v>369</v>
      </c>
      <c r="G1565" s="93" t="s">
        <v>369</v>
      </c>
      <c r="H1565" s="93" t="s">
        <v>369</v>
      </c>
    </row>
    <row r="1566" spans="1:8">
      <c r="A1566" s="89" t="s">
        <v>9952</v>
      </c>
      <c r="B1566" s="89">
        <v>300</v>
      </c>
      <c r="C1566" s="89" t="s">
        <v>361</v>
      </c>
      <c r="D1566" s="89" t="s">
        <v>7963</v>
      </c>
      <c r="E1566" s="89" t="s">
        <v>19430</v>
      </c>
      <c r="F1566" s="93" t="s">
        <v>369</v>
      </c>
      <c r="G1566" s="93" t="s">
        <v>369</v>
      </c>
      <c r="H1566" s="93" t="s">
        <v>369</v>
      </c>
    </row>
    <row r="1567" spans="1:8">
      <c r="A1567" s="89" t="s">
        <v>9953</v>
      </c>
      <c r="B1567" s="89">
        <v>500</v>
      </c>
      <c r="C1567" s="89" t="s">
        <v>564</v>
      </c>
      <c r="D1567" s="89" t="s">
        <v>7963</v>
      </c>
      <c r="E1567" s="89" t="s">
        <v>19431</v>
      </c>
      <c r="F1567" s="93" t="s">
        <v>369</v>
      </c>
      <c r="G1567" s="93" t="s">
        <v>369</v>
      </c>
      <c r="H1567" s="93" t="s">
        <v>369</v>
      </c>
    </row>
    <row r="1568" spans="1:8">
      <c r="A1568" s="89" t="s">
        <v>9955</v>
      </c>
      <c r="B1568" s="89">
        <v>500</v>
      </c>
      <c r="C1568" s="89" t="s">
        <v>564</v>
      </c>
      <c r="D1568" s="89" t="s">
        <v>7963</v>
      </c>
      <c r="E1568" s="89" t="s">
        <v>19432</v>
      </c>
      <c r="F1568" s="93" t="s">
        <v>369</v>
      </c>
      <c r="G1568" s="93" t="s">
        <v>369</v>
      </c>
      <c r="H1568" s="93" t="s">
        <v>369</v>
      </c>
    </row>
    <row r="1569" spans="1:8">
      <c r="A1569" s="89" t="s">
        <v>9957</v>
      </c>
      <c r="B1569" s="89">
        <v>500</v>
      </c>
      <c r="C1569" s="89" t="s">
        <v>564</v>
      </c>
      <c r="D1569" s="89" t="s">
        <v>7963</v>
      </c>
      <c r="E1569" s="89" t="s">
        <v>19433</v>
      </c>
      <c r="F1569" s="93" t="s">
        <v>369</v>
      </c>
      <c r="G1569" s="93" t="s">
        <v>369</v>
      </c>
      <c r="H1569" s="93" t="s">
        <v>369</v>
      </c>
    </row>
    <row r="1570" spans="1:8">
      <c r="A1570" s="89" t="s">
        <v>9959</v>
      </c>
      <c r="B1570" s="89">
        <v>500</v>
      </c>
      <c r="C1570" s="89" t="s">
        <v>564</v>
      </c>
      <c r="D1570" s="89" t="s">
        <v>7963</v>
      </c>
      <c r="E1570" s="89" t="s">
        <v>19434</v>
      </c>
      <c r="F1570" s="93" t="s">
        <v>369</v>
      </c>
      <c r="G1570" s="93" t="s">
        <v>369</v>
      </c>
      <c r="H1570" s="93" t="s">
        <v>369</v>
      </c>
    </row>
    <row r="1571" spans="1:8">
      <c r="A1571" s="89" t="s">
        <v>9961</v>
      </c>
      <c r="B1571" s="89">
        <v>500</v>
      </c>
      <c r="C1571" s="89" t="s">
        <v>564</v>
      </c>
      <c r="D1571" s="89" t="s">
        <v>7963</v>
      </c>
      <c r="E1571" s="89" t="s">
        <v>19435</v>
      </c>
      <c r="F1571" s="93" t="s">
        <v>369</v>
      </c>
      <c r="G1571" s="93" t="s">
        <v>369</v>
      </c>
      <c r="H1571" s="93" t="s">
        <v>369</v>
      </c>
    </row>
    <row r="1572" spans="1:8">
      <c r="A1572" s="89" t="s">
        <v>9963</v>
      </c>
      <c r="B1572" s="89">
        <v>500</v>
      </c>
      <c r="C1572" s="89" t="s">
        <v>564</v>
      </c>
      <c r="D1572" s="89" t="s">
        <v>7963</v>
      </c>
      <c r="E1572" s="89" t="s">
        <v>19436</v>
      </c>
      <c r="F1572" s="93" t="s">
        <v>369</v>
      </c>
      <c r="G1572" s="93" t="s">
        <v>369</v>
      </c>
      <c r="H1572" s="93" t="s">
        <v>369</v>
      </c>
    </row>
    <row r="1573" spans="1:8">
      <c r="A1573" s="89" t="s">
        <v>9965</v>
      </c>
      <c r="B1573" s="89">
        <v>500</v>
      </c>
      <c r="C1573" s="89" t="s">
        <v>564</v>
      </c>
      <c r="D1573" s="89" t="s">
        <v>7963</v>
      </c>
      <c r="E1573" s="89" t="s">
        <v>19437</v>
      </c>
      <c r="F1573" s="93" t="s">
        <v>369</v>
      </c>
      <c r="G1573" s="93" t="s">
        <v>369</v>
      </c>
      <c r="H1573" s="93" t="s">
        <v>369</v>
      </c>
    </row>
    <row r="1574" spans="1:8">
      <c r="A1574" s="89" t="s">
        <v>9967</v>
      </c>
      <c r="B1574" s="89">
        <v>500</v>
      </c>
      <c r="C1574" s="89" t="s">
        <v>564</v>
      </c>
      <c r="D1574" s="89" t="s">
        <v>7963</v>
      </c>
      <c r="E1574" s="89" t="s">
        <v>19438</v>
      </c>
      <c r="F1574" s="93" t="s">
        <v>369</v>
      </c>
      <c r="G1574" s="93" t="s">
        <v>369</v>
      </c>
      <c r="H1574" s="93" t="s">
        <v>369</v>
      </c>
    </row>
    <row r="1575" spans="1:8">
      <c r="A1575" s="89" t="s">
        <v>9969</v>
      </c>
      <c r="B1575" s="89">
        <v>500</v>
      </c>
      <c r="C1575" s="89" t="s">
        <v>564</v>
      </c>
      <c r="D1575" s="89" t="s">
        <v>7963</v>
      </c>
      <c r="E1575" s="89" t="s">
        <v>19439</v>
      </c>
      <c r="F1575" s="93" t="s">
        <v>369</v>
      </c>
      <c r="G1575" s="93" t="s">
        <v>369</v>
      </c>
      <c r="H1575" s="93" t="s">
        <v>369</v>
      </c>
    </row>
    <row r="1576" spans="1:8">
      <c r="A1576" s="89" t="s">
        <v>9971</v>
      </c>
      <c r="B1576" s="89">
        <v>500</v>
      </c>
      <c r="C1576" s="89" t="s">
        <v>564</v>
      </c>
      <c r="D1576" s="89" t="s">
        <v>7963</v>
      </c>
      <c r="E1576" s="89" t="s">
        <v>19440</v>
      </c>
      <c r="F1576" s="93" t="s">
        <v>369</v>
      </c>
      <c r="G1576" s="93" t="s">
        <v>369</v>
      </c>
      <c r="H1576" s="93" t="s">
        <v>369</v>
      </c>
    </row>
    <row r="1577" spans="1:8">
      <c r="A1577" s="89" t="s">
        <v>9973</v>
      </c>
      <c r="B1577" s="89">
        <v>500</v>
      </c>
      <c r="C1577" s="89" t="s">
        <v>564</v>
      </c>
      <c r="D1577" s="89" t="s">
        <v>7963</v>
      </c>
      <c r="E1577" s="89" t="s">
        <v>19441</v>
      </c>
      <c r="F1577" s="93" t="s">
        <v>369</v>
      </c>
      <c r="G1577" s="93" t="s">
        <v>369</v>
      </c>
      <c r="H1577" s="93" t="s">
        <v>369</v>
      </c>
    </row>
    <row r="1578" spans="1:8">
      <c r="A1578" s="89" t="s">
        <v>9975</v>
      </c>
      <c r="B1578" s="89">
        <v>500</v>
      </c>
      <c r="C1578" s="89" t="s">
        <v>564</v>
      </c>
      <c r="D1578" s="89" t="s">
        <v>7963</v>
      </c>
      <c r="E1578" s="89" t="s">
        <v>19442</v>
      </c>
      <c r="F1578" s="93" t="s">
        <v>369</v>
      </c>
      <c r="G1578" s="93" t="s">
        <v>369</v>
      </c>
      <c r="H1578" s="93" t="s">
        <v>369</v>
      </c>
    </row>
    <row r="1579" spans="1:8">
      <c r="A1579" s="89" t="s">
        <v>9977</v>
      </c>
      <c r="B1579" s="89">
        <v>500</v>
      </c>
      <c r="C1579" s="89" t="s">
        <v>564</v>
      </c>
      <c r="D1579" s="89" t="s">
        <v>7963</v>
      </c>
      <c r="E1579" s="89" t="s">
        <v>19443</v>
      </c>
      <c r="F1579" s="93" t="s">
        <v>369</v>
      </c>
      <c r="G1579" s="93" t="s">
        <v>369</v>
      </c>
      <c r="H1579" s="93" t="s">
        <v>369</v>
      </c>
    </row>
    <row r="1580" spans="1:8">
      <c r="A1580" s="89" t="s">
        <v>9979</v>
      </c>
      <c r="B1580" s="89">
        <v>500</v>
      </c>
      <c r="C1580" s="89" t="s">
        <v>564</v>
      </c>
      <c r="D1580" s="89" t="s">
        <v>7963</v>
      </c>
      <c r="E1580" s="89" t="s">
        <v>19443</v>
      </c>
      <c r="F1580" s="93" t="s">
        <v>369</v>
      </c>
      <c r="G1580" s="93" t="s">
        <v>369</v>
      </c>
      <c r="H1580" s="93" t="s">
        <v>369</v>
      </c>
    </row>
    <row r="1581" spans="1:8">
      <c r="A1581" s="89" t="s">
        <v>9981</v>
      </c>
      <c r="B1581" s="89">
        <v>500</v>
      </c>
      <c r="C1581" s="89" t="s">
        <v>564</v>
      </c>
      <c r="D1581" s="89" t="s">
        <v>7963</v>
      </c>
      <c r="E1581" s="89" t="s">
        <v>19444</v>
      </c>
      <c r="F1581" s="93" t="s">
        <v>369</v>
      </c>
      <c r="G1581" s="93" t="s">
        <v>369</v>
      </c>
      <c r="H1581" s="93" t="s">
        <v>369</v>
      </c>
    </row>
    <row r="1582" spans="1:8">
      <c r="A1582" s="89" t="s">
        <v>9983</v>
      </c>
      <c r="B1582" s="89">
        <v>500</v>
      </c>
      <c r="C1582" s="89" t="s">
        <v>564</v>
      </c>
      <c r="D1582" s="89" t="s">
        <v>7963</v>
      </c>
      <c r="E1582" s="89" t="s">
        <v>19445</v>
      </c>
      <c r="F1582" s="93" t="s">
        <v>369</v>
      </c>
      <c r="G1582" s="93" t="s">
        <v>369</v>
      </c>
      <c r="H1582" s="93" t="s">
        <v>369</v>
      </c>
    </row>
    <row r="1583" spans="1:8">
      <c r="A1583" s="89" t="s">
        <v>9985</v>
      </c>
      <c r="B1583" s="89">
        <v>500</v>
      </c>
      <c r="C1583" s="89" t="s">
        <v>564</v>
      </c>
      <c r="D1583" s="89" t="s">
        <v>7963</v>
      </c>
      <c r="E1583" s="89" t="s">
        <v>19446</v>
      </c>
      <c r="F1583" s="93" t="s">
        <v>369</v>
      </c>
      <c r="G1583" s="93" t="s">
        <v>369</v>
      </c>
      <c r="H1583" s="93" t="s">
        <v>369</v>
      </c>
    </row>
    <row r="1584" spans="1:8">
      <c r="A1584" s="89" t="s">
        <v>9987</v>
      </c>
      <c r="B1584" s="89">
        <v>500</v>
      </c>
      <c r="C1584" s="89" t="s">
        <v>564</v>
      </c>
      <c r="D1584" s="89" t="s">
        <v>7963</v>
      </c>
      <c r="E1584" s="89" t="s">
        <v>19446</v>
      </c>
      <c r="F1584" s="93" t="s">
        <v>369</v>
      </c>
      <c r="G1584" s="93" t="s">
        <v>369</v>
      </c>
      <c r="H1584" s="93" t="s">
        <v>369</v>
      </c>
    </row>
    <row r="1585" spans="1:8">
      <c r="A1585" s="89" t="s">
        <v>9989</v>
      </c>
      <c r="B1585" s="89">
        <v>500</v>
      </c>
      <c r="C1585" s="89" t="s">
        <v>564</v>
      </c>
      <c r="D1585" s="89" t="s">
        <v>7963</v>
      </c>
      <c r="E1585" s="89" t="s">
        <v>19447</v>
      </c>
      <c r="F1585" s="93" t="s">
        <v>369</v>
      </c>
      <c r="G1585" s="93" t="s">
        <v>369</v>
      </c>
      <c r="H1585" s="93" t="s">
        <v>369</v>
      </c>
    </row>
    <row r="1586" spans="1:8">
      <c r="A1586" s="89" t="s">
        <v>9991</v>
      </c>
      <c r="B1586" s="89">
        <v>500</v>
      </c>
      <c r="C1586" s="89" t="s">
        <v>564</v>
      </c>
      <c r="D1586" s="89" t="s">
        <v>7963</v>
      </c>
      <c r="E1586" s="89" t="s">
        <v>19448</v>
      </c>
      <c r="F1586" s="93" t="s">
        <v>369</v>
      </c>
      <c r="G1586" s="93" t="s">
        <v>369</v>
      </c>
      <c r="H1586" s="93" t="s">
        <v>369</v>
      </c>
    </row>
    <row r="1587" spans="1:8">
      <c r="A1587" s="89" t="s">
        <v>9993</v>
      </c>
      <c r="B1587" s="89">
        <v>500</v>
      </c>
      <c r="C1587" s="89" t="s">
        <v>564</v>
      </c>
      <c r="D1587" s="89" t="s">
        <v>7963</v>
      </c>
      <c r="E1587" s="89" t="s">
        <v>19449</v>
      </c>
      <c r="F1587" s="93" t="s">
        <v>369</v>
      </c>
      <c r="G1587" s="93" t="s">
        <v>369</v>
      </c>
      <c r="H1587" s="93" t="s">
        <v>369</v>
      </c>
    </row>
    <row r="1588" spans="1:8">
      <c r="A1588" s="89" t="s">
        <v>9995</v>
      </c>
      <c r="B1588" s="89">
        <v>500</v>
      </c>
      <c r="C1588" s="89" t="s">
        <v>564</v>
      </c>
      <c r="D1588" s="89" t="s">
        <v>7963</v>
      </c>
      <c r="E1588" s="89" t="s">
        <v>19450</v>
      </c>
      <c r="F1588" s="93" t="s">
        <v>369</v>
      </c>
      <c r="G1588" s="93" t="s">
        <v>369</v>
      </c>
      <c r="H1588" s="93" t="s">
        <v>369</v>
      </c>
    </row>
    <row r="1589" spans="1:8">
      <c r="A1589" s="89" t="s">
        <v>9997</v>
      </c>
      <c r="B1589" s="89">
        <v>500</v>
      </c>
      <c r="C1589" s="89" t="s">
        <v>564</v>
      </c>
      <c r="D1589" s="89" t="s">
        <v>7963</v>
      </c>
      <c r="E1589" s="89" t="s">
        <v>19451</v>
      </c>
      <c r="F1589" s="93" t="s">
        <v>369</v>
      </c>
      <c r="G1589" s="93" t="s">
        <v>369</v>
      </c>
      <c r="H1589" s="93" t="s">
        <v>369</v>
      </c>
    </row>
    <row r="1590" spans="1:8">
      <c r="A1590" s="89" t="s">
        <v>9999</v>
      </c>
      <c r="B1590" s="89">
        <v>500</v>
      </c>
      <c r="C1590" s="89" t="s">
        <v>564</v>
      </c>
      <c r="D1590" s="89" t="s">
        <v>7963</v>
      </c>
      <c r="E1590" s="89" t="s">
        <v>19451</v>
      </c>
      <c r="F1590" s="93" t="s">
        <v>369</v>
      </c>
      <c r="G1590" s="93" t="s">
        <v>369</v>
      </c>
      <c r="H1590" s="93" t="s">
        <v>369</v>
      </c>
    </row>
    <row r="1591" spans="1:8">
      <c r="A1591" s="89" t="s">
        <v>10001</v>
      </c>
      <c r="B1591" s="89">
        <v>500</v>
      </c>
      <c r="C1591" s="89" t="s">
        <v>564</v>
      </c>
      <c r="D1591" s="89" t="s">
        <v>7963</v>
      </c>
      <c r="E1591" s="89" t="s">
        <v>19452</v>
      </c>
      <c r="F1591" s="93" t="s">
        <v>369</v>
      </c>
      <c r="G1591" s="93" t="s">
        <v>369</v>
      </c>
      <c r="H1591" s="93" t="s">
        <v>369</v>
      </c>
    </row>
    <row r="1592" spans="1:8">
      <c r="A1592" s="89" t="s">
        <v>10003</v>
      </c>
      <c r="B1592" s="89">
        <v>500</v>
      </c>
      <c r="C1592" s="89" t="s">
        <v>564</v>
      </c>
      <c r="D1592" s="89" t="s">
        <v>7963</v>
      </c>
      <c r="E1592" s="89" t="s">
        <v>19453</v>
      </c>
      <c r="F1592" s="93" t="s">
        <v>369</v>
      </c>
      <c r="G1592" s="93" t="s">
        <v>369</v>
      </c>
      <c r="H1592" s="93" t="s">
        <v>369</v>
      </c>
    </row>
    <row r="1593" spans="1:8">
      <c r="A1593" s="89" t="s">
        <v>10005</v>
      </c>
      <c r="B1593" s="89">
        <v>500</v>
      </c>
      <c r="C1593" s="89" t="s">
        <v>564</v>
      </c>
      <c r="D1593" s="89" t="s">
        <v>7963</v>
      </c>
      <c r="E1593" s="89" t="s">
        <v>19454</v>
      </c>
      <c r="F1593" s="93" t="s">
        <v>369</v>
      </c>
      <c r="G1593" s="93" t="s">
        <v>369</v>
      </c>
      <c r="H1593" s="93" t="s">
        <v>369</v>
      </c>
    </row>
    <row r="1594" spans="1:8">
      <c r="A1594" s="89" t="s">
        <v>2599</v>
      </c>
      <c r="B1594" s="89">
        <v>1000</v>
      </c>
      <c r="C1594" s="89" t="s">
        <v>361</v>
      </c>
      <c r="D1594" s="89" t="s">
        <v>18232</v>
      </c>
      <c r="E1594" s="89" t="s">
        <v>19455</v>
      </c>
      <c r="F1594" s="93" t="s">
        <v>369</v>
      </c>
      <c r="G1594" s="93" t="s">
        <v>369</v>
      </c>
      <c r="H1594" s="93" t="s">
        <v>369</v>
      </c>
    </row>
    <row r="1595" spans="1:8">
      <c r="A1595" s="89" t="s">
        <v>2597</v>
      </c>
      <c r="B1595" s="89">
        <v>1000</v>
      </c>
      <c r="C1595" s="89" t="s">
        <v>361</v>
      </c>
      <c r="D1595" s="89" t="s">
        <v>18232</v>
      </c>
      <c r="E1595" s="89" t="s">
        <v>19456</v>
      </c>
      <c r="F1595" s="93" t="s">
        <v>369</v>
      </c>
      <c r="G1595" s="93" t="s">
        <v>369</v>
      </c>
      <c r="H1595" s="93" t="s">
        <v>369</v>
      </c>
    </row>
    <row r="1596" spans="1:8">
      <c r="A1596" s="89" t="s">
        <v>10007</v>
      </c>
      <c r="B1596" s="89">
        <v>1000</v>
      </c>
      <c r="C1596" s="89" t="s">
        <v>361</v>
      </c>
      <c r="D1596" s="89" t="s">
        <v>7963</v>
      </c>
      <c r="E1596" s="89" t="s">
        <v>19456</v>
      </c>
      <c r="F1596" s="93" t="s">
        <v>369</v>
      </c>
      <c r="G1596" s="93" t="s">
        <v>369</v>
      </c>
      <c r="H1596" s="93" t="s">
        <v>369</v>
      </c>
    </row>
    <row r="1597" spans="1:8">
      <c r="A1597" s="89" t="s">
        <v>2595</v>
      </c>
      <c r="B1597" s="89">
        <v>500</v>
      </c>
      <c r="C1597" s="89" t="s">
        <v>361</v>
      </c>
      <c r="D1597" s="89" t="s">
        <v>18232</v>
      </c>
      <c r="E1597" s="89" t="s">
        <v>19457</v>
      </c>
      <c r="F1597" s="93" t="s">
        <v>369</v>
      </c>
      <c r="G1597" s="93" t="s">
        <v>369</v>
      </c>
      <c r="H1597" s="93" t="s">
        <v>369</v>
      </c>
    </row>
    <row r="1598" spans="1:8">
      <c r="A1598" s="89" t="s">
        <v>10008</v>
      </c>
      <c r="B1598" s="89">
        <v>500</v>
      </c>
      <c r="C1598" s="89" t="s">
        <v>361</v>
      </c>
      <c r="D1598" s="89" t="s">
        <v>7963</v>
      </c>
      <c r="E1598" s="89" t="s">
        <v>19457</v>
      </c>
      <c r="F1598" s="93" t="s">
        <v>369</v>
      </c>
      <c r="G1598" s="93" t="s">
        <v>369</v>
      </c>
      <c r="H1598" s="93" t="s">
        <v>369</v>
      </c>
    </row>
    <row r="1599" spans="1:8">
      <c r="A1599" s="89" t="s">
        <v>10009</v>
      </c>
      <c r="B1599" s="89">
        <v>1000</v>
      </c>
      <c r="C1599" s="89" t="s">
        <v>564</v>
      </c>
      <c r="D1599" s="89" t="s">
        <v>7963</v>
      </c>
      <c r="E1599" s="89" t="s">
        <v>19458</v>
      </c>
      <c r="F1599" s="93" t="s">
        <v>369</v>
      </c>
      <c r="G1599" s="93" t="s">
        <v>369</v>
      </c>
      <c r="H1599" s="93" t="s">
        <v>369</v>
      </c>
    </row>
    <row r="1600" spans="1:8">
      <c r="A1600" s="89" t="s">
        <v>10011</v>
      </c>
      <c r="B1600" s="89">
        <v>1500</v>
      </c>
      <c r="C1600" s="89" t="s">
        <v>361</v>
      </c>
      <c r="D1600" s="89" t="s">
        <v>7963</v>
      </c>
      <c r="E1600" s="89" t="s">
        <v>19459</v>
      </c>
      <c r="F1600" s="93" t="s">
        <v>369</v>
      </c>
      <c r="G1600" s="93" t="s">
        <v>369</v>
      </c>
      <c r="H1600" s="93" t="s">
        <v>369</v>
      </c>
    </row>
    <row r="1601" spans="1:8">
      <c r="A1601" s="89" t="s">
        <v>2592</v>
      </c>
      <c r="B1601" s="89">
        <v>300</v>
      </c>
      <c r="C1601" s="89" t="s">
        <v>361</v>
      </c>
      <c r="D1601" s="89" t="s">
        <v>18232</v>
      </c>
      <c r="E1601" s="89" t="s">
        <v>19460</v>
      </c>
      <c r="F1601" s="93" t="s">
        <v>369</v>
      </c>
      <c r="G1601" s="93" t="s">
        <v>369</v>
      </c>
      <c r="H1601" s="93" t="s">
        <v>369</v>
      </c>
    </row>
    <row r="1602" spans="1:8">
      <c r="A1602" s="89" t="s">
        <v>6318</v>
      </c>
      <c r="B1602" s="89">
        <v>3000</v>
      </c>
      <c r="C1602" s="89" t="s">
        <v>564</v>
      </c>
      <c r="D1602" s="89" t="s">
        <v>5606</v>
      </c>
      <c r="E1602" s="89" t="s">
        <v>19461</v>
      </c>
      <c r="F1602" s="89">
        <v>111431</v>
      </c>
      <c r="G1602" s="89">
        <v>105886</v>
      </c>
      <c r="H1602" s="89" t="s">
        <v>5939</v>
      </c>
    </row>
    <row r="1603" spans="1:8">
      <c r="A1603" s="89" t="s">
        <v>2590</v>
      </c>
      <c r="B1603" s="89">
        <v>2000</v>
      </c>
      <c r="C1603" s="89" t="s">
        <v>564</v>
      </c>
      <c r="D1603" s="89" t="s">
        <v>18232</v>
      </c>
      <c r="E1603" s="89" t="s">
        <v>19462</v>
      </c>
      <c r="F1603" s="89">
        <v>111431</v>
      </c>
      <c r="G1603" s="89">
        <v>105886</v>
      </c>
      <c r="H1603" s="89">
        <v>0</v>
      </c>
    </row>
    <row r="1604" spans="1:8">
      <c r="A1604" s="89" t="s">
        <v>2588</v>
      </c>
      <c r="B1604" s="89">
        <v>100</v>
      </c>
      <c r="C1604" s="89" t="s">
        <v>361</v>
      </c>
      <c r="D1604" s="89" t="s">
        <v>18232</v>
      </c>
      <c r="E1604" s="89" t="s">
        <v>19463</v>
      </c>
      <c r="F1604" s="93" t="s">
        <v>369</v>
      </c>
      <c r="G1604" s="93" t="s">
        <v>369</v>
      </c>
      <c r="H1604" s="93" t="s">
        <v>369</v>
      </c>
    </row>
    <row r="1605" spans="1:8">
      <c r="A1605" s="89" t="s">
        <v>10014</v>
      </c>
      <c r="B1605" s="89">
        <v>100</v>
      </c>
      <c r="C1605" s="89" t="s">
        <v>564</v>
      </c>
      <c r="D1605" s="89" t="s">
        <v>7974</v>
      </c>
      <c r="E1605" s="89" t="s">
        <v>19464</v>
      </c>
      <c r="F1605" s="93" t="s">
        <v>369</v>
      </c>
      <c r="G1605" s="93" t="s">
        <v>369</v>
      </c>
      <c r="H1605" s="93" t="s">
        <v>369</v>
      </c>
    </row>
    <row r="1606" spans="1:8">
      <c r="A1606" s="89" t="s">
        <v>10015</v>
      </c>
      <c r="B1606" s="89">
        <v>100</v>
      </c>
      <c r="C1606" s="89" t="s">
        <v>564</v>
      </c>
      <c r="D1606" s="89" t="s">
        <v>7974</v>
      </c>
      <c r="E1606" s="89" t="s">
        <v>19464</v>
      </c>
      <c r="F1606" s="93" t="s">
        <v>369</v>
      </c>
      <c r="G1606" s="93" t="s">
        <v>369</v>
      </c>
      <c r="H1606" s="93" t="s">
        <v>369</v>
      </c>
    </row>
    <row r="1607" spans="1:8">
      <c r="A1607" s="89" t="s">
        <v>10016</v>
      </c>
      <c r="B1607" s="89">
        <v>100</v>
      </c>
      <c r="C1607" s="89" t="s">
        <v>564</v>
      </c>
      <c r="D1607" s="89" t="s">
        <v>7974</v>
      </c>
      <c r="E1607" s="89" t="s">
        <v>19465</v>
      </c>
      <c r="F1607" s="93" t="s">
        <v>369</v>
      </c>
      <c r="G1607" s="93" t="s">
        <v>369</v>
      </c>
      <c r="H1607" s="93" t="s">
        <v>369</v>
      </c>
    </row>
    <row r="1608" spans="1:8">
      <c r="A1608" s="89" t="s">
        <v>10017</v>
      </c>
      <c r="B1608" s="89">
        <v>100</v>
      </c>
      <c r="C1608" s="89" t="s">
        <v>564</v>
      </c>
      <c r="D1608" s="89" t="s">
        <v>7974</v>
      </c>
      <c r="E1608" s="89" t="s">
        <v>19465</v>
      </c>
      <c r="F1608" s="93" t="s">
        <v>369</v>
      </c>
      <c r="G1608" s="93" t="s">
        <v>369</v>
      </c>
      <c r="H1608" s="93" t="s">
        <v>369</v>
      </c>
    </row>
    <row r="1609" spans="1:8">
      <c r="A1609" s="89" t="s">
        <v>10018</v>
      </c>
      <c r="B1609" s="89">
        <v>100</v>
      </c>
      <c r="C1609" s="89" t="s">
        <v>564</v>
      </c>
      <c r="D1609" s="89" t="s">
        <v>7974</v>
      </c>
      <c r="E1609" s="89" t="s">
        <v>19465</v>
      </c>
      <c r="F1609" s="93" t="s">
        <v>369</v>
      </c>
      <c r="G1609" s="93" t="s">
        <v>369</v>
      </c>
      <c r="H1609" s="93" t="s">
        <v>369</v>
      </c>
    </row>
    <row r="1610" spans="1:8">
      <c r="A1610" s="89" t="s">
        <v>10019</v>
      </c>
      <c r="B1610" s="89">
        <v>100</v>
      </c>
      <c r="C1610" s="89" t="s">
        <v>564</v>
      </c>
      <c r="D1610" s="89" t="s">
        <v>7974</v>
      </c>
      <c r="E1610" s="89" t="s">
        <v>19465</v>
      </c>
      <c r="F1610" s="93" t="s">
        <v>369</v>
      </c>
      <c r="G1610" s="93" t="s">
        <v>369</v>
      </c>
      <c r="H1610" s="93" t="s">
        <v>369</v>
      </c>
    </row>
    <row r="1611" spans="1:8">
      <c r="A1611" s="89" t="s">
        <v>10020</v>
      </c>
      <c r="B1611" s="89">
        <v>100</v>
      </c>
      <c r="C1611" s="89" t="s">
        <v>564</v>
      </c>
      <c r="D1611" s="89" t="s">
        <v>7974</v>
      </c>
      <c r="E1611" s="89" t="s">
        <v>19465</v>
      </c>
      <c r="F1611" s="93" t="s">
        <v>369</v>
      </c>
      <c r="G1611" s="93" t="s">
        <v>369</v>
      </c>
      <c r="H1611" s="93" t="s">
        <v>369</v>
      </c>
    </row>
    <row r="1612" spans="1:8">
      <c r="A1612" s="89" t="s">
        <v>10021</v>
      </c>
      <c r="B1612" s="89">
        <v>100</v>
      </c>
      <c r="C1612" s="89" t="s">
        <v>564</v>
      </c>
      <c r="D1612" s="89" t="s">
        <v>7974</v>
      </c>
      <c r="E1612" s="89" t="s">
        <v>19465</v>
      </c>
      <c r="F1612" s="93" t="s">
        <v>369</v>
      </c>
      <c r="G1612" s="93" t="s">
        <v>369</v>
      </c>
      <c r="H1612" s="93" t="s">
        <v>369</v>
      </c>
    </row>
    <row r="1613" spans="1:8">
      <c r="A1613" s="89" t="s">
        <v>10022</v>
      </c>
      <c r="B1613" s="89">
        <v>100</v>
      </c>
      <c r="C1613" s="89" t="s">
        <v>564</v>
      </c>
      <c r="D1613" s="89" t="s">
        <v>7974</v>
      </c>
      <c r="E1613" s="89" t="s">
        <v>19465</v>
      </c>
      <c r="F1613" s="93" t="s">
        <v>369</v>
      </c>
      <c r="G1613" s="93" t="s">
        <v>369</v>
      </c>
      <c r="H1613" s="93" t="s">
        <v>369</v>
      </c>
    </row>
    <row r="1614" spans="1:8">
      <c r="A1614" s="89" t="s">
        <v>10023</v>
      </c>
      <c r="B1614" s="89">
        <v>100</v>
      </c>
      <c r="C1614" s="89" t="s">
        <v>564</v>
      </c>
      <c r="D1614" s="89" t="s">
        <v>7974</v>
      </c>
      <c r="E1614" s="89" t="s">
        <v>19465</v>
      </c>
      <c r="F1614" s="93" t="s">
        <v>369</v>
      </c>
      <c r="G1614" s="93" t="s">
        <v>369</v>
      </c>
      <c r="H1614" s="93" t="s">
        <v>369</v>
      </c>
    </row>
    <row r="1615" spans="1:8">
      <c r="A1615" s="89" t="s">
        <v>10024</v>
      </c>
      <c r="B1615" s="89">
        <v>100</v>
      </c>
      <c r="C1615" s="89" t="s">
        <v>564</v>
      </c>
      <c r="D1615" s="89" t="s">
        <v>7974</v>
      </c>
      <c r="E1615" s="89" t="s">
        <v>19465</v>
      </c>
      <c r="F1615" s="93" t="s">
        <v>369</v>
      </c>
      <c r="G1615" s="93" t="s">
        <v>369</v>
      </c>
      <c r="H1615" s="93" t="s">
        <v>369</v>
      </c>
    </row>
    <row r="1616" spans="1:8">
      <c r="A1616" s="89" t="s">
        <v>10025</v>
      </c>
      <c r="B1616" s="89">
        <v>100</v>
      </c>
      <c r="C1616" s="89" t="s">
        <v>564</v>
      </c>
      <c r="D1616" s="89" t="s">
        <v>7974</v>
      </c>
      <c r="E1616" s="89" t="s">
        <v>19465</v>
      </c>
      <c r="F1616" s="93" t="s">
        <v>369</v>
      </c>
      <c r="G1616" s="93" t="s">
        <v>369</v>
      </c>
      <c r="H1616" s="93" t="s">
        <v>369</v>
      </c>
    </row>
    <row r="1617" spans="1:8">
      <c r="A1617" s="89" t="s">
        <v>10026</v>
      </c>
      <c r="B1617" s="89">
        <v>100</v>
      </c>
      <c r="C1617" s="89" t="s">
        <v>564</v>
      </c>
      <c r="D1617" s="89" t="s">
        <v>7974</v>
      </c>
      <c r="E1617" s="89" t="s">
        <v>19465</v>
      </c>
      <c r="F1617" s="93" t="s">
        <v>369</v>
      </c>
      <c r="G1617" s="93" t="s">
        <v>369</v>
      </c>
      <c r="H1617" s="93" t="s">
        <v>369</v>
      </c>
    </row>
    <row r="1618" spans="1:8">
      <c r="A1618" s="89" t="s">
        <v>10027</v>
      </c>
      <c r="B1618" s="89">
        <v>100</v>
      </c>
      <c r="C1618" s="89" t="s">
        <v>564</v>
      </c>
      <c r="D1618" s="89" t="s">
        <v>7974</v>
      </c>
      <c r="E1618" s="89" t="s">
        <v>19465</v>
      </c>
      <c r="F1618" s="93" t="s">
        <v>369</v>
      </c>
      <c r="G1618" s="93" t="s">
        <v>369</v>
      </c>
      <c r="H1618" s="93" t="s">
        <v>369</v>
      </c>
    </row>
    <row r="1619" spans="1:8">
      <c r="A1619" s="89" t="s">
        <v>10028</v>
      </c>
      <c r="B1619" s="89">
        <v>100</v>
      </c>
      <c r="C1619" s="89" t="s">
        <v>361</v>
      </c>
      <c r="D1619" s="89" t="s">
        <v>7963</v>
      </c>
      <c r="E1619" s="89" t="s">
        <v>19465</v>
      </c>
      <c r="F1619" s="93" t="s">
        <v>369</v>
      </c>
      <c r="G1619" s="93" t="s">
        <v>369</v>
      </c>
      <c r="H1619" s="93" t="s">
        <v>369</v>
      </c>
    </row>
    <row r="1620" spans="1:8">
      <c r="A1620" s="89" t="s">
        <v>10029</v>
      </c>
      <c r="B1620" s="89">
        <v>100</v>
      </c>
      <c r="C1620" s="89" t="s">
        <v>564</v>
      </c>
      <c r="D1620" s="89" t="s">
        <v>7974</v>
      </c>
      <c r="E1620" s="89" t="s">
        <v>19465</v>
      </c>
      <c r="F1620" s="93" t="s">
        <v>369</v>
      </c>
      <c r="G1620" s="93" t="s">
        <v>369</v>
      </c>
      <c r="H1620" s="93" t="s">
        <v>369</v>
      </c>
    </row>
    <row r="1621" spans="1:8">
      <c r="A1621" s="89" t="s">
        <v>10030</v>
      </c>
      <c r="B1621" s="89">
        <v>100</v>
      </c>
      <c r="C1621" s="89" t="s">
        <v>564</v>
      </c>
      <c r="D1621" s="89" t="s">
        <v>7974</v>
      </c>
      <c r="E1621" s="89" t="s">
        <v>19465</v>
      </c>
      <c r="F1621" s="93" t="s">
        <v>369</v>
      </c>
      <c r="G1621" s="93" t="s">
        <v>369</v>
      </c>
      <c r="H1621" s="93" t="s">
        <v>369</v>
      </c>
    </row>
    <row r="1622" spans="1:8">
      <c r="A1622" s="89" t="s">
        <v>10031</v>
      </c>
      <c r="B1622" s="89">
        <v>100</v>
      </c>
      <c r="C1622" s="89" t="s">
        <v>564</v>
      </c>
      <c r="D1622" s="89" t="s">
        <v>7974</v>
      </c>
      <c r="E1622" s="89" t="s">
        <v>19465</v>
      </c>
      <c r="F1622" s="93" t="s">
        <v>369</v>
      </c>
      <c r="G1622" s="93" t="s">
        <v>369</v>
      </c>
      <c r="H1622" s="93" t="s">
        <v>369</v>
      </c>
    </row>
    <row r="1623" spans="1:8">
      <c r="A1623" s="89" t="s">
        <v>10032</v>
      </c>
      <c r="B1623" s="89">
        <v>100</v>
      </c>
      <c r="C1623" s="89" t="s">
        <v>564</v>
      </c>
      <c r="D1623" s="89" t="s">
        <v>7974</v>
      </c>
      <c r="E1623" s="89" t="s">
        <v>19465</v>
      </c>
      <c r="F1623" s="93" t="s">
        <v>369</v>
      </c>
      <c r="G1623" s="93" t="s">
        <v>369</v>
      </c>
      <c r="H1623" s="93" t="s">
        <v>369</v>
      </c>
    </row>
    <row r="1624" spans="1:8">
      <c r="A1624" s="89" t="s">
        <v>10033</v>
      </c>
      <c r="B1624" s="89">
        <v>100</v>
      </c>
      <c r="C1624" s="89" t="s">
        <v>564</v>
      </c>
      <c r="D1624" s="89" t="s">
        <v>7974</v>
      </c>
      <c r="E1624" s="89" t="s">
        <v>19465</v>
      </c>
      <c r="F1624" s="93" t="s">
        <v>369</v>
      </c>
      <c r="G1624" s="93" t="s">
        <v>369</v>
      </c>
      <c r="H1624" s="93" t="s">
        <v>369</v>
      </c>
    </row>
    <row r="1625" spans="1:8">
      <c r="A1625" s="89" t="s">
        <v>10034</v>
      </c>
      <c r="B1625" s="89">
        <v>100</v>
      </c>
      <c r="C1625" s="89" t="s">
        <v>564</v>
      </c>
      <c r="D1625" s="89" t="s">
        <v>7974</v>
      </c>
      <c r="E1625" s="89" t="s">
        <v>19465</v>
      </c>
      <c r="F1625" s="93" t="s">
        <v>369</v>
      </c>
      <c r="G1625" s="93" t="s">
        <v>369</v>
      </c>
      <c r="H1625" s="93" t="s">
        <v>369</v>
      </c>
    </row>
    <row r="1626" spans="1:8">
      <c r="A1626" s="89" t="s">
        <v>10035</v>
      </c>
      <c r="B1626" s="89">
        <v>100</v>
      </c>
      <c r="C1626" s="89" t="s">
        <v>564</v>
      </c>
      <c r="D1626" s="89" t="s">
        <v>7974</v>
      </c>
      <c r="E1626" s="89" t="s">
        <v>19465</v>
      </c>
      <c r="F1626" s="93" t="s">
        <v>369</v>
      </c>
      <c r="G1626" s="93" t="s">
        <v>369</v>
      </c>
      <c r="H1626" s="93" t="s">
        <v>369</v>
      </c>
    </row>
    <row r="1627" spans="1:8">
      <c r="A1627" s="89" t="s">
        <v>10036</v>
      </c>
      <c r="B1627" s="89">
        <v>100</v>
      </c>
      <c r="C1627" s="89" t="s">
        <v>564</v>
      </c>
      <c r="D1627" s="89" t="s">
        <v>7974</v>
      </c>
      <c r="E1627" s="89" t="s">
        <v>19465</v>
      </c>
      <c r="F1627" s="93" t="s">
        <v>369</v>
      </c>
      <c r="G1627" s="93" t="s">
        <v>369</v>
      </c>
      <c r="H1627" s="93" t="s">
        <v>369</v>
      </c>
    </row>
    <row r="1628" spans="1:8">
      <c r="A1628" s="89" t="s">
        <v>10037</v>
      </c>
      <c r="B1628" s="89">
        <v>100</v>
      </c>
      <c r="C1628" s="89" t="s">
        <v>564</v>
      </c>
      <c r="D1628" s="89" t="s">
        <v>7974</v>
      </c>
      <c r="E1628" s="89" t="s">
        <v>19466</v>
      </c>
      <c r="F1628" s="93" t="s">
        <v>369</v>
      </c>
      <c r="G1628" s="93" t="s">
        <v>369</v>
      </c>
      <c r="H1628" s="93" t="s">
        <v>369</v>
      </c>
    </row>
    <row r="1629" spans="1:8">
      <c r="A1629" s="89" t="s">
        <v>10038</v>
      </c>
      <c r="B1629" s="89">
        <v>100</v>
      </c>
      <c r="C1629" s="89" t="s">
        <v>564</v>
      </c>
      <c r="D1629" s="89" t="s">
        <v>7974</v>
      </c>
      <c r="E1629" s="89" t="s">
        <v>19466</v>
      </c>
      <c r="F1629" s="93" t="s">
        <v>369</v>
      </c>
      <c r="G1629" s="93" t="s">
        <v>369</v>
      </c>
      <c r="H1629" s="93" t="s">
        <v>369</v>
      </c>
    </row>
    <row r="1630" spans="1:8">
      <c r="A1630" s="89" t="s">
        <v>10039</v>
      </c>
      <c r="B1630" s="89">
        <v>100</v>
      </c>
      <c r="C1630" s="89" t="s">
        <v>564</v>
      </c>
      <c r="D1630" s="89" t="s">
        <v>7974</v>
      </c>
      <c r="E1630" s="89" t="s">
        <v>19466</v>
      </c>
      <c r="F1630" s="93" t="s">
        <v>369</v>
      </c>
      <c r="G1630" s="93" t="s">
        <v>369</v>
      </c>
      <c r="H1630" s="93" t="s">
        <v>369</v>
      </c>
    </row>
    <row r="1631" spans="1:8">
      <c r="A1631" s="89" t="s">
        <v>10040</v>
      </c>
      <c r="B1631" s="89">
        <v>100</v>
      </c>
      <c r="C1631" s="89" t="s">
        <v>564</v>
      </c>
      <c r="D1631" s="89" t="s">
        <v>7974</v>
      </c>
      <c r="E1631" s="89" t="s">
        <v>19466</v>
      </c>
      <c r="F1631" s="93" t="s">
        <v>369</v>
      </c>
      <c r="G1631" s="93" t="s">
        <v>369</v>
      </c>
      <c r="H1631" s="93" t="s">
        <v>369</v>
      </c>
    </row>
    <row r="1632" spans="1:8">
      <c r="A1632" s="89" t="s">
        <v>10041</v>
      </c>
      <c r="B1632" s="89">
        <v>100</v>
      </c>
      <c r="C1632" s="89" t="s">
        <v>564</v>
      </c>
      <c r="D1632" s="89" t="s">
        <v>7974</v>
      </c>
      <c r="E1632" s="89" t="s">
        <v>19466</v>
      </c>
      <c r="F1632" s="93" t="s">
        <v>369</v>
      </c>
      <c r="G1632" s="93" t="s">
        <v>369</v>
      </c>
      <c r="H1632" s="93" t="s">
        <v>369</v>
      </c>
    </row>
    <row r="1633" spans="1:8">
      <c r="A1633" s="89" t="s">
        <v>10042</v>
      </c>
      <c r="B1633" s="89">
        <v>500</v>
      </c>
      <c r="C1633" s="89" t="s">
        <v>361</v>
      </c>
      <c r="D1633" s="89" t="s">
        <v>7963</v>
      </c>
      <c r="E1633" s="89" t="s">
        <v>19467</v>
      </c>
      <c r="F1633" s="93" t="s">
        <v>369</v>
      </c>
      <c r="G1633" s="93" t="s">
        <v>369</v>
      </c>
      <c r="H1633" s="93" t="s">
        <v>369</v>
      </c>
    </row>
    <row r="1634" spans="1:8">
      <c r="A1634" s="89" t="s">
        <v>10043</v>
      </c>
      <c r="B1634" s="89">
        <v>500</v>
      </c>
      <c r="C1634" s="89" t="s">
        <v>564</v>
      </c>
      <c r="D1634" s="89" t="s">
        <v>7963</v>
      </c>
      <c r="E1634" s="89" t="s">
        <v>19467</v>
      </c>
      <c r="F1634" s="93" t="s">
        <v>369</v>
      </c>
      <c r="G1634" s="93" t="s">
        <v>369</v>
      </c>
      <c r="H1634" s="93" t="s">
        <v>369</v>
      </c>
    </row>
    <row r="1635" spans="1:8">
      <c r="A1635" s="89" t="s">
        <v>2585</v>
      </c>
      <c r="B1635" s="89">
        <v>500</v>
      </c>
      <c r="C1635" s="89" t="s">
        <v>361</v>
      </c>
      <c r="D1635" s="89" t="s">
        <v>18232</v>
      </c>
      <c r="E1635" s="89" t="s">
        <v>19467</v>
      </c>
      <c r="F1635" s="93" t="s">
        <v>369</v>
      </c>
      <c r="G1635" s="93" t="s">
        <v>369</v>
      </c>
      <c r="H1635" s="93" t="s">
        <v>369</v>
      </c>
    </row>
    <row r="1636" spans="1:8">
      <c r="A1636" s="89" t="s">
        <v>10045</v>
      </c>
      <c r="B1636" s="89">
        <v>2000</v>
      </c>
      <c r="C1636" s="89" t="s">
        <v>564</v>
      </c>
      <c r="D1636" s="89" t="s">
        <v>7963</v>
      </c>
      <c r="E1636" s="89" t="s">
        <v>19468</v>
      </c>
      <c r="F1636" s="93" t="s">
        <v>369</v>
      </c>
      <c r="G1636" s="93" t="s">
        <v>369</v>
      </c>
      <c r="H1636" s="93" t="s">
        <v>369</v>
      </c>
    </row>
    <row r="1637" spans="1:8">
      <c r="A1637" s="89" t="s">
        <v>10047</v>
      </c>
      <c r="B1637" s="89">
        <v>300</v>
      </c>
      <c r="C1637" s="89" t="s">
        <v>564</v>
      </c>
      <c r="D1637" s="89" t="s">
        <v>7963</v>
      </c>
      <c r="E1637" s="89" t="s">
        <v>19469</v>
      </c>
      <c r="F1637" s="93" t="s">
        <v>369</v>
      </c>
      <c r="G1637" s="93" t="s">
        <v>369</v>
      </c>
      <c r="H1637" s="93" t="s">
        <v>369</v>
      </c>
    </row>
    <row r="1638" spans="1:8">
      <c r="A1638" s="89" t="s">
        <v>2583</v>
      </c>
      <c r="B1638" s="89">
        <v>500</v>
      </c>
      <c r="C1638" s="89" t="s">
        <v>564</v>
      </c>
      <c r="D1638" s="89" t="s">
        <v>18232</v>
      </c>
      <c r="E1638" s="89" t="s">
        <v>19470</v>
      </c>
      <c r="F1638" s="89">
        <v>297883</v>
      </c>
      <c r="G1638" s="89">
        <v>1091352</v>
      </c>
      <c r="H1638" s="89">
        <v>0</v>
      </c>
    </row>
    <row r="1639" spans="1:8">
      <c r="A1639" s="89" t="s">
        <v>10050</v>
      </c>
      <c r="B1639" s="89">
        <v>500</v>
      </c>
      <c r="C1639" s="89" t="s">
        <v>564</v>
      </c>
      <c r="D1639" s="89" t="s">
        <v>7963</v>
      </c>
      <c r="E1639" s="89" t="s">
        <v>19471</v>
      </c>
      <c r="F1639" s="93" t="s">
        <v>369</v>
      </c>
      <c r="G1639" s="93" t="s">
        <v>369</v>
      </c>
      <c r="H1639" s="93" t="s">
        <v>369</v>
      </c>
    </row>
    <row r="1640" spans="1:8">
      <c r="A1640" s="89" t="s">
        <v>2581</v>
      </c>
      <c r="B1640" s="89">
        <v>500</v>
      </c>
      <c r="C1640" s="89" t="s">
        <v>361</v>
      </c>
      <c r="D1640" s="89" t="s">
        <v>18232</v>
      </c>
      <c r="E1640" s="89" t="s">
        <v>19471</v>
      </c>
      <c r="F1640" s="93" t="s">
        <v>369</v>
      </c>
      <c r="G1640" s="93" t="s">
        <v>369</v>
      </c>
      <c r="H1640" s="93" t="s">
        <v>369</v>
      </c>
    </row>
    <row r="1641" spans="1:8">
      <c r="A1641" s="89" t="s">
        <v>10052</v>
      </c>
      <c r="B1641" s="89">
        <v>300</v>
      </c>
      <c r="C1641" s="89" t="s">
        <v>564</v>
      </c>
      <c r="D1641" s="89" t="s">
        <v>7963</v>
      </c>
      <c r="E1641" s="89" t="s">
        <v>19472</v>
      </c>
      <c r="F1641" s="93" t="s">
        <v>369</v>
      </c>
      <c r="G1641" s="93" t="s">
        <v>369</v>
      </c>
      <c r="H1641" s="93" t="s">
        <v>369</v>
      </c>
    </row>
    <row r="1642" spans="1:8">
      <c r="A1642" s="89" t="s">
        <v>10054</v>
      </c>
      <c r="B1642" s="89">
        <v>300</v>
      </c>
      <c r="C1642" s="89" t="s">
        <v>564</v>
      </c>
      <c r="D1642" s="89" t="s">
        <v>7963</v>
      </c>
      <c r="E1642" s="89" t="s">
        <v>19472</v>
      </c>
      <c r="F1642" s="93" t="s">
        <v>369</v>
      </c>
      <c r="G1642" s="93" t="s">
        <v>369</v>
      </c>
      <c r="H1642" s="93" t="s">
        <v>369</v>
      </c>
    </row>
    <row r="1643" spans="1:8">
      <c r="A1643" s="89" t="s">
        <v>10056</v>
      </c>
      <c r="B1643" s="89">
        <v>300</v>
      </c>
      <c r="C1643" s="89" t="s">
        <v>361</v>
      </c>
      <c r="D1643" s="89" t="s">
        <v>7963</v>
      </c>
      <c r="E1643" s="89" t="s">
        <v>19473</v>
      </c>
      <c r="F1643" s="93" t="s">
        <v>369</v>
      </c>
      <c r="G1643" s="93" t="s">
        <v>369</v>
      </c>
      <c r="H1643" s="93" t="s">
        <v>369</v>
      </c>
    </row>
    <row r="1644" spans="1:8">
      <c r="A1644" s="89" t="s">
        <v>2579</v>
      </c>
      <c r="B1644" s="89">
        <v>500</v>
      </c>
      <c r="C1644" s="89" t="s">
        <v>361</v>
      </c>
      <c r="D1644" s="89" t="s">
        <v>18232</v>
      </c>
      <c r="E1644" s="89" t="s">
        <v>19474</v>
      </c>
      <c r="F1644" s="93" t="s">
        <v>369</v>
      </c>
      <c r="G1644" s="93" t="s">
        <v>369</v>
      </c>
      <c r="H1644" s="93" t="s">
        <v>369</v>
      </c>
    </row>
    <row r="1645" spans="1:8">
      <c r="A1645" s="89" t="s">
        <v>2577</v>
      </c>
      <c r="B1645" s="89">
        <v>100</v>
      </c>
      <c r="C1645" s="89" t="s">
        <v>361</v>
      </c>
      <c r="D1645" s="89" t="s">
        <v>18232</v>
      </c>
      <c r="E1645" s="89" t="s">
        <v>19475</v>
      </c>
      <c r="F1645" s="93" t="s">
        <v>369</v>
      </c>
      <c r="G1645" s="93" t="s">
        <v>369</v>
      </c>
      <c r="H1645" s="93" t="s">
        <v>369</v>
      </c>
    </row>
    <row r="1646" spans="1:8">
      <c r="A1646" s="89" t="s">
        <v>2576</v>
      </c>
      <c r="B1646" s="89">
        <v>300</v>
      </c>
      <c r="C1646" s="89" t="s">
        <v>361</v>
      </c>
      <c r="D1646" s="89" t="s">
        <v>7991</v>
      </c>
      <c r="E1646" s="89" t="s">
        <v>19476</v>
      </c>
      <c r="F1646" s="93" t="s">
        <v>369</v>
      </c>
      <c r="G1646" s="93" t="s">
        <v>369</v>
      </c>
      <c r="H1646" s="93" t="s">
        <v>369</v>
      </c>
    </row>
    <row r="1647" spans="1:8">
      <c r="A1647" s="89" t="s">
        <v>19477</v>
      </c>
      <c r="B1647" s="89">
        <v>300</v>
      </c>
      <c r="C1647" s="89" t="s">
        <v>361</v>
      </c>
      <c r="D1647" s="89" t="s">
        <v>7963</v>
      </c>
      <c r="E1647" s="89" t="s">
        <v>19476</v>
      </c>
      <c r="F1647" s="93" t="s">
        <v>369</v>
      </c>
      <c r="G1647" s="93" t="s">
        <v>369</v>
      </c>
      <c r="H1647" s="93" t="s">
        <v>369</v>
      </c>
    </row>
    <row r="1648" spans="1:8">
      <c r="A1648" s="89" t="s">
        <v>19478</v>
      </c>
      <c r="B1648" s="89">
        <v>300</v>
      </c>
      <c r="C1648" s="89" t="s">
        <v>564</v>
      </c>
      <c r="D1648" s="89" t="s">
        <v>7963</v>
      </c>
      <c r="E1648" s="89" t="s">
        <v>19479</v>
      </c>
      <c r="F1648" s="93" t="s">
        <v>369</v>
      </c>
      <c r="G1648" s="93" t="s">
        <v>369</v>
      </c>
      <c r="H1648" s="93" t="s">
        <v>369</v>
      </c>
    </row>
    <row r="1649" spans="1:8">
      <c r="A1649" s="89" t="s">
        <v>2574</v>
      </c>
      <c r="B1649" s="89">
        <v>500</v>
      </c>
      <c r="C1649" s="89" t="s">
        <v>361</v>
      </c>
      <c r="D1649" s="89" t="s">
        <v>18232</v>
      </c>
      <c r="E1649" s="89" t="s">
        <v>19480</v>
      </c>
      <c r="F1649" s="93" t="s">
        <v>369</v>
      </c>
      <c r="G1649" s="93" t="s">
        <v>369</v>
      </c>
      <c r="H1649" s="93" t="s">
        <v>369</v>
      </c>
    </row>
    <row r="1650" spans="1:8">
      <c r="A1650" s="89" t="s">
        <v>10057</v>
      </c>
      <c r="B1650" s="89">
        <v>500</v>
      </c>
      <c r="C1650" s="89" t="s">
        <v>361</v>
      </c>
      <c r="D1650" s="89" t="s">
        <v>7963</v>
      </c>
      <c r="E1650" s="89" t="s">
        <v>19481</v>
      </c>
      <c r="F1650" s="93" t="s">
        <v>369</v>
      </c>
      <c r="G1650" s="93" t="s">
        <v>369</v>
      </c>
      <c r="H1650" s="93" t="s">
        <v>369</v>
      </c>
    </row>
    <row r="1651" spans="1:8">
      <c r="A1651" s="99" t="s">
        <v>10058</v>
      </c>
      <c r="B1651" s="89">
        <v>500</v>
      </c>
      <c r="C1651" s="89" t="s">
        <v>361</v>
      </c>
      <c r="D1651" s="89" t="s">
        <v>7963</v>
      </c>
      <c r="E1651" s="89" t="s">
        <v>19481</v>
      </c>
      <c r="F1651" s="93" t="s">
        <v>369</v>
      </c>
      <c r="G1651" s="93" t="s">
        <v>369</v>
      </c>
      <c r="H1651" s="93" t="s">
        <v>369</v>
      </c>
    </row>
    <row r="1652" spans="1:8">
      <c r="A1652" s="89" t="s">
        <v>10059</v>
      </c>
      <c r="B1652" s="89">
        <v>500</v>
      </c>
      <c r="C1652" s="89" t="s">
        <v>361</v>
      </c>
      <c r="D1652" s="89" t="s">
        <v>7963</v>
      </c>
      <c r="E1652" s="89" t="s">
        <v>19481</v>
      </c>
      <c r="F1652" s="93" t="s">
        <v>369</v>
      </c>
      <c r="G1652" s="93" t="s">
        <v>369</v>
      </c>
      <c r="H1652" s="93" t="s">
        <v>369</v>
      </c>
    </row>
    <row r="1653" spans="1:8">
      <c r="A1653" s="89" t="s">
        <v>2572</v>
      </c>
      <c r="B1653" s="89">
        <v>500</v>
      </c>
      <c r="C1653" s="89" t="s">
        <v>361</v>
      </c>
      <c r="D1653" s="89" t="s">
        <v>18232</v>
      </c>
      <c r="E1653" s="89" t="s">
        <v>19482</v>
      </c>
      <c r="F1653" s="93" t="s">
        <v>369</v>
      </c>
      <c r="G1653" s="93" t="s">
        <v>369</v>
      </c>
      <c r="H1653" s="93" t="s">
        <v>369</v>
      </c>
    </row>
    <row r="1654" spans="1:8">
      <c r="A1654" s="89" t="s">
        <v>2570</v>
      </c>
      <c r="B1654" s="89">
        <v>500</v>
      </c>
      <c r="C1654" s="89" t="s">
        <v>564</v>
      </c>
      <c r="D1654" s="89" t="s">
        <v>18232</v>
      </c>
      <c r="E1654" s="89" t="s">
        <v>19483</v>
      </c>
      <c r="F1654" s="89">
        <v>741955</v>
      </c>
      <c r="G1654" s="89">
        <v>918733</v>
      </c>
      <c r="H1654" s="89">
        <v>0</v>
      </c>
    </row>
    <row r="1655" spans="1:8">
      <c r="A1655" s="89" t="s">
        <v>2568</v>
      </c>
      <c r="B1655" s="89">
        <v>300</v>
      </c>
      <c r="C1655" s="89" t="s">
        <v>564</v>
      </c>
      <c r="D1655" s="89" t="s">
        <v>18232</v>
      </c>
      <c r="E1655" s="89" t="s">
        <v>19484</v>
      </c>
      <c r="F1655" s="89">
        <v>325453</v>
      </c>
      <c r="G1655" s="89">
        <v>1091352</v>
      </c>
      <c r="H1655" s="89">
        <v>0</v>
      </c>
    </row>
    <row r="1656" spans="1:8">
      <c r="A1656" s="89" t="s">
        <v>2566</v>
      </c>
      <c r="B1656" s="89">
        <v>2000</v>
      </c>
      <c r="C1656" s="89" t="s">
        <v>361</v>
      </c>
      <c r="D1656" s="89" t="s">
        <v>18232</v>
      </c>
      <c r="E1656" s="89" t="s">
        <v>19485</v>
      </c>
      <c r="F1656" s="93" t="s">
        <v>369</v>
      </c>
      <c r="G1656" s="93" t="s">
        <v>369</v>
      </c>
      <c r="H1656" s="93" t="s">
        <v>369</v>
      </c>
    </row>
    <row r="1657" spans="1:8">
      <c r="A1657" s="89" t="s">
        <v>19486</v>
      </c>
      <c r="B1657" s="89">
        <v>500</v>
      </c>
      <c r="C1657" s="89" t="s">
        <v>564</v>
      </c>
      <c r="D1657" s="89" t="s">
        <v>7963</v>
      </c>
      <c r="E1657" s="89" t="s">
        <v>19487</v>
      </c>
      <c r="F1657" s="93" t="s">
        <v>369</v>
      </c>
      <c r="G1657" s="93" t="s">
        <v>369</v>
      </c>
      <c r="H1657" s="93" t="s">
        <v>369</v>
      </c>
    </row>
    <row r="1658" spans="1:8">
      <c r="A1658" s="99" t="s">
        <v>10061</v>
      </c>
      <c r="B1658" s="89">
        <v>1000</v>
      </c>
      <c r="C1658" s="89" t="s">
        <v>361</v>
      </c>
      <c r="D1658" s="89" t="s">
        <v>7963</v>
      </c>
      <c r="E1658" s="89" t="s">
        <v>19488</v>
      </c>
      <c r="F1658" s="93" t="s">
        <v>369</v>
      </c>
      <c r="G1658" s="93" t="s">
        <v>369</v>
      </c>
      <c r="H1658" s="93" t="s">
        <v>369</v>
      </c>
    </row>
    <row r="1659" spans="1:8">
      <c r="A1659" s="89" t="s">
        <v>10062</v>
      </c>
      <c r="B1659" s="89">
        <v>1000</v>
      </c>
      <c r="C1659" s="89" t="s">
        <v>361</v>
      </c>
      <c r="D1659" s="89" t="s">
        <v>7963</v>
      </c>
      <c r="E1659" s="89" t="s">
        <v>19488</v>
      </c>
      <c r="F1659" s="93" t="s">
        <v>369</v>
      </c>
      <c r="G1659" s="93" t="s">
        <v>369</v>
      </c>
      <c r="H1659" s="93" t="s">
        <v>369</v>
      </c>
    </row>
    <row r="1660" spans="1:8">
      <c r="A1660" s="89" t="s">
        <v>2564</v>
      </c>
      <c r="B1660" s="89">
        <v>500</v>
      </c>
      <c r="C1660" s="89" t="s">
        <v>564</v>
      </c>
      <c r="D1660" s="89" t="s">
        <v>18232</v>
      </c>
      <c r="E1660" s="89" t="s">
        <v>19489</v>
      </c>
      <c r="F1660" s="89">
        <v>127150</v>
      </c>
      <c r="G1660" s="89">
        <v>296783</v>
      </c>
      <c r="H1660" s="89">
        <v>0</v>
      </c>
    </row>
    <row r="1661" spans="1:8">
      <c r="A1661" s="89" t="s">
        <v>10064</v>
      </c>
      <c r="B1661" s="89">
        <v>1300</v>
      </c>
      <c r="C1661" s="89" t="s">
        <v>564</v>
      </c>
      <c r="D1661" s="89" t="s">
        <v>7963</v>
      </c>
      <c r="E1661" s="89" t="s">
        <v>19490</v>
      </c>
      <c r="F1661" s="93" t="s">
        <v>369</v>
      </c>
      <c r="G1661" s="93" t="s">
        <v>369</v>
      </c>
      <c r="H1661" s="93" t="s">
        <v>369</v>
      </c>
    </row>
    <row r="1662" spans="1:8">
      <c r="A1662" s="89" t="s">
        <v>10066</v>
      </c>
      <c r="B1662" s="89">
        <v>1300</v>
      </c>
      <c r="C1662" s="89" t="s">
        <v>361</v>
      </c>
      <c r="D1662" s="89" t="s">
        <v>7963</v>
      </c>
      <c r="E1662" s="89" t="s">
        <v>19491</v>
      </c>
      <c r="F1662" s="93" t="s">
        <v>369</v>
      </c>
      <c r="G1662" s="93" t="s">
        <v>369</v>
      </c>
      <c r="H1662" s="93" t="s">
        <v>369</v>
      </c>
    </row>
    <row r="1663" spans="1:8">
      <c r="A1663" s="89" t="s">
        <v>10067</v>
      </c>
      <c r="B1663" s="89">
        <v>1300</v>
      </c>
      <c r="C1663" s="89" t="s">
        <v>564</v>
      </c>
      <c r="D1663" s="89" t="s">
        <v>7963</v>
      </c>
      <c r="E1663" s="89" t="s">
        <v>19491</v>
      </c>
      <c r="F1663" s="93" t="s">
        <v>369</v>
      </c>
      <c r="G1663" s="93" t="s">
        <v>369</v>
      </c>
      <c r="H1663" s="93" t="s">
        <v>369</v>
      </c>
    </row>
    <row r="1664" spans="1:8">
      <c r="A1664" s="99" t="s">
        <v>10069</v>
      </c>
      <c r="B1664" s="89">
        <v>1300</v>
      </c>
      <c r="C1664" s="89" t="s">
        <v>564</v>
      </c>
      <c r="D1664" s="89" t="s">
        <v>7963</v>
      </c>
      <c r="E1664" s="89" t="s">
        <v>19491</v>
      </c>
      <c r="F1664" s="93" t="s">
        <v>369</v>
      </c>
      <c r="G1664" s="93" t="s">
        <v>369</v>
      </c>
      <c r="H1664" s="93" t="s">
        <v>369</v>
      </c>
    </row>
    <row r="1665" spans="1:8">
      <c r="A1665" s="89" t="s">
        <v>10071</v>
      </c>
      <c r="B1665" s="89">
        <v>1300</v>
      </c>
      <c r="C1665" s="89" t="s">
        <v>564</v>
      </c>
      <c r="D1665" s="89" t="s">
        <v>7963</v>
      </c>
      <c r="E1665" s="89" t="s">
        <v>19491</v>
      </c>
      <c r="F1665" s="93" t="s">
        <v>369</v>
      </c>
      <c r="G1665" s="93" t="s">
        <v>369</v>
      </c>
      <c r="H1665" s="93" t="s">
        <v>369</v>
      </c>
    </row>
    <row r="1666" spans="1:8">
      <c r="A1666" s="89" t="s">
        <v>10073</v>
      </c>
      <c r="B1666" s="89">
        <v>1300</v>
      </c>
      <c r="C1666" s="89" t="s">
        <v>564</v>
      </c>
      <c r="D1666" s="89" t="s">
        <v>7963</v>
      </c>
      <c r="E1666" s="89" t="s">
        <v>19491</v>
      </c>
      <c r="F1666" s="93" t="s">
        <v>369</v>
      </c>
      <c r="G1666" s="93" t="s">
        <v>369</v>
      </c>
      <c r="H1666" s="93" t="s">
        <v>369</v>
      </c>
    </row>
    <row r="1667" spans="1:8">
      <c r="A1667" s="89" t="s">
        <v>10075</v>
      </c>
      <c r="B1667" s="89">
        <v>500</v>
      </c>
      <c r="C1667" s="89" t="s">
        <v>564</v>
      </c>
      <c r="D1667" s="89" t="s">
        <v>7963</v>
      </c>
      <c r="E1667" s="89" t="s">
        <v>19492</v>
      </c>
      <c r="F1667" s="93" t="s">
        <v>369</v>
      </c>
      <c r="G1667" s="93" t="s">
        <v>369</v>
      </c>
      <c r="H1667" s="93" t="s">
        <v>369</v>
      </c>
    </row>
    <row r="1668" spans="1:8">
      <c r="A1668" s="89" t="s">
        <v>10077</v>
      </c>
      <c r="B1668" s="89">
        <v>500</v>
      </c>
      <c r="C1668" s="89" t="s">
        <v>564</v>
      </c>
      <c r="D1668" s="89" t="s">
        <v>7963</v>
      </c>
      <c r="E1668" s="89" t="s">
        <v>19492</v>
      </c>
      <c r="F1668" s="93" t="s">
        <v>369</v>
      </c>
      <c r="G1668" s="93" t="s">
        <v>369</v>
      </c>
      <c r="H1668" s="93" t="s">
        <v>369</v>
      </c>
    </row>
    <row r="1669" spans="1:8">
      <c r="A1669" s="89" t="s">
        <v>10079</v>
      </c>
      <c r="B1669" s="89">
        <v>1000</v>
      </c>
      <c r="C1669" s="89" t="s">
        <v>564</v>
      </c>
      <c r="D1669" s="89" t="s">
        <v>7963</v>
      </c>
      <c r="E1669" s="89" t="s">
        <v>19493</v>
      </c>
      <c r="F1669" s="93" t="s">
        <v>369</v>
      </c>
      <c r="G1669" s="93" t="s">
        <v>369</v>
      </c>
      <c r="H1669" s="93" t="s">
        <v>369</v>
      </c>
    </row>
    <row r="1670" spans="1:8">
      <c r="A1670" s="89" t="s">
        <v>10081</v>
      </c>
      <c r="B1670" s="89">
        <v>1000</v>
      </c>
      <c r="C1670" s="89" t="s">
        <v>564</v>
      </c>
      <c r="D1670" s="89" t="s">
        <v>7963</v>
      </c>
      <c r="E1670" s="89" t="s">
        <v>19493</v>
      </c>
      <c r="F1670" s="93" t="s">
        <v>369</v>
      </c>
      <c r="G1670" s="93" t="s">
        <v>369</v>
      </c>
      <c r="H1670" s="93" t="s">
        <v>369</v>
      </c>
    </row>
    <row r="1671" spans="1:8">
      <c r="A1671" s="89" t="s">
        <v>10083</v>
      </c>
      <c r="B1671" s="89">
        <v>1000</v>
      </c>
      <c r="C1671" s="89" t="s">
        <v>361</v>
      </c>
      <c r="D1671" s="89" t="s">
        <v>7963</v>
      </c>
      <c r="E1671" s="89" t="s">
        <v>19493</v>
      </c>
      <c r="F1671" s="93" t="s">
        <v>369</v>
      </c>
      <c r="G1671" s="93" t="s">
        <v>369</v>
      </c>
      <c r="H1671" s="93" t="s">
        <v>369</v>
      </c>
    </row>
    <row r="1672" spans="1:8">
      <c r="A1672" s="89" t="s">
        <v>10084</v>
      </c>
      <c r="B1672" s="89">
        <v>1000</v>
      </c>
      <c r="C1672" s="89" t="s">
        <v>361</v>
      </c>
      <c r="D1672" s="89" t="s">
        <v>7963</v>
      </c>
      <c r="E1672" s="89" t="s">
        <v>19493</v>
      </c>
      <c r="F1672" s="93" t="s">
        <v>369</v>
      </c>
      <c r="G1672" s="93" t="s">
        <v>369</v>
      </c>
      <c r="H1672" s="93" t="s">
        <v>369</v>
      </c>
    </row>
    <row r="1673" spans="1:8">
      <c r="A1673" s="89" t="s">
        <v>6317</v>
      </c>
      <c r="B1673" s="89">
        <v>1000</v>
      </c>
      <c r="C1673" s="89" t="s">
        <v>564</v>
      </c>
      <c r="D1673" s="89" t="s">
        <v>5606</v>
      </c>
      <c r="E1673" s="89" t="s">
        <v>19494</v>
      </c>
      <c r="F1673" s="89">
        <v>11343</v>
      </c>
      <c r="G1673" s="89">
        <v>80729</v>
      </c>
      <c r="H1673" s="89" t="s">
        <v>5934</v>
      </c>
    </row>
    <row r="1674" spans="1:8">
      <c r="A1674" s="89" t="s">
        <v>10086</v>
      </c>
      <c r="B1674" s="89">
        <v>300</v>
      </c>
      <c r="C1674" s="89" t="s">
        <v>564</v>
      </c>
      <c r="D1674" s="89" t="s">
        <v>7963</v>
      </c>
      <c r="E1674" s="89" t="s">
        <v>18349</v>
      </c>
      <c r="F1674" s="93" t="s">
        <v>369</v>
      </c>
      <c r="G1674" s="93" t="s">
        <v>369</v>
      </c>
      <c r="H1674" s="93" t="s">
        <v>369</v>
      </c>
    </row>
    <row r="1675" spans="1:8">
      <c r="A1675" s="89" t="s">
        <v>4219</v>
      </c>
      <c r="B1675" s="89">
        <v>1000</v>
      </c>
      <c r="C1675" s="89" t="s">
        <v>564</v>
      </c>
      <c r="D1675" s="89" t="s">
        <v>18232</v>
      </c>
      <c r="E1675" s="89" t="s">
        <v>19495</v>
      </c>
      <c r="F1675" s="89">
        <v>390408</v>
      </c>
      <c r="G1675" s="89">
        <v>1091352</v>
      </c>
      <c r="H1675" s="89">
        <v>0</v>
      </c>
    </row>
    <row r="1676" spans="1:8">
      <c r="A1676" s="89" t="s">
        <v>10089</v>
      </c>
      <c r="B1676" s="89">
        <v>100</v>
      </c>
      <c r="C1676" s="89" t="s">
        <v>564</v>
      </c>
      <c r="D1676" s="89" t="s">
        <v>7963</v>
      </c>
      <c r="E1676" s="89" t="s">
        <v>19496</v>
      </c>
      <c r="F1676" s="93" t="s">
        <v>369</v>
      </c>
      <c r="G1676" s="93" t="s">
        <v>369</v>
      </c>
      <c r="H1676" s="93" t="s">
        <v>369</v>
      </c>
    </row>
    <row r="1677" spans="1:8">
      <c r="A1677" s="89" t="s">
        <v>10091</v>
      </c>
      <c r="B1677" s="89">
        <v>100</v>
      </c>
      <c r="C1677" s="89" t="s">
        <v>564</v>
      </c>
      <c r="D1677" s="89" t="s">
        <v>7963</v>
      </c>
      <c r="E1677" s="89" t="s">
        <v>19496</v>
      </c>
      <c r="F1677" s="93" t="s">
        <v>369</v>
      </c>
      <c r="G1677" s="93" t="s">
        <v>369</v>
      </c>
      <c r="H1677" s="93" t="s">
        <v>369</v>
      </c>
    </row>
    <row r="1678" spans="1:8">
      <c r="A1678" s="89" t="s">
        <v>10093</v>
      </c>
      <c r="B1678" s="89">
        <v>500</v>
      </c>
      <c r="C1678" s="89" t="s">
        <v>564</v>
      </c>
      <c r="D1678" s="89" t="s">
        <v>7963</v>
      </c>
      <c r="E1678" s="89" t="s">
        <v>19497</v>
      </c>
      <c r="F1678" s="93" t="s">
        <v>369</v>
      </c>
      <c r="G1678" s="93" t="s">
        <v>369</v>
      </c>
      <c r="H1678" s="93" t="s">
        <v>369</v>
      </c>
    </row>
    <row r="1679" spans="1:8">
      <c r="A1679" s="89" t="s">
        <v>10095</v>
      </c>
      <c r="B1679" s="89">
        <v>300</v>
      </c>
      <c r="C1679" s="89" t="s">
        <v>564</v>
      </c>
      <c r="D1679" s="89" t="s">
        <v>7963</v>
      </c>
      <c r="E1679" s="89" t="s">
        <v>19498</v>
      </c>
      <c r="F1679" s="93" t="s">
        <v>369</v>
      </c>
      <c r="G1679" s="93" t="s">
        <v>369</v>
      </c>
      <c r="H1679" s="93" t="s">
        <v>369</v>
      </c>
    </row>
    <row r="1680" spans="1:8">
      <c r="A1680" s="89" t="s">
        <v>2560</v>
      </c>
      <c r="B1680" s="89">
        <v>1500</v>
      </c>
      <c r="C1680" s="89" t="s">
        <v>564</v>
      </c>
      <c r="D1680" s="89" t="s">
        <v>18232</v>
      </c>
      <c r="E1680" s="89" t="s">
        <v>19499</v>
      </c>
      <c r="F1680" s="89">
        <v>418123</v>
      </c>
      <c r="G1680" s="89">
        <v>80729</v>
      </c>
      <c r="H1680" s="89">
        <v>0</v>
      </c>
    </row>
    <row r="1681" spans="1:8">
      <c r="A1681" s="89" t="s">
        <v>10098</v>
      </c>
      <c r="B1681" s="89">
        <v>1000</v>
      </c>
      <c r="C1681" s="89" t="s">
        <v>564</v>
      </c>
      <c r="D1681" s="89" t="s">
        <v>7963</v>
      </c>
      <c r="E1681" s="89" t="s">
        <v>19500</v>
      </c>
      <c r="F1681" s="93" t="s">
        <v>369</v>
      </c>
      <c r="G1681" s="93" t="s">
        <v>369</v>
      </c>
      <c r="H1681" s="93" t="s">
        <v>369</v>
      </c>
    </row>
    <row r="1682" spans="1:8">
      <c r="A1682" s="89" t="s">
        <v>10100</v>
      </c>
      <c r="B1682" s="89">
        <v>1000</v>
      </c>
      <c r="C1682" s="89" t="s">
        <v>564</v>
      </c>
      <c r="D1682" s="89" t="s">
        <v>7963</v>
      </c>
      <c r="E1682" s="89" t="s">
        <v>19501</v>
      </c>
      <c r="F1682" s="93" t="s">
        <v>369</v>
      </c>
      <c r="G1682" s="93" t="s">
        <v>369</v>
      </c>
      <c r="H1682" s="93" t="s">
        <v>369</v>
      </c>
    </row>
    <row r="1683" spans="1:8">
      <c r="A1683" s="89" t="s">
        <v>2558</v>
      </c>
      <c r="B1683" s="89">
        <v>1000</v>
      </c>
      <c r="C1683" s="89" t="s">
        <v>361</v>
      </c>
      <c r="D1683" s="89" t="s">
        <v>18232</v>
      </c>
      <c r="E1683" s="89" t="s">
        <v>19501</v>
      </c>
      <c r="F1683" s="93" t="s">
        <v>369</v>
      </c>
      <c r="G1683" s="93" t="s">
        <v>369</v>
      </c>
      <c r="H1683" s="93" t="s">
        <v>369</v>
      </c>
    </row>
    <row r="1684" spans="1:8">
      <c r="A1684" s="89" t="s">
        <v>10102</v>
      </c>
      <c r="B1684" s="89">
        <v>500</v>
      </c>
      <c r="C1684" s="89" t="s">
        <v>564</v>
      </c>
      <c r="D1684" s="89" t="s">
        <v>7963</v>
      </c>
      <c r="E1684" s="89" t="s">
        <v>19502</v>
      </c>
      <c r="F1684" s="93" t="s">
        <v>369</v>
      </c>
      <c r="G1684" s="93" t="s">
        <v>369</v>
      </c>
      <c r="H1684" s="93" t="s">
        <v>369</v>
      </c>
    </row>
    <row r="1685" spans="1:8">
      <c r="A1685" s="89" t="s">
        <v>10104</v>
      </c>
      <c r="B1685" s="89">
        <v>500</v>
      </c>
      <c r="C1685" s="89" t="s">
        <v>361</v>
      </c>
      <c r="D1685" s="89" t="s">
        <v>7963</v>
      </c>
      <c r="E1685" s="89" t="s">
        <v>19503</v>
      </c>
      <c r="F1685" s="93" t="s">
        <v>369</v>
      </c>
      <c r="G1685" s="93" t="s">
        <v>369</v>
      </c>
      <c r="H1685" s="93" t="s">
        <v>369</v>
      </c>
    </row>
    <row r="1686" spans="1:8">
      <c r="A1686" s="89" t="s">
        <v>2556</v>
      </c>
      <c r="B1686" s="89">
        <v>2000</v>
      </c>
      <c r="C1686" s="89" t="s">
        <v>361</v>
      </c>
      <c r="D1686" s="89" t="s">
        <v>18232</v>
      </c>
      <c r="E1686" s="89" t="s">
        <v>19504</v>
      </c>
      <c r="F1686" s="93" t="s">
        <v>369</v>
      </c>
      <c r="G1686" s="93" t="s">
        <v>369</v>
      </c>
      <c r="H1686" s="93" t="s">
        <v>369</v>
      </c>
    </row>
    <row r="1687" spans="1:8">
      <c r="A1687" s="89" t="s">
        <v>10105</v>
      </c>
      <c r="B1687" s="89">
        <v>2000</v>
      </c>
      <c r="C1687" s="89" t="s">
        <v>361</v>
      </c>
      <c r="D1687" s="89" t="s">
        <v>7963</v>
      </c>
      <c r="E1687" s="89" t="s">
        <v>19505</v>
      </c>
      <c r="F1687" s="93" t="s">
        <v>369</v>
      </c>
      <c r="G1687" s="93" t="s">
        <v>369</v>
      </c>
      <c r="H1687" s="93" t="s">
        <v>369</v>
      </c>
    </row>
    <row r="1688" spans="1:8">
      <c r="A1688" s="89" t="s">
        <v>10106</v>
      </c>
      <c r="B1688" s="89">
        <v>300</v>
      </c>
      <c r="C1688" s="89" t="s">
        <v>564</v>
      </c>
      <c r="D1688" s="89" t="s">
        <v>7963</v>
      </c>
      <c r="E1688" s="89" t="s">
        <v>19506</v>
      </c>
      <c r="F1688" s="93" t="s">
        <v>369</v>
      </c>
      <c r="G1688" s="93" t="s">
        <v>369</v>
      </c>
      <c r="H1688" s="93" t="s">
        <v>369</v>
      </c>
    </row>
    <row r="1689" spans="1:8">
      <c r="A1689" s="89" t="s">
        <v>2554</v>
      </c>
      <c r="B1689" s="89">
        <v>300</v>
      </c>
      <c r="C1689" s="89" t="s">
        <v>564</v>
      </c>
      <c r="D1689" s="89" t="s">
        <v>18232</v>
      </c>
      <c r="E1689" s="89" t="s">
        <v>19507</v>
      </c>
      <c r="F1689" s="89">
        <v>827960</v>
      </c>
      <c r="G1689" s="89">
        <v>1091065</v>
      </c>
      <c r="H1689" s="89">
        <v>0</v>
      </c>
    </row>
    <row r="1690" spans="1:8">
      <c r="A1690" s="89" t="s">
        <v>10109</v>
      </c>
      <c r="B1690" s="89">
        <v>1000</v>
      </c>
      <c r="C1690" s="89" t="s">
        <v>361</v>
      </c>
      <c r="D1690" s="89" t="s">
        <v>7963</v>
      </c>
      <c r="E1690" s="89" t="s">
        <v>19508</v>
      </c>
      <c r="F1690" s="93" t="s">
        <v>369</v>
      </c>
      <c r="G1690" s="93" t="s">
        <v>369</v>
      </c>
      <c r="H1690" s="93" t="s">
        <v>369</v>
      </c>
    </row>
    <row r="1691" spans="1:8">
      <c r="A1691" s="89" t="s">
        <v>10110</v>
      </c>
      <c r="B1691" s="89">
        <v>500</v>
      </c>
      <c r="C1691" s="89" t="s">
        <v>361</v>
      </c>
      <c r="D1691" s="89" t="s">
        <v>7963</v>
      </c>
      <c r="E1691" s="89" t="s">
        <v>19509</v>
      </c>
      <c r="F1691" s="93" t="s">
        <v>369</v>
      </c>
      <c r="G1691" s="93" t="s">
        <v>369</v>
      </c>
      <c r="H1691" s="93" t="s">
        <v>369</v>
      </c>
    </row>
    <row r="1692" spans="1:8">
      <c r="A1692" s="89" t="s">
        <v>10111</v>
      </c>
      <c r="B1692" s="89">
        <v>500</v>
      </c>
      <c r="C1692" s="89" t="s">
        <v>361</v>
      </c>
      <c r="D1692" s="89" t="s">
        <v>7963</v>
      </c>
      <c r="E1692" s="89" t="s">
        <v>19509</v>
      </c>
      <c r="F1692" s="93" t="s">
        <v>369</v>
      </c>
      <c r="G1692" s="93" t="s">
        <v>369</v>
      </c>
      <c r="H1692" s="93" t="s">
        <v>369</v>
      </c>
    </row>
    <row r="1693" spans="1:8">
      <c r="A1693" s="89" t="s">
        <v>10112</v>
      </c>
      <c r="B1693" s="89">
        <v>10</v>
      </c>
      <c r="C1693" s="89" t="s">
        <v>564</v>
      </c>
      <c r="D1693" s="89" t="s">
        <v>7963</v>
      </c>
      <c r="E1693" s="89" t="s">
        <v>19509</v>
      </c>
      <c r="F1693" s="93" t="s">
        <v>369</v>
      </c>
      <c r="G1693" s="93" t="s">
        <v>369</v>
      </c>
      <c r="H1693" s="93" t="s">
        <v>369</v>
      </c>
    </row>
    <row r="1694" spans="1:8">
      <c r="A1694" s="89" t="s">
        <v>10114</v>
      </c>
      <c r="B1694" s="89">
        <v>10</v>
      </c>
      <c r="C1694" s="89" t="s">
        <v>564</v>
      </c>
      <c r="D1694" s="89" t="s">
        <v>7963</v>
      </c>
      <c r="E1694" s="89" t="s">
        <v>19510</v>
      </c>
      <c r="F1694" s="93" t="s">
        <v>369</v>
      </c>
      <c r="G1694" s="93" t="s">
        <v>369</v>
      </c>
      <c r="H1694" s="93" t="s">
        <v>369</v>
      </c>
    </row>
    <row r="1695" spans="1:8">
      <c r="A1695" s="89" t="s">
        <v>10116</v>
      </c>
      <c r="B1695" s="89">
        <v>20</v>
      </c>
      <c r="C1695" s="89" t="s">
        <v>564</v>
      </c>
      <c r="D1695" s="89" t="s">
        <v>7963</v>
      </c>
      <c r="E1695" s="89" t="s">
        <v>19511</v>
      </c>
      <c r="F1695" s="93" t="s">
        <v>369</v>
      </c>
      <c r="G1695" s="93" t="s">
        <v>369</v>
      </c>
      <c r="H1695" s="93" t="s">
        <v>369</v>
      </c>
    </row>
    <row r="1696" spans="1:8">
      <c r="A1696" s="89" t="s">
        <v>2551</v>
      </c>
      <c r="B1696" s="89">
        <v>1000</v>
      </c>
      <c r="C1696" s="89" t="s">
        <v>564</v>
      </c>
      <c r="D1696" s="89" t="s">
        <v>18232</v>
      </c>
      <c r="E1696" s="89" t="s">
        <v>19512</v>
      </c>
      <c r="F1696" s="89">
        <v>19846</v>
      </c>
      <c r="G1696" s="89">
        <v>1091352</v>
      </c>
      <c r="H1696" s="89">
        <v>0</v>
      </c>
    </row>
    <row r="1697" spans="1:8">
      <c r="A1697" s="89" t="s">
        <v>10119</v>
      </c>
      <c r="B1697" s="89">
        <v>5</v>
      </c>
      <c r="C1697" s="89" t="s">
        <v>564</v>
      </c>
      <c r="D1697" s="89" t="s">
        <v>7963</v>
      </c>
      <c r="E1697" s="89" t="s">
        <v>19512</v>
      </c>
      <c r="F1697" s="93" t="s">
        <v>369</v>
      </c>
      <c r="G1697" s="93" t="s">
        <v>369</v>
      </c>
      <c r="H1697" s="93" t="s">
        <v>369</v>
      </c>
    </row>
    <row r="1698" spans="1:8">
      <c r="A1698" s="89" t="s">
        <v>2549</v>
      </c>
      <c r="B1698" s="89">
        <v>500</v>
      </c>
      <c r="C1698" s="89" t="s">
        <v>361</v>
      </c>
      <c r="D1698" s="89" t="s">
        <v>18232</v>
      </c>
      <c r="E1698" s="89" t="s">
        <v>19513</v>
      </c>
      <c r="F1698" s="93" t="s">
        <v>369</v>
      </c>
      <c r="G1698" s="93" t="s">
        <v>369</v>
      </c>
      <c r="H1698" s="93" t="s">
        <v>369</v>
      </c>
    </row>
    <row r="1699" spans="1:8">
      <c r="A1699" s="89" t="s">
        <v>10121</v>
      </c>
      <c r="B1699" s="89">
        <v>1000</v>
      </c>
      <c r="C1699" s="89" t="s">
        <v>361</v>
      </c>
      <c r="D1699" s="89" t="s">
        <v>7963</v>
      </c>
      <c r="E1699" s="89" t="s">
        <v>19514</v>
      </c>
      <c r="F1699" s="93" t="s">
        <v>369</v>
      </c>
      <c r="G1699" s="93" t="s">
        <v>369</v>
      </c>
      <c r="H1699" s="93" t="s">
        <v>369</v>
      </c>
    </row>
    <row r="1700" spans="1:8">
      <c r="A1700" s="89" t="s">
        <v>10122</v>
      </c>
      <c r="B1700" s="89">
        <v>100</v>
      </c>
      <c r="C1700" s="89" t="s">
        <v>564</v>
      </c>
      <c r="D1700" s="89" t="s">
        <v>7963</v>
      </c>
      <c r="E1700" s="89" t="s">
        <v>19496</v>
      </c>
      <c r="F1700" s="93" t="s">
        <v>369</v>
      </c>
      <c r="G1700" s="93" t="s">
        <v>369</v>
      </c>
      <c r="H1700" s="93" t="s">
        <v>369</v>
      </c>
    </row>
    <row r="1701" spans="1:8">
      <c r="A1701" s="99" t="s">
        <v>10124</v>
      </c>
      <c r="B1701" s="89">
        <v>2000</v>
      </c>
      <c r="C1701" s="89" t="s">
        <v>564</v>
      </c>
      <c r="D1701" s="89" t="s">
        <v>7963</v>
      </c>
      <c r="E1701" s="89" t="s">
        <v>19515</v>
      </c>
      <c r="F1701" s="93" t="s">
        <v>369</v>
      </c>
      <c r="G1701" s="93" t="s">
        <v>369</v>
      </c>
      <c r="H1701" s="93" t="s">
        <v>369</v>
      </c>
    </row>
    <row r="1702" spans="1:8">
      <c r="A1702" s="89" t="s">
        <v>10126</v>
      </c>
      <c r="B1702" s="89">
        <v>500</v>
      </c>
      <c r="C1702" s="89" t="s">
        <v>564</v>
      </c>
      <c r="D1702" s="89" t="s">
        <v>7963</v>
      </c>
      <c r="E1702" s="89" t="s">
        <v>19516</v>
      </c>
      <c r="F1702" s="93" t="s">
        <v>369</v>
      </c>
      <c r="G1702" s="93" t="s">
        <v>369</v>
      </c>
      <c r="H1702" s="93" t="s">
        <v>369</v>
      </c>
    </row>
    <row r="1703" spans="1:8">
      <c r="A1703" s="89" t="s">
        <v>10128</v>
      </c>
      <c r="B1703" s="89">
        <v>1500</v>
      </c>
      <c r="C1703" s="89" t="s">
        <v>564</v>
      </c>
      <c r="D1703" s="89" t="s">
        <v>7963</v>
      </c>
      <c r="E1703" s="89" t="s">
        <v>19517</v>
      </c>
      <c r="F1703" s="93" t="s">
        <v>369</v>
      </c>
      <c r="G1703" s="93" t="s">
        <v>369</v>
      </c>
      <c r="H1703" s="93" t="s">
        <v>369</v>
      </c>
    </row>
    <row r="1704" spans="1:8">
      <c r="A1704" s="89" t="s">
        <v>10130</v>
      </c>
      <c r="B1704" s="89">
        <v>1500</v>
      </c>
      <c r="C1704" s="89" t="s">
        <v>564</v>
      </c>
      <c r="D1704" s="89" t="s">
        <v>7963</v>
      </c>
      <c r="E1704" s="89" t="s">
        <v>19518</v>
      </c>
      <c r="F1704" s="93" t="s">
        <v>369</v>
      </c>
      <c r="G1704" s="93" t="s">
        <v>369</v>
      </c>
      <c r="H1704" s="93" t="s">
        <v>369</v>
      </c>
    </row>
    <row r="1705" spans="1:8">
      <c r="A1705" s="89" t="s">
        <v>10132</v>
      </c>
      <c r="B1705" s="89">
        <v>1500</v>
      </c>
      <c r="C1705" s="89" t="s">
        <v>564</v>
      </c>
      <c r="D1705" s="89" t="s">
        <v>7963</v>
      </c>
      <c r="E1705" s="89" t="s">
        <v>19518</v>
      </c>
      <c r="F1705" s="93" t="s">
        <v>369</v>
      </c>
      <c r="G1705" s="93" t="s">
        <v>369</v>
      </c>
      <c r="H1705" s="93" t="s">
        <v>369</v>
      </c>
    </row>
    <row r="1706" spans="1:8">
      <c r="A1706" s="89" t="s">
        <v>10134</v>
      </c>
      <c r="B1706" s="89">
        <v>500</v>
      </c>
      <c r="C1706" s="89" t="s">
        <v>564</v>
      </c>
      <c r="D1706" s="89" t="s">
        <v>7963</v>
      </c>
      <c r="E1706" s="89" t="s">
        <v>19519</v>
      </c>
      <c r="F1706" s="93" t="s">
        <v>369</v>
      </c>
      <c r="G1706" s="93" t="s">
        <v>369</v>
      </c>
      <c r="H1706" s="93" t="s">
        <v>369</v>
      </c>
    </row>
    <row r="1707" spans="1:8">
      <c r="A1707" s="89" t="s">
        <v>10136</v>
      </c>
      <c r="B1707" s="89">
        <v>1500</v>
      </c>
      <c r="C1707" s="89" t="s">
        <v>564</v>
      </c>
      <c r="D1707" s="89" t="s">
        <v>7963</v>
      </c>
      <c r="E1707" s="89" t="s">
        <v>19520</v>
      </c>
      <c r="F1707" s="93" t="s">
        <v>369</v>
      </c>
      <c r="G1707" s="93" t="s">
        <v>369</v>
      </c>
      <c r="H1707" s="93" t="s">
        <v>369</v>
      </c>
    </row>
    <row r="1708" spans="1:8">
      <c r="A1708" s="89" t="s">
        <v>10138</v>
      </c>
      <c r="B1708" s="89">
        <v>500</v>
      </c>
      <c r="C1708" s="89" t="s">
        <v>564</v>
      </c>
      <c r="D1708" s="89" t="s">
        <v>7963</v>
      </c>
      <c r="E1708" s="89" t="s">
        <v>19521</v>
      </c>
      <c r="F1708" s="93" t="s">
        <v>369</v>
      </c>
      <c r="G1708" s="93" t="s">
        <v>369</v>
      </c>
      <c r="H1708" s="93" t="s">
        <v>369</v>
      </c>
    </row>
    <row r="1709" spans="1:8">
      <c r="A1709" s="89" t="s">
        <v>10140</v>
      </c>
      <c r="B1709" s="89">
        <v>3000</v>
      </c>
      <c r="C1709" s="89" t="s">
        <v>564</v>
      </c>
      <c r="D1709" s="89" t="s">
        <v>7963</v>
      </c>
      <c r="E1709" s="89" t="s">
        <v>19522</v>
      </c>
      <c r="F1709" s="93" t="s">
        <v>369</v>
      </c>
      <c r="G1709" s="93" t="s">
        <v>369</v>
      </c>
      <c r="H1709" s="93" t="s">
        <v>369</v>
      </c>
    </row>
    <row r="1710" spans="1:8">
      <c r="A1710" s="89" t="s">
        <v>10142</v>
      </c>
      <c r="B1710" s="89">
        <v>3000</v>
      </c>
      <c r="C1710" s="89" t="s">
        <v>361</v>
      </c>
      <c r="D1710" s="89" t="s">
        <v>7963</v>
      </c>
      <c r="E1710" s="89" t="s">
        <v>19522</v>
      </c>
      <c r="F1710" s="93" t="s">
        <v>369</v>
      </c>
      <c r="G1710" s="93" t="s">
        <v>369</v>
      </c>
      <c r="H1710" s="93" t="s">
        <v>369</v>
      </c>
    </row>
    <row r="1711" spans="1:8">
      <c r="A1711" s="89" t="s">
        <v>10143</v>
      </c>
      <c r="B1711" s="89">
        <v>3000</v>
      </c>
      <c r="C1711" s="89" t="s">
        <v>564</v>
      </c>
      <c r="D1711" s="89" t="s">
        <v>7963</v>
      </c>
      <c r="E1711" s="89" t="s">
        <v>19522</v>
      </c>
      <c r="F1711" s="93" t="s">
        <v>369</v>
      </c>
      <c r="G1711" s="93" t="s">
        <v>369</v>
      </c>
      <c r="H1711" s="93" t="s">
        <v>369</v>
      </c>
    </row>
    <row r="1712" spans="1:8">
      <c r="A1712" s="89" t="s">
        <v>10145</v>
      </c>
      <c r="B1712" s="89">
        <v>10000</v>
      </c>
      <c r="C1712" s="89" t="s">
        <v>564</v>
      </c>
      <c r="D1712" s="89" t="s">
        <v>7963</v>
      </c>
      <c r="E1712" s="89" t="s">
        <v>19523</v>
      </c>
      <c r="F1712" s="93" t="s">
        <v>369</v>
      </c>
      <c r="G1712" s="93" t="s">
        <v>369</v>
      </c>
      <c r="H1712" s="93" t="s">
        <v>369</v>
      </c>
    </row>
    <row r="1713" spans="1:8">
      <c r="A1713" s="89" t="s">
        <v>10147</v>
      </c>
      <c r="B1713" s="89">
        <v>1000</v>
      </c>
      <c r="C1713" s="89" t="s">
        <v>564</v>
      </c>
      <c r="D1713" s="89" t="s">
        <v>7963</v>
      </c>
      <c r="E1713" s="89" t="s">
        <v>19524</v>
      </c>
      <c r="F1713" s="93" t="s">
        <v>369</v>
      </c>
      <c r="G1713" s="93" t="s">
        <v>369</v>
      </c>
      <c r="H1713" s="93" t="s">
        <v>369</v>
      </c>
    </row>
    <row r="1714" spans="1:8">
      <c r="A1714" s="89" t="s">
        <v>10149</v>
      </c>
      <c r="B1714" s="89">
        <v>1000</v>
      </c>
      <c r="C1714" s="89" t="s">
        <v>564</v>
      </c>
      <c r="D1714" s="89" t="s">
        <v>7963</v>
      </c>
      <c r="E1714" s="89" t="s">
        <v>19525</v>
      </c>
      <c r="F1714" s="93" t="s">
        <v>369</v>
      </c>
      <c r="G1714" s="93" t="s">
        <v>369</v>
      </c>
      <c r="H1714" s="93" t="s">
        <v>369</v>
      </c>
    </row>
    <row r="1715" spans="1:8">
      <c r="A1715" s="89" t="s">
        <v>10151</v>
      </c>
      <c r="B1715" s="89">
        <v>1000</v>
      </c>
      <c r="C1715" s="89" t="s">
        <v>564</v>
      </c>
      <c r="D1715" s="89" t="s">
        <v>7963</v>
      </c>
      <c r="E1715" s="89" t="s">
        <v>19526</v>
      </c>
      <c r="F1715" s="93" t="s">
        <v>369</v>
      </c>
      <c r="G1715" s="93" t="s">
        <v>369</v>
      </c>
      <c r="H1715" s="93" t="s">
        <v>369</v>
      </c>
    </row>
    <row r="1716" spans="1:8">
      <c r="A1716" s="89" t="s">
        <v>10153</v>
      </c>
      <c r="B1716" s="89">
        <v>500</v>
      </c>
      <c r="C1716" s="89" t="s">
        <v>564</v>
      </c>
      <c r="D1716" s="89" t="s">
        <v>7963</v>
      </c>
      <c r="E1716" s="89" t="s">
        <v>19527</v>
      </c>
      <c r="F1716" s="93" t="s">
        <v>369</v>
      </c>
      <c r="G1716" s="93" t="s">
        <v>369</v>
      </c>
      <c r="H1716" s="93" t="s">
        <v>369</v>
      </c>
    </row>
    <row r="1717" spans="1:8">
      <c r="A1717" s="89" t="s">
        <v>10155</v>
      </c>
      <c r="B1717" s="89">
        <v>500</v>
      </c>
      <c r="C1717" s="89" t="s">
        <v>564</v>
      </c>
      <c r="D1717" s="89" t="s">
        <v>7963</v>
      </c>
      <c r="E1717" s="89" t="s">
        <v>19528</v>
      </c>
      <c r="F1717" s="93" t="s">
        <v>369</v>
      </c>
      <c r="G1717" s="93" t="s">
        <v>369</v>
      </c>
      <c r="H1717" s="93" t="s">
        <v>369</v>
      </c>
    </row>
    <row r="1718" spans="1:8">
      <c r="A1718" s="89" t="s">
        <v>10157</v>
      </c>
      <c r="B1718" s="89">
        <v>500</v>
      </c>
      <c r="C1718" s="89" t="s">
        <v>564</v>
      </c>
      <c r="D1718" s="89" t="s">
        <v>7963</v>
      </c>
      <c r="E1718" s="89" t="s">
        <v>19529</v>
      </c>
      <c r="F1718" s="93" t="s">
        <v>369</v>
      </c>
      <c r="G1718" s="93" t="s">
        <v>369</v>
      </c>
      <c r="H1718" s="93" t="s">
        <v>369</v>
      </c>
    </row>
    <row r="1719" spans="1:8">
      <c r="A1719" s="89" t="s">
        <v>10159</v>
      </c>
      <c r="B1719" s="89">
        <v>500</v>
      </c>
      <c r="C1719" s="89" t="s">
        <v>564</v>
      </c>
      <c r="D1719" s="89" t="s">
        <v>7963</v>
      </c>
      <c r="E1719" s="89" t="s">
        <v>19530</v>
      </c>
      <c r="F1719" s="93" t="s">
        <v>369</v>
      </c>
      <c r="G1719" s="93" t="s">
        <v>369</v>
      </c>
      <c r="H1719" s="93" t="s">
        <v>369</v>
      </c>
    </row>
    <row r="1720" spans="1:8">
      <c r="A1720" s="89" t="s">
        <v>10161</v>
      </c>
      <c r="B1720" s="89">
        <v>500</v>
      </c>
      <c r="C1720" s="89" t="s">
        <v>564</v>
      </c>
      <c r="D1720" s="89" t="s">
        <v>7963</v>
      </c>
      <c r="E1720" s="89" t="s">
        <v>19531</v>
      </c>
      <c r="F1720" s="93" t="s">
        <v>369</v>
      </c>
      <c r="G1720" s="93" t="s">
        <v>369</v>
      </c>
      <c r="H1720" s="93" t="s">
        <v>369</v>
      </c>
    </row>
    <row r="1721" spans="1:8">
      <c r="A1721" s="89" t="s">
        <v>10163</v>
      </c>
      <c r="B1721" s="89">
        <v>500</v>
      </c>
      <c r="C1721" s="89" t="s">
        <v>564</v>
      </c>
      <c r="D1721" s="89" t="s">
        <v>7963</v>
      </c>
      <c r="E1721" s="89" t="s">
        <v>19532</v>
      </c>
      <c r="F1721" s="93" t="s">
        <v>369</v>
      </c>
      <c r="G1721" s="93" t="s">
        <v>369</v>
      </c>
      <c r="H1721" s="93" t="s">
        <v>369</v>
      </c>
    </row>
    <row r="1722" spans="1:8">
      <c r="A1722" s="89" t="s">
        <v>10165</v>
      </c>
      <c r="B1722" s="89">
        <v>500</v>
      </c>
      <c r="C1722" s="89" t="s">
        <v>564</v>
      </c>
      <c r="D1722" s="89" t="s">
        <v>7963</v>
      </c>
      <c r="E1722" s="89" t="s">
        <v>19533</v>
      </c>
      <c r="F1722" s="93" t="s">
        <v>369</v>
      </c>
      <c r="G1722" s="93" t="s">
        <v>369</v>
      </c>
      <c r="H1722" s="93" t="s">
        <v>369</v>
      </c>
    </row>
    <row r="1723" spans="1:8">
      <c r="A1723" s="89" t="s">
        <v>10167</v>
      </c>
      <c r="B1723" s="89">
        <v>500</v>
      </c>
      <c r="C1723" s="89" t="s">
        <v>564</v>
      </c>
      <c r="D1723" s="89" t="s">
        <v>7963</v>
      </c>
      <c r="E1723" s="89" t="s">
        <v>19534</v>
      </c>
      <c r="F1723" s="93" t="s">
        <v>369</v>
      </c>
      <c r="G1723" s="93" t="s">
        <v>369</v>
      </c>
      <c r="H1723" s="93" t="s">
        <v>369</v>
      </c>
    </row>
    <row r="1724" spans="1:8">
      <c r="A1724" s="89" t="s">
        <v>10169</v>
      </c>
      <c r="B1724" s="89">
        <v>500</v>
      </c>
      <c r="C1724" s="89" t="s">
        <v>564</v>
      </c>
      <c r="D1724" s="89" t="s">
        <v>7963</v>
      </c>
      <c r="E1724" s="89" t="s">
        <v>19535</v>
      </c>
      <c r="F1724" s="93" t="s">
        <v>369</v>
      </c>
      <c r="G1724" s="93" t="s">
        <v>369</v>
      </c>
      <c r="H1724" s="93" t="s">
        <v>369</v>
      </c>
    </row>
    <row r="1725" spans="1:8">
      <c r="A1725" s="89" t="s">
        <v>10171</v>
      </c>
      <c r="B1725" s="89">
        <v>500</v>
      </c>
      <c r="C1725" s="89" t="s">
        <v>564</v>
      </c>
      <c r="D1725" s="89" t="s">
        <v>7963</v>
      </c>
      <c r="E1725" s="89" t="s">
        <v>19536</v>
      </c>
      <c r="F1725" s="93" t="s">
        <v>369</v>
      </c>
      <c r="G1725" s="93" t="s">
        <v>369</v>
      </c>
      <c r="H1725" s="93" t="s">
        <v>369</v>
      </c>
    </row>
    <row r="1726" spans="1:8">
      <c r="A1726" s="89" t="s">
        <v>10173</v>
      </c>
      <c r="B1726" s="89">
        <v>500</v>
      </c>
      <c r="C1726" s="89" t="s">
        <v>564</v>
      </c>
      <c r="D1726" s="89" t="s">
        <v>7963</v>
      </c>
      <c r="E1726" s="89" t="s">
        <v>19537</v>
      </c>
      <c r="F1726" s="93" t="s">
        <v>369</v>
      </c>
      <c r="G1726" s="93" t="s">
        <v>369</v>
      </c>
      <c r="H1726" s="93" t="s">
        <v>369</v>
      </c>
    </row>
    <row r="1727" spans="1:8">
      <c r="A1727" s="89" t="s">
        <v>10175</v>
      </c>
      <c r="B1727" s="89">
        <v>500</v>
      </c>
      <c r="C1727" s="89" t="s">
        <v>564</v>
      </c>
      <c r="D1727" s="89" t="s">
        <v>7963</v>
      </c>
      <c r="E1727" s="89" t="s">
        <v>19538</v>
      </c>
      <c r="F1727" s="93" t="s">
        <v>369</v>
      </c>
      <c r="G1727" s="93" t="s">
        <v>369</v>
      </c>
      <c r="H1727" s="93" t="s">
        <v>369</v>
      </c>
    </row>
    <row r="1728" spans="1:8">
      <c r="A1728" s="89" t="s">
        <v>10177</v>
      </c>
      <c r="B1728" s="89">
        <v>500</v>
      </c>
      <c r="C1728" s="89" t="s">
        <v>564</v>
      </c>
      <c r="D1728" s="89" t="s">
        <v>7963</v>
      </c>
      <c r="E1728" s="89" t="s">
        <v>19539</v>
      </c>
      <c r="F1728" s="93" t="s">
        <v>369</v>
      </c>
      <c r="G1728" s="93" t="s">
        <v>369</v>
      </c>
      <c r="H1728" s="93" t="s">
        <v>369</v>
      </c>
    </row>
    <row r="1729" spans="1:8">
      <c r="A1729" s="89" t="s">
        <v>10179</v>
      </c>
      <c r="B1729" s="89">
        <v>500</v>
      </c>
      <c r="C1729" s="89" t="s">
        <v>564</v>
      </c>
      <c r="D1729" s="89" t="s">
        <v>7963</v>
      </c>
      <c r="E1729" s="89" t="s">
        <v>19540</v>
      </c>
      <c r="F1729" s="93" t="s">
        <v>369</v>
      </c>
      <c r="G1729" s="93" t="s">
        <v>369</v>
      </c>
      <c r="H1729" s="93" t="s">
        <v>369</v>
      </c>
    </row>
    <row r="1730" spans="1:8">
      <c r="A1730" s="89" t="s">
        <v>10181</v>
      </c>
      <c r="B1730" s="89">
        <v>500</v>
      </c>
      <c r="C1730" s="89" t="s">
        <v>564</v>
      </c>
      <c r="D1730" s="89" t="s">
        <v>7963</v>
      </c>
      <c r="E1730" s="89" t="s">
        <v>19541</v>
      </c>
      <c r="F1730" s="93" t="s">
        <v>369</v>
      </c>
      <c r="G1730" s="93" t="s">
        <v>369</v>
      </c>
      <c r="H1730" s="93" t="s">
        <v>369</v>
      </c>
    </row>
    <row r="1731" spans="1:8">
      <c r="A1731" s="89" t="s">
        <v>10183</v>
      </c>
      <c r="B1731" s="89">
        <v>500</v>
      </c>
      <c r="C1731" s="89" t="s">
        <v>564</v>
      </c>
      <c r="D1731" s="89" t="s">
        <v>7963</v>
      </c>
      <c r="E1731" s="89" t="s">
        <v>19542</v>
      </c>
      <c r="F1731" s="93" t="s">
        <v>369</v>
      </c>
      <c r="G1731" s="93" t="s">
        <v>369</v>
      </c>
      <c r="H1731" s="93" t="s">
        <v>369</v>
      </c>
    </row>
    <row r="1732" spans="1:8">
      <c r="A1732" s="89" t="s">
        <v>10185</v>
      </c>
      <c r="B1732" s="89">
        <v>500</v>
      </c>
      <c r="C1732" s="89" t="s">
        <v>564</v>
      </c>
      <c r="D1732" s="89" t="s">
        <v>7963</v>
      </c>
      <c r="E1732" s="89" t="s">
        <v>19543</v>
      </c>
      <c r="F1732" s="93" t="s">
        <v>369</v>
      </c>
      <c r="G1732" s="93" t="s">
        <v>369</v>
      </c>
      <c r="H1732" s="93" t="s">
        <v>369</v>
      </c>
    </row>
    <row r="1733" spans="1:8">
      <c r="A1733" s="89" t="s">
        <v>10187</v>
      </c>
      <c r="B1733" s="89">
        <v>500</v>
      </c>
      <c r="C1733" s="89" t="s">
        <v>564</v>
      </c>
      <c r="D1733" s="89" t="s">
        <v>7963</v>
      </c>
      <c r="E1733" s="89" t="s">
        <v>19544</v>
      </c>
      <c r="F1733" s="93" t="s">
        <v>369</v>
      </c>
      <c r="G1733" s="93" t="s">
        <v>369</v>
      </c>
      <c r="H1733" s="93" t="s">
        <v>369</v>
      </c>
    </row>
    <row r="1734" spans="1:8">
      <c r="A1734" s="89" t="s">
        <v>10189</v>
      </c>
      <c r="B1734" s="89">
        <v>500</v>
      </c>
      <c r="C1734" s="89" t="s">
        <v>564</v>
      </c>
      <c r="D1734" s="89" t="s">
        <v>7963</v>
      </c>
      <c r="E1734" s="89" t="s">
        <v>19545</v>
      </c>
      <c r="F1734" s="93" t="s">
        <v>369</v>
      </c>
      <c r="G1734" s="93" t="s">
        <v>369</v>
      </c>
      <c r="H1734" s="93" t="s">
        <v>369</v>
      </c>
    </row>
    <row r="1735" spans="1:8">
      <c r="A1735" s="89" t="s">
        <v>10191</v>
      </c>
      <c r="B1735" s="89">
        <v>500</v>
      </c>
      <c r="C1735" s="89" t="s">
        <v>564</v>
      </c>
      <c r="D1735" s="89" t="s">
        <v>7963</v>
      </c>
      <c r="E1735" s="89" t="s">
        <v>19546</v>
      </c>
      <c r="F1735" s="93" t="s">
        <v>369</v>
      </c>
      <c r="G1735" s="93" t="s">
        <v>369</v>
      </c>
      <c r="H1735" s="93" t="s">
        <v>369</v>
      </c>
    </row>
    <row r="1736" spans="1:8">
      <c r="A1736" s="89" t="s">
        <v>10193</v>
      </c>
      <c r="B1736" s="89">
        <v>500</v>
      </c>
      <c r="C1736" s="89" t="s">
        <v>564</v>
      </c>
      <c r="D1736" s="89" t="s">
        <v>7963</v>
      </c>
      <c r="E1736" s="89" t="s">
        <v>19547</v>
      </c>
      <c r="F1736" s="93" t="s">
        <v>369</v>
      </c>
      <c r="G1736" s="93" t="s">
        <v>369</v>
      </c>
      <c r="H1736" s="93" t="s">
        <v>369</v>
      </c>
    </row>
    <row r="1737" spans="1:8">
      <c r="A1737" s="89" t="s">
        <v>10195</v>
      </c>
      <c r="B1737" s="89">
        <v>500</v>
      </c>
      <c r="C1737" s="89" t="s">
        <v>564</v>
      </c>
      <c r="D1737" s="89" t="s">
        <v>7963</v>
      </c>
      <c r="E1737" s="89" t="s">
        <v>19548</v>
      </c>
      <c r="F1737" s="93" t="s">
        <v>369</v>
      </c>
      <c r="G1737" s="93" t="s">
        <v>369</v>
      </c>
      <c r="H1737" s="93" t="s">
        <v>369</v>
      </c>
    </row>
    <row r="1738" spans="1:8">
      <c r="A1738" s="89" t="s">
        <v>10197</v>
      </c>
      <c r="B1738" s="89">
        <v>500</v>
      </c>
      <c r="C1738" s="89" t="s">
        <v>564</v>
      </c>
      <c r="D1738" s="89" t="s">
        <v>7963</v>
      </c>
      <c r="E1738" s="89" t="s">
        <v>19549</v>
      </c>
      <c r="F1738" s="93" t="s">
        <v>369</v>
      </c>
      <c r="G1738" s="93" t="s">
        <v>369</v>
      </c>
      <c r="H1738" s="93" t="s">
        <v>369</v>
      </c>
    </row>
    <row r="1739" spans="1:8">
      <c r="A1739" s="89" t="s">
        <v>10199</v>
      </c>
      <c r="B1739" s="89">
        <v>500</v>
      </c>
      <c r="C1739" s="89" t="s">
        <v>564</v>
      </c>
      <c r="D1739" s="89" t="s">
        <v>7963</v>
      </c>
      <c r="E1739" s="89" t="s">
        <v>19550</v>
      </c>
      <c r="F1739" s="93" t="s">
        <v>369</v>
      </c>
      <c r="G1739" s="93" t="s">
        <v>369</v>
      </c>
      <c r="H1739" s="93" t="s">
        <v>369</v>
      </c>
    </row>
    <row r="1740" spans="1:8">
      <c r="A1740" s="89" t="s">
        <v>10201</v>
      </c>
      <c r="B1740" s="89">
        <v>500</v>
      </c>
      <c r="C1740" s="89" t="s">
        <v>564</v>
      </c>
      <c r="D1740" s="89" t="s">
        <v>7963</v>
      </c>
      <c r="E1740" s="89" t="s">
        <v>19551</v>
      </c>
      <c r="F1740" s="93" t="s">
        <v>369</v>
      </c>
      <c r="G1740" s="93" t="s">
        <v>369</v>
      </c>
      <c r="H1740" s="93" t="s">
        <v>369</v>
      </c>
    </row>
    <row r="1741" spans="1:8">
      <c r="A1741" s="89" t="s">
        <v>10203</v>
      </c>
      <c r="B1741" s="89">
        <v>500</v>
      </c>
      <c r="C1741" s="89" t="s">
        <v>564</v>
      </c>
      <c r="D1741" s="89" t="s">
        <v>7963</v>
      </c>
      <c r="E1741" s="89" t="s">
        <v>19552</v>
      </c>
      <c r="F1741" s="93" t="s">
        <v>369</v>
      </c>
      <c r="G1741" s="93" t="s">
        <v>369</v>
      </c>
      <c r="H1741" s="93" t="s">
        <v>369</v>
      </c>
    </row>
    <row r="1742" spans="1:8">
      <c r="A1742" s="89" t="s">
        <v>10205</v>
      </c>
      <c r="B1742" s="89">
        <v>500</v>
      </c>
      <c r="C1742" s="89" t="s">
        <v>564</v>
      </c>
      <c r="D1742" s="89" t="s">
        <v>7963</v>
      </c>
      <c r="E1742" s="89" t="s">
        <v>19553</v>
      </c>
      <c r="F1742" s="93" t="s">
        <v>369</v>
      </c>
      <c r="G1742" s="93" t="s">
        <v>369</v>
      </c>
      <c r="H1742" s="93" t="s">
        <v>369</v>
      </c>
    </row>
    <row r="1743" spans="1:8">
      <c r="A1743" s="89" t="s">
        <v>2545</v>
      </c>
      <c r="B1743" s="89">
        <v>500</v>
      </c>
      <c r="C1743" s="89" t="s">
        <v>361</v>
      </c>
      <c r="D1743" s="89" t="s">
        <v>18232</v>
      </c>
      <c r="E1743" s="89" t="s">
        <v>19554</v>
      </c>
      <c r="F1743" s="93" t="s">
        <v>369</v>
      </c>
      <c r="G1743" s="93" t="s">
        <v>369</v>
      </c>
      <c r="H1743" s="93" t="s">
        <v>369</v>
      </c>
    </row>
    <row r="1744" spans="1:8">
      <c r="A1744" s="89" t="s">
        <v>2543</v>
      </c>
      <c r="B1744" s="89">
        <v>500</v>
      </c>
      <c r="C1744" s="89" t="s">
        <v>564</v>
      </c>
      <c r="D1744" s="89" t="s">
        <v>18232</v>
      </c>
      <c r="E1744" s="89" t="s">
        <v>19555</v>
      </c>
      <c r="F1744" s="89">
        <v>1107752</v>
      </c>
      <c r="G1744" s="89">
        <v>6596</v>
      </c>
      <c r="H1744" s="89">
        <v>0</v>
      </c>
    </row>
    <row r="1745" spans="1:8">
      <c r="A1745" s="89" t="s">
        <v>19556</v>
      </c>
      <c r="B1745" s="89">
        <v>2000</v>
      </c>
      <c r="C1745" s="89" t="s">
        <v>564</v>
      </c>
      <c r="D1745" s="89" t="s">
        <v>7963</v>
      </c>
      <c r="E1745" s="89" t="s">
        <v>19557</v>
      </c>
      <c r="F1745" s="93" t="s">
        <v>369</v>
      </c>
      <c r="G1745" s="93" t="s">
        <v>369</v>
      </c>
      <c r="H1745" s="93" t="s">
        <v>369</v>
      </c>
    </row>
    <row r="1746" spans="1:8">
      <c r="A1746" s="89" t="s">
        <v>19558</v>
      </c>
      <c r="B1746" s="89">
        <v>2000</v>
      </c>
      <c r="C1746" s="89" t="s">
        <v>361</v>
      </c>
      <c r="D1746" s="89" t="s">
        <v>7963</v>
      </c>
      <c r="E1746" s="89" t="s">
        <v>19559</v>
      </c>
      <c r="F1746" s="93" t="s">
        <v>369</v>
      </c>
      <c r="G1746" s="93" t="s">
        <v>369</v>
      </c>
      <c r="H1746" s="93" t="s">
        <v>369</v>
      </c>
    </row>
    <row r="1747" spans="1:8">
      <c r="A1747" s="89" t="s">
        <v>2541</v>
      </c>
      <c r="B1747" s="89">
        <v>2000</v>
      </c>
      <c r="C1747" s="89" t="s">
        <v>564</v>
      </c>
      <c r="D1747" s="89" t="s">
        <v>18232</v>
      </c>
      <c r="E1747" s="89" t="s">
        <v>19559</v>
      </c>
      <c r="F1747" s="89">
        <v>1107834</v>
      </c>
      <c r="G1747" s="89">
        <v>972154</v>
      </c>
      <c r="H1747" s="89">
        <v>0</v>
      </c>
    </row>
    <row r="1748" spans="1:8">
      <c r="A1748" s="89" t="s">
        <v>2539</v>
      </c>
      <c r="B1748" s="89">
        <v>500</v>
      </c>
      <c r="C1748" s="89" t="s">
        <v>564</v>
      </c>
      <c r="D1748" s="89" t="s">
        <v>18232</v>
      </c>
      <c r="E1748" s="89" t="s">
        <v>19560</v>
      </c>
      <c r="F1748" s="89">
        <v>153339</v>
      </c>
      <c r="G1748" s="89">
        <v>1091356</v>
      </c>
      <c r="H1748" s="89">
        <v>0</v>
      </c>
    </row>
    <row r="1749" spans="1:8">
      <c r="A1749" s="89" t="s">
        <v>2537</v>
      </c>
      <c r="B1749" s="89">
        <v>1500</v>
      </c>
      <c r="C1749" s="89" t="s">
        <v>564</v>
      </c>
      <c r="D1749" s="89" t="s">
        <v>18232</v>
      </c>
      <c r="E1749" s="89" t="s">
        <v>19561</v>
      </c>
      <c r="F1749" s="89">
        <v>350284</v>
      </c>
      <c r="G1749" s="89">
        <v>80729</v>
      </c>
      <c r="H1749" s="89">
        <v>0</v>
      </c>
    </row>
    <row r="1750" spans="1:8">
      <c r="A1750" s="89" t="s">
        <v>2535</v>
      </c>
      <c r="B1750" s="89">
        <v>1500</v>
      </c>
      <c r="C1750" s="89" t="s">
        <v>564</v>
      </c>
      <c r="D1750" s="89" t="s">
        <v>18232</v>
      </c>
      <c r="E1750" s="89" t="s">
        <v>19562</v>
      </c>
      <c r="F1750" s="89">
        <v>350284</v>
      </c>
      <c r="G1750" s="89">
        <v>80729</v>
      </c>
      <c r="H1750" s="89">
        <v>0</v>
      </c>
    </row>
    <row r="1751" spans="1:8">
      <c r="A1751" s="89" t="s">
        <v>2533</v>
      </c>
      <c r="B1751" s="89">
        <v>1000</v>
      </c>
      <c r="C1751" s="89" t="s">
        <v>564</v>
      </c>
      <c r="D1751" s="89" t="s">
        <v>18232</v>
      </c>
      <c r="E1751" s="89" t="s">
        <v>19563</v>
      </c>
      <c r="F1751" s="89">
        <v>519784</v>
      </c>
      <c r="G1751" s="89">
        <v>80729</v>
      </c>
      <c r="H1751" s="89">
        <v>0</v>
      </c>
    </row>
    <row r="1752" spans="1:8">
      <c r="A1752" s="89" t="s">
        <v>10212</v>
      </c>
      <c r="B1752" s="89">
        <v>1000</v>
      </c>
      <c r="C1752" s="89" t="s">
        <v>564</v>
      </c>
      <c r="D1752" s="89" t="s">
        <v>7963</v>
      </c>
      <c r="E1752" s="89" t="s">
        <v>19563</v>
      </c>
      <c r="F1752" s="93" t="s">
        <v>369</v>
      </c>
      <c r="G1752" s="93" t="s">
        <v>369</v>
      </c>
      <c r="H1752" s="93" t="s">
        <v>369</v>
      </c>
    </row>
    <row r="1753" spans="1:8">
      <c r="A1753" s="89" t="s">
        <v>10214</v>
      </c>
      <c r="B1753" s="89">
        <v>1000</v>
      </c>
      <c r="C1753" s="89" t="s">
        <v>564</v>
      </c>
      <c r="D1753" s="89" t="s">
        <v>7963</v>
      </c>
      <c r="E1753" s="89" t="s">
        <v>19563</v>
      </c>
      <c r="F1753" s="93" t="s">
        <v>369</v>
      </c>
      <c r="G1753" s="93" t="s">
        <v>369</v>
      </c>
      <c r="H1753" s="93" t="s">
        <v>369</v>
      </c>
    </row>
    <row r="1754" spans="1:8">
      <c r="A1754" s="89" t="s">
        <v>10216</v>
      </c>
      <c r="B1754" s="89">
        <v>500</v>
      </c>
      <c r="C1754" s="89" t="s">
        <v>361</v>
      </c>
      <c r="D1754" s="89" t="s">
        <v>7963</v>
      </c>
      <c r="E1754" s="89" t="s">
        <v>19564</v>
      </c>
      <c r="F1754" s="93" t="s">
        <v>369</v>
      </c>
      <c r="G1754" s="93" t="s">
        <v>369</v>
      </c>
      <c r="H1754" s="93" t="s">
        <v>369</v>
      </c>
    </row>
    <row r="1755" spans="1:8">
      <c r="A1755" s="89" t="s">
        <v>10217</v>
      </c>
      <c r="B1755" s="89">
        <v>20000</v>
      </c>
      <c r="C1755" s="89" t="s">
        <v>361</v>
      </c>
      <c r="D1755" s="89" t="s">
        <v>7963</v>
      </c>
      <c r="E1755" s="89" t="s">
        <v>19565</v>
      </c>
      <c r="F1755" s="93" t="s">
        <v>369</v>
      </c>
      <c r="G1755" s="93" t="s">
        <v>369</v>
      </c>
      <c r="H1755" s="93" t="s">
        <v>369</v>
      </c>
    </row>
    <row r="1756" spans="1:8">
      <c r="A1756" s="89" t="s">
        <v>10218</v>
      </c>
      <c r="B1756" s="89">
        <v>300</v>
      </c>
      <c r="C1756" s="89" t="s">
        <v>564</v>
      </c>
      <c r="D1756" s="89" t="s">
        <v>7963</v>
      </c>
      <c r="E1756" s="89" t="s">
        <v>19566</v>
      </c>
      <c r="F1756" s="93" t="s">
        <v>369</v>
      </c>
      <c r="G1756" s="93" t="s">
        <v>369</v>
      </c>
      <c r="H1756" s="93" t="s">
        <v>369</v>
      </c>
    </row>
    <row r="1757" spans="1:8">
      <c r="A1757" s="89" t="s">
        <v>10220</v>
      </c>
      <c r="B1757" s="89">
        <v>300</v>
      </c>
      <c r="C1757" s="89" t="s">
        <v>564</v>
      </c>
      <c r="D1757" s="89" t="s">
        <v>7963</v>
      </c>
      <c r="E1757" s="89" t="s">
        <v>19567</v>
      </c>
      <c r="F1757" s="93" t="s">
        <v>369</v>
      </c>
      <c r="G1757" s="93" t="s">
        <v>369</v>
      </c>
      <c r="H1757" s="93" t="s">
        <v>369</v>
      </c>
    </row>
    <row r="1758" spans="1:8">
      <c r="A1758" s="89" t="s">
        <v>10222</v>
      </c>
      <c r="B1758" s="89">
        <v>1000</v>
      </c>
      <c r="C1758" s="89" t="s">
        <v>564</v>
      </c>
      <c r="D1758" s="89" t="s">
        <v>7963</v>
      </c>
      <c r="E1758" s="89" t="s">
        <v>19568</v>
      </c>
      <c r="F1758" s="93" t="s">
        <v>369</v>
      </c>
      <c r="G1758" s="93" t="s">
        <v>369</v>
      </c>
      <c r="H1758" s="93" t="s">
        <v>369</v>
      </c>
    </row>
    <row r="1759" spans="1:8">
      <c r="A1759" s="89" t="s">
        <v>10224</v>
      </c>
      <c r="B1759" s="89">
        <v>300</v>
      </c>
      <c r="C1759" s="89" t="s">
        <v>564</v>
      </c>
      <c r="D1759" s="89" t="s">
        <v>7963</v>
      </c>
      <c r="E1759" s="89" t="s">
        <v>19569</v>
      </c>
      <c r="F1759" s="93" t="s">
        <v>369</v>
      </c>
      <c r="G1759" s="93" t="s">
        <v>369</v>
      </c>
      <c r="H1759" s="93" t="s">
        <v>369</v>
      </c>
    </row>
    <row r="1760" spans="1:8">
      <c r="A1760" s="89" t="s">
        <v>2531</v>
      </c>
      <c r="B1760" s="89">
        <v>1000</v>
      </c>
      <c r="C1760" s="89" t="s">
        <v>564</v>
      </c>
      <c r="D1760" s="89" t="s">
        <v>18232</v>
      </c>
      <c r="E1760" s="89" t="s">
        <v>19570</v>
      </c>
      <c r="F1760" s="89">
        <v>6321</v>
      </c>
      <c r="G1760" s="89">
        <v>6596</v>
      </c>
      <c r="H1760" s="89">
        <v>0</v>
      </c>
    </row>
    <row r="1761" spans="1:8">
      <c r="A1761" s="89" t="s">
        <v>10227</v>
      </c>
      <c r="B1761" s="89">
        <v>300</v>
      </c>
      <c r="C1761" s="89" t="s">
        <v>564</v>
      </c>
      <c r="D1761" s="89" t="s">
        <v>7963</v>
      </c>
      <c r="E1761" s="89" t="s">
        <v>19571</v>
      </c>
      <c r="F1761" s="93" t="s">
        <v>369</v>
      </c>
      <c r="G1761" s="93" t="s">
        <v>369</v>
      </c>
      <c r="H1761" s="93" t="s">
        <v>369</v>
      </c>
    </row>
    <row r="1762" spans="1:8">
      <c r="A1762" s="89" t="s">
        <v>10229</v>
      </c>
      <c r="B1762" s="89">
        <v>300</v>
      </c>
      <c r="C1762" s="89" t="s">
        <v>564</v>
      </c>
      <c r="D1762" s="89" t="s">
        <v>7963</v>
      </c>
      <c r="E1762" s="89" t="s">
        <v>19571</v>
      </c>
      <c r="F1762" s="93" t="s">
        <v>369</v>
      </c>
      <c r="G1762" s="93" t="s">
        <v>369</v>
      </c>
      <c r="H1762" s="93" t="s">
        <v>369</v>
      </c>
    </row>
    <row r="1763" spans="1:8">
      <c r="A1763" s="89" t="s">
        <v>10231</v>
      </c>
      <c r="B1763" s="89">
        <v>300</v>
      </c>
      <c r="C1763" s="89" t="s">
        <v>564</v>
      </c>
      <c r="D1763" s="89" t="s">
        <v>7963</v>
      </c>
      <c r="E1763" s="89" t="s">
        <v>19571</v>
      </c>
      <c r="F1763" s="93" t="s">
        <v>369</v>
      </c>
      <c r="G1763" s="93" t="s">
        <v>369</v>
      </c>
      <c r="H1763" s="93" t="s">
        <v>369</v>
      </c>
    </row>
    <row r="1764" spans="1:8">
      <c r="A1764" s="89" t="s">
        <v>10233</v>
      </c>
      <c r="B1764" s="89">
        <v>300</v>
      </c>
      <c r="C1764" s="89" t="s">
        <v>564</v>
      </c>
      <c r="D1764" s="89" t="s">
        <v>7963</v>
      </c>
      <c r="E1764" s="89" t="s">
        <v>19571</v>
      </c>
      <c r="F1764" s="93" t="s">
        <v>369</v>
      </c>
      <c r="G1764" s="93" t="s">
        <v>369</v>
      </c>
      <c r="H1764" s="93" t="s">
        <v>369</v>
      </c>
    </row>
    <row r="1765" spans="1:8">
      <c r="A1765" s="89" t="s">
        <v>10235</v>
      </c>
      <c r="B1765" s="89">
        <v>300</v>
      </c>
      <c r="C1765" s="89" t="s">
        <v>564</v>
      </c>
      <c r="D1765" s="89" t="s">
        <v>7963</v>
      </c>
      <c r="E1765" s="89" t="s">
        <v>19571</v>
      </c>
      <c r="F1765" s="93" t="s">
        <v>369</v>
      </c>
      <c r="G1765" s="93" t="s">
        <v>369</v>
      </c>
      <c r="H1765" s="93" t="s">
        <v>369</v>
      </c>
    </row>
    <row r="1766" spans="1:8">
      <c r="A1766" s="89" t="s">
        <v>10237</v>
      </c>
      <c r="B1766" s="89">
        <v>300</v>
      </c>
      <c r="C1766" s="89" t="s">
        <v>564</v>
      </c>
      <c r="D1766" s="89" t="s">
        <v>7963</v>
      </c>
      <c r="E1766" s="89" t="s">
        <v>19571</v>
      </c>
      <c r="F1766" s="93" t="s">
        <v>369</v>
      </c>
      <c r="G1766" s="93" t="s">
        <v>369</v>
      </c>
      <c r="H1766" s="93" t="s">
        <v>369</v>
      </c>
    </row>
    <row r="1767" spans="1:8">
      <c r="A1767" s="89" t="s">
        <v>2528</v>
      </c>
      <c r="B1767" s="89">
        <v>300</v>
      </c>
      <c r="C1767" s="89" t="s">
        <v>564</v>
      </c>
      <c r="D1767" s="89" t="s">
        <v>18232</v>
      </c>
      <c r="E1767" s="89" t="s">
        <v>19571</v>
      </c>
      <c r="F1767" s="89">
        <v>825186</v>
      </c>
      <c r="G1767" s="89">
        <v>685480</v>
      </c>
      <c r="H1767" s="89">
        <v>0</v>
      </c>
    </row>
    <row r="1768" spans="1:8">
      <c r="A1768" s="99" t="s">
        <v>10240</v>
      </c>
      <c r="B1768" s="89">
        <v>300</v>
      </c>
      <c r="C1768" s="89" t="s">
        <v>564</v>
      </c>
      <c r="D1768" s="89" t="s">
        <v>7963</v>
      </c>
      <c r="E1768" s="89" t="s">
        <v>19571</v>
      </c>
      <c r="F1768" s="93" t="s">
        <v>369</v>
      </c>
      <c r="G1768" s="93" t="s">
        <v>369</v>
      </c>
      <c r="H1768" s="93" t="s">
        <v>369</v>
      </c>
    </row>
    <row r="1769" spans="1:8">
      <c r="A1769" s="89" t="s">
        <v>2526</v>
      </c>
      <c r="B1769" s="89">
        <v>2000</v>
      </c>
      <c r="C1769" s="89" t="s">
        <v>564</v>
      </c>
      <c r="D1769" s="89" t="s">
        <v>18232</v>
      </c>
      <c r="E1769" s="89" t="s">
        <v>19572</v>
      </c>
      <c r="F1769" s="89">
        <v>1039016</v>
      </c>
      <c r="G1769" s="89">
        <v>1096497</v>
      </c>
      <c r="H1769" s="89">
        <v>0</v>
      </c>
    </row>
    <row r="1770" spans="1:8">
      <c r="A1770" s="89" t="s">
        <v>10243</v>
      </c>
      <c r="B1770" s="89">
        <v>500</v>
      </c>
      <c r="C1770" s="89" t="s">
        <v>361</v>
      </c>
      <c r="D1770" s="89" t="s">
        <v>7963</v>
      </c>
      <c r="E1770" s="89" t="s">
        <v>19573</v>
      </c>
      <c r="F1770" s="93" t="s">
        <v>369</v>
      </c>
      <c r="G1770" s="93" t="s">
        <v>369</v>
      </c>
      <c r="H1770" s="93" t="s">
        <v>369</v>
      </c>
    </row>
    <row r="1771" spans="1:8">
      <c r="A1771" s="89" t="s">
        <v>10244</v>
      </c>
      <c r="B1771" s="89">
        <v>2000</v>
      </c>
      <c r="C1771" s="89" t="s">
        <v>361</v>
      </c>
      <c r="D1771" s="89" t="s">
        <v>7963</v>
      </c>
      <c r="E1771" s="89" t="s">
        <v>19574</v>
      </c>
      <c r="F1771" s="93" t="s">
        <v>369</v>
      </c>
      <c r="G1771" s="93" t="s">
        <v>369</v>
      </c>
      <c r="H1771" s="93" t="s">
        <v>369</v>
      </c>
    </row>
    <row r="1772" spans="1:8">
      <c r="A1772" s="89" t="s">
        <v>10245</v>
      </c>
      <c r="B1772" s="89">
        <v>2000</v>
      </c>
      <c r="C1772" s="89" t="s">
        <v>361</v>
      </c>
      <c r="D1772" s="89" t="s">
        <v>7963</v>
      </c>
      <c r="E1772" s="89" t="s">
        <v>19574</v>
      </c>
      <c r="F1772" s="93" t="s">
        <v>369</v>
      </c>
      <c r="G1772" s="93" t="s">
        <v>369</v>
      </c>
      <c r="H1772" s="93" t="s">
        <v>369</v>
      </c>
    </row>
    <row r="1773" spans="1:8">
      <c r="A1773" s="89" t="s">
        <v>10246</v>
      </c>
      <c r="B1773" s="89">
        <v>300</v>
      </c>
      <c r="C1773" s="89" t="s">
        <v>564</v>
      </c>
      <c r="D1773" s="89" t="s">
        <v>7963</v>
      </c>
      <c r="E1773" s="89" t="s">
        <v>19575</v>
      </c>
      <c r="F1773" s="93" t="s">
        <v>369</v>
      </c>
      <c r="G1773" s="93" t="s">
        <v>369</v>
      </c>
      <c r="H1773" s="93" t="s">
        <v>369</v>
      </c>
    </row>
    <row r="1774" spans="1:8">
      <c r="A1774" s="89" t="s">
        <v>10248</v>
      </c>
      <c r="B1774" s="89">
        <v>300</v>
      </c>
      <c r="C1774" s="89" t="s">
        <v>564</v>
      </c>
      <c r="D1774" s="89" t="s">
        <v>7963</v>
      </c>
      <c r="E1774" s="89" t="s">
        <v>19576</v>
      </c>
      <c r="F1774" s="93" t="s">
        <v>369</v>
      </c>
      <c r="G1774" s="93" t="s">
        <v>369</v>
      </c>
      <c r="H1774" s="93" t="s">
        <v>369</v>
      </c>
    </row>
    <row r="1775" spans="1:8">
      <c r="A1775" s="89" t="s">
        <v>10250</v>
      </c>
      <c r="B1775" s="89">
        <v>300</v>
      </c>
      <c r="C1775" s="89" t="s">
        <v>564</v>
      </c>
      <c r="D1775" s="89" t="s">
        <v>7963</v>
      </c>
      <c r="E1775" s="89" t="s">
        <v>19577</v>
      </c>
      <c r="F1775" s="93" t="s">
        <v>369</v>
      </c>
      <c r="G1775" s="93" t="s">
        <v>369</v>
      </c>
      <c r="H1775" s="93" t="s">
        <v>369</v>
      </c>
    </row>
    <row r="1776" spans="1:8">
      <c r="A1776" s="89" t="s">
        <v>10252</v>
      </c>
      <c r="B1776" s="89">
        <v>1000</v>
      </c>
      <c r="C1776" s="89" t="s">
        <v>361</v>
      </c>
      <c r="D1776" s="89" t="s">
        <v>7963</v>
      </c>
      <c r="E1776" s="89" t="s">
        <v>19578</v>
      </c>
      <c r="F1776" s="93" t="s">
        <v>369</v>
      </c>
      <c r="G1776" s="93" t="s">
        <v>369</v>
      </c>
      <c r="H1776" s="93" t="s">
        <v>369</v>
      </c>
    </row>
    <row r="1777" spans="1:8">
      <c r="A1777" s="89" t="s">
        <v>2524</v>
      </c>
      <c r="B1777" s="89">
        <v>1000</v>
      </c>
      <c r="C1777" s="89" t="s">
        <v>564</v>
      </c>
      <c r="D1777" s="89" t="s">
        <v>18232</v>
      </c>
      <c r="E1777" s="89" t="s">
        <v>19579</v>
      </c>
      <c r="F1777" s="89">
        <v>37620</v>
      </c>
      <c r="G1777" s="89">
        <v>757086</v>
      </c>
      <c r="H1777" s="89">
        <v>0</v>
      </c>
    </row>
    <row r="1778" spans="1:8">
      <c r="A1778" s="89" t="s">
        <v>2522</v>
      </c>
      <c r="B1778" s="89">
        <v>4000</v>
      </c>
      <c r="C1778" s="89" t="s">
        <v>361</v>
      </c>
      <c r="D1778" s="89" t="s">
        <v>18232</v>
      </c>
      <c r="E1778" s="89" t="s">
        <v>19580</v>
      </c>
      <c r="F1778" s="93" t="s">
        <v>369</v>
      </c>
      <c r="G1778" s="93" t="s">
        <v>369</v>
      </c>
      <c r="H1778" s="93" t="s">
        <v>369</v>
      </c>
    </row>
    <row r="1779" spans="1:8">
      <c r="A1779" s="89" t="s">
        <v>10254</v>
      </c>
      <c r="B1779" s="89">
        <v>4000</v>
      </c>
      <c r="C1779" s="89" t="s">
        <v>361</v>
      </c>
      <c r="D1779" s="89" t="s">
        <v>7963</v>
      </c>
      <c r="E1779" s="89" t="s">
        <v>19580</v>
      </c>
      <c r="F1779" s="93" t="s">
        <v>369</v>
      </c>
      <c r="G1779" s="93" t="s">
        <v>369</v>
      </c>
      <c r="H1779" s="93" t="s">
        <v>369</v>
      </c>
    </row>
    <row r="1780" spans="1:8">
      <c r="A1780" s="89" t="s">
        <v>10255</v>
      </c>
      <c r="B1780" s="89">
        <v>4000</v>
      </c>
      <c r="C1780" s="89" t="s">
        <v>361</v>
      </c>
      <c r="D1780" s="89" t="s">
        <v>7963</v>
      </c>
      <c r="E1780" s="89" t="s">
        <v>19580</v>
      </c>
      <c r="F1780" s="93" t="s">
        <v>369</v>
      </c>
      <c r="G1780" s="93" t="s">
        <v>369</v>
      </c>
      <c r="H1780" s="93" t="s">
        <v>369</v>
      </c>
    </row>
    <row r="1781" spans="1:8">
      <c r="A1781" s="89" t="s">
        <v>10256</v>
      </c>
      <c r="B1781" s="89">
        <v>4000</v>
      </c>
      <c r="C1781" s="89" t="s">
        <v>361</v>
      </c>
      <c r="D1781" s="89" t="s">
        <v>7963</v>
      </c>
      <c r="E1781" s="89" t="s">
        <v>19580</v>
      </c>
      <c r="F1781" s="93" t="s">
        <v>369</v>
      </c>
      <c r="G1781" s="93" t="s">
        <v>369</v>
      </c>
      <c r="H1781" s="93" t="s">
        <v>369</v>
      </c>
    </row>
    <row r="1782" spans="1:8">
      <c r="A1782" s="89" t="s">
        <v>10257</v>
      </c>
      <c r="B1782" s="89">
        <v>4000</v>
      </c>
      <c r="C1782" s="89" t="s">
        <v>361</v>
      </c>
      <c r="D1782" s="89" t="s">
        <v>7963</v>
      </c>
      <c r="E1782" s="89" t="s">
        <v>19580</v>
      </c>
      <c r="F1782" s="93" t="s">
        <v>369</v>
      </c>
      <c r="G1782" s="93" t="s">
        <v>369</v>
      </c>
      <c r="H1782" s="93" t="s">
        <v>369</v>
      </c>
    </row>
    <row r="1783" spans="1:8">
      <c r="A1783" s="89" t="s">
        <v>10258</v>
      </c>
      <c r="B1783" s="89">
        <v>100</v>
      </c>
      <c r="C1783" s="89" t="s">
        <v>564</v>
      </c>
      <c r="D1783" s="89" t="s">
        <v>7963</v>
      </c>
      <c r="E1783" s="89" t="s">
        <v>19581</v>
      </c>
      <c r="F1783" s="93" t="s">
        <v>369</v>
      </c>
      <c r="G1783" s="93" t="s">
        <v>369</v>
      </c>
      <c r="H1783" s="93" t="s">
        <v>369</v>
      </c>
    </row>
    <row r="1784" spans="1:8">
      <c r="A1784" s="89" t="s">
        <v>10260</v>
      </c>
      <c r="B1784" s="89">
        <v>500</v>
      </c>
      <c r="C1784" s="89" t="s">
        <v>361</v>
      </c>
      <c r="D1784" s="89" t="s">
        <v>7963</v>
      </c>
      <c r="E1784" s="89" t="s">
        <v>19582</v>
      </c>
      <c r="F1784" s="93" t="s">
        <v>369</v>
      </c>
      <c r="G1784" s="93" t="s">
        <v>369</v>
      </c>
      <c r="H1784" s="93" t="s">
        <v>369</v>
      </c>
    </row>
    <row r="1785" spans="1:8">
      <c r="A1785" s="89" t="s">
        <v>10261</v>
      </c>
      <c r="B1785" s="89">
        <v>500</v>
      </c>
      <c r="C1785" s="89" t="s">
        <v>361</v>
      </c>
      <c r="D1785" s="89" t="s">
        <v>7963</v>
      </c>
      <c r="E1785" s="89" t="s">
        <v>19582</v>
      </c>
      <c r="F1785" s="93" t="s">
        <v>369</v>
      </c>
      <c r="G1785" s="93" t="s">
        <v>369</v>
      </c>
      <c r="H1785" s="93" t="s">
        <v>369</v>
      </c>
    </row>
    <row r="1786" spans="1:8">
      <c r="A1786" s="89" t="s">
        <v>19583</v>
      </c>
      <c r="B1786" s="89">
        <v>300</v>
      </c>
      <c r="C1786" s="89" t="s">
        <v>564</v>
      </c>
      <c r="D1786" s="89" t="s">
        <v>7963</v>
      </c>
      <c r="E1786" s="89" t="s">
        <v>19584</v>
      </c>
      <c r="F1786" s="93" t="s">
        <v>369</v>
      </c>
      <c r="G1786" s="93" t="s">
        <v>369</v>
      </c>
      <c r="H1786" s="93" t="s">
        <v>369</v>
      </c>
    </row>
    <row r="1787" spans="1:8">
      <c r="A1787" s="89" t="s">
        <v>19585</v>
      </c>
      <c r="B1787" s="89">
        <v>300</v>
      </c>
      <c r="C1787" s="89" t="s">
        <v>564</v>
      </c>
      <c r="D1787" s="89" t="s">
        <v>7963</v>
      </c>
      <c r="E1787" s="89" t="s">
        <v>19586</v>
      </c>
      <c r="F1787" s="93" t="s">
        <v>369</v>
      </c>
      <c r="G1787" s="93" t="s">
        <v>369</v>
      </c>
      <c r="H1787" s="93" t="s">
        <v>369</v>
      </c>
    </row>
    <row r="1788" spans="1:8">
      <c r="A1788" s="89" t="s">
        <v>19587</v>
      </c>
      <c r="B1788" s="89">
        <v>300</v>
      </c>
      <c r="C1788" s="89" t="s">
        <v>564</v>
      </c>
      <c r="D1788" s="89" t="s">
        <v>7963</v>
      </c>
      <c r="E1788" s="89" t="s">
        <v>19586</v>
      </c>
      <c r="F1788" s="93" t="s">
        <v>369</v>
      </c>
      <c r="G1788" s="93" t="s">
        <v>369</v>
      </c>
      <c r="H1788" s="93" t="s">
        <v>369</v>
      </c>
    </row>
    <row r="1789" spans="1:8">
      <c r="A1789" s="89" t="s">
        <v>10262</v>
      </c>
      <c r="B1789" s="89">
        <v>1000</v>
      </c>
      <c r="C1789" s="89" t="s">
        <v>564</v>
      </c>
      <c r="D1789" s="89" t="s">
        <v>7963</v>
      </c>
      <c r="E1789" s="89" t="s">
        <v>19588</v>
      </c>
      <c r="F1789" s="93" t="s">
        <v>369</v>
      </c>
      <c r="G1789" s="93" t="s">
        <v>369</v>
      </c>
      <c r="H1789" s="93" t="s">
        <v>369</v>
      </c>
    </row>
    <row r="1790" spans="1:8">
      <c r="A1790" s="89" t="s">
        <v>2520</v>
      </c>
      <c r="B1790" s="89">
        <v>500</v>
      </c>
      <c r="C1790" s="89" t="s">
        <v>361</v>
      </c>
      <c r="D1790" s="89" t="s">
        <v>18232</v>
      </c>
      <c r="E1790" s="89" t="s">
        <v>19589</v>
      </c>
      <c r="F1790" s="93" t="s">
        <v>369</v>
      </c>
      <c r="G1790" s="93" t="s">
        <v>369</v>
      </c>
      <c r="H1790" s="93" t="s">
        <v>369</v>
      </c>
    </row>
    <row r="1791" spans="1:8">
      <c r="A1791" s="89" t="s">
        <v>10264</v>
      </c>
      <c r="B1791" s="89">
        <v>500</v>
      </c>
      <c r="C1791" s="89" t="s">
        <v>361</v>
      </c>
      <c r="D1791" s="89" t="s">
        <v>7963</v>
      </c>
      <c r="E1791" s="89" t="s">
        <v>19589</v>
      </c>
      <c r="F1791" s="93" t="s">
        <v>369</v>
      </c>
      <c r="G1791" s="93" t="s">
        <v>369</v>
      </c>
      <c r="H1791" s="93" t="s">
        <v>369</v>
      </c>
    </row>
    <row r="1792" spans="1:8">
      <c r="A1792" s="89" t="s">
        <v>10265</v>
      </c>
      <c r="B1792" s="89">
        <v>500</v>
      </c>
      <c r="C1792" s="89" t="s">
        <v>361</v>
      </c>
      <c r="D1792" s="89" t="s">
        <v>7963</v>
      </c>
      <c r="E1792" s="89" t="s">
        <v>19590</v>
      </c>
      <c r="F1792" s="93" t="s">
        <v>369</v>
      </c>
      <c r="G1792" s="93" t="s">
        <v>369</v>
      </c>
      <c r="H1792" s="93" t="s">
        <v>369</v>
      </c>
    </row>
    <row r="1793" spans="1:8">
      <c r="A1793" s="89" t="s">
        <v>10266</v>
      </c>
      <c r="B1793" s="89">
        <v>500</v>
      </c>
      <c r="C1793" s="89" t="s">
        <v>361</v>
      </c>
      <c r="D1793" s="89" t="s">
        <v>7963</v>
      </c>
      <c r="E1793" s="89" t="s">
        <v>19590</v>
      </c>
      <c r="F1793" s="93" t="s">
        <v>369</v>
      </c>
      <c r="G1793" s="93" t="s">
        <v>369</v>
      </c>
      <c r="H1793" s="93" t="s">
        <v>369</v>
      </c>
    </row>
    <row r="1794" spans="1:8">
      <c r="A1794" s="89" t="s">
        <v>10267</v>
      </c>
      <c r="B1794" s="89">
        <v>500</v>
      </c>
      <c r="C1794" s="89" t="s">
        <v>564</v>
      </c>
      <c r="D1794" s="89" t="s">
        <v>7963</v>
      </c>
      <c r="E1794" s="89" t="s">
        <v>19591</v>
      </c>
      <c r="F1794" s="93" t="s">
        <v>369</v>
      </c>
      <c r="G1794" s="93" t="s">
        <v>369</v>
      </c>
      <c r="H1794" s="93" t="s">
        <v>369</v>
      </c>
    </row>
    <row r="1795" spans="1:8">
      <c r="A1795" s="89" t="s">
        <v>4217</v>
      </c>
      <c r="B1795" s="89">
        <v>100</v>
      </c>
      <c r="C1795" s="89" t="s">
        <v>564</v>
      </c>
      <c r="D1795" s="89" t="s">
        <v>18232</v>
      </c>
      <c r="E1795" s="89" t="s">
        <v>19592</v>
      </c>
      <c r="F1795" s="89">
        <v>825186</v>
      </c>
      <c r="G1795" s="89">
        <v>1141531</v>
      </c>
      <c r="H1795" s="89">
        <v>0</v>
      </c>
    </row>
    <row r="1796" spans="1:8">
      <c r="A1796" s="89" t="s">
        <v>10270</v>
      </c>
      <c r="B1796" s="89">
        <v>10</v>
      </c>
      <c r="C1796" s="89" t="s">
        <v>564</v>
      </c>
      <c r="D1796" s="89" t="s">
        <v>7963</v>
      </c>
      <c r="E1796" s="89" t="s">
        <v>19593</v>
      </c>
      <c r="F1796" s="93" t="s">
        <v>369</v>
      </c>
      <c r="G1796" s="93" t="s">
        <v>369</v>
      </c>
      <c r="H1796" s="93" t="s">
        <v>369</v>
      </c>
    </row>
    <row r="1797" spans="1:8">
      <c r="A1797" s="89" t="s">
        <v>2515</v>
      </c>
      <c r="B1797" s="89">
        <v>100</v>
      </c>
      <c r="C1797" s="89" t="s">
        <v>361</v>
      </c>
      <c r="D1797" s="89" t="s">
        <v>18232</v>
      </c>
      <c r="E1797" s="89" t="s">
        <v>19594</v>
      </c>
      <c r="F1797" s="93" t="s">
        <v>369</v>
      </c>
      <c r="G1797" s="93" t="s">
        <v>369</v>
      </c>
      <c r="H1797" s="93" t="s">
        <v>369</v>
      </c>
    </row>
    <row r="1798" spans="1:8">
      <c r="A1798" s="89" t="s">
        <v>10272</v>
      </c>
      <c r="B1798" s="89">
        <v>1000</v>
      </c>
      <c r="C1798" s="89" t="s">
        <v>564</v>
      </c>
      <c r="D1798" s="89" t="s">
        <v>7963</v>
      </c>
      <c r="E1798" s="89" t="s">
        <v>19595</v>
      </c>
      <c r="F1798" s="93" t="s">
        <v>369</v>
      </c>
      <c r="G1798" s="93" t="s">
        <v>369</v>
      </c>
      <c r="H1798" s="93" t="s">
        <v>369</v>
      </c>
    </row>
    <row r="1799" spans="1:8">
      <c r="A1799" s="89" t="s">
        <v>2513</v>
      </c>
      <c r="B1799" s="89">
        <v>200</v>
      </c>
      <c r="C1799" s="89" t="s">
        <v>564</v>
      </c>
      <c r="D1799" s="89" t="s">
        <v>18232</v>
      </c>
      <c r="E1799" s="89" t="s">
        <v>19596</v>
      </c>
      <c r="F1799" s="89">
        <v>17029</v>
      </c>
      <c r="G1799" s="89">
        <v>1091062</v>
      </c>
      <c r="H1799" s="89">
        <v>0</v>
      </c>
    </row>
    <row r="1800" spans="1:8">
      <c r="A1800" s="89" t="s">
        <v>10274</v>
      </c>
      <c r="B1800" s="89">
        <v>100</v>
      </c>
      <c r="C1800" s="89" t="s">
        <v>564</v>
      </c>
      <c r="D1800" s="89" t="s">
        <v>7963</v>
      </c>
      <c r="E1800" s="89" t="s">
        <v>19597</v>
      </c>
      <c r="F1800" s="93" t="s">
        <v>369</v>
      </c>
      <c r="G1800" s="93" t="s">
        <v>369</v>
      </c>
      <c r="H1800" s="93" t="s">
        <v>369</v>
      </c>
    </row>
    <row r="1801" spans="1:8">
      <c r="A1801" s="89" t="s">
        <v>10276</v>
      </c>
      <c r="B1801" s="89">
        <v>100</v>
      </c>
      <c r="C1801" s="89" t="s">
        <v>564</v>
      </c>
      <c r="D1801" s="89" t="s">
        <v>7963</v>
      </c>
      <c r="E1801" s="89" t="s">
        <v>19597</v>
      </c>
      <c r="F1801" s="93" t="s">
        <v>369</v>
      </c>
      <c r="G1801" s="93" t="s">
        <v>369</v>
      </c>
      <c r="H1801" s="93" t="s">
        <v>369</v>
      </c>
    </row>
    <row r="1802" spans="1:8">
      <c r="A1802" s="89" t="s">
        <v>10278</v>
      </c>
      <c r="B1802" s="89">
        <v>100</v>
      </c>
      <c r="C1802" s="89" t="s">
        <v>564</v>
      </c>
      <c r="D1802" s="89" t="s">
        <v>7963</v>
      </c>
      <c r="E1802" s="89" t="s">
        <v>19597</v>
      </c>
      <c r="F1802" s="93" t="s">
        <v>369</v>
      </c>
      <c r="G1802" s="93" t="s">
        <v>369</v>
      </c>
      <c r="H1802" s="93" t="s">
        <v>369</v>
      </c>
    </row>
    <row r="1803" spans="1:8">
      <c r="A1803" s="89" t="s">
        <v>10280</v>
      </c>
      <c r="B1803" s="89">
        <v>500</v>
      </c>
      <c r="C1803" s="89" t="s">
        <v>564</v>
      </c>
      <c r="D1803" s="89" t="s">
        <v>7963</v>
      </c>
      <c r="E1803" s="89" t="s">
        <v>17929</v>
      </c>
      <c r="F1803" s="93" t="s">
        <v>369</v>
      </c>
      <c r="G1803" s="93" t="s">
        <v>369</v>
      </c>
      <c r="H1803" s="93" t="s">
        <v>369</v>
      </c>
    </row>
    <row r="1804" spans="1:8">
      <c r="A1804" s="89" t="s">
        <v>10282</v>
      </c>
      <c r="B1804" s="89">
        <v>500</v>
      </c>
      <c r="C1804" s="89" t="s">
        <v>564</v>
      </c>
      <c r="D1804" s="89" t="s">
        <v>7963</v>
      </c>
      <c r="E1804" s="89" t="s">
        <v>19598</v>
      </c>
      <c r="F1804" s="93" t="s">
        <v>369</v>
      </c>
      <c r="G1804" s="93" t="s">
        <v>369</v>
      </c>
      <c r="H1804" s="93" t="s">
        <v>369</v>
      </c>
    </row>
    <row r="1805" spans="1:8">
      <c r="A1805" s="89" t="s">
        <v>2511</v>
      </c>
      <c r="B1805" s="89">
        <v>2000</v>
      </c>
      <c r="C1805" s="89" t="s">
        <v>361</v>
      </c>
      <c r="D1805" s="89" t="s">
        <v>18232</v>
      </c>
      <c r="E1805" s="89" t="s">
        <v>19599</v>
      </c>
      <c r="F1805" s="93" t="s">
        <v>369</v>
      </c>
      <c r="G1805" s="93" t="s">
        <v>369</v>
      </c>
      <c r="H1805" s="93" t="s">
        <v>369</v>
      </c>
    </row>
    <row r="1806" spans="1:8">
      <c r="A1806" s="89" t="s">
        <v>2509</v>
      </c>
      <c r="B1806" s="89">
        <v>100</v>
      </c>
      <c r="C1806" s="89" t="s">
        <v>361</v>
      </c>
      <c r="D1806" s="89" t="s">
        <v>18232</v>
      </c>
      <c r="E1806" s="89" t="s">
        <v>19600</v>
      </c>
      <c r="F1806" s="93" t="s">
        <v>369</v>
      </c>
      <c r="G1806" s="93" t="s">
        <v>369</v>
      </c>
      <c r="H1806" s="93" t="s">
        <v>369</v>
      </c>
    </row>
    <row r="1807" spans="1:8">
      <c r="A1807" s="89" t="s">
        <v>6316</v>
      </c>
      <c r="B1807" s="89">
        <v>1000</v>
      </c>
      <c r="C1807" s="89" t="s">
        <v>564</v>
      </c>
      <c r="D1807" s="89" t="s">
        <v>5606</v>
      </c>
      <c r="E1807" s="89" t="s">
        <v>19601</v>
      </c>
      <c r="F1807" s="89">
        <v>220085</v>
      </c>
      <c r="G1807" s="89">
        <v>296783</v>
      </c>
      <c r="H1807" s="89" t="s">
        <v>5934</v>
      </c>
    </row>
    <row r="1808" spans="1:8">
      <c r="A1808" s="89" t="s">
        <v>10285</v>
      </c>
      <c r="B1808" s="89">
        <v>500</v>
      </c>
      <c r="C1808" s="89" t="s">
        <v>564</v>
      </c>
      <c r="D1808" s="89" t="s">
        <v>7963</v>
      </c>
      <c r="E1808" s="89" t="s">
        <v>19602</v>
      </c>
      <c r="F1808" s="93" t="s">
        <v>369</v>
      </c>
      <c r="G1808" s="93" t="s">
        <v>369</v>
      </c>
      <c r="H1808" s="93" t="s">
        <v>369</v>
      </c>
    </row>
    <row r="1809" spans="1:8">
      <c r="A1809" s="89" t="s">
        <v>19603</v>
      </c>
      <c r="B1809" s="89">
        <v>1000</v>
      </c>
      <c r="C1809" s="89" t="s">
        <v>564</v>
      </c>
      <c r="D1809" s="89" t="s">
        <v>7963</v>
      </c>
      <c r="E1809" s="89" t="s">
        <v>19604</v>
      </c>
      <c r="F1809" s="93" t="s">
        <v>369</v>
      </c>
      <c r="G1809" s="93" t="s">
        <v>369</v>
      </c>
      <c r="H1809" s="93" t="s">
        <v>369</v>
      </c>
    </row>
    <row r="1810" spans="1:8">
      <c r="A1810" s="99" t="s">
        <v>10287</v>
      </c>
      <c r="B1810" s="89">
        <v>1000</v>
      </c>
      <c r="C1810" s="89" t="s">
        <v>361</v>
      </c>
      <c r="D1810" s="89" t="s">
        <v>7963</v>
      </c>
      <c r="E1810" s="89" t="s">
        <v>19605</v>
      </c>
      <c r="F1810" s="93" t="s">
        <v>369</v>
      </c>
      <c r="G1810" s="93" t="s">
        <v>369</v>
      </c>
      <c r="H1810" s="93" t="s">
        <v>369</v>
      </c>
    </row>
    <row r="1811" spans="1:8">
      <c r="A1811" s="89" t="s">
        <v>10288</v>
      </c>
      <c r="B1811" s="89">
        <v>1000</v>
      </c>
      <c r="C1811" s="89" t="s">
        <v>564</v>
      </c>
      <c r="D1811" s="89" t="s">
        <v>7963</v>
      </c>
      <c r="E1811" s="89" t="s">
        <v>19606</v>
      </c>
      <c r="F1811" s="93" t="s">
        <v>369</v>
      </c>
      <c r="G1811" s="93" t="s">
        <v>369</v>
      </c>
      <c r="H1811" s="93" t="s">
        <v>369</v>
      </c>
    </row>
    <row r="1812" spans="1:8">
      <c r="A1812" s="89" t="s">
        <v>10290</v>
      </c>
      <c r="B1812" s="89">
        <v>1000</v>
      </c>
      <c r="C1812" s="89" t="s">
        <v>564</v>
      </c>
      <c r="D1812" s="89" t="s">
        <v>7963</v>
      </c>
      <c r="E1812" s="89" t="s">
        <v>19607</v>
      </c>
      <c r="F1812" s="93" t="s">
        <v>369</v>
      </c>
      <c r="G1812" s="93" t="s">
        <v>369</v>
      </c>
      <c r="H1812" s="93" t="s">
        <v>369</v>
      </c>
    </row>
    <row r="1813" spans="1:8">
      <c r="A1813" s="89" t="s">
        <v>10292</v>
      </c>
      <c r="B1813" s="89">
        <v>1000</v>
      </c>
      <c r="C1813" s="89" t="s">
        <v>564</v>
      </c>
      <c r="D1813" s="89" t="s">
        <v>7963</v>
      </c>
      <c r="E1813" s="89" t="s">
        <v>19608</v>
      </c>
      <c r="F1813" s="93" t="s">
        <v>369</v>
      </c>
      <c r="G1813" s="93" t="s">
        <v>369</v>
      </c>
      <c r="H1813" s="93" t="s">
        <v>369</v>
      </c>
    </row>
    <row r="1814" spans="1:8">
      <c r="A1814" s="89" t="s">
        <v>10294</v>
      </c>
      <c r="B1814" s="89">
        <v>3000</v>
      </c>
      <c r="C1814" s="89" t="s">
        <v>564</v>
      </c>
      <c r="D1814" s="89" t="s">
        <v>7963</v>
      </c>
      <c r="E1814" s="89" t="s">
        <v>19609</v>
      </c>
      <c r="F1814" s="93" t="s">
        <v>369</v>
      </c>
      <c r="G1814" s="93" t="s">
        <v>369</v>
      </c>
      <c r="H1814" s="93" t="s">
        <v>369</v>
      </c>
    </row>
    <row r="1815" spans="1:8">
      <c r="A1815" s="89" t="s">
        <v>10296</v>
      </c>
      <c r="B1815" s="89">
        <v>3000</v>
      </c>
      <c r="C1815" s="89" t="s">
        <v>361</v>
      </c>
      <c r="D1815" s="89" t="s">
        <v>7963</v>
      </c>
      <c r="E1815" s="89" t="s">
        <v>19609</v>
      </c>
      <c r="F1815" s="93" t="s">
        <v>369</v>
      </c>
      <c r="G1815" s="93" t="s">
        <v>369</v>
      </c>
      <c r="H1815" s="93" t="s">
        <v>369</v>
      </c>
    </row>
    <row r="1816" spans="1:8">
      <c r="A1816" s="89" t="s">
        <v>2507</v>
      </c>
      <c r="B1816" s="89">
        <v>3000</v>
      </c>
      <c r="C1816" s="89" t="s">
        <v>361</v>
      </c>
      <c r="D1816" s="89" t="s">
        <v>18232</v>
      </c>
      <c r="E1816" s="89" t="s">
        <v>19610</v>
      </c>
      <c r="F1816" s="93" t="s">
        <v>369</v>
      </c>
      <c r="G1816" s="93" t="s">
        <v>369</v>
      </c>
      <c r="H1816" s="93" t="s">
        <v>369</v>
      </c>
    </row>
    <row r="1817" spans="1:8">
      <c r="A1817" s="89" t="s">
        <v>10297</v>
      </c>
      <c r="B1817" s="89">
        <v>500</v>
      </c>
      <c r="C1817" s="89" t="s">
        <v>361</v>
      </c>
      <c r="D1817" s="89" t="s">
        <v>7963</v>
      </c>
      <c r="E1817" s="89" t="s">
        <v>19611</v>
      </c>
      <c r="F1817" s="93" t="s">
        <v>369</v>
      </c>
      <c r="G1817" s="93" t="s">
        <v>369</v>
      </c>
      <c r="H1817" s="93" t="s">
        <v>369</v>
      </c>
    </row>
    <row r="1818" spans="1:8">
      <c r="A1818" s="89" t="s">
        <v>10298</v>
      </c>
      <c r="B1818" s="89">
        <v>500</v>
      </c>
      <c r="C1818" s="89" t="s">
        <v>361</v>
      </c>
      <c r="D1818" s="89" t="s">
        <v>7963</v>
      </c>
      <c r="E1818" s="89" t="s">
        <v>19611</v>
      </c>
      <c r="F1818" s="93" t="s">
        <v>369</v>
      </c>
      <c r="G1818" s="93" t="s">
        <v>369</v>
      </c>
      <c r="H1818" s="93" t="s">
        <v>369</v>
      </c>
    </row>
    <row r="1819" spans="1:8">
      <c r="A1819" s="89" t="s">
        <v>10299</v>
      </c>
      <c r="B1819" s="89">
        <v>500</v>
      </c>
      <c r="C1819" s="89" t="s">
        <v>564</v>
      </c>
      <c r="D1819" s="89" t="s">
        <v>7963</v>
      </c>
      <c r="E1819" s="89" t="s">
        <v>19612</v>
      </c>
      <c r="F1819" s="93" t="s">
        <v>369</v>
      </c>
      <c r="G1819" s="93" t="s">
        <v>369</v>
      </c>
      <c r="H1819" s="93" t="s">
        <v>369</v>
      </c>
    </row>
    <row r="1820" spans="1:8">
      <c r="A1820" s="89" t="s">
        <v>10301</v>
      </c>
      <c r="B1820" s="89">
        <v>500</v>
      </c>
      <c r="C1820" s="89" t="s">
        <v>361</v>
      </c>
      <c r="D1820" s="89" t="s">
        <v>7963</v>
      </c>
      <c r="E1820" s="89" t="s">
        <v>19612</v>
      </c>
      <c r="F1820" s="93" t="s">
        <v>369</v>
      </c>
      <c r="G1820" s="93" t="s">
        <v>369</v>
      </c>
      <c r="H1820" s="93" t="s">
        <v>369</v>
      </c>
    </row>
    <row r="1821" spans="1:8">
      <c r="A1821" s="89" t="s">
        <v>2505</v>
      </c>
      <c r="B1821" s="89">
        <v>500</v>
      </c>
      <c r="C1821" s="89" t="s">
        <v>361</v>
      </c>
      <c r="D1821" s="89" t="s">
        <v>18232</v>
      </c>
      <c r="E1821" s="89" t="s">
        <v>19612</v>
      </c>
      <c r="F1821" s="93" t="s">
        <v>369</v>
      </c>
      <c r="G1821" s="93" t="s">
        <v>369</v>
      </c>
      <c r="H1821" s="93" t="s">
        <v>369</v>
      </c>
    </row>
    <row r="1822" spans="1:8">
      <c r="A1822" s="89" t="s">
        <v>10302</v>
      </c>
      <c r="B1822" s="89">
        <v>100</v>
      </c>
      <c r="C1822" s="89" t="s">
        <v>361</v>
      </c>
      <c r="D1822" s="89" t="s">
        <v>7963</v>
      </c>
      <c r="E1822" s="89" t="s">
        <v>19613</v>
      </c>
      <c r="F1822" s="93" t="s">
        <v>369</v>
      </c>
      <c r="G1822" s="93" t="s">
        <v>369</v>
      </c>
      <c r="H1822" s="93" t="s">
        <v>369</v>
      </c>
    </row>
    <row r="1823" spans="1:8">
      <c r="A1823" s="89" t="s">
        <v>10303</v>
      </c>
      <c r="B1823" s="89">
        <v>100</v>
      </c>
      <c r="C1823" s="89" t="s">
        <v>361</v>
      </c>
      <c r="D1823" s="89" t="s">
        <v>7963</v>
      </c>
      <c r="E1823" s="89" t="s">
        <v>19614</v>
      </c>
      <c r="F1823" s="93" t="s">
        <v>369</v>
      </c>
      <c r="G1823" s="93" t="s">
        <v>369</v>
      </c>
      <c r="H1823" s="93" t="s">
        <v>369</v>
      </c>
    </row>
    <row r="1824" spans="1:8">
      <c r="A1824" s="89" t="s">
        <v>2503</v>
      </c>
      <c r="B1824" s="89">
        <v>300</v>
      </c>
      <c r="C1824" s="89" t="s">
        <v>564</v>
      </c>
      <c r="D1824" s="89" t="s">
        <v>18232</v>
      </c>
      <c r="E1824" s="89" t="s">
        <v>19615</v>
      </c>
      <c r="F1824" s="89">
        <v>17617</v>
      </c>
      <c r="G1824" s="89">
        <v>17617</v>
      </c>
      <c r="H1824" s="89">
        <v>0</v>
      </c>
    </row>
    <row r="1825" spans="1:8">
      <c r="A1825" s="89" t="s">
        <v>19616</v>
      </c>
      <c r="B1825" s="89">
        <v>500</v>
      </c>
      <c r="C1825" s="89" t="s">
        <v>564</v>
      </c>
      <c r="D1825" s="89" t="s">
        <v>7963</v>
      </c>
      <c r="E1825" s="89" t="s">
        <v>19617</v>
      </c>
      <c r="F1825" s="93" t="s">
        <v>369</v>
      </c>
      <c r="G1825" s="93" t="s">
        <v>369</v>
      </c>
      <c r="H1825" s="93" t="s">
        <v>369</v>
      </c>
    </row>
    <row r="1826" spans="1:8">
      <c r="A1826" s="89" t="s">
        <v>2501</v>
      </c>
      <c r="B1826" s="89">
        <v>1000</v>
      </c>
      <c r="C1826" s="89" t="s">
        <v>361</v>
      </c>
      <c r="D1826" s="89" t="s">
        <v>18232</v>
      </c>
      <c r="E1826" s="89" t="s">
        <v>19618</v>
      </c>
      <c r="F1826" s="93" t="s">
        <v>369</v>
      </c>
      <c r="G1826" s="93" t="s">
        <v>369</v>
      </c>
      <c r="H1826" s="93" t="s">
        <v>369</v>
      </c>
    </row>
    <row r="1827" spans="1:8">
      <c r="A1827" s="89" t="s">
        <v>2499</v>
      </c>
      <c r="B1827" s="89">
        <v>3000</v>
      </c>
      <c r="C1827" s="89" t="s">
        <v>564</v>
      </c>
      <c r="D1827" s="89" t="s">
        <v>18232</v>
      </c>
      <c r="E1827" s="89" t="s">
        <v>19619</v>
      </c>
      <c r="F1827" s="89">
        <v>11254</v>
      </c>
      <c r="G1827" s="89">
        <v>855597</v>
      </c>
      <c r="H1827" s="89">
        <v>0</v>
      </c>
    </row>
    <row r="1828" spans="1:8">
      <c r="A1828" s="89" t="s">
        <v>4213</v>
      </c>
      <c r="B1828" s="89">
        <v>1000</v>
      </c>
      <c r="C1828" s="89" t="s">
        <v>564</v>
      </c>
      <c r="D1828" s="89" t="s">
        <v>18232</v>
      </c>
      <c r="E1828" s="89" t="s">
        <v>19620</v>
      </c>
      <c r="F1828" s="89">
        <v>167917</v>
      </c>
      <c r="G1828" s="89">
        <v>441653</v>
      </c>
      <c r="H1828" s="89">
        <v>0</v>
      </c>
    </row>
    <row r="1829" spans="1:8">
      <c r="A1829" s="89" t="s">
        <v>10307</v>
      </c>
      <c r="B1829" s="89">
        <v>1000</v>
      </c>
      <c r="C1829" s="89" t="s">
        <v>564</v>
      </c>
      <c r="D1829" s="89" t="s">
        <v>7963</v>
      </c>
      <c r="E1829" s="89" t="s">
        <v>19621</v>
      </c>
      <c r="F1829" s="93" t="s">
        <v>369</v>
      </c>
      <c r="G1829" s="93" t="s">
        <v>369</v>
      </c>
      <c r="H1829" s="93" t="s">
        <v>369</v>
      </c>
    </row>
    <row r="1830" spans="1:8">
      <c r="A1830" s="89" t="s">
        <v>10309</v>
      </c>
      <c r="B1830" s="89">
        <v>1000</v>
      </c>
      <c r="C1830" s="89" t="s">
        <v>564</v>
      </c>
      <c r="D1830" s="89" t="s">
        <v>7963</v>
      </c>
      <c r="E1830" s="89" t="s">
        <v>19621</v>
      </c>
      <c r="F1830" s="93" t="s">
        <v>369</v>
      </c>
      <c r="G1830" s="93" t="s">
        <v>369</v>
      </c>
      <c r="H1830" s="93" t="s">
        <v>369</v>
      </c>
    </row>
    <row r="1831" spans="1:8">
      <c r="A1831" s="89" t="s">
        <v>10311</v>
      </c>
      <c r="B1831" s="89">
        <v>1000</v>
      </c>
      <c r="C1831" s="89" t="s">
        <v>361</v>
      </c>
      <c r="D1831" s="89" t="s">
        <v>7963</v>
      </c>
      <c r="E1831" s="89" t="s">
        <v>19622</v>
      </c>
      <c r="F1831" s="93" t="s">
        <v>369</v>
      </c>
      <c r="G1831" s="93" t="s">
        <v>369</v>
      </c>
      <c r="H1831" s="93" t="s">
        <v>369</v>
      </c>
    </row>
    <row r="1832" spans="1:8">
      <c r="A1832" s="89" t="s">
        <v>10312</v>
      </c>
      <c r="B1832" s="89">
        <v>1000</v>
      </c>
      <c r="C1832" s="89" t="s">
        <v>361</v>
      </c>
      <c r="D1832" s="89" t="s">
        <v>7963</v>
      </c>
      <c r="E1832" s="89" t="s">
        <v>19622</v>
      </c>
      <c r="F1832" s="93" t="s">
        <v>369</v>
      </c>
      <c r="G1832" s="93" t="s">
        <v>369</v>
      </c>
      <c r="H1832" s="93" t="s">
        <v>369</v>
      </c>
    </row>
    <row r="1833" spans="1:8">
      <c r="A1833" s="89" t="s">
        <v>10313</v>
      </c>
      <c r="B1833" s="89">
        <v>500</v>
      </c>
      <c r="C1833" s="89" t="s">
        <v>361</v>
      </c>
      <c r="D1833" s="89" t="s">
        <v>7963</v>
      </c>
      <c r="E1833" s="89" t="s">
        <v>19623</v>
      </c>
      <c r="F1833" s="93" t="s">
        <v>369</v>
      </c>
      <c r="G1833" s="93" t="s">
        <v>369</v>
      </c>
      <c r="H1833" s="93" t="s">
        <v>369</v>
      </c>
    </row>
    <row r="1834" spans="1:8">
      <c r="A1834" s="89" t="s">
        <v>10314</v>
      </c>
      <c r="B1834" s="89">
        <v>300</v>
      </c>
      <c r="C1834" s="89" t="s">
        <v>361</v>
      </c>
      <c r="D1834" s="89" t="s">
        <v>7963</v>
      </c>
      <c r="E1834" s="89" t="s">
        <v>19624</v>
      </c>
      <c r="F1834" s="93" t="s">
        <v>369</v>
      </c>
      <c r="G1834" s="93" t="s">
        <v>369</v>
      </c>
      <c r="H1834" s="93" t="s">
        <v>369</v>
      </c>
    </row>
    <row r="1835" spans="1:8">
      <c r="A1835" s="89" t="s">
        <v>10315</v>
      </c>
      <c r="B1835" s="89">
        <v>100</v>
      </c>
      <c r="C1835" s="89" t="s">
        <v>564</v>
      </c>
      <c r="D1835" s="89" t="s">
        <v>7974</v>
      </c>
      <c r="E1835" s="89" t="s">
        <v>19625</v>
      </c>
      <c r="F1835" s="93" t="s">
        <v>369</v>
      </c>
      <c r="G1835" s="93" t="s">
        <v>369</v>
      </c>
      <c r="H1835" s="93" t="s">
        <v>369</v>
      </c>
    </row>
    <row r="1836" spans="1:8">
      <c r="A1836" s="89" t="s">
        <v>10316</v>
      </c>
      <c r="B1836" s="89">
        <v>100</v>
      </c>
      <c r="C1836" s="89" t="s">
        <v>564</v>
      </c>
      <c r="D1836" s="89" t="s">
        <v>7974</v>
      </c>
      <c r="E1836" s="89" t="s">
        <v>19625</v>
      </c>
      <c r="F1836" s="93" t="s">
        <v>369</v>
      </c>
      <c r="G1836" s="93" t="s">
        <v>369</v>
      </c>
      <c r="H1836" s="93" t="s">
        <v>369</v>
      </c>
    </row>
    <row r="1837" spans="1:8">
      <c r="A1837" s="89" t="s">
        <v>10317</v>
      </c>
      <c r="B1837" s="89">
        <v>100</v>
      </c>
      <c r="C1837" s="89" t="s">
        <v>564</v>
      </c>
      <c r="D1837" s="89" t="s">
        <v>7974</v>
      </c>
      <c r="E1837" s="89" t="s">
        <v>19625</v>
      </c>
      <c r="F1837" s="93" t="s">
        <v>369</v>
      </c>
      <c r="G1837" s="93" t="s">
        <v>369</v>
      </c>
      <c r="H1837" s="93" t="s">
        <v>369</v>
      </c>
    </row>
    <row r="1838" spans="1:8">
      <c r="A1838" s="89" t="s">
        <v>10318</v>
      </c>
      <c r="B1838" s="89">
        <v>100</v>
      </c>
      <c r="C1838" s="89" t="s">
        <v>564</v>
      </c>
      <c r="D1838" s="89" t="s">
        <v>7974</v>
      </c>
      <c r="E1838" s="89" t="s">
        <v>19625</v>
      </c>
      <c r="F1838" s="93" t="s">
        <v>369</v>
      </c>
      <c r="G1838" s="93" t="s">
        <v>369</v>
      </c>
      <c r="H1838" s="93" t="s">
        <v>369</v>
      </c>
    </row>
    <row r="1839" spans="1:8">
      <c r="A1839" s="89" t="s">
        <v>10319</v>
      </c>
      <c r="B1839" s="89">
        <v>100</v>
      </c>
      <c r="C1839" s="89" t="s">
        <v>564</v>
      </c>
      <c r="D1839" s="89" t="s">
        <v>7974</v>
      </c>
      <c r="E1839" s="89" t="s">
        <v>19625</v>
      </c>
      <c r="F1839" s="93" t="s">
        <v>369</v>
      </c>
      <c r="G1839" s="93" t="s">
        <v>369</v>
      </c>
      <c r="H1839" s="93" t="s">
        <v>369</v>
      </c>
    </row>
    <row r="1840" spans="1:8">
      <c r="A1840" s="89" t="s">
        <v>10320</v>
      </c>
      <c r="B1840" s="89">
        <v>100</v>
      </c>
      <c r="C1840" s="89" t="s">
        <v>564</v>
      </c>
      <c r="D1840" s="89" t="s">
        <v>7974</v>
      </c>
      <c r="E1840" s="89" t="s">
        <v>19625</v>
      </c>
      <c r="F1840" s="93" t="s">
        <v>369</v>
      </c>
      <c r="G1840" s="93" t="s">
        <v>369</v>
      </c>
      <c r="H1840" s="93" t="s">
        <v>369</v>
      </c>
    </row>
    <row r="1841" spans="1:8">
      <c r="A1841" s="89" t="s">
        <v>10321</v>
      </c>
      <c r="B1841" s="89">
        <v>100</v>
      </c>
      <c r="C1841" s="89" t="s">
        <v>564</v>
      </c>
      <c r="D1841" s="89" t="s">
        <v>7974</v>
      </c>
      <c r="E1841" s="89" t="s">
        <v>19625</v>
      </c>
      <c r="F1841" s="93" t="s">
        <v>369</v>
      </c>
      <c r="G1841" s="93" t="s">
        <v>369</v>
      </c>
      <c r="H1841" s="93" t="s">
        <v>369</v>
      </c>
    </row>
    <row r="1842" spans="1:8">
      <c r="A1842" s="89" t="s">
        <v>10322</v>
      </c>
      <c r="B1842" s="89">
        <v>100</v>
      </c>
      <c r="C1842" s="89" t="s">
        <v>564</v>
      </c>
      <c r="D1842" s="89" t="s">
        <v>7974</v>
      </c>
      <c r="E1842" s="89" t="s">
        <v>19625</v>
      </c>
      <c r="F1842" s="93" t="s">
        <v>369</v>
      </c>
      <c r="G1842" s="93" t="s">
        <v>369</v>
      </c>
      <c r="H1842" s="93" t="s">
        <v>369</v>
      </c>
    </row>
    <row r="1843" spans="1:8">
      <c r="A1843" s="89" t="s">
        <v>10323</v>
      </c>
      <c r="B1843" s="89">
        <v>100</v>
      </c>
      <c r="C1843" s="89" t="s">
        <v>564</v>
      </c>
      <c r="D1843" s="89" t="s">
        <v>7974</v>
      </c>
      <c r="E1843" s="89" t="s">
        <v>19625</v>
      </c>
      <c r="F1843" s="93" t="s">
        <v>369</v>
      </c>
      <c r="G1843" s="93" t="s">
        <v>369</v>
      </c>
      <c r="H1843" s="93" t="s">
        <v>369</v>
      </c>
    </row>
    <row r="1844" spans="1:8">
      <c r="A1844" s="89" t="s">
        <v>10324</v>
      </c>
      <c r="B1844" s="89">
        <v>100</v>
      </c>
      <c r="C1844" s="89" t="s">
        <v>361</v>
      </c>
      <c r="D1844" s="89" t="s">
        <v>7963</v>
      </c>
      <c r="E1844" s="89" t="s">
        <v>19625</v>
      </c>
      <c r="F1844" s="93" t="s">
        <v>369</v>
      </c>
      <c r="G1844" s="93" t="s">
        <v>369</v>
      </c>
      <c r="H1844" s="93" t="s">
        <v>369</v>
      </c>
    </row>
    <row r="1845" spans="1:8">
      <c r="A1845" s="89" t="s">
        <v>10325</v>
      </c>
      <c r="B1845" s="89">
        <v>100</v>
      </c>
      <c r="C1845" s="89" t="s">
        <v>361</v>
      </c>
      <c r="D1845" s="89" t="s">
        <v>7963</v>
      </c>
      <c r="E1845" s="89" t="s">
        <v>19625</v>
      </c>
      <c r="F1845" s="93" t="s">
        <v>369</v>
      </c>
      <c r="G1845" s="93" t="s">
        <v>369</v>
      </c>
      <c r="H1845" s="93" t="s">
        <v>369</v>
      </c>
    </row>
    <row r="1846" spans="1:8">
      <c r="A1846" s="89" t="s">
        <v>10326</v>
      </c>
      <c r="B1846" s="89">
        <v>100</v>
      </c>
      <c r="C1846" s="89" t="s">
        <v>564</v>
      </c>
      <c r="D1846" s="89" t="s">
        <v>7974</v>
      </c>
      <c r="E1846" s="89" t="s">
        <v>19625</v>
      </c>
      <c r="F1846" s="93" t="s">
        <v>369</v>
      </c>
      <c r="G1846" s="93" t="s">
        <v>369</v>
      </c>
      <c r="H1846" s="93" t="s">
        <v>369</v>
      </c>
    </row>
    <row r="1847" spans="1:8">
      <c r="A1847" s="89" t="s">
        <v>10327</v>
      </c>
      <c r="B1847" s="89">
        <v>100</v>
      </c>
      <c r="C1847" s="89" t="s">
        <v>564</v>
      </c>
      <c r="D1847" s="89" t="s">
        <v>7974</v>
      </c>
      <c r="E1847" s="89" t="s">
        <v>19625</v>
      </c>
      <c r="F1847" s="93" t="s">
        <v>369</v>
      </c>
      <c r="G1847" s="93" t="s">
        <v>369</v>
      </c>
      <c r="H1847" s="93" t="s">
        <v>369</v>
      </c>
    </row>
    <row r="1848" spans="1:8">
      <c r="A1848" s="89" t="s">
        <v>10328</v>
      </c>
      <c r="B1848" s="89">
        <v>100</v>
      </c>
      <c r="C1848" s="89" t="s">
        <v>564</v>
      </c>
      <c r="D1848" s="89" t="s">
        <v>7974</v>
      </c>
      <c r="E1848" s="89" t="s">
        <v>19625</v>
      </c>
      <c r="F1848" s="93" t="s">
        <v>369</v>
      </c>
      <c r="G1848" s="93" t="s">
        <v>369</v>
      </c>
      <c r="H1848" s="93" t="s">
        <v>369</v>
      </c>
    </row>
    <row r="1849" spans="1:8">
      <c r="A1849" s="89" t="s">
        <v>10329</v>
      </c>
      <c r="B1849" s="89">
        <v>100</v>
      </c>
      <c r="C1849" s="89" t="s">
        <v>564</v>
      </c>
      <c r="D1849" s="89" t="s">
        <v>7974</v>
      </c>
      <c r="E1849" s="89" t="s">
        <v>19625</v>
      </c>
      <c r="F1849" s="93" t="s">
        <v>369</v>
      </c>
      <c r="G1849" s="93" t="s">
        <v>369</v>
      </c>
      <c r="H1849" s="93" t="s">
        <v>369</v>
      </c>
    </row>
    <row r="1850" spans="1:8">
      <c r="A1850" s="89" t="s">
        <v>10330</v>
      </c>
      <c r="B1850" s="89">
        <v>100</v>
      </c>
      <c r="C1850" s="89" t="s">
        <v>564</v>
      </c>
      <c r="D1850" s="89" t="s">
        <v>7974</v>
      </c>
      <c r="E1850" s="89" t="s">
        <v>19625</v>
      </c>
      <c r="F1850" s="93" t="s">
        <v>369</v>
      </c>
      <c r="G1850" s="93" t="s">
        <v>369</v>
      </c>
      <c r="H1850" s="93" t="s">
        <v>369</v>
      </c>
    </row>
    <row r="1851" spans="1:8">
      <c r="A1851" s="89" t="s">
        <v>10331</v>
      </c>
      <c r="B1851" s="89">
        <v>1000</v>
      </c>
      <c r="C1851" s="89" t="s">
        <v>564</v>
      </c>
      <c r="D1851" s="89" t="s">
        <v>7963</v>
      </c>
      <c r="E1851" s="89" t="s">
        <v>19626</v>
      </c>
      <c r="F1851" s="93" t="s">
        <v>369</v>
      </c>
      <c r="G1851" s="93" t="s">
        <v>369</v>
      </c>
      <c r="H1851" s="93" t="s">
        <v>369</v>
      </c>
    </row>
    <row r="1852" spans="1:8">
      <c r="A1852" s="89" t="s">
        <v>10333</v>
      </c>
      <c r="B1852" s="89">
        <v>1000</v>
      </c>
      <c r="C1852" s="89" t="s">
        <v>564</v>
      </c>
      <c r="D1852" s="89" t="s">
        <v>7963</v>
      </c>
      <c r="E1852" s="89" t="s">
        <v>19626</v>
      </c>
      <c r="F1852" s="93" t="s">
        <v>369</v>
      </c>
      <c r="G1852" s="93" t="s">
        <v>369</v>
      </c>
      <c r="H1852" s="93" t="s">
        <v>369</v>
      </c>
    </row>
    <row r="1853" spans="1:8">
      <c r="A1853" s="89" t="s">
        <v>2495</v>
      </c>
      <c r="B1853" s="89">
        <v>3000</v>
      </c>
      <c r="C1853" s="89" t="s">
        <v>361</v>
      </c>
      <c r="D1853" s="89" t="s">
        <v>18232</v>
      </c>
      <c r="E1853" s="89" t="s">
        <v>19627</v>
      </c>
      <c r="F1853" s="93" t="s">
        <v>369</v>
      </c>
      <c r="G1853" s="93" t="s">
        <v>369</v>
      </c>
      <c r="H1853" s="93" t="s">
        <v>369</v>
      </c>
    </row>
    <row r="1854" spans="1:8">
      <c r="A1854" s="89" t="s">
        <v>10335</v>
      </c>
      <c r="B1854" s="89">
        <v>3000</v>
      </c>
      <c r="C1854" s="89" t="s">
        <v>361</v>
      </c>
      <c r="D1854" s="89" t="s">
        <v>7963</v>
      </c>
      <c r="E1854" s="89" t="s">
        <v>19627</v>
      </c>
      <c r="F1854" s="93" t="s">
        <v>369</v>
      </c>
      <c r="G1854" s="93" t="s">
        <v>369</v>
      </c>
      <c r="H1854" s="93" t="s">
        <v>369</v>
      </c>
    </row>
    <row r="1855" spans="1:8">
      <c r="A1855" s="89" t="s">
        <v>10336</v>
      </c>
      <c r="B1855" s="89">
        <v>500</v>
      </c>
      <c r="C1855" s="89" t="s">
        <v>564</v>
      </c>
      <c r="D1855" s="89" t="s">
        <v>7963</v>
      </c>
      <c r="E1855" s="89" t="s">
        <v>19628</v>
      </c>
      <c r="F1855" s="93" t="s">
        <v>369</v>
      </c>
      <c r="G1855" s="93" t="s">
        <v>369</v>
      </c>
      <c r="H1855" s="93" t="s">
        <v>369</v>
      </c>
    </row>
    <row r="1856" spans="1:8">
      <c r="A1856" s="89" t="s">
        <v>10338</v>
      </c>
      <c r="B1856" s="89">
        <v>500</v>
      </c>
      <c r="C1856" s="89" t="s">
        <v>564</v>
      </c>
      <c r="D1856" s="89" t="s">
        <v>7963</v>
      </c>
      <c r="E1856" s="89" t="s">
        <v>19628</v>
      </c>
      <c r="F1856" s="93" t="s">
        <v>369</v>
      </c>
      <c r="G1856" s="93" t="s">
        <v>369</v>
      </c>
      <c r="H1856" s="93" t="s">
        <v>369</v>
      </c>
    </row>
    <row r="1857" spans="1:8">
      <c r="A1857" s="89" t="s">
        <v>10340</v>
      </c>
      <c r="B1857" s="89">
        <v>500</v>
      </c>
      <c r="C1857" s="89" t="s">
        <v>564</v>
      </c>
      <c r="D1857" s="89" t="s">
        <v>7963</v>
      </c>
      <c r="E1857" s="89" t="s">
        <v>19629</v>
      </c>
      <c r="F1857" s="93" t="s">
        <v>369</v>
      </c>
      <c r="G1857" s="93" t="s">
        <v>369</v>
      </c>
      <c r="H1857" s="93" t="s">
        <v>369</v>
      </c>
    </row>
    <row r="1858" spans="1:8">
      <c r="A1858" s="89" t="s">
        <v>10342</v>
      </c>
      <c r="B1858" s="89">
        <v>1000</v>
      </c>
      <c r="C1858" s="89" t="s">
        <v>564</v>
      </c>
      <c r="D1858" s="89" t="s">
        <v>7963</v>
      </c>
      <c r="E1858" s="89" t="s">
        <v>19630</v>
      </c>
      <c r="F1858" s="93" t="s">
        <v>369</v>
      </c>
      <c r="G1858" s="93" t="s">
        <v>369</v>
      </c>
      <c r="H1858" s="93" t="s">
        <v>369</v>
      </c>
    </row>
    <row r="1859" spans="1:8">
      <c r="A1859" s="89" t="s">
        <v>10344</v>
      </c>
      <c r="B1859" s="89">
        <v>500</v>
      </c>
      <c r="C1859" s="89" t="s">
        <v>564</v>
      </c>
      <c r="D1859" s="89" t="s">
        <v>7963</v>
      </c>
      <c r="E1859" s="89" t="s">
        <v>19631</v>
      </c>
      <c r="F1859" s="93" t="s">
        <v>369</v>
      </c>
      <c r="G1859" s="93" t="s">
        <v>369</v>
      </c>
      <c r="H1859" s="93" t="s">
        <v>369</v>
      </c>
    </row>
    <row r="1860" spans="1:8">
      <c r="A1860" s="89" t="s">
        <v>10346</v>
      </c>
      <c r="B1860" s="89">
        <v>500</v>
      </c>
      <c r="C1860" s="89" t="s">
        <v>564</v>
      </c>
      <c r="D1860" s="89" t="s">
        <v>7963</v>
      </c>
      <c r="E1860" s="89" t="s">
        <v>19631</v>
      </c>
      <c r="F1860" s="93" t="s">
        <v>369</v>
      </c>
      <c r="G1860" s="93" t="s">
        <v>369</v>
      </c>
      <c r="H1860" s="93" t="s">
        <v>369</v>
      </c>
    </row>
    <row r="1861" spans="1:8">
      <c r="A1861" s="89" t="s">
        <v>2493</v>
      </c>
      <c r="B1861" s="89">
        <v>100</v>
      </c>
      <c r="C1861" s="89" t="s">
        <v>361</v>
      </c>
      <c r="D1861" s="89" t="s">
        <v>18232</v>
      </c>
      <c r="E1861" s="89" t="s">
        <v>19632</v>
      </c>
      <c r="F1861" s="93" t="s">
        <v>369</v>
      </c>
      <c r="G1861" s="93" t="s">
        <v>369</v>
      </c>
      <c r="H1861" s="93" t="s">
        <v>369</v>
      </c>
    </row>
    <row r="1862" spans="1:8">
      <c r="A1862" s="89" t="s">
        <v>10348</v>
      </c>
      <c r="B1862" s="89">
        <v>5000</v>
      </c>
      <c r="C1862" s="89" t="s">
        <v>564</v>
      </c>
      <c r="D1862" s="89" t="s">
        <v>7974</v>
      </c>
      <c r="E1862" s="89" t="s">
        <v>19633</v>
      </c>
      <c r="F1862" s="93" t="s">
        <v>369</v>
      </c>
      <c r="G1862" s="93" t="s">
        <v>369</v>
      </c>
      <c r="H1862" s="93" t="s">
        <v>369</v>
      </c>
    </row>
    <row r="1863" spans="1:8">
      <c r="A1863" s="89" t="s">
        <v>10349</v>
      </c>
      <c r="B1863" s="89">
        <v>5000</v>
      </c>
      <c r="C1863" s="89" t="s">
        <v>564</v>
      </c>
      <c r="D1863" s="89" t="s">
        <v>7974</v>
      </c>
      <c r="E1863" s="89" t="s">
        <v>19633</v>
      </c>
      <c r="F1863" s="93" t="s">
        <v>369</v>
      </c>
      <c r="G1863" s="93" t="s">
        <v>369</v>
      </c>
      <c r="H1863" s="93" t="s">
        <v>369</v>
      </c>
    </row>
    <row r="1864" spans="1:8">
      <c r="A1864" s="89" t="s">
        <v>10350</v>
      </c>
      <c r="B1864" s="89">
        <v>5000</v>
      </c>
      <c r="C1864" s="89" t="s">
        <v>564</v>
      </c>
      <c r="D1864" s="89" t="s">
        <v>7974</v>
      </c>
      <c r="E1864" s="89" t="s">
        <v>19633</v>
      </c>
      <c r="F1864" s="93" t="s">
        <v>369</v>
      </c>
      <c r="G1864" s="93" t="s">
        <v>369</v>
      </c>
      <c r="H1864" s="93" t="s">
        <v>369</v>
      </c>
    </row>
    <row r="1865" spans="1:8">
      <c r="A1865" s="89" t="s">
        <v>10351</v>
      </c>
      <c r="B1865" s="89">
        <v>5000</v>
      </c>
      <c r="C1865" s="89" t="s">
        <v>564</v>
      </c>
      <c r="D1865" s="89" t="s">
        <v>7974</v>
      </c>
      <c r="E1865" s="89" t="s">
        <v>19633</v>
      </c>
      <c r="F1865" s="93" t="s">
        <v>369</v>
      </c>
      <c r="G1865" s="93" t="s">
        <v>369</v>
      </c>
      <c r="H1865" s="93" t="s">
        <v>369</v>
      </c>
    </row>
    <row r="1866" spans="1:8">
      <c r="A1866" s="89" t="s">
        <v>10352</v>
      </c>
      <c r="B1866" s="89">
        <v>5000</v>
      </c>
      <c r="C1866" s="89" t="s">
        <v>361</v>
      </c>
      <c r="D1866" s="89" t="s">
        <v>7963</v>
      </c>
      <c r="E1866" s="89" t="s">
        <v>19633</v>
      </c>
      <c r="F1866" s="93" t="s">
        <v>369</v>
      </c>
      <c r="G1866" s="93" t="s">
        <v>369</v>
      </c>
      <c r="H1866" s="93" t="s">
        <v>369</v>
      </c>
    </row>
    <row r="1867" spans="1:8">
      <c r="A1867" s="89" t="s">
        <v>19634</v>
      </c>
      <c r="B1867" s="89">
        <v>500</v>
      </c>
      <c r="C1867" s="89" t="s">
        <v>564</v>
      </c>
      <c r="D1867" s="89" t="s">
        <v>7963</v>
      </c>
      <c r="E1867" s="89" t="s">
        <v>19635</v>
      </c>
      <c r="F1867" s="93" t="s">
        <v>369</v>
      </c>
      <c r="G1867" s="93" t="s">
        <v>369</v>
      </c>
      <c r="H1867" s="93" t="s">
        <v>369</v>
      </c>
    </row>
    <row r="1868" spans="1:8">
      <c r="A1868" s="89" t="s">
        <v>10353</v>
      </c>
      <c r="B1868" s="89">
        <v>5000</v>
      </c>
      <c r="C1868" s="89" t="s">
        <v>564</v>
      </c>
      <c r="D1868" s="89" t="s">
        <v>7974</v>
      </c>
      <c r="E1868" s="89" t="s">
        <v>19636</v>
      </c>
      <c r="F1868" s="93" t="s">
        <v>369</v>
      </c>
      <c r="G1868" s="93" t="s">
        <v>369</v>
      </c>
      <c r="H1868" s="93" t="s">
        <v>369</v>
      </c>
    </row>
    <row r="1869" spans="1:8">
      <c r="A1869" s="89" t="s">
        <v>10354</v>
      </c>
      <c r="B1869" s="89">
        <v>5000</v>
      </c>
      <c r="C1869" s="89" t="s">
        <v>564</v>
      </c>
      <c r="D1869" s="89" t="s">
        <v>7974</v>
      </c>
      <c r="E1869" s="89" t="s">
        <v>19636</v>
      </c>
      <c r="F1869" s="93" t="s">
        <v>369</v>
      </c>
      <c r="G1869" s="93" t="s">
        <v>369</v>
      </c>
      <c r="H1869" s="93" t="s">
        <v>369</v>
      </c>
    </row>
    <row r="1870" spans="1:8">
      <c r="A1870" s="89" t="s">
        <v>10355</v>
      </c>
      <c r="B1870" s="89">
        <v>5000</v>
      </c>
      <c r="C1870" s="89" t="s">
        <v>564</v>
      </c>
      <c r="D1870" s="89" t="s">
        <v>7974</v>
      </c>
      <c r="E1870" s="89" t="s">
        <v>19636</v>
      </c>
      <c r="F1870" s="93" t="s">
        <v>369</v>
      </c>
      <c r="G1870" s="93" t="s">
        <v>369</v>
      </c>
      <c r="H1870" s="93" t="s">
        <v>369</v>
      </c>
    </row>
    <row r="1871" spans="1:8">
      <c r="A1871" s="89" t="s">
        <v>10356</v>
      </c>
      <c r="B1871" s="89">
        <v>5000</v>
      </c>
      <c r="C1871" s="89" t="s">
        <v>564</v>
      </c>
      <c r="D1871" s="89" t="s">
        <v>7974</v>
      </c>
      <c r="E1871" s="89" t="s">
        <v>19636</v>
      </c>
      <c r="F1871" s="93" t="s">
        <v>369</v>
      </c>
      <c r="G1871" s="93" t="s">
        <v>369</v>
      </c>
      <c r="H1871" s="93" t="s">
        <v>369</v>
      </c>
    </row>
    <row r="1872" spans="1:8">
      <c r="A1872" s="89" t="s">
        <v>10357</v>
      </c>
      <c r="B1872" s="89">
        <v>5000</v>
      </c>
      <c r="C1872" s="89" t="s">
        <v>564</v>
      </c>
      <c r="D1872" s="89" t="s">
        <v>7974</v>
      </c>
      <c r="E1872" s="89" t="s">
        <v>19636</v>
      </c>
      <c r="F1872" s="93" t="s">
        <v>369</v>
      </c>
      <c r="G1872" s="93" t="s">
        <v>369</v>
      </c>
      <c r="H1872" s="93" t="s">
        <v>369</v>
      </c>
    </row>
    <row r="1873" spans="1:8">
      <c r="A1873" s="89" t="s">
        <v>10358</v>
      </c>
      <c r="B1873" s="89">
        <v>5000</v>
      </c>
      <c r="C1873" s="89" t="s">
        <v>564</v>
      </c>
      <c r="D1873" s="89" t="s">
        <v>7974</v>
      </c>
      <c r="E1873" s="89" t="s">
        <v>19636</v>
      </c>
      <c r="F1873" s="93" t="s">
        <v>369</v>
      </c>
      <c r="G1873" s="93" t="s">
        <v>369</v>
      </c>
      <c r="H1873" s="93" t="s">
        <v>369</v>
      </c>
    </row>
    <row r="1874" spans="1:8">
      <c r="A1874" s="89" t="s">
        <v>10359</v>
      </c>
      <c r="B1874" s="89">
        <v>5000</v>
      </c>
      <c r="C1874" s="89" t="s">
        <v>564</v>
      </c>
      <c r="D1874" s="89" t="s">
        <v>7974</v>
      </c>
      <c r="E1874" s="89" t="s">
        <v>19636</v>
      </c>
      <c r="F1874" s="93" t="s">
        <v>369</v>
      </c>
      <c r="G1874" s="93" t="s">
        <v>369</v>
      </c>
      <c r="H1874" s="93" t="s">
        <v>369</v>
      </c>
    </row>
    <row r="1875" spans="1:8">
      <c r="A1875" s="89" t="s">
        <v>10360</v>
      </c>
      <c r="B1875" s="89">
        <v>5000</v>
      </c>
      <c r="C1875" s="89" t="s">
        <v>564</v>
      </c>
      <c r="D1875" s="89" t="s">
        <v>7974</v>
      </c>
      <c r="E1875" s="89" t="s">
        <v>19636</v>
      </c>
      <c r="F1875" s="93" t="s">
        <v>369</v>
      </c>
      <c r="G1875" s="93" t="s">
        <v>369</v>
      </c>
      <c r="H1875" s="93" t="s">
        <v>369</v>
      </c>
    </row>
    <row r="1876" spans="1:8">
      <c r="A1876" s="89" t="s">
        <v>10361</v>
      </c>
      <c r="B1876" s="89">
        <v>500</v>
      </c>
      <c r="C1876" s="89" t="s">
        <v>361</v>
      </c>
      <c r="D1876" s="89" t="s">
        <v>7963</v>
      </c>
      <c r="E1876" s="89" t="s">
        <v>19637</v>
      </c>
      <c r="F1876" s="93" t="s">
        <v>369</v>
      </c>
      <c r="G1876" s="93" t="s">
        <v>369</v>
      </c>
      <c r="H1876" s="93" t="s">
        <v>369</v>
      </c>
    </row>
    <row r="1877" spans="1:8">
      <c r="A1877" s="89" t="s">
        <v>10362</v>
      </c>
      <c r="B1877" s="89">
        <v>500</v>
      </c>
      <c r="C1877" s="89" t="s">
        <v>361</v>
      </c>
      <c r="D1877" s="89" t="s">
        <v>7963</v>
      </c>
      <c r="E1877" s="89" t="s">
        <v>19637</v>
      </c>
      <c r="F1877" s="93" t="s">
        <v>369</v>
      </c>
      <c r="G1877" s="93" t="s">
        <v>369</v>
      </c>
      <c r="H1877" s="93" t="s">
        <v>369</v>
      </c>
    </row>
    <row r="1878" spans="1:8">
      <c r="A1878" s="89" t="s">
        <v>10363</v>
      </c>
      <c r="B1878" s="89">
        <v>5000</v>
      </c>
      <c r="C1878" s="89" t="s">
        <v>564</v>
      </c>
      <c r="D1878" s="89" t="s">
        <v>7974</v>
      </c>
      <c r="E1878" s="89" t="s">
        <v>19638</v>
      </c>
      <c r="F1878" s="93" t="s">
        <v>369</v>
      </c>
      <c r="G1878" s="93" t="s">
        <v>369</v>
      </c>
      <c r="H1878" s="93" t="s">
        <v>369</v>
      </c>
    </row>
    <row r="1879" spans="1:8">
      <c r="A1879" s="89" t="s">
        <v>10364</v>
      </c>
      <c r="B1879" s="89">
        <v>5000</v>
      </c>
      <c r="C1879" s="89" t="s">
        <v>564</v>
      </c>
      <c r="D1879" s="89" t="s">
        <v>7974</v>
      </c>
      <c r="E1879" s="89" t="s">
        <v>19639</v>
      </c>
      <c r="F1879" s="93" t="s">
        <v>369</v>
      </c>
      <c r="G1879" s="93" t="s">
        <v>369</v>
      </c>
      <c r="H1879" s="93" t="s">
        <v>369</v>
      </c>
    </row>
    <row r="1880" spans="1:8">
      <c r="A1880" s="89" t="s">
        <v>2490</v>
      </c>
      <c r="B1880" s="89">
        <v>100</v>
      </c>
      <c r="C1880" s="89" t="s">
        <v>564</v>
      </c>
      <c r="D1880" s="89" t="s">
        <v>18232</v>
      </c>
      <c r="E1880" s="89" t="s">
        <v>19640</v>
      </c>
      <c r="F1880" s="89">
        <v>825186</v>
      </c>
      <c r="G1880" s="89">
        <v>30072</v>
      </c>
      <c r="H1880" s="89">
        <v>0</v>
      </c>
    </row>
    <row r="1881" spans="1:8">
      <c r="A1881" s="89" t="s">
        <v>2488</v>
      </c>
      <c r="B1881" s="89">
        <v>5000</v>
      </c>
      <c r="C1881" s="89" t="s">
        <v>564</v>
      </c>
      <c r="D1881" s="89" t="s">
        <v>18232</v>
      </c>
      <c r="E1881" s="89" t="s">
        <v>19641</v>
      </c>
      <c r="F1881" s="89">
        <v>798</v>
      </c>
      <c r="G1881" s="89">
        <v>30072</v>
      </c>
      <c r="H1881" s="89">
        <v>0</v>
      </c>
    </row>
    <row r="1882" spans="1:8">
      <c r="A1882" s="89" t="s">
        <v>2486</v>
      </c>
      <c r="B1882" s="89">
        <v>2000</v>
      </c>
      <c r="C1882" s="89" t="s">
        <v>564</v>
      </c>
      <c r="D1882" s="89" t="s">
        <v>18232</v>
      </c>
      <c r="E1882" s="89" t="s">
        <v>19642</v>
      </c>
      <c r="F1882" s="89">
        <v>11254</v>
      </c>
      <c r="G1882" s="89">
        <v>855597</v>
      </c>
      <c r="H1882" s="89">
        <v>0</v>
      </c>
    </row>
    <row r="1883" spans="1:8">
      <c r="A1883" s="89" t="s">
        <v>10368</v>
      </c>
      <c r="B1883" s="89">
        <v>2000</v>
      </c>
      <c r="C1883" s="89" t="s">
        <v>564</v>
      </c>
      <c r="D1883" s="89" t="s">
        <v>7963</v>
      </c>
      <c r="E1883" s="89" t="s">
        <v>19642</v>
      </c>
      <c r="F1883" s="93" t="s">
        <v>369</v>
      </c>
      <c r="G1883" s="93" t="s">
        <v>369</v>
      </c>
      <c r="H1883" s="93" t="s">
        <v>369</v>
      </c>
    </row>
    <row r="1884" spans="1:8">
      <c r="A1884" s="89" t="s">
        <v>10370</v>
      </c>
      <c r="B1884" s="89">
        <v>100</v>
      </c>
      <c r="C1884" s="89" t="s">
        <v>361</v>
      </c>
      <c r="D1884" s="89" t="s">
        <v>7963</v>
      </c>
      <c r="E1884" s="89" t="s">
        <v>19643</v>
      </c>
      <c r="F1884" s="93" t="s">
        <v>369</v>
      </c>
      <c r="G1884" s="93" t="s">
        <v>369</v>
      </c>
      <c r="H1884" s="93" t="s">
        <v>369</v>
      </c>
    </row>
    <row r="1885" spans="1:8">
      <c r="A1885" s="89" t="s">
        <v>10371</v>
      </c>
      <c r="B1885" s="89">
        <v>100</v>
      </c>
      <c r="C1885" s="89" t="s">
        <v>564</v>
      </c>
      <c r="D1885" s="89" t="s">
        <v>7974</v>
      </c>
      <c r="E1885" s="89" t="s">
        <v>19644</v>
      </c>
      <c r="F1885" s="93" t="s">
        <v>369</v>
      </c>
      <c r="G1885" s="93" t="s">
        <v>369</v>
      </c>
      <c r="H1885" s="93" t="s">
        <v>369</v>
      </c>
    </row>
    <row r="1886" spans="1:8">
      <c r="A1886" s="89" t="s">
        <v>10372</v>
      </c>
      <c r="B1886" s="89">
        <v>100</v>
      </c>
      <c r="C1886" s="89" t="s">
        <v>564</v>
      </c>
      <c r="D1886" s="89" t="s">
        <v>7974</v>
      </c>
      <c r="E1886" s="89" t="s">
        <v>19644</v>
      </c>
      <c r="F1886" s="93" t="s">
        <v>369</v>
      </c>
      <c r="G1886" s="93" t="s">
        <v>369</v>
      </c>
      <c r="H1886" s="93" t="s">
        <v>369</v>
      </c>
    </row>
    <row r="1887" spans="1:8">
      <c r="A1887" s="89" t="s">
        <v>10373</v>
      </c>
      <c r="B1887" s="89">
        <v>100</v>
      </c>
      <c r="C1887" s="89" t="s">
        <v>564</v>
      </c>
      <c r="D1887" s="89" t="s">
        <v>7974</v>
      </c>
      <c r="E1887" s="89" t="s">
        <v>19644</v>
      </c>
      <c r="F1887" s="93" t="s">
        <v>369</v>
      </c>
      <c r="G1887" s="93" t="s">
        <v>369</v>
      </c>
      <c r="H1887" s="93" t="s">
        <v>369</v>
      </c>
    </row>
    <row r="1888" spans="1:8">
      <c r="A1888" s="89" t="s">
        <v>10374</v>
      </c>
      <c r="B1888" s="89">
        <v>100</v>
      </c>
      <c r="C1888" s="89" t="s">
        <v>564</v>
      </c>
      <c r="D1888" s="89" t="s">
        <v>7974</v>
      </c>
      <c r="E1888" s="89" t="s">
        <v>19644</v>
      </c>
      <c r="F1888" s="93" t="s">
        <v>369</v>
      </c>
      <c r="G1888" s="93" t="s">
        <v>369</v>
      </c>
      <c r="H1888" s="93" t="s">
        <v>369</v>
      </c>
    </row>
    <row r="1889" spans="1:8">
      <c r="A1889" s="89" t="s">
        <v>10375</v>
      </c>
      <c r="B1889" s="89">
        <v>100</v>
      </c>
      <c r="C1889" s="89" t="s">
        <v>564</v>
      </c>
      <c r="D1889" s="89" t="s">
        <v>7974</v>
      </c>
      <c r="E1889" s="89" t="s">
        <v>19644</v>
      </c>
      <c r="F1889" s="93" t="s">
        <v>369</v>
      </c>
      <c r="G1889" s="93" t="s">
        <v>369</v>
      </c>
      <c r="H1889" s="93" t="s">
        <v>369</v>
      </c>
    </row>
    <row r="1890" spans="1:8">
      <c r="A1890" s="89" t="s">
        <v>10376</v>
      </c>
      <c r="B1890" s="89">
        <v>100</v>
      </c>
      <c r="C1890" s="89" t="s">
        <v>564</v>
      </c>
      <c r="D1890" s="89" t="s">
        <v>7974</v>
      </c>
      <c r="E1890" s="89" t="s">
        <v>19644</v>
      </c>
      <c r="F1890" s="93" t="s">
        <v>369</v>
      </c>
      <c r="G1890" s="93" t="s">
        <v>369</v>
      </c>
      <c r="H1890" s="93" t="s">
        <v>369</v>
      </c>
    </row>
    <row r="1891" spans="1:8">
      <c r="A1891" s="89" t="s">
        <v>10377</v>
      </c>
      <c r="B1891" s="89">
        <v>100</v>
      </c>
      <c r="C1891" s="89" t="s">
        <v>564</v>
      </c>
      <c r="D1891" s="89" t="s">
        <v>7974</v>
      </c>
      <c r="E1891" s="89" t="s">
        <v>19644</v>
      </c>
      <c r="F1891" s="93" t="s">
        <v>369</v>
      </c>
      <c r="G1891" s="93" t="s">
        <v>369</v>
      </c>
      <c r="H1891" s="93" t="s">
        <v>369</v>
      </c>
    </row>
    <row r="1892" spans="1:8">
      <c r="A1892" s="89" t="s">
        <v>10378</v>
      </c>
      <c r="B1892" s="89">
        <v>100</v>
      </c>
      <c r="C1892" s="89" t="s">
        <v>564</v>
      </c>
      <c r="D1892" s="89" t="s">
        <v>7974</v>
      </c>
      <c r="E1892" s="89" t="s">
        <v>19644</v>
      </c>
      <c r="F1892" s="93" t="s">
        <v>369</v>
      </c>
      <c r="G1892" s="93" t="s">
        <v>369</v>
      </c>
      <c r="H1892" s="93" t="s">
        <v>369</v>
      </c>
    </row>
    <row r="1893" spans="1:8">
      <c r="A1893" s="89" t="s">
        <v>10379</v>
      </c>
      <c r="B1893" s="89">
        <v>100</v>
      </c>
      <c r="C1893" s="89" t="s">
        <v>564</v>
      </c>
      <c r="D1893" s="89" t="s">
        <v>7974</v>
      </c>
      <c r="E1893" s="89" t="s">
        <v>19644</v>
      </c>
      <c r="F1893" s="93" t="s">
        <v>369</v>
      </c>
      <c r="G1893" s="93" t="s">
        <v>369</v>
      </c>
      <c r="H1893" s="93" t="s">
        <v>369</v>
      </c>
    </row>
    <row r="1894" spans="1:8">
      <c r="A1894" s="99" t="s">
        <v>10380</v>
      </c>
      <c r="B1894" s="89">
        <v>100</v>
      </c>
      <c r="C1894" s="89" t="s">
        <v>564</v>
      </c>
      <c r="D1894" s="89" t="s">
        <v>7974</v>
      </c>
      <c r="E1894" s="89" t="s">
        <v>19644</v>
      </c>
      <c r="F1894" s="93" t="s">
        <v>369</v>
      </c>
      <c r="G1894" s="93" t="s">
        <v>369</v>
      </c>
      <c r="H1894" s="93" t="s">
        <v>369</v>
      </c>
    </row>
    <row r="1895" spans="1:8">
      <c r="A1895" s="89" t="s">
        <v>10381</v>
      </c>
      <c r="B1895" s="89">
        <v>100</v>
      </c>
      <c r="C1895" s="89" t="s">
        <v>564</v>
      </c>
      <c r="D1895" s="89" t="s">
        <v>7974</v>
      </c>
      <c r="E1895" s="89" t="s">
        <v>19645</v>
      </c>
      <c r="F1895" s="93" t="s">
        <v>369</v>
      </c>
      <c r="G1895" s="93" t="s">
        <v>369</v>
      </c>
      <c r="H1895" s="93" t="s">
        <v>369</v>
      </c>
    </row>
    <row r="1896" spans="1:8">
      <c r="A1896" s="89" t="s">
        <v>10382</v>
      </c>
      <c r="B1896" s="89">
        <v>100</v>
      </c>
      <c r="C1896" s="89" t="s">
        <v>564</v>
      </c>
      <c r="D1896" s="89" t="s">
        <v>7974</v>
      </c>
      <c r="E1896" s="89" t="s">
        <v>19645</v>
      </c>
      <c r="F1896" s="93" t="s">
        <v>369</v>
      </c>
      <c r="G1896" s="93" t="s">
        <v>369</v>
      </c>
      <c r="H1896" s="93" t="s">
        <v>369</v>
      </c>
    </row>
    <row r="1897" spans="1:8">
      <c r="A1897" s="89" t="s">
        <v>10383</v>
      </c>
      <c r="B1897" s="89">
        <v>100</v>
      </c>
      <c r="C1897" s="89" t="s">
        <v>564</v>
      </c>
      <c r="D1897" s="89" t="s">
        <v>7974</v>
      </c>
      <c r="E1897" s="89" t="s">
        <v>19645</v>
      </c>
      <c r="F1897" s="93" t="s">
        <v>369</v>
      </c>
      <c r="G1897" s="93" t="s">
        <v>369</v>
      </c>
      <c r="H1897" s="93" t="s">
        <v>369</v>
      </c>
    </row>
    <row r="1898" spans="1:8">
      <c r="A1898" s="89" t="s">
        <v>10384</v>
      </c>
      <c r="B1898" s="89">
        <v>100</v>
      </c>
      <c r="C1898" s="89" t="s">
        <v>564</v>
      </c>
      <c r="D1898" s="89" t="s">
        <v>7974</v>
      </c>
      <c r="E1898" s="89" t="s">
        <v>19645</v>
      </c>
      <c r="F1898" s="93" t="s">
        <v>369</v>
      </c>
      <c r="G1898" s="93" t="s">
        <v>369</v>
      </c>
      <c r="H1898" s="93" t="s">
        <v>369</v>
      </c>
    </row>
    <row r="1899" spans="1:8">
      <c r="A1899" s="89" t="s">
        <v>10385</v>
      </c>
      <c r="B1899" s="89">
        <v>100</v>
      </c>
      <c r="C1899" s="89" t="s">
        <v>564</v>
      </c>
      <c r="D1899" s="89" t="s">
        <v>7974</v>
      </c>
      <c r="E1899" s="89" t="s">
        <v>19645</v>
      </c>
      <c r="F1899" s="93" t="s">
        <v>369</v>
      </c>
      <c r="G1899" s="93" t="s">
        <v>369</v>
      </c>
      <c r="H1899" s="93" t="s">
        <v>369</v>
      </c>
    </row>
    <row r="1900" spans="1:8">
      <c r="A1900" s="89" t="s">
        <v>10386</v>
      </c>
      <c r="B1900" s="89">
        <v>100</v>
      </c>
      <c r="C1900" s="89" t="s">
        <v>564</v>
      </c>
      <c r="D1900" s="89" t="s">
        <v>7974</v>
      </c>
      <c r="E1900" s="89" t="s">
        <v>19645</v>
      </c>
      <c r="F1900" s="93" t="s">
        <v>369</v>
      </c>
      <c r="G1900" s="93" t="s">
        <v>369</v>
      </c>
      <c r="H1900" s="93" t="s">
        <v>369</v>
      </c>
    </row>
    <row r="1901" spans="1:8">
      <c r="A1901" s="89" t="s">
        <v>10387</v>
      </c>
      <c r="B1901" s="89">
        <v>100</v>
      </c>
      <c r="C1901" s="89" t="s">
        <v>361</v>
      </c>
      <c r="D1901" s="89" t="s">
        <v>7963</v>
      </c>
      <c r="E1901" s="89" t="s">
        <v>19645</v>
      </c>
      <c r="F1901" s="93" t="s">
        <v>369</v>
      </c>
      <c r="G1901" s="93" t="s">
        <v>369</v>
      </c>
      <c r="H1901" s="93" t="s">
        <v>369</v>
      </c>
    </row>
    <row r="1902" spans="1:8">
      <c r="A1902" s="89" t="s">
        <v>10388</v>
      </c>
      <c r="B1902" s="89">
        <v>100</v>
      </c>
      <c r="C1902" s="89" t="s">
        <v>564</v>
      </c>
      <c r="D1902" s="89" t="s">
        <v>7974</v>
      </c>
      <c r="E1902" s="89" t="s">
        <v>19646</v>
      </c>
      <c r="F1902" s="93" t="s">
        <v>369</v>
      </c>
      <c r="G1902" s="93" t="s">
        <v>369</v>
      </c>
      <c r="H1902" s="93" t="s">
        <v>369</v>
      </c>
    </row>
    <row r="1903" spans="1:8">
      <c r="A1903" s="89" t="s">
        <v>10389</v>
      </c>
      <c r="B1903" s="89">
        <v>100</v>
      </c>
      <c r="C1903" s="89" t="s">
        <v>564</v>
      </c>
      <c r="D1903" s="89" t="s">
        <v>7974</v>
      </c>
      <c r="E1903" s="89" t="s">
        <v>19646</v>
      </c>
      <c r="F1903" s="93" t="s">
        <v>369</v>
      </c>
      <c r="G1903" s="93" t="s">
        <v>369</v>
      </c>
      <c r="H1903" s="93" t="s">
        <v>369</v>
      </c>
    </row>
    <row r="1904" spans="1:8">
      <c r="A1904" s="89" t="s">
        <v>10390</v>
      </c>
      <c r="B1904" s="89">
        <v>100</v>
      </c>
      <c r="C1904" s="89" t="s">
        <v>564</v>
      </c>
      <c r="D1904" s="89" t="s">
        <v>7974</v>
      </c>
      <c r="E1904" s="89" t="s">
        <v>19646</v>
      </c>
      <c r="F1904" s="93" t="s">
        <v>369</v>
      </c>
      <c r="G1904" s="93" t="s">
        <v>369</v>
      </c>
      <c r="H1904" s="93" t="s">
        <v>369</v>
      </c>
    </row>
    <row r="1905" spans="1:8">
      <c r="A1905" s="89" t="s">
        <v>10391</v>
      </c>
      <c r="B1905" s="89">
        <v>100</v>
      </c>
      <c r="C1905" s="89" t="s">
        <v>564</v>
      </c>
      <c r="D1905" s="89" t="s">
        <v>7974</v>
      </c>
      <c r="E1905" s="89" t="s">
        <v>19646</v>
      </c>
      <c r="F1905" s="93" t="s">
        <v>369</v>
      </c>
      <c r="G1905" s="93" t="s">
        <v>369</v>
      </c>
      <c r="H1905" s="93" t="s">
        <v>369</v>
      </c>
    </row>
    <row r="1906" spans="1:8">
      <c r="A1906" s="89" t="s">
        <v>10392</v>
      </c>
      <c r="B1906" s="89">
        <v>100</v>
      </c>
      <c r="C1906" s="89" t="s">
        <v>564</v>
      </c>
      <c r="D1906" s="89" t="s">
        <v>7974</v>
      </c>
      <c r="E1906" s="89" t="s">
        <v>19646</v>
      </c>
      <c r="F1906" s="93" t="s">
        <v>369</v>
      </c>
      <c r="G1906" s="93" t="s">
        <v>369</v>
      </c>
      <c r="H1906" s="93" t="s">
        <v>369</v>
      </c>
    </row>
    <row r="1907" spans="1:8">
      <c r="A1907" s="89" t="s">
        <v>10393</v>
      </c>
      <c r="B1907" s="89">
        <v>100</v>
      </c>
      <c r="C1907" s="89" t="s">
        <v>564</v>
      </c>
      <c r="D1907" s="89" t="s">
        <v>7974</v>
      </c>
      <c r="E1907" s="89" t="s">
        <v>19646</v>
      </c>
      <c r="F1907" s="93" t="s">
        <v>369</v>
      </c>
      <c r="G1907" s="93" t="s">
        <v>369</v>
      </c>
      <c r="H1907" s="93" t="s">
        <v>369</v>
      </c>
    </row>
    <row r="1908" spans="1:8">
      <c r="A1908" s="89" t="s">
        <v>10394</v>
      </c>
      <c r="B1908" s="89">
        <v>100</v>
      </c>
      <c r="C1908" s="89" t="s">
        <v>564</v>
      </c>
      <c r="D1908" s="89" t="s">
        <v>7974</v>
      </c>
      <c r="E1908" s="89" t="s">
        <v>19646</v>
      </c>
      <c r="F1908" s="93" t="s">
        <v>369</v>
      </c>
      <c r="G1908" s="93" t="s">
        <v>369</v>
      </c>
      <c r="H1908" s="93" t="s">
        <v>369</v>
      </c>
    </row>
    <row r="1909" spans="1:8">
      <c r="A1909" s="89" t="s">
        <v>10395</v>
      </c>
      <c r="B1909" s="89">
        <v>100</v>
      </c>
      <c r="C1909" s="89" t="s">
        <v>564</v>
      </c>
      <c r="D1909" s="89" t="s">
        <v>7974</v>
      </c>
      <c r="E1909" s="89" t="s">
        <v>19646</v>
      </c>
      <c r="F1909" s="93" t="s">
        <v>369</v>
      </c>
      <c r="G1909" s="93" t="s">
        <v>369</v>
      </c>
      <c r="H1909" s="93" t="s">
        <v>369</v>
      </c>
    </row>
    <row r="1910" spans="1:8">
      <c r="A1910" s="89" t="s">
        <v>10396</v>
      </c>
      <c r="B1910" s="89">
        <v>100</v>
      </c>
      <c r="C1910" s="89" t="s">
        <v>564</v>
      </c>
      <c r="D1910" s="89" t="s">
        <v>7974</v>
      </c>
      <c r="E1910" s="89" t="s">
        <v>19646</v>
      </c>
      <c r="F1910" s="93" t="s">
        <v>369</v>
      </c>
      <c r="G1910" s="93" t="s">
        <v>369</v>
      </c>
      <c r="H1910" s="93" t="s">
        <v>369</v>
      </c>
    </row>
    <row r="1911" spans="1:8">
      <c r="A1911" s="89" t="s">
        <v>10397</v>
      </c>
      <c r="B1911" s="89">
        <v>100</v>
      </c>
      <c r="C1911" s="89" t="s">
        <v>564</v>
      </c>
      <c r="D1911" s="89" t="s">
        <v>7974</v>
      </c>
      <c r="E1911" s="89" t="s">
        <v>19646</v>
      </c>
      <c r="F1911" s="93" t="s">
        <v>369</v>
      </c>
      <c r="G1911" s="93" t="s">
        <v>369</v>
      </c>
      <c r="H1911" s="93" t="s">
        <v>369</v>
      </c>
    </row>
    <row r="1912" spans="1:8">
      <c r="A1912" s="89" t="s">
        <v>10398</v>
      </c>
      <c r="B1912" s="89">
        <v>100</v>
      </c>
      <c r="C1912" s="89" t="s">
        <v>564</v>
      </c>
      <c r="D1912" s="89" t="s">
        <v>7974</v>
      </c>
      <c r="E1912" s="89" t="s">
        <v>19646</v>
      </c>
      <c r="F1912" s="93" t="s">
        <v>369</v>
      </c>
      <c r="G1912" s="93" t="s">
        <v>369</v>
      </c>
      <c r="H1912" s="93" t="s">
        <v>369</v>
      </c>
    </row>
    <row r="1913" spans="1:8">
      <c r="A1913" s="89" t="s">
        <v>10399</v>
      </c>
      <c r="B1913" s="89">
        <v>100</v>
      </c>
      <c r="C1913" s="89" t="s">
        <v>564</v>
      </c>
      <c r="D1913" s="89" t="s">
        <v>7974</v>
      </c>
      <c r="E1913" s="89" t="s">
        <v>19646</v>
      </c>
      <c r="F1913" s="93" t="s">
        <v>369</v>
      </c>
      <c r="G1913" s="93" t="s">
        <v>369</v>
      </c>
      <c r="H1913" s="93" t="s">
        <v>369</v>
      </c>
    </row>
    <row r="1914" spans="1:8">
      <c r="A1914" s="89" t="s">
        <v>10400</v>
      </c>
      <c r="B1914" s="89">
        <v>100</v>
      </c>
      <c r="C1914" s="89" t="s">
        <v>564</v>
      </c>
      <c r="D1914" s="89" t="s">
        <v>7974</v>
      </c>
      <c r="E1914" s="89" t="s">
        <v>19646</v>
      </c>
      <c r="F1914" s="93" t="s">
        <v>369</v>
      </c>
      <c r="G1914" s="93" t="s">
        <v>369</v>
      </c>
      <c r="H1914" s="93" t="s">
        <v>369</v>
      </c>
    </row>
    <row r="1915" spans="1:8">
      <c r="A1915" s="89" t="s">
        <v>10401</v>
      </c>
      <c r="B1915" s="89">
        <v>100</v>
      </c>
      <c r="C1915" s="89" t="s">
        <v>564</v>
      </c>
      <c r="D1915" s="89" t="s">
        <v>7974</v>
      </c>
      <c r="E1915" s="89" t="s">
        <v>19646</v>
      </c>
      <c r="F1915" s="93" t="s">
        <v>369</v>
      </c>
      <c r="G1915" s="93" t="s">
        <v>369</v>
      </c>
      <c r="H1915" s="93" t="s">
        <v>369</v>
      </c>
    </row>
    <row r="1916" spans="1:8">
      <c r="A1916" s="89" t="s">
        <v>10402</v>
      </c>
      <c r="B1916" s="89">
        <v>100</v>
      </c>
      <c r="C1916" s="89" t="s">
        <v>564</v>
      </c>
      <c r="D1916" s="89" t="s">
        <v>7974</v>
      </c>
      <c r="E1916" s="89" t="s">
        <v>19646</v>
      </c>
      <c r="F1916" s="93" t="s">
        <v>369</v>
      </c>
      <c r="G1916" s="93" t="s">
        <v>369</v>
      </c>
      <c r="H1916" s="93" t="s">
        <v>369</v>
      </c>
    </row>
    <row r="1917" spans="1:8">
      <c r="A1917" s="89" t="s">
        <v>10403</v>
      </c>
      <c r="B1917" s="89">
        <v>100</v>
      </c>
      <c r="C1917" s="89" t="s">
        <v>361</v>
      </c>
      <c r="D1917" s="89" t="s">
        <v>7963</v>
      </c>
      <c r="E1917" s="89" t="s">
        <v>19646</v>
      </c>
      <c r="F1917" s="93" t="s">
        <v>369</v>
      </c>
      <c r="G1917" s="93" t="s">
        <v>369</v>
      </c>
      <c r="H1917" s="93" t="s">
        <v>369</v>
      </c>
    </row>
    <row r="1918" spans="1:8">
      <c r="A1918" s="89" t="s">
        <v>6315</v>
      </c>
      <c r="B1918" s="89">
        <v>100</v>
      </c>
      <c r="C1918" s="89" t="s">
        <v>564</v>
      </c>
      <c r="D1918" s="89" t="s">
        <v>5606</v>
      </c>
      <c r="E1918" s="89" t="s">
        <v>19647</v>
      </c>
      <c r="F1918" s="89">
        <v>879643</v>
      </c>
      <c r="G1918" s="89">
        <v>879643</v>
      </c>
      <c r="H1918" s="89" t="s">
        <v>5939</v>
      </c>
    </row>
    <row r="1919" spans="1:8">
      <c r="A1919" s="89" t="s">
        <v>10405</v>
      </c>
      <c r="B1919" s="89">
        <v>100</v>
      </c>
      <c r="C1919" s="89" t="s">
        <v>564</v>
      </c>
      <c r="D1919" s="89" t="s">
        <v>7963</v>
      </c>
      <c r="E1919" s="89" t="s">
        <v>19647</v>
      </c>
      <c r="F1919" s="93" t="s">
        <v>369</v>
      </c>
      <c r="G1919" s="93" t="s">
        <v>369</v>
      </c>
      <c r="H1919" s="93" t="s">
        <v>369</v>
      </c>
    </row>
    <row r="1920" spans="1:8">
      <c r="A1920" s="89" t="s">
        <v>2484</v>
      </c>
      <c r="B1920" s="89">
        <v>100</v>
      </c>
      <c r="C1920" s="89" t="s">
        <v>361</v>
      </c>
      <c r="D1920" s="89" t="s">
        <v>18232</v>
      </c>
      <c r="E1920" s="89" t="s">
        <v>19648</v>
      </c>
      <c r="F1920" s="93" t="s">
        <v>369</v>
      </c>
      <c r="G1920" s="93" t="s">
        <v>369</v>
      </c>
      <c r="H1920" s="93" t="s">
        <v>369</v>
      </c>
    </row>
    <row r="1921" spans="1:8">
      <c r="A1921" s="89" t="s">
        <v>2481</v>
      </c>
      <c r="B1921" s="89">
        <v>500</v>
      </c>
      <c r="C1921" s="89" t="s">
        <v>361</v>
      </c>
      <c r="D1921" s="89" t="s">
        <v>18232</v>
      </c>
      <c r="E1921" s="89" t="s">
        <v>19649</v>
      </c>
      <c r="F1921" s="93" t="s">
        <v>369</v>
      </c>
      <c r="G1921" s="93" t="s">
        <v>369</v>
      </c>
      <c r="H1921" s="93" t="s">
        <v>369</v>
      </c>
    </row>
    <row r="1922" spans="1:8">
      <c r="A1922" s="89" t="s">
        <v>2479</v>
      </c>
      <c r="B1922" s="89">
        <v>1000</v>
      </c>
      <c r="C1922" s="89" t="s">
        <v>361</v>
      </c>
      <c r="D1922" s="89" t="s">
        <v>18232</v>
      </c>
      <c r="E1922" s="89" t="s">
        <v>19650</v>
      </c>
      <c r="F1922" s="93" t="s">
        <v>369</v>
      </c>
      <c r="G1922" s="93" t="s">
        <v>369</v>
      </c>
      <c r="H1922" s="93" t="s">
        <v>369</v>
      </c>
    </row>
    <row r="1923" spans="1:8">
      <c r="A1923" s="89" t="s">
        <v>2477</v>
      </c>
      <c r="B1923" s="89">
        <v>100</v>
      </c>
      <c r="C1923" s="89" t="s">
        <v>564</v>
      </c>
      <c r="D1923" s="89" t="s">
        <v>18232</v>
      </c>
      <c r="E1923" s="89" t="s">
        <v>19651</v>
      </c>
      <c r="F1923" s="89">
        <v>825186</v>
      </c>
      <c r="G1923" s="89">
        <v>170927</v>
      </c>
      <c r="H1923" s="89">
        <v>0</v>
      </c>
    </row>
    <row r="1924" spans="1:8">
      <c r="A1924" s="89" t="s">
        <v>10408</v>
      </c>
      <c r="B1924" s="89">
        <v>500</v>
      </c>
      <c r="C1924" s="89" t="s">
        <v>564</v>
      </c>
      <c r="D1924" s="89" t="s">
        <v>7963</v>
      </c>
      <c r="E1924" s="89" t="s">
        <v>19652</v>
      </c>
      <c r="F1924" s="93" t="s">
        <v>369</v>
      </c>
      <c r="G1924" s="93" t="s">
        <v>369</v>
      </c>
      <c r="H1924" s="93" t="s">
        <v>369</v>
      </c>
    </row>
    <row r="1925" spans="1:8">
      <c r="A1925" s="89" t="s">
        <v>2475</v>
      </c>
      <c r="B1925" s="89">
        <v>10000</v>
      </c>
      <c r="C1925" s="89" t="s">
        <v>564</v>
      </c>
      <c r="D1925" s="89" t="s">
        <v>18232</v>
      </c>
      <c r="E1925" s="89" t="s">
        <v>19653</v>
      </c>
      <c r="F1925" s="89">
        <v>40220</v>
      </c>
      <c r="G1925" s="89">
        <v>105886</v>
      </c>
      <c r="H1925" s="89">
        <v>0</v>
      </c>
    </row>
    <row r="1926" spans="1:8">
      <c r="A1926" s="89" t="s">
        <v>19654</v>
      </c>
      <c r="B1926" s="89">
        <v>300</v>
      </c>
      <c r="C1926" s="89" t="s">
        <v>361</v>
      </c>
      <c r="D1926" s="89" t="s">
        <v>7963</v>
      </c>
      <c r="E1926" s="89" t="s">
        <v>19655</v>
      </c>
      <c r="F1926" s="93" t="s">
        <v>369</v>
      </c>
      <c r="G1926" s="93" t="s">
        <v>369</v>
      </c>
      <c r="H1926" s="93" t="s">
        <v>369</v>
      </c>
    </row>
    <row r="1927" spans="1:8">
      <c r="A1927" s="89" t="s">
        <v>19656</v>
      </c>
      <c r="B1927" s="89">
        <v>300</v>
      </c>
      <c r="C1927" s="89" t="s">
        <v>361</v>
      </c>
      <c r="D1927" s="89" t="s">
        <v>7963</v>
      </c>
      <c r="E1927" s="89" t="s">
        <v>19655</v>
      </c>
      <c r="F1927" s="93" t="s">
        <v>369</v>
      </c>
      <c r="G1927" s="93" t="s">
        <v>369</v>
      </c>
      <c r="H1927" s="93" t="s">
        <v>369</v>
      </c>
    </row>
    <row r="1928" spans="1:8">
      <c r="A1928" s="89" t="s">
        <v>2473</v>
      </c>
      <c r="B1928" s="89">
        <v>1000</v>
      </c>
      <c r="C1928" s="89" t="s">
        <v>564</v>
      </c>
      <c r="D1928" s="89" t="s">
        <v>18232</v>
      </c>
      <c r="E1928" s="89" t="s">
        <v>19657</v>
      </c>
      <c r="F1928" s="89">
        <v>246802</v>
      </c>
      <c r="G1928" s="89">
        <v>105886</v>
      </c>
      <c r="H1928" s="89">
        <v>0</v>
      </c>
    </row>
    <row r="1929" spans="1:8">
      <c r="A1929" s="89" t="s">
        <v>4211</v>
      </c>
      <c r="B1929" s="89">
        <v>500</v>
      </c>
      <c r="C1929" s="89" t="s">
        <v>564</v>
      </c>
      <c r="D1929" s="89" t="s">
        <v>18232</v>
      </c>
      <c r="E1929" s="89" t="s">
        <v>19658</v>
      </c>
      <c r="F1929" s="89">
        <v>278691</v>
      </c>
      <c r="G1929" s="89">
        <v>1091356</v>
      </c>
      <c r="H1929" s="89">
        <v>0</v>
      </c>
    </row>
    <row r="1930" spans="1:8">
      <c r="A1930" s="89" t="s">
        <v>4209</v>
      </c>
      <c r="B1930" s="89">
        <v>500</v>
      </c>
      <c r="C1930" s="89" t="s">
        <v>564</v>
      </c>
      <c r="D1930" s="89" t="s">
        <v>18232</v>
      </c>
      <c r="E1930" s="89" t="s">
        <v>19659</v>
      </c>
      <c r="F1930" s="89">
        <v>577150</v>
      </c>
      <c r="G1930" s="89">
        <v>1091356</v>
      </c>
      <c r="H1930" s="89">
        <v>0</v>
      </c>
    </row>
    <row r="1931" spans="1:8">
      <c r="A1931" s="89" t="s">
        <v>10414</v>
      </c>
      <c r="B1931" s="89">
        <v>500</v>
      </c>
      <c r="C1931" s="89" t="s">
        <v>564</v>
      </c>
      <c r="D1931" s="89" t="s">
        <v>7963</v>
      </c>
      <c r="E1931" s="89" t="s">
        <v>19660</v>
      </c>
      <c r="F1931" s="93" t="s">
        <v>369</v>
      </c>
      <c r="G1931" s="93" t="s">
        <v>369</v>
      </c>
      <c r="H1931" s="93" t="s">
        <v>369</v>
      </c>
    </row>
    <row r="1932" spans="1:8">
      <c r="A1932" s="89" t="s">
        <v>10416</v>
      </c>
      <c r="B1932" s="89">
        <v>500</v>
      </c>
      <c r="C1932" s="89" t="s">
        <v>361</v>
      </c>
      <c r="D1932" s="89" t="s">
        <v>7963</v>
      </c>
      <c r="E1932" s="89" t="s">
        <v>19660</v>
      </c>
      <c r="F1932" s="93" t="s">
        <v>369</v>
      </c>
      <c r="G1932" s="93" t="s">
        <v>369</v>
      </c>
      <c r="H1932" s="93" t="s">
        <v>369</v>
      </c>
    </row>
    <row r="1933" spans="1:8">
      <c r="A1933" s="89" t="s">
        <v>10417</v>
      </c>
      <c r="B1933" s="89">
        <v>500</v>
      </c>
      <c r="C1933" s="89" t="s">
        <v>564</v>
      </c>
      <c r="D1933" s="89" t="s">
        <v>7963</v>
      </c>
      <c r="E1933" s="89" t="s">
        <v>19661</v>
      </c>
      <c r="F1933" s="93" t="s">
        <v>369</v>
      </c>
      <c r="G1933" s="93" t="s">
        <v>369</v>
      </c>
      <c r="H1933" s="93" t="s">
        <v>369</v>
      </c>
    </row>
    <row r="1934" spans="1:8">
      <c r="A1934" s="89" t="s">
        <v>10419</v>
      </c>
      <c r="B1934" s="89">
        <v>500</v>
      </c>
      <c r="C1934" s="89" t="s">
        <v>564</v>
      </c>
      <c r="D1934" s="89" t="s">
        <v>7963</v>
      </c>
      <c r="E1934" s="89" t="s">
        <v>19662</v>
      </c>
      <c r="F1934" s="93" t="s">
        <v>369</v>
      </c>
      <c r="G1934" s="93" t="s">
        <v>369</v>
      </c>
      <c r="H1934" s="93" t="s">
        <v>369</v>
      </c>
    </row>
    <row r="1935" spans="1:8">
      <c r="A1935" s="89" t="s">
        <v>2469</v>
      </c>
      <c r="B1935" s="89">
        <v>500</v>
      </c>
      <c r="C1935" s="89" t="s">
        <v>564</v>
      </c>
      <c r="D1935" s="89" t="s">
        <v>18232</v>
      </c>
      <c r="E1935" s="89" t="s">
        <v>19663</v>
      </c>
      <c r="F1935" s="89">
        <v>1106070</v>
      </c>
      <c r="G1935" s="89">
        <v>80996</v>
      </c>
      <c r="H1935" s="89">
        <v>0</v>
      </c>
    </row>
    <row r="1936" spans="1:8">
      <c r="A1936" s="89" t="s">
        <v>19664</v>
      </c>
      <c r="B1936" s="89">
        <v>300</v>
      </c>
      <c r="C1936" s="89" t="s">
        <v>564</v>
      </c>
      <c r="D1936" s="89" t="s">
        <v>7963</v>
      </c>
      <c r="E1936" s="89" t="s">
        <v>19665</v>
      </c>
      <c r="F1936" s="93" t="s">
        <v>369</v>
      </c>
      <c r="G1936" s="93" t="s">
        <v>369</v>
      </c>
      <c r="H1936" s="93" t="s">
        <v>369</v>
      </c>
    </row>
    <row r="1937" spans="1:8">
      <c r="A1937" s="89" t="s">
        <v>2467</v>
      </c>
      <c r="B1937" s="89">
        <v>500</v>
      </c>
      <c r="C1937" s="89" t="s">
        <v>361</v>
      </c>
      <c r="D1937" s="89" t="s">
        <v>18232</v>
      </c>
      <c r="E1937" s="89" t="s">
        <v>19666</v>
      </c>
      <c r="F1937" s="93" t="s">
        <v>369</v>
      </c>
      <c r="G1937" s="93" t="s">
        <v>369</v>
      </c>
      <c r="H1937" s="93" t="s">
        <v>369</v>
      </c>
    </row>
    <row r="1938" spans="1:8">
      <c r="A1938" s="89" t="s">
        <v>10422</v>
      </c>
      <c r="B1938" s="89">
        <v>500</v>
      </c>
      <c r="C1938" s="89" t="s">
        <v>361</v>
      </c>
      <c r="D1938" s="89" t="s">
        <v>7963</v>
      </c>
      <c r="E1938" s="89" t="s">
        <v>19666</v>
      </c>
      <c r="F1938" s="93" t="s">
        <v>369</v>
      </c>
      <c r="G1938" s="93" t="s">
        <v>369</v>
      </c>
      <c r="H1938" s="93" t="s">
        <v>369</v>
      </c>
    </row>
    <row r="1939" spans="1:8">
      <c r="A1939" s="89" t="s">
        <v>4207</v>
      </c>
      <c r="B1939" s="89">
        <v>1000</v>
      </c>
      <c r="C1939" s="89" t="s">
        <v>564</v>
      </c>
      <c r="D1939" s="89" t="s">
        <v>18232</v>
      </c>
      <c r="E1939" s="89" t="s">
        <v>19667</v>
      </c>
      <c r="F1939" s="89">
        <v>1089821</v>
      </c>
      <c r="G1939" s="89">
        <v>815282</v>
      </c>
      <c r="H1939" s="89">
        <v>0</v>
      </c>
    </row>
    <row r="1940" spans="1:8">
      <c r="A1940" s="89" t="s">
        <v>10424</v>
      </c>
      <c r="B1940" s="89">
        <v>1000</v>
      </c>
      <c r="C1940" s="89" t="s">
        <v>361</v>
      </c>
      <c r="D1940" s="89" t="s">
        <v>7963</v>
      </c>
      <c r="E1940" s="89" t="s">
        <v>19668</v>
      </c>
      <c r="F1940" s="93" t="s">
        <v>369</v>
      </c>
      <c r="G1940" s="93" t="s">
        <v>369</v>
      </c>
      <c r="H1940" s="93" t="s">
        <v>369</v>
      </c>
    </row>
    <row r="1941" spans="1:8">
      <c r="A1941" s="89" t="s">
        <v>10425</v>
      </c>
      <c r="B1941" s="89">
        <v>1000</v>
      </c>
      <c r="C1941" s="89" t="s">
        <v>361</v>
      </c>
      <c r="D1941" s="89" t="s">
        <v>7963</v>
      </c>
      <c r="E1941" s="89" t="s">
        <v>19669</v>
      </c>
      <c r="F1941" s="93" t="s">
        <v>369</v>
      </c>
      <c r="G1941" s="93" t="s">
        <v>369</v>
      </c>
      <c r="H1941" s="93" t="s">
        <v>369</v>
      </c>
    </row>
    <row r="1942" spans="1:8">
      <c r="A1942" s="89" t="s">
        <v>2461</v>
      </c>
      <c r="B1942" s="89">
        <v>1000</v>
      </c>
      <c r="C1942" s="89" t="s">
        <v>361</v>
      </c>
      <c r="D1942" s="89" t="s">
        <v>18232</v>
      </c>
      <c r="E1942" s="89" t="s">
        <v>19670</v>
      </c>
      <c r="F1942" s="93" t="s">
        <v>369</v>
      </c>
      <c r="G1942" s="93" t="s">
        <v>369</v>
      </c>
      <c r="H1942" s="93" t="s">
        <v>369</v>
      </c>
    </row>
    <row r="1943" spans="1:8">
      <c r="A1943" s="89" t="s">
        <v>19671</v>
      </c>
      <c r="B1943" s="89">
        <v>300</v>
      </c>
      <c r="C1943" s="89" t="s">
        <v>564</v>
      </c>
      <c r="D1943" s="89" t="s">
        <v>7963</v>
      </c>
      <c r="E1943" s="89" t="s">
        <v>19672</v>
      </c>
      <c r="F1943" s="93" t="s">
        <v>369</v>
      </c>
      <c r="G1943" s="93" t="s">
        <v>369</v>
      </c>
      <c r="H1943" s="93" t="s">
        <v>369</v>
      </c>
    </row>
    <row r="1944" spans="1:8">
      <c r="A1944" s="89" t="s">
        <v>19673</v>
      </c>
      <c r="B1944" s="89">
        <v>300</v>
      </c>
      <c r="C1944" s="89" t="s">
        <v>564</v>
      </c>
      <c r="D1944" s="89" t="s">
        <v>7963</v>
      </c>
      <c r="E1944" s="89" t="s">
        <v>19672</v>
      </c>
      <c r="F1944" s="93" t="s">
        <v>369</v>
      </c>
      <c r="G1944" s="93" t="s">
        <v>369</v>
      </c>
      <c r="H1944" s="93" t="s">
        <v>369</v>
      </c>
    </row>
    <row r="1945" spans="1:8">
      <c r="A1945" s="89" t="s">
        <v>19674</v>
      </c>
      <c r="B1945" s="89">
        <v>300</v>
      </c>
      <c r="C1945" s="89" t="s">
        <v>361</v>
      </c>
      <c r="D1945" s="89" t="s">
        <v>7963</v>
      </c>
      <c r="E1945" s="89" t="s">
        <v>19675</v>
      </c>
      <c r="F1945" s="93" t="s">
        <v>369</v>
      </c>
      <c r="G1945" s="93" t="s">
        <v>369</v>
      </c>
      <c r="H1945" s="93" t="s">
        <v>369</v>
      </c>
    </row>
    <row r="1946" spans="1:8">
      <c r="A1946" s="89" t="s">
        <v>10426</v>
      </c>
      <c r="B1946" s="89">
        <v>1000</v>
      </c>
      <c r="C1946" s="89" t="s">
        <v>564</v>
      </c>
      <c r="D1946" s="89" t="s">
        <v>7963</v>
      </c>
      <c r="E1946" s="89" t="s">
        <v>19676</v>
      </c>
      <c r="F1946" s="93" t="s">
        <v>369</v>
      </c>
      <c r="G1946" s="93" t="s">
        <v>369</v>
      </c>
      <c r="H1946" s="93" t="s">
        <v>369</v>
      </c>
    </row>
    <row r="1947" spans="1:8">
      <c r="A1947" s="89" t="s">
        <v>2459</v>
      </c>
      <c r="B1947" s="89">
        <v>1000</v>
      </c>
      <c r="C1947" s="89" t="s">
        <v>564</v>
      </c>
      <c r="D1947" s="89" t="s">
        <v>18232</v>
      </c>
      <c r="E1947" s="89" t="s">
        <v>19676</v>
      </c>
      <c r="F1947" s="89">
        <v>349749</v>
      </c>
      <c r="G1947" s="89">
        <v>1096497</v>
      </c>
      <c r="H1947" s="89">
        <v>0</v>
      </c>
    </row>
    <row r="1948" spans="1:8">
      <c r="A1948" s="89" t="s">
        <v>10429</v>
      </c>
      <c r="B1948" s="89">
        <v>2000</v>
      </c>
      <c r="C1948" s="89" t="s">
        <v>564</v>
      </c>
      <c r="D1948" s="89" t="s">
        <v>7963</v>
      </c>
      <c r="E1948" s="89" t="s">
        <v>19677</v>
      </c>
      <c r="F1948" s="93" t="s">
        <v>369</v>
      </c>
      <c r="G1948" s="93" t="s">
        <v>369</v>
      </c>
      <c r="H1948" s="93" t="s">
        <v>369</v>
      </c>
    </row>
    <row r="1949" spans="1:8">
      <c r="A1949" s="89" t="s">
        <v>10431</v>
      </c>
      <c r="B1949" s="89">
        <v>2000</v>
      </c>
      <c r="C1949" s="89" t="s">
        <v>361</v>
      </c>
      <c r="D1949" s="89" t="s">
        <v>7963</v>
      </c>
      <c r="E1949" s="89" t="s">
        <v>19678</v>
      </c>
      <c r="F1949" s="93" t="s">
        <v>369</v>
      </c>
      <c r="G1949" s="93" t="s">
        <v>369</v>
      </c>
      <c r="H1949" s="93" t="s">
        <v>369</v>
      </c>
    </row>
    <row r="1950" spans="1:8">
      <c r="A1950" s="89" t="s">
        <v>10432</v>
      </c>
      <c r="B1950" s="89">
        <v>100</v>
      </c>
      <c r="C1950" s="89" t="s">
        <v>564</v>
      </c>
      <c r="D1950" s="89" t="s">
        <v>7963</v>
      </c>
      <c r="E1950" s="89" t="s">
        <v>19679</v>
      </c>
      <c r="F1950" s="93" t="s">
        <v>369</v>
      </c>
      <c r="G1950" s="93" t="s">
        <v>369</v>
      </c>
      <c r="H1950" s="93" t="s">
        <v>369</v>
      </c>
    </row>
    <row r="1951" spans="1:8">
      <c r="A1951" s="89" t="s">
        <v>10434</v>
      </c>
      <c r="B1951" s="89">
        <v>100</v>
      </c>
      <c r="C1951" s="89" t="s">
        <v>564</v>
      </c>
      <c r="D1951" s="89" t="s">
        <v>7963</v>
      </c>
      <c r="E1951" s="89" t="s">
        <v>19680</v>
      </c>
      <c r="F1951" s="93" t="s">
        <v>369</v>
      </c>
      <c r="G1951" s="93" t="s">
        <v>369</v>
      </c>
      <c r="H1951" s="93" t="s">
        <v>369</v>
      </c>
    </row>
    <row r="1952" spans="1:8">
      <c r="A1952" s="89" t="s">
        <v>10436</v>
      </c>
      <c r="B1952" s="89">
        <v>3000</v>
      </c>
      <c r="C1952" s="89" t="s">
        <v>564</v>
      </c>
      <c r="D1952" s="89" t="s">
        <v>7963</v>
      </c>
      <c r="E1952" s="89" t="s">
        <v>19681</v>
      </c>
      <c r="F1952" s="93" t="s">
        <v>369</v>
      </c>
      <c r="G1952" s="93" t="s">
        <v>369</v>
      </c>
      <c r="H1952" s="93" t="s">
        <v>369</v>
      </c>
    </row>
    <row r="1953" spans="1:8">
      <c r="A1953" s="89" t="s">
        <v>10438</v>
      </c>
      <c r="B1953" s="89">
        <v>3000</v>
      </c>
      <c r="C1953" s="89" t="s">
        <v>564</v>
      </c>
      <c r="D1953" s="89" t="s">
        <v>7963</v>
      </c>
      <c r="E1953" s="89" t="s">
        <v>19682</v>
      </c>
      <c r="F1953" s="93" t="s">
        <v>369</v>
      </c>
      <c r="G1953" s="93" t="s">
        <v>369</v>
      </c>
      <c r="H1953" s="93" t="s">
        <v>369</v>
      </c>
    </row>
    <row r="1954" spans="1:8">
      <c r="A1954" s="89" t="s">
        <v>10440</v>
      </c>
      <c r="B1954" s="89">
        <v>3000</v>
      </c>
      <c r="C1954" s="89" t="s">
        <v>361</v>
      </c>
      <c r="D1954" s="89" t="s">
        <v>7963</v>
      </c>
      <c r="E1954" s="89" t="s">
        <v>19683</v>
      </c>
      <c r="F1954" s="93" t="s">
        <v>369</v>
      </c>
      <c r="G1954" s="93" t="s">
        <v>369</v>
      </c>
      <c r="H1954" s="93" t="s">
        <v>369</v>
      </c>
    </row>
    <row r="1955" spans="1:8">
      <c r="A1955" s="89" t="s">
        <v>10441</v>
      </c>
      <c r="B1955" s="89">
        <v>3000</v>
      </c>
      <c r="C1955" s="89" t="s">
        <v>361</v>
      </c>
      <c r="D1955" s="89" t="s">
        <v>7963</v>
      </c>
      <c r="E1955" s="89" t="s">
        <v>19683</v>
      </c>
      <c r="F1955" s="93" t="s">
        <v>369</v>
      </c>
      <c r="G1955" s="93" t="s">
        <v>369</v>
      </c>
      <c r="H1955" s="93" t="s">
        <v>369</v>
      </c>
    </row>
    <row r="1956" spans="1:8">
      <c r="A1956" s="89" t="s">
        <v>2455</v>
      </c>
      <c r="B1956" s="89">
        <v>500</v>
      </c>
      <c r="C1956" s="89" t="s">
        <v>564</v>
      </c>
      <c r="D1956" s="89" t="s">
        <v>18232</v>
      </c>
      <c r="E1956" s="89" t="s">
        <v>19684</v>
      </c>
      <c r="F1956" s="89">
        <v>231060</v>
      </c>
      <c r="G1956" s="89">
        <v>296783</v>
      </c>
      <c r="H1956" s="89">
        <v>0</v>
      </c>
    </row>
    <row r="1957" spans="1:8">
      <c r="A1957" s="89" t="s">
        <v>10443</v>
      </c>
      <c r="B1957" s="89">
        <v>500</v>
      </c>
      <c r="C1957" s="89" t="s">
        <v>564</v>
      </c>
      <c r="D1957" s="89" t="s">
        <v>7963</v>
      </c>
      <c r="E1957" s="89" t="s">
        <v>19684</v>
      </c>
      <c r="F1957" s="93" t="s">
        <v>369</v>
      </c>
      <c r="G1957" s="93" t="s">
        <v>369</v>
      </c>
      <c r="H1957" s="93" t="s">
        <v>369</v>
      </c>
    </row>
    <row r="1958" spans="1:8">
      <c r="A1958" s="89" t="s">
        <v>10445</v>
      </c>
      <c r="B1958" s="89">
        <v>500</v>
      </c>
      <c r="C1958" s="89" t="s">
        <v>564</v>
      </c>
      <c r="D1958" s="89" t="s">
        <v>7963</v>
      </c>
      <c r="E1958" s="89" t="s">
        <v>19684</v>
      </c>
      <c r="F1958" s="93" t="s">
        <v>369</v>
      </c>
      <c r="G1958" s="93" t="s">
        <v>369</v>
      </c>
      <c r="H1958" s="93" t="s">
        <v>369</v>
      </c>
    </row>
    <row r="1959" spans="1:8">
      <c r="A1959" s="89" t="s">
        <v>10447</v>
      </c>
      <c r="B1959" s="89">
        <v>500</v>
      </c>
      <c r="C1959" s="89" t="s">
        <v>564</v>
      </c>
      <c r="D1959" s="89" t="s">
        <v>7963</v>
      </c>
      <c r="E1959" s="89" t="s">
        <v>19684</v>
      </c>
      <c r="F1959" s="93" t="s">
        <v>369</v>
      </c>
      <c r="G1959" s="93" t="s">
        <v>369</v>
      </c>
      <c r="H1959" s="93" t="s">
        <v>369</v>
      </c>
    </row>
    <row r="1960" spans="1:8">
      <c r="A1960" s="89" t="s">
        <v>10449</v>
      </c>
      <c r="B1960" s="89">
        <v>1000</v>
      </c>
      <c r="C1960" s="89" t="s">
        <v>361</v>
      </c>
      <c r="D1960" s="89" t="s">
        <v>7963</v>
      </c>
      <c r="E1960" s="89" t="s">
        <v>19685</v>
      </c>
      <c r="F1960" s="93" t="s">
        <v>369</v>
      </c>
      <c r="G1960" s="93" t="s">
        <v>369</v>
      </c>
      <c r="H1960" s="93" t="s">
        <v>369</v>
      </c>
    </row>
    <row r="1961" spans="1:8">
      <c r="A1961" s="89" t="s">
        <v>2453</v>
      </c>
      <c r="B1961" s="89">
        <v>1000</v>
      </c>
      <c r="C1961" s="89" t="s">
        <v>361</v>
      </c>
      <c r="D1961" s="89" t="s">
        <v>18232</v>
      </c>
      <c r="E1961" s="89" t="s">
        <v>19686</v>
      </c>
      <c r="F1961" s="93" t="s">
        <v>369</v>
      </c>
      <c r="G1961" s="93" t="s">
        <v>369</v>
      </c>
      <c r="H1961" s="93" t="s">
        <v>369</v>
      </c>
    </row>
    <row r="1962" spans="1:8">
      <c r="A1962" s="89" t="s">
        <v>10450</v>
      </c>
      <c r="B1962" s="89">
        <v>2000</v>
      </c>
      <c r="C1962" s="89" t="s">
        <v>361</v>
      </c>
      <c r="D1962" s="89" t="s">
        <v>7963</v>
      </c>
      <c r="E1962" s="89" t="s">
        <v>19687</v>
      </c>
      <c r="F1962" s="93" t="s">
        <v>369</v>
      </c>
      <c r="G1962" s="93" t="s">
        <v>369</v>
      </c>
      <c r="H1962" s="93" t="s">
        <v>369</v>
      </c>
    </row>
    <row r="1963" spans="1:8">
      <c r="A1963" s="89" t="s">
        <v>10451</v>
      </c>
      <c r="B1963" s="89">
        <v>2000</v>
      </c>
      <c r="C1963" s="89" t="s">
        <v>361</v>
      </c>
      <c r="D1963" s="89" t="s">
        <v>7963</v>
      </c>
      <c r="E1963" s="89" t="s">
        <v>19687</v>
      </c>
      <c r="F1963" s="93" t="s">
        <v>369</v>
      </c>
      <c r="G1963" s="93" t="s">
        <v>369</v>
      </c>
      <c r="H1963" s="93" t="s">
        <v>369</v>
      </c>
    </row>
    <row r="1964" spans="1:8">
      <c r="A1964" s="89" t="s">
        <v>6314</v>
      </c>
      <c r="B1964" s="89">
        <v>500</v>
      </c>
      <c r="C1964" s="89" t="s">
        <v>564</v>
      </c>
      <c r="D1964" s="89" t="s">
        <v>5606</v>
      </c>
      <c r="E1964" s="89" t="s">
        <v>19688</v>
      </c>
      <c r="F1964" s="89">
        <v>1106070</v>
      </c>
      <c r="G1964" s="89">
        <v>80996</v>
      </c>
      <c r="H1964" s="89" t="s">
        <v>6130</v>
      </c>
    </row>
    <row r="1965" spans="1:8">
      <c r="A1965" s="89" t="s">
        <v>10453</v>
      </c>
      <c r="B1965" s="89">
        <v>500</v>
      </c>
      <c r="C1965" s="89" t="s">
        <v>564</v>
      </c>
      <c r="D1965" s="89" t="s">
        <v>7963</v>
      </c>
      <c r="E1965" s="89" t="s">
        <v>19688</v>
      </c>
      <c r="F1965" s="93" t="s">
        <v>369</v>
      </c>
      <c r="G1965" s="93" t="s">
        <v>369</v>
      </c>
      <c r="H1965" s="93" t="s">
        <v>369</v>
      </c>
    </row>
    <row r="1966" spans="1:8">
      <c r="A1966" s="89" t="s">
        <v>2451</v>
      </c>
      <c r="B1966" s="89">
        <v>300</v>
      </c>
      <c r="C1966" s="89" t="s">
        <v>564</v>
      </c>
      <c r="D1966" s="89" t="s">
        <v>18232</v>
      </c>
      <c r="E1966" s="89" t="s">
        <v>19689</v>
      </c>
      <c r="F1966" s="89">
        <v>753554</v>
      </c>
      <c r="G1966" s="89">
        <v>1091356</v>
      </c>
      <c r="H1966" s="89">
        <v>0</v>
      </c>
    </row>
    <row r="1967" spans="1:8">
      <c r="A1967" s="89" t="s">
        <v>2449</v>
      </c>
      <c r="B1967" s="89">
        <v>1000</v>
      </c>
      <c r="C1967" s="89" t="s">
        <v>361</v>
      </c>
      <c r="D1967" s="89" t="s">
        <v>18232</v>
      </c>
      <c r="E1967" s="89" t="s">
        <v>19690</v>
      </c>
      <c r="F1967" s="93" t="s">
        <v>369</v>
      </c>
      <c r="G1967" s="93" t="s">
        <v>369</v>
      </c>
      <c r="H1967" s="93" t="s">
        <v>369</v>
      </c>
    </row>
    <row r="1968" spans="1:8">
      <c r="A1968" s="89" t="s">
        <v>2447</v>
      </c>
      <c r="B1968" s="89">
        <v>1000</v>
      </c>
      <c r="C1968" s="89" t="s">
        <v>361</v>
      </c>
      <c r="D1968" s="89" t="s">
        <v>18232</v>
      </c>
      <c r="E1968" s="89" t="s">
        <v>19691</v>
      </c>
      <c r="F1968" s="93" t="s">
        <v>369</v>
      </c>
      <c r="G1968" s="93" t="s">
        <v>369</v>
      </c>
      <c r="H1968" s="93" t="s">
        <v>369</v>
      </c>
    </row>
    <row r="1969" spans="1:8">
      <c r="A1969" s="89" t="s">
        <v>2445</v>
      </c>
      <c r="B1969" s="89">
        <v>1000</v>
      </c>
      <c r="C1969" s="89" t="s">
        <v>361</v>
      </c>
      <c r="D1969" s="89" t="s">
        <v>18232</v>
      </c>
      <c r="E1969" s="89" t="s">
        <v>19692</v>
      </c>
      <c r="F1969" s="93" t="s">
        <v>369</v>
      </c>
      <c r="G1969" s="93" t="s">
        <v>369</v>
      </c>
      <c r="H1969" s="93" t="s">
        <v>369</v>
      </c>
    </row>
    <row r="1970" spans="1:8">
      <c r="A1970" s="89" t="s">
        <v>10456</v>
      </c>
      <c r="B1970" s="89">
        <v>1000</v>
      </c>
      <c r="C1970" s="89" t="s">
        <v>361</v>
      </c>
      <c r="D1970" s="89" t="s">
        <v>7963</v>
      </c>
      <c r="E1970" s="89" t="s">
        <v>19692</v>
      </c>
      <c r="F1970" s="93" t="s">
        <v>369</v>
      </c>
      <c r="G1970" s="93" t="s">
        <v>369</v>
      </c>
      <c r="H1970" s="93" t="s">
        <v>369</v>
      </c>
    </row>
    <row r="1971" spans="1:8">
      <c r="A1971" s="99" t="s">
        <v>10457</v>
      </c>
      <c r="B1971" s="89">
        <v>2000</v>
      </c>
      <c r="C1971" s="89" t="s">
        <v>361</v>
      </c>
      <c r="D1971" s="89" t="s">
        <v>7963</v>
      </c>
      <c r="E1971" s="89" t="s">
        <v>19693</v>
      </c>
      <c r="F1971" s="93" t="s">
        <v>369</v>
      </c>
      <c r="G1971" s="93" t="s">
        <v>369</v>
      </c>
      <c r="H1971" s="93" t="s">
        <v>369</v>
      </c>
    </row>
    <row r="1972" spans="1:8">
      <c r="A1972" s="89" t="s">
        <v>10458</v>
      </c>
      <c r="B1972" s="89">
        <v>2000</v>
      </c>
      <c r="C1972" s="89" t="s">
        <v>564</v>
      </c>
      <c r="D1972" s="89" t="s">
        <v>7963</v>
      </c>
      <c r="E1972" s="89" t="s">
        <v>19693</v>
      </c>
      <c r="F1972" s="93" t="s">
        <v>369</v>
      </c>
      <c r="G1972" s="93" t="s">
        <v>369</v>
      </c>
      <c r="H1972" s="93" t="s">
        <v>369</v>
      </c>
    </row>
    <row r="1973" spans="1:8">
      <c r="A1973" s="89" t="s">
        <v>2442</v>
      </c>
      <c r="B1973" s="89">
        <v>2000</v>
      </c>
      <c r="C1973" s="89" t="s">
        <v>564</v>
      </c>
      <c r="D1973" s="89" t="s">
        <v>18232</v>
      </c>
      <c r="E1973" s="89" t="s">
        <v>19694</v>
      </c>
      <c r="F1973" s="89">
        <v>937821</v>
      </c>
      <c r="G1973" s="89">
        <v>1091356</v>
      </c>
      <c r="H1973" s="89">
        <v>0</v>
      </c>
    </row>
    <row r="1974" spans="1:8">
      <c r="A1974" s="89" t="s">
        <v>10461</v>
      </c>
      <c r="B1974" s="89">
        <v>1000</v>
      </c>
      <c r="C1974" s="89" t="s">
        <v>564</v>
      </c>
      <c r="D1974" s="89" t="s">
        <v>7963</v>
      </c>
      <c r="E1974" s="89" t="s">
        <v>19695</v>
      </c>
      <c r="F1974" s="93" t="s">
        <v>369</v>
      </c>
      <c r="G1974" s="93" t="s">
        <v>369</v>
      </c>
      <c r="H1974" s="93" t="s">
        <v>369</v>
      </c>
    </row>
    <row r="1975" spans="1:8">
      <c r="A1975" s="89" t="s">
        <v>2439</v>
      </c>
      <c r="B1975" s="89">
        <v>1000</v>
      </c>
      <c r="C1975" s="89" t="s">
        <v>361</v>
      </c>
      <c r="D1975" s="89" t="s">
        <v>18232</v>
      </c>
      <c r="E1975" s="89" t="s">
        <v>19695</v>
      </c>
      <c r="F1975" s="93" t="s">
        <v>369</v>
      </c>
      <c r="G1975" s="93" t="s">
        <v>369</v>
      </c>
      <c r="H1975" s="93" t="s">
        <v>369</v>
      </c>
    </row>
    <row r="1976" spans="1:8">
      <c r="A1976" s="89" t="s">
        <v>2437</v>
      </c>
      <c r="B1976" s="89">
        <v>500</v>
      </c>
      <c r="C1976" s="89" t="s">
        <v>361</v>
      </c>
      <c r="D1976" s="89" t="s">
        <v>18232</v>
      </c>
      <c r="E1976" s="89" t="s">
        <v>19696</v>
      </c>
      <c r="F1976" s="93" t="s">
        <v>369</v>
      </c>
      <c r="G1976" s="93" t="s">
        <v>369</v>
      </c>
      <c r="H1976" s="93" t="s">
        <v>369</v>
      </c>
    </row>
    <row r="1977" spans="1:8">
      <c r="A1977" s="89" t="s">
        <v>10463</v>
      </c>
      <c r="B1977" s="89">
        <v>500</v>
      </c>
      <c r="C1977" s="89" t="s">
        <v>361</v>
      </c>
      <c r="D1977" s="89" t="s">
        <v>7963</v>
      </c>
      <c r="E1977" s="89" t="s">
        <v>19696</v>
      </c>
      <c r="F1977" s="93" t="s">
        <v>369</v>
      </c>
      <c r="G1977" s="93" t="s">
        <v>369</v>
      </c>
      <c r="H1977" s="93" t="s">
        <v>369</v>
      </c>
    </row>
    <row r="1978" spans="1:8">
      <c r="A1978" s="89" t="s">
        <v>10464</v>
      </c>
      <c r="B1978" s="89">
        <v>2000</v>
      </c>
      <c r="C1978" s="89" t="s">
        <v>564</v>
      </c>
      <c r="D1978" s="89" t="s">
        <v>7963</v>
      </c>
      <c r="E1978" s="89" t="s">
        <v>19697</v>
      </c>
      <c r="F1978" s="93" t="s">
        <v>369</v>
      </c>
      <c r="G1978" s="93" t="s">
        <v>369</v>
      </c>
      <c r="H1978" s="93" t="s">
        <v>369</v>
      </c>
    </row>
    <row r="1979" spans="1:8">
      <c r="A1979" s="89" t="s">
        <v>10466</v>
      </c>
      <c r="B1979" s="89">
        <v>2000</v>
      </c>
      <c r="C1979" s="89" t="s">
        <v>564</v>
      </c>
      <c r="D1979" s="89" t="s">
        <v>7963</v>
      </c>
      <c r="E1979" s="89" t="s">
        <v>19697</v>
      </c>
      <c r="F1979" s="93" t="s">
        <v>369</v>
      </c>
      <c r="G1979" s="93" t="s">
        <v>369</v>
      </c>
      <c r="H1979" s="93" t="s">
        <v>369</v>
      </c>
    </row>
    <row r="1980" spans="1:8">
      <c r="A1980" s="89" t="s">
        <v>10468</v>
      </c>
      <c r="B1980" s="89">
        <v>1500</v>
      </c>
      <c r="C1980" s="89" t="s">
        <v>564</v>
      </c>
      <c r="D1980" s="89" t="s">
        <v>7963</v>
      </c>
      <c r="E1980" s="89" t="s">
        <v>19698</v>
      </c>
      <c r="F1980" s="93" t="s">
        <v>369</v>
      </c>
      <c r="G1980" s="93" t="s">
        <v>369</v>
      </c>
      <c r="H1980" s="93" t="s">
        <v>369</v>
      </c>
    </row>
    <row r="1981" spans="1:8">
      <c r="A1981" s="89" t="s">
        <v>2435</v>
      </c>
      <c r="B1981" s="89">
        <v>500</v>
      </c>
      <c r="C1981" s="89" t="s">
        <v>361</v>
      </c>
      <c r="D1981" s="89" t="s">
        <v>18232</v>
      </c>
      <c r="E1981" s="89" t="s">
        <v>19699</v>
      </c>
      <c r="F1981" s="93" t="s">
        <v>369</v>
      </c>
      <c r="G1981" s="93" t="s">
        <v>369</v>
      </c>
      <c r="H1981" s="93" t="s">
        <v>369</v>
      </c>
    </row>
    <row r="1982" spans="1:8">
      <c r="A1982" s="89" t="s">
        <v>2432</v>
      </c>
      <c r="B1982" s="89">
        <v>500</v>
      </c>
      <c r="C1982" s="89" t="s">
        <v>564</v>
      </c>
      <c r="D1982" s="89" t="s">
        <v>18232</v>
      </c>
      <c r="E1982" s="89" t="s">
        <v>19700</v>
      </c>
      <c r="F1982" s="89">
        <v>825186</v>
      </c>
      <c r="G1982" s="89">
        <v>609229</v>
      </c>
      <c r="H1982" s="89">
        <v>0</v>
      </c>
    </row>
    <row r="1983" spans="1:8">
      <c r="A1983" s="89" t="s">
        <v>10471</v>
      </c>
      <c r="B1983" s="89">
        <v>500</v>
      </c>
      <c r="C1983" s="89" t="s">
        <v>564</v>
      </c>
      <c r="D1983" s="89" t="s">
        <v>7963</v>
      </c>
      <c r="E1983" s="89" t="s">
        <v>19700</v>
      </c>
      <c r="F1983" s="93" t="s">
        <v>369</v>
      </c>
      <c r="G1983" s="93" t="s">
        <v>369</v>
      </c>
      <c r="H1983" s="93" t="s">
        <v>369</v>
      </c>
    </row>
    <row r="1984" spans="1:8">
      <c r="A1984" s="89" t="s">
        <v>10473</v>
      </c>
      <c r="B1984" s="89">
        <v>1000</v>
      </c>
      <c r="C1984" s="89" t="s">
        <v>361</v>
      </c>
      <c r="D1984" s="89" t="s">
        <v>7963</v>
      </c>
      <c r="E1984" s="89" t="s">
        <v>19701</v>
      </c>
      <c r="F1984" s="93" t="s">
        <v>369</v>
      </c>
      <c r="G1984" s="93" t="s">
        <v>369</v>
      </c>
      <c r="H1984" s="93" t="s">
        <v>369</v>
      </c>
    </row>
    <row r="1985" spans="1:8">
      <c r="A1985" s="89" t="s">
        <v>10474</v>
      </c>
      <c r="B1985" s="89">
        <v>1000</v>
      </c>
      <c r="C1985" s="89" t="s">
        <v>361</v>
      </c>
      <c r="D1985" s="89" t="s">
        <v>7963</v>
      </c>
      <c r="E1985" s="89" t="s">
        <v>19701</v>
      </c>
      <c r="F1985" s="93" t="s">
        <v>369</v>
      </c>
      <c r="G1985" s="93" t="s">
        <v>369</v>
      </c>
      <c r="H1985" s="93" t="s">
        <v>369</v>
      </c>
    </row>
    <row r="1986" spans="1:8">
      <c r="A1986" s="89" t="s">
        <v>2430</v>
      </c>
      <c r="B1986" s="89">
        <v>1000</v>
      </c>
      <c r="C1986" s="89" t="s">
        <v>361</v>
      </c>
      <c r="D1986" s="89" t="s">
        <v>18232</v>
      </c>
      <c r="E1986" s="89" t="s">
        <v>19701</v>
      </c>
      <c r="F1986" s="93" t="s">
        <v>369</v>
      </c>
      <c r="G1986" s="93" t="s">
        <v>369</v>
      </c>
      <c r="H1986" s="93" t="s">
        <v>369</v>
      </c>
    </row>
    <row r="1987" spans="1:8">
      <c r="A1987" s="89" t="s">
        <v>2428</v>
      </c>
      <c r="B1987" s="89">
        <v>1000</v>
      </c>
      <c r="C1987" s="89" t="s">
        <v>564</v>
      </c>
      <c r="D1987" s="89" t="s">
        <v>18232</v>
      </c>
      <c r="E1987" s="89" t="s">
        <v>19702</v>
      </c>
      <c r="F1987" s="89">
        <v>798</v>
      </c>
      <c r="G1987" s="89">
        <v>109843</v>
      </c>
      <c r="H1987" s="89">
        <v>0</v>
      </c>
    </row>
    <row r="1988" spans="1:8">
      <c r="A1988" s="89" t="s">
        <v>2426</v>
      </c>
      <c r="B1988" s="89">
        <v>1000</v>
      </c>
      <c r="C1988" s="89" t="s">
        <v>564</v>
      </c>
      <c r="D1988" s="89" t="s">
        <v>18232</v>
      </c>
      <c r="E1988" s="89" t="s">
        <v>19702</v>
      </c>
      <c r="F1988" s="89">
        <v>798</v>
      </c>
      <c r="G1988" s="89">
        <v>736628</v>
      </c>
      <c r="H1988" s="89">
        <v>0</v>
      </c>
    </row>
    <row r="1989" spans="1:8">
      <c r="A1989" s="89" t="s">
        <v>2424</v>
      </c>
      <c r="B1989" s="89">
        <v>100</v>
      </c>
      <c r="C1989" s="89" t="s">
        <v>564</v>
      </c>
      <c r="D1989" s="89" t="s">
        <v>18232</v>
      </c>
      <c r="E1989" s="89" t="s">
        <v>19703</v>
      </c>
      <c r="F1989" s="89">
        <v>825186</v>
      </c>
      <c r="G1989" s="89">
        <v>1093670</v>
      </c>
      <c r="H1989" s="89">
        <v>0</v>
      </c>
    </row>
    <row r="1990" spans="1:8">
      <c r="A1990" s="89" t="s">
        <v>10478</v>
      </c>
      <c r="B1990" s="89">
        <v>100</v>
      </c>
      <c r="C1990" s="89" t="s">
        <v>564</v>
      </c>
      <c r="D1990" s="89" t="s">
        <v>7974</v>
      </c>
      <c r="E1990" s="89" t="s">
        <v>19704</v>
      </c>
      <c r="F1990" s="93" t="s">
        <v>369</v>
      </c>
      <c r="G1990" s="93" t="s">
        <v>369</v>
      </c>
      <c r="H1990" s="93" t="s">
        <v>369</v>
      </c>
    </row>
    <row r="1991" spans="1:8">
      <c r="A1991" s="89" t="s">
        <v>2422</v>
      </c>
      <c r="B1991" s="89">
        <v>3000</v>
      </c>
      <c r="C1991" s="89" t="s">
        <v>361</v>
      </c>
      <c r="D1991" s="89" t="s">
        <v>18232</v>
      </c>
      <c r="E1991" s="89" t="s">
        <v>19705</v>
      </c>
      <c r="F1991" s="93" t="s">
        <v>369</v>
      </c>
      <c r="G1991" s="93" t="s">
        <v>369</v>
      </c>
      <c r="H1991" s="93" t="s">
        <v>369</v>
      </c>
    </row>
    <row r="1992" spans="1:8">
      <c r="A1992" s="89" t="s">
        <v>10479</v>
      </c>
      <c r="B1992" s="89">
        <v>100</v>
      </c>
      <c r="C1992" s="89" t="s">
        <v>564</v>
      </c>
      <c r="D1992" s="89" t="s">
        <v>7974</v>
      </c>
      <c r="E1992" s="89" t="s">
        <v>19706</v>
      </c>
      <c r="F1992" s="93" t="s">
        <v>369</v>
      </c>
      <c r="G1992" s="93" t="s">
        <v>369</v>
      </c>
      <c r="H1992" s="93" t="s">
        <v>369</v>
      </c>
    </row>
    <row r="1993" spans="1:8">
      <c r="A1993" s="89" t="s">
        <v>10480</v>
      </c>
      <c r="B1993" s="89">
        <v>100</v>
      </c>
      <c r="C1993" s="89" t="s">
        <v>564</v>
      </c>
      <c r="D1993" s="89" t="s">
        <v>7974</v>
      </c>
      <c r="E1993" s="89" t="s">
        <v>19707</v>
      </c>
      <c r="F1993" s="93" t="s">
        <v>369</v>
      </c>
      <c r="G1993" s="93" t="s">
        <v>369</v>
      </c>
      <c r="H1993" s="93" t="s">
        <v>369</v>
      </c>
    </row>
    <row r="1994" spans="1:8">
      <c r="A1994" s="89" t="s">
        <v>10481</v>
      </c>
      <c r="B1994" s="89">
        <v>300</v>
      </c>
      <c r="C1994" s="89" t="s">
        <v>564</v>
      </c>
      <c r="D1994" s="89" t="s">
        <v>7974</v>
      </c>
      <c r="E1994" s="89" t="s">
        <v>19707</v>
      </c>
      <c r="F1994" s="93" t="s">
        <v>369</v>
      </c>
      <c r="G1994" s="93" t="s">
        <v>369</v>
      </c>
      <c r="H1994" s="93" t="s">
        <v>369</v>
      </c>
    </row>
    <row r="1995" spans="1:8">
      <c r="A1995" s="89" t="s">
        <v>19708</v>
      </c>
      <c r="B1995" s="89">
        <v>300</v>
      </c>
      <c r="C1995" s="89" t="s">
        <v>564</v>
      </c>
      <c r="D1995" s="89" t="s">
        <v>7963</v>
      </c>
      <c r="E1995" s="89" t="s">
        <v>19709</v>
      </c>
      <c r="F1995" s="93" t="s">
        <v>369</v>
      </c>
      <c r="G1995" s="93" t="s">
        <v>369</v>
      </c>
      <c r="H1995" s="93" t="s">
        <v>369</v>
      </c>
    </row>
    <row r="1996" spans="1:8">
      <c r="A1996" s="89" t="s">
        <v>2457</v>
      </c>
      <c r="B1996" s="89">
        <v>300</v>
      </c>
      <c r="C1996" s="89" t="s">
        <v>361</v>
      </c>
      <c r="D1996" s="89" t="s">
        <v>18232</v>
      </c>
      <c r="E1996" s="89" t="s">
        <v>19677</v>
      </c>
      <c r="F1996" s="93" t="s">
        <v>369</v>
      </c>
      <c r="G1996" s="93" t="s">
        <v>369</v>
      </c>
      <c r="H1996" s="93" t="s">
        <v>369</v>
      </c>
    </row>
    <row r="1997" spans="1:8">
      <c r="A1997" s="89" t="s">
        <v>10482</v>
      </c>
      <c r="B1997" s="89">
        <v>100</v>
      </c>
      <c r="C1997" s="89" t="s">
        <v>564</v>
      </c>
      <c r="D1997" s="89" t="s">
        <v>7974</v>
      </c>
      <c r="E1997" s="89" t="s">
        <v>19710</v>
      </c>
      <c r="F1997" s="93" t="s">
        <v>369</v>
      </c>
      <c r="G1997" s="93" t="s">
        <v>369</v>
      </c>
      <c r="H1997" s="93" t="s">
        <v>369</v>
      </c>
    </row>
    <row r="1998" spans="1:8">
      <c r="A1998" s="89" t="s">
        <v>10483</v>
      </c>
      <c r="B1998" s="89">
        <v>100</v>
      </c>
      <c r="C1998" s="89" t="s">
        <v>564</v>
      </c>
      <c r="D1998" s="89" t="s">
        <v>7974</v>
      </c>
      <c r="E1998" s="89" t="s">
        <v>19711</v>
      </c>
      <c r="F1998" s="93" t="s">
        <v>369</v>
      </c>
      <c r="G1998" s="93" t="s">
        <v>369</v>
      </c>
      <c r="H1998" s="93" t="s">
        <v>369</v>
      </c>
    </row>
    <row r="1999" spans="1:8">
      <c r="A1999" s="89" t="s">
        <v>10484</v>
      </c>
      <c r="B1999" s="89">
        <v>100</v>
      </c>
      <c r="C1999" s="89" t="s">
        <v>564</v>
      </c>
      <c r="D1999" s="89" t="s">
        <v>7974</v>
      </c>
      <c r="E1999" s="89" t="s">
        <v>19711</v>
      </c>
      <c r="F1999" s="93" t="s">
        <v>369</v>
      </c>
      <c r="G1999" s="93" t="s">
        <v>369</v>
      </c>
      <c r="H1999" s="93" t="s">
        <v>369</v>
      </c>
    </row>
    <row r="2000" spans="1:8">
      <c r="A2000" s="89" t="s">
        <v>10485</v>
      </c>
      <c r="B2000" s="89">
        <v>100</v>
      </c>
      <c r="C2000" s="89" t="s">
        <v>564</v>
      </c>
      <c r="D2000" s="89" t="s">
        <v>7974</v>
      </c>
      <c r="E2000" s="89" t="s">
        <v>19711</v>
      </c>
      <c r="F2000" s="93" t="s">
        <v>369</v>
      </c>
      <c r="G2000" s="93" t="s">
        <v>369</v>
      </c>
      <c r="H2000" s="93" t="s">
        <v>369</v>
      </c>
    </row>
    <row r="2001" spans="1:8">
      <c r="A2001" s="89" t="s">
        <v>10486</v>
      </c>
      <c r="B2001" s="89">
        <v>100</v>
      </c>
      <c r="C2001" s="89" t="s">
        <v>564</v>
      </c>
      <c r="D2001" s="89" t="s">
        <v>7974</v>
      </c>
      <c r="E2001" s="89" t="s">
        <v>19711</v>
      </c>
      <c r="F2001" s="93" t="s">
        <v>369</v>
      </c>
      <c r="G2001" s="93" t="s">
        <v>369</v>
      </c>
      <c r="H2001" s="93" t="s">
        <v>369</v>
      </c>
    </row>
    <row r="2002" spans="1:8">
      <c r="A2002" s="89" t="s">
        <v>10487</v>
      </c>
      <c r="B2002" s="89">
        <v>100</v>
      </c>
      <c r="C2002" s="89" t="s">
        <v>564</v>
      </c>
      <c r="D2002" s="89" t="s">
        <v>7974</v>
      </c>
      <c r="E2002" s="89" t="s">
        <v>19711</v>
      </c>
      <c r="F2002" s="93" t="s">
        <v>369</v>
      </c>
      <c r="G2002" s="93" t="s">
        <v>369</v>
      </c>
      <c r="H2002" s="93" t="s">
        <v>369</v>
      </c>
    </row>
    <row r="2003" spans="1:8">
      <c r="A2003" s="89" t="s">
        <v>10488</v>
      </c>
      <c r="B2003" s="89">
        <v>100</v>
      </c>
      <c r="C2003" s="89" t="s">
        <v>564</v>
      </c>
      <c r="D2003" s="89" t="s">
        <v>7974</v>
      </c>
      <c r="E2003" s="89" t="s">
        <v>19711</v>
      </c>
      <c r="F2003" s="93" t="s">
        <v>369</v>
      </c>
      <c r="G2003" s="93" t="s">
        <v>369</v>
      </c>
      <c r="H2003" s="93" t="s">
        <v>369</v>
      </c>
    </row>
    <row r="2004" spans="1:8">
      <c r="A2004" s="89" t="s">
        <v>10489</v>
      </c>
      <c r="B2004" s="89">
        <v>100</v>
      </c>
      <c r="C2004" s="89" t="s">
        <v>564</v>
      </c>
      <c r="D2004" s="89" t="s">
        <v>7974</v>
      </c>
      <c r="E2004" s="89" t="s">
        <v>19711</v>
      </c>
      <c r="F2004" s="93" t="s">
        <v>369</v>
      </c>
      <c r="G2004" s="93" t="s">
        <v>369</v>
      </c>
      <c r="H2004" s="93" t="s">
        <v>369</v>
      </c>
    </row>
    <row r="2005" spans="1:8">
      <c r="A2005" s="89" t="s">
        <v>10490</v>
      </c>
      <c r="B2005" s="89">
        <v>100</v>
      </c>
      <c r="C2005" s="89" t="s">
        <v>564</v>
      </c>
      <c r="D2005" s="89" t="s">
        <v>7974</v>
      </c>
      <c r="E2005" s="89" t="s">
        <v>19711</v>
      </c>
      <c r="F2005" s="93" t="s">
        <v>369</v>
      </c>
      <c r="G2005" s="93" t="s">
        <v>369</v>
      </c>
      <c r="H2005" s="93" t="s">
        <v>369</v>
      </c>
    </row>
    <row r="2006" spans="1:8">
      <c r="A2006" s="89" t="s">
        <v>10491</v>
      </c>
      <c r="B2006" s="89">
        <v>100</v>
      </c>
      <c r="C2006" s="89" t="s">
        <v>564</v>
      </c>
      <c r="D2006" s="89" t="s">
        <v>7974</v>
      </c>
      <c r="E2006" s="89" t="s">
        <v>19711</v>
      </c>
      <c r="F2006" s="93" t="s">
        <v>369</v>
      </c>
      <c r="G2006" s="93" t="s">
        <v>369</v>
      </c>
      <c r="H2006" s="93" t="s">
        <v>369</v>
      </c>
    </row>
    <row r="2007" spans="1:8">
      <c r="A2007" s="89" t="s">
        <v>10492</v>
      </c>
      <c r="B2007" s="89">
        <v>100</v>
      </c>
      <c r="C2007" s="89" t="s">
        <v>564</v>
      </c>
      <c r="D2007" s="89" t="s">
        <v>7974</v>
      </c>
      <c r="E2007" s="89" t="s">
        <v>19711</v>
      </c>
      <c r="F2007" s="93" t="s">
        <v>369</v>
      </c>
      <c r="G2007" s="93" t="s">
        <v>369</v>
      </c>
      <c r="H2007" s="93" t="s">
        <v>369</v>
      </c>
    </row>
    <row r="2008" spans="1:8">
      <c r="A2008" s="89" t="s">
        <v>10493</v>
      </c>
      <c r="B2008" s="89">
        <v>100</v>
      </c>
      <c r="C2008" s="89" t="s">
        <v>564</v>
      </c>
      <c r="D2008" s="89" t="s">
        <v>7974</v>
      </c>
      <c r="E2008" s="89" t="s">
        <v>19711</v>
      </c>
      <c r="F2008" s="93" t="s">
        <v>369</v>
      </c>
      <c r="G2008" s="93" t="s">
        <v>369</v>
      </c>
      <c r="H2008" s="93" t="s">
        <v>369</v>
      </c>
    </row>
    <row r="2009" spans="1:8">
      <c r="A2009" s="89" t="s">
        <v>10494</v>
      </c>
      <c r="B2009" s="89">
        <v>100</v>
      </c>
      <c r="C2009" s="89" t="s">
        <v>564</v>
      </c>
      <c r="D2009" s="89" t="s">
        <v>7974</v>
      </c>
      <c r="E2009" s="89" t="s">
        <v>19711</v>
      </c>
      <c r="F2009" s="93" t="s">
        <v>369</v>
      </c>
      <c r="G2009" s="93" t="s">
        <v>369</v>
      </c>
      <c r="H2009" s="93" t="s">
        <v>369</v>
      </c>
    </row>
    <row r="2010" spans="1:8">
      <c r="A2010" s="89" t="s">
        <v>10495</v>
      </c>
      <c r="B2010" s="89">
        <v>100</v>
      </c>
      <c r="C2010" s="89" t="s">
        <v>564</v>
      </c>
      <c r="D2010" s="89" t="s">
        <v>7974</v>
      </c>
      <c r="E2010" s="89" t="s">
        <v>19711</v>
      </c>
      <c r="F2010" s="93" t="s">
        <v>369</v>
      </c>
      <c r="G2010" s="93" t="s">
        <v>369</v>
      </c>
      <c r="H2010" s="93" t="s">
        <v>369</v>
      </c>
    </row>
    <row r="2011" spans="1:8">
      <c r="A2011" s="89" t="s">
        <v>10496</v>
      </c>
      <c r="B2011" s="89">
        <v>100</v>
      </c>
      <c r="C2011" s="89" t="s">
        <v>361</v>
      </c>
      <c r="D2011" s="89" t="s">
        <v>7963</v>
      </c>
      <c r="E2011" s="89" t="s">
        <v>19711</v>
      </c>
      <c r="F2011" s="93" t="s">
        <v>369</v>
      </c>
      <c r="G2011" s="93" t="s">
        <v>369</v>
      </c>
      <c r="H2011" s="93" t="s">
        <v>369</v>
      </c>
    </row>
    <row r="2012" spans="1:8">
      <c r="A2012" s="89" t="s">
        <v>10497</v>
      </c>
      <c r="B2012" s="89">
        <v>100</v>
      </c>
      <c r="C2012" s="89" t="s">
        <v>564</v>
      </c>
      <c r="D2012" s="89" t="s">
        <v>7974</v>
      </c>
      <c r="E2012" s="89" t="s">
        <v>19711</v>
      </c>
      <c r="F2012" s="93" t="s">
        <v>369</v>
      </c>
      <c r="G2012" s="93" t="s">
        <v>369</v>
      </c>
      <c r="H2012" s="93" t="s">
        <v>369</v>
      </c>
    </row>
    <row r="2013" spans="1:8">
      <c r="A2013" s="89" t="s">
        <v>10498</v>
      </c>
      <c r="B2013" s="89">
        <v>100</v>
      </c>
      <c r="C2013" s="89" t="s">
        <v>564</v>
      </c>
      <c r="D2013" s="89" t="s">
        <v>7974</v>
      </c>
      <c r="E2013" s="89" t="s">
        <v>19711</v>
      </c>
      <c r="F2013" s="93" t="s">
        <v>369</v>
      </c>
      <c r="G2013" s="93" t="s">
        <v>369</v>
      </c>
      <c r="H2013" s="93" t="s">
        <v>369</v>
      </c>
    </row>
    <row r="2014" spans="1:8">
      <c r="A2014" s="89" t="s">
        <v>10499</v>
      </c>
      <c r="B2014" s="89">
        <v>100</v>
      </c>
      <c r="C2014" s="89" t="s">
        <v>564</v>
      </c>
      <c r="D2014" s="89" t="s">
        <v>7974</v>
      </c>
      <c r="E2014" s="89" t="s">
        <v>19711</v>
      </c>
      <c r="F2014" s="93" t="s">
        <v>369</v>
      </c>
      <c r="G2014" s="93" t="s">
        <v>369</v>
      </c>
      <c r="H2014" s="93" t="s">
        <v>369</v>
      </c>
    </row>
    <row r="2015" spans="1:8">
      <c r="A2015" s="89" t="s">
        <v>10500</v>
      </c>
      <c r="B2015" s="89">
        <v>100</v>
      </c>
      <c r="C2015" s="89" t="s">
        <v>564</v>
      </c>
      <c r="D2015" s="89" t="s">
        <v>7974</v>
      </c>
      <c r="E2015" s="89" t="s">
        <v>19711</v>
      </c>
      <c r="F2015" s="93" t="s">
        <v>369</v>
      </c>
      <c r="G2015" s="93" t="s">
        <v>369</v>
      </c>
      <c r="H2015" s="93" t="s">
        <v>369</v>
      </c>
    </row>
    <row r="2016" spans="1:8">
      <c r="A2016" s="89" t="s">
        <v>10501</v>
      </c>
      <c r="B2016" s="89">
        <v>100</v>
      </c>
      <c r="C2016" s="89" t="s">
        <v>564</v>
      </c>
      <c r="D2016" s="89" t="s">
        <v>7974</v>
      </c>
      <c r="E2016" s="89" t="s">
        <v>19711</v>
      </c>
      <c r="F2016" s="93" t="s">
        <v>369</v>
      </c>
      <c r="G2016" s="93" t="s">
        <v>369</v>
      </c>
      <c r="H2016" s="93" t="s">
        <v>369</v>
      </c>
    </row>
    <row r="2017" spans="1:8">
      <c r="A2017" s="89" t="s">
        <v>10502</v>
      </c>
      <c r="B2017" s="89">
        <v>100</v>
      </c>
      <c r="C2017" s="89" t="s">
        <v>564</v>
      </c>
      <c r="D2017" s="89" t="s">
        <v>7974</v>
      </c>
      <c r="E2017" s="89" t="s">
        <v>19711</v>
      </c>
      <c r="F2017" s="93" t="s">
        <v>369</v>
      </c>
      <c r="G2017" s="93" t="s">
        <v>369</v>
      </c>
      <c r="H2017" s="93" t="s">
        <v>369</v>
      </c>
    </row>
    <row r="2018" spans="1:8">
      <c r="A2018" s="89" t="s">
        <v>10503</v>
      </c>
      <c r="B2018" s="89">
        <v>100</v>
      </c>
      <c r="C2018" s="89" t="s">
        <v>564</v>
      </c>
      <c r="D2018" s="89" t="s">
        <v>7974</v>
      </c>
      <c r="E2018" s="89" t="s">
        <v>19711</v>
      </c>
      <c r="F2018" s="93" t="s">
        <v>369</v>
      </c>
      <c r="G2018" s="93" t="s">
        <v>369</v>
      </c>
      <c r="H2018" s="93" t="s">
        <v>369</v>
      </c>
    </row>
    <row r="2019" spans="1:8">
      <c r="A2019" s="89" t="s">
        <v>10504</v>
      </c>
      <c r="B2019" s="89">
        <v>100</v>
      </c>
      <c r="C2019" s="89" t="s">
        <v>564</v>
      </c>
      <c r="D2019" s="89" t="s">
        <v>7974</v>
      </c>
      <c r="E2019" s="89" t="s">
        <v>19711</v>
      </c>
      <c r="F2019" s="93" t="s">
        <v>369</v>
      </c>
      <c r="G2019" s="93" t="s">
        <v>369</v>
      </c>
      <c r="H2019" s="93" t="s">
        <v>369</v>
      </c>
    </row>
    <row r="2020" spans="1:8">
      <c r="A2020" s="89" t="s">
        <v>10505</v>
      </c>
      <c r="B2020" s="89">
        <v>100</v>
      </c>
      <c r="C2020" s="89" t="s">
        <v>564</v>
      </c>
      <c r="D2020" s="89" t="s">
        <v>7974</v>
      </c>
      <c r="E2020" s="89" t="s">
        <v>19711</v>
      </c>
      <c r="F2020" s="93" t="s">
        <v>369</v>
      </c>
      <c r="G2020" s="93" t="s">
        <v>369</v>
      </c>
      <c r="H2020" s="93" t="s">
        <v>369</v>
      </c>
    </row>
    <row r="2021" spans="1:8">
      <c r="A2021" s="89" t="s">
        <v>10506</v>
      </c>
      <c r="B2021" s="89">
        <v>100</v>
      </c>
      <c r="C2021" s="89" t="s">
        <v>564</v>
      </c>
      <c r="D2021" s="89" t="s">
        <v>7974</v>
      </c>
      <c r="E2021" s="89" t="s">
        <v>19711</v>
      </c>
      <c r="F2021" s="93" t="s">
        <v>369</v>
      </c>
      <c r="G2021" s="93" t="s">
        <v>369</v>
      </c>
      <c r="H2021" s="93" t="s">
        <v>369</v>
      </c>
    </row>
    <row r="2022" spans="1:8">
      <c r="A2022" s="89" t="s">
        <v>10507</v>
      </c>
      <c r="B2022" s="89">
        <v>100</v>
      </c>
      <c r="C2022" s="89" t="s">
        <v>564</v>
      </c>
      <c r="D2022" s="89" t="s">
        <v>7974</v>
      </c>
      <c r="E2022" s="89" t="s">
        <v>19711</v>
      </c>
      <c r="F2022" s="93" t="s">
        <v>369</v>
      </c>
      <c r="G2022" s="93" t="s">
        <v>369</v>
      </c>
      <c r="H2022" s="93" t="s">
        <v>369</v>
      </c>
    </row>
    <row r="2023" spans="1:8">
      <c r="A2023" s="89" t="s">
        <v>10508</v>
      </c>
      <c r="B2023" s="89">
        <v>100</v>
      </c>
      <c r="C2023" s="89" t="s">
        <v>564</v>
      </c>
      <c r="D2023" s="89" t="s">
        <v>7974</v>
      </c>
      <c r="E2023" s="89" t="s">
        <v>19711</v>
      </c>
      <c r="F2023" s="93" t="s">
        <v>369</v>
      </c>
      <c r="G2023" s="93" t="s">
        <v>369</v>
      </c>
      <c r="H2023" s="93" t="s">
        <v>369</v>
      </c>
    </row>
    <row r="2024" spans="1:8">
      <c r="A2024" s="89" t="s">
        <v>10509</v>
      </c>
      <c r="B2024" s="89">
        <v>100</v>
      </c>
      <c r="C2024" s="89" t="s">
        <v>564</v>
      </c>
      <c r="D2024" s="89" t="s">
        <v>7974</v>
      </c>
      <c r="E2024" s="89" t="s">
        <v>19711</v>
      </c>
      <c r="F2024" s="93" t="s">
        <v>369</v>
      </c>
      <c r="G2024" s="93" t="s">
        <v>369</v>
      </c>
      <c r="H2024" s="93" t="s">
        <v>369</v>
      </c>
    </row>
    <row r="2025" spans="1:8">
      <c r="A2025" s="89" t="s">
        <v>10510</v>
      </c>
      <c r="B2025" s="89">
        <v>100</v>
      </c>
      <c r="C2025" s="89" t="s">
        <v>564</v>
      </c>
      <c r="D2025" s="89" t="s">
        <v>7974</v>
      </c>
      <c r="E2025" s="89" t="s">
        <v>19711</v>
      </c>
      <c r="F2025" s="93" t="s">
        <v>369</v>
      </c>
      <c r="G2025" s="93" t="s">
        <v>369</v>
      </c>
      <c r="H2025" s="93" t="s">
        <v>369</v>
      </c>
    </row>
    <row r="2026" spans="1:8">
      <c r="A2026" s="89" t="s">
        <v>10511</v>
      </c>
      <c r="B2026" s="89">
        <v>100</v>
      </c>
      <c r="C2026" s="89" t="s">
        <v>564</v>
      </c>
      <c r="D2026" s="89" t="s">
        <v>7974</v>
      </c>
      <c r="E2026" s="89" t="s">
        <v>19711</v>
      </c>
      <c r="F2026" s="93" t="s">
        <v>369</v>
      </c>
      <c r="G2026" s="93" t="s">
        <v>369</v>
      </c>
      <c r="H2026" s="93" t="s">
        <v>369</v>
      </c>
    </row>
    <row r="2027" spans="1:8">
      <c r="A2027" s="89" t="s">
        <v>10512</v>
      </c>
      <c r="B2027" s="89">
        <v>100</v>
      </c>
      <c r="C2027" s="89" t="s">
        <v>564</v>
      </c>
      <c r="D2027" s="89" t="s">
        <v>7974</v>
      </c>
      <c r="E2027" s="89" t="s">
        <v>19711</v>
      </c>
      <c r="F2027" s="93" t="s">
        <v>369</v>
      </c>
      <c r="G2027" s="93" t="s">
        <v>369</v>
      </c>
      <c r="H2027" s="93" t="s">
        <v>369</v>
      </c>
    </row>
    <row r="2028" spans="1:8">
      <c r="A2028" s="89" t="s">
        <v>10513</v>
      </c>
      <c r="B2028" s="89">
        <v>100</v>
      </c>
      <c r="C2028" s="89" t="s">
        <v>564</v>
      </c>
      <c r="D2028" s="89" t="s">
        <v>7974</v>
      </c>
      <c r="E2028" s="89" t="s">
        <v>19712</v>
      </c>
      <c r="F2028" s="93" t="s">
        <v>369</v>
      </c>
      <c r="G2028" s="93" t="s">
        <v>369</v>
      </c>
      <c r="H2028" s="93" t="s">
        <v>369</v>
      </c>
    </row>
    <row r="2029" spans="1:8">
      <c r="A2029" s="89" t="s">
        <v>10514</v>
      </c>
      <c r="B2029" s="89">
        <v>100</v>
      </c>
      <c r="C2029" s="89" t="s">
        <v>564</v>
      </c>
      <c r="D2029" s="89" t="s">
        <v>7974</v>
      </c>
      <c r="E2029" s="89" t="s">
        <v>19713</v>
      </c>
      <c r="F2029" s="93" t="s">
        <v>369</v>
      </c>
      <c r="G2029" s="93" t="s">
        <v>369</v>
      </c>
      <c r="H2029" s="93" t="s">
        <v>369</v>
      </c>
    </row>
    <row r="2030" spans="1:8">
      <c r="A2030" s="89" t="s">
        <v>10515</v>
      </c>
      <c r="B2030" s="89">
        <v>100</v>
      </c>
      <c r="C2030" s="89" t="s">
        <v>564</v>
      </c>
      <c r="D2030" s="89" t="s">
        <v>7974</v>
      </c>
      <c r="E2030" s="89" t="s">
        <v>19714</v>
      </c>
      <c r="F2030" s="93" t="s">
        <v>369</v>
      </c>
      <c r="G2030" s="93" t="s">
        <v>369</v>
      </c>
      <c r="H2030" s="93" t="s">
        <v>369</v>
      </c>
    </row>
    <row r="2031" spans="1:8">
      <c r="A2031" s="89" t="s">
        <v>10516</v>
      </c>
      <c r="B2031" s="89">
        <v>100</v>
      </c>
      <c r="C2031" s="89" t="s">
        <v>564</v>
      </c>
      <c r="D2031" s="89" t="s">
        <v>7974</v>
      </c>
      <c r="E2031" s="89" t="s">
        <v>19714</v>
      </c>
      <c r="F2031" s="93" t="s">
        <v>369</v>
      </c>
      <c r="G2031" s="93" t="s">
        <v>369</v>
      </c>
      <c r="H2031" s="93" t="s">
        <v>369</v>
      </c>
    </row>
    <row r="2032" spans="1:8">
      <c r="A2032" s="89" t="s">
        <v>10517</v>
      </c>
      <c r="B2032" s="89">
        <v>100</v>
      </c>
      <c r="C2032" s="89" t="s">
        <v>564</v>
      </c>
      <c r="D2032" s="89" t="s">
        <v>7974</v>
      </c>
      <c r="E2032" s="89" t="s">
        <v>19714</v>
      </c>
      <c r="F2032" s="93" t="s">
        <v>369</v>
      </c>
      <c r="G2032" s="93" t="s">
        <v>369</v>
      </c>
      <c r="H2032" s="93" t="s">
        <v>369</v>
      </c>
    </row>
    <row r="2033" spans="1:8">
      <c r="A2033" s="89" t="s">
        <v>10518</v>
      </c>
      <c r="B2033" s="89">
        <v>100</v>
      </c>
      <c r="C2033" s="89" t="s">
        <v>564</v>
      </c>
      <c r="D2033" s="89" t="s">
        <v>7974</v>
      </c>
      <c r="E2033" s="89" t="s">
        <v>19714</v>
      </c>
      <c r="F2033" s="93" t="s">
        <v>369</v>
      </c>
      <c r="G2033" s="93" t="s">
        <v>369</v>
      </c>
      <c r="H2033" s="93" t="s">
        <v>369</v>
      </c>
    </row>
    <row r="2034" spans="1:8">
      <c r="A2034" s="89" t="s">
        <v>10519</v>
      </c>
      <c r="B2034" s="89">
        <v>100</v>
      </c>
      <c r="C2034" s="89" t="s">
        <v>564</v>
      </c>
      <c r="D2034" s="89" t="s">
        <v>7974</v>
      </c>
      <c r="E2034" s="89" t="s">
        <v>19714</v>
      </c>
      <c r="F2034" s="93" t="s">
        <v>369</v>
      </c>
      <c r="G2034" s="93" t="s">
        <v>369</v>
      </c>
      <c r="H2034" s="93" t="s">
        <v>369</v>
      </c>
    </row>
    <row r="2035" spans="1:8">
      <c r="A2035" s="89" t="s">
        <v>10520</v>
      </c>
      <c r="B2035" s="89">
        <v>100</v>
      </c>
      <c r="C2035" s="89" t="s">
        <v>564</v>
      </c>
      <c r="D2035" s="89" t="s">
        <v>7974</v>
      </c>
      <c r="E2035" s="89" t="s">
        <v>19714</v>
      </c>
      <c r="F2035" s="93" t="s">
        <v>369</v>
      </c>
      <c r="G2035" s="93" t="s">
        <v>369</v>
      </c>
      <c r="H2035" s="93" t="s">
        <v>369</v>
      </c>
    </row>
    <row r="2036" spans="1:8">
      <c r="A2036" s="89" t="s">
        <v>10521</v>
      </c>
      <c r="B2036" s="89">
        <v>300</v>
      </c>
      <c r="C2036" s="89" t="s">
        <v>564</v>
      </c>
      <c r="D2036" s="89" t="s">
        <v>7974</v>
      </c>
      <c r="E2036" s="89" t="s">
        <v>19714</v>
      </c>
      <c r="F2036" s="93" t="s">
        <v>369</v>
      </c>
      <c r="G2036" s="93" t="s">
        <v>369</v>
      </c>
      <c r="H2036" s="93" t="s">
        <v>369</v>
      </c>
    </row>
    <row r="2037" spans="1:8">
      <c r="A2037" s="89" t="s">
        <v>10522</v>
      </c>
      <c r="B2037" s="89">
        <v>300</v>
      </c>
      <c r="C2037" s="89" t="s">
        <v>564</v>
      </c>
      <c r="D2037" s="89" t="s">
        <v>7974</v>
      </c>
      <c r="E2037" s="89" t="s">
        <v>19714</v>
      </c>
      <c r="F2037" s="93" t="s">
        <v>369</v>
      </c>
      <c r="G2037" s="93" t="s">
        <v>369</v>
      </c>
      <c r="H2037" s="93" t="s">
        <v>369</v>
      </c>
    </row>
    <row r="2038" spans="1:8">
      <c r="A2038" s="89" t="s">
        <v>10523</v>
      </c>
      <c r="B2038" s="89">
        <v>300</v>
      </c>
      <c r="C2038" s="89" t="s">
        <v>564</v>
      </c>
      <c r="D2038" s="89" t="s">
        <v>7974</v>
      </c>
      <c r="E2038" s="89" t="s">
        <v>19714</v>
      </c>
      <c r="F2038" s="93" t="s">
        <v>369</v>
      </c>
      <c r="G2038" s="93" t="s">
        <v>369</v>
      </c>
      <c r="H2038" s="93" t="s">
        <v>369</v>
      </c>
    </row>
    <row r="2039" spans="1:8">
      <c r="A2039" s="89" t="s">
        <v>10524</v>
      </c>
      <c r="B2039" s="89">
        <v>100</v>
      </c>
      <c r="C2039" s="89" t="s">
        <v>564</v>
      </c>
      <c r="D2039" s="89" t="s">
        <v>7974</v>
      </c>
      <c r="E2039" s="89" t="s">
        <v>19714</v>
      </c>
      <c r="F2039" s="93" t="s">
        <v>369</v>
      </c>
      <c r="G2039" s="93" t="s">
        <v>369</v>
      </c>
      <c r="H2039" s="93" t="s">
        <v>369</v>
      </c>
    </row>
    <row r="2040" spans="1:8">
      <c r="A2040" s="89" t="s">
        <v>10525</v>
      </c>
      <c r="B2040" s="89">
        <v>100</v>
      </c>
      <c r="C2040" s="89" t="s">
        <v>564</v>
      </c>
      <c r="D2040" s="89" t="s">
        <v>7974</v>
      </c>
      <c r="E2040" s="89" t="s">
        <v>19714</v>
      </c>
      <c r="F2040" s="93" t="s">
        <v>369</v>
      </c>
      <c r="G2040" s="93" t="s">
        <v>369</v>
      </c>
      <c r="H2040" s="93" t="s">
        <v>369</v>
      </c>
    </row>
    <row r="2041" spans="1:8">
      <c r="A2041" s="89" t="s">
        <v>10526</v>
      </c>
      <c r="B2041" s="89">
        <v>100</v>
      </c>
      <c r="C2041" s="89" t="s">
        <v>564</v>
      </c>
      <c r="D2041" s="89" t="s">
        <v>7974</v>
      </c>
      <c r="E2041" s="89" t="s">
        <v>19714</v>
      </c>
      <c r="F2041" s="93" t="s">
        <v>369</v>
      </c>
      <c r="G2041" s="93" t="s">
        <v>369</v>
      </c>
      <c r="H2041" s="93" t="s">
        <v>369</v>
      </c>
    </row>
    <row r="2042" spans="1:8">
      <c r="A2042" s="89" t="s">
        <v>10527</v>
      </c>
      <c r="B2042" s="89">
        <v>100</v>
      </c>
      <c r="C2042" s="89" t="s">
        <v>564</v>
      </c>
      <c r="D2042" s="89" t="s">
        <v>7974</v>
      </c>
      <c r="E2042" s="89" t="s">
        <v>19714</v>
      </c>
      <c r="F2042" s="93" t="s">
        <v>369</v>
      </c>
      <c r="G2042" s="93" t="s">
        <v>369</v>
      </c>
      <c r="H2042" s="93" t="s">
        <v>369</v>
      </c>
    </row>
    <row r="2043" spans="1:8">
      <c r="A2043" s="89" t="s">
        <v>10528</v>
      </c>
      <c r="B2043" s="89">
        <v>100</v>
      </c>
      <c r="C2043" s="89" t="s">
        <v>564</v>
      </c>
      <c r="D2043" s="89" t="s">
        <v>7974</v>
      </c>
      <c r="E2043" s="89" t="s">
        <v>19714</v>
      </c>
      <c r="F2043" s="93" t="s">
        <v>369</v>
      </c>
      <c r="G2043" s="93" t="s">
        <v>369</v>
      </c>
      <c r="H2043" s="93" t="s">
        <v>369</v>
      </c>
    </row>
    <row r="2044" spans="1:8">
      <c r="A2044" s="89" t="s">
        <v>10529</v>
      </c>
      <c r="B2044" s="89">
        <v>100</v>
      </c>
      <c r="C2044" s="89" t="s">
        <v>564</v>
      </c>
      <c r="D2044" s="89" t="s">
        <v>7974</v>
      </c>
      <c r="E2044" s="89" t="s">
        <v>19714</v>
      </c>
      <c r="F2044" s="93" t="s">
        <v>369</v>
      </c>
      <c r="G2044" s="93" t="s">
        <v>369</v>
      </c>
      <c r="H2044" s="93" t="s">
        <v>369</v>
      </c>
    </row>
    <row r="2045" spans="1:8">
      <c r="A2045" s="99" t="s">
        <v>10530</v>
      </c>
      <c r="B2045" s="89">
        <v>100</v>
      </c>
      <c r="C2045" s="89" t="s">
        <v>564</v>
      </c>
      <c r="D2045" s="89" t="s">
        <v>7974</v>
      </c>
      <c r="E2045" s="89" t="s">
        <v>19714</v>
      </c>
      <c r="F2045" s="93" t="s">
        <v>369</v>
      </c>
      <c r="G2045" s="93" t="s">
        <v>369</v>
      </c>
      <c r="H2045" s="93" t="s">
        <v>369</v>
      </c>
    </row>
    <row r="2046" spans="1:8">
      <c r="A2046" s="89" t="s">
        <v>10531</v>
      </c>
      <c r="B2046" s="89">
        <v>100</v>
      </c>
      <c r="C2046" s="89" t="s">
        <v>564</v>
      </c>
      <c r="D2046" s="89" t="s">
        <v>7974</v>
      </c>
      <c r="E2046" s="89" t="s">
        <v>19714</v>
      </c>
      <c r="F2046" s="93" t="s">
        <v>369</v>
      </c>
      <c r="G2046" s="93" t="s">
        <v>369</v>
      </c>
      <c r="H2046" s="93" t="s">
        <v>369</v>
      </c>
    </row>
    <row r="2047" spans="1:8">
      <c r="A2047" s="89" t="s">
        <v>10532</v>
      </c>
      <c r="B2047" s="89">
        <v>100</v>
      </c>
      <c r="C2047" s="89" t="s">
        <v>564</v>
      </c>
      <c r="D2047" s="89" t="s">
        <v>7974</v>
      </c>
      <c r="E2047" s="89" t="s">
        <v>19714</v>
      </c>
      <c r="F2047" s="93" t="s">
        <v>369</v>
      </c>
      <c r="G2047" s="93" t="s">
        <v>369</v>
      </c>
      <c r="H2047" s="93" t="s">
        <v>369</v>
      </c>
    </row>
    <row r="2048" spans="1:8">
      <c r="A2048" s="89" t="s">
        <v>10533</v>
      </c>
      <c r="B2048" s="89">
        <v>100</v>
      </c>
      <c r="C2048" s="89" t="s">
        <v>564</v>
      </c>
      <c r="D2048" s="89" t="s">
        <v>7974</v>
      </c>
      <c r="E2048" s="89" t="s">
        <v>19714</v>
      </c>
      <c r="F2048" s="93" t="s">
        <v>369</v>
      </c>
      <c r="G2048" s="93" t="s">
        <v>369</v>
      </c>
      <c r="H2048" s="93" t="s">
        <v>369</v>
      </c>
    </row>
    <row r="2049" spans="1:8">
      <c r="A2049" s="89" t="s">
        <v>10534</v>
      </c>
      <c r="B2049" s="89">
        <v>100</v>
      </c>
      <c r="C2049" s="89" t="s">
        <v>564</v>
      </c>
      <c r="D2049" s="89" t="s">
        <v>7974</v>
      </c>
      <c r="E2049" s="89" t="s">
        <v>19714</v>
      </c>
      <c r="F2049" s="93" t="s">
        <v>369</v>
      </c>
      <c r="G2049" s="93" t="s">
        <v>369</v>
      </c>
      <c r="H2049" s="93" t="s">
        <v>369</v>
      </c>
    </row>
    <row r="2050" spans="1:8">
      <c r="A2050" s="89" t="s">
        <v>10535</v>
      </c>
      <c r="B2050" s="89">
        <v>100</v>
      </c>
      <c r="C2050" s="89" t="s">
        <v>564</v>
      </c>
      <c r="D2050" s="89" t="s">
        <v>7974</v>
      </c>
      <c r="E2050" s="89" t="s">
        <v>19714</v>
      </c>
      <c r="F2050" s="93" t="s">
        <v>369</v>
      </c>
      <c r="G2050" s="93" t="s">
        <v>369</v>
      </c>
      <c r="H2050" s="93" t="s">
        <v>369</v>
      </c>
    </row>
    <row r="2051" spans="1:8">
      <c r="A2051" s="89" t="s">
        <v>10536</v>
      </c>
      <c r="B2051" s="89">
        <v>100</v>
      </c>
      <c r="C2051" s="89" t="s">
        <v>564</v>
      </c>
      <c r="D2051" s="89" t="s">
        <v>7974</v>
      </c>
      <c r="E2051" s="89" t="s">
        <v>19714</v>
      </c>
      <c r="F2051" s="93" t="s">
        <v>369</v>
      </c>
      <c r="G2051" s="93" t="s">
        <v>369</v>
      </c>
      <c r="H2051" s="93" t="s">
        <v>369</v>
      </c>
    </row>
    <row r="2052" spans="1:8">
      <c r="A2052" s="89" t="s">
        <v>10537</v>
      </c>
      <c r="B2052" s="89">
        <v>100</v>
      </c>
      <c r="C2052" s="89" t="s">
        <v>564</v>
      </c>
      <c r="D2052" s="89" t="s">
        <v>7974</v>
      </c>
      <c r="E2052" s="89" t="s">
        <v>19714</v>
      </c>
      <c r="F2052" s="93" t="s">
        <v>369</v>
      </c>
      <c r="G2052" s="93" t="s">
        <v>369</v>
      </c>
      <c r="H2052" s="93" t="s">
        <v>369</v>
      </c>
    </row>
    <row r="2053" spans="1:8">
      <c r="A2053" s="89" t="s">
        <v>10538</v>
      </c>
      <c r="B2053" s="89">
        <v>100</v>
      </c>
      <c r="C2053" s="89" t="s">
        <v>564</v>
      </c>
      <c r="D2053" s="89" t="s">
        <v>7974</v>
      </c>
      <c r="E2053" s="89" t="s">
        <v>19714</v>
      </c>
      <c r="F2053" s="93" t="s">
        <v>369</v>
      </c>
      <c r="G2053" s="93" t="s">
        <v>369</v>
      </c>
      <c r="H2053" s="93" t="s">
        <v>369</v>
      </c>
    </row>
    <row r="2054" spans="1:8">
      <c r="A2054" s="89" t="s">
        <v>10539</v>
      </c>
      <c r="B2054" s="89">
        <v>100</v>
      </c>
      <c r="C2054" s="89" t="s">
        <v>564</v>
      </c>
      <c r="D2054" s="89" t="s">
        <v>7974</v>
      </c>
      <c r="E2054" s="89" t="s">
        <v>19714</v>
      </c>
      <c r="F2054" s="93" t="s">
        <v>369</v>
      </c>
      <c r="G2054" s="93" t="s">
        <v>369</v>
      </c>
      <c r="H2054" s="93" t="s">
        <v>369</v>
      </c>
    </row>
    <row r="2055" spans="1:8">
      <c r="A2055" s="89" t="s">
        <v>10540</v>
      </c>
      <c r="B2055" s="89">
        <v>100</v>
      </c>
      <c r="C2055" s="89" t="s">
        <v>564</v>
      </c>
      <c r="D2055" s="89" t="s">
        <v>7974</v>
      </c>
      <c r="E2055" s="89" t="s">
        <v>19714</v>
      </c>
      <c r="F2055" s="93" t="s">
        <v>369</v>
      </c>
      <c r="G2055" s="93" t="s">
        <v>369</v>
      </c>
      <c r="H2055" s="93" t="s">
        <v>369</v>
      </c>
    </row>
    <row r="2056" spans="1:8">
      <c r="A2056" s="89" t="s">
        <v>10541</v>
      </c>
      <c r="B2056" s="89">
        <v>100</v>
      </c>
      <c r="C2056" s="89" t="s">
        <v>564</v>
      </c>
      <c r="D2056" s="89" t="s">
        <v>7974</v>
      </c>
      <c r="E2056" s="89" t="s">
        <v>19714</v>
      </c>
      <c r="F2056" s="93" t="s">
        <v>369</v>
      </c>
      <c r="G2056" s="93" t="s">
        <v>369</v>
      </c>
      <c r="H2056" s="93" t="s">
        <v>369</v>
      </c>
    </row>
    <row r="2057" spans="1:8">
      <c r="A2057" s="89" t="s">
        <v>10542</v>
      </c>
      <c r="B2057" s="89">
        <v>100</v>
      </c>
      <c r="C2057" s="89" t="s">
        <v>564</v>
      </c>
      <c r="D2057" s="89" t="s">
        <v>7974</v>
      </c>
      <c r="E2057" s="89" t="s">
        <v>19714</v>
      </c>
      <c r="F2057" s="93" t="s">
        <v>369</v>
      </c>
      <c r="G2057" s="93" t="s">
        <v>369</v>
      </c>
      <c r="H2057" s="93" t="s">
        <v>369</v>
      </c>
    </row>
    <row r="2058" spans="1:8">
      <c r="A2058" s="89" t="s">
        <v>10543</v>
      </c>
      <c r="B2058" s="89">
        <v>100</v>
      </c>
      <c r="C2058" s="89" t="s">
        <v>564</v>
      </c>
      <c r="D2058" s="89" t="s">
        <v>7974</v>
      </c>
      <c r="E2058" s="89" t="s">
        <v>19714</v>
      </c>
      <c r="F2058" s="93" t="s">
        <v>369</v>
      </c>
      <c r="G2058" s="93" t="s">
        <v>369</v>
      </c>
      <c r="H2058" s="93" t="s">
        <v>369</v>
      </c>
    </row>
    <row r="2059" spans="1:8">
      <c r="A2059" s="89" t="s">
        <v>10544</v>
      </c>
      <c r="B2059" s="89">
        <v>100</v>
      </c>
      <c r="C2059" s="89" t="s">
        <v>564</v>
      </c>
      <c r="D2059" s="89" t="s">
        <v>7974</v>
      </c>
      <c r="E2059" s="89" t="s">
        <v>19714</v>
      </c>
      <c r="F2059" s="93" t="s">
        <v>369</v>
      </c>
      <c r="G2059" s="93" t="s">
        <v>369</v>
      </c>
      <c r="H2059" s="93" t="s">
        <v>369</v>
      </c>
    </row>
    <row r="2060" spans="1:8">
      <c r="A2060" s="89" t="s">
        <v>10545</v>
      </c>
      <c r="B2060" s="89">
        <v>300</v>
      </c>
      <c r="C2060" s="89" t="s">
        <v>564</v>
      </c>
      <c r="D2060" s="89" t="s">
        <v>7974</v>
      </c>
      <c r="E2060" s="89" t="s">
        <v>19715</v>
      </c>
      <c r="F2060" s="93" t="s">
        <v>369</v>
      </c>
      <c r="G2060" s="93" t="s">
        <v>369</v>
      </c>
      <c r="H2060" s="93" t="s">
        <v>369</v>
      </c>
    </row>
    <row r="2061" spans="1:8">
      <c r="A2061" s="89" t="s">
        <v>10546</v>
      </c>
      <c r="B2061" s="89">
        <v>300</v>
      </c>
      <c r="C2061" s="89" t="s">
        <v>564</v>
      </c>
      <c r="D2061" s="89" t="s">
        <v>7974</v>
      </c>
      <c r="E2061" s="89" t="s">
        <v>19715</v>
      </c>
      <c r="F2061" s="93" t="s">
        <v>369</v>
      </c>
      <c r="G2061" s="93" t="s">
        <v>369</v>
      </c>
      <c r="H2061" s="93" t="s">
        <v>369</v>
      </c>
    </row>
    <row r="2062" spans="1:8">
      <c r="A2062" s="89" t="s">
        <v>10547</v>
      </c>
      <c r="B2062" s="89">
        <v>300</v>
      </c>
      <c r="C2062" s="89" t="s">
        <v>564</v>
      </c>
      <c r="D2062" s="89" t="s">
        <v>7974</v>
      </c>
      <c r="E2062" s="89" t="s">
        <v>19716</v>
      </c>
      <c r="F2062" s="93" t="s">
        <v>369</v>
      </c>
      <c r="G2062" s="93" t="s">
        <v>369</v>
      </c>
      <c r="H2062" s="93" t="s">
        <v>369</v>
      </c>
    </row>
    <row r="2063" spans="1:8">
      <c r="A2063" s="89" t="s">
        <v>10548</v>
      </c>
      <c r="B2063" s="89">
        <v>300</v>
      </c>
      <c r="C2063" s="89" t="s">
        <v>361</v>
      </c>
      <c r="D2063" s="89" t="s">
        <v>7963</v>
      </c>
      <c r="E2063" s="89" t="s">
        <v>19717</v>
      </c>
      <c r="F2063" s="93" t="s">
        <v>369</v>
      </c>
      <c r="G2063" s="93" t="s">
        <v>369</v>
      </c>
      <c r="H2063" s="93" t="s">
        <v>369</v>
      </c>
    </row>
    <row r="2064" spans="1:8">
      <c r="A2064" s="89" t="s">
        <v>2420</v>
      </c>
      <c r="B2064" s="89">
        <v>100</v>
      </c>
      <c r="C2064" s="89" t="s">
        <v>361</v>
      </c>
      <c r="D2064" s="89" t="s">
        <v>18232</v>
      </c>
      <c r="E2064" s="89" t="s">
        <v>19718</v>
      </c>
      <c r="F2064" s="93" t="s">
        <v>369</v>
      </c>
      <c r="G2064" s="93" t="s">
        <v>369</v>
      </c>
      <c r="H2064" s="93" t="s">
        <v>369</v>
      </c>
    </row>
    <row r="2065" spans="1:8">
      <c r="A2065" s="89" t="s">
        <v>10549</v>
      </c>
      <c r="B2065" s="89">
        <v>2000</v>
      </c>
      <c r="C2065" s="89" t="s">
        <v>361</v>
      </c>
      <c r="D2065" s="89" t="s">
        <v>7963</v>
      </c>
      <c r="E2065" s="89" t="s">
        <v>19719</v>
      </c>
      <c r="F2065" s="93" t="s">
        <v>369</v>
      </c>
      <c r="G2065" s="93" t="s">
        <v>369</v>
      </c>
      <c r="H2065" s="93" t="s">
        <v>369</v>
      </c>
    </row>
    <row r="2066" spans="1:8">
      <c r="A2066" s="89" t="s">
        <v>10550</v>
      </c>
      <c r="B2066" s="89">
        <v>2000</v>
      </c>
      <c r="C2066" s="89" t="s">
        <v>361</v>
      </c>
      <c r="D2066" s="89" t="s">
        <v>7963</v>
      </c>
      <c r="E2066" s="89" t="s">
        <v>19719</v>
      </c>
      <c r="F2066" s="93" t="s">
        <v>369</v>
      </c>
      <c r="G2066" s="93" t="s">
        <v>369</v>
      </c>
      <c r="H2066" s="93" t="s">
        <v>369</v>
      </c>
    </row>
    <row r="2067" spans="1:8">
      <c r="A2067" s="89" t="s">
        <v>10551</v>
      </c>
      <c r="B2067" s="89">
        <v>2000</v>
      </c>
      <c r="C2067" s="89" t="s">
        <v>361</v>
      </c>
      <c r="D2067" s="89" t="s">
        <v>7963</v>
      </c>
      <c r="E2067" s="89" t="s">
        <v>19719</v>
      </c>
      <c r="F2067" s="93" t="s">
        <v>369</v>
      </c>
      <c r="G2067" s="93" t="s">
        <v>369</v>
      </c>
      <c r="H2067" s="93" t="s">
        <v>369</v>
      </c>
    </row>
    <row r="2068" spans="1:8">
      <c r="A2068" s="89" t="s">
        <v>10552</v>
      </c>
      <c r="B2068" s="89">
        <v>300</v>
      </c>
      <c r="C2068" s="89" t="s">
        <v>361</v>
      </c>
      <c r="D2068" s="89" t="s">
        <v>7963</v>
      </c>
      <c r="E2068" s="89" t="s">
        <v>19720</v>
      </c>
      <c r="F2068" s="93" t="s">
        <v>369</v>
      </c>
      <c r="G2068" s="93" t="s">
        <v>369</v>
      </c>
      <c r="H2068" s="93" t="s">
        <v>369</v>
      </c>
    </row>
    <row r="2069" spans="1:8">
      <c r="A2069" s="89" t="s">
        <v>10553</v>
      </c>
      <c r="B2069" s="89">
        <v>300</v>
      </c>
      <c r="C2069" s="89" t="s">
        <v>361</v>
      </c>
      <c r="D2069" s="89" t="s">
        <v>7963</v>
      </c>
      <c r="E2069" s="89" t="s">
        <v>19720</v>
      </c>
      <c r="F2069" s="93" t="s">
        <v>369</v>
      </c>
      <c r="G2069" s="93" t="s">
        <v>369</v>
      </c>
      <c r="H2069" s="93" t="s">
        <v>369</v>
      </c>
    </row>
    <row r="2070" spans="1:8">
      <c r="A2070" s="89" t="s">
        <v>10554</v>
      </c>
      <c r="B2070" s="89">
        <v>300</v>
      </c>
      <c r="C2070" s="89" t="s">
        <v>361</v>
      </c>
      <c r="D2070" s="89" t="s">
        <v>7963</v>
      </c>
      <c r="E2070" s="89" t="s">
        <v>19720</v>
      </c>
      <c r="F2070" s="93" t="s">
        <v>369</v>
      </c>
      <c r="G2070" s="93" t="s">
        <v>369</v>
      </c>
      <c r="H2070" s="93" t="s">
        <v>369</v>
      </c>
    </row>
    <row r="2071" spans="1:8">
      <c r="A2071" s="89" t="s">
        <v>6313</v>
      </c>
      <c r="B2071" s="89">
        <v>300</v>
      </c>
      <c r="C2071" s="89" t="s">
        <v>564</v>
      </c>
      <c r="D2071" s="89" t="s">
        <v>5606</v>
      </c>
      <c r="E2071" s="89" t="s">
        <v>19721</v>
      </c>
      <c r="F2071" s="89">
        <v>180650</v>
      </c>
      <c r="G2071" s="89">
        <v>757086</v>
      </c>
      <c r="H2071" s="89" t="s">
        <v>5976</v>
      </c>
    </row>
    <row r="2072" spans="1:8">
      <c r="A2072" s="89" t="s">
        <v>10556</v>
      </c>
      <c r="B2072" s="89">
        <v>300</v>
      </c>
      <c r="C2072" s="89" t="s">
        <v>564</v>
      </c>
      <c r="D2072" s="89" t="s">
        <v>7963</v>
      </c>
      <c r="E2072" s="89" t="s">
        <v>19722</v>
      </c>
      <c r="F2072" s="93" t="s">
        <v>369</v>
      </c>
      <c r="G2072" s="93" t="s">
        <v>369</v>
      </c>
      <c r="H2072" s="93" t="s">
        <v>369</v>
      </c>
    </row>
    <row r="2073" spans="1:8">
      <c r="A2073" s="89" t="s">
        <v>2417</v>
      </c>
      <c r="B2073" s="89">
        <v>1500</v>
      </c>
      <c r="C2073" s="89" t="s">
        <v>361</v>
      </c>
      <c r="D2073" s="89" t="s">
        <v>18232</v>
      </c>
      <c r="E2073" s="89" t="s">
        <v>19723</v>
      </c>
      <c r="F2073" s="93" t="s">
        <v>369</v>
      </c>
      <c r="G2073" s="93" t="s">
        <v>369</v>
      </c>
      <c r="H2073" s="93" t="s">
        <v>369</v>
      </c>
    </row>
    <row r="2074" spans="1:8">
      <c r="A2074" s="89" t="s">
        <v>10558</v>
      </c>
      <c r="B2074" s="89">
        <v>1000</v>
      </c>
      <c r="C2074" s="89" t="s">
        <v>361</v>
      </c>
      <c r="D2074" s="89" t="s">
        <v>7963</v>
      </c>
      <c r="E2074" s="89" t="s">
        <v>19724</v>
      </c>
      <c r="F2074" s="93" t="s">
        <v>369</v>
      </c>
      <c r="G2074" s="93" t="s">
        <v>369</v>
      </c>
      <c r="H2074" s="93" t="s">
        <v>369</v>
      </c>
    </row>
    <row r="2075" spans="1:8">
      <c r="A2075" s="89" t="s">
        <v>2415</v>
      </c>
      <c r="B2075" s="89">
        <v>5000</v>
      </c>
      <c r="C2075" s="89" t="s">
        <v>361</v>
      </c>
      <c r="D2075" s="89" t="s">
        <v>18232</v>
      </c>
      <c r="E2075" s="89" t="s">
        <v>19725</v>
      </c>
      <c r="F2075" s="93" t="s">
        <v>369</v>
      </c>
      <c r="G2075" s="93" t="s">
        <v>369</v>
      </c>
      <c r="H2075" s="93" t="s">
        <v>369</v>
      </c>
    </row>
    <row r="2076" spans="1:8">
      <c r="A2076" s="89" t="s">
        <v>6312</v>
      </c>
      <c r="B2076" s="89">
        <v>1000</v>
      </c>
      <c r="C2076" s="89" t="s">
        <v>564</v>
      </c>
      <c r="D2076" s="89" t="s">
        <v>5606</v>
      </c>
      <c r="E2076" s="89" t="s">
        <v>19726</v>
      </c>
      <c r="F2076" s="89">
        <v>443597</v>
      </c>
      <c r="G2076" s="89">
        <v>1091352</v>
      </c>
      <c r="H2076" s="89" t="s">
        <v>5934</v>
      </c>
    </row>
    <row r="2077" spans="1:8">
      <c r="A2077" s="89" t="s">
        <v>2413</v>
      </c>
      <c r="B2077" s="89">
        <v>1000</v>
      </c>
      <c r="C2077" s="89" t="s">
        <v>564</v>
      </c>
      <c r="D2077" s="89" t="s">
        <v>18232</v>
      </c>
      <c r="E2077" s="89" t="s">
        <v>19727</v>
      </c>
      <c r="F2077" s="89">
        <v>7115</v>
      </c>
      <c r="G2077" s="89">
        <v>1091352</v>
      </c>
      <c r="H2077" s="89">
        <v>0</v>
      </c>
    </row>
    <row r="2078" spans="1:8">
      <c r="A2078" s="89" t="s">
        <v>2411</v>
      </c>
      <c r="B2078" s="89">
        <v>3000</v>
      </c>
      <c r="C2078" s="89" t="s">
        <v>564</v>
      </c>
      <c r="D2078" s="89" t="s">
        <v>18232</v>
      </c>
      <c r="E2078" s="89" t="s">
        <v>19728</v>
      </c>
      <c r="F2078" s="89">
        <v>839</v>
      </c>
      <c r="G2078" s="89">
        <v>1091352</v>
      </c>
      <c r="H2078" s="89">
        <v>0</v>
      </c>
    </row>
    <row r="2079" spans="1:8">
      <c r="A2079" s="89" t="s">
        <v>10562</v>
      </c>
      <c r="B2079" s="89">
        <v>1000</v>
      </c>
      <c r="C2079" s="89" t="s">
        <v>361</v>
      </c>
      <c r="D2079" s="89" t="s">
        <v>7963</v>
      </c>
      <c r="E2079" s="89" t="s">
        <v>19729</v>
      </c>
      <c r="F2079" s="93" t="s">
        <v>369</v>
      </c>
      <c r="G2079" s="93" t="s">
        <v>369</v>
      </c>
      <c r="H2079" s="93" t="s">
        <v>369</v>
      </c>
    </row>
    <row r="2080" spans="1:8">
      <c r="A2080" s="89" t="s">
        <v>10563</v>
      </c>
      <c r="B2080" s="89">
        <v>1000</v>
      </c>
      <c r="C2080" s="89" t="s">
        <v>361</v>
      </c>
      <c r="D2080" s="89" t="s">
        <v>7963</v>
      </c>
      <c r="E2080" s="89" t="s">
        <v>19730</v>
      </c>
      <c r="F2080" s="93" t="s">
        <v>369</v>
      </c>
      <c r="G2080" s="93" t="s">
        <v>369</v>
      </c>
      <c r="H2080" s="93" t="s">
        <v>369</v>
      </c>
    </row>
    <row r="2081" spans="1:8">
      <c r="A2081" s="89" t="s">
        <v>10564</v>
      </c>
      <c r="B2081" s="89">
        <v>1000</v>
      </c>
      <c r="C2081" s="89" t="s">
        <v>564</v>
      </c>
      <c r="D2081" s="89" t="s">
        <v>7963</v>
      </c>
      <c r="E2081" s="89" t="s">
        <v>19731</v>
      </c>
      <c r="F2081" s="93" t="s">
        <v>369</v>
      </c>
      <c r="G2081" s="93" t="s">
        <v>369</v>
      </c>
      <c r="H2081" s="93" t="s">
        <v>369</v>
      </c>
    </row>
    <row r="2082" spans="1:8">
      <c r="A2082" s="89" t="s">
        <v>10566</v>
      </c>
      <c r="B2082" s="89">
        <v>500</v>
      </c>
      <c r="C2082" s="89" t="s">
        <v>564</v>
      </c>
      <c r="D2082" s="89" t="s">
        <v>7963</v>
      </c>
      <c r="E2082" s="89" t="s">
        <v>19732</v>
      </c>
      <c r="F2082" s="93" t="s">
        <v>369</v>
      </c>
      <c r="G2082" s="93" t="s">
        <v>369</v>
      </c>
      <c r="H2082" s="93" t="s">
        <v>369</v>
      </c>
    </row>
    <row r="2083" spans="1:8">
      <c r="A2083" s="89" t="s">
        <v>10568</v>
      </c>
      <c r="B2083" s="89">
        <v>500</v>
      </c>
      <c r="C2083" s="89" t="s">
        <v>564</v>
      </c>
      <c r="D2083" s="89" t="s">
        <v>7963</v>
      </c>
      <c r="E2083" s="89" t="s">
        <v>19732</v>
      </c>
      <c r="F2083" s="93" t="s">
        <v>369</v>
      </c>
      <c r="G2083" s="93" t="s">
        <v>369</v>
      </c>
      <c r="H2083" s="93" t="s">
        <v>369</v>
      </c>
    </row>
    <row r="2084" spans="1:8">
      <c r="A2084" s="89" t="s">
        <v>10570</v>
      </c>
      <c r="B2084" s="89">
        <v>1000</v>
      </c>
      <c r="C2084" s="89" t="s">
        <v>361</v>
      </c>
      <c r="D2084" s="89" t="s">
        <v>7963</v>
      </c>
      <c r="E2084" s="89" t="s">
        <v>19733</v>
      </c>
      <c r="F2084" s="93" t="s">
        <v>369</v>
      </c>
      <c r="G2084" s="93" t="s">
        <v>369</v>
      </c>
      <c r="H2084" s="93" t="s">
        <v>369</v>
      </c>
    </row>
    <row r="2085" spans="1:8">
      <c r="A2085" s="89" t="s">
        <v>10571</v>
      </c>
      <c r="B2085" s="89">
        <v>1000</v>
      </c>
      <c r="C2085" s="89" t="s">
        <v>361</v>
      </c>
      <c r="D2085" s="89" t="s">
        <v>7963</v>
      </c>
      <c r="E2085" s="89" t="s">
        <v>19733</v>
      </c>
      <c r="F2085" s="93" t="s">
        <v>369</v>
      </c>
      <c r="G2085" s="93" t="s">
        <v>369</v>
      </c>
      <c r="H2085" s="93" t="s">
        <v>369</v>
      </c>
    </row>
    <row r="2086" spans="1:8">
      <c r="A2086" s="89" t="s">
        <v>10572</v>
      </c>
      <c r="B2086" s="89">
        <v>500</v>
      </c>
      <c r="C2086" s="89" t="s">
        <v>361</v>
      </c>
      <c r="D2086" s="89" t="s">
        <v>7963</v>
      </c>
      <c r="E2086" s="89" t="s">
        <v>19734</v>
      </c>
      <c r="F2086" s="93" t="s">
        <v>369</v>
      </c>
      <c r="G2086" s="93" t="s">
        <v>369</v>
      </c>
      <c r="H2086" s="93" t="s">
        <v>369</v>
      </c>
    </row>
    <row r="2087" spans="1:8">
      <c r="A2087" s="89" t="s">
        <v>10573</v>
      </c>
      <c r="B2087" s="89">
        <v>500</v>
      </c>
      <c r="C2087" s="89" t="s">
        <v>361</v>
      </c>
      <c r="D2087" s="89" t="s">
        <v>7963</v>
      </c>
      <c r="E2087" s="89" t="s">
        <v>19734</v>
      </c>
      <c r="F2087" s="93" t="s">
        <v>369</v>
      </c>
      <c r="G2087" s="93" t="s">
        <v>369</v>
      </c>
      <c r="H2087" s="93" t="s">
        <v>369</v>
      </c>
    </row>
    <row r="2088" spans="1:8">
      <c r="A2088" s="89" t="s">
        <v>10574</v>
      </c>
      <c r="B2088" s="89">
        <v>500</v>
      </c>
      <c r="C2088" s="89" t="s">
        <v>361</v>
      </c>
      <c r="D2088" s="89" t="s">
        <v>7963</v>
      </c>
      <c r="E2088" s="89" t="s">
        <v>19734</v>
      </c>
      <c r="F2088" s="93" t="s">
        <v>369</v>
      </c>
      <c r="G2088" s="93" t="s">
        <v>369</v>
      </c>
      <c r="H2088" s="93" t="s">
        <v>369</v>
      </c>
    </row>
    <row r="2089" spans="1:8">
      <c r="A2089" s="89" t="s">
        <v>2409</v>
      </c>
      <c r="B2089" s="89">
        <v>1000</v>
      </c>
      <c r="C2089" s="89" t="s">
        <v>361</v>
      </c>
      <c r="D2089" s="89" t="s">
        <v>18232</v>
      </c>
      <c r="E2089" s="89" t="s">
        <v>19735</v>
      </c>
      <c r="F2089" s="93" t="s">
        <v>369</v>
      </c>
      <c r="G2089" s="93" t="s">
        <v>369</v>
      </c>
      <c r="H2089" s="93" t="s">
        <v>369</v>
      </c>
    </row>
    <row r="2090" spans="1:8">
      <c r="A2090" s="89" t="s">
        <v>2407</v>
      </c>
      <c r="B2090" s="89">
        <v>1000</v>
      </c>
      <c r="C2090" s="89" t="s">
        <v>361</v>
      </c>
      <c r="D2090" s="89" t="s">
        <v>18232</v>
      </c>
      <c r="E2090" s="89" t="s">
        <v>19736</v>
      </c>
      <c r="F2090" s="93" t="s">
        <v>369</v>
      </c>
      <c r="G2090" s="93" t="s">
        <v>369</v>
      </c>
      <c r="H2090" s="93" t="s">
        <v>369</v>
      </c>
    </row>
    <row r="2091" spans="1:8">
      <c r="A2091" s="89" t="s">
        <v>2405</v>
      </c>
      <c r="B2091" s="89">
        <v>1000</v>
      </c>
      <c r="C2091" s="89" t="s">
        <v>361</v>
      </c>
      <c r="D2091" s="89" t="s">
        <v>18232</v>
      </c>
      <c r="E2091" s="89" t="s">
        <v>19737</v>
      </c>
      <c r="F2091" s="93" t="s">
        <v>369</v>
      </c>
      <c r="G2091" s="93" t="s">
        <v>369</v>
      </c>
      <c r="H2091" s="93" t="s">
        <v>369</v>
      </c>
    </row>
    <row r="2092" spans="1:8">
      <c r="A2092" s="89" t="s">
        <v>10575</v>
      </c>
      <c r="B2092" s="89">
        <v>1000</v>
      </c>
      <c r="C2092" s="89" t="s">
        <v>361</v>
      </c>
      <c r="D2092" s="89" t="s">
        <v>7963</v>
      </c>
      <c r="E2092" s="89" t="s">
        <v>19737</v>
      </c>
      <c r="F2092" s="93" t="s">
        <v>369</v>
      </c>
      <c r="G2092" s="93" t="s">
        <v>369</v>
      </c>
      <c r="H2092" s="93" t="s">
        <v>369</v>
      </c>
    </row>
    <row r="2093" spans="1:8">
      <c r="A2093" s="89" t="s">
        <v>2403</v>
      </c>
      <c r="B2093" s="89">
        <v>2000</v>
      </c>
      <c r="C2093" s="89" t="s">
        <v>361</v>
      </c>
      <c r="D2093" s="89" t="s">
        <v>18232</v>
      </c>
      <c r="E2093" s="89" t="s">
        <v>19738</v>
      </c>
      <c r="F2093" s="93" t="s">
        <v>369</v>
      </c>
      <c r="G2093" s="93" t="s">
        <v>369</v>
      </c>
      <c r="H2093" s="93" t="s">
        <v>369</v>
      </c>
    </row>
    <row r="2094" spans="1:8">
      <c r="A2094" s="89" t="s">
        <v>2401</v>
      </c>
      <c r="B2094" s="89">
        <v>5000</v>
      </c>
      <c r="C2094" s="89" t="s">
        <v>564</v>
      </c>
      <c r="D2094" s="89" t="s">
        <v>18232</v>
      </c>
      <c r="E2094" s="89" t="s">
        <v>19739</v>
      </c>
      <c r="F2094" s="89">
        <v>798</v>
      </c>
      <c r="G2094" s="89">
        <v>30072</v>
      </c>
      <c r="H2094" s="89">
        <v>0</v>
      </c>
    </row>
    <row r="2095" spans="1:8">
      <c r="A2095" s="89" t="s">
        <v>10577</v>
      </c>
      <c r="B2095" s="89">
        <v>500</v>
      </c>
      <c r="C2095" s="89" t="s">
        <v>564</v>
      </c>
      <c r="D2095" s="89" t="s">
        <v>7963</v>
      </c>
      <c r="E2095" s="89" t="s">
        <v>19740</v>
      </c>
      <c r="F2095" s="93" t="s">
        <v>369</v>
      </c>
      <c r="G2095" s="93" t="s">
        <v>369</v>
      </c>
      <c r="H2095" s="93" t="s">
        <v>369</v>
      </c>
    </row>
    <row r="2096" spans="1:8">
      <c r="A2096" s="89" t="s">
        <v>2399</v>
      </c>
      <c r="B2096" s="89">
        <v>1000</v>
      </c>
      <c r="C2096" s="89" t="s">
        <v>564</v>
      </c>
      <c r="D2096" s="89" t="s">
        <v>18232</v>
      </c>
      <c r="E2096" s="89" t="s">
        <v>19740</v>
      </c>
      <c r="F2096" s="89">
        <v>231060</v>
      </c>
      <c r="G2096" s="89">
        <v>30072</v>
      </c>
      <c r="H2096" s="89">
        <v>0</v>
      </c>
    </row>
    <row r="2097" spans="1:8">
      <c r="A2097" s="89" t="s">
        <v>2397</v>
      </c>
      <c r="B2097" s="89">
        <v>3000</v>
      </c>
      <c r="C2097" s="89" t="s">
        <v>361</v>
      </c>
      <c r="D2097" s="89" t="s">
        <v>18232</v>
      </c>
      <c r="E2097" s="89" t="s">
        <v>19741</v>
      </c>
      <c r="F2097" s="93" t="s">
        <v>369</v>
      </c>
      <c r="G2097" s="93" t="s">
        <v>369</v>
      </c>
      <c r="H2097" s="93" t="s">
        <v>369</v>
      </c>
    </row>
    <row r="2098" spans="1:8">
      <c r="A2098" s="89" t="s">
        <v>2395</v>
      </c>
      <c r="B2098" s="89">
        <v>1000</v>
      </c>
      <c r="C2098" s="89" t="s">
        <v>361</v>
      </c>
      <c r="D2098" s="89" t="s">
        <v>18232</v>
      </c>
      <c r="E2098" s="89" t="s">
        <v>19741</v>
      </c>
      <c r="F2098" s="93" t="s">
        <v>369</v>
      </c>
      <c r="G2098" s="93" t="s">
        <v>369</v>
      </c>
      <c r="H2098" s="93" t="s">
        <v>369</v>
      </c>
    </row>
    <row r="2099" spans="1:8">
      <c r="A2099" s="89" t="s">
        <v>2393</v>
      </c>
      <c r="B2099" s="89">
        <v>500</v>
      </c>
      <c r="C2099" s="89" t="s">
        <v>564</v>
      </c>
      <c r="D2099" s="89" t="s">
        <v>18232</v>
      </c>
      <c r="E2099" s="89" t="s">
        <v>19742</v>
      </c>
      <c r="F2099" s="89">
        <v>691202</v>
      </c>
      <c r="G2099" s="89">
        <v>30072</v>
      </c>
      <c r="H2099" s="89">
        <v>0</v>
      </c>
    </row>
    <row r="2100" spans="1:8">
      <c r="A2100" s="89" t="s">
        <v>6137</v>
      </c>
      <c r="B2100" s="89">
        <v>3000</v>
      </c>
      <c r="C2100" s="89" t="s">
        <v>564</v>
      </c>
      <c r="D2100" s="89" t="s">
        <v>5606</v>
      </c>
      <c r="E2100" s="89" t="s">
        <v>19743</v>
      </c>
      <c r="F2100" s="89">
        <v>4865</v>
      </c>
      <c r="G2100" s="89">
        <v>105886</v>
      </c>
      <c r="H2100" s="89">
        <v>0</v>
      </c>
    </row>
    <row r="2101" spans="1:8">
      <c r="A2101" s="89" t="s">
        <v>10582</v>
      </c>
      <c r="B2101" s="89">
        <v>5000</v>
      </c>
      <c r="C2101" s="89" t="s">
        <v>361</v>
      </c>
      <c r="D2101" s="89" t="s">
        <v>7963</v>
      </c>
      <c r="E2101" s="89" t="s">
        <v>19744</v>
      </c>
      <c r="F2101" s="93" t="s">
        <v>369</v>
      </c>
      <c r="G2101" s="93" t="s">
        <v>369</v>
      </c>
      <c r="H2101" s="93" t="s">
        <v>369</v>
      </c>
    </row>
    <row r="2102" spans="1:8">
      <c r="A2102" s="89" t="s">
        <v>10583</v>
      </c>
      <c r="B2102" s="89">
        <v>5000</v>
      </c>
      <c r="C2102" s="89" t="s">
        <v>564</v>
      </c>
      <c r="D2102" s="89" t="s">
        <v>7963</v>
      </c>
      <c r="E2102" s="89" t="s">
        <v>19744</v>
      </c>
      <c r="F2102" s="93" t="s">
        <v>369</v>
      </c>
      <c r="G2102" s="93" t="s">
        <v>369</v>
      </c>
      <c r="H2102" s="93" t="s">
        <v>369</v>
      </c>
    </row>
    <row r="2103" spans="1:8">
      <c r="A2103" s="89" t="s">
        <v>10585</v>
      </c>
      <c r="B2103" s="89">
        <v>5000</v>
      </c>
      <c r="C2103" s="89" t="s">
        <v>564</v>
      </c>
      <c r="D2103" s="89" t="s">
        <v>7963</v>
      </c>
      <c r="E2103" s="89" t="s">
        <v>19744</v>
      </c>
      <c r="F2103" s="93" t="s">
        <v>369</v>
      </c>
      <c r="G2103" s="93" t="s">
        <v>369</v>
      </c>
      <c r="H2103" s="93" t="s">
        <v>369</v>
      </c>
    </row>
    <row r="2104" spans="1:8">
      <c r="A2104" s="89" t="s">
        <v>10587</v>
      </c>
      <c r="B2104" s="89">
        <v>5000</v>
      </c>
      <c r="C2104" s="89" t="s">
        <v>564</v>
      </c>
      <c r="D2104" s="89" t="s">
        <v>7963</v>
      </c>
      <c r="E2104" s="89" t="s">
        <v>19745</v>
      </c>
      <c r="F2104" s="93" t="s">
        <v>369</v>
      </c>
      <c r="G2104" s="93" t="s">
        <v>369</v>
      </c>
      <c r="H2104" s="93" t="s">
        <v>369</v>
      </c>
    </row>
    <row r="2105" spans="1:8">
      <c r="A2105" s="89" t="s">
        <v>2389</v>
      </c>
      <c r="B2105" s="89">
        <v>5000</v>
      </c>
      <c r="C2105" s="89" t="s">
        <v>564</v>
      </c>
      <c r="D2105" s="89" t="s">
        <v>18232</v>
      </c>
      <c r="E2105" s="89" t="s">
        <v>19746</v>
      </c>
      <c r="F2105" s="89">
        <v>1109401</v>
      </c>
      <c r="G2105" s="89">
        <v>30072</v>
      </c>
      <c r="H2105" s="89">
        <v>0</v>
      </c>
    </row>
    <row r="2106" spans="1:8">
      <c r="A2106" s="89" t="s">
        <v>2386</v>
      </c>
      <c r="B2106" s="89">
        <v>1000</v>
      </c>
      <c r="C2106" s="89" t="s">
        <v>564</v>
      </c>
      <c r="D2106" s="89" t="s">
        <v>18232</v>
      </c>
      <c r="E2106" s="89" t="s">
        <v>19747</v>
      </c>
      <c r="F2106" s="89">
        <v>375012</v>
      </c>
      <c r="G2106" s="89">
        <v>30072</v>
      </c>
      <c r="H2106" s="89">
        <v>0</v>
      </c>
    </row>
    <row r="2107" spans="1:8">
      <c r="A2107" s="89" t="s">
        <v>10591</v>
      </c>
      <c r="B2107" s="89">
        <v>5000</v>
      </c>
      <c r="C2107" s="89" t="s">
        <v>361</v>
      </c>
      <c r="D2107" s="89" t="s">
        <v>7963</v>
      </c>
      <c r="E2107" s="89" t="s">
        <v>19748</v>
      </c>
      <c r="F2107" s="93" t="s">
        <v>369</v>
      </c>
      <c r="G2107" s="93" t="s">
        <v>369</v>
      </c>
      <c r="H2107" s="93" t="s">
        <v>369</v>
      </c>
    </row>
    <row r="2108" spans="1:8">
      <c r="A2108" s="89" t="s">
        <v>10592</v>
      </c>
      <c r="B2108" s="89">
        <v>5000</v>
      </c>
      <c r="C2108" s="89" t="s">
        <v>361</v>
      </c>
      <c r="D2108" s="89" t="s">
        <v>7963</v>
      </c>
      <c r="E2108" s="89" t="s">
        <v>19748</v>
      </c>
      <c r="F2108" s="93" t="s">
        <v>369</v>
      </c>
      <c r="G2108" s="93" t="s">
        <v>369</v>
      </c>
      <c r="H2108" s="93" t="s">
        <v>369</v>
      </c>
    </row>
    <row r="2109" spans="1:8">
      <c r="A2109" s="89" t="s">
        <v>6311</v>
      </c>
      <c r="B2109" s="89">
        <v>1000</v>
      </c>
      <c r="C2109" s="89" t="s">
        <v>564</v>
      </c>
      <c r="D2109" s="89" t="s">
        <v>5606</v>
      </c>
      <c r="E2109" s="89" t="s">
        <v>19749</v>
      </c>
      <c r="F2109" s="89">
        <v>135322</v>
      </c>
      <c r="G2109" s="89">
        <v>30072</v>
      </c>
      <c r="H2109" s="89" t="s">
        <v>5939</v>
      </c>
    </row>
    <row r="2110" spans="1:8">
      <c r="A2110" s="89" t="s">
        <v>6310</v>
      </c>
      <c r="B2110" s="89">
        <v>1000</v>
      </c>
      <c r="C2110" s="89" t="s">
        <v>564</v>
      </c>
      <c r="D2110" s="89" t="s">
        <v>5606</v>
      </c>
      <c r="E2110" s="89" t="s">
        <v>19749</v>
      </c>
      <c r="F2110" s="89">
        <v>135322</v>
      </c>
      <c r="G2110" s="89">
        <v>30072</v>
      </c>
      <c r="H2110" s="89" t="s">
        <v>5939</v>
      </c>
    </row>
    <row r="2111" spans="1:8">
      <c r="A2111" s="89" t="s">
        <v>6309</v>
      </c>
      <c r="B2111" s="89">
        <v>1000</v>
      </c>
      <c r="C2111" s="89" t="s">
        <v>564</v>
      </c>
      <c r="D2111" s="89" t="s">
        <v>5606</v>
      </c>
      <c r="E2111" s="89" t="s">
        <v>19750</v>
      </c>
      <c r="F2111" s="89">
        <v>135322</v>
      </c>
      <c r="G2111" s="89">
        <v>30072</v>
      </c>
      <c r="H2111" s="89" t="s">
        <v>5939</v>
      </c>
    </row>
    <row r="2112" spans="1:8">
      <c r="A2112" s="89" t="s">
        <v>2384</v>
      </c>
      <c r="B2112" s="89">
        <v>2000</v>
      </c>
      <c r="C2112" s="89" t="s">
        <v>564</v>
      </c>
      <c r="D2112" s="89" t="s">
        <v>18232</v>
      </c>
      <c r="E2112" s="89" t="s">
        <v>19751</v>
      </c>
      <c r="F2112" s="89">
        <v>850</v>
      </c>
      <c r="G2112" s="89">
        <v>30072</v>
      </c>
      <c r="H2112" s="89">
        <v>0</v>
      </c>
    </row>
    <row r="2113" spans="1:8">
      <c r="A2113" s="89" t="s">
        <v>10597</v>
      </c>
      <c r="B2113" s="89">
        <v>5000</v>
      </c>
      <c r="C2113" s="89" t="s">
        <v>361</v>
      </c>
      <c r="D2113" s="89" t="s">
        <v>7963</v>
      </c>
      <c r="E2113" s="89" t="s">
        <v>19752</v>
      </c>
      <c r="F2113" s="93" t="s">
        <v>369</v>
      </c>
      <c r="G2113" s="93" t="s">
        <v>369</v>
      </c>
      <c r="H2113" s="93" t="s">
        <v>369</v>
      </c>
    </row>
    <row r="2114" spans="1:8">
      <c r="A2114" s="89" t="s">
        <v>2381</v>
      </c>
      <c r="B2114" s="89">
        <v>1000</v>
      </c>
      <c r="C2114" s="89" t="s">
        <v>564</v>
      </c>
      <c r="D2114" s="89" t="s">
        <v>18232</v>
      </c>
      <c r="E2114" s="89" t="s">
        <v>19753</v>
      </c>
      <c r="F2114" s="89">
        <v>135322</v>
      </c>
      <c r="G2114" s="89">
        <v>30072</v>
      </c>
      <c r="H2114" s="89">
        <v>0</v>
      </c>
    </row>
    <row r="2115" spans="1:8">
      <c r="A2115" s="89" t="s">
        <v>2378</v>
      </c>
      <c r="B2115" s="89">
        <v>500</v>
      </c>
      <c r="C2115" s="89" t="s">
        <v>564</v>
      </c>
      <c r="D2115" s="89" t="s">
        <v>18232</v>
      </c>
      <c r="E2115" s="89" t="s">
        <v>19753</v>
      </c>
      <c r="F2115" s="89">
        <v>428690</v>
      </c>
      <c r="G2115" s="89">
        <v>30072</v>
      </c>
      <c r="H2115" s="89">
        <v>0</v>
      </c>
    </row>
    <row r="2116" spans="1:8">
      <c r="A2116" s="89" t="s">
        <v>10600</v>
      </c>
      <c r="B2116" s="89">
        <v>500</v>
      </c>
      <c r="C2116" s="89" t="s">
        <v>564</v>
      </c>
      <c r="D2116" s="89" t="s">
        <v>7963</v>
      </c>
      <c r="E2116" s="89" t="s">
        <v>19754</v>
      </c>
      <c r="F2116" s="93" t="s">
        <v>369</v>
      </c>
      <c r="G2116" s="93" t="s">
        <v>369</v>
      </c>
      <c r="H2116" s="93" t="s">
        <v>369</v>
      </c>
    </row>
    <row r="2117" spans="1:8">
      <c r="A2117" s="89" t="s">
        <v>2376</v>
      </c>
      <c r="B2117" s="89">
        <v>1500</v>
      </c>
      <c r="C2117" s="89" t="s">
        <v>361</v>
      </c>
      <c r="D2117" s="89" t="s">
        <v>18232</v>
      </c>
      <c r="E2117" s="89" t="s">
        <v>19755</v>
      </c>
      <c r="F2117" s="93" t="s">
        <v>369</v>
      </c>
      <c r="G2117" s="93" t="s">
        <v>369</v>
      </c>
      <c r="H2117" s="93" t="s">
        <v>369</v>
      </c>
    </row>
    <row r="2118" spans="1:8">
      <c r="A2118" s="89" t="s">
        <v>10602</v>
      </c>
      <c r="B2118" s="89">
        <v>1500</v>
      </c>
      <c r="C2118" s="89" t="s">
        <v>564</v>
      </c>
      <c r="D2118" s="89" t="s">
        <v>7963</v>
      </c>
      <c r="E2118" s="89" t="s">
        <v>19756</v>
      </c>
      <c r="F2118" s="93" t="s">
        <v>369</v>
      </c>
      <c r="G2118" s="93" t="s">
        <v>369</v>
      </c>
      <c r="H2118" s="93" t="s">
        <v>369</v>
      </c>
    </row>
    <row r="2119" spans="1:8">
      <c r="A2119" s="89" t="s">
        <v>2374</v>
      </c>
      <c r="B2119" s="89">
        <v>1500</v>
      </c>
      <c r="C2119" s="89" t="s">
        <v>361</v>
      </c>
      <c r="D2119" s="89" t="s">
        <v>18232</v>
      </c>
      <c r="E2119" s="89" t="s">
        <v>19756</v>
      </c>
      <c r="F2119" s="93" t="s">
        <v>369</v>
      </c>
      <c r="G2119" s="93" t="s">
        <v>369</v>
      </c>
      <c r="H2119" s="93" t="s">
        <v>369</v>
      </c>
    </row>
    <row r="2120" spans="1:8">
      <c r="A2120" s="89" t="s">
        <v>10604</v>
      </c>
      <c r="B2120" s="89">
        <v>100</v>
      </c>
      <c r="C2120" s="89" t="s">
        <v>564</v>
      </c>
      <c r="D2120" s="89" t="s">
        <v>7974</v>
      </c>
      <c r="E2120" s="89" t="s">
        <v>19757</v>
      </c>
      <c r="F2120" s="93" t="s">
        <v>369</v>
      </c>
      <c r="G2120" s="93" t="s">
        <v>369</v>
      </c>
      <c r="H2120" s="93" t="s">
        <v>369</v>
      </c>
    </row>
    <row r="2121" spans="1:8">
      <c r="A2121" s="89" t="s">
        <v>10605</v>
      </c>
      <c r="B2121" s="89">
        <v>500</v>
      </c>
      <c r="C2121" s="89" t="s">
        <v>564</v>
      </c>
      <c r="D2121" s="89" t="s">
        <v>7963</v>
      </c>
      <c r="E2121" s="89" t="s">
        <v>19758</v>
      </c>
      <c r="F2121" s="93" t="s">
        <v>369</v>
      </c>
      <c r="G2121" s="93" t="s">
        <v>369</v>
      </c>
      <c r="H2121" s="93" t="s">
        <v>369</v>
      </c>
    </row>
    <row r="2122" spans="1:8">
      <c r="A2122" s="89" t="s">
        <v>10607</v>
      </c>
      <c r="B2122" s="89">
        <v>500</v>
      </c>
      <c r="C2122" s="89" t="s">
        <v>564</v>
      </c>
      <c r="D2122" s="89" t="s">
        <v>7963</v>
      </c>
      <c r="E2122" s="89" t="s">
        <v>19759</v>
      </c>
      <c r="F2122" s="93" t="s">
        <v>369</v>
      </c>
      <c r="G2122" s="93" t="s">
        <v>369</v>
      </c>
      <c r="H2122" s="93" t="s">
        <v>369</v>
      </c>
    </row>
    <row r="2123" spans="1:8">
      <c r="A2123" s="89" t="s">
        <v>10609</v>
      </c>
      <c r="B2123" s="89">
        <v>500</v>
      </c>
      <c r="C2123" s="89" t="s">
        <v>564</v>
      </c>
      <c r="D2123" s="89" t="s">
        <v>7963</v>
      </c>
      <c r="E2123" s="89" t="s">
        <v>19760</v>
      </c>
      <c r="F2123" s="93" t="s">
        <v>369</v>
      </c>
      <c r="G2123" s="93" t="s">
        <v>369</v>
      </c>
      <c r="H2123" s="93" t="s">
        <v>369</v>
      </c>
    </row>
    <row r="2124" spans="1:8">
      <c r="A2124" s="89" t="s">
        <v>10611</v>
      </c>
      <c r="B2124" s="89">
        <v>500</v>
      </c>
      <c r="C2124" s="89" t="s">
        <v>564</v>
      </c>
      <c r="D2124" s="89" t="s">
        <v>7963</v>
      </c>
      <c r="E2124" s="89" t="s">
        <v>19761</v>
      </c>
      <c r="F2124" s="93" t="s">
        <v>369</v>
      </c>
      <c r="G2124" s="93" t="s">
        <v>369</v>
      </c>
      <c r="H2124" s="93" t="s">
        <v>369</v>
      </c>
    </row>
    <row r="2125" spans="1:8">
      <c r="A2125" s="89" t="s">
        <v>2372</v>
      </c>
      <c r="B2125" s="89">
        <v>500</v>
      </c>
      <c r="C2125" s="89" t="s">
        <v>564</v>
      </c>
      <c r="D2125" s="89" t="s">
        <v>18232</v>
      </c>
      <c r="E2125" s="89" t="s">
        <v>19762</v>
      </c>
      <c r="F2125" s="89">
        <v>1109435</v>
      </c>
      <c r="G2125" s="89">
        <v>1091356</v>
      </c>
      <c r="H2125" s="89">
        <v>0</v>
      </c>
    </row>
    <row r="2126" spans="1:8">
      <c r="A2126" s="89" t="s">
        <v>4205</v>
      </c>
      <c r="B2126" s="89">
        <v>1000</v>
      </c>
      <c r="C2126" s="89" t="s">
        <v>564</v>
      </c>
      <c r="D2126" s="89" t="s">
        <v>18232</v>
      </c>
      <c r="E2126" s="89" t="s">
        <v>19763</v>
      </c>
      <c r="F2126" s="89">
        <v>448655</v>
      </c>
      <c r="G2126" s="89">
        <v>1109476</v>
      </c>
      <c r="H2126" s="89">
        <v>0</v>
      </c>
    </row>
    <row r="2127" spans="1:8">
      <c r="A2127" s="89" t="s">
        <v>2370</v>
      </c>
      <c r="B2127" s="89">
        <v>1000</v>
      </c>
      <c r="C2127" s="89" t="s">
        <v>564</v>
      </c>
      <c r="D2127" s="89" t="s">
        <v>18232</v>
      </c>
      <c r="E2127" s="89" t="s">
        <v>19764</v>
      </c>
      <c r="F2127" s="89">
        <v>91561</v>
      </c>
      <c r="G2127" s="89">
        <v>105886</v>
      </c>
      <c r="H2127" s="89">
        <v>0</v>
      </c>
    </row>
    <row r="2128" spans="1:8">
      <c r="A2128" s="89" t="s">
        <v>2368</v>
      </c>
      <c r="B2128" s="89">
        <v>1000</v>
      </c>
      <c r="C2128" s="89" t="s">
        <v>361</v>
      </c>
      <c r="D2128" s="89" t="s">
        <v>18232</v>
      </c>
      <c r="E2128" s="89" t="s">
        <v>19765</v>
      </c>
      <c r="F2128" s="93" t="s">
        <v>369</v>
      </c>
      <c r="G2128" s="93" t="s">
        <v>369</v>
      </c>
      <c r="H2128" s="93" t="s">
        <v>369</v>
      </c>
    </row>
    <row r="2129" spans="1:8">
      <c r="A2129" s="89" t="s">
        <v>10616</v>
      </c>
      <c r="B2129" s="89">
        <v>1000</v>
      </c>
      <c r="C2129" s="89" t="s">
        <v>361</v>
      </c>
      <c r="D2129" s="89" t="s">
        <v>7963</v>
      </c>
      <c r="E2129" s="89" t="s">
        <v>19765</v>
      </c>
      <c r="F2129" s="93" t="s">
        <v>369</v>
      </c>
      <c r="G2129" s="93" t="s">
        <v>369</v>
      </c>
      <c r="H2129" s="93" t="s">
        <v>369</v>
      </c>
    </row>
    <row r="2130" spans="1:8">
      <c r="A2130" s="89" t="s">
        <v>2366</v>
      </c>
      <c r="B2130" s="89">
        <v>2000</v>
      </c>
      <c r="C2130" s="89" t="s">
        <v>564</v>
      </c>
      <c r="D2130" s="89" t="s">
        <v>18232</v>
      </c>
      <c r="E2130" s="89" t="s">
        <v>19766</v>
      </c>
      <c r="F2130" s="89">
        <v>798</v>
      </c>
      <c r="G2130" s="89">
        <v>30072</v>
      </c>
      <c r="H2130" s="89">
        <v>0</v>
      </c>
    </row>
    <row r="2131" spans="1:8">
      <c r="A2131" s="89" t="s">
        <v>10618</v>
      </c>
      <c r="B2131" s="89">
        <v>500</v>
      </c>
      <c r="C2131" s="89" t="s">
        <v>564</v>
      </c>
      <c r="D2131" s="89" t="s">
        <v>7963</v>
      </c>
      <c r="E2131" s="89" t="s">
        <v>19767</v>
      </c>
      <c r="F2131" s="93" t="s">
        <v>369</v>
      </c>
      <c r="G2131" s="93" t="s">
        <v>369</v>
      </c>
      <c r="H2131" s="93" t="s">
        <v>369</v>
      </c>
    </row>
    <row r="2132" spans="1:8">
      <c r="A2132" s="89" t="s">
        <v>10620</v>
      </c>
      <c r="B2132" s="89">
        <v>500</v>
      </c>
      <c r="C2132" s="89" t="s">
        <v>564</v>
      </c>
      <c r="D2132" s="89" t="s">
        <v>7963</v>
      </c>
      <c r="E2132" s="89" t="s">
        <v>19767</v>
      </c>
      <c r="F2132" s="93" t="s">
        <v>369</v>
      </c>
      <c r="G2132" s="93" t="s">
        <v>369</v>
      </c>
      <c r="H2132" s="93" t="s">
        <v>369</v>
      </c>
    </row>
    <row r="2133" spans="1:8">
      <c r="A2133" s="89" t="s">
        <v>10622</v>
      </c>
      <c r="B2133" s="89">
        <v>500</v>
      </c>
      <c r="C2133" s="89" t="s">
        <v>564</v>
      </c>
      <c r="D2133" s="89" t="s">
        <v>7963</v>
      </c>
      <c r="E2133" s="89" t="s">
        <v>19767</v>
      </c>
      <c r="F2133" s="93" t="s">
        <v>369</v>
      </c>
      <c r="G2133" s="93" t="s">
        <v>369</v>
      </c>
      <c r="H2133" s="93" t="s">
        <v>369</v>
      </c>
    </row>
    <row r="2134" spans="1:8">
      <c r="A2134" s="89" t="s">
        <v>10624</v>
      </c>
      <c r="B2134" s="89">
        <v>2000</v>
      </c>
      <c r="C2134" s="89" t="s">
        <v>564</v>
      </c>
      <c r="D2134" s="89" t="s">
        <v>7963</v>
      </c>
      <c r="E2134" s="89" t="s">
        <v>19768</v>
      </c>
      <c r="F2134" s="93" t="s">
        <v>369</v>
      </c>
      <c r="G2134" s="93" t="s">
        <v>369</v>
      </c>
      <c r="H2134" s="93" t="s">
        <v>369</v>
      </c>
    </row>
    <row r="2135" spans="1:8">
      <c r="A2135" s="89" t="s">
        <v>10626</v>
      </c>
      <c r="B2135" s="89">
        <v>2000</v>
      </c>
      <c r="C2135" s="89" t="s">
        <v>564</v>
      </c>
      <c r="D2135" s="89" t="s">
        <v>7963</v>
      </c>
      <c r="E2135" s="89" t="s">
        <v>19769</v>
      </c>
      <c r="F2135" s="93" t="s">
        <v>369</v>
      </c>
      <c r="G2135" s="93" t="s">
        <v>369</v>
      </c>
      <c r="H2135" s="93" t="s">
        <v>369</v>
      </c>
    </row>
    <row r="2136" spans="1:8">
      <c r="A2136" s="89" t="s">
        <v>10628</v>
      </c>
      <c r="B2136" s="89">
        <v>500</v>
      </c>
      <c r="C2136" s="89" t="s">
        <v>564</v>
      </c>
      <c r="D2136" s="89" t="s">
        <v>7963</v>
      </c>
      <c r="E2136" s="89" t="s">
        <v>19770</v>
      </c>
      <c r="F2136" s="93" t="s">
        <v>369</v>
      </c>
      <c r="G2136" s="93" t="s">
        <v>369</v>
      </c>
      <c r="H2136" s="93" t="s">
        <v>369</v>
      </c>
    </row>
    <row r="2137" spans="1:8">
      <c r="A2137" s="89" t="s">
        <v>10630</v>
      </c>
      <c r="B2137" s="89">
        <v>500</v>
      </c>
      <c r="C2137" s="89" t="s">
        <v>564</v>
      </c>
      <c r="D2137" s="89" t="s">
        <v>7963</v>
      </c>
      <c r="E2137" s="89" t="s">
        <v>19771</v>
      </c>
      <c r="F2137" s="93" t="s">
        <v>369</v>
      </c>
      <c r="G2137" s="93" t="s">
        <v>369</v>
      </c>
      <c r="H2137" s="93" t="s">
        <v>369</v>
      </c>
    </row>
    <row r="2138" spans="1:8">
      <c r="A2138" s="89" t="s">
        <v>2363</v>
      </c>
      <c r="B2138" s="89">
        <v>500</v>
      </c>
      <c r="C2138" s="89" t="s">
        <v>564</v>
      </c>
      <c r="D2138" s="89" t="s">
        <v>18232</v>
      </c>
      <c r="E2138" s="89" t="s">
        <v>19771</v>
      </c>
      <c r="F2138" s="89">
        <v>438157</v>
      </c>
      <c r="G2138" s="89">
        <v>30072</v>
      </c>
      <c r="H2138" s="89">
        <v>0</v>
      </c>
    </row>
    <row r="2139" spans="1:8">
      <c r="A2139" s="89" t="s">
        <v>2361</v>
      </c>
      <c r="B2139" s="89">
        <v>100</v>
      </c>
      <c r="C2139" s="89" t="s">
        <v>564</v>
      </c>
      <c r="D2139" s="89" t="s">
        <v>18232</v>
      </c>
      <c r="E2139" s="89" t="s">
        <v>19772</v>
      </c>
      <c r="F2139" s="89">
        <v>825186</v>
      </c>
      <c r="G2139" s="89">
        <v>1109476</v>
      </c>
      <c r="H2139" s="89">
        <v>0</v>
      </c>
    </row>
    <row r="2140" spans="1:8">
      <c r="A2140" s="89" t="s">
        <v>2359</v>
      </c>
      <c r="B2140" s="89">
        <v>100</v>
      </c>
      <c r="C2140" s="89" t="s">
        <v>361</v>
      </c>
      <c r="D2140" s="89" t="s">
        <v>18232</v>
      </c>
      <c r="E2140" s="89" t="s">
        <v>19773</v>
      </c>
      <c r="F2140" s="93" t="s">
        <v>369</v>
      </c>
      <c r="G2140" s="93" t="s">
        <v>369</v>
      </c>
      <c r="H2140" s="93" t="s">
        <v>369</v>
      </c>
    </row>
    <row r="2141" spans="1:8">
      <c r="A2141" s="89" t="s">
        <v>2357</v>
      </c>
      <c r="B2141" s="89">
        <v>5000</v>
      </c>
      <c r="C2141" s="89" t="s">
        <v>361</v>
      </c>
      <c r="D2141" s="89" t="s">
        <v>18232</v>
      </c>
      <c r="E2141" s="89" t="s">
        <v>19774</v>
      </c>
      <c r="F2141" s="93" t="s">
        <v>369</v>
      </c>
      <c r="G2141" s="93" t="s">
        <v>369</v>
      </c>
      <c r="H2141" s="93" t="s">
        <v>369</v>
      </c>
    </row>
    <row r="2142" spans="1:8">
      <c r="A2142" s="89" t="s">
        <v>10634</v>
      </c>
      <c r="B2142" s="89">
        <v>5000</v>
      </c>
      <c r="C2142" s="89" t="s">
        <v>361</v>
      </c>
      <c r="D2142" s="89" t="s">
        <v>7963</v>
      </c>
      <c r="E2142" s="89" t="s">
        <v>19774</v>
      </c>
      <c r="F2142" s="93" t="s">
        <v>369</v>
      </c>
      <c r="G2142" s="93" t="s">
        <v>369</v>
      </c>
      <c r="H2142" s="93" t="s">
        <v>369</v>
      </c>
    </row>
    <row r="2143" spans="1:8">
      <c r="A2143" s="89" t="s">
        <v>10635</v>
      </c>
      <c r="B2143" s="89">
        <v>300</v>
      </c>
      <c r="C2143" s="89" t="s">
        <v>361</v>
      </c>
      <c r="D2143" s="89" t="s">
        <v>7963</v>
      </c>
      <c r="E2143" s="89" t="s">
        <v>19775</v>
      </c>
      <c r="F2143" s="93" t="s">
        <v>369</v>
      </c>
      <c r="G2143" s="93" t="s">
        <v>369</v>
      </c>
      <c r="H2143" s="93" t="s">
        <v>369</v>
      </c>
    </row>
    <row r="2144" spans="1:8">
      <c r="A2144" s="89" t="s">
        <v>2355</v>
      </c>
      <c r="B2144" s="89">
        <v>1500</v>
      </c>
      <c r="C2144" s="89" t="s">
        <v>361</v>
      </c>
      <c r="D2144" s="89" t="s">
        <v>18232</v>
      </c>
      <c r="E2144" s="89" t="s">
        <v>19776</v>
      </c>
      <c r="F2144" s="93" t="s">
        <v>369</v>
      </c>
      <c r="G2144" s="93" t="s">
        <v>369</v>
      </c>
      <c r="H2144" s="93" t="s">
        <v>369</v>
      </c>
    </row>
    <row r="2145" spans="1:8">
      <c r="A2145" s="89" t="s">
        <v>10636</v>
      </c>
      <c r="B2145" s="89">
        <v>2000</v>
      </c>
      <c r="C2145" s="89" t="s">
        <v>564</v>
      </c>
      <c r="D2145" s="89" t="s">
        <v>7963</v>
      </c>
      <c r="E2145" s="89" t="s">
        <v>19777</v>
      </c>
      <c r="F2145" s="93" t="s">
        <v>369</v>
      </c>
      <c r="G2145" s="93" t="s">
        <v>369</v>
      </c>
      <c r="H2145" s="93" t="s">
        <v>369</v>
      </c>
    </row>
    <row r="2146" spans="1:8">
      <c r="A2146" s="89" t="s">
        <v>2353</v>
      </c>
      <c r="B2146" s="89">
        <v>1000</v>
      </c>
      <c r="C2146" s="89" t="s">
        <v>361</v>
      </c>
      <c r="D2146" s="89" t="s">
        <v>18232</v>
      </c>
      <c r="E2146" s="89" t="s">
        <v>19778</v>
      </c>
      <c r="F2146" s="93" t="s">
        <v>369</v>
      </c>
      <c r="G2146" s="93" t="s">
        <v>369</v>
      </c>
      <c r="H2146" s="93" t="s">
        <v>369</v>
      </c>
    </row>
    <row r="2147" spans="1:8">
      <c r="A2147" s="89" t="s">
        <v>10638</v>
      </c>
      <c r="B2147" s="89">
        <v>5000</v>
      </c>
      <c r="C2147" s="89" t="s">
        <v>564</v>
      </c>
      <c r="D2147" s="89" t="s">
        <v>7963</v>
      </c>
      <c r="E2147" s="89" t="s">
        <v>19779</v>
      </c>
      <c r="F2147" s="93" t="s">
        <v>369</v>
      </c>
      <c r="G2147" s="93" t="s">
        <v>369</v>
      </c>
      <c r="H2147" s="93" t="s">
        <v>369</v>
      </c>
    </row>
    <row r="2148" spans="1:8">
      <c r="A2148" s="89" t="s">
        <v>10640</v>
      </c>
      <c r="B2148" s="89">
        <v>5000</v>
      </c>
      <c r="C2148" s="89" t="s">
        <v>564</v>
      </c>
      <c r="D2148" s="89" t="s">
        <v>7963</v>
      </c>
      <c r="E2148" s="89" t="s">
        <v>19780</v>
      </c>
      <c r="F2148" s="93" t="s">
        <v>369</v>
      </c>
      <c r="G2148" s="93" t="s">
        <v>369</v>
      </c>
      <c r="H2148" s="93" t="s">
        <v>369</v>
      </c>
    </row>
    <row r="2149" spans="1:8">
      <c r="A2149" s="89" t="s">
        <v>10642</v>
      </c>
      <c r="B2149" s="89">
        <v>5000</v>
      </c>
      <c r="C2149" s="89" t="s">
        <v>564</v>
      </c>
      <c r="D2149" s="89" t="s">
        <v>7963</v>
      </c>
      <c r="E2149" s="89" t="s">
        <v>19780</v>
      </c>
      <c r="F2149" s="93" t="s">
        <v>369</v>
      </c>
      <c r="G2149" s="93" t="s">
        <v>369</v>
      </c>
      <c r="H2149" s="93" t="s">
        <v>369</v>
      </c>
    </row>
    <row r="2150" spans="1:8">
      <c r="A2150" s="89" t="s">
        <v>6308</v>
      </c>
      <c r="B2150" s="89">
        <v>1500</v>
      </c>
      <c r="C2150" s="89" t="s">
        <v>564</v>
      </c>
      <c r="D2150" s="89" t="s">
        <v>5606</v>
      </c>
      <c r="E2150" s="89" t="s">
        <v>19781</v>
      </c>
      <c r="F2150" s="89">
        <v>12609</v>
      </c>
      <c r="G2150" s="89">
        <v>1091352</v>
      </c>
      <c r="H2150" s="89" t="s">
        <v>5939</v>
      </c>
    </row>
    <row r="2151" spans="1:8">
      <c r="A2151" s="89" t="s">
        <v>2351</v>
      </c>
      <c r="B2151" s="89">
        <v>1500</v>
      </c>
      <c r="C2151" s="89" t="s">
        <v>564</v>
      </c>
      <c r="D2151" s="89" t="s">
        <v>18232</v>
      </c>
      <c r="E2151" s="89" t="s">
        <v>19781</v>
      </c>
      <c r="F2151" s="89">
        <v>12609</v>
      </c>
      <c r="G2151" s="89">
        <v>1091352</v>
      </c>
      <c r="H2151" s="89">
        <v>0</v>
      </c>
    </row>
    <row r="2152" spans="1:8">
      <c r="A2152" s="89" t="s">
        <v>10646</v>
      </c>
      <c r="B2152" s="89">
        <v>2000</v>
      </c>
      <c r="C2152" s="89" t="s">
        <v>361</v>
      </c>
      <c r="D2152" s="89" t="s">
        <v>7963</v>
      </c>
      <c r="E2152" s="89" t="s">
        <v>19782</v>
      </c>
      <c r="F2152" s="93" t="s">
        <v>369</v>
      </c>
      <c r="G2152" s="93" t="s">
        <v>369</v>
      </c>
      <c r="H2152" s="93" t="s">
        <v>369</v>
      </c>
    </row>
    <row r="2153" spans="1:8">
      <c r="A2153" s="89" t="s">
        <v>10647</v>
      </c>
      <c r="B2153" s="89">
        <v>2000</v>
      </c>
      <c r="C2153" s="89" t="s">
        <v>361</v>
      </c>
      <c r="D2153" s="89" t="s">
        <v>7963</v>
      </c>
      <c r="E2153" s="89" t="s">
        <v>19783</v>
      </c>
      <c r="F2153" s="93" t="s">
        <v>369</v>
      </c>
      <c r="G2153" s="93" t="s">
        <v>369</v>
      </c>
      <c r="H2153" s="93" t="s">
        <v>369</v>
      </c>
    </row>
    <row r="2154" spans="1:8">
      <c r="A2154" s="89" t="s">
        <v>10648</v>
      </c>
      <c r="B2154" s="89">
        <v>2000</v>
      </c>
      <c r="C2154" s="89" t="s">
        <v>564</v>
      </c>
      <c r="D2154" s="89" t="s">
        <v>7963</v>
      </c>
      <c r="E2154" s="89" t="s">
        <v>19784</v>
      </c>
      <c r="F2154" s="93" t="s">
        <v>369</v>
      </c>
      <c r="G2154" s="93" t="s">
        <v>369</v>
      </c>
      <c r="H2154" s="93" t="s">
        <v>369</v>
      </c>
    </row>
    <row r="2155" spans="1:8">
      <c r="A2155" s="89" t="s">
        <v>2349</v>
      </c>
      <c r="B2155" s="89">
        <v>4000</v>
      </c>
      <c r="C2155" s="89" t="s">
        <v>361</v>
      </c>
      <c r="D2155" s="89" t="s">
        <v>18232</v>
      </c>
      <c r="E2155" s="89" t="s">
        <v>19785</v>
      </c>
      <c r="F2155" s="93" t="s">
        <v>369</v>
      </c>
      <c r="G2155" s="93" t="s">
        <v>369</v>
      </c>
      <c r="H2155" s="93" t="s">
        <v>369</v>
      </c>
    </row>
    <row r="2156" spans="1:8">
      <c r="A2156" s="89" t="s">
        <v>2347</v>
      </c>
      <c r="B2156" s="89">
        <v>3000</v>
      </c>
      <c r="C2156" s="89" t="s">
        <v>564</v>
      </c>
      <c r="D2156" s="89" t="s">
        <v>18232</v>
      </c>
      <c r="E2156" s="89" t="s">
        <v>19786</v>
      </c>
      <c r="F2156" s="89">
        <v>798</v>
      </c>
      <c r="G2156" s="89">
        <v>30072</v>
      </c>
      <c r="H2156" s="89">
        <v>0</v>
      </c>
    </row>
    <row r="2157" spans="1:8">
      <c r="A2157" s="89" t="s">
        <v>10651</v>
      </c>
      <c r="B2157" s="89">
        <v>1000</v>
      </c>
      <c r="C2157" s="89" t="s">
        <v>564</v>
      </c>
      <c r="D2157" s="89" t="s">
        <v>7963</v>
      </c>
      <c r="E2157" s="89" t="s">
        <v>19786</v>
      </c>
      <c r="F2157" s="93" t="s">
        <v>369</v>
      </c>
      <c r="G2157" s="93" t="s">
        <v>369</v>
      </c>
      <c r="H2157" s="93" t="s">
        <v>369</v>
      </c>
    </row>
    <row r="2158" spans="1:8">
      <c r="A2158" s="89" t="s">
        <v>10653</v>
      </c>
      <c r="B2158" s="89">
        <v>5000</v>
      </c>
      <c r="C2158" s="89" t="s">
        <v>564</v>
      </c>
      <c r="D2158" s="89" t="s">
        <v>7963</v>
      </c>
      <c r="E2158" s="89" t="s">
        <v>19787</v>
      </c>
      <c r="F2158" s="93" t="s">
        <v>369</v>
      </c>
      <c r="G2158" s="93" t="s">
        <v>369</v>
      </c>
      <c r="H2158" s="93" t="s">
        <v>369</v>
      </c>
    </row>
    <row r="2159" spans="1:8">
      <c r="A2159" s="89" t="s">
        <v>10655</v>
      </c>
      <c r="B2159" s="89">
        <v>5000</v>
      </c>
      <c r="C2159" s="89" t="s">
        <v>564</v>
      </c>
      <c r="D2159" s="89" t="s">
        <v>7963</v>
      </c>
      <c r="E2159" s="89" t="s">
        <v>19788</v>
      </c>
      <c r="F2159" s="93" t="s">
        <v>369</v>
      </c>
      <c r="G2159" s="93" t="s">
        <v>369</v>
      </c>
      <c r="H2159" s="93" t="s">
        <v>369</v>
      </c>
    </row>
    <row r="2160" spans="1:8">
      <c r="A2160" s="89" t="s">
        <v>2344</v>
      </c>
      <c r="B2160" s="89">
        <v>5000</v>
      </c>
      <c r="C2160" s="89" t="s">
        <v>564</v>
      </c>
      <c r="D2160" s="89" t="s">
        <v>18232</v>
      </c>
      <c r="E2160" s="89" t="s">
        <v>19788</v>
      </c>
      <c r="F2160" s="89">
        <v>1027078</v>
      </c>
      <c r="G2160" s="89">
        <v>30072</v>
      </c>
      <c r="H2160" s="89">
        <v>0</v>
      </c>
    </row>
    <row r="2161" spans="1:8">
      <c r="A2161" s="89" t="s">
        <v>2342</v>
      </c>
      <c r="B2161" s="89">
        <v>1000</v>
      </c>
      <c r="C2161" s="89" t="s">
        <v>361</v>
      </c>
      <c r="D2161" s="89" t="s">
        <v>18232</v>
      </c>
      <c r="E2161" s="89" t="s">
        <v>19789</v>
      </c>
      <c r="F2161" s="93" t="s">
        <v>369</v>
      </c>
      <c r="G2161" s="93" t="s">
        <v>369</v>
      </c>
      <c r="H2161" s="93" t="s">
        <v>369</v>
      </c>
    </row>
    <row r="2162" spans="1:8">
      <c r="A2162" s="89" t="s">
        <v>10658</v>
      </c>
      <c r="B2162" s="89">
        <v>1000</v>
      </c>
      <c r="C2162" s="89" t="s">
        <v>361</v>
      </c>
      <c r="D2162" s="89" t="s">
        <v>7963</v>
      </c>
      <c r="E2162" s="89" t="s">
        <v>19789</v>
      </c>
      <c r="F2162" s="93" t="s">
        <v>369</v>
      </c>
      <c r="G2162" s="93" t="s">
        <v>369</v>
      </c>
      <c r="H2162" s="93" t="s">
        <v>369</v>
      </c>
    </row>
    <row r="2163" spans="1:8">
      <c r="A2163" s="89" t="s">
        <v>10659</v>
      </c>
      <c r="B2163" s="89">
        <v>1000</v>
      </c>
      <c r="C2163" s="89" t="s">
        <v>564</v>
      </c>
      <c r="D2163" s="89" t="s">
        <v>7963</v>
      </c>
      <c r="E2163" s="89" t="s">
        <v>19790</v>
      </c>
      <c r="F2163" s="93" t="s">
        <v>369</v>
      </c>
      <c r="G2163" s="93" t="s">
        <v>369</v>
      </c>
      <c r="H2163" s="93" t="s">
        <v>369</v>
      </c>
    </row>
    <row r="2164" spans="1:8">
      <c r="A2164" s="89" t="s">
        <v>10661</v>
      </c>
      <c r="B2164" s="89">
        <v>1000</v>
      </c>
      <c r="C2164" s="89" t="s">
        <v>564</v>
      </c>
      <c r="D2164" s="89" t="s">
        <v>7963</v>
      </c>
      <c r="E2164" s="89" t="s">
        <v>19790</v>
      </c>
      <c r="F2164" s="93" t="s">
        <v>369</v>
      </c>
      <c r="G2164" s="93" t="s">
        <v>369</v>
      </c>
      <c r="H2164" s="93" t="s">
        <v>369</v>
      </c>
    </row>
    <row r="2165" spans="1:8">
      <c r="A2165" s="89" t="s">
        <v>10663</v>
      </c>
      <c r="B2165" s="89">
        <v>1000</v>
      </c>
      <c r="C2165" s="89" t="s">
        <v>564</v>
      </c>
      <c r="D2165" s="89" t="s">
        <v>7963</v>
      </c>
      <c r="E2165" s="89" t="s">
        <v>19790</v>
      </c>
      <c r="F2165" s="93" t="s">
        <v>369</v>
      </c>
      <c r="G2165" s="93" t="s">
        <v>369</v>
      </c>
      <c r="H2165" s="93" t="s">
        <v>369</v>
      </c>
    </row>
    <row r="2166" spans="1:8">
      <c r="A2166" s="89" t="s">
        <v>10665</v>
      </c>
      <c r="B2166" s="89">
        <v>1000</v>
      </c>
      <c r="C2166" s="89" t="s">
        <v>361</v>
      </c>
      <c r="D2166" s="89" t="s">
        <v>7963</v>
      </c>
      <c r="E2166" s="89" t="s">
        <v>19790</v>
      </c>
      <c r="F2166" s="93" t="s">
        <v>369</v>
      </c>
      <c r="G2166" s="93" t="s">
        <v>369</v>
      </c>
      <c r="H2166" s="93" t="s">
        <v>369</v>
      </c>
    </row>
    <row r="2167" spans="1:8">
      <c r="A2167" s="89" t="s">
        <v>10666</v>
      </c>
      <c r="B2167" s="89">
        <v>1000</v>
      </c>
      <c r="C2167" s="89" t="s">
        <v>564</v>
      </c>
      <c r="D2167" s="89" t="s">
        <v>7963</v>
      </c>
      <c r="E2167" s="89" t="s">
        <v>19791</v>
      </c>
      <c r="F2167" s="93" t="s">
        <v>369</v>
      </c>
      <c r="G2167" s="93" t="s">
        <v>369</v>
      </c>
      <c r="H2167" s="93" t="s">
        <v>369</v>
      </c>
    </row>
    <row r="2168" spans="1:8">
      <c r="A2168" s="89" t="s">
        <v>10668</v>
      </c>
      <c r="B2168" s="89">
        <v>1000</v>
      </c>
      <c r="C2168" s="89" t="s">
        <v>564</v>
      </c>
      <c r="D2168" s="89" t="s">
        <v>7963</v>
      </c>
      <c r="E2168" s="89" t="s">
        <v>19791</v>
      </c>
      <c r="F2168" s="93" t="s">
        <v>369</v>
      </c>
      <c r="G2168" s="93" t="s">
        <v>369</v>
      </c>
      <c r="H2168" s="93" t="s">
        <v>369</v>
      </c>
    </row>
    <row r="2169" spans="1:8">
      <c r="A2169" s="89" t="s">
        <v>10670</v>
      </c>
      <c r="B2169" s="89">
        <v>1000</v>
      </c>
      <c r="C2169" s="89" t="s">
        <v>564</v>
      </c>
      <c r="D2169" s="89" t="s">
        <v>7963</v>
      </c>
      <c r="E2169" s="89" t="s">
        <v>19791</v>
      </c>
      <c r="F2169" s="93" t="s">
        <v>369</v>
      </c>
      <c r="G2169" s="93" t="s">
        <v>369</v>
      </c>
      <c r="H2169" s="93" t="s">
        <v>369</v>
      </c>
    </row>
    <row r="2170" spans="1:8">
      <c r="A2170" s="89" t="s">
        <v>10672</v>
      </c>
      <c r="B2170" s="89">
        <v>1000</v>
      </c>
      <c r="C2170" s="89" t="s">
        <v>361</v>
      </c>
      <c r="D2170" s="89" t="s">
        <v>7963</v>
      </c>
      <c r="E2170" s="89" t="s">
        <v>19791</v>
      </c>
      <c r="F2170" s="93" t="s">
        <v>369</v>
      </c>
      <c r="G2170" s="93" t="s">
        <v>369</v>
      </c>
      <c r="H2170" s="93" t="s">
        <v>369</v>
      </c>
    </row>
    <row r="2171" spans="1:8">
      <c r="A2171" s="89" t="s">
        <v>10673</v>
      </c>
      <c r="B2171" s="89">
        <v>1000</v>
      </c>
      <c r="C2171" s="89" t="s">
        <v>361</v>
      </c>
      <c r="D2171" s="89" t="s">
        <v>7963</v>
      </c>
      <c r="E2171" s="89" t="s">
        <v>19791</v>
      </c>
      <c r="F2171" s="93" t="s">
        <v>369</v>
      </c>
      <c r="G2171" s="93" t="s">
        <v>369</v>
      </c>
      <c r="H2171" s="93" t="s">
        <v>369</v>
      </c>
    </row>
    <row r="2172" spans="1:8">
      <c r="A2172" s="89" t="s">
        <v>10674</v>
      </c>
      <c r="B2172" s="89">
        <v>300</v>
      </c>
      <c r="C2172" s="89" t="s">
        <v>564</v>
      </c>
      <c r="D2172" s="89" t="s">
        <v>7963</v>
      </c>
      <c r="E2172" s="89" t="s">
        <v>19792</v>
      </c>
      <c r="F2172" s="93" t="s">
        <v>369</v>
      </c>
      <c r="G2172" s="93" t="s">
        <v>369</v>
      </c>
      <c r="H2172" s="93" t="s">
        <v>369</v>
      </c>
    </row>
    <row r="2173" spans="1:8">
      <c r="A2173" s="89" t="s">
        <v>10676</v>
      </c>
      <c r="B2173" s="89">
        <v>2000</v>
      </c>
      <c r="C2173" s="89" t="s">
        <v>361</v>
      </c>
      <c r="D2173" s="89" t="s">
        <v>7963</v>
      </c>
      <c r="E2173" s="89" t="s">
        <v>19793</v>
      </c>
      <c r="F2173" s="93" t="s">
        <v>369</v>
      </c>
      <c r="G2173" s="93" t="s">
        <v>369</v>
      </c>
      <c r="H2173" s="93" t="s">
        <v>369</v>
      </c>
    </row>
    <row r="2174" spans="1:8">
      <c r="A2174" s="89" t="s">
        <v>10677</v>
      </c>
      <c r="B2174" s="89">
        <v>500</v>
      </c>
      <c r="C2174" s="89" t="s">
        <v>564</v>
      </c>
      <c r="D2174" s="89" t="s">
        <v>7963</v>
      </c>
      <c r="E2174" s="89" t="s">
        <v>19794</v>
      </c>
      <c r="F2174" s="93" t="s">
        <v>369</v>
      </c>
      <c r="G2174" s="93" t="s">
        <v>369</v>
      </c>
      <c r="H2174" s="93" t="s">
        <v>369</v>
      </c>
    </row>
    <row r="2175" spans="1:8">
      <c r="A2175" s="89" t="s">
        <v>10679</v>
      </c>
      <c r="B2175" s="89">
        <v>2000</v>
      </c>
      <c r="C2175" s="89" t="s">
        <v>564</v>
      </c>
      <c r="D2175" s="89" t="s">
        <v>7963</v>
      </c>
      <c r="E2175" s="89" t="s">
        <v>19795</v>
      </c>
      <c r="F2175" s="93" t="s">
        <v>369</v>
      </c>
      <c r="G2175" s="93" t="s">
        <v>369</v>
      </c>
      <c r="H2175" s="93" t="s">
        <v>369</v>
      </c>
    </row>
    <row r="2176" spans="1:8">
      <c r="A2176" s="89" t="s">
        <v>10681</v>
      </c>
      <c r="B2176" s="89">
        <v>2000</v>
      </c>
      <c r="C2176" s="89" t="s">
        <v>564</v>
      </c>
      <c r="D2176" s="89" t="s">
        <v>7963</v>
      </c>
      <c r="E2176" s="89" t="s">
        <v>19795</v>
      </c>
      <c r="F2176" s="93" t="s">
        <v>369</v>
      </c>
      <c r="G2176" s="93" t="s">
        <v>369</v>
      </c>
      <c r="H2176" s="93" t="s">
        <v>369</v>
      </c>
    </row>
    <row r="2177" spans="1:8">
      <c r="A2177" s="89" t="s">
        <v>10683</v>
      </c>
      <c r="B2177" s="89">
        <v>2000</v>
      </c>
      <c r="C2177" s="89" t="s">
        <v>564</v>
      </c>
      <c r="D2177" s="89" t="s">
        <v>7963</v>
      </c>
      <c r="E2177" s="89" t="s">
        <v>19796</v>
      </c>
      <c r="F2177" s="93" t="s">
        <v>369</v>
      </c>
      <c r="G2177" s="93" t="s">
        <v>369</v>
      </c>
      <c r="H2177" s="93" t="s">
        <v>369</v>
      </c>
    </row>
    <row r="2178" spans="1:8">
      <c r="A2178" s="89" t="s">
        <v>10685</v>
      </c>
      <c r="B2178" s="89">
        <v>2000</v>
      </c>
      <c r="C2178" s="89" t="s">
        <v>564</v>
      </c>
      <c r="D2178" s="89" t="s">
        <v>7963</v>
      </c>
      <c r="E2178" s="89" t="s">
        <v>19797</v>
      </c>
      <c r="F2178" s="93" t="s">
        <v>369</v>
      </c>
      <c r="G2178" s="93" t="s">
        <v>369</v>
      </c>
      <c r="H2178" s="93" t="s">
        <v>369</v>
      </c>
    </row>
    <row r="2179" spans="1:8">
      <c r="A2179" s="89" t="s">
        <v>10687</v>
      </c>
      <c r="B2179" s="89">
        <v>2100</v>
      </c>
      <c r="C2179" s="89" t="s">
        <v>564</v>
      </c>
      <c r="D2179" s="89" t="s">
        <v>7963</v>
      </c>
      <c r="E2179" s="89" t="s">
        <v>19797</v>
      </c>
      <c r="F2179" s="93" t="s">
        <v>369</v>
      </c>
      <c r="G2179" s="93" t="s">
        <v>369</v>
      </c>
      <c r="H2179" s="93" t="s">
        <v>369</v>
      </c>
    </row>
    <row r="2180" spans="1:8">
      <c r="A2180" s="89" t="s">
        <v>2340</v>
      </c>
      <c r="B2180" s="89">
        <v>2100</v>
      </c>
      <c r="C2180" s="89" t="s">
        <v>564</v>
      </c>
      <c r="D2180" s="89" t="s">
        <v>18232</v>
      </c>
      <c r="E2180" s="89" t="s">
        <v>19798</v>
      </c>
      <c r="F2180" s="89">
        <v>623</v>
      </c>
      <c r="G2180" s="89">
        <v>30072</v>
      </c>
      <c r="H2180" s="89">
        <v>0</v>
      </c>
    </row>
    <row r="2181" spans="1:8">
      <c r="A2181" s="89" t="s">
        <v>10690</v>
      </c>
      <c r="B2181" s="89">
        <v>10000</v>
      </c>
      <c r="C2181" s="89" t="s">
        <v>361</v>
      </c>
      <c r="D2181" s="89" t="s">
        <v>7963</v>
      </c>
      <c r="E2181" s="89" t="s">
        <v>19799</v>
      </c>
      <c r="F2181" s="93" t="s">
        <v>369</v>
      </c>
      <c r="G2181" s="93" t="s">
        <v>369</v>
      </c>
      <c r="H2181" s="93" t="s">
        <v>369</v>
      </c>
    </row>
    <row r="2182" spans="1:8">
      <c r="A2182" s="89" t="s">
        <v>10691</v>
      </c>
      <c r="B2182" s="89">
        <v>1500</v>
      </c>
      <c r="C2182" s="89" t="s">
        <v>361</v>
      </c>
      <c r="D2182" s="89" t="s">
        <v>7963</v>
      </c>
      <c r="E2182" s="89" t="s">
        <v>19800</v>
      </c>
      <c r="F2182" s="93" t="s">
        <v>369</v>
      </c>
      <c r="G2182" s="93" t="s">
        <v>369</v>
      </c>
      <c r="H2182" s="93" t="s">
        <v>369</v>
      </c>
    </row>
    <row r="2183" spans="1:8">
      <c r="A2183" s="89" t="s">
        <v>10692</v>
      </c>
      <c r="B2183" s="89">
        <v>5000</v>
      </c>
      <c r="C2183" s="89" t="s">
        <v>564</v>
      </c>
      <c r="D2183" s="89" t="s">
        <v>7963</v>
      </c>
      <c r="E2183" s="89" t="s">
        <v>19801</v>
      </c>
      <c r="F2183" s="93" t="s">
        <v>369</v>
      </c>
      <c r="G2183" s="93" t="s">
        <v>369</v>
      </c>
      <c r="H2183" s="93" t="s">
        <v>369</v>
      </c>
    </row>
    <row r="2184" spans="1:8">
      <c r="A2184" s="89" t="s">
        <v>10694</v>
      </c>
      <c r="B2184" s="89">
        <v>5000</v>
      </c>
      <c r="C2184" s="89" t="s">
        <v>564</v>
      </c>
      <c r="D2184" s="89" t="s">
        <v>7963</v>
      </c>
      <c r="E2184" s="89" t="s">
        <v>19802</v>
      </c>
      <c r="F2184" s="93" t="s">
        <v>369</v>
      </c>
      <c r="G2184" s="93" t="s">
        <v>369</v>
      </c>
      <c r="H2184" s="93" t="s">
        <v>369</v>
      </c>
    </row>
    <row r="2185" spans="1:8">
      <c r="A2185" s="89" t="s">
        <v>10696</v>
      </c>
      <c r="B2185" s="89">
        <v>500</v>
      </c>
      <c r="C2185" s="89" t="s">
        <v>564</v>
      </c>
      <c r="D2185" s="89" t="s">
        <v>7963</v>
      </c>
      <c r="E2185" s="89" t="s">
        <v>19803</v>
      </c>
      <c r="F2185" s="93" t="s">
        <v>369</v>
      </c>
      <c r="G2185" s="93" t="s">
        <v>369</v>
      </c>
      <c r="H2185" s="93" t="s">
        <v>369</v>
      </c>
    </row>
    <row r="2186" spans="1:8">
      <c r="A2186" s="89" t="s">
        <v>10698</v>
      </c>
      <c r="B2186" s="89">
        <v>500</v>
      </c>
      <c r="C2186" s="89" t="s">
        <v>564</v>
      </c>
      <c r="D2186" s="89" t="s">
        <v>7963</v>
      </c>
      <c r="E2186" s="89" t="s">
        <v>19804</v>
      </c>
      <c r="F2186" s="93" t="s">
        <v>369</v>
      </c>
      <c r="G2186" s="93" t="s">
        <v>369</v>
      </c>
      <c r="H2186" s="93" t="s">
        <v>369</v>
      </c>
    </row>
    <row r="2187" spans="1:8">
      <c r="A2187" s="89" t="s">
        <v>10700</v>
      </c>
      <c r="B2187" s="89">
        <v>500</v>
      </c>
      <c r="C2187" s="89" t="s">
        <v>564</v>
      </c>
      <c r="D2187" s="89" t="s">
        <v>7963</v>
      </c>
      <c r="E2187" s="89" t="s">
        <v>19804</v>
      </c>
      <c r="F2187" s="93" t="s">
        <v>369</v>
      </c>
      <c r="G2187" s="93" t="s">
        <v>369</v>
      </c>
      <c r="H2187" s="93" t="s">
        <v>369</v>
      </c>
    </row>
    <row r="2188" spans="1:8">
      <c r="A2188" s="89" t="s">
        <v>10702</v>
      </c>
      <c r="B2188" s="89">
        <v>1000</v>
      </c>
      <c r="C2188" s="89" t="s">
        <v>564</v>
      </c>
      <c r="D2188" s="89" t="s">
        <v>7963</v>
      </c>
      <c r="E2188" s="89" t="s">
        <v>19805</v>
      </c>
      <c r="F2188" s="93" t="s">
        <v>369</v>
      </c>
      <c r="G2188" s="93" t="s">
        <v>369</v>
      </c>
      <c r="H2188" s="93" t="s">
        <v>369</v>
      </c>
    </row>
    <row r="2189" spans="1:8">
      <c r="A2189" s="89" t="s">
        <v>10704</v>
      </c>
      <c r="B2189" s="89">
        <v>1000</v>
      </c>
      <c r="C2189" s="89" t="s">
        <v>564</v>
      </c>
      <c r="D2189" s="89" t="s">
        <v>7963</v>
      </c>
      <c r="E2189" s="89" t="s">
        <v>19806</v>
      </c>
      <c r="F2189" s="93" t="s">
        <v>369</v>
      </c>
      <c r="G2189" s="93" t="s">
        <v>369</v>
      </c>
      <c r="H2189" s="93" t="s">
        <v>369</v>
      </c>
    </row>
    <row r="2190" spans="1:8">
      <c r="A2190" s="99" t="s">
        <v>10706</v>
      </c>
      <c r="B2190" s="89">
        <v>2000</v>
      </c>
      <c r="C2190" s="89" t="s">
        <v>361</v>
      </c>
      <c r="D2190" s="89" t="s">
        <v>7963</v>
      </c>
      <c r="E2190" s="89" t="s">
        <v>19806</v>
      </c>
      <c r="F2190" s="93" t="s">
        <v>369</v>
      </c>
      <c r="G2190" s="93" t="s">
        <v>369</v>
      </c>
      <c r="H2190" s="93" t="s">
        <v>369</v>
      </c>
    </row>
    <row r="2191" spans="1:8">
      <c r="A2191" s="89" t="s">
        <v>10707</v>
      </c>
      <c r="B2191" s="89">
        <v>2000</v>
      </c>
      <c r="C2191" s="89" t="s">
        <v>361</v>
      </c>
      <c r="D2191" s="89" t="s">
        <v>7963</v>
      </c>
      <c r="E2191" s="89" t="s">
        <v>19806</v>
      </c>
      <c r="F2191" s="93" t="s">
        <v>369</v>
      </c>
      <c r="G2191" s="93" t="s">
        <v>369</v>
      </c>
      <c r="H2191" s="93" t="s">
        <v>369</v>
      </c>
    </row>
    <row r="2192" spans="1:8">
      <c r="A2192" s="89" t="s">
        <v>10708</v>
      </c>
      <c r="B2192" s="89">
        <v>500</v>
      </c>
      <c r="C2192" s="89" t="s">
        <v>564</v>
      </c>
      <c r="D2192" s="89" t="s">
        <v>7963</v>
      </c>
      <c r="E2192" s="89" t="s">
        <v>19807</v>
      </c>
      <c r="F2192" s="93" t="s">
        <v>369</v>
      </c>
      <c r="G2192" s="93" t="s">
        <v>369</v>
      </c>
      <c r="H2192" s="93" t="s">
        <v>369</v>
      </c>
    </row>
    <row r="2193" spans="1:8">
      <c r="A2193" s="89" t="s">
        <v>10710</v>
      </c>
      <c r="B2193" s="89">
        <v>10000</v>
      </c>
      <c r="C2193" s="89" t="s">
        <v>564</v>
      </c>
      <c r="D2193" s="89" t="s">
        <v>7963</v>
      </c>
      <c r="E2193" s="89" t="s">
        <v>19808</v>
      </c>
      <c r="F2193" s="93" t="s">
        <v>369</v>
      </c>
      <c r="G2193" s="93" t="s">
        <v>369</v>
      </c>
      <c r="H2193" s="93" t="s">
        <v>369</v>
      </c>
    </row>
    <row r="2194" spans="1:8">
      <c r="A2194" s="89" t="s">
        <v>10712</v>
      </c>
      <c r="B2194" s="89">
        <v>400</v>
      </c>
      <c r="C2194" s="89" t="s">
        <v>564</v>
      </c>
      <c r="D2194" s="89" t="s">
        <v>7963</v>
      </c>
      <c r="E2194" s="89" t="s">
        <v>19809</v>
      </c>
      <c r="F2194" s="93" t="s">
        <v>369</v>
      </c>
      <c r="G2194" s="93" t="s">
        <v>369</v>
      </c>
      <c r="H2194" s="93" t="s">
        <v>369</v>
      </c>
    </row>
    <row r="2195" spans="1:8">
      <c r="A2195" s="89" t="s">
        <v>2338</v>
      </c>
      <c r="B2195" s="89">
        <v>400</v>
      </c>
      <c r="C2195" s="89" t="s">
        <v>361</v>
      </c>
      <c r="D2195" s="89" t="s">
        <v>18232</v>
      </c>
      <c r="E2195" s="89" t="s">
        <v>19810</v>
      </c>
      <c r="F2195" s="93" t="s">
        <v>369</v>
      </c>
      <c r="G2195" s="93" t="s">
        <v>369</v>
      </c>
      <c r="H2195" s="93" t="s">
        <v>369</v>
      </c>
    </row>
    <row r="2196" spans="1:8">
      <c r="A2196" s="89" t="s">
        <v>2336</v>
      </c>
      <c r="B2196" s="89">
        <v>1000</v>
      </c>
      <c r="C2196" s="89" t="s">
        <v>361</v>
      </c>
      <c r="D2196" s="89" t="s">
        <v>18232</v>
      </c>
      <c r="E2196" s="89" t="s">
        <v>19811</v>
      </c>
      <c r="F2196" s="93" t="s">
        <v>369</v>
      </c>
      <c r="G2196" s="93" t="s">
        <v>369</v>
      </c>
      <c r="H2196" s="93" t="s">
        <v>369</v>
      </c>
    </row>
    <row r="2197" spans="1:8">
      <c r="A2197" s="89" t="s">
        <v>10714</v>
      </c>
      <c r="B2197" s="89">
        <v>1000</v>
      </c>
      <c r="C2197" s="89" t="s">
        <v>361</v>
      </c>
      <c r="D2197" s="89" t="s">
        <v>7963</v>
      </c>
      <c r="E2197" s="89" t="s">
        <v>19811</v>
      </c>
      <c r="F2197" s="93" t="s">
        <v>369</v>
      </c>
      <c r="G2197" s="93" t="s">
        <v>369</v>
      </c>
      <c r="H2197" s="93" t="s">
        <v>369</v>
      </c>
    </row>
    <row r="2198" spans="1:8">
      <c r="A2198" s="89" t="s">
        <v>6307</v>
      </c>
      <c r="B2198" s="89">
        <v>500</v>
      </c>
      <c r="C2198" s="89" t="s">
        <v>564</v>
      </c>
      <c r="D2198" s="89" t="s">
        <v>5606</v>
      </c>
      <c r="E2198" s="89" t="s">
        <v>19812</v>
      </c>
      <c r="F2198" s="89">
        <v>220085</v>
      </c>
      <c r="G2198" s="89">
        <v>14157</v>
      </c>
      <c r="H2198" s="89" t="s">
        <v>5934</v>
      </c>
    </row>
    <row r="2199" spans="1:8">
      <c r="A2199" s="89" t="s">
        <v>10716</v>
      </c>
      <c r="B2199" s="89">
        <v>500</v>
      </c>
      <c r="C2199" s="89" t="s">
        <v>564</v>
      </c>
      <c r="D2199" s="89" t="s">
        <v>7963</v>
      </c>
      <c r="E2199" s="89" t="s">
        <v>19812</v>
      </c>
      <c r="F2199" s="93" t="s">
        <v>369</v>
      </c>
      <c r="G2199" s="93" t="s">
        <v>369</v>
      </c>
      <c r="H2199" s="93" t="s">
        <v>369</v>
      </c>
    </row>
    <row r="2200" spans="1:8">
      <c r="A2200" s="89" t="s">
        <v>10718</v>
      </c>
      <c r="B2200" s="89">
        <v>500</v>
      </c>
      <c r="C2200" s="89" t="s">
        <v>564</v>
      </c>
      <c r="D2200" s="89" t="s">
        <v>7963</v>
      </c>
      <c r="E2200" s="89" t="s">
        <v>19812</v>
      </c>
      <c r="F2200" s="93" t="s">
        <v>369</v>
      </c>
      <c r="G2200" s="93" t="s">
        <v>369</v>
      </c>
      <c r="H2200" s="93" t="s">
        <v>369</v>
      </c>
    </row>
    <row r="2201" spans="1:8">
      <c r="A2201" s="89" t="s">
        <v>10720</v>
      </c>
      <c r="B2201" s="89">
        <v>500</v>
      </c>
      <c r="C2201" s="89" t="s">
        <v>361</v>
      </c>
      <c r="D2201" s="89" t="s">
        <v>7963</v>
      </c>
      <c r="E2201" s="89" t="s">
        <v>19812</v>
      </c>
      <c r="F2201" s="93" t="s">
        <v>369</v>
      </c>
      <c r="G2201" s="93" t="s">
        <v>369</v>
      </c>
      <c r="H2201" s="93" t="s">
        <v>369</v>
      </c>
    </row>
    <row r="2202" spans="1:8">
      <c r="A2202" s="89" t="s">
        <v>10721</v>
      </c>
      <c r="B2202" s="89">
        <v>500</v>
      </c>
      <c r="C2202" s="89" t="s">
        <v>361</v>
      </c>
      <c r="D2202" s="89" t="s">
        <v>7963</v>
      </c>
      <c r="E2202" s="89" t="s">
        <v>19812</v>
      </c>
      <c r="F2202" s="93" t="s">
        <v>369</v>
      </c>
      <c r="G2202" s="93" t="s">
        <v>369</v>
      </c>
      <c r="H2202" s="93" t="s">
        <v>369</v>
      </c>
    </row>
    <row r="2203" spans="1:8">
      <c r="A2203" s="89" t="s">
        <v>10722</v>
      </c>
      <c r="B2203" s="89">
        <v>500</v>
      </c>
      <c r="C2203" s="89" t="s">
        <v>361</v>
      </c>
      <c r="D2203" s="89" t="s">
        <v>7963</v>
      </c>
      <c r="E2203" s="89" t="s">
        <v>19812</v>
      </c>
      <c r="F2203" s="93" t="s">
        <v>369</v>
      </c>
      <c r="G2203" s="93" t="s">
        <v>369</v>
      </c>
      <c r="H2203" s="93" t="s">
        <v>369</v>
      </c>
    </row>
    <row r="2204" spans="1:8">
      <c r="A2204" s="89" t="s">
        <v>10723</v>
      </c>
      <c r="B2204" s="89">
        <v>500</v>
      </c>
      <c r="C2204" s="89" t="s">
        <v>361</v>
      </c>
      <c r="D2204" s="89" t="s">
        <v>7963</v>
      </c>
      <c r="E2204" s="89" t="s">
        <v>19812</v>
      </c>
      <c r="F2204" s="93" t="s">
        <v>369</v>
      </c>
      <c r="G2204" s="93" t="s">
        <v>369</v>
      </c>
      <c r="H2204" s="93" t="s">
        <v>369</v>
      </c>
    </row>
    <row r="2205" spans="1:8">
      <c r="A2205" s="89" t="s">
        <v>10724</v>
      </c>
      <c r="B2205" s="89">
        <v>700</v>
      </c>
      <c r="C2205" s="89" t="s">
        <v>564</v>
      </c>
      <c r="D2205" s="89" t="s">
        <v>7963</v>
      </c>
      <c r="E2205" s="89" t="s">
        <v>19813</v>
      </c>
      <c r="F2205" s="93" t="s">
        <v>369</v>
      </c>
      <c r="G2205" s="93" t="s">
        <v>369</v>
      </c>
      <c r="H2205" s="93" t="s">
        <v>369</v>
      </c>
    </row>
    <row r="2206" spans="1:8">
      <c r="A2206" s="89" t="s">
        <v>10726</v>
      </c>
      <c r="B2206" s="89">
        <v>700</v>
      </c>
      <c r="C2206" s="89" t="s">
        <v>564</v>
      </c>
      <c r="D2206" s="89" t="s">
        <v>7963</v>
      </c>
      <c r="E2206" s="89" t="s">
        <v>19813</v>
      </c>
      <c r="F2206" s="93" t="s">
        <v>369</v>
      </c>
      <c r="G2206" s="93" t="s">
        <v>369</v>
      </c>
      <c r="H2206" s="93" t="s">
        <v>369</v>
      </c>
    </row>
    <row r="2207" spans="1:8">
      <c r="A2207" s="89" t="s">
        <v>10728</v>
      </c>
      <c r="B2207" s="89">
        <v>700</v>
      </c>
      <c r="C2207" s="89" t="s">
        <v>564</v>
      </c>
      <c r="D2207" s="89" t="s">
        <v>7963</v>
      </c>
      <c r="E2207" s="89" t="s">
        <v>19814</v>
      </c>
      <c r="F2207" s="93" t="s">
        <v>369</v>
      </c>
      <c r="G2207" s="93" t="s">
        <v>369</v>
      </c>
      <c r="H2207" s="93" t="s">
        <v>369</v>
      </c>
    </row>
    <row r="2208" spans="1:8">
      <c r="A2208" s="89" t="s">
        <v>10730</v>
      </c>
      <c r="B2208" s="89">
        <v>300</v>
      </c>
      <c r="C2208" s="89" t="s">
        <v>564</v>
      </c>
      <c r="D2208" s="89" t="s">
        <v>7963</v>
      </c>
      <c r="E2208" s="89" t="s">
        <v>19815</v>
      </c>
      <c r="F2208" s="93" t="s">
        <v>369</v>
      </c>
      <c r="G2208" s="93" t="s">
        <v>369</v>
      </c>
      <c r="H2208" s="93" t="s">
        <v>369</v>
      </c>
    </row>
    <row r="2209" spans="1:8">
      <c r="A2209" s="89" t="s">
        <v>10732</v>
      </c>
      <c r="B2209" s="89">
        <v>300</v>
      </c>
      <c r="C2209" s="89" t="s">
        <v>564</v>
      </c>
      <c r="D2209" s="89" t="s">
        <v>7963</v>
      </c>
      <c r="E2209" s="89" t="s">
        <v>19815</v>
      </c>
      <c r="F2209" s="93" t="s">
        <v>369</v>
      </c>
      <c r="G2209" s="93" t="s">
        <v>369</v>
      </c>
      <c r="H2209" s="93" t="s">
        <v>369</v>
      </c>
    </row>
    <row r="2210" spans="1:8">
      <c r="A2210" s="89" t="s">
        <v>10734</v>
      </c>
      <c r="B2210" s="89">
        <v>500</v>
      </c>
      <c r="C2210" s="89" t="s">
        <v>564</v>
      </c>
      <c r="D2210" s="89" t="s">
        <v>7963</v>
      </c>
      <c r="E2210" s="89" t="s">
        <v>19816</v>
      </c>
      <c r="F2210" s="93" t="s">
        <v>369</v>
      </c>
      <c r="G2210" s="93" t="s">
        <v>369</v>
      </c>
      <c r="H2210" s="93" t="s">
        <v>369</v>
      </c>
    </row>
    <row r="2211" spans="1:8">
      <c r="A2211" s="89" t="s">
        <v>10736</v>
      </c>
      <c r="B2211" s="89">
        <v>500</v>
      </c>
      <c r="C2211" s="89" t="s">
        <v>564</v>
      </c>
      <c r="D2211" s="89" t="s">
        <v>7963</v>
      </c>
      <c r="E2211" s="89" t="s">
        <v>19816</v>
      </c>
      <c r="F2211" s="93" t="s">
        <v>369</v>
      </c>
      <c r="G2211" s="93" t="s">
        <v>369</v>
      </c>
      <c r="H2211" s="93" t="s">
        <v>369</v>
      </c>
    </row>
    <row r="2212" spans="1:8">
      <c r="A2212" s="89" t="s">
        <v>10738</v>
      </c>
      <c r="B2212" s="89">
        <v>500</v>
      </c>
      <c r="C2212" s="89" t="s">
        <v>361</v>
      </c>
      <c r="D2212" s="89" t="s">
        <v>7963</v>
      </c>
      <c r="E2212" s="89" t="s">
        <v>19816</v>
      </c>
      <c r="F2212" s="93" t="s">
        <v>369</v>
      </c>
      <c r="G2212" s="93" t="s">
        <v>369</v>
      </c>
      <c r="H2212" s="93" t="s">
        <v>369</v>
      </c>
    </row>
    <row r="2213" spans="1:8">
      <c r="A2213" s="89" t="s">
        <v>10739</v>
      </c>
      <c r="B2213" s="89">
        <v>500</v>
      </c>
      <c r="C2213" s="89" t="s">
        <v>361</v>
      </c>
      <c r="D2213" s="89" t="s">
        <v>7963</v>
      </c>
      <c r="E2213" s="89" t="s">
        <v>19816</v>
      </c>
      <c r="F2213" s="93" t="s">
        <v>369</v>
      </c>
      <c r="G2213" s="93" t="s">
        <v>369</v>
      </c>
      <c r="H2213" s="93" t="s">
        <v>369</v>
      </c>
    </row>
    <row r="2214" spans="1:8">
      <c r="A2214" s="89" t="s">
        <v>10740</v>
      </c>
      <c r="B2214" s="89">
        <v>500</v>
      </c>
      <c r="C2214" s="89" t="s">
        <v>361</v>
      </c>
      <c r="D2214" s="89" t="s">
        <v>7963</v>
      </c>
      <c r="E2214" s="89" t="s">
        <v>19816</v>
      </c>
      <c r="F2214" s="93" t="s">
        <v>369</v>
      </c>
      <c r="G2214" s="93" t="s">
        <v>369</v>
      </c>
      <c r="H2214" s="93" t="s">
        <v>369</v>
      </c>
    </row>
    <row r="2215" spans="1:8">
      <c r="A2215" s="89" t="s">
        <v>10741</v>
      </c>
      <c r="B2215" s="89">
        <v>500</v>
      </c>
      <c r="C2215" s="89" t="s">
        <v>361</v>
      </c>
      <c r="D2215" s="89" t="s">
        <v>7963</v>
      </c>
      <c r="E2215" s="89" t="s">
        <v>19816</v>
      </c>
      <c r="F2215" s="93" t="s">
        <v>369</v>
      </c>
      <c r="G2215" s="93" t="s">
        <v>369</v>
      </c>
      <c r="H2215" s="93" t="s">
        <v>369</v>
      </c>
    </row>
    <row r="2216" spans="1:8">
      <c r="A2216" s="89" t="s">
        <v>10742</v>
      </c>
      <c r="B2216" s="89">
        <v>500</v>
      </c>
      <c r="C2216" s="89" t="s">
        <v>361</v>
      </c>
      <c r="D2216" s="89" t="s">
        <v>7963</v>
      </c>
      <c r="E2216" s="89" t="s">
        <v>19816</v>
      </c>
      <c r="F2216" s="93" t="s">
        <v>369</v>
      </c>
      <c r="G2216" s="93" t="s">
        <v>369</v>
      </c>
      <c r="H2216" s="93" t="s">
        <v>369</v>
      </c>
    </row>
    <row r="2217" spans="1:8">
      <c r="A2217" s="89" t="s">
        <v>10743</v>
      </c>
      <c r="B2217" s="89">
        <v>500</v>
      </c>
      <c r="C2217" s="89" t="s">
        <v>361</v>
      </c>
      <c r="D2217" s="89" t="s">
        <v>7963</v>
      </c>
      <c r="E2217" s="89" t="s">
        <v>19816</v>
      </c>
      <c r="F2217" s="93" t="s">
        <v>369</v>
      </c>
      <c r="G2217" s="93" t="s">
        <v>369</v>
      </c>
      <c r="H2217" s="93" t="s">
        <v>369</v>
      </c>
    </row>
    <row r="2218" spans="1:8">
      <c r="A2218" s="89" t="s">
        <v>10744</v>
      </c>
      <c r="B2218" s="89">
        <v>500</v>
      </c>
      <c r="C2218" s="89" t="s">
        <v>361</v>
      </c>
      <c r="D2218" s="89" t="s">
        <v>7963</v>
      </c>
      <c r="E2218" s="89" t="s">
        <v>19816</v>
      </c>
      <c r="F2218" s="93" t="s">
        <v>369</v>
      </c>
      <c r="G2218" s="93" t="s">
        <v>369</v>
      </c>
      <c r="H2218" s="93" t="s">
        <v>369</v>
      </c>
    </row>
    <row r="2219" spans="1:8">
      <c r="A2219" s="89" t="s">
        <v>10745</v>
      </c>
      <c r="B2219" s="89">
        <v>500</v>
      </c>
      <c r="C2219" s="89" t="s">
        <v>361</v>
      </c>
      <c r="D2219" s="89" t="s">
        <v>7963</v>
      </c>
      <c r="E2219" s="89" t="s">
        <v>19816</v>
      </c>
      <c r="F2219" s="93" t="s">
        <v>369</v>
      </c>
      <c r="G2219" s="93" t="s">
        <v>369</v>
      </c>
      <c r="H2219" s="93" t="s">
        <v>369</v>
      </c>
    </row>
    <row r="2220" spans="1:8">
      <c r="A2220" s="99" t="s">
        <v>2333</v>
      </c>
      <c r="B2220" s="89">
        <v>300</v>
      </c>
      <c r="C2220" s="89" t="s">
        <v>361</v>
      </c>
      <c r="D2220" s="89" t="s">
        <v>18232</v>
      </c>
      <c r="E2220" s="89" t="s">
        <v>19817</v>
      </c>
      <c r="F2220" s="93" t="s">
        <v>369</v>
      </c>
      <c r="G2220" s="93" t="s">
        <v>369</v>
      </c>
      <c r="H2220" s="93" t="s">
        <v>369</v>
      </c>
    </row>
    <row r="2221" spans="1:8">
      <c r="A2221" s="89" t="s">
        <v>10746</v>
      </c>
      <c r="B2221" s="89">
        <v>300</v>
      </c>
      <c r="C2221" s="89" t="s">
        <v>361</v>
      </c>
      <c r="D2221" s="89" t="s">
        <v>7963</v>
      </c>
      <c r="E2221" s="89" t="s">
        <v>19817</v>
      </c>
      <c r="F2221" s="93" t="s">
        <v>369</v>
      </c>
      <c r="G2221" s="93" t="s">
        <v>369</v>
      </c>
      <c r="H2221" s="93" t="s">
        <v>369</v>
      </c>
    </row>
    <row r="2222" spans="1:8">
      <c r="A2222" s="89" t="s">
        <v>2331</v>
      </c>
      <c r="B2222" s="89">
        <v>100</v>
      </c>
      <c r="C2222" s="89" t="s">
        <v>564</v>
      </c>
      <c r="D2222" s="89" t="s">
        <v>18232</v>
      </c>
      <c r="E2222" s="89" t="s">
        <v>19818</v>
      </c>
      <c r="F2222" s="89">
        <v>798</v>
      </c>
      <c r="G2222" s="89">
        <v>14157</v>
      </c>
      <c r="H2222" s="89">
        <v>0</v>
      </c>
    </row>
    <row r="2223" spans="1:8">
      <c r="A2223" s="89" t="s">
        <v>10748</v>
      </c>
      <c r="B2223" s="89">
        <v>2000</v>
      </c>
      <c r="C2223" s="89" t="s">
        <v>564</v>
      </c>
      <c r="D2223" s="89" t="s">
        <v>7963</v>
      </c>
      <c r="E2223" s="89" t="s">
        <v>19819</v>
      </c>
      <c r="F2223" s="93" t="s">
        <v>369</v>
      </c>
      <c r="G2223" s="93" t="s">
        <v>369</v>
      </c>
      <c r="H2223" s="93" t="s">
        <v>369</v>
      </c>
    </row>
    <row r="2224" spans="1:8">
      <c r="A2224" s="89" t="s">
        <v>10750</v>
      </c>
      <c r="B2224" s="89">
        <v>2000</v>
      </c>
      <c r="C2224" s="89" t="s">
        <v>564</v>
      </c>
      <c r="D2224" s="89" t="s">
        <v>7963</v>
      </c>
      <c r="E2224" s="89" t="s">
        <v>19819</v>
      </c>
      <c r="F2224" s="93" t="s">
        <v>369</v>
      </c>
      <c r="G2224" s="93" t="s">
        <v>369</v>
      </c>
      <c r="H2224" s="93" t="s">
        <v>369</v>
      </c>
    </row>
    <row r="2225" spans="1:8">
      <c r="A2225" s="89" t="s">
        <v>2329</v>
      </c>
      <c r="B2225" s="89">
        <v>500</v>
      </c>
      <c r="C2225" s="89" t="s">
        <v>564</v>
      </c>
      <c r="D2225" s="89" t="s">
        <v>18232</v>
      </c>
      <c r="E2225" s="89" t="s">
        <v>19820</v>
      </c>
      <c r="F2225" s="89">
        <v>46748</v>
      </c>
      <c r="G2225" s="89">
        <v>1091356</v>
      </c>
      <c r="H2225" s="89">
        <v>0</v>
      </c>
    </row>
    <row r="2226" spans="1:8">
      <c r="A2226" s="89" t="s">
        <v>2327</v>
      </c>
      <c r="B2226" s="89">
        <v>800</v>
      </c>
      <c r="C2226" s="89" t="s">
        <v>564</v>
      </c>
      <c r="D2226" s="89" t="s">
        <v>18232</v>
      </c>
      <c r="E2226" s="89" t="s">
        <v>19821</v>
      </c>
      <c r="F2226" s="89">
        <v>1109435</v>
      </c>
      <c r="G2226" s="89">
        <v>1091356</v>
      </c>
      <c r="H2226" s="89">
        <v>0</v>
      </c>
    </row>
    <row r="2227" spans="1:8">
      <c r="A2227" s="89" t="s">
        <v>2324</v>
      </c>
      <c r="B2227" s="89">
        <v>1000</v>
      </c>
      <c r="C2227" s="89" t="s">
        <v>564</v>
      </c>
      <c r="D2227" s="89" t="s">
        <v>18232</v>
      </c>
      <c r="E2227" s="89" t="s">
        <v>19822</v>
      </c>
      <c r="F2227" s="89">
        <v>3515</v>
      </c>
      <c r="G2227" s="89">
        <v>757086</v>
      </c>
      <c r="H2227" s="89">
        <v>0</v>
      </c>
    </row>
    <row r="2228" spans="1:8">
      <c r="A2228" s="89" t="s">
        <v>2322</v>
      </c>
      <c r="B2228" s="89">
        <v>300</v>
      </c>
      <c r="C2228" s="89" t="s">
        <v>361</v>
      </c>
      <c r="D2228" s="89" t="s">
        <v>18232</v>
      </c>
      <c r="E2228" s="89" t="s">
        <v>19823</v>
      </c>
      <c r="F2228" s="93" t="s">
        <v>369</v>
      </c>
      <c r="G2228" s="93" t="s">
        <v>369</v>
      </c>
      <c r="H2228" s="93" t="s">
        <v>369</v>
      </c>
    </row>
    <row r="2229" spans="1:8">
      <c r="A2229" s="89" t="s">
        <v>10755</v>
      </c>
      <c r="B2229" s="89">
        <v>300</v>
      </c>
      <c r="C2229" s="89" t="s">
        <v>361</v>
      </c>
      <c r="D2229" s="89" t="s">
        <v>7963</v>
      </c>
      <c r="E2229" s="89" t="s">
        <v>19823</v>
      </c>
      <c r="F2229" s="93" t="s">
        <v>369</v>
      </c>
      <c r="G2229" s="93" t="s">
        <v>369</v>
      </c>
      <c r="H2229" s="93" t="s">
        <v>369</v>
      </c>
    </row>
    <row r="2230" spans="1:8">
      <c r="A2230" s="89" t="s">
        <v>6306</v>
      </c>
      <c r="B2230" s="89">
        <v>500</v>
      </c>
      <c r="C2230" s="89" t="s">
        <v>564</v>
      </c>
      <c r="D2230" s="89" t="s">
        <v>5606</v>
      </c>
      <c r="E2230" s="89" t="s">
        <v>19824</v>
      </c>
      <c r="F2230" s="89">
        <v>5237</v>
      </c>
      <c r="G2230" s="89">
        <v>325453</v>
      </c>
      <c r="H2230" s="89" t="s">
        <v>5934</v>
      </c>
    </row>
    <row r="2231" spans="1:8">
      <c r="A2231" s="89" t="s">
        <v>10757</v>
      </c>
      <c r="B2231" s="89">
        <v>500</v>
      </c>
      <c r="C2231" s="89" t="s">
        <v>564</v>
      </c>
      <c r="D2231" s="89" t="s">
        <v>7963</v>
      </c>
      <c r="E2231" s="89" t="s">
        <v>19825</v>
      </c>
      <c r="F2231" s="93" t="s">
        <v>369</v>
      </c>
      <c r="G2231" s="93" t="s">
        <v>369</v>
      </c>
      <c r="H2231" s="93" t="s">
        <v>369</v>
      </c>
    </row>
    <row r="2232" spans="1:8">
      <c r="A2232" s="89" t="s">
        <v>2320</v>
      </c>
      <c r="B2232" s="89">
        <v>500</v>
      </c>
      <c r="C2232" s="89" t="s">
        <v>564</v>
      </c>
      <c r="D2232" s="89" t="s">
        <v>18232</v>
      </c>
      <c r="E2232" s="89" t="s">
        <v>19826</v>
      </c>
      <c r="F2232" s="89">
        <v>135322</v>
      </c>
      <c r="G2232" s="89">
        <v>80729</v>
      </c>
      <c r="H2232" s="89">
        <v>0</v>
      </c>
    </row>
    <row r="2233" spans="1:8">
      <c r="A2233" s="89" t="s">
        <v>2318</v>
      </c>
      <c r="B2233" s="89">
        <v>15000</v>
      </c>
      <c r="C2233" s="89" t="s">
        <v>361</v>
      </c>
      <c r="D2233" s="89" t="s">
        <v>18232</v>
      </c>
      <c r="E2233" s="89" t="s">
        <v>19827</v>
      </c>
      <c r="F2233" s="93" t="s">
        <v>369</v>
      </c>
      <c r="G2233" s="93" t="s">
        <v>369</v>
      </c>
      <c r="H2233" s="93" t="s">
        <v>369</v>
      </c>
    </row>
    <row r="2234" spans="1:8">
      <c r="A2234" s="89" t="s">
        <v>2317</v>
      </c>
      <c r="B2234" s="89">
        <v>300</v>
      </c>
      <c r="C2234" s="89" t="s">
        <v>361</v>
      </c>
      <c r="D2234" s="89" t="s">
        <v>7991</v>
      </c>
      <c r="E2234" s="89" t="s">
        <v>19828</v>
      </c>
      <c r="F2234" s="93" t="s">
        <v>369</v>
      </c>
      <c r="G2234" s="93" t="s">
        <v>369</v>
      </c>
      <c r="H2234" s="93" t="s">
        <v>369</v>
      </c>
    </row>
    <row r="2235" spans="1:8">
      <c r="A2235" s="89" t="s">
        <v>2314</v>
      </c>
      <c r="B2235" s="89">
        <v>100</v>
      </c>
      <c r="C2235" s="89" t="s">
        <v>564</v>
      </c>
      <c r="D2235" s="89" t="s">
        <v>18232</v>
      </c>
      <c r="E2235" s="89" t="s">
        <v>19829</v>
      </c>
      <c r="F2235" s="89">
        <v>33682</v>
      </c>
      <c r="G2235" s="89">
        <v>80729</v>
      </c>
      <c r="H2235" s="89">
        <v>0</v>
      </c>
    </row>
    <row r="2236" spans="1:8">
      <c r="A2236" s="89" t="s">
        <v>2312</v>
      </c>
      <c r="B2236" s="89">
        <v>1500</v>
      </c>
      <c r="C2236" s="89" t="s">
        <v>564</v>
      </c>
      <c r="D2236" s="89" t="s">
        <v>18232</v>
      </c>
      <c r="E2236" s="89" t="s">
        <v>19830</v>
      </c>
      <c r="F2236" s="89">
        <v>798</v>
      </c>
      <c r="G2236" s="89">
        <v>80729</v>
      </c>
      <c r="H2236" s="89">
        <v>0</v>
      </c>
    </row>
    <row r="2237" spans="1:8">
      <c r="A2237" s="89" t="s">
        <v>2310</v>
      </c>
      <c r="B2237" s="89">
        <v>1000</v>
      </c>
      <c r="C2237" s="89" t="s">
        <v>361</v>
      </c>
      <c r="D2237" s="89" t="s">
        <v>18232</v>
      </c>
      <c r="E2237" s="89" t="s">
        <v>19831</v>
      </c>
      <c r="F2237" s="93" t="s">
        <v>369</v>
      </c>
      <c r="G2237" s="93" t="s">
        <v>369</v>
      </c>
      <c r="H2237" s="93" t="s">
        <v>369</v>
      </c>
    </row>
    <row r="2238" spans="1:8">
      <c r="A2238" s="89" t="s">
        <v>10762</v>
      </c>
      <c r="B2238" s="89">
        <v>300</v>
      </c>
      <c r="C2238" s="89" t="s">
        <v>564</v>
      </c>
      <c r="D2238" s="89" t="s">
        <v>7963</v>
      </c>
      <c r="E2238" s="89" t="s">
        <v>19832</v>
      </c>
      <c r="F2238" s="93" t="s">
        <v>369</v>
      </c>
      <c r="G2238" s="93" t="s">
        <v>369</v>
      </c>
      <c r="H2238" s="93" t="s">
        <v>369</v>
      </c>
    </row>
    <row r="2239" spans="1:8">
      <c r="A2239" s="89" t="s">
        <v>10764</v>
      </c>
      <c r="B2239" s="89">
        <v>500</v>
      </c>
      <c r="C2239" s="89" t="s">
        <v>564</v>
      </c>
      <c r="D2239" s="89" t="s">
        <v>7963</v>
      </c>
      <c r="E2239" s="89" t="s">
        <v>19833</v>
      </c>
      <c r="F2239" s="93" t="s">
        <v>369</v>
      </c>
      <c r="G2239" s="93" t="s">
        <v>369</v>
      </c>
      <c r="H2239" s="93" t="s">
        <v>369</v>
      </c>
    </row>
    <row r="2240" spans="1:8">
      <c r="A2240" s="89" t="s">
        <v>10766</v>
      </c>
      <c r="B2240" s="89">
        <v>1000</v>
      </c>
      <c r="C2240" s="89" t="s">
        <v>564</v>
      </c>
      <c r="D2240" s="89" t="s">
        <v>7963</v>
      </c>
      <c r="E2240" s="89" t="s">
        <v>19834</v>
      </c>
      <c r="F2240" s="93" t="s">
        <v>369</v>
      </c>
      <c r="G2240" s="93" t="s">
        <v>369</v>
      </c>
      <c r="H2240" s="93" t="s">
        <v>369</v>
      </c>
    </row>
    <row r="2241" spans="1:8">
      <c r="A2241" s="89" t="s">
        <v>10768</v>
      </c>
      <c r="B2241" s="89">
        <v>500</v>
      </c>
      <c r="C2241" s="89" t="s">
        <v>564</v>
      </c>
      <c r="D2241" s="89" t="s">
        <v>7963</v>
      </c>
      <c r="E2241" s="89" t="s">
        <v>19835</v>
      </c>
      <c r="F2241" s="93" t="s">
        <v>369</v>
      </c>
      <c r="G2241" s="93" t="s">
        <v>369</v>
      </c>
      <c r="H2241" s="93" t="s">
        <v>369</v>
      </c>
    </row>
    <row r="2242" spans="1:8">
      <c r="A2242" s="89" t="s">
        <v>6305</v>
      </c>
      <c r="B2242" s="89">
        <v>1000</v>
      </c>
      <c r="C2242" s="89" t="s">
        <v>564</v>
      </c>
      <c r="D2242" s="89" t="s">
        <v>5606</v>
      </c>
      <c r="E2242" s="89" t="s">
        <v>19836</v>
      </c>
      <c r="F2242" s="89">
        <v>5237</v>
      </c>
      <c r="G2242" s="89">
        <v>325453</v>
      </c>
      <c r="H2242" s="89" t="s">
        <v>5934</v>
      </c>
    </row>
    <row r="2243" spans="1:8">
      <c r="A2243" s="89" t="s">
        <v>10771</v>
      </c>
      <c r="B2243" s="89">
        <v>1000</v>
      </c>
      <c r="C2243" s="89" t="s">
        <v>564</v>
      </c>
      <c r="D2243" s="89" t="s">
        <v>7963</v>
      </c>
      <c r="E2243" s="89" t="s">
        <v>19837</v>
      </c>
      <c r="F2243" s="93" t="s">
        <v>369</v>
      </c>
      <c r="G2243" s="93" t="s">
        <v>369</v>
      </c>
      <c r="H2243" s="93" t="s">
        <v>369</v>
      </c>
    </row>
    <row r="2244" spans="1:8">
      <c r="A2244" s="89" t="s">
        <v>10773</v>
      </c>
      <c r="B2244" s="89">
        <v>2000</v>
      </c>
      <c r="C2244" s="89" t="s">
        <v>564</v>
      </c>
      <c r="D2244" s="89" t="s">
        <v>7963</v>
      </c>
      <c r="E2244" s="89" t="s">
        <v>19838</v>
      </c>
      <c r="F2244" s="93" t="s">
        <v>369</v>
      </c>
      <c r="G2244" s="93" t="s">
        <v>369</v>
      </c>
      <c r="H2244" s="93" t="s">
        <v>369</v>
      </c>
    </row>
    <row r="2245" spans="1:8">
      <c r="A2245" s="89" t="s">
        <v>2307</v>
      </c>
      <c r="B2245" s="89">
        <v>2000</v>
      </c>
      <c r="C2245" s="89" t="s">
        <v>564</v>
      </c>
      <c r="D2245" s="89" t="s">
        <v>18232</v>
      </c>
      <c r="E2245" s="89" t="s">
        <v>19838</v>
      </c>
      <c r="F2245" s="89">
        <v>129697</v>
      </c>
      <c r="G2245" s="89">
        <v>30072</v>
      </c>
      <c r="H2245" s="89">
        <v>0</v>
      </c>
    </row>
    <row r="2246" spans="1:8">
      <c r="A2246" s="89" t="s">
        <v>10776</v>
      </c>
      <c r="B2246" s="89">
        <v>300</v>
      </c>
      <c r="C2246" s="89" t="s">
        <v>564</v>
      </c>
      <c r="D2246" s="89" t="s">
        <v>7974</v>
      </c>
      <c r="E2246" s="89" t="s">
        <v>19839</v>
      </c>
      <c r="F2246" s="93" t="s">
        <v>369</v>
      </c>
      <c r="G2246" s="93" t="s">
        <v>369</v>
      </c>
      <c r="H2246" s="93" t="s">
        <v>369</v>
      </c>
    </row>
    <row r="2247" spans="1:8">
      <c r="A2247" s="89" t="s">
        <v>10777</v>
      </c>
      <c r="B2247" s="89">
        <v>300</v>
      </c>
      <c r="C2247" s="89" t="s">
        <v>564</v>
      </c>
      <c r="D2247" s="89" t="s">
        <v>7974</v>
      </c>
      <c r="E2247" s="89" t="s">
        <v>19839</v>
      </c>
      <c r="F2247" s="93" t="s">
        <v>369</v>
      </c>
      <c r="G2247" s="93" t="s">
        <v>369</v>
      </c>
      <c r="H2247" s="93" t="s">
        <v>369</v>
      </c>
    </row>
    <row r="2248" spans="1:8">
      <c r="A2248" s="89" t="s">
        <v>6304</v>
      </c>
      <c r="B2248" s="89">
        <v>300</v>
      </c>
      <c r="C2248" s="89" t="s">
        <v>564</v>
      </c>
      <c r="D2248" s="89" t="s">
        <v>5606</v>
      </c>
      <c r="E2248" s="89" t="s">
        <v>19840</v>
      </c>
      <c r="F2248" s="89">
        <v>325453</v>
      </c>
      <c r="G2248" s="89">
        <v>325453</v>
      </c>
      <c r="H2248" s="89" t="s">
        <v>5939</v>
      </c>
    </row>
    <row r="2249" spans="1:8">
      <c r="A2249" s="89" t="s">
        <v>6303</v>
      </c>
      <c r="B2249" s="89">
        <v>300</v>
      </c>
      <c r="C2249" s="89" t="s">
        <v>564</v>
      </c>
      <c r="D2249" s="89" t="s">
        <v>5606</v>
      </c>
      <c r="E2249" s="89" t="s">
        <v>19841</v>
      </c>
      <c r="F2249" s="89">
        <v>325453</v>
      </c>
      <c r="G2249" s="89">
        <v>325453</v>
      </c>
      <c r="H2249" s="89" t="s">
        <v>5939</v>
      </c>
    </row>
    <row r="2250" spans="1:8">
      <c r="A2250" s="89" t="s">
        <v>6302</v>
      </c>
      <c r="B2250" s="89">
        <v>300</v>
      </c>
      <c r="C2250" s="89" t="s">
        <v>564</v>
      </c>
      <c r="D2250" s="89" t="s">
        <v>5606</v>
      </c>
      <c r="E2250" s="89" t="s">
        <v>19842</v>
      </c>
      <c r="F2250" s="89">
        <v>325453</v>
      </c>
      <c r="G2250" s="89">
        <v>325453</v>
      </c>
      <c r="H2250" s="89" t="s">
        <v>5939</v>
      </c>
    </row>
    <row r="2251" spans="1:8">
      <c r="A2251" s="89" t="s">
        <v>6301</v>
      </c>
      <c r="B2251" s="89">
        <v>300</v>
      </c>
      <c r="C2251" s="89" t="s">
        <v>564</v>
      </c>
      <c r="D2251" s="89" t="s">
        <v>5606</v>
      </c>
      <c r="E2251" s="89" t="s">
        <v>19843</v>
      </c>
      <c r="F2251" s="89">
        <v>325453</v>
      </c>
      <c r="G2251" s="89">
        <v>325453</v>
      </c>
      <c r="H2251" s="89" t="s">
        <v>5939</v>
      </c>
    </row>
    <row r="2252" spans="1:8">
      <c r="A2252" s="89" t="s">
        <v>6300</v>
      </c>
      <c r="B2252" s="89">
        <v>300</v>
      </c>
      <c r="C2252" s="89" t="s">
        <v>564</v>
      </c>
      <c r="D2252" s="89" t="s">
        <v>5606</v>
      </c>
      <c r="E2252" s="89" t="s">
        <v>19844</v>
      </c>
      <c r="F2252" s="89">
        <v>325453</v>
      </c>
      <c r="G2252" s="89">
        <v>325453</v>
      </c>
      <c r="H2252" s="89" t="s">
        <v>5939</v>
      </c>
    </row>
    <row r="2253" spans="1:8">
      <c r="A2253" s="89" t="s">
        <v>6299</v>
      </c>
      <c r="B2253" s="89">
        <v>300</v>
      </c>
      <c r="C2253" s="89" t="s">
        <v>564</v>
      </c>
      <c r="D2253" s="89" t="s">
        <v>5606</v>
      </c>
      <c r="E2253" s="89" t="s">
        <v>19845</v>
      </c>
      <c r="F2253" s="89">
        <v>325453</v>
      </c>
      <c r="G2253" s="89">
        <v>325453</v>
      </c>
      <c r="H2253" s="89" t="s">
        <v>5939</v>
      </c>
    </row>
    <row r="2254" spans="1:8">
      <c r="A2254" s="89" t="s">
        <v>6298</v>
      </c>
      <c r="B2254" s="89">
        <v>300</v>
      </c>
      <c r="C2254" s="89" t="s">
        <v>564</v>
      </c>
      <c r="D2254" s="89" t="s">
        <v>5606</v>
      </c>
      <c r="E2254" s="89" t="s">
        <v>19845</v>
      </c>
      <c r="F2254" s="89">
        <v>325453</v>
      </c>
      <c r="G2254" s="89">
        <v>325453</v>
      </c>
      <c r="H2254" s="89" t="s">
        <v>5939</v>
      </c>
    </row>
    <row r="2255" spans="1:8">
      <c r="A2255" s="89" t="s">
        <v>2305</v>
      </c>
      <c r="B2255" s="89">
        <v>1</v>
      </c>
      <c r="C2255" s="89" t="s">
        <v>564</v>
      </c>
      <c r="D2255" s="89" t="s">
        <v>18489</v>
      </c>
      <c r="E2255" s="89" t="s">
        <v>19846</v>
      </c>
      <c r="F2255" s="89">
        <v>325453</v>
      </c>
      <c r="G2255" s="89">
        <v>325453</v>
      </c>
      <c r="H2255" s="89">
        <v>0</v>
      </c>
    </row>
    <row r="2256" spans="1:8">
      <c r="A2256" s="89" t="s">
        <v>10786</v>
      </c>
      <c r="B2256" s="89">
        <v>500</v>
      </c>
      <c r="C2256" s="89" t="s">
        <v>564</v>
      </c>
      <c r="D2256" s="89" t="s">
        <v>7963</v>
      </c>
      <c r="E2256" s="89" t="s">
        <v>19847</v>
      </c>
      <c r="F2256" s="93" t="s">
        <v>369</v>
      </c>
      <c r="G2256" s="93" t="s">
        <v>369</v>
      </c>
      <c r="H2256" s="93" t="s">
        <v>369</v>
      </c>
    </row>
    <row r="2257" spans="1:8">
      <c r="A2257" s="89" t="s">
        <v>10788</v>
      </c>
      <c r="B2257" s="89">
        <v>300</v>
      </c>
      <c r="C2257" s="89" t="s">
        <v>564</v>
      </c>
      <c r="D2257" s="89" t="s">
        <v>7963</v>
      </c>
      <c r="E2257" s="89" t="s">
        <v>19848</v>
      </c>
      <c r="F2257" s="93" t="s">
        <v>369</v>
      </c>
      <c r="G2257" s="93" t="s">
        <v>369</v>
      </c>
      <c r="H2257" s="93" t="s">
        <v>369</v>
      </c>
    </row>
    <row r="2258" spans="1:8">
      <c r="A2258" s="89" t="s">
        <v>10790</v>
      </c>
      <c r="B2258" s="89">
        <v>500</v>
      </c>
      <c r="C2258" s="89" t="s">
        <v>564</v>
      </c>
      <c r="D2258" s="89" t="s">
        <v>7963</v>
      </c>
      <c r="E2258" s="89" t="s">
        <v>19849</v>
      </c>
      <c r="F2258" s="93" t="s">
        <v>369</v>
      </c>
      <c r="G2258" s="93" t="s">
        <v>369</v>
      </c>
      <c r="H2258" s="93" t="s">
        <v>369</v>
      </c>
    </row>
    <row r="2259" spans="1:8">
      <c r="A2259" s="89" t="s">
        <v>10792</v>
      </c>
      <c r="B2259" s="89">
        <v>500</v>
      </c>
      <c r="C2259" s="89" t="s">
        <v>564</v>
      </c>
      <c r="D2259" s="89" t="s">
        <v>7963</v>
      </c>
      <c r="E2259" s="89" t="s">
        <v>19850</v>
      </c>
      <c r="F2259" s="93" t="s">
        <v>369</v>
      </c>
      <c r="G2259" s="93" t="s">
        <v>369</v>
      </c>
      <c r="H2259" s="93" t="s">
        <v>369</v>
      </c>
    </row>
    <row r="2260" spans="1:8">
      <c r="A2260" s="89" t="s">
        <v>10794</v>
      </c>
      <c r="B2260" s="89">
        <v>500</v>
      </c>
      <c r="C2260" s="89" t="s">
        <v>564</v>
      </c>
      <c r="D2260" s="89" t="s">
        <v>7963</v>
      </c>
      <c r="E2260" s="89" t="s">
        <v>19851</v>
      </c>
      <c r="F2260" s="93" t="s">
        <v>369</v>
      </c>
      <c r="G2260" s="93" t="s">
        <v>369</v>
      </c>
      <c r="H2260" s="93" t="s">
        <v>369</v>
      </c>
    </row>
    <row r="2261" spans="1:8">
      <c r="A2261" s="89" t="s">
        <v>10796</v>
      </c>
      <c r="B2261" s="89">
        <v>300</v>
      </c>
      <c r="C2261" s="89" t="s">
        <v>361</v>
      </c>
      <c r="D2261" s="89" t="s">
        <v>7963</v>
      </c>
      <c r="E2261" s="89" t="s">
        <v>19852</v>
      </c>
      <c r="F2261" s="93" t="s">
        <v>369</v>
      </c>
      <c r="G2261" s="93" t="s">
        <v>369</v>
      </c>
      <c r="H2261" s="93" t="s">
        <v>369</v>
      </c>
    </row>
    <row r="2262" spans="1:8">
      <c r="A2262" s="89" t="s">
        <v>10797</v>
      </c>
      <c r="B2262" s="89">
        <v>1000</v>
      </c>
      <c r="C2262" s="89" t="s">
        <v>361</v>
      </c>
      <c r="D2262" s="89" t="s">
        <v>7963</v>
      </c>
      <c r="E2262" s="89" t="s">
        <v>19853</v>
      </c>
      <c r="F2262" s="93" t="s">
        <v>369</v>
      </c>
      <c r="G2262" s="93" t="s">
        <v>369</v>
      </c>
      <c r="H2262" s="93" t="s">
        <v>369</v>
      </c>
    </row>
    <row r="2263" spans="1:8">
      <c r="A2263" s="89" t="s">
        <v>10798</v>
      </c>
      <c r="B2263" s="89">
        <v>300</v>
      </c>
      <c r="C2263" s="89" t="s">
        <v>564</v>
      </c>
      <c r="D2263" s="89" t="s">
        <v>7963</v>
      </c>
      <c r="E2263" s="89" t="s">
        <v>19854</v>
      </c>
      <c r="F2263" s="93" t="s">
        <v>369</v>
      </c>
      <c r="G2263" s="93" t="s">
        <v>369</v>
      </c>
      <c r="H2263" s="93" t="s">
        <v>369</v>
      </c>
    </row>
    <row r="2264" spans="1:8">
      <c r="A2264" s="89" t="s">
        <v>10800</v>
      </c>
      <c r="B2264" s="89">
        <v>300</v>
      </c>
      <c r="C2264" s="89" t="s">
        <v>361</v>
      </c>
      <c r="D2264" s="89" t="s">
        <v>7963</v>
      </c>
      <c r="E2264" s="89" t="s">
        <v>19854</v>
      </c>
      <c r="F2264" s="93" t="s">
        <v>369</v>
      </c>
      <c r="G2264" s="93" t="s">
        <v>369</v>
      </c>
      <c r="H2264" s="93" t="s">
        <v>369</v>
      </c>
    </row>
    <row r="2265" spans="1:8">
      <c r="A2265" s="89" t="s">
        <v>10801</v>
      </c>
      <c r="B2265" s="89">
        <v>300</v>
      </c>
      <c r="C2265" s="89" t="s">
        <v>361</v>
      </c>
      <c r="D2265" s="89" t="s">
        <v>7963</v>
      </c>
      <c r="E2265" s="89" t="s">
        <v>19855</v>
      </c>
      <c r="F2265" s="93" t="s">
        <v>369</v>
      </c>
      <c r="G2265" s="93" t="s">
        <v>369</v>
      </c>
      <c r="H2265" s="93" t="s">
        <v>369</v>
      </c>
    </row>
    <row r="2266" spans="1:8">
      <c r="A2266" s="89" t="s">
        <v>2303</v>
      </c>
      <c r="B2266" s="89">
        <v>300</v>
      </c>
      <c r="C2266" s="89" t="s">
        <v>361</v>
      </c>
      <c r="D2266" s="89" t="s">
        <v>18232</v>
      </c>
      <c r="E2266" s="89" t="s">
        <v>19855</v>
      </c>
      <c r="F2266" s="93" t="s">
        <v>369</v>
      </c>
      <c r="G2266" s="93" t="s">
        <v>369</v>
      </c>
      <c r="H2266" s="93" t="s">
        <v>369</v>
      </c>
    </row>
    <row r="2267" spans="1:8">
      <c r="A2267" s="89" t="s">
        <v>4202</v>
      </c>
      <c r="B2267" s="89">
        <v>5000</v>
      </c>
      <c r="C2267" s="89" t="s">
        <v>361</v>
      </c>
      <c r="D2267" s="89" t="s">
        <v>18232</v>
      </c>
      <c r="E2267" s="89" t="s">
        <v>19856</v>
      </c>
      <c r="F2267" s="93" t="s">
        <v>369</v>
      </c>
      <c r="G2267" s="93" t="s">
        <v>369</v>
      </c>
      <c r="H2267" s="93" t="s">
        <v>369</v>
      </c>
    </row>
    <row r="2268" spans="1:8">
      <c r="A2268" s="89" t="s">
        <v>10802</v>
      </c>
      <c r="B2268" s="89">
        <v>300</v>
      </c>
      <c r="C2268" s="89" t="s">
        <v>564</v>
      </c>
      <c r="D2268" s="89" t="s">
        <v>7963</v>
      </c>
      <c r="E2268" s="89" t="s">
        <v>19857</v>
      </c>
      <c r="F2268" s="93" t="s">
        <v>369</v>
      </c>
      <c r="G2268" s="93" t="s">
        <v>369</v>
      </c>
      <c r="H2268" s="93" t="s">
        <v>369</v>
      </c>
    </row>
    <row r="2269" spans="1:8">
      <c r="A2269" s="89" t="s">
        <v>10804</v>
      </c>
      <c r="B2269" s="89">
        <v>300</v>
      </c>
      <c r="C2269" s="89" t="s">
        <v>564</v>
      </c>
      <c r="D2269" s="89" t="s">
        <v>7963</v>
      </c>
      <c r="E2269" s="89" t="s">
        <v>19858</v>
      </c>
      <c r="F2269" s="93" t="s">
        <v>369</v>
      </c>
      <c r="G2269" s="93" t="s">
        <v>369</v>
      </c>
      <c r="H2269" s="93" t="s">
        <v>369</v>
      </c>
    </row>
    <row r="2270" spans="1:8">
      <c r="A2270" s="89" t="s">
        <v>10806</v>
      </c>
      <c r="B2270" s="89">
        <v>500</v>
      </c>
      <c r="C2270" s="89" t="s">
        <v>361</v>
      </c>
      <c r="D2270" s="89" t="s">
        <v>7963</v>
      </c>
      <c r="E2270" s="89" t="s">
        <v>19859</v>
      </c>
      <c r="F2270" s="93" t="s">
        <v>369</v>
      </c>
      <c r="G2270" s="93" t="s">
        <v>369</v>
      </c>
      <c r="H2270" s="93" t="s">
        <v>369</v>
      </c>
    </row>
    <row r="2271" spans="1:8">
      <c r="A2271" s="89" t="s">
        <v>10807</v>
      </c>
      <c r="B2271" s="89">
        <v>2000</v>
      </c>
      <c r="C2271" s="89" t="s">
        <v>564</v>
      </c>
      <c r="D2271" s="89" t="s">
        <v>7963</v>
      </c>
      <c r="E2271" s="89" t="s">
        <v>19860</v>
      </c>
      <c r="F2271" s="93" t="s">
        <v>369</v>
      </c>
      <c r="G2271" s="93" t="s">
        <v>369</v>
      </c>
      <c r="H2271" s="93" t="s">
        <v>369</v>
      </c>
    </row>
    <row r="2272" spans="1:8">
      <c r="A2272" s="89" t="s">
        <v>10809</v>
      </c>
      <c r="B2272" s="89">
        <v>2000</v>
      </c>
      <c r="C2272" s="89" t="s">
        <v>564</v>
      </c>
      <c r="D2272" s="89" t="s">
        <v>7963</v>
      </c>
      <c r="E2272" s="89" t="s">
        <v>19861</v>
      </c>
      <c r="F2272" s="93" t="s">
        <v>369</v>
      </c>
      <c r="G2272" s="93" t="s">
        <v>369</v>
      </c>
      <c r="H2272" s="93" t="s">
        <v>369</v>
      </c>
    </row>
    <row r="2273" spans="1:8">
      <c r="A2273" s="89" t="s">
        <v>10811</v>
      </c>
      <c r="B2273" s="89">
        <v>2000</v>
      </c>
      <c r="C2273" s="89" t="s">
        <v>564</v>
      </c>
      <c r="D2273" s="89" t="s">
        <v>7963</v>
      </c>
      <c r="E2273" s="89" t="s">
        <v>19861</v>
      </c>
      <c r="F2273" s="93" t="s">
        <v>369</v>
      </c>
      <c r="G2273" s="93" t="s">
        <v>369</v>
      </c>
      <c r="H2273" s="93" t="s">
        <v>369</v>
      </c>
    </row>
    <row r="2274" spans="1:8">
      <c r="A2274" s="89" t="s">
        <v>10813</v>
      </c>
      <c r="B2274" s="89">
        <v>2000</v>
      </c>
      <c r="C2274" s="89" t="s">
        <v>564</v>
      </c>
      <c r="D2274" s="89" t="s">
        <v>7963</v>
      </c>
      <c r="E2274" s="89" t="s">
        <v>19861</v>
      </c>
      <c r="F2274" s="93" t="s">
        <v>369</v>
      </c>
      <c r="G2274" s="93" t="s">
        <v>369</v>
      </c>
      <c r="H2274" s="93" t="s">
        <v>369</v>
      </c>
    </row>
    <row r="2275" spans="1:8">
      <c r="A2275" s="89" t="s">
        <v>10815</v>
      </c>
      <c r="B2275" s="89">
        <v>2000</v>
      </c>
      <c r="C2275" s="89" t="s">
        <v>564</v>
      </c>
      <c r="D2275" s="89" t="s">
        <v>7963</v>
      </c>
      <c r="E2275" s="89" t="s">
        <v>19861</v>
      </c>
      <c r="F2275" s="93" t="s">
        <v>369</v>
      </c>
      <c r="G2275" s="93" t="s">
        <v>369</v>
      </c>
      <c r="H2275" s="93" t="s">
        <v>369</v>
      </c>
    </row>
    <row r="2276" spans="1:8">
      <c r="A2276" s="89" t="s">
        <v>10817</v>
      </c>
      <c r="B2276" s="89">
        <v>2000</v>
      </c>
      <c r="C2276" s="89" t="s">
        <v>564</v>
      </c>
      <c r="D2276" s="89" t="s">
        <v>7963</v>
      </c>
      <c r="E2276" s="89" t="s">
        <v>19861</v>
      </c>
      <c r="F2276" s="93" t="s">
        <v>369</v>
      </c>
      <c r="G2276" s="93" t="s">
        <v>369</v>
      </c>
      <c r="H2276" s="93" t="s">
        <v>369</v>
      </c>
    </row>
    <row r="2277" spans="1:8">
      <c r="A2277" s="89" t="s">
        <v>10819</v>
      </c>
      <c r="B2277" s="89">
        <v>2000</v>
      </c>
      <c r="C2277" s="89" t="s">
        <v>361</v>
      </c>
      <c r="D2277" s="89" t="s">
        <v>7963</v>
      </c>
      <c r="E2277" s="89" t="s">
        <v>19861</v>
      </c>
      <c r="F2277" s="93" t="s">
        <v>369</v>
      </c>
      <c r="G2277" s="93" t="s">
        <v>369</v>
      </c>
      <c r="H2277" s="93" t="s">
        <v>369</v>
      </c>
    </row>
    <row r="2278" spans="1:8">
      <c r="A2278" s="89" t="s">
        <v>10820</v>
      </c>
      <c r="B2278" s="89">
        <v>2000</v>
      </c>
      <c r="C2278" s="89" t="s">
        <v>564</v>
      </c>
      <c r="D2278" s="89" t="s">
        <v>7963</v>
      </c>
      <c r="E2278" s="89" t="s">
        <v>19861</v>
      </c>
      <c r="F2278" s="93" t="s">
        <v>369</v>
      </c>
      <c r="G2278" s="93" t="s">
        <v>369</v>
      </c>
      <c r="H2278" s="93" t="s">
        <v>369</v>
      </c>
    </row>
    <row r="2279" spans="1:8">
      <c r="A2279" s="89" t="s">
        <v>10822</v>
      </c>
      <c r="B2279" s="89">
        <v>2000</v>
      </c>
      <c r="C2279" s="89" t="s">
        <v>564</v>
      </c>
      <c r="D2279" s="89" t="s">
        <v>7963</v>
      </c>
      <c r="E2279" s="89" t="s">
        <v>19861</v>
      </c>
      <c r="F2279" s="93" t="s">
        <v>369</v>
      </c>
      <c r="G2279" s="93" t="s">
        <v>369</v>
      </c>
      <c r="H2279" s="93" t="s">
        <v>369</v>
      </c>
    </row>
    <row r="2280" spans="1:8">
      <c r="A2280" s="89" t="s">
        <v>10824</v>
      </c>
      <c r="B2280" s="89">
        <v>2000</v>
      </c>
      <c r="C2280" s="89" t="s">
        <v>564</v>
      </c>
      <c r="D2280" s="89" t="s">
        <v>7963</v>
      </c>
      <c r="E2280" s="89" t="s">
        <v>19861</v>
      </c>
      <c r="F2280" s="93" t="s">
        <v>369</v>
      </c>
      <c r="G2280" s="93" t="s">
        <v>369</v>
      </c>
      <c r="H2280" s="93" t="s">
        <v>369</v>
      </c>
    </row>
    <row r="2281" spans="1:8">
      <c r="A2281" s="89" t="s">
        <v>10826</v>
      </c>
      <c r="B2281" s="89">
        <v>2000</v>
      </c>
      <c r="C2281" s="89" t="s">
        <v>564</v>
      </c>
      <c r="D2281" s="89" t="s">
        <v>7963</v>
      </c>
      <c r="E2281" s="89" t="s">
        <v>19861</v>
      </c>
      <c r="F2281" s="93" t="s">
        <v>369</v>
      </c>
      <c r="G2281" s="93" t="s">
        <v>369</v>
      </c>
      <c r="H2281" s="93" t="s">
        <v>369</v>
      </c>
    </row>
    <row r="2282" spans="1:8">
      <c r="A2282" s="89" t="s">
        <v>10828</v>
      </c>
      <c r="B2282" s="89">
        <v>2000</v>
      </c>
      <c r="C2282" s="89" t="s">
        <v>564</v>
      </c>
      <c r="D2282" s="89" t="s">
        <v>7963</v>
      </c>
      <c r="E2282" s="89" t="s">
        <v>19861</v>
      </c>
      <c r="F2282" s="93" t="s">
        <v>369</v>
      </c>
      <c r="G2282" s="93" t="s">
        <v>369</v>
      </c>
      <c r="H2282" s="93" t="s">
        <v>369</v>
      </c>
    </row>
    <row r="2283" spans="1:8">
      <c r="A2283" s="89" t="s">
        <v>10830</v>
      </c>
      <c r="B2283" s="89">
        <v>2000</v>
      </c>
      <c r="C2283" s="89" t="s">
        <v>564</v>
      </c>
      <c r="D2283" s="89" t="s">
        <v>7963</v>
      </c>
      <c r="E2283" s="89" t="s">
        <v>19861</v>
      </c>
      <c r="F2283" s="93" t="s">
        <v>369</v>
      </c>
      <c r="G2283" s="93" t="s">
        <v>369</v>
      </c>
      <c r="H2283" s="93" t="s">
        <v>369</v>
      </c>
    </row>
    <row r="2284" spans="1:8">
      <c r="A2284" s="89" t="s">
        <v>10832</v>
      </c>
      <c r="B2284" s="89">
        <v>2000</v>
      </c>
      <c r="C2284" s="89" t="s">
        <v>564</v>
      </c>
      <c r="D2284" s="89" t="s">
        <v>7963</v>
      </c>
      <c r="E2284" s="89" t="s">
        <v>19861</v>
      </c>
      <c r="F2284" s="93" t="s">
        <v>369</v>
      </c>
      <c r="G2284" s="93" t="s">
        <v>369</v>
      </c>
      <c r="H2284" s="93" t="s">
        <v>369</v>
      </c>
    </row>
    <row r="2285" spans="1:8">
      <c r="A2285" s="89" t="s">
        <v>10834</v>
      </c>
      <c r="B2285" s="89">
        <v>2000</v>
      </c>
      <c r="C2285" s="89" t="s">
        <v>564</v>
      </c>
      <c r="D2285" s="89" t="s">
        <v>7963</v>
      </c>
      <c r="E2285" s="89" t="s">
        <v>19861</v>
      </c>
      <c r="F2285" s="93" t="s">
        <v>369</v>
      </c>
      <c r="G2285" s="93" t="s">
        <v>369</v>
      </c>
      <c r="H2285" s="93" t="s">
        <v>369</v>
      </c>
    </row>
    <row r="2286" spans="1:8">
      <c r="A2286" s="89" t="s">
        <v>10836</v>
      </c>
      <c r="B2286" s="89">
        <v>2000</v>
      </c>
      <c r="C2286" s="89" t="s">
        <v>564</v>
      </c>
      <c r="D2286" s="89" t="s">
        <v>7963</v>
      </c>
      <c r="E2286" s="89" t="s">
        <v>19861</v>
      </c>
      <c r="F2286" s="93" t="s">
        <v>369</v>
      </c>
      <c r="G2286" s="93" t="s">
        <v>369</v>
      </c>
      <c r="H2286" s="93" t="s">
        <v>369</v>
      </c>
    </row>
    <row r="2287" spans="1:8">
      <c r="A2287" s="89" t="s">
        <v>10838</v>
      </c>
      <c r="B2287" s="89">
        <v>2000</v>
      </c>
      <c r="C2287" s="89" t="s">
        <v>564</v>
      </c>
      <c r="D2287" s="89" t="s">
        <v>7963</v>
      </c>
      <c r="E2287" s="89" t="s">
        <v>19861</v>
      </c>
      <c r="F2287" s="93" t="s">
        <v>369</v>
      </c>
      <c r="G2287" s="93" t="s">
        <v>369</v>
      </c>
      <c r="H2287" s="93" t="s">
        <v>369</v>
      </c>
    </row>
    <row r="2288" spans="1:8">
      <c r="A2288" s="89" t="s">
        <v>10840</v>
      </c>
      <c r="B2288" s="89">
        <v>2000</v>
      </c>
      <c r="C2288" s="89" t="s">
        <v>564</v>
      </c>
      <c r="D2288" s="89" t="s">
        <v>7963</v>
      </c>
      <c r="E2288" s="89" t="s">
        <v>19861</v>
      </c>
      <c r="F2288" s="93" t="s">
        <v>369</v>
      </c>
      <c r="G2288" s="93" t="s">
        <v>369</v>
      </c>
      <c r="H2288" s="93" t="s">
        <v>369</v>
      </c>
    </row>
    <row r="2289" spans="1:8">
      <c r="A2289" s="89" t="s">
        <v>10842</v>
      </c>
      <c r="B2289" s="89">
        <v>2000</v>
      </c>
      <c r="C2289" s="89" t="s">
        <v>564</v>
      </c>
      <c r="D2289" s="89" t="s">
        <v>7963</v>
      </c>
      <c r="E2289" s="89" t="s">
        <v>19861</v>
      </c>
      <c r="F2289" s="93" t="s">
        <v>369</v>
      </c>
      <c r="G2289" s="93" t="s">
        <v>369</v>
      </c>
      <c r="H2289" s="93" t="s">
        <v>369</v>
      </c>
    </row>
    <row r="2290" spans="1:8">
      <c r="A2290" s="89" t="s">
        <v>10844</v>
      </c>
      <c r="B2290" s="89">
        <v>2000</v>
      </c>
      <c r="C2290" s="89" t="s">
        <v>564</v>
      </c>
      <c r="D2290" s="89" t="s">
        <v>7963</v>
      </c>
      <c r="E2290" s="89" t="s">
        <v>19861</v>
      </c>
      <c r="F2290" s="93" t="s">
        <v>369</v>
      </c>
      <c r="G2290" s="93" t="s">
        <v>369</v>
      </c>
      <c r="H2290" s="93" t="s">
        <v>369</v>
      </c>
    </row>
    <row r="2291" spans="1:8">
      <c r="A2291" s="89" t="s">
        <v>10846</v>
      </c>
      <c r="B2291" s="89">
        <v>2000</v>
      </c>
      <c r="C2291" s="89" t="s">
        <v>564</v>
      </c>
      <c r="D2291" s="89" t="s">
        <v>7963</v>
      </c>
      <c r="E2291" s="89" t="s">
        <v>19861</v>
      </c>
      <c r="F2291" s="93" t="s">
        <v>369</v>
      </c>
      <c r="G2291" s="93" t="s">
        <v>369</v>
      </c>
      <c r="H2291" s="93" t="s">
        <v>369</v>
      </c>
    </row>
    <row r="2292" spans="1:8">
      <c r="A2292" s="89" t="s">
        <v>10848</v>
      </c>
      <c r="B2292" s="89">
        <v>2000</v>
      </c>
      <c r="C2292" s="89" t="s">
        <v>564</v>
      </c>
      <c r="D2292" s="89" t="s">
        <v>7963</v>
      </c>
      <c r="E2292" s="89" t="s">
        <v>19861</v>
      </c>
      <c r="F2292" s="93" t="s">
        <v>369</v>
      </c>
      <c r="G2292" s="93" t="s">
        <v>369</v>
      </c>
      <c r="H2292" s="93" t="s">
        <v>369</v>
      </c>
    </row>
    <row r="2293" spans="1:8">
      <c r="A2293" s="89" t="s">
        <v>10850</v>
      </c>
      <c r="B2293" s="89">
        <v>2000</v>
      </c>
      <c r="C2293" s="89" t="s">
        <v>564</v>
      </c>
      <c r="D2293" s="89" t="s">
        <v>7963</v>
      </c>
      <c r="E2293" s="89" t="s">
        <v>19861</v>
      </c>
      <c r="F2293" s="93" t="s">
        <v>369</v>
      </c>
      <c r="G2293" s="93" t="s">
        <v>369</v>
      </c>
      <c r="H2293" s="93" t="s">
        <v>369</v>
      </c>
    </row>
    <row r="2294" spans="1:8">
      <c r="A2294" s="99" t="s">
        <v>10852</v>
      </c>
      <c r="B2294" s="89">
        <v>2000</v>
      </c>
      <c r="C2294" s="89" t="s">
        <v>564</v>
      </c>
      <c r="D2294" s="89" t="s">
        <v>7963</v>
      </c>
      <c r="E2294" s="89" t="s">
        <v>19861</v>
      </c>
      <c r="F2294" s="93" t="s">
        <v>369</v>
      </c>
      <c r="G2294" s="93" t="s">
        <v>369</v>
      </c>
      <c r="H2294" s="93" t="s">
        <v>369</v>
      </c>
    </row>
    <row r="2295" spans="1:8">
      <c r="A2295" s="89" t="s">
        <v>10854</v>
      </c>
      <c r="B2295" s="89">
        <v>2000</v>
      </c>
      <c r="C2295" s="89" t="s">
        <v>564</v>
      </c>
      <c r="D2295" s="89" t="s">
        <v>7963</v>
      </c>
      <c r="E2295" s="89" t="s">
        <v>19861</v>
      </c>
      <c r="F2295" s="93" t="s">
        <v>369</v>
      </c>
      <c r="G2295" s="93" t="s">
        <v>369</v>
      </c>
      <c r="H2295" s="93" t="s">
        <v>369</v>
      </c>
    </row>
    <row r="2296" spans="1:8">
      <c r="A2296" s="89" t="s">
        <v>10856</v>
      </c>
      <c r="B2296" s="89">
        <v>2000</v>
      </c>
      <c r="C2296" s="89" t="s">
        <v>564</v>
      </c>
      <c r="D2296" s="89" t="s">
        <v>7963</v>
      </c>
      <c r="E2296" s="89" t="s">
        <v>19861</v>
      </c>
      <c r="F2296" s="93" t="s">
        <v>369</v>
      </c>
      <c r="G2296" s="93" t="s">
        <v>369</v>
      </c>
      <c r="H2296" s="93" t="s">
        <v>369</v>
      </c>
    </row>
    <row r="2297" spans="1:8">
      <c r="A2297" s="89" t="s">
        <v>10858</v>
      </c>
      <c r="B2297" s="89">
        <v>2000</v>
      </c>
      <c r="C2297" s="89" t="s">
        <v>564</v>
      </c>
      <c r="D2297" s="89" t="s">
        <v>7963</v>
      </c>
      <c r="E2297" s="89" t="s">
        <v>19861</v>
      </c>
      <c r="F2297" s="93" t="s">
        <v>369</v>
      </c>
      <c r="G2297" s="93" t="s">
        <v>369</v>
      </c>
      <c r="H2297" s="93" t="s">
        <v>369</v>
      </c>
    </row>
    <row r="2298" spans="1:8">
      <c r="A2298" s="89" t="s">
        <v>10860</v>
      </c>
      <c r="B2298" s="89">
        <v>2000</v>
      </c>
      <c r="C2298" s="89" t="s">
        <v>564</v>
      </c>
      <c r="D2298" s="89" t="s">
        <v>7963</v>
      </c>
      <c r="E2298" s="89" t="s">
        <v>19861</v>
      </c>
      <c r="F2298" s="93" t="s">
        <v>369</v>
      </c>
      <c r="G2298" s="93" t="s">
        <v>369</v>
      </c>
      <c r="H2298" s="93" t="s">
        <v>369</v>
      </c>
    </row>
    <row r="2299" spans="1:8">
      <c r="A2299" s="89" t="s">
        <v>10862</v>
      </c>
      <c r="B2299" s="89">
        <v>2000</v>
      </c>
      <c r="C2299" s="89" t="s">
        <v>564</v>
      </c>
      <c r="D2299" s="89" t="s">
        <v>7963</v>
      </c>
      <c r="E2299" s="89" t="s">
        <v>19861</v>
      </c>
      <c r="F2299" s="93" t="s">
        <v>369</v>
      </c>
      <c r="G2299" s="93" t="s">
        <v>369</v>
      </c>
      <c r="H2299" s="93" t="s">
        <v>369</v>
      </c>
    </row>
    <row r="2300" spans="1:8">
      <c r="A2300" s="89" t="s">
        <v>10864</v>
      </c>
      <c r="B2300" s="89">
        <v>300</v>
      </c>
      <c r="C2300" s="89" t="s">
        <v>564</v>
      </c>
      <c r="D2300" s="89" t="s">
        <v>7963</v>
      </c>
      <c r="E2300" s="89" t="s">
        <v>19862</v>
      </c>
      <c r="F2300" s="93" t="s">
        <v>369</v>
      </c>
      <c r="G2300" s="93" t="s">
        <v>369</v>
      </c>
      <c r="H2300" s="93" t="s">
        <v>369</v>
      </c>
    </row>
    <row r="2301" spans="1:8">
      <c r="A2301" s="89" t="s">
        <v>10866</v>
      </c>
      <c r="B2301" s="89">
        <v>300</v>
      </c>
      <c r="C2301" s="89" t="s">
        <v>564</v>
      </c>
      <c r="D2301" s="89" t="s">
        <v>7963</v>
      </c>
      <c r="E2301" s="89" t="s">
        <v>19863</v>
      </c>
      <c r="F2301" s="93" t="s">
        <v>369</v>
      </c>
      <c r="G2301" s="93" t="s">
        <v>369</v>
      </c>
      <c r="H2301" s="93" t="s">
        <v>369</v>
      </c>
    </row>
    <row r="2302" spans="1:8">
      <c r="A2302" s="89" t="s">
        <v>10868</v>
      </c>
      <c r="B2302" s="89">
        <v>300</v>
      </c>
      <c r="C2302" s="89" t="s">
        <v>564</v>
      </c>
      <c r="D2302" s="89" t="s">
        <v>7963</v>
      </c>
      <c r="E2302" s="89" t="s">
        <v>19864</v>
      </c>
      <c r="F2302" s="93" t="s">
        <v>369</v>
      </c>
      <c r="G2302" s="93" t="s">
        <v>369</v>
      </c>
      <c r="H2302" s="93" t="s">
        <v>369</v>
      </c>
    </row>
    <row r="2303" spans="1:8">
      <c r="A2303" s="89" t="s">
        <v>10870</v>
      </c>
      <c r="B2303" s="89">
        <v>300</v>
      </c>
      <c r="C2303" s="89" t="s">
        <v>564</v>
      </c>
      <c r="D2303" s="89" t="s">
        <v>7963</v>
      </c>
      <c r="E2303" s="89" t="s">
        <v>19865</v>
      </c>
      <c r="F2303" s="93" t="s">
        <v>369</v>
      </c>
      <c r="G2303" s="93" t="s">
        <v>369</v>
      </c>
      <c r="H2303" s="93" t="s">
        <v>369</v>
      </c>
    </row>
    <row r="2304" spans="1:8">
      <c r="A2304" s="89" t="s">
        <v>2299</v>
      </c>
      <c r="B2304" s="89">
        <v>300</v>
      </c>
      <c r="C2304" s="89" t="s">
        <v>564</v>
      </c>
      <c r="D2304" s="89" t="s">
        <v>18232</v>
      </c>
      <c r="E2304" s="89" t="s">
        <v>19866</v>
      </c>
      <c r="F2304" s="89">
        <v>825186</v>
      </c>
      <c r="G2304" s="89">
        <v>825186</v>
      </c>
      <c r="H2304" s="89">
        <v>0</v>
      </c>
    </row>
    <row r="2305" spans="1:8">
      <c r="A2305" s="89" t="s">
        <v>6297</v>
      </c>
      <c r="B2305" s="89">
        <v>300</v>
      </c>
      <c r="C2305" s="89" t="s">
        <v>564</v>
      </c>
      <c r="D2305" s="89" t="s">
        <v>5606</v>
      </c>
      <c r="E2305" s="89" t="s">
        <v>19867</v>
      </c>
      <c r="F2305" s="89">
        <v>325453</v>
      </c>
      <c r="G2305" s="89">
        <v>325453</v>
      </c>
      <c r="H2305" s="89" t="s">
        <v>5939</v>
      </c>
    </row>
    <row r="2306" spans="1:8">
      <c r="A2306" s="89" t="s">
        <v>2297</v>
      </c>
      <c r="B2306" s="89">
        <v>300</v>
      </c>
      <c r="C2306" s="89" t="s">
        <v>564</v>
      </c>
      <c r="D2306" s="89" t="s">
        <v>18489</v>
      </c>
      <c r="E2306" s="89" t="s">
        <v>19867</v>
      </c>
      <c r="F2306" s="89">
        <v>325453</v>
      </c>
      <c r="G2306" s="89">
        <v>325453</v>
      </c>
      <c r="H2306" s="89">
        <v>0</v>
      </c>
    </row>
    <row r="2307" spans="1:8">
      <c r="A2307" s="89" t="s">
        <v>6296</v>
      </c>
      <c r="B2307" s="89">
        <v>300</v>
      </c>
      <c r="C2307" s="89" t="s">
        <v>564</v>
      </c>
      <c r="D2307" s="89" t="s">
        <v>5606</v>
      </c>
      <c r="E2307" s="89" t="s">
        <v>19868</v>
      </c>
      <c r="F2307" s="89">
        <v>325453</v>
      </c>
      <c r="G2307" s="89">
        <v>325453</v>
      </c>
      <c r="H2307" s="89" t="s">
        <v>5939</v>
      </c>
    </row>
    <row r="2308" spans="1:8">
      <c r="A2308" s="89" t="s">
        <v>10876</v>
      </c>
      <c r="B2308" s="89">
        <v>300</v>
      </c>
      <c r="C2308" s="89" t="s">
        <v>564</v>
      </c>
      <c r="D2308" s="89" t="s">
        <v>7963</v>
      </c>
      <c r="E2308" s="89" t="s">
        <v>19869</v>
      </c>
      <c r="F2308" s="93" t="s">
        <v>369</v>
      </c>
      <c r="G2308" s="93" t="s">
        <v>369</v>
      </c>
      <c r="H2308" s="93" t="s">
        <v>369</v>
      </c>
    </row>
    <row r="2309" spans="1:8">
      <c r="A2309" s="89" t="s">
        <v>10878</v>
      </c>
      <c r="B2309" s="89">
        <v>300</v>
      </c>
      <c r="C2309" s="89" t="s">
        <v>564</v>
      </c>
      <c r="D2309" s="89" t="s">
        <v>7963</v>
      </c>
      <c r="E2309" s="89" t="s">
        <v>19870</v>
      </c>
      <c r="F2309" s="93" t="s">
        <v>369</v>
      </c>
      <c r="G2309" s="93" t="s">
        <v>369</v>
      </c>
      <c r="H2309" s="93" t="s">
        <v>369</v>
      </c>
    </row>
    <row r="2310" spans="1:8">
      <c r="A2310" s="89" t="s">
        <v>2295</v>
      </c>
      <c r="B2310" s="89">
        <v>2000</v>
      </c>
      <c r="C2310" s="89" t="s">
        <v>564</v>
      </c>
      <c r="D2310" s="89" t="s">
        <v>18232</v>
      </c>
      <c r="E2310" s="89" t="s">
        <v>19871</v>
      </c>
      <c r="F2310" s="89">
        <v>32998</v>
      </c>
      <c r="G2310" s="89">
        <v>30072</v>
      </c>
      <c r="H2310" s="89">
        <v>0</v>
      </c>
    </row>
    <row r="2311" spans="1:8">
      <c r="A2311" s="89" t="s">
        <v>10881</v>
      </c>
      <c r="B2311" s="89">
        <v>50</v>
      </c>
      <c r="C2311" s="89" t="s">
        <v>564</v>
      </c>
      <c r="D2311" s="89" t="s">
        <v>7963</v>
      </c>
      <c r="E2311" s="89" t="s">
        <v>19872</v>
      </c>
      <c r="F2311" s="93" t="s">
        <v>369</v>
      </c>
      <c r="G2311" s="93" t="s">
        <v>369</v>
      </c>
      <c r="H2311" s="93" t="s">
        <v>369</v>
      </c>
    </row>
    <row r="2312" spans="1:8">
      <c r="A2312" s="89" t="s">
        <v>10883</v>
      </c>
      <c r="B2312" s="89">
        <v>50</v>
      </c>
      <c r="C2312" s="89" t="s">
        <v>564</v>
      </c>
      <c r="D2312" s="89" t="s">
        <v>7963</v>
      </c>
      <c r="E2312" s="89" t="s">
        <v>19872</v>
      </c>
      <c r="F2312" s="93" t="s">
        <v>369</v>
      </c>
      <c r="G2312" s="93" t="s">
        <v>369</v>
      </c>
      <c r="H2312" s="93" t="s">
        <v>369</v>
      </c>
    </row>
    <row r="2313" spans="1:8">
      <c r="A2313" s="89" t="s">
        <v>10885</v>
      </c>
      <c r="B2313" s="89">
        <v>300</v>
      </c>
      <c r="C2313" s="89" t="s">
        <v>564</v>
      </c>
      <c r="D2313" s="89" t="s">
        <v>7963</v>
      </c>
      <c r="E2313" s="89" t="s">
        <v>19873</v>
      </c>
      <c r="F2313" s="93" t="s">
        <v>369</v>
      </c>
      <c r="G2313" s="93" t="s">
        <v>369</v>
      </c>
      <c r="H2313" s="93" t="s">
        <v>369</v>
      </c>
    </row>
    <row r="2314" spans="1:8">
      <c r="A2314" s="89" t="s">
        <v>10887</v>
      </c>
      <c r="B2314" s="89">
        <v>300</v>
      </c>
      <c r="C2314" s="89" t="s">
        <v>564</v>
      </c>
      <c r="D2314" s="89" t="s">
        <v>7963</v>
      </c>
      <c r="E2314" s="89" t="s">
        <v>19873</v>
      </c>
      <c r="F2314" s="93" t="s">
        <v>369</v>
      </c>
      <c r="G2314" s="93" t="s">
        <v>369</v>
      </c>
      <c r="H2314" s="93" t="s">
        <v>369</v>
      </c>
    </row>
    <row r="2315" spans="1:8">
      <c r="A2315" s="89" t="s">
        <v>10889</v>
      </c>
      <c r="B2315" s="89">
        <v>300</v>
      </c>
      <c r="C2315" s="89" t="s">
        <v>564</v>
      </c>
      <c r="D2315" s="89" t="s">
        <v>7963</v>
      </c>
      <c r="E2315" s="89" t="s">
        <v>19873</v>
      </c>
      <c r="F2315" s="93" t="s">
        <v>369</v>
      </c>
      <c r="G2315" s="93" t="s">
        <v>369</v>
      </c>
      <c r="H2315" s="93" t="s">
        <v>369</v>
      </c>
    </row>
    <row r="2316" spans="1:8">
      <c r="A2316" s="89" t="s">
        <v>10891</v>
      </c>
      <c r="B2316" s="89">
        <v>300</v>
      </c>
      <c r="C2316" s="89" t="s">
        <v>361</v>
      </c>
      <c r="D2316" s="89" t="s">
        <v>7963</v>
      </c>
      <c r="E2316" s="89" t="s">
        <v>19873</v>
      </c>
      <c r="F2316" s="93" t="s">
        <v>369</v>
      </c>
      <c r="G2316" s="93" t="s">
        <v>369</v>
      </c>
      <c r="H2316" s="93" t="s">
        <v>369</v>
      </c>
    </row>
    <row r="2317" spans="1:8">
      <c r="A2317" s="89" t="s">
        <v>10892</v>
      </c>
      <c r="B2317" s="89">
        <v>300</v>
      </c>
      <c r="C2317" s="89" t="s">
        <v>361</v>
      </c>
      <c r="D2317" s="89" t="s">
        <v>7963</v>
      </c>
      <c r="E2317" s="89" t="s">
        <v>19873</v>
      </c>
      <c r="F2317" s="93" t="s">
        <v>369</v>
      </c>
      <c r="G2317" s="93" t="s">
        <v>369</v>
      </c>
      <c r="H2317" s="93" t="s">
        <v>369</v>
      </c>
    </row>
    <row r="2318" spans="1:8">
      <c r="A2318" s="89" t="s">
        <v>10893</v>
      </c>
      <c r="B2318" s="89">
        <v>300</v>
      </c>
      <c r="C2318" s="89" t="s">
        <v>564</v>
      </c>
      <c r="D2318" s="89" t="s">
        <v>7963</v>
      </c>
      <c r="E2318" s="89" t="s">
        <v>19873</v>
      </c>
      <c r="F2318" s="93" t="s">
        <v>369</v>
      </c>
      <c r="G2318" s="93" t="s">
        <v>369</v>
      </c>
      <c r="H2318" s="93" t="s">
        <v>369</v>
      </c>
    </row>
    <row r="2319" spans="1:8">
      <c r="A2319" s="89" t="s">
        <v>10895</v>
      </c>
      <c r="B2319" s="89">
        <v>300</v>
      </c>
      <c r="C2319" s="89" t="s">
        <v>564</v>
      </c>
      <c r="D2319" s="89" t="s">
        <v>7963</v>
      </c>
      <c r="E2319" s="89" t="s">
        <v>19873</v>
      </c>
      <c r="F2319" s="93" t="s">
        <v>369</v>
      </c>
      <c r="G2319" s="93" t="s">
        <v>369</v>
      </c>
      <c r="H2319" s="93" t="s">
        <v>369</v>
      </c>
    </row>
    <row r="2320" spans="1:8">
      <c r="A2320" s="89" t="s">
        <v>10897</v>
      </c>
      <c r="B2320" s="89">
        <v>300</v>
      </c>
      <c r="C2320" s="89" t="s">
        <v>564</v>
      </c>
      <c r="D2320" s="89" t="s">
        <v>7963</v>
      </c>
      <c r="E2320" s="89" t="s">
        <v>19873</v>
      </c>
      <c r="F2320" s="93" t="s">
        <v>369</v>
      </c>
      <c r="G2320" s="93" t="s">
        <v>369</v>
      </c>
      <c r="H2320" s="93" t="s">
        <v>369</v>
      </c>
    </row>
    <row r="2321" spans="1:8">
      <c r="A2321" s="89" t="s">
        <v>2293</v>
      </c>
      <c r="B2321" s="89">
        <v>100</v>
      </c>
      <c r="C2321" s="89" t="s">
        <v>564</v>
      </c>
      <c r="D2321" s="89" t="s">
        <v>18232</v>
      </c>
      <c r="E2321" s="89" t="s">
        <v>19873</v>
      </c>
      <c r="F2321" s="89">
        <v>825186</v>
      </c>
      <c r="G2321" s="89">
        <v>868487</v>
      </c>
      <c r="H2321" s="89">
        <v>0</v>
      </c>
    </row>
    <row r="2322" spans="1:8">
      <c r="A2322" s="89" t="s">
        <v>2291</v>
      </c>
      <c r="B2322" s="89">
        <v>100</v>
      </c>
      <c r="C2322" s="89" t="s">
        <v>564</v>
      </c>
      <c r="D2322" s="89" t="s">
        <v>18232</v>
      </c>
      <c r="E2322" s="89" t="s">
        <v>19874</v>
      </c>
      <c r="F2322" s="89">
        <v>825186</v>
      </c>
      <c r="G2322" s="89">
        <v>1091722</v>
      </c>
      <c r="H2322" s="89">
        <v>0</v>
      </c>
    </row>
    <row r="2323" spans="1:8">
      <c r="A2323" s="89" t="s">
        <v>2288</v>
      </c>
      <c r="B2323" s="89">
        <v>1</v>
      </c>
      <c r="C2323" s="89" t="s">
        <v>564</v>
      </c>
      <c r="D2323" s="89" t="s">
        <v>7991</v>
      </c>
      <c r="E2323" s="89" t="s">
        <v>19875</v>
      </c>
      <c r="F2323" s="89">
        <v>926433</v>
      </c>
      <c r="G2323" s="89">
        <v>868487</v>
      </c>
      <c r="H2323" s="89">
        <v>0</v>
      </c>
    </row>
    <row r="2324" spans="1:8">
      <c r="A2324" s="89" t="s">
        <v>2286</v>
      </c>
      <c r="B2324" s="89">
        <v>500</v>
      </c>
      <c r="C2324" s="89" t="s">
        <v>564</v>
      </c>
      <c r="D2324" s="89" t="s">
        <v>18232</v>
      </c>
      <c r="E2324" s="89" t="s">
        <v>19875</v>
      </c>
      <c r="F2324" s="89">
        <v>798</v>
      </c>
      <c r="G2324" s="89">
        <v>30072</v>
      </c>
      <c r="H2324" s="89">
        <v>0</v>
      </c>
    </row>
    <row r="2325" spans="1:8">
      <c r="A2325" s="89" t="s">
        <v>10903</v>
      </c>
      <c r="B2325" s="89">
        <v>500</v>
      </c>
      <c r="C2325" s="89" t="s">
        <v>564</v>
      </c>
      <c r="D2325" s="89" t="s">
        <v>7963</v>
      </c>
      <c r="E2325" s="89" t="s">
        <v>19876</v>
      </c>
      <c r="F2325" s="93" t="s">
        <v>369</v>
      </c>
      <c r="G2325" s="93" t="s">
        <v>369</v>
      </c>
      <c r="H2325" s="93" t="s">
        <v>369</v>
      </c>
    </row>
    <row r="2326" spans="1:8">
      <c r="A2326" s="89" t="s">
        <v>10905</v>
      </c>
      <c r="B2326" s="89">
        <v>500</v>
      </c>
      <c r="C2326" s="89" t="s">
        <v>361</v>
      </c>
      <c r="D2326" s="89" t="s">
        <v>7963</v>
      </c>
      <c r="E2326" s="89" t="s">
        <v>19877</v>
      </c>
      <c r="F2326" s="93" t="s">
        <v>369</v>
      </c>
      <c r="G2326" s="93" t="s">
        <v>369</v>
      </c>
      <c r="H2326" s="93" t="s">
        <v>369</v>
      </c>
    </row>
    <row r="2327" spans="1:8">
      <c r="A2327" s="99" t="s">
        <v>10906</v>
      </c>
      <c r="B2327" s="89">
        <v>500</v>
      </c>
      <c r="C2327" s="89" t="s">
        <v>564</v>
      </c>
      <c r="D2327" s="89" t="s">
        <v>7963</v>
      </c>
      <c r="E2327" s="89" t="s">
        <v>19877</v>
      </c>
      <c r="F2327" s="93" t="s">
        <v>369</v>
      </c>
      <c r="G2327" s="93" t="s">
        <v>369</v>
      </c>
      <c r="H2327" s="93" t="s">
        <v>369</v>
      </c>
    </row>
    <row r="2328" spans="1:8">
      <c r="A2328" s="89" t="s">
        <v>10908</v>
      </c>
      <c r="B2328" s="89">
        <v>500</v>
      </c>
      <c r="C2328" s="89" t="s">
        <v>361</v>
      </c>
      <c r="D2328" s="89" t="s">
        <v>7963</v>
      </c>
      <c r="E2328" s="89" t="s">
        <v>19878</v>
      </c>
      <c r="F2328" s="93" t="s">
        <v>369</v>
      </c>
      <c r="G2328" s="93" t="s">
        <v>369</v>
      </c>
      <c r="H2328" s="93" t="s">
        <v>369</v>
      </c>
    </row>
    <row r="2329" spans="1:8">
      <c r="A2329" s="89" t="s">
        <v>2284</v>
      </c>
      <c r="B2329" s="89">
        <v>1000</v>
      </c>
      <c r="C2329" s="89" t="s">
        <v>564</v>
      </c>
      <c r="D2329" s="89" t="s">
        <v>18232</v>
      </c>
      <c r="E2329" s="89" t="s">
        <v>19879</v>
      </c>
      <c r="F2329" s="89">
        <v>1039016</v>
      </c>
      <c r="G2329" s="89">
        <v>1091356</v>
      </c>
      <c r="H2329" s="89">
        <v>0</v>
      </c>
    </row>
    <row r="2330" spans="1:8">
      <c r="A2330" s="89" t="s">
        <v>10910</v>
      </c>
      <c r="B2330" s="89">
        <v>500</v>
      </c>
      <c r="C2330" s="89" t="s">
        <v>361</v>
      </c>
      <c r="D2330" s="89" t="s">
        <v>7963</v>
      </c>
      <c r="E2330" s="89" t="s">
        <v>19880</v>
      </c>
      <c r="F2330" s="93" t="s">
        <v>369</v>
      </c>
      <c r="G2330" s="93" t="s">
        <v>369</v>
      </c>
      <c r="H2330" s="93" t="s">
        <v>369</v>
      </c>
    </row>
    <row r="2331" spans="1:8">
      <c r="A2331" s="89" t="s">
        <v>10911</v>
      </c>
      <c r="B2331" s="89">
        <v>500</v>
      </c>
      <c r="C2331" s="89" t="s">
        <v>361</v>
      </c>
      <c r="D2331" s="89" t="s">
        <v>7963</v>
      </c>
      <c r="E2331" s="89" t="s">
        <v>19880</v>
      </c>
      <c r="F2331" s="93" t="s">
        <v>369</v>
      </c>
      <c r="G2331" s="93" t="s">
        <v>369</v>
      </c>
      <c r="H2331" s="93" t="s">
        <v>369</v>
      </c>
    </row>
    <row r="2332" spans="1:8">
      <c r="A2332" s="89" t="s">
        <v>19881</v>
      </c>
      <c r="B2332" s="89">
        <v>500</v>
      </c>
      <c r="C2332" s="89" t="s">
        <v>361</v>
      </c>
      <c r="D2332" s="89" t="s">
        <v>7963</v>
      </c>
      <c r="E2332" s="89" t="s">
        <v>19882</v>
      </c>
      <c r="F2332" s="93" t="s">
        <v>369</v>
      </c>
      <c r="G2332" s="93" t="s">
        <v>369</v>
      </c>
      <c r="H2332" s="93" t="s">
        <v>369</v>
      </c>
    </row>
    <row r="2333" spans="1:8">
      <c r="A2333" s="89" t="s">
        <v>19883</v>
      </c>
      <c r="B2333" s="89">
        <v>500</v>
      </c>
      <c r="C2333" s="89" t="s">
        <v>564</v>
      </c>
      <c r="D2333" s="89" t="s">
        <v>7963</v>
      </c>
      <c r="E2333" s="89" t="s">
        <v>19882</v>
      </c>
      <c r="F2333" s="93" t="s">
        <v>369</v>
      </c>
      <c r="G2333" s="93" t="s">
        <v>369</v>
      </c>
      <c r="H2333" s="93" t="s">
        <v>369</v>
      </c>
    </row>
    <row r="2334" spans="1:8">
      <c r="A2334" s="89" t="s">
        <v>10912</v>
      </c>
      <c r="B2334" s="89">
        <v>500</v>
      </c>
      <c r="C2334" s="89" t="s">
        <v>564</v>
      </c>
      <c r="D2334" s="89" t="s">
        <v>7963</v>
      </c>
      <c r="E2334" s="89" t="s">
        <v>19884</v>
      </c>
      <c r="F2334" s="93" t="s">
        <v>369</v>
      </c>
      <c r="G2334" s="93" t="s">
        <v>369</v>
      </c>
      <c r="H2334" s="93" t="s">
        <v>369</v>
      </c>
    </row>
    <row r="2335" spans="1:8">
      <c r="A2335" s="89" t="s">
        <v>10914</v>
      </c>
      <c r="B2335" s="89">
        <v>500</v>
      </c>
      <c r="C2335" s="89" t="s">
        <v>564</v>
      </c>
      <c r="D2335" s="89" t="s">
        <v>7963</v>
      </c>
      <c r="E2335" s="89" t="s">
        <v>19884</v>
      </c>
      <c r="F2335" s="93" t="s">
        <v>369</v>
      </c>
      <c r="G2335" s="93" t="s">
        <v>369</v>
      </c>
      <c r="H2335" s="93" t="s">
        <v>369</v>
      </c>
    </row>
    <row r="2336" spans="1:8">
      <c r="A2336" s="89" t="s">
        <v>10916</v>
      </c>
      <c r="B2336" s="89">
        <v>300</v>
      </c>
      <c r="C2336" s="89" t="s">
        <v>564</v>
      </c>
      <c r="D2336" s="89" t="s">
        <v>7963</v>
      </c>
      <c r="E2336" s="89" t="s">
        <v>19885</v>
      </c>
      <c r="F2336" s="93" t="s">
        <v>369</v>
      </c>
      <c r="G2336" s="93" t="s">
        <v>369</v>
      </c>
      <c r="H2336" s="93" t="s">
        <v>369</v>
      </c>
    </row>
    <row r="2337" spans="1:8">
      <c r="A2337" s="89" t="s">
        <v>10918</v>
      </c>
      <c r="B2337" s="89">
        <v>500</v>
      </c>
      <c r="C2337" s="89" t="s">
        <v>361</v>
      </c>
      <c r="D2337" s="89" t="s">
        <v>7963</v>
      </c>
      <c r="E2337" s="89" t="s">
        <v>19886</v>
      </c>
      <c r="F2337" s="93" t="s">
        <v>369</v>
      </c>
      <c r="G2337" s="93" t="s">
        <v>369</v>
      </c>
      <c r="H2337" s="93" t="s">
        <v>369</v>
      </c>
    </row>
    <row r="2338" spans="1:8">
      <c r="A2338" s="89" t="s">
        <v>10919</v>
      </c>
      <c r="B2338" s="89">
        <v>500</v>
      </c>
      <c r="C2338" s="89" t="s">
        <v>361</v>
      </c>
      <c r="D2338" s="89" t="s">
        <v>7963</v>
      </c>
      <c r="E2338" s="89" t="s">
        <v>19886</v>
      </c>
      <c r="F2338" s="93" t="s">
        <v>369</v>
      </c>
      <c r="G2338" s="93" t="s">
        <v>369</v>
      </c>
      <c r="H2338" s="93" t="s">
        <v>369</v>
      </c>
    </row>
    <row r="2339" spans="1:8">
      <c r="A2339" s="89" t="s">
        <v>2282</v>
      </c>
      <c r="B2339" s="89">
        <v>500</v>
      </c>
      <c r="C2339" s="89" t="s">
        <v>361</v>
      </c>
      <c r="D2339" s="89" t="s">
        <v>18232</v>
      </c>
      <c r="E2339" s="89" t="s">
        <v>19887</v>
      </c>
      <c r="F2339" s="93" t="s">
        <v>369</v>
      </c>
      <c r="G2339" s="93" t="s">
        <v>369</v>
      </c>
      <c r="H2339" s="93" t="s">
        <v>369</v>
      </c>
    </row>
    <row r="2340" spans="1:8">
      <c r="A2340" s="89" t="s">
        <v>6295</v>
      </c>
      <c r="B2340" s="89">
        <v>300</v>
      </c>
      <c r="C2340" s="89" t="s">
        <v>564</v>
      </c>
      <c r="D2340" s="89" t="s">
        <v>5606</v>
      </c>
      <c r="E2340" s="89" t="s">
        <v>19888</v>
      </c>
      <c r="F2340" s="89">
        <v>325453</v>
      </c>
      <c r="G2340" s="89">
        <v>325453</v>
      </c>
      <c r="H2340" s="89" t="s">
        <v>5939</v>
      </c>
    </row>
    <row r="2341" spans="1:8">
      <c r="A2341" s="89" t="s">
        <v>6294</v>
      </c>
      <c r="B2341" s="89">
        <v>300</v>
      </c>
      <c r="C2341" s="89" t="s">
        <v>564</v>
      </c>
      <c r="D2341" s="89" t="s">
        <v>5606</v>
      </c>
      <c r="E2341" s="89" t="s">
        <v>19889</v>
      </c>
      <c r="F2341" s="89">
        <v>325453</v>
      </c>
      <c r="G2341" s="89">
        <v>325453</v>
      </c>
      <c r="H2341" s="89" t="s">
        <v>6130</v>
      </c>
    </row>
    <row r="2342" spans="1:8">
      <c r="A2342" s="89" t="s">
        <v>2280</v>
      </c>
      <c r="B2342" s="89">
        <v>300</v>
      </c>
      <c r="C2342" s="89" t="s">
        <v>564</v>
      </c>
      <c r="D2342" s="89" t="s">
        <v>18489</v>
      </c>
      <c r="E2342" s="89" t="s">
        <v>19890</v>
      </c>
      <c r="F2342" s="89">
        <v>325453</v>
      </c>
      <c r="G2342" s="89">
        <v>325453</v>
      </c>
      <c r="H2342" s="89">
        <v>0</v>
      </c>
    </row>
    <row r="2343" spans="1:8">
      <c r="A2343" s="89" t="s">
        <v>2278</v>
      </c>
      <c r="B2343" s="89">
        <v>300</v>
      </c>
      <c r="C2343" s="89" t="s">
        <v>564</v>
      </c>
      <c r="D2343" s="89" t="s">
        <v>18489</v>
      </c>
      <c r="E2343" s="89" t="s">
        <v>19891</v>
      </c>
      <c r="F2343" s="89">
        <v>162906</v>
      </c>
      <c r="G2343" s="89">
        <v>325453</v>
      </c>
      <c r="H2343" s="89">
        <v>0</v>
      </c>
    </row>
    <row r="2344" spans="1:8">
      <c r="A2344" s="89" t="s">
        <v>10924</v>
      </c>
      <c r="B2344" s="89">
        <v>500</v>
      </c>
      <c r="C2344" s="89" t="s">
        <v>564</v>
      </c>
      <c r="D2344" s="89" t="s">
        <v>7963</v>
      </c>
      <c r="E2344" s="89" t="s">
        <v>19892</v>
      </c>
      <c r="F2344" s="93" t="s">
        <v>369</v>
      </c>
      <c r="G2344" s="93" t="s">
        <v>369</v>
      </c>
      <c r="H2344" s="93" t="s">
        <v>369</v>
      </c>
    </row>
    <row r="2345" spans="1:8">
      <c r="A2345" s="89" t="s">
        <v>10926</v>
      </c>
      <c r="B2345" s="89">
        <v>500</v>
      </c>
      <c r="C2345" s="89" t="s">
        <v>564</v>
      </c>
      <c r="D2345" s="89" t="s">
        <v>7963</v>
      </c>
      <c r="E2345" s="89" t="s">
        <v>19893</v>
      </c>
      <c r="F2345" s="93" t="s">
        <v>369</v>
      </c>
      <c r="G2345" s="93" t="s">
        <v>369</v>
      </c>
      <c r="H2345" s="93" t="s">
        <v>369</v>
      </c>
    </row>
    <row r="2346" spans="1:8">
      <c r="A2346" s="89" t="s">
        <v>6293</v>
      </c>
      <c r="B2346" s="89">
        <v>100</v>
      </c>
      <c r="C2346" s="89" t="s">
        <v>564</v>
      </c>
      <c r="D2346" s="89" t="s">
        <v>5606</v>
      </c>
      <c r="E2346" s="89" t="s">
        <v>19894</v>
      </c>
      <c r="F2346" s="89">
        <v>825186</v>
      </c>
      <c r="G2346" s="89">
        <v>1091079</v>
      </c>
      <c r="H2346" s="89" t="s">
        <v>6290</v>
      </c>
    </row>
    <row r="2347" spans="1:8">
      <c r="A2347" s="89" t="s">
        <v>6292</v>
      </c>
      <c r="B2347" s="89">
        <v>300</v>
      </c>
      <c r="C2347" s="89" t="s">
        <v>564</v>
      </c>
      <c r="D2347" s="89" t="s">
        <v>5606</v>
      </c>
      <c r="E2347" s="89" t="s">
        <v>19895</v>
      </c>
      <c r="F2347" s="89">
        <v>825186</v>
      </c>
      <c r="G2347" s="89">
        <v>825186</v>
      </c>
      <c r="H2347" s="89" t="s">
        <v>6130</v>
      </c>
    </row>
    <row r="2348" spans="1:8">
      <c r="A2348" s="89" t="s">
        <v>6291</v>
      </c>
      <c r="B2348" s="89">
        <v>100</v>
      </c>
      <c r="C2348" s="89" t="s">
        <v>564</v>
      </c>
      <c r="D2348" s="89" t="s">
        <v>5606</v>
      </c>
      <c r="E2348" s="89" t="s">
        <v>19896</v>
      </c>
      <c r="F2348" s="89">
        <v>825186</v>
      </c>
      <c r="G2348" s="89">
        <v>1109984</v>
      </c>
      <c r="H2348" s="89" t="s">
        <v>6290</v>
      </c>
    </row>
    <row r="2349" spans="1:8">
      <c r="A2349" s="89" t="s">
        <v>2276</v>
      </c>
      <c r="B2349" s="89">
        <v>500</v>
      </c>
      <c r="C2349" s="89" t="s">
        <v>564</v>
      </c>
      <c r="D2349" s="89" t="s">
        <v>18232</v>
      </c>
      <c r="E2349" s="89" t="s">
        <v>19897</v>
      </c>
      <c r="F2349" s="89">
        <v>242343</v>
      </c>
      <c r="G2349" s="89">
        <v>1109476</v>
      </c>
      <c r="H2349" s="89">
        <v>0</v>
      </c>
    </row>
    <row r="2350" spans="1:8">
      <c r="A2350" s="89" t="s">
        <v>2274</v>
      </c>
      <c r="B2350" s="89">
        <v>300</v>
      </c>
      <c r="C2350" s="89" t="s">
        <v>564</v>
      </c>
      <c r="D2350" s="89" t="s">
        <v>18232</v>
      </c>
      <c r="E2350" s="89" t="s">
        <v>19898</v>
      </c>
      <c r="F2350" s="89">
        <v>825186</v>
      </c>
      <c r="G2350" s="89">
        <v>825186</v>
      </c>
      <c r="H2350" s="89">
        <v>0</v>
      </c>
    </row>
    <row r="2351" spans="1:8">
      <c r="A2351" s="89" t="s">
        <v>2272</v>
      </c>
      <c r="B2351" s="89">
        <v>100</v>
      </c>
      <c r="C2351" s="89" t="s">
        <v>564</v>
      </c>
      <c r="D2351" s="89" t="s">
        <v>18232</v>
      </c>
      <c r="E2351" s="89" t="s">
        <v>19899</v>
      </c>
      <c r="F2351" s="89">
        <v>825186</v>
      </c>
      <c r="G2351" s="89">
        <v>1109984</v>
      </c>
      <c r="H2351" s="89">
        <v>0</v>
      </c>
    </row>
    <row r="2352" spans="1:8">
      <c r="A2352" s="89" t="s">
        <v>2270</v>
      </c>
      <c r="B2352" s="89">
        <v>100</v>
      </c>
      <c r="C2352" s="89" t="s">
        <v>564</v>
      </c>
      <c r="D2352" s="89" t="s">
        <v>18232</v>
      </c>
      <c r="E2352" s="89" t="s">
        <v>19900</v>
      </c>
      <c r="F2352" s="89">
        <v>825186</v>
      </c>
      <c r="G2352" s="89">
        <v>1109984</v>
      </c>
      <c r="H2352" s="89">
        <v>0</v>
      </c>
    </row>
    <row r="2353" spans="1:8">
      <c r="A2353" s="89" t="s">
        <v>2268</v>
      </c>
      <c r="B2353" s="89">
        <v>100</v>
      </c>
      <c r="C2353" s="89" t="s">
        <v>564</v>
      </c>
      <c r="D2353" s="89" t="s">
        <v>18232</v>
      </c>
      <c r="E2353" s="89" t="s">
        <v>19901</v>
      </c>
      <c r="F2353" s="89">
        <v>825186</v>
      </c>
      <c r="G2353" s="89">
        <v>1091079</v>
      </c>
      <c r="H2353" s="89">
        <v>0</v>
      </c>
    </row>
    <row r="2354" spans="1:8">
      <c r="A2354" s="89" t="s">
        <v>2266</v>
      </c>
      <c r="B2354" s="89">
        <v>100</v>
      </c>
      <c r="C2354" s="89" t="s">
        <v>564</v>
      </c>
      <c r="D2354" s="89" t="s">
        <v>18232</v>
      </c>
      <c r="E2354" s="89" t="s">
        <v>19901</v>
      </c>
      <c r="F2354" s="89">
        <v>825186</v>
      </c>
      <c r="G2354" s="89">
        <v>1091079</v>
      </c>
      <c r="H2354" s="89">
        <v>0</v>
      </c>
    </row>
    <row r="2355" spans="1:8">
      <c r="A2355" s="89" t="s">
        <v>10937</v>
      </c>
      <c r="B2355" s="89">
        <v>500</v>
      </c>
      <c r="C2355" s="89" t="s">
        <v>564</v>
      </c>
      <c r="D2355" s="89" t="s">
        <v>7963</v>
      </c>
      <c r="E2355" s="89" t="s">
        <v>19902</v>
      </c>
      <c r="F2355" s="93" t="s">
        <v>369</v>
      </c>
      <c r="G2355" s="93" t="s">
        <v>369</v>
      </c>
      <c r="H2355" s="93" t="s">
        <v>369</v>
      </c>
    </row>
    <row r="2356" spans="1:8">
      <c r="A2356" s="89" t="s">
        <v>10939</v>
      </c>
      <c r="B2356" s="89">
        <v>500</v>
      </c>
      <c r="C2356" s="89" t="s">
        <v>361</v>
      </c>
      <c r="D2356" s="89" t="s">
        <v>7963</v>
      </c>
      <c r="E2356" s="89" t="s">
        <v>19903</v>
      </c>
      <c r="F2356" s="93" t="s">
        <v>369</v>
      </c>
      <c r="G2356" s="93" t="s">
        <v>369</v>
      </c>
      <c r="H2356" s="93" t="s">
        <v>369</v>
      </c>
    </row>
    <row r="2357" spans="1:8">
      <c r="A2357" s="89" t="s">
        <v>10940</v>
      </c>
      <c r="B2357" s="89">
        <v>500</v>
      </c>
      <c r="C2357" s="89" t="s">
        <v>361</v>
      </c>
      <c r="D2357" s="89" t="s">
        <v>7963</v>
      </c>
      <c r="E2357" s="89" t="s">
        <v>19903</v>
      </c>
      <c r="F2357" s="93" t="s">
        <v>369</v>
      </c>
      <c r="G2357" s="93" t="s">
        <v>369</v>
      </c>
      <c r="H2357" s="93" t="s">
        <v>369</v>
      </c>
    </row>
    <row r="2358" spans="1:8">
      <c r="A2358" s="89" t="s">
        <v>10941</v>
      </c>
      <c r="B2358" s="89">
        <v>500</v>
      </c>
      <c r="C2358" s="89" t="s">
        <v>564</v>
      </c>
      <c r="D2358" s="89" t="s">
        <v>7963</v>
      </c>
      <c r="E2358" s="89" t="s">
        <v>19904</v>
      </c>
      <c r="F2358" s="93" t="s">
        <v>369</v>
      </c>
      <c r="G2358" s="93" t="s">
        <v>369</v>
      </c>
      <c r="H2358" s="93" t="s">
        <v>369</v>
      </c>
    </row>
    <row r="2359" spans="1:8">
      <c r="A2359" s="89" t="s">
        <v>10943</v>
      </c>
      <c r="B2359" s="89">
        <v>300</v>
      </c>
      <c r="C2359" s="89" t="s">
        <v>564</v>
      </c>
      <c r="D2359" s="89" t="s">
        <v>7963</v>
      </c>
      <c r="E2359" s="89" t="s">
        <v>19905</v>
      </c>
      <c r="F2359" s="93" t="s">
        <v>369</v>
      </c>
      <c r="G2359" s="93" t="s">
        <v>369</v>
      </c>
      <c r="H2359" s="93" t="s">
        <v>369</v>
      </c>
    </row>
    <row r="2360" spans="1:8">
      <c r="A2360" s="89" t="s">
        <v>2264</v>
      </c>
      <c r="B2360" s="89">
        <v>300</v>
      </c>
      <c r="C2360" s="89" t="s">
        <v>564</v>
      </c>
      <c r="D2360" s="89" t="s">
        <v>18232</v>
      </c>
      <c r="E2360" s="89" t="s">
        <v>19906</v>
      </c>
      <c r="F2360" s="89">
        <v>325453</v>
      </c>
      <c r="G2360" s="89">
        <v>736628</v>
      </c>
      <c r="H2360" s="89">
        <v>0</v>
      </c>
    </row>
    <row r="2361" spans="1:8">
      <c r="A2361" s="89" t="s">
        <v>10946</v>
      </c>
      <c r="B2361" s="89">
        <v>50</v>
      </c>
      <c r="C2361" s="89" t="s">
        <v>564</v>
      </c>
      <c r="D2361" s="89" t="s">
        <v>7963</v>
      </c>
      <c r="E2361" s="89" t="s">
        <v>19907</v>
      </c>
      <c r="F2361" s="93" t="s">
        <v>369</v>
      </c>
      <c r="G2361" s="93" t="s">
        <v>369</v>
      </c>
      <c r="H2361" s="93" t="s">
        <v>369</v>
      </c>
    </row>
    <row r="2362" spans="1:8">
      <c r="A2362" s="89" t="s">
        <v>10948</v>
      </c>
      <c r="B2362" s="89">
        <v>50</v>
      </c>
      <c r="C2362" s="89" t="s">
        <v>564</v>
      </c>
      <c r="D2362" s="89" t="s">
        <v>7963</v>
      </c>
      <c r="E2362" s="89" t="s">
        <v>19907</v>
      </c>
      <c r="F2362" s="93" t="s">
        <v>369</v>
      </c>
      <c r="G2362" s="93" t="s">
        <v>369</v>
      </c>
      <c r="H2362" s="93" t="s">
        <v>369</v>
      </c>
    </row>
    <row r="2363" spans="1:8">
      <c r="A2363" s="89" t="s">
        <v>10950</v>
      </c>
      <c r="B2363" s="89">
        <v>300</v>
      </c>
      <c r="C2363" s="89" t="s">
        <v>361</v>
      </c>
      <c r="D2363" s="89" t="s">
        <v>7963</v>
      </c>
      <c r="E2363" s="89" t="s">
        <v>19624</v>
      </c>
      <c r="F2363" s="93" t="s">
        <v>369</v>
      </c>
      <c r="G2363" s="93" t="s">
        <v>369</v>
      </c>
      <c r="H2363" s="93" t="s">
        <v>369</v>
      </c>
    </row>
    <row r="2364" spans="1:8">
      <c r="A2364" s="89" t="s">
        <v>10951</v>
      </c>
      <c r="B2364" s="89">
        <v>1000</v>
      </c>
      <c r="C2364" s="89" t="s">
        <v>564</v>
      </c>
      <c r="D2364" s="89" t="s">
        <v>7963</v>
      </c>
      <c r="E2364" s="89" t="s">
        <v>19908</v>
      </c>
      <c r="F2364" s="93" t="s">
        <v>369</v>
      </c>
      <c r="G2364" s="93" t="s">
        <v>369</v>
      </c>
      <c r="H2364" s="93" t="s">
        <v>369</v>
      </c>
    </row>
    <row r="2365" spans="1:8">
      <c r="A2365" s="89" t="s">
        <v>4274</v>
      </c>
      <c r="B2365" s="89">
        <v>100</v>
      </c>
      <c r="C2365" s="89" t="s">
        <v>564</v>
      </c>
      <c r="D2365" s="89" t="s">
        <v>18232</v>
      </c>
      <c r="E2365" s="89" t="s">
        <v>19909</v>
      </c>
      <c r="F2365" s="89">
        <v>825186</v>
      </c>
      <c r="G2365" s="89">
        <v>1143389</v>
      </c>
      <c r="H2365" s="89">
        <v>0</v>
      </c>
    </row>
    <row r="2366" spans="1:8">
      <c r="A2366" s="89" t="s">
        <v>10954</v>
      </c>
      <c r="B2366" s="89">
        <v>1000</v>
      </c>
      <c r="C2366" s="89" t="s">
        <v>361</v>
      </c>
      <c r="D2366" s="89" t="s">
        <v>7963</v>
      </c>
      <c r="E2366" s="89" t="s">
        <v>19910</v>
      </c>
      <c r="F2366" s="93" t="s">
        <v>369</v>
      </c>
      <c r="G2366" s="93" t="s">
        <v>369</v>
      </c>
      <c r="H2366" s="93" t="s">
        <v>369</v>
      </c>
    </row>
    <row r="2367" spans="1:8">
      <c r="A2367" s="89" t="s">
        <v>10955</v>
      </c>
      <c r="B2367" s="89">
        <v>2000</v>
      </c>
      <c r="C2367" s="89" t="s">
        <v>361</v>
      </c>
      <c r="D2367" s="89" t="s">
        <v>7963</v>
      </c>
      <c r="E2367" s="89" t="s">
        <v>19911</v>
      </c>
      <c r="F2367" s="93" t="s">
        <v>369</v>
      </c>
      <c r="G2367" s="93" t="s">
        <v>369</v>
      </c>
      <c r="H2367" s="93" t="s">
        <v>369</v>
      </c>
    </row>
    <row r="2368" spans="1:8">
      <c r="A2368" s="89" t="s">
        <v>2262</v>
      </c>
      <c r="B2368" s="89">
        <v>300</v>
      </c>
      <c r="C2368" s="89" t="s">
        <v>564</v>
      </c>
      <c r="D2368" s="89" t="s">
        <v>18232</v>
      </c>
      <c r="E2368" s="89" t="s">
        <v>19912</v>
      </c>
      <c r="F2368" s="89">
        <v>825186</v>
      </c>
      <c r="G2368" s="89">
        <v>825186</v>
      </c>
      <c r="H2368" s="89">
        <v>0</v>
      </c>
    </row>
    <row r="2369" spans="1:8">
      <c r="A2369" s="89" t="s">
        <v>2260</v>
      </c>
      <c r="B2369" s="89">
        <v>300</v>
      </c>
      <c r="C2369" s="89" t="s">
        <v>564</v>
      </c>
      <c r="D2369" s="89" t="s">
        <v>18232</v>
      </c>
      <c r="E2369" s="89" t="s">
        <v>19912</v>
      </c>
      <c r="F2369" s="89">
        <v>825186</v>
      </c>
      <c r="G2369" s="89">
        <v>825186</v>
      </c>
      <c r="H2369" s="89">
        <v>0</v>
      </c>
    </row>
    <row r="2370" spans="1:8">
      <c r="A2370" s="89" t="s">
        <v>2258</v>
      </c>
      <c r="B2370" s="89">
        <v>1000</v>
      </c>
      <c r="C2370" s="89" t="s">
        <v>361</v>
      </c>
      <c r="D2370" s="89" t="s">
        <v>18232</v>
      </c>
      <c r="E2370" s="89" t="s">
        <v>19913</v>
      </c>
      <c r="F2370" s="93" t="s">
        <v>369</v>
      </c>
      <c r="G2370" s="93" t="s">
        <v>369</v>
      </c>
      <c r="H2370" s="93" t="s">
        <v>369</v>
      </c>
    </row>
    <row r="2371" spans="1:8">
      <c r="A2371" s="89" t="s">
        <v>10958</v>
      </c>
      <c r="B2371" s="89">
        <v>1000</v>
      </c>
      <c r="C2371" s="89" t="s">
        <v>361</v>
      </c>
      <c r="D2371" s="89" t="s">
        <v>7963</v>
      </c>
      <c r="E2371" s="89" t="s">
        <v>19913</v>
      </c>
      <c r="F2371" s="93" t="s">
        <v>369</v>
      </c>
      <c r="G2371" s="93" t="s">
        <v>369</v>
      </c>
      <c r="H2371" s="93" t="s">
        <v>369</v>
      </c>
    </row>
    <row r="2372" spans="1:8">
      <c r="A2372" s="89" t="s">
        <v>2256</v>
      </c>
      <c r="B2372" s="89">
        <v>1000</v>
      </c>
      <c r="C2372" s="89" t="s">
        <v>564</v>
      </c>
      <c r="D2372" s="89" t="s">
        <v>18232</v>
      </c>
      <c r="E2372" s="89" t="s">
        <v>19914</v>
      </c>
      <c r="F2372" s="89">
        <v>827399</v>
      </c>
      <c r="G2372" s="89">
        <v>1107448</v>
      </c>
      <c r="H2372" s="89">
        <v>0</v>
      </c>
    </row>
    <row r="2373" spans="1:8">
      <c r="A2373" s="89" t="s">
        <v>10960</v>
      </c>
      <c r="B2373" s="89">
        <v>1000</v>
      </c>
      <c r="C2373" s="89" t="s">
        <v>361</v>
      </c>
      <c r="D2373" s="89" t="s">
        <v>7963</v>
      </c>
      <c r="E2373" s="89" t="s">
        <v>19915</v>
      </c>
      <c r="F2373" s="93" t="s">
        <v>369</v>
      </c>
      <c r="G2373" s="93" t="s">
        <v>369</v>
      </c>
      <c r="H2373" s="93" t="s">
        <v>369</v>
      </c>
    </row>
    <row r="2374" spans="1:8">
      <c r="A2374" s="89" t="s">
        <v>10961</v>
      </c>
      <c r="B2374" s="89">
        <v>1000</v>
      </c>
      <c r="C2374" s="89" t="s">
        <v>361</v>
      </c>
      <c r="D2374" s="89" t="s">
        <v>7963</v>
      </c>
      <c r="E2374" s="89" t="s">
        <v>19915</v>
      </c>
      <c r="F2374" s="93" t="s">
        <v>369</v>
      </c>
      <c r="G2374" s="93" t="s">
        <v>369</v>
      </c>
      <c r="H2374" s="93" t="s">
        <v>369</v>
      </c>
    </row>
    <row r="2375" spans="1:8">
      <c r="A2375" s="89" t="s">
        <v>2253</v>
      </c>
      <c r="B2375" s="89">
        <v>1000</v>
      </c>
      <c r="C2375" s="89" t="s">
        <v>361</v>
      </c>
      <c r="D2375" s="89" t="s">
        <v>18232</v>
      </c>
      <c r="E2375" s="89" t="s">
        <v>19915</v>
      </c>
      <c r="F2375" s="93" t="s">
        <v>369</v>
      </c>
      <c r="G2375" s="93" t="s">
        <v>369</v>
      </c>
      <c r="H2375" s="93" t="s">
        <v>369</v>
      </c>
    </row>
    <row r="2376" spans="1:8">
      <c r="A2376" s="89" t="s">
        <v>10962</v>
      </c>
      <c r="B2376" s="89">
        <v>1000</v>
      </c>
      <c r="C2376" s="89" t="s">
        <v>361</v>
      </c>
      <c r="D2376" s="89" t="s">
        <v>7963</v>
      </c>
      <c r="E2376" s="89" t="s">
        <v>19915</v>
      </c>
      <c r="F2376" s="93" t="s">
        <v>369</v>
      </c>
      <c r="G2376" s="93" t="s">
        <v>369</v>
      </c>
      <c r="H2376" s="93" t="s">
        <v>369</v>
      </c>
    </row>
    <row r="2377" spans="1:8">
      <c r="A2377" s="89" t="s">
        <v>10963</v>
      </c>
      <c r="B2377" s="89">
        <v>5</v>
      </c>
      <c r="C2377" s="89" t="s">
        <v>564</v>
      </c>
      <c r="D2377" s="89" t="s">
        <v>7963</v>
      </c>
      <c r="E2377" s="89" t="s">
        <v>19916</v>
      </c>
      <c r="F2377" s="93" t="s">
        <v>369</v>
      </c>
      <c r="G2377" s="93" t="s">
        <v>369</v>
      </c>
      <c r="H2377" s="93" t="s">
        <v>369</v>
      </c>
    </row>
    <row r="2378" spans="1:8">
      <c r="A2378" s="89" t="s">
        <v>10965</v>
      </c>
      <c r="B2378" s="89">
        <v>5</v>
      </c>
      <c r="C2378" s="89" t="s">
        <v>564</v>
      </c>
      <c r="D2378" s="89" t="s">
        <v>7963</v>
      </c>
      <c r="E2378" s="89" t="s">
        <v>19916</v>
      </c>
      <c r="F2378" s="93" t="s">
        <v>369</v>
      </c>
      <c r="G2378" s="93" t="s">
        <v>369</v>
      </c>
      <c r="H2378" s="93" t="s">
        <v>369</v>
      </c>
    </row>
    <row r="2379" spans="1:8">
      <c r="A2379" s="89" t="s">
        <v>2250</v>
      </c>
      <c r="B2379" s="89">
        <v>2000</v>
      </c>
      <c r="C2379" s="89" t="s">
        <v>564</v>
      </c>
      <c r="D2379" s="89" t="s">
        <v>18232</v>
      </c>
      <c r="E2379" s="89" t="s">
        <v>19917</v>
      </c>
      <c r="F2379" s="89">
        <v>198059</v>
      </c>
      <c r="G2379" s="89">
        <v>1091356</v>
      </c>
      <c r="H2379" s="89">
        <v>0</v>
      </c>
    </row>
    <row r="2380" spans="1:8">
      <c r="A2380" s="89" t="s">
        <v>10968</v>
      </c>
      <c r="B2380" s="89">
        <v>2000</v>
      </c>
      <c r="C2380" s="89" t="s">
        <v>564</v>
      </c>
      <c r="D2380" s="89" t="s">
        <v>7963</v>
      </c>
      <c r="E2380" s="89" t="s">
        <v>19917</v>
      </c>
      <c r="F2380" s="93" t="s">
        <v>369</v>
      </c>
      <c r="G2380" s="93" t="s">
        <v>369</v>
      </c>
      <c r="H2380" s="93" t="s">
        <v>369</v>
      </c>
    </row>
    <row r="2381" spans="1:8">
      <c r="A2381" s="89" t="s">
        <v>2248</v>
      </c>
      <c r="B2381" s="89">
        <v>2000</v>
      </c>
      <c r="C2381" s="89" t="s">
        <v>361</v>
      </c>
      <c r="D2381" s="89" t="s">
        <v>18232</v>
      </c>
      <c r="E2381" s="89" t="s">
        <v>19918</v>
      </c>
      <c r="F2381" s="93" t="s">
        <v>369</v>
      </c>
      <c r="G2381" s="93" t="s">
        <v>369</v>
      </c>
      <c r="H2381" s="93" t="s">
        <v>369</v>
      </c>
    </row>
    <row r="2382" spans="1:8">
      <c r="A2382" s="89" t="s">
        <v>6289</v>
      </c>
      <c r="B2382" s="89">
        <v>1000</v>
      </c>
      <c r="C2382" s="89" t="s">
        <v>564</v>
      </c>
      <c r="D2382" s="89" t="s">
        <v>5606</v>
      </c>
      <c r="E2382" s="89" t="s">
        <v>19919</v>
      </c>
      <c r="F2382" s="89">
        <v>5237</v>
      </c>
      <c r="G2382" s="89">
        <v>325453</v>
      </c>
      <c r="H2382" s="89" t="s">
        <v>5934</v>
      </c>
    </row>
    <row r="2383" spans="1:8">
      <c r="A2383" s="89" t="s">
        <v>6288</v>
      </c>
      <c r="B2383" s="89">
        <v>300</v>
      </c>
      <c r="C2383" s="89" t="s">
        <v>564</v>
      </c>
      <c r="D2383" s="89" t="s">
        <v>5606</v>
      </c>
      <c r="E2383" s="89" t="s">
        <v>19919</v>
      </c>
      <c r="F2383" s="89">
        <v>5237</v>
      </c>
      <c r="G2383" s="89">
        <v>325453</v>
      </c>
      <c r="H2383" s="89" t="s">
        <v>5934</v>
      </c>
    </row>
    <row r="2384" spans="1:8">
      <c r="A2384" s="89" t="s">
        <v>6287</v>
      </c>
      <c r="B2384" s="89">
        <v>500</v>
      </c>
      <c r="C2384" s="89" t="s">
        <v>564</v>
      </c>
      <c r="D2384" s="89" t="s">
        <v>5606</v>
      </c>
      <c r="E2384" s="89" t="s">
        <v>19920</v>
      </c>
      <c r="F2384" s="89">
        <v>5237</v>
      </c>
      <c r="G2384" s="89">
        <v>325453</v>
      </c>
      <c r="H2384" s="89" t="s">
        <v>5934</v>
      </c>
    </row>
    <row r="2385" spans="1:8">
      <c r="A2385" s="89" t="s">
        <v>6286</v>
      </c>
      <c r="B2385" s="89">
        <v>500</v>
      </c>
      <c r="C2385" s="89" t="s">
        <v>564</v>
      </c>
      <c r="D2385" s="89" t="s">
        <v>5606</v>
      </c>
      <c r="E2385" s="89" t="s">
        <v>19921</v>
      </c>
      <c r="F2385" s="89">
        <v>5237</v>
      </c>
      <c r="G2385" s="89">
        <v>325453</v>
      </c>
      <c r="H2385" s="89" t="s">
        <v>5934</v>
      </c>
    </row>
    <row r="2386" spans="1:8">
      <c r="A2386" s="89" t="s">
        <v>6285</v>
      </c>
      <c r="B2386" s="89">
        <v>333</v>
      </c>
      <c r="C2386" s="89" t="s">
        <v>564</v>
      </c>
      <c r="D2386" s="89" t="s">
        <v>5606</v>
      </c>
      <c r="E2386" s="89" t="s">
        <v>19922</v>
      </c>
      <c r="F2386" s="89">
        <v>5237</v>
      </c>
      <c r="G2386" s="89">
        <v>325453</v>
      </c>
      <c r="H2386" s="89" t="s">
        <v>5934</v>
      </c>
    </row>
    <row r="2387" spans="1:8">
      <c r="A2387" s="89" t="s">
        <v>6284</v>
      </c>
      <c r="B2387" s="89">
        <v>120</v>
      </c>
      <c r="C2387" s="89" t="s">
        <v>564</v>
      </c>
      <c r="D2387" s="89" t="s">
        <v>5606</v>
      </c>
      <c r="E2387" s="89" t="s">
        <v>17842</v>
      </c>
      <c r="F2387" s="89">
        <v>5237</v>
      </c>
      <c r="G2387" s="89">
        <v>325453</v>
      </c>
      <c r="H2387" s="89" t="s">
        <v>5939</v>
      </c>
    </row>
    <row r="2388" spans="1:8">
      <c r="A2388" s="89" t="s">
        <v>2245</v>
      </c>
      <c r="B2388" s="89">
        <v>60</v>
      </c>
      <c r="C2388" s="89" t="s">
        <v>564</v>
      </c>
      <c r="D2388" s="89" t="s">
        <v>18489</v>
      </c>
      <c r="E2388" s="89" t="s">
        <v>19923</v>
      </c>
      <c r="F2388" s="89">
        <v>5237</v>
      </c>
      <c r="G2388" s="89">
        <v>325453</v>
      </c>
      <c r="H2388" s="89">
        <v>0</v>
      </c>
    </row>
    <row r="2389" spans="1:8">
      <c r="A2389" s="89" t="s">
        <v>2243</v>
      </c>
      <c r="B2389" s="89">
        <v>1</v>
      </c>
      <c r="C2389" s="89" t="s">
        <v>564</v>
      </c>
      <c r="D2389" s="89" t="s">
        <v>7991</v>
      </c>
      <c r="E2389" s="89" t="s">
        <v>19924</v>
      </c>
      <c r="F2389" s="89">
        <v>926433</v>
      </c>
      <c r="G2389" s="89">
        <v>868487</v>
      </c>
      <c r="H2389" s="89">
        <v>0</v>
      </c>
    </row>
    <row r="2390" spans="1:8">
      <c r="A2390" s="89" t="s">
        <v>10978</v>
      </c>
      <c r="B2390" s="89">
        <v>300</v>
      </c>
      <c r="C2390" s="89" t="s">
        <v>564</v>
      </c>
      <c r="D2390" s="89" t="s">
        <v>7963</v>
      </c>
      <c r="E2390" s="89" t="s">
        <v>19924</v>
      </c>
      <c r="F2390" s="93" t="s">
        <v>369</v>
      </c>
      <c r="G2390" s="93" t="s">
        <v>369</v>
      </c>
      <c r="H2390" s="93" t="s">
        <v>369</v>
      </c>
    </row>
    <row r="2391" spans="1:8">
      <c r="A2391" s="89" t="s">
        <v>10980</v>
      </c>
      <c r="B2391" s="89">
        <v>100</v>
      </c>
      <c r="C2391" s="89" t="s">
        <v>564</v>
      </c>
      <c r="D2391" s="89" t="s">
        <v>7963</v>
      </c>
      <c r="E2391" s="89" t="s">
        <v>19925</v>
      </c>
      <c r="F2391" s="93" t="s">
        <v>369</v>
      </c>
      <c r="G2391" s="93" t="s">
        <v>369</v>
      </c>
      <c r="H2391" s="93" t="s">
        <v>369</v>
      </c>
    </row>
    <row r="2392" spans="1:8">
      <c r="A2392" s="89" t="s">
        <v>10982</v>
      </c>
      <c r="B2392" s="89">
        <v>100</v>
      </c>
      <c r="C2392" s="89" t="s">
        <v>564</v>
      </c>
      <c r="D2392" s="89" t="s">
        <v>7963</v>
      </c>
      <c r="E2392" s="89" t="s">
        <v>19926</v>
      </c>
      <c r="F2392" s="93" t="s">
        <v>369</v>
      </c>
      <c r="G2392" s="93" t="s">
        <v>369</v>
      </c>
      <c r="H2392" s="93" t="s">
        <v>369</v>
      </c>
    </row>
    <row r="2393" spans="1:8">
      <c r="A2393" s="89" t="s">
        <v>10984</v>
      </c>
      <c r="B2393" s="89">
        <v>300</v>
      </c>
      <c r="C2393" s="89" t="s">
        <v>564</v>
      </c>
      <c r="D2393" s="89" t="s">
        <v>7963</v>
      </c>
      <c r="E2393" s="89" t="s">
        <v>19927</v>
      </c>
      <c r="F2393" s="93" t="s">
        <v>369</v>
      </c>
      <c r="G2393" s="93" t="s">
        <v>369</v>
      </c>
      <c r="H2393" s="93" t="s">
        <v>369</v>
      </c>
    </row>
    <row r="2394" spans="1:8">
      <c r="A2394" s="89" t="s">
        <v>2241</v>
      </c>
      <c r="B2394" s="89">
        <v>100</v>
      </c>
      <c r="C2394" s="89" t="s">
        <v>564</v>
      </c>
      <c r="D2394" s="89" t="s">
        <v>18232</v>
      </c>
      <c r="E2394" s="89" t="s">
        <v>19927</v>
      </c>
      <c r="F2394" s="89">
        <v>770417</v>
      </c>
      <c r="G2394" s="89">
        <v>868487</v>
      </c>
      <c r="H2394" s="89">
        <v>0</v>
      </c>
    </row>
    <row r="2395" spans="1:8">
      <c r="A2395" s="89" t="s">
        <v>2239</v>
      </c>
      <c r="B2395" s="89">
        <v>300</v>
      </c>
      <c r="C2395" s="89" t="s">
        <v>564</v>
      </c>
      <c r="D2395" s="89" t="s">
        <v>18232</v>
      </c>
      <c r="E2395" s="89" t="s">
        <v>19928</v>
      </c>
      <c r="F2395" s="89">
        <v>825186</v>
      </c>
      <c r="G2395" s="89">
        <v>825186</v>
      </c>
      <c r="H2395" s="89">
        <v>0</v>
      </c>
    </row>
    <row r="2396" spans="1:8">
      <c r="A2396" s="89" t="s">
        <v>2237</v>
      </c>
      <c r="B2396" s="89">
        <v>100</v>
      </c>
      <c r="C2396" s="89" t="s">
        <v>564</v>
      </c>
      <c r="D2396" s="89" t="s">
        <v>18232</v>
      </c>
      <c r="E2396" s="89" t="s">
        <v>19929</v>
      </c>
      <c r="F2396" s="89">
        <v>825186</v>
      </c>
      <c r="G2396" s="89">
        <v>770417</v>
      </c>
      <c r="H2396" s="89">
        <v>0</v>
      </c>
    </row>
    <row r="2397" spans="1:8">
      <c r="A2397" s="89" t="s">
        <v>10989</v>
      </c>
      <c r="B2397" s="89">
        <v>500</v>
      </c>
      <c r="C2397" s="89" t="s">
        <v>564</v>
      </c>
      <c r="D2397" s="89" t="s">
        <v>7963</v>
      </c>
      <c r="E2397" s="89" t="s">
        <v>19930</v>
      </c>
      <c r="F2397" s="93" t="s">
        <v>369</v>
      </c>
      <c r="G2397" s="93" t="s">
        <v>369</v>
      </c>
      <c r="H2397" s="93" t="s">
        <v>369</v>
      </c>
    </row>
    <row r="2398" spans="1:8">
      <c r="A2398" s="89" t="s">
        <v>2234</v>
      </c>
      <c r="B2398" s="89">
        <v>100</v>
      </c>
      <c r="C2398" s="89" t="s">
        <v>564</v>
      </c>
      <c r="D2398" s="89" t="s">
        <v>18232</v>
      </c>
      <c r="E2398" s="89" t="s">
        <v>19931</v>
      </c>
      <c r="F2398" s="89">
        <v>825186</v>
      </c>
      <c r="G2398" s="89">
        <v>1110132</v>
      </c>
      <c r="H2398" s="89">
        <v>0</v>
      </c>
    </row>
    <row r="2399" spans="1:8">
      <c r="A2399" s="89" t="s">
        <v>10992</v>
      </c>
      <c r="B2399" s="89">
        <v>300</v>
      </c>
      <c r="C2399" s="89" t="s">
        <v>564</v>
      </c>
      <c r="D2399" s="89" t="s">
        <v>7963</v>
      </c>
      <c r="E2399" s="89" t="s">
        <v>19932</v>
      </c>
      <c r="F2399" s="93" t="s">
        <v>369</v>
      </c>
      <c r="G2399" s="93" t="s">
        <v>369</v>
      </c>
      <c r="H2399" s="93" t="s">
        <v>369</v>
      </c>
    </row>
    <row r="2400" spans="1:8">
      <c r="A2400" s="89" t="s">
        <v>10994</v>
      </c>
      <c r="B2400" s="89">
        <v>300</v>
      </c>
      <c r="C2400" s="89" t="s">
        <v>361</v>
      </c>
      <c r="D2400" s="89" t="s">
        <v>7963</v>
      </c>
      <c r="E2400" s="89" t="s">
        <v>19932</v>
      </c>
      <c r="F2400" s="93" t="s">
        <v>369</v>
      </c>
      <c r="G2400" s="93" t="s">
        <v>369</v>
      </c>
      <c r="H2400" s="93" t="s">
        <v>369</v>
      </c>
    </row>
    <row r="2401" spans="1:8">
      <c r="A2401" s="89" t="s">
        <v>10995</v>
      </c>
      <c r="B2401" s="89">
        <v>100</v>
      </c>
      <c r="C2401" s="89" t="s">
        <v>564</v>
      </c>
      <c r="D2401" s="89" t="s">
        <v>7963</v>
      </c>
      <c r="E2401" s="89" t="s">
        <v>19933</v>
      </c>
      <c r="F2401" s="93" t="s">
        <v>369</v>
      </c>
      <c r="G2401" s="93" t="s">
        <v>369</v>
      </c>
      <c r="H2401" s="93" t="s">
        <v>369</v>
      </c>
    </row>
    <row r="2402" spans="1:8">
      <c r="A2402" s="89" t="s">
        <v>10997</v>
      </c>
      <c r="B2402" s="89">
        <v>100</v>
      </c>
      <c r="C2402" s="89" t="s">
        <v>564</v>
      </c>
      <c r="D2402" s="89" t="s">
        <v>7963</v>
      </c>
      <c r="E2402" s="89" t="s">
        <v>19933</v>
      </c>
      <c r="F2402" s="93" t="s">
        <v>369</v>
      </c>
      <c r="G2402" s="93" t="s">
        <v>369</v>
      </c>
      <c r="H2402" s="93" t="s">
        <v>369</v>
      </c>
    </row>
    <row r="2403" spans="1:8">
      <c r="A2403" s="89" t="s">
        <v>10999</v>
      </c>
      <c r="B2403" s="89">
        <v>100</v>
      </c>
      <c r="C2403" s="89" t="s">
        <v>564</v>
      </c>
      <c r="D2403" s="89" t="s">
        <v>7963</v>
      </c>
      <c r="E2403" s="89" t="s">
        <v>19933</v>
      </c>
      <c r="F2403" s="93" t="s">
        <v>369</v>
      </c>
      <c r="G2403" s="93" t="s">
        <v>369</v>
      </c>
      <c r="H2403" s="93" t="s">
        <v>369</v>
      </c>
    </row>
    <row r="2404" spans="1:8">
      <c r="A2404" s="89" t="s">
        <v>11001</v>
      </c>
      <c r="B2404" s="89">
        <v>100</v>
      </c>
      <c r="C2404" s="89" t="s">
        <v>361</v>
      </c>
      <c r="D2404" s="89" t="s">
        <v>7963</v>
      </c>
      <c r="E2404" s="89" t="s">
        <v>19933</v>
      </c>
      <c r="F2404" s="93" t="s">
        <v>369</v>
      </c>
      <c r="G2404" s="93" t="s">
        <v>369</v>
      </c>
      <c r="H2404" s="93" t="s">
        <v>369</v>
      </c>
    </row>
    <row r="2405" spans="1:8">
      <c r="A2405" s="89" t="s">
        <v>11002</v>
      </c>
      <c r="B2405" s="89">
        <v>100</v>
      </c>
      <c r="C2405" s="89" t="s">
        <v>564</v>
      </c>
      <c r="D2405" s="89" t="s">
        <v>7963</v>
      </c>
      <c r="E2405" s="89" t="s">
        <v>19934</v>
      </c>
      <c r="F2405" s="93" t="s">
        <v>369</v>
      </c>
      <c r="G2405" s="93" t="s">
        <v>369</v>
      </c>
      <c r="H2405" s="93" t="s">
        <v>369</v>
      </c>
    </row>
    <row r="2406" spans="1:8">
      <c r="A2406" s="89" t="s">
        <v>11004</v>
      </c>
      <c r="B2406" s="89">
        <v>100</v>
      </c>
      <c r="C2406" s="89" t="s">
        <v>564</v>
      </c>
      <c r="D2406" s="89" t="s">
        <v>7963</v>
      </c>
      <c r="E2406" s="89" t="s">
        <v>19934</v>
      </c>
      <c r="F2406" s="93" t="s">
        <v>369</v>
      </c>
      <c r="G2406" s="93" t="s">
        <v>369</v>
      </c>
      <c r="H2406" s="93" t="s">
        <v>369</v>
      </c>
    </row>
    <row r="2407" spans="1:8">
      <c r="A2407" s="89" t="s">
        <v>11006</v>
      </c>
      <c r="B2407" s="89">
        <v>100</v>
      </c>
      <c r="C2407" s="89" t="s">
        <v>564</v>
      </c>
      <c r="D2407" s="89" t="s">
        <v>7963</v>
      </c>
      <c r="E2407" s="89" t="s">
        <v>19934</v>
      </c>
      <c r="F2407" s="93" t="s">
        <v>369</v>
      </c>
      <c r="G2407" s="93" t="s">
        <v>369</v>
      </c>
      <c r="H2407" s="93" t="s">
        <v>369</v>
      </c>
    </row>
    <row r="2408" spans="1:8">
      <c r="A2408" s="89" t="s">
        <v>11008</v>
      </c>
      <c r="B2408" s="89">
        <v>100</v>
      </c>
      <c r="C2408" s="89" t="s">
        <v>564</v>
      </c>
      <c r="D2408" s="89" t="s">
        <v>7963</v>
      </c>
      <c r="E2408" s="89" t="s">
        <v>19934</v>
      </c>
      <c r="F2408" s="93" t="s">
        <v>369</v>
      </c>
      <c r="G2408" s="93" t="s">
        <v>369</v>
      </c>
      <c r="H2408" s="93" t="s">
        <v>369</v>
      </c>
    </row>
    <row r="2409" spans="1:8">
      <c r="A2409" s="89" t="s">
        <v>11010</v>
      </c>
      <c r="B2409" s="89">
        <v>100</v>
      </c>
      <c r="C2409" s="89" t="s">
        <v>564</v>
      </c>
      <c r="D2409" s="89" t="s">
        <v>7963</v>
      </c>
      <c r="E2409" s="89" t="s">
        <v>19934</v>
      </c>
      <c r="F2409" s="93" t="s">
        <v>369</v>
      </c>
      <c r="G2409" s="93" t="s">
        <v>369</v>
      </c>
      <c r="H2409" s="93" t="s">
        <v>369</v>
      </c>
    </row>
    <row r="2410" spans="1:8">
      <c r="A2410" s="89" t="s">
        <v>11012</v>
      </c>
      <c r="B2410" s="89">
        <v>100</v>
      </c>
      <c r="C2410" s="89" t="s">
        <v>564</v>
      </c>
      <c r="D2410" s="89" t="s">
        <v>7963</v>
      </c>
      <c r="E2410" s="89" t="s">
        <v>19934</v>
      </c>
      <c r="F2410" s="93" t="s">
        <v>369</v>
      </c>
      <c r="G2410" s="93" t="s">
        <v>369</v>
      </c>
      <c r="H2410" s="93" t="s">
        <v>369</v>
      </c>
    </row>
    <row r="2411" spans="1:8">
      <c r="A2411" s="89" t="s">
        <v>11014</v>
      </c>
      <c r="B2411" s="89">
        <v>100</v>
      </c>
      <c r="C2411" s="89" t="s">
        <v>564</v>
      </c>
      <c r="D2411" s="89" t="s">
        <v>7963</v>
      </c>
      <c r="E2411" s="89" t="s">
        <v>19934</v>
      </c>
      <c r="F2411" s="93" t="s">
        <v>369</v>
      </c>
      <c r="G2411" s="93" t="s">
        <v>369</v>
      </c>
      <c r="H2411" s="93" t="s">
        <v>369</v>
      </c>
    </row>
    <row r="2412" spans="1:8">
      <c r="A2412" s="89" t="s">
        <v>11016</v>
      </c>
      <c r="B2412" s="89">
        <v>100</v>
      </c>
      <c r="C2412" s="89" t="s">
        <v>564</v>
      </c>
      <c r="D2412" s="89" t="s">
        <v>7963</v>
      </c>
      <c r="E2412" s="89" t="s">
        <v>17829</v>
      </c>
      <c r="F2412" s="93" t="s">
        <v>369</v>
      </c>
      <c r="G2412" s="93" t="s">
        <v>369</v>
      </c>
      <c r="H2412" s="93" t="s">
        <v>369</v>
      </c>
    </row>
    <row r="2413" spans="1:8">
      <c r="A2413" s="89" t="s">
        <v>11018</v>
      </c>
      <c r="B2413" s="89">
        <v>100</v>
      </c>
      <c r="C2413" s="89" t="s">
        <v>361</v>
      </c>
      <c r="D2413" s="89" t="s">
        <v>7963</v>
      </c>
      <c r="E2413" s="89" t="s">
        <v>17829</v>
      </c>
      <c r="F2413" s="93" t="s">
        <v>369</v>
      </c>
      <c r="G2413" s="93" t="s">
        <v>369</v>
      </c>
      <c r="H2413" s="93" t="s">
        <v>369</v>
      </c>
    </row>
    <row r="2414" spans="1:8">
      <c r="A2414" s="89" t="s">
        <v>11019</v>
      </c>
      <c r="B2414" s="89">
        <v>100</v>
      </c>
      <c r="C2414" s="89" t="s">
        <v>361</v>
      </c>
      <c r="D2414" s="89" t="s">
        <v>7963</v>
      </c>
      <c r="E2414" s="89" t="s">
        <v>17829</v>
      </c>
      <c r="F2414" s="93" t="s">
        <v>369</v>
      </c>
      <c r="G2414" s="93" t="s">
        <v>369</v>
      </c>
      <c r="H2414" s="93" t="s">
        <v>369</v>
      </c>
    </row>
    <row r="2415" spans="1:8">
      <c r="A2415" s="89" t="s">
        <v>11020</v>
      </c>
      <c r="B2415" s="89">
        <v>100</v>
      </c>
      <c r="C2415" s="89" t="s">
        <v>564</v>
      </c>
      <c r="D2415" s="89" t="s">
        <v>7963</v>
      </c>
      <c r="E2415" s="89" t="s">
        <v>19935</v>
      </c>
      <c r="F2415" s="93" t="s">
        <v>369</v>
      </c>
      <c r="G2415" s="93" t="s">
        <v>369</v>
      </c>
      <c r="H2415" s="93" t="s">
        <v>369</v>
      </c>
    </row>
    <row r="2416" spans="1:8">
      <c r="A2416" s="99" t="s">
        <v>11022</v>
      </c>
      <c r="B2416" s="89">
        <v>100</v>
      </c>
      <c r="C2416" s="89" t="s">
        <v>564</v>
      </c>
      <c r="D2416" s="89" t="s">
        <v>7963</v>
      </c>
      <c r="E2416" s="89" t="s">
        <v>19935</v>
      </c>
      <c r="F2416" s="93" t="s">
        <v>369</v>
      </c>
      <c r="G2416" s="93" t="s">
        <v>369</v>
      </c>
      <c r="H2416" s="93" t="s">
        <v>369</v>
      </c>
    </row>
    <row r="2417" spans="1:8">
      <c r="A2417" s="89" t="s">
        <v>11024</v>
      </c>
      <c r="B2417" s="89">
        <v>100</v>
      </c>
      <c r="C2417" s="89" t="s">
        <v>564</v>
      </c>
      <c r="D2417" s="89" t="s">
        <v>7963</v>
      </c>
      <c r="E2417" s="89" t="s">
        <v>19935</v>
      </c>
      <c r="F2417" s="93" t="s">
        <v>369</v>
      </c>
      <c r="G2417" s="93" t="s">
        <v>369</v>
      </c>
      <c r="H2417" s="93" t="s">
        <v>369</v>
      </c>
    </row>
    <row r="2418" spans="1:8">
      <c r="A2418" s="89" t="s">
        <v>11026</v>
      </c>
      <c r="B2418" s="89">
        <v>100</v>
      </c>
      <c r="C2418" s="89" t="s">
        <v>564</v>
      </c>
      <c r="D2418" s="89" t="s">
        <v>7963</v>
      </c>
      <c r="E2418" s="89" t="s">
        <v>19935</v>
      </c>
      <c r="F2418" s="93" t="s">
        <v>369</v>
      </c>
      <c r="G2418" s="93" t="s">
        <v>369</v>
      </c>
      <c r="H2418" s="93" t="s">
        <v>369</v>
      </c>
    </row>
    <row r="2419" spans="1:8">
      <c r="A2419" s="89" t="s">
        <v>11028</v>
      </c>
      <c r="B2419" s="89">
        <v>100</v>
      </c>
      <c r="C2419" s="89" t="s">
        <v>564</v>
      </c>
      <c r="D2419" s="89" t="s">
        <v>7963</v>
      </c>
      <c r="E2419" s="89" t="s">
        <v>19935</v>
      </c>
      <c r="F2419" s="93" t="s">
        <v>369</v>
      </c>
      <c r="G2419" s="93" t="s">
        <v>369</v>
      </c>
      <c r="H2419" s="93" t="s">
        <v>369</v>
      </c>
    </row>
    <row r="2420" spans="1:8">
      <c r="A2420" s="89" t="s">
        <v>11030</v>
      </c>
      <c r="B2420" s="89">
        <v>100</v>
      </c>
      <c r="C2420" s="89" t="s">
        <v>564</v>
      </c>
      <c r="D2420" s="89" t="s">
        <v>7963</v>
      </c>
      <c r="E2420" s="89" t="s">
        <v>19935</v>
      </c>
      <c r="F2420" s="93" t="s">
        <v>369</v>
      </c>
      <c r="G2420" s="93" t="s">
        <v>369</v>
      </c>
      <c r="H2420" s="93" t="s">
        <v>369</v>
      </c>
    </row>
    <row r="2421" spans="1:8">
      <c r="A2421" s="89" t="s">
        <v>2231</v>
      </c>
      <c r="B2421" s="89">
        <v>500</v>
      </c>
      <c r="C2421" s="89" t="s">
        <v>564</v>
      </c>
      <c r="D2421" s="89" t="s">
        <v>18232</v>
      </c>
      <c r="E2421" s="89" t="s">
        <v>19936</v>
      </c>
      <c r="F2421" s="89">
        <v>798</v>
      </c>
      <c r="G2421" s="89">
        <v>839</v>
      </c>
      <c r="H2421" s="89">
        <v>0</v>
      </c>
    </row>
    <row r="2422" spans="1:8">
      <c r="A2422" s="89" t="s">
        <v>11033</v>
      </c>
      <c r="B2422" s="89">
        <v>500</v>
      </c>
      <c r="C2422" s="89" t="s">
        <v>564</v>
      </c>
      <c r="D2422" s="89" t="s">
        <v>7963</v>
      </c>
      <c r="E2422" s="89" t="s">
        <v>19937</v>
      </c>
      <c r="F2422" s="93" t="s">
        <v>369</v>
      </c>
      <c r="G2422" s="93" t="s">
        <v>369</v>
      </c>
      <c r="H2422" s="93" t="s">
        <v>369</v>
      </c>
    </row>
    <row r="2423" spans="1:8">
      <c r="A2423" s="89" t="s">
        <v>2228</v>
      </c>
      <c r="B2423" s="89">
        <v>500</v>
      </c>
      <c r="C2423" s="89" t="s">
        <v>361</v>
      </c>
      <c r="D2423" s="89" t="s">
        <v>18232</v>
      </c>
      <c r="E2423" s="89" t="s">
        <v>19938</v>
      </c>
      <c r="F2423" s="93" t="s">
        <v>369</v>
      </c>
      <c r="G2423" s="93" t="s">
        <v>369</v>
      </c>
      <c r="H2423" s="93" t="s">
        <v>369</v>
      </c>
    </row>
    <row r="2424" spans="1:8">
      <c r="A2424" s="89" t="s">
        <v>11035</v>
      </c>
      <c r="B2424" s="89">
        <v>100</v>
      </c>
      <c r="C2424" s="89" t="s">
        <v>564</v>
      </c>
      <c r="D2424" s="89" t="s">
        <v>7963</v>
      </c>
      <c r="E2424" s="89" t="s">
        <v>19939</v>
      </c>
      <c r="F2424" s="93" t="s">
        <v>369</v>
      </c>
      <c r="G2424" s="93" t="s">
        <v>369</v>
      </c>
      <c r="H2424" s="93" t="s">
        <v>369</v>
      </c>
    </row>
    <row r="2425" spans="1:8">
      <c r="A2425" s="89" t="s">
        <v>11037</v>
      </c>
      <c r="B2425" s="89">
        <v>100</v>
      </c>
      <c r="C2425" s="89" t="s">
        <v>564</v>
      </c>
      <c r="D2425" s="89" t="s">
        <v>7963</v>
      </c>
      <c r="E2425" s="89" t="s">
        <v>19939</v>
      </c>
      <c r="F2425" s="93" t="s">
        <v>369</v>
      </c>
      <c r="G2425" s="93" t="s">
        <v>369</v>
      </c>
      <c r="H2425" s="93" t="s">
        <v>369</v>
      </c>
    </row>
    <row r="2426" spans="1:8">
      <c r="A2426" s="89" t="s">
        <v>11039</v>
      </c>
      <c r="B2426" s="89">
        <v>100</v>
      </c>
      <c r="C2426" s="89" t="s">
        <v>564</v>
      </c>
      <c r="D2426" s="89" t="s">
        <v>7963</v>
      </c>
      <c r="E2426" s="89" t="s">
        <v>19939</v>
      </c>
      <c r="F2426" s="93" t="s">
        <v>369</v>
      </c>
      <c r="G2426" s="93" t="s">
        <v>369</v>
      </c>
      <c r="H2426" s="93" t="s">
        <v>369</v>
      </c>
    </row>
    <row r="2427" spans="1:8">
      <c r="A2427" s="89" t="s">
        <v>11041</v>
      </c>
      <c r="B2427" s="89">
        <v>100</v>
      </c>
      <c r="C2427" s="89" t="s">
        <v>564</v>
      </c>
      <c r="D2427" s="89" t="s">
        <v>7963</v>
      </c>
      <c r="E2427" s="89" t="s">
        <v>19939</v>
      </c>
      <c r="F2427" s="93" t="s">
        <v>369</v>
      </c>
      <c r="G2427" s="93" t="s">
        <v>369</v>
      </c>
      <c r="H2427" s="93" t="s">
        <v>369</v>
      </c>
    </row>
    <row r="2428" spans="1:8">
      <c r="A2428" s="89" t="s">
        <v>11043</v>
      </c>
      <c r="B2428" s="89">
        <v>100</v>
      </c>
      <c r="C2428" s="89" t="s">
        <v>564</v>
      </c>
      <c r="D2428" s="89" t="s">
        <v>7963</v>
      </c>
      <c r="E2428" s="89" t="s">
        <v>19939</v>
      </c>
      <c r="F2428" s="93" t="s">
        <v>369</v>
      </c>
      <c r="G2428" s="93" t="s">
        <v>369</v>
      </c>
      <c r="H2428" s="93" t="s">
        <v>369</v>
      </c>
    </row>
    <row r="2429" spans="1:8">
      <c r="A2429" s="89" t="s">
        <v>11045</v>
      </c>
      <c r="B2429" s="89">
        <v>100</v>
      </c>
      <c r="C2429" s="89" t="s">
        <v>564</v>
      </c>
      <c r="D2429" s="89" t="s">
        <v>7963</v>
      </c>
      <c r="E2429" s="89" t="s">
        <v>19939</v>
      </c>
      <c r="F2429" s="93" t="s">
        <v>369</v>
      </c>
      <c r="G2429" s="93" t="s">
        <v>369</v>
      </c>
      <c r="H2429" s="93" t="s">
        <v>369</v>
      </c>
    </row>
    <row r="2430" spans="1:8">
      <c r="A2430" s="89" t="s">
        <v>11047</v>
      </c>
      <c r="B2430" s="89">
        <v>100</v>
      </c>
      <c r="C2430" s="89" t="s">
        <v>564</v>
      </c>
      <c r="D2430" s="89" t="s">
        <v>7963</v>
      </c>
      <c r="E2430" s="89" t="s">
        <v>19940</v>
      </c>
      <c r="F2430" s="93" t="s">
        <v>369</v>
      </c>
      <c r="G2430" s="93" t="s">
        <v>369</v>
      </c>
      <c r="H2430" s="93" t="s">
        <v>369</v>
      </c>
    </row>
    <row r="2431" spans="1:8">
      <c r="A2431" s="89" t="s">
        <v>11049</v>
      </c>
      <c r="B2431" s="89">
        <v>300</v>
      </c>
      <c r="C2431" s="89" t="s">
        <v>564</v>
      </c>
      <c r="D2431" s="89" t="s">
        <v>7974</v>
      </c>
      <c r="E2431" s="89" t="s">
        <v>19941</v>
      </c>
      <c r="F2431" s="93" t="s">
        <v>369</v>
      </c>
      <c r="G2431" s="93" t="s">
        <v>369</v>
      </c>
      <c r="H2431" s="93" t="s">
        <v>369</v>
      </c>
    </row>
    <row r="2432" spans="1:8">
      <c r="A2432" s="89" t="s">
        <v>11050</v>
      </c>
      <c r="B2432" s="89">
        <v>100</v>
      </c>
      <c r="C2432" s="89" t="s">
        <v>564</v>
      </c>
      <c r="D2432" s="89" t="s">
        <v>7963</v>
      </c>
      <c r="E2432" s="89" t="s">
        <v>19942</v>
      </c>
      <c r="F2432" s="93" t="s">
        <v>369</v>
      </c>
      <c r="G2432" s="93" t="s">
        <v>369</v>
      </c>
      <c r="H2432" s="93" t="s">
        <v>369</v>
      </c>
    </row>
    <row r="2433" spans="1:8">
      <c r="A2433" s="89" t="s">
        <v>11052</v>
      </c>
      <c r="B2433" s="89">
        <v>100</v>
      </c>
      <c r="C2433" s="89" t="s">
        <v>564</v>
      </c>
      <c r="D2433" s="89" t="s">
        <v>7963</v>
      </c>
      <c r="E2433" s="89" t="s">
        <v>19942</v>
      </c>
      <c r="F2433" s="93" t="s">
        <v>369</v>
      </c>
      <c r="G2433" s="93" t="s">
        <v>369</v>
      </c>
      <c r="H2433" s="93" t="s">
        <v>369</v>
      </c>
    </row>
    <row r="2434" spans="1:8">
      <c r="A2434" s="89" t="s">
        <v>11054</v>
      </c>
      <c r="B2434" s="89">
        <v>100</v>
      </c>
      <c r="C2434" s="89" t="s">
        <v>564</v>
      </c>
      <c r="D2434" s="89" t="s">
        <v>7963</v>
      </c>
      <c r="E2434" s="89" t="s">
        <v>19942</v>
      </c>
      <c r="F2434" s="93" t="s">
        <v>369</v>
      </c>
      <c r="G2434" s="93" t="s">
        <v>369</v>
      </c>
      <c r="H2434" s="93" t="s">
        <v>369</v>
      </c>
    </row>
    <row r="2435" spans="1:8">
      <c r="A2435" s="89" t="s">
        <v>11056</v>
      </c>
      <c r="B2435" s="89">
        <v>100</v>
      </c>
      <c r="C2435" s="89" t="s">
        <v>564</v>
      </c>
      <c r="D2435" s="89" t="s">
        <v>7963</v>
      </c>
      <c r="E2435" s="89" t="s">
        <v>19942</v>
      </c>
      <c r="F2435" s="93" t="s">
        <v>369</v>
      </c>
      <c r="G2435" s="93" t="s">
        <v>369</v>
      </c>
      <c r="H2435" s="93" t="s">
        <v>369</v>
      </c>
    </row>
    <row r="2436" spans="1:8">
      <c r="A2436" s="89" t="s">
        <v>11058</v>
      </c>
      <c r="B2436" s="89">
        <v>100</v>
      </c>
      <c r="C2436" s="89" t="s">
        <v>564</v>
      </c>
      <c r="D2436" s="89" t="s">
        <v>7963</v>
      </c>
      <c r="E2436" s="89" t="s">
        <v>19942</v>
      </c>
      <c r="F2436" s="93" t="s">
        <v>369</v>
      </c>
      <c r="G2436" s="93" t="s">
        <v>369</v>
      </c>
      <c r="H2436" s="93" t="s">
        <v>369</v>
      </c>
    </row>
    <row r="2437" spans="1:8">
      <c r="A2437" s="89" t="s">
        <v>11060</v>
      </c>
      <c r="B2437" s="89">
        <v>300</v>
      </c>
      <c r="C2437" s="89" t="s">
        <v>564</v>
      </c>
      <c r="D2437" s="89" t="s">
        <v>7963</v>
      </c>
      <c r="E2437" s="89" t="s">
        <v>19942</v>
      </c>
      <c r="F2437" s="93" t="s">
        <v>369</v>
      </c>
      <c r="G2437" s="93" t="s">
        <v>369</v>
      </c>
      <c r="H2437" s="93" t="s">
        <v>369</v>
      </c>
    </row>
    <row r="2438" spans="1:8">
      <c r="A2438" s="89" t="s">
        <v>11062</v>
      </c>
      <c r="B2438" s="89">
        <v>2000</v>
      </c>
      <c r="C2438" s="89" t="s">
        <v>564</v>
      </c>
      <c r="D2438" s="89" t="s">
        <v>7963</v>
      </c>
      <c r="E2438" s="89" t="s">
        <v>19943</v>
      </c>
      <c r="F2438" s="93" t="s">
        <v>369</v>
      </c>
      <c r="G2438" s="93" t="s">
        <v>369</v>
      </c>
      <c r="H2438" s="93" t="s">
        <v>369</v>
      </c>
    </row>
    <row r="2439" spans="1:8">
      <c r="A2439" s="89" t="s">
        <v>11064</v>
      </c>
      <c r="B2439" s="89">
        <v>2000</v>
      </c>
      <c r="C2439" s="89" t="s">
        <v>564</v>
      </c>
      <c r="D2439" s="89" t="s">
        <v>7963</v>
      </c>
      <c r="E2439" s="89" t="s">
        <v>19943</v>
      </c>
      <c r="F2439" s="93" t="s">
        <v>369</v>
      </c>
      <c r="G2439" s="93" t="s">
        <v>369</v>
      </c>
      <c r="H2439" s="93" t="s">
        <v>369</v>
      </c>
    </row>
    <row r="2440" spans="1:8">
      <c r="A2440" s="89" t="s">
        <v>11066</v>
      </c>
      <c r="B2440" s="89">
        <v>2000</v>
      </c>
      <c r="C2440" s="89" t="s">
        <v>564</v>
      </c>
      <c r="D2440" s="89" t="s">
        <v>7963</v>
      </c>
      <c r="E2440" s="89" t="s">
        <v>19944</v>
      </c>
      <c r="F2440" s="93" t="s">
        <v>369</v>
      </c>
      <c r="G2440" s="93" t="s">
        <v>369</v>
      </c>
      <c r="H2440" s="93" t="s">
        <v>369</v>
      </c>
    </row>
    <row r="2441" spans="1:8">
      <c r="A2441" s="89" t="s">
        <v>11068</v>
      </c>
      <c r="B2441" s="89">
        <v>2000</v>
      </c>
      <c r="C2441" s="89" t="s">
        <v>564</v>
      </c>
      <c r="D2441" s="89" t="s">
        <v>7963</v>
      </c>
      <c r="E2441" s="89" t="s">
        <v>19945</v>
      </c>
      <c r="F2441" s="93" t="s">
        <v>369</v>
      </c>
      <c r="G2441" s="93" t="s">
        <v>369</v>
      </c>
      <c r="H2441" s="93" t="s">
        <v>369</v>
      </c>
    </row>
    <row r="2442" spans="1:8">
      <c r="A2442" s="89" t="s">
        <v>11070</v>
      </c>
      <c r="B2442" s="89">
        <v>300</v>
      </c>
      <c r="C2442" s="89" t="s">
        <v>564</v>
      </c>
      <c r="D2442" s="89" t="s">
        <v>7974</v>
      </c>
      <c r="E2442" s="89" t="s">
        <v>19946</v>
      </c>
      <c r="F2442" s="93" t="s">
        <v>369</v>
      </c>
      <c r="G2442" s="93" t="s">
        <v>369</v>
      </c>
      <c r="H2442" s="93" t="s">
        <v>369</v>
      </c>
    </row>
    <row r="2443" spans="1:8">
      <c r="A2443" s="89" t="s">
        <v>11071</v>
      </c>
      <c r="B2443" s="89">
        <v>100</v>
      </c>
      <c r="C2443" s="89" t="s">
        <v>564</v>
      </c>
      <c r="D2443" s="89" t="s">
        <v>7963</v>
      </c>
      <c r="E2443" s="89" t="s">
        <v>19947</v>
      </c>
      <c r="F2443" s="93" t="s">
        <v>369</v>
      </c>
      <c r="G2443" s="93" t="s">
        <v>369</v>
      </c>
      <c r="H2443" s="93" t="s">
        <v>369</v>
      </c>
    </row>
    <row r="2444" spans="1:8">
      <c r="A2444" s="89" t="s">
        <v>11073</v>
      </c>
      <c r="B2444" s="89">
        <v>100</v>
      </c>
      <c r="C2444" s="89" t="s">
        <v>361</v>
      </c>
      <c r="D2444" s="89" t="s">
        <v>7963</v>
      </c>
      <c r="E2444" s="89" t="s">
        <v>19947</v>
      </c>
      <c r="F2444" s="93" t="s">
        <v>369</v>
      </c>
      <c r="G2444" s="93" t="s">
        <v>369</v>
      </c>
      <c r="H2444" s="93" t="s">
        <v>369</v>
      </c>
    </row>
    <row r="2445" spans="1:8">
      <c r="A2445" s="89" t="s">
        <v>11074</v>
      </c>
      <c r="B2445" s="89">
        <v>100</v>
      </c>
      <c r="C2445" s="89" t="s">
        <v>564</v>
      </c>
      <c r="D2445" s="89" t="s">
        <v>7963</v>
      </c>
      <c r="E2445" s="89" t="s">
        <v>19947</v>
      </c>
      <c r="F2445" s="93" t="s">
        <v>369</v>
      </c>
      <c r="G2445" s="93" t="s">
        <v>369</v>
      </c>
      <c r="H2445" s="93" t="s">
        <v>369</v>
      </c>
    </row>
    <row r="2446" spans="1:8">
      <c r="A2446" s="89" t="s">
        <v>11076</v>
      </c>
      <c r="B2446" s="89">
        <v>100</v>
      </c>
      <c r="C2446" s="89" t="s">
        <v>564</v>
      </c>
      <c r="D2446" s="89" t="s">
        <v>7963</v>
      </c>
      <c r="E2446" s="89" t="s">
        <v>19947</v>
      </c>
      <c r="F2446" s="93" t="s">
        <v>369</v>
      </c>
      <c r="G2446" s="93" t="s">
        <v>369</v>
      </c>
      <c r="H2446" s="93" t="s">
        <v>369</v>
      </c>
    </row>
    <row r="2447" spans="1:8">
      <c r="A2447" s="89" t="s">
        <v>11078</v>
      </c>
      <c r="B2447" s="89">
        <v>100</v>
      </c>
      <c r="C2447" s="89" t="s">
        <v>564</v>
      </c>
      <c r="D2447" s="89" t="s">
        <v>7963</v>
      </c>
      <c r="E2447" s="89" t="s">
        <v>19947</v>
      </c>
      <c r="F2447" s="93" t="s">
        <v>369</v>
      </c>
      <c r="G2447" s="93" t="s">
        <v>369</v>
      </c>
      <c r="H2447" s="93" t="s">
        <v>369</v>
      </c>
    </row>
    <row r="2448" spans="1:8">
      <c r="A2448" s="89" t="s">
        <v>11080</v>
      </c>
      <c r="B2448" s="89">
        <v>100</v>
      </c>
      <c r="C2448" s="89" t="s">
        <v>564</v>
      </c>
      <c r="D2448" s="89" t="s">
        <v>7963</v>
      </c>
      <c r="E2448" s="89" t="s">
        <v>19947</v>
      </c>
      <c r="F2448" s="93" t="s">
        <v>369</v>
      </c>
      <c r="G2448" s="93" t="s">
        <v>369</v>
      </c>
      <c r="H2448" s="93" t="s">
        <v>369</v>
      </c>
    </row>
    <row r="2449" spans="1:8">
      <c r="A2449" s="89" t="s">
        <v>6283</v>
      </c>
      <c r="B2449" s="89">
        <v>500</v>
      </c>
      <c r="C2449" s="89" t="s">
        <v>564</v>
      </c>
      <c r="D2449" s="89" t="s">
        <v>5606</v>
      </c>
      <c r="E2449" s="89" t="s">
        <v>19948</v>
      </c>
      <c r="F2449" s="89">
        <v>5237</v>
      </c>
      <c r="G2449" s="89">
        <v>124089</v>
      </c>
      <c r="H2449" s="89" t="s">
        <v>5934</v>
      </c>
    </row>
    <row r="2450" spans="1:8">
      <c r="A2450" s="89" t="s">
        <v>2226</v>
      </c>
      <c r="B2450" s="89">
        <v>1000</v>
      </c>
      <c r="C2450" s="89" t="s">
        <v>564</v>
      </c>
      <c r="D2450" s="89" t="s">
        <v>18232</v>
      </c>
      <c r="E2450" s="89" t="s">
        <v>19949</v>
      </c>
      <c r="F2450" s="89">
        <v>162166</v>
      </c>
      <c r="G2450" s="89">
        <v>748384</v>
      </c>
      <c r="H2450" s="89">
        <v>0</v>
      </c>
    </row>
    <row r="2451" spans="1:8">
      <c r="A2451" s="89" t="s">
        <v>11084</v>
      </c>
      <c r="B2451" s="89">
        <v>100</v>
      </c>
      <c r="C2451" s="89" t="s">
        <v>564</v>
      </c>
      <c r="D2451" s="89" t="s">
        <v>7963</v>
      </c>
      <c r="E2451" s="89" t="s">
        <v>19950</v>
      </c>
      <c r="F2451" s="93" t="s">
        <v>369</v>
      </c>
      <c r="G2451" s="93" t="s">
        <v>369</v>
      </c>
      <c r="H2451" s="93" t="s">
        <v>369</v>
      </c>
    </row>
    <row r="2452" spans="1:8">
      <c r="A2452" s="89" t="s">
        <v>2224</v>
      </c>
      <c r="B2452" s="89">
        <v>50</v>
      </c>
      <c r="C2452" s="89" t="s">
        <v>564</v>
      </c>
      <c r="D2452" s="89" t="s">
        <v>18489</v>
      </c>
      <c r="E2452" s="89" t="s">
        <v>19951</v>
      </c>
      <c r="F2452" s="89">
        <v>325453</v>
      </c>
      <c r="G2452" s="89">
        <v>325453</v>
      </c>
      <c r="H2452" s="89">
        <v>0</v>
      </c>
    </row>
    <row r="2453" spans="1:8">
      <c r="A2453" s="89" t="s">
        <v>11087</v>
      </c>
      <c r="B2453" s="89">
        <v>100</v>
      </c>
      <c r="C2453" s="89" t="s">
        <v>564</v>
      </c>
      <c r="D2453" s="89" t="s">
        <v>7963</v>
      </c>
      <c r="E2453" s="89" t="s">
        <v>19952</v>
      </c>
      <c r="F2453" s="93" t="s">
        <v>369</v>
      </c>
      <c r="G2453" s="93" t="s">
        <v>369</v>
      </c>
      <c r="H2453" s="93" t="s">
        <v>369</v>
      </c>
    </row>
    <row r="2454" spans="1:8">
      <c r="A2454" s="89" t="s">
        <v>11089</v>
      </c>
      <c r="B2454" s="89">
        <v>100</v>
      </c>
      <c r="C2454" s="89" t="s">
        <v>564</v>
      </c>
      <c r="D2454" s="89" t="s">
        <v>7963</v>
      </c>
      <c r="E2454" s="89" t="s">
        <v>19953</v>
      </c>
      <c r="F2454" s="93" t="s">
        <v>369</v>
      </c>
      <c r="G2454" s="93" t="s">
        <v>369</v>
      </c>
      <c r="H2454" s="93" t="s">
        <v>369</v>
      </c>
    </row>
    <row r="2455" spans="1:8">
      <c r="A2455" s="89" t="s">
        <v>11091</v>
      </c>
      <c r="B2455" s="89">
        <v>300</v>
      </c>
      <c r="C2455" s="89" t="s">
        <v>564</v>
      </c>
      <c r="D2455" s="89" t="s">
        <v>7963</v>
      </c>
      <c r="E2455" s="89" t="s">
        <v>19954</v>
      </c>
      <c r="F2455" s="93" t="s">
        <v>369</v>
      </c>
      <c r="G2455" s="93" t="s">
        <v>369</v>
      </c>
      <c r="H2455" s="93" t="s">
        <v>369</v>
      </c>
    </row>
    <row r="2456" spans="1:8">
      <c r="A2456" s="89" t="s">
        <v>11093</v>
      </c>
      <c r="B2456" s="89">
        <v>2000</v>
      </c>
      <c r="C2456" s="89" t="s">
        <v>564</v>
      </c>
      <c r="D2456" s="89" t="s">
        <v>7963</v>
      </c>
      <c r="E2456" s="89" t="s">
        <v>19954</v>
      </c>
      <c r="F2456" s="93" t="s">
        <v>369</v>
      </c>
      <c r="G2456" s="93" t="s">
        <v>369</v>
      </c>
      <c r="H2456" s="93" t="s">
        <v>369</v>
      </c>
    </row>
    <row r="2457" spans="1:8">
      <c r="A2457" s="89" t="s">
        <v>11095</v>
      </c>
      <c r="B2457" s="89">
        <v>2000</v>
      </c>
      <c r="C2457" s="89" t="s">
        <v>361</v>
      </c>
      <c r="D2457" s="89" t="s">
        <v>7963</v>
      </c>
      <c r="E2457" s="89" t="s">
        <v>19955</v>
      </c>
      <c r="F2457" s="93" t="s">
        <v>369</v>
      </c>
      <c r="G2457" s="93" t="s">
        <v>369</v>
      </c>
      <c r="H2457" s="93" t="s">
        <v>369</v>
      </c>
    </row>
    <row r="2458" spans="1:8">
      <c r="A2458" s="89" t="s">
        <v>11096</v>
      </c>
      <c r="B2458" s="89">
        <v>2000</v>
      </c>
      <c r="C2458" s="89" t="s">
        <v>564</v>
      </c>
      <c r="D2458" s="89" t="s">
        <v>7963</v>
      </c>
      <c r="E2458" s="89" t="s">
        <v>19955</v>
      </c>
      <c r="F2458" s="93" t="s">
        <v>369</v>
      </c>
      <c r="G2458" s="93" t="s">
        <v>369</v>
      </c>
      <c r="H2458" s="93" t="s">
        <v>369</v>
      </c>
    </row>
    <row r="2459" spans="1:8">
      <c r="A2459" s="89" t="s">
        <v>11098</v>
      </c>
      <c r="B2459" s="89">
        <v>300</v>
      </c>
      <c r="C2459" s="89" t="s">
        <v>564</v>
      </c>
      <c r="D2459" s="89" t="s">
        <v>7963</v>
      </c>
      <c r="E2459" s="89" t="s">
        <v>19956</v>
      </c>
      <c r="F2459" s="93" t="s">
        <v>369</v>
      </c>
      <c r="G2459" s="93" t="s">
        <v>369</v>
      </c>
      <c r="H2459" s="93" t="s">
        <v>369</v>
      </c>
    </row>
    <row r="2460" spans="1:8">
      <c r="A2460" s="89" t="s">
        <v>11100</v>
      </c>
      <c r="B2460" s="89">
        <v>500</v>
      </c>
      <c r="C2460" s="89" t="s">
        <v>361</v>
      </c>
      <c r="D2460" s="89" t="s">
        <v>7963</v>
      </c>
      <c r="E2460" s="89" t="s">
        <v>19957</v>
      </c>
      <c r="F2460" s="93" t="s">
        <v>369</v>
      </c>
      <c r="G2460" s="93" t="s">
        <v>369</v>
      </c>
      <c r="H2460" s="93" t="s">
        <v>369</v>
      </c>
    </row>
    <row r="2461" spans="1:8">
      <c r="A2461" s="89" t="s">
        <v>11101</v>
      </c>
      <c r="B2461" s="89">
        <v>500</v>
      </c>
      <c r="C2461" s="89" t="s">
        <v>361</v>
      </c>
      <c r="D2461" s="89" t="s">
        <v>7963</v>
      </c>
      <c r="E2461" s="89" t="s">
        <v>19957</v>
      </c>
      <c r="F2461" s="93" t="s">
        <v>369</v>
      </c>
      <c r="G2461" s="93" t="s">
        <v>369</v>
      </c>
      <c r="H2461" s="93" t="s">
        <v>369</v>
      </c>
    </row>
    <row r="2462" spans="1:8">
      <c r="A2462" s="89" t="s">
        <v>2222</v>
      </c>
      <c r="B2462" s="89">
        <v>300</v>
      </c>
      <c r="C2462" s="89" t="s">
        <v>564</v>
      </c>
      <c r="D2462" s="89" t="s">
        <v>18232</v>
      </c>
      <c r="E2462" s="89" t="s">
        <v>19958</v>
      </c>
      <c r="F2462" s="89">
        <v>17617</v>
      </c>
      <c r="G2462" s="89">
        <v>17617</v>
      </c>
      <c r="H2462" s="89">
        <v>0</v>
      </c>
    </row>
    <row r="2463" spans="1:8">
      <c r="A2463" s="89" t="s">
        <v>11103</v>
      </c>
      <c r="B2463" s="89">
        <v>300</v>
      </c>
      <c r="C2463" s="89" t="s">
        <v>564</v>
      </c>
      <c r="D2463" s="89" t="s">
        <v>7963</v>
      </c>
      <c r="E2463" s="89" t="s">
        <v>19958</v>
      </c>
      <c r="F2463" s="93" t="s">
        <v>369</v>
      </c>
      <c r="G2463" s="93" t="s">
        <v>369</v>
      </c>
      <c r="H2463" s="93" t="s">
        <v>369</v>
      </c>
    </row>
    <row r="2464" spans="1:8">
      <c r="A2464" s="89" t="s">
        <v>11105</v>
      </c>
      <c r="B2464" s="89">
        <v>4000</v>
      </c>
      <c r="C2464" s="89" t="s">
        <v>564</v>
      </c>
      <c r="D2464" s="89" t="s">
        <v>7963</v>
      </c>
      <c r="E2464" s="89" t="s">
        <v>19959</v>
      </c>
      <c r="F2464" s="93" t="s">
        <v>369</v>
      </c>
      <c r="G2464" s="93" t="s">
        <v>369</v>
      </c>
      <c r="H2464" s="93" t="s">
        <v>369</v>
      </c>
    </row>
    <row r="2465" spans="1:8">
      <c r="A2465" s="89" t="s">
        <v>2220</v>
      </c>
      <c r="B2465" s="89">
        <v>4000</v>
      </c>
      <c r="C2465" s="89" t="s">
        <v>361</v>
      </c>
      <c r="D2465" s="89" t="s">
        <v>18232</v>
      </c>
      <c r="E2465" s="89" t="s">
        <v>19960</v>
      </c>
      <c r="F2465" s="93" t="s">
        <v>369</v>
      </c>
      <c r="G2465" s="93" t="s">
        <v>369</v>
      </c>
      <c r="H2465" s="93" t="s">
        <v>369</v>
      </c>
    </row>
    <row r="2466" spans="1:8">
      <c r="A2466" s="89" t="s">
        <v>11107</v>
      </c>
      <c r="B2466" s="89">
        <v>300</v>
      </c>
      <c r="C2466" s="89" t="s">
        <v>564</v>
      </c>
      <c r="D2466" s="89" t="s">
        <v>7963</v>
      </c>
      <c r="E2466" s="89" t="s">
        <v>19961</v>
      </c>
      <c r="F2466" s="93" t="s">
        <v>369</v>
      </c>
      <c r="G2466" s="93" t="s">
        <v>369</v>
      </c>
      <c r="H2466" s="93" t="s">
        <v>369</v>
      </c>
    </row>
    <row r="2467" spans="1:8">
      <c r="A2467" s="89" t="s">
        <v>11109</v>
      </c>
      <c r="B2467" s="89">
        <v>300</v>
      </c>
      <c r="C2467" s="89" t="s">
        <v>564</v>
      </c>
      <c r="D2467" s="89" t="s">
        <v>7963</v>
      </c>
      <c r="E2467" s="89" t="s">
        <v>19961</v>
      </c>
      <c r="F2467" s="93" t="s">
        <v>369</v>
      </c>
      <c r="G2467" s="93" t="s">
        <v>369</v>
      </c>
      <c r="H2467" s="93" t="s">
        <v>369</v>
      </c>
    </row>
    <row r="2468" spans="1:8">
      <c r="A2468" s="89" t="s">
        <v>2218</v>
      </c>
      <c r="B2468" s="89">
        <v>1000</v>
      </c>
      <c r="C2468" s="89" t="s">
        <v>361</v>
      </c>
      <c r="D2468" s="89" t="s">
        <v>18232</v>
      </c>
      <c r="E2468" s="89" t="s">
        <v>19962</v>
      </c>
      <c r="F2468" s="93" t="s">
        <v>369</v>
      </c>
      <c r="G2468" s="93" t="s">
        <v>369</v>
      </c>
      <c r="H2468" s="93" t="s">
        <v>369</v>
      </c>
    </row>
    <row r="2469" spans="1:8">
      <c r="A2469" s="89" t="s">
        <v>2216</v>
      </c>
      <c r="B2469" s="89">
        <v>100</v>
      </c>
      <c r="C2469" s="89" t="s">
        <v>361</v>
      </c>
      <c r="D2469" s="89" t="s">
        <v>18232</v>
      </c>
      <c r="E2469" s="89" t="s">
        <v>19963</v>
      </c>
      <c r="F2469" s="93" t="s">
        <v>369</v>
      </c>
      <c r="G2469" s="93" t="s">
        <v>369</v>
      </c>
      <c r="H2469" s="93" t="s">
        <v>369</v>
      </c>
    </row>
    <row r="2470" spans="1:8">
      <c r="A2470" s="89" t="s">
        <v>11111</v>
      </c>
      <c r="B2470" s="89">
        <v>500</v>
      </c>
      <c r="C2470" s="89" t="s">
        <v>564</v>
      </c>
      <c r="D2470" s="89" t="s">
        <v>7963</v>
      </c>
      <c r="E2470" s="89" t="s">
        <v>19964</v>
      </c>
      <c r="F2470" s="93" t="s">
        <v>369</v>
      </c>
      <c r="G2470" s="93" t="s">
        <v>369</v>
      </c>
      <c r="H2470" s="93" t="s">
        <v>369</v>
      </c>
    </row>
    <row r="2471" spans="1:8">
      <c r="A2471" s="89" t="s">
        <v>11113</v>
      </c>
      <c r="B2471" s="89">
        <v>500</v>
      </c>
      <c r="C2471" s="89" t="s">
        <v>361</v>
      </c>
      <c r="D2471" s="89" t="s">
        <v>7963</v>
      </c>
      <c r="E2471" s="89" t="s">
        <v>19965</v>
      </c>
      <c r="F2471" s="93" t="s">
        <v>369</v>
      </c>
      <c r="G2471" s="93" t="s">
        <v>369</v>
      </c>
      <c r="H2471" s="93" t="s">
        <v>369</v>
      </c>
    </row>
    <row r="2472" spans="1:8">
      <c r="A2472" s="89" t="s">
        <v>11114</v>
      </c>
      <c r="B2472" s="89">
        <v>1000</v>
      </c>
      <c r="C2472" s="89" t="s">
        <v>361</v>
      </c>
      <c r="D2472" s="89" t="s">
        <v>7963</v>
      </c>
      <c r="E2472" s="89" t="s">
        <v>19966</v>
      </c>
      <c r="F2472" s="93" t="s">
        <v>369</v>
      </c>
      <c r="G2472" s="93" t="s">
        <v>369</v>
      </c>
      <c r="H2472" s="93" t="s">
        <v>369</v>
      </c>
    </row>
    <row r="2473" spans="1:8">
      <c r="A2473" s="89" t="s">
        <v>2214</v>
      </c>
      <c r="B2473" s="89">
        <v>1000</v>
      </c>
      <c r="C2473" s="89" t="s">
        <v>564</v>
      </c>
      <c r="D2473" s="89" t="s">
        <v>18232</v>
      </c>
      <c r="E2473" s="89" t="s">
        <v>19967</v>
      </c>
      <c r="F2473" s="89">
        <v>349307</v>
      </c>
      <c r="G2473" s="89">
        <v>1091352</v>
      </c>
      <c r="H2473" s="89">
        <v>0</v>
      </c>
    </row>
    <row r="2474" spans="1:8">
      <c r="A2474" s="89" t="s">
        <v>11116</v>
      </c>
      <c r="B2474" s="89">
        <v>650</v>
      </c>
      <c r="C2474" s="89" t="s">
        <v>564</v>
      </c>
      <c r="D2474" s="89" t="s">
        <v>7963</v>
      </c>
      <c r="E2474" s="89" t="s">
        <v>19968</v>
      </c>
      <c r="F2474" s="93" t="s">
        <v>369</v>
      </c>
      <c r="G2474" s="93" t="s">
        <v>369</v>
      </c>
      <c r="H2474" s="93" t="s">
        <v>369</v>
      </c>
    </row>
    <row r="2475" spans="1:8">
      <c r="A2475" s="89" t="s">
        <v>11118</v>
      </c>
      <c r="B2475" s="89">
        <v>500</v>
      </c>
      <c r="C2475" s="89" t="s">
        <v>564</v>
      </c>
      <c r="D2475" s="89" t="s">
        <v>7963</v>
      </c>
      <c r="E2475" s="89" t="s">
        <v>19969</v>
      </c>
      <c r="F2475" s="93" t="s">
        <v>369</v>
      </c>
      <c r="G2475" s="93" t="s">
        <v>369</v>
      </c>
      <c r="H2475" s="93" t="s">
        <v>369</v>
      </c>
    </row>
    <row r="2476" spans="1:8">
      <c r="A2476" s="89" t="s">
        <v>11120</v>
      </c>
      <c r="B2476" s="89">
        <v>500</v>
      </c>
      <c r="C2476" s="89" t="s">
        <v>564</v>
      </c>
      <c r="D2476" s="89" t="s">
        <v>7963</v>
      </c>
      <c r="E2476" s="89" t="s">
        <v>19969</v>
      </c>
      <c r="F2476" s="93" t="s">
        <v>369</v>
      </c>
      <c r="G2476" s="93" t="s">
        <v>369</v>
      </c>
      <c r="H2476" s="93" t="s">
        <v>369</v>
      </c>
    </row>
    <row r="2477" spans="1:8">
      <c r="A2477" s="89" t="s">
        <v>11122</v>
      </c>
      <c r="B2477" s="89">
        <v>500</v>
      </c>
      <c r="C2477" s="89" t="s">
        <v>564</v>
      </c>
      <c r="D2477" s="89" t="s">
        <v>7963</v>
      </c>
      <c r="E2477" s="89" t="s">
        <v>19969</v>
      </c>
      <c r="F2477" s="93" t="s">
        <v>369</v>
      </c>
      <c r="G2477" s="93" t="s">
        <v>369</v>
      </c>
      <c r="H2477" s="93" t="s">
        <v>369</v>
      </c>
    </row>
    <row r="2478" spans="1:8">
      <c r="A2478" s="99" t="s">
        <v>2211</v>
      </c>
      <c r="B2478" s="89">
        <v>500</v>
      </c>
      <c r="C2478" s="89" t="s">
        <v>361</v>
      </c>
      <c r="D2478" s="89" t="s">
        <v>18232</v>
      </c>
      <c r="E2478" s="89" t="s">
        <v>19969</v>
      </c>
      <c r="F2478" s="93" t="s">
        <v>369</v>
      </c>
      <c r="G2478" s="93" t="s">
        <v>369</v>
      </c>
      <c r="H2478" s="93" t="s">
        <v>369</v>
      </c>
    </row>
    <row r="2479" spans="1:8">
      <c r="A2479" s="89" t="s">
        <v>11124</v>
      </c>
      <c r="B2479" s="89">
        <v>500</v>
      </c>
      <c r="C2479" s="89" t="s">
        <v>564</v>
      </c>
      <c r="D2479" s="89" t="s">
        <v>7963</v>
      </c>
      <c r="E2479" s="89" t="s">
        <v>19969</v>
      </c>
      <c r="F2479" s="93" t="s">
        <v>369</v>
      </c>
      <c r="G2479" s="93" t="s">
        <v>369</v>
      </c>
      <c r="H2479" s="93" t="s">
        <v>369</v>
      </c>
    </row>
    <row r="2480" spans="1:8">
      <c r="A2480" s="89" t="s">
        <v>2208</v>
      </c>
      <c r="B2480" s="89">
        <v>500</v>
      </c>
      <c r="C2480" s="89" t="s">
        <v>361</v>
      </c>
      <c r="D2480" s="89" t="s">
        <v>18232</v>
      </c>
      <c r="E2480" s="89" t="s">
        <v>19970</v>
      </c>
      <c r="F2480" s="93" t="s">
        <v>369</v>
      </c>
      <c r="G2480" s="93" t="s">
        <v>369</v>
      </c>
      <c r="H2480" s="93" t="s">
        <v>369</v>
      </c>
    </row>
    <row r="2481" spans="1:8">
      <c r="A2481" s="89" t="s">
        <v>2205</v>
      </c>
      <c r="B2481" s="89">
        <v>500</v>
      </c>
      <c r="C2481" s="89" t="s">
        <v>361</v>
      </c>
      <c r="D2481" s="89" t="s">
        <v>18232</v>
      </c>
      <c r="E2481" s="89" t="s">
        <v>19971</v>
      </c>
      <c r="F2481" s="93" t="s">
        <v>369</v>
      </c>
      <c r="G2481" s="93" t="s">
        <v>369</v>
      </c>
      <c r="H2481" s="93" t="s">
        <v>369</v>
      </c>
    </row>
    <row r="2482" spans="1:8">
      <c r="A2482" s="89" t="s">
        <v>11126</v>
      </c>
      <c r="B2482" s="89">
        <v>300</v>
      </c>
      <c r="C2482" s="89" t="s">
        <v>564</v>
      </c>
      <c r="D2482" s="89" t="s">
        <v>7963</v>
      </c>
      <c r="E2482" s="89" t="s">
        <v>19972</v>
      </c>
      <c r="F2482" s="93" t="s">
        <v>369</v>
      </c>
      <c r="G2482" s="93" t="s">
        <v>369</v>
      </c>
      <c r="H2482" s="93" t="s">
        <v>369</v>
      </c>
    </row>
    <row r="2483" spans="1:8">
      <c r="A2483" s="89" t="s">
        <v>11128</v>
      </c>
      <c r="B2483" s="89">
        <v>300</v>
      </c>
      <c r="C2483" s="89" t="s">
        <v>564</v>
      </c>
      <c r="D2483" s="89" t="s">
        <v>7963</v>
      </c>
      <c r="E2483" s="89" t="s">
        <v>19973</v>
      </c>
      <c r="F2483" s="93" t="s">
        <v>369</v>
      </c>
      <c r="G2483" s="93" t="s">
        <v>369</v>
      </c>
      <c r="H2483" s="93" t="s">
        <v>369</v>
      </c>
    </row>
    <row r="2484" spans="1:8">
      <c r="A2484" s="89" t="s">
        <v>11130</v>
      </c>
      <c r="B2484" s="89">
        <v>300</v>
      </c>
      <c r="C2484" s="89" t="s">
        <v>564</v>
      </c>
      <c r="D2484" s="89" t="s">
        <v>7963</v>
      </c>
      <c r="E2484" s="89" t="s">
        <v>19973</v>
      </c>
      <c r="F2484" s="93" t="s">
        <v>369</v>
      </c>
      <c r="G2484" s="93" t="s">
        <v>369</v>
      </c>
      <c r="H2484" s="93" t="s">
        <v>369</v>
      </c>
    </row>
    <row r="2485" spans="1:8">
      <c r="A2485" s="89" t="s">
        <v>2203</v>
      </c>
      <c r="B2485" s="89">
        <v>100</v>
      </c>
      <c r="C2485" s="89" t="s">
        <v>564</v>
      </c>
      <c r="D2485" s="89" t="s">
        <v>18232</v>
      </c>
      <c r="E2485" s="89" t="s">
        <v>19974</v>
      </c>
      <c r="F2485" s="89">
        <v>825186</v>
      </c>
      <c r="G2485" s="89">
        <v>854630</v>
      </c>
      <c r="H2485" s="89">
        <v>0</v>
      </c>
    </row>
    <row r="2486" spans="1:8">
      <c r="A2486" s="89" t="s">
        <v>11133</v>
      </c>
      <c r="B2486" s="89">
        <v>300</v>
      </c>
      <c r="C2486" s="89" t="s">
        <v>564</v>
      </c>
      <c r="D2486" s="89" t="s">
        <v>7963</v>
      </c>
      <c r="E2486" s="89" t="s">
        <v>19975</v>
      </c>
      <c r="F2486" s="93" t="s">
        <v>369</v>
      </c>
      <c r="G2486" s="93" t="s">
        <v>369</v>
      </c>
      <c r="H2486" s="93" t="s">
        <v>369</v>
      </c>
    </row>
    <row r="2487" spans="1:8">
      <c r="A2487" s="89" t="s">
        <v>11135</v>
      </c>
      <c r="B2487" s="89">
        <v>300</v>
      </c>
      <c r="C2487" s="89" t="s">
        <v>564</v>
      </c>
      <c r="D2487" s="89" t="s">
        <v>7963</v>
      </c>
      <c r="E2487" s="89" t="s">
        <v>19975</v>
      </c>
      <c r="F2487" s="93" t="s">
        <v>369</v>
      </c>
      <c r="G2487" s="93" t="s">
        <v>369</v>
      </c>
      <c r="H2487" s="93" t="s">
        <v>369</v>
      </c>
    </row>
    <row r="2488" spans="1:8">
      <c r="A2488" s="89" t="s">
        <v>2201</v>
      </c>
      <c r="B2488" s="89">
        <v>500</v>
      </c>
      <c r="C2488" s="89" t="s">
        <v>564</v>
      </c>
      <c r="D2488" s="89" t="s">
        <v>18232</v>
      </c>
      <c r="E2488" s="89" t="s">
        <v>19976</v>
      </c>
      <c r="F2488" s="89">
        <v>1106070</v>
      </c>
      <c r="G2488" s="89">
        <v>80996</v>
      </c>
      <c r="H2488" s="89">
        <v>0</v>
      </c>
    </row>
    <row r="2489" spans="1:8">
      <c r="A2489" s="89" t="s">
        <v>11138</v>
      </c>
      <c r="B2489" s="89">
        <v>2000</v>
      </c>
      <c r="C2489" s="89" t="s">
        <v>361</v>
      </c>
      <c r="D2489" s="89" t="s">
        <v>7963</v>
      </c>
      <c r="E2489" s="89" t="s">
        <v>19977</v>
      </c>
      <c r="F2489" s="93" t="s">
        <v>369</v>
      </c>
      <c r="G2489" s="93" t="s">
        <v>369</v>
      </c>
      <c r="H2489" s="93" t="s">
        <v>369</v>
      </c>
    </row>
    <row r="2490" spans="1:8">
      <c r="A2490" s="89" t="s">
        <v>2199</v>
      </c>
      <c r="B2490" s="89">
        <v>100</v>
      </c>
      <c r="C2490" s="89" t="s">
        <v>564</v>
      </c>
      <c r="D2490" s="89" t="s">
        <v>18489</v>
      </c>
      <c r="E2490" s="89" t="s">
        <v>19978</v>
      </c>
      <c r="F2490" s="89">
        <v>299967</v>
      </c>
      <c r="G2490" s="89">
        <v>325453</v>
      </c>
      <c r="H2490" s="89">
        <v>0</v>
      </c>
    </row>
    <row r="2491" spans="1:8">
      <c r="A2491" s="89" t="s">
        <v>11140</v>
      </c>
      <c r="B2491" s="89">
        <v>25000</v>
      </c>
      <c r="C2491" s="89" t="s">
        <v>564</v>
      </c>
      <c r="D2491" s="89" t="s">
        <v>7974</v>
      </c>
      <c r="E2491" s="89" t="s">
        <v>19979</v>
      </c>
      <c r="F2491" s="93" t="s">
        <v>369</v>
      </c>
      <c r="G2491" s="93" t="s">
        <v>369</v>
      </c>
      <c r="H2491" s="93" t="s">
        <v>369</v>
      </c>
    </row>
    <row r="2492" spans="1:8">
      <c r="A2492" s="89" t="s">
        <v>11141</v>
      </c>
      <c r="B2492" s="89">
        <v>5000</v>
      </c>
      <c r="C2492" s="89" t="s">
        <v>564</v>
      </c>
      <c r="D2492" s="89" t="s">
        <v>7963</v>
      </c>
      <c r="E2492" s="89" t="s">
        <v>19980</v>
      </c>
      <c r="F2492" s="93" t="s">
        <v>369</v>
      </c>
      <c r="G2492" s="93" t="s">
        <v>369</v>
      </c>
      <c r="H2492" s="93" t="s">
        <v>369</v>
      </c>
    </row>
    <row r="2493" spans="1:8">
      <c r="A2493" s="89" t="s">
        <v>11143</v>
      </c>
      <c r="B2493" s="89">
        <v>5000</v>
      </c>
      <c r="C2493" s="89" t="s">
        <v>564</v>
      </c>
      <c r="D2493" s="89" t="s">
        <v>7963</v>
      </c>
      <c r="E2493" s="89" t="s">
        <v>19981</v>
      </c>
      <c r="F2493" s="93" t="s">
        <v>369</v>
      </c>
      <c r="G2493" s="93" t="s">
        <v>369</v>
      </c>
      <c r="H2493" s="93" t="s">
        <v>369</v>
      </c>
    </row>
    <row r="2494" spans="1:8">
      <c r="A2494" s="89" t="s">
        <v>11145</v>
      </c>
      <c r="B2494" s="89">
        <v>100</v>
      </c>
      <c r="C2494" s="89" t="s">
        <v>564</v>
      </c>
      <c r="D2494" s="89" t="s">
        <v>7963</v>
      </c>
      <c r="E2494" s="89" t="s">
        <v>19981</v>
      </c>
      <c r="F2494" s="93" t="s">
        <v>369</v>
      </c>
      <c r="G2494" s="93" t="s">
        <v>369</v>
      </c>
      <c r="H2494" s="93" t="s">
        <v>369</v>
      </c>
    </row>
    <row r="2495" spans="1:8">
      <c r="A2495" s="89" t="s">
        <v>11147</v>
      </c>
      <c r="B2495" s="89">
        <v>100</v>
      </c>
      <c r="C2495" s="89" t="s">
        <v>564</v>
      </c>
      <c r="D2495" s="89" t="s">
        <v>7963</v>
      </c>
      <c r="E2495" s="89" t="s">
        <v>19982</v>
      </c>
      <c r="F2495" s="93" t="s">
        <v>369</v>
      </c>
      <c r="G2495" s="93" t="s">
        <v>369</v>
      </c>
      <c r="H2495" s="93" t="s">
        <v>369</v>
      </c>
    </row>
    <row r="2496" spans="1:8">
      <c r="A2496" s="89" t="s">
        <v>6136</v>
      </c>
      <c r="B2496" s="89">
        <v>1000</v>
      </c>
      <c r="C2496" s="89" t="s">
        <v>564</v>
      </c>
      <c r="D2496" s="89" t="s">
        <v>5606</v>
      </c>
      <c r="E2496" s="89" t="s">
        <v>19983</v>
      </c>
      <c r="F2496" s="89">
        <v>220085</v>
      </c>
      <c r="G2496" s="89">
        <v>105886</v>
      </c>
      <c r="H2496" s="89" t="s">
        <v>5934</v>
      </c>
    </row>
    <row r="2497" spans="1:8">
      <c r="A2497" s="89" t="s">
        <v>2194</v>
      </c>
      <c r="B2497" s="89">
        <v>10000</v>
      </c>
      <c r="C2497" s="89" t="s">
        <v>564</v>
      </c>
      <c r="D2497" s="89" t="s">
        <v>18232</v>
      </c>
      <c r="E2497" s="89" t="s">
        <v>19984</v>
      </c>
      <c r="F2497" s="89">
        <v>63136</v>
      </c>
      <c r="G2497" s="89">
        <v>30072</v>
      </c>
      <c r="H2497" s="89">
        <v>0</v>
      </c>
    </row>
    <row r="2498" spans="1:8">
      <c r="A2498" s="89" t="s">
        <v>11151</v>
      </c>
      <c r="B2498" s="89">
        <v>300</v>
      </c>
      <c r="C2498" s="89" t="s">
        <v>564</v>
      </c>
      <c r="D2498" s="89" t="s">
        <v>7963</v>
      </c>
      <c r="E2498" s="89" t="s">
        <v>19984</v>
      </c>
      <c r="F2498" s="93" t="s">
        <v>369</v>
      </c>
      <c r="G2498" s="93" t="s">
        <v>369</v>
      </c>
      <c r="H2498" s="93" t="s">
        <v>369</v>
      </c>
    </row>
    <row r="2499" spans="1:8">
      <c r="A2499" s="89" t="s">
        <v>11153</v>
      </c>
      <c r="B2499" s="89">
        <v>300</v>
      </c>
      <c r="C2499" s="89" t="s">
        <v>564</v>
      </c>
      <c r="D2499" s="89" t="s">
        <v>7963</v>
      </c>
      <c r="E2499" s="89" t="s">
        <v>19985</v>
      </c>
      <c r="F2499" s="93" t="s">
        <v>369</v>
      </c>
      <c r="G2499" s="93" t="s">
        <v>369</v>
      </c>
      <c r="H2499" s="93" t="s">
        <v>369</v>
      </c>
    </row>
    <row r="2500" spans="1:8">
      <c r="A2500" s="89" t="s">
        <v>11155</v>
      </c>
      <c r="B2500" s="89">
        <v>300</v>
      </c>
      <c r="C2500" s="89" t="s">
        <v>564</v>
      </c>
      <c r="D2500" s="89" t="s">
        <v>7963</v>
      </c>
      <c r="E2500" s="89" t="s">
        <v>19985</v>
      </c>
      <c r="F2500" s="93" t="s">
        <v>369</v>
      </c>
      <c r="G2500" s="93" t="s">
        <v>369</v>
      </c>
      <c r="H2500" s="93" t="s">
        <v>369</v>
      </c>
    </row>
    <row r="2501" spans="1:8">
      <c r="A2501" s="89" t="s">
        <v>11157</v>
      </c>
      <c r="B2501" s="89">
        <v>100</v>
      </c>
      <c r="C2501" s="89" t="s">
        <v>564</v>
      </c>
      <c r="D2501" s="89" t="s">
        <v>7963</v>
      </c>
      <c r="E2501" s="89" t="s">
        <v>19986</v>
      </c>
      <c r="F2501" s="93" t="s">
        <v>369</v>
      </c>
      <c r="G2501" s="93" t="s">
        <v>369</v>
      </c>
      <c r="H2501" s="93" t="s">
        <v>369</v>
      </c>
    </row>
    <row r="2502" spans="1:8">
      <c r="A2502" s="89" t="s">
        <v>11159</v>
      </c>
      <c r="B2502" s="89">
        <v>100</v>
      </c>
      <c r="C2502" s="89" t="s">
        <v>564</v>
      </c>
      <c r="D2502" s="89" t="s">
        <v>7963</v>
      </c>
      <c r="E2502" s="89" t="s">
        <v>19987</v>
      </c>
      <c r="F2502" s="93" t="s">
        <v>369</v>
      </c>
      <c r="G2502" s="93" t="s">
        <v>369</v>
      </c>
      <c r="H2502" s="93" t="s">
        <v>369</v>
      </c>
    </row>
    <row r="2503" spans="1:8">
      <c r="A2503" s="89" t="s">
        <v>11161</v>
      </c>
      <c r="B2503" s="89">
        <v>100</v>
      </c>
      <c r="C2503" s="89" t="s">
        <v>564</v>
      </c>
      <c r="D2503" s="89" t="s">
        <v>7963</v>
      </c>
      <c r="E2503" s="89" t="s">
        <v>19988</v>
      </c>
      <c r="F2503" s="93" t="s">
        <v>369</v>
      </c>
      <c r="G2503" s="93" t="s">
        <v>369</v>
      </c>
      <c r="H2503" s="93" t="s">
        <v>369</v>
      </c>
    </row>
    <row r="2504" spans="1:8">
      <c r="A2504" s="99" t="s">
        <v>11163</v>
      </c>
      <c r="B2504" s="89">
        <v>100</v>
      </c>
      <c r="C2504" s="89" t="s">
        <v>564</v>
      </c>
      <c r="D2504" s="89" t="s">
        <v>7963</v>
      </c>
      <c r="E2504" s="89" t="s">
        <v>19989</v>
      </c>
      <c r="F2504" s="93" t="s">
        <v>369</v>
      </c>
      <c r="G2504" s="93" t="s">
        <v>369</v>
      </c>
      <c r="H2504" s="93" t="s">
        <v>369</v>
      </c>
    </row>
    <row r="2505" spans="1:8">
      <c r="A2505" s="89" t="s">
        <v>11165</v>
      </c>
      <c r="B2505" s="89">
        <v>300</v>
      </c>
      <c r="C2505" s="89" t="s">
        <v>564</v>
      </c>
      <c r="D2505" s="89" t="s">
        <v>7963</v>
      </c>
      <c r="E2505" s="89" t="s">
        <v>19990</v>
      </c>
      <c r="F2505" s="93" t="s">
        <v>369</v>
      </c>
      <c r="G2505" s="93" t="s">
        <v>369</v>
      </c>
      <c r="H2505" s="93" t="s">
        <v>369</v>
      </c>
    </row>
    <row r="2506" spans="1:8">
      <c r="A2506" s="89" t="s">
        <v>11167</v>
      </c>
      <c r="B2506" s="89">
        <v>300</v>
      </c>
      <c r="C2506" s="89" t="s">
        <v>564</v>
      </c>
      <c r="D2506" s="89" t="s">
        <v>7963</v>
      </c>
      <c r="E2506" s="89" t="s">
        <v>19990</v>
      </c>
      <c r="F2506" s="93" t="s">
        <v>369</v>
      </c>
      <c r="G2506" s="93" t="s">
        <v>369</v>
      </c>
      <c r="H2506" s="93" t="s">
        <v>369</v>
      </c>
    </row>
    <row r="2507" spans="1:8">
      <c r="A2507" s="89" t="s">
        <v>11169</v>
      </c>
      <c r="B2507" s="89">
        <v>1000</v>
      </c>
      <c r="C2507" s="89" t="s">
        <v>564</v>
      </c>
      <c r="D2507" s="89" t="s">
        <v>7963</v>
      </c>
      <c r="E2507" s="89" t="s">
        <v>19983</v>
      </c>
      <c r="F2507" s="93" t="s">
        <v>369</v>
      </c>
      <c r="G2507" s="93" t="s">
        <v>369</v>
      </c>
      <c r="H2507" s="93" t="s">
        <v>369</v>
      </c>
    </row>
    <row r="2508" spans="1:8">
      <c r="A2508" s="89" t="s">
        <v>2192</v>
      </c>
      <c r="B2508" s="89">
        <v>300</v>
      </c>
      <c r="C2508" s="89" t="s">
        <v>564</v>
      </c>
      <c r="D2508" s="89" t="s">
        <v>18232</v>
      </c>
      <c r="E2508" s="89" t="s">
        <v>19991</v>
      </c>
      <c r="F2508" s="89">
        <v>839</v>
      </c>
      <c r="G2508" s="89">
        <v>1074126</v>
      </c>
      <c r="H2508" s="89">
        <v>0</v>
      </c>
    </row>
    <row r="2509" spans="1:8">
      <c r="A2509" s="89" t="s">
        <v>11172</v>
      </c>
      <c r="B2509" s="89">
        <v>100</v>
      </c>
      <c r="C2509" s="89" t="s">
        <v>564</v>
      </c>
      <c r="D2509" s="89" t="s">
        <v>7963</v>
      </c>
      <c r="E2509" s="89" t="s">
        <v>19992</v>
      </c>
      <c r="F2509" s="93" t="s">
        <v>369</v>
      </c>
      <c r="G2509" s="93" t="s">
        <v>369</v>
      </c>
      <c r="H2509" s="93" t="s">
        <v>369</v>
      </c>
    </row>
    <row r="2510" spans="1:8">
      <c r="A2510" s="89" t="s">
        <v>11174</v>
      </c>
      <c r="B2510" s="89">
        <v>100</v>
      </c>
      <c r="C2510" s="89" t="s">
        <v>564</v>
      </c>
      <c r="D2510" s="89" t="s">
        <v>7963</v>
      </c>
      <c r="E2510" s="89" t="s">
        <v>19992</v>
      </c>
      <c r="F2510" s="93" t="s">
        <v>369</v>
      </c>
      <c r="G2510" s="93" t="s">
        <v>369</v>
      </c>
      <c r="H2510" s="93" t="s">
        <v>369</v>
      </c>
    </row>
    <row r="2511" spans="1:8">
      <c r="A2511" s="89" t="s">
        <v>11176</v>
      </c>
      <c r="B2511" s="89">
        <v>100</v>
      </c>
      <c r="C2511" s="89" t="s">
        <v>564</v>
      </c>
      <c r="D2511" s="89" t="s">
        <v>7963</v>
      </c>
      <c r="E2511" s="89" t="s">
        <v>19992</v>
      </c>
      <c r="F2511" s="93" t="s">
        <v>369</v>
      </c>
      <c r="G2511" s="93" t="s">
        <v>369</v>
      </c>
      <c r="H2511" s="93" t="s">
        <v>369</v>
      </c>
    </row>
    <row r="2512" spans="1:8">
      <c r="A2512" s="89" t="s">
        <v>2189</v>
      </c>
      <c r="B2512" s="89">
        <v>300</v>
      </c>
      <c r="C2512" s="89" t="s">
        <v>564</v>
      </c>
      <c r="D2512" s="89" t="s">
        <v>18232</v>
      </c>
      <c r="E2512" s="89" t="s">
        <v>19993</v>
      </c>
      <c r="F2512" s="89">
        <v>231060</v>
      </c>
      <c r="G2512" s="89">
        <v>1091620</v>
      </c>
      <c r="H2512" s="89">
        <v>0</v>
      </c>
    </row>
    <row r="2513" spans="1:8">
      <c r="A2513" s="89" t="s">
        <v>11179</v>
      </c>
      <c r="B2513" s="89">
        <v>300</v>
      </c>
      <c r="C2513" s="89" t="s">
        <v>564</v>
      </c>
      <c r="D2513" s="89" t="s">
        <v>7963</v>
      </c>
      <c r="E2513" s="89" t="s">
        <v>19994</v>
      </c>
      <c r="F2513" s="93" t="s">
        <v>369</v>
      </c>
      <c r="G2513" s="93" t="s">
        <v>369</v>
      </c>
      <c r="H2513" s="93" t="s">
        <v>369</v>
      </c>
    </row>
    <row r="2514" spans="1:8">
      <c r="A2514" s="89" t="s">
        <v>11181</v>
      </c>
      <c r="B2514" s="89">
        <v>300</v>
      </c>
      <c r="C2514" s="89" t="s">
        <v>564</v>
      </c>
      <c r="D2514" s="89" t="s">
        <v>7963</v>
      </c>
      <c r="E2514" s="89" t="s">
        <v>19994</v>
      </c>
      <c r="F2514" s="93" t="s">
        <v>369</v>
      </c>
      <c r="G2514" s="93" t="s">
        <v>369</v>
      </c>
      <c r="H2514" s="93" t="s">
        <v>369</v>
      </c>
    </row>
    <row r="2515" spans="1:8">
      <c r="A2515" s="89" t="s">
        <v>11183</v>
      </c>
      <c r="B2515" s="89">
        <v>300</v>
      </c>
      <c r="C2515" s="89" t="s">
        <v>564</v>
      </c>
      <c r="D2515" s="89" t="s">
        <v>7963</v>
      </c>
      <c r="E2515" s="89" t="s">
        <v>19994</v>
      </c>
      <c r="F2515" s="93" t="s">
        <v>369</v>
      </c>
      <c r="G2515" s="93" t="s">
        <v>369</v>
      </c>
      <c r="H2515" s="93" t="s">
        <v>369</v>
      </c>
    </row>
    <row r="2516" spans="1:8">
      <c r="A2516" s="89" t="s">
        <v>11185</v>
      </c>
      <c r="B2516" s="89">
        <v>300</v>
      </c>
      <c r="C2516" s="89" t="s">
        <v>564</v>
      </c>
      <c r="D2516" s="89" t="s">
        <v>7963</v>
      </c>
      <c r="E2516" s="89" t="s">
        <v>19994</v>
      </c>
      <c r="F2516" s="93" t="s">
        <v>369</v>
      </c>
      <c r="G2516" s="93" t="s">
        <v>369</v>
      </c>
      <c r="H2516" s="93" t="s">
        <v>369</v>
      </c>
    </row>
    <row r="2517" spans="1:8">
      <c r="A2517" s="89" t="s">
        <v>2187</v>
      </c>
      <c r="B2517" s="89">
        <v>100</v>
      </c>
      <c r="C2517" s="89" t="s">
        <v>564</v>
      </c>
      <c r="D2517" s="89" t="s">
        <v>18232</v>
      </c>
      <c r="E2517" s="89" t="s">
        <v>19995</v>
      </c>
      <c r="F2517" s="89">
        <v>825186</v>
      </c>
      <c r="G2517" s="89">
        <v>231060</v>
      </c>
      <c r="H2517" s="89">
        <v>0</v>
      </c>
    </row>
    <row r="2518" spans="1:8">
      <c r="A2518" s="89" t="s">
        <v>11188</v>
      </c>
      <c r="B2518" s="89">
        <v>300</v>
      </c>
      <c r="C2518" s="89" t="s">
        <v>564</v>
      </c>
      <c r="D2518" s="89" t="s">
        <v>7963</v>
      </c>
      <c r="E2518" s="89" t="s">
        <v>19995</v>
      </c>
      <c r="F2518" s="93" t="s">
        <v>369</v>
      </c>
      <c r="G2518" s="93" t="s">
        <v>369</v>
      </c>
      <c r="H2518" s="93" t="s">
        <v>369</v>
      </c>
    </row>
    <row r="2519" spans="1:8">
      <c r="A2519" s="89" t="s">
        <v>2185</v>
      </c>
      <c r="B2519" s="89">
        <v>100</v>
      </c>
      <c r="C2519" s="89" t="s">
        <v>564</v>
      </c>
      <c r="D2519" s="89" t="s">
        <v>18232</v>
      </c>
      <c r="E2519" s="89" t="s">
        <v>19996</v>
      </c>
      <c r="F2519" s="89">
        <v>839</v>
      </c>
      <c r="G2519" s="89">
        <v>231060</v>
      </c>
      <c r="H2519" s="89">
        <v>0</v>
      </c>
    </row>
    <row r="2520" spans="1:8">
      <c r="A2520" s="89" t="s">
        <v>11191</v>
      </c>
      <c r="B2520" s="89">
        <v>300</v>
      </c>
      <c r="C2520" s="89" t="s">
        <v>361</v>
      </c>
      <c r="D2520" s="89" t="s">
        <v>7963</v>
      </c>
      <c r="E2520" s="89" t="s">
        <v>19997</v>
      </c>
      <c r="F2520" s="93" t="s">
        <v>369</v>
      </c>
      <c r="G2520" s="93" t="s">
        <v>369</v>
      </c>
      <c r="H2520" s="93" t="s">
        <v>369</v>
      </c>
    </row>
    <row r="2521" spans="1:8">
      <c r="A2521" s="89" t="s">
        <v>11192</v>
      </c>
      <c r="B2521" s="89">
        <v>300</v>
      </c>
      <c r="C2521" s="89" t="s">
        <v>361</v>
      </c>
      <c r="D2521" s="89" t="s">
        <v>7963</v>
      </c>
      <c r="E2521" s="89" t="s">
        <v>19997</v>
      </c>
      <c r="F2521" s="93" t="s">
        <v>369</v>
      </c>
      <c r="G2521" s="93" t="s">
        <v>369</v>
      </c>
      <c r="H2521" s="93" t="s">
        <v>369</v>
      </c>
    </row>
    <row r="2522" spans="1:8">
      <c r="A2522" s="89" t="s">
        <v>2183</v>
      </c>
      <c r="B2522" s="89">
        <v>300</v>
      </c>
      <c r="C2522" s="89" t="s">
        <v>564</v>
      </c>
      <c r="D2522" s="89" t="s">
        <v>18232</v>
      </c>
      <c r="E2522" s="89" t="s">
        <v>19997</v>
      </c>
      <c r="F2522" s="89">
        <v>925779</v>
      </c>
      <c r="G2522" s="89">
        <v>593823</v>
      </c>
      <c r="H2522" s="89">
        <v>0</v>
      </c>
    </row>
    <row r="2523" spans="1:8">
      <c r="A2523" s="89" t="s">
        <v>11194</v>
      </c>
      <c r="B2523" s="89">
        <v>300</v>
      </c>
      <c r="C2523" s="89" t="s">
        <v>564</v>
      </c>
      <c r="D2523" s="89" t="s">
        <v>7963</v>
      </c>
      <c r="E2523" s="89" t="s">
        <v>19997</v>
      </c>
      <c r="F2523" s="93" t="s">
        <v>369</v>
      </c>
      <c r="G2523" s="93" t="s">
        <v>369</v>
      </c>
      <c r="H2523" s="93" t="s">
        <v>369</v>
      </c>
    </row>
    <row r="2524" spans="1:8">
      <c r="A2524" s="89" t="s">
        <v>2181</v>
      </c>
      <c r="B2524" s="89">
        <v>1000</v>
      </c>
      <c r="C2524" s="89" t="s">
        <v>361</v>
      </c>
      <c r="D2524" s="89" t="s">
        <v>18232</v>
      </c>
      <c r="E2524" s="89" t="s">
        <v>19998</v>
      </c>
      <c r="F2524" s="93" t="s">
        <v>369</v>
      </c>
      <c r="G2524" s="93" t="s">
        <v>369</v>
      </c>
      <c r="H2524" s="93" t="s">
        <v>369</v>
      </c>
    </row>
    <row r="2525" spans="1:8">
      <c r="A2525" s="89" t="s">
        <v>11196</v>
      </c>
      <c r="B2525" s="89">
        <v>500</v>
      </c>
      <c r="C2525" s="89" t="s">
        <v>564</v>
      </c>
      <c r="D2525" s="89" t="s">
        <v>7963</v>
      </c>
      <c r="E2525" s="89" t="s">
        <v>19999</v>
      </c>
      <c r="F2525" s="93" t="s">
        <v>369</v>
      </c>
      <c r="G2525" s="93" t="s">
        <v>369</v>
      </c>
      <c r="H2525" s="93" t="s">
        <v>369</v>
      </c>
    </row>
    <row r="2526" spans="1:8">
      <c r="A2526" s="89" t="s">
        <v>11198</v>
      </c>
      <c r="B2526" s="89">
        <v>500</v>
      </c>
      <c r="C2526" s="89" t="s">
        <v>564</v>
      </c>
      <c r="D2526" s="89" t="s">
        <v>7963</v>
      </c>
      <c r="E2526" s="89" t="s">
        <v>19999</v>
      </c>
      <c r="F2526" s="93" t="s">
        <v>369</v>
      </c>
      <c r="G2526" s="93" t="s">
        <v>369</v>
      </c>
      <c r="H2526" s="93" t="s">
        <v>369</v>
      </c>
    </row>
    <row r="2527" spans="1:8">
      <c r="A2527" s="89" t="s">
        <v>6281</v>
      </c>
      <c r="B2527" s="89">
        <v>100</v>
      </c>
      <c r="C2527" s="89" t="s">
        <v>564</v>
      </c>
      <c r="D2527" s="89" t="s">
        <v>5606</v>
      </c>
      <c r="E2527" s="89" t="s">
        <v>20000</v>
      </c>
      <c r="F2527" s="89">
        <v>144433</v>
      </c>
      <c r="G2527" s="89">
        <v>1074126</v>
      </c>
      <c r="H2527" s="89" t="s">
        <v>6130</v>
      </c>
    </row>
    <row r="2528" spans="1:8">
      <c r="A2528" s="89" t="s">
        <v>11201</v>
      </c>
      <c r="B2528" s="89">
        <v>100</v>
      </c>
      <c r="C2528" s="89" t="s">
        <v>564</v>
      </c>
      <c r="D2528" s="89" t="s">
        <v>7963</v>
      </c>
      <c r="E2528" s="89" t="s">
        <v>20001</v>
      </c>
      <c r="F2528" s="93" t="s">
        <v>369</v>
      </c>
      <c r="G2528" s="93" t="s">
        <v>369</v>
      </c>
      <c r="H2528" s="93" t="s">
        <v>369</v>
      </c>
    </row>
    <row r="2529" spans="1:8">
      <c r="A2529" s="89" t="s">
        <v>6280</v>
      </c>
      <c r="B2529" s="89">
        <v>100</v>
      </c>
      <c r="C2529" s="89" t="s">
        <v>564</v>
      </c>
      <c r="D2529" s="89" t="s">
        <v>5606</v>
      </c>
      <c r="E2529" s="89" t="s">
        <v>20001</v>
      </c>
      <c r="F2529" s="89">
        <v>825186</v>
      </c>
      <c r="G2529" s="89">
        <v>1074126</v>
      </c>
      <c r="H2529" s="89" t="s">
        <v>6130</v>
      </c>
    </row>
    <row r="2530" spans="1:8">
      <c r="A2530" s="89" t="s">
        <v>6279</v>
      </c>
      <c r="B2530" s="89">
        <v>100</v>
      </c>
      <c r="C2530" s="89" t="s">
        <v>564</v>
      </c>
      <c r="D2530" s="89" t="s">
        <v>5606</v>
      </c>
      <c r="E2530" s="89" t="s">
        <v>20002</v>
      </c>
      <c r="F2530" s="89">
        <v>825186</v>
      </c>
      <c r="G2530" s="89">
        <v>877584</v>
      </c>
      <c r="H2530" s="89" t="s">
        <v>6130</v>
      </c>
    </row>
    <row r="2531" spans="1:8">
      <c r="A2531" s="89" t="s">
        <v>6278</v>
      </c>
      <c r="B2531" s="89">
        <v>100</v>
      </c>
      <c r="C2531" s="89" t="s">
        <v>564</v>
      </c>
      <c r="D2531" s="89" t="s">
        <v>5606</v>
      </c>
      <c r="E2531" s="89" t="s">
        <v>20003</v>
      </c>
      <c r="F2531" s="89">
        <v>825186</v>
      </c>
      <c r="G2531" s="89">
        <v>1074126</v>
      </c>
      <c r="H2531" s="89" t="s">
        <v>6130</v>
      </c>
    </row>
    <row r="2532" spans="1:8">
      <c r="A2532" s="89" t="s">
        <v>11206</v>
      </c>
      <c r="B2532" s="89">
        <v>500</v>
      </c>
      <c r="C2532" s="89" t="s">
        <v>564</v>
      </c>
      <c r="D2532" s="89" t="s">
        <v>7963</v>
      </c>
      <c r="E2532" s="89" t="s">
        <v>20004</v>
      </c>
      <c r="F2532" s="93" t="s">
        <v>369</v>
      </c>
      <c r="G2532" s="93" t="s">
        <v>369</v>
      </c>
      <c r="H2532" s="93" t="s">
        <v>369</v>
      </c>
    </row>
    <row r="2533" spans="1:8">
      <c r="A2533" s="89" t="s">
        <v>11208</v>
      </c>
      <c r="B2533" s="89">
        <v>300</v>
      </c>
      <c r="C2533" s="89" t="s">
        <v>361</v>
      </c>
      <c r="D2533" s="89" t="s">
        <v>7963</v>
      </c>
      <c r="E2533" s="89" t="s">
        <v>20005</v>
      </c>
      <c r="F2533" s="93" t="s">
        <v>369</v>
      </c>
      <c r="G2533" s="93" t="s">
        <v>369</v>
      </c>
      <c r="H2533" s="93" t="s">
        <v>369</v>
      </c>
    </row>
    <row r="2534" spans="1:8">
      <c r="A2534" s="89" t="s">
        <v>11209</v>
      </c>
      <c r="B2534" s="89">
        <v>500</v>
      </c>
      <c r="C2534" s="89" t="s">
        <v>564</v>
      </c>
      <c r="D2534" s="89" t="s">
        <v>7963</v>
      </c>
      <c r="E2534" s="89" t="s">
        <v>20004</v>
      </c>
      <c r="F2534" s="93" t="s">
        <v>369</v>
      </c>
      <c r="G2534" s="93" t="s">
        <v>369</v>
      </c>
      <c r="H2534" s="93" t="s">
        <v>369</v>
      </c>
    </row>
    <row r="2535" spans="1:8">
      <c r="A2535" s="89" t="s">
        <v>6275</v>
      </c>
      <c r="B2535" s="89">
        <v>1000</v>
      </c>
      <c r="C2535" s="89" t="s">
        <v>564</v>
      </c>
      <c r="D2535" s="89" t="s">
        <v>5606</v>
      </c>
      <c r="E2535" s="89" t="s">
        <v>20006</v>
      </c>
      <c r="F2535" s="89">
        <v>798</v>
      </c>
      <c r="G2535" s="89">
        <v>2679</v>
      </c>
      <c r="H2535" s="89" t="s">
        <v>6130</v>
      </c>
    </row>
    <row r="2536" spans="1:8">
      <c r="A2536" s="89" t="s">
        <v>11212</v>
      </c>
      <c r="B2536" s="89">
        <v>300</v>
      </c>
      <c r="C2536" s="89" t="s">
        <v>564</v>
      </c>
      <c r="D2536" s="89" t="s">
        <v>7963</v>
      </c>
      <c r="E2536" s="89" t="s">
        <v>20007</v>
      </c>
      <c r="F2536" s="93" t="s">
        <v>369</v>
      </c>
      <c r="G2536" s="93" t="s">
        <v>369</v>
      </c>
      <c r="H2536" s="93" t="s">
        <v>369</v>
      </c>
    </row>
    <row r="2537" spans="1:8">
      <c r="A2537" s="89" t="s">
        <v>6274</v>
      </c>
      <c r="B2537" s="89">
        <v>1000</v>
      </c>
      <c r="C2537" s="89" t="s">
        <v>564</v>
      </c>
      <c r="D2537" s="89" t="s">
        <v>5606</v>
      </c>
      <c r="E2537" s="89" t="s">
        <v>20007</v>
      </c>
      <c r="F2537" s="89">
        <v>798</v>
      </c>
      <c r="G2537" s="89">
        <v>2679</v>
      </c>
      <c r="H2537" s="89" t="s">
        <v>6130</v>
      </c>
    </row>
    <row r="2538" spans="1:8">
      <c r="A2538" s="89" t="s">
        <v>6273</v>
      </c>
      <c r="B2538" s="89">
        <v>300</v>
      </c>
      <c r="C2538" s="89" t="s">
        <v>564</v>
      </c>
      <c r="D2538" s="89" t="s">
        <v>5606</v>
      </c>
      <c r="E2538" s="89" t="s">
        <v>20008</v>
      </c>
      <c r="F2538" s="89">
        <v>825186</v>
      </c>
      <c r="G2538" s="89">
        <v>825186</v>
      </c>
      <c r="H2538" s="89" t="s">
        <v>6130</v>
      </c>
    </row>
    <row r="2539" spans="1:8">
      <c r="A2539" s="89" t="s">
        <v>11216</v>
      </c>
      <c r="B2539" s="89">
        <v>500</v>
      </c>
      <c r="C2539" s="89" t="s">
        <v>361</v>
      </c>
      <c r="D2539" s="89" t="s">
        <v>7963</v>
      </c>
      <c r="E2539" s="89" t="s">
        <v>20009</v>
      </c>
      <c r="F2539" s="93" t="s">
        <v>369</v>
      </c>
      <c r="G2539" s="93" t="s">
        <v>369</v>
      </c>
      <c r="H2539" s="93" t="s">
        <v>369</v>
      </c>
    </row>
    <row r="2540" spans="1:8">
      <c r="A2540" s="89" t="s">
        <v>2179</v>
      </c>
      <c r="B2540" s="89">
        <v>300</v>
      </c>
      <c r="C2540" s="89" t="s">
        <v>564</v>
      </c>
      <c r="D2540" s="89" t="s">
        <v>18232</v>
      </c>
      <c r="E2540" s="89" t="s">
        <v>20010</v>
      </c>
      <c r="F2540" s="89">
        <v>825186</v>
      </c>
      <c r="G2540" s="89">
        <v>825186</v>
      </c>
      <c r="H2540" s="89">
        <v>0</v>
      </c>
    </row>
    <row r="2541" spans="1:8">
      <c r="A2541" s="89" t="s">
        <v>2177</v>
      </c>
      <c r="B2541" s="89">
        <v>100</v>
      </c>
      <c r="C2541" s="89" t="s">
        <v>564</v>
      </c>
      <c r="D2541" s="89" t="s">
        <v>18232</v>
      </c>
      <c r="E2541" s="89" t="s">
        <v>20011</v>
      </c>
      <c r="F2541" s="89">
        <v>825186</v>
      </c>
      <c r="G2541" s="89">
        <v>1074126</v>
      </c>
      <c r="H2541" s="89">
        <v>0</v>
      </c>
    </row>
    <row r="2542" spans="1:8">
      <c r="A2542" s="89" t="s">
        <v>6272</v>
      </c>
      <c r="B2542" s="89">
        <v>100</v>
      </c>
      <c r="C2542" s="89" t="s">
        <v>564</v>
      </c>
      <c r="D2542" s="89" t="s">
        <v>5606</v>
      </c>
      <c r="E2542" s="89" t="s">
        <v>20012</v>
      </c>
      <c r="F2542" s="89">
        <v>825186</v>
      </c>
      <c r="G2542" s="89">
        <v>877584</v>
      </c>
      <c r="H2542" s="89" t="s">
        <v>5939</v>
      </c>
    </row>
    <row r="2543" spans="1:8">
      <c r="A2543" s="89" t="s">
        <v>11220</v>
      </c>
      <c r="B2543" s="89">
        <v>500</v>
      </c>
      <c r="C2543" s="89" t="s">
        <v>564</v>
      </c>
      <c r="D2543" s="89" t="s">
        <v>7963</v>
      </c>
      <c r="E2543" s="89" t="s">
        <v>20004</v>
      </c>
      <c r="F2543" s="93" t="s">
        <v>369</v>
      </c>
      <c r="G2543" s="93" t="s">
        <v>369</v>
      </c>
      <c r="H2543" s="93" t="s">
        <v>369</v>
      </c>
    </row>
    <row r="2544" spans="1:8">
      <c r="A2544" s="89" t="s">
        <v>6271</v>
      </c>
      <c r="B2544" s="89">
        <v>100</v>
      </c>
      <c r="C2544" s="89" t="s">
        <v>564</v>
      </c>
      <c r="D2544" s="89" t="s">
        <v>5606</v>
      </c>
      <c r="E2544" s="89" t="s">
        <v>20013</v>
      </c>
      <c r="F2544" s="89">
        <v>825186</v>
      </c>
      <c r="G2544" s="89">
        <v>877584</v>
      </c>
      <c r="H2544" s="89" t="s">
        <v>5939</v>
      </c>
    </row>
    <row r="2545" spans="1:8">
      <c r="A2545" s="89" t="s">
        <v>2173</v>
      </c>
      <c r="B2545" s="89">
        <v>100</v>
      </c>
      <c r="C2545" s="89" t="s">
        <v>564</v>
      </c>
      <c r="D2545" s="89" t="s">
        <v>18232</v>
      </c>
      <c r="E2545" s="89" t="s">
        <v>20014</v>
      </c>
      <c r="F2545" s="89">
        <v>825186</v>
      </c>
      <c r="G2545" s="89">
        <v>877584</v>
      </c>
      <c r="H2545" s="89">
        <v>0</v>
      </c>
    </row>
    <row r="2546" spans="1:8">
      <c r="A2546" s="99" t="s">
        <v>11224</v>
      </c>
      <c r="B2546" s="89">
        <v>1000</v>
      </c>
      <c r="C2546" s="89" t="s">
        <v>361</v>
      </c>
      <c r="D2546" s="89" t="s">
        <v>7963</v>
      </c>
      <c r="E2546" s="89" t="s">
        <v>20015</v>
      </c>
      <c r="F2546" s="93" t="s">
        <v>369</v>
      </c>
      <c r="G2546" s="93" t="s">
        <v>369</v>
      </c>
      <c r="H2546" s="93" t="s">
        <v>369</v>
      </c>
    </row>
    <row r="2547" spans="1:8">
      <c r="A2547" s="89" t="s">
        <v>2168</v>
      </c>
      <c r="B2547" s="89">
        <v>500</v>
      </c>
      <c r="C2547" s="89" t="s">
        <v>564</v>
      </c>
      <c r="D2547" s="89" t="s">
        <v>18232</v>
      </c>
      <c r="E2547" s="89" t="s">
        <v>17810</v>
      </c>
      <c r="F2547" s="89">
        <v>240674</v>
      </c>
      <c r="G2547" s="89">
        <v>6596</v>
      </c>
      <c r="H2547" s="89">
        <v>0</v>
      </c>
    </row>
    <row r="2548" spans="1:8">
      <c r="A2548" s="89" t="s">
        <v>2170</v>
      </c>
      <c r="B2548" s="89">
        <v>300</v>
      </c>
      <c r="C2548" s="89" t="s">
        <v>564</v>
      </c>
      <c r="D2548" s="89" t="s">
        <v>18232</v>
      </c>
      <c r="E2548" s="89" t="s">
        <v>17810</v>
      </c>
      <c r="F2548" s="89">
        <v>798</v>
      </c>
      <c r="G2548" s="89">
        <v>2679</v>
      </c>
      <c r="H2548" s="89">
        <v>0</v>
      </c>
    </row>
    <row r="2549" spans="1:8">
      <c r="A2549" s="89" t="s">
        <v>11227</v>
      </c>
      <c r="B2549" s="89">
        <v>1000</v>
      </c>
      <c r="C2549" s="89" t="s">
        <v>564</v>
      </c>
      <c r="D2549" s="89" t="s">
        <v>7963</v>
      </c>
      <c r="E2549" s="89" t="s">
        <v>20016</v>
      </c>
      <c r="F2549" s="93" t="s">
        <v>369</v>
      </c>
      <c r="G2549" s="93" t="s">
        <v>369</v>
      </c>
      <c r="H2549" s="93" t="s">
        <v>369</v>
      </c>
    </row>
    <row r="2550" spans="1:8">
      <c r="A2550" s="89" t="s">
        <v>11229</v>
      </c>
      <c r="B2550" s="89">
        <v>300</v>
      </c>
      <c r="C2550" s="89" t="s">
        <v>564</v>
      </c>
      <c r="D2550" s="89" t="s">
        <v>7963</v>
      </c>
      <c r="E2550" s="89" t="s">
        <v>20017</v>
      </c>
      <c r="F2550" s="93" t="s">
        <v>369</v>
      </c>
      <c r="G2550" s="93" t="s">
        <v>369</v>
      </c>
      <c r="H2550" s="93" t="s">
        <v>369</v>
      </c>
    </row>
    <row r="2551" spans="1:8">
      <c r="A2551" s="89" t="s">
        <v>2166</v>
      </c>
      <c r="B2551" s="89">
        <v>500</v>
      </c>
      <c r="C2551" s="89" t="s">
        <v>564</v>
      </c>
      <c r="D2551" s="89" t="s">
        <v>18232</v>
      </c>
      <c r="E2551" s="89" t="s">
        <v>20018</v>
      </c>
      <c r="F2551" s="89">
        <v>839</v>
      </c>
      <c r="G2551" s="89">
        <v>839</v>
      </c>
      <c r="H2551" s="89">
        <v>0</v>
      </c>
    </row>
    <row r="2552" spans="1:8">
      <c r="A2552" s="89" t="s">
        <v>11232</v>
      </c>
      <c r="B2552" s="89">
        <v>500</v>
      </c>
      <c r="C2552" s="89" t="s">
        <v>564</v>
      </c>
      <c r="D2552" s="89" t="s">
        <v>7963</v>
      </c>
      <c r="E2552" s="89" t="s">
        <v>20018</v>
      </c>
      <c r="F2552" s="93" t="s">
        <v>369</v>
      </c>
      <c r="G2552" s="93" t="s">
        <v>369</v>
      </c>
      <c r="H2552" s="93" t="s">
        <v>369</v>
      </c>
    </row>
    <row r="2553" spans="1:8">
      <c r="A2553" s="89" t="s">
        <v>2164</v>
      </c>
      <c r="B2553" s="89">
        <v>500</v>
      </c>
      <c r="C2553" s="89" t="s">
        <v>564</v>
      </c>
      <c r="D2553" s="89" t="s">
        <v>18232</v>
      </c>
      <c r="E2553" s="89" t="s">
        <v>20019</v>
      </c>
      <c r="F2553" s="89">
        <v>798</v>
      </c>
      <c r="G2553" s="89">
        <v>1091356</v>
      </c>
      <c r="H2553" s="89">
        <v>0</v>
      </c>
    </row>
    <row r="2554" spans="1:8">
      <c r="A2554" s="89" t="s">
        <v>11235</v>
      </c>
      <c r="B2554" s="89">
        <v>1000</v>
      </c>
      <c r="C2554" s="89" t="s">
        <v>564</v>
      </c>
      <c r="D2554" s="89" t="s">
        <v>7963</v>
      </c>
      <c r="E2554" s="89" t="s">
        <v>20020</v>
      </c>
      <c r="F2554" s="93" t="s">
        <v>369</v>
      </c>
      <c r="G2554" s="93" t="s">
        <v>369</v>
      </c>
      <c r="H2554" s="93" t="s">
        <v>369</v>
      </c>
    </row>
    <row r="2555" spans="1:8">
      <c r="A2555" s="89" t="s">
        <v>2161</v>
      </c>
      <c r="B2555" s="89">
        <v>1000</v>
      </c>
      <c r="C2555" s="89" t="s">
        <v>361</v>
      </c>
      <c r="D2555" s="89" t="s">
        <v>18232</v>
      </c>
      <c r="E2555" s="89" t="s">
        <v>20020</v>
      </c>
      <c r="F2555" s="93" t="s">
        <v>369</v>
      </c>
      <c r="G2555" s="93" t="s">
        <v>369</v>
      </c>
      <c r="H2555" s="93" t="s">
        <v>369</v>
      </c>
    </row>
    <row r="2556" spans="1:8">
      <c r="A2556" s="89" t="s">
        <v>2159</v>
      </c>
      <c r="B2556" s="89">
        <v>1000</v>
      </c>
      <c r="C2556" s="89" t="s">
        <v>564</v>
      </c>
      <c r="D2556" s="89" t="s">
        <v>18232</v>
      </c>
      <c r="E2556" s="89" t="s">
        <v>20021</v>
      </c>
      <c r="F2556" s="89">
        <v>862393</v>
      </c>
      <c r="G2556" s="89">
        <v>105886</v>
      </c>
      <c r="H2556" s="89">
        <v>0</v>
      </c>
    </row>
    <row r="2557" spans="1:8">
      <c r="A2557" s="89" t="s">
        <v>11238</v>
      </c>
      <c r="B2557" s="89">
        <v>1000</v>
      </c>
      <c r="C2557" s="89" t="s">
        <v>564</v>
      </c>
      <c r="D2557" s="89" t="s">
        <v>7963</v>
      </c>
      <c r="E2557" s="89" t="s">
        <v>20021</v>
      </c>
      <c r="F2557" s="93" t="s">
        <v>369</v>
      </c>
      <c r="G2557" s="93" t="s">
        <v>369</v>
      </c>
      <c r="H2557" s="93" t="s">
        <v>369</v>
      </c>
    </row>
    <row r="2558" spans="1:8">
      <c r="A2558" s="99" t="s">
        <v>11240</v>
      </c>
      <c r="B2558" s="89">
        <v>500</v>
      </c>
      <c r="C2558" s="89" t="s">
        <v>564</v>
      </c>
      <c r="D2558" s="89" t="s">
        <v>7963</v>
      </c>
      <c r="E2558" s="89" t="s">
        <v>20022</v>
      </c>
      <c r="F2558" s="93" t="s">
        <v>369</v>
      </c>
      <c r="G2558" s="93" t="s">
        <v>369</v>
      </c>
      <c r="H2558" s="93" t="s">
        <v>369</v>
      </c>
    </row>
    <row r="2559" spans="1:8">
      <c r="A2559" s="89" t="s">
        <v>2157</v>
      </c>
      <c r="B2559" s="89">
        <v>300</v>
      </c>
      <c r="C2559" s="89" t="s">
        <v>564</v>
      </c>
      <c r="D2559" s="89" t="s">
        <v>18232</v>
      </c>
      <c r="E2559" s="89" t="s">
        <v>20022</v>
      </c>
      <c r="F2559" s="89">
        <v>839</v>
      </c>
      <c r="G2559" s="89">
        <v>839</v>
      </c>
      <c r="H2559" s="89">
        <v>0</v>
      </c>
    </row>
    <row r="2560" spans="1:8">
      <c r="A2560" s="89" t="s">
        <v>2155</v>
      </c>
      <c r="B2560" s="89">
        <v>2000</v>
      </c>
      <c r="C2560" s="89" t="s">
        <v>564</v>
      </c>
      <c r="D2560" s="89" t="s">
        <v>18232</v>
      </c>
      <c r="E2560" s="89" t="s">
        <v>20023</v>
      </c>
      <c r="F2560" s="89">
        <v>209681</v>
      </c>
      <c r="G2560" s="89">
        <v>527526</v>
      </c>
      <c r="H2560" s="89">
        <v>0</v>
      </c>
    </row>
    <row r="2561" spans="1:8">
      <c r="A2561" s="89" t="s">
        <v>2152</v>
      </c>
      <c r="B2561" s="89">
        <v>500</v>
      </c>
      <c r="C2561" s="89" t="s">
        <v>564</v>
      </c>
      <c r="D2561" s="89" t="s">
        <v>18232</v>
      </c>
      <c r="E2561" s="89" t="s">
        <v>20024</v>
      </c>
      <c r="F2561" s="89">
        <v>825186</v>
      </c>
      <c r="G2561" s="89">
        <v>854630</v>
      </c>
      <c r="H2561" s="89">
        <v>0</v>
      </c>
    </row>
    <row r="2562" spans="1:8">
      <c r="A2562" s="89" t="s">
        <v>11245</v>
      </c>
      <c r="B2562" s="89">
        <v>2000</v>
      </c>
      <c r="C2562" s="89" t="s">
        <v>361</v>
      </c>
      <c r="D2562" s="89" t="s">
        <v>7963</v>
      </c>
      <c r="E2562" s="89" t="s">
        <v>20025</v>
      </c>
      <c r="F2562" s="93" t="s">
        <v>369</v>
      </c>
      <c r="G2562" s="93" t="s">
        <v>369</v>
      </c>
      <c r="H2562" s="93" t="s">
        <v>369</v>
      </c>
    </row>
    <row r="2563" spans="1:8">
      <c r="A2563" s="89" t="s">
        <v>11246</v>
      </c>
      <c r="B2563" s="89">
        <v>2000</v>
      </c>
      <c r="C2563" s="89" t="s">
        <v>361</v>
      </c>
      <c r="D2563" s="89" t="s">
        <v>7963</v>
      </c>
      <c r="E2563" s="89" t="s">
        <v>20025</v>
      </c>
      <c r="F2563" s="93" t="s">
        <v>369</v>
      </c>
      <c r="G2563" s="93" t="s">
        <v>369</v>
      </c>
      <c r="H2563" s="93" t="s">
        <v>369</v>
      </c>
    </row>
    <row r="2564" spans="1:8">
      <c r="A2564" s="89" t="s">
        <v>11247</v>
      </c>
      <c r="B2564" s="89">
        <v>2000</v>
      </c>
      <c r="C2564" s="89" t="s">
        <v>361</v>
      </c>
      <c r="D2564" s="89" t="s">
        <v>7963</v>
      </c>
      <c r="E2564" s="89" t="s">
        <v>20025</v>
      </c>
      <c r="F2564" s="93" t="s">
        <v>369</v>
      </c>
      <c r="G2564" s="93" t="s">
        <v>369</v>
      </c>
      <c r="H2564" s="93" t="s">
        <v>369</v>
      </c>
    </row>
    <row r="2565" spans="1:8">
      <c r="A2565" s="89" t="s">
        <v>2150</v>
      </c>
      <c r="B2565" s="89">
        <v>1000</v>
      </c>
      <c r="C2565" s="89" t="s">
        <v>564</v>
      </c>
      <c r="D2565" s="89" t="s">
        <v>18232</v>
      </c>
      <c r="E2565" s="89" t="s">
        <v>20026</v>
      </c>
      <c r="F2565" s="89">
        <v>798</v>
      </c>
      <c r="G2565" s="89">
        <v>30072</v>
      </c>
      <c r="H2565" s="89">
        <v>0</v>
      </c>
    </row>
    <row r="2566" spans="1:8">
      <c r="A2566" s="89" t="s">
        <v>2148</v>
      </c>
      <c r="B2566" s="89">
        <v>300</v>
      </c>
      <c r="C2566" s="89" t="s">
        <v>564</v>
      </c>
      <c r="D2566" s="89" t="s">
        <v>18489</v>
      </c>
      <c r="E2566" s="89" t="s">
        <v>20027</v>
      </c>
      <c r="F2566" s="89">
        <v>299967</v>
      </c>
      <c r="G2566" s="89">
        <v>325453</v>
      </c>
      <c r="H2566" s="89">
        <v>0</v>
      </c>
    </row>
    <row r="2567" spans="1:8">
      <c r="A2567" s="89" t="s">
        <v>2146</v>
      </c>
      <c r="B2567" s="89">
        <v>300</v>
      </c>
      <c r="C2567" s="89" t="s">
        <v>564</v>
      </c>
      <c r="D2567" s="89" t="s">
        <v>18232</v>
      </c>
      <c r="E2567" s="89" t="s">
        <v>20028</v>
      </c>
      <c r="F2567" s="89">
        <v>1109435</v>
      </c>
      <c r="G2567" s="89">
        <v>1091356</v>
      </c>
      <c r="H2567" s="89">
        <v>0</v>
      </c>
    </row>
    <row r="2568" spans="1:8">
      <c r="A2568" s="89" t="s">
        <v>11251</v>
      </c>
      <c r="B2568" s="89">
        <v>1000</v>
      </c>
      <c r="C2568" s="89" t="s">
        <v>361</v>
      </c>
      <c r="D2568" s="89" t="s">
        <v>7963</v>
      </c>
      <c r="E2568" s="89" t="s">
        <v>20029</v>
      </c>
      <c r="F2568" s="93" t="s">
        <v>369</v>
      </c>
      <c r="G2568" s="93" t="s">
        <v>369</v>
      </c>
      <c r="H2568" s="93" t="s">
        <v>369</v>
      </c>
    </row>
    <row r="2569" spans="1:8">
      <c r="A2569" s="89" t="s">
        <v>11252</v>
      </c>
      <c r="B2569" s="89">
        <v>1000</v>
      </c>
      <c r="C2569" s="89" t="s">
        <v>564</v>
      </c>
      <c r="D2569" s="89" t="s">
        <v>7963</v>
      </c>
      <c r="E2569" s="89" t="s">
        <v>20030</v>
      </c>
      <c r="F2569" s="93" t="s">
        <v>369</v>
      </c>
      <c r="G2569" s="93" t="s">
        <v>369</v>
      </c>
      <c r="H2569" s="93" t="s">
        <v>369</v>
      </c>
    </row>
    <row r="2570" spans="1:8">
      <c r="A2570" s="89" t="s">
        <v>11254</v>
      </c>
      <c r="B2570" s="89">
        <v>1000</v>
      </c>
      <c r="C2570" s="89" t="s">
        <v>564</v>
      </c>
      <c r="D2570" s="89" t="s">
        <v>7963</v>
      </c>
      <c r="E2570" s="89" t="s">
        <v>20031</v>
      </c>
      <c r="F2570" s="93" t="s">
        <v>369</v>
      </c>
      <c r="G2570" s="93" t="s">
        <v>369</v>
      </c>
      <c r="H2570" s="93" t="s">
        <v>369</v>
      </c>
    </row>
    <row r="2571" spans="1:8">
      <c r="A2571" s="99" t="s">
        <v>2144</v>
      </c>
      <c r="B2571" s="89">
        <v>500</v>
      </c>
      <c r="C2571" s="89" t="s">
        <v>361</v>
      </c>
      <c r="D2571" s="89" t="s">
        <v>18232</v>
      </c>
      <c r="E2571" s="89" t="s">
        <v>20032</v>
      </c>
      <c r="F2571" s="93" t="s">
        <v>369</v>
      </c>
      <c r="G2571" s="93" t="s">
        <v>369</v>
      </c>
      <c r="H2571" s="93" t="s">
        <v>369</v>
      </c>
    </row>
    <row r="2572" spans="1:8">
      <c r="A2572" s="89" t="s">
        <v>11256</v>
      </c>
      <c r="B2572" s="89">
        <v>1000</v>
      </c>
      <c r="C2572" s="89" t="s">
        <v>361</v>
      </c>
      <c r="D2572" s="89" t="s">
        <v>7963</v>
      </c>
      <c r="E2572" s="89" t="s">
        <v>20033</v>
      </c>
      <c r="F2572" s="93" t="s">
        <v>369</v>
      </c>
      <c r="G2572" s="93" t="s">
        <v>369</v>
      </c>
      <c r="H2572" s="93" t="s">
        <v>369</v>
      </c>
    </row>
    <row r="2573" spans="1:8">
      <c r="A2573" s="89" t="s">
        <v>11257</v>
      </c>
      <c r="B2573" s="89">
        <v>300</v>
      </c>
      <c r="C2573" s="89" t="s">
        <v>564</v>
      </c>
      <c r="D2573" s="89" t="s">
        <v>7963</v>
      </c>
      <c r="E2573" s="89" t="s">
        <v>20034</v>
      </c>
      <c r="F2573" s="93" t="s">
        <v>369</v>
      </c>
      <c r="G2573" s="93" t="s">
        <v>369</v>
      </c>
      <c r="H2573" s="93" t="s">
        <v>369</v>
      </c>
    </row>
    <row r="2574" spans="1:8">
      <c r="A2574" s="89" t="s">
        <v>2142</v>
      </c>
      <c r="B2574" s="89">
        <v>300</v>
      </c>
      <c r="C2574" s="89" t="s">
        <v>564</v>
      </c>
      <c r="D2574" s="89" t="s">
        <v>18232</v>
      </c>
      <c r="E2574" s="89" t="s">
        <v>20035</v>
      </c>
      <c r="F2574" s="89">
        <v>825186</v>
      </c>
      <c r="G2574" s="89">
        <v>825186</v>
      </c>
      <c r="H2574" s="89">
        <v>0</v>
      </c>
    </row>
    <row r="2575" spans="1:8">
      <c r="A2575" s="89" t="s">
        <v>11260</v>
      </c>
      <c r="B2575" s="89">
        <v>2000</v>
      </c>
      <c r="C2575" s="89" t="s">
        <v>564</v>
      </c>
      <c r="D2575" s="89" t="s">
        <v>7963</v>
      </c>
      <c r="E2575" s="89" t="s">
        <v>20036</v>
      </c>
      <c r="F2575" s="93" t="s">
        <v>369</v>
      </c>
      <c r="G2575" s="93" t="s">
        <v>369</v>
      </c>
      <c r="H2575" s="93" t="s">
        <v>369</v>
      </c>
    </row>
    <row r="2576" spans="1:8">
      <c r="A2576" s="99" t="s">
        <v>11262</v>
      </c>
      <c r="B2576" s="89">
        <v>2000</v>
      </c>
      <c r="C2576" s="89" t="s">
        <v>564</v>
      </c>
      <c r="D2576" s="89" t="s">
        <v>7963</v>
      </c>
      <c r="E2576" s="89" t="s">
        <v>20037</v>
      </c>
      <c r="F2576" s="93" t="s">
        <v>369</v>
      </c>
      <c r="G2576" s="93" t="s">
        <v>369</v>
      </c>
      <c r="H2576" s="93" t="s">
        <v>369</v>
      </c>
    </row>
    <row r="2577" spans="1:8">
      <c r="A2577" s="89" t="s">
        <v>11264</v>
      </c>
      <c r="B2577" s="89">
        <v>2000</v>
      </c>
      <c r="C2577" s="89" t="s">
        <v>564</v>
      </c>
      <c r="D2577" s="89" t="s">
        <v>7963</v>
      </c>
      <c r="E2577" s="89" t="s">
        <v>20037</v>
      </c>
      <c r="F2577" s="93" t="s">
        <v>369</v>
      </c>
      <c r="G2577" s="93" t="s">
        <v>369</v>
      </c>
      <c r="H2577" s="93" t="s">
        <v>369</v>
      </c>
    </row>
    <row r="2578" spans="1:8">
      <c r="A2578" s="89" t="s">
        <v>11266</v>
      </c>
      <c r="B2578" s="89">
        <v>300</v>
      </c>
      <c r="C2578" s="89" t="s">
        <v>564</v>
      </c>
      <c r="D2578" s="89" t="s">
        <v>7963</v>
      </c>
      <c r="E2578" s="89" t="s">
        <v>20038</v>
      </c>
      <c r="F2578" s="93" t="s">
        <v>369</v>
      </c>
      <c r="G2578" s="93" t="s">
        <v>369</v>
      </c>
      <c r="H2578" s="93" t="s">
        <v>369</v>
      </c>
    </row>
    <row r="2579" spans="1:8">
      <c r="A2579" s="89" t="s">
        <v>11268</v>
      </c>
      <c r="B2579" s="89">
        <v>2000</v>
      </c>
      <c r="C2579" s="89" t="s">
        <v>564</v>
      </c>
      <c r="D2579" s="89" t="s">
        <v>7963</v>
      </c>
      <c r="E2579" s="89" t="s">
        <v>20039</v>
      </c>
      <c r="F2579" s="93" t="s">
        <v>369</v>
      </c>
      <c r="G2579" s="93" t="s">
        <v>369</v>
      </c>
      <c r="H2579" s="93" t="s">
        <v>369</v>
      </c>
    </row>
    <row r="2580" spans="1:8">
      <c r="A2580" s="89" t="s">
        <v>11270</v>
      </c>
      <c r="B2580" s="89">
        <v>500</v>
      </c>
      <c r="C2580" s="89" t="s">
        <v>564</v>
      </c>
      <c r="D2580" s="89" t="s">
        <v>7963</v>
      </c>
      <c r="E2580" s="89" t="s">
        <v>20040</v>
      </c>
      <c r="F2580" s="93" t="s">
        <v>369</v>
      </c>
      <c r="G2580" s="93" t="s">
        <v>369</v>
      </c>
      <c r="H2580" s="93" t="s">
        <v>369</v>
      </c>
    </row>
    <row r="2581" spans="1:8">
      <c r="A2581" s="89" t="s">
        <v>2140</v>
      </c>
      <c r="B2581" s="89">
        <v>300</v>
      </c>
      <c r="C2581" s="89" t="s">
        <v>361</v>
      </c>
      <c r="D2581" s="89" t="s">
        <v>18232</v>
      </c>
      <c r="E2581" s="89" t="s">
        <v>20041</v>
      </c>
      <c r="F2581" s="93" t="s">
        <v>369</v>
      </c>
      <c r="G2581" s="93" t="s">
        <v>369</v>
      </c>
      <c r="H2581" s="93" t="s">
        <v>369</v>
      </c>
    </row>
    <row r="2582" spans="1:8">
      <c r="A2582" s="89" t="s">
        <v>11272</v>
      </c>
      <c r="B2582" s="89">
        <v>500</v>
      </c>
      <c r="C2582" s="89" t="s">
        <v>564</v>
      </c>
      <c r="D2582" s="89" t="s">
        <v>7963</v>
      </c>
      <c r="E2582" s="89" t="s">
        <v>20042</v>
      </c>
      <c r="F2582" s="93" t="s">
        <v>369</v>
      </c>
      <c r="G2582" s="93" t="s">
        <v>369</v>
      </c>
      <c r="H2582" s="93" t="s">
        <v>369</v>
      </c>
    </row>
    <row r="2583" spans="1:8">
      <c r="A2583" s="89" t="s">
        <v>11274</v>
      </c>
      <c r="B2583" s="89">
        <v>500</v>
      </c>
      <c r="C2583" s="89" t="s">
        <v>564</v>
      </c>
      <c r="D2583" s="89" t="s">
        <v>7963</v>
      </c>
      <c r="E2583" s="89" t="s">
        <v>20043</v>
      </c>
      <c r="F2583" s="93" t="s">
        <v>369</v>
      </c>
      <c r="G2583" s="93" t="s">
        <v>369</v>
      </c>
      <c r="H2583" s="93" t="s">
        <v>369</v>
      </c>
    </row>
    <row r="2584" spans="1:8">
      <c r="A2584" s="89" t="s">
        <v>11276</v>
      </c>
      <c r="B2584" s="89">
        <v>500</v>
      </c>
      <c r="C2584" s="89" t="s">
        <v>564</v>
      </c>
      <c r="D2584" s="89" t="s">
        <v>7963</v>
      </c>
      <c r="E2584" s="89" t="s">
        <v>20043</v>
      </c>
      <c r="F2584" s="93" t="s">
        <v>369</v>
      </c>
      <c r="G2584" s="93" t="s">
        <v>369</v>
      </c>
      <c r="H2584" s="93" t="s">
        <v>369</v>
      </c>
    </row>
    <row r="2585" spans="1:8">
      <c r="A2585" s="89" t="s">
        <v>11278</v>
      </c>
      <c r="B2585" s="89">
        <v>500</v>
      </c>
      <c r="C2585" s="89" t="s">
        <v>564</v>
      </c>
      <c r="D2585" s="89" t="s">
        <v>7963</v>
      </c>
      <c r="E2585" s="89" t="s">
        <v>20043</v>
      </c>
      <c r="F2585" s="93" t="s">
        <v>369</v>
      </c>
      <c r="G2585" s="93" t="s">
        <v>369</v>
      </c>
      <c r="H2585" s="93" t="s">
        <v>369</v>
      </c>
    </row>
    <row r="2586" spans="1:8">
      <c r="A2586" s="89" t="s">
        <v>2138</v>
      </c>
      <c r="B2586" s="89">
        <v>500</v>
      </c>
      <c r="C2586" s="89" t="s">
        <v>361</v>
      </c>
      <c r="D2586" s="89" t="s">
        <v>18232</v>
      </c>
      <c r="E2586" s="89" t="s">
        <v>20044</v>
      </c>
      <c r="F2586" s="93" t="s">
        <v>369</v>
      </c>
      <c r="G2586" s="93" t="s">
        <v>369</v>
      </c>
      <c r="H2586" s="93" t="s">
        <v>369</v>
      </c>
    </row>
    <row r="2587" spans="1:8">
      <c r="A2587" s="89" t="s">
        <v>11280</v>
      </c>
      <c r="B2587" s="89">
        <v>500</v>
      </c>
      <c r="C2587" s="89" t="s">
        <v>361</v>
      </c>
      <c r="D2587" s="89" t="s">
        <v>7963</v>
      </c>
      <c r="E2587" s="89" t="s">
        <v>20044</v>
      </c>
      <c r="F2587" s="93" t="s">
        <v>369</v>
      </c>
      <c r="G2587" s="93" t="s">
        <v>369</v>
      </c>
      <c r="H2587" s="93" t="s">
        <v>369</v>
      </c>
    </row>
    <row r="2588" spans="1:8">
      <c r="A2588" s="89" t="s">
        <v>2135</v>
      </c>
      <c r="B2588" s="89">
        <v>1000</v>
      </c>
      <c r="C2588" s="89" t="s">
        <v>564</v>
      </c>
      <c r="D2588" s="89" t="s">
        <v>18232</v>
      </c>
      <c r="E2588" s="89" t="s">
        <v>20045</v>
      </c>
      <c r="F2588" s="89">
        <v>119480</v>
      </c>
      <c r="G2588" s="89">
        <v>6596</v>
      </c>
      <c r="H2588" s="89">
        <v>0</v>
      </c>
    </row>
    <row r="2589" spans="1:8">
      <c r="A2589" s="89" t="s">
        <v>11282</v>
      </c>
      <c r="B2589" s="89">
        <v>1000</v>
      </c>
      <c r="C2589" s="89" t="s">
        <v>564</v>
      </c>
      <c r="D2589" s="89" t="s">
        <v>7963</v>
      </c>
      <c r="E2589" s="89" t="s">
        <v>20045</v>
      </c>
      <c r="F2589" s="93" t="s">
        <v>369</v>
      </c>
      <c r="G2589" s="93" t="s">
        <v>369</v>
      </c>
      <c r="H2589" s="93" t="s">
        <v>369</v>
      </c>
    </row>
    <row r="2590" spans="1:8">
      <c r="A2590" s="89" t="s">
        <v>2132</v>
      </c>
      <c r="B2590" s="89">
        <v>1000</v>
      </c>
      <c r="C2590" s="89" t="s">
        <v>361</v>
      </c>
      <c r="D2590" s="89" t="s">
        <v>18232</v>
      </c>
      <c r="E2590" s="89" t="s">
        <v>20046</v>
      </c>
      <c r="F2590" s="93" t="s">
        <v>369</v>
      </c>
      <c r="G2590" s="93" t="s">
        <v>369</v>
      </c>
      <c r="H2590" s="93" t="s">
        <v>369</v>
      </c>
    </row>
    <row r="2591" spans="1:8">
      <c r="A2591" s="89" t="s">
        <v>11284</v>
      </c>
      <c r="B2591" s="89">
        <v>1000</v>
      </c>
      <c r="C2591" s="89" t="s">
        <v>361</v>
      </c>
      <c r="D2591" s="89" t="s">
        <v>7963</v>
      </c>
      <c r="E2591" s="89" t="s">
        <v>20046</v>
      </c>
      <c r="F2591" s="93" t="s">
        <v>369</v>
      </c>
      <c r="G2591" s="93" t="s">
        <v>369</v>
      </c>
      <c r="H2591" s="93" t="s">
        <v>369</v>
      </c>
    </row>
    <row r="2592" spans="1:8">
      <c r="A2592" s="89" t="s">
        <v>11285</v>
      </c>
      <c r="B2592" s="89">
        <v>300</v>
      </c>
      <c r="C2592" s="89" t="s">
        <v>564</v>
      </c>
      <c r="D2592" s="89" t="s">
        <v>7963</v>
      </c>
      <c r="E2592" s="89" t="s">
        <v>20047</v>
      </c>
      <c r="F2592" s="93" t="s">
        <v>369</v>
      </c>
      <c r="G2592" s="93" t="s">
        <v>369</v>
      </c>
      <c r="H2592" s="93" t="s">
        <v>369</v>
      </c>
    </row>
    <row r="2593" spans="1:8">
      <c r="A2593" s="89" t="s">
        <v>11287</v>
      </c>
      <c r="B2593" s="89">
        <v>300</v>
      </c>
      <c r="C2593" s="89" t="s">
        <v>564</v>
      </c>
      <c r="D2593" s="89" t="s">
        <v>7963</v>
      </c>
      <c r="E2593" s="89" t="s">
        <v>20048</v>
      </c>
      <c r="F2593" s="93" t="s">
        <v>369</v>
      </c>
      <c r="G2593" s="93" t="s">
        <v>369</v>
      </c>
      <c r="H2593" s="93" t="s">
        <v>369</v>
      </c>
    </row>
    <row r="2594" spans="1:8">
      <c r="A2594" s="89" t="s">
        <v>11289</v>
      </c>
      <c r="B2594" s="89">
        <v>300</v>
      </c>
      <c r="C2594" s="89" t="s">
        <v>564</v>
      </c>
      <c r="D2594" s="89" t="s">
        <v>7963</v>
      </c>
      <c r="E2594" s="89" t="s">
        <v>20048</v>
      </c>
      <c r="F2594" s="93" t="s">
        <v>369</v>
      </c>
      <c r="G2594" s="93" t="s">
        <v>369</v>
      </c>
      <c r="H2594" s="93" t="s">
        <v>369</v>
      </c>
    </row>
    <row r="2595" spans="1:8">
      <c r="A2595" s="89" t="s">
        <v>2130</v>
      </c>
      <c r="B2595" s="89">
        <v>5000</v>
      </c>
      <c r="C2595" s="89" t="s">
        <v>564</v>
      </c>
      <c r="D2595" s="89" t="s">
        <v>18232</v>
      </c>
      <c r="E2595" s="89" t="s">
        <v>20049</v>
      </c>
      <c r="F2595" s="89">
        <v>74501</v>
      </c>
      <c r="G2595" s="89">
        <v>105886</v>
      </c>
      <c r="H2595" s="89">
        <v>0</v>
      </c>
    </row>
    <row r="2596" spans="1:8">
      <c r="A2596" s="99" t="s">
        <v>2128</v>
      </c>
      <c r="B2596" s="89">
        <v>1000</v>
      </c>
      <c r="C2596" s="89" t="s">
        <v>564</v>
      </c>
      <c r="D2596" s="89" t="s">
        <v>18232</v>
      </c>
      <c r="E2596" s="89" t="s">
        <v>20050</v>
      </c>
      <c r="F2596" s="89">
        <v>281359</v>
      </c>
      <c r="G2596" s="89">
        <v>527526</v>
      </c>
      <c r="H2596" s="89">
        <v>0</v>
      </c>
    </row>
    <row r="2597" spans="1:8">
      <c r="A2597" s="89" t="s">
        <v>11293</v>
      </c>
      <c r="B2597" s="89">
        <v>1000</v>
      </c>
      <c r="C2597" s="89" t="s">
        <v>564</v>
      </c>
      <c r="D2597" s="89" t="s">
        <v>7963</v>
      </c>
      <c r="E2597" s="89" t="s">
        <v>20050</v>
      </c>
      <c r="F2597" s="93" t="s">
        <v>369</v>
      </c>
      <c r="G2597" s="93" t="s">
        <v>369</v>
      </c>
      <c r="H2597" s="93" t="s">
        <v>369</v>
      </c>
    </row>
    <row r="2598" spans="1:8">
      <c r="A2598" s="89" t="s">
        <v>6270</v>
      </c>
      <c r="B2598" s="89">
        <v>1000</v>
      </c>
      <c r="C2598" s="89" t="s">
        <v>564</v>
      </c>
      <c r="D2598" s="89" t="s">
        <v>5606</v>
      </c>
      <c r="E2598" s="89" t="s">
        <v>20051</v>
      </c>
      <c r="F2598" s="89">
        <v>111609</v>
      </c>
      <c r="G2598" s="89">
        <v>527526</v>
      </c>
      <c r="H2598" s="89" t="s">
        <v>5934</v>
      </c>
    </row>
    <row r="2599" spans="1:8">
      <c r="A2599" s="89" t="s">
        <v>11296</v>
      </c>
      <c r="B2599" s="89">
        <v>300</v>
      </c>
      <c r="C2599" s="89" t="s">
        <v>564</v>
      </c>
      <c r="D2599" s="89" t="s">
        <v>7963</v>
      </c>
      <c r="E2599" s="89" t="s">
        <v>20052</v>
      </c>
      <c r="F2599" s="93" t="s">
        <v>369</v>
      </c>
      <c r="G2599" s="93" t="s">
        <v>369</v>
      </c>
      <c r="H2599" s="93" t="s">
        <v>369</v>
      </c>
    </row>
    <row r="2600" spans="1:8">
      <c r="A2600" s="89" t="s">
        <v>11298</v>
      </c>
      <c r="B2600" s="89">
        <v>500</v>
      </c>
      <c r="C2600" s="89" t="s">
        <v>361</v>
      </c>
      <c r="D2600" s="89" t="s">
        <v>7963</v>
      </c>
      <c r="E2600" s="89" t="s">
        <v>20053</v>
      </c>
      <c r="F2600" s="93" t="s">
        <v>369</v>
      </c>
      <c r="G2600" s="93" t="s">
        <v>369</v>
      </c>
      <c r="H2600" s="93" t="s">
        <v>369</v>
      </c>
    </row>
    <row r="2601" spans="1:8">
      <c r="A2601" s="89" t="s">
        <v>11299</v>
      </c>
      <c r="B2601" s="89">
        <v>500</v>
      </c>
      <c r="C2601" s="89" t="s">
        <v>361</v>
      </c>
      <c r="D2601" s="89" t="s">
        <v>7963</v>
      </c>
      <c r="E2601" s="89" t="s">
        <v>20054</v>
      </c>
      <c r="F2601" s="93" t="s">
        <v>369</v>
      </c>
      <c r="G2601" s="93" t="s">
        <v>369</v>
      </c>
      <c r="H2601" s="93" t="s">
        <v>369</v>
      </c>
    </row>
    <row r="2602" spans="1:8">
      <c r="A2602" s="89" t="s">
        <v>2124</v>
      </c>
      <c r="B2602" s="89">
        <v>500</v>
      </c>
      <c r="C2602" s="89" t="s">
        <v>361</v>
      </c>
      <c r="D2602" s="89" t="s">
        <v>18232</v>
      </c>
      <c r="E2602" s="89" t="s">
        <v>20055</v>
      </c>
      <c r="F2602" s="93" t="s">
        <v>369</v>
      </c>
      <c r="G2602" s="93" t="s">
        <v>369</v>
      </c>
      <c r="H2602" s="93" t="s">
        <v>369</v>
      </c>
    </row>
    <row r="2603" spans="1:8">
      <c r="A2603" s="89" t="s">
        <v>2122</v>
      </c>
      <c r="B2603" s="89">
        <v>100</v>
      </c>
      <c r="C2603" s="89" t="s">
        <v>361</v>
      </c>
      <c r="D2603" s="89" t="s">
        <v>18232</v>
      </c>
      <c r="E2603" s="89" t="s">
        <v>20056</v>
      </c>
      <c r="F2603" s="93" t="s">
        <v>369</v>
      </c>
      <c r="G2603" s="93" t="s">
        <v>369</v>
      </c>
      <c r="H2603" s="93" t="s">
        <v>369</v>
      </c>
    </row>
    <row r="2604" spans="1:8">
      <c r="A2604" s="89" t="s">
        <v>2120</v>
      </c>
      <c r="B2604" s="89">
        <v>100</v>
      </c>
      <c r="C2604" s="89" t="s">
        <v>361</v>
      </c>
      <c r="D2604" s="89" t="s">
        <v>7991</v>
      </c>
      <c r="E2604" s="89" t="s">
        <v>20057</v>
      </c>
      <c r="F2604" s="93" t="s">
        <v>369</v>
      </c>
      <c r="G2604" s="93" t="s">
        <v>369</v>
      </c>
      <c r="H2604" s="93" t="s">
        <v>369</v>
      </c>
    </row>
    <row r="2605" spans="1:8">
      <c r="A2605" s="89" t="s">
        <v>11300</v>
      </c>
      <c r="B2605" s="89">
        <v>100</v>
      </c>
      <c r="C2605" s="89" t="s">
        <v>361</v>
      </c>
      <c r="D2605" s="89" t="s">
        <v>7963</v>
      </c>
      <c r="E2605" s="89" t="s">
        <v>20057</v>
      </c>
      <c r="F2605" s="93" t="s">
        <v>369</v>
      </c>
      <c r="G2605" s="93" t="s">
        <v>369</v>
      </c>
      <c r="H2605" s="93" t="s">
        <v>369</v>
      </c>
    </row>
    <row r="2606" spans="1:8">
      <c r="A2606" s="89" t="s">
        <v>11301</v>
      </c>
      <c r="B2606" s="89">
        <v>100</v>
      </c>
      <c r="C2606" s="89" t="s">
        <v>361</v>
      </c>
      <c r="D2606" s="89" t="s">
        <v>7963</v>
      </c>
      <c r="E2606" s="89" t="s">
        <v>20057</v>
      </c>
      <c r="F2606" s="93" t="s">
        <v>369</v>
      </c>
      <c r="G2606" s="93" t="s">
        <v>369</v>
      </c>
      <c r="H2606" s="93" t="s">
        <v>369</v>
      </c>
    </row>
    <row r="2607" spans="1:8">
      <c r="A2607" s="89" t="s">
        <v>11302</v>
      </c>
      <c r="B2607" s="89">
        <v>2000</v>
      </c>
      <c r="C2607" s="89" t="s">
        <v>361</v>
      </c>
      <c r="D2607" s="89" t="s">
        <v>7963</v>
      </c>
      <c r="E2607" s="89" t="s">
        <v>20058</v>
      </c>
      <c r="F2607" s="93" t="s">
        <v>369</v>
      </c>
      <c r="G2607" s="93" t="s">
        <v>369</v>
      </c>
      <c r="H2607" s="93" t="s">
        <v>369</v>
      </c>
    </row>
    <row r="2608" spans="1:8">
      <c r="A2608" s="89" t="s">
        <v>2117</v>
      </c>
      <c r="B2608" s="89">
        <v>800</v>
      </c>
      <c r="C2608" s="89" t="s">
        <v>564</v>
      </c>
      <c r="D2608" s="89" t="s">
        <v>18232</v>
      </c>
      <c r="E2608" s="89" t="s">
        <v>20059</v>
      </c>
      <c r="F2608" s="89">
        <v>546960</v>
      </c>
      <c r="G2608" s="89">
        <v>1091620</v>
      </c>
      <c r="H2608" s="89">
        <v>0</v>
      </c>
    </row>
    <row r="2609" spans="1:8">
      <c r="A2609" s="89" t="s">
        <v>11304</v>
      </c>
      <c r="B2609" s="89">
        <v>1000</v>
      </c>
      <c r="C2609" s="89" t="s">
        <v>564</v>
      </c>
      <c r="D2609" s="89" t="s">
        <v>7963</v>
      </c>
      <c r="E2609" s="89" t="s">
        <v>20059</v>
      </c>
      <c r="F2609" s="93" t="s">
        <v>369</v>
      </c>
      <c r="G2609" s="93" t="s">
        <v>369</v>
      </c>
      <c r="H2609" s="93" t="s">
        <v>369</v>
      </c>
    </row>
    <row r="2610" spans="1:8">
      <c r="A2610" s="89" t="s">
        <v>11306</v>
      </c>
      <c r="B2610" s="89">
        <v>500</v>
      </c>
      <c r="C2610" s="89" t="s">
        <v>564</v>
      </c>
      <c r="D2610" s="89" t="s">
        <v>7974</v>
      </c>
      <c r="E2610" s="89" t="s">
        <v>20060</v>
      </c>
      <c r="F2610" s="93" t="s">
        <v>369</v>
      </c>
      <c r="G2610" s="93" t="s">
        <v>369</v>
      </c>
      <c r="H2610" s="93" t="s">
        <v>369</v>
      </c>
    </row>
    <row r="2611" spans="1:8">
      <c r="A2611" s="89" t="s">
        <v>11307</v>
      </c>
      <c r="B2611" s="89">
        <v>500</v>
      </c>
      <c r="C2611" s="89" t="s">
        <v>564</v>
      </c>
      <c r="D2611" s="89" t="s">
        <v>7974</v>
      </c>
      <c r="E2611" s="89" t="s">
        <v>20061</v>
      </c>
      <c r="F2611" s="93" t="s">
        <v>369</v>
      </c>
      <c r="G2611" s="93" t="s">
        <v>369</v>
      </c>
      <c r="H2611" s="93" t="s">
        <v>369</v>
      </c>
    </row>
    <row r="2612" spans="1:8">
      <c r="A2612" s="89" t="s">
        <v>11308</v>
      </c>
      <c r="B2612" s="89">
        <v>500</v>
      </c>
      <c r="C2612" s="89" t="s">
        <v>361</v>
      </c>
      <c r="D2612" s="89" t="s">
        <v>7963</v>
      </c>
      <c r="E2612" s="89" t="s">
        <v>20062</v>
      </c>
      <c r="F2612" s="93" t="s">
        <v>369</v>
      </c>
      <c r="G2612" s="93" t="s">
        <v>369</v>
      </c>
      <c r="H2612" s="93" t="s">
        <v>369</v>
      </c>
    </row>
    <row r="2613" spans="1:8">
      <c r="A2613" s="89" t="s">
        <v>11309</v>
      </c>
      <c r="B2613" s="89">
        <v>500</v>
      </c>
      <c r="C2613" s="89" t="s">
        <v>361</v>
      </c>
      <c r="D2613" s="89" t="s">
        <v>7963</v>
      </c>
      <c r="E2613" s="89" t="s">
        <v>20063</v>
      </c>
      <c r="F2613" s="93" t="s">
        <v>369</v>
      </c>
      <c r="G2613" s="93" t="s">
        <v>369</v>
      </c>
      <c r="H2613" s="93" t="s">
        <v>369</v>
      </c>
    </row>
    <row r="2614" spans="1:8">
      <c r="A2614" s="89" t="s">
        <v>11310</v>
      </c>
      <c r="B2614" s="89">
        <v>500</v>
      </c>
      <c r="C2614" s="89" t="s">
        <v>564</v>
      </c>
      <c r="D2614" s="89" t="s">
        <v>7974</v>
      </c>
      <c r="E2614" s="89" t="s">
        <v>20063</v>
      </c>
      <c r="F2614" s="93" t="s">
        <v>369</v>
      </c>
      <c r="G2614" s="93" t="s">
        <v>369</v>
      </c>
      <c r="H2614" s="93" t="s">
        <v>369</v>
      </c>
    </row>
    <row r="2615" spans="1:8">
      <c r="A2615" s="89" t="s">
        <v>2115</v>
      </c>
      <c r="B2615" s="89">
        <v>500</v>
      </c>
      <c r="C2615" s="89" t="s">
        <v>361</v>
      </c>
      <c r="D2615" s="89" t="s">
        <v>18232</v>
      </c>
      <c r="E2615" s="89" t="s">
        <v>20063</v>
      </c>
      <c r="F2615" s="93" t="s">
        <v>369</v>
      </c>
      <c r="G2615" s="93" t="s">
        <v>369</v>
      </c>
      <c r="H2615" s="93" t="s">
        <v>369</v>
      </c>
    </row>
    <row r="2616" spans="1:8">
      <c r="A2616" s="89" t="s">
        <v>6269</v>
      </c>
      <c r="B2616" s="89">
        <v>3000</v>
      </c>
      <c r="C2616" s="89" t="s">
        <v>564</v>
      </c>
      <c r="D2616" s="89" t="s">
        <v>5606</v>
      </c>
      <c r="E2616" s="89" t="s">
        <v>20064</v>
      </c>
      <c r="F2616" s="89">
        <v>627160</v>
      </c>
      <c r="G2616" s="89">
        <v>272900</v>
      </c>
      <c r="H2616" s="89" t="s">
        <v>5939</v>
      </c>
    </row>
    <row r="2617" spans="1:8">
      <c r="A2617" s="89" t="s">
        <v>2112</v>
      </c>
      <c r="B2617" s="89">
        <v>3000</v>
      </c>
      <c r="C2617" s="89" t="s">
        <v>564</v>
      </c>
      <c r="D2617" s="89" t="s">
        <v>18232</v>
      </c>
      <c r="E2617" s="89" t="s">
        <v>20065</v>
      </c>
      <c r="F2617" s="89">
        <v>627160</v>
      </c>
      <c r="G2617" s="89">
        <v>272900</v>
      </c>
      <c r="H2617" s="89">
        <v>0</v>
      </c>
    </row>
    <row r="2618" spans="1:8">
      <c r="A2618" s="89" t="s">
        <v>2109</v>
      </c>
      <c r="B2618" s="89">
        <v>3000</v>
      </c>
      <c r="C2618" s="89" t="s">
        <v>564</v>
      </c>
      <c r="D2618" s="89" t="s">
        <v>18232</v>
      </c>
      <c r="E2618" s="89" t="s">
        <v>20066</v>
      </c>
      <c r="F2618" s="89">
        <v>231060</v>
      </c>
      <c r="G2618" s="89">
        <v>272900</v>
      </c>
      <c r="H2618" s="89">
        <v>0</v>
      </c>
    </row>
    <row r="2619" spans="1:8">
      <c r="A2619" s="89" t="s">
        <v>11314</v>
      </c>
      <c r="B2619" s="89">
        <v>1000</v>
      </c>
      <c r="C2619" s="89" t="s">
        <v>361</v>
      </c>
      <c r="D2619" s="89" t="s">
        <v>7963</v>
      </c>
      <c r="E2619" s="89" t="s">
        <v>20067</v>
      </c>
      <c r="F2619" s="93" t="s">
        <v>369</v>
      </c>
      <c r="G2619" s="93" t="s">
        <v>369</v>
      </c>
      <c r="H2619" s="93" t="s">
        <v>369</v>
      </c>
    </row>
    <row r="2620" spans="1:8">
      <c r="A2620" s="89" t="s">
        <v>2107</v>
      </c>
      <c r="B2620" s="89">
        <v>100</v>
      </c>
      <c r="C2620" s="89" t="s">
        <v>361</v>
      </c>
      <c r="D2620" s="89" t="s">
        <v>18232</v>
      </c>
      <c r="E2620" s="89" t="s">
        <v>20068</v>
      </c>
      <c r="F2620" s="93" t="s">
        <v>369</v>
      </c>
      <c r="G2620" s="93" t="s">
        <v>369</v>
      </c>
      <c r="H2620" s="93" t="s">
        <v>369</v>
      </c>
    </row>
    <row r="2621" spans="1:8">
      <c r="A2621" s="89" t="s">
        <v>2105</v>
      </c>
      <c r="B2621" s="89">
        <v>3000</v>
      </c>
      <c r="C2621" s="89" t="s">
        <v>361</v>
      </c>
      <c r="D2621" s="89" t="s">
        <v>18232</v>
      </c>
      <c r="E2621" s="89" t="s">
        <v>20069</v>
      </c>
      <c r="F2621" s="93" t="s">
        <v>369</v>
      </c>
      <c r="G2621" s="93" t="s">
        <v>369</v>
      </c>
      <c r="H2621" s="93" t="s">
        <v>369</v>
      </c>
    </row>
    <row r="2622" spans="1:8">
      <c r="A2622" s="89" t="s">
        <v>11315</v>
      </c>
      <c r="B2622" s="89">
        <v>500</v>
      </c>
      <c r="C2622" s="89" t="s">
        <v>564</v>
      </c>
      <c r="D2622" s="89" t="s">
        <v>7963</v>
      </c>
      <c r="E2622" s="89" t="s">
        <v>20070</v>
      </c>
      <c r="F2622" s="93" t="s">
        <v>369</v>
      </c>
      <c r="G2622" s="93" t="s">
        <v>369</v>
      </c>
      <c r="H2622" s="93" t="s">
        <v>369</v>
      </c>
    </row>
    <row r="2623" spans="1:8">
      <c r="A2623" s="89" t="s">
        <v>11317</v>
      </c>
      <c r="B2623" s="89">
        <v>500</v>
      </c>
      <c r="C2623" s="89" t="s">
        <v>564</v>
      </c>
      <c r="D2623" s="89" t="s">
        <v>7963</v>
      </c>
      <c r="E2623" s="89" t="s">
        <v>20070</v>
      </c>
      <c r="F2623" s="93" t="s">
        <v>369</v>
      </c>
      <c r="G2623" s="93" t="s">
        <v>369</v>
      </c>
      <c r="H2623" s="93" t="s">
        <v>369</v>
      </c>
    </row>
    <row r="2624" spans="1:8">
      <c r="A2624" s="89" t="s">
        <v>2102</v>
      </c>
      <c r="B2624" s="89">
        <v>300</v>
      </c>
      <c r="C2624" s="89" t="s">
        <v>564</v>
      </c>
      <c r="D2624" s="89" t="s">
        <v>18232</v>
      </c>
      <c r="E2624" s="89" t="s">
        <v>20071</v>
      </c>
      <c r="F2624" s="89">
        <v>348221</v>
      </c>
      <c r="G2624" s="89">
        <v>918733</v>
      </c>
      <c r="H2624" s="89">
        <v>0</v>
      </c>
    </row>
    <row r="2625" spans="1:8">
      <c r="A2625" s="89" t="s">
        <v>2100</v>
      </c>
      <c r="B2625" s="89">
        <v>2000</v>
      </c>
      <c r="C2625" s="89" t="s">
        <v>361</v>
      </c>
      <c r="D2625" s="89" t="s">
        <v>18232</v>
      </c>
      <c r="E2625" s="89" t="s">
        <v>20072</v>
      </c>
      <c r="F2625" s="93" t="s">
        <v>369</v>
      </c>
      <c r="G2625" s="93" t="s">
        <v>369</v>
      </c>
      <c r="H2625" s="93" t="s">
        <v>369</v>
      </c>
    </row>
    <row r="2626" spans="1:8">
      <c r="A2626" s="89" t="s">
        <v>11319</v>
      </c>
      <c r="B2626" s="89">
        <v>2000</v>
      </c>
      <c r="C2626" s="89" t="s">
        <v>361</v>
      </c>
      <c r="D2626" s="89" t="s">
        <v>7963</v>
      </c>
      <c r="E2626" s="89" t="s">
        <v>20073</v>
      </c>
      <c r="F2626" s="93" t="s">
        <v>369</v>
      </c>
      <c r="G2626" s="93" t="s">
        <v>369</v>
      </c>
      <c r="H2626" s="93" t="s">
        <v>369</v>
      </c>
    </row>
    <row r="2627" spans="1:8">
      <c r="A2627" s="89" t="s">
        <v>11320</v>
      </c>
      <c r="B2627" s="89">
        <v>2000</v>
      </c>
      <c r="C2627" s="89" t="s">
        <v>361</v>
      </c>
      <c r="D2627" s="89" t="s">
        <v>7963</v>
      </c>
      <c r="E2627" s="89" t="s">
        <v>20074</v>
      </c>
      <c r="F2627" s="93" t="s">
        <v>369</v>
      </c>
      <c r="G2627" s="93" t="s">
        <v>369</v>
      </c>
      <c r="H2627" s="93" t="s">
        <v>369</v>
      </c>
    </row>
    <row r="2628" spans="1:8">
      <c r="A2628" s="89" t="s">
        <v>2098</v>
      </c>
      <c r="B2628" s="89">
        <v>500</v>
      </c>
      <c r="C2628" s="89" t="s">
        <v>361</v>
      </c>
      <c r="D2628" s="89" t="s">
        <v>18232</v>
      </c>
      <c r="E2628" s="89" t="s">
        <v>20075</v>
      </c>
      <c r="F2628" s="93" t="s">
        <v>369</v>
      </c>
      <c r="G2628" s="93" t="s">
        <v>369</v>
      </c>
      <c r="H2628" s="93" t="s">
        <v>369</v>
      </c>
    </row>
    <row r="2629" spans="1:8">
      <c r="A2629" s="89" t="s">
        <v>11321</v>
      </c>
      <c r="B2629" s="89">
        <v>500</v>
      </c>
      <c r="C2629" s="89" t="s">
        <v>361</v>
      </c>
      <c r="D2629" s="89" t="s">
        <v>7963</v>
      </c>
      <c r="E2629" s="89" t="s">
        <v>20075</v>
      </c>
      <c r="F2629" s="93" t="s">
        <v>369</v>
      </c>
      <c r="G2629" s="93" t="s">
        <v>369</v>
      </c>
      <c r="H2629" s="93" t="s">
        <v>369</v>
      </c>
    </row>
    <row r="2630" spans="1:8">
      <c r="A2630" s="89" t="s">
        <v>11322</v>
      </c>
      <c r="B2630" s="89">
        <v>3000</v>
      </c>
      <c r="C2630" s="89" t="s">
        <v>564</v>
      </c>
      <c r="D2630" s="89" t="s">
        <v>7963</v>
      </c>
      <c r="E2630" s="89" t="s">
        <v>17778</v>
      </c>
      <c r="F2630" s="93" t="s">
        <v>369</v>
      </c>
      <c r="G2630" s="93" t="s">
        <v>369</v>
      </c>
      <c r="H2630" s="93" t="s">
        <v>369</v>
      </c>
    </row>
    <row r="2631" spans="1:8">
      <c r="A2631" s="89" t="s">
        <v>2096</v>
      </c>
      <c r="B2631" s="89">
        <v>3000</v>
      </c>
      <c r="C2631" s="89" t="s">
        <v>564</v>
      </c>
      <c r="D2631" s="89" t="s">
        <v>18232</v>
      </c>
      <c r="E2631" s="89" t="s">
        <v>20076</v>
      </c>
      <c r="F2631" s="89">
        <v>731973</v>
      </c>
      <c r="G2631" s="89">
        <v>105886</v>
      </c>
      <c r="H2631" s="89">
        <v>0</v>
      </c>
    </row>
    <row r="2632" spans="1:8">
      <c r="A2632" s="89" t="s">
        <v>11325</v>
      </c>
      <c r="B2632" s="89">
        <v>1500</v>
      </c>
      <c r="C2632" s="89" t="s">
        <v>361</v>
      </c>
      <c r="D2632" s="89" t="s">
        <v>7963</v>
      </c>
      <c r="E2632" s="89" t="s">
        <v>20077</v>
      </c>
      <c r="F2632" s="93" t="s">
        <v>369</v>
      </c>
      <c r="G2632" s="93" t="s">
        <v>369</v>
      </c>
      <c r="H2632" s="93" t="s">
        <v>369</v>
      </c>
    </row>
    <row r="2633" spans="1:8">
      <c r="A2633" s="89" t="s">
        <v>11326</v>
      </c>
      <c r="B2633" s="89">
        <v>1500</v>
      </c>
      <c r="C2633" s="89" t="s">
        <v>564</v>
      </c>
      <c r="D2633" s="89" t="s">
        <v>7963</v>
      </c>
      <c r="E2633" s="89" t="s">
        <v>20078</v>
      </c>
      <c r="F2633" s="93" t="s">
        <v>369</v>
      </c>
      <c r="G2633" s="93" t="s">
        <v>369</v>
      </c>
      <c r="H2633" s="93" t="s">
        <v>369</v>
      </c>
    </row>
    <row r="2634" spans="1:8">
      <c r="A2634" s="89" t="s">
        <v>20079</v>
      </c>
      <c r="B2634" s="89">
        <v>300</v>
      </c>
      <c r="C2634" s="89" t="s">
        <v>361</v>
      </c>
      <c r="D2634" s="89" t="s">
        <v>7963</v>
      </c>
      <c r="E2634" s="89" t="s">
        <v>20080</v>
      </c>
      <c r="F2634" s="93" t="s">
        <v>369</v>
      </c>
      <c r="G2634" s="93" t="s">
        <v>369</v>
      </c>
      <c r="H2634" s="93" t="s">
        <v>369</v>
      </c>
    </row>
    <row r="2635" spans="1:8">
      <c r="A2635" s="89" t="s">
        <v>20081</v>
      </c>
      <c r="B2635" s="89">
        <v>300</v>
      </c>
      <c r="C2635" s="89" t="s">
        <v>361</v>
      </c>
      <c r="D2635" s="89" t="s">
        <v>7963</v>
      </c>
      <c r="E2635" s="89" t="s">
        <v>20080</v>
      </c>
      <c r="F2635" s="93" t="s">
        <v>369</v>
      </c>
      <c r="G2635" s="93" t="s">
        <v>369</v>
      </c>
      <c r="H2635" s="93" t="s">
        <v>369</v>
      </c>
    </row>
    <row r="2636" spans="1:8">
      <c r="A2636" s="89" t="s">
        <v>2095</v>
      </c>
      <c r="B2636" s="89">
        <v>300</v>
      </c>
      <c r="C2636" s="89" t="s">
        <v>361</v>
      </c>
      <c r="D2636" s="89" t="s">
        <v>7991</v>
      </c>
      <c r="E2636" s="89" t="s">
        <v>20082</v>
      </c>
      <c r="F2636" s="93" t="s">
        <v>369</v>
      </c>
      <c r="G2636" s="93" t="s">
        <v>369</v>
      </c>
      <c r="H2636" s="93" t="s">
        <v>369</v>
      </c>
    </row>
    <row r="2637" spans="1:8">
      <c r="A2637" s="89" t="s">
        <v>2092</v>
      </c>
      <c r="B2637" s="89">
        <v>500</v>
      </c>
      <c r="C2637" s="89" t="s">
        <v>361</v>
      </c>
      <c r="D2637" s="89" t="s">
        <v>18232</v>
      </c>
      <c r="E2637" s="89" t="s">
        <v>20083</v>
      </c>
      <c r="F2637" s="93" t="s">
        <v>369</v>
      </c>
      <c r="G2637" s="93" t="s">
        <v>369</v>
      </c>
      <c r="H2637" s="93" t="s">
        <v>369</v>
      </c>
    </row>
    <row r="2638" spans="1:8">
      <c r="A2638" s="89" t="s">
        <v>11328</v>
      </c>
      <c r="B2638" s="89">
        <v>500</v>
      </c>
      <c r="C2638" s="89" t="s">
        <v>361</v>
      </c>
      <c r="D2638" s="89" t="s">
        <v>7963</v>
      </c>
      <c r="E2638" s="89" t="s">
        <v>20084</v>
      </c>
      <c r="F2638" s="93" t="s">
        <v>369</v>
      </c>
      <c r="G2638" s="93" t="s">
        <v>369</v>
      </c>
      <c r="H2638" s="93" t="s">
        <v>369</v>
      </c>
    </row>
    <row r="2639" spans="1:8">
      <c r="A2639" s="89" t="s">
        <v>11329</v>
      </c>
      <c r="B2639" s="89">
        <v>1000</v>
      </c>
      <c r="C2639" s="89" t="s">
        <v>361</v>
      </c>
      <c r="D2639" s="89" t="s">
        <v>7963</v>
      </c>
      <c r="E2639" s="89" t="s">
        <v>20085</v>
      </c>
      <c r="F2639" s="93" t="s">
        <v>369</v>
      </c>
      <c r="G2639" s="93" t="s">
        <v>369</v>
      </c>
      <c r="H2639" s="93" t="s">
        <v>369</v>
      </c>
    </row>
    <row r="2640" spans="1:8">
      <c r="A2640" s="89" t="s">
        <v>11330</v>
      </c>
      <c r="B2640" s="89">
        <v>1500</v>
      </c>
      <c r="C2640" s="89" t="s">
        <v>361</v>
      </c>
      <c r="D2640" s="89" t="s">
        <v>7963</v>
      </c>
      <c r="E2640" s="89" t="s">
        <v>20086</v>
      </c>
      <c r="F2640" s="93" t="s">
        <v>369</v>
      </c>
      <c r="G2640" s="93" t="s">
        <v>369</v>
      </c>
      <c r="H2640" s="93" t="s">
        <v>369</v>
      </c>
    </row>
    <row r="2641" spans="1:8">
      <c r="A2641" s="89" t="s">
        <v>11331</v>
      </c>
      <c r="B2641" s="89">
        <v>2000</v>
      </c>
      <c r="C2641" s="89" t="s">
        <v>361</v>
      </c>
      <c r="D2641" s="89" t="s">
        <v>7963</v>
      </c>
      <c r="E2641" s="89" t="s">
        <v>20087</v>
      </c>
      <c r="F2641" s="93" t="s">
        <v>369</v>
      </c>
      <c r="G2641" s="93" t="s">
        <v>369</v>
      </c>
      <c r="H2641" s="93" t="s">
        <v>369</v>
      </c>
    </row>
    <row r="2642" spans="1:8">
      <c r="A2642" s="89" t="s">
        <v>11332</v>
      </c>
      <c r="B2642" s="89">
        <v>2000</v>
      </c>
      <c r="C2642" s="89" t="s">
        <v>361</v>
      </c>
      <c r="D2642" s="89" t="s">
        <v>7963</v>
      </c>
      <c r="E2642" s="89" t="s">
        <v>20087</v>
      </c>
      <c r="F2642" s="93" t="s">
        <v>369</v>
      </c>
      <c r="G2642" s="93" t="s">
        <v>369</v>
      </c>
      <c r="H2642" s="93" t="s">
        <v>369</v>
      </c>
    </row>
    <row r="2643" spans="1:8">
      <c r="A2643" s="89" t="s">
        <v>11333</v>
      </c>
      <c r="B2643" s="89">
        <v>2000</v>
      </c>
      <c r="C2643" s="89" t="s">
        <v>361</v>
      </c>
      <c r="D2643" s="89" t="s">
        <v>7963</v>
      </c>
      <c r="E2643" s="89" t="s">
        <v>20088</v>
      </c>
      <c r="F2643" s="93" t="s">
        <v>369</v>
      </c>
      <c r="G2643" s="93" t="s">
        <v>369</v>
      </c>
      <c r="H2643" s="93" t="s">
        <v>369</v>
      </c>
    </row>
    <row r="2644" spans="1:8">
      <c r="A2644" s="89" t="s">
        <v>11334</v>
      </c>
      <c r="B2644" s="89">
        <v>1000</v>
      </c>
      <c r="C2644" s="89" t="s">
        <v>564</v>
      </c>
      <c r="D2644" s="89" t="s">
        <v>7963</v>
      </c>
      <c r="E2644" s="89" t="s">
        <v>20089</v>
      </c>
      <c r="F2644" s="93" t="s">
        <v>369</v>
      </c>
      <c r="G2644" s="93" t="s">
        <v>369</v>
      </c>
      <c r="H2644" s="93" t="s">
        <v>369</v>
      </c>
    </row>
    <row r="2645" spans="1:8">
      <c r="A2645" s="89" t="s">
        <v>11336</v>
      </c>
      <c r="B2645" s="89">
        <v>1000</v>
      </c>
      <c r="C2645" s="89" t="s">
        <v>564</v>
      </c>
      <c r="D2645" s="89" t="s">
        <v>7963</v>
      </c>
      <c r="E2645" s="89" t="s">
        <v>20090</v>
      </c>
      <c r="F2645" s="93" t="s">
        <v>369</v>
      </c>
      <c r="G2645" s="93" t="s">
        <v>369</v>
      </c>
      <c r="H2645" s="93" t="s">
        <v>369</v>
      </c>
    </row>
    <row r="2646" spans="1:8">
      <c r="A2646" s="89" t="s">
        <v>11338</v>
      </c>
      <c r="B2646" s="89">
        <v>2000</v>
      </c>
      <c r="C2646" s="89" t="s">
        <v>564</v>
      </c>
      <c r="D2646" s="89" t="s">
        <v>7963</v>
      </c>
      <c r="E2646" s="89" t="s">
        <v>20091</v>
      </c>
      <c r="F2646" s="93" t="s">
        <v>369</v>
      </c>
      <c r="G2646" s="93" t="s">
        <v>369</v>
      </c>
      <c r="H2646" s="93" t="s">
        <v>369</v>
      </c>
    </row>
    <row r="2647" spans="1:8">
      <c r="A2647" s="89" t="s">
        <v>11340</v>
      </c>
      <c r="B2647" s="89">
        <v>2000</v>
      </c>
      <c r="C2647" s="89" t="s">
        <v>564</v>
      </c>
      <c r="D2647" s="89" t="s">
        <v>7963</v>
      </c>
      <c r="E2647" s="89" t="s">
        <v>20092</v>
      </c>
      <c r="F2647" s="93" t="s">
        <v>369</v>
      </c>
      <c r="G2647" s="93" t="s">
        <v>369</v>
      </c>
      <c r="H2647" s="93" t="s">
        <v>369</v>
      </c>
    </row>
    <row r="2648" spans="1:8">
      <c r="A2648" s="89" t="s">
        <v>2090</v>
      </c>
      <c r="B2648" s="89">
        <v>1000</v>
      </c>
      <c r="C2648" s="89" t="s">
        <v>361</v>
      </c>
      <c r="D2648" s="89" t="s">
        <v>18232</v>
      </c>
      <c r="E2648" s="89" t="s">
        <v>20093</v>
      </c>
      <c r="F2648" s="93" t="s">
        <v>369</v>
      </c>
      <c r="G2648" s="93" t="s">
        <v>369</v>
      </c>
      <c r="H2648" s="93" t="s">
        <v>369</v>
      </c>
    </row>
    <row r="2649" spans="1:8">
      <c r="A2649" s="89" t="s">
        <v>11342</v>
      </c>
      <c r="B2649" s="89">
        <v>1000</v>
      </c>
      <c r="C2649" s="89" t="s">
        <v>361</v>
      </c>
      <c r="D2649" s="89" t="s">
        <v>7963</v>
      </c>
      <c r="E2649" s="89" t="s">
        <v>20093</v>
      </c>
      <c r="F2649" s="93" t="s">
        <v>369</v>
      </c>
      <c r="G2649" s="93" t="s">
        <v>369</v>
      </c>
      <c r="H2649" s="93" t="s">
        <v>369</v>
      </c>
    </row>
    <row r="2650" spans="1:8">
      <c r="A2650" s="89" t="s">
        <v>11343</v>
      </c>
      <c r="B2650" s="89">
        <v>2000</v>
      </c>
      <c r="C2650" s="89" t="s">
        <v>564</v>
      </c>
      <c r="D2650" s="89" t="s">
        <v>7963</v>
      </c>
      <c r="E2650" s="89" t="s">
        <v>20094</v>
      </c>
      <c r="F2650" s="93" t="s">
        <v>369</v>
      </c>
      <c r="G2650" s="93" t="s">
        <v>369</v>
      </c>
      <c r="H2650" s="93" t="s">
        <v>369</v>
      </c>
    </row>
    <row r="2651" spans="1:8">
      <c r="A2651" s="89" t="s">
        <v>11345</v>
      </c>
      <c r="B2651" s="89">
        <v>1200</v>
      </c>
      <c r="C2651" s="89" t="s">
        <v>564</v>
      </c>
      <c r="D2651" s="89" t="s">
        <v>7963</v>
      </c>
      <c r="E2651" s="89" t="s">
        <v>20095</v>
      </c>
      <c r="F2651" s="93" t="s">
        <v>369</v>
      </c>
      <c r="G2651" s="93" t="s">
        <v>369</v>
      </c>
      <c r="H2651" s="93" t="s">
        <v>369</v>
      </c>
    </row>
    <row r="2652" spans="1:8">
      <c r="A2652" s="89" t="s">
        <v>11347</v>
      </c>
      <c r="B2652" s="89">
        <v>1000</v>
      </c>
      <c r="C2652" s="89" t="s">
        <v>361</v>
      </c>
      <c r="D2652" s="89" t="s">
        <v>7963</v>
      </c>
      <c r="E2652" s="89" t="s">
        <v>20096</v>
      </c>
      <c r="F2652" s="93" t="s">
        <v>369</v>
      </c>
      <c r="G2652" s="93" t="s">
        <v>369</v>
      </c>
      <c r="H2652" s="93" t="s">
        <v>369</v>
      </c>
    </row>
    <row r="2653" spans="1:8">
      <c r="A2653" s="89" t="s">
        <v>11348</v>
      </c>
      <c r="B2653" s="89">
        <v>1000</v>
      </c>
      <c r="C2653" s="89" t="s">
        <v>564</v>
      </c>
      <c r="D2653" s="89" t="s">
        <v>7963</v>
      </c>
      <c r="E2653" s="89" t="s">
        <v>20096</v>
      </c>
      <c r="F2653" s="93" t="s">
        <v>369</v>
      </c>
      <c r="G2653" s="93" t="s">
        <v>369</v>
      </c>
      <c r="H2653" s="93" t="s">
        <v>369</v>
      </c>
    </row>
    <row r="2654" spans="1:8">
      <c r="A2654" s="89" t="s">
        <v>2088</v>
      </c>
      <c r="B2654" s="89">
        <v>2000</v>
      </c>
      <c r="C2654" s="89" t="s">
        <v>361</v>
      </c>
      <c r="D2654" s="89" t="s">
        <v>18232</v>
      </c>
      <c r="E2654" s="89" t="s">
        <v>20097</v>
      </c>
      <c r="F2654" s="93" t="s">
        <v>369</v>
      </c>
      <c r="G2654" s="93" t="s">
        <v>369</v>
      </c>
      <c r="H2654" s="93" t="s">
        <v>369</v>
      </c>
    </row>
    <row r="2655" spans="1:8">
      <c r="A2655" s="89" t="s">
        <v>11350</v>
      </c>
      <c r="B2655" s="89">
        <v>2000</v>
      </c>
      <c r="C2655" s="89" t="s">
        <v>361</v>
      </c>
      <c r="D2655" s="89" t="s">
        <v>7963</v>
      </c>
      <c r="E2655" s="89" t="s">
        <v>20097</v>
      </c>
      <c r="F2655" s="93" t="s">
        <v>369</v>
      </c>
      <c r="G2655" s="93" t="s">
        <v>369</v>
      </c>
      <c r="H2655" s="93" t="s">
        <v>369</v>
      </c>
    </row>
    <row r="2656" spans="1:8">
      <c r="A2656" s="89" t="s">
        <v>2086</v>
      </c>
      <c r="B2656" s="89">
        <v>2000</v>
      </c>
      <c r="C2656" s="89" t="s">
        <v>361</v>
      </c>
      <c r="D2656" s="89" t="s">
        <v>18232</v>
      </c>
      <c r="E2656" s="89" t="s">
        <v>20098</v>
      </c>
      <c r="F2656" s="93" t="s">
        <v>369</v>
      </c>
      <c r="G2656" s="93" t="s">
        <v>369</v>
      </c>
      <c r="H2656" s="93" t="s">
        <v>369</v>
      </c>
    </row>
    <row r="2657" spans="1:8">
      <c r="A2657" s="89" t="s">
        <v>11351</v>
      </c>
      <c r="B2657" s="89">
        <v>500</v>
      </c>
      <c r="C2657" s="89" t="s">
        <v>564</v>
      </c>
      <c r="D2657" s="89" t="s">
        <v>7963</v>
      </c>
      <c r="E2657" s="89" t="s">
        <v>20099</v>
      </c>
      <c r="F2657" s="93" t="s">
        <v>369</v>
      </c>
      <c r="G2657" s="93" t="s">
        <v>369</v>
      </c>
      <c r="H2657" s="93" t="s">
        <v>369</v>
      </c>
    </row>
    <row r="2658" spans="1:8">
      <c r="A2658" s="89" t="s">
        <v>2084</v>
      </c>
      <c r="B2658" s="89">
        <v>1000</v>
      </c>
      <c r="C2658" s="89" t="s">
        <v>361</v>
      </c>
      <c r="D2658" s="89" t="s">
        <v>18232</v>
      </c>
      <c r="E2658" s="89" t="s">
        <v>20100</v>
      </c>
      <c r="F2658" s="93" t="s">
        <v>369</v>
      </c>
      <c r="G2658" s="93" t="s">
        <v>369</v>
      </c>
      <c r="H2658" s="93" t="s">
        <v>369</v>
      </c>
    </row>
    <row r="2659" spans="1:8">
      <c r="A2659" s="89" t="s">
        <v>11353</v>
      </c>
      <c r="B2659" s="89">
        <v>1000</v>
      </c>
      <c r="C2659" s="89" t="s">
        <v>361</v>
      </c>
      <c r="D2659" s="89" t="s">
        <v>7963</v>
      </c>
      <c r="E2659" s="89" t="s">
        <v>20100</v>
      </c>
      <c r="F2659" s="93" t="s">
        <v>369</v>
      </c>
      <c r="G2659" s="93" t="s">
        <v>369</v>
      </c>
      <c r="H2659" s="93" t="s">
        <v>369</v>
      </c>
    </row>
    <row r="2660" spans="1:8">
      <c r="A2660" s="89" t="s">
        <v>11354</v>
      </c>
      <c r="B2660" s="89">
        <v>1000</v>
      </c>
      <c r="C2660" s="89" t="s">
        <v>564</v>
      </c>
      <c r="D2660" s="89" t="s">
        <v>7963</v>
      </c>
      <c r="E2660" s="89" t="s">
        <v>20101</v>
      </c>
      <c r="F2660" s="93" t="s">
        <v>369</v>
      </c>
      <c r="G2660" s="93" t="s">
        <v>369</v>
      </c>
      <c r="H2660" s="93" t="s">
        <v>369</v>
      </c>
    </row>
    <row r="2661" spans="1:8">
      <c r="A2661" s="89" t="s">
        <v>2082</v>
      </c>
      <c r="B2661" s="89">
        <v>800</v>
      </c>
      <c r="C2661" s="89" t="s">
        <v>564</v>
      </c>
      <c r="D2661" s="89" t="s">
        <v>18232</v>
      </c>
      <c r="E2661" s="89" t="s">
        <v>20102</v>
      </c>
      <c r="F2661" s="89">
        <v>910292</v>
      </c>
      <c r="G2661" s="89">
        <v>1091620</v>
      </c>
      <c r="H2661" s="89">
        <v>0</v>
      </c>
    </row>
    <row r="2662" spans="1:8">
      <c r="A2662" s="89" t="s">
        <v>11357</v>
      </c>
      <c r="B2662" s="89">
        <v>500</v>
      </c>
      <c r="C2662" s="89" t="s">
        <v>564</v>
      </c>
      <c r="D2662" s="89" t="s">
        <v>7963</v>
      </c>
      <c r="E2662" s="89" t="s">
        <v>20103</v>
      </c>
      <c r="F2662" s="93" t="s">
        <v>369</v>
      </c>
      <c r="G2662" s="93" t="s">
        <v>369</v>
      </c>
      <c r="H2662" s="93" t="s">
        <v>369</v>
      </c>
    </row>
    <row r="2663" spans="1:8">
      <c r="A2663" s="89" t="s">
        <v>11359</v>
      </c>
      <c r="B2663" s="89">
        <v>700</v>
      </c>
      <c r="C2663" s="89" t="s">
        <v>564</v>
      </c>
      <c r="D2663" s="89" t="s">
        <v>7963</v>
      </c>
      <c r="E2663" s="89" t="s">
        <v>20104</v>
      </c>
      <c r="F2663" s="93" t="s">
        <v>369</v>
      </c>
      <c r="G2663" s="93" t="s">
        <v>369</v>
      </c>
      <c r="H2663" s="93" t="s">
        <v>369</v>
      </c>
    </row>
    <row r="2664" spans="1:8">
      <c r="A2664" s="99" t="s">
        <v>11361</v>
      </c>
      <c r="B2664" s="89">
        <v>100</v>
      </c>
      <c r="C2664" s="89" t="s">
        <v>361</v>
      </c>
      <c r="D2664" s="89" t="s">
        <v>7963</v>
      </c>
      <c r="E2664" s="89" t="s">
        <v>20105</v>
      </c>
      <c r="F2664" s="93" t="s">
        <v>369</v>
      </c>
      <c r="G2664" s="93" t="s">
        <v>369</v>
      </c>
      <c r="H2664" s="93" t="s">
        <v>369</v>
      </c>
    </row>
    <row r="2665" spans="1:8">
      <c r="A2665" s="89" t="s">
        <v>11362</v>
      </c>
      <c r="B2665" s="89">
        <v>100</v>
      </c>
      <c r="C2665" s="89" t="s">
        <v>361</v>
      </c>
      <c r="D2665" s="89" t="s">
        <v>7963</v>
      </c>
      <c r="E2665" s="89" t="s">
        <v>20105</v>
      </c>
      <c r="F2665" s="93" t="s">
        <v>369</v>
      </c>
      <c r="G2665" s="93" t="s">
        <v>369</v>
      </c>
      <c r="H2665" s="93" t="s">
        <v>369</v>
      </c>
    </row>
    <row r="2666" spans="1:8">
      <c r="A2666" s="89" t="s">
        <v>11363</v>
      </c>
      <c r="B2666" s="89">
        <v>3000</v>
      </c>
      <c r="C2666" s="89" t="s">
        <v>564</v>
      </c>
      <c r="D2666" s="89" t="s">
        <v>7963</v>
      </c>
      <c r="E2666" s="89" t="s">
        <v>20106</v>
      </c>
      <c r="F2666" s="93" t="s">
        <v>369</v>
      </c>
      <c r="G2666" s="93" t="s">
        <v>369</v>
      </c>
      <c r="H2666" s="93" t="s">
        <v>369</v>
      </c>
    </row>
    <row r="2667" spans="1:8">
      <c r="A2667" s="89" t="s">
        <v>11365</v>
      </c>
      <c r="B2667" s="89">
        <v>3000</v>
      </c>
      <c r="C2667" s="89" t="s">
        <v>564</v>
      </c>
      <c r="D2667" s="89" t="s">
        <v>7963</v>
      </c>
      <c r="E2667" s="89" t="s">
        <v>20106</v>
      </c>
      <c r="F2667" s="93" t="s">
        <v>369</v>
      </c>
      <c r="G2667" s="93" t="s">
        <v>369</v>
      </c>
      <c r="H2667" s="93" t="s">
        <v>369</v>
      </c>
    </row>
    <row r="2668" spans="1:8">
      <c r="A2668" s="89" t="s">
        <v>11367</v>
      </c>
      <c r="B2668" s="89">
        <v>3000</v>
      </c>
      <c r="C2668" s="89" t="s">
        <v>361</v>
      </c>
      <c r="D2668" s="89" t="s">
        <v>7963</v>
      </c>
      <c r="E2668" s="89" t="s">
        <v>20107</v>
      </c>
      <c r="F2668" s="93" t="s">
        <v>369</v>
      </c>
      <c r="G2668" s="93" t="s">
        <v>369</v>
      </c>
      <c r="H2668" s="93" t="s">
        <v>369</v>
      </c>
    </row>
    <row r="2669" spans="1:8">
      <c r="A2669" s="89" t="s">
        <v>11368</v>
      </c>
      <c r="B2669" s="89">
        <v>3000</v>
      </c>
      <c r="C2669" s="89" t="s">
        <v>564</v>
      </c>
      <c r="D2669" s="89" t="s">
        <v>7963</v>
      </c>
      <c r="E2669" s="89" t="s">
        <v>20108</v>
      </c>
      <c r="F2669" s="93" t="s">
        <v>369</v>
      </c>
      <c r="G2669" s="93" t="s">
        <v>369</v>
      </c>
      <c r="H2669" s="93" t="s">
        <v>369</v>
      </c>
    </row>
    <row r="2670" spans="1:8">
      <c r="A2670" s="89" t="s">
        <v>11370</v>
      </c>
      <c r="B2670" s="89">
        <v>3000</v>
      </c>
      <c r="C2670" s="89" t="s">
        <v>564</v>
      </c>
      <c r="D2670" s="89" t="s">
        <v>7963</v>
      </c>
      <c r="E2670" s="89" t="s">
        <v>20108</v>
      </c>
      <c r="F2670" s="93" t="s">
        <v>369</v>
      </c>
      <c r="G2670" s="93" t="s">
        <v>369</v>
      </c>
      <c r="H2670" s="93" t="s">
        <v>369</v>
      </c>
    </row>
    <row r="2671" spans="1:8">
      <c r="A2671" s="89" t="s">
        <v>11372</v>
      </c>
      <c r="B2671" s="89">
        <v>3000</v>
      </c>
      <c r="C2671" s="89" t="s">
        <v>361</v>
      </c>
      <c r="D2671" s="89" t="s">
        <v>7963</v>
      </c>
      <c r="E2671" s="89" t="s">
        <v>20109</v>
      </c>
      <c r="F2671" s="93" t="s">
        <v>369</v>
      </c>
      <c r="G2671" s="93" t="s">
        <v>369</v>
      </c>
      <c r="H2671" s="93" t="s">
        <v>369</v>
      </c>
    </row>
    <row r="2672" spans="1:8">
      <c r="A2672" s="89" t="s">
        <v>11373</v>
      </c>
      <c r="B2672" s="89">
        <v>3000</v>
      </c>
      <c r="C2672" s="89" t="s">
        <v>564</v>
      </c>
      <c r="D2672" s="89" t="s">
        <v>7963</v>
      </c>
      <c r="E2672" s="89" t="s">
        <v>20110</v>
      </c>
      <c r="F2672" s="93" t="s">
        <v>369</v>
      </c>
      <c r="G2672" s="93" t="s">
        <v>369</v>
      </c>
      <c r="H2672" s="93" t="s">
        <v>369</v>
      </c>
    </row>
    <row r="2673" spans="1:8">
      <c r="A2673" s="89" t="s">
        <v>11375</v>
      </c>
      <c r="B2673" s="89">
        <v>3000</v>
      </c>
      <c r="C2673" s="89" t="s">
        <v>564</v>
      </c>
      <c r="D2673" s="89" t="s">
        <v>7963</v>
      </c>
      <c r="E2673" s="89" t="s">
        <v>20111</v>
      </c>
      <c r="F2673" s="93" t="s">
        <v>369</v>
      </c>
      <c r="G2673" s="93" t="s">
        <v>369</v>
      </c>
      <c r="H2673" s="93" t="s">
        <v>369</v>
      </c>
    </row>
    <row r="2674" spans="1:8">
      <c r="A2674" s="89" t="s">
        <v>11377</v>
      </c>
      <c r="B2674" s="89">
        <v>3000</v>
      </c>
      <c r="C2674" s="89" t="s">
        <v>361</v>
      </c>
      <c r="D2674" s="89" t="s">
        <v>7963</v>
      </c>
      <c r="E2674" s="89" t="s">
        <v>20111</v>
      </c>
      <c r="F2674" s="93" t="s">
        <v>369</v>
      </c>
      <c r="G2674" s="93" t="s">
        <v>369</v>
      </c>
      <c r="H2674" s="93" t="s">
        <v>369</v>
      </c>
    </row>
    <row r="2675" spans="1:8">
      <c r="A2675" s="89" t="s">
        <v>11378</v>
      </c>
      <c r="B2675" s="89">
        <v>3000</v>
      </c>
      <c r="C2675" s="89" t="s">
        <v>564</v>
      </c>
      <c r="D2675" s="89" t="s">
        <v>7963</v>
      </c>
      <c r="E2675" s="89" t="s">
        <v>20111</v>
      </c>
      <c r="F2675" s="93" t="s">
        <v>369</v>
      </c>
      <c r="G2675" s="93" t="s">
        <v>369</v>
      </c>
      <c r="H2675" s="93" t="s">
        <v>369</v>
      </c>
    </row>
    <row r="2676" spans="1:8">
      <c r="A2676" s="89" t="s">
        <v>11380</v>
      </c>
      <c r="B2676" s="89">
        <v>3000</v>
      </c>
      <c r="C2676" s="89" t="s">
        <v>564</v>
      </c>
      <c r="D2676" s="89" t="s">
        <v>7963</v>
      </c>
      <c r="E2676" s="89" t="s">
        <v>20112</v>
      </c>
      <c r="F2676" s="93" t="s">
        <v>369</v>
      </c>
      <c r="G2676" s="93" t="s">
        <v>369</v>
      </c>
      <c r="H2676" s="93" t="s">
        <v>369</v>
      </c>
    </row>
    <row r="2677" spans="1:8">
      <c r="A2677" s="89" t="s">
        <v>2079</v>
      </c>
      <c r="B2677" s="89">
        <v>1000</v>
      </c>
      <c r="C2677" s="89" t="s">
        <v>564</v>
      </c>
      <c r="D2677" s="89" t="s">
        <v>18232</v>
      </c>
      <c r="E2677" s="89" t="s">
        <v>20113</v>
      </c>
      <c r="F2677" s="89">
        <v>799832</v>
      </c>
      <c r="G2677" s="89">
        <v>272900</v>
      </c>
      <c r="H2677" s="89">
        <v>0</v>
      </c>
    </row>
    <row r="2678" spans="1:8">
      <c r="A2678" s="89" t="s">
        <v>11383</v>
      </c>
      <c r="B2678" s="89">
        <v>1000</v>
      </c>
      <c r="C2678" s="89" t="s">
        <v>564</v>
      </c>
      <c r="D2678" s="89" t="s">
        <v>7963</v>
      </c>
      <c r="E2678" s="89" t="s">
        <v>20113</v>
      </c>
      <c r="F2678" s="93" t="s">
        <v>369</v>
      </c>
      <c r="G2678" s="93" t="s">
        <v>369</v>
      </c>
      <c r="H2678" s="93" t="s">
        <v>369</v>
      </c>
    </row>
    <row r="2679" spans="1:8">
      <c r="A2679" s="99" t="s">
        <v>11385</v>
      </c>
      <c r="B2679" s="89">
        <v>1000</v>
      </c>
      <c r="C2679" s="89" t="s">
        <v>564</v>
      </c>
      <c r="D2679" s="89" t="s">
        <v>7963</v>
      </c>
      <c r="E2679" s="89" t="s">
        <v>20114</v>
      </c>
      <c r="F2679" s="93" t="s">
        <v>369</v>
      </c>
      <c r="G2679" s="93" t="s">
        <v>369</v>
      </c>
      <c r="H2679" s="93" t="s">
        <v>369</v>
      </c>
    </row>
    <row r="2680" spans="1:8">
      <c r="A2680" s="89" t="s">
        <v>11387</v>
      </c>
      <c r="B2680" s="89">
        <v>1000</v>
      </c>
      <c r="C2680" s="89" t="s">
        <v>564</v>
      </c>
      <c r="D2680" s="89" t="s">
        <v>7963</v>
      </c>
      <c r="E2680" s="89" t="s">
        <v>20114</v>
      </c>
      <c r="F2680" s="93" t="s">
        <v>369</v>
      </c>
      <c r="G2680" s="93" t="s">
        <v>369</v>
      </c>
      <c r="H2680" s="93" t="s">
        <v>369</v>
      </c>
    </row>
    <row r="2681" spans="1:8">
      <c r="A2681" s="89" t="s">
        <v>11389</v>
      </c>
      <c r="B2681" s="89">
        <v>1000</v>
      </c>
      <c r="C2681" s="89" t="s">
        <v>361</v>
      </c>
      <c r="D2681" s="89" t="s">
        <v>7963</v>
      </c>
      <c r="E2681" s="89" t="s">
        <v>20114</v>
      </c>
      <c r="F2681" s="93" t="s">
        <v>369</v>
      </c>
      <c r="G2681" s="93" t="s">
        <v>369</v>
      </c>
      <c r="H2681" s="93" t="s">
        <v>369</v>
      </c>
    </row>
    <row r="2682" spans="1:8">
      <c r="A2682" s="89" t="s">
        <v>11390</v>
      </c>
      <c r="B2682" s="89">
        <v>1000</v>
      </c>
      <c r="C2682" s="89" t="s">
        <v>361</v>
      </c>
      <c r="D2682" s="89" t="s">
        <v>7963</v>
      </c>
      <c r="E2682" s="89" t="s">
        <v>20114</v>
      </c>
      <c r="F2682" s="93" t="s">
        <v>369</v>
      </c>
      <c r="G2682" s="93" t="s">
        <v>369</v>
      </c>
      <c r="H2682" s="93" t="s">
        <v>369</v>
      </c>
    </row>
    <row r="2683" spans="1:8">
      <c r="A2683" s="89" t="s">
        <v>11391</v>
      </c>
      <c r="B2683" s="89">
        <v>1000</v>
      </c>
      <c r="C2683" s="89" t="s">
        <v>564</v>
      </c>
      <c r="D2683" s="89" t="s">
        <v>7963</v>
      </c>
      <c r="E2683" s="89" t="s">
        <v>20115</v>
      </c>
      <c r="F2683" s="93" t="s">
        <v>369</v>
      </c>
      <c r="G2683" s="93" t="s">
        <v>369</v>
      </c>
      <c r="H2683" s="93" t="s">
        <v>369</v>
      </c>
    </row>
    <row r="2684" spans="1:8">
      <c r="A2684" s="89" t="s">
        <v>2077</v>
      </c>
      <c r="B2684" s="89">
        <v>100</v>
      </c>
      <c r="C2684" s="89" t="s">
        <v>564</v>
      </c>
      <c r="D2684" s="89" t="s">
        <v>18232</v>
      </c>
      <c r="E2684" s="89" t="s">
        <v>20116</v>
      </c>
      <c r="F2684" s="89">
        <v>825186</v>
      </c>
      <c r="G2684" s="89">
        <v>248736</v>
      </c>
      <c r="H2684" s="89">
        <v>0</v>
      </c>
    </row>
    <row r="2685" spans="1:8">
      <c r="A2685" s="89" t="s">
        <v>2074</v>
      </c>
      <c r="B2685" s="89">
        <v>50</v>
      </c>
      <c r="C2685" s="89" t="s">
        <v>564</v>
      </c>
      <c r="D2685" s="89" t="s">
        <v>18232</v>
      </c>
      <c r="E2685" s="89" t="s">
        <v>20117</v>
      </c>
      <c r="F2685" s="89">
        <v>825186</v>
      </c>
      <c r="G2685" s="89">
        <v>248736</v>
      </c>
      <c r="H2685" s="89">
        <v>0</v>
      </c>
    </row>
    <row r="2686" spans="1:8">
      <c r="A2686" s="89" t="s">
        <v>11395</v>
      </c>
      <c r="B2686" s="89">
        <v>500</v>
      </c>
      <c r="C2686" s="89" t="s">
        <v>361</v>
      </c>
      <c r="D2686" s="89" t="s">
        <v>7963</v>
      </c>
      <c r="E2686" s="89" t="s">
        <v>20118</v>
      </c>
      <c r="F2686" s="93" t="s">
        <v>369</v>
      </c>
      <c r="G2686" s="93" t="s">
        <v>369</v>
      </c>
      <c r="H2686" s="93" t="s">
        <v>369</v>
      </c>
    </row>
    <row r="2687" spans="1:8">
      <c r="A2687" s="89" t="s">
        <v>4323</v>
      </c>
      <c r="B2687" s="89">
        <v>100</v>
      </c>
      <c r="C2687" s="89" t="s">
        <v>564</v>
      </c>
      <c r="D2687" s="89" t="s">
        <v>18232</v>
      </c>
      <c r="E2687" s="89" t="s">
        <v>20119</v>
      </c>
      <c r="F2687" s="89">
        <v>825186</v>
      </c>
      <c r="G2687" s="89">
        <v>825186</v>
      </c>
      <c r="H2687" s="89">
        <v>0</v>
      </c>
    </row>
    <row r="2688" spans="1:8">
      <c r="A2688" s="89" t="s">
        <v>11397</v>
      </c>
      <c r="B2688" s="89">
        <v>500</v>
      </c>
      <c r="C2688" s="89" t="s">
        <v>564</v>
      </c>
      <c r="D2688" s="89" t="s">
        <v>7963</v>
      </c>
      <c r="E2688" s="89" t="s">
        <v>20120</v>
      </c>
      <c r="F2688" s="93" t="s">
        <v>369</v>
      </c>
      <c r="G2688" s="93" t="s">
        <v>369</v>
      </c>
      <c r="H2688" s="93" t="s">
        <v>369</v>
      </c>
    </row>
    <row r="2689" spans="1:8">
      <c r="A2689" s="89" t="s">
        <v>2068</v>
      </c>
      <c r="B2689" s="89">
        <v>500</v>
      </c>
      <c r="C2689" s="89" t="s">
        <v>361</v>
      </c>
      <c r="D2689" s="89" t="s">
        <v>18232</v>
      </c>
      <c r="E2689" s="89" t="s">
        <v>17773</v>
      </c>
      <c r="F2689" s="93" t="s">
        <v>369</v>
      </c>
      <c r="G2689" s="93" t="s">
        <v>369</v>
      </c>
      <c r="H2689" s="93" t="s">
        <v>369</v>
      </c>
    </row>
    <row r="2690" spans="1:8">
      <c r="A2690" s="89" t="s">
        <v>4321</v>
      </c>
      <c r="B2690" s="89">
        <v>500</v>
      </c>
      <c r="C2690" s="89" t="s">
        <v>564</v>
      </c>
      <c r="D2690" s="89" t="s">
        <v>18232</v>
      </c>
      <c r="E2690" s="89" t="s">
        <v>20121</v>
      </c>
      <c r="F2690" s="89">
        <v>798</v>
      </c>
      <c r="G2690" s="89">
        <v>248736</v>
      </c>
      <c r="H2690" s="89">
        <v>0</v>
      </c>
    </row>
    <row r="2691" spans="1:8">
      <c r="A2691" s="89" t="s">
        <v>11400</v>
      </c>
      <c r="B2691" s="89">
        <v>1000</v>
      </c>
      <c r="C2691" s="89" t="s">
        <v>361</v>
      </c>
      <c r="D2691" s="89" t="s">
        <v>7963</v>
      </c>
      <c r="E2691" s="89" t="s">
        <v>20122</v>
      </c>
      <c r="F2691" s="93" t="s">
        <v>369</v>
      </c>
      <c r="G2691" s="93" t="s">
        <v>369</v>
      </c>
      <c r="H2691" s="93" t="s">
        <v>369</v>
      </c>
    </row>
    <row r="2692" spans="1:8">
      <c r="A2692" s="89" t="s">
        <v>2061</v>
      </c>
      <c r="B2692" s="89">
        <v>50</v>
      </c>
      <c r="C2692" s="89" t="s">
        <v>564</v>
      </c>
      <c r="D2692" s="89" t="s">
        <v>18232</v>
      </c>
      <c r="E2692" s="89" t="s">
        <v>20123</v>
      </c>
      <c r="F2692" s="89">
        <v>825186</v>
      </c>
      <c r="G2692" s="89">
        <v>1091079</v>
      </c>
      <c r="H2692" s="89">
        <v>0</v>
      </c>
    </row>
    <row r="2693" spans="1:8">
      <c r="A2693" s="89" t="s">
        <v>2059</v>
      </c>
      <c r="B2693" s="89">
        <v>300</v>
      </c>
      <c r="C2693" s="89" t="s">
        <v>564</v>
      </c>
      <c r="D2693" s="89" t="s">
        <v>18232</v>
      </c>
      <c r="E2693" s="89" t="s">
        <v>20124</v>
      </c>
      <c r="F2693" s="89">
        <v>17617</v>
      </c>
      <c r="G2693" s="89">
        <v>17617</v>
      </c>
      <c r="H2693" s="89">
        <v>0</v>
      </c>
    </row>
    <row r="2694" spans="1:8">
      <c r="A2694" s="89" t="s">
        <v>2057</v>
      </c>
      <c r="B2694" s="89">
        <v>100</v>
      </c>
      <c r="C2694" s="89" t="s">
        <v>564</v>
      </c>
      <c r="D2694" s="89" t="s">
        <v>18232</v>
      </c>
      <c r="E2694" s="89" t="s">
        <v>20125</v>
      </c>
      <c r="F2694" s="89">
        <v>821204</v>
      </c>
      <c r="G2694" s="89">
        <v>825186</v>
      </c>
      <c r="H2694" s="89">
        <v>0</v>
      </c>
    </row>
    <row r="2695" spans="1:8">
      <c r="A2695" s="89" t="s">
        <v>2055</v>
      </c>
      <c r="B2695" s="89">
        <v>500</v>
      </c>
      <c r="C2695" s="89" t="s">
        <v>564</v>
      </c>
      <c r="D2695" s="89" t="s">
        <v>18232</v>
      </c>
      <c r="E2695" s="89" t="s">
        <v>20126</v>
      </c>
      <c r="F2695" s="89">
        <v>839</v>
      </c>
      <c r="G2695" s="89">
        <v>839</v>
      </c>
      <c r="H2695" s="89">
        <v>0</v>
      </c>
    </row>
    <row r="2696" spans="1:8">
      <c r="A2696" s="89" t="s">
        <v>4270</v>
      </c>
      <c r="B2696" s="89">
        <v>1000</v>
      </c>
      <c r="C2696" s="89" t="s">
        <v>564</v>
      </c>
      <c r="D2696" s="89" t="s">
        <v>18232</v>
      </c>
      <c r="E2696" s="89" t="s">
        <v>20127</v>
      </c>
      <c r="F2696" s="89">
        <v>37586</v>
      </c>
      <c r="G2696" s="89">
        <v>1091352</v>
      </c>
      <c r="H2696" s="89">
        <v>0</v>
      </c>
    </row>
    <row r="2697" spans="1:8">
      <c r="A2697" s="89" t="s">
        <v>11406</v>
      </c>
      <c r="B2697" s="89">
        <v>1000</v>
      </c>
      <c r="C2697" s="89" t="s">
        <v>564</v>
      </c>
      <c r="D2697" s="89" t="s">
        <v>7963</v>
      </c>
      <c r="E2697" s="89" t="s">
        <v>20128</v>
      </c>
      <c r="F2697" s="93" t="s">
        <v>369</v>
      </c>
      <c r="G2697" s="93" t="s">
        <v>369</v>
      </c>
      <c r="H2697" s="93" t="s">
        <v>369</v>
      </c>
    </row>
    <row r="2698" spans="1:8">
      <c r="A2698" s="99" t="s">
        <v>11408</v>
      </c>
      <c r="B2698" s="89">
        <v>1000</v>
      </c>
      <c r="C2698" s="89" t="s">
        <v>361</v>
      </c>
      <c r="D2698" s="89" t="s">
        <v>7963</v>
      </c>
      <c r="E2698" s="89" t="s">
        <v>20128</v>
      </c>
      <c r="F2698" s="93" t="s">
        <v>369</v>
      </c>
      <c r="G2698" s="93" t="s">
        <v>369</v>
      </c>
      <c r="H2698" s="93" t="s">
        <v>369</v>
      </c>
    </row>
    <row r="2699" spans="1:8">
      <c r="A2699" s="89" t="s">
        <v>11409</v>
      </c>
      <c r="B2699" s="89">
        <v>1000</v>
      </c>
      <c r="C2699" s="89" t="s">
        <v>564</v>
      </c>
      <c r="D2699" s="89" t="s">
        <v>7963</v>
      </c>
      <c r="E2699" s="89" t="s">
        <v>20129</v>
      </c>
      <c r="F2699" s="93" t="s">
        <v>369</v>
      </c>
      <c r="G2699" s="93" t="s">
        <v>369</v>
      </c>
      <c r="H2699" s="93" t="s">
        <v>369</v>
      </c>
    </row>
    <row r="2700" spans="1:8">
      <c r="A2700" s="89" t="s">
        <v>11411</v>
      </c>
      <c r="B2700" s="89">
        <v>100</v>
      </c>
      <c r="C2700" s="89" t="s">
        <v>564</v>
      </c>
      <c r="D2700" s="89" t="s">
        <v>7963</v>
      </c>
      <c r="E2700" s="89" t="s">
        <v>20130</v>
      </c>
      <c r="F2700" s="93" t="s">
        <v>369</v>
      </c>
      <c r="G2700" s="93" t="s">
        <v>369</v>
      </c>
      <c r="H2700" s="93" t="s">
        <v>369</v>
      </c>
    </row>
    <row r="2701" spans="1:8">
      <c r="A2701" s="89" t="s">
        <v>2051</v>
      </c>
      <c r="B2701" s="89">
        <v>50</v>
      </c>
      <c r="C2701" s="89" t="s">
        <v>564</v>
      </c>
      <c r="D2701" s="89" t="s">
        <v>18232</v>
      </c>
      <c r="E2701" s="89" t="s">
        <v>20131</v>
      </c>
      <c r="F2701" s="89">
        <v>825186</v>
      </c>
      <c r="G2701" s="89">
        <v>825186</v>
      </c>
      <c r="H2701" s="89">
        <v>0</v>
      </c>
    </row>
    <row r="2702" spans="1:8">
      <c r="A2702" s="89" t="s">
        <v>2047</v>
      </c>
      <c r="B2702" s="89">
        <v>1000</v>
      </c>
      <c r="C2702" s="89" t="s">
        <v>564</v>
      </c>
      <c r="D2702" s="89" t="s">
        <v>18232</v>
      </c>
      <c r="E2702" s="89" t="s">
        <v>20132</v>
      </c>
      <c r="F2702" s="89">
        <v>91561</v>
      </c>
      <c r="G2702" s="89">
        <v>105886</v>
      </c>
      <c r="H2702" s="89">
        <v>0</v>
      </c>
    </row>
    <row r="2703" spans="1:8">
      <c r="A2703" s="89" t="s">
        <v>4240</v>
      </c>
      <c r="B2703" s="89">
        <v>1000</v>
      </c>
      <c r="C2703" s="89" t="s">
        <v>361</v>
      </c>
      <c r="D2703" s="89" t="s">
        <v>18232</v>
      </c>
      <c r="E2703" s="89" t="s">
        <v>20133</v>
      </c>
      <c r="F2703" s="93" t="s">
        <v>369</v>
      </c>
      <c r="G2703" s="93" t="s">
        <v>369</v>
      </c>
      <c r="H2703" s="93" t="s">
        <v>369</v>
      </c>
    </row>
    <row r="2704" spans="1:8">
      <c r="A2704" s="89" t="s">
        <v>11415</v>
      </c>
      <c r="B2704" s="89">
        <v>300</v>
      </c>
      <c r="C2704" s="89" t="s">
        <v>361</v>
      </c>
      <c r="D2704" s="89" t="s">
        <v>7963</v>
      </c>
      <c r="E2704" s="89" t="s">
        <v>20134</v>
      </c>
      <c r="F2704" s="93" t="s">
        <v>369</v>
      </c>
      <c r="G2704" s="93" t="s">
        <v>369</v>
      </c>
      <c r="H2704" s="93" t="s">
        <v>369</v>
      </c>
    </row>
    <row r="2705" spans="1:8">
      <c r="A2705" s="89" t="s">
        <v>11416</v>
      </c>
      <c r="B2705" s="89">
        <v>300</v>
      </c>
      <c r="C2705" s="89" t="s">
        <v>361</v>
      </c>
      <c r="D2705" s="89" t="s">
        <v>7963</v>
      </c>
      <c r="E2705" s="89" t="s">
        <v>20134</v>
      </c>
      <c r="F2705" s="93" t="s">
        <v>369</v>
      </c>
      <c r="G2705" s="93" t="s">
        <v>369</v>
      </c>
      <c r="H2705" s="93" t="s">
        <v>369</v>
      </c>
    </row>
    <row r="2706" spans="1:8">
      <c r="A2706" s="89" t="s">
        <v>2045</v>
      </c>
      <c r="B2706" s="89">
        <v>500</v>
      </c>
      <c r="C2706" s="89" t="s">
        <v>564</v>
      </c>
      <c r="D2706" s="89" t="s">
        <v>18232</v>
      </c>
      <c r="E2706" s="89" t="s">
        <v>20135</v>
      </c>
      <c r="F2706" s="89">
        <v>839</v>
      </c>
      <c r="G2706" s="89">
        <v>839</v>
      </c>
      <c r="H2706" s="89">
        <v>0</v>
      </c>
    </row>
    <row r="2707" spans="1:8">
      <c r="A2707" s="89" t="s">
        <v>11418</v>
      </c>
      <c r="B2707" s="89">
        <v>2000</v>
      </c>
      <c r="C2707" s="89" t="s">
        <v>564</v>
      </c>
      <c r="D2707" s="89" t="s">
        <v>7963</v>
      </c>
      <c r="E2707" s="89" t="s">
        <v>20136</v>
      </c>
      <c r="F2707" s="93" t="s">
        <v>369</v>
      </c>
      <c r="G2707" s="93" t="s">
        <v>369</v>
      </c>
      <c r="H2707" s="93" t="s">
        <v>369</v>
      </c>
    </row>
    <row r="2708" spans="1:8">
      <c r="A2708" s="89" t="s">
        <v>2043</v>
      </c>
      <c r="B2708" s="89">
        <v>300</v>
      </c>
      <c r="C2708" s="89" t="s">
        <v>564</v>
      </c>
      <c r="D2708" s="89" t="s">
        <v>18232</v>
      </c>
      <c r="E2708" s="89" t="s">
        <v>20137</v>
      </c>
      <c r="F2708" s="89">
        <v>17617</v>
      </c>
      <c r="G2708" s="89">
        <v>17617</v>
      </c>
      <c r="H2708" s="89">
        <v>0</v>
      </c>
    </row>
    <row r="2709" spans="1:8">
      <c r="A2709" s="89" t="s">
        <v>2041</v>
      </c>
      <c r="B2709" s="89">
        <v>500</v>
      </c>
      <c r="C2709" s="89" t="s">
        <v>564</v>
      </c>
      <c r="D2709" s="89" t="s">
        <v>18232</v>
      </c>
      <c r="E2709" s="89" t="s">
        <v>20138</v>
      </c>
      <c r="F2709" s="89">
        <v>231060</v>
      </c>
      <c r="G2709" s="89">
        <v>1091079</v>
      </c>
      <c r="H2709" s="89">
        <v>0</v>
      </c>
    </row>
    <row r="2710" spans="1:8">
      <c r="A2710" s="89" t="s">
        <v>11422</v>
      </c>
      <c r="B2710" s="89">
        <v>500</v>
      </c>
      <c r="C2710" s="89" t="s">
        <v>564</v>
      </c>
      <c r="D2710" s="89" t="s">
        <v>7963</v>
      </c>
      <c r="E2710" s="89" t="s">
        <v>20139</v>
      </c>
      <c r="F2710" s="93" t="s">
        <v>369</v>
      </c>
      <c r="G2710" s="93" t="s">
        <v>369</v>
      </c>
      <c r="H2710" s="93" t="s">
        <v>369</v>
      </c>
    </row>
    <row r="2711" spans="1:8">
      <c r="A2711" s="89" t="s">
        <v>2038</v>
      </c>
      <c r="B2711" s="89">
        <v>500</v>
      </c>
      <c r="C2711" s="89" t="s">
        <v>564</v>
      </c>
      <c r="D2711" s="89" t="s">
        <v>18232</v>
      </c>
      <c r="E2711" s="89" t="s">
        <v>20140</v>
      </c>
      <c r="F2711" s="89">
        <v>231060</v>
      </c>
      <c r="G2711" s="89">
        <v>1109984</v>
      </c>
      <c r="H2711" s="89">
        <v>0</v>
      </c>
    </row>
    <row r="2712" spans="1:8">
      <c r="A2712" s="89" t="s">
        <v>2036</v>
      </c>
      <c r="B2712" s="89">
        <v>800</v>
      </c>
      <c r="C2712" s="89" t="s">
        <v>564</v>
      </c>
      <c r="D2712" s="89" t="s">
        <v>18232</v>
      </c>
      <c r="E2712" s="89" t="s">
        <v>20141</v>
      </c>
      <c r="F2712" s="89">
        <v>911725</v>
      </c>
      <c r="G2712" s="89">
        <v>918733</v>
      </c>
      <c r="H2712" s="89">
        <v>0</v>
      </c>
    </row>
    <row r="2713" spans="1:8">
      <c r="A2713" s="89" t="s">
        <v>11425</v>
      </c>
      <c r="B2713" s="89">
        <v>1000</v>
      </c>
      <c r="C2713" s="89" t="s">
        <v>361</v>
      </c>
      <c r="D2713" s="89" t="s">
        <v>7963</v>
      </c>
      <c r="E2713" s="89" t="s">
        <v>20133</v>
      </c>
      <c r="F2713" s="93" t="s">
        <v>369</v>
      </c>
      <c r="G2713" s="93" t="s">
        <v>369</v>
      </c>
      <c r="H2713" s="93" t="s">
        <v>369</v>
      </c>
    </row>
    <row r="2714" spans="1:8">
      <c r="A2714" s="89" t="s">
        <v>11426</v>
      </c>
      <c r="B2714" s="89">
        <v>100</v>
      </c>
      <c r="C2714" s="89" t="s">
        <v>564</v>
      </c>
      <c r="D2714" s="89" t="s">
        <v>7963</v>
      </c>
      <c r="E2714" s="89" t="s">
        <v>20142</v>
      </c>
      <c r="F2714" s="93" t="s">
        <v>369</v>
      </c>
      <c r="G2714" s="93" t="s">
        <v>369</v>
      </c>
      <c r="H2714" s="93" t="s">
        <v>369</v>
      </c>
    </row>
    <row r="2715" spans="1:8">
      <c r="A2715" s="89" t="s">
        <v>11428</v>
      </c>
      <c r="B2715" s="89">
        <v>500</v>
      </c>
      <c r="C2715" s="89" t="s">
        <v>361</v>
      </c>
      <c r="D2715" s="89" t="s">
        <v>7963</v>
      </c>
      <c r="E2715" s="89" t="s">
        <v>20143</v>
      </c>
      <c r="F2715" s="93" t="s">
        <v>369</v>
      </c>
      <c r="G2715" s="93" t="s">
        <v>369</v>
      </c>
      <c r="H2715" s="93" t="s">
        <v>369</v>
      </c>
    </row>
    <row r="2716" spans="1:8">
      <c r="A2716" s="89" t="s">
        <v>11429</v>
      </c>
      <c r="B2716" s="89">
        <v>300</v>
      </c>
      <c r="C2716" s="89" t="s">
        <v>564</v>
      </c>
      <c r="D2716" s="89" t="s">
        <v>7963</v>
      </c>
      <c r="E2716" s="89" t="s">
        <v>20144</v>
      </c>
      <c r="F2716" s="93" t="s">
        <v>369</v>
      </c>
      <c r="G2716" s="93" t="s">
        <v>369</v>
      </c>
      <c r="H2716" s="93" t="s">
        <v>369</v>
      </c>
    </row>
    <row r="2717" spans="1:8">
      <c r="A2717" s="89" t="s">
        <v>11431</v>
      </c>
      <c r="B2717" s="89">
        <v>300</v>
      </c>
      <c r="C2717" s="89" t="s">
        <v>564</v>
      </c>
      <c r="D2717" s="89" t="s">
        <v>7963</v>
      </c>
      <c r="E2717" s="89" t="s">
        <v>20144</v>
      </c>
      <c r="F2717" s="93" t="s">
        <v>369</v>
      </c>
      <c r="G2717" s="93" t="s">
        <v>369</v>
      </c>
      <c r="H2717" s="93" t="s">
        <v>369</v>
      </c>
    </row>
    <row r="2718" spans="1:8">
      <c r="A2718" s="89" t="s">
        <v>11433</v>
      </c>
      <c r="B2718" s="89">
        <v>300</v>
      </c>
      <c r="C2718" s="89" t="s">
        <v>564</v>
      </c>
      <c r="D2718" s="89" t="s">
        <v>7963</v>
      </c>
      <c r="E2718" s="89" t="s">
        <v>20145</v>
      </c>
      <c r="F2718" s="93" t="s">
        <v>369</v>
      </c>
      <c r="G2718" s="93" t="s">
        <v>369</v>
      </c>
      <c r="H2718" s="93" t="s">
        <v>369</v>
      </c>
    </row>
    <row r="2719" spans="1:8">
      <c r="A2719" s="89" t="s">
        <v>11435</v>
      </c>
      <c r="B2719" s="89">
        <v>100</v>
      </c>
      <c r="C2719" s="89" t="s">
        <v>361</v>
      </c>
      <c r="D2719" s="89" t="s">
        <v>7963</v>
      </c>
      <c r="E2719" s="89" t="s">
        <v>20146</v>
      </c>
      <c r="F2719" s="93" t="s">
        <v>369</v>
      </c>
      <c r="G2719" s="93" t="s">
        <v>369</v>
      </c>
      <c r="H2719" s="93" t="s">
        <v>369</v>
      </c>
    </row>
    <row r="2720" spans="1:8">
      <c r="A2720" s="89" t="s">
        <v>11436</v>
      </c>
      <c r="B2720" s="89">
        <v>100</v>
      </c>
      <c r="C2720" s="89" t="s">
        <v>361</v>
      </c>
      <c r="D2720" s="89" t="s">
        <v>7963</v>
      </c>
      <c r="E2720" s="89" t="s">
        <v>20146</v>
      </c>
      <c r="F2720" s="93" t="s">
        <v>369</v>
      </c>
      <c r="G2720" s="93" t="s">
        <v>369</v>
      </c>
      <c r="H2720" s="93" t="s">
        <v>369</v>
      </c>
    </row>
    <row r="2721" spans="1:8">
      <c r="A2721" s="89" t="s">
        <v>11437</v>
      </c>
      <c r="B2721" s="89">
        <v>300</v>
      </c>
      <c r="C2721" s="89" t="s">
        <v>564</v>
      </c>
      <c r="D2721" s="89" t="s">
        <v>7963</v>
      </c>
      <c r="E2721" s="89" t="s">
        <v>20147</v>
      </c>
      <c r="F2721" s="93" t="s">
        <v>369</v>
      </c>
      <c r="G2721" s="93" t="s">
        <v>369</v>
      </c>
      <c r="H2721" s="93" t="s">
        <v>369</v>
      </c>
    </row>
    <row r="2722" spans="1:8">
      <c r="A2722" s="89" t="s">
        <v>11439</v>
      </c>
      <c r="B2722" s="89">
        <v>300</v>
      </c>
      <c r="C2722" s="89" t="s">
        <v>361</v>
      </c>
      <c r="D2722" s="89" t="s">
        <v>7963</v>
      </c>
      <c r="E2722" s="89" t="s">
        <v>20147</v>
      </c>
      <c r="F2722" s="93" t="s">
        <v>369</v>
      </c>
      <c r="G2722" s="93" t="s">
        <v>369</v>
      </c>
      <c r="H2722" s="93" t="s">
        <v>369</v>
      </c>
    </row>
    <row r="2723" spans="1:8">
      <c r="A2723" s="89" t="s">
        <v>11440</v>
      </c>
      <c r="B2723" s="89">
        <v>300</v>
      </c>
      <c r="C2723" s="89" t="s">
        <v>564</v>
      </c>
      <c r="D2723" s="89" t="s">
        <v>7963</v>
      </c>
      <c r="E2723" s="89" t="s">
        <v>20148</v>
      </c>
      <c r="F2723" s="93" t="s">
        <v>369</v>
      </c>
      <c r="G2723" s="93" t="s">
        <v>369</v>
      </c>
      <c r="H2723" s="93" t="s">
        <v>369</v>
      </c>
    </row>
    <row r="2724" spans="1:8">
      <c r="A2724" s="89" t="s">
        <v>2032</v>
      </c>
      <c r="B2724" s="89">
        <v>100</v>
      </c>
      <c r="C2724" s="89" t="s">
        <v>361</v>
      </c>
      <c r="D2724" s="89" t="s">
        <v>18232</v>
      </c>
      <c r="E2724" s="89" t="s">
        <v>20149</v>
      </c>
      <c r="F2724" s="93" t="s">
        <v>369</v>
      </c>
      <c r="G2724" s="93" t="s">
        <v>369</v>
      </c>
      <c r="H2724" s="93" t="s">
        <v>369</v>
      </c>
    </row>
    <row r="2725" spans="1:8">
      <c r="A2725" s="89" t="s">
        <v>11442</v>
      </c>
      <c r="B2725" s="89">
        <v>300</v>
      </c>
      <c r="C2725" s="89" t="s">
        <v>564</v>
      </c>
      <c r="D2725" s="89" t="s">
        <v>7963</v>
      </c>
      <c r="E2725" s="89" t="s">
        <v>20150</v>
      </c>
      <c r="F2725" s="93" t="s">
        <v>369</v>
      </c>
      <c r="G2725" s="93" t="s">
        <v>369</v>
      </c>
      <c r="H2725" s="93" t="s">
        <v>369</v>
      </c>
    </row>
    <row r="2726" spans="1:8">
      <c r="A2726" s="89" t="s">
        <v>11444</v>
      </c>
      <c r="B2726" s="89">
        <v>300</v>
      </c>
      <c r="C2726" s="89" t="s">
        <v>564</v>
      </c>
      <c r="D2726" s="89" t="s">
        <v>7963</v>
      </c>
      <c r="E2726" s="89" t="s">
        <v>20151</v>
      </c>
      <c r="F2726" s="93" t="s">
        <v>369</v>
      </c>
      <c r="G2726" s="93" t="s">
        <v>369</v>
      </c>
      <c r="H2726" s="93" t="s">
        <v>369</v>
      </c>
    </row>
    <row r="2727" spans="1:8">
      <c r="A2727" s="89" t="s">
        <v>2030</v>
      </c>
      <c r="B2727" s="89">
        <v>300</v>
      </c>
      <c r="C2727" s="89" t="s">
        <v>564</v>
      </c>
      <c r="D2727" s="89" t="s">
        <v>18232</v>
      </c>
      <c r="E2727" s="89" t="s">
        <v>20152</v>
      </c>
      <c r="F2727" s="89">
        <v>1112338</v>
      </c>
      <c r="G2727" s="89">
        <v>1091065</v>
      </c>
      <c r="H2727" s="89">
        <v>0</v>
      </c>
    </row>
    <row r="2728" spans="1:8">
      <c r="A2728" s="89" t="s">
        <v>11447</v>
      </c>
      <c r="B2728" s="89">
        <v>500</v>
      </c>
      <c r="C2728" s="89" t="s">
        <v>361</v>
      </c>
      <c r="D2728" s="89" t="s">
        <v>7963</v>
      </c>
      <c r="E2728" s="89" t="s">
        <v>20153</v>
      </c>
      <c r="F2728" s="93" t="s">
        <v>369</v>
      </c>
      <c r="G2728" s="93" t="s">
        <v>369</v>
      </c>
      <c r="H2728" s="93" t="s">
        <v>369</v>
      </c>
    </row>
    <row r="2729" spans="1:8">
      <c r="A2729" s="89" t="s">
        <v>11448</v>
      </c>
      <c r="B2729" s="89">
        <v>500</v>
      </c>
      <c r="C2729" s="89" t="s">
        <v>361</v>
      </c>
      <c r="D2729" s="89" t="s">
        <v>7963</v>
      </c>
      <c r="E2729" s="89" t="s">
        <v>20153</v>
      </c>
      <c r="F2729" s="93" t="s">
        <v>369</v>
      </c>
      <c r="G2729" s="93" t="s">
        <v>369</v>
      </c>
      <c r="H2729" s="93" t="s">
        <v>369</v>
      </c>
    </row>
    <row r="2730" spans="1:8">
      <c r="A2730" s="89" t="s">
        <v>2028</v>
      </c>
      <c r="B2730" s="89">
        <v>500</v>
      </c>
      <c r="C2730" s="89" t="s">
        <v>564</v>
      </c>
      <c r="D2730" s="89" t="s">
        <v>18232</v>
      </c>
      <c r="E2730" s="89" t="s">
        <v>20154</v>
      </c>
      <c r="F2730" s="89">
        <v>682217</v>
      </c>
      <c r="G2730" s="89">
        <v>757086</v>
      </c>
      <c r="H2730" s="89">
        <v>0</v>
      </c>
    </row>
    <row r="2731" spans="1:8">
      <c r="A2731" s="89" t="s">
        <v>2026</v>
      </c>
      <c r="B2731" s="89">
        <v>1000</v>
      </c>
      <c r="C2731" s="89" t="s">
        <v>564</v>
      </c>
      <c r="D2731" s="89" t="s">
        <v>18232</v>
      </c>
      <c r="E2731" s="89" t="s">
        <v>20155</v>
      </c>
      <c r="F2731" s="89">
        <v>798</v>
      </c>
      <c r="G2731" s="89">
        <v>30072</v>
      </c>
      <c r="H2731" s="89">
        <v>0</v>
      </c>
    </row>
    <row r="2732" spans="1:8">
      <c r="A2732" s="89" t="s">
        <v>11451</v>
      </c>
      <c r="B2732" s="89">
        <v>2000</v>
      </c>
      <c r="C2732" s="89" t="s">
        <v>564</v>
      </c>
      <c r="D2732" s="89" t="s">
        <v>7963</v>
      </c>
      <c r="E2732" s="89" t="s">
        <v>20156</v>
      </c>
      <c r="F2732" s="93" t="s">
        <v>369</v>
      </c>
      <c r="G2732" s="93" t="s">
        <v>369</v>
      </c>
      <c r="H2732" s="93" t="s">
        <v>369</v>
      </c>
    </row>
    <row r="2733" spans="1:8">
      <c r="A2733" s="89" t="s">
        <v>2024</v>
      </c>
      <c r="B2733" s="89">
        <v>1000</v>
      </c>
      <c r="C2733" s="89" t="s">
        <v>361</v>
      </c>
      <c r="D2733" s="89" t="s">
        <v>18232</v>
      </c>
      <c r="E2733" s="89" t="s">
        <v>20157</v>
      </c>
      <c r="F2733" s="93" t="s">
        <v>369</v>
      </c>
      <c r="G2733" s="93" t="s">
        <v>369</v>
      </c>
      <c r="H2733" s="93" t="s">
        <v>369</v>
      </c>
    </row>
    <row r="2734" spans="1:8">
      <c r="A2734" s="89" t="s">
        <v>11453</v>
      </c>
      <c r="B2734" s="89">
        <v>1000</v>
      </c>
      <c r="C2734" s="89" t="s">
        <v>361</v>
      </c>
      <c r="D2734" s="89" t="s">
        <v>7963</v>
      </c>
      <c r="E2734" s="89" t="s">
        <v>20157</v>
      </c>
      <c r="F2734" s="93" t="s">
        <v>369</v>
      </c>
      <c r="G2734" s="93" t="s">
        <v>369</v>
      </c>
      <c r="H2734" s="93" t="s">
        <v>369</v>
      </c>
    </row>
    <row r="2735" spans="1:8">
      <c r="A2735" s="89" t="s">
        <v>11454</v>
      </c>
      <c r="B2735" s="89">
        <v>1000</v>
      </c>
      <c r="C2735" s="89" t="s">
        <v>564</v>
      </c>
      <c r="D2735" s="89" t="s">
        <v>7963</v>
      </c>
      <c r="E2735" s="89" t="s">
        <v>20158</v>
      </c>
      <c r="F2735" s="93" t="s">
        <v>369</v>
      </c>
      <c r="G2735" s="93" t="s">
        <v>369</v>
      </c>
      <c r="H2735" s="93" t="s">
        <v>369</v>
      </c>
    </row>
    <row r="2736" spans="1:8">
      <c r="A2736" s="89" t="s">
        <v>11456</v>
      </c>
      <c r="B2736" s="89">
        <v>1000</v>
      </c>
      <c r="C2736" s="89" t="s">
        <v>361</v>
      </c>
      <c r="D2736" s="89" t="s">
        <v>7963</v>
      </c>
      <c r="E2736" s="89" t="s">
        <v>20159</v>
      </c>
      <c r="F2736" s="93" t="s">
        <v>369</v>
      </c>
      <c r="G2736" s="93" t="s">
        <v>369</v>
      </c>
      <c r="H2736" s="93" t="s">
        <v>369</v>
      </c>
    </row>
    <row r="2737" spans="1:8">
      <c r="A2737" s="89" t="s">
        <v>11457</v>
      </c>
      <c r="B2737" s="89">
        <v>1000</v>
      </c>
      <c r="C2737" s="89" t="s">
        <v>361</v>
      </c>
      <c r="D2737" s="89" t="s">
        <v>7963</v>
      </c>
      <c r="E2737" s="89" t="s">
        <v>20159</v>
      </c>
      <c r="F2737" s="93" t="s">
        <v>369</v>
      </c>
      <c r="G2737" s="93" t="s">
        <v>369</v>
      </c>
      <c r="H2737" s="93" t="s">
        <v>369</v>
      </c>
    </row>
    <row r="2738" spans="1:8">
      <c r="A2738" s="99" t="s">
        <v>11458</v>
      </c>
      <c r="B2738" s="89">
        <v>1000</v>
      </c>
      <c r="C2738" s="89" t="s">
        <v>564</v>
      </c>
      <c r="D2738" s="89" t="s">
        <v>7963</v>
      </c>
      <c r="E2738" s="89" t="s">
        <v>20160</v>
      </c>
      <c r="F2738" s="93" t="s">
        <v>369</v>
      </c>
      <c r="G2738" s="93" t="s">
        <v>369</v>
      </c>
      <c r="H2738" s="93" t="s">
        <v>369</v>
      </c>
    </row>
    <row r="2739" spans="1:8">
      <c r="A2739" s="89" t="s">
        <v>2022</v>
      </c>
      <c r="B2739" s="89">
        <v>300</v>
      </c>
      <c r="C2739" s="89" t="s">
        <v>564</v>
      </c>
      <c r="D2739" s="89" t="s">
        <v>18232</v>
      </c>
      <c r="E2739" s="89" t="s">
        <v>20161</v>
      </c>
      <c r="F2739" s="89">
        <v>798</v>
      </c>
      <c r="G2739" s="89">
        <v>231060</v>
      </c>
      <c r="H2739" s="89">
        <v>0</v>
      </c>
    </row>
    <row r="2740" spans="1:8">
      <c r="A2740" s="89" t="s">
        <v>11461</v>
      </c>
      <c r="B2740" s="89">
        <v>1000</v>
      </c>
      <c r="C2740" s="89" t="s">
        <v>361</v>
      </c>
      <c r="D2740" s="89" t="s">
        <v>7963</v>
      </c>
      <c r="E2740" s="89" t="s">
        <v>20160</v>
      </c>
      <c r="F2740" s="93" t="s">
        <v>369</v>
      </c>
      <c r="G2740" s="93" t="s">
        <v>369</v>
      </c>
      <c r="H2740" s="93" t="s">
        <v>369</v>
      </c>
    </row>
    <row r="2741" spans="1:8">
      <c r="A2741" s="89" t="s">
        <v>11462</v>
      </c>
      <c r="B2741" s="89">
        <v>1000</v>
      </c>
      <c r="C2741" s="89" t="s">
        <v>564</v>
      </c>
      <c r="D2741" s="89" t="s">
        <v>7963</v>
      </c>
      <c r="E2741" s="89" t="s">
        <v>20162</v>
      </c>
      <c r="F2741" s="93" t="s">
        <v>369</v>
      </c>
      <c r="G2741" s="93" t="s">
        <v>369</v>
      </c>
      <c r="H2741" s="93" t="s">
        <v>369</v>
      </c>
    </row>
    <row r="2742" spans="1:8">
      <c r="A2742" s="89" t="s">
        <v>11464</v>
      </c>
      <c r="B2742" s="89">
        <v>1000</v>
      </c>
      <c r="C2742" s="89" t="s">
        <v>564</v>
      </c>
      <c r="D2742" s="89" t="s">
        <v>7963</v>
      </c>
      <c r="E2742" s="89" t="s">
        <v>20162</v>
      </c>
      <c r="F2742" s="93" t="s">
        <v>369</v>
      </c>
      <c r="G2742" s="93" t="s">
        <v>369</v>
      </c>
      <c r="H2742" s="93" t="s">
        <v>369</v>
      </c>
    </row>
    <row r="2743" spans="1:8">
      <c r="A2743" s="89" t="s">
        <v>2020</v>
      </c>
      <c r="B2743" s="89">
        <v>50</v>
      </c>
      <c r="C2743" s="89" t="s">
        <v>564</v>
      </c>
      <c r="D2743" s="89" t="s">
        <v>18232</v>
      </c>
      <c r="E2743" s="89" t="s">
        <v>20163</v>
      </c>
      <c r="F2743" s="89">
        <v>825186</v>
      </c>
      <c r="G2743" s="89">
        <v>825186</v>
      </c>
      <c r="H2743" s="89">
        <v>0</v>
      </c>
    </row>
    <row r="2744" spans="1:8">
      <c r="A2744" s="89" t="s">
        <v>2017</v>
      </c>
      <c r="B2744" s="89">
        <v>50</v>
      </c>
      <c r="C2744" s="89" t="s">
        <v>564</v>
      </c>
      <c r="D2744" s="89" t="s">
        <v>18232</v>
      </c>
      <c r="E2744" s="89" t="s">
        <v>20164</v>
      </c>
      <c r="F2744" s="89">
        <v>825186</v>
      </c>
      <c r="G2744" s="89">
        <v>231060</v>
      </c>
      <c r="H2744" s="89">
        <v>0</v>
      </c>
    </row>
    <row r="2745" spans="1:8">
      <c r="A2745" s="89" t="s">
        <v>11468</v>
      </c>
      <c r="B2745" s="89">
        <v>500</v>
      </c>
      <c r="C2745" s="89" t="s">
        <v>361</v>
      </c>
      <c r="D2745" s="89" t="s">
        <v>7963</v>
      </c>
      <c r="E2745" s="89" t="s">
        <v>20165</v>
      </c>
      <c r="F2745" s="93" t="s">
        <v>369</v>
      </c>
      <c r="G2745" s="93" t="s">
        <v>369</v>
      </c>
      <c r="H2745" s="93" t="s">
        <v>369</v>
      </c>
    </row>
    <row r="2746" spans="1:8">
      <c r="A2746" s="89" t="s">
        <v>2015</v>
      </c>
      <c r="B2746" s="89">
        <v>100</v>
      </c>
      <c r="C2746" s="89" t="s">
        <v>564</v>
      </c>
      <c r="D2746" s="89" t="s">
        <v>18232</v>
      </c>
      <c r="E2746" s="89" t="s">
        <v>20166</v>
      </c>
      <c r="F2746" s="89">
        <v>162906</v>
      </c>
      <c r="G2746" s="89">
        <v>162906</v>
      </c>
      <c r="H2746" s="89">
        <v>0</v>
      </c>
    </row>
    <row r="2747" spans="1:8">
      <c r="A2747" s="89" t="s">
        <v>11470</v>
      </c>
      <c r="B2747" s="89">
        <v>100</v>
      </c>
      <c r="C2747" s="89" t="s">
        <v>564</v>
      </c>
      <c r="D2747" s="89" t="s">
        <v>7963</v>
      </c>
      <c r="E2747" s="89" t="s">
        <v>20166</v>
      </c>
      <c r="F2747" s="93" t="s">
        <v>369</v>
      </c>
      <c r="G2747" s="93" t="s">
        <v>369</v>
      </c>
      <c r="H2747" s="93" t="s">
        <v>369</v>
      </c>
    </row>
    <row r="2748" spans="1:8">
      <c r="A2748" s="89" t="s">
        <v>11472</v>
      </c>
      <c r="B2748" s="89">
        <v>870</v>
      </c>
      <c r="C2748" s="89" t="s">
        <v>564</v>
      </c>
      <c r="D2748" s="89" t="s">
        <v>7963</v>
      </c>
      <c r="E2748" s="89" t="s">
        <v>20167</v>
      </c>
      <c r="F2748" s="93" t="s">
        <v>369</v>
      </c>
      <c r="G2748" s="93" t="s">
        <v>369</v>
      </c>
      <c r="H2748" s="93" t="s">
        <v>369</v>
      </c>
    </row>
    <row r="2749" spans="1:8">
      <c r="A2749" s="89" t="s">
        <v>11474</v>
      </c>
      <c r="B2749" s="89">
        <v>870</v>
      </c>
      <c r="C2749" s="89" t="s">
        <v>361</v>
      </c>
      <c r="D2749" s="89" t="s">
        <v>7963</v>
      </c>
      <c r="E2749" s="89" t="s">
        <v>20167</v>
      </c>
      <c r="F2749" s="93" t="s">
        <v>369</v>
      </c>
      <c r="G2749" s="93" t="s">
        <v>369</v>
      </c>
      <c r="H2749" s="93" t="s">
        <v>369</v>
      </c>
    </row>
    <row r="2750" spans="1:8">
      <c r="A2750" s="89" t="s">
        <v>11475</v>
      </c>
      <c r="B2750" s="89">
        <v>870</v>
      </c>
      <c r="C2750" s="89" t="s">
        <v>564</v>
      </c>
      <c r="D2750" s="89" t="s">
        <v>7963</v>
      </c>
      <c r="E2750" s="89" t="s">
        <v>20167</v>
      </c>
      <c r="F2750" s="93" t="s">
        <v>369</v>
      </c>
      <c r="G2750" s="93" t="s">
        <v>369</v>
      </c>
      <c r="H2750" s="93" t="s">
        <v>369</v>
      </c>
    </row>
    <row r="2751" spans="1:8">
      <c r="A2751" s="89" t="s">
        <v>2013</v>
      </c>
      <c r="B2751" s="89">
        <v>2000</v>
      </c>
      <c r="C2751" s="89" t="s">
        <v>564</v>
      </c>
      <c r="D2751" s="89" t="s">
        <v>18232</v>
      </c>
      <c r="E2751" s="89" t="s">
        <v>20168</v>
      </c>
      <c r="F2751" s="89">
        <v>71690</v>
      </c>
      <c r="G2751" s="89">
        <v>30072</v>
      </c>
      <c r="H2751" s="89">
        <v>0</v>
      </c>
    </row>
    <row r="2752" spans="1:8">
      <c r="A2752" s="89" t="s">
        <v>11478</v>
      </c>
      <c r="B2752" s="89">
        <v>1000</v>
      </c>
      <c r="C2752" s="89" t="s">
        <v>564</v>
      </c>
      <c r="D2752" s="89" t="s">
        <v>7963</v>
      </c>
      <c r="E2752" s="89" t="s">
        <v>20169</v>
      </c>
      <c r="F2752" s="93" t="s">
        <v>369</v>
      </c>
      <c r="G2752" s="93" t="s">
        <v>369</v>
      </c>
      <c r="H2752" s="93" t="s">
        <v>369</v>
      </c>
    </row>
    <row r="2753" spans="1:8">
      <c r="A2753" s="89" t="s">
        <v>11480</v>
      </c>
      <c r="B2753" s="89">
        <v>1000</v>
      </c>
      <c r="C2753" s="89" t="s">
        <v>564</v>
      </c>
      <c r="D2753" s="89" t="s">
        <v>7963</v>
      </c>
      <c r="E2753" s="89" t="s">
        <v>20169</v>
      </c>
      <c r="F2753" s="93" t="s">
        <v>369</v>
      </c>
      <c r="G2753" s="93" t="s">
        <v>369</v>
      </c>
      <c r="H2753" s="93" t="s">
        <v>369</v>
      </c>
    </row>
    <row r="2754" spans="1:8">
      <c r="A2754" s="89" t="s">
        <v>2011</v>
      </c>
      <c r="B2754" s="89">
        <v>100</v>
      </c>
      <c r="C2754" s="89" t="s">
        <v>361</v>
      </c>
      <c r="D2754" s="89" t="s">
        <v>18232</v>
      </c>
      <c r="E2754" s="89" t="s">
        <v>20170</v>
      </c>
      <c r="F2754" s="93" t="s">
        <v>369</v>
      </c>
      <c r="G2754" s="93" t="s">
        <v>369</v>
      </c>
      <c r="H2754" s="93" t="s">
        <v>369</v>
      </c>
    </row>
    <row r="2755" spans="1:8">
      <c r="A2755" s="89" t="s">
        <v>11482</v>
      </c>
      <c r="B2755" s="89">
        <v>100</v>
      </c>
      <c r="C2755" s="89" t="s">
        <v>361</v>
      </c>
      <c r="D2755" s="89" t="s">
        <v>7963</v>
      </c>
      <c r="E2755" s="89" t="s">
        <v>20170</v>
      </c>
      <c r="F2755" s="93" t="s">
        <v>369</v>
      </c>
      <c r="G2755" s="93" t="s">
        <v>369</v>
      </c>
      <c r="H2755" s="93" t="s">
        <v>369</v>
      </c>
    </row>
    <row r="2756" spans="1:8">
      <c r="A2756" s="89" t="s">
        <v>2009</v>
      </c>
      <c r="B2756" s="89">
        <v>100</v>
      </c>
      <c r="C2756" s="89" t="s">
        <v>564</v>
      </c>
      <c r="D2756" s="89" t="s">
        <v>18232</v>
      </c>
      <c r="E2756" s="89" t="s">
        <v>20171</v>
      </c>
      <c r="F2756" s="89">
        <v>825186</v>
      </c>
      <c r="G2756" s="89">
        <v>61100</v>
      </c>
      <c r="H2756" s="89">
        <v>0</v>
      </c>
    </row>
    <row r="2757" spans="1:8">
      <c r="A2757" s="89" t="s">
        <v>11484</v>
      </c>
      <c r="B2757" s="89">
        <v>500</v>
      </c>
      <c r="C2757" s="89" t="s">
        <v>361</v>
      </c>
      <c r="D2757" s="89" t="s">
        <v>7963</v>
      </c>
      <c r="E2757" s="89" t="s">
        <v>20172</v>
      </c>
      <c r="F2757" s="93" t="s">
        <v>369</v>
      </c>
      <c r="G2757" s="93" t="s">
        <v>369</v>
      </c>
      <c r="H2757" s="93" t="s">
        <v>369</v>
      </c>
    </row>
    <row r="2758" spans="1:8">
      <c r="A2758" s="89" t="s">
        <v>11485</v>
      </c>
      <c r="B2758" s="89">
        <v>500</v>
      </c>
      <c r="C2758" s="89" t="s">
        <v>564</v>
      </c>
      <c r="D2758" s="89" t="s">
        <v>7963</v>
      </c>
      <c r="E2758" s="89" t="s">
        <v>20173</v>
      </c>
      <c r="F2758" s="93" t="s">
        <v>369</v>
      </c>
      <c r="G2758" s="93" t="s">
        <v>369</v>
      </c>
      <c r="H2758" s="93" t="s">
        <v>369</v>
      </c>
    </row>
    <row r="2759" spans="1:8">
      <c r="A2759" s="89" t="s">
        <v>2006</v>
      </c>
      <c r="B2759" s="89">
        <v>500</v>
      </c>
      <c r="C2759" s="89" t="s">
        <v>361</v>
      </c>
      <c r="D2759" s="89" t="s">
        <v>18232</v>
      </c>
      <c r="E2759" s="89" t="s">
        <v>20173</v>
      </c>
      <c r="F2759" s="93" t="s">
        <v>369</v>
      </c>
      <c r="G2759" s="93" t="s">
        <v>369</v>
      </c>
      <c r="H2759" s="93" t="s">
        <v>369</v>
      </c>
    </row>
    <row r="2760" spans="1:8">
      <c r="A2760" s="89" t="s">
        <v>11487</v>
      </c>
      <c r="B2760" s="89">
        <v>500</v>
      </c>
      <c r="C2760" s="89" t="s">
        <v>361</v>
      </c>
      <c r="D2760" s="89" t="s">
        <v>7963</v>
      </c>
      <c r="E2760" s="89" t="s">
        <v>20173</v>
      </c>
      <c r="F2760" s="93" t="s">
        <v>369</v>
      </c>
      <c r="G2760" s="93" t="s">
        <v>369</v>
      </c>
      <c r="H2760" s="93" t="s">
        <v>369</v>
      </c>
    </row>
    <row r="2761" spans="1:8">
      <c r="A2761" s="89" t="s">
        <v>11488</v>
      </c>
      <c r="B2761" s="89">
        <v>500</v>
      </c>
      <c r="C2761" s="89" t="s">
        <v>361</v>
      </c>
      <c r="D2761" s="89" t="s">
        <v>7963</v>
      </c>
      <c r="E2761" s="89" t="s">
        <v>20174</v>
      </c>
      <c r="F2761" s="93" t="s">
        <v>369</v>
      </c>
      <c r="G2761" s="93" t="s">
        <v>369</v>
      </c>
      <c r="H2761" s="93" t="s">
        <v>369</v>
      </c>
    </row>
    <row r="2762" spans="1:8">
      <c r="A2762" s="89" t="s">
        <v>11489</v>
      </c>
      <c r="B2762" s="89">
        <v>500</v>
      </c>
      <c r="C2762" s="89" t="s">
        <v>361</v>
      </c>
      <c r="D2762" s="89" t="s">
        <v>7963</v>
      </c>
      <c r="E2762" s="89" t="s">
        <v>20174</v>
      </c>
      <c r="F2762" s="93" t="s">
        <v>369</v>
      </c>
      <c r="G2762" s="93" t="s">
        <v>369</v>
      </c>
      <c r="H2762" s="93" t="s">
        <v>369</v>
      </c>
    </row>
    <row r="2763" spans="1:8">
      <c r="A2763" s="89" t="s">
        <v>11490</v>
      </c>
      <c r="B2763" s="89">
        <v>500</v>
      </c>
      <c r="C2763" s="89" t="s">
        <v>361</v>
      </c>
      <c r="D2763" s="89" t="s">
        <v>7963</v>
      </c>
      <c r="E2763" s="89" t="s">
        <v>20175</v>
      </c>
      <c r="F2763" s="93" t="s">
        <v>369</v>
      </c>
      <c r="G2763" s="93" t="s">
        <v>369</v>
      </c>
      <c r="H2763" s="93" t="s">
        <v>369</v>
      </c>
    </row>
    <row r="2764" spans="1:8">
      <c r="A2764" s="89" t="s">
        <v>11491</v>
      </c>
      <c r="B2764" s="89">
        <v>500</v>
      </c>
      <c r="C2764" s="89" t="s">
        <v>361</v>
      </c>
      <c r="D2764" s="89" t="s">
        <v>7963</v>
      </c>
      <c r="E2764" s="89" t="s">
        <v>20175</v>
      </c>
      <c r="F2764" s="93" t="s">
        <v>369</v>
      </c>
      <c r="G2764" s="93" t="s">
        <v>369</v>
      </c>
      <c r="H2764" s="93" t="s">
        <v>369</v>
      </c>
    </row>
    <row r="2765" spans="1:8">
      <c r="A2765" s="89" t="s">
        <v>11492</v>
      </c>
      <c r="B2765" s="89">
        <v>500</v>
      </c>
      <c r="C2765" s="89" t="s">
        <v>361</v>
      </c>
      <c r="D2765" s="89" t="s">
        <v>7963</v>
      </c>
      <c r="E2765" s="89" t="s">
        <v>20176</v>
      </c>
      <c r="F2765" s="93" t="s">
        <v>369</v>
      </c>
      <c r="G2765" s="93" t="s">
        <v>369</v>
      </c>
      <c r="H2765" s="93" t="s">
        <v>369</v>
      </c>
    </row>
    <row r="2766" spans="1:8">
      <c r="A2766" s="89" t="s">
        <v>11493</v>
      </c>
      <c r="B2766" s="89">
        <v>300</v>
      </c>
      <c r="C2766" s="89" t="s">
        <v>564</v>
      </c>
      <c r="D2766" s="89" t="s">
        <v>7963</v>
      </c>
      <c r="E2766" s="89" t="s">
        <v>20177</v>
      </c>
      <c r="F2766" s="93" t="s">
        <v>369</v>
      </c>
      <c r="G2766" s="93" t="s">
        <v>369</v>
      </c>
      <c r="H2766" s="93" t="s">
        <v>369</v>
      </c>
    </row>
    <row r="2767" spans="1:8">
      <c r="A2767" s="89" t="s">
        <v>11495</v>
      </c>
      <c r="B2767" s="89">
        <v>300</v>
      </c>
      <c r="C2767" s="89" t="s">
        <v>564</v>
      </c>
      <c r="D2767" s="89" t="s">
        <v>7963</v>
      </c>
      <c r="E2767" s="89" t="s">
        <v>20178</v>
      </c>
      <c r="F2767" s="93" t="s">
        <v>369</v>
      </c>
      <c r="G2767" s="93" t="s">
        <v>369</v>
      </c>
      <c r="H2767" s="93" t="s">
        <v>369</v>
      </c>
    </row>
    <row r="2768" spans="1:8">
      <c r="A2768" s="89" t="s">
        <v>11497</v>
      </c>
      <c r="B2768" s="89">
        <v>1000</v>
      </c>
      <c r="C2768" s="89" t="s">
        <v>564</v>
      </c>
      <c r="D2768" s="89" t="s">
        <v>7963</v>
      </c>
      <c r="E2768" s="89" t="s">
        <v>20179</v>
      </c>
      <c r="F2768" s="93" t="s">
        <v>369</v>
      </c>
      <c r="G2768" s="93" t="s">
        <v>369</v>
      </c>
      <c r="H2768" s="93" t="s">
        <v>369</v>
      </c>
    </row>
    <row r="2769" spans="1:8">
      <c r="A2769" s="89" t="s">
        <v>11499</v>
      </c>
      <c r="B2769" s="89">
        <v>1000</v>
      </c>
      <c r="C2769" s="89" t="s">
        <v>361</v>
      </c>
      <c r="D2769" s="89" t="s">
        <v>7963</v>
      </c>
      <c r="E2769" s="89" t="s">
        <v>20179</v>
      </c>
      <c r="F2769" s="93" t="s">
        <v>369</v>
      </c>
      <c r="G2769" s="93" t="s">
        <v>369</v>
      </c>
      <c r="H2769" s="93" t="s">
        <v>369</v>
      </c>
    </row>
    <row r="2770" spans="1:8">
      <c r="A2770" s="89" t="s">
        <v>11500</v>
      </c>
      <c r="B2770" s="89">
        <v>300</v>
      </c>
      <c r="C2770" s="89" t="s">
        <v>564</v>
      </c>
      <c r="D2770" s="89" t="s">
        <v>7963</v>
      </c>
      <c r="E2770" s="89" t="s">
        <v>20180</v>
      </c>
      <c r="F2770" s="93" t="s">
        <v>369</v>
      </c>
      <c r="G2770" s="93" t="s">
        <v>369</v>
      </c>
      <c r="H2770" s="93" t="s">
        <v>369</v>
      </c>
    </row>
    <row r="2771" spans="1:8">
      <c r="A2771" s="89" t="s">
        <v>2003</v>
      </c>
      <c r="B2771" s="89">
        <v>300</v>
      </c>
      <c r="C2771" s="89" t="s">
        <v>564</v>
      </c>
      <c r="D2771" s="89" t="s">
        <v>18232</v>
      </c>
      <c r="E2771" s="89" t="s">
        <v>20181</v>
      </c>
      <c r="F2771" s="89">
        <v>825186</v>
      </c>
      <c r="G2771" s="89">
        <v>685480</v>
      </c>
      <c r="H2771" s="89">
        <v>0</v>
      </c>
    </row>
    <row r="2772" spans="1:8">
      <c r="A2772" s="89" t="s">
        <v>11503</v>
      </c>
      <c r="B2772" s="89">
        <v>2000</v>
      </c>
      <c r="C2772" s="89" t="s">
        <v>361</v>
      </c>
      <c r="D2772" s="89" t="s">
        <v>7963</v>
      </c>
      <c r="E2772" s="89" t="s">
        <v>20182</v>
      </c>
      <c r="F2772" s="93" t="s">
        <v>369</v>
      </c>
      <c r="G2772" s="93" t="s">
        <v>369</v>
      </c>
      <c r="H2772" s="93" t="s">
        <v>369</v>
      </c>
    </row>
    <row r="2773" spans="1:8">
      <c r="A2773" s="89" t="s">
        <v>11504</v>
      </c>
      <c r="B2773" s="89">
        <v>2000</v>
      </c>
      <c r="C2773" s="89" t="s">
        <v>361</v>
      </c>
      <c r="D2773" s="89" t="s">
        <v>7963</v>
      </c>
      <c r="E2773" s="89" t="s">
        <v>20183</v>
      </c>
      <c r="F2773" s="93" t="s">
        <v>369</v>
      </c>
      <c r="G2773" s="93" t="s">
        <v>369</v>
      </c>
      <c r="H2773" s="93" t="s">
        <v>369</v>
      </c>
    </row>
    <row r="2774" spans="1:8">
      <c r="A2774" s="89" t="s">
        <v>2001</v>
      </c>
      <c r="B2774" s="89">
        <v>500</v>
      </c>
      <c r="C2774" s="89" t="s">
        <v>361</v>
      </c>
      <c r="D2774" s="89" t="s">
        <v>18232</v>
      </c>
      <c r="E2774" s="89" t="s">
        <v>20184</v>
      </c>
      <c r="F2774" s="93" t="s">
        <v>369</v>
      </c>
      <c r="G2774" s="93" t="s">
        <v>369</v>
      </c>
      <c r="H2774" s="93" t="s">
        <v>369</v>
      </c>
    </row>
    <row r="2775" spans="1:8">
      <c r="A2775" s="89" t="s">
        <v>11505</v>
      </c>
      <c r="B2775" s="89">
        <v>1000</v>
      </c>
      <c r="C2775" s="89" t="s">
        <v>361</v>
      </c>
      <c r="D2775" s="89" t="s">
        <v>7963</v>
      </c>
      <c r="E2775" s="89" t="s">
        <v>20185</v>
      </c>
      <c r="F2775" s="93" t="s">
        <v>369</v>
      </c>
      <c r="G2775" s="93" t="s">
        <v>369</v>
      </c>
      <c r="H2775" s="93" t="s">
        <v>369</v>
      </c>
    </row>
    <row r="2776" spans="1:8">
      <c r="A2776" s="89" t="s">
        <v>11506</v>
      </c>
      <c r="B2776" s="89">
        <v>1000</v>
      </c>
      <c r="C2776" s="89" t="s">
        <v>361</v>
      </c>
      <c r="D2776" s="89" t="s">
        <v>7963</v>
      </c>
      <c r="E2776" s="89" t="s">
        <v>20185</v>
      </c>
      <c r="F2776" s="93" t="s">
        <v>369</v>
      </c>
      <c r="G2776" s="93" t="s">
        <v>369</v>
      </c>
      <c r="H2776" s="93" t="s">
        <v>369</v>
      </c>
    </row>
    <row r="2777" spans="1:8">
      <c r="A2777" s="89" t="s">
        <v>11507</v>
      </c>
      <c r="B2777" s="89">
        <v>1000</v>
      </c>
      <c r="C2777" s="89" t="s">
        <v>564</v>
      </c>
      <c r="D2777" s="89" t="s">
        <v>7963</v>
      </c>
      <c r="E2777" s="89" t="s">
        <v>20186</v>
      </c>
      <c r="F2777" s="93" t="s">
        <v>369</v>
      </c>
      <c r="G2777" s="93" t="s">
        <v>369</v>
      </c>
      <c r="H2777" s="93" t="s">
        <v>369</v>
      </c>
    </row>
    <row r="2778" spans="1:8">
      <c r="A2778" s="89" t="s">
        <v>1999</v>
      </c>
      <c r="B2778" s="89">
        <v>300</v>
      </c>
      <c r="C2778" s="89" t="s">
        <v>361</v>
      </c>
      <c r="D2778" s="89" t="s">
        <v>18232</v>
      </c>
      <c r="E2778" s="89" t="s">
        <v>20187</v>
      </c>
      <c r="F2778" s="93" t="s">
        <v>369</v>
      </c>
      <c r="G2778" s="93" t="s">
        <v>369</v>
      </c>
      <c r="H2778" s="93" t="s">
        <v>369</v>
      </c>
    </row>
    <row r="2779" spans="1:8">
      <c r="A2779" s="99" t="s">
        <v>11509</v>
      </c>
      <c r="B2779" s="89">
        <v>300</v>
      </c>
      <c r="C2779" s="89" t="s">
        <v>361</v>
      </c>
      <c r="D2779" s="89" t="s">
        <v>7963</v>
      </c>
      <c r="E2779" s="89" t="s">
        <v>20187</v>
      </c>
      <c r="F2779" s="93" t="s">
        <v>369</v>
      </c>
      <c r="G2779" s="93" t="s">
        <v>369</v>
      </c>
      <c r="H2779" s="93" t="s">
        <v>369</v>
      </c>
    </row>
    <row r="2780" spans="1:8">
      <c r="A2780" s="89" t="s">
        <v>11510</v>
      </c>
      <c r="B2780" s="89">
        <v>500</v>
      </c>
      <c r="C2780" s="89" t="s">
        <v>564</v>
      </c>
      <c r="D2780" s="89" t="s">
        <v>7963</v>
      </c>
      <c r="E2780" s="89" t="s">
        <v>20188</v>
      </c>
      <c r="F2780" s="93" t="s">
        <v>369</v>
      </c>
      <c r="G2780" s="93" t="s">
        <v>369</v>
      </c>
      <c r="H2780" s="93" t="s">
        <v>369</v>
      </c>
    </row>
    <row r="2781" spans="1:8">
      <c r="A2781" s="89" t="s">
        <v>11512</v>
      </c>
      <c r="B2781" s="89">
        <v>1000</v>
      </c>
      <c r="C2781" s="89" t="s">
        <v>564</v>
      </c>
      <c r="D2781" s="89" t="s">
        <v>7963</v>
      </c>
      <c r="E2781" s="89" t="s">
        <v>20189</v>
      </c>
      <c r="F2781" s="93" t="s">
        <v>369</v>
      </c>
      <c r="G2781" s="93" t="s">
        <v>369</v>
      </c>
      <c r="H2781" s="93" t="s">
        <v>369</v>
      </c>
    </row>
    <row r="2782" spans="1:8">
      <c r="A2782" s="89" t="s">
        <v>11514</v>
      </c>
      <c r="B2782" s="89">
        <v>1000</v>
      </c>
      <c r="C2782" s="89" t="s">
        <v>564</v>
      </c>
      <c r="D2782" s="89" t="s">
        <v>7963</v>
      </c>
      <c r="E2782" s="89" t="s">
        <v>20189</v>
      </c>
      <c r="F2782" s="93" t="s">
        <v>369</v>
      </c>
      <c r="G2782" s="93" t="s">
        <v>369</v>
      </c>
      <c r="H2782" s="93" t="s">
        <v>369</v>
      </c>
    </row>
    <row r="2783" spans="1:8">
      <c r="A2783" s="89" t="s">
        <v>1996</v>
      </c>
      <c r="B2783" s="89">
        <v>1000</v>
      </c>
      <c r="C2783" s="89" t="s">
        <v>564</v>
      </c>
      <c r="D2783" s="89" t="s">
        <v>18232</v>
      </c>
      <c r="E2783" s="89" t="s">
        <v>20190</v>
      </c>
      <c r="F2783" s="89">
        <v>242343</v>
      </c>
      <c r="G2783" s="89">
        <v>21590</v>
      </c>
      <c r="H2783" s="89">
        <v>0</v>
      </c>
    </row>
    <row r="2784" spans="1:8">
      <c r="A2784" s="89" t="s">
        <v>11517</v>
      </c>
      <c r="B2784" s="89">
        <v>500</v>
      </c>
      <c r="C2784" s="89" t="s">
        <v>564</v>
      </c>
      <c r="D2784" s="89" t="s">
        <v>7963</v>
      </c>
      <c r="E2784" s="89" t="s">
        <v>20191</v>
      </c>
      <c r="F2784" s="93" t="s">
        <v>369</v>
      </c>
      <c r="G2784" s="93" t="s">
        <v>369</v>
      </c>
      <c r="H2784" s="93" t="s">
        <v>369</v>
      </c>
    </row>
    <row r="2785" spans="1:8">
      <c r="A2785" s="89" t="s">
        <v>1994</v>
      </c>
      <c r="B2785" s="89">
        <v>1000</v>
      </c>
      <c r="C2785" s="89" t="s">
        <v>564</v>
      </c>
      <c r="D2785" s="89" t="s">
        <v>18232</v>
      </c>
      <c r="E2785" s="89" t="s">
        <v>20192</v>
      </c>
      <c r="F2785" s="89">
        <v>847907</v>
      </c>
      <c r="G2785" s="89">
        <v>1109984</v>
      </c>
      <c r="H2785" s="89">
        <v>0</v>
      </c>
    </row>
    <row r="2786" spans="1:8">
      <c r="A2786" s="89" t="s">
        <v>1992</v>
      </c>
      <c r="B2786" s="89">
        <v>1000</v>
      </c>
      <c r="C2786" s="89" t="s">
        <v>361</v>
      </c>
      <c r="D2786" s="89" t="s">
        <v>18232</v>
      </c>
      <c r="E2786" s="89" t="s">
        <v>20193</v>
      </c>
      <c r="F2786" s="93" t="s">
        <v>369</v>
      </c>
      <c r="G2786" s="93" t="s">
        <v>369</v>
      </c>
      <c r="H2786" s="93" t="s">
        <v>369</v>
      </c>
    </row>
    <row r="2787" spans="1:8">
      <c r="A2787" s="89" t="s">
        <v>6135</v>
      </c>
      <c r="B2787" s="89">
        <v>100</v>
      </c>
      <c r="C2787" s="89" t="s">
        <v>564</v>
      </c>
      <c r="D2787" s="89" t="s">
        <v>5606</v>
      </c>
      <c r="E2787" s="89" t="s">
        <v>20194</v>
      </c>
      <c r="F2787" s="89">
        <v>825186</v>
      </c>
      <c r="G2787" s="89">
        <v>825186</v>
      </c>
      <c r="H2787" s="89" t="s">
        <v>6130</v>
      </c>
    </row>
    <row r="2788" spans="1:8">
      <c r="A2788" s="99" t="s">
        <v>11521</v>
      </c>
      <c r="B2788" s="89">
        <v>500</v>
      </c>
      <c r="C2788" s="89" t="s">
        <v>564</v>
      </c>
      <c r="D2788" s="89" t="s">
        <v>7963</v>
      </c>
      <c r="E2788" s="89" t="s">
        <v>20195</v>
      </c>
      <c r="F2788" s="93" t="s">
        <v>369</v>
      </c>
      <c r="G2788" s="93" t="s">
        <v>369</v>
      </c>
      <c r="H2788" s="93" t="s">
        <v>369</v>
      </c>
    </row>
    <row r="2789" spans="1:8">
      <c r="A2789" s="89" t="s">
        <v>11523</v>
      </c>
      <c r="B2789" s="89">
        <v>500</v>
      </c>
      <c r="C2789" s="89" t="s">
        <v>564</v>
      </c>
      <c r="D2789" s="89" t="s">
        <v>7963</v>
      </c>
      <c r="E2789" s="89" t="s">
        <v>20195</v>
      </c>
      <c r="F2789" s="93" t="s">
        <v>369</v>
      </c>
      <c r="G2789" s="93" t="s">
        <v>369</v>
      </c>
      <c r="H2789" s="93" t="s">
        <v>369</v>
      </c>
    </row>
    <row r="2790" spans="1:8">
      <c r="A2790" s="89" t="s">
        <v>11525</v>
      </c>
      <c r="B2790" s="89">
        <v>1000</v>
      </c>
      <c r="C2790" s="89" t="s">
        <v>564</v>
      </c>
      <c r="D2790" s="89" t="s">
        <v>7963</v>
      </c>
      <c r="E2790" s="89" t="s">
        <v>20196</v>
      </c>
      <c r="F2790" s="93" t="s">
        <v>369</v>
      </c>
      <c r="G2790" s="93" t="s">
        <v>369</v>
      </c>
      <c r="H2790" s="93" t="s">
        <v>369</v>
      </c>
    </row>
    <row r="2791" spans="1:8">
      <c r="A2791" s="89" t="s">
        <v>11527</v>
      </c>
      <c r="B2791" s="89">
        <v>1000</v>
      </c>
      <c r="C2791" s="89" t="s">
        <v>564</v>
      </c>
      <c r="D2791" s="89" t="s">
        <v>7963</v>
      </c>
      <c r="E2791" s="89" t="s">
        <v>20196</v>
      </c>
      <c r="F2791" s="93" t="s">
        <v>369</v>
      </c>
      <c r="G2791" s="93" t="s">
        <v>369</v>
      </c>
      <c r="H2791" s="93" t="s">
        <v>369</v>
      </c>
    </row>
    <row r="2792" spans="1:8">
      <c r="A2792" s="89" t="s">
        <v>11529</v>
      </c>
      <c r="B2792" s="89">
        <v>300</v>
      </c>
      <c r="C2792" s="89" t="s">
        <v>564</v>
      </c>
      <c r="D2792" s="89" t="s">
        <v>7963</v>
      </c>
      <c r="E2792" s="89" t="s">
        <v>20197</v>
      </c>
      <c r="F2792" s="93" t="s">
        <v>369</v>
      </c>
      <c r="G2792" s="93" t="s">
        <v>369</v>
      </c>
      <c r="H2792" s="93" t="s">
        <v>369</v>
      </c>
    </row>
    <row r="2793" spans="1:8">
      <c r="A2793" s="89" t="s">
        <v>11531</v>
      </c>
      <c r="B2793" s="89">
        <v>300</v>
      </c>
      <c r="C2793" s="89" t="s">
        <v>564</v>
      </c>
      <c r="D2793" s="89" t="s">
        <v>7963</v>
      </c>
      <c r="E2793" s="89" t="s">
        <v>20198</v>
      </c>
      <c r="F2793" s="93" t="s">
        <v>369</v>
      </c>
      <c r="G2793" s="93" t="s">
        <v>369</v>
      </c>
      <c r="H2793" s="93" t="s">
        <v>369</v>
      </c>
    </row>
    <row r="2794" spans="1:8">
      <c r="A2794" s="89" t="s">
        <v>11533</v>
      </c>
      <c r="B2794" s="89">
        <v>1000</v>
      </c>
      <c r="C2794" s="89" t="s">
        <v>361</v>
      </c>
      <c r="D2794" s="89" t="s">
        <v>7963</v>
      </c>
      <c r="E2794" s="89" t="s">
        <v>20199</v>
      </c>
      <c r="F2794" s="93" t="s">
        <v>369</v>
      </c>
      <c r="G2794" s="93" t="s">
        <v>369</v>
      </c>
      <c r="H2794" s="93" t="s">
        <v>369</v>
      </c>
    </row>
    <row r="2795" spans="1:8">
      <c r="A2795" s="89" t="s">
        <v>11534</v>
      </c>
      <c r="B2795" s="89">
        <v>500</v>
      </c>
      <c r="C2795" s="89" t="s">
        <v>361</v>
      </c>
      <c r="D2795" s="89" t="s">
        <v>7963</v>
      </c>
      <c r="E2795" s="89" t="s">
        <v>20200</v>
      </c>
      <c r="F2795" s="93" t="s">
        <v>369</v>
      </c>
      <c r="G2795" s="93" t="s">
        <v>369</v>
      </c>
      <c r="H2795" s="93" t="s">
        <v>369</v>
      </c>
    </row>
    <row r="2796" spans="1:8">
      <c r="A2796" s="89" t="s">
        <v>1987</v>
      </c>
      <c r="B2796" s="89">
        <v>300</v>
      </c>
      <c r="C2796" s="89" t="s">
        <v>564</v>
      </c>
      <c r="D2796" s="89" t="s">
        <v>18232</v>
      </c>
      <c r="E2796" s="89" t="s">
        <v>20201</v>
      </c>
      <c r="F2796" s="89">
        <v>825186</v>
      </c>
      <c r="G2796" s="89">
        <v>609229</v>
      </c>
      <c r="H2796" s="89">
        <v>0</v>
      </c>
    </row>
    <row r="2797" spans="1:8">
      <c r="A2797" s="89" t="s">
        <v>11536</v>
      </c>
      <c r="B2797" s="89">
        <v>300</v>
      </c>
      <c r="C2797" s="89" t="s">
        <v>564</v>
      </c>
      <c r="D2797" s="89" t="s">
        <v>7963</v>
      </c>
      <c r="E2797" s="89" t="s">
        <v>20202</v>
      </c>
      <c r="F2797" s="93" t="s">
        <v>369</v>
      </c>
      <c r="G2797" s="93" t="s">
        <v>369</v>
      </c>
      <c r="H2797" s="93" t="s">
        <v>369</v>
      </c>
    </row>
    <row r="2798" spans="1:8">
      <c r="A2798" s="89" t="s">
        <v>1984</v>
      </c>
      <c r="B2798" s="89">
        <v>300</v>
      </c>
      <c r="C2798" s="89" t="s">
        <v>361</v>
      </c>
      <c r="D2798" s="89" t="s">
        <v>18232</v>
      </c>
      <c r="E2798" s="89" t="s">
        <v>20202</v>
      </c>
      <c r="F2798" s="93" t="s">
        <v>369</v>
      </c>
      <c r="G2798" s="93" t="s">
        <v>369</v>
      </c>
      <c r="H2798" s="93" t="s">
        <v>369</v>
      </c>
    </row>
    <row r="2799" spans="1:8">
      <c r="A2799" s="89" t="s">
        <v>1982</v>
      </c>
      <c r="B2799" s="89">
        <v>300</v>
      </c>
      <c r="C2799" s="89" t="s">
        <v>361</v>
      </c>
      <c r="D2799" s="89" t="s">
        <v>18232</v>
      </c>
      <c r="E2799" s="89" t="s">
        <v>20203</v>
      </c>
      <c r="F2799" s="93" t="s">
        <v>369</v>
      </c>
      <c r="G2799" s="93" t="s">
        <v>369</v>
      </c>
      <c r="H2799" s="93" t="s">
        <v>369</v>
      </c>
    </row>
    <row r="2800" spans="1:8">
      <c r="A2800" s="89" t="s">
        <v>11538</v>
      </c>
      <c r="B2800" s="89">
        <v>1000</v>
      </c>
      <c r="C2800" s="89" t="s">
        <v>564</v>
      </c>
      <c r="D2800" s="89" t="s">
        <v>7963</v>
      </c>
      <c r="E2800" s="89" t="s">
        <v>20204</v>
      </c>
      <c r="F2800" s="93" t="s">
        <v>369</v>
      </c>
      <c r="G2800" s="93" t="s">
        <v>369</v>
      </c>
      <c r="H2800" s="93" t="s">
        <v>369</v>
      </c>
    </row>
    <row r="2801" spans="1:8">
      <c r="A2801" s="89" t="s">
        <v>1979</v>
      </c>
      <c r="B2801" s="89">
        <v>1000</v>
      </c>
      <c r="C2801" s="89" t="s">
        <v>361</v>
      </c>
      <c r="D2801" s="89" t="s">
        <v>18232</v>
      </c>
      <c r="E2801" s="89" t="s">
        <v>20205</v>
      </c>
      <c r="F2801" s="93" t="s">
        <v>369</v>
      </c>
      <c r="G2801" s="93" t="s">
        <v>369</v>
      </c>
      <c r="H2801" s="93" t="s">
        <v>369</v>
      </c>
    </row>
    <row r="2802" spans="1:8">
      <c r="A2802" s="89" t="s">
        <v>11540</v>
      </c>
      <c r="B2802" s="89">
        <v>1000</v>
      </c>
      <c r="C2802" s="89" t="s">
        <v>361</v>
      </c>
      <c r="D2802" s="89" t="s">
        <v>7963</v>
      </c>
      <c r="E2802" s="89" t="s">
        <v>20205</v>
      </c>
      <c r="F2802" s="93" t="s">
        <v>369</v>
      </c>
      <c r="G2802" s="93" t="s">
        <v>369</v>
      </c>
      <c r="H2802" s="93" t="s">
        <v>369</v>
      </c>
    </row>
    <row r="2803" spans="1:8">
      <c r="A2803" s="89" t="s">
        <v>11541</v>
      </c>
      <c r="B2803" s="89">
        <v>2000</v>
      </c>
      <c r="C2803" s="89" t="s">
        <v>361</v>
      </c>
      <c r="D2803" s="89" t="s">
        <v>7963</v>
      </c>
      <c r="E2803" s="89" t="s">
        <v>20206</v>
      </c>
      <c r="F2803" s="93" t="s">
        <v>369</v>
      </c>
      <c r="G2803" s="93" t="s">
        <v>369</v>
      </c>
      <c r="H2803" s="93" t="s">
        <v>369</v>
      </c>
    </row>
    <row r="2804" spans="1:8">
      <c r="A2804" s="89" t="s">
        <v>11542</v>
      </c>
      <c r="B2804" s="89">
        <v>2000</v>
      </c>
      <c r="C2804" s="89" t="s">
        <v>361</v>
      </c>
      <c r="D2804" s="89" t="s">
        <v>7963</v>
      </c>
      <c r="E2804" s="89" t="s">
        <v>20206</v>
      </c>
      <c r="F2804" s="93" t="s">
        <v>369</v>
      </c>
      <c r="G2804" s="93" t="s">
        <v>369</v>
      </c>
      <c r="H2804" s="93" t="s">
        <v>369</v>
      </c>
    </row>
    <row r="2805" spans="1:8">
      <c r="A2805" s="89" t="s">
        <v>11543</v>
      </c>
      <c r="B2805" s="89">
        <v>2000</v>
      </c>
      <c r="C2805" s="89" t="s">
        <v>564</v>
      </c>
      <c r="D2805" s="89" t="s">
        <v>7963</v>
      </c>
      <c r="E2805" s="89" t="s">
        <v>20207</v>
      </c>
      <c r="F2805" s="93" t="s">
        <v>369</v>
      </c>
      <c r="G2805" s="93" t="s">
        <v>369</v>
      </c>
      <c r="H2805" s="93" t="s">
        <v>369</v>
      </c>
    </row>
    <row r="2806" spans="1:8">
      <c r="A2806" s="89" t="s">
        <v>1976</v>
      </c>
      <c r="B2806" s="89">
        <v>2000</v>
      </c>
      <c r="C2806" s="89" t="s">
        <v>361</v>
      </c>
      <c r="D2806" s="89" t="s">
        <v>18232</v>
      </c>
      <c r="E2806" s="89" t="s">
        <v>20207</v>
      </c>
      <c r="F2806" s="93" t="s">
        <v>369</v>
      </c>
      <c r="G2806" s="93" t="s">
        <v>369</v>
      </c>
      <c r="H2806" s="93" t="s">
        <v>369</v>
      </c>
    </row>
    <row r="2807" spans="1:8">
      <c r="A2807" s="89" t="s">
        <v>1974</v>
      </c>
      <c r="B2807" s="89">
        <v>1000</v>
      </c>
      <c r="C2807" s="89" t="s">
        <v>564</v>
      </c>
      <c r="D2807" s="89" t="s">
        <v>18232</v>
      </c>
      <c r="E2807" s="89" t="s">
        <v>20208</v>
      </c>
      <c r="F2807" s="89">
        <v>140962</v>
      </c>
      <c r="G2807" s="89">
        <v>36972</v>
      </c>
      <c r="H2807" s="89">
        <v>0</v>
      </c>
    </row>
    <row r="2808" spans="1:8">
      <c r="A2808" s="89" t="s">
        <v>11546</v>
      </c>
      <c r="B2808" s="89">
        <v>10000</v>
      </c>
      <c r="C2808" s="89" t="s">
        <v>564</v>
      </c>
      <c r="D2808" s="89" t="s">
        <v>7963</v>
      </c>
      <c r="E2808" s="89" t="s">
        <v>20209</v>
      </c>
      <c r="F2808" s="93" t="s">
        <v>369</v>
      </c>
      <c r="G2808" s="93" t="s">
        <v>369</v>
      </c>
      <c r="H2808" s="93" t="s">
        <v>369</v>
      </c>
    </row>
    <row r="2809" spans="1:8">
      <c r="A2809" s="89" t="s">
        <v>1972</v>
      </c>
      <c r="B2809" s="89">
        <v>10000</v>
      </c>
      <c r="C2809" s="89" t="s">
        <v>361</v>
      </c>
      <c r="D2809" s="89" t="s">
        <v>18232</v>
      </c>
      <c r="E2809" s="89" t="s">
        <v>20210</v>
      </c>
      <c r="F2809" s="93" t="s">
        <v>369</v>
      </c>
      <c r="G2809" s="93" t="s">
        <v>369</v>
      </c>
      <c r="H2809" s="93" t="s">
        <v>369</v>
      </c>
    </row>
    <row r="2810" spans="1:8">
      <c r="A2810" s="89" t="s">
        <v>11548</v>
      </c>
      <c r="B2810" s="89">
        <v>1000</v>
      </c>
      <c r="C2810" s="89" t="s">
        <v>564</v>
      </c>
      <c r="D2810" s="89" t="s">
        <v>7963</v>
      </c>
      <c r="E2810" s="89" t="s">
        <v>20211</v>
      </c>
      <c r="F2810" s="93" t="s">
        <v>369</v>
      </c>
      <c r="G2810" s="93" t="s">
        <v>369</v>
      </c>
      <c r="H2810" s="93" t="s">
        <v>369</v>
      </c>
    </row>
    <row r="2811" spans="1:8">
      <c r="A2811" s="89" t="s">
        <v>1970</v>
      </c>
      <c r="B2811" s="89">
        <v>1000</v>
      </c>
      <c r="C2811" s="89" t="s">
        <v>361</v>
      </c>
      <c r="D2811" s="89" t="s">
        <v>18232</v>
      </c>
      <c r="E2811" s="89" t="s">
        <v>20212</v>
      </c>
      <c r="F2811" s="93" t="s">
        <v>369</v>
      </c>
      <c r="G2811" s="93" t="s">
        <v>369</v>
      </c>
      <c r="H2811" s="93" t="s">
        <v>369</v>
      </c>
    </row>
    <row r="2812" spans="1:8">
      <c r="A2812" s="89" t="s">
        <v>11550</v>
      </c>
      <c r="B2812" s="89">
        <v>1000</v>
      </c>
      <c r="C2812" s="89" t="s">
        <v>564</v>
      </c>
      <c r="D2812" s="89" t="s">
        <v>7963</v>
      </c>
      <c r="E2812" s="89" t="s">
        <v>20213</v>
      </c>
      <c r="F2812" s="93" t="s">
        <v>369</v>
      </c>
      <c r="G2812" s="93" t="s">
        <v>369</v>
      </c>
      <c r="H2812" s="93" t="s">
        <v>369</v>
      </c>
    </row>
    <row r="2813" spans="1:8">
      <c r="A2813" s="89" t="s">
        <v>1968</v>
      </c>
      <c r="B2813" s="89">
        <v>1000</v>
      </c>
      <c r="C2813" s="89" t="s">
        <v>361</v>
      </c>
      <c r="D2813" s="89" t="s">
        <v>18232</v>
      </c>
      <c r="E2813" s="89" t="s">
        <v>20214</v>
      </c>
      <c r="F2813" s="93" t="s">
        <v>369</v>
      </c>
      <c r="G2813" s="93" t="s">
        <v>369</v>
      </c>
      <c r="H2813" s="93" t="s">
        <v>369</v>
      </c>
    </row>
    <row r="2814" spans="1:8">
      <c r="A2814" s="89" t="s">
        <v>11552</v>
      </c>
      <c r="B2814" s="89">
        <v>2000</v>
      </c>
      <c r="C2814" s="89" t="s">
        <v>564</v>
      </c>
      <c r="D2814" s="89" t="s">
        <v>7963</v>
      </c>
      <c r="E2814" s="89" t="s">
        <v>20215</v>
      </c>
      <c r="F2814" s="93" t="s">
        <v>369</v>
      </c>
      <c r="G2814" s="93" t="s">
        <v>369</v>
      </c>
      <c r="H2814" s="93" t="s">
        <v>369</v>
      </c>
    </row>
    <row r="2815" spans="1:8">
      <c r="A2815" s="89" t="s">
        <v>11554</v>
      </c>
      <c r="B2815" s="89">
        <v>2000</v>
      </c>
      <c r="C2815" s="89" t="s">
        <v>564</v>
      </c>
      <c r="D2815" s="89" t="s">
        <v>7963</v>
      </c>
      <c r="E2815" s="89" t="s">
        <v>20215</v>
      </c>
      <c r="F2815" s="93" t="s">
        <v>369</v>
      </c>
      <c r="G2815" s="93" t="s">
        <v>369</v>
      </c>
      <c r="H2815" s="93" t="s">
        <v>369</v>
      </c>
    </row>
    <row r="2816" spans="1:8">
      <c r="A2816" s="89" t="s">
        <v>1966</v>
      </c>
      <c r="B2816" s="89">
        <v>1000</v>
      </c>
      <c r="C2816" s="89" t="s">
        <v>564</v>
      </c>
      <c r="D2816" s="89" t="s">
        <v>18232</v>
      </c>
      <c r="E2816" s="89" t="s">
        <v>20216</v>
      </c>
      <c r="F2816" s="89">
        <v>850</v>
      </c>
      <c r="G2816" s="89">
        <v>1096497</v>
      </c>
      <c r="H2816" s="89">
        <v>0</v>
      </c>
    </row>
    <row r="2817" spans="1:8">
      <c r="A2817" s="89" t="s">
        <v>1963</v>
      </c>
      <c r="B2817" s="89">
        <v>100</v>
      </c>
      <c r="C2817" s="89" t="s">
        <v>564</v>
      </c>
      <c r="D2817" s="89" t="s">
        <v>18232</v>
      </c>
      <c r="E2817" s="89" t="s">
        <v>20217</v>
      </c>
      <c r="F2817" s="89">
        <v>825186</v>
      </c>
      <c r="G2817" s="89">
        <v>791175</v>
      </c>
      <c r="H2817" s="89">
        <v>0</v>
      </c>
    </row>
    <row r="2818" spans="1:8">
      <c r="A2818" s="89" t="s">
        <v>11558</v>
      </c>
      <c r="B2818" s="89">
        <v>500</v>
      </c>
      <c r="C2818" s="89" t="s">
        <v>361</v>
      </c>
      <c r="D2818" s="89" t="s">
        <v>7963</v>
      </c>
      <c r="E2818" s="89" t="s">
        <v>20218</v>
      </c>
      <c r="F2818" s="93" t="s">
        <v>369</v>
      </c>
      <c r="G2818" s="93" t="s">
        <v>369</v>
      </c>
      <c r="H2818" s="93" t="s">
        <v>369</v>
      </c>
    </row>
    <row r="2819" spans="1:8">
      <c r="A2819" s="89" t="s">
        <v>11559</v>
      </c>
      <c r="B2819" s="89">
        <v>300</v>
      </c>
      <c r="C2819" s="89" t="s">
        <v>361</v>
      </c>
      <c r="D2819" s="89" t="s">
        <v>7963</v>
      </c>
      <c r="E2819" s="89" t="s">
        <v>20219</v>
      </c>
      <c r="F2819" s="93" t="s">
        <v>369</v>
      </c>
      <c r="G2819" s="93" t="s">
        <v>369</v>
      </c>
      <c r="H2819" s="93" t="s">
        <v>369</v>
      </c>
    </row>
    <row r="2820" spans="1:8">
      <c r="A2820" s="89" t="s">
        <v>11560</v>
      </c>
      <c r="B2820" s="89">
        <v>500</v>
      </c>
      <c r="C2820" s="89" t="s">
        <v>564</v>
      </c>
      <c r="D2820" s="89" t="s">
        <v>7974</v>
      </c>
      <c r="E2820" s="89" t="s">
        <v>20220</v>
      </c>
      <c r="F2820" s="93" t="s">
        <v>369</v>
      </c>
      <c r="G2820" s="93" t="s">
        <v>369</v>
      </c>
      <c r="H2820" s="93" t="s">
        <v>369</v>
      </c>
    </row>
    <row r="2821" spans="1:8">
      <c r="A2821" s="89" t="s">
        <v>11561</v>
      </c>
      <c r="B2821" s="89">
        <v>500</v>
      </c>
      <c r="C2821" s="89" t="s">
        <v>564</v>
      </c>
      <c r="D2821" s="89" t="s">
        <v>7974</v>
      </c>
      <c r="E2821" s="89" t="s">
        <v>20221</v>
      </c>
      <c r="F2821" s="93" t="s">
        <v>369</v>
      </c>
      <c r="G2821" s="93" t="s">
        <v>369</v>
      </c>
      <c r="H2821" s="93" t="s">
        <v>369</v>
      </c>
    </row>
    <row r="2822" spans="1:8">
      <c r="A2822" s="89" t="s">
        <v>11562</v>
      </c>
      <c r="B2822" s="89">
        <v>500</v>
      </c>
      <c r="C2822" s="89" t="s">
        <v>564</v>
      </c>
      <c r="D2822" s="89" t="s">
        <v>7974</v>
      </c>
      <c r="E2822" s="89" t="s">
        <v>20222</v>
      </c>
      <c r="F2822" s="93" t="s">
        <v>369</v>
      </c>
      <c r="G2822" s="93" t="s">
        <v>369</v>
      </c>
      <c r="H2822" s="93" t="s">
        <v>369</v>
      </c>
    </row>
    <row r="2823" spans="1:8">
      <c r="A2823" s="89" t="s">
        <v>11563</v>
      </c>
      <c r="B2823" s="89">
        <v>500</v>
      </c>
      <c r="C2823" s="89" t="s">
        <v>564</v>
      </c>
      <c r="D2823" s="89" t="s">
        <v>7974</v>
      </c>
      <c r="E2823" s="89" t="s">
        <v>20222</v>
      </c>
      <c r="F2823" s="93" t="s">
        <v>369</v>
      </c>
      <c r="G2823" s="93" t="s">
        <v>369</v>
      </c>
      <c r="H2823" s="93" t="s">
        <v>369</v>
      </c>
    </row>
    <row r="2824" spans="1:8">
      <c r="A2824" s="89" t="s">
        <v>11564</v>
      </c>
      <c r="B2824" s="89">
        <v>500</v>
      </c>
      <c r="C2824" s="89" t="s">
        <v>564</v>
      </c>
      <c r="D2824" s="89" t="s">
        <v>7974</v>
      </c>
      <c r="E2824" s="89" t="s">
        <v>20222</v>
      </c>
      <c r="F2824" s="93" t="s">
        <v>369</v>
      </c>
      <c r="G2824" s="93" t="s">
        <v>369</v>
      </c>
      <c r="H2824" s="93" t="s">
        <v>369</v>
      </c>
    </row>
    <row r="2825" spans="1:8">
      <c r="A2825" s="89" t="s">
        <v>11565</v>
      </c>
      <c r="B2825" s="89">
        <v>500</v>
      </c>
      <c r="C2825" s="89" t="s">
        <v>564</v>
      </c>
      <c r="D2825" s="89" t="s">
        <v>7974</v>
      </c>
      <c r="E2825" s="89" t="s">
        <v>20222</v>
      </c>
      <c r="F2825" s="93" t="s">
        <v>369</v>
      </c>
      <c r="G2825" s="93" t="s">
        <v>369</v>
      </c>
      <c r="H2825" s="93" t="s">
        <v>369</v>
      </c>
    </row>
    <row r="2826" spans="1:8">
      <c r="A2826" s="89" t="s">
        <v>11566</v>
      </c>
      <c r="B2826" s="89">
        <v>500</v>
      </c>
      <c r="C2826" s="89" t="s">
        <v>564</v>
      </c>
      <c r="D2826" s="89" t="s">
        <v>7974</v>
      </c>
      <c r="E2826" s="89" t="s">
        <v>20222</v>
      </c>
      <c r="F2826" s="93" t="s">
        <v>369</v>
      </c>
      <c r="G2826" s="93" t="s">
        <v>369</v>
      </c>
      <c r="H2826" s="93" t="s">
        <v>369</v>
      </c>
    </row>
    <row r="2827" spans="1:8">
      <c r="A2827" s="99" t="s">
        <v>11567</v>
      </c>
      <c r="B2827" s="89">
        <v>500</v>
      </c>
      <c r="C2827" s="89" t="s">
        <v>564</v>
      </c>
      <c r="D2827" s="89" t="s">
        <v>7974</v>
      </c>
      <c r="E2827" s="89" t="s">
        <v>20222</v>
      </c>
      <c r="F2827" s="93" t="s">
        <v>369</v>
      </c>
      <c r="G2827" s="93" t="s">
        <v>369</v>
      </c>
      <c r="H2827" s="93" t="s">
        <v>369</v>
      </c>
    </row>
    <row r="2828" spans="1:8">
      <c r="A2828" s="89" t="s">
        <v>11568</v>
      </c>
      <c r="B2828" s="89">
        <v>500</v>
      </c>
      <c r="C2828" s="89" t="s">
        <v>564</v>
      </c>
      <c r="D2828" s="89" t="s">
        <v>7974</v>
      </c>
      <c r="E2828" s="89" t="s">
        <v>20222</v>
      </c>
      <c r="F2828" s="93" t="s">
        <v>369</v>
      </c>
      <c r="G2828" s="93" t="s">
        <v>369</v>
      </c>
      <c r="H2828" s="93" t="s">
        <v>369</v>
      </c>
    </row>
    <row r="2829" spans="1:8">
      <c r="A2829" s="89" t="s">
        <v>11569</v>
      </c>
      <c r="B2829" s="89">
        <v>500</v>
      </c>
      <c r="C2829" s="89" t="s">
        <v>564</v>
      </c>
      <c r="D2829" s="89" t="s">
        <v>7974</v>
      </c>
      <c r="E2829" s="89" t="s">
        <v>20222</v>
      </c>
      <c r="F2829" s="93" t="s">
        <v>369</v>
      </c>
      <c r="G2829" s="93" t="s">
        <v>369</v>
      </c>
      <c r="H2829" s="93" t="s">
        <v>369</v>
      </c>
    </row>
    <row r="2830" spans="1:8">
      <c r="A2830" s="89" t="s">
        <v>11570</v>
      </c>
      <c r="B2830" s="89">
        <v>500</v>
      </c>
      <c r="C2830" s="89" t="s">
        <v>564</v>
      </c>
      <c r="D2830" s="89" t="s">
        <v>7974</v>
      </c>
      <c r="E2830" s="89" t="s">
        <v>20222</v>
      </c>
      <c r="F2830" s="93" t="s">
        <v>369</v>
      </c>
      <c r="G2830" s="93" t="s">
        <v>369</v>
      </c>
      <c r="H2830" s="93" t="s">
        <v>369</v>
      </c>
    </row>
    <row r="2831" spans="1:8">
      <c r="A2831" s="89" t="s">
        <v>11571</v>
      </c>
      <c r="B2831" s="89">
        <v>500</v>
      </c>
      <c r="C2831" s="89" t="s">
        <v>361</v>
      </c>
      <c r="D2831" s="89" t="s">
        <v>7963</v>
      </c>
      <c r="E2831" s="89" t="s">
        <v>20223</v>
      </c>
      <c r="F2831" s="93" t="s">
        <v>369</v>
      </c>
      <c r="G2831" s="93" t="s">
        <v>369</v>
      </c>
      <c r="H2831" s="93" t="s">
        <v>369</v>
      </c>
    </row>
    <row r="2832" spans="1:8">
      <c r="A2832" s="89" t="s">
        <v>11572</v>
      </c>
      <c r="B2832" s="89">
        <v>500</v>
      </c>
      <c r="C2832" s="89" t="s">
        <v>361</v>
      </c>
      <c r="D2832" s="89" t="s">
        <v>7963</v>
      </c>
      <c r="E2832" s="89" t="s">
        <v>20223</v>
      </c>
      <c r="F2832" s="93" t="s">
        <v>369</v>
      </c>
      <c r="G2832" s="93" t="s">
        <v>369</v>
      </c>
      <c r="H2832" s="93" t="s">
        <v>369</v>
      </c>
    </row>
    <row r="2833" spans="1:8">
      <c r="A2833" s="89" t="s">
        <v>1959</v>
      </c>
      <c r="B2833" s="89">
        <v>800</v>
      </c>
      <c r="C2833" s="89" t="s">
        <v>361</v>
      </c>
      <c r="D2833" s="89" t="s">
        <v>18232</v>
      </c>
      <c r="E2833" s="89" t="s">
        <v>20224</v>
      </c>
      <c r="F2833" s="93" t="s">
        <v>369</v>
      </c>
      <c r="G2833" s="93" t="s">
        <v>369</v>
      </c>
      <c r="H2833" s="93" t="s">
        <v>369</v>
      </c>
    </row>
    <row r="2834" spans="1:8">
      <c r="A2834" s="89" t="s">
        <v>11573</v>
      </c>
      <c r="B2834" s="89">
        <v>800</v>
      </c>
      <c r="C2834" s="89" t="s">
        <v>361</v>
      </c>
      <c r="D2834" s="89" t="s">
        <v>7963</v>
      </c>
      <c r="E2834" s="89" t="s">
        <v>20224</v>
      </c>
      <c r="F2834" s="93" t="s">
        <v>369</v>
      </c>
      <c r="G2834" s="93" t="s">
        <v>369</v>
      </c>
      <c r="H2834" s="93" t="s">
        <v>369</v>
      </c>
    </row>
    <row r="2835" spans="1:8">
      <c r="A2835" s="89" t="s">
        <v>11574</v>
      </c>
      <c r="B2835" s="89">
        <v>1000</v>
      </c>
      <c r="C2835" s="89" t="s">
        <v>361</v>
      </c>
      <c r="D2835" s="89" t="s">
        <v>7963</v>
      </c>
      <c r="E2835" s="89" t="s">
        <v>20225</v>
      </c>
      <c r="F2835" s="93" t="s">
        <v>369</v>
      </c>
      <c r="G2835" s="93" t="s">
        <v>369</v>
      </c>
      <c r="H2835" s="93" t="s">
        <v>369</v>
      </c>
    </row>
    <row r="2836" spans="1:8">
      <c r="A2836" s="89" t="s">
        <v>11575</v>
      </c>
      <c r="B2836" s="89">
        <v>2000</v>
      </c>
      <c r="C2836" s="89" t="s">
        <v>564</v>
      </c>
      <c r="D2836" s="89" t="s">
        <v>7963</v>
      </c>
      <c r="E2836" s="89" t="s">
        <v>20226</v>
      </c>
      <c r="F2836" s="93" t="s">
        <v>369</v>
      </c>
      <c r="G2836" s="93" t="s">
        <v>369</v>
      </c>
      <c r="H2836" s="93" t="s">
        <v>369</v>
      </c>
    </row>
    <row r="2837" spans="1:8">
      <c r="A2837" s="89" t="s">
        <v>11577</v>
      </c>
      <c r="B2837" s="89">
        <v>2000</v>
      </c>
      <c r="C2837" s="89" t="s">
        <v>564</v>
      </c>
      <c r="D2837" s="89" t="s">
        <v>7963</v>
      </c>
      <c r="E2837" s="89" t="s">
        <v>20226</v>
      </c>
      <c r="F2837" s="93" t="s">
        <v>369</v>
      </c>
      <c r="G2837" s="93" t="s">
        <v>369</v>
      </c>
      <c r="H2837" s="93" t="s">
        <v>369</v>
      </c>
    </row>
    <row r="2838" spans="1:8">
      <c r="A2838" s="89" t="s">
        <v>11579</v>
      </c>
      <c r="B2838" s="89">
        <v>2000</v>
      </c>
      <c r="C2838" s="89" t="s">
        <v>564</v>
      </c>
      <c r="D2838" s="89" t="s">
        <v>7963</v>
      </c>
      <c r="E2838" s="89" t="s">
        <v>20227</v>
      </c>
      <c r="F2838" s="93" t="s">
        <v>369</v>
      </c>
      <c r="G2838" s="93" t="s">
        <v>369</v>
      </c>
      <c r="H2838" s="93" t="s">
        <v>369</v>
      </c>
    </row>
    <row r="2839" spans="1:8">
      <c r="A2839" s="89" t="s">
        <v>11581</v>
      </c>
      <c r="B2839" s="89">
        <v>2000</v>
      </c>
      <c r="C2839" s="89" t="s">
        <v>361</v>
      </c>
      <c r="D2839" s="89" t="s">
        <v>7963</v>
      </c>
      <c r="E2839" s="89" t="s">
        <v>20228</v>
      </c>
      <c r="F2839" s="93" t="s">
        <v>369</v>
      </c>
      <c r="G2839" s="93" t="s">
        <v>369</v>
      </c>
      <c r="H2839" s="93" t="s">
        <v>369</v>
      </c>
    </row>
    <row r="2840" spans="1:8">
      <c r="A2840" s="89" t="s">
        <v>11582</v>
      </c>
      <c r="B2840" s="89">
        <v>2000</v>
      </c>
      <c r="C2840" s="89" t="s">
        <v>361</v>
      </c>
      <c r="D2840" s="89" t="s">
        <v>7963</v>
      </c>
      <c r="E2840" s="89" t="s">
        <v>20228</v>
      </c>
      <c r="F2840" s="93" t="s">
        <v>369</v>
      </c>
      <c r="G2840" s="93" t="s">
        <v>369</v>
      </c>
      <c r="H2840" s="93" t="s">
        <v>369</v>
      </c>
    </row>
    <row r="2841" spans="1:8">
      <c r="A2841" s="89" t="s">
        <v>1957</v>
      </c>
      <c r="B2841" s="89">
        <v>10000</v>
      </c>
      <c r="C2841" s="89" t="s">
        <v>361</v>
      </c>
      <c r="D2841" s="89" t="s">
        <v>18232</v>
      </c>
      <c r="E2841" s="89" t="s">
        <v>20229</v>
      </c>
      <c r="F2841" s="93" t="s">
        <v>369</v>
      </c>
      <c r="G2841" s="93" t="s">
        <v>369</v>
      </c>
      <c r="H2841" s="93" t="s">
        <v>369</v>
      </c>
    </row>
    <row r="2842" spans="1:8">
      <c r="A2842" s="89" t="s">
        <v>11583</v>
      </c>
      <c r="B2842" s="89">
        <v>2000</v>
      </c>
      <c r="C2842" s="89" t="s">
        <v>361</v>
      </c>
      <c r="D2842" s="89" t="s">
        <v>7963</v>
      </c>
      <c r="E2842" s="89" t="s">
        <v>20230</v>
      </c>
      <c r="F2842" s="93" t="s">
        <v>369</v>
      </c>
      <c r="G2842" s="93" t="s">
        <v>369</v>
      </c>
      <c r="H2842" s="93" t="s">
        <v>369</v>
      </c>
    </row>
    <row r="2843" spans="1:8">
      <c r="A2843" s="89" t="s">
        <v>11584</v>
      </c>
      <c r="B2843" s="89">
        <v>2000</v>
      </c>
      <c r="C2843" s="89" t="s">
        <v>564</v>
      </c>
      <c r="D2843" s="89" t="s">
        <v>7963</v>
      </c>
      <c r="E2843" s="89" t="s">
        <v>20231</v>
      </c>
      <c r="F2843" s="93" t="s">
        <v>369</v>
      </c>
      <c r="G2843" s="93" t="s">
        <v>369</v>
      </c>
      <c r="H2843" s="93" t="s">
        <v>369</v>
      </c>
    </row>
    <row r="2844" spans="1:8">
      <c r="A2844" s="89" t="s">
        <v>11586</v>
      </c>
      <c r="B2844" s="89">
        <v>2000</v>
      </c>
      <c r="C2844" s="89" t="s">
        <v>564</v>
      </c>
      <c r="D2844" s="89" t="s">
        <v>7963</v>
      </c>
      <c r="E2844" s="89" t="s">
        <v>20231</v>
      </c>
      <c r="F2844" s="93" t="s">
        <v>369</v>
      </c>
      <c r="G2844" s="93" t="s">
        <v>369</v>
      </c>
      <c r="H2844" s="93" t="s">
        <v>369</v>
      </c>
    </row>
    <row r="2845" spans="1:8">
      <c r="A2845" s="89" t="s">
        <v>11588</v>
      </c>
      <c r="B2845" s="89">
        <v>2000</v>
      </c>
      <c r="C2845" s="89" t="s">
        <v>564</v>
      </c>
      <c r="D2845" s="89" t="s">
        <v>7963</v>
      </c>
      <c r="E2845" s="89" t="s">
        <v>20231</v>
      </c>
      <c r="F2845" s="93" t="s">
        <v>369</v>
      </c>
      <c r="G2845" s="93" t="s">
        <v>369</v>
      </c>
      <c r="H2845" s="93" t="s">
        <v>369</v>
      </c>
    </row>
    <row r="2846" spans="1:8">
      <c r="A2846" s="89" t="s">
        <v>1955</v>
      </c>
      <c r="B2846" s="89">
        <v>2000</v>
      </c>
      <c r="C2846" s="89" t="s">
        <v>361</v>
      </c>
      <c r="D2846" s="89" t="s">
        <v>18232</v>
      </c>
      <c r="E2846" s="89" t="s">
        <v>20231</v>
      </c>
      <c r="F2846" s="93" t="s">
        <v>369</v>
      </c>
      <c r="G2846" s="93" t="s">
        <v>369</v>
      </c>
      <c r="H2846" s="93" t="s">
        <v>369</v>
      </c>
    </row>
    <row r="2847" spans="1:8">
      <c r="A2847" s="89" t="s">
        <v>11590</v>
      </c>
      <c r="B2847" s="89">
        <v>1500</v>
      </c>
      <c r="C2847" s="89" t="s">
        <v>361</v>
      </c>
      <c r="D2847" s="89" t="s">
        <v>7963</v>
      </c>
      <c r="E2847" s="89" t="s">
        <v>20232</v>
      </c>
      <c r="F2847" s="93" t="s">
        <v>369</v>
      </c>
      <c r="G2847" s="93" t="s">
        <v>369</v>
      </c>
      <c r="H2847" s="93" t="s">
        <v>369</v>
      </c>
    </row>
    <row r="2848" spans="1:8">
      <c r="A2848" s="89" t="s">
        <v>11591</v>
      </c>
      <c r="B2848" s="89">
        <v>500</v>
      </c>
      <c r="C2848" s="89" t="s">
        <v>564</v>
      </c>
      <c r="D2848" s="89" t="s">
        <v>7963</v>
      </c>
      <c r="E2848" s="89" t="s">
        <v>20233</v>
      </c>
      <c r="F2848" s="93" t="s">
        <v>369</v>
      </c>
      <c r="G2848" s="93" t="s">
        <v>369</v>
      </c>
      <c r="H2848" s="93" t="s">
        <v>369</v>
      </c>
    </row>
    <row r="2849" spans="1:8">
      <c r="A2849" s="89" t="s">
        <v>11593</v>
      </c>
      <c r="B2849" s="89">
        <v>400</v>
      </c>
      <c r="C2849" s="89" t="s">
        <v>564</v>
      </c>
      <c r="D2849" s="89" t="s">
        <v>7963</v>
      </c>
      <c r="E2849" s="89" t="s">
        <v>20234</v>
      </c>
      <c r="F2849" s="93" t="s">
        <v>369</v>
      </c>
      <c r="G2849" s="93" t="s">
        <v>369</v>
      </c>
      <c r="H2849" s="93" t="s">
        <v>369</v>
      </c>
    </row>
    <row r="2850" spans="1:8">
      <c r="A2850" s="89" t="s">
        <v>11595</v>
      </c>
      <c r="B2850" s="89">
        <v>400</v>
      </c>
      <c r="C2850" s="89" t="s">
        <v>564</v>
      </c>
      <c r="D2850" s="89" t="s">
        <v>7963</v>
      </c>
      <c r="E2850" s="89" t="s">
        <v>20234</v>
      </c>
      <c r="F2850" s="93" t="s">
        <v>369</v>
      </c>
      <c r="G2850" s="93" t="s">
        <v>369</v>
      </c>
      <c r="H2850" s="93" t="s">
        <v>369</v>
      </c>
    </row>
    <row r="2851" spans="1:8">
      <c r="A2851" s="89" t="s">
        <v>11597</v>
      </c>
      <c r="B2851" s="89">
        <v>400</v>
      </c>
      <c r="C2851" s="89" t="s">
        <v>361</v>
      </c>
      <c r="D2851" s="89" t="s">
        <v>7963</v>
      </c>
      <c r="E2851" s="89" t="s">
        <v>20234</v>
      </c>
      <c r="F2851" s="93" t="s">
        <v>369</v>
      </c>
      <c r="G2851" s="93" t="s">
        <v>369</v>
      </c>
      <c r="H2851" s="93" t="s">
        <v>369</v>
      </c>
    </row>
    <row r="2852" spans="1:8">
      <c r="A2852" s="89" t="s">
        <v>11598</v>
      </c>
      <c r="B2852" s="89">
        <v>400</v>
      </c>
      <c r="C2852" s="89" t="s">
        <v>564</v>
      </c>
      <c r="D2852" s="89" t="s">
        <v>7963</v>
      </c>
      <c r="E2852" s="89" t="s">
        <v>20235</v>
      </c>
      <c r="F2852" s="93" t="s">
        <v>369</v>
      </c>
      <c r="G2852" s="93" t="s">
        <v>369</v>
      </c>
      <c r="H2852" s="93" t="s">
        <v>369</v>
      </c>
    </row>
    <row r="2853" spans="1:8">
      <c r="A2853" s="89" t="s">
        <v>11600</v>
      </c>
      <c r="B2853" s="89">
        <v>500</v>
      </c>
      <c r="C2853" s="89" t="s">
        <v>564</v>
      </c>
      <c r="D2853" s="89" t="s">
        <v>7963</v>
      </c>
      <c r="E2853" s="89" t="s">
        <v>20236</v>
      </c>
      <c r="F2853" s="93" t="s">
        <v>369</v>
      </c>
      <c r="G2853" s="93" t="s">
        <v>369</v>
      </c>
      <c r="H2853" s="93" t="s">
        <v>369</v>
      </c>
    </row>
    <row r="2854" spans="1:8">
      <c r="A2854" s="89" t="s">
        <v>1953</v>
      </c>
      <c r="B2854" s="89">
        <v>1500</v>
      </c>
      <c r="C2854" s="89" t="s">
        <v>361</v>
      </c>
      <c r="D2854" s="89" t="s">
        <v>18232</v>
      </c>
      <c r="E2854" s="89" t="s">
        <v>20237</v>
      </c>
      <c r="F2854" s="93" t="s">
        <v>369</v>
      </c>
      <c r="G2854" s="93" t="s">
        <v>369</v>
      </c>
      <c r="H2854" s="93" t="s">
        <v>369</v>
      </c>
    </row>
    <row r="2855" spans="1:8">
      <c r="A2855" s="89" t="s">
        <v>1951</v>
      </c>
      <c r="B2855" s="89">
        <v>1000</v>
      </c>
      <c r="C2855" s="89" t="s">
        <v>361</v>
      </c>
      <c r="D2855" s="89" t="s">
        <v>18232</v>
      </c>
      <c r="E2855" s="89" t="s">
        <v>20238</v>
      </c>
      <c r="F2855" s="93" t="s">
        <v>369</v>
      </c>
      <c r="G2855" s="93" t="s">
        <v>369</v>
      </c>
      <c r="H2855" s="93" t="s">
        <v>369</v>
      </c>
    </row>
    <row r="2856" spans="1:8">
      <c r="A2856" s="89" t="s">
        <v>11602</v>
      </c>
      <c r="B2856" s="89">
        <v>1000</v>
      </c>
      <c r="C2856" s="89" t="s">
        <v>361</v>
      </c>
      <c r="D2856" s="89" t="s">
        <v>7963</v>
      </c>
      <c r="E2856" s="89" t="s">
        <v>20238</v>
      </c>
      <c r="F2856" s="93" t="s">
        <v>369</v>
      </c>
      <c r="G2856" s="93" t="s">
        <v>369</v>
      </c>
      <c r="H2856" s="93" t="s">
        <v>369</v>
      </c>
    </row>
    <row r="2857" spans="1:8">
      <c r="A2857" s="89" t="s">
        <v>1949</v>
      </c>
      <c r="B2857" s="89">
        <v>300</v>
      </c>
      <c r="C2857" s="89" t="s">
        <v>564</v>
      </c>
      <c r="D2857" s="89" t="s">
        <v>18232</v>
      </c>
      <c r="E2857" s="89" t="s">
        <v>20239</v>
      </c>
      <c r="F2857" s="89">
        <v>1000385</v>
      </c>
      <c r="G2857" s="89">
        <v>80996</v>
      </c>
      <c r="H2857" s="89">
        <v>0</v>
      </c>
    </row>
    <row r="2858" spans="1:8">
      <c r="A2858" s="89" t="s">
        <v>11604</v>
      </c>
      <c r="B2858" s="89">
        <v>500</v>
      </c>
      <c r="C2858" s="89" t="s">
        <v>564</v>
      </c>
      <c r="D2858" s="89" t="s">
        <v>7963</v>
      </c>
      <c r="E2858" s="89" t="s">
        <v>20240</v>
      </c>
      <c r="F2858" s="93" t="s">
        <v>369</v>
      </c>
      <c r="G2858" s="93" t="s">
        <v>369</v>
      </c>
      <c r="H2858" s="93" t="s">
        <v>369</v>
      </c>
    </row>
    <row r="2859" spans="1:8">
      <c r="A2859" s="89" t="s">
        <v>11606</v>
      </c>
      <c r="B2859" s="89">
        <v>500</v>
      </c>
      <c r="C2859" s="89" t="s">
        <v>361</v>
      </c>
      <c r="D2859" s="89" t="s">
        <v>7963</v>
      </c>
      <c r="E2859" s="89" t="s">
        <v>20241</v>
      </c>
      <c r="F2859" s="93" t="s">
        <v>369</v>
      </c>
      <c r="G2859" s="93" t="s">
        <v>369</v>
      </c>
      <c r="H2859" s="93" t="s">
        <v>369</v>
      </c>
    </row>
    <row r="2860" spans="1:8">
      <c r="A2860" s="89" t="s">
        <v>1947</v>
      </c>
      <c r="B2860" s="89">
        <v>1200</v>
      </c>
      <c r="C2860" s="89" t="s">
        <v>564</v>
      </c>
      <c r="D2860" s="89" t="s">
        <v>18232</v>
      </c>
      <c r="E2860" s="89" t="s">
        <v>20242</v>
      </c>
      <c r="F2860" s="89">
        <v>910292</v>
      </c>
      <c r="G2860" s="89">
        <v>1091620</v>
      </c>
      <c r="H2860" s="89">
        <v>0</v>
      </c>
    </row>
    <row r="2861" spans="1:8">
      <c r="A2861" s="89" t="s">
        <v>1945</v>
      </c>
      <c r="B2861" s="89">
        <v>1000</v>
      </c>
      <c r="C2861" s="89" t="s">
        <v>361</v>
      </c>
      <c r="D2861" s="89" t="s">
        <v>18232</v>
      </c>
      <c r="E2861" s="89" t="s">
        <v>20243</v>
      </c>
      <c r="F2861" s="93" t="s">
        <v>369</v>
      </c>
      <c r="G2861" s="93" t="s">
        <v>369</v>
      </c>
      <c r="H2861" s="93" t="s">
        <v>369</v>
      </c>
    </row>
    <row r="2862" spans="1:8">
      <c r="A2862" s="89" t="s">
        <v>11608</v>
      </c>
      <c r="B2862" s="89">
        <v>1000</v>
      </c>
      <c r="C2862" s="89" t="s">
        <v>361</v>
      </c>
      <c r="D2862" s="89" t="s">
        <v>7963</v>
      </c>
      <c r="E2862" s="89" t="s">
        <v>20243</v>
      </c>
      <c r="F2862" s="93" t="s">
        <v>369</v>
      </c>
      <c r="G2862" s="93" t="s">
        <v>369</v>
      </c>
      <c r="H2862" s="93" t="s">
        <v>369</v>
      </c>
    </row>
    <row r="2863" spans="1:8">
      <c r="A2863" s="89" t="s">
        <v>11609</v>
      </c>
      <c r="B2863" s="89">
        <v>150</v>
      </c>
      <c r="C2863" s="89" t="s">
        <v>564</v>
      </c>
      <c r="D2863" s="89" t="s">
        <v>7963</v>
      </c>
      <c r="E2863" s="89" t="s">
        <v>20244</v>
      </c>
      <c r="F2863" s="93" t="s">
        <v>369</v>
      </c>
      <c r="G2863" s="93" t="s">
        <v>369</v>
      </c>
      <c r="H2863" s="93" t="s">
        <v>369</v>
      </c>
    </row>
    <row r="2864" spans="1:8">
      <c r="A2864" s="89" t="s">
        <v>1943</v>
      </c>
      <c r="B2864" s="89">
        <v>300</v>
      </c>
      <c r="C2864" s="89" t="s">
        <v>361</v>
      </c>
      <c r="D2864" s="89" t="s">
        <v>18232</v>
      </c>
      <c r="E2864" s="89" t="s">
        <v>20245</v>
      </c>
      <c r="F2864" s="93" t="s">
        <v>369</v>
      </c>
      <c r="G2864" s="93" t="s">
        <v>369</v>
      </c>
      <c r="H2864" s="93" t="s">
        <v>369</v>
      </c>
    </row>
    <row r="2865" spans="1:8">
      <c r="A2865" s="89" t="s">
        <v>11611</v>
      </c>
      <c r="B2865" s="89">
        <v>300</v>
      </c>
      <c r="C2865" s="89" t="s">
        <v>361</v>
      </c>
      <c r="D2865" s="89" t="s">
        <v>7963</v>
      </c>
      <c r="E2865" s="89" t="s">
        <v>20245</v>
      </c>
      <c r="F2865" s="93" t="s">
        <v>369</v>
      </c>
      <c r="G2865" s="93" t="s">
        <v>369</v>
      </c>
      <c r="H2865" s="93" t="s">
        <v>369</v>
      </c>
    </row>
    <row r="2866" spans="1:8">
      <c r="A2866" s="89" t="s">
        <v>11612</v>
      </c>
      <c r="B2866" s="89">
        <v>500</v>
      </c>
      <c r="C2866" s="89" t="s">
        <v>564</v>
      </c>
      <c r="D2866" s="89" t="s">
        <v>7963</v>
      </c>
      <c r="E2866" s="89" t="s">
        <v>20245</v>
      </c>
      <c r="F2866" s="93" t="s">
        <v>369</v>
      </c>
      <c r="G2866" s="93" t="s">
        <v>369</v>
      </c>
      <c r="H2866" s="93" t="s">
        <v>369</v>
      </c>
    </row>
    <row r="2867" spans="1:8">
      <c r="A2867" s="89" t="s">
        <v>1941</v>
      </c>
      <c r="B2867" s="89">
        <v>800</v>
      </c>
      <c r="C2867" s="89" t="s">
        <v>361</v>
      </c>
      <c r="D2867" s="89" t="s">
        <v>18232</v>
      </c>
      <c r="E2867" s="89" t="s">
        <v>20246</v>
      </c>
      <c r="F2867" s="93" t="s">
        <v>369</v>
      </c>
      <c r="G2867" s="93" t="s">
        <v>369</v>
      </c>
      <c r="H2867" s="93" t="s">
        <v>369</v>
      </c>
    </row>
    <row r="2868" spans="1:8">
      <c r="A2868" s="89" t="s">
        <v>1939</v>
      </c>
      <c r="B2868" s="89">
        <v>3000</v>
      </c>
      <c r="C2868" s="89" t="s">
        <v>564</v>
      </c>
      <c r="D2868" s="89" t="s">
        <v>18232</v>
      </c>
      <c r="E2868" s="89" t="s">
        <v>20247</v>
      </c>
      <c r="F2868" s="89">
        <v>23426</v>
      </c>
      <c r="G2868" s="89">
        <v>1096497</v>
      </c>
      <c r="H2868" s="89">
        <v>0</v>
      </c>
    </row>
    <row r="2869" spans="1:8">
      <c r="A2869" s="89" t="s">
        <v>11615</v>
      </c>
      <c r="B2869" s="89">
        <v>2000</v>
      </c>
      <c r="C2869" s="89" t="s">
        <v>564</v>
      </c>
      <c r="D2869" s="89" t="s">
        <v>7963</v>
      </c>
      <c r="E2869" s="89" t="s">
        <v>20248</v>
      </c>
      <c r="F2869" s="93" t="s">
        <v>369</v>
      </c>
      <c r="G2869" s="93" t="s">
        <v>369</v>
      </c>
      <c r="H2869" s="93" t="s">
        <v>369</v>
      </c>
    </row>
    <row r="2870" spans="1:8">
      <c r="A2870" s="89" t="s">
        <v>11617</v>
      </c>
      <c r="B2870" s="89">
        <v>2000</v>
      </c>
      <c r="C2870" s="89" t="s">
        <v>361</v>
      </c>
      <c r="D2870" s="89" t="s">
        <v>7963</v>
      </c>
      <c r="E2870" s="89" t="s">
        <v>20248</v>
      </c>
      <c r="F2870" s="93" t="s">
        <v>369</v>
      </c>
      <c r="G2870" s="93" t="s">
        <v>369</v>
      </c>
      <c r="H2870" s="93" t="s">
        <v>369</v>
      </c>
    </row>
    <row r="2871" spans="1:8">
      <c r="A2871" s="89" t="s">
        <v>11618</v>
      </c>
      <c r="B2871" s="89">
        <v>2000</v>
      </c>
      <c r="C2871" s="89" t="s">
        <v>361</v>
      </c>
      <c r="D2871" s="89" t="s">
        <v>7963</v>
      </c>
      <c r="E2871" s="89" t="s">
        <v>20248</v>
      </c>
      <c r="F2871" s="93" t="s">
        <v>369</v>
      </c>
      <c r="G2871" s="93" t="s">
        <v>369</v>
      </c>
      <c r="H2871" s="93" t="s">
        <v>369</v>
      </c>
    </row>
    <row r="2872" spans="1:8">
      <c r="A2872" s="89" t="s">
        <v>11619</v>
      </c>
      <c r="B2872" s="89">
        <v>1000</v>
      </c>
      <c r="C2872" s="89" t="s">
        <v>564</v>
      </c>
      <c r="D2872" s="89" t="s">
        <v>7963</v>
      </c>
      <c r="E2872" s="89" t="s">
        <v>20249</v>
      </c>
      <c r="F2872" s="93" t="s">
        <v>369</v>
      </c>
      <c r="G2872" s="93" t="s">
        <v>369</v>
      </c>
      <c r="H2872" s="93" t="s">
        <v>369</v>
      </c>
    </row>
    <row r="2873" spans="1:8">
      <c r="A2873" s="89" t="s">
        <v>1937</v>
      </c>
      <c r="B2873" s="89">
        <v>1000</v>
      </c>
      <c r="C2873" s="89" t="s">
        <v>564</v>
      </c>
      <c r="D2873" s="89" t="s">
        <v>18232</v>
      </c>
      <c r="E2873" s="89" t="s">
        <v>20250</v>
      </c>
      <c r="F2873" s="89">
        <v>798</v>
      </c>
      <c r="G2873" s="89">
        <v>21590</v>
      </c>
      <c r="H2873" s="89">
        <v>0</v>
      </c>
    </row>
    <row r="2874" spans="1:8">
      <c r="A2874" s="89" t="s">
        <v>11622</v>
      </c>
      <c r="B2874" s="89">
        <v>1000</v>
      </c>
      <c r="C2874" s="89" t="s">
        <v>564</v>
      </c>
      <c r="D2874" s="89" t="s">
        <v>7963</v>
      </c>
      <c r="E2874" s="89" t="s">
        <v>20251</v>
      </c>
      <c r="F2874" s="93" t="s">
        <v>369</v>
      </c>
      <c r="G2874" s="93" t="s">
        <v>369</v>
      </c>
      <c r="H2874" s="93" t="s">
        <v>369</v>
      </c>
    </row>
    <row r="2875" spans="1:8">
      <c r="A2875" s="89" t="s">
        <v>11624</v>
      </c>
      <c r="B2875" s="89">
        <v>2000</v>
      </c>
      <c r="C2875" s="89" t="s">
        <v>564</v>
      </c>
      <c r="D2875" s="89" t="s">
        <v>7963</v>
      </c>
      <c r="E2875" s="89" t="s">
        <v>20251</v>
      </c>
      <c r="F2875" s="93" t="s">
        <v>369</v>
      </c>
      <c r="G2875" s="93" t="s">
        <v>369</v>
      </c>
      <c r="H2875" s="93" t="s">
        <v>369</v>
      </c>
    </row>
    <row r="2876" spans="1:8">
      <c r="A2876" s="89" t="s">
        <v>11626</v>
      </c>
      <c r="B2876" s="89">
        <v>2000</v>
      </c>
      <c r="C2876" s="89" t="s">
        <v>564</v>
      </c>
      <c r="D2876" s="89" t="s">
        <v>7963</v>
      </c>
      <c r="E2876" s="89" t="s">
        <v>20252</v>
      </c>
      <c r="F2876" s="93" t="s">
        <v>369</v>
      </c>
      <c r="G2876" s="93" t="s">
        <v>369</v>
      </c>
      <c r="H2876" s="93" t="s">
        <v>369</v>
      </c>
    </row>
    <row r="2877" spans="1:8">
      <c r="A2877" s="89" t="s">
        <v>11628</v>
      </c>
      <c r="B2877" s="89">
        <v>1000</v>
      </c>
      <c r="C2877" s="89" t="s">
        <v>564</v>
      </c>
      <c r="D2877" s="89" t="s">
        <v>7963</v>
      </c>
      <c r="E2877" s="89" t="s">
        <v>20252</v>
      </c>
      <c r="F2877" s="93" t="s">
        <v>369</v>
      </c>
      <c r="G2877" s="93" t="s">
        <v>369</v>
      </c>
      <c r="H2877" s="93" t="s">
        <v>369</v>
      </c>
    </row>
    <row r="2878" spans="1:8">
      <c r="A2878" s="89" t="s">
        <v>11630</v>
      </c>
      <c r="B2878" s="89">
        <v>2000</v>
      </c>
      <c r="C2878" s="89" t="s">
        <v>564</v>
      </c>
      <c r="D2878" s="89" t="s">
        <v>7963</v>
      </c>
      <c r="E2878" s="89" t="s">
        <v>20252</v>
      </c>
      <c r="F2878" s="93" t="s">
        <v>369</v>
      </c>
      <c r="G2878" s="93" t="s">
        <v>369</v>
      </c>
      <c r="H2878" s="93" t="s">
        <v>369</v>
      </c>
    </row>
    <row r="2879" spans="1:8">
      <c r="A2879" s="89" t="s">
        <v>1934</v>
      </c>
      <c r="B2879" s="89">
        <v>500</v>
      </c>
      <c r="C2879" s="89" t="s">
        <v>564</v>
      </c>
      <c r="D2879" s="89" t="s">
        <v>18232</v>
      </c>
      <c r="E2879" s="89" t="s">
        <v>20253</v>
      </c>
      <c r="F2879" s="89">
        <v>428690</v>
      </c>
      <c r="G2879" s="89">
        <v>1091352</v>
      </c>
      <c r="H2879" s="89">
        <v>0</v>
      </c>
    </row>
    <row r="2880" spans="1:8">
      <c r="A2880" s="89" t="s">
        <v>11633</v>
      </c>
      <c r="B2880" s="89">
        <v>500</v>
      </c>
      <c r="C2880" s="89" t="s">
        <v>564</v>
      </c>
      <c r="D2880" s="89" t="s">
        <v>7963</v>
      </c>
      <c r="E2880" s="89" t="s">
        <v>20253</v>
      </c>
      <c r="F2880" s="93" t="s">
        <v>369</v>
      </c>
      <c r="G2880" s="93" t="s">
        <v>369</v>
      </c>
      <c r="H2880" s="93" t="s">
        <v>369</v>
      </c>
    </row>
    <row r="2881" spans="1:8">
      <c r="A2881" s="89" t="s">
        <v>11635</v>
      </c>
      <c r="B2881" s="89">
        <v>2000</v>
      </c>
      <c r="C2881" s="89" t="s">
        <v>564</v>
      </c>
      <c r="D2881" s="89" t="s">
        <v>7963</v>
      </c>
      <c r="E2881" s="89" t="s">
        <v>20254</v>
      </c>
      <c r="F2881" s="93" t="s">
        <v>369</v>
      </c>
      <c r="G2881" s="93" t="s">
        <v>369</v>
      </c>
      <c r="H2881" s="93" t="s">
        <v>369</v>
      </c>
    </row>
    <row r="2882" spans="1:8">
      <c r="A2882" s="89" t="s">
        <v>11637</v>
      </c>
      <c r="B2882" s="89">
        <v>2000</v>
      </c>
      <c r="C2882" s="89" t="s">
        <v>564</v>
      </c>
      <c r="D2882" s="89" t="s">
        <v>7963</v>
      </c>
      <c r="E2882" s="89" t="s">
        <v>20255</v>
      </c>
      <c r="F2882" s="93" t="s">
        <v>369</v>
      </c>
      <c r="G2882" s="93" t="s">
        <v>369</v>
      </c>
      <c r="H2882" s="93" t="s">
        <v>369</v>
      </c>
    </row>
    <row r="2883" spans="1:8">
      <c r="A2883" s="89" t="s">
        <v>1932</v>
      </c>
      <c r="B2883" s="89">
        <v>1000</v>
      </c>
      <c r="C2883" s="89" t="s">
        <v>361</v>
      </c>
      <c r="D2883" s="89" t="s">
        <v>18232</v>
      </c>
      <c r="E2883" s="89" t="s">
        <v>20256</v>
      </c>
      <c r="F2883" s="93" t="s">
        <v>369</v>
      </c>
      <c r="G2883" s="93" t="s">
        <v>369</v>
      </c>
      <c r="H2883" s="93" t="s">
        <v>369</v>
      </c>
    </row>
    <row r="2884" spans="1:8">
      <c r="A2884" s="89" t="s">
        <v>1930</v>
      </c>
      <c r="B2884" s="89">
        <v>500</v>
      </c>
      <c r="C2884" s="89" t="s">
        <v>564</v>
      </c>
      <c r="D2884" s="89" t="s">
        <v>18232</v>
      </c>
      <c r="E2884" s="89" t="s">
        <v>20257</v>
      </c>
      <c r="F2884" s="89">
        <v>135322</v>
      </c>
      <c r="G2884" s="89">
        <v>80729</v>
      </c>
      <c r="H2884" s="89">
        <v>0</v>
      </c>
    </row>
    <row r="2885" spans="1:8">
      <c r="A2885" s="89" t="s">
        <v>11640</v>
      </c>
      <c r="B2885" s="89">
        <v>1000</v>
      </c>
      <c r="C2885" s="89" t="s">
        <v>361</v>
      </c>
      <c r="D2885" s="89" t="s">
        <v>7963</v>
      </c>
      <c r="E2885" s="89" t="s">
        <v>20258</v>
      </c>
      <c r="F2885" s="93" t="s">
        <v>369</v>
      </c>
      <c r="G2885" s="93" t="s">
        <v>369</v>
      </c>
      <c r="H2885" s="93" t="s">
        <v>369</v>
      </c>
    </row>
    <row r="2886" spans="1:8">
      <c r="A2886" s="89" t="s">
        <v>11641</v>
      </c>
      <c r="B2886" s="89">
        <v>1000</v>
      </c>
      <c r="C2886" s="89" t="s">
        <v>361</v>
      </c>
      <c r="D2886" s="89" t="s">
        <v>7963</v>
      </c>
      <c r="E2886" s="89" t="s">
        <v>20259</v>
      </c>
      <c r="F2886" s="93" t="s">
        <v>369</v>
      </c>
      <c r="G2886" s="93" t="s">
        <v>369</v>
      </c>
      <c r="H2886" s="93" t="s">
        <v>369</v>
      </c>
    </row>
    <row r="2887" spans="1:8">
      <c r="A2887" s="89" t="s">
        <v>1928</v>
      </c>
      <c r="B2887" s="89">
        <v>1000</v>
      </c>
      <c r="C2887" s="89" t="s">
        <v>564</v>
      </c>
      <c r="D2887" s="89" t="s">
        <v>18232</v>
      </c>
      <c r="E2887" s="89" t="s">
        <v>20260</v>
      </c>
      <c r="F2887" s="89">
        <v>21643</v>
      </c>
      <c r="G2887" s="89">
        <v>80729</v>
      </c>
      <c r="H2887" s="89">
        <v>0</v>
      </c>
    </row>
    <row r="2888" spans="1:8">
      <c r="A2888" s="89" t="s">
        <v>11643</v>
      </c>
      <c r="B2888" s="89">
        <v>1000</v>
      </c>
      <c r="C2888" s="89" t="s">
        <v>564</v>
      </c>
      <c r="D2888" s="89" t="s">
        <v>7963</v>
      </c>
      <c r="E2888" s="89" t="s">
        <v>20260</v>
      </c>
      <c r="F2888" s="93" t="s">
        <v>369</v>
      </c>
      <c r="G2888" s="93" t="s">
        <v>369</v>
      </c>
      <c r="H2888" s="93" t="s">
        <v>369</v>
      </c>
    </row>
    <row r="2889" spans="1:8">
      <c r="A2889" s="89" t="s">
        <v>11645</v>
      </c>
      <c r="B2889" s="89">
        <v>100</v>
      </c>
      <c r="C2889" s="89" t="s">
        <v>564</v>
      </c>
      <c r="D2889" s="89" t="s">
        <v>7963</v>
      </c>
      <c r="E2889" s="89" t="s">
        <v>20261</v>
      </c>
      <c r="F2889" s="93" t="s">
        <v>369</v>
      </c>
      <c r="G2889" s="93" t="s">
        <v>369</v>
      </c>
      <c r="H2889" s="93" t="s">
        <v>369</v>
      </c>
    </row>
    <row r="2890" spans="1:8">
      <c r="A2890" s="89" t="s">
        <v>11647</v>
      </c>
      <c r="B2890" s="89">
        <v>100</v>
      </c>
      <c r="C2890" s="89" t="s">
        <v>361</v>
      </c>
      <c r="D2890" s="89" t="s">
        <v>7963</v>
      </c>
      <c r="E2890" s="89" t="s">
        <v>20261</v>
      </c>
      <c r="F2890" s="93" t="s">
        <v>369</v>
      </c>
      <c r="G2890" s="93" t="s">
        <v>369</v>
      </c>
      <c r="H2890" s="93" t="s">
        <v>369</v>
      </c>
    </row>
    <row r="2891" spans="1:8">
      <c r="A2891" s="89" t="s">
        <v>11648</v>
      </c>
      <c r="B2891" s="89">
        <v>100</v>
      </c>
      <c r="C2891" s="89" t="s">
        <v>361</v>
      </c>
      <c r="D2891" s="89" t="s">
        <v>7963</v>
      </c>
      <c r="E2891" s="89" t="s">
        <v>20261</v>
      </c>
      <c r="F2891" s="93" t="s">
        <v>369</v>
      </c>
      <c r="G2891" s="93" t="s">
        <v>369</v>
      </c>
      <c r="H2891" s="93" t="s">
        <v>369</v>
      </c>
    </row>
    <row r="2892" spans="1:8">
      <c r="A2892" s="89" t="s">
        <v>11649</v>
      </c>
      <c r="B2892" s="89">
        <v>3000</v>
      </c>
      <c r="C2892" s="89" t="s">
        <v>564</v>
      </c>
      <c r="D2892" s="89" t="s">
        <v>7963</v>
      </c>
      <c r="E2892" s="89" t="s">
        <v>20262</v>
      </c>
      <c r="F2892" s="93" t="s">
        <v>369</v>
      </c>
      <c r="G2892" s="93" t="s">
        <v>369</v>
      </c>
      <c r="H2892" s="93" t="s">
        <v>369</v>
      </c>
    </row>
    <row r="2893" spans="1:8">
      <c r="A2893" s="89" t="s">
        <v>11651</v>
      </c>
      <c r="B2893" s="89">
        <v>3000</v>
      </c>
      <c r="C2893" s="89" t="s">
        <v>564</v>
      </c>
      <c r="D2893" s="89" t="s">
        <v>7963</v>
      </c>
      <c r="E2893" s="89" t="s">
        <v>20263</v>
      </c>
      <c r="F2893" s="93" t="s">
        <v>369</v>
      </c>
      <c r="G2893" s="93" t="s">
        <v>369</v>
      </c>
      <c r="H2893" s="93" t="s">
        <v>369</v>
      </c>
    </row>
    <row r="2894" spans="1:8">
      <c r="A2894" s="89" t="s">
        <v>11653</v>
      </c>
      <c r="B2894" s="89">
        <v>2000</v>
      </c>
      <c r="C2894" s="89" t="s">
        <v>564</v>
      </c>
      <c r="D2894" s="89" t="s">
        <v>7963</v>
      </c>
      <c r="E2894" s="89" t="s">
        <v>20264</v>
      </c>
      <c r="F2894" s="93" t="s">
        <v>369</v>
      </c>
      <c r="G2894" s="93" t="s">
        <v>369</v>
      </c>
      <c r="H2894" s="93" t="s">
        <v>369</v>
      </c>
    </row>
    <row r="2895" spans="1:8">
      <c r="A2895" s="89" t="s">
        <v>1926</v>
      </c>
      <c r="B2895" s="89">
        <v>500</v>
      </c>
      <c r="C2895" s="89" t="s">
        <v>361</v>
      </c>
      <c r="D2895" s="89" t="s">
        <v>18232</v>
      </c>
      <c r="E2895" s="89" t="s">
        <v>20265</v>
      </c>
      <c r="F2895" s="93" t="s">
        <v>369</v>
      </c>
      <c r="G2895" s="93" t="s">
        <v>369</v>
      </c>
      <c r="H2895" s="93" t="s">
        <v>369</v>
      </c>
    </row>
    <row r="2896" spans="1:8">
      <c r="A2896" s="89" t="s">
        <v>11655</v>
      </c>
      <c r="B2896" s="89">
        <v>2000</v>
      </c>
      <c r="C2896" s="89" t="s">
        <v>564</v>
      </c>
      <c r="D2896" s="89" t="s">
        <v>7963</v>
      </c>
      <c r="E2896" s="89" t="s">
        <v>20266</v>
      </c>
      <c r="F2896" s="93" t="s">
        <v>369</v>
      </c>
      <c r="G2896" s="93" t="s">
        <v>369</v>
      </c>
      <c r="H2896" s="93" t="s">
        <v>369</v>
      </c>
    </row>
    <row r="2897" spans="1:8">
      <c r="A2897" s="89" t="s">
        <v>11657</v>
      </c>
      <c r="B2897" s="89">
        <v>2000</v>
      </c>
      <c r="C2897" s="89" t="s">
        <v>564</v>
      </c>
      <c r="D2897" s="89" t="s">
        <v>7963</v>
      </c>
      <c r="E2897" s="89" t="s">
        <v>20267</v>
      </c>
      <c r="F2897" s="93" t="s">
        <v>369</v>
      </c>
      <c r="G2897" s="93" t="s">
        <v>369</v>
      </c>
      <c r="H2897" s="93" t="s">
        <v>369</v>
      </c>
    </row>
    <row r="2898" spans="1:8">
      <c r="A2898" s="89" t="s">
        <v>11659</v>
      </c>
      <c r="B2898" s="89">
        <v>500</v>
      </c>
      <c r="C2898" s="89" t="s">
        <v>564</v>
      </c>
      <c r="D2898" s="89" t="s">
        <v>7963</v>
      </c>
      <c r="E2898" s="89" t="s">
        <v>20268</v>
      </c>
      <c r="F2898" s="93" t="s">
        <v>369</v>
      </c>
      <c r="G2898" s="93" t="s">
        <v>369</v>
      </c>
      <c r="H2898" s="93" t="s">
        <v>369</v>
      </c>
    </row>
    <row r="2899" spans="1:8">
      <c r="A2899" s="89" t="s">
        <v>11661</v>
      </c>
      <c r="B2899" s="89">
        <v>300</v>
      </c>
      <c r="C2899" s="89" t="s">
        <v>564</v>
      </c>
      <c r="D2899" s="89" t="s">
        <v>7963</v>
      </c>
      <c r="E2899" s="89" t="s">
        <v>20269</v>
      </c>
      <c r="F2899" s="93" t="s">
        <v>369</v>
      </c>
      <c r="G2899" s="93" t="s">
        <v>369</v>
      </c>
      <c r="H2899" s="93" t="s">
        <v>369</v>
      </c>
    </row>
    <row r="2900" spans="1:8">
      <c r="A2900" s="89" t="s">
        <v>1924</v>
      </c>
      <c r="B2900" s="89">
        <v>300</v>
      </c>
      <c r="C2900" s="89" t="s">
        <v>564</v>
      </c>
      <c r="D2900" s="89" t="s">
        <v>18232</v>
      </c>
      <c r="E2900" s="89" t="s">
        <v>20270</v>
      </c>
      <c r="F2900" s="89">
        <v>1096644</v>
      </c>
      <c r="G2900" s="89">
        <v>1091620</v>
      </c>
      <c r="H2900" s="89">
        <v>0</v>
      </c>
    </row>
    <row r="2901" spans="1:8">
      <c r="A2901" s="89" t="s">
        <v>1922</v>
      </c>
      <c r="B2901" s="89">
        <v>1000</v>
      </c>
      <c r="C2901" s="89" t="s">
        <v>564</v>
      </c>
      <c r="D2901" s="89" t="s">
        <v>18232</v>
      </c>
      <c r="E2901" s="89" t="s">
        <v>20271</v>
      </c>
      <c r="F2901" s="89">
        <v>534206</v>
      </c>
      <c r="G2901" s="89">
        <v>1091356</v>
      </c>
      <c r="H2901" s="89">
        <v>0</v>
      </c>
    </row>
    <row r="2902" spans="1:8">
      <c r="A2902" s="89" t="s">
        <v>11665</v>
      </c>
      <c r="B2902" s="89">
        <v>2000</v>
      </c>
      <c r="C2902" s="89" t="s">
        <v>361</v>
      </c>
      <c r="D2902" s="89" t="s">
        <v>7963</v>
      </c>
      <c r="E2902" s="89" t="s">
        <v>20272</v>
      </c>
      <c r="F2902" s="93" t="s">
        <v>369</v>
      </c>
      <c r="G2902" s="93" t="s">
        <v>369</v>
      </c>
      <c r="H2902" s="93" t="s">
        <v>369</v>
      </c>
    </row>
    <row r="2903" spans="1:8">
      <c r="A2903" s="89" t="s">
        <v>11666</v>
      </c>
      <c r="B2903" s="89">
        <v>2000</v>
      </c>
      <c r="C2903" s="89" t="s">
        <v>564</v>
      </c>
      <c r="D2903" s="89" t="s">
        <v>7963</v>
      </c>
      <c r="E2903" s="89" t="s">
        <v>20272</v>
      </c>
      <c r="F2903" s="93" t="s">
        <v>369</v>
      </c>
      <c r="G2903" s="93" t="s">
        <v>369</v>
      </c>
      <c r="H2903" s="93" t="s">
        <v>369</v>
      </c>
    </row>
    <row r="2904" spans="1:8">
      <c r="A2904" s="89" t="s">
        <v>11668</v>
      </c>
      <c r="B2904" s="89">
        <v>2000</v>
      </c>
      <c r="C2904" s="89" t="s">
        <v>361</v>
      </c>
      <c r="D2904" s="89" t="s">
        <v>7963</v>
      </c>
      <c r="E2904" s="89" t="s">
        <v>20273</v>
      </c>
      <c r="F2904" s="93" t="s">
        <v>369</v>
      </c>
      <c r="G2904" s="93" t="s">
        <v>369</v>
      </c>
      <c r="H2904" s="93" t="s">
        <v>369</v>
      </c>
    </row>
    <row r="2905" spans="1:8">
      <c r="A2905" s="89" t="s">
        <v>1920</v>
      </c>
      <c r="B2905" s="89">
        <v>1994</v>
      </c>
      <c r="C2905" s="89" t="s">
        <v>564</v>
      </c>
      <c r="D2905" s="89" t="s">
        <v>18232</v>
      </c>
      <c r="E2905" s="89" t="s">
        <v>20274</v>
      </c>
      <c r="F2905" s="89">
        <v>798</v>
      </c>
      <c r="G2905" s="89">
        <v>1091356</v>
      </c>
      <c r="H2905" s="89">
        <v>0</v>
      </c>
    </row>
    <row r="2906" spans="1:8">
      <c r="A2906" s="89" t="s">
        <v>1917</v>
      </c>
      <c r="B2906" s="89">
        <v>2000</v>
      </c>
      <c r="C2906" s="89" t="s">
        <v>361</v>
      </c>
      <c r="D2906" s="89" t="s">
        <v>18232</v>
      </c>
      <c r="E2906" s="89" t="s">
        <v>20275</v>
      </c>
      <c r="F2906" s="93" t="s">
        <v>369</v>
      </c>
      <c r="G2906" s="93" t="s">
        <v>369</v>
      </c>
      <c r="H2906" s="93" t="s">
        <v>369</v>
      </c>
    </row>
    <row r="2907" spans="1:8">
      <c r="A2907" s="89" t="s">
        <v>1915</v>
      </c>
      <c r="B2907" s="89">
        <v>1000</v>
      </c>
      <c r="C2907" s="89" t="s">
        <v>361</v>
      </c>
      <c r="D2907" s="89" t="s">
        <v>18232</v>
      </c>
      <c r="E2907" s="89" t="s">
        <v>20276</v>
      </c>
      <c r="F2907" s="93" t="s">
        <v>369</v>
      </c>
      <c r="G2907" s="93" t="s">
        <v>369</v>
      </c>
      <c r="H2907" s="93" t="s">
        <v>369</v>
      </c>
    </row>
    <row r="2908" spans="1:8">
      <c r="A2908" s="89" t="s">
        <v>1913</v>
      </c>
      <c r="B2908" s="89">
        <v>300</v>
      </c>
      <c r="C2908" s="89" t="s">
        <v>361</v>
      </c>
      <c r="D2908" s="89" t="s">
        <v>18232</v>
      </c>
      <c r="E2908" s="89" t="s">
        <v>20277</v>
      </c>
      <c r="F2908" s="93" t="s">
        <v>369</v>
      </c>
      <c r="G2908" s="93" t="s">
        <v>369</v>
      </c>
      <c r="H2908" s="93" t="s">
        <v>369</v>
      </c>
    </row>
    <row r="2909" spans="1:8">
      <c r="A2909" s="89" t="s">
        <v>11670</v>
      </c>
      <c r="B2909" s="89">
        <v>300</v>
      </c>
      <c r="C2909" s="89" t="s">
        <v>361</v>
      </c>
      <c r="D2909" s="89" t="s">
        <v>7963</v>
      </c>
      <c r="E2909" s="89" t="s">
        <v>20277</v>
      </c>
      <c r="F2909" s="93" t="s">
        <v>369</v>
      </c>
      <c r="G2909" s="93" t="s">
        <v>369</v>
      </c>
      <c r="H2909" s="93" t="s">
        <v>369</v>
      </c>
    </row>
    <row r="2910" spans="1:8">
      <c r="A2910" s="89" t="s">
        <v>11671</v>
      </c>
      <c r="B2910" s="89">
        <v>1000</v>
      </c>
      <c r="C2910" s="89" t="s">
        <v>564</v>
      </c>
      <c r="D2910" s="89" t="s">
        <v>7963</v>
      </c>
      <c r="E2910" s="89" t="s">
        <v>20278</v>
      </c>
      <c r="F2910" s="93" t="s">
        <v>369</v>
      </c>
      <c r="G2910" s="93" t="s">
        <v>369</v>
      </c>
      <c r="H2910" s="93" t="s">
        <v>369</v>
      </c>
    </row>
    <row r="2911" spans="1:8">
      <c r="A2911" s="89" t="s">
        <v>1910</v>
      </c>
      <c r="B2911" s="89">
        <v>300</v>
      </c>
      <c r="C2911" s="89" t="s">
        <v>564</v>
      </c>
      <c r="D2911" s="89" t="s">
        <v>18232</v>
      </c>
      <c r="E2911" s="89" t="s">
        <v>20279</v>
      </c>
      <c r="F2911" s="89">
        <v>17617</v>
      </c>
      <c r="G2911" s="89">
        <v>854630</v>
      </c>
      <c r="H2911" s="89">
        <v>0</v>
      </c>
    </row>
    <row r="2912" spans="1:8">
      <c r="A2912" s="89" t="s">
        <v>1908</v>
      </c>
      <c r="B2912" s="89">
        <v>500</v>
      </c>
      <c r="C2912" s="89" t="s">
        <v>564</v>
      </c>
      <c r="D2912" s="89" t="s">
        <v>18232</v>
      </c>
      <c r="E2912" s="89" t="s">
        <v>20280</v>
      </c>
      <c r="F2912" s="89">
        <v>947536</v>
      </c>
      <c r="G2912" s="89">
        <v>170927</v>
      </c>
      <c r="H2912" s="89">
        <v>0</v>
      </c>
    </row>
    <row r="2913" spans="1:8">
      <c r="A2913" s="89" t="s">
        <v>1906</v>
      </c>
      <c r="B2913" s="89">
        <v>500</v>
      </c>
      <c r="C2913" s="89" t="s">
        <v>564</v>
      </c>
      <c r="D2913" s="89" t="s">
        <v>18232</v>
      </c>
      <c r="E2913" s="89" t="s">
        <v>20281</v>
      </c>
      <c r="F2913" s="89">
        <v>947536</v>
      </c>
      <c r="G2913" s="89">
        <v>170927</v>
      </c>
      <c r="H2913" s="89">
        <v>0</v>
      </c>
    </row>
    <row r="2914" spans="1:8">
      <c r="A2914" s="89" t="s">
        <v>11676</v>
      </c>
      <c r="B2914" s="89">
        <v>500</v>
      </c>
      <c r="C2914" s="89" t="s">
        <v>564</v>
      </c>
      <c r="D2914" s="89" t="s">
        <v>7963</v>
      </c>
      <c r="E2914" s="89" t="s">
        <v>20282</v>
      </c>
      <c r="F2914" s="93" t="s">
        <v>369</v>
      </c>
      <c r="G2914" s="93" t="s">
        <v>369</v>
      </c>
      <c r="H2914" s="93" t="s">
        <v>369</v>
      </c>
    </row>
    <row r="2915" spans="1:8">
      <c r="A2915" s="89" t="s">
        <v>11678</v>
      </c>
      <c r="B2915" s="89">
        <v>500</v>
      </c>
      <c r="C2915" s="89" t="s">
        <v>564</v>
      </c>
      <c r="D2915" s="89" t="s">
        <v>7963</v>
      </c>
      <c r="E2915" s="89" t="s">
        <v>20282</v>
      </c>
      <c r="F2915" s="93" t="s">
        <v>369</v>
      </c>
      <c r="G2915" s="93" t="s">
        <v>369</v>
      </c>
      <c r="H2915" s="93" t="s">
        <v>369</v>
      </c>
    </row>
    <row r="2916" spans="1:8">
      <c r="A2916" s="89" t="s">
        <v>11680</v>
      </c>
      <c r="B2916" s="89">
        <v>2000</v>
      </c>
      <c r="C2916" s="89" t="s">
        <v>564</v>
      </c>
      <c r="D2916" s="89" t="s">
        <v>7963</v>
      </c>
      <c r="E2916" s="89" t="s">
        <v>20283</v>
      </c>
      <c r="F2916" s="93" t="s">
        <v>369</v>
      </c>
      <c r="G2916" s="93" t="s">
        <v>369</v>
      </c>
      <c r="H2916" s="93" t="s">
        <v>369</v>
      </c>
    </row>
    <row r="2917" spans="1:8">
      <c r="A2917" s="89" t="s">
        <v>6134</v>
      </c>
      <c r="B2917" s="89">
        <v>100</v>
      </c>
      <c r="C2917" s="89" t="s">
        <v>564</v>
      </c>
      <c r="D2917" s="89" t="s">
        <v>5606</v>
      </c>
      <c r="E2917" s="89" t="s">
        <v>20284</v>
      </c>
      <c r="F2917" s="89">
        <v>825186</v>
      </c>
      <c r="G2917" s="89">
        <v>825186</v>
      </c>
      <c r="H2917" s="89" t="s">
        <v>6130</v>
      </c>
    </row>
    <row r="2918" spans="1:8">
      <c r="A2918" s="89" t="s">
        <v>1902</v>
      </c>
      <c r="B2918" s="89">
        <v>1000</v>
      </c>
      <c r="C2918" s="89" t="s">
        <v>361</v>
      </c>
      <c r="D2918" s="89" t="s">
        <v>18232</v>
      </c>
      <c r="E2918" s="89" t="s">
        <v>20285</v>
      </c>
      <c r="F2918" s="93" t="s">
        <v>369</v>
      </c>
      <c r="G2918" s="93" t="s">
        <v>369</v>
      </c>
      <c r="H2918" s="93" t="s">
        <v>369</v>
      </c>
    </row>
    <row r="2919" spans="1:8">
      <c r="A2919" s="89" t="s">
        <v>11683</v>
      </c>
      <c r="B2919" s="89">
        <v>500</v>
      </c>
      <c r="C2919" s="89" t="s">
        <v>361</v>
      </c>
      <c r="D2919" s="89" t="s">
        <v>7963</v>
      </c>
      <c r="E2919" s="89" t="s">
        <v>20286</v>
      </c>
      <c r="F2919" s="93" t="s">
        <v>369</v>
      </c>
      <c r="G2919" s="93" t="s">
        <v>369</v>
      </c>
      <c r="H2919" s="93" t="s">
        <v>369</v>
      </c>
    </row>
    <row r="2920" spans="1:8">
      <c r="A2920" s="89" t="s">
        <v>1900</v>
      </c>
      <c r="B2920" s="89">
        <v>1000</v>
      </c>
      <c r="C2920" s="89" t="s">
        <v>361</v>
      </c>
      <c r="D2920" s="89" t="s">
        <v>18232</v>
      </c>
      <c r="E2920" s="89" t="s">
        <v>20287</v>
      </c>
      <c r="F2920" s="93" t="s">
        <v>369</v>
      </c>
      <c r="G2920" s="93" t="s">
        <v>369</v>
      </c>
      <c r="H2920" s="93" t="s">
        <v>369</v>
      </c>
    </row>
    <row r="2921" spans="1:8">
      <c r="A2921" s="89" t="s">
        <v>1898</v>
      </c>
      <c r="B2921" s="89">
        <v>1000</v>
      </c>
      <c r="C2921" s="89" t="s">
        <v>564</v>
      </c>
      <c r="D2921" s="89" t="s">
        <v>18232</v>
      </c>
      <c r="E2921" s="89" t="s">
        <v>20288</v>
      </c>
      <c r="F2921" s="89">
        <v>2387</v>
      </c>
      <c r="G2921" s="89">
        <v>1093670</v>
      </c>
      <c r="H2921" s="89">
        <v>0</v>
      </c>
    </row>
    <row r="2922" spans="1:8">
      <c r="A2922" s="89" t="s">
        <v>11685</v>
      </c>
      <c r="B2922" s="89">
        <v>500</v>
      </c>
      <c r="C2922" s="89" t="s">
        <v>564</v>
      </c>
      <c r="D2922" s="89" t="s">
        <v>7963</v>
      </c>
      <c r="E2922" s="89" t="s">
        <v>20289</v>
      </c>
      <c r="F2922" s="93" t="s">
        <v>369</v>
      </c>
      <c r="G2922" s="93" t="s">
        <v>369</v>
      </c>
      <c r="H2922" s="93" t="s">
        <v>369</v>
      </c>
    </row>
    <row r="2923" spans="1:8">
      <c r="A2923" s="89" t="s">
        <v>11687</v>
      </c>
      <c r="B2923" s="89">
        <v>500</v>
      </c>
      <c r="C2923" s="89" t="s">
        <v>564</v>
      </c>
      <c r="D2923" s="89" t="s">
        <v>7963</v>
      </c>
      <c r="E2923" s="89" t="s">
        <v>20290</v>
      </c>
      <c r="F2923" s="93" t="s">
        <v>369</v>
      </c>
      <c r="G2923" s="93" t="s">
        <v>369</v>
      </c>
      <c r="H2923" s="93" t="s">
        <v>369</v>
      </c>
    </row>
    <row r="2924" spans="1:8">
      <c r="A2924" s="89" t="s">
        <v>11689</v>
      </c>
      <c r="B2924" s="89">
        <v>500</v>
      </c>
      <c r="C2924" s="89" t="s">
        <v>564</v>
      </c>
      <c r="D2924" s="89" t="s">
        <v>7963</v>
      </c>
      <c r="E2924" s="89" t="s">
        <v>20290</v>
      </c>
      <c r="F2924" s="93" t="s">
        <v>369</v>
      </c>
      <c r="G2924" s="93" t="s">
        <v>369</v>
      </c>
      <c r="H2924" s="93" t="s">
        <v>369</v>
      </c>
    </row>
    <row r="2925" spans="1:8">
      <c r="A2925" s="89" t="s">
        <v>11691</v>
      </c>
      <c r="B2925" s="89">
        <v>500</v>
      </c>
      <c r="C2925" s="89" t="s">
        <v>564</v>
      </c>
      <c r="D2925" s="89" t="s">
        <v>7963</v>
      </c>
      <c r="E2925" s="89" t="s">
        <v>20290</v>
      </c>
      <c r="F2925" s="93" t="s">
        <v>369</v>
      </c>
      <c r="G2925" s="93" t="s">
        <v>369</v>
      </c>
      <c r="H2925" s="93" t="s">
        <v>369</v>
      </c>
    </row>
    <row r="2926" spans="1:8">
      <c r="A2926" s="89" t="s">
        <v>6133</v>
      </c>
      <c r="B2926" s="89">
        <v>100</v>
      </c>
      <c r="C2926" s="89" t="s">
        <v>564</v>
      </c>
      <c r="D2926" s="89" t="s">
        <v>5606</v>
      </c>
      <c r="E2926" s="89" t="s">
        <v>20291</v>
      </c>
      <c r="F2926" s="89">
        <v>825186</v>
      </c>
      <c r="G2926" s="89">
        <v>825186</v>
      </c>
      <c r="H2926" s="89" t="s">
        <v>6130</v>
      </c>
    </row>
    <row r="2927" spans="1:8">
      <c r="A2927" s="89" t="s">
        <v>11694</v>
      </c>
      <c r="B2927" s="89">
        <v>500</v>
      </c>
      <c r="C2927" s="89" t="s">
        <v>564</v>
      </c>
      <c r="D2927" s="89" t="s">
        <v>7963</v>
      </c>
      <c r="E2927" s="89" t="s">
        <v>20292</v>
      </c>
      <c r="F2927" s="93" t="s">
        <v>369</v>
      </c>
      <c r="G2927" s="93" t="s">
        <v>369</v>
      </c>
      <c r="H2927" s="93" t="s">
        <v>369</v>
      </c>
    </row>
    <row r="2928" spans="1:8">
      <c r="A2928" s="89" t="s">
        <v>1894</v>
      </c>
      <c r="B2928" s="89">
        <v>500</v>
      </c>
      <c r="C2928" s="89" t="s">
        <v>361</v>
      </c>
      <c r="D2928" s="89" t="s">
        <v>18232</v>
      </c>
      <c r="E2928" s="89" t="s">
        <v>20293</v>
      </c>
      <c r="F2928" s="93" t="s">
        <v>369</v>
      </c>
      <c r="G2928" s="93" t="s">
        <v>369</v>
      </c>
      <c r="H2928" s="93" t="s">
        <v>369</v>
      </c>
    </row>
    <row r="2929" spans="1:8">
      <c r="A2929" s="89" t="s">
        <v>11696</v>
      </c>
      <c r="B2929" s="89">
        <v>500</v>
      </c>
      <c r="C2929" s="89" t="s">
        <v>361</v>
      </c>
      <c r="D2929" s="89" t="s">
        <v>7963</v>
      </c>
      <c r="E2929" s="89" t="s">
        <v>20293</v>
      </c>
      <c r="F2929" s="93" t="s">
        <v>369</v>
      </c>
      <c r="G2929" s="93" t="s">
        <v>369</v>
      </c>
      <c r="H2929" s="93" t="s">
        <v>369</v>
      </c>
    </row>
    <row r="2930" spans="1:8">
      <c r="A2930" s="89" t="s">
        <v>11697</v>
      </c>
      <c r="B2930" s="89">
        <v>300</v>
      </c>
      <c r="C2930" s="89" t="s">
        <v>564</v>
      </c>
      <c r="D2930" s="89" t="s">
        <v>7974</v>
      </c>
      <c r="E2930" s="89" t="s">
        <v>20294</v>
      </c>
      <c r="F2930" s="93" t="s">
        <v>369</v>
      </c>
      <c r="G2930" s="93" t="s">
        <v>369</v>
      </c>
      <c r="H2930" s="93" t="s">
        <v>369</v>
      </c>
    </row>
    <row r="2931" spans="1:8">
      <c r="A2931" s="89" t="s">
        <v>11698</v>
      </c>
      <c r="B2931" s="89">
        <v>300</v>
      </c>
      <c r="C2931" s="89" t="s">
        <v>564</v>
      </c>
      <c r="D2931" s="89" t="s">
        <v>7974</v>
      </c>
      <c r="E2931" s="89" t="s">
        <v>20294</v>
      </c>
      <c r="F2931" s="93" t="s">
        <v>369</v>
      </c>
      <c r="G2931" s="93" t="s">
        <v>369</v>
      </c>
      <c r="H2931" s="93" t="s">
        <v>369</v>
      </c>
    </row>
    <row r="2932" spans="1:8">
      <c r="A2932" s="89" t="s">
        <v>11699</v>
      </c>
      <c r="B2932" s="89">
        <v>300</v>
      </c>
      <c r="C2932" s="89" t="s">
        <v>564</v>
      </c>
      <c r="D2932" s="89" t="s">
        <v>7974</v>
      </c>
      <c r="E2932" s="89" t="s">
        <v>20294</v>
      </c>
      <c r="F2932" s="93" t="s">
        <v>369</v>
      </c>
      <c r="G2932" s="93" t="s">
        <v>369</v>
      </c>
      <c r="H2932" s="93" t="s">
        <v>369</v>
      </c>
    </row>
    <row r="2933" spans="1:8">
      <c r="A2933" s="89" t="s">
        <v>11700</v>
      </c>
      <c r="B2933" s="89">
        <v>300</v>
      </c>
      <c r="C2933" s="89" t="s">
        <v>564</v>
      </c>
      <c r="D2933" s="89" t="s">
        <v>7974</v>
      </c>
      <c r="E2933" s="89" t="s">
        <v>20294</v>
      </c>
      <c r="F2933" s="93" t="s">
        <v>369</v>
      </c>
      <c r="G2933" s="93" t="s">
        <v>369</v>
      </c>
      <c r="H2933" s="93" t="s">
        <v>369</v>
      </c>
    </row>
    <row r="2934" spans="1:8">
      <c r="A2934" s="89" t="s">
        <v>11701</v>
      </c>
      <c r="B2934" s="89">
        <v>300</v>
      </c>
      <c r="C2934" s="89" t="s">
        <v>361</v>
      </c>
      <c r="D2934" s="89" t="s">
        <v>7963</v>
      </c>
      <c r="E2934" s="89" t="s">
        <v>20294</v>
      </c>
      <c r="F2934" s="93" t="s">
        <v>369</v>
      </c>
      <c r="G2934" s="93" t="s">
        <v>369</v>
      </c>
      <c r="H2934" s="93" t="s">
        <v>369</v>
      </c>
    </row>
    <row r="2935" spans="1:8">
      <c r="A2935" s="89" t="s">
        <v>11702</v>
      </c>
      <c r="B2935" s="89">
        <v>300</v>
      </c>
      <c r="C2935" s="89" t="s">
        <v>564</v>
      </c>
      <c r="D2935" s="89" t="s">
        <v>7974</v>
      </c>
      <c r="E2935" s="89" t="s">
        <v>20294</v>
      </c>
      <c r="F2935" s="93" t="s">
        <v>369</v>
      </c>
      <c r="G2935" s="93" t="s">
        <v>369</v>
      </c>
      <c r="H2935" s="93" t="s">
        <v>369</v>
      </c>
    </row>
    <row r="2936" spans="1:8">
      <c r="A2936" s="89" t="s">
        <v>11703</v>
      </c>
      <c r="B2936" s="89">
        <v>300</v>
      </c>
      <c r="C2936" s="89" t="s">
        <v>361</v>
      </c>
      <c r="D2936" s="89" t="s">
        <v>7963</v>
      </c>
      <c r="E2936" s="89" t="s">
        <v>20294</v>
      </c>
      <c r="F2936" s="93" t="s">
        <v>369</v>
      </c>
      <c r="G2936" s="93" t="s">
        <v>369</v>
      </c>
      <c r="H2936" s="93" t="s">
        <v>369</v>
      </c>
    </row>
    <row r="2937" spans="1:8">
      <c r="A2937" s="89" t="s">
        <v>1892</v>
      </c>
      <c r="B2937" s="89">
        <v>100</v>
      </c>
      <c r="C2937" s="89" t="s">
        <v>564</v>
      </c>
      <c r="D2937" s="89" t="s">
        <v>18232</v>
      </c>
      <c r="E2937" s="89" t="s">
        <v>20295</v>
      </c>
      <c r="F2937" s="89">
        <v>825186</v>
      </c>
      <c r="G2937" s="89">
        <v>1113736</v>
      </c>
      <c r="H2937" s="89">
        <v>0</v>
      </c>
    </row>
    <row r="2938" spans="1:8">
      <c r="A2938" s="89" t="s">
        <v>11705</v>
      </c>
      <c r="B2938" s="89">
        <v>1000</v>
      </c>
      <c r="C2938" s="89" t="s">
        <v>361</v>
      </c>
      <c r="D2938" s="89" t="s">
        <v>7963</v>
      </c>
      <c r="E2938" s="89" t="s">
        <v>20296</v>
      </c>
      <c r="F2938" s="93" t="s">
        <v>369</v>
      </c>
      <c r="G2938" s="93" t="s">
        <v>369</v>
      </c>
      <c r="H2938" s="93" t="s">
        <v>369</v>
      </c>
    </row>
    <row r="2939" spans="1:8">
      <c r="A2939" s="89" t="s">
        <v>1889</v>
      </c>
      <c r="B2939" s="89">
        <v>1000</v>
      </c>
      <c r="C2939" s="89" t="s">
        <v>361</v>
      </c>
      <c r="D2939" s="89" t="s">
        <v>18232</v>
      </c>
      <c r="E2939" s="89" t="s">
        <v>20297</v>
      </c>
      <c r="F2939" s="93" t="s">
        <v>369</v>
      </c>
      <c r="G2939" s="93" t="s">
        <v>369</v>
      </c>
      <c r="H2939" s="93" t="s">
        <v>369</v>
      </c>
    </row>
    <row r="2940" spans="1:8">
      <c r="A2940" s="99" t="s">
        <v>1885</v>
      </c>
      <c r="B2940" s="89">
        <v>1000</v>
      </c>
      <c r="C2940" s="89" t="s">
        <v>361</v>
      </c>
      <c r="D2940" s="89" t="s">
        <v>18232</v>
      </c>
      <c r="E2940" s="89" t="s">
        <v>20298</v>
      </c>
      <c r="F2940" s="93" t="s">
        <v>369</v>
      </c>
      <c r="G2940" s="93" t="s">
        <v>369</v>
      </c>
      <c r="H2940" s="93" t="s">
        <v>369</v>
      </c>
    </row>
    <row r="2941" spans="1:8">
      <c r="A2941" s="89" t="s">
        <v>11706</v>
      </c>
      <c r="B2941" s="89">
        <v>500</v>
      </c>
      <c r="C2941" s="89" t="s">
        <v>564</v>
      </c>
      <c r="D2941" s="89" t="s">
        <v>7974</v>
      </c>
      <c r="E2941" s="89" t="s">
        <v>20299</v>
      </c>
      <c r="F2941" s="93" t="s">
        <v>369</v>
      </c>
      <c r="G2941" s="93" t="s">
        <v>369</v>
      </c>
      <c r="H2941" s="93" t="s">
        <v>369</v>
      </c>
    </row>
    <row r="2942" spans="1:8">
      <c r="A2942" s="89" t="s">
        <v>11707</v>
      </c>
      <c r="B2942" s="89">
        <v>500</v>
      </c>
      <c r="C2942" s="89" t="s">
        <v>564</v>
      </c>
      <c r="D2942" s="89" t="s">
        <v>7974</v>
      </c>
      <c r="E2942" s="89" t="s">
        <v>20299</v>
      </c>
      <c r="F2942" s="93" t="s">
        <v>369</v>
      </c>
      <c r="G2942" s="93" t="s">
        <v>369</v>
      </c>
      <c r="H2942" s="93" t="s">
        <v>369</v>
      </c>
    </row>
    <row r="2943" spans="1:8">
      <c r="A2943" s="89" t="s">
        <v>11708</v>
      </c>
      <c r="B2943" s="89">
        <v>500</v>
      </c>
      <c r="C2943" s="89" t="s">
        <v>564</v>
      </c>
      <c r="D2943" s="89" t="s">
        <v>7974</v>
      </c>
      <c r="E2943" s="89" t="s">
        <v>20299</v>
      </c>
      <c r="F2943" s="93" t="s">
        <v>369</v>
      </c>
      <c r="G2943" s="93" t="s">
        <v>369</v>
      </c>
      <c r="H2943" s="93" t="s">
        <v>369</v>
      </c>
    </row>
    <row r="2944" spans="1:8">
      <c r="A2944" s="89" t="s">
        <v>11709</v>
      </c>
      <c r="B2944" s="89">
        <v>500</v>
      </c>
      <c r="C2944" s="89" t="s">
        <v>564</v>
      </c>
      <c r="D2944" s="89" t="s">
        <v>7974</v>
      </c>
      <c r="E2944" s="89" t="s">
        <v>20299</v>
      </c>
      <c r="F2944" s="93" t="s">
        <v>369</v>
      </c>
      <c r="G2944" s="93" t="s">
        <v>369</v>
      </c>
      <c r="H2944" s="93" t="s">
        <v>369</v>
      </c>
    </row>
    <row r="2945" spans="1:8">
      <c r="A2945" s="89" t="s">
        <v>11710</v>
      </c>
      <c r="B2945" s="89">
        <v>500</v>
      </c>
      <c r="C2945" s="89" t="s">
        <v>564</v>
      </c>
      <c r="D2945" s="89" t="s">
        <v>7974</v>
      </c>
      <c r="E2945" s="89" t="s">
        <v>20299</v>
      </c>
      <c r="F2945" s="93" t="s">
        <v>369</v>
      </c>
      <c r="G2945" s="93" t="s">
        <v>369</v>
      </c>
      <c r="H2945" s="93" t="s">
        <v>369</v>
      </c>
    </row>
    <row r="2946" spans="1:8">
      <c r="A2946" s="89" t="s">
        <v>11711</v>
      </c>
      <c r="B2946" s="89">
        <v>500</v>
      </c>
      <c r="C2946" s="89" t="s">
        <v>564</v>
      </c>
      <c r="D2946" s="89" t="s">
        <v>7974</v>
      </c>
      <c r="E2946" s="89" t="s">
        <v>20299</v>
      </c>
      <c r="F2946" s="93" t="s">
        <v>369</v>
      </c>
      <c r="G2946" s="93" t="s">
        <v>369</v>
      </c>
      <c r="H2946" s="93" t="s">
        <v>369</v>
      </c>
    </row>
    <row r="2947" spans="1:8">
      <c r="A2947" s="89" t="s">
        <v>11712</v>
      </c>
      <c r="B2947" s="89">
        <v>500</v>
      </c>
      <c r="C2947" s="89" t="s">
        <v>564</v>
      </c>
      <c r="D2947" s="89" t="s">
        <v>7974</v>
      </c>
      <c r="E2947" s="89" t="s">
        <v>20299</v>
      </c>
      <c r="F2947" s="93" t="s">
        <v>369</v>
      </c>
      <c r="G2947" s="93" t="s">
        <v>369</v>
      </c>
      <c r="H2947" s="93" t="s">
        <v>369</v>
      </c>
    </row>
    <row r="2948" spans="1:8">
      <c r="A2948" s="89" t="s">
        <v>11713</v>
      </c>
      <c r="B2948" s="89">
        <v>500</v>
      </c>
      <c r="C2948" s="89" t="s">
        <v>564</v>
      </c>
      <c r="D2948" s="89" t="s">
        <v>7974</v>
      </c>
      <c r="E2948" s="89" t="s">
        <v>20299</v>
      </c>
      <c r="F2948" s="93" t="s">
        <v>369</v>
      </c>
      <c r="G2948" s="93" t="s">
        <v>369</v>
      </c>
      <c r="H2948" s="93" t="s">
        <v>369</v>
      </c>
    </row>
    <row r="2949" spans="1:8">
      <c r="A2949" s="89" t="s">
        <v>11714</v>
      </c>
      <c r="B2949" s="89">
        <v>500</v>
      </c>
      <c r="C2949" s="89" t="s">
        <v>564</v>
      </c>
      <c r="D2949" s="89" t="s">
        <v>7974</v>
      </c>
      <c r="E2949" s="89" t="s">
        <v>20299</v>
      </c>
      <c r="F2949" s="93" t="s">
        <v>369</v>
      </c>
      <c r="G2949" s="93" t="s">
        <v>369</v>
      </c>
      <c r="H2949" s="93" t="s">
        <v>369</v>
      </c>
    </row>
    <row r="2950" spans="1:8">
      <c r="A2950" s="89" t="s">
        <v>11715</v>
      </c>
      <c r="B2950" s="89">
        <v>500</v>
      </c>
      <c r="C2950" s="89" t="s">
        <v>564</v>
      </c>
      <c r="D2950" s="89" t="s">
        <v>7974</v>
      </c>
      <c r="E2950" s="89" t="s">
        <v>20299</v>
      </c>
      <c r="F2950" s="93" t="s">
        <v>369</v>
      </c>
      <c r="G2950" s="93" t="s">
        <v>369</v>
      </c>
      <c r="H2950" s="93" t="s">
        <v>369</v>
      </c>
    </row>
    <row r="2951" spans="1:8">
      <c r="A2951" s="89" t="s">
        <v>11716</v>
      </c>
      <c r="B2951" s="89">
        <v>500</v>
      </c>
      <c r="C2951" s="89" t="s">
        <v>564</v>
      </c>
      <c r="D2951" s="89" t="s">
        <v>7974</v>
      </c>
      <c r="E2951" s="89" t="s">
        <v>20299</v>
      </c>
      <c r="F2951" s="93" t="s">
        <v>369</v>
      </c>
      <c r="G2951" s="93" t="s">
        <v>369</v>
      </c>
      <c r="H2951" s="93" t="s">
        <v>369</v>
      </c>
    </row>
    <row r="2952" spans="1:8">
      <c r="A2952" s="89" t="s">
        <v>11717</v>
      </c>
      <c r="B2952" s="89">
        <v>500</v>
      </c>
      <c r="C2952" s="89" t="s">
        <v>564</v>
      </c>
      <c r="D2952" s="89" t="s">
        <v>7974</v>
      </c>
      <c r="E2952" s="89" t="s">
        <v>20299</v>
      </c>
      <c r="F2952" s="93" t="s">
        <v>369</v>
      </c>
      <c r="G2952" s="93" t="s">
        <v>369</v>
      </c>
      <c r="H2952" s="93" t="s">
        <v>369</v>
      </c>
    </row>
    <row r="2953" spans="1:8">
      <c r="A2953" s="89" t="s">
        <v>11718</v>
      </c>
      <c r="B2953" s="89">
        <v>500</v>
      </c>
      <c r="C2953" s="89" t="s">
        <v>564</v>
      </c>
      <c r="D2953" s="89" t="s">
        <v>7974</v>
      </c>
      <c r="E2953" s="89" t="s">
        <v>20299</v>
      </c>
      <c r="F2953" s="93" t="s">
        <v>369</v>
      </c>
      <c r="G2953" s="93" t="s">
        <v>369</v>
      </c>
      <c r="H2953" s="93" t="s">
        <v>369</v>
      </c>
    </row>
    <row r="2954" spans="1:8">
      <c r="A2954" s="89" t="s">
        <v>11719</v>
      </c>
      <c r="B2954" s="89">
        <v>500</v>
      </c>
      <c r="C2954" s="89" t="s">
        <v>564</v>
      </c>
      <c r="D2954" s="89" t="s">
        <v>7974</v>
      </c>
      <c r="E2954" s="89" t="s">
        <v>20299</v>
      </c>
      <c r="F2954" s="93" t="s">
        <v>369</v>
      </c>
      <c r="G2954" s="93" t="s">
        <v>369</v>
      </c>
      <c r="H2954" s="93" t="s">
        <v>369</v>
      </c>
    </row>
    <row r="2955" spans="1:8">
      <c r="A2955" s="89" t="s">
        <v>11720</v>
      </c>
      <c r="B2955" s="89">
        <v>500</v>
      </c>
      <c r="C2955" s="89" t="s">
        <v>564</v>
      </c>
      <c r="D2955" s="89" t="s">
        <v>7974</v>
      </c>
      <c r="E2955" s="89" t="s">
        <v>20299</v>
      </c>
      <c r="F2955" s="93" t="s">
        <v>369</v>
      </c>
      <c r="G2955" s="93" t="s">
        <v>369</v>
      </c>
      <c r="H2955" s="93" t="s">
        <v>369</v>
      </c>
    </row>
    <row r="2956" spans="1:8">
      <c r="A2956" s="89" t="s">
        <v>11721</v>
      </c>
      <c r="B2956" s="89">
        <v>500</v>
      </c>
      <c r="C2956" s="89" t="s">
        <v>564</v>
      </c>
      <c r="D2956" s="89" t="s">
        <v>7974</v>
      </c>
      <c r="E2956" s="89" t="s">
        <v>20299</v>
      </c>
      <c r="F2956" s="93" t="s">
        <v>369</v>
      </c>
      <c r="G2956" s="93" t="s">
        <v>369</v>
      </c>
      <c r="H2956" s="93" t="s">
        <v>369</v>
      </c>
    </row>
    <row r="2957" spans="1:8">
      <c r="A2957" s="89" t="s">
        <v>11722</v>
      </c>
      <c r="B2957" s="89">
        <v>500</v>
      </c>
      <c r="C2957" s="89" t="s">
        <v>564</v>
      </c>
      <c r="D2957" s="89" t="s">
        <v>7974</v>
      </c>
      <c r="E2957" s="89" t="s">
        <v>20299</v>
      </c>
      <c r="F2957" s="93" t="s">
        <v>369</v>
      </c>
      <c r="G2957" s="93" t="s">
        <v>369</v>
      </c>
      <c r="H2957" s="93" t="s">
        <v>369</v>
      </c>
    </row>
    <row r="2958" spans="1:8">
      <c r="A2958" s="89" t="s">
        <v>11723</v>
      </c>
      <c r="B2958" s="89">
        <v>500</v>
      </c>
      <c r="C2958" s="89" t="s">
        <v>564</v>
      </c>
      <c r="D2958" s="89" t="s">
        <v>7974</v>
      </c>
      <c r="E2958" s="89" t="s">
        <v>20299</v>
      </c>
      <c r="F2958" s="93" t="s">
        <v>369</v>
      </c>
      <c r="G2958" s="93" t="s">
        <v>369</v>
      </c>
      <c r="H2958" s="93" t="s">
        <v>369</v>
      </c>
    </row>
    <row r="2959" spans="1:8">
      <c r="A2959" s="89" t="s">
        <v>11724</v>
      </c>
      <c r="B2959" s="89">
        <v>500</v>
      </c>
      <c r="C2959" s="89" t="s">
        <v>564</v>
      </c>
      <c r="D2959" s="89" t="s">
        <v>7974</v>
      </c>
      <c r="E2959" s="89" t="s">
        <v>20299</v>
      </c>
      <c r="F2959" s="93" t="s">
        <v>369</v>
      </c>
      <c r="G2959" s="93" t="s">
        <v>369</v>
      </c>
      <c r="H2959" s="93" t="s">
        <v>369</v>
      </c>
    </row>
    <row r="2960" spans="1:8">
      <c r="A2960" s="89" t="s">
        <v>11725</v>
      </c>
      <c r="B2960" s="89">
        <v>500</v>
      </c>
      <c r="C2960" s="89" t="s">
        <v>564</v>
      </c>
      <c r="D2960" s="89" t="s">
        <v>7974</v>
      </c>
      <c r="E2960" s="89" t="s">
        <v>20299</v>
      </c>
      <c r="F2960" s="93" t="s">
        <v>369</v>
      </c>
      <c r="G2960" s="93" t="s">
        <v>369</v>
      </c>
      <c r="H2960" s="93" t="s">
        <v>369</v>
      </c>
    </row>
    <row r="2961" spans="1:8">
      <c r="A2961" s="89" t="s">
        <v>11726</v>
      </c>
      <c r="B2961" s="89">
        <v>500</v>
      </c>
      <c r="C2961" s="89" t="s">
        <v>564</v>
      </c>
      <c r="D2961" s="89" t="s">
        <v>7974</v>
      </c>
      <c r="E2961" s="89" t="s">
        <v>20299</v>
      </c>
      <c r="F2961" s="93" t="s">
        <v>369</v>
      </c>
      <c r="G2961" s="93" t="s">
        <v>369</v>
      </c>
      <c r="H2961" s="93" t="s">
        <v>369</v>
      </c>
    </row>
    <row r="2962" spans="1:8">
      <c r="A2962" s="89" t="s">
        <v>11727</v>
      </c>
      <c r="B2962" s="89">
        <v>500</v>
      </c>
      <c r="C2962" s="89" t="s">
        <v>564</v>
      </c>
      <c r="D2962" s="89" t="s">
        <v>7974</v>
      </c>
      <c r="E2962" s="89" t="s">
        <v>20299</v>
      </c>
      <c r="F2962" s="93" t="s">
        <v>369</v>
      </c>
      <c r="G2962" s="93" t="s">
        <v>369</v>
      </c>
      <c r="H2962" s="93" t="s">
        <v>369</v>
      </c>
    </row>
    <row r="2963" spans="1:8">
      <c r="A2963" s="89" t="s">
        <v>11728</v>
      </c>
      <c r="B2963" s="89">
        <v>500</v>
      </c>
      <c r="C2963" s="89" t="s">
        <v>564</v>
      </c>
      <c r="D2963" s="89" t="s">
        <v>7974</v>
      </c>
      <c r="E2963" s="89" t="s">
        <v>20299</v>
      </c>
      <c r="F2963" s="93" t="s">
        <v>369</v>
      </c>
      <c r="G2963" s="93" t="s">
        <v>369</v>
      </c>
      <c r="H2963" s="93" t="s">
        <v>369</v>
      </c>
    </row>
    <row r="2964" spans="1:8">
      <c r="A2964" s="89" t="s">
        <v>11729</v>
      </c>
      <c r="B2964" s="89">
        <v>500</v>
      </c>
      <c r="C2964" s="89" t="s">
        <v>564</v>
      </c>
      <c r="D2964" s="89" t="s">
        <v>7974</v>
      </c>
      <c r="E2964" s="89" t="s">
        <v>20300</v>
      </c>
      <c r="F2964" s="93" t="s">
        <v>369</v>
      </c>
      <c r="G2964" s="93" t="s">
        <v>369</v>
      </c>
      <c r="H2964" s="93" t="s">
        <v>369</v>
      </c>
    </row>
    <row r="2965" spans="1:8">
      <c r="A2965" s="89" t="s">
        <v>11730</v>
      </c>
      <c r="B2965" s="89">
        <v>500</v>
      </c>
      <c r="C2965" s="89" t="s">
        <v>564</v>
      </c>
      <c r="D2965" s="89" t="s">
        <v>7974</v>
      </c>
      <c r="E2965" s="89" t="s">
        <v>20300</v>
      </c>
      <c r="F2965" s="93" t="s">
        <v>369</v>
      </c>
      <c r="G2965" s="93" t="s">
        <v>369</v>
      </c>
      <c r="H2965" s="93" t="s">
        <v>369</v>
      </c>
    </row>
    <row r="2966" spans="1:8">
      <c r="A2966" s="99" t="s">
        <v>11731</v>
      </c>
      <c r="B2966" s="89">
        <v>500</v>
      </c>
      <c r="C2966" s="89" t="s">
        <v>564</v>
      </c>
      <c r="D2966" s="89" t="s">
        <v>7974</v>
      </c>
      <c r="E2966" s="89" t="s">
        <v>20300</v>
      </c>
      <c r="F2966" s="93" t="s">
        <v>369</v>
      </c>
      <c r="G2966" s="93" t="s">
        <v>369</v>
      </c>
      <c r="H2966" s="93" t="s">
        <v>369</v>
      </c>
    </row>
    <row r="2967" spans="1:8">
      <c r="A2967" s="89" t="s">
        <v>11732</v>
      </c>
      <c r="B2967" s="89">
        <v>500</v>
      </c>
      <c r="C2967" s="89" t="s">
        <v>564</v>
      </c>
      <c r="D2967" s="89" t="s">
        <v>7974</v>
      </c>
      <c r="E2967" s="89" t="s">
        <v>20300</v>
      </c>
      <c r="F2967" s="93" t="s">
        <v>369</v>
      </c>
      <c r="G2967" s="93" t="s">
        <v>369</v>
      </c>
      <c r="H2967" s="93" t="s">
        <v>369</v>
      </c>
    </row>
    <row r="2968" spans="1:8">
      <c r="A2968" s="89" t="s">
        <v>11733</v>
      </c>
      <c r="B2968" s="89">
        <v>500</v>
      </c>
      <c r="C2968" s="89" t="s">
        <v>564</v>
      </c>
      <c r="D2968" s="89" t="s">
        <v>7974</v>
      </c>
      <c r="E2968" s="89" t="s">
        <v>20300</v>
      </c>
      <c r="F2968" s="93" t="s">
        <v>369</v>
      </c>
      <c r="G2968" s="93" t="s">
        <v>369</v>
      </c>
      <c r="H2968" s="93" t="s">
        <v>369</v>
      </c>
    </row>
    <row r="2969" spans="1:8">
      <c r="A2969" s="89" t="s">
        <v>11734</v>
      </c>
      <c r="B2969" s="89">
        <v>500</v>
      </c>
      <c r="C2969" s="89" t="s">
        <v>564</v>
      </c>
      <c r="D2969" s="89" t="s">
        <v>7974</v>
      </c>
      <c r="E2969" s="89" t="s">
        <v>20300</v>
      </c>
      <c r="F2969" s="93" t="s">
        <v>369</v>
      </c>
      <c r="G2969" s="93" t="s">
        <v>369</v>
      </c>
      <c r="H2969" s="93" t="s">
        <v>369</v>
      </c>
    </row>
    <row r="2970" spans="1:8">
      <c r="A2970" s="89" t="s">
        <v>11735</v>
      </c>
      <c r="B2970" s="89">
        <v>500</v>
      </c>
      <c r="C2970" s="89" t="s">
        <v>564</v>
      </c>
      <c r="D2970" s="89" t="s">
        <v>7974</v>
      </c>
      <c r="E2970" s="89" t="s">
        <v>20300</v>
      </c>
      <c r="F2970" s="93" t="s">
        <v>369</v>
      </c>
      <c r="G2970" s="93" t="s">
        <v>369</v>
      </c>
      <c r="H2970" s="93" t="s">
        <v>369</v>
      </c>
    </row>
    <row r="2971" spans="1:8">
      <c r="A2971" s="89" t="s">
        <v>11736</v>
      </c>
      <c r="B2971" s="89">
        <v>500</v>
      </c>
      <c r="C2971" s="89" t="s">
        <v>564</v>
      </c>
      <c r="D2971" s="89" t="s">
        <v>7974</v>
      </c>
      <c r="E2971" s="89" t="s">
        <v>20300</v>
      </c>
      <c r="F2971" s="93" t="s">
        <v>369</v>
      </c>
      <c r="G2971" s="93" t="s">
        <v>369</v>
      </c>
      <c r="H2971" s="93" t="s">
        <v>369</v>
      </c>
    </row>
    <row r="2972" spans="1:8">
      <c r="A2972" s="89" t="s">
        <v>11737</v>
      </c>
      <c r="B2972" s="89">
        <v>500</v>
      </c>
      <c r="C2972" s="89" t="s">
        <v>564</v>
      </c>
      <c r="D2972" s="89" t="s">
        <v>7974</v>
      </c>
      <c r="E2972" s="89" t="s">
        <v>20300</v>
      </c>
      <c r="F2972" s="93" t="s">
        <v>369</v>
      </c>
      <c r="G2972" s="93" t="s">
        <v>369</v>
      </c>
      <c r="H2972" s="93" t="s">
        <v>369</v>
      </c>
    </row>
    <row r="2973" spans="1:8">
      <c r="A2973" s="89" t="s">
        <v>11738</v>
      </c>
      <c r="B2973" s="89">
        <v>500</v>
      </c>
      <c r="C2973" s="89" t="s">
        <v>564</v>
      </c>
      <c r="D2973" s="89" t="s">
        <v>7974</v>
      </c>
      <c r="E2973" s="89" t="s">
        <v>20300</v>
      </c>
      <c r="F2973" s="93" t="s">
        <v>369</v>
      </c>
      <c r="G2973" s="93" t="s">
        <v>369</v>
      </c>
      <c r="H2973" s="93" t="s">
        <v>369</v>
      </c>
    </row>
    <row r="2974" spans="1:8">
      <c r="A2974" s="89" t="s">
        <v>11739</v>
      </c>
      <c r="B2974" s="89">
        <v>1000</v>
      </c>
      <c r="C2974" s="89" t="s">
        <v>564</v>
      </c>
      <c r="D2974" s="89" t="s">
        <v>7974</v>
      </c>
      <c r="E2974" s="89" t="s">
        <v>20300</v>
      </c>
      <c r="F2974" s="93" t="s">
        <v>369</v>
      </c>
      <c r="G2974" s="93" t="s">
        <v>369</v>
      </c>
      <c r="H2974" s="93" t="s">
        <v>369</v>
      </c>
    </row>
    <row r="2975" spans="1:8">
      <c r="A2975" s="89" t="s">
        <v>11740</v>
      </c>
      <c r="B2975" s="89">
        <v>1000</v>
      </c>
      <c r="C2975" s="89" t="s">
        <v>564</v>
      </c>
      <c r="D2975" s="89" t="s">
        <v>7974</v>
      </c>
      <c r="E2975" s="89" t="s">
        <v>20300</v>
      </c>
      <c r="F2975" s="93" t="s">
        <v>369</v>
      </c>
      <c r="G2975" s="93" t="s">
        <v>369</v>
      </c>
      <c r="H2975" s="93" t="s">
        <v>369</v>
      </c>
    </row>
    <row r="2976" spans="1:8">
      <c r="A2976" s="89" t="s">
        <v>11741</v>
      </c>
      <c r="B2976" s="89">
        <v>1000</v>
      </c>
      <c r="C2976" s="89" t="s">
        <v>564</v>
      </c>
      <c r="D2976" s="89" t="s">
        <v>7974</v>
      </c>
      <c r="E2976" s="89" t="s">
        <v>20300</v>
      </c>
      <c r="F2976" s="93" t="s">
        <v>369</v>
      </c>
      <c r="G2976" s="93" t="s">
        <v>369</v>
      </c>
      <c r="H2976" s="93" t="s">
        <v>369</v>
      </c>
    </row>
    <row r="2977" spans="1:8">
      <c r="A2977" s="89" t="s">
        <v>11742</v>
      </c>
      <c r="B2977" s="89">
        <v>1000</v>
      </c>
      <c r="C2977" s="89" t="s">
        <v>564</v>
      </c>
      <c r="D2977" s="89" t="s">
        <v>7974</v>
      </c>
      <c r="E2977" s="89" t="s">
        <v>20300</v>
      </c>
      <c r="F2977" s="93" t="s">
        <v>369</v>
      </c>
      <c r="G2977" s="93" t="s">
        <v>369</v>
      </c>
      <c r="H2977" s="93" t="s">
        <v>369</v>
      </c>
    </row>
    <row r="2978" spans="1:8">
      <c r="A2978" s="89" t="s">
        <v>11743</v>
      </c>
      <c r="B2978" s="89">
        <v>1000</v>
      </c>
      <c r="C2978" s="89" t="s">
        <v>564</v>
      </c>
      <c r="D2978" s="89" t="s">
        <v>7974</v>
      </c>
      <c r="E2978" s="89" t="s">
        <v>20300</v>
      </c>
      <c r="F2978" s="93" t="s">
        <v>369</v>
      </c>
      <c r="G2978" s="93" t="s">
        <v>369</v>
      </c>
      <c r="H2978" s="93" t="s">
        <v>369</v>
      </c>
    </row>
    <row r="2979" spans="1:8">
      <c r="A2979" s="89" t="s">
        <v>11744</v>
      </c>
      <c r="B2979" s="89">
        <v>1000</v>
      </c>
      <c r="C2979" s="89" t="s">
        <v>564</v>
      </c>
      <c r="D2979" s="89" t="s">
        <v>7974</v>
      </c>
      <c r="E2979" s="89" t="s">
        <v>20300</v>
      </c>
      <c r="F2979" s="93" t="s">
        <v>369</v>
      </c>
      <c r="G2979" s="93" t="s">
        <v>369</v>
      </c>
      <c r="H2979" s="93" t="s">
        <v>369</v>
      </c>
    </row>
    <row r="2980" spans="1:8">
      <c r="A2980" s="89" t="s">
        <v>11745</v>
      </c>
      <c r="B2980" s="89">
        <v>1000</v>
      </c>
      <c r="C2980" s="89" t="s">
        <v>564</v>
      </c>
      <c r="D2980" s="89" t="s">
        <v>7974</v>
      </c>
      <c r="E2980" s="89" t="s">
        <v>20300</v>
      </c>
      <c r="F2980" s="93" t="s">
        <v>369</v>
      </c>
      <c r="G2980" s="93" t="s">
        <v>369</v>
      </c>
      <c r="H2980" s="93" t="s">
        <v>369</v>
      </c>
    </row>
    <row r="2981" spans="1:8">
      <c r="A2981" s="89" t="s">
        <v>11746</v>
      </c>
      <c r="B2981" s="89">
        <v>1000</v>
      </c>
      <c r="C2981" s="89" t="s">
        <v>564</v>
      </c>
      <c r="D2981" s="89" t="s">
        <v>7974</v>
      </c>
      <c r="E2981" s="89" t="s">
        <v>20300</v>
      </c>
      <c r="F2981" s="93" t="s">
        <v>369</v>
      </c>
      <c r="G2981" s="93" t="s">
        <v>369</v>
      </c>
      <c r="H2981" s="93" t="s">
        <v>369</v>
      </c>
    </row>
    <row r="2982" spans="1:8">
      <c r="A2982" s="89" t="s">
        <v>11747</v>
      </c>
      <c r="B2982" s="89">
        <v>1000</v>
      </c>
      <c r="C2982" s="89" t="s">
        <v>564</v>
      </c>
      <c r="D2982" s="89" t="s">
        <v>7974</v>
      </c>
      <c r="E2982" s="89" t="s">
        <v>20300</v>
      </c>
      <c r="F2982" s="93" t="s">
        <v>369</v>
      </c>
      <c r="G2982" s="93" t="s">
        <v>369</v>
      </c>
      <c r="H2982" s="93" t="s">
        <v>369</v>
      </c>
    </row>
    <row r="2983" spans="1:8">
      <c r="A2983" s="89" t="s">
        <v>11748</v>
      </c>
      <c r="B2983" s="89">
        <v>500</v>
      </c>
      <c r="C2983" s="89" t="s">
        <v>564</v>
      </c>
      <c r="D2983" s="89" t="s">
        <v>7963</v>
      </c>
      <c r="E2983" s="89" t="s">
        <v>20301</v>
      </c>
      <c r="F2983" s="93" t="s">
        <v>369</v>
      </c>
      <c r="G2983" s="93" t="s">
        <v>369</v>
      </c>
      <c r="H2983" s="93" t="s">
        <v>369</v>
      </c>
    </row>
    <row r="2984" spans="1:8">
      <c r="A2984" s="89" t="s">
        <v>11750</v>
      </c>
      <c r="B2984" s="89">
        <v>5000</v>
      </c>
      <c r="C2984" s="89" t="s">
        <v>361</v>
      </c>
      <c r="D2984" s="89" t="s">
        <v>7963</v>
      </c>
      <c r="E2984" s="89" t="s">
        <v>20302</v>
      </c>
      <c r="F2984" s="93" t="s">
        <v>369</v>
      </c>
      <c r="G2984" s="93" t="s">
        <v>369</v>
      </c>
      <c r="H2984" s="93" t="s">
        <v>369</v>
      </c>
    </row>
    <row r="2985" spans="1:8">
      <c r="A2985" s="89" t="s">
        <v>11751</v>
      </c>
      <c r="B2985" s="89">
        <v>800</v>
      </c>
      <c r="C2985" s="89" t="s">
        <v>361</v>
      </c>
      <c r="D2985" s="89" t="s">
        <v>7963</v>
      </c>
      <c r="E2985" s="89" t="s">
        <v>20303</v>
      </c>
      <c r="F2985" s="93" t="s">
        <v>369</v>
      </c>
      <c r="G2985" s="93" t="s">
        <v>369</v>
      </c>
      <c r="H2985" s="93" t="s">
        <v>369</v>
      </c>
    </row>
    <row r="2986" spans="1:8">
      <c r="A2986" s="89" t="s">
        <v>11752</v>
      </c>
      <c r="B2986" s="89">
        <v>800</v>
      </c>
      <c r="C2986" s="89" t="s">
        <v>564</v>
      </c>
      <c r="D2986" s="89" t="s">
        <v>7963</v>
      </c>
      <c r="E2986" s="89" t="s">
        <v>20303</v>
      </c>
      <c r="F2986" s="93" t="s">
        <v>369</v>
      </c>
      <c r="G2986" s="93" t="s">
        <v>369</v>
      </c>
      <c r="H2986" s="93" t="s">
        <v>369</v>
      </c>
    </row>
    <row r="2987" spans="1:8">
      <c r="A2987" s="89" t="s">
        <v>11754</v>
      </c>
      <c r="B2987" s="89">
        <v>1500</v>
      </c>
      <c r="C2987" s="89" t="s">
        <v>361</v>
      </c>
      <c r="D2987" s="89" t="s">
        <v>7963</v>
      </c>
      <c r="E2987" s="89" t="s">
        <v>20304</v>
      </c>
      <c r="F2987" s="93" t="s">
        <v>369</v>
      </c>
      <c r="G2987" s="93" t="s">
        <v>369</v>
      </c>
      <c r="H2987" s="93" t="s">
        <v>369</v>
      </c>
    </row>
    <row r="2988" spans="1:8">
      <c r="A2988" s="89" t="s">
        <v>11755</v>
      </c>
      <c r="B2988" s="89">
        <v>1500</v>
      </c>
      <c r="C2988" s="89" t="s">
        <v>361</v>
      </c>
      <c r="D2988" s="89" t="s">
        <v>7963</v>
      </c>
      <c r="E2988" s="89" t="s">
        <v>20305</v>
      </c>
      <c r="F2988" s="93" t="s">
        <v>369</v>
      </c>
      <c r="G2988" s="93" t="s">
        <v>369</v>
      </c>
      <c r="H2988" s="93" t="s">
        <v>369</v>
      </c>
    </row>
    <row r="2989" spans="1:8">
      <c r="A2989" s="89" t="s">
        <v>6132</v>
      </c>
      <c r="B2989" s="89">
        <v>100</v>
      </c>
      <c r="C2989" s="89" t="s">
        <v>564</v>
      </c>
      <c r="D2989" s="89" t="s">
        <v>5606</v>
      </c>
      <c r="E2989" s="89" t="s">
        <v>20306</v>
      </c>
      <c r="F2989" s="89">
        <v>825186</v>
      </c>
      <c r="G2989" s="89">
        <v>825186</v>
      </c>
      <c r="H2989" s="89" t="s">
        <v>6130</v>
      </c>
    </row>
    <row r="2990" spans="1:8">
      <c r="A2990" s="89" t="s">
        <v>1881</v>
      </c>
      <c r="B2990" s="89">
        <v>100</v>
      </c>
      <c r="C2990" s="89" t="s">
        <v>564</v>
      </c>
      <c r="D2990" s="89" t="s">
        <v>18232</v>
      </c>
      <c r="E2990" s="89" t="s">
        <v>20307</v>
      </c>
      <c r="F2990" s="89">
        <v>825186</v>
      </c>
      <c r="G2990" s="89">
        <v>1113925</v>
      </c>
      <c r="H2990" s="89">
        <v>0</v>
      </c>
    </row>
    <row r="2991" spans="1:8">
      <c r="A2991" s="89" t="s">
        <v>11758</v>
      </c>
      <c r="B2991" s="89">
        <v>1000</v>
      </c>
      <c r="C2991" s="89" t="s">
        <v>564</v>
      </c>
      <c r="D2991" s="89" t="s">
        <v>7963</v>
      </c>
      <c r="E2991" s="89" t="s">
        <v>20308</v>
      </c>
      <c r="F2991" s="93" t="s">
        <v>369</v>
      </c>
      <c r="G2991" s="93" t="s">
        <v>369</v>
      </c>
      <c r="H2991" s="93" t="s">
        <v>369</v>
      </c>
    </row>
    <row r="2992" spans="1:8">
      <c r="A2992" s="89" t="s">
        <v>11760</v>
      </c>
      <c r="B2992" s="89">
        <v>1000</v>
      </c>
      <c r="C2992" s="89" t="s">
        <v>564</v>
      </c>
      <c r="D2992" s="89" t="s">
        <v>7963</v>
      </c>
      <c r="E2992" s="89" t="s">
        <v>20309</v>
      </c>
      <c r="F2992" s="93" t="s">
        <v>369</v>
      </c>
      <c r="G2992" s="93" t="s">
        <v>369</v>
      </c>
      <c r="H2992" s="93" t="s">
        <v>369</v>
      </c>
    </row>
    <row r="2993" spans="1:8">
      <c r="A2993" s="89" t="s">
        <v>11762</v>
      </c>
      <c r="B2993" s="89">
        <v>1000</v>
      </c>
      <c r="C2993" s="89" t="s">
        <v>564</v>
      </c>
      <c r="D2993" s="89" t="s">
        <v>7963</v>
      </c>
      <c r="E2993" s="89" t="s">
        <v>20310</v>
      </c>
      <c r="F2993" s="93" t="s">
        <v>369</v>
      </c>
      <c r="G2993" s="93" t="s">
        <v>369</v>
      </c>
      <c r="H2993" s="93" t="s">
        <v>369</v>
      </c>
    </row>
    <row r="2994" spans="1:8">
      <c r="A2994" s="89" t="s">
        <v>11764</v>
      </c>
      <c r="B2994" s="89">
        <v>1000</v>
      </c>
      <c r="C2994" s="89" t="s">
        <v>564</v>
      </c>
      <c r="D2994" s="89" t="s">
        <v>7963</v>
      </c>
      <c r="E2994" s="89" t="s">
        <v>20310</v>
      </c>
      <c r="F2994" s="93" t="s">
        <v>369</v>
      </c>
      <c r="G2994" s="93" t="s">
        <v>369</v>
      </c>
      <c r="H2994" s="93" t="s">
        <v>369</v>
      </c>
    </row>
    <row r="2995" spans="1:8">
      <c r="A2995" s="89" t="s">
        <v>1876</v>
      </c>
      <c r="B2995" s="89">
        <v>5000</v>
      </c>
      <c r="C2995" s="89" t="s">
        <v>361</v>
      </c>
      <c r="D2995" s="89" t="s">
        <v>18232</v>
      </c>
      <c r="E2995" s="89" t="s">
        <v>20311</v>
      </c>
      <c r="F2995" s="93" t="s">
        <v>369</v>
      </c>
      <c r="G2995" s="93" t="s">
        <v>369</v>
      </c>
      <c r="H2995" s="93" t="s">
        <v>369</v>
      </c>
    </row>
    <row r="2996" spans="1:8">
      <c r="A2996" s="89" t="s">
        <v>11766</v>
      </c>
      <c r="B2996" s="89">
        <v>2000</v>
      </c>
      <c r="C2996" s="89" t="s">
        <v>564</v>
      </c>
      <c r="D2996" s="89" t="s">
        <v>7963</v>
      </c>
      <c r="E2996" s="89" t="s">
        <v>20312</v>
      </c>
      <c r="F2996" s="93" t="s">
        <v>369</v>
      </c>
      <c r="G2996" s="93" t="s">
        <v>369</v>
      </c>
      <c r="H2996" s="93" t="s">
        <v>369</v>
      </c>
    </row>
    <row r="2997" spans="1:8">
      <c r="A2997" s="89" t="s">
        <v>1872</v>
      </c>
      <c r="B2997" s="89">
        <v>1500</v>
      </c>
      <c r="C2997" s="89" t="s">
        <v>564</v>
      </c>
      <c r="D2997" s="89" t="s">
        <v>18232</v>
      </c>
      <c r="E2997" s="89" t="s">
        <v>20313</v>
      </c>
      <c r="F2997" s="89">
        <v>248106</v>
      </c>
      <c r="G2997" s="89">
        <v>6596</v>
      </c>
      <c r="H2997" s="89">
        <v>0</v>
      </c>
    </row>
    <row r="2998" spans="1:8">
      <c r="A2998" s="89" t="s">
        <v>1870</v>
      </c>
      <c r="B2998" s="89">
        <v>1500</v>
      </c>
      <c r="C2998" s="89" t="s">
        <v>564</v>
      </c>
      <c r="D2998" s="89" t="s">
        <v>18232</v>
      </c>
      <c r="E2998" s="89" t="s">
        <v>20314</v>
      </c>
      <c r="F2998" s="89">
        <v>248106</v>
      </c>
      <c r="G2998" s="89">
        <v>6596</v>
      </c>
      <c r="H2998" s="89">
        <v>0</v>
      </c>
    </row>
    <row r="2999" spans="1:8">
      <c r="A2999" s="89" t="s">
        <v>11770</v>
      </c>
      <c r="B2999" s="89">
        <v>2000</v>
      </c>
      <c r="C2999" s="89" t="s">
        <v>564</v>
      </c>
      <c r="D2999" s="89" t="s">
        <v>7963</v>
      </c>
      <c r="E2999" s="89" t="s">
        <v>20315</v>
      </c>
      <c r="F2999" s="93" t="s">
        <v>369</v>
      </c>
      <c r="G2999" s="93" t="s">
        <v>369</v>
      </c>
      <c r="H2999" s="93" t="s">
        <v>369</v>
      </c>
    </row>
    <row r="3000" spans="1:8">
      <c r="A3000" s="89" t="s">
        <v>11772</v>
      </c>
      <c r="B3000" s="89">
        <v>2000</v>
      </c>
      <c r="C3000" s="89" t="s">
        <v>361</v>
      </c>
      <c r="D3000" s="89" t="s">
        <v>7963</v>
      </c>
      <c r="E3000" s="89" t="s">
        <v>20315</v>
      </c>
      <c r="F3000" s="93" t="s">
        <v>369</v>
      </c>
      <c r="G3000" s="93" t="s">
        <v>369</v>
      </c>
      <c r="H3000" s="93" t="s">
        <v>369</v>
      </c>
    </row>
    <row r="3001" spans="1:8">
      <c r="A3001" s="89" t="s">
        <v>11773</v>
      </c>
      <c r="B3001" s="89">
        <v>2000</v>
      </c>
      <c r="C3001" s="89" t="s">
        <v>361</v>
      </c>
      <c r="D3001" s="89" t="s">
        <v>7963</v>
      </c>
      <c r="E3001" s="89" t="s">
        <v>20315</v>
      </c>
      <c r="F3001" s="93" t="s">
        <v>369</v>
      </c>
      <c r="G3001" s="93" t="s">
        <v>369</v>
      </c>
      <c r="H3001" s="93" t="s">
        <v>369</v>
      </c>
    </row>
    <row r="3002" spans="1:8">
      <c r="A3002" s="89" t="s">
        <v>1868</v>
      </c>
      <c r="B3002" s="89">
        <v>1000</v>
      </c>
      <c r="C3002" s="89" t="s">
        <v>564</v>
      </c>
      <c r="D3002" s="89" t="s">
        <v>18232</v>
      </c>
      <c r="E3002" s="89" t="s">
        <v>20316</v>
      </c>
      <c r="F3002" s="89">
        <v>162166</v>
      </c>
      <c r="G3002" s="89">
        <v>72085</v>
      </c>
      <c r="H3002" s="89">
        <v>0</v>
      </c>
    </row>
    <row r="3003" spans="1:8">
      <c r="A3003" s="89" t="s">
        <v>11775</v>
      </c>
      <c r="B3003" s="89">
        <v>50</v>
      </c>
      <c r="C3003" s="89" t="s">
        <v>564</v>
      </c>
      <c r="D3003" s="89" t="s">
        <v>7974</v>
      </c>
      <c r="E3003" s="89" t="s">
        <v>20317</v>
      </c>
      <c r="F3003" s="93" t="s">
        <v>369</v>
      </c>
      <c r="G3003" s="93" t="s">
        <v>369</v>
      </c>
      <c r="H3003" s="93" t="s">
        <v>369</v>
      </c>
    </row>
    <row r="3004" spans="1:8">
      <c r="A3004" s="89" t="s">
        <v>1864</v>
      </c>
      <c r="B3004" s="89">
        <v>2000</v>
      </c>
      <c r="C3004" s="89" t="s">
        <v>564</v>
      </c>
      <c r="D3004" s="89" t="s">
        <v>18232</v>
      </c>
      <c r="E3004" s="89" t="s">
        <v>20318</v>
      </c>
      <c r="F3004" s="89">
        <v>839</v>
      </c>
      <c r="G3004" s="89">
        <v>839</v>
      </c>
      <c r="H3004" s="89">
        <v>0</v>
      </c>
    </row>
    <row r="3005" spans="1:8">
      <c r="A3005" s="89" t="s">
        <v>11777</v>
      </c>
      <c r="B3005" s="89">
        <v>100</v>
      </c>
      <c r="C3005" s="89" t="s">
        <v>564</v>
      </c>
      <c r="D3005" s="89" t="s">
        <v>7963</v>
      </c>
      <c r="E3005" s="89" t="s">
        <v>20319</v>
      </c>
      <c r="F3005" s="93" t="s">
        <v>369</v>
      </c>
      <c r="G3005" s="93" t="s">
        <v>369</v>
      </c>
      <c r="H3005" s="93" t="s">
        <v>369</v>
      </c>
    </row>
    <row r="3006" spans="1:8">
      <c r="A3006" s="89" t="s">
        <v>1862</v>
      </c>
      <c r="B3006" s="89">
        <v>100</v>
      </c>
      <c r="C3006" s="89" t="s">
        <v>564</v>
      </c>
      <c r="D3006" s="89" t="s">
        <v>18232</v>
      </c>
      <c r="E3006" s="89" t="s">
        <v>20319</v>
      </c>
      <c r="F3006" s="89">
        <v>162906</v>
      </c>
      <c r="G3006" s="89">
        <v>162906</v>
      </c>
      <c r="H3006" s="89">
        <v>0</v>
      </c>
    </row>
    <row r="3007" spans="1:8">
      <c r="A3007" s="89" t="s">
        <v>11780</v>
      </c>
      <c r="B3007" s="89">
        <v>200</v>
      </c>
      <c r="C3007" s="89" t="s">
        <v>564</v>
      </c>
      <c r="D3007" s="89" t="s">
        <v>7963</v>
      </c>
      <c r="E3007" s="89" t="s">
        <v>20320</v>
      </c>
      <c r="F3007" s="93" t="s">
        <v>369</v>
      </c>
      <c r="G3007" s="93" t="s">
        <v>369</v>
      </c>
      <c r="H3007" s="93" t="s">
        <v>369</v>
      </c>
    </row>
    <row r="3008" spans="1:8">
      <c r="A3008" s="99" t="s">
        <v>1860</v>
      </c>
      <c r="B3008" s="89">
        <v>1000</v>
      </c>
      <c r="C3008" s="89" t="s">
        <v>564</v>
      </c>
      <c r="D3008" s="89" t="s">
        <v>18232</v>
      </c>
      <c r="E3008" s="89" t="s">
        <v>20321</v>
      </c>
      <c r="F3008" s="89">
        <v>346534</v>
      </c>
      <c r="G3008" s="89">
        <v>162906</v>
      </c>
      <c r="H3008" s="89">
        <v>0</v>
      </c>
    </row>
    <row r="3009" spans="1:8">
      <c r="A3009" s="89" t="s">
        <v>11783</v>
      </c>
      <c r="B3009" s="89">
        <v>1500</v>
      </c>
      <c r="C3009" s="89" t="s">
        <v>361</v>
      </c>
      <c r="D3009" s="89" t="s">
        <v>7963</v>
      </c>
      <c r="E3009" s="89" t="s">
        <v>20322</v>
      </c>
      <c r="F3009" s="93" t="s">
        <v>369</v>
      </c>
      <c r="G3009" s="93" t="s">
        <v>369</v>
      </c>
      <c r="H3009" s="93" t="s">
        <v>369</v>
      </c>
    </row>
    <row r="3010" spans="1:8">
      <c r="A3010" s="89" t="s">
        <v>11784</v>
      </c>
      <c r="B3010" s="89">
        <v>1500</v>
      </c>
      <c r="C3010" s="89" t="s">
        <v>361</v>
      </c>
      <c r="D3010" s="89" t="s">
        <v>7963</v>
      </c>
      <c r="E3010" s="89" t="s">
        <v>20322</v>
      </c>
      <c r="F3010" s="93" t="s">
        <v>369</v>
      </c>
      <c r="G3010" s="93" t="s">
        <v>369</v>
      </c>
      <c r="H3010" s="93" t="s">
        <v>369</v>
      </c>
    </row>
    <row r="3011" spans="1:8">
      <c r="A3011" s="89" t="s">
        <v>11785</v>
      </c>
      <c r="B3011" s="89">
        <v>2000</v>
      </c>
      <c r="C3011" s="89" t="s">
        <v>564</v>
      </c>
      <c r="D3011" s="89" t="s">
        <v>7963</v>
      </c>
      <c r="E3011" s="89" t="s">
        <v>20323</v>
      </c>
      <c r="F3011" s="93" t="s">
        <v>369</v>
      </c>
      <c r="G3011" s="93" t="s">
        <v>369</v>
      </c>
      <c r="H3011" s="93" t="s">
        <v>369</v>
      </c>
    </row>
    <row r="3012" spans="1:8">
      <c r="A3012" s="89" t="s">
        <v>1858</v>
      </c>
      <c r="B3012" s="89">
        <v>2000</v>
      </c>
      <c r="C3012" s="89" t="s">
        <v>361</v>
      </c>
      <c r="D3012" s="89" t="s">
        <v>18232</v>
      </c>
      <c r="E3012" s="89" t="s">
        <v>20323</v>
      </c>
      <c r="F3012" s="93" t="s">
        <v>369</v>
      </c>
      <c r="G3012" s="93" t="s">
        <v>369</v>
      </c>
      <c r="H3012" s="93" t="s">
        <v>369</v>
      </c>
    </row>
    <row r="3013" spans="1:8">
      <c r="A3013" s="89" t="s">
        <v>11787</v>
      </c>
      <c r="B3013" s="89">
        <v>1000</v>
      </c>
      <c r="C3013" s="89" t="s">
        <v>361</v>
      </c>
      <c r="D3013" s="89" t="s">
        <v>7963</v>
      </c>
      <c r="E3013" s="89" t="s">
        <v>20324</v>
      </c>
      <c r="F3013" s="93" t="s">
        <v>369</v>
      </c>
      <c r="G3013" s="93" t="s">
        <v>369</v>
      </c>
      <c r="H3013" s="93" t="s">
        <v>369</v>
      </c>
    </row>
    <row r="3014" spans="1:8">
      <c r="A3014" s="89" t="s">
        <v>11788</v>
      </c>
      <c r="B3014" s="89">
        <v>1000</v>
      </c>
      <c r="C3014" s="89" t="s">
        <v>361</v>
      </c>
      <c r="D3014" s="89" t="s">
        <v>7963</v>
      </c>
      <c r="E3014" s="89" t="s">
        <v>20325</v>
      </c>
      <c r="F3014" s="93" t="s">
        <v>369</v>
      </c>
      <c r="G3014" s="93" t="s">
        <v>369</v>
      </c>
      <c r="H3014" s="93" t="s">
        <v>369</v>
      </c>
    </row>
    <row r="3015" spans="1:8">
      <c r="A3015" s="89" t="s">
        <v>11789</v>
      </c>
      <c r="B3015" s="89">
        <v>1000</v>
      </c>
      <c r="C3015" s="89" t="s">
        <v>361</v>
      </c>
      <c r="D3015" s="89" t="s">
        <v>7963</v>
      </c>
      <c r="E3015" s="89" t="s">
        <v>20325</v>
      </c>
      <c r="F3015" s="93" t="s">
        <v>369</v>
      </c>
      <c r="G3015" s="93" t="s">
        <v>369</v>
      </c>
      <c r="H3015" s="93" t="s">
        <v>369</v>
      </c>
    </row>
    <row r="3016" spans="1:8">
      <c r="A3016" s="89" t="s">
        <v>11790</v>
      </c>
      <c r="B3016" s="89">
        <v>1000</v>
      </c>
      <c r="C3016" s="89" t="s">
        <v>361</v>
      </c>
      <c r="D3016" s="89" t="s">
        <v>7963</v>
      </c>
      <c r="E3016" s="89" t="s">
        <v>20325</v>
      </c>
      <c r="F3016" s="93" t="s">
        <v>369</v>
      </c>
      <c r="G3016" s="93" t="s">
        <v>369</v>
      </c>
      <c r="H3016" s="93" t="s">
        <v>369</v>
      </c>
    </row>
    <row r="3017" spans="1:8">
      <c r="A3017" s="89" t="s">
        <v>1856</v>
      </c>
      <c r="B3017" s="89">
        <v>100</v>
      </c>
      <c r="C3017" s="89" t="s">
        <v>361</v>
      </c>
      <c r="D3017" s="89" t="s">
        <v>18232</v>
      </c>
      <c r="E3017" s="89" t="s">
        <v>20326</v>
      </c>
      <c r="F3017" s="93" t="s">
        <v>369</v>
      </c>
      <c r="G3017" s="93" t="s">
        <v>369</v>
      </c>
      <c r="H3017" s="93" t="s">
        <v>369</v>
      </c>
    </row>
    <row r="3018" spans="1:8">
      <c r="A3018" s="89" t="s">
        <v>11791</v>
      </c>
      <c r="B3018" s="89">
        <v>100</v>
      </c>
      <c r="C3018" s="89" t="s">
        <v>361</v>
      </c>
      <c r="D3018" s="89" t="s">
        <v>7963</v>
      </c>
      <c r="E3018" s="89" t="s">
        <v>20327</v>
      </c>
      <c r="F3018" s="93" t="s">
        <v>369</v>
      </c>
      <c r="G3018" s="93" t="s">
        <v>369</v>
      </c>
      <c r="H3018" s="93" t="s">
        <v>369</v>
      </c>
    </row>
    <row r="3019" spans="1:8">
      <c r="A3019" s="89" t="s">
        <v>1854</v>
      </c>
      <c r="B3019" s="89">
        <v>100</v>
      </c>
      <c r="C3019" s="89" t="s">
        <v>361</v>
      </c>
      <c r="D3019" s="89" t="s">
        <v>18232</v>
      </c>
      <c r="E3019" s="89" t="s">
        <v>20327</v>
      </c>
      <c r="F3019" s="93" t="s">
        <v>369</v>
      </c>
      <c r="G3019" s="93" t="s">
        <v>369</v>
      </c>
      <c r="H3019" s="93" t="s">
        <v>369</v>
      </c>
    </row>
    <row r="3020" spans="1:8">
      <c r="A3020" s="89" t="s">
        <v>11792</v>
      </c>
      <c r="B3020" s="89">
        <v>300</v>
      </c>
      <c r="C3020" s="89" t="s">
        <v>361</v>
      </c>
      <c r="D3020" s="89" t="s">
        <v>7963</v>
      </c>
      <c r="E3020" s="89" t="s">
        <v>20328</v>
      </c>
      <c r="F3020" s="93" t="s">
        <v>369</v>
      </c>
      <c r="G3020" s="93" t="s">
        <v>369</v>
      </c>
      <c r="H3020" s="93" t="s">
        <v>369</v>
      </c>
    </row>
    <row r="3021" spans="1:8">
      <c r="A3021" s="89" t="s">
        <v>1852</v>
      </c>
      <c r="B3021" s="89">
        <v>300</v>
      </c>
      <c r="C3021" s="89" t="s">
        <v>564</v>
      </c>
      <c r="D3021" s="89" t="s">
        <v>18232</v>
      </c>
      <c r="E3021" s="89" t="s">
        <v>20329</v>
      </c>
      <c r="F3021" s="89">
        <v>984353</v>
      </c>
      <c r="G3021" s="89">
        <v>1109984</v>
      </c>
      <c r="H3021" s="89">
        <v>0</v>
      </c>
    </row>
    <row r="3022" spans="1:8">
      <c r="A3022" s="89" t="s">
        <v>11794</v>
      </c>
      <c r="B3022" s="89">
        <v>100</v>
      </c>
      <c r="C3022" s="89" t="s">
        <v>361</v>
      </c>
      <c r="D3022" s="89" t="s">
        <v>7963</v>
      </c>
      <c r="E3022" s="89" t="s">
        <v>20330</v>
      </c>
      <c r="F3022" s="93" t="s">
        <v>369</v>
      </c>
      <c r="G3022" s="93" t="s">
        <v>369</v>
      </c>
      <c r="H3022" s="93" t="s">
        <v>369</v>
      </c>
    </row>
    <row r="3023" spans="1:8">
      <c r="A3023" s="89" t="s">
        <v>11795</v>
      </c>
      <c r="B3023" s="89">
        <v>100</v>
      </c>
      <c r="C3023" s="89" t="s">
        <v>564</v>
      </c>
      <c r="D3023" s="89" t="s">
        <v>7974</v>
      </c>
      <c r="E3023" s="89" t="s">
        <v>20331</v>
      </c>
      <c r="F3023" s="93" t="s">
        <v>369</v>
      </c>
      <c r="G3023" s="93" t="s">
        <v>369</v>
      </c>
      <c r="H3023" s="93" t="s">
        <v>369</v>
      </c>
    </row>
    <row r="3024" spans="1:8">
      <c r="A3024" s="89" t="s">
        <v>11796</v>
      </c>
      <c r="B3024" s="89">
        <v>100</v>
      </c>
      <c r="C3024" s="89" t="s">
        <v>564</v>
      </c>
      <c r="D3024" s="89" t="s">
        <v>7974</v>
      </c>
      <c r="E3024" s="89" t="s">
        <v>20331</v>
      </c>
      <c r="F3024" s="93" t="s">
        <v>369</v>
      </c>
      <c r="G3024" s="93" t="s">
        <v>369</v>
      </c>
      <c r="H3024" s="93" t="s">
        <v>369</v>
      </c>
    </row>
    <row r="3025" spans="1:8">
      <c r="A3025" s="89" t="s">
        <v>11797</v>
      </c>
      <c r="B3025" s="89">
        <v>100</v>
      </c>
      <c r="C3025" s="89" t="s">
        <v>564</v>
      </c>
      <c r="D3025" s="89" t="s">
        <v>7974</v>
      </c>
      <c r="E3025" s="89" t="s">
        <v>20331</v>
      </c>
      <c r="F3025" s="93" t="s">
        <v>369</v>
      </c>
      <c r="G3025" s="93" t="s">
        <v>369</v>
      </c>
      <c r="H3025" s="93" t="s">
        <v>369</v>
      </c>
    </row>
    <row r="3026" spans="1:8">
      <c r="A3026" s="89" t="s">
        <v>11798</v>
      </c>
      <c r="B3026" s="89">
        <v>100</v>
      </c>
      <c r="C3026" s="89" t="s">
        <v>564</v>
      </c>
      <c r="D3026" s="89" t="s">
        <v>7974</v>
      </c>
      <c r="E3026" s="89" t="s">
        <v>20331</v>
      </c>
      <c r="F3026" s="93" t="s">
        <v>369</v>
      </c>
      <c r="G3026" s="93" t="s">
        <v>369</v>
      </c>
      <c r="H3026" s="93" t="s">
        <v>369</v>
      </c>
    </row>
    <row r="3027" spans="1:8">
      <c r="A3027" s="89" t="s">
        <v>11799</v>
      </c>
      <c r="B3027" s="89">
        <v>100</v>
      </c>
      <c r="C3027" s="89" t="s">
        <v>564</v>
      </c>
      <c r="D3027" s="89" t="s">
        <v>7963</v>
      </c>
      <c r="E3027" s="89" t="s">
        <v>20332</v>
      </c>
      <c r="F3027" s="93" t="s">
        <v>369</v>
      </c>
      <c r="G3027" s="93" t="s">
        <v>369</v>
      </c>
      <c r="H3027" s="93" t="s">
        <v>369</v>
      </c>
    </row>
    <row r="3028" spans="1:8">
      <c r="A3028" s="89" t="s">
        <v>1850</v>
      </c>
      <c r="B3028" s="89">
        <v>1500</v>
      </c>
      <c r="C3028" s="89" t="s">
        <v>564</v>
      </c>
      <c r="D3028" s="89" t="s">
        <v>18232</v>
      </c>
      <c r="E3028" s="89" t="s">
        <v>20333</v>
      </c>
      <c r="F3028" s="89">
        <v>71241</v>
      </c>
      <c r="G3028" s="89">
        <v>1109476</v>
      </c>
      <c r="H3028" s="89">
        <v>0</v>
      </c>
    </row>
    <row r="3029" spans="1:8">
      <c r="A3029" s="89" t="s">
        <v>1848</v>
      </c>
      <c r="B3029" s="89">
        <v>222</v>
      </c>
      <c r="C3029" s="89" t="s">
        <v>564</v>
      </c>
      <c r="D3029" s="89" t="s">
        <v>18232</v>
      </c>
      <c r="E3029" s="89" t="s">
        <v>20334</v>
      </c>
      <c r="F3029" s="89">
        <v>135322</v>
      </c>
      <c r="G3029" s="89">
        <v>1113525</v>
      </c>
      <c r="H3029" s="89">
        <v>0</v>
      </c>
    </row>
    <row r="3030" spans="1:8">
      <c r="A3030" s="89" t="s">
        <v>1846</v>
      </c>
      <c r="B3030" s="89">
        <v>5000</v>
      </c>
      <c r="C3030" s="89" t="s">
        <v>564</v>
      </c>
      <c r="D3030" s="89" t="s">
        <v>18232</v>
      </c>
      <c r="E3030" s="89" t="s">
        <v>20335</v>
      </c>
      <c r="F3030" s="89">
        <v>242179</v>
      </c>
      <c r="G3030" s="89">
        <v>6596</v>
      </c>
      <c r="H3030" s="89">
        <v>0</v>
      </c>
    </row>
    <row r="3031" spans="1:8">
      <c r="A3031" s="89" t="s">
        <v>11804</v>
      </c>
      <c r="B3031" s="89">
        <v>800</v>
      </c>
      <c r="C3031" s="89" t="s">
        <v>361</v>
      </c>
      <c r="D3031" s="89" t="s">
        <v>7963</v>
      </c>
      <c r="E3031" s="89" t="s">
        <v>20336</v>
      </c>
      <c r="F3031" s="93" t="s">
        <v>369</v>
      </c>
      <c r="G3031" s="93" t="s">
        <v>369</v>
      </c>
      <c r="H3031" s="93" t="s">
        <v>369</v>
      </c>
    </row>
    <row r="3032" spans="1:8">
      <c r="A3032" s="89" t="s">
        <v>11805</v>
      </c>
      <c r="B3032" s="89">
        <v>3000</v>
      </c>
      <c r="C3032" s="89" t="s">
        <v>361</v>
      </c>
      <c r="D3032" s="89" t="s">
        <v>7963</v>
      </c>
      <c r="E3032" s="89" t="s">
        <v>20337</v>
      </c>
      <c r="F3032" s="93" t="s">
        <v>369</v>
      </c>
      <c r="G3032" s="93" t="s">
        <v>369</v>
      </c>
      <c r="H3032" s="93" t="s">
        <v>369</v>
      </c>
    </row>
    <row r="3033" spans="1:8">
      <c r="A3033" s="89" t="s">
        <v>1843</v>
      </c>
      <c r="B3033" s="89">
        <v>2000</v>
      </c>
      <c r="C3033" s="89" t="s">
        <v>564</v>
      </c>
      <c r="D3033" s="89" t="s">
        <v>18232</v>
      </c>
      <c r="E3033" s="89" t="s">
        <v>20338</v>
      </c>
      <c r="F3033" s="89">
        <v>627160</v>
      </c>
      <c r="G3033" s="89">
        <v>6596</v>
      </c>
      <c r="H3033" s="89">
        <v>0</v>
      </c>
    </row>
    <row r="3034" spans="1:8">
      <c r="A3034" s="89" t="s">
        <v>11807</v>
      </c>
      <c r="B3034" s="89">
        <v>500</v>
      </c>
      <c r="C3034" s="89" t="s">
        <v>361</v>
      </c>
      <c r="D3034" s="89" t="s">
        <v>7963</v>
      </c>
      <c r="E3034" s="89" t="s">
        <v>20339</v>
      </c>
      <c r="F3034" s="93" t="s">
        <v>369</v>
      </c>
      <c r="G3034" s="93" t="s">
        <v>369</v>
      </c>
      <c r="H3034" s="93" t="s">
        <v>369</v>
      </c>
    </row>
    <row r="3035" spans="1:8">
      <c r="A3035" s="89" t="s">
        <v>11808</v>
      </c>
      <c r="B3035" s="89">
        <v>500</v>
      </c>
      <c r="C3035" s="89" t="s">
        <v>361</v>
      </c>
      <c r="D3035" s="89" t="s">
        <v>7963</v>
      </c>
      <c r="E3035" s="89" t="s">
        <v>20339</v>
      </c>
      <c r="F3035" s="93" t="s">
        <v>369</v>
      </c>
      <c r="G3035" s="93" t="s">
        <v>369</v>
      </c>
      <c r="H3035" s="93" t="s">
        <v>369</v>
      </c>
    </row>
    <row r="3036" spans="1:8">
      <c r="A3036" s="89" t="s">
        <v>1841</v>
      </c>
      <c r="B3036" s="89">
        <v>1000</v>
      </c>
      <c r="C3036" s="89" t="s">
        <v>564</v>
      </c>
      <c r="D3036" s="89" t="s">
        <v>18232</v>
      </c>
      <c r="E3036" s="89" t="s">
        <v>20340</v>
      </c>
      <c r="F3036" s="89">
        <v>798</v>
      </c>
      <c r="G3036" s="89">
        <v>1091356</v>
      </c>
      <c r="H3036" s="89">
        <v>0</v>
      </c>
    </row>
    <row r="3037" spans="1:8">
      <c r="A3037" s="89" t="s">
        <v>11810</v>
      </c>
      <c r="B3037" s="89">
        <v>500</v>
      </c>
      <c r="C3037" s="89" t="s">
        <v>361</v>
      </c>
      <c r="D3037" s="89" t="s">
        <v>7963</v>
      </c>
      <c r="E3037" s="89" t="s">
        <v>20341</v>
      </c>
      <c r="F3037" s="93" t="s">
        <v>369</v>
      </c>
      <c r="G3037" s="93" t="s">
        <v>369</v>
      </c>
      <c r="H3037" s="93" t="s">
        <v>369</v>
      </c>
    </row>
    <row r="3038" spans="1:8">
      <c r="A3038" s="89" t="s">
        <v>1839</v>
      </c>
      <c r="B3038" s="89">
        <v>1500</v>
      </c>
      <c r="C3038" s="89" t="s">
        <v>361</v>
      </c>
      <c r="D3038" s="89" t="s">
        <v>18232</v>
      </c>
      <c r="E3038" s="89" t="s">
        <v>20342</v>
      </c>
      <c r="F3038" s="93" t="s">
        <v>369</v>
      </c>
      <c r="G3038" s="93" t="s">
        <v>369</v>
      </c>
      <c r="H3038" s="93" t="s">
        <v>369</v>
      </c>
    </row>
    <row r="3039" spans="1:8">
      <c r="A3039" s="89" t="s">
        <v>1837</v>
      </c>
      <c r="B3039" s="89">
        <v>1000</v>
      </c>
      <c r="C3039" s="89" t="s">
        <v>564</v>
      </c>
      <c r="D3039" s="89" t="s">
        <v>18232</v>
      </c>
      <c r="E3039" s="89" t="s">
        <v>20343</v>
      </c>
      <c r="F3039" s="89">
        <v>798</v>
      </c>
      <c r="G3039" s="89">
        <v>248736</v>
      </c>
      <c r="H3039" s="89">
        <v>0</v>
      </c>
    </row>
    <row r="3040" spans="1:8">
      <c r="A3040" s="89" t="s">
        <v>6131</v>
      </c>
      <c r="B3040" s="89">
        <v>100</v>
      </c>
      <c r="C3040" s="89" t="s">
        <v>564</v>
      </c>
      <c r="D3040" s="89" t="s">
        <v>5606</v>
      </c>
      <c r="E3040" s="89" t="s">
        <v>20344</v>
      </c>
      <c r="F3040" s="89">
        <v>825186</v>
      </c>
      <c r="G3040" s="89">
        <v>825186</v>
      </c>
      <c r="H3040" s="89" t="s">
        <v>6130</v>
      </c>
    </row>
    <row r="3041" spans="1:8">
      <c r="A3041" s="89" t="s">
        <v>11813</v>
      </c>
      <c r="B3041" s="89">
        <v>1000</v>
      </c>
      <c r="C3041" s="89" t="s">
        <v>564</v>
      </c>
      <c r="D3041" s="89" t="s">
        <v>7963</v>
      </c>
      <c r="E3041" s="89" t="s">
        <v>20345</v>
      </c>
      <c r="F3041" s="93" t="s">
        <v>369</v>
      </c>
      <c r="G3041" s="93" t="s">
        <v>369</v>
      </c>
      <c r="H3041" s="93" t="s">
        <v>369</v>
      </c>
    </row>
    <row r="3042" spans="1:8">
      <c r="A3042" s="89" t="s">
        <v>4319</v>
      </c>
      <c r="B3042" s="89">
        <v>2000</v>
      </c>
      <c r="C3042" s="89" t="s">
        <v>564</v>
      </c>
      <c r="D3042" s="89" t="s">
        <v>18232</v>
      </c>
      <c r="E3042" s="89" t="s">
        <v>20346</v>
      </c>
      <c r="F3042" s="89">
        <v>902206</v>
      </c>
      <c r="G3042" s="89">
        <v>1096497</v>
      </c>
      <c r="H3042" s="89">
        <v>0</v>
      </c>
    </row>
    <row r="3043" spans="1:8">
      <c r="A3043" s="89" t="s">
        <v>4268</v>
      </c>
      <c r="B3043" s="89">
        <v>3000</v>
      </c>
      <c r="C3043" s="89" t="s">
        <v>564</v>
      </c>
      <c r="D3043" s="89" t="s">
        <v>18232</v>
      </c>
      <c r="E3043" s="89" t="s">
        <v>20347</v>
      </c>
      <c r="F3043" s="89">
        <v>35127</v>
      </c>
      <c r="G3043" s="89">
        <v>1096497</v>
      </c>
      <c r="H3043" s="89">
        <v>0</v>
      </c>
    </row>
    <row r="3044" spans="1:8">
      <c r="A3044" s="89" t="s">
        <v>11817</v>
      </c>
      <c r="B3044" s="89">
        <v>1000</v>
      </c>
      <c r="C3044" s="89" t="s">
        <v>564</v>
      </c>
      <c r="D3044" s="89" t="s">
        <v>7963</v>
      </c>
      <c r="E3044" s="89" t="s">
        <v>20348</v>
      </c>
      <c r="F3044" s="93" t="s">
        <v>369</v>
      </c>
      <c r="G3044" s="93" t="s">
        <v>369</v>
      </c>
      <c r="H3044" s="93" t="s">
        <v>369</v>
      </c>
    </row>
    <row r="3045" spans="1:8">
      <c r="A3045" s="89" t="s">
        <v>11819</v>
      </c>
      <c r="B3045" s="89">
        <v>1000</v>
      </c>
      <c r="C3045" s="89" t="s">
        <v>361</v>
      </c>
      <c r="D3045" s="89" t="s">
        <v>7963</v>
      </c>
      <c r="E3045" s="89" t="s">
        <v>20348</v>
      </c>
      <c r="F3045" s="93" t="s">
        <v>369</v>
      </c>
      <c r="G3045" s="93" t="s">
        <v>369</v>
      </c>
      <c r="H3045" s="93" t="s">
        <v>369</v>
      </c>
    </row>
    <row r="3046" spans="1:8">
      <c r="A3046" s="89" t="s">
        <v>4266</v>
      </c>
      <c r="B3046" s="89">
        <v>300</v>
      </c>
      <c r="C3046" s="89" t="s">
        <v>564</v>
      </c>
      <c r="D3046" s="89" t="s">
        <v>18232</v>
      </c>
      <c r="E3046" s="89" t="s">
        <v>20349</v>
      </c>
      <c r="F3046" s="89">
        <v>159282</v>
      </c>
      <c r="G3046" s="89">
        <v>248736</v>
      </c>
      <c r="H3046" s="89">
        <v>0</v>
      </c>
    </row>
    <row r="3047" spans="1:8">
      <c r="A3047" s="89" t="s">
        <v>11821</v>
      </c>
      <c r="B3047" s="89">
        <v>1000</v>
      </c>
      <c r="C3047" s="89" t="s">
        <v>564</v>
      </c>
      <c r="D3047" s="89" t="s">
        <v>7963</v>
      </c>
      <c r="E3047" s="89" t="s">
        <v>20160</v>
      </c>
      <c r="F3047" s="93" t="s">
        <v>369</v>
      </c>
      <c r="G3047" s="93" t="s">
        <v>369</v>
      </c>
      <c r="H3047" s="93" t="s">
        <v>369</v>
      </c>
    </row>
    <row r="3048" spans="1:8">
      <c r="A3048" s="89" t="s">
        <v>11823</v>
      </c>
      <c r="B3048" s="89">
        <v>1000</v>
      </c>
      <c r="C3048" s="89" t="s">
        <v>361</v>
      </c>
      <c r="D3048" s="89" t="s">
        <v>7963</v>
      </c>
      <c r="E3048" s="89" t="s">
        <v>20350</v>
      </c>
      <c r="F3048" s="93" t="s">
        <v>369</v>
      </c>
      <c r="G3048" s="93" t="s">
        <v>369</v>
      </c>
      <c r="H3048" s="93" t="s">
        <v>369</v>
      </c>
    </row>
    <row r="3049" spans="1:8">
      <c r="A3049" s="89" t="s">
        <v>4367</v>
      </c>
      <c r="B3049" s="89">
        <v>500</v>
      </c>
      <c r="C3049" s="89" t="s">
        <v>564</v>
      </c>
      <c r="D3049" s="89" t="s">
        <v>18232</v>
      </c>
      <c r="E3049" s="89" t="s">
        <v>20351</v>
      </c>
      <c r="F3049" s="89">
        <v>176935</v>
      </c>
      <c r="G3049" s="89">
        <v>815282</v>
      </c>
      <c r="H3049" s="89">
        <v>0</v>
      </c>
    </row>
    <row r="3050" spans="1:8">
      <c r="A3050" s="89" t="s">
        <v>11825</v>
      </c>
      <c r="B3050" s="89">
        <v>500</v>
      </c>
      <c r="C3050" s="89" t="s">
        <v>564</v>
      </c>
      <c r="D3050" s="89" t="s">
        <v>7963</v>
      </c>
      <c r="E3050" s="89" t="s">
        <v>20351</v>
      </c>
      <c r="F3050" s="93" t="s">
        <v>369</v>
      </c>
      <c r="G3050" s="93" t="s">
        <v>369</v>
      </c>
      <c r="H3050" s="93" t="s">
        <v>369</v>
      </c>
    </row>
    <row r="3051" spans="1:8">
      <c r="A3051" s="89" t="s">
        <v>11827</v>
      </c>
      <c r="B3051" s="89">
        <v>1000</v>
      </c>
      <c r="C3051" s="89" t="s">
        <v>564</v>
      </c>
      <c r="D3051" s="89" t="s">
        <v>7963</v>
      </c>
      <c r="E3051" s="89" t="s">
        <v>20352</v>
      </c>
      <c r="F3051" s="93" t="s">
        <v>369</v>
      </c>
      <c r="G3051" s="93" t="s">
        <v>369</v>
      </c>
      <c r="H3051" s="93" t="s">
        <v>369</v>
      </c>
    </row>
    <row r="3052" spans="1:8">
      <c r="A3052" s="89" t="s">
        <v>4365</v>
      </c>
      <c r="B3052" s="89">
        <v>500</v>
      </c>
      <c r="C3052" s="89" t="s">
        <v>564</v>
      </c>
      <c r="D3052" s="89" t="s">
        <v>18232</v>
      </c>
      <c r="E3052" s="89" t="s">
        <v>20353</v>
      </c>
      <c r="F3052" s="89">
        <v>87060</v>
      </c>
      <c r="G3052" s="89">
        <v>1091356</v>
      </c>
      <c r="H3052" s="89">
        <v>0</v>
      </c>
    </row>
    <row r="3053" spans="1:8">
      <c r="A3053" s="89" t="s">
        <v>4363</v>
      </c>
      <c r="B3053" s="89">
        <v>500</v>
      </c>
      <c r="C3053" s="89" t="s">
        <v>361</v>
      </c>
      <c r="D3053" s="89" t="s">
        <v>18232</v>
      </c>
      <c r="E3053" s="89" t="s">
        <v>20354</v>
      </c>
      <c r="F3053" s="93" t="s">
        <v>369</v>
      </c>
      <c r="G3053" s="93" t="s">
        <v>369</v>
      </c>
      <c r="H3053" s="93" t="s">
        <v>369</v>
      </c>
    </row>
    <row r="3054" spans="1:8">
      <c r="A3054" s="89" t="s">
        <v>11830</v>
      </c>
      <c r="B3054" s="89">
        <v>500</v>
      </c>
      <c r="C3054" s="89" t="s">
        <v>361</v>
      </c>
      <c r="D3054" s="89" t="s">
        <v>7963</v>
      </c>
      <c r="E3054" s="89" t="s">
        <v>20354</v>
      </c>
      <c r="F3054" s="93" t="s">
        <v>369</v>
      </c>
      <c r="G3054" s="93" t="s">
        <v>369</v>
      </c>
      <c r="H3054" s="93" t="s">
        <v>369</v>
      </c>
    </row>
    <row r="3055" spans="1:8">
      <c r="A3055" s="89" t="s">
        <v>11831</v>
      </c>
      <c r="B3055" s="89">
        <v>500</v>
      </c>
      <c r="C3055" s="89" t="s">
        <v>361</v>
      </c>
      <c r="D3055" s="89" t="s">
        <v>7963</v>
      </c>
      <c r="E3055" s="89" t="s">
        <v>20354</v>
      </c>
      <c r="F3055" s="93" t="s">
        <v>369</v>
      </c>
      <c r="G3055" s="93" t="s">
        <v>369</v>
      </c>
      <c r="H3055" s="93" t="s">
        <v>369</v>
      </c>
    </row>
    <row r="3056" spans="1:8">
      <c r="A3056" s="89" t="s">
        <v>4359</v>
      </c>
      <c r="B3056" s="89">
        <v>100</v>
      </c>
      <c r="C3056" s="89" t="s">
        <v>564</v>
      </c>
      <c r="D3056" s="89" t="s">
        <v>18232</v>
      </c>
      <c r="E3056" s="89" t="s">
        <v>20355</v>
      </c>
      <c r="F3056" s="89">
        <v>825186</v>
      </c>
      <c r="G3056" s="89">
        <v>1125978</v>
      </c>
      <c r="H3056" s="89">
        <v>0</v>
      </c>
    </row>
    <row r="3057" spans="1:8">
      <c r="A3057" s="89" t="s">
        <v>11833</v>
      </c>
      <c r="B3057" s="89">
        <v>500</v>
      </c>
      <c r="C3057" s="89" t="s">
        <v>564</v>
      </c>
      <c r="D3057" s="89" t="s">
        <v>7963</v>
      </c>
      <c r="E3057" s="89" t="s">
        <v>20356</v>
      </c>
      <c r="F3057" s="93" t="s">
        <v>369</v>
      </c>
      <c r="G3057" s="93" t="s">
        <v>369</v>
      </c>
      <c r="H3057" s="93" t="s">
        <v>369</v>
      </c>
    </row>
    <row r="3058" spans="1:8">
      <c r="A3058" s="89" t="s">
        <v>11835</v>
      </c>
      <c r="B3058" s="89">
        <v>500</v>
      </c>
      <c r="C3058" s="89" t="s">
        <v>361</v>
      </c>
      <c r="D3058" s="89" t="s">
        <v>7963</v>
      </c>
      <c r="E3058" s="89" t="s">
        <v>20356</v>
      </c>
      <c r="F3058" s="93" t="s">
        <v>369</v>
      </c>
      <c r="G3058" s="93" t="s">
        <v>369</v>
      </c>
      <c r="H3058" s="93" t="s">
        <v>369</v>
      </c>
    </row>
    <row r="3059" spans="1:8">
      <c r="A3059" s="89" t="s">
        <v>4354</v>
      </c>
      <c r="B3059" s="89">
        <v>500</v>
      </c>
      <c r="C3059" s="89" t="s">
        <v>361</v>
      </c>
      <c r="D3059" s="89" t="s">
        <v>18232</v>
      </c>
      <c r="E3059" s="89" t="s">
        <v>20356</v>
      </c>
      <c r="F3059" s="93" t="s">
        <v>369</v>
      </c>
      <c r="G3059" s="93" t="s">
        <v>369</v>
      </c>
      <c r="H3059" s="93" t="s">
        <v>369</v>
      </c>
    </row>
    <row r="3060" spans="1:8">
      <c r="A3060" s="89" t="s">
        <v>11836</v>
      </c>
      <c r="B3060" s="89">
        <v>500</v>
      </c>
      <c r="C3060" s="89" t="s">
        <v>361</v>
      </c>
      <c r="D3060" s="89" t="s">
        <v>7963</v>
      </c>
      <c r="E3060" s="89" t="s">
        <v>20356</v>
      </c>
      <c r="F3060" s="93" t="s">
        <v>369</v>
      </c>
      <c r="G3060" s="93" t="s">
        <v>369</v>
      </c>
      <c r="H3060" s="93" t="s">
        <v>369</v>
      </c>
    </row>
    <row r="3061" spans="1:8">
      <c r="A3061" s="89" t="s">
        <v>11837</v>
      </c>
      <c r="B3061" s="89">
        <v>1000</v>
      </c>
      <c r="C3061" s="89" t="s">
        <v>361</v>
      </c>
      <c r="D3061" s="89" t="s">
        <v>7963</v>
      </c>
      <c r="E3061" s="89" t="s">
        <v>20357</v>
      </c>
      <c r="F3061" s="93" t="s">
        <v>369</v>
      </c>
      <c r="G3061" s="93" t="s">
        <v>369</v>
      </c>
      <c r="H3061" s="93" t="s">
        <v>369</v>
      </c>
    </row>
    <row r="3062" spans="1:8">
      <c r="A3062" s="89" t="s">
        <v>4352</v>
      </c>
      <c r="B3062" s="89">
        <v>1000</v>
      </c>
      <c r="C3062" s="89" t="s">
        <v>361</v>
      </c>
      <c r="D3062" s="89" t="s">
        <v>18232</v>
      </c>
      <c r="E3062" s="89" t="s">
        <v>20357</v>
      </c>
      <c r="F3062" s="93" t="s">
        <v>369</v>
      </c>
      <c r="G3062" s="93" t="s">
        <v>369</v>
      </c>
      <c r="H3062" s="93" t="s">
        <v>369</v>
      </c>
    </row>
    <row r="3063" spans="1:8">
      <c r="A3063" s="89" t="s">
        <v>11838</v>
      </c>
      <c r="B3063" s="89">
        <v>1000</v>
      </c>
      <c r="C3063" s="89" t="s">
        <v>564</v>
      </c>
      <c r="D3063" s="89" t="s">
        <v>7963</v>
      </c>
      <c r="E3063" s="89" t="s">
        <v>20358</v>
      </c>
      <c r="F3063" s="93" t="s">
        <v>369</v>
      </c>
      <c r="G3063" s="93" t="s">
        <v>369</v>
      </c>
      <c r="H3063" s="93" t="s">
        <v>369</v>
      </c>
    </row>
    <row r="3064" spans="1:8">
      <c r="A3064" s="89" t="s">
        <v>11840</v>
      </c>
      <c r="B3064" s="89">
        <v>1000</v>
      </c>
      <c r="C3064" s="89" t="s">
        <v>564</v>
      </c>
      <c r="D3064" s="89" t="s">
        <v>7963</v>
      </c>
      <c r="E3064" s="89" t="s">
        <v>20359</v>
      </c>
      <c r="F3064" s="93" t="s">
        <v>369</v>
      </c>
      <c r="G3064" s="93" t="s">
        <v>369</v>
      </c>
      <c r="H3064" s="93" t="s">
        <v>369</v>
      </c>
    </row>
    <row r="3065" spans="1:8">
      <c r="A3065" s="89" t="s">
        <v>11842</v>
      </c>
      <c r="B3065" s="89">
        <v>1000</v>
      </c>
      <c r="C3065" s="89" t="s">
        <v>564</v>
      </c>
      <c r="D3065" s="89" t="s">
        <v>7963</v>
      </c>
      <c r="E3065" s="89" t="s">
        <v>20359</v>
      </c>
      <c r="F3065" s="93" t="s">
        <v>369</v>
      </c>
      <c r="G3065" s="93" t="s">
        <v>369</v>
      </c>
      <c r="H3065" s="93" t="s">
        <v>369</v>
      </c>
    </row>
    <row r="3066" spans="1:8">
      <c r="A3066" s="89" t="s">
        <v>11844</v>
      </c>
      <c r="B3066" s="89">
        <v>500</v>
      </c>
      <c r="C3066" s="89" t="s">
        <v>564</v>
      </c>
      <c r="D3066" s="89" t="s">
        <v>7963</v>
      </c>
      <c r="E3066" s="89" t="s">
        <v>20360</v>
      </c>
      <c r="F3066" s="93" t="s">
        <v>369</v>
      </c>
      <c r="G3066" s="93" t="s">
        <v>369</v>
      </c>
      <c r="H3066" s="93" t="s">
        <v>369</v>
      </c>
    </row>
    <row r="3067" spans="1:8">
      <c r="A3067" s="89" t="s">
        <v>11846</v>
      </c>
      <c r="B3067" s="89">
        <v>500</v>
      </c>
      <c r="C3067" s="89" t="s">
        <v>564</v>
      </c>
      <c r="D3067" s="89" t="s">
        <v>7963</v>
      </c>
      <c r="E3067" s="89" t="s">
        <v>20360</v>
      </c>
      <c r="F3067" s="93" t="s">
        <v>369</v>
      </c>
      <c r="G3067" s="93" t="s">
        <v>369</v>
      </c>
      <c r="H3067" s="93" t="s">
        <v>369</v>
      </c>
    </row>
    <row r="3068" spans="1:8">
      <c r="A3068" s="89" t="s">
        <v>11848</v>
      </c>
      <c r="B3068" s="89">
        <v>500</v>
      </c>
      <c r="C3068" s="89" t="s">
        <v>361</v>
      </c>
      <c r="D3068" s="89" t="s">
        <v>7963</v>
      </c>
      <c r="E3068" s="89" t="s">
        <v>20361</v>
      </c>
      <c r="F3068" s="93" t="s">
        <v>369</v>
      </c>
      <c r="G3068" s="93" t="s">
        <v>369</v>
      </c>
      <c r="H3068" s="93" t="s">
        <v>369</v>
      </c>
    </row>
    <row r="3069" spans="1:8">
      <c r="A3069" s="89" t="s">
        <v>11849</v>
      </c>
      <c r="B3069" s="89">
        <v>500</v>
      </c>
      <c r="C3069" s="89" t="s">
        <v>564</v>
      </c>
      <c r="D3069" s="89" t="s">
        <v>7963</v>
      </c>
      <c r="E3069" s="89" t="s">
        <v>20362</v>
      </c>
      <c r="F3069" s="93" t="s">
        <v>369</v>
      </c>
      <c r="G3069" s="93" t="s">
        <v>369</v>
      </c>
      <c r="H3069" s="93" t="s">
        <v>369</v>
      </c>
    </row>
    <row r="3070" spans="1:8">
      <c r="A3070" s="89" t="s">
        <v>1835</v>
      </c>
      <c r="B3070" s="89">
        <v>500</v>
      </c>
      <c r="C3070" s="89" t="s">
        <v>361</v>
      </c>
      <c r="D3070" s="89" t="s">
        <v>18232</v>
      </c>
      <c r="E3070" s="89" t="s">
        <v>20362</v>
      </c>
      <c r="F3070" s="93" t="s">
        <v>369</v>
      </c>
      <c r="G3070" s="93" t="s">
        <v>369</v>
      </c>
      <c r="H3070" s="93" t="s">
        <v>369</v>
      </c>
    </row>
    <row r="3071" spans="1:8">
      <c r="A3071" s="89" t="s">
        <v>11851</v>
      </c>
      <c r="B3071" s="89">
        <v>500</v>
      </c>
      <c r="C3071" s="89" t="s">
        <v>361</v>
      </c>
      <c r="D3071" s="89" t="s">
        <v>7963</v>
      </c>
      <c r="E3071" s="89" t="s">
        <v>20362</v>
      </c>
      <c r="F3071" s="93" t="s">
        <v>369</v>
      </c>
      <c r="G3071" s="93" t="s">
        <v>369</v>
      </c>
      <c r="H3071" s="93" t="s">
        <v>369</v>
      </c>
    </row>
    <row r="3072" spans="1:8">
      <c r="A3072" s="89" t="s">
        <v>1832</v>
      </c>
      <c r="B3072" s="89">
        <v>100</v>
      </c>
      <c r="C3072" s="89" t="s">
        <v>564</v>
      </c>
      <c r="D3072" s="89" t="s">
        <v>18489</v>
      </c>
      <c r="E3072" s="89" t="s">
        <v>20363</v>
      </c>
      <c r="F3072" s="89">
        <v>325453</v>
      </c>
      <c r="G3072" s="89">
        <v>325453</v>
      </c>
      <c r="H3072" s="89">
        <v>0</v>
      </c>
    </row>
    <row r="3073" spans="1:8">
      <c r="A3073" s="89" t="s">
        <v>1829</v>
      </c>
      <c r="B3073" s="89">
        <v>500</v>
      </c>
      <c r="C3073" s="89" t="s">
        <v>564</v>
      </c>
      <c r="D3073" s="89" t="s">
        <v>18232</v>
      </c>
      <c r="E3073" s="89" t="s">
        <v>20364</v>
      </c>
      <c r="F3073" s="89">
        <v>325453</v>
      </c>
      <c r="G3073" s="89">
        <v>839</v>
      </c>
      <c r="H3073" s="89">
        <v>0</v>
      </c>
    </row>
    <row r="3074" spans="1:8">
      <c r="A3074" s="89" t="s">
        <v>11854</v>
      </c>
      <c r="B3074" s="89">
        <v>300</v>
      </c>
      <c r="C3074" s="89" t="s">
        <v>564</v>
      </c>
      <c r="D3074" s="89" t="s">
        <v>7963</v>
      </c>
      <c r="E3074" s="89" t="s">
        <v>20365</v>
      </c>
      <c r="F3074" s="93" t="s">
        <v>369</v>
      </c>
      <c r="G3074" s="93" t="s">
        <v>369</v>
      </c>
      <c r="H3074" s="93" t="s">
        <v>369</v>
      </c>
    </row>
    <row r="3075" spans="1:8">
      <c r="A3075" s="89" t="s">
        <v>1827</v>
      </c>
      <c r="B3075" s="89">
        <v>100</v>
      </c>
      <c r="C3075" s="89" t="s">
        <v>564</v>
      </c>
      <c r="D3075" s="89" t="s">
        <v>18232</v>
      </c>
      <c r="E3075" s="89" t="s">
        <v>20366</v>
      </c>
      <c r="F3075" s="89">
        <v>825186</v>
      </c>
      <c r="G3075" s="89">
        <v>1107533</v>
      </c>
      <c r="H3075" s="89">
        <v>0</v>
      </c>
    </row>
    <row r="3076" spans="1:8">
      <c r="A3076" s="89" t="s">
        <v>11857</v>
      </c>
      <c r="B3076" s="89">
        <v>1000</v>
      </c>
      <c r="C3076" s="89" t="s">
        <v>564</v>
      </c>
      <c r="D3076" s="89" t="s">
        <v>7963</v>
      </c>
      <c r="E3076" s="89" t="s">
        <v>20367</v>
      </c>
      <c r="F3076" s="93" t="s">
        <v>369</v>
      </c>
      <c r="G3076" s="93" t="s">
        <v>369</v>
      </c>
      <c r="H3076" s="93" t="s">
        <v>369</v>
      </c>
    </row>
    <row r="3077" spans="1:8">
      <c r="A3077" s="89" t="s">
        <v>11859</v>
      </c>
      <c r="B3077" s="89">
        <v>1000</v>
      </c>
      <c r="C3077" s="89" t="s">
        <v>361</v>
      </c>
      <c r="D3077" s="89" t="s">
        <v>7963</v>
      </c>
      <c r="E3077" s="89" t="s">
        <v>20368</v>
      </c>
      <c r="F3077" s="93" t="s">
        <v>369</v>
      </c>
      <c r="G3077" s="93" t="s">
        <v>369</v>
      </c>
      <c r="H3077" s="93" t="s">
        <v>369</v>
      </c>
    </row>
    <row r="3078" spans="1:8">
      <c r="A3078" s="89" t="s">
        <v>11860</v>
      </c>
      <c r="B3078" s="89">
        <v>1000</v>
      </c>
      <c r="C3078" s="89" t="s">
        <v>361</v>
      </c>
      <c r="D3078" s="89" t="s">
        <v>7963</v>
      </c>
      <c r="E3078" s="89" t="s">
        <v>20368</v>
      </c>
      <c r="F3078" s="93" t="s">
        <v>369</v>
      </c>
      <c r="G3078" s="93" t="s">
        <v>369</v>
      </c>
      <c r="H3078" s="93" t="s">
        <v>369</v>
      </c>
    </row>
    <row r="3079" spans="1:8">
      <c r="A3079" s="89" t="s">
        <v>20369</v>
      </c>
      <c r="B3079" s="89">
        <v>500</v>
      </c>
      <c r="C3079" s="89" t="s">
        <v>564</v>
      </c>
      <c r="D3079" s="89" t="s">
        <v>7963</v>
      </c>
      <c r="E3079" s="89" t="s">
        <v>20370</v>
      </c>
      <c r="F3079" s="93" t="s">
        <v>369</v>
      </c>
      <c r="G3079" s="93" t="s">
        <v>369</v>
      </c>
      <c r="H3079" s="93" t="s">
        <v>369</v>
      </c>
    </row>
    <row r="3080" spans="1:8">
      <c r="A3080" s="89" t="s">
        <v>20371</v>
      </c>
      <c r="B3080" s="89">
        <v>500</v>
      </c>
      <c r="C3080" s="89" t="s">
        <v>361</v>
      </c>
      <c r="D3080" s="89" t="s">
        <v>7963</v>
      </c>
      <c r="E3080" s="89" t="s">
        <v>20372</v>
      </c>
      <c r="F3080" s="93" t="s">
        <v>369</v>
      </c>
      <c r="G3080" s="93" t="s">
        <v>369</v>
      </c>
      <c r="H3080" s="93" t="s">
        <v>369</v>
      </c>
    </row>
    <row r="3081" spans="1:8">
      <c r="A3081" s="89" t="s">
        <v>11861</v>
      </c>
      <c r="B3081" s="89">
        <v>1500</v>
      </c>
      <c r="C3081" s="89" t="s">
        <v>564</v>
      </c>
      <c r="D3081" s="89" t="s">
        <v>7963</v>
      </c>
      <c r="E3081" s="89" t="s">
        <v>20373</v>
      </c>
      <c r="F3081" s="93" t="s">
        <v>369</v>
      </c>
      <c r="G3081" s="93" t="s">
        <v>369</v>
      </c>
      <c r="H3081" s="93" t="s">
        <v>369</v>
      </c>
    </row>
    <row r="3082" spans="1:8">
      <c r="A3082" s="89" t="s">
        <v>11863</v>
      </c>
      <c r="B3082" s="89">
        <v>300</v>
      </c>
      <c r="C3082" s="89" t="s">
        <v>564</v>
      </c>
      <c r="D3082" s="89" t="s">
        <v>7974</v>
      </c>
      <c r="E3082" s="89" t="s">
        <v>20374</v>
      </c>
      <c r="F3082" s="93" t="s">
        <v>369</v>
      </c>
      <c r="G3082" s="93" t="s">
        <v>369</v>
      </c>
      <c r="H3082" s="93" t="s">
        <v>369</v>
      </c>
    </row>
    <row r="3083" spans="1:8">
      <c r="A3083" s="89" t="s">
        <v>1825</v>
      </c>
      <c r="B3083" s="89">
        <v>500</v>
      </c>
      <c r="C3083" s="89" t="s">
        <v>564</v>
      </c>
      <c r="D3083" s="89" t="s">
        <v>18232</v>
      </c>
      <c r="E3083" s="89" t="s">
        <v>20375</v>
      </c>
      <c r="F3083" s="89">
        <v>11270</v>
      </c>
      <c r="G3083" s="89">
        <v>815282</v>
      </c>
      <c r="H3083" s="89">
        <v>0</v>
      </c>
    </row>
    <row r="3084" spans="1:8">
      <c r="A3084" s="99" t="s">
        <v>11865</v>
      </c>
      <c r="B3084" s="89">
        <v>500</v>
      </c>
      <c r="C3084" s="89" t="s">
        <v>564</v>
      </c>
      <c r="D3084" s="89" t="s">
        <v>7963</v>
      </c>
      <c r="E3084" s="89" t="s">
        <v>20376</v>
      </c>
      <c r="F3084" s="93" t="s">
        <v>369</v>
      </c>
      <c r="G3084" s="93" t="s">
        <v>369</v>
      </c>
      <c r="H3084" s="93" t="s">
        <v>369</v>
      </c>
    </row>
    <row r="3085" spans="1:8">
      <c r="A3085" s="89" t="s">
        <v>11867</v>
      </c>
      <c r="B3085" s="89">
        <v>300</v>
      </c>
      <c r="C3085" s="89" t="s">
        <v>361</v>
      </c>
      <c r="D3085" s="89" t="s">
        <v>7963</v>
      </c>
      <c r="E3085" s="89" t="s">
        <v>20377</v>
      </c>
      <c r="F3085" s="93" t="s">
        <v>369</v>
      </c>
      <c r="G3085" s="93" t="s">
        <v>369</v>
      </c>
      <c r="H3085" s="93" t="s">
        <v>369</v>
      </c>
    </row>
    <row r="3086" spans="1:8">
      <c r="A3086" s="89" t="s">
        <v>1819</v>
      </c>
      <c r="B3086" s="89">
        <v>500</v>
      </c>
      <c r="C3086" s="89" t="s">
        <v>564</v>
      </c>
      <c r="D3086" s="89" t="s">
        <v>18232</v>
      </c>
      <c r="E3086" s="89" t="s">
        <v>20378</v>
      </c>
      <c r="F3086" s="89">
        <v>798</v>
      </c>
      <c r="G3086" s="89">
        <v>109843</v>
      </c>
      <c r="H3086" s="89">
        <v>0</v>
      </c>
    </row>
    <row r="3087" spans="1:8">
      <c r="A3087" s="89" t="s">
        <v>11869</v>
      </c>
      <c r="B3087" s="89">
        <v>500</v>
      </c>
      <c r="C3087" s="89" t="s">
        <v>564</v>
      </c>
      <c r="D3087" s="89" t="s">
        <v>7963</v>
      </c>
      <c r="E3087" s="89" t="s">
        <v>20379</v>
      </c>
      <c r="F3087" s="93" t="s">
        <v>369</v>
      </c>
      <c r="G3087" s="93" t="s">
        <v>369</v>
      </c>
      <c r="H3087" s="93" t="s">
        <v>369</v>
      </c>
    </row>
    <row r="3088" spans="1:8">
      <c r="A3088" s="89" t="s">
        <v>1817</v>
      </c>
      <c r="B3088" s="89">
        <v>300</v>
      </c>
      <c r="C3088" s="89" t="s">
        <v>564</v>
      </c>
      <c r="D3088" s="89" t="s">
        <v>18232</v>
      </c>
      <c r="E3088" s="89" t="s">
        <v>20380</v>
      </c>
      <c r="F3088" s="89">
        <v>798</v>
      </c>
      <c r="G3088" s="89">
        <v>248736</v>
      </c>
      <c r="H3088" s="89">
        <v>0</v>
      </c>
    </row>
    <row r="3089" spans="1:8">
      <c r="A3089" s="99" t="s">
        <v>11872</v>
      </c>
      <c r="B3089" s="89">
        <v>1500</v>
      </c>
      <c r="C3089" s="89" t="s">
        <v>564</v>
      </c>
      <c r="D3089" s="89" t="s">
        <v>7963</v>
      </c>
      <c r="E3089" s="89" t="s">
        <v>20380</v>
      </c>
      <c r="F3089" s="93" t="s">
        <v>369</v>
      </c>
      <c r="G3089" s="93" t="s">
        <v>369</v>
      </c>
      <c r="H3089" s="93" t="s">
        <v>369</v>
      </c>
    </row>
    <row r="3090" spans="1:8">
      <c r="A3090" s="89" t="s">
        <v>11874</v>
      </c>
      <c r="B3090" s="89">
        <v>1500</v>
      </c>
      <c r="C3090" s="89" t="s">
        <v>564</v>
      </c>
      <c r="D3090" s="89" t="s">
        <v>7963</v>
      </c>
      <c r="E3090" s="89" t="s">
        <v>20381</v>
      </c>
      <c r="F3090" s="93" t="s">
        <v>369</v>
      </c>
      <c r="G3090" s="93" t="s">
        <v>369</v>
      </c>
      <c r="H3090" s="93" t="s">
        <v>369</v>
      </c>
    </row>
    <row r="3091" spans="1:8">
      <c r="A3091" s="89" t="s">
        <v>11876</v>
      </c>
      <c r="B3091" s="89">
        <v>300</v>
      </c>
      <c r="C3091" s="89" t="s">
        <v>361</v>
      </c>
      <c r="D3091" s="89" t="s">
        <v>7963</v>
      </c>
      <c r="E3091" s="89" t="s">
        <v>20382</v>
      </c>
      <c r="F3091" s="93" t="s">
        <v>369</v>
      </c>
      <c r="G3091" s="93" t="s">
        <v>369</v>
      </c>
      <c r="H3091" s="93" t="s">
        <v>369</v>
      </c>
    </row>
    <row r="3092" spans="1:8">
      <c r="A3092" s="89" t="s">
        <v>11877</v>
      </c>
      <c r="B3092" s="89">
        <v>300</v>
      </c>
      <c r="C3092" s="89" t="s">
        <v>361</v>
      </c>
      <c r="D3092" s="89" t="s">
        <v>7963</v>
      </c>
      <c r="E3092" s="89" t="s">
        <v>20382</v>
      </c>
      <c r="F3092" s="93" t="s">
        <v>369</v>
      </c>
      <c r="G3092" s="93" t="s">
        <v>369</v>
      </c>
      <c r="H3092" s="93" t="s">
        <v>369</v>
      </c>
    </row>
    <row r="3093" spans="1:8">
      <c r="A3093" s="89" t="s">
        <v>11878</v>
      </c>
      <c r="B3093" s="89">
        <v>300</v>
      </c>
      <c r="C3093" s="89" t="s">
        <v>564</v>
      </c>
      <c r="D3093" s="89" t="s">
        <v>7963</v>
      </c>
      <c r="E3093" s="89" t="s">
        <v>20383</v>
      </c>
      <c r="F3093" s="93" t="s">
        <v>369</v>
      </c>
      <c r="G3093" s="93" t="s">
        <v>369</v>
      </c>
      <c r="H3093" s="93" t="s">
        <v>369</v>
      </c>
    </row>
    <row r="3094" spans="1:8">
      <c r="A3094" s="89" t="s">
        <v>1815</v>
      </c>
      <c r="B3094" s="89">
        <v>100</v>
      </c>
      <c r="C3094" s="89" t="s">
        <v>564</v>
      </c>
      <c r="D3094" s="89" t="s">
        <v>18232</v>
      </c>
      <c r="E3094" s="89" t="s">
        <v>20384</v>
      </c>
      <c r="F3094" s="89">
        <v>825186</v>
      </c>
      <c r="G3094" s="89">
        <v>815282</v>
      </c>
      <c r="H3094" s="89">
        <v>0</v>
      </c>
    </row>
    <row r="3095" spans="1:8">
      <c r="A3095" s="89" t="s">
        <v>11881</v>
      </c>
      <c r="B3095" s="89">
        <v>1000</v>
      </c>
      <c r="C3095" s="89" t="s">
        <v>564</v>
      </c>
      <c r="D3095" s="89" t="s">
        <v>7963</v>
      </c>
      <c r="E3095" s="89" t="s">
        <v>20384</v>
      </c>
      <c r="F3095" s="93" t="s">
        <v>369</v>
      </c>
      <c r="G3095" s="93" t="s">
        <v>369</v>
      </c>
      <c r="H3095" s="93" t="s">
        <v>369</v>
      </c>
    </row>
    <row r="3096" spans="1:8">
      <c r="A3096" s="89" t="s">
        <v>11883</v>
      </c>
      <c r="B3096" s="89">
        <v>1000</v>
      </c>
      <c r="C3096" s="89" t="s">
        <v>564</v>
      </c>
      <c r="D3096" s="89" t="s">
        <v>7963</v>
      </c>
      <c r="E3096" s="89" t="s">
        <v>20385</v>
      </c>
      <c r="F3096" s="93" t="s">
        <v>369</v>
      </c>
      <c r="G3096" s="93" t="s">
        <v>369</v>
      </c>
      <c r="H3096" s="93" t="s">
        <v>369</v>
      </c>
    </row>
    <row r="3097" spans="1:8">
      <c r="A3097" s="89" t="s">
        <v>11885</v>
      </c>
      <c r="B3097" s="89">
        <v>1000</v>
      </c>
      <c r="C3097" s="89" t="s">
        <v>564</v>
      </c>
      <c r="D3097" s="89" t="s">
        <v>7963</v>
      </c>
      <c r="E3097" s="89" t="s">
        <v>20386</v>
      </c>
      <c r="F3097" s="93" t="s">
        <v>369</v>
      </c>
      <c r="G3097" s="93" t="s">
        <v>369</v>
      </c>
      <c r="H3097" s="93" t="s">
        <v>369</v>
      </c>
    </row>
    <row r="3098" spans="1:8">
      <c r="A3098" s="89" t="s">
        <v>11887</v>
      </c>
      <c r="B3098" s="89">
        <v>1000</v>
      </c>
      <c r="C3098" s="89" t="s">
        <v>564</v>
      </c>
      <c r="D3098" s="89" t="s">
        <v>7963</v>
      </c>
      <c r="E3098" s="89" t="s">
        <v>20387</v>
      </c>
      <c r="F3098" s="93" t="s">
        <v>369</v>
      </c>
      <c r="G3098" s="93" t="s">
        <v>369</v>
      </c>
      <c r="H3098" s="93" t="s">
        <v>369</v>
      </c>
    </row>
    <row r="3099" spans="1:8">
      <c r="A3099" s="89" t="s">
        <v>1813</v>
      </c>
      <c r="B3099" s="89">
        <v>1000</v>
      </c>
      <c r="C3099" s="89" t="s">
        <v>564</v>
      </c>
      <c r="D3099" s="89" t="s">
        <v>18232</v>
      </c>
      <c r="E3099" s="89" t="s">
        <v>20388</v>
      </c>
      <c r="F3099" s="89">
        <v>1089821</v>
      </c>
      <c r="G3099" s="89">
        <v>1113529</v>
      </c>
      <c r="H3099" s="89">
        <v>0</v>
      </c>
    </row>
    <row r="3100" spans="1:8">
      <c r="A3100" s="89" t="s">
        <v>1811</v>
      </c>
      <c r="B3100" s="89">
        <v>800</v>
      </c>
      <c r="C3100" s="89" t="s">
        <v>361</v>
      </c>
      <c r="D3100" s="89" t="s">
        <v>18232</v>
      </c>
      <c r="E3100" s="89" t="s">
        <v>20389</v>
      </c>
      <c r="F3100" s="93" t="s">
        <v>369</v>
      </c>
      <c r="G3100" s="93" t="s">
        <v>369</v>
      </c>
      <c r="H3100" s="93" t="s">
        <v>369</v>
      </c>
    </row>
    <row r="3101" spans="1:8">
      <c r="A3101" s="89" t="s">
        <v>11890</v>
      </c>
      <c r="B3101" s="89">
        <v>1000</v>
      </c>
      <c r="C3101" s="89" t="s">
        <v>361</v>
      </c>
      <c r="D3101" s="89" t="s">
        <v>7963</v>
      </c>
      <c r="E3101" s="89" t="s">
        <v>20390</v>
      </c>
      <c r="F3101" s="93" t="s">
        <v>369</v>
      </c>
      <c r="G3101" s="93" t="s">
        <v>369</v>
      </c>
      <c r="H3101" s="93" t="s">
        <v>369</v>
      </c>
    </row>
    <row r="3102" spans="1:8">
      <c r="A3102" s="89" t="s">
        <v>11891</v>
      </c>
      <c r="B3102" s="89">
        <v>1000</v>
      </c>
      <c r="C3102" s="89" t="s">
        <v>361</v>
      </c>
      <c r="D3102" s="89" t="s">
        <v>7963</v>
      </c>
      <c r="E3102" s="89" t="s">
        <v>20390</v>
      </c>
      <c r="F3102" s="93" t="s">
        <v>369</v>
      </c>
      <c r="G3102" s="93" t="s">
        <v>369</v>
      </c>
      <c r="H3102" s="93" t="s">
        <v>369</v>
      </c>
    </row>
    <row r="3103" spans="1:8">
      <c r="A3103" s="89" t="s">
        <v>1809</v>
      </c>
      <c r="B3103" s="89">
        <v>1000</v>
      </c>
      <c r="C3103" s="89" t="s">
        <v>564</v>
      </c>
      <c r="D3103" s="89" t="s">
        <v>18232</v>
      </c>
      <c r="E3103" s="89" t="s">
        <v>20391</v>
      </c>
      <c r="F3103" s="89">
        <v>1027078</v>
      </c>
      <c r="G3103" s="89">
        <v>1096497</v>
      </c>
      <c r="H3103" s="89">
        <v>0</v>
      </c>
    </row>
    <row r="3104" spans="1:8">
      <c r="A3104" s="89" t="s">
        <v>11893</v>
      </c>
      <c r="B3104" s="89">
        <v>1000</v>
      </c>
      <c r="C3104" s="89" t="s">
        <v>564</v>
      </c>
      <c r="D3104" s="89" t="s">
        <v>7963</v>
      </c>
      <c r="E3104" s="89" t="s">
        <v>20391</v>
      </c>
      <c r="F3104" s="93" t="s">
        <v>369</v>
      </c>
      <c r="G3104" s="93" t="s">
        <v>369</v>
      </c>
      <c r="H3104" s="93" t="s">
        <v>369</v>
      </c>
    </row>
    <row r="3105" spans="1:8">
      <c r="A3105" s="89" t="s">
        <v>11895</v>
      </c>
      <c r="B3105" s="89">
        <v>1000</v>
      </c>
      <c r="C3105" s="89" t="s">
        <v>564</v>
      </c>
      <c r="D3105" s="89" t="s">
        <v>7963</v>
      </c>
      <c r="E3105" s="89" t="s">
        <v>20391</v>
      </c>
      <c r="F3105" s="93" t="s">
        <v>369</v>
      </c>
      <c r="G3105" s="93" t="s">
        <v>369</v>
      </c>
      <c r="H3105" s="93" t="s">
        <v>369</v>
      </c>
    </row>
    <row r="3106" spans="1:8">
      <c r="A3106" s="89" t="s">
        <v>1807</v>
      </c>
      <c r="B3106" s="89">
        <v>1000</v>
      </c>
      <c r="C3106" s="89" t="s">
        <v>361</v>
      </c>
      <c r="D3106" s="89" t="s">
        <v>18232</v>
      </c>
      <c r="E3106" s="89" t="s">
        <v>20392</v>
      </c>
      <c r="F3106" s="93" t="s">
        <v>369</v>
      </c>
      <c r="G3106" s="93" t="s">
        <v>369</v>
      </c>
      <c r="H3106" s="93" t="s">
        <v>369</v>
      </c>
    </row>
    <row r="3107" spans="1:8">
      <c r="A3107" s="89" t="s">
        <v>11897</v>
      </c>
      <c r="B3107" s="89">
        <v>1000</v>
      </c>
      <c r="C3107" s="89" t="s">
        <v>361</v>
      </c>
      <c r="D3107" s="89" t="s">
        <v>7963</v>
      </c>
      <c r="E3107" s="89" t="s">
        <v>20392</v>
      </c>
      <c r="F3107" s="93" t="s">
        <v>369</v>
      </c>
      <c r="G3107" s="93" t="s">
        <v>369</v>
      </c>
      <c r="H3107" s="93" t="s">
        <v>369</v>
      </c>
    </row>
    <row r="3108" spans="1:8">
      <c r="A3108" s="89" t="s">
        <v>11898</v>
      </c>
      <c r="B3108" s="89">
        <v>1000</v>
      </c>
      <c r="C3108" s="89" t="s">
        <v>361</v>
      </c>
      <c r="D3108" s="89" t="s">
        <v>7963</v>
      </c>
      <c r="E3108" s="89" t="s">
        <v>20392</v>
      </c>
      <c r="F3108" s="93" t="s">
        <v>369</v>
      </c>
      <c r="G3108" s="93" t="s">
        <v>369</v>
      </c>
      <c r="H3108" s="93" t="s">
        <v>369</v>
      </c>
    </row>
    <row r="3109" spans="1:8">
      <c r="A3109" s="89" t="s">
        <v>11899</v>
      </c>
      <c r="B3109" s="89">
        <v>500</v>
      </c>
      <c r="C3109" s="89" t="s">
        <v>564</v>
      </c>
      <c r="D3109" s="89" t="s">
        <v>7963</v>
      </c>
      <c r="E3109" s="89" t="s">
        <v>20393</v>
      </c>
      <c r="F3109" s="93" t="s">
        <v>369</v>
      </c>
      <c r="G3109" s="93" t="s">
        <v>369</v>
      </c>
      <c r="H3109" s="93" t="s">
        <v>369</v>
      </c>
    </row>
    <row r="3110" spans="1:8">
      <c r="A3110" s="89" t="s">
        <v>11901</v>
      </c>
      <c r="B3110" s="89">
        <v>2000</v>
      </c>
      <c r="C3110" s="89" t="s">
        <v>564</v>
      </c>
      <c r="D3110" s="89" t="s">
        <v>7963</v>
      </c>
      <c r="E3110" s="89" t="s">
        <v>20394</v>
      </c>
      <c r="F3110" s="93" t="s">
        <v>369</v>
      </c>
      <c r="G3110" s="93" t="s">
        <v>369</v>
      </c>
      <c r="H3110" s="93" t="s">
        <v>369</v>
      </c>
    </row>
    <row r="3111" spans="1:8">
      <c r="A3111" s="89" t="s">
        <v>11903</v>
      </c>
      <c r="B3111" s="89">
        <v>2000</v>
      </c>
      <c r="C3111" s="89" t="s">
        <v>564</v>
      </c>
      <c r="D3111" s="89" t="s">
        <v>7963</v>
      </c>
      <c r="E3111" s="89" t="s">
        <v>20395</v>
      </c>
      <c r="F3111" s="93" t="s">
        <v>369</v>
      </c>
      <c r="G3111" s="93" t="s">
        <v>369</v>
      </c>
      <c r="H3111" s="93" t="s">
        <v>369</v>
      </c>
    </row>
    <row r="3112" spans="1:8">
      <c r="A3112" s="89" t="s">
        <v>11905</v>
      </c>
      <c r="B3112" s="89">
        <v>2000</v>
      </c>
      <c r="C3112" s="89" t="s">
        <v>564</v>
      </c>
      <c r="D3112" s="89" t="s">
        <v>7963</v>
      </c>
      <c r="E3112" s="89" t="s">
        <v>20395</v>
      </c>
      <c r="F3112" s="93" t="s">
        <v>369</v>
      </c>
      <c r="G3112" s="93" t="s">
        <v>369</v>
      </c>
      <c r="H3112" s="93" t="s">
        <v>369</v>
      </c>
    </row>
    <row r="3113" spans="1:8">
      <c r="A3113" s="89" t="s">
        <v>20396</v>
      </c>
      <c r="B3113" s="89">
        <v>500</v>
      </c>
      <c r="C3113" s="89" t="s">
        <v>564</v>
      </c>
      <c r="D3113" s="89" t="s">
        <v>7963</v>
      </c>
      <c r="E3113" s="89" t="s">
        <v>20397</v>
      </c>
      <c r="F3113" s="93" t="s">
        <v>369</v>
      </c>
      <c r="G3113" s="93" t="s">
        <v>369</v>
      </c>
      <c r="H3113" s="93" t="s">
        <v>369</v>
      </c>
    </row>
    <row r="3114" spans="1:8">
      <c r="A3114" s="89" t="s">
        <v>1866</v>
      </c>
      <c r="B3114" s="89">
        <v>500</v>
      </c>
      <c r="C3114" s="89" t="s">
        <v>564</v>
      </c>
      <c r="D3114" s="89" t="s">
        <v>18232</v>
      </c>
      <c r="E3114" s="89" t="s">
        <v>20398</v>
      </c>
      <c r="F3114" s="89">
        <v>162906</v>
      </c>
      <c r="G3114" s="89">
        <v>825186</v>
      </c>
      <c r="H3114" s="89">
        <v>0</v>
      </c>
    </row>
    <row r="3115" spans="1:8">
      <c r="A3115" s="89" t="s">
        <v>1823</v>
      </c>
      <c r="B3115" s="89">
        <v>100</v>
      </c>
      <c r="C3115" s="89" t="s">
        <v>564</v>
      </c>
      <c r="D3115" s="89" t="s">
        <v>18232</v>
      </c>
      <c r="E3115" s="89" t="s">
        <v>17703</v>
      </c>
      <c r="F3115" s="89">
        <v>825186</v>
      </c>
      <c r="G3115" s="89">
        <v>825186</v>
      </c>
      <c r="H3115" s="89">
        <v>0</v>
      </c>
    </row>
    <row r="3116" spans="1:8">
      <c r="A3116" s="89" t="s">
        <v>1821</v>
      </c>
      <c r="B3116" s="89">
        <v>500</v>
      </c>
      <c r="C3116" s="89" t="s">
        <v>564</v>
      </c>
      <c r="D3116" s="89" t="s">
        <v>18232</v>
      </c>
      <c r="E3116" s="89" t="s">
        <v>20399</v>
      </c>
      <c r="F3116" s="89">
        <v>825186</v>
      </c>
      <c r="G3116" s="89">
        <v>825186</v>
      </c>
      <c r="H3116" s="89">
        <v>0</v>
      </c>
    </row>
    <row r="3117" spans="1:8">
      <c r="A3117" s="89" t="s">
        <v>20400</v>
      </c>
      <c r="B3117" s="89">
        <v>500</v>
      </c>
      <c r="C3117" s="89" t="s">
        <v>564</v>
      </c>
      <c r="D3117" s="89" t="s">
        <v>7963</v>
      </c>
      <c r="E3117" s="89" t="s">
        <v>20399</v>
      </c>
      <c r="F3117" s="93" t="s">
        <v>369</v>
      </c>
      <c r="G3117" s="93" t="s">
        <v>369</v>
      </c>
      <c r="H3117" s="93" t="s">
        <v>369</v>
      </c>
    </row>
    <row r="3118" spans="1:8">
      <c r="A3118" s="89" t="s">
        <v>6268</v>
      </c>
      <c r="B3118" s="89">
        <v>2000</v>
      </c>
      <c r="C3118" s="89" t="s">
        <v>564</v>
      </c>
      <c r="D3118" s="89" t="s">
        <v>5606</v>
      </c>
      <c r="E3118" s="89" t="s">
        <v>20401</v>
      </c>
      <c r="F3118" s="89">
        <v>60915</v>
      </c>
      <c r="G3118" s="89">
        <v>105886</v>
      </c>
      <c r="H3118" s="89" t="s">
        <v>5939</v>
      </c>
    </row>
    <row r="3119" spans="1:8">
      <c r="A3119" s="89" t="s">
        <v>6266</v>
      </c>
      <c r="B3119" s="89">
        <v>2000</v>
      </c>
      <c r="C3119" s="89" t="s">
        <v>564</v>
      </c>
      <c r="D3119" s="89" t="s">
        <v>5606</v>
      </c>
      <c r="E3119" s="89" t="s">
        <v>20401</v>
      </c>
      <c r="F3119" s="89">
        <v>60915</v>
      </c>
      <c r="G3119" s="89">
        <v>105886</v>
      </c>
      <c r="H3119" s="89" t="s">
        <v>5939</v>
      </c>
    </row>
    <row r="3120" spans="1:8">
      <c r="A3120" s="89" t="s">
        <v>1804</v>
      </c>
      <c r="B3120" s="89">
        <v>2000</v>
      </c>
      <c r="C3120" s="89" t="s">
        <v>564</v>
      </c>
      <c r="D3120" s="89" t="s">
        <v>18232</v>
      </c>
      <c r="E3120" s="89" t="s">
        <v>20402</v>
      </c>
      <c r="F3120" s="89">
        <v>178665</v>
      </c>
      <c r="G3120" s="89">
        <v>105886</v>
      </c>
      <c r="H3120" s="89">
        <v>0</v>
      </c>
    </row>
    <row r="3121" spans="1:8">
      <c r="A3121" s="89" t="s">
        <v>11910</v>
      </c>
      <c r="B3121" s="89">
        <v>2000</v>
      </c>
      <c r="C3121" s="89" t="s">
        <v>564</v>
      </c>
      <c r="D3121" s="89" t="s">
        <v>7963</v>
      </c>
      <c r="E3121" s="89" t="s">
        <v>20402</v>
      </c>
      <c r="F3121" s="93" t="s">
        <v>369</v>
      </c>
      <c r="G3121" s="93" t="s">
        <v>369</v>
      </c>
      <c r="H3121" s="93" t="s">
        <v>369</v>
      </c>
    </row>
    <row r="3122" spans="1:8">
      <c r="A3122" s="89" t="s">
        <v>11912</v>
      </c>
      <c r="B3122" s="89">
        <v>500</v>
      </c>
      <c r="C3122" s="89" t="s">
        <v>361</v>
      </c>
      <c r="D3122" s="89" t="s">
        <v>7963</v>
      </c>
      <c r="E3122" s="89" t="s">
        <v>20403</v>
      </c>
      <c r="F3122" s="93" t="s">
        <v>369</v>
      </c>
      <c r="G3122" s="93" t="s">
        <v>369</v>
      </c>
      <c r="H3122" s="93" t="s">
        <v>369</v>
      </c>
    </row>
    <row r="3123" spans="1:8">
      <c r="A3123" s="89" t="s">
        <v>11913</v>
      </c>
      <c r="B3123" s="89">
        <v>20000</v>
      </c>
      <c r="C3123" s="89" t="s">
        <v>564</v>
      </c>
      <c r="D3123" s="89" t="s">
        <v>7974</v>
      </c>
      <c r="E3123" s="89" t="s">
        <v>20404</v>
      </c>
      <c r="F3123" s="93" t="s">
        <v>369</v>
      </c>
      <c r="G3123" s="93" t="s">
        <v>369</v>
      </c>
      <c r="H3123" s="93" t="s">
        <v>369</v>
      </c>
    </row>
    <row r="3124" spans="1:8">
      <c r="A3124" s="89" t="s">
        <v>11914</v>
      </c>
      <c r="B3124" s="89">
        <v>20000</v>
      </c>
      <c r="C3124" s="89" t="s">
        <v>564</v>
      </c>
      <c r="D3124" s="89" t="s">
        <v>7974</v>
      </c>
      <c r="E3124" s="89" t="s">
        <v>20404</v>
      </c>
      <c r="F3124" s="93" t="s">
        <v>369</v>
      </c>
      <c r="G3124" s="93" t="s">
        <v>369</v>
      </c>
      <c r="H3124" s="93" t="s">
        <v>369</v>
      </c>
    </row>
    <row r="3125" spans="1:8">
      <c r="A3125" s="89" t="s">
        <v>11915</v>
      </c>
      <c r="B3125" s="89">
        <v>100</v>
      </c>
      <c r="C3125" s="89" t="s">
        <v>564</v>
      </c>
      <c r="D3125" s="89" t="s">
        <v>7963</v>
      </c>
      <c r="E3125" s="89" t="s">
        <v>20405</v>
      </c>
      <c r="F3125" s="93" t="s">
        <v>369</v>
      </c>
      <c r="G3125" s="93" t="s">
        <v>369</v>
      </c>
      <c r="H3125" s="93" t="s">
        <v>369</v>
      </c>
    </row>
    <row r="3126" spans="1:8">
      <c r="A3126" s="89" t="s">
        <v>6264</v>
      </c>
      <c r="B3126" s="89">
        <v>1000</v>
      </c>
      <c r="C3126" s="89" t="s">
        <v>564</v>
      </c>
      <c r="D3126" s="89" t="s">
        <v>5606</v>
      </c>
      <c r="E3126" s="89" t="s">
        <v>20406</v>
      </c>
      <c r="F3126" s="89">
        <v>70744</v>
      </c>
      <c r="G3126" s="89">
        <v>1091356</v>
      </c>
      <c r="H3126" s="89" t="s">
        <v>5934</v>
      </c>
    </row>
    <row r="3127" spans="1:8">
      <c r="A3127" s="89" t="s">
        <v>1802</v>
      </c>
      <c r="B3127" s="89">
        <v>1000</v>
      </c>
      <c r="C3127" s="89" t="s">
        <v>564</v>
      </c>
      <c r="D3127" s="89" t="s">
        <v>18232</v>
      </c>
      <c r="E3127" s="89" t="s">
        <v>20407</v>
      </c>
      <c r="F3127" s="89">
        <v>70744</v>
      </c>
      <c r="G3127" s="89">
        <v>1091356</v>
      </c>
      <c r="H3127" s="89">
        <v>0</v>
      </c>
    </row>
    <row r="3128" spans="1:8">
      <c r="A3128" s="89" t="s">
        <v>11919</v>
      </c>
      <c r="B3128" s="89">
        <v>1000</v>
      </c>
      <c r="C3128" s="89" t="s">
        <v>564</v>
      </c>
      <c r="D3128" s="89" t="s">
        <v>7963</v>
      </c>
      <c r="E3128" s="89" t="s">
        <v>20407</v>
      </c>
      <c r="F3128" s="93" t="s">
        <v>369</v>
      </c>
      <c r="G3128" s="93" t="s">
        <v>369</v>
      </c>
      <c r="H3128" s="93" t="s">
        <v>369</v>
      </c>
    </row>
    <row r="3129" spans="1:8">
      <c r="A3129" s="89" t="s">
        <v>11921</v>
      </c>
      <c r="B3129" s="89">
        <v>1200</v>
      </c>
      <c r="C3129" s="89" t="s">
        <v>564</v>
      </c>
      <c r="D3129" s="89" t="s">
        <v>7963</v>
      </c>
      <c r="E3129" s="89" t="s">
        <v>20408</v>
      </c>
      <c r="F3129" s="93" t="s">
        <v>369</v>
      </c>
      <c r="G3129" s="93" t="s">
        <v>369</v>
      </c>
      <c r="H3129" s="93" t="s">
        <v>369</v>
      </c>
    </row>
    <row r="3130" spans="1:8">
      <c r="A3130" s="89" t="s">
        <v>11923</v>
      </c>
      <c r="B3130" s="89">
        <v>1200</v>
      </c>
      <c r="C3130" s="89" t="s">
        <v>361</v>
      </c>
      <c r="D3130" s="89" t="s">
        <v>7963</v>
      </c>
      <c r="E3130" s="89" t="s">
        <v>20409</v>
      </c>
      <c r="F3130" s="93" t="s">
        <v>369</v>
      </c>
      <c r="G3130" s="93" t="s">
        <v>369</v>
      </c>
      <c r="H3130" s="93" t="s">
        <v>369</v>
      </c>
    </row>
    <row r="3131" spans="1:8">
      <c r="A3131" s="89" t="s">
        <v>11924</v>
      </c>
      <c r="B3131" s="89">
        <v>1200</v>
      </c>
      <c r="C3131" s="89" t="s">
        <v>564</v>
      </c>
      <c r="D3131" s="89" t="s">
        <v>7963</v>
      </c>
      <c r="E3131" s="89" t="s">
        <v>20410</v>
      </c>
      <c r="F3131" s="93" t="s">
        <v>369</v>
      </c>
      <c r="G3131" s="93" t="s">
        <v>369</v>
      </c>
      <c r="H3131" s="93" t="s">
        <v>369</v>
      </c>
    </row>
    <row r="3132" spans="1:8">
      <c r="A3132" s="89" t="s">
        <v>1800</v>
      </c>
      <c r="B3132" s="89">
        <v>1200</v>
      </c>
      <c r="C3132" s="89" t="s">
        <v>564</v>
      </c>
      <c r="D3132" s="89" t="s">
        <v>18232</v>
      </c>
      <c r="E3132" s="89" t="s">
        <v>20411</v>
      </c>
      <c r="F3132" s="89">
        <v>1059889</v>
      </c>
      <c r="G3132" s="89">
        <v>1091620</v>
      </c>
      <c r="H3132" s="89">
        <v>0</v>
      </c>
    </row>
    <row r="3133" spans="1:8">
      <c r="A3133" s="89" t="s">
        <v>6263</v>
      </c>
      <c r="B3133" s="89">
        <v>1000</v>
      </c>
      <c r="C3133" s="89" t="s">
        <v>564</v>
      </c>
      <c r="D3133" s="89" t="s">
        <v>5606</v>
      </c>
      <c r="E3133" s="89" t="s">
        <v>20412</v>
      </c>
      <c r="F3133" s="89">
        <v>32142</v>
      </c>
      <c r="G3133" s="89">
        <v>1089738</v>
      </c>
      <c r="H3133" s="89" t="s">
        <v>5934</v>
      </c>
    </row>
    <row r="3134" spans="1:8">
      <c r="A3134" s="89" t="s">
        <v>11928</v>
      </c>
      <c r="B3134" s="89">
        <v>1000</v>
      </c>
      <c r="C3134" s="89" t="s">
        <v>564</v>
      </c>
      <c r="D3134" s="89" t="s">
        <v>7963</v>
      </c>
      <c r="E3134" s="89" t="s">
        <v>20412</v>
      </c>
      <c r="F3134" s="93" t="s">
        <v>369</v>
      </c>
      <c r="G3134" s="93" t="s">
        <v>369</v>
      </c>
      <c r="H3134" s="93" t="s">
        <v>369</v>
      </c>
    </row>
    <row r="3135" spans="1:8">
      <c r="A3135" s="89" t="s">
        <v>11930</v>
      </c>
      <c r="B3135" s="89">
        <v>160</v>
      </c>
      <c r="C3135" s="89" t="s">
        <v>564</v>
      </c>
      <c r="D3135" s="89" t="s">
        <v>7963</v>
      </c>
      <c r="E3135" s="89" t="s">
        <v>20413</v>
      </c>
      <c r="F3135" s="93" t="s">
        <v>369</v>
      </c>
      <c r="G3135" s="93" t="s">
        <v>369</v>
      </c>
      <c r="H3135" s="93" t="s">
        <v>369</v>
      </c>
    </row>
    <row r="3136" spans="1:8">
      <c r="A3136" s="89" t="s">
        <v>11932</v>
      </c>
      <c r="B3136" s="89">
        <v>160</v>
      </c>
      <c r="C3136" s="89" t="s">
        <v>361</v>
      </c>
      <c r="D3136" s="89" t="s">
        <v>7963</v>
      </c>
      <c r="E3136" s="89" t="s">
        <v>20413</v>
      </c>
      <c r="F3136" s="93" t="s">
        <v>369</v>
      </c>
      <c r="G3136" s="93" t="s">
        <v>369</v>
      </c>
      <c r="H3136" s="93" t="s">
        <v>369</v>
      </c>
    </row>
    <row r="3137" spans="1:8">
      <c r="A3137" s="89" t="s">
        <v>11933</v>
      </c>
      <c r="B3137" s="89">
        <v>160</v>
      </c>
      <c r="C3137" s="89" t="s">
        <v>564</v>
      </c>
      <c r="D3137" s="89" t="s">
        <v>7963</v>
      </c>
      <c r="E3137" s="89" t="s">
        <v>20413</v>
      </c>
      <c r="F3137" s="93" t="s">
        <v>369</v>
      </c>
      <c r="G3137" s="93" t="s">
        <v>369</v>
      </c>
      <c r="H3137" s="93" t="s">
        <v>369</v>
      </c>
    </row>
    <row r="3138" spans="1:8">
      <c r="A3138" s="89" t="s">
        <v>11935</v>
      </c>
      <c r="B3138" s="89">
        <v>1000</v>
      </c>
      <c r="C3138" s="89" t="s">
        <v>564</v>
      </c>
      <c r="D3138" s="89" t="s">
        <v>7974</v>
      </c>
      <c r="E3138" s="89" t="s">
        <v>20414</v>
      </c>
      <c r="F3138" s="93" t="s">
        <v>369</v>
      </c>
      <c r="G3138" s="93" t="s">
        <v>369</v>
      </c>
      <c r="H3138" s="93" t="s">
        <v>369</v>
      </c>
    </row>
    <row r="3139" spans="1:8">
      <c r="A3139" s="89" t="s">
        <v>11936</v>
      </c>
      <c r="B3139" s="89">
        <v>1000</v>
      </c>
      <c r="C3139" s="89" t="s">
        <v>564</v>
      </c>
      <c r="D3139" s="89" t="s">
        <v>7974</v>
      </c>
      <c r="E3139" s="89" t="s">
        <v>20414</v>
      </c>
      <c r="F3139" s="93" t="s">
        <v>369</v>
      </c>
      <c r="G3139" s="93" t="s">
        <v>369</v>
      </c>
      <c r="H3139" s="93" t="s">
        <v>369</v>
      </c>
    </row>
    <row r="3140" spans="1:8">
      <c r="A3140" s="89" t="s">
        <v>11937</v>
      </c>
      <c r="B3140" s="89">
        <v>1000</v>
      </c>
      <c r="C3140" s="89" t="s">
        <v>361</v>
      </c>
      <c r="D3140" s="89" t="s">
        <v>7963</v>
      </c>
      <c r="E3140" s="89" t="s">
        <v>20414</v>
      </c>
      <c r="F3140" s="93" t="s">
        <v>369</v>
      </c>
      <c r="G3140" s="93" t="s">
        <v>369</v>
      </c>
      <c r="H3140" s="93" t="s">
        <v>369</v>
      </c>
    </row>
    <row r="3141" spans="1:8">
      <c r="A3141" s="89" t="s">
        <v>11938</v>
      </c>
      <c r="B3141" s="89">
        <v>500</v>
      </c>
      <c r="C3141" s="89" t="s">
        <v>564</v>
      </c>
      <c r="D3141" s="89" t="s">
        <v>7963</v>
      </c>
      <c r="E3141" s="89" t="s">
        <v>20415</v>
      </c>
      <c r="F3141" s="93" t="s">
        <v>369</v>
      </c>
      <c r="G3141" s="93" t="s">
        <v>369</v>
      </c>
      <c r="H3141" s="93" t="s">
        <v>369</v>
      </c>
    </row>
    <row r="3142" spans="1:8">
      <c r="A3142" s="89" t="s">
        <v>1798</v>
      </c>
      <c r="B3142" s="89">
        <v>800</v>
      </c>
      <c r="C3142" s="89" t="s">
        <v>564</v>
      </c>
      <c r="D3142" s="89" t="s">
        <v>18232</v>
      </c>
      <c r="E3142" s="89" t="s">
        <v>20416</v>
      </c>
      <c r="F3142" s="89">
        <v>72642</v>
      </c>
      <c r="G3142" s="89">
        <v>1091352</v>
      </c>
      <c r="H3142" s="89">
        <v>0</v>
      </c>
    </row>
    <row r="3143" spans="1:8">
      <c r="A3143" s="89" t="s">
        <v>11941</v>
      </c>
      <c r="B3143" s="89">
        <v>800</v>
      </c>
      <c r="C3143" s="89" t="s">
        <v>564</v>
      </c>
      <c r="D3143" s="89" t="s">
        <v>7963</v>
      </c>
      <c r="E3143" s="89" t="s">
        <v>20416</v>
      </c>
      <c r="F3143" s="93" t="s">
        <v>369</v>
      </c>
      <c r="G3143" s="93" t="s">
        <v>369</v>
      </c>
      <c r="H3143" s="93" t="s">
        <v>369</v>
      </c>
    </row>
    <row r="3144" spans="1:8">
      <c r="A3144" s="89" t="s">
        <v>1796</v>
      </c>
      <c r="B3144" s="89">
        <v>1500</v>
      </c>
      <c r="C3144" s="89" t="s">
        <v>361</v>
      </c>
      <c r="D3144" s="89" t="s">
        <v>18232</v>
      </c>
      <c r="E3144" s="89" t="s">
        <v>20417</v>
      </c>
      <c r="F3144" s="93" t="s">
        <v>369</v>
      </c>
      <c r="G3144" s="93" t="s">
        <v>369</v>
      </c>
      <c r="H3144" s="93" t="s">
        <v>369</v>
      </c>
    </row>
    <row r="3145" spans="1:8">
      <c r="A3145" s="89" t="s">
        <v>11943</v>
      </c>
      <c r="B3145" s="89">
        <v>1500</v>
      </c>
      <c r="C3145" s="89" t="s">
        <v>361</v>
      </c>
      <c r="D3145" s="89" t="s">
        <v>7963</v>
      </c>
      <c r="E3145" s="89" t="s">
        <v>20417</v>
      </c>
      <c r="F3145" s="93" t="s">
        <v>369</v>
      </c>
      <c r="G3145" s="93" t="s">
        <v>369</v>
      </c>
      <c r="H3145" s="93" t="s">
        <v>369</v>
      </c>
    </row>
    <row r="3146" spans="1:8">
      <c r="A3146" s="99" t="s">
        <v>1793</v>
      </c>
      <c r="B3146" s="89">
        <v>1000</v>
      </c>
      <c r="C3146" s="89" t="s">
        <v>361</v>
      </c>
      <c r="D3146" s="89" t="s">
        <v>18232</v>
      </c>
      <c r="E3146" s="89" t="s">
        <v>20418</v>
      </c>
      <c r="F3146" s="93" t="s">
        <v>369</v>
      </c>
      <c r="G3146" s="93" t="s">
        <v>369</v>
      </c>
      <c r="H3146" s="93" t="s">
        <v>369</v>
      </c>
    </row>
    <row r="3147" spans="1:8">
      <c r="A3147" s="89" t="s">
        <v>1791</v>
      </c>
      <c r="B3147" s="89">
        <v>1000</v>
      </c>
      <c r="C3147" s="89" t="s">
        <v>361</v>
      </c>
      <c r="D3147" s="89" t="s">
        <v>18232</v>
      </c>
      <c r="E3147" s="89" t="s">
        <v>20419</v>
      </c>
      <c r="F3147" s="93" t="s">
        <v>369</v>
      </c>
      <c r="G3147" s="93" t="s">
        <v>369</v>
      </c>
      <c r="H3147" s="93" t="s">
        <v>369</v>
      </c>
    </row>
    <row r="3148" spans="1:8">
      <c r="A3148" s="89" t="s">
        <v>1789</v>
      </c>
      <c r="B3148" s="89">
        <v>1000</v>
      </c>
      <c r="C3148" s="89" t="s">
        <v>564</v>
      </c>
      <c r="D3148" s="89" t="s">
        <v>18232</v>
      </c>
      <c r="E3148" s="89" t="s">
        <v>20420</v>
      </c>
      <c r="F3148" s="89">
        <v>15766</v>
      </c>
      <c r="G3148" s="89">
        <v>1091352</v>
      </c>
      <c r="H3148" s="89">
        <v>0</v>
      </c>
    </row>
    <row r="3149" spans="1:8">
      <c r="A3149" s="89" t="s">
        <v>11945</v>
      </c>
      <c r="B3149" s="89">
        <v>300</v>
      </c>
      <c r="C3149" s="89" t="s">
        <v>361</v>
      </c>
      <c r="D3149" s="89" t="s">
        <v>7963</v>
      </c>
      <c r="E3149" s="89" t="s">
        <v>20421</v>
      </c>
      <c r="F3149" s="93" t="s">
        <v>369</v>
      </c>
      <c r="G3149" s="93" t="s">
        <v>369</v>
      </c>
      <c r="H3149" s="93" t="s">
        <v>369</v>
      </c>
    </row>
    <row r="3150" spans="1:8">
      <c r="A3150" s="89" t="s">
        <v>11946</v>
      </c>
      <c r="B3150" s="89">
        <v>3000</v>
      </c>
      <c r="C3150" s="89" t="s">
        <v>564</v>
      </c>
      <c r="D3150" s="89" t="s">
        <v>7963</v>
      </c>
      <c r="E3150" s="89" t="s">
        <v>20422</v>
      </c>
      <c r="F3150" s="93" t="s">
        <v>369</v>
      </c>
      <c r="G3150" s="93" t="s">
        <v>369</v>
      </c>
      <c r="H3150" s="93" t="s">
        <v>369</v>
      </c>
    </row>
    <row r="3151" spans="1:8">
      <c r="A3151" s="89" t="s">
        <v>11948</v>
      </c>
      <c r="B3151" s="89">
        <v>300</v>
      </c>
      <c r="C3151" s="89" t="s">
        <v>564</v>
      </c>
      <c r="D3151" s="89" t="s">
        <v>7963</v>
      </c>
      <c r="E3151" s="89" t="s">
        <v>20423</v>
      </c>
      <c r="F3151" s="93" t="s">
        <v>369</v>
      </c>
      <c r="G3151" s="93" t="s">
        <v>369</v>
      </c>
      <c r="H3151" s="93" t="s">
        <v>369</v>
      </c>
    </row>
    <row r="3152" spans="1:8">
      <c r="A3152" s="89" t="s">
        <v>11950</v>
      </c>
      <c r="B3152" s="89">
        <v>1000</v>
      </c>
      <c r="C3152" s="89" t="s">
        <v>564</v>
      </c>
      <c r="D3152" s="89" t="s">
        <v>7974</v>
      </c>
      <c r="E3152" s="89" t="s">
        <v>20424</v>
      </c>
      <c r="F3152" s="93" t="s">
        <v>369</v>
      </c>
      <c r="G3152" s="93" t="s">
        <v>369</v>
      </c>
      <c r="H3152" s="93" t="s">
        <v>369</v>
      </c>
    </row>
    <row r="3153" spans="1:8">
      <c r="A3153" s="99" t="s">
        <v>1787</v>
      </c>
      <c r="B3153" s="89">
        <v>1000</v>
      </c>
      <c r="C3153" s="89" t="s">
        <v>564</v>
      </c>
      <c r="D3153" s="89" t="s">
        <v>18232</v>
      </c>
      <c r="E3153" s="89" t="s">
        <v>20425</v>
      </c>
      <c r="F3153" s="89">
        <v>231060</v>
      </c>
      <c r="G3153" s="89">
        <v>1091356</v>
      </c>
      <c r="H3153" s="89">
        <v>0</v>
      </c>
    </row>
    <row r="3154" spans="1:8">
      <c r="A3154" s="89" t="s">
        <v>1785</v>
      </c>
      <c r="B3154" s="89">
        <v>800</v>
      </c>
      <c r="C3154" s="89" t="s">
        <v>564</v>
      </c>
      <c r="D3154" s="89" t="s">
        <v>18232</v>
      </c>
      <c r="E3154" s="89" t="s">
        <v>20426</v>
      </c>
      <c r="F3154" s="89">
        <v>283965</v>
      </c>
      <c r="G3154" s="89">
        <v>815282</v>
      </c>
      <c r="H3154" s="89">
        <v>0</v>
      </c>
    </row>
    <row r="3155" spans="1:8">
      <c r="A3155" s="89" t="s">
        <v>11953</v>
      </c>
      <c r="B3155" s="89">
        <v>1000</v>
      </c>
      <c r="C3155" s="89" t="s">
        <v>564</v>
      </c>
      <c r="D3155" s="89" t="s">
        <v>7963</v>
      </c>
      <c r="E3155" s="89" t="s">
        <v>20427</v>
      </c>
      <c r="F3155" s="93" t="s">
        <v>369</v>
      </c>
      <c r="G3155" s="93" t="s">
        <v>369</v>
      </c>
      <c r="H3155" s="93" t="s">
        <v>369</v>
      </c>
    </row>
    <row r="3156" spans="1:8">
      <c r="A3156" s="89" t="s">
        <v>11955</v>
      </c>
      <c r="B3156" s="89">
        <v>1500</v>
      </c>
      <c r="C3156" s="89" t="s">
        <v>564</v>
      </c>
      <c r="D3156" s="89" t="s">
        <v>7963</v>
      </c>
      <c r="E3156" s="89" t="s">
        <v>20428</v>
      </c>
      <c r="F3156" s="93" t="s">
        <v>369</v>
      </c>
      <c r="G3156" s="93" t="s">
        <v>369</v>
      </c>
      <c r="H3156" s="93" t="s">
        <v>369</v>
      </c>
    </row>
    <row r="3157" spans="1:8">
      <c r="A3157" s="89" t="s">
        <v>11957</v>
      </c>
      <c r="B3157" s="89">
        <v>1500</v>
      </c>
      <c r="C3157" s="89" t="s">
        <v>361</v>
      </c>
      <c r="D3157" s="89" t="s">
        <v>7963</v>
      </c>
      <c r="E3157" s="89" t="s">
        <v>20428</v>
      </c>
      <c r="F3157" s="93" t="s">
        <v>369</v>
      </c>
      <c r="G3157" s="93" t="s">
        <v>369</v>
      </c>
      <c r="H3157" s="93" t="s">
        <v>369</v>
      </c>
    </row>
    <row r="3158" spans="1:8">
      <c r="A3158" s="89" t="s">
        <v>11958</v>
      </c>
      <c r="B3158" s="89">
        <v>1500</v>
      </c>
      <c r="C3158" s="89" t="s">
        <v>564</v>
      </c>
      <c r="D3158" s="89" t="s">
        <v>7963</v>
      </c>
      <c r="E3158" s="89" t="s">
        <v>20429</v>
      </c>
      <c r="F3158" s="93" t="s">
        <v>369</v>
      </c>
      <c r="G3158" s="93" t="s">
        <v>369</v>
      </c>
      <c r="H3158" s="93" t="s">
        <v>369</v>
      </c>
    </row>
    <row r="3159" spans="1:8">
      <c r="A3159" s="89" t="s">
        <v>1783</v>
      </c>
      <c r="B3159" s="89">
        <v>1500</v>
      </c>
      <c r="C3159" s="89" t="s">
        <v>564</v>
      </c>
      <c r="D3159" s="89" t="s">
        <v>18232</v>
      </c>
      <c r="E3159" s="89" t="s">
        <v>20430</v>
      </c>
      <c r="F3159" s="89">
        <v>973147</v>
      </c>
      <c r="G3159" s="89">
        <v>6596</v>
      </c>
      <c r="H3159" s="89">
        <v>0</v>
      </c>
    </row>
    <row r="3160" spans="1:8">
      <c r="A3160" s="89" t="s">
        <v>11961</v>
      </c>
      <c r="B3160" s="89">
        <v>1500</v>
      </c>
      <c r="C3160" s="89" t="s">
        <v>564</v>
      </c>
      <c r="D3160" s="89" t="s">
        <v>7963</v>
      </c>
      <c r="E3160" s="89" t="s">
        <v>20430</v>
      </c>
      <c r="F3160" s="93" t="s">
        <v>369</v>
      </c>
      <c r="G3160" s="93" t="s">
        <v>369</v>
      </c>
      <c r="H3160" s="93" t="s">
        <v>369</v>
      </c>
    </row>
    <row r="3161" spans="1:8">
      <c r="A3161" s="89" t="s">
        <v>1781</v>
      </c>
      <c r="B3161" s="89">
        <v>2000</v>
      </c>
      <c r="C3161" s="89" t="s">
        <v>361</v>
      </c>
      <c r="D3161" s="89" t="s">
        <v>18232</v>
      </c>
      <c r="E3161" s="89" t="s">
        <v>20431</v>
      </c>
      <c r="F3161" s="93" t="s">
        <v>369</v>
      </c>
      <c r="G3161" s="93" t="s">
        <v>369</v>
      </c>
      <c r="H3161" s="93" t="s">
        <v>369</v>
      </c>
    </row>
    <row r="3162" spans="1:8">
      <c r="A3162" s="89" t="s">
        <v>11963</v>
      </c>
      <c r="B3162" s="89">
        <v>2000</v>
      </c>
      <c r="C3162" s="89" t="s">
        <v>361</v>
      </c>
      <c r="D3162" s="89" t="s">
        <v>7963</v>
      </c>
      <c r="E3162" s="89" t="s">
        <v>20431</v>
      </c>
      <c r="F3162" s="93" t="s">
        <v>369</v>
      </c>
      <c r="G3162" s="93" t="s">
        <v>369</v>
      </c>
      <c r="H3162" s="93" t="s">
        <v>369</v>
      </c>
    </row>
    <row r="3163" spans="1:8">
      <c r="A3163" s="89" t="s">
        <v>1779</v>
      </c>
      <c r="B3163" s="89">
        <v>3000</v>
      </c>
      <c r="C3163" s="89" t="s">
        <v>564</v>
      </c>
      <c r="D3163" s="89" t="s">
        <v>18232</v>
      </c>
      <c r="E3163" s="89" t="s">
        <v>20432</v>
      </c>
      <c r="F3163" s="89">
        <v>29910</v>
      </c>
      <c r="G3163" s="89">
        <v>105886</v>
      </c>
      <c r="H3163" s="89">
        <v>0</v>
      </c>
    </row>
    <row r="3164" spans="1:8">
      <c r="A3164" s="89" t="s">
        <v>11965</v>
      </c>
      <c r="B3164" s="89">
        <v>2000</v>
      </c>
      <c r="C3164" s="89" t="s">
        <v>564</v>
      </c>
      <c r="D3164" s="89" t="s">
        <v>7963</v>
      </c>
      <c r="E3164" s="89" t="s">
        <v>20433</v>
      </c>
      <c r="F3164" s="93" t="s">
        <v>369</v>
      </c>
      <c r="G3164" s="93" t="s">
        <v>369</v>
      </c>
      <c r="H3164" s="93" t="s">
        <v>369</v>
      </c>
    </row>
    <row r="3165" spans="1:8">
      <c r="A3165" s="89" t="s">
        <v>11967</v>
      </c>
      <c r="B3165" s="89">
        <v>2500</v>
      </c>
      <c r="C3165" s="89" t="s">
        <v>564</v>
      </c>
      <c r="D3165" s="89" t="s">
        <v>7974</v>
      </c>
      <c r="E3165" s="89" t="s">
        <v>20434</v>
      </c>
      <c r="F3165" s="93" t="s">
        <v>369</v>
      </c>
      <c r="G3165" s="93" t="s">
        <v>369</v>
      </c>
      <c r="H3165" s="93" t="s">
        <v>369</v>
      </c>
    </row>
    <row r="3166" spans="1:8">
      <c r="A3166" s="89" t="s">
        <v>11968</v>
      </c>
      <c r="B3166" s="89">
        <v>2500</v>
      </c>
      <c r="C3166" s="89" t="s">
        <v>564</v>
      </c>
      <c r="D3166" s="89" t="s">
        <v>7974</v>
      </c>
      <c r="E3166" s="89" t="s">
        <v>20435</v>
      </c>
      <c r="F3166" s="93" t="s">
        <v>369</v>
      </c>
      <c r="G3166" s="93" t="s">
        <v>369</v>
      </c>
      <c r="H3166" s="93" t="s">
        <v>369</v>
      </c>
    </row>
    <row r="3167" spans="1:8">
      <c r="A3167" s="89" t="s">
        <v>11969</v>
      </c>
      <c r="B3167" s="89">
        <v>2500</v>
      </c>
      <c r="C3167" s="89" t="s">
        <v>564</v>
      </c>
      <c r="D3167" s="89" t="s">
        <v>7974</v>
      </c>
      <c r="E3167" s="89" t="s">
        <v>20435</v>
      </c>
      <c r="F3167" s="93" t="s">
        <v>369</v>
      </c>
      <c r="G3167" s="93" t="s">
        <v>369</v>
      </c>
      <c r="H3167" s="93" t="s">
        <v>369</v>
      </c>
    </row>
    <row r="3168" spans="1:8">
      <c r="A3168" s="89" t="s">
        <v>11970</v>
      </c>
      <c r="B3168" s="89">
        <v>2500</v>
      </c>
      <c r="C3168" s="89" t="s">
        <v>564</v>
      </c>
      <c r="D3168" s="89" t="s">
        <v>7974</v>
      </c>
      <c r="E3168" s="89" t="s">
        <v>20435</v>
      </c>
      <c r="F3168" s="93" t="s">
        <v>369</v>
      </c>
      <c r="G3168" s="93" t="s">
        <v>369</v>
      </c>
      <c r="H3168" s="93" t="s">
        <v>369</v>
      </c>
    </row>
    <row r="3169" spans="1:8">
      <c r="A3169" s="89" t="s">
        <v>11971</v>
      </c>
      <c r="B3169" s="89">
        <v>2500</v>
      </c>
      <c r="C3169" s="89" t="s">
        <v>564</v>
      </c>
      <c r="D3169" s="89" t="s">
        <v>7974</v>
      </c>
      <c r="E3169" s="89" t="s">
        <v>20435</v>
      </c>
      <c r="F3169" s="93" t="s">
        <v>369</v>
      </c>
      <c r="G3169" s="93" t="s">
        <v>369</v>
      </c>
      <c r="H3169" s="93" t="s">
        <v>369</v>
      </c>
    </row>
    <row r="3170" spans="1:8">
      <c r="A3170" s="89" t="s">
        <v>11972</v>
      </c>
      <c r="B3170" s="89">
        <v>2500</v>
      </c>
      <c r="C3170" s="89" t="s">
        <v>564</v>
      </c>
      <c r="D3170" s="89" t="s">
        <v>7974</v>
      </c>
      <c r="E3170" s="89" t="s">
        <v>20435</v>
      </c>
      <c r="F3170" s="93" t="s">
        <v>369</v>
      </c>
      <c r="G3170" s="93" t="s">
        <v>369</v>
      </c>
      <c r="H3170" s="93" t="s">
        <v>369</v>
      </c>
    </row>
    <row r="3171" spans="1:8">
      <c r="A3171" s="89" t="s">
        <v>11973</v>
      </c>
      <c r="B3171" s="89">
        <v>2500</v>
      </c>
      <c r="C3171" s="89" t="s">
        <v>564</v>
      </c>
      <c r="D3171" s="89" t="s">
        <v>7974</v>
      </c>
      <c r="E3171" s="89" t="s">
        <v>20435</v>
      </c>
      <c r="F3171" s="93" t="s">
        <v>369</v>
      </c>
      <c r="G3171" s="93" t="s">
        <v>369</v>
      </c>
      <c r="H3171" s="93" t="s">
        <v>369</v>
      </c>
    </row>
    <row r="3172" spans="1:8">
      <c r="A3172" s="89" t="s">
        <v>11974</v>
      </c>
      <c r="B3172" s="89">
        <v>2500</v>
      </c>
      <c r="C3172" s="89" t="s">
        <v>564</v>
      </c>
      <c r="D3172" s="89" t="s">
        <v>7974</v>
      </c>
      <c r="E3172" s="89" t="s">
        <v>20435</v>
      </c>
      <c r="F3172" s="93" t="s">
        <v>369</v>
      </c>
      <c r="G3172" s="93" t="s">
        <v>369</v>
      </c>
      <c r="H3172" s="93" t="s">
        <v>369</v>
      </c>
    </row>
    <row r="3173" spans="1:8">
      <c r="A3173" s="89" t="s">
        <v>11975</v>
      </c>
      <c r="B3173" s="89">
        <v>2500</v>
      </c>
      <c r="C3173" s="89" t="s">
        <v>361</v>
      </c>
      <c r="D3173" s="89" t="s">
        <v>7963</v>
      </c>
      <c r="E3173" s="89" t="s">
        <v>20435</v>
      </c>
      <c r="F3173" s="93" t="s">
        <v>369</v>
      </c>
      <c r="G3173" s="93" t="s">
        <v>369</v>
      </c>
      <c r="H3173" s="93" t="s">
        <v>369</v>
      </c>
    </row>
    <row r="3174" spans="1:8">
      <c r="A3174" s="89" t="s">
        <v>11976</v>
      </c>
      <c r="B3174" s="89">
        <v>2500</v>
      </c>
      <c r="C3174" s="89" t="s">
        <v>361</v>
      </c>
      <c r="D3174" s="89" t="s">
        <v>7963</v>
      </c>
      <c r="E3174" s="89" t="s">
        <v>20435</v>
      </c>
      <c r="F3174" s="93" t="s">
        <v>369</v>
      </c>
      <c r="G3174" s="93" t="s">
        <v>369</v>
      </c>
      <c r="H3174" s="93" t="s">
        <v>369</v>
      </c>
    </row>
    <row r="3175" spans="1:8">
      <c r="A3175" s="89" t="s">
        <v>11977</v>
      </c>
      <c r="B3175" s="89">
        <v>2500</v>
      </c>
      <c r="C3175" s="89" t="s">
        <v>361</v>
      </c>
      <c r="D3175" s="89" t="s">
        <v>7963</v>
      </c>
      <c r="E3175" s="89" t="s">
        <v>20435</v>
      </c>
      <c r="F3175" s="93" t="s">
        <v>369</v>
      </c>
      <c r="G3175" s="93" t="s">
        <v>369</v>
      </c>
      <c r="H3175" s="93" t="s">
        <v>369</v>
      </c>
    </row>
    <row r="3176" spans="1:8">
      <c r="A3176" s="89" t="s">
        <v>11978</v>
      </c>
      <c r="B3176" s="89">
        <v>2000</v>
      </c>
      <c r="C3176" s="89" t="s">
        <v>361</v>
      </c>
      <c r="D3176" s="89" t="s">
        <v>7963</v>
      </c>
      <c r="E3176" s="89" t="s">
        <v>20436</v>
      </c>
      <c r="F3176" s="93" t="s">
        <v>369</v>
      </c>
      <c r="G3176" s="93" t="s">
        <v>369</v>
      </c>
      <c r="H3176" s="93" t="s">
        <v>369</v>
      </c>
    </row>
    <row r="3177" spans="1:8">
      <c r="A3177" s="89" t="s">
        <v>11979</v>
      </c>
      <c r="B3177" s="89">
        <v>2000</v>
      </c>
      <c r="C3177" s="89" t="s">
        <v>361</v>
      </c>
      <c r="D3177" s="89" t="s">
        <v>7963</v>
      </c>
      <c r="E3177" s="89" t="s">
        <v>20436</v>
      </c>
      <c r="F3177" s="93" t="s">
        <v>369</v>
      </c>
      <c r="G3177" s="93" t="s">
        <v>369</v>
      </c>
      <c r="H3177" s="93" t="s">
        <v>369</v>
      </c>
    </row>
    <row r="3178" spans="1:8">
      <c r="A3178" s="89" t="s">
        <v>11980</v>
      </c>
      <c r="B3178" s="89">
        <v>500</v>
      </c>
      <c r="C3178" s="89" t="s">
        <v>564</v>
      </c>
      <c r="D3178" s="89" t="s">
        <v>7963</v>
      </c>
      <c r="E3178" s="89" t="s">
        <v>20437</v>
      </c>
      <c r="F3178" s="93" t="s">
        <v>369</v>
      </c>
      <c r="G3178" s="93" t="s">
        <v>369</v>
      </c>
      <c r="H3178" s="93" t="s">
        <v>369</v>
      </c>
    </row>
    <row r="3179" spans="1:8">
      <c r="A3179" s="89" t="s">
        <v>11982</v>
      </c>
      <c r="B3179" s="89">
        <v>500</v>
      </c>
      <c r="C3179" s="89" t="s">
        <v>564</v>
      </c>
      <c r="D3179" s="89" t="s">
        <v>7963</v>
      </c>
      <c r="E3179" s="89" t="s">
        <v>20438</v>
      </c>
      <c r="F3179" s="93" t="s">
        <v>369</v>
      </c>
      <c r="G3179" s="93" t="s">
        <v>369</v>
      </c>
      <c r="H3179" s="93" t="s">
        <v>369</v>
      </c>
    </row>
    <row r="3180" spans="1:8">
      <c r="A3180" s="89" t="s">
        <v>11984</v>
      </c>
      <c r="B3180" s="89">
        <v>1000</v>
      </c>
      <c r="C3180" s="89" t="s">
        <v>564</v>
      </c>
      <c r="D3180" s="89" t="s">
        <v>7963</v>
      </c>
      <c r="E3180" s="89" t="s">
        <v>20439</v>
      </c>
      <c r="F3180" s="93" t="s">
        <v>369</v>
      </c>
      <c r="G3180" s="93" t="s">
        <v>369</v>
      </c>
      <c r="H3180" s="93" t="s">
        <v>369</v>
      </c>
    </row>
    <row r="3181" spans="1:8">
      <c r="A3181" s="89" t="s">
        <v>11986</v>
      </c>
      <c r="B3181" s="89">
        <v>1000</v>
      </c>
      <c r="C3181" s="89" t="s">
        <v>564</v>
      </c>
      <c r="D3181" s="89" t="s">
        <v>7963</v>
      </c>
      <c r="E3181" s="89" t="s">
        <v>20440</v>
      </c>
      <c r="F3181" s="93" t="s">
        <v>369</v>
      </c>
      <c r="G3181" s="93" t="s">
        <v>369</v>
      </c>
      <c r="H3181" s="93" t="s">
        <v>369</v>
      </c>
    </row>
    <row r="3182" spans="1:8">
      <c r="A3182" s="89" t="s">
        <v>11988</v>
      </c>
      <c r="B3182" s="89">
        <v>500</v>
      </c>
      <c r="C3182" s="89" t="s">
        <v>361</v>
      </c>
      <c r="D3182" s="89" t="s">
        <v>7963</v>
      </c>
      <c r="E3182" s="89" t="s">
        <v>20441</v>
      </c>
      <c r="F3182" s="93" t="s">
        <v>369</v>
      </c>
      <c r="G3182" s="93" t="s">
        <v>369</v>
      </c>
      <c r="H3182" s="93" t="s">
        <v>369</v>
      </c>
    </row>
    <row r="3183" spans="1:8">
      <c r="A3183" s="89" t="s">
        <v>11989</v>
      </c>
      <c r="B3183" s="89">
        <v>1000</v>
      </c>
      <c r="C3183" s="89" t="s">
        <v>564</v>
      </c>
      <c r="D3183" s="89" t="s">
        <v>7974</v>
      </c>
      <c r="E3183" s="89" t="s">
        <v>20442</v>
      </c>
      <c r="F3183" s="93" t="s">
        <v>369</v>
      </c>
      <c r="G3183" s="93" t="s">
        <v>369</v>
      </c>
      <c r="H3183" s="93" t="s">
        <v>369</v>
      </c>
    </row>
    <row r="3184" spans="1:8">
      <c r="A3184" s="89" t="s">
        <v>11990</v>
      </c>
      <c r="B3184" s="89">
        <v>1000</v>
      </c>
      <c r="C3184" s="89" t="s">
        <v>564</v>
      </c>
      <c r="D3184" s="89" t="s">
        <v>7974</v>
      </c>
      <c r="E3184" s="89" t="s">
        <v>20442</v>
      </c>
      <c r="F3184" s="93" t="s">
        <v>369</v>
      </c>
      <c r="G3184" s="93" t="s">
        <v>369</v>
      </c>
      <c r="H3184" s="93" t="s">
        <v>369</v>
      </c>
    </row>
    <row r="3185" spans="1:8">
      <c r="A3185" s="89" t="s">
        <v>11991</v>
      </c>
      <c r="B3185" s="89">
        <v>1000</v>
      </c>
      <c r="C3185" s="89" t="s">
        <v>564</v>
      </c>
      <c r="D3185" s="89" t="s">
        <v>7974</v>
      </c>
      <c r="E3185" s="89" t="s">
        <v>20442</v>
      </c>
      <c r="F3185" s="93" t="s">
        <v>369</v>
      </c>
      <c r="G3185" s="93" t="s">
        <v>369</v>
      </c>
      <c r="H3185" s="93" t="s">
        <v>369</v>
      </c>
    </row>
    <row r="3186" spans="1:8">
      <c r="A3186" s="89" t="s">
        <v>11992</v>
      </c>
      <c r="B3186" s="89">
        <v>1000</v>
      </c>
      <c r="C3186" s="89" t="s">
        <v>564</v>
      </c>
      <c r="D3186" s="89" t="s">
        <v>7974</v>
      </c>
      <c r="E3186" s="89" t="s">
        <v>20442</v>
      </c>
      <c r="F3186" s="93" t="s">
        <v>369</v>
      </c>
      <c r="G3186" s="93" t="s">
        <v>369</v>
      </c>
      <c r="H3186" s="93" t="s">
        <v>369</v>
      </c>
    </row>
    <row r="3187" spans="1:8">
      <c r="A3187" s="89" t="s">
        <v>11993</v>
      </c>
      <c r="B3187" s="89">
        <v>1000</v>
      </c>
      <c r="C3187" s="89" t="s">
        <v>564</v>
      </c>
      <c r="D3187" s="89" t="s">
        <v>7974</v>
      </c>
      <c r="E3187" s="89" t="s">
        <v>20442</v>
      </c>
      <c r="F3187" s="93" t="s">
        <v>369</v>
      </c>
      <c r="G3187" s="93" t="s">
        <v>369</v>
      </c>
      <c r="H3187" s="93" t="s">
        <v>369</v>
      </c>
    </row>
    <row r="3188" spans="1:8">
      <c r="A3188" s="89" t="s">
        <v>11994</v>
      </c>
      <c r="B3188" s="89">
        <v>1000</v>
      </c>
      <c r="C3188" s="89" t="s">
        <v>564</v>
      </c>
      <c r="D3188" s="89" t="s">
        <v>7974</v>
      </c>
      <c r="E3188" s="89" t="s">
        <v>20442</v>
      </c>
      <c r="F3188" s="93" t="s">
        <v>369</v>
      </c>
      <c r="G3188" s="93" t="s">
        <v>369</v>
      </c>
      <c r="H3188" s="93" t="s">
        <v>369</v>
      </c>
    </row>
    <row r="3189" spans="1:8">
      <c r="A3189" s="89" t="s">
        <v>11995</v>
      </c>
      <c r="B3189" s="89">
        <v>1000</v>
      </c>
      <c r="C3189" s="89" t="s">
        <v>564</v>
      </c>
      <c r="D3189" s="89" t="s">
        <v>7974</v>
      </c>
      <c r="E3189" s="89" t="s">
        <v>20442</v>
      </c>
      <c r="F3189" s="93" t="s">
        <v>369</v>
      </c>
      <c r="G3189" s="93" t="s">
        <v>369</v>
      </c>
      <c r="H3189" s="93" t="s">
        <v>369</v>
      </c>
    </row>
    <row r="3190" spans="1:8">
      <c r="A3190" s="89" t="s">
        <v>11996</v>
      </c>
      <c r="B3190" s="89">
        <v>1000</v>
      </c>
      <c r="C3190" s="89" t="s">
        <v>564</v>
      </c>
      <c r="D3190" s="89" t="s">
        <v>7974</v>
      </c>
      <c r="E3190" s="89" t="s">
        <v>20442</v>
      </c>
      <c r="F3190" s="93" t="s">
        <v>369</v>
      </c>
      <c r="G3190" s="93" t="s">
        <v>369</v>
      </c>
      <c r="H3190" s="93" t="s">
        <v>369</v>
      </c>
    </row>
    <row r="3191" spans="1:8">
      <c r="A3191" s="89" t="s">
        <v>11997</v>
      </c>
      <c r="B3191" s="89">
        <v>1000</v>
      </c>
      <c r="C3191" s="89" t="s">
        <v>564</v>
      </c>
      <c r="D3191" s="89" t="s">
        <v>7974</v>
      </c>
      <c r="E3191" s="89" t="s">
        <v>20442</v>
      </c>
      <c r="F3191" s="93" t="s">
        <v>369</v>
      </c>
      <c r="G3191" s="93" t="s">
        <v>369</v>
      </c>
      <c r="H3191" s="93" t="s">
        <v>369</v>
      </c>
    </row>
    <row r="3192" spans="1:8">
      <c r="A3192" s="89" t="s">
        <v>11998</v>
      </c>
      <c r="B3192" s="89">
        <v>1000</v>
      </c>
      <c r="C3192" s="89" t="s">
        <v>564</v>
      </c>
      <c r="D3192" s="89" t="s">
        <v>7974</v>
      </c>
      <c r="E3192" s="89" t="s">
        <v>20442</v>
      </c>
      <c r="F3192" s="93" t="s">
        <v>369</v>
      </c>
      <c r="G3192" s="93" t="s">
        <v>369</v>
      </c>
      <c r="H3192" s="93" t="s">
        <v>369</v>
      </c>
    </row>
    <row r="3193" spans="1:8">
      <c r="A3193" s="89" t="s">
        <v>11999</v>
      </c>
      <c r="B3193" s="89">
        <v>1000</v>
      </c>
      <c r="C3193" s="89" t="s">
        <v>564</v>
      </c>
      <c r="D3193" s="89" t="s">
        <v>7974</v>
      </c>
      <c r="E3193" s="89" t="s">
        <v>20442</v>
      </c>
      <c r="F3193" s="93" t="s">
        <v>369</v>
      </c>
      <c r="G3193" s="93" t="s">
        <v>369</v>
      </c>
      <c r="H3193" s="93" t="s">
        <v>369</v>
      </c>
    </row>
    <row r="3194" spans="1:8">
      <c r="A3194" s="89" t="s">
        <v>12000</v>
      </c>
      <c r="B3194" s="89">
        <v>1000</v>
      </c>
      <c r="C3194" s="89" t="s">
        <v>564</v>
      </c>
      <c r="D3194" s="89" t="s">
        <v>7974</v>
      </c>
      <c r="E3194" s="89" t="s">
        <v>20442</v>
      </c>
      <c r="F3194" s="93" t="s">
        <v>369</v>
      </c>
      <c r="G3194" s="93" t="s">
        <v>369</v>
      </c>
      <c r="H3194" s="93" t="s">
        <v>369</v>
      </c>
    </row>
    <row r="3195" spans="1:8">
      <c r="A3195" s="89" t="s">
        <v>12001</v>
      </c>
      <c r="B3195" s="89">
        <v>1000</v>
      </c>
      <c r="C3195" s="89" t="s">
        <v>564</v>
      </c>
      <c r="D3195" s="89" t="s">
        <v>7974</v>
      </c>
      <c r="E3195" s="89" t="s">
        <v>20442</v>
      </c>
      <c r="F3195" s="93" t="s">
        <v>369</v>
      </c>
      <c r="G3195" s="93" t="s">
        <v>369</v>
      </c>
      <c r="H3195" s="93" t="s">
        <v>369</v>
      </c>
    </row>
    <row r="3196" spans="1:8">
      <c r="A3196" s="89" t="s">
        <v>12002</v>
      </c>
      <c r="B3196" s="89">
        <v>1000</v>
      </c>
      <c r="C3196" s="89" t="s">
        <v>564</v>
      </c>
      <c r="D3196" s="89" t="s">
        <v>7974</v>
      </c>
      <c r="E3196" s="89" t="s">
        <v>20442</v>
      </c>
      <c r="F3196" s="93" t="s">
        <v>369</v>
      </c>
      <c r="G3196" s="93" t="s">
        <v>369</v>
      </c>
      <c r="H3196" s="93" t="s">
        <v>369</v>
      </c>
    </row>
    <row r="3197" spans="1:8">
      <c r="A3197" s="89" t="s">
        <v>12003</v>
      </c>
      <c r="B3197" s="89">
        <v>1000</v>
      </c>
      <c r="C3197" s="89" t="s">
        <v>361</v>
      </c>
      <c r="D3197" s="89" t="s">
        <v>7963</v>
      </c>
      <c r="E3197" s="89" t="s">
        <v>20442</v>
      </c>
      <c r="F3197" s="93" t="s">
        <v>369</v>
      </c>
      <c r="G3197" s="93" t="s">
        <v>369</v>
      </c>
      <c r="H3197" s="93" t="s">
        <v>369</v>
      </c>
    </row>
    <row r="3198" spans="1:8">
      <c r="A3198" s="89" t="s">
        <v>12004</v>
      </c>
      <c r="B3198" s="89">
        <v>1000</v>
      </c>
      <c r="C3198" s="89" t="s">
        <v>564</v>
      </c>
      <c r="D3198" s="89" t="s">
        <v>7974</v>
      </c>
      <c r="E3198" s="89" t="s">
        <v>20442</v>
      </c>
      <c r="F3198" s="93" t="s">
        <v>369</v>
      </c>
      <c r="G3198" s="93" t="s">
        <v>369</v>
      </c>
      <c r="H3198" s="93" t="s">
        <v>369</v>
      </c>
    </row>
    <row r="3199" spans="1:8">
      <c r="A3199" s="89" t="s">
        <v>12005</v>
      </c>
      <c r="B3199" s="89">
        <v>1000</v>
      </c>
      <c r="C3199" s="89" t="s">
        <v>564</v>
      </c>
      <c r="D3199" s="89" t="s">
        <v>7974</v>
      </c>
      <c r="E3199" s="89" t="s">
        <v>20442</v>
      </c>
      <c r="F3199" s="93" t="s">
        <v>369</v>
      </c>
      <c r="G3199" s="93" t="s">
        <v>369</v>
      </c>
      <c r="H3199" s="93" t="s">
        <v>369</v>
      </c>
    </row>
    <row r="3200" spans="1:8">
      <c r="A3200" s="89" t="s">
        <v>12006</v>
      </c>
      <c r="B3200" s="89">
        <v>1000</v>
      </c>
      <c r="C3200" s="89" t="s">
        <v>564</v>
      </c>
      <c r="D3200" s="89" t="s">
        <v>7974</v>
      </c>
      <c r="E3200" s="89" t="s">
        <v>20442</v>
      </c>
      <c r="F3200" s="93" t="s">
        <v>369</v>
      </c>
      <c r="G3200" s="93" t="s">
        <v>369</v>
      </c>
      <c r="H3200" s="93" t="s">
        <v>369</v>
      </c>
    </row>
    <row r="3201" spans="1:8">
      <c r="A3201" s="89" t="s">
        <v>12007</v>
      </c>
      <c r="B3201" s="89">
        <v>1000</v>
      </c>
      <c r="C3201" s="89" t="s">
        <v>564</v>
      </c>
      <c r="D3201" s="89" t="s">
        <v>7974</v>
      </c>
      <c r="E3201" s="89" t="s">
        <v>20442</v>
      </c>
      <c r="F3201" s="93" t="s">
        <v>369</v>
      </c>
      <c r="G3201" s="93" t="s">
        <v>369</v>
      </c>
      <c r="H3201" s="93" t="s">
        <v>369</v>
      </c>
    </row>
    <row r="3202" spans="1:8">
      <c r="A3202" s="89" t="s">
        <v>12008</v>
      </c>
      <c r="B3202" s="89">
        <v>1000</v>
      </c>
      <c r="C3202" s="89" t="s">
        <v>564</v>
      </c>
      <c r="D3202" s="89" t="s">
        <v>7974</v>
      </c>
      <c r="E3202" s="89" t="s">
        <v>20442</v>
      </c>
      <c r="F3202" s="93" t="s">
        <v>369</v>
      </c>
      <c r="G3202" s="93" t="s">
        <v>369</v>
      </c>
      <c r="H3202" s="93" t="s">
        <v>369</v>
      </c>
    </row>
    <row r="3203" spans="1:8">
      <c r="A3203" s="89" t="s">
        <v>12009</v>
      </c>
      <c r="B3203" s="89">
        <v>1000</v>
      </c>
      <c r="C3203" s="89" t="s">
        <v>564</v>
      </c>
      <c r="D3203" s="89" t="s">
        <v>7974</v>
      </c>
      <c r="E3203" s="89" t="s">
        <v>20442</v>
      </c>
      <c r="F3203" s="93" t="s">
        <v>369</v>
      </c>
      <c r="G3203" s="93" t="s">
        <v>369</v>
      </c>
      <c r="H3203" s="93" t="s">
        <v>369</v>
      </c>
    </row>
    <row r="3204" spans="1:8">
      <c r="A3204" s="89" t="s">
        <v>12010</v>
      </c>
      <c r="B3204" s="89">
        <v>1000</v>
      </c>
      <c r="C3204" s="89" t="s">
        <v>564</v>
      </c>
      <c r="D3204" s="89" t="s">
        <v>7974</v>
      </c>
      <c r="E3204" s="89" t="s">
        <v>20442</v>
      </c>
      <c r="F3204" s="93" t="s">
        <v>369</v>
      </c>
      <c r="G3204" s="93" t="s">
        <v>369</v>
      </c>
      <c r="H3204" s="93" t="s">
        <v>369</v>
      </c>
    </row>
    <row r="3205" spans="1:8">
      <c r="A3205" s="89" t="s">
        <v>12011</v>
      </c>
      <c r="B3205" s="89">
        <v>1000</v>
      </c>
      <c r="C3205" s="89" t="s">
        <v>564</v>
      </c>
      <c r="D3205" s="89" t="s">
        <v>7974</v>
      </c>
      <c r="E3205" s="89" t="s">
        <v>20442</v>
      </c>
      <c r="F3205" s="93" t="s">
        <v>369</v>
      </c>
      <c r="G3205" s="93" t="s">
        <v>369</v>
      </c>
      <c r="H3205" s="93" t="s">
        <v>369</v>
      </c>
    </row>
    <row r="3206" spans="1:8">
      <c r="A3206" s="89" t="s">
        <v>12012</v>
      </c>
      <c r="B3206" s="89">
        <v>1000</v>
      </c>
      <c r="C3206" s="89" t="s">
        <v>564</v>
      </c>
      <c r="D3206" s="89" t="s">
        <v>7974</v>
      </c>
      <c r="E3206" s="89" t="s">
        <v>20442</v>
      </c>
      <c r="F3206" s="93" t="s">
        <v>369</v>
      </c>
      <c r="G3206" s="93" t="s">
        <v>369</v>
      </c>
      <c r="H3206" s="93" t="s">
        <v>369</v>
      </c>
    </row>
    <row r="3207" spans="1:8">
      <c r="A3207" s="89" t="s">
        <v>12013</v>
      </c>
      <c r="B3207" s="89">
        <v>1000</v>
      </c>
      <c r="C3207" s="89" t="s">
        <v>564</v>
      </c>
      <c r="D3207" s="89" t="s">
        <v>7974</v>
      </c>
      <c r="E3207" s="89" t="s">
        <v>20442</v>
      </c>
      <c r="F3207" s="93" t="s">
        <v>369</v>
      </c>
      <c r="G3207" s="93" t="s">
        <v>369</v>
      </c>
      <c r="H3207" s="93" t="s">
        <v>369</v>
      </c>
    </row>
    <row r="3208" spans="1:8">
      <c r="A3208" s="89" t="s">
        <v>12014</v>
      </c>
      <c r="B3208" s="89">
        <v>1000</v>
      </c>
      <c r="C3208" s="89" t="s">
        <v>564</v>
      </c>
      <c r="D3208" s="89" t="s">
        <v>7974</v>
      </c>
      <c r="E3208" s="89" t="s">
        <v>20442</v>
      </c>
      <c r="F3208" s="93" t="s">
        <v>369</v>
      </c>
      <c r="G3208" s="93" t="s">
        <v>369</v>
      </c>
      <c r="H3208" s="93" t="s">
        <v>369</v>
      </c>
    </row>
    <row r="3209" spans="1:8">
      <c r="A3209" s="89" t="s">
        <v>12015</v>
      </c>
      <c r="B3209" s="89">
        <v>1000</v>
      </c>
      <c r="C3209" s="89" t="s">
        <v>564</v>
      </c>
      <c r="D3209" s="89" t="s">
        <v>7974</v>
      </c>
      <c r="E3209" s="89" t="s">
        <v>20442</v>
      </c>
      <c r="F3209" s="93" t="s">
        <v>369</v>
      </c>
      <c r="G3209" s="93" t="s">
        <v>369</v>
      </c>
      <c r="H3209" s="93" t="s">
        <v>369</v>
      </c>
    </row>
    <row r="3210" spans="1:8">
      <c r="A3210" s="89" t="s">
        <v>12016</v>
      </c>
      <c r="B3210" s="89">
        <v>1000</v>
      </c>
      <c r="C3210" s="89" t="s">
        <v>564</v>
      </c>
      <c r="D3210" s="89" t="s">
        <v>7974</v>
      </c>
      <c r="E3210" s="89" t="s">
        <v>20443</v>
      </c>
      <c r="F3210" s="93" t="s">
        <v>369</v>
      </c>
      <c r="G3210" s="93" t="s">
        <v>369</v>
      </c>
      <c r="H3210" s="93" t="s">
        <v>369</v>
      </c>
    </row>
    <row r="3211" spans="1:8">
      <c r="A3211" s="89" t="s">
        <v>12017</v>
      </c>
      <c r="B3211" s="89">
        <v>1000</v>
      </c>
      <c r="C3211" s="89" t="s">
        <v>564</v>
      </c>
      <c r="D3211" s="89" t="s">
        <v>7974</v>
      </c>
      <c r="E3211" s="89" t="s">
        <v>20443</v>
      </c>
      <c r="F3211" s="93" t="s">
        <v>369</v>
      </c>
      <c r="G3211" s="93" t="s">
        <v>369</v>
      </c>
      <c r="H3211" s="93" t="s">
        <v>369</v>
      </c>
    </row>
    <row r="3212" spans="1:8">
      <c r="A3212" s="89" t="s">
        <v>12018</v>
      </c>
      <c r="B3212" s="89">
        <v>1000</v>
      </c>
      <c r="C3212" s="89" t="s">
        <v>564</v>
      </c>
      <c r="D3212" s="89" t="s">
        <v>7974</v>
      </c>
      <c r="E3212" s="89" t="s">
        <v>20443</v>
      </c>
      <c r="F3212" s="93" t="s">
        <v>369</v>
      </c>
      <c r="G3212" s="93" t="s">
        <v>369</v>
      </c>
      <c r="H3212" s="93" t="s">
        <v>369</v>
      </c>
    </row>
    <row r="3213" spans="1:8">
      <c r="A3213" s="99" t="s">
        <v>12019</v>
      </c>
      <c r="B3213" s="89">
        <v>1000</v>
      </c>
      <c r="C3213" s="89" t="s">
        <v>564</v>
      </c>
      <c r="D3213" s="89" t="s">
        <v>7974</v>
      </c>
      <c r="E3213" s="89" t="s">
        <v>20443</v>
      </c>
      <c r="F3213" s="93" t="s">
        <v>369</v>
      </c>
      <c r="G3213" s="93" t="s">
        <v>369</v>
      </c>
      <c r="H3213" s="93" t="s">
        <v>369</v>
      </c>
    </row>
    <row r="3214" spans="1:8">
      <c r="A3214" s="89" t="s">
        <v>12020</v>
      </c>
      <c r="B3214" s="89">
        <v>1000</v>
      </c>
      <c r="C3214" s="89" t="s">
        <v>564</v>
      </c>
      <c r="D3214" s="89" t="s">
        <v>7974</v>
      </c>
      <c r="E3214" s="89" t="s">
        <v>20443</v>
      </c>
      <c r="F3214" s="93" t="s">
        <v>369</v>
      </c>
      <c r="G3214" s="93" t="s">
        <v>369</v>
      </c>
      <c r="H3214" s="93" t="s">
        <v>369</v>
      </c>
    </row>
    <row r="3215" spans="1:8">
      <c r="A3215" s="89" t="s">
        <v>12021</v>
      </c>
      <c r="B3215" s="89">
        <v>1000</v>
      </c>
      <c r="C3215" s="89" t="s">
        <v>564</v>
      </c>
      <c r="D3215" s="89" t="s">
        <v>7974</v>
      </c>
      <c r="E3215" s="89" t="s">
        <v>20443</v>
      </c>
      <c r="F3215" s="93" t="s">
        <v>369</v>
      </c>
      <c r="G3215" s="93" t="s">
        <v>369</v>
      </c>
      <c r="H3215" s="93" t="s">
        <v>369</v>
      </c>
    </row>
    <row r="3216" spans="1:8">
      <c r="A3216" s="89" t="s">
        <v>12022</v>
      </c>
      <c r="B3216" s="89">
        <v>1000</v>
      </c>
      <c r="C3216" s="89" t="s">
        <v>564</v>
      </c>
      <c r="D3216" s="89" t="s">
        <v>7974</v>
      </c>
      <c r="E3216" s="89" t="s">
        <v>20443</v>
      </c>
      <c r="F3216" s="93" t="s">
        <v>369</v>
      </c>
      <c r="G3216" s="93" t="s">
        <v>369</v>
      </c>
      <c r="H3216" s="93" t="s">
        <v>369</v>
      </c>
    </row>
    <row r="3217" spans="1:8">
      <c r="A3217" s="89" t="s">
        <v>12023</v>
      </c>
      <c r="B3217" s="89">
        <v>1000</v>
      </c>
      <c r="C3217" s="89" t="s">
        <v>564</v>
      </c>
      <c r="D3217" s="89" t="s">
        <v>7974</v>
      </c>
      <c r="E3217" s="89" t="s">
        <v>20443</v>
      </c>
      <c r="F3217" s="93" t="s">
        <v>369</v>
      </c>
      <c r="G3217" s="93" t="s">
        <v>369</v>
      </c>
      <c r="H3217" s="93" t="s">
        <v>369</v>
      </c>
    </row>
    <row r="3218" spans="1:8">
      <c r="A3218" s="89" t="s">
        <v>12024</v>
      </c>
      <c r="B3218" s="89">
        <v>1000</v>
      </c>
      <c r="C3218" s="89" t="s">
        <v>564</v>
      </c>
      <c r="D3218" s="89" t="s">
        <v>7974</v>
      </c>
      <c r="E3218" s="89" t="s">
        <v>20443</v>
      </c>
      <c r="F3218" s="93" t="s">
        <v>369</v>
      </c>
      <c r="G3218" s="93" t="s">
        <v>369</v>
      </c>
      <c r="H3218" s="93" t="s">
        <v>369</v>
      </c>
    </row>
    <row r="3219" spans="1:8">
      <c r="A3219" s="89" t="s">
        <v>12025</v>
      </c>
      <c r="B3219" s="89">
        <v>1000</v>
      </c>
      <c r="C3219" s="89" t="s">
        <v>564</v>
      </c>
      <c r="D3219" s="89" t="s">
        <v>7974</v>
      </c>
      <c r="E3219" s="89" t="s">
        <v>20443</v>
      </c>
      <c r="F3219" s="93" t="s">
        <v>369</v>
      </c>
      <c r="G3219" s="93" t="s">
        <v>369</v>
      </c>
      <c r="H3219" s="93" t="s">
        <v>369</v>
      </c>
    </row>
    <row r="3220" spans="1:8">
      <c r="A3220" s="89" t="s">
        <v>12026</v>
      </c>
      <c r="B3220" s="89">
        <v>1000</v>
      </c>
      <c r="C3220" s="89" t="s">
        <v>564</v>
      </c>
      <c r="D3220" s="89" t="s">
        <v>7974</v>
      </c>
      <c r="E3220" s="89" t="s">
        <v>20443</v>
      </c>
      <c r="F3220" s="93" t="s">
        <v>369</v>
      </c>
      <c r="G3220" s="93" t="s">
        <v>369</v>
      </c>
      <c r="H3220" s="93" t="s">
        <v>369</v>
      </c>
    </row>
    <row r="3221" spans="1:8">
      <c r="A3221" s="89" t="s">
        <v>12027</v>
      </c>
      <c r="B3221" s="89">
        <v>1000</v>
      </c>
      <c r="C3221" s="89" t="s">
        <v>564</v>
      </c>
      <c r="D3221" s="89" t="s">
        <v>7974</v>
      </c>
      <c r="E3221" s="89" t="s">
        <v>20443</v>
      </c>
      <c r="F3221" s="93" t="s">
        <v>369</v>
      </c>
      <c r="G3221" s="93" t="s">
        <v>369</v>
      </c>
      <c r="H3221" s="93" t="s">
        <v>369</v>
      </c>
    </row>
    <row r="3222" spans="1:8">
      <c r="A3222" s="89" t="s">
        <v>12028</v>
      </c>
      <c r="B3222" s="89">
        <v>1000</v>
      </c>
      <c r="C3222" s="89" t="s">
        <v>564</v>
      </c>
      <c r="D3222" s="89" t="s">
        <v>7974</v>
      </c>
      <c r="E3222" s="89" t="s">
        <v>20443</v>
      </c>
      <c r="F3222" s="93" t="s">
        <v>369</v>
      </c>
      <c r="G3222" s="93" t="s">
        <v>369</v>
      </c>
      <c r="H3222" s="93" t="s">
        <v>369</v>
      </c>
    </row>
    <row r="3223" spans="1:8">
      <c r="A3223" s="89" t="s">
        <v>12029</v>
      </c>
      <c r="B3223" s="89">
        <v>1000</v>
      </c>
      <c r="C3223" s="89" t="s">
        <v>564</v>
      </c>
      <c r="D3223" s="89" t="s">
        <v>7974</v>
      </c>
      <c r="E3223" s="89" t="s">
        <v>20443</v>
      </c>
      <c r="F3223" s="93" t="s">
        <v>369</v>
      </c>
      <c r="G3223" s="93" t="s">
        <v>369</v>
      </c>
      <c r="H3223" s="93" t="s">
        <v>369</v>
      </c>
    </row>
    <row r="3224" spans="1:8">
      <c r="A3224" s="89" t="s">
        <v>12030</v>
      </c>
      <c r="B3224" s="89">
        <v>1000</v>
      </c>
      <c r="C3224" s="89" t="s">
        <v>361</v>
      </c>
      <c r="D3224" s="89" t="s">
        <v>7963</v>
      </c>
      <c r="E3224" s="89" t="s">
        <v>20443</v>
      </c>
      <c r="F3224" s="93" t="s">
        <v>369</v>
      </c>
      <c r="G3224" s="93" t="s">
        <v>369</v>
      </c>
      <c r="H3224" s="93" t="s">
        <v>369</v>
      </c>
    </row>
    <row r="3225" spans="1:8">
      <c r="A3225" s="89" t="s">
        <v>12031</v>
      </c>
      <c r="B3225" s="89">
        <v>1000</v>
      </c>
      <c r="C3225" s="89" t="s">
        <v>564</v>
      </c>
      <c r="D3225" s="89" t="s">
        <v>7974</v>
      </c>
      <c r="E3225" s="89" t="s">
        <v>20443</v>
      </c>
      <c r="F3225" s="93" t="s">
        <v>369</v>
      </c>
      <c r="G3225" s="93" t="s">
        <v>369</v>
      </c>
      <c r="H3225" s="93" t="s">
        <v>369</v>
      </c>
    </row>
    <row r="3226" spans="1:8">
      <c r="A3226" s="89" t="s">
        <v>12032</v>
      </c>
      <c r="B3226" s="89">
        <v>1000</v>
      </c>
      <c r="C3226" s="89" t="s">
        <v>564</v>
      </c>
      <c r="D3226" s="89" t="s">
        <v>7974</v>
      </c>
      <c r="E3226" s="89" t="s">
        <v>20443</v>
      </c>
      <c r="F3226" s="93" t="s">
        <v>369</v>
      </c>
      <c r="G3226" s="93" t="s">
        <v>369</v>
      </c>
      <c r="H3226" s="93" t="s">
        <v>369</v>
      </c>
    </row>
    <row r="3227" spans="1:8">
      <c r="A3227" s="89" t="s">
        <v>12033</v>
      </c>
      <c r="B3227" s="89">
        <v>1000</v>
      </c>
      <c r="C3227" s="89" t="s">
        <v>564</v>
      </c>
      <c r="D3227" s="89" t="s">
        <v>7974</v>
      </c>
      <c r="E3227" s="89" t="s">
        <v>20443</v>
      </c>
      <c r="F3227" s="93" t="s">
        <v>369</v>
      </c>
      <c r="G3227" s="93" t="s">
        <v>369</v>
      </c>
      <c r="H3227" s="93" t="s">
        <v>369</v>
      </c>
    </row>
    <row r="3228" spans="1:8">
      <c r="A3228" s="89" t="s">
        <v>12034</v>
      </c>
      <c r="B3228" s="89">
        <v>1000</v>
      </c>
      <c r="C3228" s="89" t="s">
        <v>564</v>
      </c>
      <c r="D3228" s="89" t="s">
        <v>7974</v>
      </c>
      <c r="E3228" s="89" t="s">
        <v>20443</v>
      </c>
      <c r="F3228" s="93" t="s">
        <v>369</v>
      </c>
      <c r="G3228" s="93" t="s">
        <v>369</v>
      </c>
      <c r="H3228" s="93" t="s">
        <v>369</v>
      </c>
    </row>
    <row r="3229" spans="1:8">
      <c r="A3229" s="89" t="s">
        <v>12035</v>
      </c>
      <c r="B3229" s="89">
        <v>1000</v>
      </c>
      <c r="C3229" s="89" t="s">
        <v>564</v>
      </c>
      <c r="D3229" s="89" t="s">
        <v>7974</v>
      </c>
      <c r="E3229" s="89" t="s">
        <v>20443</v>
      </c>
      <c r="F3229" s="93" t="s">
        <v>369</v>
      </c>
      <c r="G3229" s="93" t="s">
        <v>369</v>
      </c>
      <c r="H3229" s="93" t="s">
        <v>369</v>
      </c>
    </row>
    <row r="3230" spans="1:8">
      <c r="A3230" s="89" t="s">
        <v>12036</v>
      </c>
      <c r="B3230" s="89">
        <v>1000</v>
      </c>
      <c r="C3230" s="89" t="s">
        <v>361</v>
      </c>
      <c r="D3230" s="89" t="s">
        <v>7963</v>
      </c>
      <c r="E3230" s="89" t="s">
        <v>20443</v>
      </c>
      <c r="F3230" s="93" t="s">
        <v>369</v>
      </c>
      <c r="G3230" s="93" t="s">
        <v>369</v>
      </c>
      <c r="H3230" s="93" t="s">
        <v>369</v>
      </c>
    </row>
    <row r="3231" spans="1:8">
      <c r="A3231" s="89" t="s">
        <v>12037</v>
      </c>
      <c r="B3231" s="89">
        <v>1000</v>
      </c>
      <c r="C3231" s="89" t="s">
        <v>361</v>
      </c>
      <c r="D3231" s="89" t="s">
        <v>7963</v>
      </c>
      <c r="E3231" s="89" t="s">
        <v>20444</v>
      </c>
      <c r="F3231" s="93" t="s">
        <v>369</v>
      </c>
      <c r="G3231" s="93" t="s">
        <v>369</v>
      </c>
      <c r="H3231" s="93" t="s">
        <v>369</v>
      </c>
    </row>
    <row r="3232" spans="1:8">
      <c r="A3232" s="89" t="s">
        <v>12038</v>
      </c>
      <c r="B3232" s="89">
        <v>1000</v>
      </c>
      <c r="C3232" s="89" t="s">
        <v>564</v>
      </c>
      <c r="D3232" s="89" t="s">
        <v>7974</v>
      </c>
      <c r="E3232" s="89" t="s">
        <v>20444</v>
      </c>
      <c r="F3232" s="93" t="s">
        <v>369</v>
      </c>
      <c r="G3232" s="93" t="s">
        <v>369</v>
      </c>
      <c r="H3232" s="93" t="s">
        <v>369</v>
      </c>
    </row>
    <row r="3233" spans="1:8">
      <c r="A3233" s="89" t="s">
        <v>12039</v>
      </c>
      <c r="B3233" s="89">
        <v>1000</v>
      </c>
      <c r="C3233" s="89" t="s">
        <v>564</v>
      </c>
      <c r="D3233" s="89" t="s">
        <v>7974</v>
      </c>
      <c r="E3233" s="89" t="s">
        <v>20444</v>
      </c>
      <c r="F3233" s="93" t="s">
        <v>369</v>
      </c>
      <c r="G3233" s="93" t="s">
        <v>369</v>
      </c>
      <c r="H3233" s="93" t="s">
        <v>369</v>
      </c>
    </row>
    <row r="3234" spans="1:8">
      <c r="A3234" s="89" t="s">
        <v>12040</v>
      </c>
      <c r="B3234" s="89">
        <v>1000</v>
      </c>
      <c r="C3234" s="89" t="s">
        <v>564</v>
      </c>
      <c r="D3234" s="89" t="s">
        <v>7974</v>
      </c>
      <c r="E3234" s="89" t="s">
        <v>20444</v>
      </c>
      <c r="F3234" s="93" t="s">
        <v>369</v>
      </c>
      <c r="G3234" s="93" t="s">
        <v>369</v>
      </c>
      <c r="H3234" s="93" t="s">
        <v>369</v>
      </c>
    </row>
    <row r="3235" spans="1:8">
      <c r="A3235" s="89" t="s">
        <v>12041</v>
      </c>
      <c r="B3235" s="89">
        <v>1000</v>
      </c>
      <c r="C3235" s="89" t="s">
        <v>564</v>
      </c>
      <c r="D3235" s="89" t="s">
        <v>7974</v>
      </c>
      <c r="E3235" s="89" t="s">
        <v>20444</v>
      </c>
      <c r="F3235" s="93" t="s">
        <v>369</v>
      </c>
      <c r="G3235" s="93" t="s">
        <v>369</v>
      </c>
      <c r="H3235" s="93" t="s">
        <v>369</v>
      </c>
    </row>
    <row r="3236" spans="1:8">
      <c r="A3236" s="89" t="s">
        <v>12042</v>
      </c>
      <c r="B3236" s="89">
        <v>1000</v>
      </c>
      <c r="C3236" s="89" t="s">
        <v>564</v>
      </c>
      <c r="D3236" s="89" t="s">
        <v>7974</v>
      </c>
      <c r="E3236" s="89" t="s">
        <v>20444</v>
      </c>
      <c r="F3236" s="93" t="s">
        <v>369</v>
      </c>
      <c r="G3236" s="93" t="s">
        <v>369</v>
      </c>
      <c r="H3236" s="93" t="s">
        <v>369</v>
      </c>
    </row>
    <row r="3237" spans="1:8">
      <c r="A3237" s="89" t="s">
        <v>12043</v>
      </c>
      <c r="B3237" s="89">
        <v>1000</v>
      </c>
      <c r="C3237" s="89" t="s">
        <v>564</v>
      </c>
      <c r="D3237" s="89" t="s">
        <v>7974</v>
      </c>
      <c r="E3237" s="89" t="s">
        <v>20444</v>
      </c>
      <c r="F3237" s="93" t="s">
        <v>369</v>
      </c>
      <c r="G3237" s="93" t="s">
        <v>369</v>
      </c>
      <c r="H3237" s="93" t="s">
        <v>369</v>
      </c>
    </row>
    <row r="3238" spans="1:8">
      <c r="A3238" s="89" t="s">
        <v>12044</v>
      </c>
      <c r="B3238" s="89">
        <v>1000</v>
      </c>
      <c r="C3238" s="89" t="s">
        <v>564</v>
      </c>
      <c r="D3238" s="89" t="s">
        <v>7974</v>
      </c>
      <c r="E3238" s="89" t="s">
        <v>20444</v>
      </c>
      <c r="F3238" s="93" t="s">
        <v>369</v>
      </c>
      <c r="G3238" s="93" t="s">
        <v>369</v>
      </c>
      <c r="H3238" s="93" t="s">
        <v>369</v>
      </c>
    </row>
    <row r="3239" spans="1:8">
      <c r="A3239" s="89" t="s">
        <v>12045</v>
      </c>
      <c r="B3239" s="89">
        <v>1000</v>
      </c>
      <c r="C3239" s="89" t="s">
        <v>564</v>
      </c>
      <c r="D3239" s="89" t="s">
        <v>7974</v>
      </c>
      <c r="E3239" s="89" t="s">
        <v>20444</v>
      </c>
      <c r="F3239" s="93" t="s">
        <v>369</v>
      </c>
      <c r="G3239" s="93" t="s">
        <v>369</v>
      </c>
      <c r="H3239" s="93" t="s">
        <v>369</v>
      </c>
    </row>
    <row r="3240" spans="1:8">
      <c r="A3240" s="89" t="s">
        <v>12046</v>
      </c>
      <c r="B3240" s="89">
        <v>1000</v>
      </c>
      <c r="C3240" s="89" t="s">
        <v>564</v>
      </c>
      <c r="D3240" s="89" t="s">
        <v>7974</v>
      </c>
      <c r="E3240" s="89" t="s">
        <v>20444</v>
      </c>
      <c r="F3240" s="93" t="s">
        <v>369</v>
      </c>
      <c r="G3240" s="93" t="s">
        <v>369</v>
      </c>
      <c r="H3240" s="93" t="s">
        <v>369</v>
      </c>
    </row>
    <row r="3241" spans="1:8">
      <c r="A3241" s="89" t="s">
        <v>12047</v>
      </c>
      <c r="B3241" s="89">
        <v>1000</v>
      </c>
      <c r="C3241" s="89" t="s">
        <v>564</v>
      </c>
      <c r="D3241" s="89" t="s">
        <v>7974</v>
      </c>
      <c r="E3241" s="89" t="s">
        <v>20444</v>
      </c>
      <c r="F3241" s="93" t="s">
        <v>369</v>
      </c>
      <c r="G3241" s="93" t="s">
        <v>369</v>
      </c>
      <c r="H3241" s="93" t="s">
        <v>369</v>
      </c>
    </row>
    <row r="3242" spans="1:8">
      <c r="A3242" s="89" t="s">
        <v>12048</v>
      </c>
      <c r="B3242" s="89">
        <v>1000</v>
      </c>
      <c r="C3242" s="89" t="s">
        <v>564</v>
      </c>
      <c r="D3242" s="89" t="s">
        <v>7974</v>
      </c>
      <c r="E3242" s="89" t="s">
        <v>20444</v>
      </c>
      <c r="F3242" s="93" t="s">
        <v>369</v>
      </c>
      <c r="G3242" s="93" t="s">
        <v>369</v>
      </c>
      <c r="H3242" s="93" t="s">
        <v>369</v>
      </c>
    </row>
    <row r="3243" spans="1:8">
      <c r="A3243" s="89" t="s">
        <v>12049</v>
      </c>
      <c r="B3243" s="89">
        <v>1000</v>
      </c>
      <c r="C3243" s="89" t="s">
        <v>564</v>
      </c>
      <c r="D3243" s="89" t="s">
        <v>7974</v>
      </c>
      <c r="E3243" s="89" t="s">
        <v>20444</v>
      </c>
      <c r="F3243" s="93" t="s">
        <v>369</v>
      </c>
      <c r="G3243" s="93" t="s">
        <v>369</v>
      </c>
      <c r="H3243" s="93" t="s">
        <v>369</v>
      </c>
    </row>
    <row r="3244" spans="1:8">
      <c r="A3244" s="89" t="s">
        <v>12050</v>
      </c>
      <c r="B3244" s="89">
        <v>1000</v>
      </c>
      <c r="C3244" s="89" t="s">
        <v>564</v>
      </c>
      <c r="D3244" s="89" t="s">
        <v>7974</v>
      </c>
      <c r="E3244" s="89" t="s">
        <v>20444</v>
      </c>
      <c r="F3244" s="93" t="s">
        <v>369</v>
      </c>
      <c r="G3244" s="93" t="s">
        <v>369</v>
      </c>
      <c r="H3244" s="93" t="s">
        <v>369</v>
      </c>
    </row>
    <row r="3245" spans="1:8">
      <c r="A3245" s="89" t="s">
        <v>12051</v>
      </c>
      <c r="B3245" s="89">
        <v>1000</v>
      </c>
      <c r="C3245" s="89" t="s">
        <v>564</v>
      </c>
      <c r="D3245" s="89" t="s">
        <v>7974</v>
      </c>
      <c r="E3245" s="89" t="s">
        <v>20444</v>
      </c>
      <c r="F3245" s="93" t="s">
        <v>369</v>
      </c>
      <c r="G3245" s="93" t="s">
        <v>369</v>
      </c>
      <c r="H3245" s="93" t="s">
        <v>369</v>
      </c>
    </row>
    <row r="3246" spans="1:8">
      <c r="A3246" s="89" t="s">
        <v>12052</v>
      </c>
      <c r="B3246" s="89">
        <v>1000</v>
      </c>
      <c r="C3246" s="89" t="s">
        <v>564</v>
      </c>
      <c r="D3246" s="89" t="s">
        <v>7974</v>
      </c>
      <c r="E3246" s="89" t="s">
        <v>20444</v>
      </c>
      <c r="F3246" s="93" t="s">
        <v>369</v>
      </c>
      <c r="G3246" s="93" t="s">
        <v>369</v>
      </c>
      <c r="H3246" s="93" t="s">
        <v>369</v>
      </c>
    </row>
    <row r="3247" spans="1:8">
      <c r="A3247" s="89" t="s">
        <v>12053</v>
      </c>
      <c r="B3247" s="89">
        <v>1000</v>
      </c>
      <c r="C3247" s="89" t="s">
        <v>564</v>
      </c>
      <c r="D3247" s="89" t="s">
        <v>7974</v>
      </c>
      <c r="E3247" s="89" t="s">
        <v>20444</v>
      </c>
      <c r="F3247" s="93" t="s">
        <v>369</v>
      </c>
      <c r="G3247" s="93" t="s">
        <v>369</v>
      </c>
      <c r="H3247" s="93" t="s">
        <v>369</v>
      </c>
    </row>
    <row r="3248" spans="1:8">
      <c r="A3248" s="89" t="s">
        <v>12054</v>
      </c>
      <c r="B3248" s="89">
        <v>1000</v>
      </c>
      <c r="C3248" s="89" t="s">
        <v>564</v>
      </c>
      <c r="D3248" s="89" t="s">
        <v>7974</v>
      </c>
      <c r="E3248" s="89" t="s">
        <v>20444</v>
      </c>
      <c r="F3248" s="93" t="s">
        <v>369</v>
      </c>
      <c r="G3248" s="93" t="s">
        <v>369</v>
      </c>
      <c r="H3248" s="93" t="s">
        <v>369</v>
      </c>
    </row>
    <row r="3249" spans="1:8">
      <c r="A3249" s="89" t="s">
        <v>12055</v>
      </c>
      <c r="B3249" s="89">
        <v>1000</v>
      </c>
      <c r="C3249" s="89" t="s">
        <v>564</v>
      </c>
      <c r="D3249" s="89" t="s">
        <v>7974</v>
      </c>
      <c r="E3249" s="89" t="s">
        <v>20444</v>
      </c>
      <c r="F3249" s="93" t="s">
        <v>369</v>
      </c>
      <c r="G3249" s="93" t="s">
        <v>369</v>
      </c>
      <c r="H3249" s="93" t="s">
        <v>369</v>
      </c>
    </row>
    <row r="3250" spans="1:8">
      <c r="A3250" s="89" t="s">
        <v>12056</v>
      </c>
      <c r="B3250" s="89">
        <v>1000</v>
      </c>
      <c r="C3250" s="89" t="s">
        <v>564</v>
      </c>
      <c r="D3250" s="89" t="s">
        <v>7974</v>
      </c>
      <c r="E3250" s="89" t="s">
        <v>20445</v>
      </c>
      <c r="F3250" s="93" t="s">
        <v>369</v>
      </c>
      <c r="G3250" s="93" t="s">
        <v>369</v>
      </c>
      <c r="H3250" s="93" t="s">
        <v>369</v>
      </c>
    </row>
    <row r="3251" spans="1:8">
      <c r="A3251" s="89" t="s">
        <v>12057</v>
      </c>
      <c r="B3251" s="89">
        <v>500</v>
      </c>
      <c r="C3251" s="89" t="s">
        <v>361</v>
      </c>
      <c r="D3251" s="89" t="s">
        <v>7963</v>
      </c>
      <c r="E3251" s="89" t="s">
        <v>20446</v>
      </c>
      <c r="F3251" s="93" t="s">
        <v>369</v>
      </c>
      <c r="G3251" s="93" t="s">
        <v>369</v>
      </c>
      <c r="H3251" s="93" t="s">
        <v>369</v>
      </c>
    </row>
    <row r="3252" spans="1:8">
      <c r="A3252" s="89" t="s">
        <v>1775</v>
      </c>
      <c r="B3252" s="89">
        <v>1000</v>
      </c>
      <c r="C3252" s="89" t="s">
        <v>361</v>
      </c>
      <c r="D3252" s="89" t="s">
        <v>18232</v>
      </c>
      <c r="E3252" s="89" t="s">
        <v>20447</v>
      </c>
      <c r="F3252" s="93" t="s">
        <v>369</v>
      </c>
      <c r="G3252" s="93" t="s">
        <v>369</v>
      </c>
      <c r="H3252" s="93" t="s">
        <v>369</v>
      </c>
    </row>
    <row r="3253" spans="1:8">
      <c r="A3253" s="89" t="s">
        <v>12058</v>
      </c>
      <c r="B3253" s="89">
        <v>1000</v>
      </c>
      <c r="C3253" s="89" t="s">
        <v>361</v>
      </c>
      <c r="D3253" s="89" t="s">
        <v>7963</v>
      </c>
      <c r="E3253" s="89" t="s">
        <v>20448</v>
      </c>
      <c r="F3253" s="93" t="s">
        <v>369</v>
      </c>
      <c r="G3253" s="93" t="s">
        <v>369</v>
      </c>
      <c r="H3253" s="93" t="s">
        <v>369</v>
      </c>
    </row>
    <row r="3254" spans="1:8">
      <c r="A3254" s="89" t="s">
        <v>12059</v>
      </c>
      <c r="B3254" s="89">
        <v>1000</v>
      </c>
      <c r="C3254" s="89" t="s">
        <v>361</v>
      </c>
      <c r="D3254" s="89" t="s">
        <v>7963</v>
      </c>
      <c r="E3254" s="89" t="s">
        <v>20449</v>
      </c>
      <c r="F3254" s="93" t="s">
        <v>369</v>
      </c>
      <c r="G3254" s="93" t="s">
        <v>369</v>
      </c>
      <c r="H3254" s="93" t="s">
        <v>369</v>
      </c>
    </row>
    <row r="3255" spans="1:8">
      <c r="A3255" s="89" t="s">
        <v>12060</v>
      </c>
      <c r="B3255" s="89">
        <v>1000</v>
      </c>
      <c r="C3255" s="89" t="s">
        <v>361</v>
      </c>
      <c r="D3255" s="89" t="s">
        <v>7963</v>
      </c>
      <c r="E3255" s="89" t="s">
        <v>20450</v>
      </c>
      <c r="F3255" s="93" t="s">
        <v>369</v>
      </c>
      <c r="G3255" s="93" t="s">
        <v>369</v>
      </c>
      <c r="H3255" s="93" t="s">
        <v>369</v>
      </c>
    </row>
    <row r="3256" spans="1:8">
      <c r="A3256" s="89" t="s">
        <v>1773</v>
      </c>
      <c r="B3256" s="89">
        <v>1000</v>
      </c>
      <c r="C3256" s="89" t="s">
        <v>564</v>
      </c>
      <c r="D3256" s="89" t="s">
        <v>18232</v>
      </c>
      <c r="E3256" s="89" t="s">
        <v>20450</v>
      </c>
      <c r="F3256" s="89">
        <v>311147</v>
      </c>
      <c r="G3256" s="89">
        <v>36972</v>
      </c>
      <c r="H3256" s="89">
        <v>0</v>
      </c>
    </row>
    <row r="3257" spans="1:8">
      <c r="A3257" s="89" t="s">
        <v>1771</v>
      </c>
      <c r="B3257" s="89">
        <v>500</v>
      </c>
      <c r="C3257" s="89" t="s">
        <v>361</v>
      </c>
      <c r="D3257" s="89" t="s">
        <v>18232</v>
      </c>
      <c r="E3257" s="89" t="s">
        <v>20451</v>
      </c>
      <c r="F3257" s="93" t="s">
        <v>369</v>
      </c>
      <c r="G3257" s="93" t="s">
        <v>369</v>
      </c>
      <c r="H3257" s="93" t="s">
        <v>369</v>
      </c>
    </row>
    <row r="3258" spans="1:8">
      <c r="A3258" s="89" t="s">
        <v>12062</v>
      </c>
      <c r="B3258" s="89">
        <v>1000</v>
      </c>
      <c r="C3258" s="89" t="s">
        <v>564</v>
      </c>
      <c r="D3258" s="89" t="s">
        <v>7963</v>
      </c>
      <c r="E3258" s="89" t="s">
        <v>20452</v>
      </c>
      <c r="F3258" s="93" t="s">
        <v>369</v>
      </c>
      <c r="G3258" s="93" t="s">
        <v>369</v>
      </c>
      <c r="H3258" s="93" t="s">
        <v>369</v>
      </c>
    </row>
    <row r="3259" spans="1:8">
      <c r="A3259" s="89" t="s">
        <v>12064</v>
      </c>
      <c r="B3259" s="89">
        <v>1000</v>
      </c>
      <c r="C3259" s="89" t="s">
        <v>361</v>
      </c>
      <c r="D3259" s="89" t="s">
        <v>7963</v>
      </c>
      <c r="E3259" s="89" t="s">
        <v>20453</v>
      </c>
      <c r="F3259" s="93" t="s">
        <v>369</v>
      </c>
      <c r="G3259" s="93" t="s">
        <v>369</v>
      </c>
      <c r="H3259" s="93" t="s">
        <v>369</v>
      </c>
    </row>
    <row r="3260" spans="1:8">
      <c r="A3260" s="89" t="s">
        <v>12065</v>
      </c>
      <c r="B3260" s="89">
        <v>3000</v>
      </c>
      <c r="C3260" s="89" t="s">
        <v>564</v>
      </c>
      <c r="D3260" s="89" t="s">
        <v>7963</v>
      </c>
      <c r="E3260" s="89" t="s">
        <v>20454</v>
      </c>
      <c r="F3260" s="93" t="s">
        <v>369</v>
      </c>
      <c r="G3260" s="93" t="s">
        <v>369</v>
      </c>
      <c r="H3260" s="93" t="s">
        <v>369</v>
      </c>
    </row>
    <row r="3261" spans="1:8">
      <c r="A3261" s="89" t="s">
        <v>12067</v>
      </c>
      <c r="B3261" s="89">
        <v>3000</v>
      </c>
      <c r="C3261" s="89" t="s">
        <v>361</v>
      </c>
      <c r="D3261" s="89" t="s">
        <v>7963</v>
      </c>
      <c r="E3261" s="89" t="s">
        <v>20455</v>
      </c>
      <c r="F3261" s="93" t="s">
        <v>369</v>
      </c>
      <c r="G3261" s="93" t="s">
        <v>369</v>
      </c>
      <c r="H3261" s="93" t="s">
        <v>369</v>
      </c>
    </row>
    <row r="3262" spans="1:8">
      <c r="A3262" s="89" t="s">
        <v>12068</v>
      </c>
      <c r="B3262" s="89">
        <v>500</v>
      </c>
      <c r="C3262" s="89" t="s">
        <v>564</v>
      </c>
      <c r="D3262" s="89" t="s">
        <v>7963</v>
      </c>
      <c r="E3262" s="89" t="s">
        <v>20456</v>
      </c>
      <c r="F3262" s="93" t="s">
        <v>369</v>
      </c>
      <c r="G3262" s="93" t="s">
        <v>369</v>
      </c>
      <c r="H3262" s="93" t="s">
        <v>369</v>
      </c>
    </row>
    <row r="3263" spans="1:8">
      <c r="A3263" s="89" t="s">
        <v>12070</v>
      </c>
      <c r="B3263" s="89">
        <v>1000</v>
      </c>
      <c r="C3263" s="89" t="s">
        <v>361</v>
      </c>
      <c r="D3263" s="89" t="s">
        <v>7963</v>
      </c>
      <c r="E3263" s="89" t="s">
        <v>20457</v>
      </c>
      <c r="F3263" s="93" t="s">
        <v>369</v>
      </c>
      <c r="G3263" s="93" t="s">
        <v>369</v>
      </c>
      <c r="H3263" s="93" t="s">
        <v>369</v>
      </c>
    </row>
    <row r="3264" spans="1:8">
      <c r="A3264" s="89" t="s">
        <v>1768</v>
      </c>
      <c r="B3264" s="89">
        <v>1000</v>
      </c>
      <c r="C3264" s="89" t="s">
        <v>564</v>
      </c>
      <c r="D3264" s="89" t="s">
        <v>18232</v>
      </c>
      <c r="E3264" s="89" t="s">
        <v>20458</v>
      </c>
      <c r="F3264" s="89">
        <v>135322</v>
      </c>
      <c r="G3264" s="89">
        <v>2679</v>
      </c>
      <c r="H3264" s="89">
        <v>0</v>
      </c>
    </row>
    <row r="3265" spans="1:8">
      <c r="A3265" s="89" t="s">
        <v>1766</v>
      </c>
      <c r="B3265" s="89">
        <v>2000</v>
      </c>
      <c r="C3265" s="89" t="s">
        <v>564</v>
      </c>
      <c r="D3265" s="89" t="s">
        <v>18232</v>
      </c>
      <c r="E3265" s="89" t="s">
        <v>20459</v>
      </c>
      <c r="F3265" s="89">
        <v>839</v>
      </c>
      <c r="G3265" s="89">
        <v>2679</v>
      </c>
      <c r="H3265" s="89">
        <v>0</v>
      </c>
    </row>
    <row r="3266" spans="1:8">
      <c r="A3266" s="89" t="s">
        <v>12073</v>
      </c>
      <c r="B3266" s="89">
        <v>1000</v>
      </c>
      <c r="C3266" s="89" t="s">
        <v>564</v>
      </c>
      <c r="D3266" s="89" t="s">
        <v>7963</v>
      </c>
      <c r="E3266" s="89" t="s">
        <v>20460</v>
      </c>
      <c r="F3266" s="93" t="s">
        <v>369</v>
      </c>
      <c r="G3266" s="93" t="s">
        <v>369</v>
      </c>
      <c r="H3266" s="93" t="s">
        <v>369</v>
      </c>
    </row>
    <row r="3267" spans="1:8">
      <c r="A3267" s="89" t="s">
        <v>12075</v>
      </c>
      <c r="B3267" s="89">
        <v>1000</v>
      </c>
      <c r="C3267" s="89" t="s">
        <v>564</v>
      </c>
      <c r="D3267" s="89" t="s">
        <v>7963</v>
      </c>
      <c r="E3267" s="89" t="s">
        <v>20460</v>
      </c>
      <c r="F3267" s="93" t="s">
        <v>369</v>
      </c>
      <c r="G3267" s="93" t="s">
        <v>369</v>
      </c>
      <c r="H3267" s="93" t="s">
        <v>369</v>
      </c>
    </row>
    <row r="3268" spans="1:8">
      <c r="A3268" s="89" t="s">
        <v>1763</v>
      </c>
      <c r="B3268" s="89">
        <v>1000</v>
      </c>
      <c r="C3268" s="89" t="s">
        <v>564</v>
      </c>
      <c r="D3268" s="89" t="s">
        <v>18232</v>
      </c>
      <c r="E3268" s="89" t="s">
        <v>20460</v>
      </c>
      <c r="F3268" s="89">
        <v>269354</v>
      </c>
      <c r="G3268" s="89">
        <v>2679</v>
      </c>
      <c r="H3268" s="89">
        <v>0</v>
      </c>
    </row>
    <row r="3269" spans="1:8">
      <c r="A3269" s="89" t="s">
        <v>1761</v>
      </c>
      <c r="B3269" s="89">
        <v>1500</v>
      </c>
      <c r="C3269" s="89" t="s">
        <v>564</v>
      </c>
      <c r="D3269" s="89" t="s">
        <v>18232</v>
      </c>
      <c r="E3269" s="89" t="s">
        <v>20460</v>
      </c>
      <c r="F3269" s="89">
        <v>850</v>
      </c>
      <c r="G3269" s="89">
        <v>2679</v>
      </c>
      <c r="H3269" s="89">
        <v>0</v>
      </c>
    </row>
    <row r="3270" spans="1:8">
      <c r="A3270" s="89" t="s">
        <v>12079</v>
      </c>
      <c r="B3270" s="89">
        <v>1000</v>
      </c>
      <c r="C3270" s="89" t="s">
        <v>564</v>
      </c>
      <c r="D3270" s="89" t="s">
        <v>7963</v>
      </c>
      <c r="E3270" s="89" t="s">
        <v>20461</v>
      </c>
      <c r="F3270" s="93" t="s">
        <v>369</v>
      </c>
      <c r="G3270" s="93" t="s">
        <v>369</v>
      </c>
      <c r="H3270" s="93" t="s">
        <v>369</v>
      </c>
    </row>
    <row r="3271" spans="1:8">
      <c r="A3271" s="89" t="s">
        <v>1758</v>
      </c>
      <c r="B3271" s="89">
        <v>1000</v>
      </c>
      <c r="C3271" s="89" t="s">
        <v>361</v>
      </c>
      <c r="D3271" s="89" t="s">
        <v>18232</v>
      </c>
      <c r="E3271" s="89" t="s">
        <v>20462</v>
      </c>
      <c r="F3271" s="93" t="s">
        <v>369</v>
      </c>
      <c r="G3271" s="93" t="s">
        <v>369</v>
      </c>
      <c r="H3271" s="93" t="s">
        <v>369</v>
      </c>
    </row>
    <row r="3272" spans="1:8">
      <c r="A3272" s="89" t="s">
        <v>12081</v>
      </c>
      <c r="B3272" s="89">
        <v>1000</v>
      </c>
      <c r="C3272" s="89" t="s">
        <v>361</v>
      </c>
      <c r="D3272" s="89" t="s">
        <v>7963</v>
      </c>
      <c r="E3272" s="89" t="s">
        <v>20462</v>
      </c>
      <c r="F3272" s="93" t="s">
        <v>369</v>
      </c>
      <c r="G3272" s="93" t="s">
        <v>369</v>
      </c>
      <c r="H3272" s="93" t="s">
        <v>369</v>
      </c>
    </row>
    <row r="3273" spans="1:8">
      <c r="A3273" s="89" t="s">
        <v>1756</v>
      </c>
      <c r="B3273" s="89">
        <v>500</v>
      </c>
      <c r="C3273" s="89" t="s">
        <v>564</v>
      </c>
      <c r="D3273" s="89" t="s">
        <v>18232</v>
      </c>
      <c r="E3273" s="89" t="s">
        <v>20463</v>
      </c>
      <c r="F3273" s="89">
        <v>325453</v>
      </c>
      <c r="G3273" s="89">
        <v>2679</v>
      </c>
      <c r="H3273" s="89">
        <v>0</v>
      </c>
    </row>
    <row r="3274" spans="1:8">
      <c r="A3274" s="89" t="s">
        <v>12083</v>
      </c>
      <c r="B3274" s="89">
        <v>500</v>
      </c>
      <c r="C3274" s="89" t="s">
        <v>564</v>
      </c>
      <c r="D3274" s="89" t="s">
        <v>7963</v>
      </c>
      <c r="E3274" s="89" t="s">
        <v>20464</v>
      </c>
      <c r="F3274" s="93" t="s">
        <v>369</v>
      </c>
      <c r="G3274" s="93" t="s">
        <v>369</v>
      </c>
      <c r="H3274" s="93" t="s">
        <v>369</v>
      </c>
    </row>
    <row r="3275" spans="1:8">
      <c r="A3275" s="89" t="s">
        <v>12085</v>
      </c>
      <c r="B3275" s="89">
        <v>500</v>
      </c>
      <c r="C3275" s="89" t="s">
        <v>564</v>
      </c>
      <c r="D3275" s="89" t="s">
        <v>7963</v>
      </c>
      <c r="E3275" s="89" t="s">
        <v>20465</v>
      </c>
      <c r="F3275" s="93" t="s">
        <v>369</v>
      </c>
      <c r="G3275" s="93" t="s">
        <v>369</v>
      </c>
      <c r="H3275" s="93" t="s">
        <v>369</v>
      </c>
    </row>
    <row r="3276" spans="1:8">
      <c r="A3276" s="89" t="s">
        <v>12087</v>
      </c>
      <c r="B3276" s="89">
        <v>500</v>
      </c>
      <c r="C3276" s="89" t="s">
        <v>564</v>
      </c>
      <c r="D3276" s="89" t="s">
        <v>7963</v>
      </c>
      <c r="E3276" s="89" t="s">
        <v>20466</v>
      </c>
      <c r="F3276" s="93" t="s">
        <v>369</v>
      </c>
      <c r="G3276" s="93" t="s">
        <v>369</v>
      </c>
      <c r="H3276" s="93" t="s">
        <v>369</v>
      </c>
    </row>
    <row r="3277" spans="1:8">
      <c r="A3277" s="89" t="s">
        <v>1754</v>
      </c>
      <c r="B3277" s="89">
        <v>100</v>
      </c>
      <c r="C3277" s="89" t="s">
        <v>361</v>
      </c>
      <c r="D3277" s="89" t="s">
        <v>18232</v>
      </c>
      <c r="E3277" s="89" t="s">
        <v>20467</v>
      </c>
      <c r="F3277" s="93" t="s">
        <v>369</v>
      </c>
      <c r="G3277" s="93" t="s">
        <v>369</v>
      </c>
      <c r="H3277" s="93" t="s">
        <v>369</v>
      </c>
    </row>
    <row r="3278" spans="1:8">
      <c r="A3278" s="89" t="s">
        <v>12089</v>
      </c>
      <c r="B3278" s="89">
        <v>500</v>
      </c>
      <c r="C3278" s="89" t="s">
        <v>564</v>
      </c>
      <c r="D3278" s="89" t="s">
        <v>7963</v>
      </c>
      <c r="E3278" s="89" t="s">
        <v>20468</v>
      </c>
      <c r="F3278" s="93" t="s">
        <v>369</v>
      </c>
      <c r="G3278" s="93" t="s">
        <v>369</v>
      </c>
      <c r="H3278" s="93" t="s">
        <v>369</v>
      </c>
    </row>
    <row r="3279" spans="1:8">
      <c r="A3279" s="89" t="s">
        <v>12091</v>
      </c>
      <c r="B3279" s="89">
        <v>500</v>
      </c>
      <c r="C3279" s="89" t="s">
        <v>564</v>
      </c>
      <c r="D3279" s="89" t="s">
        <v>7963</v>
      </c>
      <c r="E3279" s="89" t="s">
        <v>20469</v>
      </c>
      <c r="F3279" s="93" t="s">
        <v>369</v>
      </c>
      <c r="G3279" s="93" t="s">
        <v>369</v>
      </c>
      <c r="H3279" s="93" t="s">
        <v>369</v>
      </c>
    </row>
    <row r="3280" spans="1:8">
      <c r="A3280" s="89" t="s">
        <v>1752</v>
      </c>
      <c r="B3280" s="89">
        <v>500</v>
      </c>
      <c r="C3280" s="89" t="s">
        <v>564</v>
      </c>
      <c r="D3280" s="89" t="s">
        <v>18232</v>
      </c>
      <c r="E3280" s="89" t="s">
        <v>20470</v>
      </c>
      <c r="F3280" s="89">
        <v>372637</v>
      </c>
      <c r="G3280" s="89">
        <v>815282</v>
      </c>
      <c r="H3280" s="89">
        <v>0</v>
      </c>
    </row>
    <row r="3281" spans="1:8">
      <c r="A3281" s="89" t="s">
        <v>12094</v>
      </c>
      <c r="B3281" s="89">
        <v>500</v>
      </c>
      <c r="C3281" s="89" t="s">
        <v>564</v>
      </c>
      <c r="D3281" s="89" t="s">
        <v>7963</v>
      </c>
      <c r="E3281" s="89" t="s">
        <v>20471</v>
      </c>
      <c r="F3281" s="93" t="s">
        <v>369</v>
      </c>
      <c r="G3281" s="93" t="s">
        <v>369</v>
      </c>
      <c r="H3281" s="93" t="s">
        <v>369</v>
      </c>
    </row>
    <row r="3282" spans="1:8">
      <c r="A3282" s="89" t="s">
        <v>12096</v>
      </c>
      <c r="B3282" s="89">
        <v>500</v>
      </c>
      <c r="C3282" s="89" t="s">
        <v>361</v>
      </c>
      <c r="D3282" s="89" t="s">
        <v>7963</v>
      </c>
      <c r="E3282" s="89" t="s">
        <v>20471</v>
      </c>
      <c r="F3282" s="93" t="s">
        <v>369</v>
      </c>
      <c r="G3282" s="93" t="s">
        <v>369</v>
      </c>
      <c r="H3282" s="93" t="s">
        <v>369</v>
      </c>
    </row>
    <row r="3283" spans="1:8">
      <c r="A3283" s="89" t="s">
        <v>12097</v>
      </c>
      <c r="B3283" s="89">
        <v>100</v>
      </c>
      <c r="C3283" s="89" t="s">
        <v>564</v>
      </c>
      <c r="D3283" s="89" t="s">
        <v>7974</v>
      </c>
      <c r="E3283" s="89" t="s">
        <v>20472</v>
      </c>
      <c r="F3283" s="93" t="s">
        <v>369</v>
      </c>
      <c r="G3283" s="93" t="s">
        <v>369</v>
      </c>
      <c r="H3283" s="93" t="s">
        <v>369</v>
      </c>
    </row>
    <row r="3284" spans="1:8">
      <c r="A3284" s="89" t="s">
        <v>12098</v>
      </c>
      <c r="B3284" s="89">
        <v>100</v>
      </c>
      <c r="C3284" s="89" t="s">
        <v>564</v>
      </c>
      <c r="D3284" s="89" t="s">
        <v>7974</v>
      </c>
      <c r="E3284" s="89" t="s">
        <v>20473</v>
      </c>
      <c r="F3284" s="93" t="s">
        <v>369</v>
      </c>
      <c r="G3284" s="93" t="s">
        <v>369</v>
      </c>
      <c r="H3284" s="93" t="s">
        <v>369</v>
      </c>
    </row>
    <row r="3285" spans="1:8">
      <c r="A3285" s="89" t="s">
        <v>12099</v>
      </c>
      <c r="B3285" s="89">
        <v>500</v>
      </c>
      <c r="C3285" s="89" t="s">
        <v>564</v>
      </c>
      <c r="D3285" s="89" t="s">
        <v>7974</v>
      </c>
      <c r="E3285" s="89" t="s">
        <v>20474</v>
      </c>
      <c r="F3285" s="93" t="s">
        <v>369</v>
      </c>
      <c r="G3285" s="93" t="s">
        <v>369</v>
      </c>
      <c r="H3285" s="93" t="s">
        <v>369</v>
      </c>
    </row>
    <row r="3286" spans="1:8">
      <c r="A3286" s="89" t="s">
        <v>12100</v>
      </c>
      <c r="B3286" s="89">
        <v>100</v>
      </c>
      <c r="C3286" s="89" t="s">
        <v>564</v>
      </c>
      <c r="D3286" s="89" t="s">
        <v>7974</v>
      </c>
      <c r="E3286" s="89" t="s">
        <v>20475</v>
      </c>
      <c r="F3286" s="93" t="s">
        <v>369</v>
      </c>
      <c r="G3286" s="93" t="s">
        <v>369</v>
      </c>
      <c r="H3286" s="93" t="s">
        <v>369</v>
      </c>
    </row>
    <row r="3287" spans="1:8">
      <c r="A3287" s="89" t="s">
        <v>12101</v>
      </c>
      <c r="B3287" s="89">
        <v>100</v>
      </c>
      <c r="C3287" s="89" t="s">
        <v>564</v>
      </c>
      <c r="D3287" s="89" t="s">
        <v>7974</v>
      </c>
      <c r="E3287" s="89" t="s">
        <v>20476</v>
      </c>
      <c r="F3287" s="93" t="s">
        <v>369</v>
      </c>
      <c r="G3287" s="93" t="s">
        <v>369</v>
      </c>
      <c r="H3287" s="93" t="s">
        <v>369</v>
      </c>
    </row>
    <row r="3288" spans="1:8">
      <c r="A3288" s="89" t="s">
        <v>12102</v>
      </c>
      <c r="B3288" s="89">
        <v>100</v>
      </c>
      <c r="C3288" s="89" t="s">
        <v>564</v>
      </c>
      <c r="D3288" s="89" t="s">
        <v>7974</v>
      </c>
      <c r="E3288" s="89" t="s">
        <v>20476</v>
      </c>
      <c r="F3288" s="93" t="s">
        <v>369</v>
      </c>
      <c r="G3288" s="93" t="s">
        <v>369</v>
      </c>
      <c r="H3288" s="93" t="s">
        <v>369</v>
      </c>
    </row>
    <row r="3289" spans="1:8">
      <c r="A3289" s="89" t="s">
        <v>12103</v>
      </c>
      <c r="B3289" s="89">
        <v>100</v>
      </c>
      <c r="C3289" s="89" t="s">
        <v>564</v>
      </c>
      <c r="D3289" s="89" t="s">
        <v>7974</v>
      </c>
      <c r="E3289" s="89" t="s">
        <v>20476</v>
      </c>
      <c r="F3289" s="93" t="s">
        <v>369</v>
      </c>
      <c r="G3289" s="93" t="s">
        <v>369</v>
      </c>
      <c r="H3289" s="93" t="s">
        <v>369</v>
      </c>
    </row>
    <row r="3290" spans="1:8">
      <c r="A3290" s="89" t="s">
        <v>4199</v>
      </c>
      <c r="B3290" s="89">
        <v>300</v>
      </c>
      <c r="C3290" s="89" t="s">
        <v>564</v>
      </c>
      <c r="D3290" s="89" t="s">
        <v>18232</v>
      </c>
      <c r="E3290" s="89" t="s">
        <v>20477</v>
      </c>
      <c r="F3290" s="89">
        <v>480863</v>
      </c>
      <c r="G3290" s="89">
        <v>248736</v>
      </c>
      <c r="H3290" s="89">
        <v>0</v>
      </c>
    </row>
    <row r="3291" spans="1:8">
      <c r="A3291" s="89" t="s">
        <v>12105</v>
      </c>
      <c r="B3291" s="89">
        <v>500</v>
      </c>
      <c r="C3291" s="89" t="s">
        <v>564</v>
      </c>
      <c r="D3291" s="89" t="s">
        <v>7963</v>
      </c>
      <c r="E3291" s="89" t="s">
        <v>20478</v>
      </c>
      <c r="F3291" s="93" t="s">
        <v>369</v>
      </c>
      <c r="G3291" s="93" t="s">
        <v>369</v>
      </c>
      <c r="H3291" s="93" t="s">
        <v>369</v>
      </c>
    </row>
    <row r="3292" spans="1:8">
      <c r="A3292" s="89" t="s">
        <v>4317</v>
      </c>
      <c r="B3292" s="89">
        <v>500</v>
      </c>
      <c r="C3292" s="89" t="s">
        <v>361</v>
      </c>
      <c r="D3292" s="89" t="s">
        <v>18232</v>
      </c>
      <c r="E3292" s="89" t="s">
        <v>20479</v>
      </c>
      <c r="F3292" s="93" t="s">
        <v>369</v>
      </c>
      <c r="G3292" s="93" t="s">
        <v>369</v>
      </c>
      <c r="H3292" s="93" t="s">
        <v>369</v>
      </c>
    </row>
    <row r="3293" spans="1:8">
      <c r="A3293" s="89" t="s">
        <v>1749</v>
      </c>
      <c r="B3293" s="89">
        <v>1000</v>
      </c>
      <c r="C3293" s="89" t="s">
        <v>564</v>
      </c>
      <c r="D3293" s="89" t="s">
        <v>18232</v>
      </c>
      <c r="E3293" s="89" t="s">
        <v>20480</v>
      </c>
      <c r="F3293" s="89">
        <v>156864</v>
      </c>
      <c r="G3293" s="89">
        <v>1113529</v>
      </c>
      <c r="H3293" s="89">
        <v>0</v>
      </c>
    </row>
    <row r="3294" spans="1:8">
      <c r="A3294" s="89" t="s">
        <v>12108</v>
      </c>
      <c r="B3294" s="89">
        <v>500</v>
      </c>
      <c r="C3294" s="89" t="s">
        <v>564</v>
      </c>
      <c r="D3294" s="89" t="s">
        <v>7963</v>
      </c>
      <c r="E3294" s="89" t="s">
        <v>20481</v>
      </c>
      <c r="F3294" s="93" t="s">
        <v>369</v>
      </c>
      <c r="G3294" s="93" t="s">
        <v>369</v>
      </c>
      <c r="H3294" s="93" t="s">
        <v>369</v>
      </c>
    </row>
    <row r="3295" spans="1:8">
      <c r="A3295" s="89" t="s">
        <v>12110</v>
      </c>
      <c r="B3295" s="89">
        <v>500</v>
      </c>
      <c r="C3295" s="89" t="s">
        <v>564</v>
      </c>
      <c r="D3295" s="89" t="s">
        <v>7963</v>
      </c>
      <c r="E3295" s="89" t="s">
        <v>20481</v>
      </c>
      <c r="F3295" s="93" t="s">
        <v>369</v>
      </c>
      <c r="G3295" s="93" t="s">
        <v>369</v>
      </c>
      <c r="H3295" s="93" t="s">
        <v>369</v>
      </c>
    </row>
    <row r="3296" spans="1:8">
      <c r="A3296" s="89" t="s">
        <v>12112</v>
      </c>
      <c r="B3296" s="89">
        <v>500</v>
      </c>
      <c r="C3296" s="89" t="s">
        <v>564</v>
      </c>
      <c r="D3296" s="89" t="s">
        <v>7963</v>
      </c>
      <c r="E3296" s="89" t="s">
        <v>20482</v>
      </c>
      <c r="F3296" s="93" t="s">
        <v>369</v>
      </c>
      <c r="G3296" s="93" t="s">
        <v>369</v>
      </c>
      <c r="H3296" s="93" t="s">
        <v>369</v>
      </c>
    </row>
    <row r="3297" spans="1:8">
      <c r="A3297" s="89" t="s">
        <v>12114</v>
      </c>
      <c r="B3297" s="89">
        <v>500</v>
      </c>
      <c r="C3297" s="89" t="s">
        <v>564</v>
      </c>
      <c r="D3297" s="89" t="s">
        <v>7974</v>
      </c>
      <c r="E3297" s="89" t="s">
        <v>20483</v>
      </c>
      <c r="F3297" s="93" t="s">
        <v>369</v>
      </c>
      <c r="G3297" s="93" t="s">
        <v>369</v>
      </c>
      <c r="H3297" s="93" t="s">
        <v>369</v>
      </c>
    </row>
    <row r="3298" spans="1:8">
      <c r="A3298" s="89" t="s">
        <v>12115</v>
      </c>
      <c r="B3298" s="89">
        <v>500</v>
      </c>
      <c r="C3298" s="89" t="s">
        <v>361</v>
      </c>
      <c r="D3298" s="89" t="s">
        <v>7963</v>
      </c>
      <c r="E3298" s="89" t="s">
        <v>20484</v>
      </c>
      <c r="F3298" s="93" t="s">
        <v>369</v>
      </c>
      <c r="G3298" s="93" t="s">
        <v>369</v>
      </c>
      <c r="H3298" s="93" t="s">
        <v>369</v>
      </c>
    </row>
    <row r="3299" spans="1:8">
      <c r="A3299" s="89" t="s">
        <v>1747</v>
      </c>
      <c r="B3299" s="89">
        <v>100</v>
      </c>
      <c r="C3299" s="89" t="s">
        <v>564</v>
      </c>
      <c r="D3299" s="89" t="s">
        <v>18232</v>
      </c>
      <c r="E3299" s="89" t="s">
        <v>20485</v>
      </c>
      <c r="F3299" s="89">
        <v>825186</v>
      </c>
      <c r="G3299" s="89">
        <v>815282</v>
      </c>
      <c r="H3299" s="89">
        <v>0</v>
      </c>
    </row>
    <row r="3300" spans="1:8">
      <c r="A3300" s="89" t="s">
        <v>1745</v>
      </c>
      <c r="B3300" s="89">
        <v>1000</v>
      </c>
      <c r="C3300" s="89" t="s">
        <v>361</v>
      </c>
      <c r="D3300" s="89" t="s">
        <v>18232</v>
      </c>
      <c r="E3300" s="89" t="s">
        <v>20486</v>
      </c>
      <c r="F3300" s="93" t="s">
        <v>369</v>
      </c>
      <c r="G3300" s="93" t="s">
        <v>369</v>
      </c>
      <c r="H3300" s="93" t="s">
        <v>369</v>
      </c>
    </row>
    <row r="3301" spans="1:8">
      <c r="A3301" s="89" t="s">
        <v>1743</v>
      </c>
      <c r="B3301" s="89">
        <v>1000</v>
      </c>
      <c r="C3301" s="89" t="s">
        <v>564</v>
      </c>
      <c r="D3301" s="89" t="s">
        <v>18232</v>
      </c>
      <c r="E3301" s="89" t="s">
        <v>20487</v>
      </c>
      <c r="F3301" s="89">
        <v>358526</v>
      </c>
      <c r="G3301" s="89">
        <v>815282</v>
      </c>
      <c r="H3301" s="89">
        <v>0</v>
      </c>
    </row>
    <row r="3302" spans="1:8">
      <c r="A3302" s="89" t="s">
        <v>12118</v>
      </c>
      <c r="B3302" s="89">
        <v>500</v>
      </c>
      <c r="C3302" s="89" t="s">
        <v>564</v>
      </c>
      <c r="D3302" s="89" t="s">
        <v>7963</v>
      </c>
      <c r="E3302" s="89" t="s">
        <v>20488</v>
      </c>
      <c r="F3302" s="93" t="s">
        <v>369</v>
      </c>
      <c r="G3302" s="93" t="s">
        <v>369</v>
      </c>
      <c r="H3302" s="93" t="s">
        <v>369</v>
      </c>
    </row>
    <row r="3303" spans="1:8">
      <c r="A3303" s="89" t="s">
        <v>1741</v>
      </c>
      <c r="B3303" s="89">
        <v>1000</v>
      </c>
      <c r="C3303" s="89" t="s">
        <v>564</v>
      </c>
      <c r="D3303" s="89" t="s">
        <v>18232</v>
      </c>
      <c r="E3303" s="89" t="s">
        <v>20489</v>
      </c>
      <c r="F3303" s="89">
        <v>1089821</v>
      </c>
      <c r="G3303" s="89">
        <v>1113529</v>
      </c>
      <c r="H3303" s="89">
        <v>0</v>
      </c>
    </row>
    <row r="3304" spans="1:8">
      <c r="A3304" s="89" t="s">
        <v>12121</v>
      </c>
      <c r="B3304" s="89">
        <v>2000</v>
      </c>
      <c r="C3304" s="89" t="s">
        <v>564</v>
      </c>
      <c r="D3304" s="89" t="s">
        <v>7963</v>
      </c>
      <c r="E3304" s="89" t="s">
        <v>20490</v>
      </c>
      <c r="F3304" s="93" t="s">
        <v>369</v>
      </c>
      <c r="G3304" s="93" t="s">
        <v>369</v>
      </c>
      <c r="H3304" s="93" t="s">
        <v>369</v>
      </c>
    </row>
    <row r="3305" spans="1:8">
      <c r="A3305" s="89" t="s">
        <v>12123</v>
      </c>
      <c r="B3305" s="89">
        <v>2000</v>
      </c>
      <c r="C3305" s="89" t="s">
        <v>564</v>
      </c>
      <c r="D3305" s="89" t="s">
        <v>7963</v>
      </c>
      <c r="E3305" s="89" t="s">
        <v>20491</v>
      </c>
      <c r="F3305" s="93" t="s">
        <v>369</v>
      </c>
      <c r="G3305" s="93" t="s">
        <v>369</v>
      </c>
      <c r="H3305" s="93" t="s">
        <v>369</v>
      </c>
    </row>
    <row r="3306" spans="1:8">
      <c r="A3306" s="99" t="s">
        <v>12125</v>
      </c>
      <c r="B3306" s="89">
        <v>1000</v>
      </c>
      <c r="C3306" s="89" t="s">
        <v>564</v>
      </c>
      <c r="D3306" s="89" t="s">
        <v>7974</v>
      </c>
      <c r="E3306" s="89" t="s">
        <v>20492</v>
      </c>
      <c r="F3306" s="93" t="s">
        <v>369</v>
      </c>
      <c r="G3306" s="93" t="s">
        <v>369</v>
      </c>
      <c r="H3306" s="93" t="s">
        <v>369</v>
      </c>
    </row>
    <row r="3307" spans="1:8">
      <c r="A3307" s="89" t="s">
        <v>12126</v>
      </c>
      <c r="B3307" s="89">
        <v>1000</v>
      </c>
      <c r="C3307" s="89" t="s">
        <v>564</v>
      </c>
      <c r="D3307" s="89" t="s">
        <v>7974</v>
      </c>
      <c r="E3307" s="89" t="s">
        <v>20492</v>
      </c>
      <c r="F3307" s="93" t="s">
        <v>369</v>
      </c>
      <c r="G3307" s="93" t="s">
        <v>369</v>
      </c>
      <c r="H3307" s="93" t="s">
        <v>369</v>
      </c>
    </row>
    <row r="3308" spans="1:8">
      <c r="A3308" s="89" t="s">
        <v>12127</v>
      </c>
      <c r="B3308" s="89">
        <v>1000</v>
      </c>
      <c r="C3308" s="89" t="s">
        <v>564</v>
      </c>
      <c r="D3308" s="89" t="s">
        <v>7974</v>
      </c>
      <c r="E3308" s="89" t="s">
        <v>20492</v>
      </c>
      <c r="F3308" s="93" t="s">
        <v>369</v>
      </c>
      <c r="G3308" s="93" t="s">
        <v>369</v>
      </c>
      <c r="H3308" s="93" t="s">
        <v>369</v>
      </c>
    </row>
    <row r="3309" spans="1:8">
      <c r="A3309" s="89" t="s">
        <v>12128</v>
      </c>
      <c r="B3309" s="89">
        <v>1000</v>
      </c>
      <c r="C3309" s="89" t="s">
        <v>564</v>
      </c>
      <c r="D3309" s="89" t="s">
        <v>7974</v>
      </c>
      <c r="E3309" s="89" t="s">
        <v>20492</v>
      </c>
      <c r="F3309" s="93" t="s">
        <v>369</v>
      </c>
      <c r="G3309" s="93" t="s">
        <v>369</v>
      </c>
      <c r="H3309" s="93" t="s">
        <v>369</v>
      </c>
    </row>
    <row r="3310" spans="1:8">
      <c r="A3310" s="89" t="s">
        <v>12129</v>
      </c>
      <c r="B3310" s="89">
        <v>1000</v>
      </c>
      <c r="C3310" s="89" t="s">
        <v>564</v>
      </c>
      <c r="D3310" s="89" t="s">
        <v>7974</v>
      </c>
      <c r="E3310" s="89" t="s">
        <v>20492</v>
      </c>
      <c r="F3310" s="93" t="s">
        <v>369</v>
      </c>
      <c r="G3310" s="93" t="s">
        <v>369</v>
      </c>
      <c r="H3310" s="93" t="s">
        <v>369</v>
      </c>
    </row>
    <row r="3311" spans="1:8">
      <c r="A3311" s="89" t="s">
        <v>12130</v>
      </c>
      <c r="B3311" s="89">
        <v>1000</v>
      </c>
      <c r="C3311" s="89" t="s">
        <v>564</v>
      </c>
      <c r="D3311" s="89" t="s">
        <v>7974</v>
      </c>
      <c r="E3311" s="89" t="s">
        <v>20492</v>
      </c>
      <c r="F3311" s="93" t="s">
        <v>369</v>
      </c>
      <c r="G3311" s="93" t="s">
        <v>369</v>
      </c>
      <c r="H3311" s="93" t="s">
        <v>369</v>
      </c>
    </row>
    <row r="3312" spans="1:8">
      <c r="A3312" s="89" t="s">
        <v>12131</v>
      </c>
      <c r="B3312" s="89">
        <v>1000</v>
      </c>
      <c r="C3312" s="89" t="s">
        <v>564</v>
      </c>
      <c r="D3312" s="89" t="s">
        <v>7974</v>
      </c>
      <c r="E3312" s="89" t="s">
        <v>20492</v>
      </c>
      <c r="F3312" s="93" t="s">
        <v>369</v>
      </c>
      <c r="G3312" s="93" t="s">
        <v>369</v>
      </c>
      <c r="H3312" s="93" t="s">
        <v>369</v>
      </c>
    </row>
    <row r="3313" spans="1:8">
      <c r="A3313" s="89" t="s">
        <v>12132</v>
      </c>
      <c r="B3313" s="89">
        <v>1000</v>
      </c>
      <c r="C3313" s="89" t="s">
        <v>564</v>
      </c>
      <c r="D3313" s="89" t="s">
        <v>7974</v>
      </c>
      <c r="E3313" s="89" t="s">
        <v>20492</v>
      </c>
      <c r="F3313" s="93" t="s">
        <v>369</v>
      </c>
      <c r="G3313" s="93" t="s">
        <v>369</v>
      </c>
      <c r="H3313" s="93" t="s">
        <v>369</v>
      </c>
    </row>
    <row r="3314" spans="1:8">
      <c r="A3314" s="89" t="s">
        <v>12133</v>
      </c>
      <c r="B3314" s="89">
        <v>1000</v>
      </c>
      <c r="C3314" s="89" t="s">
        <v>564</v>
      </c>
      <c r="D3314" s="89" t="s">
        <v>7974</v>
      </c>
      <c r="E3314" s="89" t="s">
        <v>20492</v>
      </c>
      <c r="F3314" s="93" t="s">
        <v>369</v>
      </c>
      <c r="G3314" s="93" t="s">
        <v>369</v>
      </c>
      <c r="H3314" s="93" t="s">
        <v>369</v>
      </c>
    </row>
    <row r="3315" spans="1:8">
      <c r="A3315" s="89" t="s">
        <v>12134</v>
      </c>
      <c r="B3315" s="89">
        <v>1000</v>
      </c>
      <c r="C3315" s="89" t="s">
        <v>564</v>
      </c>
      <c r="D3315" s="89" t="s">
        <v>7974</v>
      </c>
      <c r="E3315" s="89" t="s">
        <v>20492</v>
      </c>
      <c r="F3315" s="93" t="s">
        <v>369</v>
      </c>
      <c r="G3315" s="93" t="s">
        <v>369</v>
      </c>
      <c r="H3315" s="93" t="s">
        <v>369</v>
      </c>
    </row>
    <row r="3316" spans="1:8">
      <c r="A3316" s="89" t="s">
        <v>12135</v>
      </c>
      <c r="B3316" s="89">
        <v>1000</v>
      </c>
      <c r="C3316" s="89" t="s">
        <v>564</v>
      </c>
      <c r="D3316" s="89" t="s">
        <v>7974</v>
      </c>
      <c r="E3316" s="89" t="s">
        <v>20492</v>
      </c>
      <c r="F3316" s="93" t="s">
        <v>369</v>
      </c>
      <c r="G3316" s="93" t="s">
        <v>369</v>
      </c>
      <c r="H3316" s="93" t="s">
        <v>369</v>
      </c>
    </row>
    <row r="3317" spans="1:8">
      <c r="A3317" s="89" t="s">
        <v>12136</v>
      </c>
      <c r="B3317" s="89">
        <v>1000</v>
      </c>
      <c r="C3317" s="89" t="s">
        <v>564</v>
      </c>
      <c r="D3317" s="89" t="s">
        <v>7974</v>
      </c>
      <c r="E3317" s="89" t="s">
        <v>20492</v>
      </c>
      <c r="F3317" s="93" t="s">
        <v>369</v>
      </c>
      <c r="G3317" s="93" t="s">
        <v>369</v>
      </c>
      <c r="H3317" s="93" t="s">
        <v>369</v>
      </c>
    </row>
    <row r="3318" spans="1:8">
      <c r="A3318" s="89" t="s">
        <v>1739</v>
      </c>
      <c r="B3318" s="89">
        <v>100</v>
      </c>
      <c r="C3318" s="89" t="s">
        <v>564</v>
      </c>
      <c r="D3318" s="89" t="s">
        <v>18232</v>
      </c>
      <c r="E3318" s="89" t="s">
        <v>20493</v>
      </c>
      <c r="F3318" s="89">
        <v>825186</v>
      </c>
      <c r="G3318" s="89">
        <v>75008</v>
      </c>
      <c r="H3318" s="89">
        <v>0</v>
      </c>
    </row>
    <row r="3319" spans="1:8">
      <c r="A3319" s="89" t="s">
        <v>12138</v>
      </c>
      <c r="B3319" s="89">
        <v>300</v>
      </c>
      <c r="C3319" s="89" t="s">
        <v>361</v>
      </c>
      <c r="D3319" s="89" t="s">
        <v>7963</v>
      </c>
      <c r="E3319" s="89" t="s">
        <v>20494</v>
      </c>
      <c r="F3319" s="93" t="s">
        <v>369</v>
      </c>
      <c r="G3319" s="93" t="s">
        <v>369</v>
      </c>
      <c r="H3319" s="93" t="s">
        <v>369</v>
      </c>
    </row>
    <row r="3320" spans="1:8">
      <c r="A3320" s="89" t="s">
        <v>12139</v>
      </c>
      <c r="B3320" s="89">
        <v>300</v>
      </c>
      <c r="C3320" s="89" t="s">
        <v>564</v>
      </c>
      <c r="D3320" s="89" t="s">
        <v>7963</v>
      </c>
      <c r="E3320" s="89" t="s">
        <v>20495</v>
      </c>
      <c r="F3320" s="93" t="s">
        <v>369</v>
      </c>
      <c r="G3320" s="93" t="s">
        <v>369</v>
      </c>
      <c r="H3320" s="93" t="s">
        <v>369</v>
      </c>
    </row>
    <row r="3321" spans="1:8">
      <c r="A3321" s="89" t="s">
        <v>1736</v>
      </c>
      <c r="B3321" s="89">
        <v>300</v>
      </c>
      <c r="C3321" s="89" t="s">
        <v>564</v>
      </c>
      <c r="D3321" s="89" t="s">
        <v>18232</v>
      </c>
      <c r="E3321" s="89" t="s">
        <v>20496</v>
      </c>
      <c r="F3321" s="89">
        <v>78479</v>
      </c>
      <c r="G3321" s="89">
        <v>1091356</v>
      </c>
      <c r="H3321" s="89">
        <v>0</v>
      </c>
    </row>
    <row r="3322" spans="1:8">
      <c r="A3322" s="89" t="s">
        <v>1734</v>
      </c>
      <c r="B3322" s="89">
        <v>600</v>
      </c>
      <c r="C3322" s="89" t="s">
        <v>564</v>
      </c>
      <c r="D3322" s="89" t="s">
        <v>18232</v>
      </c>
      <c r="E3322" s="89" t="s">
        <v>20497</v>
      </c>
      <c r="F3322" s="89">
        <v>112204</v>
      </c>
      <c r="G3322" s="89">
        <v>36972</v>
      </c>
      <c r="H3322" s="89">
        <v>0</v>
      </c>
    </row>
    <row r="3323" spans="1:8">
      <c r="A3323" s="89" t="s">
        <v>12143</v>
      </c>
      <c r="B3323" s="89">
        <v>100</v>
      </c>
      <c r="C3323" s="89" t="s">
        <v>564</v>
      </c>
      <c r="D3323" s="89" t="s">
        <v>7974</v>
      </c>
      <c r="E3323" s="89" t="s">
        <v>20498</v>
      </c>
      <c r="F3323" s="93" t="s">
        <v>369</v>
      </c>
      <c r="G3323" s="93" t="s">
        <v>369</v>
      </c>
      <c r="H3323" s="93" t="s">
        <v>369</v>
      </c>
    </row>
    <row r="3324" spans="1:8">
      <c r="A3324" s="89" t="s">
        <v>1732</v>
      </c>
      <c r="B3324" s="89">
        <v>100</v>
      </c>
      <c r="C3324" s="89" t="s">
        <v>361</v>
      </c>
      <c r="D3324" s="89" t="s">
        <v>18232</v>
      </c>
      <c r="E3324" s="89" t="s">
        <v>20499</v>
      </c>
      <c r="F3324" s="93" t="s">
        <v>369</v>
      </c>
      <c r="G3324" s="93" t="s">
        <v>369</v>
      </c>
      <c r="H3324" s="93" t="s">
        <v>369</v>
      </c>
    </row>
    <row r="3325" spans="1:8">
      <c r="A3325" s="89" t="s">
        <v>1729</v>
      </c>
      <c r="B3325" s="89">
        <v>1000</v>
      </c>
      <c r="C3325" s="89" t="s">
        <v>564</v>
      </c>
      <c r="D3325" s="89" t="s">
        <v>18232</v>
      </c>
      <c r="E3325" s="89" t="s">
        <v>20500</v>
      </c>
      <c r="F3325" s="89">
        <v>668927</v>
      </c>
      <c r="G3325" s="89">
        <v>1111624</v>
      </c>
      <c r="H3325" s="89">
        <v>0</v>
      </c>
    </row>
    <row r="3326" spans="1:8">
      <c r="A3326" s="89" t="s">
        <v>1726</v>
      </c>
      <c r="B3326" s="89">
        <v>300</v>
      </c>
      <c r="C3326" s="89" t="s">
        <v>564</v>
      </c>
      <c r="D3326" s="89" t="s">
        <v>18232</v>
      </c>
      <c r="E3326" s="89" t="s">
        <v>20501</v>
      </c>
      <c r="F3326" s="89">
        <v>899789</v>
      </c>
      <c r="G3326" s="89">
        <v>1091620</v>
      </c>
      <c r="H3326" s="89">
        <v>0</v>
      </c>
    </row>
    <row r="3327" spans="1:8">
      <c r="A3327" s="89" t="s">
        <v>1723</v>
      </c>
      <c r="B3327" s="89">
        <v>5432</v>
      </c>
      <c r="C3327" s="89" t="s">
        <v>564</v>
      </c>
      <c r="D3327" s="89" t="s">
        <v>18232</v>
      </c>
      <c r="E3327" s="89" t="s">
        <v>20502</v>
      </c>
      <c r="F3327" s="89">
        <v>685480</v>
      </c>
      <c r="G3327" s="89">
        <v>854630</v>
      </c>
      <c r="H3327" s="89">
        <v>0</v>
      </c>
    </row>
    <row r="3328" spans="1:8">
      <c r="A3328" s="89" t="s">
        <v>12147</v>
      </c>
      <c r="B3328" s="89">
        <v>500</v>
      </c>
      <c r="C3328" s="89" t="s">
        <v>361</v>
      </c>
      <c r="D3328" s="89" t="s">
        <v>7963</v>
      </c>
      <c r="E3328" s="89" t="s">
        <v>20503</v>
      </c>
      <c r="F3328" s="93" t="s">
        <v>369</v>
      </c>
      <c r="G3328" s="93" t="s">
        <v>369</v>
      </c>
      <c r="H3328" s="93" t="s">
        <v>369</v>
      </c>
    </row>
    <row r="3329" spans="1:8">
      <c r="A3329" s="89" t="s">
        <v>12148</v>
      </c>
      <c r="B3329" s="89">
        <v>500</v>
      </c>
      <c r="C3329" s="89" t="s">
        <v>361</v>
      </c>
      <c r="D3329" s="89" t="s">
        <v>7963</v>
      </c>
      <c r="E3329" s="89" t="s">
        <v>20503</v>
      </c>
      <c r="F3329" s="93" t="s">
        <v>369</v>
      </c>
      <c r="G3329" s="93" t="s">
        <v>369</v>
      </c>
      <c r="H3329" s="93" t="s">
        <v>369</v>
      </c>
    </row>
    <row r="3330" spans="1:8">
      <c r="A3330" s="89" t="s">
        <v>1721</v>
      </c>
      <c r="B3330" s="89">
        <v>500</v>
      </c>
      <c r="C3330" s="89" t="s">
        <v>564</v>
      </c>
      <c r="D3330" s="89" t="s">
        <v>18232</v>
      </c>
      <c r="E3330" s="89" t="s">
        <v>20504</v>
      </c>
      <c r="F3330" s="89">
        <v>822470</v>
      </c>
      <c r="G3330" s="89">
        <v>1109476</v>
      </c>
      <c r="H3330" s="89">
        <v>0</v>
      </c>
    </row>
    <row r="3331" spans="1:8">
      <c r="A3331" s="89" t="s">
        <v>12150</v>
      </c>
      <c r="B3331" s="89">
        <v>1500</v>
      </c>
      <c r="C3331" s="89" t="s">
        <v>564</v>
      </c>
      <c r="D3331" s="89" t="s">
        <v>7963</v>
      </c>
      <c r="E3331" s="89" t="s">
        <v>20505</v>
      </c>
      <c r="F3331" s="93" t="s">
        <v>369</v>
      </c>
      <c r="G3331" s="93" t="s">
        <v>369</v>
      </c>
      <c r="H3331" s="93" t="s">
        <v>369</v>
      </c>
    </row>
    <row r="3332" spans="1:8">
      <c r="A3332" s="89" t="s">
        <v>12152</v>
      </c>
      <c r="B3332" s="89">
        <v>1500</v>
      </c>
      <c r="C3332" s="89" t="s">
        <v>361</v>
      </c>
      <c r="D3332" s="89" t="s">
        <v>7963</v>
      </c>
      <c r="E3332" s="89" t="s">
        <v>20506</v>
      </c>
      <c r="F3332" s="93" t="s">
        <v>369</v>
      </c>
      <c r="G3332" s="93" t="s">
        <v>369</v>
      </c>
      <c r="H3332" s="93" t="s">
        <v>369</v>
      </c>
    </row>
    <row r="3333" spans="1:8">
      <c r="A3333" s="89" t="s">
        <v>12153</v>
      </c>
      <c r="B3333" s="89">
        <v>1500</v>
      </c>
      <c r="C3333" s="89" t="s">
        <v>564</v>
      </c>
      <c r="D3333" s="89" t="s">
        <v>7963</v>
      </c>
      <c r="E3333" s="89" t="s">
        <v>20506</v>
      </c>
      <c r="F3333" s="93" t="s">
        <v>369</v>
      </c>
      <c r="G3333" s="93" t="s">
        <v>369</v>
      </c>
      <c r="H3333" s="93" t="s">
        <v>369</v>
      </c>
    </row>
    <row r="3334" spans="1:8">
      <c r="A3334" s="89" t="s">
        <v>12155</v>
      </c>
      <c r="B3334" s="89">
        <v>1500</v>
      </c>
      <c r="C3334" s="89" t="s">
        <v>564</v>
      </c>
      <c r="D3334" s="89" t="s">
        <v>7963</v>
      </c>
      <c r="E3334" s="89" t="s">
        <v>20507</v>
      </c>
      <c r="F3334" s="93" t="s">
        <v>369</v>
      </c>
      <c r="G3334" s="93" t="s">
        <v>369</v>
      </c>
      <c r="H3334" s="93" t="s">
        <v>369</v>
      </c>
    </row>
    <row r="3335" spans="1:8">
      <c r="A3335" s="89" t="s">
        <v>12157</v>
      </c>
      <c r="B3335" s="89">
        <v>800</v>
      </c>
      <c r="C3335" s="89" t="s">
        <v>564</v>
      </c>
      <c r="D3335" s="89" t="s">
        <v>7963</v>
      </c>
      <c r="E3335" s="89" t="s">
        <v>20508</v>
      </c>
      <c r="F3335" s="93" t="s">
        <v>369</v>
      </c>
      <c r="G3335" s="93" t="s">
        <v>369</v>
      </c>
      <c r="H3335" s="93" t="s">
        <v>369</v>
      </c>
    </row>
    <row r="3336" spans="1:8">
      <c r="A3336" s="89" t="s">
        <v>12159</v>
      </c>
      <c r="B3336" s="89">
        <v>1500</v>
      </c>
      <c r="C3336" s="89" t="s">
        <v>564</v>
      </c>
      <c r="D3336" s="89" t="s">
        <v>7963</v>
      </c>
      <c r="E3336" s="89" t="s">
        <v>20508</v>
      </c>
      <c r="F3336" s="93" t="s">
        <v>369</v>
      </c>
      <c r="G3336" s="93" t="s">
        <v>369</v>
      </c>
      <c r="H3336" s="93" t="s">
        <v>369</v>
      </c>
    </row>
    <row r="3337" spans="1:8">
      <c r="A3337" s="89" t="s">
        <v>12161</v>
      </c>
      <c r="B3337" s="89">
        <v>1000</v>
      </c>
      <c r="C3337" s="89" t="s">
        <v>361</v>
      </c>
      <c r="D3337" s="89" t="s">
        <v>7963</v>
      </c>
      <c r="E3337" s="89" t="s">
        <v>20509</v>
      </c>
      <c r="F3337" s="93" t="s">
        <v>369</v>
      </c>
      <c r="G3337" s="93" t="s">
        <v>369</v>
      </c>
      <c r="H3337" s="93" t="s">
        <v>369</v>
      </c>
    </row>
    <row r="3338" spans="1:8">
      <c r="A3338" s="89" t="s">
        <v>12162</v>
      </c>
      <c r="B3338" s="89">
        <v>1000</v>
      </c>
      <c r="C3338" s="89" t="s">
        <v>361</v>
      </c>
      <c r="D3338" s="89" t="s">
        <v>7963</v>
      </c>
      <c r="E3338" s="89" t="s">
        <v>20509</v>
      </c>
      <c r="F3338" s="93" t="s">
        <v>369</v>
      </c>
      <c r="G3338" s="93" t="s">
        <v>369</v>
      </c>
      <c r="H3338" s="93" t="s">
        <v>369</v>
      </c>
    </row>
    <row r="3339" spans="1:8">
      <c r="A3339" s="89" t="s">
        <v>1719</v>
      </c>
      <c r="B3339" s="89">
        <v>300</v>
      </c>
      <c r="C3339" s="89" t="s">
        <v>361</v>
      </c>
      <c r="D3339" s="89" t="s">
        <v>7991</v>
      </c>
      <c r="E3339" s="89" t="s">
        <v>20510</v>
      </c>
      <c r="F3339" s="93" t="s">
        <v>369</v>
      </c>
      <c r="G3339" s="93" t="s">
        <v>369</v>
      </c>
      <c r="H3339" s="93" t="s">
        <v>369</v>
      </c>
    </row>
    <row r="3340" spans="1:8">
      <c r="A3340" s="89" t="s">
        <v>1716</v>
      </c>
      <c r="B3340" s="89">
        <v>500</v>
      </c>
      <c r="C3340" s="89" t="s">
        <v>564</v>
      </c>
      <c r="D3340" s="89" t="s">
        <v>18232</v>
      </c>
      <c r="E3340" s="89" t="s">
        <v>20511</v>
      </c>
      <c r="F3340" s="89">
        <v>345</v>
      </c>
      <c r="G3340" s="89">
        <v>2679</v>
      </c>
      <c r="H3340" s="89">
        <v>0</v>
      </c>
    </row>
    <row r="3341" spans="1:8">
      <c r="A3341" s="89" t="s">
        <v>12164</v>
      </c>
      <c r="B3341" s="89">
        <v>500</v>
      </c>
      <c r="C3341" s="89" t="s">
        <v>564</v>
      </c>
      <c r="D3341" s="89" t="s">
        <v>7963</v>
      </c>
      <c r="E3341" s="89" t="s">
        <v>20512</v>
      </c>
      <c r="F3341" s="93" t="s">
        <v>369</v>
      </c>
      <c r="G3341" s="93" t="s">
        <v>369</v>
      </c>
      <c r="H3341" s="93" t="s">
        <v>369</v>
      </c>
    </row>
    <row r="3342" spans="1:8">
      <c r="A3342" s="89" t="s">
        <v>1712</v>
      </c>
      <c r="B3342" s="89">
        <v>1500</v>
      </c>
      <c r="C3342" s="89" t="s">
        <v>564</v>
      </c>
      <c r="D3342" s="89" t="s">
        <v>18232</v>
      </c>
      <c r="E3342" s="89" t="s">
        <v>20513</v>
      </c>
      <c r="F3342" s="89">
        <v>36723</v>
      </c>
      <c r="G3342" s="89">
        <v>1109476</v>
      </c>
      <c r="H3342" s="89">
        <v>0</v>
      </c>
    </row>
    <row r="3343" spans="1:8">
      <c r="A3343" s="89" t="s">
        <v>1710</v>
      </c>
      <c r="B3343" s="89">
        <v>2000</v>
      </c>
      <c r="C3343" s="89" t="s">
        <v>564</v>
      </c>
      <c r="D3343" s="89" t="s">
        <v>18232</v>
      </c>
      <c r="E3343" s="89" t="s">
        <v>20514</v>
      </c>
      <c r="F3343" s="89">
        <v>53334</v>
      </c>
      <c r="G3343" s="89">
        <v>105886</v>
      </c>
      <c r="H3343" s="89">
        <v>0</v>
      </c>
    </row>
    <row r="3344" spans="1:8">
      <c r="A3344" s="89" t="s">
        <v>12168</v>
      </c>
      <c r="B3344" s="89">
        <v>1000</v>
      </c>
      <c r="C3344" s="89" t="s">
        <v>564</v>
      </c>
      <c r="D3344" s="89" t="s">
        <v>7963</v>
      </c>
      <c r="E3344" s="89" t="s">
        <v>20515</v>
      </c>
      <c r="F3344" s="93" t="s">
        <v>369</v>
      </c>
      <c r="G3344" s="93" t="s">
        <v>369</v>
      </c>
      <c r="H3344" s="93" t="s">
        <v>369</v>
      </c>
    </row>
    <row r="3345" spans="1:8">
      <c r="A3345" s="89" t="s">
        <v>12170</v>
      </c>
      <c r="B3345" s="89">
        <v>1000</v>
      </c>
      <c r="C3345" s="89" t="s">
        <v>564</v>
      </c>
      <c r="D3345" s="89" t="s">
        <v>7963</v>
      </c>
      <c r="E3345" s="89" t="s">
        <v>20516</v>
      </c>
      <c r="F3345" s="93" t="s">
        <v>369</v>
      </c>
      <c r="G3345" s="93" t="s">
        <v>369</v>
      </c>
      <c r="H3345" s="93" t="s">
        <v>369</v>
      </c>
    </row>
    <row r="3346" spans="1:8">
      <c r="A3346" s="89" t="s">
        <v>1708</v>
      </c>
      <c r="B3346" s="89">
        <v>1000</v>
      </c>
      <c r="C3346" s="89" t="s">
        <v>564</v>
      </c>
      <c r="D3346" s="89" t="s">
        <v>18232</v>
      </c>
      <c r="E3346" s="89" t="s">
        <v>20517</v>
      </c>
      <c r="F3346" s="89">
        <v>798</v>
      </c>
      <c r="G3346" s="89">
        <v>21590</v>
      </c>
      <c r="H3346" s="89">
        <v>0</v>
      </c>
    </row>
    <row r="3347" spans="1:8">
      <c r="A3347" s="89" t="s">
        <v>1706</v>
      </c>
      <c r="B3347" s="89">
        <v>500</v>
      </c>
      <c r="C3347" s="89" t="s">
        <v>361</v>
      </c>
      <c r="D3347" s="89" t="s">
        <v>18232</v>
      </c>
      <c r="E3347" s="89" t="s">
        <v>20518</v>
      </c>
      <c r="F3347" s="93" t="s">
        <v>369</v>
      </c>
      <c r="G3347" s="93" t="s">
        <v>369</v>
      </c>
      <c r="H3347" s="93" t="s">
        <v>369</v>
      </c>
    </row>
    <row r="3348" spans="1:8">
      <c r="A3348" s="89" t="s">
        <v>12173</v>
      </c>
      <c r="B3348" s="89">
        <v>5000</v>
      </c>
      <c r="C3348" s="89" t="s">
        <v>361</v>
      </c>
      <c r="D3348" s="89" t="s">
        <v>7963</v>
      </c>
      <c r="E3348" s="89" t="s">
        <v>20519</v>
      </c>
      <c r="F3348" s="93" t="s">
        <v>369</v>
      </c>
      <c r="G3348" s="93" t="s">
        <v>369</v>
      </c>
      <c r="H3348" s="93" t="s">
        <v>369</v>
      </c>
    </row>
    <row r="3349" spans="1:8">
      <c r="A3349" s="89" t="s">
        <v>12174</v>
      </c>
      <c r="B3349" s="89">
        <v>5000</v>
      </c>
      <c r="C3349" s="89" t="s">
        <v>361</v>
      </c>
      <c r="D3349" s="89" t="s">
        <v>7963</v>
      </c>
      <c r="E3349" s="89" t="s">
        <v>20519</v>
      </c>
      <c r="F3349" s="93" t="s">
        <v>369</v>
      </c>
      <c r="G3349" s="93" t="s">
        <v>369</v>
      </c>
      <c r="H3349" s="93" t="s">
        <v>369</v>
      </c>
    </row>
    <row r="3350" spans="1:8">
      <c r="A3350" s="89" t="s">
        <v>12175</v>
      </c>
      <c r="B3350" s="89">
        <v>5000</v>
      </c>
      <c r="C3350" s="89" t="s">
        <v>564</v>
      </c>
      <c r="D3350" s="89" t="s">
        <v>7963</v>
      </c>
      <c r="E3350" s="89" t="s">
        <v>20519</v>
      </c>
      <c r="F3350" s="93" t="s">
        <v>369</v>
      </c>
      <c r="G3350" s="93" t="s">
        <v>369</v>
      </c>
      <c r="H3350" s="93" t="s">
        <v>369</v>
      </c>
    </row>
    <row r="3351" spans="1:8">
      <c r="A3351" s="89" t="s">
        <v>1703</v>
      </c>
      <c r="B3351" s="89">
        <v>500</v>
      </c>
      <c r="C3351" s="89" t="s">
        <v>564</v>
      </c>
      <c r="D3351" s="89" t="s">
        <v>18232</v>
      </c>
      <c r="E3351" s="89" t="s">
        <v>20520</v>
      </c>
      <c r="F3351" s="89">
        <v>798</v>
      </c>
      <c r="G3351" s="89">
        <v>736628</v>
      </c>
      <c r="H3351" s="89">
        <v>0</v>
      </c>
    </row>
    <row r="3352" spans="1:8">
      <c r="A3352" s="89" t="s">
        <v>1701</v>
      </c>
      <c r="B3352" s="89">
        <v>100</v>
      </c>
      <c r="C3352" s="89" t="s">
        <v>564</v>
      </c>
      <c r="D3352" s="89" t="s">
        <v>18232</v>
      </c>
      <c r="E3352" s="89" t="s">
        <v>20521</v>
      </c>
      <c r="F3352" s="89">
        <v>825186</v>
      </c>
      <c r="G3352" s="89">
        <v>2679</v>
      </c>
      <c r="H3352" s="89">
        <v>0</v>
      </c>
    </row>
    <row r="3353" spans="1:8">
      <c r="A3353" s="89" t="s">
        <v>1699</v>
      </c>
      <c r="B3353" s="89">
        <v>100</v>
      </c>
      <c r="C3353" s="89" t="s">
        <v>564</v>
      </c>
      <c r="D3353" s="89" t="s">
        <v>18489</v>
      </c>
      <c r="E3353" s="89" t="s">
        <v>20522</v>
      </c>
      <c r="F3353" s="89">
        <v>325453</v>
      </c>
      <c r="G3353" s="89">
        <v>325453</v>
      </c>
      <c r="H3353" s="89">
        <v>0</v>
      </c>
    </row>
    <row r="3354" spans="1:8">
      <c r="A3354" s="89" t="s">
        <v>12180</v>
      </c>
      <c r="B3354" s="89">
        <v>1000</v>
      </c>
      <c r="C3354" s="89" t="s">
        <v>564</v>
      </c>
      <c r="D3354" s="89" t="s">
        <v>7963</v>
      </c>
      <c r="E3354" s="89" t="s">
        <v>20523</v>
      </c>
      <c r="F3354" s="93" t="s">
        <v>369</v>
      </c>
      <c r="G3354" s="93" t="s">
        <v>369</v>
      </c>
      <c r="H3354" s="93" t="s">
        <v>369</v>
      </c>
    </row>
    <row r="3355" spans="1:8">
      <c r="A3355" s="89" t="s">
        <v>12182</v>
      </c>
      <c r="B3355" s="89">
        <v>1000</v>
      </c>
      <c r="C3355" s="89" t="s">
        <v>564</v>
      </c>
      <c r="D3355" s="89" t="s">
        <v>7963</v>
      </c>
      <c r="E3355" s="89" t="s">
        <v>20524</v>
      </c>
      <c r="F3355" s="93" t="s">
        <v>369</v>
      </c>
      <c r="G3355" s="93" t="s">
        <v>369</v>
      </c>
      <c r="H3355" s="93" t="s">
        <v>369</v>
      </c>
    </row>
    <row r="3356" spans="1:8">
      <c r="A3356" s="89" t="s">
        <v>1697</v>
      </c>
      <c r="B3356" s="89">
        <v>1000</v>
      </c>
      <c r="C3356" s="89" t="s">
        <v>564</v>
      </c>
      <c r="D3356" s="89" t="s">
        <v>18232</v>
      </c>
      <c r="E3356" s="89" t="s">
        <v>20524</v>
      </c>
      <c r="F3356" s="89">
        <v>77617</v>
      </c>
      <c r="G3356" s="89">
        <v>1113529</v>
      </c>
      <c r="H3356" s="89">
        <v>0</v>
      </c>
    </row>
    <row r="3357" spans="1:8">
      <c r="A3357" s="89" t="s">
        <v>1695</v>
      </c>
      <c r="B3357" s="89">
        <v>300</v>
      </c>
      <c r="C3357" s="89" t="s">
        <v>564</v>
      </c>
      <c r="D3357" s="89" t="s">
        <v>18232</v>
      </c>
      <c r="E3357" s="89" t="s">
        <v>20525</v>
      </c>
      <c r="F3357" s="89">
        <v>798</v>
      </c>
      <c r="G3357" s="89">
        <v>248736</v>
      </c>
      <c r="H3357" s="89">
        <v>0</v>
      </c>
    </row>
    <row r="3358" spans="1:8">
      <c r="A3358" s="89" t="s">
        <v>1693</v>
      </c>
      <c r="B3358" s="89">
        <v>1000</v>
      </c>
      <c r="C3358" s="89" t="s">
        <v>361</v>
      </c>
      <c r="D3358" s="89" t="s">
        <v>18232</v>
      </c>
      <c r="E3358" s="89" t="s">
        <v>20526</v>
      </c>
      <c r="F3358" s="93" t="s">
        <v>369</v>
      </c>
      <c r="G3358" s="93" t="s">
        <v>369</v>
      </c>
      <c r="H3358" s="93" t="s">
        <v>369</v>
      </c>
    </row>
    <row r="3359" spans="1:8">
      <c r="A3359" s="89" t="s">
        <v>12186</v>
      </c>
      <c r="B3359" s="89">
        <v>1000</v>
      </c>
      <c r="C3359" s="89" t="s">
        <v>361</v>
      </c>
      <c r="D3359" s="89" t="s">
        <v>7963</v>
      </c>
      <c r="E3359" s="89" t="s">
        <v>20527</v>
      </c>
      <c r="F3359" s="93" t="s">
        <v>369</v>
      </c>
      <c r="G3359" s="93" t="s">
        <v>369</v>
      </c>
      <c r="H3359" s="93" t="s">
        <v>369</v>
      </c>
    </row>
    <row r="3360" spans="1:8">
      <c r="A3360" s="89" t="s">
        <v>12187</v>
      </c>
      <c r="B3360" s="89">
        <v>500</v>
      </c>
      <c r="C3360" s="89" t="s">
        <v>564</v>
      </c>
      <c r="D3360" s="89" t="s">
        <v>7963</v>
      </c>
      <c r="E3360" s="89" t="s">
        <v>20528</v>
      </c>
      <c r="F3360" s="93" t="s">
        <v>369</v>
      </c>
      <c r="G3360" s="93" t="s">
        <v>369</v>
      </c>
      <c r="H3360" s="93" t="s">
        <v>369</v>
      </c>
    </row>
    <row r="3361" spans="1:8">
      <c r="A3361" s="89" t="s">
        <v>12189</v>
      </c>
      <c r="B3361" s="89">
        <v>500</v>
      </c>
      <c r="C3361" s="89" t="s">
        <v>564</v>
      </c>
      <c r="D3361" s="89" t="s">
        <v>7963</v>
      </c>
      <c r="E3361" s="89" t="s">
        <v>20529</v>
      </c>
      <c r="F3361" s="93" t="s">
        <v>369</v>
      </c>
      <c r="G3361" s="93" t="s">
        <v>369</v>
      </c>
      <c r="H3361" s="93" t="s">
        <v>369</v>
      </c>
    </row>
    <row r="3362" spans="1:8">
      <c r="A3362" s="89" t="s">
        <v>12191</v>
      </c>
      <c r="B3362" s="89">
        <v>500</v>
      </c>
      <c r="C3362" s="89" t="s">
        <v>564</v>
      </c>
      <c r="D3362" s="89" t="s">
        <v>7963</v>
      </c>
      <c r="E3362" s="89" t="s">
        <v>20530</v>
      </c>
      <c r="F3362" s="93" t="s">
        <v>369</v>
      </c>
      <c r="G3362" s="93" t="s">
        <v>369</v>
      </c>
      <c r="H3362" s="93" t="s">
        <v>369</v>
      </c>
    </row>
    <row r="3363" spans="1:8">
      <c r="A3363" s="89" t="s">
        <v>12193</v>
      </c>
      <c r="B3363" s="89">
        <v>500</v>
      </c>
      <c r="C3363" s="89" t="s">
        <v>564</v>
      </c>
      <c r="D3363" s="89" t="s">
        <v>7963</v>
      </c>
      <c r="E3363" s="89" t="s">
        <v>20531</v>
      </c>
      <c r="F3363" s="93" t="s">
        <v>369</v>
      </c>
      <c r="G3363" s="93" t="s">
        <v>369</v>
      </c>
      <c r="H3363" s="93" t="s">
        <v>369</v>
      </c>
    </row>
    <row r="3364" spans="1:8">
      <c r="A3364" s="89" t="s">
        <v>12195</v>
      </c>
      <c r="B3364" s="89">
        <v>500</v>
      </c>
      <c r="C3364" s="89" t="s">
        <v>564</v>
      </c>
      <c r="D3364" s="89" t="s">
        <v>7963</v>
      </c>
      <c r="E3364" s="89" t="s">
        <v>20531</v>
      </c>
      <c r="F3364" s="93" t="s">
        <v>369</v>
      </c>
      <c r="G3364" s="93" t="s">
        <v>369</v>
      </c>
      <c r="H3364" s="93" t="s">
        <v>369</v>
      </c>
    </row>
    <row r="3365" spans="1:8">
      <c r="A3365" s="89" t="s">
        <v>12197</v>
      </c>
      <c r="B3365" s="89">
        <v>500</v>
      </c>
      <c r="C3365" s="89" t="s">
        <v>564</v>
      </c>
      <c r="D3365" s="89" t="s">
        <v>7963</v>
      </c>
      <c r="E3365" s="89" t="s">
        <v>20532</v>
      </c>
      <c r="F3365" s="93" t="s">
        <v>369</v>
      </c>
      <c r="G3365" s="93" t="s">
        <v>369</v>
      </c>
      <c r="H3365" s="93" t="s">
        <v>369</v>
      </c>
    </row>
    <row r="3366" spans="1:8">
      <c r="A3366" s="89" t="s">
        <v>12199</v>
      </c>
      <c r="B3366" s="89">
        <v>100</v>
      </c>
      <c r="C3366" s="89" t="s">
        <v>564</v>
      </c>
      <c r="D3366" s="89" t="s">
        <v>7963</v>
      </c>
      <c r="E3366" s="89" t="s">
        <v>20533</v>
      </c>
      <c r="F3366" s="93" t="s">
        <v>369</v>
      </c>
      <c r="G3366" s="93" t="s">
        <v>369</v>
      </c>
      <c r="H3366" s="93" t="s">
        <v>369</v>
      </c>
    </row>
    <row r="3367" spans="1:8">
      <c r="A3367" s="89" t="s">
        <v>1691</v>
      </c>
      <c r="B3367" s="89">
        <v>500</v>
      </c>
      <c r="C3367" s="89" t="s">
        <v>361</v>
      </c>
      <c r="D3367" s="89" t="s">
        <v>18232</v>
      </c>
      <c r="E3367" s="89" t="s">
        <v>20534</v>
      </c>
      <c r="F3367" s="93" t="s">
        <v>369</v>
      </c>
      <c r="G3367" s="93" t="s">
        <v>369</v>
      </c>
      <c r="H3367" s="93" t="s">
        <v>369</v>
      </c>
    </row>
    <row r="3368" spans="1:8">
      <c r="A3368" s="89" t="s">
        <v>12201</v>
      </c>
      <c r="B3368" s="89">
        <v>500</v>
      </c>
      <c r="C3368" s="89" t="s">
        <v>361</v>
      </c>
      <c r="D3368" s="89" t="s">
        <v>7963</v>
      </c>
      <c r="E3368" s="89" t="s">
        <v>20534</v>
      </c>
      <c r="F3368" s="93" t="s">
        <v>369</v>
      </c>
      <c r="G3368" s="93" t="s">
        <v>369</v>
      </c>
      <c r="H3368" s="93" t="s">
        <v>369</v>
      </c>
    </row>
    <row r="3369" spans="1:8">
      <c r="A3369" s="89" t="s">
        <v>1689</v>
      </c>
      <c r="B3369" s="89">
        <v>2000</v>
      </c>
      <c r="C3369" s="89" t="s">
        <v>564</v>
      </c>
      <c r="D3369" s="89" t="s">
        <v>18232</v>
      </c>
      <c r="E3369" s="89" t="s">
        <v>20535</v>
      </c>
      <c r="F3369" s="89">
        <v>876051</v>
      </c>
      <c r="G3369" s="89">
        <v>1091352</v>
      </c>
      <c r="H3369" s="89">
        <v>0</v>
      </c>
    </row>
    <row r="3370" spans="1:8">
      <c r="A3370" s="89" t="s">
        <v>12203</v>
      </c>
      <c r="B3370" s="89">
        <v>500</v>
      </c>
      <c r="C3370" s="89" t="s">
        <v>564</v>
      </c>
      <c r="D3370" s="89" t="s">
        <v>7963</v>
      </c>
      <c r="E3370" s="89" t="s">
        <v>20536</v>
      </c>
      <c r="F3370" s="93" t="s">
        <v>369</v>
      </c>
      <c r="G3370" s="93" t="s">
        <v>369</v>
      </c>
      <c r="H3370" s="93" t="s">
        <v>369</v>
      </c>
    </row>
    <row r="3371" spans="1:8">
      <c r="A3371" s="89" t="s">
        <v>12205</v>
      </c>
      <c r="B3371" s="89">
        <v>500</v>
      </c>
      <c r="C3371" s="89" t="s">
        <v>361</v>
      </c>
      <c r="D3371" s="89" t="s">
        <v>7963</v>
      </c>
      <c r="E3371" s="89" t="s">
        <v>20536</v>
      </c>
      <c r="F3371" s="93" t="s">
        <v>369</v>
      </c>
      <c r="G3371" s="93" t="s">
        <v>369</v>
      </c>
      <c r="H3371" s="93" t="s">
        <v>369</v>
      </c>
    </row>
    <row r="3372" spans="1:8">
      <c r="A3372" s="89" t="s">
        <v>1777</v>
      </c>
      <c r="B3372" s="89">
        <v>100</v>
      </c>
      <c r="C3372" s="89" t="s">
        <v>564</v>
      </c>
      <c r="D3372" s="89" t="s">
        <v>18232</v>
      </c>
      <c r="E3372" s="89" t="s">
        <v>20537</v>
      </c>
      <c r="F3372" s="89">
        <v>825186</v>
      </c>
      <c r="G3372" s="89">
        <v>825186</v>
      </c>
      <c r="H3372" s="89">
        <v>0</v>
      </c>
    </row>
    <row r="3373" spans="1:8">
      <c r="A3373" s="89" t="s">
        <v>1714</v>
      </c>
      <c r="B3373" s="89">
        <v>300</v>
      </c>
      <c r="C3373" s="89" t="s">
        <v>564</v>
      </c>
      <c r="D3373" s="89" t="s">
        <v>18232</v>
      </c>
      <c r="E3373" s="89" t="s">
        <v>17666</v>
      </c>
      <c r="F3373" s="89">
        <v>825186</v>
      </c>
      <c r="G3373" s="89">
        <v>825186</v>
      </c>
      <c r="H3373" s="89">
        <v>0</v>
      </c>
    </row>
    <row r="3374" spans="1:8">
      <c r="A3374" s="89" t="s">
        <v>4197</v>
      </c>
      <c r="B3374" s="89">
        <v>100</v>
      </c>
      <c r="C3374" s="89" t="s">
        <v>564</v>
      </c>
      <c r="D3374" s="89" t="s">
        <v>18232</v>
      </c>
      <c r="E3374" s="89" t="s">
        <v>20538</v>
      </c>
      <c r="F3374" s="89">
        <v>825186</v>
      </c>
      <c r="G3374" s="89">
        <v>825186</v>
      </c>
      <c r="H3374" s="89">
        <v>0</v>
      </c>
    </row>
    <row r="3375" spans="1:8">
      <c r="A3375" s="89" t="s">
        <v>4315</v>
      </c>
      <c r="B3375" s="89">
        <v>1000</v>
      </c>
      <c r="C3375" s="89" t="s">
        <v>361</v>
      </c>
      <c r="D3375" s="89" t="s">
        <v>18232</v>
      </c>
      <c r="E3375" s="89" t="s">
        <v>20539</v>
      </c>
      <c r="F3375" s="93" t="s">
        <v>369</v>
      </c>
      <c r="G3375" s="93" t="s">
        <v>369</v>
      </c>
      <c r="H3375" s="93" t="s">
        <v>369</v>
      </c>
    </row>
    <row r="3376" spans="1:8">
      <c r="A3376" s="89" t="s">
        <v>1687</v>
      </c>
      <c r="B3376" s="89">
        <v>500</v>
      </c>
      <c r="C3376" s="89" t="s">
        <v>564</v>
      </c>
      <c r="D3376" s="89" t="s">
        <v>18232</v>
      </c>
      <c r="E3376" s="89" t="s">
        <v>20540</v>
      </c>
      <c r="F3376" s="89">
        <v>325453</v>
      </c>
      <c r="G3376" s="89">
        <v>109843</v>
      </c>
      <c r="H3376" s="89">
        <v>0</v>
      </c>
    </row>
    <row r="3377" spans="1:8">
      <c r="A3377" s="89" t="s">
        <v>12208</v>
      </c>
      <c r="B3377" s="89">
        <v>100</v>
      </c>
      <c r="C3377" s="89" t="s">
        <v>564</v>
      </c>
      <c r="D3377" s="89" t="s">
        <v>7963</v>
      </c>
      <c r="E3377" s="89" t="s">
        <v>20541</v>
      </c>
      <c r="F3377" s="93" t="s">
        <v>369</v>
      </c>
      <c r="G3377" s="93" t="s">
        <v>369</v>
      </c>
      <c r="H3377" s="93" t="s">
        <v>369</v>
      </c>
    </row>
    <row r="3378" spans="1:8">
      <c r="A3378" s="89" t="s">
        <v>12210</v>
      </c>
      <c r="B3378" s="89">
        <v>100</v>
      </c>
      <c r="C3378" s="89" t="s">
        <v>564</v>
      </c>
      <c r="D3378" s="89" t="s">
        <v>7963</v>
      </c>
      <c r="E3378" s="89" t="s">
        <v>20542</v>
      </c>
      <c r="F3378" s="93" t="s">
        <v>369</v>
      </c>
      <c r="G3378" s="93" t="s">
        <v>369</v>
      </c>
      <c r="H3378" s="93" t="s">
        <v>369</v>
      </c>
    </row>
    <row r="3379" spans="1:8">
      <c r="A3379" s="89" t="s">
        <v>12212</v>
      </c>
      <c r="B3379" s="89">
        <v>100</v>
      </c>
      <c r="C3379" s="89" t="s">
        <v>564</v>
      </c>
      <c r="D3379" s="89" t="s">
        <v>7963</v>
      </c>
      <c r="E3379" s="89" t="s">
        <v>20542</v>
      </c>
      <c r="F3379" s="93" t="s">
        <v>369</v>
      </c>
      <c r="G3379" s="93" t="s">
        <v>369</v>
      </c>
      <c r="H3379" s="93" t="s">
        <v>369</v>
      </c>
    </row>
    <row r="3380" spans="1:8">
      <c r="A3380" s="89" t="s">
        <v>1685</v>
      </c>
      <c r="B3380" s="89">
        <v>700</v>
      </c>
      <c r="C3380" s="89" t="s">
        <v>361</v>
      </c>
      <c r="D3380" s="89" t="s">
        <v>18232</v>
      </c>
      <c r="E3380" s="89" t="s">
        <v>20543</v>
      </c>
      <c r="F3380" s="93" t="s">
        <v>369</v>
      </c>
      <c r="G3380" s="93" t="s">
        <v>369</v>
      </c>
      <c r="H3380" s="93" t="s">
        <v>369</v>
      </c>
    </row>
    <row r="3381" spans="1:8">
      <c r="A3381" s="89" t="s">
        <v>1683</v>
      </c>
      <c r="B3381" s="89">
        <v>2000</v>
      </c>
      <c r="C3381" s="89" t="s">
        <v>361</v>
      </c>
      <c r="D3381" s="89" t="s">
        <v>18232</v>
      </c>
      <c r="E3381" s="89" t="s">
        <v>20544</v>
      </c>
      <c r="F3381" s="93" t="s">
        <v>369</v>
      </c>
      <c r="G3381" s="93" t="s">
        <v>369</v>
      </c>
      <c r="H3381" s="93" t="s">
        <v>369</v>
      </c>
    </row>
    <row r="3382" spans="1:8">
      <c r="A3382" s="89" t="s">
        <v>12214</v>
      </c>
      <c r="B3382" s="89">
        <v>2000</v>
      </c>
      <c r="C3382" s="89" t="s">
        <v>361</v>
      </c>
      <c r="D3382" s="89" t="s">
        <v>7963</v>
      </c>
      <c r="E3382" s="89" t="s">
        <v>20544</v>
      </c>
      <c r="F3382" s="93" t="s">
        <v>369</v>
      </c>
      <c r="G3382" s="93" t="s">
        <v>369</v>
      </c>
      <c r="H3382" s="93" t="s">
        <v>369</v>
      </c>
    </row>
    <row r="3383" spans="1:8">
      <c r="A3383" s="89" t="s">
        <v>12215</v>
      </c>
      <c r="B3383" s="89">
        <v>2000</v>
      </c>
      <c r="C3383" s="89" t="s">
        <v>564</v>
      </c>
      <c r="D3383" s="89" t="s">
        <v>7974</v>
      </c>
      <c r="E3383" s="89" t="s">
        <v>20545</v>
      </c>
      <c r="F3383" s="93" t="s">
        <v>369</v>
      </c>
      <c r="G3383" s="93" t="s">
        <v>369</v>
      </c>
      <c r="H3383" s="93" t="s">
        <v>369</v>
      </c>
    </row>
    <row r="3384" spans="1:8">
      <c r="A3384" s="89" t="s">
        <v>1680</v>
      </c>
      <c r="B3384" s="89">
        <v>1000</v>
      </c>
      <c r="C3384" s="89" t="s">
        <v>564</v>
      </c>
      <c r="D3384" s="89" t="s">
        <v>18232</v>
      </c>
      <c r="E3384" s="89" t="s">
        <v>20546</v>
      </c>
      <c r="F3384" s="89">
        <v>536691</v>
      </c>
      <c r="G3384" s="89">
        <v>6596</v>
      </c>
      <c r="H3384" s="89">
        <v>0</v>
      </c>
    </row>
    <row r="3385" spans="1:8">
      <c r="A3385" s="89" t="s">
        <v>12217</v>
      </c>
      <c r="B3385" s="89">
        <v>1000</v>
      </c>
      <c r="C3385" s="89" t="s">
        <v>564</v>
      </c>
      <c r="D3385" s="89" t="s">
        <v>7974</v>
      </c>
      <c r="E3385" s="89" t="s">
        <v>20547</v>
      </c>
      <c r="F3385" s="93" t="s">
        <v>369</v>
      </c>
      <c r="G3385" s="93" t="s">
        <v>369</v>
      </c>
      <c r="H3385" s="93" t="s">
        <v>369</v>
      </c>
    </row>
    <row r="3386" spans="1:8">
      <c r="A3386" s="89" t="s">
        <v>12218</v>
      </c>
      <c r="B3386" s="89">
        <v>1000</v>
      </c>
      <c r="C3386" s="89" t="s">
        <v>564</v>
      </c>
      <c r="D3386" s="89" t="s">
        <v>7974</v>
      </c>
      <c r="E3386" s="89" t="s">
        <v>20548</v>
      </c>
      <c r="F3386" s="93" t="s">
        <v>369</v>
      </c>
      <c r="G3386" s="93" t="s">
        <v>369</v>
      </c>
      <c r="H3386" s="93" t="s">
        <v>369</v>
      </c>
    </row>
    <row r="3387" spans="1:8">
      <c r="A3387" s="89" t="s">
        <v>12219</v>
      </c>
      <c r="B3387" s="89">
        <v>1000</v>
      </c>
      <c r="C3387" s="89" t="s">
        <v>564</v>
      </c>
      <c r="D3387" s="89" t="s">
        <v>7974</v>
      </c>
      <c r="E3387" s="89" t="s">
        <v>20548</v>
      </c>
      <c r="F3387" s="93" t="s">
        <v>369</v>
      </c>
      <c r="G3387" s="93" t="s">
        <v>369</v>
      </c>
      <c r="H3387" s="93" t="s">
        <v>369</v>
      </c>
    </row>
    <row r="3388" spans="1:8">
      <c r="A3388" s="89" t="s">
        <v>12220</v>
      </c>
      <c r="B3388" s="89">
        <v>1000</v>
      </c>
      <c r="C3388" s="89" t="s">
        <v>564</v>
      </c>
      <c r="D3388" s="89" t="s">
        <v>7974</v>
      </c>
      <c r="E3388" s="89" t="s">
        <v>20548</v>
      </c>
      <c r="F3388" s="93" t="s">
        <v>369</v>
      </c>
      <c r="G3388" s="93" t="s">
        <v>369</v>
      </c>
      <c r="H3388" s="93" t="s">
        <v>369</v>
      </c>
    </row>
    <row r="3389" spans="1:8">
      <c r="A3389" s="89" t="s">
        <v>12221</v>
      </c>
      <c r="B3389" s="89">
        <v>1000</v>
      </c>
      <c r="C3389" s="89" t="s">
        <v>564</v>
      </c>
      <c r="D3389" s="89" t="s">
        <v>7974</v>
      </c>
      <c r="E3389" s="89" t="s">
        <v>20548</v>
      </c>
      <c r="F3389" s="93" t="s">
        <v>369</v>
      </c>
      <c r="G3389" s="93" t="s">
        <v>369</v>
      </c>
      <c r="H3389" s="93" t="s">
        <v>369</v>
      </c>
    </row>
    <row r="3390" spans="1:8">
      <c r="A3390" s="89" t="s">
        <v>12222</v>
      </c>
      <c r="B3390" s="89">
        <v>1000</v>
      </c>
      <c r="C3390" s="89" t="s">
        <v>564</v>
      </c>
      <c r="D3390" s="89" t="s">
        <v>7974</v>
      </c>
      <c r="E3390" s="89" t="s">
        <v>20548</v>
      </c>
      <c r="F3390" s="93" t="s">
        <v>369</v>
      </c>
      <c r="G3390" s="93" t="s">
        <v>369</v>
      </c>
      <c r="H3390" s="93" t="s">
        <v>369</v>
      </c>
    </row>
    <row r="3391" spans="1:8">
      <c r="A3391" s="89" t="s">
        <v>12223</v>
      </c>
      <c r="B3391" s="89">
        <v>1000</v>
      </c>
      <c r="C3391" s="89" t="s">
        <v>361</v>
      </c>
      <c r="D3391" s="89" t="s">
        <v>7963</v>
      </c>
      <c r="E3391" s="89" t="s">
        <v>20548</v>
      </c>
      <c r="F3391" s="93" t="s">
        <v>369</v>
      </c>
      <c r="G3391" s="93" t="s">
        <v>369</v>
      </c>
      <c r="H3391" s="93" t="s">
        <v>369</v>
      </c>
    </row>
    <row r="3392" spans="1:8">
      <c r="A3392" s="89" t="s">
        <v>12224</v>
      </c>
      <c r="B3392" s="89">
        <v>1000</v>
      </c>
      <c r="C3392" s="89" t="s">
        <v>564</v>
      </c>
      <c r="D3392" s="89" t="s">
        <v>7974</v>
      </c>
      <c r="E3392" s="89" t="s">
        <v>20548</v>
      </c>
      <c r="F3392" s="93" t="s">
        <v>369</v>
      </c>
      <c r="G3392" s="93" t="s">
        <v>369</v>
      </c>
      <c r="H3392" s="93" t="s">
        <v>369</v>
      </c>
    </row>
    <row r="3393" spans="1:8">
      <c r="A3393" s="89" t="s">
        <v>12225</v>
      </c>
      <c r="B3393" s="89">
        <v>1000</v>
      </c>
      <c r="C3393" s="89" t="s">
        <v>564</v>
      </c>
      <c r="D3393" s="89" t="s">
        <v>7974</v>
      </c>
      <c r="E3393" s="89" t="s">
        <v>20548</v>
      </c>
      <c r="F3393" s="93" t="s">
        <v>369</v>
      </c>
      <c r="G3393" s="93" t="s">
        <v>369</v>
      </c>
      <c r="H3393" s="93" t="s">
        <v>369</v>
      </c>
    </row>
    <row r="3394" spans="1:8">
      <c r="A3394" s="89" t="s">
        <v>12226</v>
      </c>
      <c r="B3394" s="89">
        <v>500</v>
      </c>
      <c r="C3394" s="89" t="s">
        <v>564</v>
      </c>
      <c r="D3394" s="89" t="s">
        <v>7974</v>
      </c>
      <c r="E3394" s="89" t="s">
        <v>20549</v>
      </c>
      <c r="F3394" s="93" t="s">
        <v>369</v>
      </c>
      <c r="G3394" s="93" t="s">
        <v>369</v>
      </c>
      <c r="H3394" s="93" t="s">
        <v>369</v>
      </c>
    </row>
    <row r="3395" spans="1:8">
      <c r="A3395" s="99" t="s">
        <v>12227</v>
      </c>
      <c r="B3395" s="89">
        <v>500</v>
      </c>
      <c r="C3395" s="89" t="s">
        <v>564</v>
      </c>
      <c r="D3395" s="89" t="s">
        <v>7963</v>
      </c>
      <c r="E3395" s="89" t="s">
        <v>20550</v>
      </c>
      <c r="F3395" s="93" t="s">
        <v>369</v>
      </c>
      <c r="G3395" s="93" t="s">
        <v>369</v>
      </c>
      <c r="H3395" s="93" t="s">
        <v>369</v>
      </c>
    </row>
    <row r="3396" spans="1:8">
      <c r="A3396" s="89" t="s">
        <v>12229</v>
      </c>
      <c r="B3396" s="89">
        <v>500</v>
      </c>
      <c r="C3396" s="89" t="s">
        <v>564</v>
      </c>
      <c r="D3396" s="89" t="s">
        <v>7963</v>
      </c>
      <c r="E3396" s="89" t="s">
        <v>20550</v>
      </c>
      <c r="F3396" s="93" t="s">
        <v>369</v>
      </c>
      <c r="G3396" s="93" t="s">
        <v>369</v>
      </c>
      <c r="H3396" s="93" t="s">
        <v>369</v>
      </c>
    </row>
    <row r="3397" spans="1:8">
      <c r="A3397" s="89" t="s">
        <v>1678</v>
      </c>
      <c r="B3397" s="89">
        <v>2000</v>
      </c>
      <c r="C3397" s="89" t="s">
        <v>564</v>
      </c>
      <c r="D3397" s="89" t="s">
        <v>18232</v>
      </c>
      <c r="E3397" s="89" t="s">
        <v>20551</v>
      </c>
      <c r="F3397" s="89">
        <v>9555</v>
      </c>
      <c r="G3397" s="89">
        <v>1091352</v>
      </c>
      <c r="H3397" s="89">
        <v>0</v>
      </c>
    </row>
    <row r="3398" spans="1:8">
      <c r="A3398" s="89" t="s">
        <v>12232</v>
      </c>
      <c r="B3398" s="89">
        <v>100</v>
      </c>
      <c r="C3398" s="89" t="s">
        <v>564</v>
      </c>
      <c r="D3398" s="89" t="s">
        <v>7963</v>
      </c>
      <c r="E3398" s="89" t="s">
        <v>20552</v>
      </c>
      <c r="F3398" s="93" t="s">
        <v>369</v>
      </c>
      <c r="G3398" s="93" t="s">
        <v>369</v>
      </c>
      <c r="H3398" s="93" t="s">
        <v>369</v>
      </c>
    </row>
    <row r="3399" spans="1:8">
      <c r="A3399" s="89" t="s">
        <v>12234</v>
      </c>
      <c r="B3399" s="89">
        <v>100</v>
      </c>
      <c r="C3399" s="89" t="s">
        <v>564</v>
      </c>
      <c r="D3399" s="89" t="s">
        <v>7974</v>
      </c>
      <c r="E3399" s="89" t="s">
        <v>20553</v>
      </c>
      <c r="F3399" s="93" t="s">
        <v>369</v>
      </c>
      <c r="G3399" s="93" t="s">
        <v>369</v>
      </c>
      <c r="H3399" s="93" t="s">
        <v>369</v>
      </c>
    </row>
    <row r="3400" spans="1:8">
      <c r="A3400" s="89" t="s">
        <v>1676</v>
      </c>
      <c r="B3400" s="89">
        <v>100</v>
      </c>
      <c r="C3400" s="89" t="s">
        <v>564</v>
      </c>
      <c r="D3400" s="89" t="s">
        <v>18232</v>
      </c>
      <c r="E3400" s="89" t="s">
        <v>20554</v>
      </c>
      <c r="F3400" s="89">
        <v>162906</v>
      </c>
      <c r="G3400" s="89">
        <v>162906</v>
      </c>
      <c r="H3400" s="89">
        <v>0</v>
      </c>
    </row>
    <row r="3401" spans="1:8">
      <c r="A3401" s="89" t="s">
        <v>12236</v>
      </c>
      <c r="B3401" s="89">
        <v>1000</v>
      </c>
      <c r="C3401" s="89" t="s">
        <v>564</v>
      </c>
      <c r="D3401" s="89" t="s">
        <v>7963</v>
      </c>
      <c r="E3401" s="89" t="s">
        <v>20555</v>
      </c>
      <c r="F3401" s="93" t="s">
        <v>369</v>
      </c>
      <c r="G3401" s="93" t="s">
        <v>369</v>
      </c>
      <c r="H3401" s="93" t="s">
        <v>369</v>
      </c>
    </row>
    <row r="3402" spans="1:8">
      <c r="A3402" s="89" t="s">
        <v>12238</v>
      </c>
      <c r="B3402" s="89">
        <v>1000</v>
      </c>
      <c r="C3402" s="89" t="s">
        <v>564</v>
      </c>
      <c r="D3402" s="89" t="s">
        <v>7963</v>
      </c>
      <c r="E3402" s="89" t="s">
        <v>20555</v>
      </c>
      <c r="F3402" s="93" t="s">
        <v>369</v>
      </c>
      <c r="G3402" s="93" t="s">
        <v>369</v>
      </c>
      <c r="H3402" s="93" t="s">
        <v>369</v>
      </c>
    </row>
    <row r="3403" spans="1:8">
      <c r="A3403" s="89" t="s">
        <v>1673</v>
      </c>
      <c r="B3403" s="89">
        <v>1500</v>
      </c>
      <c r="C3403" s="89" t="s">
        <v>564</v>
      </c>
      <c r="D3403" s="89" t="s">
        <v>18232</v>
      </c>
      <c r="E3403" s="89" t="s">
        <v>20556</v>
      </c>
      <c r="F3403" s="89">
        <v>545501</v>
      </c>
      <c r="G3403" s="89">
        <v>815282</v>
      </c>
      <c r="H3403" s="89">
        <v>0</v>
      </c>
    </row>
    <row r="3404" spans="1:8">
      <c r="A3404" s="89" t="s">
        <v>12241</v>
      </c>
      <c r="B3404" s="89">
        <v>300</v>
      </c>
      <c r="C3404" s="89" t="s">
        <v>564</v>
      </c>
      <c r="D3404" s="89" t="s">
        <v>7963</v>
      </c>
      <c r="E3404" s="89" t="s">
        <v>20557</v>
      </c>
      <c r="F3404" s="93" t="s">
        <v>369</v>
      </c>
      <c r="G3404" s="93" t="s">
        <v>369</v>
      </c>
      <c r="H3404" s="93" t="s">
        <v>369</v>
      </c>
    </row>
    <row r="3405" spans="1:8">
      <c r="A3405" s="99" t="s">
        <v>1671</v>
      </c>
      <c r="B3405" s="89">
        <v>1500</v>
      </c>
      <c r="C3405" s="89" t="s">
        <v>564</v>
      </c>
      <c r="D3405" s="89" t="s">
        <v>18232</v>
      </c>
      <c r="E3405" s="89" t="s">
        <v>20558</v>
      </c>
      <c r="F3405" s="89">
        <v>217882</v>
      </c>
      <c r="G3405" s="89">
        <v>1113529</v>
      </c>
      <c r="H3405" s="89">
        <v>0</v>
      </c>
    </row>
    <row r="3406" spans="1:8">
      <c r="A3406" s="89" t="s">
        <v>12244</v>
      </c>
      <c r="B3406" s="89">
        <v>1000</v>
      </c>
      <c r="C3406" s="89" t="s">
        <v>361</v>
      </c>
      <c r="D3406" s="89" t="s">
        <v>7963</v>
      </c>
      <c r="E3406" s="89" t="s">
        <v>20559</v>
      </c>
      <c r="F3406" s="93" t="s">
        <v>369</v>
      </c>
      <c r="G3406" s="93" t="s">
        <v>369</v>
      </c>
      <c r="H3406" s="93" t="s">
        <v>369</v>
      </c>
    </row>
    <row r="3407" spans="1:8">
      <c r="A3407" s="99" t="s">
        <v>12245</v>
      </c>
      <c r="B3407" s="89">
        <v>500</v>
      </c>
      <c r="C3407" s="89" t="s">
        <v>564</v>
      </c>
      <c r="D3407" s="89" t="s">
        <v>7963</v>
      </c>
      <c r="E3407" s="89" t="s">
        <v>20560</v>
      </c>
      <c r="F3407" s="93" t="s">
        <v>369</v>
      </c>
      <c r="G3407" s="93" t="s">
        <v>369</v>
      </c>
      <c r="H3407" s="93" t="s">
        <v>369</v>
      </c>
    </row>
    <row r="3408" spans="1:8">
      <c r="A3408" s="89" t="s">
        <v>12247</v>
      </c>
      <c r="B3408" s="89">
        <v>500</v>
      </c>
      <c r="C3408" s="89" t="s">
        <v>564</v>
      </c>
      <c r="D3408" s="89" t="s">
        <v>7963</v>
      </c>
      <c r="E3408" s="89" t="s">
        <v>20561</v>
      </c>
      <c r="F3408" s="93" t="s">
        <v>369</v>
      </c>
      <c r="G3408" s="93" t="s">
        <v>369</v>
      </c>
      <c r="H3408" s="93" t="s">
        <v>369</v>
      </c>
    </row>
    <row r="3409" spans="1:8">
      <c r="A3409" s="89" t="s">
        <v>12249</v>
      </c>
      <c r="B3409" s="89">
        <v>500</v>
      </c>
      <c r="C3409" s="89" t="s">
        <v>564</v>
      </c>
      <c r="D3409" s="89" t="s">
        <v>7963</v>
      </c>
      <c r="E3409" s="89" t="s">
        <v>20562</v>
      </c>
      <c r="F3409" s="93" t="s">
        <v>369</v>
      </c>
      <c r="G3409" s="93" t="s">
        <v>369</v>
      </c>
      <c r="H3409" s="93" t="s">
        <v>369</v>
      </c>
    </row>
    <row r="3410" spans="1:8">
      <c r="A3410" s="89" t="s">
        <v>1669</v>
      </c>
      <c r="B3410" s="89">
        <v>300</v>
      </c>
      <c r="C3410" s="89" t="s">
        <v>564</v>
      </c>
      <c r="D3410" s="89" t="s">
        <v>18232</v>
      </c>
      <c r="E3410" s="89" t="s">
        <v>20563</v>
      </c>
      <c r="F3410" s="89">
        <v>78479</v>
      </c>
      <c r="G3410" s="89">
        <v>1091356</v>
      </c>
      <c r="H3410" s="89">
        <v>0</v>
      </c>
    </row>
    <row r="3411" spans="1:8">
      <c r="A3411" s="89" t="s">
        <v>1667</v>
      </c>
      <c r="B3411" s="89">
        <v>100</v>
      </c>
      <c r="C3411" s="89" t="s">
        <v>564</v>
      </c>
      <c r="D3411" s="89" t="s">
        <v>18232</v>
      </c>
      <c r="E3411" s="89" t="s">
        <v>20564</v>
      </c>
      <c r="F3411" s="89">
        <v>825186</v>
      </c>
      <c r="G3411" s="89">
        <v>1092123</v>
      </c>
      <c r="H3411" s="89">
        <v>0</v>
      </c>
    </row>
    <row r="3412" spans="1:8">
      <c r="A3412" s="89" t="s">
        <v>12253</v>
      </c>
      <c r="B3412" s="89">
        <v>500</v>
      </c>
      <c r="C3412" s="89" t="s">
        <v>564</v>
      </c>
      <c r="D3412" s="89" t="s">
        <v>7963</v>
      </c>
      <c r="E3412" s="89" t="s">
        <v>20565</v>
      </c>
      <c r="F3412" s="93" t="s">
        <v>369</v>
      </c>
      <c r="G3412" s="93" t="s">
        <v>369</v>
      </c>
      <c r="H3412" s="93" t="s">
        <v>369</v>
      </c>
    </row>
    <row r="3413" spans="1:8">
      <c r="A3413" s="89" t="s">
        <v>12255</v>
      </c>
      <c r="B3413" s="89">
        <v>500</v>
      </c>
      <c r="C3413" s="89" t="s">
        <v>564</v>
      </c>
      <c r="D3413" s="89" t="s">
        <v>7963</v>
      </c>
      <c r="E3413" s="89" t="s">
        <v>20565</v>
      </c>
      <c r="F3413" s="93" t="s">
        <v>369</v>
      </c>
      <c r="G3413" s="93" t="s">
        <v>369</v>
      </c>
      <c r="H3413" s="93" t="s">
        <v>369</v>
      </c>
    </row>
    <row r="3414" spans="1:8">
      <c r="A3414" s="89" t="s">
        <v>1665</v>
      </c>
      <c r="B3414" s="89">
        <v>500</v>
      </c>
      <c r="C3414" s="89" t="s">
        <v>564</v>
      </c>
      <c r="D3414" s="89" t="s">
        <v>18232</v>
      </c>
      <c r="E3414" s="89" t="s">
        <v>20566</v>
      </c>
      <c r="F3414" s="89">
        <v>179527</v>
      </c>
      <c r="G3414" s="89">
        <v>1109476</v>
      </c>
      <c r="H3414" s="89">
        <v>0</v>
      </c>
    </row>
    <row r="3415" spans="1:8">
      <c r="A3415" s="89" t="s">
        <v>1663</v>
      </c>
      <c r="B3415" s="89">
        <v>500</v>
      </c>
      <c r="C3415" s="89" t="s">
        <v>564</v>
      </c>
      <c r="D3415" s="89" t="s">
        <v>18232</v>
      </c>
      <c r="E3415" s="89" t="s">
        <v>20567</v>
      </c>
      <c r="F3415" s="89">
        <v>798</v>
      </c>
      <c r="G3415" s="89">
        <v>736628</v>
      </c>
      <c r="H3415" s="89">
        <v>0</v>
      </c>
    </row>
    <row r="3416" spans="1:8">
      <c r="A3416" s="89" t="s">
        <v>12259</v>
      </c>
      <c r="B3416" s="89">
        <v>500</v>
      </c>
      <c r="C3416" s="89" t="s">
        <v>564</v>
      </c>
      <c r="D3416" s="89" t="s">
        <v>7963</v>
      </c>
      <c r="E3416" s="89" t="s">
        <v>20568</v>
      </c>
      <c r="F3416" s="93" t="s">
        <v>369</v>
      </c>
      <c r="G3416" s="93" t="s">
        <v>369</v>
      </c>
      <c r="H3416" s="93" t="s">
        <v>369</v>
      </c>
    </row>
    <row r="3417" spans="1:8">
      <c r="A3417" s="89" t="s">
        <v>12261</v>
      </c>
      <c r="B3417" s="89">
        <v>500</v>
      </c>
      <c r="C3417" s="89" t="s">
        <v>564</v>
      </c>
      <c r="D3417" s="89" t="s">
        <v>7963</v>
      </c>
      <c r="E3417" s="89" t="s">
        <v>20568</v>
      </c>
      <c r="F3417" s="93" t="s">
        <v>369</v>
      </c>
      <c r="G3417" s="93" t="s">
        <v>369</v>
      </c>
      <c r="H3417" s="93" t="s">
        <v>369</v>
      </c>
    </row>
    <row r="3418" spans="1:8">
      <c r="A3418" s="89" t="s">
        <v>12263</v>
      </c>
      <c r="B3418" s="89">
        <v>1000</v>
      </c>
      <c r="C3418" s="89" t="s">
        <v>564</v>
      </c>
      <c r="D3418" s="89" t="s">
        <v>7963</v>
      </c>
      <c r="E3418" s="89" t="s">
        <v>20569</v>
      </c>
      <c r="F3418" s="93" t="s">
        <v>369</v>
      </c>
      <c r="G3418" s="93" t="s">
        <v>369</v>
      </c>
      <c r="H3418" s="93" t="s">
        <v>369</v>
      </c>
    </row>
    <row r="3419" spans="1:8">
      <c r="A3419" s="89" t="s">
        <v>1661</v>
      </c>
      <c r="B3419" s="89">
        <v>300</v>
      </c>
      <c r="C3419" s="89" t="s">
        <v>361</v>
      </c>
      <c r="D3419" s="89" t="s">
        <v>18232</v>
      </c>
      <c r="E3419" s="89" t="s">
        <v>20570</v>
      </c>
      <c r="F3419" s="93" t="s">
        <v>369</v>
      </c>
      <c r="G3419" s="93" t="s">
        <v>369</v>
      </c>
      <c r="H3419" s="93" t="s">
        <v>369</v>
      </c>
    </row>
    <row r="3420" spans="1:8">
      <c r="A3420" s="89" t="s">
        <v>12265</v>
      </c>
      <c r="B3420" s="89">
        <v>300</v>
      </c>
      <c r="C3420" s="89" t="s">
        <v>361</v>
      </c>
      <c r="D3420" s="89" t="s">
        <v>7963</v>
      </c>
      <c r="E3420" s="89" t="s">
        <v>20570</v>
      </c>
      <c r="F3420" s="93" t="s">
        <v>369</v>
      </c>
      <c r="G3420" s="93" t="s">
        <v>369</v>
      </c>
      <c r="H3420" s="93" t="s">
        <v>369</v>
      </c>
    </row>
    <row r="3421" spans="1:8">
      <c r="A3421" s="89" t="s">
        <v>1659</v>
      </c>
      <c r="B3421" s="89">
        <v>300</v>
      </c>
      <c r="C3421" s="89" t="s">
        <v>564</v>
      </c>
      <c r="D3421" s="89" t="s">
        <v>18232</v>
      </c>
      <c r="E3421" s="89" t="s">
        <v>20571</v>
      </c>
      <c r="F3421" s="89">
        <v>235796</v>
      </c>
      <c r="G3421" s="89">
        <v>1091620</v>
      </c>
      <c r="H3421" s="89">
        <v>0</v>
      </c>
    </row>
    <row r="3422" spans="1:8">
      <c r="A3422" s="89" t="s">
        <v>1657</v>
      </c>
      <c r="B3422" s="89">
        <v>300</v>
      </c>
      <c r="C3422" s="89" t="s">
        <v>564</v>
      </c>
      <c r="D3422" s="89" t="s">
        <v>18232</v>
      </c>
      <c r="E3422" s="89" t="s">
        <v>20572</v>
      </c>
      <c r="F3422" s="89">
        <v>235796</v>
      </c>
      <c r="G3422" s="89">
        <v>1091620</v>
      </c>
      <c r="H3422" s="89">
        <v>0</v>
      </c>
    </row>
    <row r="3423" spans="1:8">
      <c r="A3423" s="89" t="s">
        <v>1655</v>
      </c>
      <c r="B3423" s="89">
        <v>500</v>
      </c>
      <c r="C3423" s="89" t="s">
        <v>564</v>
      </c>
      <c r="D3423" s="89" t="s">
        <v>18232</v>
      </c>
      <c r="E3423" s="89" t="s">
        <v>20573</v>
      </c>
      <c r="F3423" s="89">
        <v>79672</v>
      </c>
      <c r="G3423" s="89">
        <v>36972</v>
      </c>
      <c r="H3423" s="89">
        <v>0</v>
      </c>
    </row>
    <row r="3424" spans="1:8">
      <c r="A3424" s="89" t="s">
        <v>1653</v>
      </c>
      <c r="B3424" s="89">
        <v>100</v>
      </c>
      <c r="C3424" s="89" t="s">
        <v>564</v>
      </c>
      <c r="D3424" s="89" t="s">
        <v>18232</v>
      </c>
      <c r="E3424" s="89" t="s">
        <v>20574</v>
      </c>
      <c r="F3424" s="89">
        <v>825186</v>
      </c>
      <c r="G3424" s="89">
        <v>428690</v>
      </c>
      <c r="H3424" s="89">
        <v>0</v>
      </c>
    </row>
    <row r="3425" spans="1:8">
      <c r="A3425" s="89" t="s">
        <v>12270</v>
      </c>
      <c r="B3425" s="89">
        <v>500</v>
      </c>
      <c r="C3425" s="89" t="s">
        <v>564</v>
      </c>
      <c r="D3425" s="89" t="s">
        <v>7963</v>
      </c>
      <c r="E3425" s="89" t="s">
        <v>20575</v>
      </c>
      <c r="F3425" s="93" t="s">
        <v>369</v>
      </c>
      <c r="G3425" s="93" t="s">
        <v>369</v>
      </c>
      <c r="H3425" s="93" t="s">
        <v>369</v>
      </c>
    </row>
    <row r="3426" spans="1:8">
      <c r="A3426" s="89" t="s">
        <v>12272</v>
      </c>
      <c r="B3426" s="89">
        <v>1000</v>
      </c>
      <c r="C3426" s="89" t="s">
        <v>564</v>
      </c>
      <c r="D3426" s="89" t="s">
        <v>7963</v>
      </c>
      <c r="E3426" s="89" t="s">
        <v>20576</v>
      </c>
      <c r="F3426" s="93" t="s">
        <v>369</v>
      </c>
      <c r="G3426" s="93" t="s">
        <v>369</v>
      </c>
      <c r="H3426" s="93" t="s">
        <v>369</v>
      </c>
    </row>
    <row r="3427" spans="1:8">
      <c r="A3427" s="89" t="s">
        <v>12274</v>
      </c>
      <c r="B3427" s="89">
        <v>300</v>
      </c>
      <c r="C3427" s="89" t="s">
        <v>564</v>
      </c>
      <c r="D3427" s="89" t="s">
        <v>7974</v>
      </c>
      <c r="E3427" s="89" t="s">
        <v>20577</v>
      </c>
      <c r="F3427" s="93" t="s">
        <v>369</v>
      </c>
      <c r="G3427" s="93" t="s">
        <v>369</v>
      </c>
      <c r="H3427" s="93" t="s">
        <v>369</v>
      </c>
    </row>
    <row r="3428" spans="1:8">
      <c r="A3428" s="89" t="s">
        <v>12275</v>
      </c>
      <c r="B3428" s="89">
        <v>300</v>
      </c>
      <c r="C3428" s="89" t="s">
        <v>564</v>
      </c>
      <c r="D3428" s="89" t="s">
        <v>7974</v>
      </c>
      <c r="E3428" s="89" t="s">
        <v>20577</v>
      </c>
      <c r="F3428" s="93" t="s">
        <v>369</v>
      </c>
      <c r="G3428" s="93" t="s">
        <v>369</v>
      </c>
      <c r="H3428" s="93" t="s">
        <v>369</v>
      </c>
    </row>
    <row r="3429" spans="1:8">
      <c r="A3429" s="89" t="s">
        <v>12276</v>
      </c>
      <c r="B3429" s="89">
        <v>300</v>
      </c>
      <c r="C3429" s="89" t="s">
        <v>564</v>
      </c>
      <c r="D3429" s="89" t="s">
        <v>7974</v>
      </c>
      <c r="E3429" s="89" t="s">
        <v>20577</v>
      </c>
      <c r="F3429" s="93" t="s">
        <v>369</v>
      </c>
      <c r="G3429" s="93" t="s">
        <v>369</v>
      </c>
      <c r="H3429" s="93" t="s">
        <v>369</v>
      </c>
    </row>
    <row r="3430" spans="1:8">
      <c r="A3430" s="89" t="s">
        <v>12277</v>
      </c>
      <c r="B3430" s="89">
        <v>300</v>
      </c>
      <c r="C3430" s="89" t="s">
        <v>564</v>
      </c>
      <c r="D3430" s="89" t="s">
        <v>7974</v>
      </c>
      <c r="E3430" s="89" t="s">
        <v>20577</v>
      </c>
      <c r="F3430" s="93" t="s">
        <v>369</v>
      </c>
      <c r="G3430" s="93" t="s">
        <v>369</v>
      </c>
      <c r="H3430" s="93" t="s">
        <v>369</v>
      </c>
    </row>
    <row r="3431" spans="1:8">
      <c r="A3431" s="89" t="s">
        <v>12278</v>
      </c>
      <c r="B3431" s="89">
        <v>300</v>
      </c>
      <c r="C3431" s="89" t="s">
        <v>564</v>
      </c>
      <c r="D3431" s="89" t="s">
        <v>7974</v>
      </c>
      <c r="E3431" s="89" t="s">
        <v>20577</v>
      </c>
      <c r="F3431" s="93" t="s">
        <v>369</v>
      </c>
      <c r="G3431" s="93" t="s">
        <v>369</v>
      </c>
      <c r="H3431" s="93" t="s">
        <v>369</v>
      </c>
    </row>
    <row r="3432" spans="1:8">
      <c r="A3432" s="89" t="s">
        <v>12279</v>
      </c>
      <c r="B3432" s="89">
        <v>300</v>
      </c>
      <c r="C3432" s="89" t="s">
        <v>564</v>
      </c>
      <c r="D3432" s="89" t="s">
        <v>7974</v>
      </c>
      <c r="E3432" s="89" t="s">
        <v>20577</v>
      </c>
      <c r="F3432" s="93" t="s">
        <v>369</v>
      </c>
      <c r="G3432" s="93" t="s">
        <v>369</v>
      </c>
      <c r="H3432" s="93" t="s">
        <v>369</v>
      </c>
    </row>
    <row r="3433" spans="1:8">
      <c r="A3433" s="89" t="s">
        <v>12280</v>
      </c>
      <c r="B3433" s="89">
        <v>300</v>
      </c>
      <c r="C3433" s="89" t="s">
        <v>564</v>
      </c>
      <c r="D3433" s="89" t="s">
        <v>7974</v>
      </c>
      <c r="E3433" s="89" t="s">
        <v>20577</v>
      </c>
      <c r="F3433" s="93" t="s">
        <v>369</v>
      </c>
      <c r="G3433" s="93" t="s">
        <v>369</v>
      </c>
      <c r="H3433" s="93" t="s">
        <v>369</v>
      </c>
    </row>
    <row r="3434" spans="1:8">
      <c r="A3434" s="89" t="s">
        <v>12281</v>
      </c>
      <c r="B3434" s="89">
        <v>300</v>
      </c>
      <c r="C3434" s="89" t="s">
        <v>564</v>
      </c>
      <c r="D3434" s="89" t="s">
        <v>7974</v>
      </c>
      <c r="E3434" s="89" t="s">
        <v>20577</v>
      </c>
      <c r="F3434" s="93" t="s">
        <v>369</v>
      </c>
      <c r="G3434" s="93" t="s">
        <v>369</v>
      </c>
      <c r="H3434" s="93" t="s">
        <v>369</v>
      </c>
    </row>
    <row r="3435" spans="1:8">
      <c r="A3435" s="89" t="s">
        <v>12282</v>
      </c>
      <c r="B3435" s="89">
        <v>500</v>
      </c>
      <c r="C3435" s="89" t="s">
        <v>564</v>
      </c>
      <c r="D3435" s="89" t="s">
        <v>7974</v>
      </c>
      <c r="E3435" s="89" t="s">
        <v>20577</v>
      </c>
      <c r="F3435" s="93" t="s">
        <v>369</v>
      </c>
      <c r="G3435" s="93" t="s">
        <v>369</v>
      </c>
      <c r="H3435" s="93" t="s">
        <v>369</v>
      </c>
    </row>
    <row r="3436" spans="1:8">
      <c r="A3436" s="89" t="s">
        <v>12283</v>
      </c>
      <c r="B3436" s="89">
        <v>500</v>
      </c>
      <c r="C3436" s="89" t="s">
        <v>564</v>
      </c>
      <c r="D3436" s="89" t="s">
        <v>7974</v>
      </c>
      <c r="E3436" s="89" t="s">
        <v>20577</v>
      </c>
      <c r="F3436" s="93" t="s">
        <v>369</v>
      </c>
      <c r="G3436" s="93" t="s">
        <v>369</v>
      </c>
      <c r="H3436" s="93" t="s">
        <v>369</v>
      </c>
    </row>
    <row r="3437" spans="1:8">
      <c r="A3437" s="89" t="s">
        <v>12284</v>
      </c>
      <c r="B3437" s="89">
        <v>500</v>
      </c>
      <c r="C3437" s="89" t="s">
        <v>564</v>
      </c>
      <c r="D3437" s="89" t="s">
        <v>7974</v>
      </c>
      <c r="E3437" s="89" t="s">
        <v>20577</v>
      </c>
      <c r="F3437" s="93" t="s">
        <v>369</v>
      </c>
      <c r="G3437" s="93" t="s">
        <v>369</v>
      </c>
      <c r="H3437" s="93" t="s">
        <v>369</v>
      </c>
    </row>
    <row r="3438" spans="1:8">
      <c r="A3438" s="89" t="s">
        <v>12285</v>
      </c>
      <c r="B3438" s="89">
        <v>500</v>
      </c>
      <c r="C3438" s="89" t="s">
        <v>564</v>
      </c>
      <c r="D3438" s="89" t="s">
        <v>7974</v>
      </c>
      <c r="E3438" s="89" t="s">
        <v>20577</v>
      </c>
      <c r="F3438" s="93" t="s">
        <v>369</v>
      </c>
      <c r="G3438" s="93" t="s">
        <v>369</v>
      </c>
      <c r="H3438" s="93" t="s">
        <v>369</v>
      </c>
    </row>
    <row r="3439" spans="1:8">
      <c r="A3439" s="89" t="s">
        <v>12286</v>
      </c>
      <c r="B3439" s="89">
        <v>500</v>
      </c>
      <c r="C3439" s="89" t="s">
        <v>564</v>
      </c>
      <c r="D3439" s="89" t="s">
        <v>7974</v>
      </c>
      <c r="E3439" s="89" t="s">
        <v>20577</v>
      </c>
      <c r="F3439" s="93" t="s">
        <v>369</v>
      </c>
      <c r="G3439" s="93" t="s">
        <v>369</v>
      </c>
      <c r="H3439" s="93" t="s">
        <v>369</v>
      </c>
    </row>
    <row r="3440" spans="1:8">
      <c r="A3440" s="89" t="s">
        <v>12287</v>
      </c>
      <c r="B3440" s="89">
        <v>500</v>
      </c>
      <c r="C3440" s="89" t="s">
        <v>564</v>
      </c>
      <c r="D3440" s="89" t="s">
        <v>7974</v>
      </c>
      <c r="E3440" s="89" t="s">
        <v>20577</v>
      </c>
      <c r="F3440" s="93" t="s">
        <v>369</v>
      </c>
      <c r="G3440" s="93" t="s">
        <v>369</v>
      </c>
      <c r="H3440" s="93" t="s">
        <v>369</v>
      </c>
    </row>
    <row r="3441" spans="1:8">
      <c r="A3441" s="89" t="s">
        <v>12288</v>
      </c>
      <c r="B3441" s="89">
        <v>500</v>
      </c>
      <c r="C3441" s="89" t="s">
        <v>564</v>
      </c>
      <c r="D3441" s="89" t="s">
        <v>7974</v>
      </c>
      <c r="E3441" s="89" t="s">
        <v>20577</v>
      </c>
      <c r="F3441" s="93" t="s">
        <v>369</v>
      </c>
      <c r="G3441" s="93" t="s">
        <v>369</v>
      </c>
      <c r="H3441" s="93" t="s">
        <v>369</v>
      </c>
    </row>
    <row r="3442" spans="1:8">
      <c r="A3442" s="89" t="s">
        <v>12289</v>
      </c>
      <c r="B3442" s="89">
        <v>500</v>
      </c>
      <c r="C3442" s="89" t="s">
        <v>564</v>
      </c>
      <c r="D3442" s="89" t="s">
        <v>7974</v>
      </c>
      <c r="E3442" s="89" t="s">
        <v>20577</v>
      </c>
      <c r="F3442" s="93" t="s">
        <v>369</v>
      </c>
      <c r="G3442" s="93" t="s">
        <v>369</v>
      </c>
      <c r="H3442" s="93" t="s">
        <v>369</v>
      </c>
    </row>
    <row r="3443" spans="1:8">
      <c r="A3443" s="89" t="s">
        <v>12290</v>
      </c>
      <c r="B3443" s="89">
        <v>500</v>
      </c>
      <c r="C3443" s="89" t="s">
        <v>564</v>
      </c>
      <c r="D3443" s="89" t="s">
        <v>7974</v>
      </c>
      <c r="E3443" s="89" t="s">
        <v>20577</v>
      </c>
      <c r="F3443" s="93" t="s">
        <v>369</v>
      </c>
      <c r="G3443" s="93" t="s">
        <v>369</v>
      </c>
      <c r="H3443" s="93" t="s">
        <v>369</v>
      </c>
    </row>
    <row r="3444" spans="1:8">
      <c r="A3444" s="89" t="s">
        <v>12291</v>
      </c>
      <c r="B3444" s="89">
        <v>100</v>
      </c>
      <c r="C3444" s="89" t="s">
        <v>564</v>
      </c>
      <c r="D3444" s="89" t="s">
        <v>7974</v>
      </c>
      <c r="E3444" s="89" t="s">
        <v>20578</v>
      </c>
      <c r="F3444" s="93" t="s">
        <v>369</v>
      </c>
      <c r="G3444" s="93" t="s">
        <v>369</v>
      </c>
      <c r="H3444" s="93" t="s">
        <v>369</v>
      </c>
    </row>
    <row r="3445" spans="1:8">
      <c r="A3445" s="89" t="s">
        <v>1651</v>
      </c>
      <c r="B3445" s="89">
        <v>100</v>
      </c>
      <c r="C3445" s="89" t="s">
        <v>564</v>
      </c>
      <c r="D3445" s="89" t="s">
        <v>18232</v>
      </c>
      <c r="E3445" s="89" t="s">
        <v>20579</v>
      </c>
      <c r="F3445" s="89">
        <v>162906</v>
      </c>
      <c r="G3445" s="89">
        <v>162906</v>
      </c>
      <c r="H3445" s="89">
        <v>0</v>
      </c>
    </row>
    <row r="3446" spans="1:8">
      <c r="A3446" s="89" t="s">
        <v>1649</v>
      </c>
      <c r="B3446" s="89">
        <v>100</v>
      </c>
      <c r="C3446" s="89" t="s">
        <v>564</v>
      </c>
      <c r="D3446" s="89" t="s">
        <v>18232</v>
      </c>
      <c r="E3446" s="89" t="s">
        <v>20580</v>
      </c>
      <c r="F3446" s="89">
        <v>162906</v>
      </c>
      <c r="G3446" s="89">
        <v>162906</v>
      </c>
      <c r="H3446" s="89">
        <v>0</v>
      </c>
    </row>
    <row r="3447" spans="1:8">
      <c r="A3447" s="89" t="s">
        <v>1646</v>
      </c>
      <c r="B3447" s="89">
        <v>100</v>
      </c>
      <c r="C3447" s="89" t="s">
        <v>361</v>
      </c>
      <c r="D3447" s="89" t="s">
        <v>18232</v>
      </c>
      <c r="E3447" s="89" t="s">
        <v>20581</v>
      </c>
      <c r="F3447" s="93" t="s">
        <v>369</v>
      </c>
      <c r="G3447" s="93" t="s">
        <v>369</v>
      </c>
      <c r="H3447" s="93" t="s">
        <v>369</v>
      </c>
    </row>
    <row r="3448" spans="1:8">
      <c r="A3448" s="89" t="s">
        <v>12294</v>
      </c>
      <c r="B3448" s="89">
        <v>500</v>
      </c>
      <c r="C3448" s="89" t="s">
        <v>564</v>
      </c>
      <c r="D3448" s="89" t="s">
        <v>7963</v>
      </c>
      <c r="E3448" s="89" t="s">
        <v>20582</v>
      </c>
      <c r="F3448" s="93" t="s">
        <v>369</v>
      </c>
      <c r="G3448" s="93" t="s">
        <v>369</v>
      </c>
      <c r="H3448" s="93" t="s">
        <v>369</v>
      </c>
    </row>
    <row r="3449" spans="1:8">
      <c r="A3449" s="89" t="s">
        <v>1644</v>
      </c>
      <c r="B3449" s="89">
        <v>500</v>
      </c>
      <c r="C3449" s="89" t="s">
        <v>361</v>
      </c>
      <c r="D3449" s="89" t="s">
        <v>18232</v>
      </c>
      <c r="E3449" s="89" t="s">
        <v>20583</v>
      </c>
      <c r="F3449" s="93" t="s">
        <v>369</v>
      </c>
      <c r="G3449" s="93" t="s">
        <v>369</v>
      </c>
      <c r="H3449" s="93" t="s">
        <v>369</v>
      </c>
    </row>
    <row r="3450" spans="1:8">
      <c r="A3450" s="89" t="s">
        <v>1642</v>
      </c>
      <c r="B3450" s="89">
        <v>100</v>
      </c>
      <c r="C3450" s="89" t="s">
        <v>361</v>
      </c>
      <c r="D3450" s="89" t="s">
        <v>18232</v>
      </c>
      <c r="E3450" s="89" t="s">
        <v>20584</v>
      </c>
      <c r="F3450" s="93" t="s">
        <v>369</v>
      </c>
      <c r="G3450" s="93" t="s">
        <v>369</v>
      </c>
      <c r="H3450" s="93" t="s">
        <v>369</v>
      </c>
    </row>
    <row r="3451" spans="1:8">
      <c r="A3451" s="89" t="s">
        <v>1640</v>
      </c>
      <c r="B3451" s="89">
        <v>500</v>
      </c>
      <c r="C3451" s="89" t="s">
        <v>564</v>
      </c>
      <c r="D3451" s="89" t="s">
        <v>18232</v>
      </c>
      <c r="E3451" s="89" t="s">
        <v>20585</v>
      </c>
      <c r="F3451" s="89">
        <v>18668</v>
      </c>
      <c r="G3451" s="89">
        <v>1091356</v>
      </c>
      <c r="H3451" s="89">
        <v>0</v>
      </c>
    </row>
    <row r="3452" spans="1:8">
      <c r="A3452" s="89" t="s">
        <v>1638</v>
      </c>
      <c r="B3452" s="89">
        <v>1000</v>
      </c>
      <c r="C3452" s="89" t="s">
        <v>564</v>
      </c>
      <c r="D3452" s="89" t="s">
        <v>18232</v>
      </c>
      <c r="E3452" s="89" t="s">
        <v>17639</v>
      </c>
      <c r="F3452" s="89">
        <v>545501</v>
      </c>
      <c r="G3452" s="89">
        <v>1113529</v>
      </c>
      <c r="H3452" s="89">
        <v>0</v>
      </c>
    </row>
    <row r="3453" spans="1:8">
      <c r="A3453" s="89" t="s">
        <v>1636</v>
      </c>
      <c r="B3453" s="89">
        <v>1000</v>
      </c>
      <c r="C3453" s="89" t="s">
        <v>564</v>
      </c>
      <c r="D3453" s="89" t="s">
        <v>18232</v>
      </c>
      <c r="E3453" s="89" t="s">
        <v>20586</v>
      </c>
      <c r="F3453" s="89">
        <v>798</v>
      </c>
      <c r="G3453" s="89">
        <v>248736</v>
      </c>
      <c r="H3453" s="89">
        <v>0</v>
      </c>
    </row>
    <row r="3454" spans="1:8">
      <c r="A3454" s="89" t="s">
        <v>1634</v>
      </c>
      <c r="B3454" s="89">
        <v>500</v>
      </c>
      <c r="C3454" s="89" t="s">
        <v>564</v>
      </c>
      <c r="D3454" s="89" t="s">
        <v>18232</v>
      </c>
      <c r="E3454" s="89" t="s">
        <v>20587</v>
      </c>
      <c r="F3454" s="89">
        <v>833134</v>
      </c>
      <c r="G3454" s="89">
        <v>1113529</v>
      </c>
      <c r="H3454" s="89">
        <v>0</v>
      </c>
    </row>
    <row r="3455" spans="1:8">
      <c r="A3455" s="89" t="s">
        <v>1632</v>
      </c>
      <c r="B3455" s="89">
        <v>1000</v>
      </c>
      <c r="C3455" s="89" t="s">
        <v>564</v>
      </c>
      <c r="D3455" s="89" t="s">
        <v>18232</v>
      </c>
      <c r="E3455" s="89" t="s">
        <v>20588</v>
      </c>
      <c r="F3455" s="89">
        <v>910490</v>
      </c>
      <c r="G3455" s="89">
        <v>1113529</v>
      </c>
      <c r="H3455" s="89">
        <v>0</v>
      </c>
    </row>
    <row r="3456" spans="1:8">
      <c r="A3456" s="89" t="s">
        <v>1630</v>
      </c>
      <c r="B3456" s="89">
        <v>500</v>
      </c>
      <c r="C3456" s="89" t="s">
        <v>564</v>
      </c>
      <c r="D3456" s="89" t="s">
        <v>18232</v>
      </c>
      <c r="E3456" s="89" t="s">
        <v>20589</v>
      </c>
      <c r="F3456" s="89">
        <v>208155</v>
      </c>
      <c r="G3456" s="89">
        <v>918733</v>
      </c>
      <c r="H3456" s="89">
        <v>0</v>
      </c>
    </row>
    <row r="3457" spans="1:8">
      <c r="A3457" s="89" t="s">
        <v>1628</v>
      </c>
      <c r="B3457" s="89">
        <v>1000</v>
      </c>
      <c r="C3457" s="89" t="s">
        <v>564</v>
      </c>
      <c r="D3457" s="89" t="s">
        <v>18232</v>
      </c>
      <c r="E3457" s="89" t="s">
        <v>20590</v>
      </c>
      <c r="F3457" s="89">
        <v>896670</v>
      </c>
      <c r="G3457" s="89">
        <v>1113529</v>
      </c>
      <c r="H3457" s="89">
        <v>0</v>
      </c>
    </row>
    <row r="3458" spans="1:8">
      <c r="A3458" s="89" t="s">
        <v>1626</v>
      </c>
      <c r="B3458" s="89">
        <v>500</v>
      </c>
      <c r="C3458" s="89" t="s">
        <v>564</v>
      </c>
      <c r="D3458" s="89" t="s">
        <v>18232</v>
      </c>
      <c r="E3458" s="89" t="s">
        <v>20591</v>
      </c>
      <c r="F3458" s="89">
        <v>479715</v>
      </c>
      <c r="G3458" s="89">
        <v>527526</v>
      </c>
      <c r="H3458" s="89">
        <v>0</v>
      </c>
    </row>
    <row r="3459" spans="1:8">
      <c r="A3459" s="89" t="s">
        <v>1624</v>
      </c>
      <c r="B3459" s="89">
        <v>1000</v>
      </c>
      <c r="C3459" s="89" t="s">
        <v>564</v>
      </c>
      <c r="D3459" s="89" t="s">
        <v>18232</v>
      </c>
      <c r="E3459" s="89" t="s">
        <v>20592</v>
      </c>
      <c r="F3459" s="89">
        <v>76647</v>
      </c>
      <c r="G3459" s="89">
        <v>815282</v>
      </c>
      <c r="H3459" s="89">
        <v>0</v>
      </c>
    </row>
    <row r="3460" spans="1:8">
      <c r="A3460" s="89" t="s">
        <v>1622</v>
      </c>
      <c r="B3460" s="89">
        <v>300</v>
      </c>
      <c r="C3460" s="89" t="s">
        <v>564</v>
      </c>
      <c r="D3460" s="89" t="s">
        <v>18232</v>
      </c>
      <c r="E3460" s="89" t="s">
        <v>20593</v>
      </c>
      <c r="F3460" s="89">
        <v>1106070</v>
      </c>
      <c r="G3460" s="89">
        <v>1091620</v>
      </c>
      <c r="H3460" s="89">
        <v>0</v>
      </c>
    </row>
    <row r="3461" spans="1:8">
      <c r="A3461" s="89" t="s">
        <v>1620</v>
      </c>
      <c r="B3461" s="89">
        <v>2000</v>
      </c>
      <c r="C3461" s="89" t="s">
        <v>564</v>
      </c>
      <c r="D3461" s="89" t="s">
        <v>18232</v>
      </c>
      <c r="E3461" s="89" t="s">
        <v>20594</v>
      </c>
      <c r="F3461" s="89">
        <v>5638</v>
      </c>
      <c r="G3461" s="89">
        <v>6596</v>
      </c>
      <c r="H3461" s="89">
        <v>0</v>
      </c>
    </row>
    <row r="3462" spans="1:8">
      <c r="A3462" s="89" t="s">
        <v>1618</v>
      </c>
      <c r="B3462" s="89">
        <v>500</v>
      </c>
      <c r="C3462" s="89" t="s">
        <v>564</v>
      </c>
      <c r="D3462" s="89" t="s">
        <v>18232</v>
      </c>
      <c r="E3462" s="89" t="s">
        <v>20595</v>
      </c>
      <c r="F3462" s="89">
        <v>36016</v>
      </c>
      <c r="G3462" s="89">
        <v>1091356</v>
      </c>
      <c r="H3462" s="89">
        <v>0</v>
      </c>
    </row>
    <row r="3463" spans="1:8">
      <c r="A3463" s="89" t="s">
        <v>12307</v>
      </c>
      <c r="B3463" s="89">
        <v>500</v>
      </c>
      <c r="C3463" s="89" t="s">
        <v>564</v>
      </c>
      <c r="D3463" s="89" t="s">
        <v>7963</v>
      </c>
      <c r="E3463" s="89" t="s">
        <v>20596</v>
      </c>
      <c r="F3463" s="93" t="s">
        <v>369</v>
      </c>
      <c r="G3463" s="93" t="s">
        <v>369</v>
      </c>
      <c r="H3463" s="93" t="s">
        <v>369</v>
      </c>
    </row>
    <row r="3464" spans="1:8">
      <c r="A3464" s="89" t="s">
        <v>1615</v>
      </c>
      <c r="B3464" s="89">
        <v>500</v>
      </c>
      <c r="C3464" s="89" t="s">
        <v>361</v>
      </c>
      <c r="D3464" s="89" t="s">
        <v>18232</v>
      </c>
      <c r="E3464" s="89" t="s">
        <v>20597</v>
      </c>
      <c r="F3464" s="93" t="s">
        <v>369</v>
      </c>
      <c r="G3464" s="93" t="s">
        <v>369</v>
      </c>
      <c r="H3464" s="93" t="s">
        <v>369</v>
      </c>
    </row>
    <row r="3465" spans="1:8">
      <c r="A3465" s="89" t="s">
        <v>1613</v>
      </c>
      <c r="B3465" s="89">
        <v>1000</v>
      </c>
      <c r="C3465" s="89" t="s">
        <v>564</v>
      </c>
      <c r="D3465" s="89" t="s">
        <v>18232</v>
      </c>
      <c r="E3465" s="89" t="s">
        <v>20598</v>
      </c>
      <c r="F3465" s="89">
        <v>207959</v>
      </c>
      <c r="G3465" s="89">
        <v>1091352</v>
      </c>
      <c r="H3465" s="89">
        <v>0</v>
      </c>
    </row>
    <row r="3466" spans="1:8">
      <c r="A3466" s="89" t="s">
        <v>12310</v>
      </c>
      <c r="B3466" s="89">
        <v>1000</v>
      </c>
      <c r="C3466" s="89" t="s">
        <v>564</v>
      </c>
      <c r="D3466" s="89" t="s">
        <v>7963</v>
      </c>
      <c r="E3466" s="89" t="s">
        <v>20599</v>
      </c>
      <c r="F3466" s="93" t="s">
        <v>369</v>
      </c>
      <c r="G3466" s="93" t="s">
        <v>369</v>
      </c>
      <c r="H3466" s="93" t="s">
        <v>369</v>
      </c>
    </row>
    <row r="3467" spans="1:8">
      <c r="A3467" s="89" t="s">
        <v>1611</v>
      </c>
      <c r="B3467" s="89">
        <v>1000</v>
      </c>
      <c r="C3467" s="89" t="s">
        <v>564</v>
      </c>
      <c r="D3467" s="89" t="s">
        <v>18232</v>
      </c>
      <c r="E3467" s="89" t="s">
        <v>20600</v>
      </c>
      <c r="F3467" s="89">
        <v>1089821</v>
      </c>
      <c r="G3467" s="89">
        <v>1113529</v>
      </c>
      <c r="H3467" s="89">
        <v>0</v>
      </c>
    </row>
    <row r="3468" spans="1:8">
      <c r="A3468" s="89" t="s">
        <v>1609</v>
      </c>
      <c r="B3468" s="89">
        <v>1000</v>
      </c>
      <c r="C3468" s="89" t="s">
        <v>564</v>
      </c>
      <c r="D3468" s="89" t="s">
        <v>18232</v>
      </c>
      <c r="E3468" s="89" t="s">
        <v>20601</v>
      </c>
      <c r="F3468" s="89">
        <v>468020</v>
      </c>
      <c r="G3468" s="89">
        <v>1091352</v>
      </c>
      <c r="H3468" s="89">
        <v>0</v>
      </c>
    </row>
    <row r="3469" spans="1:8">
      <c r="A3469" s="89" t="s">
        <v>12314</v>
      </c>
      <c r="B3469" s="89">
        <v>500</v>
      </c>
      <c r="C3469" s="89" t="s">
        <v>564</v>
      </c>
      <c r="D3469" s="89" t="s">
        <v>7963</v>
      </c>
      <c r="E3469" s="89" t="s">
        <v>20602</v>
      </c>
      <c r="F3469" s="93" t="s">
        <v>369</v>
      </c>
      <c r="G3469" s="93" t="s">
        <v>369</v>
      </c>
      <c r="H3469" s="93" t="s">
        <v>369</v>
      </c>
    </row>
    <row r="3470" spans="1:8">
      <c r="A3470" s="89" t="s">
        <v>12316</v>
      </c>
      <c r="B3470" s="89">
        <v>500</v>
      </c>
      <c r="C3470" s="89" t="s">
        <v>361</v>
      </c>
      <c r="D3470" s="89" t="s">
        <v>7963</v>
      </c>
      <c r="E3470" s="89" t="s">
        <v>20602</v>
      </c>
      <c r="F3470" s="93" t="s">
        <v>369</v>
      </c>
      <c r="G3470" s="93" t="s">
        <v>369</v>
      </c>
      <c r="H3470" s="93" t="s">
        <v>369</v>
      </c>
    </row>
    <row r="3471" spans="1:8">
      <c r="A3471" s="89" t="s">
        <v>12317</v>
      </c>
      <c r="B3471" s="89">
        <v>500</v>
      </c>
      <c r="C3471" s="89" t="s">
        <v>564</v>
      </c>
      <c r="D3471" s="89" t="s">
        <v>7963</v>
      </c>
      <c r="E3471" s="89" t="s">
        <v>20603</v>
      </c>
      <c r="F3471" s="93" t="s">
        <v>369</v>
      </c>
      <c r="G3471" s="93" t="s">
        <v>369</v>
      </c>
      <c r="H3471" s="93" t="s">
        <v>369</v>
      </c>
    </row>
    <row r="3472" spans="1:8">
      <c r="A3472" s="89" t="s">
        <v>12319</v>
      </c>
      <c r="B3472" s="89">
        <v>500</v>
      </c>
      <c r="C3472" s="89" t="s">
        <v>361</v>
      </c>
      <c r="D3472" s="89" t="s">
        <v>7963</v>
      </c>
      <c r="E3472" s="89" t="s">
        <v>20604</v>
      </c>
      <c r="F3472" s="93" t="s">
        <v>369</v>
      </c>
      <c r="G3472" s="93" t="s">
        <v>369</v>
      </c>
      <c r="H3472" s="93" t="s">
        <v>369</v>
      </c>
    </row>
    <row r="3473" spans="1:8">
      <c r="A3473" s="89" t="s">
        <v>12320</v>
      </c>
      <c r="B3473" s="89">
        <v>100</v>
      </c>
      <c r="C3473" s="89" t="s">
        <v>564</v>
      </c>
      <c r="D3473" s="89" t="s">
        <v>7974</v>
      </c>
      <c r="E3473" s="89" t="s">
        <v>20605</v>
      </c>
      <c r="F3473" s="93" t="s">
        <v>369</v>
      </c>
      <c r="G3473" s="93" t="s">
        <v>369</v>
      </c>
      <c r="H3473" s="93" t="s">
        <v>369</v>
      </c>
    </row>
    <row r="3474" spans="1:8">
      <c r="A3474" s="89" t="s">
        <v>12321</v>
      </c>
      <c r="B3474" s="89">
        <v>100</v>
      </c>
      <c r="C3474" s="89" t="s">
        <v>564</v>
      </c>
      <c r="D3474" s="89" t="s">
        <v>7974</v>
      </c>
      <c r="E3474" s="89" t="s">
        <v>20605</v>
      </c>
      <c r="F3474" s="93" t="s">
        <v>369</v>
      </c>
      <c r="G3474" s="93" t="s">
        <v>369</v>
      </c>
      <c r="H3474" s="93" t="s">
        <v>369</v>
      </c>
    </row>
    <row r="3475" spans="1:8">
      <c r="A3475" s="89" t="s">
        <v>1607</v>
      </c>
      <c r="B3475" s="89">
        <v>100</v>
      </c>
      <c r="C3475" s="89" t="s">
        <v>361</v>
      </c>
      <c r="D3475" s="89" t="s">
        <v>18232</v>
      </c>
      <c r="E3475" s="89" t="s">
        <v>20605</v>
      </c>
      <c r="F3475" s="93" t="s">
        <v>369</v>
      </c>
      <c r="G3475" s="93" t="s">
        <v>369</v>
      </c>
      <c r="H3475" s="93" t="s">
        <v>369</v>
      </c>
    </row>
    <row r="3476" spans="1:8">
      <c r="A3476" s="89" t="s">
        <v>1605</v>
      </c>
      <c r="B3476" s="89">
        <v>300</v>
      </c>
      <c r="C3476" s="89" t="s">
        <v>361</v>
      </c>
      <c r="D3476" s="89" t="s">
        <v>18232</v>
      </c>
      <c r="E3476" s="89" t="s">
        <v>20606</v>
      </c>
      <c r="F3476" s="93" t="s">
        <v>369</v>
      </c>
      <c r="G3476" s="93" t="s">
        <v>369</v>
      </c>
      <c r="H3476" s="93" t="s">
        <v>369</v>
      </c>
    </row>
    <row r="3477" spans="1:8">
      <c r="A3477" s="89" t="s">
        <v>12322</v>
      </c>
      <c r="B3477" s="89">
        <v>300</v>
      </c>
      <c r="C3477" s="89" t="s">
        <v>361</v>
      </c>
      <c r="D3477" s="89" t="s">
        <v>7963</v>
      </c>
      <c r="E3477" s="89" t="s">
        <v>20606</v>
      </c>
      <c r="F3477" s="93" t="s">
        <v>369</v>
      </c>
      <c r="G3477" s="93" t="s">
        <v>369</v>
      </c>
      <c r="H3477" s="93" t="s">
        <v>369</v>
      </c>
    </row>
    <row r="3478" spans="1:8">
      <c r="A3478" s="89" t="s">
        <v>12323</v>
      </c>
      <c r="B3478" s="89">
        <v>500</v>
      </c>
      <c r="C3478" s="89" t="s">
        <v>564</v>
      </c>
      <c r="D3478" s="89" t="s">
        <v>7963</v>
      </c>
      <c r="E3478" s="89" t="s">
        <v>20607</v>
      </c>
      <c r="F3478" s="93" t="s">
        <v>369</v>
      </c>
      <c r="G3478" s="93" t="s">
        <v>369</v>
      </c>
      <c r="H3478" s="93" t="s">
        <v>369</v>
      </c>
    </row>
    <row r="3479" spans="1:8">
      <c r="A3479" s="89" t="s">
        <v>12325</v>
      </c>
      <c r="B3479" s="89">
        <v>500</v>
      </c>
      <c r="C3479" s="89" t="s">
        <v>564</v>
      </c>
      <c r="D3479" s="89" t="s">
        <v>7963</v>
      </c>
      <c r="E3479" s="89" t="s">
        <v>20607</v>
      </c>
      <c r="F3479" s="93" t="s">
        <v>369</v>
      </c>
      <c r="G3479" s="93" t="s">
        <v>369</v>
      </c>
      <c r="H3479" s="93" t="s">
        <v>369</v>
      </c>
    </row>
    <row r="3480" spans="1:8">
      <c r="A3480" s="89" t="s">
        <v>1603</v>
      </c>
      <c r="B3480" s="89">
        <v>100</v>
      </c>
      <c r="C3480" s="89" t="s">
        <v>361</v>
      </c>
      <c r="D3480" s="89" t="s">
        <v>18232</v>
      </c>
      <c r="E3480" s="89" t="s">
        <v>20608</v>
      </c>
      <c r="F3480" s="93" t="s">
        <v>369</v>
      </c>
      <c r="G3480" s="93" t="s">
        <v>369</v>
      </c>
      <c r="H3480" s="93" t="s">
        <v>369</v>
      </c>
    </row>
    <row r="3481" spans="1:8">
      <c r="A3481" s="89" t="s">
        <v>1601</v>
      </c>
      <c r="B3481" s="89">
        <v>300</v>
      </c>
      <c r="C3481" s="89" t="s">
        <v>361</v>
      </c>
      <c r="D3481" s="89" t="s">
        <v>18232</v>
      </c>
      <c r="E3481" s="89" t="s">
        <v>20609</v>
      </c>
      <c r="F3481" s="93" t="s">
        <v>369</v>
      </c>
      <c r="G3481" s="93" t="s">
        <v>369</v>
      </c>
      <c r="H3481" s="93" t="s">
        <v>369</v>
      </c>
    </row>
    <row r="3482" spans="1:8">
      <c r="A3482" s="89" t="s">
        <v>1599</v>
      </c>
      <c r="B3482" s="89">
        <v>500</v>
      </c>
      <c r="C3482" s="89" t="s">
        <v>564</v>
      </c>
      <c r="D3482" s="89" t="s">
        <v>18232</v>
      </c>
      <c r="E3482" s="89" t="s">
        <v>20610</v>
      </c>
      <c r="F3482" s="89">
        <v>3535</v>
      </c>
      <c r="G3482" s="89">
        <v>1091356</v>
      </c>
      <c r="H3482" s="89">
        <v>0</v>
      </c>
    </row>
    <row r="3483" spans="1:8">
      <c r="A3483" s="89" t="s">
        <v>1597</v>
      </c>
      <c r="B3483" s="89">
        <v>500</v>
      </c>
      <c r="C3483" s="89" t="s">
        <v>564</v>
      </c>
      <c r="D3483" s="89" t="s">
        <v>18232</v>
      </c>
      <c r="E3483" s="89" t="s">
        <v>20611</v>
      </c>
      <c r="F3483" s="89">
        <v>1089821</v>
      </c>
      <c r="G3483" s="89">
        <v>1113529</v>
      </c>
      <c r="H3483" s="89">
        <v>0</v>
      </c>
    </row>
    <row r="3484" spans="1:8">
      <c r="A3484" s="89" t="s">
        <v>1595</v>
      </c>
      <c r="B3484" s="89">
        <v>500</v>
      </c>
      <c r="C3484" s="89" t="s">
        <v>361</v>
      </c>
      <c r="D3484" s="89" t="s">
        <v>18232</v>
      </c>
      <c r="E3484" s="89" t="s">
        <v>20612</v>
      </c>
      <c r="F3484" s="93" t="s">
        <v>369</v>
      </c>
      <c r="G3484" s="93" t="s">
        <v>369</v>
      </c>
      <c r="H3484" s="93" t="s">
        <v>369</v>
      </c>
    </row>
    <row r="3485" spans="1:8">
      <c r="A3485" s="89" t="s">
        <v>12329</v>
      </c>
      <c r="B3485" s="89">
        <v>800</v>
      </c>
      <c r="C3485" s="89" t="s">
        <v>564</v>
      </c>
      <c r="D3485" s="89" t="s">
        <v>7963</v>
      </c>
      <c r="E3485" s="89" t="s">
        <v>20613</v>
      </c>
      <c r="F3485" s="93" t="s">
        <v>369</v>
      </c>
      <c r="G3485" s="93" t="s">
        <v>369</v>
      </c>
      <c r="H3485" s="93" t="s">
        <v>369</v>
      </c>
    </row>
    <row r="3486" spans="1:8">
      <c r="A3486" s="89" t="s">
        <v>12331</v>
      </c>
      <c r="B3486" s="89">
        <v>1500</v>
      </c>
      <c r="C3486" s="89" t="s">
        <v>564</v>
      </c>
      <c r="D3486" s="89" t="s">
        <v>7963</v>
      </c>
      <c r="E3486" s="89" t="s">
        <v>20614</v>
      </c>
      <c r="F3486" s="93" t="s">
        <v>369</v>
      </c>
      <c r="G3486" s="93" t="s">
        <v>369</v>
      </c>
      <c r="H3486" s="93" t="s">
        <v>369</v>
      </c>
    </row>
    <row r="3487" spans="1:8">
      <c r="A3487" s="89" t="s">
        <v>1593</v>
      </c>
      <c r="B3487" s="89">
        <v>1500</v>
      </c>
      <c r="C3487" s="89" t="s">
        <v>564</v>
      </c>
      <c r="D3487" s="89" t="s">
        <v>18232</v>
      </c>
      <c r="E3487" s="89" t="s">
        <v>20615</v>
      </c>
      <c r="F3487" s="89">
        <v>350284</v>
      </c>
      <c r="G3487" s="89">
        <v>80729</v>
      </c>
      <c r="H3487" s="89">
        <v>0</v>
      </c>
    </row>
    <row r="3488" spans="1:8">
      <c r="A3488" s="89" t="s">
        <v>12334</v>
      </c>
      <c r="B3488" s="89">
        <v>500</v>
      </c>
      <c r="C3488" s="89" t="s">
        <v>564</v>
      </c>
      <c r="D3488" s="89" t="s">
        <v>7963</v>
      </c>
      <c r="E3488" s="89" t="s">
        <v>20616</v>
      </c>
      <c r="F3488" s="93" t="s">
        <v>369</v>
      </c>
      <c r="G3488" s="93" t="s">
        <v>369</v>
      </c>
      <c r="H3488" s="93" t="s">
        <v>369</v>
      </c>
    </row>
    <row r="3489" spans="1:8">
      <c r="A3489" s="89" t="s">
        <v>12336</v>
      </c>
      <c r="B3489" s="89">
        <v>500</v>
      </c>
      <c r="C3489" s="89" t="s">
        <v>564</v>
      </c>
      <c r="D3489" s="89" t="s">
        <v>7963</v>
      </c>
      <c r="E3489" s="89" t="s">
        <v>20616</v>
      </c>
      <c r="F3489" s="93" t="s">
        <v>369</v>
      </c>
      <c r="G3489" s="93" t="s">
        <v>369</v>
      </c>
      <c r="H3489" s="93" t="s">
        <v>369</v>
      </c>
    </row>
    <row r="3490" spans="1:8">
      <c r="A3490" s="89" t="s">
        <v>1591</v>
      </c>
      <c r="B3490" s="89">
        <v>1000</v>
      </c>
      <c r="C3490" s="89" t="s">
        <v>361</v>
      </c>
      <c r="D3490" s="89" t="s">
        <v>18232</v>
      </c>
      <c r="E3490" s="89" t="s">
        <v>20617</v>
      </c>
      <c r="F3490" s="93" t="s">
        <v>369</v>
      </c>
      <c r="G3490" s="93" t="s">
        <v>369</v>
      </c>
      <c r="H3490" s="93" t="s">
        <v>369</v>
      </c>
    </row>
    <row r="3491" spans="1:8">
      <c r="A3491" s="89" t="s">
        <v>1589</v>
      </c>
      <c r="B3491" s="89">
        <v>700</v>
      </c>
      <c r="C3491" s="89" t="s">
        <v>564</v>
      </c>
      <c r="D3491" s="89" t="s">
        <v>18232</v>
      </c>
      <c r="E3491" s="89" t="s">
        <v>20618</v>
      </c>
      <c r="F3491" s="89">
        <v>79633</v>
      </c>
      <c r="G3491" s="89">
        <v>815282</v>
      </c>
      <c r="H3491" s="89">
        <v>0</v>
      </c>
    </row>
    <row r="3492" spans="1:8">
      <c r="A3492" s="89" t="s">
        <v>12339</v>
      </c>
      <c r="B3492" s="89">
        <v>200</v>
      </c>
      <c r="C3492" s="89" t="s">
        <v>361</v>
      </c>
      <c r="D3492" s="89" t="s">
        <v>7963</v>
      </c>
      <c r="E3492" s="89" t="s">
        <v>20619</v>
      </c>
      <c r="F3492" s="93" t="s">
        <v>369</v>
      </c>
      <c r="G3492" s="93" t="s">
        <v>369</v>
      </c>
      <c r="H3492" s="93" t="s">
        <v>369</v>
      </c>
    </row>
    <row r="3493" spans="1:8">
      <c r="A3493" s="89" t="s">
        <v>1586</v>
      </c>
      <c r="B3493" s="89">
        <v>800</v>
      </c>
      <c r="C3493" s="89" t="s">
        <v>361</v>
      </c>
      <c r="D3493" s="89" t="s">
        <v>18232</v>
      </c>
      <c r="E3493" s="89" t="s">
        <v>20620</v>
      </c>
      <c r="F3493" s="93" t="s">
        <v>369</v>
      </c>
      <c r="G3493" s="93" t="s">
        <v>369</v>
      </c>
      <c r="H3493" s="93" t="s">
        <v>369</v>
      </c>
    </row>
    <row r="3494" spans="1:8">
      <c r="A3494" s="89" t="s">
        <v>12340</v>
      </c>
      <c r="B3494" s="89">
        <v>500</v>
      </c>
      <c r="C3494" s="89" t="s">
        <v>564</v>
      </c>
      <c r="D3494" s="89" t="s">
        <v>7963</v>
      </c>
      <c r="E3494" s="89" t="s">
        <v>20621</v>
      </c>
      <c r="F3494" s="93" t="s">
        <v>369</v>
      </c>
      <c r="G3494" s="93" t="s">
        <v>369</v>
      </c>
      <c r="H3494" s="93" t="s">
        <v>369</v>
      </c>
    </row>
    <row r="3495" spans="1:8">
      <c r="A3495" s="89" t="s">
        <v>12342</v>
      </c>
      <c r="B3495" s="89">
        <v>500</v>
      </c>
      <c r="C3495" s="89" t="s">
        <v>564</v>
      </c>
      <c r="D3495" s="89" t="s">
        <v>7963</v>
      </c>
      <c r="E3495" s="89" t="s">
        <v>20621</v>
      </c>
      <c r="F3495" s="93" t="s">
        <v>369</v>
      </c>
      <c r="G3495" s="93" t="s">
        <v>369</v>
      </c>
      <c r="H3495" s="93" t="s">
        <v>369</v>
      </c>
    </row>
    <row r="3496" spans="1:8">
      <c r="A3496" s="89" t="s">
        <v>6261</v>
      </c>
      <c r="B3496" s="89">
        <v>2000</v>
      </c>
      <c r="C3496" s="89" t="s">
        <v>564</v>
      </c>
      <c r="D3496" s="89" t="s">
        <v>5606</v>
      </c>
      <c r="E3496" s="89" t="s">
        <v>20622</v>
      </c>
      <c r="F3496" s="89">
        <v>39308</v>
      </c>
      <c r="G3496" s="89">
        <v>105886</v>
      </c>
      <c r="H3496" s="89" t="s">
        <v>5939</v>
      </c>
    </row>
    <row r="3497" spans="1:8">
      <c r="A3497" s="89" t="s">
        <v>1584</v>
      </c>
      <c r="B3497" s="89">
        <v>3000</v>
      </c>
      <c r="C3497" s="89" t="s">
        <v>361</v>
      </c>
      <c r="D3497" s="89" t="s">
        <v>18232</v>
      </c>
      <c r="E3497" s="89" t="s">
        <v>20623</v>
      </c>
      <c r="F3497" s="93" t="s">
        <v>369</v>
      </c>
      <c r="G3497" s="93" t="s">
        <v>369</v>
      </c>
      <c r="H3497" s="93" t="s">
        <v>369</v>
      </c>
    </row>
    <row r="3498" spans="1:8">
      <c r="A3498" s="89" t="s">
        <v>12345</v>
      </c>
      <c r="B3498" s="89">
        <v>3000</v>
      </c>
      <c r="C3498" s="89" t="s">
        <v>361</v>
      </c>
      <c r="D3498" s="89" t="s">
        <v>7963</v>
      </c>
      <c r="E3498" s="89" t="s">
        <v>20623</v>
      </c>
      <c r="F3498" s="93" t="s">
        <v>369</v>
      </c>
      <c r="G3498" s="93" t="s">
        <v>369</v>
      </c>
      <c r="H3498" s="93" t="s">
        <v>369</v>
      </c>
    </row>
    <row r="3499" spans="1:8">
      <c r="A3499" s="89" t="s">
        <v>12346</v>
      </c>
      <c r="B3499" s="89">
        <v>500</v>
      </c>
      <c r="C3499" s="89" t="s">
        <v>564</v>
      </c>
      <c r="D3499" s="89" t="s">
        <v>7963</v>
      </c>
      <c r="E3499" s="89" t="s">
        <v>20624</v>
      </c>
      <c r="F3499" s="93" t="s">
        <v>369</v>
      </c>
      <c r="G3499" s="93" t="s">
        <v>369</v>
      </c>
      <c r="H3499" s="93" t="s">
        <v>369</v>
      </c>
    </row>
    <row r="3500" spans="1:8">
      <c r="A3500" s="89" t="s">
        <v>1581</v>
      </c>
      <c r="B3500" s="89">
        <v>300</v>
      </c>
      <c r="C3500" s="89" t="s">
        <v>564</v>
      </c>
      <c r="D3500" s="89" t="s">
        <v>18232</v>
      </c>
      <c r="E3500" s="89" t="s">
        <v>20625</v>
      </c>
      <c r="F3500" s="89">
        <v>135322</v>
      </c>
      <c r="G3500" s="89">
        <v>441653</v>
      </c>
      <c r="H3500" s="89">
        <v>0</v>
      </c>
    </row>
    <row r="3501" spans="1:8">
      <c r="A3501" s="89" t="s">
        <v>1579</v>
      </c>
      <c r="B3501" s="89">
        <v>2000</v>
      </c>
      <c r="C3501" s="89" t="s">
        <v>564</v>
      </c>
      <c r="D3501" s="89" t="s">
        <v>18232</v>
      </c>
      <c r="E3501" s="89" t="s">
        <v>20626</v>
      </c>
      <c r="F3501" s="89">
        <v>27779</v>
      </c>
      <c r="G3501" s="89">
        <v>36972</v>
      </c>
      <c r="H3501" s="89">
        <v>0</v>
      </c>
    </row>
    <row r="3502" spans="1:8">
      <c r="A3502" s="89" t="s">
        <v>12350</v>
      </c>
      <c r="B3502" s="89">
        <v>1000</v>
      </c>
      <c r="C3502" s="89" t="s">
        <v>564</v>
      </c>
      <c r="D3502" s="89" t="s">
        <v>7963</v>
      </c>
      <c r="E3502" s="89" t="s">
        <v>20627</v>
      </c>
      <c r="F3502" s="93" t="s">
        <v>369</v>
      </c>
      <c r="G3502" s="93" t="s">
        <v>369</v>
      </c>
      <c r="H3502" s="93" t="s">
        <v>369</v>
      </c>
    </row>
    <row r="3503" spans="1:8">
      <c r="A3503" s="89" t="s">
        <v>1577</v>
      </c>
      <c r="B3503" s="89">
        <v>1000</v>
      </c>
      <c r="C3503" s="89" t="s">
        <v>361</v>
      </c>
      <c r="D3503" s="89" t="s">
        <v>18232</v>
      </c>
      <c r="E3503" s="89" t="s">
        <v>20628</v>
      </c>
      <c r="F3503" s="93" t="s">
        <v>369</v>
      </c>
      <c r="G3503" s="93" t="s">
        <v>369</v>
      </c>
      <c r="H3503" s="93" t="s">
        <v>369</v>
      </c>
    </row>
    <row r="3504" spans="1:8">
      <c r="A3504" s="89" t="s">
        <v>1575</v>
      </c>
      <c r="B3504" s="89">
        <v>500</v>
      </c>
      <c r="C3504" s="89" t="s">
        <v>564</v>
      </c>
      <c r="D3504" s="89" t="s">
        <v>18232</v>
      </c>
      <c r="E3504" s="89" t="s">
        <v>20629</v>
      </c>
      <c r="F3504" s="89">
        <v>133253</v>
      </c>
      <c r="G3504" s="89">
        <v>855597</v>
      </c>
      <c r="H3504" s="89">
        <v>0</v>
      </c>
    </row>
    <row r="3505" spans="1:8">
      <c r="A3505" s="89" t="s">
        <v>12353</v>
      </c>
      <c r="B3505" s="89">
        <v>1000</v>
      </c>
      <c r="C3505" s="89" t="s">
        <v>564</v>
      </c>
      <c r="D3505" s="89" t="s">
        <v>7963</v>
      </c>
      <c r="E3505" s="89" t="s">
        <v>20630</v>
      </c>
      <c r="F3505" s="93" t="s">
        <v>369</v>
      </c>
      <c r="G3505" s="93" t="s">
        <v>369</v>
      </c>
      <c r="H3505" s="93" t="s">
        <v>369</v>
      </c>
    </row>
    <row r="3506" spans="1:8">
      <c r="A3506" s="89" t="s">
        <v>12355</v>
      </c>
      <c r="B3506" s="89">
        <v>500</v>
      </c>
      <c r="C3506" s="89" t="s">
        <v>361</v>
      </c>
      <c r="D3506" s="89" t="s">
        <v>7963</v>
      </c>
      <c r="E3506" s="89" t="s">
        <v>20631</v>
      </c>
      <c r="F3506" s="93" t="s">
        <v>369</v>
      </c>
      <c r="G3506" s="93" t="s">
        <v>369</v>
      </c>
      <c r="H3506" s="93" t="s">
        <v>369</v>
      </c>
    </row>
    <row r="3507" spans="1:8">
      <c r="A3507" s="89" t="s">
        <v>12356</v>
      </c>
      <c r="B3507" s="89">
        <v>500</v>
      </c>
      <c r="C3507" s="89" t="s">
        <v>361</v>
      </c>
      <c r="D3507" s="89" t="s">
        <v>7963</v>
      </c>
      <c r="E3507" s="89" t="s">
        <v>20631</v>
      </c>
      <c r="F3507" s="93" t="s">
        <v>369</v>
      </c>
      <c r="G3507" s="93" t="s">
        <v>369</v>
      </c>
      <c r="H3507" s="93" t="s">
        <v>369</v>
      </c>
    </row>
    <row r="3508" spans="1:8">
      <c r="A3508" s="89" t="s">
        <v>12357</v>
      </c>
      <c r="B3508" s="89">
        <v>500</v>
      </c>
      <c r="C3508" s="89" t="s">
        <v>361</v>
      </c>
      <c r="D3508" s="89" t="s">
        <v>7963</v>
      </c>
      <c r="E3508" s="89" t="s">
        <v>20631</v>
      </c>
      <c r="F3508" s="93" t="s">
        <v>369</v>
      </c>
      <c r="G3508" s="93" t="s">
        <v>369</v>
      </c>
      <c r="H3508" s="93" t="s">
        <v>369</v>
      </c>
    </row>
    <row r="3509" spans="1:8">
      <c r="A3509" s="89" t="s">
        <v>12358</v>
      </c>
      <c r="B3509" s="89">
        <v>1500</v>
      </c>
      <c r="C3509" s="89" t="s">
        <v>564</v>
      </c>
      <c r="D3509" s="89" t="s">
        <v>7963</v>
      </c>
      <c r="E3509" s="89" t="s">
        <v>20632</v>
      </c>
      <c r="F3509" s="93" t="s">
        <v>369</v>
      </c>
      <c r="G3509" s="93" t="s">
        <v>369</v>
      </c>
      <c r="H3509" s="93" t="s">
        <v>369</v>
      </c>
    </row>
    <row r="3510" spans="1:8">
      <c r="A3510" s="89" t="s">
        <v>12360</v>
      </c>
      <c r="B3510" s="89">
        <v>1500</v>
      </c>
      <c r="C3510" s="89" t="s">
        <v>564</v>
      </c>
      <c r="D3510" s="89" t="s">
        <v>7963</v>
      </c>
      <c r="E3510" s="89" t="s">
        <v>20632</v>
      </c>
      <c r="F3510" s="93" t="s">
        <v>369</v>
      </c>
      <c r="G3510" s="93" t="s">
        <v>369</v>
      </c>
      <c r="H3510" s="93" t="s">
        <v>369</v>
      </c>
    </row>
    <row r="3511" spans="1:8">
      <c r="A3511" s="89" t="s">
        <v>1573</v>
      </c>
      <c r="B3511" s="89">
        <v>100</v>
      </c>
      <c r="C3511" s="89" t="s">
        <v>564</v>
      </c>
      <c r="D3511" s="89" t="s">
        <v>18232</v>
      </c>
      <c r="E3511" s="89" t="s">
        <v>20633</v>
      </c>
      <c r="F3511" s="89">
        <v>238397</v>
      </c>
      <c r="G3511" s="89">
        <v>441653</v>
      </c>
      <c r="H3511" s="89">
        <v>0</v>
      </c>
    </row>
    <row r="3512" spans="1:8">
      <c r="A3512" s="89" t="s">
        <v>12363</v>
      </c>
      <c r="B3512" s="89">
        <v>500</v>
      </c>
      <c r="C3512" s="89" t="s">
        <v>564</v>
      </c>
      <c r="D3512" s="89" t="s">
        <v>7974</v>
      </c>
      <c r="E3512" s="89" t="s">
        <v>20634</v>
      </c>
      <c r="F3512" s="93" t="s">
        <v>369</v>
      </c>
      <c r="G3512" s="93" t="s">
        <v>369</v>
      </c>
      <c r="H3512" s="93" t="s">
        <v>369</v>
      </c>
    </row>
    <row r="3513" spans="1:8">
      <c r="A3513" s="89" t="s">
        <v>12364</v>
      </c>
      <c r="B3513" s="89">
        <v>500</v>
      </c>
      <c r="C3513" s="89" t="s">
        <v>564</v>
      </c>
      <c r="D3513" s="89" t="s">
        <v>7974</v>
      </c>
      <c r="E3513" s="89" t="s">
        <v>20634</v>
      </c>
      <c r="F3513" s="93" t="s">
        <v>369</v>
      </c>
      <c r="G3513" s="93" t="s">
        <v>369</v>
      </c>
      <c r="H3513" s="93" t="s">
        <v>369</v>
      </c>
    </row>
    <row r="3514" spans="1:8">
      <c r="A3514" s="89" t="s">
        <v>12365</v>
      </c>
      <c r="B3514" s="89">
        <v>500</v>
      </c>
      <c r="C3514" s="89" t="s">
        <v>564</v>
      </c>
      <c r="D3514" s="89" t="s">
        <v>7974</v>
      </c>
      <c r="E3514" s="89" t="s">
        <v>20634</v>
      </c>
      <c r="F3514" s="93" t="s">
        <v>369</v>
      </c>
      <c r="G3514" s="93" t="s">
        <v>369</v>
      </c>
      <c r="H3514" s="93" t="s">
        <v>369</v>
      </c>
    </row>
    <row r="3515" spans="1:8">
      <c r="A3515" s="89" t="s">
        <v>12366</v>
      </c>
      <c r="B3515" s="89">
        <v>500</v>
      </c>
      <c r="C3515" s="89" t="s">
        <v>564</v>
      </c>
      <c r="D3515" s="89" t="s">
        <v>7974</v>
      </c>
      <c r="E3515" s="89" t="s">
        <v>20634</v>
      </c>
      <c r="F3515" s="93" t="s">
        <v>369</v>
      </c>
      <c r="G3515" s="93" t="s">
        <v>369</v>
      </c>
      <c r="H3515" s="93" t="s">
        <v>369</v>
      </c>
    </row>
    <row r="3516" spans="1:8">
      <c r="A3516" s="89" t="s">
        <v>12367</v>
      </c>
      <c r="B3516" s="89">
        <v>500</v>
      </c>
      <c r="C3516" s="89" t="s">
        <v>361</v>
      </c>
      <c r="D3516" s="89" t="s">
        <v>7963</v>
      </c>
      <c r="E3516" s="89" t="s">
        <v>20634</v>
      </c>
      <c r="F3516" s="93" t="s">
        <v>369</v>
      </c>
      <c r="G3516" s="93" t="s">
        <v>369</v>
      </c>
      <c r="H3516" s="93" t="s">
        <v>369</v>
      </c>
    </row>
    <row r="3517" spans="1:8">
      <c r="A3517" s="89" t="s">
        <v>12368</v>
      </c>
      <c r="B3517" s="89">
        <v>500</v>
      </c>
      <c r="C3517" s="89" t="s">
        <v>564</v>
      </c>
      <c r="D3517" s="89" t="s">
        <v>7974</v>
      </c>
      <c r="E3517" s="89" t="s">
        <v>20635</v>
      </c>
      <c r="F3517" s="93" t="s">
        <v>369</v>
      </c>
      <c r="G3517" s="93" t="s">
        <v>369</v>
      </c>
      <c r="H3517" s="93" t="s">
        <v>369</v>
      </c>
    </row>
    <row r="3518" spans="1:8">
      <c r="A3518" s="89" t="s">
        <v>12369</v>
      </c>
      <c r="B3518" s="89">
        <v>500</v>
      </c>
      <c r="C3518" s="89" t="s">
        <v>564</v>
      </c>
      <c r="D3518" s="89" t="s">
        <v>7974</v>
      </c>
      <c r="E3518" s="89" t="s">
        <v>20635</v>
      </c>
      <c r="F3518" s="93" t="s">
        <v>369</v>
      </c>
      <c r="G3518" s="93" t="s">
        <v>369</v>
      </c>
      <c r="H3518" s="93" t="s">
        <v>369</v>
      </c>
    </row>
    <row r="3519" spans="1:8">
      <c r="A3519" s="89" t="s">
        <v>12370</v>
      </c>
      <c r="B3519" s="89">
        <v>500</v>
      </c>
      <c r="C3519" s="89" t="s">
        <v>564</v>
      </c>
      <c r="D3519" s="89" t="s">
        <v>7974</v>
      </c>
      <c r="E3519" s="89" t="s">
        <v>20635</v>
      </c>
      <c r="F3519" s="93" t="s">
        <v>369</v>
      </c>
      <c r="G3519" s="93" t="s">
        <v>369</v>
      </c>
      <c r="H3519" s="93" t="s">
        <v>369</v>
      </c>
    </row>
    <row r="3520" spans="1:8">
      <c r="A3520" s="89" t="s">
        <v>12371</v>
      </c>
      <c r="B3520" s="89">
        <v>500</v>
      </c>
      <c r="C3520" s="89" t="s">
        <v>564</v>
      </c>
      <c r="D3520" s="89" t="s">
        <v>7974</v>
      </c>
      <c r="E3520" s="89" t="s">
        <v>20635</v>
      </c>
      <c r="F3520" s="93" t="s">
        <v>369</v>
      </c>
      <c r="G3520" s="93" t="s">
        <v>369</v>
      </c>
      <c r="H3520" s="93" t="s">
        <v>369</v>
      </c>
    </row>
    <row r="3521" spans="1:8">
      <c r="A3521" s="89" t="s">
        <v>12372</v>
      </c>
      <c r="B3521" s="89">
        <v>500</v>
      </c>
      <c r="C3521" s="89" t="s">
        <v>564</v>
      </c>
      <c r="D3521" s="89" t="s">
        <v>7974</v>
      </c>
      <c r="E3521" s="89" t="s">
        <v>20635</v>
      </c>
      <c r="F3521" s="93" t="s">
        <v>369</v>
      </c>
      <c r="G3521" s="93" t="s">
        <v>369</v>
      </c>
      <c r="H3521" s="93" t="s">
        <v>369</v>
      </c>
    </row>
    <row r="3522" spans="1:8">
      <c r="A3522" s="89" t="s">
        <v>12373</v>
      </c>
      <c r="B3522" s="89">
        <v>500</v>
      </c>
      <c r="C3522" s="89" t="s">
        <v>564</v>
      </c>
      <c r="D3522" s="89" t="s">
        <v>7974</v>
      </c>
      <c r="E3522" s="89" t="s">
        <v>20635</v>
      </c>
      <c r="F3522" s="93" t="s">
        <v>369</v>
      </c>
      <c r="G3522" s="93" t="s">
        <v>369</v>
      </c>
      <c r="H3522" s="93" t="s">
        <v>369</v>
      </c>
    </row>
    <row r="3523" spans="1:8">
      <c r="A3523" s="89" t="s">
        <v>12374</v>
      </c>
      <c r="B3523" s="89">
        <v>500</v>
      </c>
      <c r="C3523" s="89" t="s">
        <v>564</v>
      </c>
      <c r="D3523" s="89" t="s">
        <v>7974</v>
      </c>
      <c r="E3523" s="89" t="s">
        <v>20635</v>
      </c>
      <c r="F3523" s="93" t="s">
        <v>369</v>
      </c>
      <c r="G3523" s="93" t="s">
        <v>369</v>
      </c>
      <c r="H3523" s="93" t="s">
        <v>369</v>
      </c>
    </row>
    <row r="3524" spans="1:8">
      <c r="A3524" s="89" t="s">
        <v>12375</v>
      </c>
      <c r="B3524" s="89">
        <v>500</v>
      </c>
      <c r="C3524" s="89" t="s">
        <v>564</v>
      </c>
      <c r="D3524" s="89" t="s">
        <v>7974</v>
      </c>
      <c r="E3524" s="89" t="s">
        <v>20636</v>
      </c>
      <c r="F3524" s="93" t="s">
        <v>369</v>
      </c>
      <c r="G3524" s="93" t="s">
        <v>369</v>
      </c>
      <c r="H3524" s="93" t="s">
        <v>369</v>
      </c>
    </row>
    <row r="3525" spans="1:8">
      <c r="A3525" s="89" t="s">
        <v>12376</v>
      </c>
      <c r="B3525" s="89">
        <v>500</v>
      </c>
      <c r="C3525" s="89" t="s">
        <v>564</v>
      </c>
      <c r="D3525" s="89" t="s">
        <v>7974</v>
      </c>
      <c r="E3525" s="89" t="s">
        <v>20636</v>
      </c>
      <c r="F3525" s="93" t="s">
        <v>369</v>
      </c>
      <c r="G3525" s="93" t="s">
        <v>369</v>
      </c>
      <c r="H3525" s="93" t="s">
        <v>369</v>
      </c>
    </row>
    <row r="3526" spans="1:8">
      <c r="A3526" s="89" t="s">
        <v>12377</v>
      </c>
      <c r="B3526" s="89">
        <v>500</v>
      </c>
      <c r="C3526" s="89" t="s">
        <v>564</v>
      </c>
      <c r="D3526" s="89" t="s">
        <v>7974</v>
      </c>
      <c r="E3526" s="89" t="s">
        <v>20637</v>
      </c>
      <c r="F3526" s="93" t="s">
        <v>369</v>
      </c>
      <c r="G3526" s="93" t="s">
        <v>369</v>
      </c>
      <c r="H3526" s="93" t="s">
        <v>369</v>
      </c>
    </row>
    <row r="3527" spans="1:8">
      <c r="A3527" s="89" t="s">
        <v>12378</v>
      </c>
      <c r="B3527" s="89">
        <v>500</v>
      </c>
      <c r="C3527" s="89" t="s">
        <v>564</v>
      </c>
      <c r="D3527" s="89" t="s">
        <v>7974</v>
      </c>
      <c r="E3527" s="89" t="s">
        <v>20637</v>
      </c>
      <c r="F3527" s="93" t="s">
        <v>369</v>
      </c>
      <c r="G3527" s="93" t="s">
        <v>369</v>
      </c>
      <c r="H3527" s="93" t="s">
        <v>369</v>
      </c>
    </row>
    <row r="3528" spans="1:8">
      <c r="A3528" s="89" t="s">
        <v>12379</v>
      </c>
      <c r="B3528" s="89">
        <v>500</v>
      </c>
      <c r="C3528" s="89" t="s">
        <v>564</v>
      </c>
      <c r="D3528" s="89" t="s">
        <v>7974</v>
      </c>
      <c r="E3528" s="89" t="s">
        <v>20637</v>
      </c>
      <c r="F3528" s="93" t="s">
        <v>369</v>
      </c>
      <c r="G3528" s="93" t="s">
        <v>369</v>
      </c>
      <c r="H3528" s="93" t="s">
        <v>369</v>
      </c>
    </row>
    <row r="3529" spans="1:8">
      <c r="A3529" s="89" t="s">
        <v>12380</v>
      </c>
      <c r="B3529" s="89">
        <v>500</v>
      </c>
      <c r="C3529" s="89" t="s">
        <v>564</v>
      </c>
      <c r="D3529" s="89" t="s">
        <v>7974</v>
      </c>
      <c r="E3529" s="89" t="s">
        <v>20638</v>
      </c>
      <c r="F3529" s="93" t="s">
        <v>369</v>
      </c>
      <c r="G3529" s="93" t="s">
        <v>369</v>
      </c>
      <c r="H3529" s="93" t="s">
        <v>369</v>
      </c>
    </row>
    <row r="3530" spans="1:8">
      <c r="A3530" s="89" t="s">
        <v>12381</v>
      </c>
      <c r="B3530" s="89">
        <v>500</v>
      </c>
      <c r="C3530" s="89" t="s">
        <v>564</v>
      </c>
      <c r="D3530" s="89" t="s">
        <v>7974</v>
      </c>
      <c r="E3530" s="89" t="s">
        <v>20638</v>
      </c>
      <c r="F3530" s="93" t="s">
        <v>369</v>
      </c>
      <c r="G3530" s="93" t="s">
        <v>369</v>
      </c>
      <c r="H3530" s="93" t="s">
        <v>369</v>
      </c>
    </row>
    <row r="3531" spans="1:8">
      <c r="A3531" s="89" t="s">
        <v>12382</v>
      </c>
      <c r="B3531" s="89">
        <v>500</v>
      </c>
      <c r="C3531" s="89" t="s">
        <v>564</v>
      </c>
      <c r="D3531" s="89" t="s">
        <v>7974</v>
      </c>
      <c r="E3531" s="89" t="s">
        <v>20638</v>
      </c>
      <c r="F3531" s="93" t="s">
        <v>369</v>
      </c>
      <c r="G3531" s="93" t="s">
        <v>369</v>
      </c>
      <c r="H3531" s="93" t="s">
        <v>369</v>
      </c>
    </row>
    <row r="3532" spans="1:8">
      <c r="A3532" s="89" t="s">
        <v>12383</v>
      </c>
      <c r="B3532" s="89">
        <v>500</v>
      </c>
      <c r="C3532" s="89" t="s">
        <v>564</v>
      </c>
      <c r="D3532" s="89" t="s">
        <v>7974</v>
      </c>
      <c r="E3532" s="89" t="s">
        <v>20639</v>
      </c>
      <c r="F3532" s="93" t="s">
        <v>369</v>
      </c>
      <c r="G3532" s="93" t="s">
        <v>369</v>
      </c>
      <c r="H3532" s="93" t="s">
        <v>369</v>
      </c>
    </row>
    <row r="3533" spans="1:8">
      <c r="A3533" s="89" t="s">
        <v>12384</v>
      </c>
      <c r="B3533" s="89">
        <v>1000</v>
      </c>
      <c r="C3533" s="89" t="s">
        <v>564</v>
      </c>
      <c r="D3533" s="89" t="s">
        <v>7963</v>
      </c>
      <c r="E3533" s="89" t="s">
        <v>20640</v>
      </c>
      <c r="F3533" s="93" t="s">
        <v>369</v>
      </c>
      <c r="G3533" s="93" t="s">
        <v>369</v>
      </c>
      <c r="H3533" s="93" t="s">
        <v>369</v>
      </c>
    </row>
    <row r="3534" spans="1:8">
      <c r="A3534" s="89" t="s">
        <v>1571</v>
      </c>
      <c r="B3534" s="89">
        <v>1000</v>
      </c>
      <c r="C3534" s="89" t="s">
        <v>564</v>
      </c>
      <c r="D3534" s="89" t="s">
        <v>18232</v>
      </c>
      <c r="E3534" s="89" t="s">
        <v>20641</v>
      </c>
      <c r="F3534" s="89">
        <v>545501</v>
      </c>
      <c r="G3534" s="89">
        <v>815282</v>
      </c>
      <c r="H3534" s="89">
        <v>0</v>
      </c>
    </row>
    <row r="3535" spans="1:8">
      <c r="A3535" s="89" t="s">
        <v>1569</v>
      </c>
      <c r="B3535" s="89">
        <v>1000</v>
      </c>
      <c r="C3535" s="89" t="s">
        <v>564</v>
      </c>
      <c r="D3535" s="89" t="s">
        <v>18232</v>
      </c>
      <c r="E3535" s="89" t="s">
        <v>20642</v>
      </c>
      <c r="F3535" s="89">
        <v>217882</v>
      </c>
      <c r="G3535" s="89">
        <v>815282</v>
      </c>
      <c r="H3535" s="89">
        <v>0</v>
      </c>
    </row>
    <row r="3536" spans="1:8">
      <c r="A3536" s="89" t="s">
        <v>12388</v>
      </c>
      <c r="B3536" s="89">
        <v>1500</v>
      </c>
      <c r="C3536" s="89" t="s">
        <v>564</v>
      </c>
      <c r="D3536" s="89" t="s">
        <v>7974</v>
      </c>
      <c r="E3536" s="89" t="s">
        <v>20643</v>
      </c>
      <c r="F3536" s="93" t="s">
        <v>369</v>
      </c>
      <c r="G3536" s="93" t="s">
        <v>369</v>
      </c>
      <c r="H3536" s="93" t="s">
        <v>369</v>
      </c>
    </row>
    <row r="3537" spans="1:8">
      <c r="A3537" s="89" t="s">
        <v>12389</v>
      </c>
      <c r="B3537" s="89">
        <v>1500</v>
      </c>
      <c r="C3537" s="89" t="s">
        <v>564</v>
      </c>
      <c r="D3537" s="89" t="s">
        <v>7974</v>
      </c>
      <c r="E3537" s="89" t="s">
        <v>20643</v>
      </c>
      <c r="F3537" s="93" t="s">
        <v>369</v>
      </c>
      <c r="G3537" s="93" t="s">
        <v>369</v>
      </c>
      <c r="H3537" s="93" t="s">
        <v>369</v>
      </c>
    </row>
    <row r="3538" spans="1:8">
      <c r="A3538" s="89" t="s">
        <v>12390</v>
      </c>
      <c r="B3538" s="89">
        <v>1500</v>
      </c>
      <c r="C3538" s="89" t="s">
        <v>564</v>
      </c>
      <c r="D3538" s="89" t="s">
        <v>7974</v>
      </c>
      <c r="E3538" s="89" t="s">
        <v>20643</v>
      </c>
      <c r="F3538" s="93" t="s">
        <v>369</v>
      </c>
      <c r="G3538" s="93" t="s">
        <v>369</v>
      </c>
      <c r="H3538" s="93" t="s">
        <v>369</v>
      </c>
    </row>
    <row r="3539" spans="1:8">
      <c r="A3539" s="89" t="s">
        <v>12391</v>
      </c>
      <c r="B3539" s="89">
        <v>1500</v>
      </c>
      <c r="C3539" s="89" t="s">
        <v>564</v>
      </c>
      <c r="D3539" s="89" t="s">
        <v>7974</v>
      </c>
      <c r="E3539" s="89" t="s">
        <v>20643</v>
      </c>
      <c r="F3539" s="93" t="s">
        <v>369</v>
      </c>
      <c r="G3539" s="93" t="s">
        <v>369</v>
      </c>
      <c r="H3539" s="93" t="s">
        <v>369</v>
      </c>
    </row>
    <row r="3540" spans="1:8">
      <c r="A3540" s="89" t="s">
        <v>12392</v>
      </c>
      <c r="B3540" s="89">
        <v>1500</v>
      </c>
      <c r="C3540" s="89" t="s">
        <v>361</v>
      </c>
      <c r="D3540" s="89" t="s">
        <v>7963</v>
      </c>
      <c r="E3540" s="89" t="s">
        <v>20643</v>
      </c>
      <c r="F3540" s="93" t="s">
        <v>369</v>
      </c>
      <c r="G3540" s="93" t="s">
        <v>369</v>
      </c>
      <c r="H3540" s="93" t="s">
        <v>369</v>
      </c>
    </row>
    <row r="3541" spans="1:8">
      <c r="A3541" s="89" t="s">
        <v>12393</v>
      </c>
      <c r="B3541" s="89">
        <v>100</v>
      </c>
      <c r="C3541" s="89" t="s">
        <v>564</v>
      </c>
      <c r="D3541" s="89" t="s">
        <v>7963</v>
      </c>
      <c r="E3541" s="89" t="s">
        <v>20644</v>
      </c>
      <c r="F3541" s="93" t="s">
        <v>369</v>
      </c>
      <c r="G3541" s="93" t="s">
        <v>369</v>
      </c>
      <c r="H3541" s="93" t="s">
        <v>369</v>
      </c>
    </row>
    <row r="3542" spans="1:8">
      <c r="A3542" s="89" t="s">
        <v>12395</v>
      </c>
      <c r="B3542" s="89">
        <v>100</v>
      </c>
      <c r="C3542" s="89" t="s">
        <v>564</v>
      </c>
      <c r="D3542" s="89" t="s">
        <v>7963</v>
      </c>
      <c r="E3542" s="89" t="s">
        <v>20644</v>
      </c>
      <c r="F3542" s="93" t="s">
        <v>369</v>
      </c>
      <c r="G3542" s="93" t="s">
        <v>369</v>
      </c>
      <c r="H3542" s="93" t="s">
        <v>369</v>
      </c>
    </row>
    <row r="3543" spans="1:8">
      <c r="A3543" s="89" t="s">
        <v>12397</v>
      </c>
      <c r="B3543" s="89">
        <v>500</v>
      </c>
      <c r="C3543" s="89" t="s">
        <v>564</v>
      </c>
      <c r="D3543" s="89" t="s">
        <v>7963</v>
      </c>
      <c r="E3543" s="89" t="s">
        <v>20645</v>
      </c>
      <c r="F3543" s="93" t="s">
        <v>369</v>
      </c>
      <c r="G3543" s="93" t="s">
        <v>369</v>
      </c>
      <c r="H3543" s="93" t="s">
        <v>369</v>
      </c>
    </row>
    <row r="3544" spans="1:8">
      <c r="A3544" s="89" t="s">
        <v>12399</v>
      </c>
      <c r="B3544" s="89">
        <v>500</v>
      </c>
      <c r="C3544" s="89" t="s">
        <v>564</v>
      </c>
      <c r="D3544" s="89" t="s">
        <v>7963</v>
      </c>
      <c r="E3544" s="89" t="s">
        <v>20646</v>
      </c>
      <c r="F3544" s="93" t="s">
        <v>369</v>
      </c>
      <c r="G3544" s="93" t="s">
        <v>369</v>
      </c>
      <c r="H3544" s="93" t="s">
        <v>369</v>
      </c>
    </row>
    <row r="3545" spans="1:8">
      <c r="A3545" s="89" t="s">
        <v>12401</v>
      </c>
      <c r="B3545" s="89">
        <v>500</v>
      </c>
      <c r="C3545" s="89" t="s">
        <v>564</v>
      </c>
      <c r="D3545" s="89" t="s">
        <v>7963</v>
      </c>
      <c r="E3545" s="89" t="s">
        <v>20646</v>
      </c>
      <c r="F3545" s="93" t="s">
        <v>369</v>
      </c>
      <c r="G3545" s="93" t="s">
        <v>369</v>
      </c>
      <c r="H3545" s="93" t="s">
        <v>369</v>
      </c>
    </row>
    <row r="3546" spans="1:8">
      <c r="A3546" s="89" t="s">
        <v>12403</v>
      </c>
      <c r="B3546" s="89">
        <v>500</v>
      </c>
      <c r="C3546" s="89" t="s">
        <v>564</v>
      </c>
      <c r="D3546" s="89" t="s">
        <v>7963</v>
      </c>
      <c r="E3546" s="89" t="s">
        <v>20647</v>
      </c>
      <c r="F3546" s="93" t="s">
        <v>369</v>
      </c>
      <c r="G3546" s="93" t="s">
        <v>369</v>
      </c>
      <c r="H3546" s="93" t="s">
        <v>369</v>
      </c>
    </row>
    <row r="3547" spans="1:8">
      <c r="A3547" s="89" t="s">
        <v>12405</v>
      </c>
      <c r="B3547" s="89">
        <v>500</v>
      </c>
      <c r="C3547" s="89" t="s">
        <v>564</v>
      </c>
      <c r="D3547" s="89" t="s">
        <v>7963</v>
      </c>
      <c r="E3547" s="89" t="s">
        <v>20648</v>
      </c>
      <c r="F3547" s="93" t="s">
        <v>369</v>
      </c>
      <c r="G3547" s="93" t="s">
        <v>369</v>
      </c>
      <c r="H3547" s="93" t="s">
        <v>369</v>
      </c>
    </row>
    <row r="3548" spans="1:8">
      <c r="A3548" s="89" t="s">
        <v>12407</v>
      </c>
      <c r="B3548" s="89">
        <v>500</v>
      </c>
      <c r="C3548" s="89" t="s">
        <v>564</v>
      </c>
      <c r="D3548" s="89" t="s">
        <v>7963</v>
      </c>
      <c r="E3548" s="89" t="s">
        <v>20649</v>
      </c>
      <c r="F3548" s="93" t="s">
        <v>369</v>
      </c>
      <c r="G3548" s="93" t="s">
        <v>369</v>
      </c>
      <c r="H3548" s="93" t="s">
        <v>369</v>
      </c>
    </row>
    <row r="3549" spans="1:8">
      <c r="A3549" s="89" t="s">
        <v>12409</v>
      </c>
      <c r="B3549" s="89">
        <v>3000</v>
      </c>
      <c r="C3549" s="89" t="s">
        <v>564</v>
      </c>
      <c r="D3549" s="89" t="s">
        <v>7963</v>
      </c>
      <c r="E3549" s="89" t="s">
        <v>20650</v>
      </c>
      <c r="F3549" s="93" t="s">
        <v>369</v>
      </c>
      <c r="G3549" s="93" t="s">
        <v>369</v>
      </c>
      <c r="H3549" s="93" t="s">
        <v>369</v>
      </c>
    </row>
    <row r="3550" spans="1:8">
      <c r="A3550" s="89" t="s">
        <v>12411</v>
      </c>
      <c r="B3550" s="89">
        <v>3000</v>
      </c>
      <c r="C3550" s="89" t="s">
        <v>564</v>
      </c>
      <c r="D3550" s="89" t="s">
        <v>7963</v>
      </c>
      <c r="E3550" s="89" t="s">
        <v>20650</v>
      </c>
      <c r="F3550" s="93" t="s">
        <v>369</v>
      </c>
      <c r="G3550" s="93" t="s">
        <v>369</v>
      </c>
      <c r="H3550" s="93" t="s">
        <v>369</v>
      </c>
    </row>
    <row r="3551" spans="1:8">
      <c r="A3551" s="89" t="s">
        <v>12413</v>
      </c>
      <c r="B3551" s="89">
        <v>3000</v>
      </c>
      <c r="C3551" s="89" t="s">
        <v>361</v>
      </c>
      <c r="D3551" s="89" t="s">
        <v>7963</v>
      </c>
      <c r="E3551" s="89" t="s">
        <v>20650</v>
      </c>
      <c r="F3551" s="93" t="s">
        <v>369</v>
      </c>
      <c r="G3551" s="93" t="s">
        <v>369</v>
      </c>
      <c r="H3551" s="93" t="s">
        <v>369</v>
      </c>
    </row>
    <row r="3552" spans="1:8">
      <c r="A3552" s="89" t="s">
        <v>12414</v>
      </c>
      <c r="B3552" s="89">
        <v>3000</v>
      </c>
      <c r="C3552" s="89" t="s">
        <v>361</v>
      </c>
      <c r="D3552" s="89" t="s">
        <v>7963</v>
      </c>
      <c r="E3552" s="89" t="s">
        <v>20650</v>
      </c>
      <c r="F3552" s="93" t="s">
        <v>369</v>
      </c>
      <c r="G3552" s="93" t="s">
        <v>369</v>
      </c>
      <c r="H3552" s="93" t="s">
        <v>369</v>
      </c>
    </row>
    <row r="3553" spans="1:8">
      <c r="A3553" s="89" t="s">
        <v>1567</v>
      </c>
      <c r="B3553" s="89">
        <v>1000</v>
      </c>
      <c r="C3553" s="89" t="s">
        <v>564</v>
      </c>
      <c r="D3553" s="89" t="s">
        <v>18232</v>
      </c>
      <c r="E3553" s="89" t="s">
        <v>20651</v>
      </c>
      <c r="F3553" s="89">
        <v>218367</v>
      </c>
      <c r="G3553" s="89">
        <v>1091352</v>
      </c>
      <c r="H3553" s="89">
        <v>0</v>
      </c>
    </row>
    <row r="3554" spans="1:8">
      <c r="A3554" s="89" t="s">
        <v>1565</v>
      </c>
      <c r="B3554" s="89">
        <v>1000</v>
      </c>
      <c r="C3554" s="89" t="s">
        <v>564</v>
      </c>
      <c r="D3554" s="89" t="s">
        <v>18232</v>
      </c>
      <c r="E3554" s="89" t="s">
        <v>20652</v>
      </c>
      <c r="F3554" s="89">
        <v>39317</v>
      </c>
      <c r="G3554" s="89">
        <v>1096497</v>
      </c>
      <c r="H3554" s="89">
        <v>0</v>
      </c>
    </row>
    <row r="3555" spans="1:8">
      <c r="A3555" s="89" t="s">
        <v>12417</v>
      </c>
      <c r="B3555" s="89">
        <v>2000</v>
      </c>
      <c r="C3555" s="89" t="s">
        <v>564</v>
      </c>
      <c r="D3555" s="89" t="s">
        <v>7974</v>
      </c>
      <c r="E3555" s="89" t="s">
        <v>20653</v>
      </c>
      <c r="F3555" s="93" t="s">
        <v>369</v>
      </c>
      <c r="G3555" s="93" t="s">
        <v>369</v>
      </c>
      <c r="H3555" s="93" t="s">
        <v>369</v>
      </c>
    </row>
    <row r="3556" spans="1:8">
      <c r="A3556" s="89" t="s">
        <v>12418</v>
      </c>
      <c r="B3556" s="89">
        <v>2000</v>
      </c>
      <c r="C3556" s="89" t="s">
        <v>564</v>
      </c>
      <c r="D3556" s="89" t="s">
        <v>7974</v>
      </c>
      <c r="E3556" s="89" t="s">
        <v>20653</v>
      </c>
      <c r="F3556" s="93" t="s">
        <v>369</v>
      </c>
      <c r="G3556" s="93" t="s">
        <v>369</v>
      </c>
      <c r="H3556" s="93" t="s">
        <v>369</v>
      </c>
    </row>
    <row r="3557" spans="1:8">
      <c r="A3557" s="89" t="s">
        <v>12419</v>
      </c>
      <c r="B3557" s="89">
        <v>2000</v>
      </c>
      <c r="C3557" s="89" t="s">
        <v>564</v>
      </c>
      <c r="D3557" s="89" t="s">
        <v>7974</v>
      </c>
      <c r="E3557" s="89" t="s">
        <v>20653</v>
      </c>
      <c r="F3557" s="93" t="s">
        <v>369</v>
      </c>
      <c r="G3557" s="93" t="s">
        <v>369</v>
      </c>
      <c r="H3557" s="93" t="s">
        <v>369</v>
      </c>
    </row>
    <row r="3558" spans="1:8">
      <c r="A3558" s="89" t="s">
        <v>12420</v>
      </c>
      <c r="B3558" s="89">
        <v>2000</v>
      </c>
      <c r="C3558" s="89" t="s">
        <v>564</v>
      </c>
      <c r="D3558" s="89" t="s">
        <v>7974</v>
      </c>
      <c r="E3558" s="89" t="s">
        <v>20653</v>
      </c>
      <c r="F3558" s="93" t="s">
        <v>369</v>
      </c>
      <c r="G3558" s="93" t="s">
        <v>369</v>
      </c>
      <c r="H3558" s="93" t="s">
        <v>369</v>
      </c>
    </row>
    <row r="3559" spans="1:8">
      <c r="A3559" s="89" t="s">
        <v>1562</v>
      </c>
      <c r="B3559" s="89">
        <v>2000</v>
      </c>
      <c r="C3559" s="89" t="s">
        <v>361</v>
      </c>
      <c r="D3559" s="89" t="s">
        <v>18232</v>
      </c>
      <c r="E3559" s="89" t="s">
        <v>20653</v>
      </c>
      <c r="F3559" s="93" t="s">
        <v>369</v>
      </c>
      <c r="G3559" s="93" t="s">
        <v>369</v>
      </c>
      <c r="H3559" s="93" t="s">
        <v>369</v>
      </c>
    </row>
    <row r="3560" spans="1:8">
      <c r="A3560" s="89" t="s">
        <v>12421</v>
      </c>
      <c r="B3560" s="89">
        <v>2000</v>
      </c>
      <c r="C3560" s="89" t="s">
        <v>564</v>
      </c>
      <c r="D3560" s="89" t="s">
        <v>7974</v>
      </c>
      <c r="E3560" s="89" t="s">
        <v>20653</v>
      </c>
      <c r="F3560" s="93" t="s">
        <v>369</v>
      </c>
      <c r="G3560" s="93" t="s">
        <v>369</v>
      </c>
      <c r="H3560" s="93" t="s">
        <v>369</v>
      </c>
    </row>
    <row r="3561" spans="1:8">
      <c r="A3561" s="89" t="s">
        <v>12422</v>
      </c>
      <c r="B3561" s="89">
        <v>500</v>
      </c>
      <c r="C3561" s="89" t="s">
        <v>564</v>
      </c>
      <c r="D3561" s="89" t="s">
        <v>7963</v>
      </c>
      <c r="E3561" s="89" t="s">
        <v>20654</v>
      </c>
      <c r="F3561" s="93" t="s">
        <v>369</v>
      </c>
      <c r="G3561" s="93" t="s">
        <v>369</v>
      </c>
      <c r="H3561" s="93" t="s">
        <v>369</v>
      </c>
    </row>
    <row r="3562" spans="1:8">
      <c r="A3562" s="89" t="s">
        <v>1558</v>
      </c>
      <c r="B3562" s="89">
        <v>300</v>
      </c>
      <c r="C3562" s="89" t="s">
        <v>564</v>
      </c>
      <c r="D3562" s="89" t="s">
        <v>18489</v>
      </c>
      <c r="E3562" s="89" t="s">
        <v>20655</v>
      </c>
      <c r="F3562" s="89">
        <v>299967</v>
      </c>
      <c r="G3562" s="89">
        <v>325453</v>
      </c>
      <c r="H3562" s="89">
        <v>0</v>
      </c>
    </row>
    <row r="3563" spans="1:8">
      <c r="A3563" s="89" t="s">
        <v>12425</v>
      </c>
      <c r="B3563" s="89">
        <v>300</v>
      </c>
      <c r="C3563" s="89" t="s">
        <v>564</v>
      </c>
      <c r="D3563" s="89" t="s">
        <v>7974</v>
      </c>
      <c r="E3563" s="89" t="s">
        <v>20656</v>
      </c>
      <c r="F3563" s="93" t="s">
        <v>369</v>
      </c>
      <c r="G3563" s="93" t="s">
        <v>369</v>
      </c>
      <c r="H3563" s="93" t="s">
        <v>369</v>
      </c>
    </row>
    <row r="3564" spans="1:8">
      <c r="A3564" s="89" t="s">
        <v>12426</v>
      </c>
      <c r="B3564" s="89">
        <v>500</v>
      </c>
      <c r="C3564" s="89" t="s">
        <v>564</v>
      </c>
      <c r="D3564" s="89" t="s">
        <v>7974</v>
      </c>
      <c r="E3564" s="89" t="s">
        <v>20657</v>
      </c>
      <c r="F3564" s="93" t="s">
        <v>369</v>
      </c>
      <c r="G3564" s="93" t="s">
        <v>369</v>
      </c>
      <c r="H3564" s="93" t="s">
        <v>369</v>
      </c>
    </row>
    <row r="3565" spans="1:8">
      <c r="A3565" s="89" t="s">
        <v>12427</v>
      </c>
      <c r="B3565" s="89">
        <v>500</v>
      </c>
      <c r="C3565" s="89" t="s">
        <v>564</v>
      </c>
      <c r="D3565" s="89" t="s">
        <v>7974</v>
      </c>
      <c r="E3565" s="89" t="s">
        <v>20657</v>
      </c>
      <c r="F3565" s="93" t="s">
        <v>369</v>
      </c>
      <c r="G3565" s="93" t="s">
        <v>369</v>
      </c>
      <c r="H3565" s="93" t="s">
        <v>369</v>
      </c>
    </row>
    <row r="3566" spans="1:8">
      <c r="A3566" s="89" t="s">
        <v>12428</v>
      </c>
      <c r="B3566" s="89">
        <v>500</v>
      </c>
      <c r="C3566" s="89" t="s">
        <v>564</v>
      </c>
      <c r="D3566" s="89" t="s">
        <v>7974</v>
      </c>
      <c r="E3566" s="89" t="s">
        <v>20657</v>
      </c>
      <c r="F3566" s="93" t="s">
        <v>369</v>
      </c>
      <c r="G3566" s="93" t="s">
        <v>369</v>
      </c>
      <c r="H3566" s="93" t="s">
        <v>369</v>
      </c>
    </row>
    <row r="3567" spans="1:8">
      <c r="A3567" s="89" t="s">
        <v>12429</v>
      </c>
      <c r="B3567" s="89">
        <v>500</v>
      </c>
      <c r="C3567" s="89" t="s">
        <v>564</v>
      </c>
      <c r="D3567" s="89" t="s">
        <v>7974</v>
      </c>
      <c r="E3567" s="89" t="s">
        <v>20657</v>
      </c>
      <c r="F3567" s="93" t="s">
        <v>369</v>
      </c>
      <c r="G3567" s="93" t="s">
        <v>369</v>
      </c>
      <c r="H3567" s="93" t="s">
        <v>369</v>
      </c>
    </row>
    <row r="3568" spans="1:8">
      <c r="A3568" s="89" t="s">
        <v>12430</v>
      </c>
      <c r="B3568" s="89">
        <v>500</v>
      </c>
      <c r="C3568" s="89" t="s">
        <v>564</v>
      </c>
      <c r="D3568" s="89" t="s">
        <v>7974</v>
      </c>
      <c r="E3568" s="89" t="s">
        <v>20657</v>
      </c>
      <c r="F3568" s="93" t="s">
        <v>369</v>
      </c>
      <c r="G3568" s="93" t="s">
        <v>369</v>
      </c>
      <c r="H3568" s="93" t="s">
        <v>369</v>
      </c>
    </row>
    <row r="3569" spans="1:8">
      <c r="A3569" s="89" t="s">
        <v>12431</v>
      </c>
      <c r="B3569" s="89">
        <v>500</v>
      </c>
      <c r="C3569" s="89" t="s">
        <v>564</v>
      </c>
      <c r="D3569" s="89" t="s">
        <v>7974</v>
      </c>
      <c r="E3569" s="89" t="s">
        <v>20657</v>
      </c>
      <c r="F3569" s="93" t="s">
        <v>369</v>
      </c>
      <c r="G3569" s="93" t="s">
        <v>369</v>
      </c>
      <c r="H3569" s="93" t="s">
        <v>369</v>
      </c>
    </row>
    <row r="3570" spans="1:8">
      <c r="A3570" s="89" t="s">
        <v>12432</v>
      </c>
      <c r="B3570" s="89">
        <v>500</v>
      </c>
      <c r="C3570" s="89" t="s">
        <v>361</v>
      </c>
      <c r="D3570" s="89" t="s">
        <v>7963</v>
      </c>
      <c r="E3570" s="89" t="s">
        <v>20657</v>
      </c>
      <c r="F3570" s="93" t="s">
        <v>369</v>
      </c>
      <c r="G3570" s="93" t="s">
        <v>369</v>
      </c>
      <c r="H3570" s="93" t="s">
        <v>369</v>
      </c>
    </row>
    <row r="3571" spans="1:8">
      <c r="A3571" s="89" t="s">
        <v>12433</v>
      </c>
      <c r="B3571" s="89">
        <v>500</v>
      </c>
      <c r="C3571" s="89" t="s">
        <v>564</v>
      </c>
      <c r="D3571" s="89" t="s">
        <v>7974</v>
      </c>
      <c r="E3571" s="89" t="s">
        <v>20657</v>
      </c>
      <c r="F3571" s="93" t="s">
        <v>369</v>
      </c>
      <c r="G3571" s="93" t="s">
        <v>369</v>
      </c>
      <c r="H3571" s="93" t="s">
        <v>369</v>
      </c>
    </row>
    <row r="3572" spans="1:8">
      <c r="A3572" s="89" t="s">
        <v>12434</v>
      </c>
      <c r="B3572" s="89">
        <v>500</v>
      </c>
      <c r="C3572" s="89" t="s">
        <v>564</v>
      </c>
      <c r="D3572" s="89" t="s">
        <v>7963</v>
      </c>
      <c r="E3572" s="89" t="s">
        <v>20658</v>
      </c>
      <c r="F3572" s="93" t="s">
        <v>369</v>
      </c>
      <c r="G3572" s="93" t="s">
        <v>369</v>
      </c>
      <c r="H3572" s="93" t="s">
        <v>369</v>
      </c>
    </row>
    <row r="3573" spans="1:8">
      <c r="A3573" s="89" t="s">
        <v>12436</v>
      </c>
      <c r="B3573" s="89">
        <v>500</v>
      </c>
      <c r="C3573" s="89" t="s">
        <v>564</v>
      </c>
      <c r="D3573" s="89" t="s">
        <v>7963</v>
      </c>
      <c r="E3573" s="89" t="s">
        <v>20658</v>
      </c>
      <c r="F3573" s="93" t="s">
        <v>369</v>
      </c>
      <c r="G3573" s="93" t="s">
        <v>369</v>
      </c>
      <c r="H3573" s="93" t="s">
        <v>369</v>
      </c>
    </row>
    <row r="3574" spans="1:8">
      <c r="A3574" s="89" t="s">
        <v>12438</v>
      </c>
      <c r="B3574" s="89">
        <v>500</v>
      </c>
      <c r="C3574" s="89" t="s">
        <v>564</v>
      </c>
      <c r="D3574" s="89" t="s">
        <v>7963</v>
      </c>
      <c r="E3574" s="89" t="s">
        <v>20659</v>
      </c>
      <c r="F3574" s="93" t="s">
        <v>369</v>
      </c>
      <c r="G3574" s="93" t="s">
        <v>369</v>
      </c>
      <c r="H3574" s="93" t="s">
        <v>369</v>
      </c>
    </row>
    <row r="3575" spans="1:8">
      <c r="A3575" s="89" t="s">
        <v>12440</v>
      </c>
      <c r="B3575" s="89">
        <v>500</v>
      </c>
      <c r="C3575" s="89" t="s">
        <v>564</v>
      </c>
      <c r="D3575" s="89" t="s">
        <v>7963</v>
      </c>
      <c r="E3575" s="89" t="s">
        <v>20659</v>
      </c>
      <c r="F3575" s="93" t="s">
        <v>369</v>
      </c>
      <c r="G3575" s="93" t="s">
        <v>369</v>
      </c>
      <c r="H3575" s="93" t="s">
        <v>369</v>
      </c>
    </row>
    <row r="3576" spans="1:8">
      <c r="A3576" s="89" t="s">
        <v>12442</v>
      </c>
      <c r="B3576" s="89">
        <v>200</v>
      </c>
      <c r="C3576" s="89" t="s">
        <v>564</v>
      </c>
      <c r="D3576" s="89" t="s">
        <v>7963</v>
      </c>
      <c r="E3576" s="89" t="s">
        <v>20659</v>
      </c>
      <c r="F3576" s="93" t="s">
        <v>369</v>
      </c>
      <c r="G3576" s="93" t="s">
        <v>369</v>
      </c>
      <c r="H3576" s="93" t="s">
        <v>369</v>
      </c>
    </row>
    <row r="3577" spans="1:8">
      <c r="A3577" s="89" t="s">
        <v>12444</v>
      </c>
      <c r="B3577" s="89">
        <v>500</v>
      </c>
      <c r="C3577" s="89" t="s">
        <v>564</v>
      </c>
      <c r="D3577" s="89" t="s">
        <v>7963</v>
      </c>
      <c r="E3577" s="89" t="s">
        <v>20660</v>
      </c>
      <c r="F3577" s="93" t="s">
        <v>369</v>
      </c>
      <c r="G3577" s="93" t="s">
        <v>369</v>
      </c>
      <c r="H3577" s="93" t="s">
        <v>369</v>
      </c>
    </row>
    <row r="3578" spans="1:8">
      <c r="A3578" s="89" t="s">
        <v>12446</v>
      </c>
      <c r="B3578" s="89">
        <v>500</v>
      </c>
      <c r="C3578" s="89" t="s">
        <v>564</v>
      </c>
      <c r="D3578" s="89" t="s">
        <v>7963</v>
      </c>
      <c r="E3578" s="89" t="s">
        <v>20661</v>
      </c>
      <c r="F3578" s="93" t="s">
        <v>369</v>
      </c>
      <c r="G3578" s="93" t="s">
        <v>369</v>
      </c>
      <c r="H3578" s="93" t="s">
        <v>369</v>
      </c>
    </row>
    <row r="3579" spans="1:8">
      <c r="A3579" s="89" t="s">
        <v>12448</v>
      </c>
      <c r="B3579" s="89">
        <v>1000</v>
      </c>
      <c r="C3579" s="89" t="s">
        <v>564</v>
      </c>
      <c r="D3579" s="89" t="s">
        <v>7963</v>
      </c>
      <c r="E3579" s="89" t="s">
        <v>20662</v>
      </c>
      <c r="F3579" s="93" t="s">
        <v>369</v>
      </c>
      <c r="G3579" s="93" t="s">
        <v>369</v>
      </c>
      <c r="H3579" s="93" t="s">
        <v>369</v>
      </c>
    </row>
    <row r="3580" spans="1:8">
      <c r="A3580" s="89" t="s">
        <v>1556</v>
      </c>
      <c r="B3580" s="89">
        <v>1000</v>
      </c>
      <c r="C3580" s="89" t="s">
        <v>361</v>
      </c>
      <c r="D3580" s="89" t="s">
        <v>18232</v>
      </c>
      <c r="E3580" s="89" t="s">
        <v>20663</v>
      </c>
      <c r="F3580" s="93" t="s">
        <v>369</v>
      </c>
      <c r="G3580" s="93" t="s">
        <v>369</v>
      </c>
      <c r="H3580" s="93" t="s">
        <v>369</v>
      </c>
    </row>
    <row r="3581" spans="1:8">
      <c r="A3581" s="89" t="s">
        <v>6260</v>
      </c>
      <c r="B3581" s="89">
        <v>500</v>
      </c>
      <c r="C3581" s="89" t="s">
        <v>564</v>
      </c>
      <c r="D3581" s="89" t="s">
        <v>5606</v>
      </c>
      <c r="E3581" s="89" t="s">
        <v>20664</v>
      </c>
      <c r="F3581" s="89">
        <v>798</v>
      </c>
      <c r="G3581" s="89">
        <v>248736</v>
      </c>
      <c r="H3581" s="89" t="s">
        <v>5939</v>
      </c>
    </row>
    <row r="3582" spans="1:8">
      <c r="A3582" s="89" t="s">
        <v>1553</v>
      </c>
      <c r="B3582" s="89">
        <v>500</v>
      </c>
      <c r="C3582" s="89" t="s">
        <v>361</v>
      </c>
      <c r="D3582" s="89" t="s">
        <v>18232</v>
      </c>
      <c r="E3582" s="89" t="s">
        <v>20665</v>
      </c>
      <c r="F3582" s="93" t="s">
        <v>369</v>
      </c>
      <c r="G3582" s="93" t="s">
        <v>369</v>
      </c>
      <c r="H3582" s="93" t="s">
        <v>369</v>
      </c>
    </row>
    <row r="3583" spans="1:8">
      <c r="A3583" s="89" t="s">
        <v>12451</v>
      </c>
      <c r="B3583" s="89">
        <v>500</v>
      </c>
      <c r="C3583" s="89" t="s">
        <v>361</v>
      </c>
      <c r="D3583" s="89" t="s">
        <v>7963</v>
      </c>
      <c r="E3583" s="89" t="s">
        <v>20665</v>
      </c>
      <c r="F3583" s="93" t="s">
        <v>369</v>
      </c>
      <c r="G3583" s="93" t="s">
        <v>369</v>
      </c>
      <c r="H3583" s="93" t="s">
        <v>369</v>
      </c>
    </row>
    <row r="3584" spans="1:8">
      <c r="A3584" s="89" t="s">
        <v>1551</v>
      </c>
      <c r="B3584" s="89">
        <v>1000</v>
      </c>
      <c r="C3584" s="89" t="s">
        <v>564</v>
      </c>
      <c r="D3584" s="89" t="s">
        <v>18232</v>
      </c>
      <c r="E3584" s="89" t="s">
        <v>20666</v>
      </c>
      <c r="F3584" s="89">
        <v>501295</v>
      </c>
      <c r="G3584" s="89">
        <v>854630</v>
      </c>
      <c r="H3584" s="89">
        <v>0</v>
      </c>
    </row>
    <row r="3585" spans="1:8">
      <c r="A3585" s="99" t="s">
        <v>12453</v>
      </c>
      <c r="B3585" s="89">
        <v>1000</v>
      </c>
      <c r="C3585" s="89" t="s">
        <v>564</v>
      </c>
      <c r="D3585" s="89" t="s">
        <v>7963</v>
      </c>
      <c r="E3585" s="89" t="s">
        <v>20667</v>
      </c>
      <c r="F3585" s="93" t="s">
        <v>369</v>
      </c>
      <c r="G3585" s="93" t="s">
        <v>369</v>
      </c>
      <c r="H3585" s="93" t="s">
        <v>369</v>
      </c>
    </row>
    <row r="3586" spans="1:8">
      <c r="A3586" s="89" t="s">
        <v>1549</v>
      </c>
      <c r="B3586" s="89">
        <v>1000</v>
      </c>
      <c r="C3586" s="89" t="s">
        <v>564</v>
      </c>
      <c r="D3586" s="89" t="s">
        <v>18232</v>
      </c>
      <c r="E3586" s="89" t="s">
        <v>20667</v>
      </c>
      <c r="F3586" s="89">
        <v>501295</v>
      </c>
      <c r="G3586" s="89">
        <v>854630</v>
      </c>
      <c r="H3586" s="89">
        <v>0</v>
      </c>
    </row>
    <row r="3587" spans="1:8">
      <c r="A3587" s="89" t="s">
        <v>12456</v>
      </c>
      <c r="B3587" s="89">
        <v>300</v>
      </c>
      <c r="C3587" s="89" t="s">
        <v>564</v>
      </c>
      <c r="D3587" s="89" t="s">
        <v>7963</v>
      </c>
      <c r="E3587" s="89" t="s">
        <v>20668</v>
      </c>
      <c r="F3587" s="93" t="s">
        <v>369</v>
      </c>
      <c r="G3587" s="93" t="s">
        <v>369</v>
      </c>
      <c r="H3587" s="93" t="s">
        <v>369</v>
      </c>
    </row>
    <row r="3588" spans="1:8">
      <c r="A3588" s="89" t="s">
        <v>12458</v>
      </c>
      <c r="B3588" s="89">
        <v>600</v>
      </c>
      <c r="C3588" s="89" t="s">
        <v>564</v>
      </c>
      <c r="D3588" s="89" t="s">
        <v>7963</v>
      </c>
      <c r="E3588" s="89" t="s">
        <v>20669</v>
      </c>
      <c r="F3588" s="93" t="s">
        <v>369</v>
      </c>
      <c r="G3588" s="93" t="s">
        <v>369</v>
      </c>
      <c r="H3588" s="93" t="s">
        <v>369</v>
      </c>
    </row>
    <row r="3589" spans="1:8">
      <c r="A3589" s="99" t="s">
        <v>1547</v>
      </c>
      <c r="B3589" s="89">
        <v>600</v>
      </c>
      <c r="C3589" s="89" t="s">
        <v>361</v>
      </c>
      <c r="D3589" s="89" t="s">
        <v>18232</v>
      </c>
      <c r="E3589" s="89" t="s">
        <v>20670</v>
      </c>
      <c r="F3589" s="93" t="s">
        <v>369</v>
      </c>
      <c r="G3589" s="93" t="s">
        <v>369</v>
      </c>
      <c r="H3589" s="93" t="s">
        <v>369</v>
      </c>
    </row>
    <row r="3590" spans="1:8">
      <c r="A3590" s="89" t="s">
        <v>1545</v>
      </c>
      <c r="B3590" s="89">
        <v>1555</v>
      </c>
      <c r="C3590" s="89" t="s">
        <v>564</v>
      </c>
      <c r="D3590" s="89" t="s">
        <v>18232</v>
      </c>
      <c r="E3590" s="89" t="s">
        <v>20671</v>
      </c>
      <c r="F3590" s="89">
        <v>798</v>
      </c>
      <c r="G3590" s="89">
        <v>21590</v>
      </c>
      <c r="H3590" s="89">
        <v>0</v>
      </c>
    </row>
    <row r="3591" spans="1:8">
      <c r="A3591" s="89" t="s">
        <v>12461</v>
      </c>
      <c r="B3591" s="89">
        <v>1000</v>
      </c>
      <c r="C3591" s="89" t="s">
        <v>564</v>
      </c>
      <c r="D3591" s="89" t="s">
        <v>7963</v>
      </c>
      <c r="E3591" s="89" t="s">
        <v>20672</v>
      </c>
      <c r="F3591" s="93" t="s">
        <v>369</v>
      </c>
      <c r="G3591" s="93" t="s">
        <v>369</v>
      </c>
      <c r="H3591" s="93" t="s">
        <v>369</v>
      </c>
    </row>
    <row r="3592" spans="1:8">
      <c r="A3592" s="89" t="s">
        <v>12463</v>
      </c>
      <c r="B3592" s="89">
        <v>1000</v>
      </c>
      <c r="C3592" s="89" t="s">
        <v>564</v>
      </c>
      <c r="D3592" s="89" t="s">
        <v>7963</v>
      </c>
      <c r="E3592" s="89" t="s">
        <v>20672</v>
      </c>
      <c r="F3592" s="93" t="s">
        <v>369</v>
      </c>
      <c r="G3592" s="93" t="s">
        <v>369</v>
      </c>
      <c r="H3592" s="93" t="s">
        <v>369</v>
      </c>
    </row>
    <row r="3593" spans="1:8">
      <c r="A3593" s="89" t="s">
        <v>1543</v>
      </c>
      <c r="B3593" s="89">
        <v>10000</v>
      </c>
      <c r="C3593" s="89" t="s">
        <v>361</v>
      </c>
      <c r="D3593" s="89" t="s">
        <v>18232</v>
      </c>
      <c r="E3593" s="89" t="s">
        <v>20673</v>
      </c>
      <c r="F3593" s="93" t="s">
        <v>369</v>
      </c>
      <c r="G3593" s="93" t="s">
        <v>369</v>
      </c>
      <c r="H3593" s="93" t="s">
        <v>369</v>
      </c>
    </row>
    <row r="3594" spans="1:8">
      <c r="A3594" s="89" t="s">
        <v>1541</v>
      </c>
      <c r="B3594" s="89">
        <v>1000</v>
      </c>
      <c r="C3594" s="89" t="s">
        <v>564</v>
      </c>
      <c r="D3594" s="89" t="s">
        <v>18232</v>
      </c>
      <c r="E3594" s="89" t="s">
        <v>20674</v>
      </c>
      <c r="F3594" s="89">
        <v>27779</v>
      </c>
      <c r="G3594" s="89">
        <v>1096497</v>
      </c>
      <c r="H3594" s="89">
        <v>0</v>
      </c>
    </row>
    <row r="3595" spans="1:8">
      <c r="A3595" s="89" t="s">
        <v>12466</v>
      </c>
      <c r="B3595" s="89">
        <v>1000</v>
      </c>
      <c r="C3595" s="89" t="s">
        <v>564</v>
      </c>
      <c r="D3595" s="89" t="s">
        <v>7963</v>
      </c>
      <c r="E3595" s="89" t="s">
        <v>20675</v>
      </c>
      <c r="F3595" s="93" t="s">
        <v>369</v>
      </c>
      <c r="G3595" s="93" t="s">
        <v>369</v>
      </c>
      <c r="H3595" s="93" t="s">
        <v>369</v>
      </c>
    </row>
    <row r="3596" spans="1:8">
      <c r="A3596" s="89" t="s">
        <v>12468</v>
      </c>
      <c r="B3596" s="89">
        <v>1000</v>
      </c>
      <c r="C3596" s="89" t="s">
        <v>361</v>
      </c>
      <c r="D3596" s="89" t="s">
        <v>7963</v>
      </c>
      <c r="E3596" s="89" t="s">
        <v>20676</v>
      </c>
      <c r="F3596" s="93" t="s">
        <v>369</v>
      </c>
      <c r="G3596" s="93" t="s">
        <v>369</v>
      </c>
      <c r="H3596" s="93" t="s">
        <v>369</v>
      </c>
    </row>
    <row r="3597" spans="1:8">
      <c r="A3597" s="89" t="s">
        <v>12469</v>
      </c>
      <c r="B3597" s="89">
        <v>1000</v>
      </c>
      <c r="C3597" s="89" t="s">
        <v>361</v>
      </c>
      <c r="D3597" s="89" t="s">
        <v>7963</v>
      </c>
      <c r="E3597" s="89" t="s">
        <v>20676</v>
      </c>
      <c r="F3597" s="93" t="s">
        <v>369</v>
      </c>
      <c r="G3597" s="93" t="s">
        <v>369</v>
      </c>
      <c r="H3597" s="93" t="s">
        <v>369</v>
      </c>
    </row>
    <row r="3598" spans="1:8">
      <c r="A3598" s="89" t="s">
        <v>12470</v>
      </c>
      <c r="B3598" s="89">
        <v>1000</v>
      </c>
      <c r="C3598" s="89" t="s">
        <v>564</v>
      </c>
      <c r="D3598" s="89" t="s">
        <v>7963</v>
      </c>
      <c r="E3598" s="89" t="s">
        <v>20677</v>
      </c>
      <c r="F3598" s="93" t="s">
        <v>369</v>
      </c>
      <c r="G3598" s="93" t="s">
        <v>369</v>
      </c>
      <c r="H3598" s="93" t="s">
        <v>369</v>
      </c>
    </row>
    <row r="3599" spans="1:8">
      <c r="A3599" s="89" t="s">
        <v>12472</v>
      </c>
      <c r="B3599" s="89">
        <v>1000</v>
      </c>
      <c r="C3599" s="89" t="s">
        <v>564</v>
      </c>
      <c r="D3599" s="89" t="s">
        <v>7963</v>
      </c>
      <c r="E3599" s="89" t="s">
        <v>20677</v>
      </c>
      <c r="F3599" s="93" t="s">
        <v>369</v>
      </c>
      <c r="G3599" s="93" t="s">
        <v>369</v>
      </c>
      <c r="H3599" s="93" t="s">
        <v>369</v>
      </c>
    </row>
    <row r="3600" spans="1:8">
      <c r="A3600" s="89" t="s">
        <v>12474</v>
      </c>
      <c r="B3600" s="89">
        <v>1000</v>
      </c>
      <c r="C3600" s="89" t="s">
        <v>361</v>
      </c>
      <c r="D3600" s="89" t="s">
        <v>7963</v>
      </c>
      <c r="E3600" s="89" t="s">
        <v>20677</v>
      </c>
      <c r="F3600" s="93" t="s">
        <v>369</v>
      </c>
      <c r="G3600" s="93" t="s">
        <v>369</v>
      </c>
      <c r="H3600" s="93" t="s">
        <v>369</v>
      </c>
    </row>
    <row r="3601" spans="1:8">
      <c r="A3601" s="89" t="s">
        <v>12475</v>
      </c>
      <c r="B3601" s="89">
        <v>500</v>
      </c>
      <c r="C3601" s="89" t="s">
        <v>564</v>
      </c>
      <c r="D3601" s="89" t="s">
        <v>7963</v>
      </c>
      <c r="E3601" s="89" t="s">
        <v>20678</v>
      </c>
      <c r="F3601" s="93" t="s">
        <v>369</v>
      </c>
      <c r="G3601" s="93" t="s">
        <v>369</v>
      </c>
      <c r="H3601" s="93" t="s">
        <v>369</v>
      </c>
    </row>
    <row r="3602" spans="1:8">
      <c r="A3602" s="99" t="s">
        <v>1539</v>
      </c>
      <c r="B3602" s="89">
        <v>100</v>
      </c>
      <c r="C3602" s="89" t="s">
        <v>564</v>
      </c>
      <c r="D3602" s="89" t="s">
        <v>18232</v>
      </c>
      <c r="E3602" s="89" t="s">
        <v>20679</v>
      </c>
      <c r="F3602" s="89">
        <v>825186</v>
      </c>
      <c r="G3602" s="89">
        <v>1096433</v>
      </c>
      <c r="H3602" s="89">
        <v>0</v>
      </c>
    </row>
    <row r="3603" spans="1:8">
      <c r="A3603" s="89" t="s">
        <v>1535</v>
      </c>
      <c r="B3603" s="89">
        <v>100</v>
      </c>
      <c r="C3603" s="89" t="s">
        <v>361</v>
      </c>
      <c r="D3603" s="89" t="s">
        <v>18232</v>
      </c>
      <c r="E3603" s="89" t="s">
        <v>20680</v>
      </c>
      <c r="F3603" s="93" t="s">
        <v>369</v>
      </c>
      <c r="G3603" s="93" t="s">
        <v>369</v>
      </c>
      <c r="H3603" s="93" t="s">
        <v>369</v>
      </c>
    </row>
    <row r="3604" spans="1:8">
      <c r="A3604" s="89" t="s">
        <v>12478</v>
      </c>
      <c r="B3604" s="89">
        <v>100</v>
      </c>
      <c r="C3604" s="89" t="s">
        <v>361</v>
      </c>
      <c r="D3604" s="89" t="s">
        <v>7963</v>
      </c>
      <c r="E3604" s="89" t="s">
        <v>20680</v>
      </c>
      <c r="F3604" s="93" t="s">
        <v>369</v>
      </c>
      <c r="G3604" s="93" t="s">
        <v>369</v>
      </c>
      <c r="H3604" s="93" t="s">
        <v>369</v>
      </c>
    </row>
    <row r="3605" spans="1:8">
      <c r="A3605" s="89" t="s">
        <v>1533</v>
      </c>
      <c r="B3605" s="89">
        <v>500</v>
      </c>
      <c r="C3605" s="89" t="s">
        <v>361</v>
      </c>
      <c r="D3605" s="89" t="s">
        <v>18232</v>
      </c>
      <c r="E3605" s="89" t="s">
        <v>20681</v>
      </c>
      <c r="F3605" s="93" t="s">
        <v>369</v>
      </c>
      <c r="G3605" s="93" t="s">
        <v>369</v>
      </c>
      <c r="H3605" s="93" t="s">
        <v>369</v>
      </c>
    </row>
    <row r="3606" spans="1:8">
      <c r="A3606" s="89" t="s">
        <v>12479</v>
      </c>
      <c r="B3606" s="89">
        <v>500</v>
      </c>
      <c r="C3606" s="89" t="s">
        <v>361</v>
      </c>
      <c r="D3606" s="89" t="s">
        <v>7963</v>
      </c>
      <c r="E3606" s="89" t="s">
        <v>20681</v>
      </c>
      <c r="F3606" s="93" t="s">
        <v>369</v>
      </c>
      <c r="G3606" s="93" t="s">
        <v>369</v>
      </c>
      <c r="H3606" s="93" t="s">
        <v>369</v>
      </c>
    </row>
    <row r="3607" spans="1:8">
      <c r="A3607" s="89" t="s">
        <v>1531</v>
      </c>
      <c r="B3607" s="89">
        <v>100</v>
      </c>
      <c r="C3607" s="89" t="s">
        <v>361</v>
      </c>
      <c r="D3607" s="89" t="s">
        <v>18232</v>
      </c>
      <c r="E3607" s="89" t="s">
        <v>20682</v>
      </c>
      <c r="F3607" s="93" t="s">
        <v>369</v>
      </c>
      <c r="G3607" s="93" t="s">
        <v>369</v>
      </c>
      <c r="H3607" s="93" t="s">
        <v>369</v>
      </c>
    </row>
    <row r="3608" spans="1:8">
      <c r="A3608" s="89" t="s">
        <v>12480</v>
      </c>
      <c r="B3608" s="89">
        <v>1000</v>
      </c>
      <c r="C3608" s="89" t="s">
        <v>361</v>
      </c>
      <c r="D3608" s="89" t="s">
        <v>7963</v>
      </c>
      <c r="E3608" s="89" t="s">
        <v>20683</v>
      </c>
      <c r="F3608" s="93" t="s">
        <v>369</v>
      </c>
      <c r="G3608" s="93" t="s">
        <v>369</v>
      </c>
      <c r="H3608" s="93" t="s">
        <v>369</v>
      </c>
    </row>
    <row r="3609" spans="1:8">
      <c r="A3609" s="89" t="s">
        <v>12481</v>
      </c>
      <c r="B3609" s="89">
        <v>1000</v>
      </c>
      <c r="C3609" s="89" t="s">
        <v>361</v>
      </c>
      <c r="D3609" s="89" t="s">
        <v>7963</v>
      </c>
      <c r="E3609" s="89" t="s">
        <v>20683</v>
      </c>
      <c r="F3609" s="93" t="s">
        <v>369</v>
      </c>
      <c r="G3609" s="93" t="s">
        <v>369</v>
      </c>
      <c r="H3609" s="93" t="s">
        <v>369</v>
      </c>
    </row>
    <row r="3610" spans="1:8">
      <c r="A3610" s="89" t="s">
        <v>12482</v>
      </c>
      <c r="B3610" s="89">
        <v>1000</v>
      </c>
      <c r="C3610" s="89" t="s">
        <v>564</v>
      </c>
      <c r="D3610" s="89" t="s">
        <v>7963</v>
      </c>
      <c r="E3610" s="89" t="s">
        <v>20684</v>
      </c>
      <c r="F3610" s="93" t="s">
        <v>369</v>
      </c>
      <c r="G3610" s="93" t="s">
        <v>369</v>
      </c>
      <c r="H3610" s="93" t="s">
        <v>369</v>
      </c>
    </row>
    <row r="3611" spans="1:8">
      <c r="A3611" s="89" t="s">
        <v>1529</v>
      </c>
      <c r="B3611" s="89">
        <v>100</v>
      </c>
      <c r="C3611" s="89" t="s">
        <v>564</v>
      </c>
      <c r="D3611" s="89" t="s">
        <v>18489</v>
      </c>
      <c r="E3611" s="89" t="s">
        <v>20685</v>
      </c>
      <c r="F3611" s="89">
        <v>825186</v>
      </c>
      <c r="G3611" s="89">
        <v>1120334</v>
      </c>
      <c r="H3611" s="89">
        <v>0</v>
      </c>
    </row>
    <row r="3612" spans="1:8">
      <c r="A3612" s="89" t="s">
        <v>1527</v>
      </c>
      <c r="B3612" s="89">
        <v>100</v>
      </c>
      <c r="C3612" s="89" t="s">
        <v>564</v>
      </c>
      <c r="D3612" s="89" t="s">
        <v>18489</v>
      </c>
      <c r="E3612" s="89" t="s">
        <v>20686</v>
      </c>
      <c r="F3612" s="89">
        <v>825186</v>
      </c>
      <c r="G3612" s="89">
        <v>49471</v>
      </c>
      <c r="H3612" s="89">
        <v>0</v>
      </c>
    </row>
    <row r="3613" spans="1:8">
      <c r="A3613" s="89" t="s">
        <v>1524</v>
      </c>
      <c r="B3613" s="89">
        <v>100</v>
      </c>
      <c r="C3613" s="89" t="s">
        <v>361</v>
      </c>
      <c r="D3613" s="89" t="s">
        <v>18232</v>
      </c>
      <c r="E3613" s="89" t="s">
        <v>20687</v>
      </c>
      <c r="F3613" s="93" t="s">
        <v>369</v>
      </c>
      <c r="G3613" s="93" t="s">
        <v>369</v>
      </c>
      <c r="H3613" s="93" t="s">
        <v>369</v>
      </c>
    </row>
    <row r="3614" spans="1:8">
      <c r="A3614" s="89" t="s">
        <v>1522</v>
      </c>
      <c r="B3614" s="89">
        <v>100</v>
      </c>
      <c r="C3614" s="89" t="s">
        <v>361</v>
      </c>
      <c r="D3614" s="89" t="s">
        <v>18232</v>
      </c>
      <c r="E3614" s="89" t="s">
        <v>20688</v>
      </c>
      <c r="F3614" s="93" t="s">
        <v>369</v>
      </c>
      <c r="G3614" s="93" t="s">
        <v>369</v>
      </c>
      <c r="H3614" s="93" t="s">
        <v>369</v>
      </c>
    </row>
    <row r="3615" spans="1:8">
      <c r="A3615" s="89" t="s">
        <v>12486</v>
      </c>
      <c r="B3615" s="89">
        <v>100</v>
      </c>
      <c r="C3615" s="89" t="s">
        <v>361</v>
      </c>
      <c r="D3615" s="89" t="s">
        <v>7963</v>
      </c>
      <c r="E3615" s="89" t="s">
        <v>20688</v>
      </c>
      <c r="F3615" s="93" t="s">
        <v>369</v>
      </c>
      <c r="G3615" s="93" t="s">
        <v>369</v>
      </c>
      <c r="H3615" s="93" t="s">
        <v>369</v>
      </c>
    </row>
    <row r="3616" spans="1:8">
      <c r="A3616" s="89" t="s">
        <v>12487</v>
      </c>
      <c r="B3616" s="89">
        <v>500</v>
      </c>
      <c r="C3616" s="89" t="s">
        <v>564</v>
      </c>
      <c r="D3616" s="89" t="s">
        <v>7963</v>
      </c>
      <c r="E3616" s="89" t="s">
        <v>20689</v>
      </c>
      <c r="F3616" s="93" t="s">
        <v>369</v>
      </c>
      <c r="G3616" s="93" t="s">
        <v>369</v>
      </c>
      <c r="H3616" s="93" t="s">
        <v>369</v>
      </c>
    </row>
    <row r="3617" spans="1:8">
      <c r="A3617" s="89" t="s">
        <v>12489</v>
      </c>
      <c r="B3617" s="89">
        <v>500</v>
      </c>
      <c r="C3617" s="89" t="s">
        <v>564</v>
      </c>
      <c r="D3617" s="89" t="s">
        <v>7963</v>
      </c>
      <c r="E3617" s="89" t="s">
        <v>20689</v>
      </c>
      <c r="F3617" s="93" t="s">
        <v>369</v>
      </c>
      <c r="G3617" s="93" t="s">
        <v>369</v>
      </c>
      <c r="H3617" s="93" t="s">
        <v>369</v>
      </c>
    </row>
    <row r="3618" spans="1:8">
      <c r="A3618" s="89" t="s">
        <v>4195</v>
      </c>
      <c r="B3618" s="89">
        <v>100</v>
      </c>
      <c r="C3618" s="89" t="s">
        <v>564</v>
      </c>
      <c r="D3618" s="89" t="s">
        <v>18232</v>
      </c>
      <c r="E3618" s="89" t="s">
        <v>20690</v>
      </c>
      <c r="F3618" s="89">
        <v>825186</v>
      </c>
      <c r="G3618" s="89">
        <v>946774</v>
      </c>
      <c r="H3618" s="89">
        <v>0</v>
      </c>
    </row>
    <row r="3619" spans="1:8">
      <c r="A3619" s="89" t="s">
        <v>12492</v>
      </c>
      <c r="B3619" s="89">
        <v>500</v>
      </c>
      <c r="C3619" s="89" t="s">
        <v>361</v>
      </c>
      <c r="D3619" s="89" t="s">
        <v>7963</v>
      </c>
      <c r="E3619" s="89" t="s">
        <v>20691</v>
      </c>
      <c r="F3619" s="93" t="s">
        <v>369</v>
      </c>
      <c r="G3619" s="93" t="s">
        <v>369</v>
      </c>
      <c r="H3619" s="93" t="s">
        <v>369</v>
      </c>
    </row>
    <row r="3620" spans="1:8">
      <c r="A3620" s="89" t="s">
        <v>1560</v>
      </c>
      <c r="B3620" s="89">
        <v>100</v>
      </c>
      <c r="C3620" s="89" t="s">
        <v>564</v>
      </c>
      <c r="D3620" s="89" t="s">
        <v>18232</v>
      </c>
      <c r="E3620" s="89" t="s">
        <v>20692</v>
      </c>
      <c r="F3620" s="89">
        <v>825186</v>
      </c>
      <c r="G3620" s="89">
        <v>825186</v>
      </c>
      <c r="H3620" s="89">
        <v>0</v>
      </c>
    </row>
    <row r="3621" spans="1:8">
      <c r="A3621" s="89" t="s">
        <v>12493</v>
      </c>
      <c r="B3621" s="89">
        <v>500</v>
      </c>
      <c r="C3621" s="89" t="s">
        <v>361</v>
      </c>
      <c r="D3621" s="89" t="s">
        <v>7963</v>
      </c>
      <c r="E3621" s="89" t="s">
        <v>20691</v>
      </c>
      <c r="F3621" s="93" t="s">
        <v>369</v>
      </c>
      <c r="G3621" s="93" t="s">
        <v>369</v>
      </c>
      <c r="H3621" s="93" t="s">
        <v>369</v>
      </c>
    </row>
    <row r="3622" spans="1:8">
      <c r="A3622" s="89" t="s">
        <v>4192</v>
      </c>
      <c r="B3622" s="89">
        <v>500</v>
      </c>
      <c r="C3622" s="89" t="s">
        <v>564</v>
      </c>
      <c r="D3622" s="89" t="s">
        <v>18232</v>
      </c>
      <c r="E3622" s="89" t="s">
        <v>20693</v>
      </c>
      <c r="F3622" s="89">
        <v>254974</v>
      </c>
      <c r="G3622" s="89">
        <v>1091356</v>
      </c>
      <c r="H3622" s="89">
        <v>0</v>
      </c>
    </row>
    <row r="3623" spans="1:8">
      <c r="A3623" s="89" t="s">
        <v>1516</v>
      </c>
      <c r="B3623" s="89">
        <v>100</v>
      </c>
      <c r="C3623" s="89" t="s">
        <v>564</v>
      </c>
      <c r="D3623" s="89" t="s">
        <v>18232</v>
      </c>
      <c r="E3623" s="89" t="s">
        <v>20694</v>
      </c>
      <c r="F3623" s="89">
        <v>825186</v>
      </c>
      <c r="G3623" s="89">
        <v>854630</v>
      </c>
      <c r="H3623" s="89">
        <v>0</v>
      </c>
    </row>
    <row r="3624" spans="1:8">
      <c r="A3624" s="89" t="s">
        <v>12496</v>
      </c>
      <c r="B3624" s="89">
        <v>1000</v>
      </c>
      <c r="C3624" s="89" t="s">
        <v>564</v>
      </c>
      <c r="D3624" s="89" t="s">
        <v>7974</v>
      </c>
      <c r="E3624" s="89" t="s">
        <v>20695</v>
      </c>
      <c r="F3624" s="93" t="s">
        <v>369</v>
      </c>
      <c r="G3624" s="93" t="s">
        <v>369</v>
      </c>
      <c r="H3624" s="93" t="s">
        <v>369</v>
      </c>
    </row>
    <row r="3625" spans="1:8">
      <c r="A3625" s="89" t="s">
        <v>12497</v>
      </c>
      <c r="B3625" s="89">
        <v>1000</v>
      </c>
      <c r="C3625" s="89" t="s">
        <v>564</v>
      </c>
      <c r="D3625" s="89" t="s">
        <v>7974</v>
      </c>
      <c r="E3625" s="89" t="s">
        <v>20695</v>
      </c>
      <c r="F3625" s="93" t="s">
        <v>369</v>
      </c>
      <c r="G3625" s="93" t="s">
        <v>369</v>
      </c>
      <c r="H3625" s="93" t="s">
        <v>369</v>
      </c>
    </row>
    <row r="3626" spans="1:8">
      <c r="A3626" s="89" t="s">
        <v>12498</v>
      </c>
      <c r="B3626" s="89">
        <v>1000</v>
      </c>
      <c r="C3626" s="89" t="s">
        <v>564</v>
      </c>
      <c r="D3626" s="89" t="s">
        <v>7974</v>
      </c>
      <c r="E3626" s="89" t="s">
        <v>20695</v>
      </c>
      <c r="F3626" s="93" t="s">
        <v>369</v>
      </c>
      <c r="G3626" s="93" t="s">
        <v>369</v>
      </c>
      <c r="H3626" s="93" t="s">
        <v>369</v>
      </c>
    </row>
    <row r="3627" spans="1:8">
      <c r="A3627" s="89" t="s">
        <v>12499</v>
      </c>
      <c r="B3627" s="89">
        <v>1000</v>
      </c>
      <c r="C3627" s="89" t="s">
        <v>564</v>
      </c>
      <c r="D3627" s="89" t="s">
        <v>7974</v>
      </c>
      <c r="E3627" s="89" t="s">
        <v>20695</v>
      </c>
      <c r="F3627" s="93" t="s">
        <v>369</v>
      </c>
      <c r="G3627" s="93" t="s">
        <v>369</v>
      </c>
      <c r="H3627" s="93" t="s">
        <v>369</v>
      </c>
    </row>
    <row r="3628" spans="1:8">
      <c r="A3628" s="89" t="s">
        <v>12500</v>
      </c>
      <c r="B3628" s="89">
        <v>1000</v>
      </c>
      <c r="C3628" s="89" t="s">
        <v>564</v>
      </c>
      <c r="D3628" s="89" t="s">
        <v>7974</v>
      </c>
      <c r="E3628" s="89" t="s">
        <v>20695</v>
      </c>
      <c r="F3628" s="93" t="s">
        <v>369</v>
      </c>
      <c r="G3628" s="93" t="s">
        <v>369</v>
      </c>
      <c r="H3628" s="93" t="s">
        <v>369</v>
      </c>
    </row>
    <row r="3629" spans="1:8">
      <c r="A3629" s="89" t="s">
        <v>12501</v>
      </c>
      <c r="B3629" s="89">
        <v>1000</v>
      </c>
      <c r="C3629" s="89" t="s">
        <v>564</v>
      </c>
      <c r="D3629" s="89" t="s">
        <v>7974</v>
      </c>
      <c r="E3629" s="89" t="s">
        <v>20695</v>
      </c>
      <c r="F3629" s="93" t="s">
        <v>369</v>
      </c>
      <c r="G3629" s="93" t="s">
        <v>369</v>
      </c>
      <c r="H3629" s="93" t="s">
        <v>369</v>
      </c>
    </row>
    <row r="3630" spans="1:8">
      <c r="A3630" s="89" t="s">
        <v>12502</v>
      </c>
      <c r="B3630" s="89">
        <v>1000</v>
      </c>
      <c r="C3630" s="89" t="s">
        <v>564</v>
      </c>
      <c r="D3630" s="89" t="s">
        <v>7974</v>
      </c>
      <c r="E3630" s="89" t="s">
        <v>20695</v>
      </c>
      <c r="F3630" s="93" t="s">
        <v>369</v>
      </c>
      <c r="G3630" s="93" t="s">
        <v>369</v>
      </c>
      <c r="H3630" s="93" t="s">
        <v>369</v>
      </c>
    </row>
    <row r="3631" spans="1:8">
      <c r="A3631" s="89" t="s">
        <v>12503</v>
      </c>
      <c r="B3631" s="89">
        <v>1000</v>
      </c>
      <c r="C3631" s="89" t="s">
        <v>564</v>
      </c>
      <c r="D3631" s="89" t="s">
        <v>7974</v>
      </c>
      <c r="E3631" s="89" t="s">
        <v>20695</v>
      </c>
      <c r="F3631" s="93" t="s">
        <v>369</v>
      </c>
      <c r="G3631" s="93" t="s">
        <v>369</v>
      </c>
      <c r="H3631" s="93" t="s">
        <v>369</v>
      </c>
    </row>
    <row r="3632" spans="1:8">
      <c r="A3632" s="89" t="s">
        <v>12504</v>
      </c>
      <c r="B3632" s="89">
        <v>1000</v>
      </c>
      <c r="C3632" s="89" t="s">
        <v>564</v>
      </c>
      <c r="D3632" s="89" t="s">
        <v>7974</v>
      </c>
      <c r="E3632" s="89" t="s">
        <v>20695</v>
      </c>
      <c r="F3632" s="93" t="s">
        <v>369</v>
      </c>
      <c r="G3632" s="93" t="s">
        <v>369</v>
      </c>
      <c r="H3632" s="93" t="s">
        <v>369</v>
      </c>
    </row>
    <row r="3633" spans="1:8">
      <c r="A3633" s="89" t="s">
        <v>12505</v>
      </c>
      <c r="B3633" s="89">
        <v>1000</v>
      </c>
      <c r="C3633" s="89" t="s">
        <v>564</v>
      </c>
      <c r="D3633" s="89" t="s">
        <v>7974</v>
      </c>
      <c r="E3633" s="89" t="s">
        <v>20695</v>
      </c>
      <c r="F3633" s="93" t="s">
        <v>369</v>
      </c>
      <c r="G3633" s="93" t="s">
        <v>369</v>
      </c>
      <c r="H3633" s="93" t="s">
        <v>369</v>
      </c>
    </row>
    <row r="3634" spans="1:8">
      <c r="A3634" s="89" t="s">
        <v>12506</v>
      </c>
      <c r="B3634" s="89">
        <v>1000</v>
      </c>
      <c r="C3634" s="89" t="s">
        <v>564</v>
      </c>
      <c r="D3634" s="89" t="s">
        <v>7974</v>
      </c>
      <c r="E3634" s="89" t="s">
        <v>20695</v>
      </c>
      <c r="F3634" s="93" t="s">
        <v>369</v>
      </c>
      <c r="G3634" s="93" t="s">
        <v>369</v>
      </c>
      <c r="H3634" s="93" t="s">
        <v>369</v>
      </c>
    </row>
    <row r="3635" spans="1:8">
      <c r="A3635" s="89" t="s">
        <v>12507</v>
      </c>
      <c r="B3635" s="89">
        <v>1000</v>
      </c>
      <c r="C3635" s="89" t="s">
        <v>564</v>
      </c>
      <c r="D3635" s="89" t="s">
        <v>7974</v>
      </c>
      <c r="E3635" s="89" t="s">
        <v>20695</v>
      </c>
      <c r="F3635" s="93" t="s">
        <v>369</v>
      </c>
      <c r="G3635" s="93" t="s">
        <v>369</v>
      </c>
      <c r="H3635" s="93" t="s">
        <v>369</v>
      </c>
    </row>
    <row r="3636" spans="1:8">
      <c r="A3636" s="89" t="s">
        <v>12508</v>
      </c>
      <c r="B3636" s="89">
        <v>1000</v>
      </c>
      <c r="C3636" s="89" t="s">
        <v>564</v>
      </c>
      <c r="D3636" s="89" t="s">
        <v>7974</v>
      </c>
      <c r="E3636" s="89" t="s">
        <v>20695</v>
      </c>
      <c r="F3636" s="93" t="s">
        <v>369</v>
      </c>
      <c r="G3636" s="93" t="s">
        <v>369</v>
      </c>
      <c r="H3636" s="93" t="s">
        <v>369</v>
      </c>
    </row>
    <row r="3637" spans="1:8">
      <c r="A3637" s="89" t="s">
        <v>12509</v>
      </c>
      <c r="B3637" s="89">
        <v>1000</v>
      </c>
      <c r="C3637" s="89" t="s">
        <v>564</v>
      </c>
      <c r="D3637" s="89" t="s">
        <v>7974</v>
      </c>
      <c r="E3637" s="89" t="s">
        <v>20695</v>
      </c>
      <c r="F3637" s="93" t="s">
        <v>369</v>
      </c>
      <c r="G3637" s="93" t="s">
        <v>369</v>
      </c>
      <c r="H3637" s="93" t="s">
        <v>369</v>
      </c>
    </row>
    <row r="3638" spans="1:8">
      <c r="A3638" s="89" t="s">
        <v>12510</v>
      </c>
      <c r="B3638" s="89">
        <v>1000</v>
      </c>
      <c r="C3638" s="89" t="s">
        <v>564</v>
      </c>
      <c r="D3638" s="89" t="s">
        <v>7974</v>
      </c>
      <c r="E3638" s="89" t="s">
        <v>20695</v>
      </c>
      <c r="F3638" s="93" t="s">
        <v>369</v>
      </c>
      <c r="G3638" s="93" t="s">
        <v>369</v>
      </c>
      <c r="H3638" s="93" t="s">
        <v>369</v>
      </c>
    </row>
    <row r="3639" spans="1:8">
      <c r="A3639" s="89" t="s">
        <v>12511</v>
      </c>
      <c r="B3639" s="89">
        <v>1000</v>
      </c>
      <c r="C3639" s="89" t="s">
        <v>564</v>
      </c>
      <c r="D3639" s="89" t="s">
        <v>7974</v>
      </c>
      <c r="E3639" s="89" t="s">
        <v>20695</v>
      </c>
      <c r="F3639" s="93" t="s">
        <v>369</v>
      </c>
      <c r="G3639" s="93" t="s">
        <v>369</v>
      </c>
      <c r="H3639" s="93" t="s">
        <v>369</v>
      </c>
    </row>
    <row r="3640" spans="1:8">
      <c r="A3640" s="89" t="s">
        <v>12512</v>
      </c>
      <c r="B3640" s="89">
        <v>1000</v>
      </c>
      <c r="C3640" s="89" t="s">
        <v>361</v>
      </c>
      <c r="D3640" s="89" t="s">
        <v>7963</v>
      </c>
      <c r="E3640" s="89" t="s">
        <v>20695</v>
      </c>
      <c r="F3640" s="93" t="s">
        <v>369</v>
      </c>
      <c r="G3640" s="93" t="s">
        <v>369</v>
      </c>
      <c r="H3640" s="93" t="s">
        <v>369</v>
      </c>
    </row>
    <row r="3641" spans="1:8">
      <c r="A3641" s="89" t="s">
        <v>12513</v>
      </c>
      <c r="B3641" s="89">
        <v>1000</v>
      </c>
      <c r="C3641" s="89" t="s">
        <v>564</v>
      </c>
      <c r="D3641" s="89" t="s">
        <v>7963</v>
      </c>
      <c r="E3641" s="89" t="s">
        <v>20696</v>
      </c>
      <c r="F3641" s="93" t="s">
        <v>369</v>
      </c>
      <c r="G3641" s="93" t="s">
        <v>369</v>
      </c>
      <c r="H3641" s="93" t="s">
        <v>369</v>
      </c>
    </row>
    <row r="3642" spans="1:8">
      <c r="A3642" s="89" t="s">
        <v>12515</v>
      </c>
      <c r="B3642" s="89">
        <v>1000</v>
      </c>
      <c r="C3642" s="89" t="s">
        <v>564</v>
      </c>
      <c r="D3642" s="89" t="s">
        <v>7963</v>
      </c>
      <c r="E3642" s="89" t="s">
        <v>20696</v>
      </c>
      <c r="F3642" s="93" t="s">
        <v>369</v>
      </c>
      <c r="G3642" s="93" t="s">
        <v>369</v>
      </c>
      <c r="H3642" s="93" t="s">
        <v>369</v>
      </c>
    </row>
    <row r="3643" spans="1:8">
      <c r="A3643" s="89" t="s">
        <v>12517</v>
      </c>
      <c r="B3643" s="89">
        <v>1000</v>
      </c>
      <c r="C3643" s="89" t="s">
        <v>361</v>
      </c>
      <c r="D3643" s="89" t="s">
        <v>7963</v>
      </c>
      <c r="E3643" s="89" t="s">
        <v>20696</v>
      </c>
      <c r="F3643" s="93" t="s">
        <v>369</v>
      </c>
      <c r="G3643" s="93" t="s">
        <v>369</v>
      </c>
      <c r="H3643" s="93" t="s">
        <v>369</v>
      </c>
    </row>
    <row r="3644" spans="1:8">
      <c r="A3644" s="99" t="s">
        <v>1514</v>
      </c>
      <c r="B3644" s="89">
        <v>300</v>
      </c>
      <c r="C3644" s="89" t="s">
        <v>564</v>
      </c>
      <c r="D3644" s="89" t="s">
        <v>18232</v>
      </c>
      <c r="E3644" s="89" t="s">
        <v>20697</v>
      </c>
      <c r="F3644" s="89">
        <v>20620</v>
      </c>
      <c r="G3644" s="89">
        <v>918733</v>
      </c>
      <c r="H3644" s="89">
        <v>0</v>
      </c>
    </row>
    <row r="3645" spans="1:8">
      <c r="A3645" s="99" t="s">
        <v>12518</v>
      </c>
      <c r="B3645" s="89">
        <v>500</v>
      </c>
      <c r="C3645" s="89" t="s">
        <v>564</v>
      </c>
      <c r="D3645" s="89" t="s">
        <v>7963</v>
      </c>
      <c r="E3645" s="89" t="s">
        <v>20698</v>
      </c>
      <c r="F3645" s="93" t="s">
        <v>369</v>
      </c>
      <c r="G3645" s="93" t="s">
        <v>369</v>
      </c>
      <c r="H3645" s="93" t="s">
        <v>369</v>
      </c>
    </row>
    <row r="3646" spans="1:8">
      <c r="A3646" s="89" t="s">
        <v>12520</v>
      </c>
      <c r="B3646" s="89">
        <v>500</v>
      </c>
      <c r="C3646" s="89" t="s">
        <v>361</v>
      </c>
      <c r="D3646" s="89" t="s">
        <v>7963</v>
      </c>
      <c r="E3646" s="89" t="s">
        <v>20698</v>
      </c>
      <c r="F3646" s="93" t="s">
        <v>369</v>
      </c>
      <c r="G3646" s="93" t="s">
        <v>369</v>
      </c>
      <c r="H3646" s="93" t="s">
        <v>369</v>
      </c>
    </row>
    <row r="3647" spans="1:8">
      <c r="A3647" s="89" t="s">
        <v>1512</v>
      </c>
      <c r="B3647" s="89">
        <v>500</v>
      </c>
      <c r="C3647" s="89" t="s">
        <v>564</v>
      </c>
      <c r="D3647" s="89" t="s">
        <v>18232</v>
      </c>
      <c r="E3647" s="89" t="s">
        <v>20699</v>
      </c>
      <c r="F3647" s="89">
        <v>65727</v>
      </c>
      <c r="G3647" s="89">
        <v>1091352</v>
      </c>
      <c r="H3647" s="89">
        <v>0</v>
      </c>
    </row>
    <row r="3648" spans="1:8">
      <c r="A3648" s="89" t="s">
        <v>12522</v>
      </c>
      <c r="B3648" s="89">
        <v>2000</v>
      </c>
      <c r="C3648" s="89" t="s">
        <v>564</v>
      </c>
      <c r="D3648" s="89" t="s">
        <v>7974</v>
      </c>
      <c r="E3648" s="89" t="s">
        <v>20700</v>
      </c>
      <c r="F3648" s="93" t="s">
        <v>369</v>
      </c>
      <c r="G3648" s="93" t="s">
        <v>369</v>
      </c>
      <c r="H3648" s="93" t="s">
        <v>369</v>
      </c>
    </row>
    <row r="3649" spans="1:8">
      <c r="A3649" s="89" t="s">
        <v>12523</v>
      </c>
      <c r="B3649" s="89">
        <v>2000</v>
      </c>
      <c r="C3649" s="89" t="s">
        <v>564</v>
      </c>
      <c r="D3649" s="89" t="s">
        <v>7974</v>
      </c>
      <c r="E3649" s="89" t="s">
        <v>20700</v>
      </c>
      <c r="F3649" s="93" t="s">
        <v>369</v>
      </c>
      <c r="G3649" s="93" t="s">
        <v>369</v>
      </c>
      <c r="H3649" s="93" t="s">
        <v>369</v>
      </c>
    </row>
    <row r="3650" spans="1:8">
      <c r="A3650" s="89" t="s">
        <v>1510</v>
      </c>
      <c r="B3650" s="89">
        <v>1000</v>
      </c>
      <c r="C3650" s="89" t="s">
        <v>361</v>
      </c>
      <c r="D3650" s="89" t="s">
        <v>18232</v>
      </c>
      <c r="E3650" s="89" t="s">
        <v>20701</v>
      </c>
      <c r="F3650" s="93" t="s">
        <v>369</v>
      </c>
      <c r="G3650" s="93" t="s">
        <v>369</v>
      </c>
      <c r="H3650" s="93" t="s">
        <v>369</v>
      </c>
    </row>
    <row r="3651" spans="1:8">
      <c r="A3651" s="89" t="s">
        <v>12524</v>
      </c>
      <c r="B3651" s="89">
        <v>1000</v>
      </c>
      <c r="C3651" s="89" t="s">
        <v>564</v>
      </c>
      <c r="D3651" s="89" t="s">
        <v>7974</v>
      </c>
      <c r="E3651" s="89" t="s">
        <v>20702</v>
      </c>
      <c r="F3651" s="93" t="s">
        <v>369</v>
      </c>
      <c r="G3651" s="93" t="s">
        <v>369</v>
      </c>
      <c r="H3651" s="93" t="s">
        <v>369</v>
      </c>
    </row>
    <row r="3652" spans="1:8">
      <c r="A3652" s="89" t="s">
        <v>12525</v>
      </c>
      <c r="B3652" s="89">
        <v>1000</v>
      </c>
      <c r="C3652" s="89" t="s">
        <v>564</v>
      </c>
      <c r="D3652" s="89" t="s">
        <v>7963</v>
      </c>
      <c r="E3652" s="89" t="s">
        <v>20703</v>
      </c>
      <c r="F3652" s="93" t="s">
        <v>369</v>
      </c>
      <c r="G3652" s="93" t="s">
        <v>369</v>
      </c>
      <c r="H3652" s="93" t="s">
        <v>369</v>
      </c>
    </row>
    <row r="3653" spans="1:8">
      <c r="A3653" s="89" t="s">
        <v>1508</v>
      </c>
      <c r="B3653" s="89">
        <v>2000</v>
      </c>
      <c r="C3653" s="89" t="s">
        <v>564</v>
      </c>
      <c r="D3653" s="89" t="s">
        <v>18232</v>
      </c>
      <c r="E3653" s="89" t="s">
        <v>20704</v>
      </c>
      <c r="F3653" s="89">
        <v>78760</v>
      </c>
      <c r="G3653" s="89">
        <v>105886</v>
      </c>
      <c r="H3653" s="89">
        <v>0</v>
      </c>
    </row>
    <row r="3654" spans="1:8">
      <c r="A3654" s="99" t="s">
        <v>12528</v>
      </c>
      <c r="B3654" s="89">
        <v>500</v>
      </c>
      <c r="C3654" s="89" t="s">
        <v>564</v>
      </c>
      <c r="D3654" s="89" t="s">
        <v>7963</v>
      </c>
      <c r="E3654" s="89" t="s">
        <v>20705</v>
      </c>
      <c r="F3654" s="93" t="s">
        <v>369</v>
      </c>
      <c r="G3654" s="93" t="s">
        <v>369</v>
      </c>
      <c r="H3654" s="93" t="s">
        <v>369</v>
      </c>
    </row>
    <row r="3655" spans="1:8">
      <c r="A3655" s="89" t="s">
        <v>12530</v>
      </c>
      <c r="B3655" s="89">
        <v>500</v>
      </c>
      <c r="C3655" s="89" t="s">
        <v>564</v>
      </c>
      <c r="D3655" s="89" t="s">
        <v>7974</v>
      </c>
      <c r="E3655" s="89" t="s">
        <v>20706</v>
      </c>
      <c r="F3655" s="93" t="s">
        <v>369</v>
      </c>
      <c r="G3655" s="93" t="s">
        <v>369</v>
      </c>
      <c r="H3655" s="93" t="s">
        <v>369</v>
      </c>
    </row>
    <row r="3656" spans="1:8">
      <c r="A3656" s="89" t="s">
        <v>12531</v>
      </c>
      <c r="B3656" s="89">
        <v>500</v>
      </c>
      <c r="C3656" s="89" t="s">
        <v>564</v>
      </c>
      <c r="D3656" s="89" t="s">
        <v>7974</v>
      </c>
      <c r="E3656" s="89" t="s">
        <v>20706</v>
      </c>
      <c r="F3656" s="93" t="s">
        <v>369</v>
      </c>
      <c r="G3656" s="93" t="s">
        <v>369</v>
      </c>
      <c r="H3656" s="93" t="s">
        <v>369</v>
      </c>
    </row>
    <row r="3657" spans="1:8">
      <c r="A3657" s="89" t="s">
        <v>12532</v>
      </c>
      <c r="B3657" s="89">
        <v>500</v>
      </c>
      <c r="C3657" s="89" t="s">
        <v>564</v>
      </c>
      <c r="D3657" s="89" t="s">
        <v>7974</v>
      </c>
      <c r="E3657" s="89" t="s">
        <v>20706</v>
      </c>
      <c r="F3657" s="93" t="s">
        <v>369</v>
      </c>
      <c r="G3657" s="93" t="s">
        <v>369</v>
      </c>
      <c r="H3657" s="93" t="s">
        <v>369</v>
      </c>
    </row>
    <row r="3658" spans="1:8">
      <c r="A3658" s="89" t="s">
        <v>12533</v>
      </c>
      <c r="B3658" s="89">
        <v>500</v>
      </c>
      <c r="C3658" s="89" t="s">
        <v>564</v>
      </c>
      <c r="D3658" s="89" t="s">
        <v>7974</v>
      </c>
      <c r="E3658" s="89" t="s">
        <v>20706</v>
      </c>
      <c r="F3658" s="93" t="s">
        <v>369</v>
      </c>
      <c r="G3658" s="93" t="s">
        <v>369</v>
      </c>
      <c r="H3658" s="93" t="s">
        <v>369</v>
      </c>
    </row>
    <row r="3659" spans="1:8">
      <c r="A3659" s="89" t="s">
        <v>12534</v>
      </c>
      <c r="B3659" s="89">
        <v>500</v>
      </c>
      <c r="C3659" s="89" t="s">
        <v>564</v>
      </c>
      <c r="D3659" s="89" t="s">
        <v>7963</v>
      </c>
      <c r="E3659" s="89" t="s">
        <v>20707</v>
      </c>
      <c r="F3659" s="93" t="s">
        <v>369</v>
      </c>
      <c r="G3659" s="93" t="s">
        <v>369</v>
      </c>
      <c r="H3659" s="93" t="s">
        <v>369</v>
      </c>
    </row>
    <row r="3660" spans="1:8">
      <c r="A3660" s="89" t="s">
        <v>12536</v>
      </c>
      <c r="B3660" s="89">
        <v>100</v>
      </c>
      <c r="C3660" s="89" t="s">
        <v>564</v>
      </c>
      <c r="D3660" s="89" t="s">
        <v>7974</v>
      </c>
      <c r="E3660" s="89" t="s">
        <v>20708</v>
      </c>
      <c r="F3660" s="93" t="s">
        <v>369</v>
      </c>
      <c r="G3660" s="93" t="s">
        <v>369</v>
      </c>
      <c r="H3660" s="93" t="s">
        <v>369</v>
      </c>
    </row>
    <row r="3661" spans="1:8">
      <c r="A3661" s="89" t="s">
        <v>12537</v>
      </c>
      <c r="B3661" s="89">
        <v>500</v>
      </c>
      <c r="C3661" s="89" t="s">
        <v>564</v>
      </c>
      <c r="D3661" s="89" t="s">
        <v>7974</v>
      </c>
      <c r="E3661" s="89" t="s">
        <v>20708</v>
      </c>
      <c r="F3661" s="93" t="s">
        <v>369</v>
      </c>
      <c r="G3661" s="93" t="s">
        <v>369</v>
      </c>
      <c r="H3661" s="93" t="s">
        <v>369</v>
      </c>
    </row>
    <row r="3662" spans="1:8">
      <c r="A3662" s="89" t="s">
        <v>12538</v>
      </c>
      <c r="B3662" s="89">
        <v>500</v>
      </c>
      <c r="C3662" s="89" t="s">
        <v>564</v>
      </c>
      <c r="D3662" s="89" t="s">
        <v>7974</v>
      </c>
      <c r="E3662" s="89" t="s">
        <v>20708</v>
      </c>
      <c r="F3662" s="93" t="s">
        <v>369</v>
      </c>
      <c r="G3662" s="93" t="s">
        <v>369</v>
      </c>
      <c r="H3662" s="93" t="s">
        <v>369</v>
      </c>
    </row>
    <row r="3663" spans="1:8">
      <c r="A3663" s="89" t="s">
        <v>12539</v>
      </c>
      <c r="B3663" s="89">
        <v>500</v>
      </c>
      <c r="C3663" s="89" t="s">
        <v>564</v>
      </c>
      <c r="D3663" s="89" t="s">
        <v>7974</v>
      </c>
      <c r="E3663" s="89" t="s">
        <v>20708</v>
      </c>
      <c r="F3663" s="93" t="s">
        <v>369</v>
      </c>
      <c r="G3663" s="93" t="s">
        <v>369</v>
      </c>
      <c r="H3663" s="93" t="s">
        <v>369</v>
      </c>
    </row>
    <row r="3664" spans="1:8">
      <c r="A3664" s="89" t="s">
        <v>12540</v>
      </c>
      <c r="B3664" s="89">
        <v>500</v>
      </c>
      <c r="C3664" s="89" t="s">
        <v>564</v>
      </c>
      <c r="D3664" s="89" t="s">
        <v>7974</v>
      </c>
      <c r="E3664" s="89" t="s">
        <v>20709</v>
      </c>
      <c r="F3664" s="93" t="s">
        <v>369</v>
      </c>
      <c r="G3664" s="93" t="s">
        <v>369</v>
      </c>
      <c r="H3664" s="93" t="s">
        <v>369</v>
      </c>
    </row>
    <row r="3665" spans="1:8">
      <c r="A3665" s="89" t="s">
        <v>12541</v>
      </c>
      <c r="B3665" s="89">
        <v>500</v>
      </c>
      <c r="C3665" s="89" t="s">
        <v>564</v>
      </c>
      <c r="D3665" s="89" t="s">
        <v>7974</v>
      </c>
      <c r="E3665" s="89" t="s">
        <v>20709</v>
      </c>
      <c r="F3665" s="93" t="s">
        <v>369</v>
      </c>
      <c r="G3665" s="93" t="s">
        <v>369</v>
      </c>
      <c r="H3665" s="93" t="s">
        <v>369</v>
      </c>
    </row>
    <row r="3666" spans="1:8">
      <c r="A3666" s="89" t="s">
        <v>12542</v>
      </c>
      <c r="B3666" s="89">
        <v>500</v>
      </c>
      <c r="C3666" s="89" t="s">
        <v>564</v>
      </c>
      <c r="D3666" s="89" t="s">
        <v>7974</v>
      </c>
      <c r="E3666" s="89" t="s">
        <v>20709</v>
      </c>
      <c r="F3666" s="93" t="s">
        <v>369</v>
      </c>
      <c r="G3666" s="93" t="s">
        <v>369</v>
      </c>
      <c r="H3666" s="93" t="s">
        <v>369</v>
      </c>
    </row>
    <row r="3667" spans="1:8">
      <c r="A3667" s="89" t="s">
        <v>12543</v>
      </c>
      <c r="B3667" s="89">
        <v>500</v>
      </c>
      <c r="C3667" s="89" t="s">
        <v>564</v>
      </c>
      <c r="D3667" s="89" t="s">
        <v>7974</v>
      </c>
      <c r="E3667" s="89" t="s">
        <v>20709</v>
      </c>
      <c r="F3667" s="93" t="s">
        <v>369</v>
      </c>
      <c r="G3667" s="93" t="s">
        <v>369</v>
      </c>
      <c r="H3667" s="93" t="s">
        <v>369</v>
      </c>
    </row>
    <row r="3668" spans="1:8">
      <c r="A3668" s="89" t="s">
        <v>12544</v>
      </c>
      <c r="B3668" s="89">
        <v>500</v>
      </c>
      <c r="C3668" s="89" t="s">
        <v>564</v>
      </c>
      <c r="D3668" s="89" t="s">
        <v>7974</v>
      </c>
      <c r="E3668" s="89" t="s">
        <v>20709</v>
      </c>
      <c r="F3668" s="93" t="s">
        <v>369</v>
      </c>
      <c r="G3668" s="93" t="s">
        <v>369</v>
      </c>
      <c r="H3668" s="93" t="s">
        <v>369</v>
      </c>
    </row>
    <row r="3669" spans="1:8">
      <c r="A3669" s="89" t="s">
        <v>12545</v>
      </c>
      <c r="B3669" s="89">
        <v>500</v>
      </c>
      <c r="C3669" s="89" t="s">
        <v>564</v>
      </c>
      <c r="D3669" s="89" t="s">
        <v>7974</v>
      </c>
      <c r="E3669" s="89" t="s">
        <v>20709</v>
      </c>
      <c r="F3669" s="93" t="s">
        <v>369</v>
      </c>
      <c r="G3669" s="93" t="s">
        <v>369</v>
      </c>
      <c r="H3669" s="93" t="s">
        <v>369</v>
      </c>
    </row>
    <row r="3670" spans="1:8">
      <c r="A3670" s="89" t="s">
        <v>12546</v>
      </c>
      <c r="B3670" s="89">
        <v>500</v>
      </c>
      <c r="C3670" s="89" t="s">
        <v>564</v>
      </c>
      <c r="D3670" s="89" t="s">
        <v>7974</v>
      </c>
      <c r="E3670" s="89" t="s">
        <v>20709</v>
      </c>
      <c r="F3670" s="93" t="s">
        <v>369</v>
      </c>
      <c r="G3670" s="93" t="s">
        <v>369</v>
      </c>
      <c r="H3670" s="93" t="s">
        <v>369</v>
      </c>
    </row>
    <row r="3671" spans="1:8">
      <c r="A3671" s="89" t="s">
        <v>12547</v>
      </c>
      <c r="B3671" s="89">
        <v>500</v>
      </c>
      <c r="C3671" s="89" t="s">
        <v>564</v>
      </c>
      <c r="D3671" s="89" t="s">
        <v>7974</v>
      </c>
      <c r="E3671" s="89" t="s">
        <v>20709</v>
      </c>
      <c r="F3671" s="93" t="s">
        <v>369</v>
      </c>
      <c r="G3671" s="93" t="s">
        <v>369</v>
      </c>
      <c r="H3671" s="93" t="s">
        <v>369</v>
      </c>
    </row>
    <row r="3672" spans="1:8">
      <c r="A3672" s="89" t="s">
        <v>12548</v>
      </c>
      <c r="B3672" s="89">
        <v>500</v>
      </c>
      <c r="C3672" s="89" t="s">
        <v>564</v>
      </c>
      <c r="D3672" s="89" t="s">
        <v>7974</v>
      </c>
      <c r="E3672" s="89" t="s">
        <v>20709</v>
      </c>
      <c r="F3672" s="93" t="s">
        <v>369</v>
      </c>
      <c r="G3672" s="93" t="s">
        <v>369</v>
      </c>
      <c r="H3672" s="93" t="s">
        <v>369</v>
      </c>
    </row>
    <row r="3673" spans="1:8">
      <c r="A3673" s="89" t="s">
        <v>12549</v>
      </c>
      <c r="B3673" s="89">
        <v>500</v>
      </c>
      <c r="C3673" s="89" t="s">
        <v>564</v>
      </c>
      <c r="D3673" s="89" t="s">
        <v>7974</v>
      </c>
      <c r="E3673" s="89" t="s">
        <v>20710</v>
      </c>
      <c r="F3673" s="93" t="s">
        <v>369</v>
      </c>
      <c r="G3673" s="93" t="s">
        <v>369</v>
      </c>
      <c r="H3673" s="93" t="s">
        <v>369</v>
      </c>
    </row>
    <row r="3674" spans="1:8">
      <c r="A3674" s="89" t="s">
        <v>12550</v>
      </c>
      <c r="B3674" s="89">
        <v>500</v>
      </c>
      <c r="C3674" s="89" t="s">
        <v>564</v>
      </c>
      <c r="D3674" s="89" t="s">
        <v>7974</v>
      </c>
      <c r="E3674" s="89" t="s">
        <v>20710</v>
      </c>
      <c r="F3674" s="93" t="s">
        <v>369</v>
      </c>
      <c r="G3674" s="93" t="s">
        <v>369</v>
      </c>
      <c r="H3674" s="93" t="s">
        <v>369</v>
      </c>
    </row>
    <row r="3675" spans="1:8">
      <c r="A3675" s="89" t="s">
        <v>12551</v>
      </c>
      <c r="B3675" s="89">
        <v>500</v>
      </c>
      <c r="C3675" s="89" t="s">
        <v>564</v>
      </c>
      <c r="D3675" s="89" t="s">
        <v>7974</v>
      </c>
      <c r="E3675" s="89" t="s">
        <v>20710</v>
      </c>
      <c r="F3675" s="93" t="s">
        <v>369</v>
      </c>
      <c r="G3675" s="93" t="s">
        <v>369</v>
      </c>
      <c r="H3675" s="93" t="s">
        <v>369</v>
      </c>
    </row>
    <row r="3676" spans="1:8">
      <c r="A3676" s="89" t="s">
        <v>12552</v>
      </c>
      <c r="B3676" s="89">
        <v>500</v>
      </c>
      <c r="C3676" s="89" t="s">
        <v>564</v>
      </c>
      <c r="D3676" s="89" t="s">
        <v>7974</v>
      </c>
      <c r="E3676" s="89" t="s">
        <v>20710</v>
      </c>
      <c r="F3676" s="93" t="s">
        <v>369</v>
      </c>
      <c r="G3676" s="93" t="s">
        <v>369</v>
      </c>
      <c r="H3676" s="93" t="s">
        <v>369</v>
      </c>
    </row>
    <row r="3677" spans="1:8">
      <c r="A3677" s="89" t="s">
        <v>12553</v>
      </c>
      <c r="B3677" s="89">
        <v>100</v>
      </c>
      <c r="C3677" s="89" t="s">
        <v>564</v>
      </c>
      <c r="D3677" s="89" t="s">
        <v>7974</v>
      </c>
      <c r="E3677" s="89" t="s">
        <v>20711</v>
      </c>
      <c r="F3677" s="93" t="s">
        <v>369</v>
      </c>
      <c r="G3677" s="93" t="s">
        <v>369</v>
      </c>
      <c r="H3677" s="93" t="s">
        <v>369</v>
      </c>
    </row>
    <row r="3678" spans="1:8">
      <c r="A3678" s="89" t="s">
        <v>12554</v>
      </c>
      <c r="B3678" s="89">
        <v>100</v>
      </c>
      <c r="C3678" s="89" t="s">
        <v>564</v>
      </c>
      <c r="D3678" s="89" t="s">
        <v>7974</v>
      </c>
      <c r="E3678" s="89" t="s">
        <v>20711</v>
      </c>
      <c r="F3678" s="93" t="s">
        <v>369</v>
      </c>
      <c r="G3678" s="93" t="s">
        <v>369</v>
      </c>
      <c r="H3678" s="93" t="s">
        <v>369</v>
      </c>
    </row>
    <row r="3679" spans="1:8">
      <c r="A3679" s="89" t="s">
        <v>12555</v>
      </c>
      <c r="B3679" s="89">
        <v>100</v>
      </c>
      <c r="C3679" s="89" t="s">
        <v>564</v>
      </c>
      <c r="D3679" s="89" t="s">
        <v>7963</v>
      </c>
      <c r="E3679" s="89" t="s">
        <v>20711</v>
      </c>
      <c r="F3679" s="93" t="s">
        <v>369</v>
      </c>
      <c r="G3679" s="93" t="s">
        <v>369</v>
      </c>
      <c r="H3679" s="93" t="s">
        <v>369</v>
      </c>
    </row>
    <row r="3680" spans="1:8">
      <c r="A3680" s="89" t="s">
        <v>12557</v>
      </c>
      <c r="B3680" s="89">
        <v>100</v>
      </c>
      <c r="C3680" s="89" t="s">
        <v>564</v>
      </c>
      <c r="D3680" s="89" t="s">
        <v>7963</v>
      </c>
      <c r="E3680" s="89" t="s">
        <v>20711</v>
      </c>
      <c r="F3680" s="93" t="s">
        <v>369</v>
      </c>
      <c r="G3680" s="93" t="s">
        <v>369</v>
      </c>
      <c r="H3680" s="93" t="s">
        <v>369</v>
      </c>
    </row>
    <row r="3681" spans="1:8">
      <c r="A3681" s="89" t="s">
        <v>12559</v>
      </c>
      <c r="B3681" s="89">
        <v>100</v>
      </c>
      <c r="C3681" s="89" t="s">
        <v>564</v>
      </c>
      <c r="D3681" s="89" t="s">
        <v>7963</v>
      </c>
      <c r="E3681" s="89" t="s">
        <v>20711</v>
      </c>
      <c r="F3681" s="93" t="s">
        <v>369</v>
      </c>
      <c r="G3681" s="93" t="s">
        <v>369</v>
      </c>
      <c r="H3681" s="93" t="s">
        <v>369</v>
      </c>
    </row>
    <row r="3682" spans="1:8">
      <c r="A3682" s="89" t="s">
        <v>12561</v>
      </c>
      <c r="B3682" s="89">
        <v>100</v>
      </c>
      <c r="C3682" s="89" t="s">
        <v>564</v>
      </c>
      <c r="D3682" s="89" t="s">
        <v>7963</v>
      </c>
      <c r="E3682" s="89" t="s">
        <v>20711</v>
      </c>
      <c r="F3682" s="93" t="s">
        <v>369</v>
      </c>
      <c r="G3682" s="93" t="s">
        <v>369</v>
      </c>
      <c r="H3682" s="93" t="s">
        <v>369</v>
      </c>
    </row>
    <row r="3683" spans="1:8">
      <c r="A3683" s="89" t="s">
        <v>12563</v>
      </c>
      <c r="B3683" s="89">
        <v>100</v>
      </c>
      <c r="C3683" s="89" t="s">
        <v>564</v>
      </c>
      <c r="D3683" s="89" t="s">
        <v>7963</v>
      </c>
      <c r="E3683" s="89" t="s">
        <v>20712</v>
      </c>
      <c r="F3683" s="93" t="s">
        <v>369</v>
      </c>
      <c r="G3683" s="93" t="s">
        <v>369</v>
      </c>
      <c r="H3683" s="93" t="s">
        <v>369</v>
      </c>
    </row>
    <row r="3684" spans="1:8">
      <c r="A3684" s="89" t="s">
        <v>1505</v>
      </c>
      <c r="B3684" s="89">
        <v>500</v>
      </c>
      <c r="C3684" s="89" t="s">
        <v>564</v>
      </c>
      <c r="D3684" s="89" t="s">
        <v>18232</v>
      </c>
      <c r="E3684" s="89" t="s">
        <v>20712</v>
      </c>
      <c r="F3684" s="89">
        <v>825186</v>
      </c>
      <c r="G3684" s="89">
        <v>1116064</v>
      </c>
      <c r="H3684" s="89">
        <v>0</v>
      </c>
    </row>
    <row r="3685" spans="1:8">
      <c r="A3685" s="89" t="s">
        <v>12566</v>
      </c>
      <c r="B3685" s="89">
        <v>100</v>
      </c>
      <c r="C3685" s="89" t="s">
        <v>564</v>
      </c>
      <c r="D3685" s="89" t="s">
        <v>7963</v>
      </c>
      <c r="E3685" s="89" t="s">
        <v>20712</v>
      </c>
      <c r="F3685" s="93" t="s">
        <v>369</v>
      </c>
      <c r="G3685" s="93" t="s">
        <v>369</v>
      </c>
      <c r="H3685" s="93" t="s">
        <v>369</v>
      </c>
    </row>
    <row r="3686" spans="1:8">
      <c r="A3686" s="89" t="s">
        <v>12568</v>
      </c>
      <c r="B3686" s="89">
        <v>100</v>
      </c>
      <c r="C3686" s="89" t="s">
        <v>564</v>
      </c>
      <c r="D3686" s="89" t="s">
        <v>7963</v>
      </c>
      <c r="E3686" s="89" t="s">
        <v>20713</v>
      </c>
      <c r="F3686" s="93" t="s">
        <v>369</v>
      </c>
      <c r="G3686" s="93" t="s">
        <v>369</v>
      </c>
      <c r="H3686" s="93" t="s">
        <v>369</v>
      </c>
    </row>
    <row r="3687" spans="1:8">
      <c r="A3687" s="89" t="s">
        <v>12570</v>
      </c>
      <c r="B3687" s="89">
        <v>100</v>
      </c>
      <c r="C3687" s="89" t="s">
        <v>564</v>
      </c>
      <c r="D3687" s="89" t="s">
        <v>7963</v>
      </c>
      <c r="E3687" s="89" t="s">
        <v>20714</v>
      </c>
      <c r="F3687" s="93" t="s">
        <v>369</v>
      </c>
      <c r="G3687" s="93" t="s">
        <v>369</v>
      </c>
      <c r="H3687" s="93" t="s">
        <v>369</v>
      </c>
    </row>
    <row r="3688" spans="1:8">
      <c r="A3688" s="89" t="s">
        <v>1502</v>
      </c>
      <c r="B3688" s="89">
        <v>500</v>
      </c>
      <c r="C3688" s="89" t="s">
        <v>361</v>
      </c>
      <c r="D3688" s="89" t="s">
        <v>18232</v>
      </c>
      <c r="E3688" s="89" t="s">
        <v>20715</v>
      </c>
      <c r="F3688" s="93" t="s">
        <v>369</v>
      </c>
      <c r="G3688" s="93" t="s">
        <v>369</v>
      </c>
      <c r="H3688" s="93" t="s">
        <v>369</v>
      </c>
    </row>
    <row r="3689" spans="1:8">
      <c r="A3689" s="89" t="s">
        <v>12572</v>
      </c>
      <c r="B3689" s="89">
        <v>100</v>
      </c>
      <c r="C3689" s="89" t="s">
        <v>564</v>
      </c>
      <c r="D3689" s="89" t="s">
        <v>7963</v>
      </c>
      <c r="E3689" s="89" t="s">
        <v>20715</v>
      </c>
      <c r="F3689" s="93" t="s">
        <v>369</v>
      </c>
      <c r="G3689" s="93" t="s">
        <v>369</v>
      </c>
      <c r="H3689" s="93" t="s">
        <v>369</v>
      </c>
    </row>
    <row r="3690" spans="1:8">
      <c r="A3690" s="89" t="s">
        <v>12574</v>
      </c>
      <c r="B3690" s="89">
        <v>100</v>
      </c>
      <c r="C3690" s="89" t="s">
        <v>564</v>
      </c>
      <c r="D3690" s="89" t="s">
        <v>7974</v>
      </c>
      <c r="E3690" s="89" t="s">
        <v>20716</v>
      </c>
      <c r="F3690" s="93" t="s">
        <v>369</v>
      </c>
      <c r="G3690" s="93" t="s">
        <v>369</v>
      </c>
      <c r="H3690" s="93" t="s">
        <v>369</v>
      </c>
    </row>
    <row r="3691" spans="1:8">
      <c r="A3691" s="89" t="s">
        <v>12575</v>
      </c>
      <c r="B3691" s="89">
        <v>100</v>
      </c>
      <c r="C3691" s="89" t="s">
        <v>564</v>
      </c>
      <c r="D3691" s="89" t="s">
        <v>7974</v>
      </c>
      <c r="E3691" s="89" t="s">
        <v>20716</v>
      </c>
      <c r="F3691" s="93" t="s">
        <v>369</v>
      </c>
      <c r="G3691" s="93" t="s">
        <v>369</v>
      </c>
      <c r="H3691" s="93" t="s">
        <v>369</v>
      </c>
    </row>
    <row r="3692" spans="1:8">
      <c r="A3692" s="89" t="s">
        <v>12576</v>
      </c>
      <c r="B3692" s="89">
        <v>100</v>
      </c>
      <c r="C3692" s="89" t="s">
        <v>564</v>
      </c>
      <c r="D3692" s="89" t="s">
        <v>7974</v>
      </c>
      <c r="E3692" s="89" t="s">
        <v>20716</v>
      </c>
      <c r="F3692" s="93" t="s">
        <v>369</v>
      </c>
      <c r="G3692" s="93" t="s">
        <v>369</v>
      </c>
      <c r="H3692" s="93" t="s">
        <v>369</v>
      </c>
    </row>
    <row r="3693" spans="1:8">
      <c r="A3693" s="89" t="s">
        <v>12577</v>
      </c>
      <c r="B3693" s="89">
        <v>100</v>
      </c>
      <c r="C3693" s="89" t="s">
        <v>564</v>
      </c>
      <c r="D3693" s="89" t="s">
        <v>7974</v>
      </c>
      <c r="E3693" s="89" t="s">
        <v>20716</v>
      </c>
      <c r="F3693" s="93" t="s">
        <v>369</v>
      </c>
      <c r="G3693" s="93" t="s">
        <v>369</v>
      </c>
      <c r="H3693" s="93" t="s">
        <v>369</v>
      </c>
    </row>
    <row r="3694" spans="1:8">
      <c r="A3694" s="89" t="s">
        <v>12578</v>
      </c>
      <c r="B3694" s="89">
        <v>100</v>
      </c>
      <c r="C3694" s="89" t="s">
        <v>564</v>
      </c>
      <c r="D3694" s="89" t="s">
        <v>7974</v>
      </c>
      <c r="E3694" s="89" t="s">
        <v>20716</v>
      </c>
      <c r="F3694" s="93" t="s">
        <v>369</v>
      </c>
      <c r="G3694" s="93" t="s">
        <v>369</v>
      </c>
      <c r="H3694" s="93" t="s">
        <v>369</v>
      </c>
    </row>
    <row r="3695" spans="1:8">
      <c r="A3695" s="89" t="s">
        <v>12579</v>
      </c>
      <c r="B3695" s="89">
        <v>100</v>
      </c>
      <c r="C3695" s="89" t="s">
        <v>564</v>
      </c>
      <c r="D3695" s="89" t="s">
        <v>7974</v>
      </c>
      <c r="E3695" s="89" t="s">
        <v>20716</v>
      </c>
      <c r="F3695" s="93" t="s">
        <v>369</v>
      </c>
      <c r="G3695" s="93" t="s">
        <v>369</v>
      </c>
      <c r="H3695" s="93" t="s">
        <v>369</v>
      </c>
    </row>
    <row r="3696" spans="1:8">
      <c r="A3696" s="89" t="s">
        <v>12580</v>
      </c>
      <c r="B3696" s="89">
        <v>100</v>
      </c>
      <c r="C3696" s="89" t="s">
        <v>564</v>
      </c>
      <c r="D3696" s="89" t="s">
        <v>7974</v>
      </c>
      <c r="E3696" s="89" t="s">
        <v>20716</v>
      </c>
      <c r="F3696" s="93" t="s">
        <v>369</v>
      </c>
      <c r="G3696" s="93" t="s">
        <v>369</v>
      </c>
      <c r="H3696" s="93" t="s">
        <v>369</v>
      </c>
    </row>
    <row r="3697" spans="1:8">
      <c r="A3697" s="89" t="s">
        <v>12581</v>
      </c>
      <c r="B3697" s="89">
        <v>100</v>
      </c>
      <c r="C3697" s="89" t="s">
        <v>564</v>
      </c>
      <c r="D3697" s="89" t="s">
        <v>7974</v>
      </c>
      <c r="E3697" s="89" t="s">
        <v>20716</v>
      </c>
      <c r="F3697" s="93" t="s">
        <v>369</v>
      </c>
      <c r="G3697" s="93" t="s">
        <v>369</v>
      </c>
      <c r="H3697" s="93" t="s">
        <v>369</v>
      </c>
    </row>
    <row r="3698" spans="1:8">
      <c r="A3698" s="89" t="s">
        <v>12582</v>
      </c>
      <c r="B3698" s="89">
        <v>100</v>
      </c>
      <c r="C3698" s="89" t="s">
        <v>564</v>
      </c>
      <c r="D3698" s="89" t="s">
        <v>7974</v>
      </c>
      <c r="E3698" s="89" t="s">
        <v>20716</v>
      </c>
      <c r="F3698" s="93" t="s">
        <v>369</v>
      </c>
      <c r="G3698" s="93" t="s">
        <v>369</v>
      </c>
      <c r="H3698" s="93" t="s">
        <v>369</v>
      </c>
    </row>
    <row r="3699" spans="1:8">
      <c r="A3699" s="89" t="s">
        <v>12583</v>
      </c>
      <c r="B3699" s="89">
        <v>100</v>
      </c>
      <c r="C3699" s="89" t="s">
        <v>564</v>
      </c>
      <c r="D3699" s="89" t="s">
        <v>7974</v>
      </c>
      <c r="E3699" s="89" t="s">
        <v>20716</v>
      </c>
      <c r="F3699" s="93" t="s">
        <v>369</v>
      </c>
      <c r="G3699" s="93" t="s">
        <v>369</v>
      </c>
      <c r="H3699" s="93" t="s">
        <v>369</v>
      </c>
    </row>
    <row r="3700" spans="1:8">
      <c r="A3700" s="89" t="s">
        <v>12584</v>
      </c>
      <c r="B3700" s="89">
        <v>100</v>
      </c>
      <c r="C3700" s="89" t="s">
        <v>564</v>
      </c>
      <c r="D3700" s="89" t="s">
        <v>7974</v>
      </c>
      <c r="E3700" s="89" t="s">
        <v>20716</v>
      </c>
      <c r="F3700" s="93" t="s">
        <v>369</v>
      </c>
      <c r="G3700" s="93" t="s">
        <v>369</v>
      </c>
      <c r="H3700" s="93" t="s">
        <v>369</v>
      </c>
    </row>
    <row r="3701" spans="1:8">
      <c r="A3701" s="89" t="s">
        <v>12585</v>
      </c>
      <c r="B3701" s="89">
        <v>100</v>
      </c>
      <c r="C3701" s="89" t="s">
        <v>564</v>
      </c>
      <c r="D3701" s="89" t="s">
        <v>7974</v>
      </c>
      <c r="E3701" s="89" t="s">
        <v>20716</v>
      </c>
      <c r="F3701" s="93" t="s">
        <v>369</v>
      </c>
      <c r="G3701" s="93" t="s">
        <v>369</v>
      </c>
      <c r="H3701" s="93" t="s">
        <v>369</v>
      </c>
    </row>
    <row r="3702" spans="1:8">
      <c r="A3702" s="89" t="s">
        <v>12586</v>
      </c>
      <c r="B3702" s="89">
        <v>100</v>
      </c>
      <c r="C3702" s="89" t="s">
        <v>564</v>
      </c>
      <c r="D3702" s="89" t="s">
        <v>7974</v>
      </c>
      <c r="E3702" s="89" t="s">
        <v>20716</v>
      </c>
      <c r="F3702" s="93" t="s">
        <v>369</v>
      </c>
      <c r="G3702" s="93" t="s">
        <v>369</v>
      </c>
      <c r="H3702" s="93" t="s">
        <v>369</v>
      </c>
    </row>
    <row r="3703" spans="1:8">
      <c r="A3703" s="89" t="s">
        <v>12587</v>
      </c>
      <c r="B3703" s="89">
        <v>100</v>
      </c>
      <c r="C3703" s="89" t="s">
        <v>564</v>
      </c>
      <c r="D3703" s="89" t="s">
        <v>7974</v>
      </c>
      <c r="E3703" s="89" t="s">
        <v>20716</v>
      </c>
      <c r="F3703" s="93" t="s">
        <v>369</v>
      </c>
      <c r="G3703" s="93" t="s">
        <v>369</v>
      </c>
      <c r="H3703" s="93" t="s">
        <v>369</v>
      </c>
    </row>
    <row r="3704" spans="1:8">
      <c r="A3704" s="89" t="s">
        <v>12588</v>
      </c>
      <c r="B3704" s="89">
        <v>100</v>
      </c>
      <c r="C3704" s="89" t="s">
        <v>564</v>
      </c>
      <c r="D3704" s="89" t="s">
        <v>7974</v>
      </c>
      <c r="E3704" s="89" t="s">
        <v>20716</v>
      </c>
      <c r="F3704" s="93" t="s">
        <v>369</v>
      </c>
      <c r="G3704" s="93" t="s">
        <v>369</v>
      </c>
      <c r="H3704" s="93" t="s">
        <v>369</v>
      </c>
    </row>
    <row r="3705" spans="1:8">
      <c r="A3705" s="89" t="s">
        <v>12589</v>
      </c>
      <c r="B3705" s="89">
        <v>100</v>
      </c>
      <c r="C3705" s="89" t="s">
        <v>564</v>
      </c>
      <c r="D3705" s="89" t="s">
        <v>7974</v>
      </c>
      <c r="E3705" s="89" t="s">
        <v>20716</v>
      </c>
      <c r="F3705" s="93" t="s">
        <v>369</v>
      </c>
      <c r="G3705" s="93" t="s">
        <v>369</v>
      </c>
      <c r="H3705" s="93" t="s">
        <v>369</v>
      </c>
    </row>
    <row r="3706" spans="1:8">
      <c r="A3706" s="89" t="s">
        <v>12590</v>
      </c>
      <c r="B3706" s="89">
        <v>100</v>
      </c>
      <c r="C3706" s="89" t="s">
        <v>564</v>
      </c>
      <c r="D3706" s="89" t="s">
        <v>7974</v>
      </c>
      <c r="E3706" s="89" t="s">
        <v>20716</v>
      </c>
      <c r="F3706" s="93" t="s">
        <v>369</v>
      </c>
      <c r="G3706" s="93" t="s">
        <v>369</v>
      </c>
      <c r="H3706" s="93" t="s">
        <v>369</v>
      </c>
    </row>
    <row r="3707" spans="1:8">
      <c r="A3707" s="89" t="s">
        <v>12591</v>
      </c>
      <c r="B3707" s="89">
        <v>100</v>
      </c>
      <c r="C3707" s="89" t="s">
        <v>564</v>
      </c>
      <c r="D3707" s="89" t="s">
        <v>7974</v>
      </c>
      <c r="E3707" s="89" t="s">
        <v>20716</v>
      </c>
      <c r="F3707" s="93" t="s">
        <v>369</v>
      </c>
      <c r="G3707" s="93" t="s">
        <v>369</v>
      </c>
      <c r="H3707" s="93" t="s">
        <v>369</v>
      </c>
    </row>
    <row r="3708" spans="1:8">
      <c r="A3708" s="89" t="s">
        <v>12592</v>
      </c>
      <c r="B3708" s="89">
        <v>100</v>
      </c>
      <c r="C3708" s="89" t="s">
        <v>564</v>
      </c>
      <c r="D3708" s="89" t="s">
        <v>7974</v>
      </c>
      <c r="E3708" s="89" t="s">
        <v>20717</v>
      </c>
      <c r="F3708" s="93" t="s">
        <v>369</v>
      </c>
      <c r="G3708" s="93" t="s">
        <v>369</v>
      </c>
      <c r="H3708" s="93" t="s">
        <v>369</v>
      </c>
    </row>
    <row r="3709" spans="1:8">
      <c r="A3709" s="89" t="s">
        <v>12593</v>
      </c>
      <c r="B3709" s="89">
        <v>100</v>
      </c>
      <c r="C3709" s="89" t="s">
        <v>564</v>
      </c>
      <c r="D3709" s="89" t="s">
        <v>7974</v>
      </c>
      <c r="E3709" s="89" t="s">
        <v>20717</v>
      </c>
      <c r="F3709" s="93" t="s">
        <v>369</v>
      </c>
      <c r="G3709" s="93" t="s">
        <v>369</v>
      </c>
      <c r="H3709" s="93" t="s">
        <v>369</v>
      </c>
    </row>
    <row r="3710" spans="1:8">
      <c r="A3710" s="89" t="s">
        <v>12594</v>
      </c>
      <c r="B3710" s="89">
        <v>100</v>
      </c>
      <c r="C3710" s="89" t="s">
        <v>564</v>
      </c>
      <c r="D3710" s="89" t="s">
        <v>7974</v>
      </c>
      <c r="E3710" s="89" t="s">
        <v>20717</v>
      </c>
      <c r="F3710" s="93" t="s">
        <v>369</v>
      </c>
      <c r="G3710" s="93" t="s">
        <v>369</v>
      </c>
      <c r="H3710" s="93" t="s">
        <v>369</v>
      </c>
    </row>
    <row r="3711" spans="1:8">
      <c r="A3711" s="89" t="s">
        <v>12595</v>
      </c>
      <c r="B3711" s="89">
        <v>100</v>
      </c>
      <c r="C3711" s="89" t="s">
        <v>564</v>
      </c>
      <c r="D3711" s="89" t="s">
        <v>7974</v>
      </c>
      <c r="E3711" s="89" t="s">
        <v>20717</v>
      </c>
      <c r="F3711" s="93" t="s">
        <v>369</v>
      </c>
      <c r="G3711" s="93" t="s">
        <v>369</v>
      </c>
      <c r="H3711" s="93" t="s">
        <v>369</v>
      </c>
    </row>
    <row r="3712" spans="1:8">
      <c r="A3712" s="89" t="s">
        <v>12596</v>
      </c>
      <c r="B3712" s="89">
        <v>100</v>
      </c>
      <c r="C3712" s="89" t="s">
        <v>564</v>
      </c>
      <c r="D3712" s="89" t="s">
        <v>7974</v>
      </c>
      <c r="E3712" s="89" t="s">
        <v>20717</v>
      </c>
      <c r="F3712" s="93" t="s">
        <v>369</v>
      </c>
      <c r="G3712" s="93" t="s">
        <v>369</v>
      </c>
      <c r="H3712" s="93" t="s">
        <v>369</v>
      </c>
    </row>
    <row r="3713" spans="1:8">
      <c r="A3713" s="89" t="s">
        <v>12597</v>
      </c>
      <c r="B3713" s="89">
        <v>100</v>
      </c>
      <c r="C3713" s="89" t="s">
        <v>564</v>
      </c>
      <c r="D3713" s="89" t="s">
        <v>7974</v>
      </c>
      <c r="E3713" s="89" t="s">
        <v>20717</v>
      </c>
      <c r="F3713" s="93" t="s">
        <v>369</v>
      </c>
      <c r="G3713" s="93" t="s">
        <v>369</v>
      </c>
      <c r="H3713" s="93" t="s">
        <v>369</v>
      </c>
    </row>
    <row r="3714" spans="1:8">
      <c r="A3714" s="89" t="s">
        <v>12598</v>
      </c>
      <c r="B3714" s="89">
        <v>100</v>
      </c>
      <c r="C3714" s="89" t="s">
        <v>564</v>
      </c>
      <c r="D3714" s="89" t="s">
        <v>7974</v>
      </c>
      <c r="E3714" s="89" t="s">
        <v>20717</v>
      </c>
      <c r="F3714" s="93" t="s">
        <v>369</v>
      </c>
      <c r="G3714" s="93" t="s">
        <v>369</v>
      </c>
      <c r="H3714" s="93" t="s">
        <v>369</v>
      </c>
    </row>
    <row r="3715" spans="1:8">
      <c r="A3715" s="89" t="s">
        <v>12599</v>
      </c>
      <c r="B3715" s="89">
        <v>100</v>
      </c>
      <c r="C3715" s="89" t="s">
        <v>564</v>
      </c>
      <c r="D3715" s="89" t="s">
        <v>7974</v>
      </c>
      <c r="E3715" s="89" t="s">
        <v>20717</v>
      </c>
      <c r="F3715" s="93" t="s">
        <v>369</v>
      </c>
      <c r="G3715" s="93" t="s">
        <v>369</v>
      </c>
      <c r="H3715" s="93" t="s">
        <v>369</v>
      </c>
    </row>
    <row r="3716" spans="1:8">
      <c r="A3716" s="89" t="s">
        <v>12600</v>
      </c>
      <c r="B3716" s="89">
        <v>1000</v>
      </c>
      <c r="C3716" s="89" t="s">
        <v>564</v>
      </c>
      <c r="D3716" s="89" t="s">
        <v>7974</v>
      </c>
      <c r="E3716" s="89" t="s">
        <v>20718</v>
      </c>
      <c r="F3716" s="93" t="s">
        <v>369</v>
      </c>
      <c r="G3716" s="93" t="s">
        <v>369</v>
      </c>
      <c r="H3716" s="93" t="s">
        <v>369</v>
      </c>
    </row>
    <row r="3717" spans="1:8">
      <c r="A3717" s="89" t="s">
        <v>12601</v>
      </c>
      <c r="B3717" s="89">
        <v>1000</v>
      </c>
      <c r="C3717" s="89" t="s">
        <v>564</v>
      </c>
      <c r="D3717" s="89" t="s">
        <v>7974</v>
      </c>
      <c r="E3717" s="89" t="s">
        <v>20718</v>
      </c>
      <c r="F3717" s="93" t="s">
        <v>369</v>
      </c>
      <c r="G3717" s="93" t="s">
        <v>369</v>
      </c>
      <c r="H3717" s="93" t="s">
        <v>369</v>
      </c>
    </row>
    <row r="3718" spans="1:8">
      <c r="A3718" s="89" t="s">
        <v>12602</v>
      </c>
      <c r="B3718" s="89">
        <v>1000</v>
      </c>
      <c r="C3718" s="89" t="s">
        <v>564</v>
      </c>
      <c r="D3718" s="89" t="s">
        <v>7974</v>
      </c>
      <c r="E3718" s="89" t="s">
        <v>20718</v>
      </c>
      <c r="F3718" s="93" t="s">
        <v>369</v>
      </c>
      <c r="G3718" s="93" t="s">
        <v>369</v>
      </c>
      <c r="H3718" s="93" t="s">
        <v>369</v>
      </c>
    </row>
    <row r="3719" spans="1:8">
      <c r="A3719" s="89" t="s">
        <v>12603</v>
      </c>
      <c r="B3719" s="89">
        <v>1000</v>
      </c>
      <c r="C3719" s="89" t="s">
        <v>564</v>
      </c>
      <c r="D3719" s="89" t="s">
        <v>7974</v>
      </c>
      <c r="E3719" s="89" t="s">
        <v>20718</v>
      </c>
      <c r="F3719" s="93" t="s">
        <v>369</v>
      </c>
      <c r="G3719" s="93" t="s">
        <v>369</v>
      </c>
      <c r="H3719" s="93" t="s">
        <v>369</v>
      </c>
    </row>
    <row r="3720" spans="1:8">
      <c r="A3720" s="89" t="s">
        <v>12604</v>
      </c>
      <c r="B3720" s="89">
        <v>1000</v>
      </c>
      <c r="C3720" s="89" t="s">
        <v>564</v>
      </c>
      <c r="D3720" s="89" t="s">
        <v>7974</v>
      </c>
      <c r="E3720" s="89" t="s">
        <v>20718</v>
      </c>
      <c r="F3720" s="93" t="s">
        <v>369</v>
      </c>
      <c r="G3720" s="93" t="s">
        <v>369</v>
      </c>
      <c r="H3720" s="93" t="s">
        <v>369</v>
      </c>
    </row>
    <row r="3721" spans="1:8">
      <c r="A3721" s="89" t="s">
        <v>12605</v>
      </c>
      <c r="B3721" s="89">
        <v>1000</v>
      </c>
      <c r="C3721" s="89" t="s">
        <v>564</v>
      </c>
      <c r="D3721" s="89" t="s">
        <v>7974</v>
      </c>
      <c r="E3721" s="89" t="s">
        <v>20718</v>
      </c>
      <c r="F3721" s="93" t="s">
        <v>369</v>
      </c>
      <c r="G3721" s="93" t="s">
        <v>369</v>
      </c>
      <c r="H3721" s="93" t="s">
        <v>369</v>
      </c>
    </row>
    <row r="3722" spans="1:8">
      <c r="A3722" s="89" t="s">
        <v>12606</v>
      </c>
      <c r="B3722" s="89">
        <v>1000</v>
      </c>
      <c r="C3722" s="89" t="s">
        <v>564</v>
      </c>
      <c r="D3722" s="89" t="s">
        <v>7974</v>
      </c>
      <c r="E3722" s="89" t="s">
        <v>20718</v>
      </c>
      <c r="F3722" s="93" t="s">
        <v>369</v>
      </c>
      <c r="G3722" s="93" t="s">
        <v>369</v>
      </c>
      <c r="H3722" s="93" t="s">
        <v>369</v>
      </c>
    </row>
    <row r="3723" spans="1:8">
      <c r="A3723" s="89" t="s">
        <v>12607</v>
      </c>
      <c r="B3723" s="89">
        <v>1000</v>
      </c>
      <c r="C3723" s="89" t="s">
        <v>564</v>
      </c>
      <c r="D3723" s="89" t="s">
        <v>7974</v>
      </c>
      <c r="E3723" s="89" t="s">
        <v>20718</v>
      </c>
      <c r="F3723" s="93" t="s">
        <v>369</v>
      </c>
      <c r="G3723" s="93" t="s">
        <v>369</v>
      </c>
      <c r="H3723" s="93" t="s">
        <v>369</v>
      </c>
    </row>
    <row r="3724" spans="1:8">
      <c r="A3724" s="89" t="s">
        <v>12608</v>
      </c>
      <c r="B3724" s="89">
        <v>1000</v>
      </c>
      <c r="C3724" s="89" t="s">
        <v>564</v>
      </c>
      <c r="D3724" s="89" t="s">
        <v>7974</v>
      </c>
      <c r="E3724" s="89" t="s">
        <v>20718</v>
      </c>
      <c r="F3724" s="93" t="s">
        <v>369</v>
      </c>
      <c r="G3724" s="93" t="s">
        <v>369</v>
      </c>
      <c r="H3724" s="93" t="s">
        <v>369</v>
      </c>
    </row>
    <row r="3725" spans="1:8">
      <c r="A3725" s="89" t="s">
        <v>12609</v>
      </c>
      <c r="B3725" s="89">
        <v>1000</v>
      </c>
      <c r="C3725" s="89" t="s">
        <v>564</v>
      </c>
      <c r="D3725" s="89" t="s">
        <v>7974</v>
      </c>
      <c r="E3725" s="89" t="s">
        <v>20718</v>
      </c>
      <c r="F3725" s="93" t="s">
        <v>369</v>
      </c>
      <c r="G3725" s="93" t="s">
        <v>369</v>
      </c>
      <c r="H3725" s="93" t="s">
        <v>369</v>
      </c>
    </row>
    <row r="3726" spans="1:8">
      <c r="A3726" s="89" t="s">
        <v>12610</v>
      </c>
      <c r="B3726" s="89">
        <v>1000</v>
      </c>
      <c r="C3726" s="89" t="s">
        <v>564</v>
      </c>
      <c r="D3726" s="89" t="s">
        <v>7974</v>
      </c>
      <c r="E3726" s="89" t="s">
        <v>20718</v>
      </c>
      <c r="F3726" s="93" t="s">
        <v>369</v>
      </c>
      <c r="G3726" s="93" t="s">
        <v>369</v>
      </c>
      <c r="H3726" s="93" t="s">
        <v>369</v>
      </c>
    </row>
    <row r="3727" spans="1:8">
      <c r="A3727" s="89" t="s">
        <v>12611</v>
      </c>
      <c r="B3727" s="89">
        <v>1000</v>
      </c>
      <c r="C3727" s="89" t="s">
        <v>564</v>
      </c>
      <c r="D3727" s="89" t="s">
        <v>7974</v>
      </c>
      <c r="E3727" s="89" t="s">
        <v>20718</v>
      </c>
      <c r="F3727" s="93" t="s">
        <v>369</v>
      </c>
      <c r="G3727" s="93" t="s">
        <v>369</v>
      </c>
      <c r="H3727" s="93" t="s">
        <v>369</v>
      </c>
    </row>
    <row r="3728" spans="1:8">
      <c r="A3728" s="89" t="s">
        <v>12612</v>
      </c>
      <c r="B3728" s="89">
        <v>1000</v>
      </c>
      <c r="C3728" s="89" t="s">
        <v>564</v>
      </c>
      <c r="D3728" s="89" t="s">
        <v>7974</v>
      </c>
      <c r="E3728" s="89" t="s">
        <v>20718</v>
      </c>
      <c r="F3728" s="93" t="s">
        <v>369</v>
      </c>
      <c r="G3728" s="93" t="s">
        <v>369</v>
      </c>
      <c r="H3728" s="93" t="s">
        <v>369</v>
      </c>
    </row>
    <row r="3729" spans="1:8">
      <c r="A3729" s="89" t="s">
        <v>12613</v>
      </c>
      <c r="B3729" s="89">
        <v>1000</v>
      </c>
      <c r="C3729" s="89" t="s">
        <v>564</v>
      </c>
      <c r="D3729" s="89" t="s">
        <v>7974</v>
      </c>
      <c r="E3729" s="89" t="s">
        <v>20718</v>
      </c>
      <c r="F3729" s="93" t="s">
        <v>369</v>
      </c>
      <c r="G3729" s="93" t="s">
        <v>369</v>
      </c>
      <c r="H3729" s="93" t="s">
        <v>369</v>
      </c>
    </row>
    <row r="3730" spans="1:8">
      <c r="A3730" s="89" t="s">
        <v>12614</v>
      </c>
      <c r="B3730" s="89">
        <v>1000</v>
      </c>
      <c r="C3730" s="89" t="s">
        <v>564</v>
      </c>
      <c r="D3730" s="89" t="s">
        <v>7974</v>
      </c>
      <c r="E3730" s="89" t="s">
        <v>20718</v>
      </c>
      <c r="F3730" s="93" t="s">
        <v>369</v>
      </c>
      <c r="G3730" s="93" t="s">
        <v>369</v>
      </c>
      <c r="H3730" s="93" t="s">
        <v>369</v>
      </c>
    </row>
    <row r="3731" spans="1:8">
      <c r="A3731" s="89" t="s">
        <v>12615</v>
      </c>
      <c r="B3731" s="89">
        <v>1000</v>
      </c>
      <c r="C3731" s="89" t="s">
        <v>564</v>
      </c>
      <c r="D3731" s="89" t="s">
        <v>7974</v>
      </c>
      <c r="E3731" s="89" t="s">
        <v>20718</v>
      </c>
      <c r="F3731" s="93" t="s">
        <v>369</v>
      </c>
      <c r="G3731" s="93" t="s">
        <v>369</v>
      </c>
      <c r="H3731" s="93" t="s">
        <v>369</v>
      </c>
    </row>
    <row r="3732" spans="1:8">
      <c r="A3732" s="89" t="s">
        <v>12616</v>
      </c>
      <c r="B3732" s="89">
        <v>1000</v>
      </c>
      <c r="C3732" s="89" t="s">
        <v>564</v>
      </c>
      <c r="D3732" s="89" t="s">
        <v>7974</v>
      </c>
      <c r="E3732" s="89" t="s">
        <v>20718</v>
      </c>
      <c r="F3732" s="93" t="s">
        <v>369</v>
      </c>
      <c r="G3732" s="93" t="s">
        <v>369</v>
      </c>
      <c r="H3732" s="93" t="s">
        <v>369</v>
      </c>
    </row>
    <row r="3733" spans="1:8">
      <c r="A3733" s="89" t="s">
        <v>12617</v>
      </c>
      <c r="B3733" s="89">
        <v>1000</v>
      </c>
      <c r="C3733" s="89" t="s">
        <v>564</v>
      </c>
      <c r="D3733" s="89" t="s">
        <v>7974</v>
      </c>
      <c r="E3733" s="89" t="s">
        <v>20718</v>
      </c>
      <c r="F3733" s="93" t="s">
        <v>369</v>
      </c>
      <c r="G3733" s="93" t="s">
        <v>369</v>
      </c>
      <c r="H3733" s="93" t="s">
        <v>369</v>
      </c>
    </row>
    <row r="3734" spans="1:8">
      <c r="A3734" s="89" t="s">
        <v>12618</v>
      </c>
      <c r="B3734" s="89">
        <v>1000</v>
      </c>
      <c r="C3734" s="89" t="s">
        <v>564</v>
      </c>
      <c r="D3734" s="89" t="s">
        <v>7974</v>
      </c>
      <c r="E3734" s="89" t="s">
        <v>20718</v>
      </c>
      <c r="F3734" s="93" t="s">
        <v>369</v>
      </c>
      <c r="G3734" s="93" t="s">
        <v>369</v>
      </c>
      <c r="H3734" s="93" t="s">
        <v>369</v>
      </c>
    </row>
    <row r="3735" spans="1:8">
      <c r="A3735" s="89" t="s">
        <v>12619</v>
      </c>
      <c r="B3735" s="89">
        <v>1000</v>
      </c>
      <c r="C3735" s="89" t="s">
        <v>564</v>
      </c>
      <c r="D3735" s="89" t="s">
        <v>7974</v>
      </c>
      <c r="E3735" s="89" t="s">
        <v>20718</v>
      </c>
      <c r="F3735" s="93" t="s">
        <v>369</v>
      </c>
      <c r="G3735" s="93" t="s">
        <v>369</v>
      </c>
      <c r="H3735" s="93" t="s">
        <v>369</v>
      </c>
    </row>
    <row r="3736" spans="1:8">
      <c r="A3736" s="89" t="s">
        <v>12620</v>
      </c>
      <c r="B3736" s="89">
        <v>1000</v>
      </c>
      <c r="C3736" s="89" t="s">
        <v>564</v>
      </c>
      <c r="D3736" s="89" t="s">
        <v>7974</v>
      </c>
      <c r="E3736" s="89" t="s">
        <v>20718</v>
      </c>
      <c r="F3736" s="93" t="s">
        <v>369</v>
      </c>
      <c r="G3736" s="93" t="s">
        <v>369</v>
      </c>
      <c r="H3736" s="93" t="s">
        <v>369</v>
      </c>
    </row>
    <row r="3737" spans="1:8">
      <c r="A3737" s="89" t="s">
        <v>12621</v>
      </c>
      <c r="B3737" s="89">
        <v>1000</v>
      </c>
      <c r="C3737" s="89" t="s">
        <v>564</v>
      </c>
      <c r="D3737" s="89" t="s">
        <v>7974</v>
      </c>
      <c r="E3737" s="89" t="s">
        <v>20718</v>
      </c>
      <c r="F3737" s="93" t="s">
        <v>369</v>
      </c>
      <c r="G3737" s="93" t="s">
        <v>369</v>
      </c>
      <c r="H3737" s="93" t="s">
        <v>369</v>
      </c>
    </row>
    <row r="3738" spans="1:8">
      <c r="A3738" s="89" t="s">
        <v>12622</v>
      </c>
      <c r="B3738" s="89">
        <v>1000</v>
      </c>
      <c r="C3738" s="89" t="s">
        <v>564</v>
      </c>
      <c r="D3738" s="89" t="s">
        <v>7974</v>
      </c>
      <c r="E3738" s="89" t="s">
        <v>20718</v>
      </c>
      <c r="F3738" s="93" t="s">
        <v>369</v>
      </c>
      <c r="G3738" s="93" t="s">
        <v>369</v>
      </c>
      <c r="H3738" s="93" t="s">
        <v>369</v>
      </c>
    </row>
    <row r="3739" spans="1:8">
      <c r="A3739" s="89" t="s">
        <v>12623</v>
      </c>
      <c r="B3739" s="89">
        <v>1000</v>
      </c>
      <c r="C3739" s="89" t="s">
        <v>564</v>
      </c>
      <c r="D3739" s="89" t="s">
        <v>7974</v>
      </c>
      <c r="E3739" s="89" t="s">
        <v>20718</v>
      </c>
      <c r="F3739" s="93" t="s">
        <v>369</v>
      </c>
      <c r="G3739" s="93" t="s">
        <v>369</v>
      </c>
      <c r="H3739" s="93" t="s">
        <v>369</v>
      </c>
    </row>
    <row r="3740" spans="1:8">
      <c r="A3740" s="89" t="s">
        <v>1499</v>
      </c>
      <c r="B3740" s="89">
        <v>500</v>
      </c>
      <c r="C3740" s="89" t="s">
        <v>564</v>
      </c>
      <c r="D3740" s="89" t="s">
        <v>18232</v>
      </c>
      <c r="E3740" s="89" t="s">
        <v>20719</v>
      </c>
      <c r="F3740" s="89">
        <v>890294</v>
      </c>
      <c r="G3740" s="89">
        <v>1113529</v>
      </c>
      <c r="H3740" s="89">
        <v>0</v>
      </c>
    </row>
    <row r="3741" spans="1:8">
      <c r="A3741" s="99" t="s">
        <v>12625</v>
      </c>
      <c r="B3741" s="89">
        <v>1000</v>
      </c>
      <c r="C3741" s="89" t="s">
        <v>564</v>
      </c>
      <c r="D3741" s="89" t="s">
        <v>7963</v>
      </c>
      <c r="E3741" s="89" t="s">
        <v>20719</v>
      </c>
      <c r="F3741" s="93" t="s">
        <v>369</v>
      </c>
      <c r="G3741" s="93" t="s">
        <v>369</v>
      </c>
      <c r="H3741" s="93" t="s">
        <v>369</v>
      </c>
    </row>
    <row r="3742" spans="1:8">
      <c r="A3742" s="89" t="s">
        <v>12627</v>
      </c>
      <c r="B3742" s="89">
        <v>1000</v>
      </c>
      <c r="C3742" s="89" t="s">
        <v>564</v>
      </c>
      <c r="D3742" s="89" t="s">
        <v>7963</v>
      </c>
      <c r="E3742" s="89" t="s">
        <v>20720</v>
      </c>
      <c r="F3742" s="93" t="s">
        <v>369</v>
      </c>
      <c r="G3742" s="93" t="s">
        <v>369</v>
      </c>
      <c r="H3742" s="93" t="s">
        <v>369</v>
      </c>
    </row>
    <row r="3743" spans="1:8">
      <c r="A3743" s="89" t="s">
        <v>12629</v>
      </c>
      <c r="B3743" s="89">
        <v>500</v>
      </c>
      <c r="C3743" s="89" t="s">
        <v>564</v>
      </c>
      <c r="D3743" s="89" t="s">
        <v>7963</v>
      </c>
      <c r="E3743" s="89" t="s">
        <v>20721</v>
      </c>
      <c r="F3743" s="93" t="s">
        <v>369</v>
      </c>
      <c r="G3743" s="93" t="s">
        <v>369</v>
      </c>
      <c r="H3743" s="93" t="s">
        <v>369</v>
      </c>
    </row>
    <row r="3744" spans="1:8">
      <c r="A3744" s="89" t="s">
        <v>12631</v>
      </c>
      <c r="B3744" s="89">
        <v>1000</v>
      </c>
      <c r="C3744" s="89" t="s">
        <v>361</v>
      </c>
      <c r="D3744" s="89" t="s">
        <v>7963</v>
      </c>
      <c r="E3744" s="89" t="s">
        <v>20722</v>
      </c>
      <c r="F3744" s="93" t="s">
        <v>369</v>
      </c>
      <c r="G3744" s="93" t="s">
        <v>369</v>
      </c>
      <c r="H3744" s="93" t="s">
        <v>369</v>
      </c>
    </row>
    <row r="3745" spans="1:8">
      <c r="A3745" s="89" t="s">
        <v>12632</v>
      </c>
      <c r="B3745" s="89">
        <v>500</v>
      </c>
      <c r="C3745" s="89" t="s">
        <v>564</v>
      </c>
      <c r="D3745" s="89" t="s">
        <v>7963</v>
      </c>
      <c r="E3745" s="89" t="s">
        <v>20723</v>
      </c>
      <c r="F3745" s="93" t="s">
        <v>369</v>
      </c>
      <c r="G3745" s="93" t="s">
        <v>369</v>
      </c>
      <c r="H3745" s="93" t="s">
        <v>369</v>
      </c>
    </row>
    <row r="3746" spans="1:8">
      <c r="A3746" s="89" t="s">
        <v>12634</v>
      </c>
      <c r="B3746" s="89">
        <v>500</v>
      </c>
      <c r="C3746" s="89" t="s">
        <v>564</v>
      </c>
      <c r="D3746" s="89" t="s">
        <v>7963</v>
      </c>
      <c r="E3746" s="89" t="s">
        <v>20724</v>
      </c>
      <c r="F3746" s="93" t="s">
        <v>369</v>
      </c>
      <c r="G3746" s="93" t="s">
        <v>369</v>
      </c>
      <c r="H3746" s="93" t="s">
        <v>369</v>
      </c>
    </row>
    <row r="3747" spans="1:8">
      <c r="A3747" s="89" t="s">
        <v>12636</v>
      </c>
      <c r="B3747" s="89">
        <v>500</v>
      </c>
      <c r="C3747" s="89" t="s">
        <v>564</v>
      </c>
      <c r="D3747" s="89" t="s">
        <v>7963</v>
      </c>
      <c r="E3747" s="89" t="s">
        <v>20725</v>
      </c>
      <c r="F3747" s="93" t="s">
        <v>369</v>
      </c>
      <c r="G3747" s="93" t="s">
        <v>369</v>
      </c>
      <c r="H3747" s="93" t="s">
        <v>369</v>
      </c>
    </row>
    <row r="3748" spans="1:8">
      <c r="A3748" s="89" t="s">
        <v>12638</v>
      </c>
      <c r="B3748" s="89">
        <v>500</v>
      </c>
      <c r="C3748" s="89" t="s">
        <v>564</v>
      </c>
      <c r="D3748" s="89" t="s">
        <v>7963</v>
      </c>
      <c r="E3748" s="89" t="s">
        <v>20725</v>
      </c>
      <c r="F3748" s="93" t="s">
        <v>369</v>
      </c>
      <c r="G3748" s="93" t="s">
        <v>369</v>
      </c>
      <c r="H3748" s="93" t="s">
        <v>369</v>
      </c>
    </row>
    <row r="3749" spans="1:8">
      <c r="A3749" s="89" t="s">
        <v>12640</v>
      </c>
      <c r="B3749" s="89">
        <v>500</v>
      </c>
      <c r="C3749" s="89" t="s">
        <v>564</v>
      </c>
      <c r="D3749" s="89" t="s">
        <v>7963</v>
      </c>
      <c r="E3749" s="89" t="s">
        <v>20726</v>
      </c>
      <c r="F3749" s="93" t="s">
        <v>369</v>
      </c>
      <c r="G3749" s="93" t="s">
        <v>369</v>
      </c>
      <c r="H3749" s="93" t="s">
        <v>369</v>
      </c>
    </row>
    <row r="3750" spans="1:8">
      <c r="A3750" s="89" t="s">
        <v>12642</v>
      </c>
      <c r="B3750" s="89">
        <v>500</v>
      </c>
      <c r="C3750" s="89" t="s">
        <v>564</v>
      </c>
      <c r="D3750" s="89" t="s">
        <v>7963</v>
      </c>
      <c r="E3750" s="89" t="s">
        <v>20727</v>
      </c>
      <c r="F3750" s="93" t="s">
        <v>369</v>
      </c>
      <c r="G3750" s="93" t="s">
        <v>369</v>
      </c>
      <c r="H3750" s="93" t="s">
        <v>369</v>
      </c>
    </row>
    <row r="3751" spans="1:8">
      <c r="A3751" s="89" t="s">
        <v>12644</v>
      </c>
      <c r="B3751" s="89">
        <v>1000</v>
      </c>
      <c r="C3751" s="89" t="s">
        <v>564</v>
      </c>
      <c r="D3751" s="89" t="s">
        <v>7963</v>
      </c>
      <c r="E3751" s="89" t="s">
        <v>20728</v>
      </c>
      <c r="F3751" s="93" t="s">
        <v>369</v>
      </c>
      <c r="G3751" s="93" t="s">
        <v>369</v>
      </c>
      <c r="H3751" s="93" t="s">
        <v>369</v>
      </c>
    </row>
    <row r="3752" spans="1:8">
      <c r="A3752" s="89" t="s">
        <v>12646</v>
      </c>
      <c r="B3752" s="89">
        <v>1000</v>
      </c>
      <c r="C3752" s="89" t="s">
        <v>361</v>
      </c>
      <c r="D3752" s="89" t="s">
        <v>7963</v>
      </c>
      <c r="E3752" s="89" t="s">
        <v>20729</v>
      </c>
      <c r="F3752" s="93" t="s">
        <v>369</v>
      </c>
      <c r="G3752" s="93" t="s">
        <v>369</v>
      </c>
      <c r="H3752" s="93" t="s">
        <v>369</v>
      </c>
    </row>
    <row r="3753" spans="1:8">
      <c r="A3753" s="89" t="s">
        <v>1497</v>
      </c>
      <c r="B3753" s="89">
        <v>1000</v>
      </c>
      <c r="C3753" s="89" t="s">
        <v>564</v>
      </c>
      <c r="D3753" s="89" t="s">
        <v>18232</v>
      </c>
      <c r="E3753" s="89" t="s">
        <v>20730</v>
      </c>
      <c r="F3753" s="89">
        <v>545501</v>
      </c>
      <c r="G3753" s="89">
        <v>1113529</v>
      </c>
      <c r="H3753" s="89">
        <v>0</v>
      </c>
    </row>
    <row r="3754" spans="1:8">
      <c r="A3754" s="89" t="s">
        <v>1495</v>
      </c>
      <c r="B3754" s="89">
        <v>100</v>
      </c>
      <c r="C3754" s="89" t="s">
        <v>564</v>
      </c>
      <c r="D3754" s="89" t="s">
        <v>18232</v>
      </c>
      <c r="E3754" s="89" t="s">
        <v>20731</v>
      </c>
      <c r="F3754" s="89">
        <v>825186</v>
      </c>
      <c r="G3754" s="89">
        <v>1120334</v>
      </c>
      <c r="H3754" s="89">
        <v>0</v>
      </c>
    </row>
    <row r="3755" spans="1:8">
      <c r="A3755" s="89" t="s">
        <v>12649</v>
      </c>
      <c r="B3755" s="89">
        <v>2000</v>
      </c>
      <c r="C3755" s="89" t="s">
        <v>564</v>
      </c>
      <c r="D3755" s="89" t="s">
        <v>7963</v>
      </c>
      <c r="E3755" s="89" t="s">
        <v>20731</v>
      </c>
      <c r="F3755" s="93" t="s">
        <v>369</v>
      </c>
      <c r="G3755" s="93" t="s">
        <v>369</v>
      </c>
      <c r="H3755" s="93" t="s">
        <v>369</v>
      </c>
    </row>
    <row r="3756" spans="1:8">
      <c r="A3756" s="89" t="s">
        <v>12651</v>
      </c>
      <c r="B3756" s="89">
        <v>500</v>
      </c>
      <c r="C3756" s="89" t="s">
        <v>564</v>
      </c>
      <c r="D3756" s="89" t="s">
        <v>7974</v>
      </c>
      <c r="E3756" s="89" t="s">
        <v>20732</v>
      </c>
      <c r="F3756" s="93" t="s">
        <v>369</v>
      </c>
      <c r="G3756" s="93" t="s">
        <v>369</v>
      </c>
      <c r="H3756" s="93" t="s">
        <v>369</v>
      </c>
    </row>
    <row r="3757" spans="1:8">
      <c r="A3757" s="89" t="s">
        <v>1491</v>
      </c>
      <c r="B3757" s="89">
        <v>1000</v>
      </c>
      <c r="C3757" s="89" t="s">
        <v>564</v>
      </c>
      <c r="D3757" s="89" t="s">
        <v>18232</v>
      </c>
      <c r="E3757" s="89" t="s">
        <v>20733</v>
      </c>
      <c r="F3757" s="89">
        <v>798</v>
      </c>
      <c r="G3757" s="89">
        <v>2679</v>
      </c>
      <c r="H3757" s="89">
        <v>0</v>
      </c>
    </row>
    <row r="3758" spans="1:8">
      <c r="A3758" s="89" t="s">
        <v>12653</v>
      </c>
      <c r="B3758" s="89">
        <v>1000</v>
      </c>
      <c r="C3758" s="89" t="s">
        <v>564</v>
      </c>
      <c r="D3758" s="89" t="s">
        <v>7963</v>
      </c>
      <c r="E3758" s="89" t="s">
        <v>20734</v>
      </c>
      <c r="F3758" s="93" t="s">
        <v>369</v>
      </c>
      <c r="G3758" s="93" t="s">
        <v>369</v>
      </c>
      <c r="H3758" s="93" t="s">
        <v>369</v>
      </c>
    </row>
    <row r="3759" spans="1:8">
      <c r="A3759" s="89" t="s">
        <v>12655</v>
      </c>
      <c r="B3759" s="89">
        <v>500</v>
      </c>
      <c r="C3759" s="89" t="s">
        <v>361</v>
      </c>
      <c r="D3759" s="89" t="s">
        <v>7963</v>
      </c>
      <c r="E3759" s="89" t="s">
        <v>20735</v>
      </c>
      <c r="F3759" s="93" t="s">
        <v>369</v>
      </c>
      <c r="G3759" s="93" t="s">
        <v>369</v>
      </c>
      <c r="H3759" s="93" t="s">
        <v>369</v>
      </c>
    </row>
    <row r="3760" spans="1:8">
      <c r="A3760" s="89" t="s">
        <v>12656</v>
      </c>
      <c r="B3760" s="89">
        <v>500</v>
      </c>
      <c r="C3760" s="89" t="s">
        <v>361</v>
      </c>
      <c r="D3760" s="89" t="s">
        <v>7963</v>
      </c>
      <c r="E3760" s="89" t="s">
        <v>20735</v>
      </c>
      <c r="F3760" s="93" t="s">
        <v>369</v>
      </c>
      <c r="G3760" s="93" t="s">
        <v>369</v>
      </c>
      <c r="H3760" s="93" t="s">
        <v>369</v>
      </c>
    </row>
    <row r="3761" spans="1:8">
      <c r="A3761" s="89" t="s">
        <v>12657</v>
      </c>
      <c r="B3761" s="89">
        <v>500</v>
      </c>
      <c r="C3761" s="89" t="s">
        <v>361</v>
      </c>
      <c r="D3761" s="89" t="s">
        <v>7963</v>
      </c>
      <c r="E3761" s="89" t="s">
        <v>20735</v>
      </c>
      <c r="F3761" s="93" t="s">
        <v>369</v>
      </c>
      <c r="G3761" s="93" t="s">
        <v>369</v>
      </c>
      <c r="H3761" s="93" t="s">
        <v>369</v>
      </c>
    </row>
    <row r="3762" spans="1:8">
      <c r="A3762" s="89" t="s">
        <v>12658</v>
      </c>
      <c r="B3762" s="89">
        <v>500</v>
      </c>
      <c r="C3762" s="89" t="s">
        <v>361</v>
      </c>
      <c r="D3762" s="89" t="s">
        <v>7963</v>
      </c>
      <c r="E3762" s="89" t="s">
        <v>20735</v>
      </c>
      <c r="F3762" s="93" t="s">
        <v>369</v>
      </c>
      <c r="G3762" s="93" t="s">
        <v>369</v>
      </c>
      <c r="H3762" s="93" t="s">
        <v>369</v>
      </c>
    </row>
    <row r="3763" spans="1:8">
      <c r="A3763" s="89" t="s">
        <v>12659</v>
      </c>
      <c r="B3763" s="89">
        <v>500</v>
      </c>
      <c r="C3763" s="89" t="s">
        <v>361</v>
      </c>
      <c r="D3763" s="89" t="s">
        <v>7963</v>
      </c>
      <c r="E3763" s="89" t="s">
        <v>20735</v>
      </c>
      <c r="F3763" s="93" t="s">
        <v>369</v>
      </c>
      <c r="G3763" s="93" t="s">
        <v>369</v>
      </c>
      <c r="H3763" s="93" t="s">
        <v>369</v>
      </c>
    </row>
    <row r="3764" spans="1:8">
      <c r="A3764" s="89" t="s">
        <v>12660</v>
      </c>
      <c r="B3764" s="89">
        <v>500</v>
      </c>
      <c r="C3764" s="89" t="s">
        <v>564</v>
      </c>
      <c r="D3764" s="89" t="s">
        <v>7963</v>
      </c>
      <c r="E3764" s="89" t="s">
        <v>20736</v>
      </c>
      <c r="F3764" s="93" t="s">
        <v>369</v>
      </c>
      <c r="G3764" s="93" t="s">
        <v>369</v>
      </c>
      <c r="H3764" s="93" t="s">
        <v>369</v>
      </c>
    </row>
    <row r="3765" spans="1:8">
      <c r="A3765" s="89" t="s">
        <v>12662</v>
      </c>
      <c r="B3765" s="89">
        <v>500</v>
      </c>
      <c r="C3765" s="89" t="s">
        <v>564</v>
      </c>
      <c r="D3765" s="89" t="s">
        <v>7963</v>
      </c>
      <c r="E3765" s="89" t="s">
        <v>20737</v>
      </c>
      <c r="F3765" s="93" t="s">
        <v>369</v>
      </c>
      <c r="G3765" s="93" t="s">
        <v>369</v>
      </c>
      <c r="H3765" s="93" t="s">
        <v>369</v>
      </c>
    </row>
    <row r="3766" spans="1:8">
      <c r="A3766" s="89" t="s">
        <v>1489</v>
      </c>
      <c r="B3766" s="89">
        <v>500</v>
      </c>
      <c r="C3766" s="89" t="s">
        <v>564</v>
      </c>
      <c r="D3766" s="89" t="s">
        <v>18232</v>
      </c>
      <c r="E3766" s="89" t="s">
        <v>20738</v>
      </c>
      <c r="F3766" s="89">
        <v>118244</v>
      </c>
      <c r="G3766" s="89">
        <v>815282</v>
      </c>
      <c r="H3766" s="89">
        <v>0</v>
      </c>
    </row>
    <row r="3767" spans="1:8">
      <c r="A3767" s="89" t="s">
        <v>6259</v>
      </c>
      <c r="B3767" s="89">
        <v>1000</v>
      </c>
      <c r="C3767" s="89" t="s">
        <v>564</v>
      </c>
      <c r="D3767" s="89" t="s">
        <v>5606</v>
      </c>
      <c r="E3767" s="89" t="s">
        <v>20739</v>
      </c>
      <c r="F3767" s="89">
        <v>123467</v>
      </c>
      <c r="G3767" s="89">
        <v>1091352</v>
      </c>
      <c r="H3767" s="89" t="s">
        <v>5934</v>
      </c>
    </row>
    <row r="3768" spans="1:8">
      <c r="A3768" s="89" t="s">
        <v>1486</v>
      </c>
      <c r="B3768" s="89">
        <v>3000</v>
      </c>
      <c r="C3768" s="89" t="s">
        <v>361</v>
      </c>
      <c r="D3768" s="89" t="s">
        <v>18232</v>
      </c>
      <c r="E3768" s="89" t="s">
        <v>20740</v>
      </c>
      <c r="F3768" s="93" t="s">
        <v>369</v>
      </c>
      <c r="G3768" s="93" t="s">
        <v>369</v>
      </c>
      <c r="H3768" s="93" t="s">
        <v>369</v>
      </c>
    </row>
    <row r="3769" spans="1:8">
      <c r="A3769" s="89" t="s">
        <v>12666</v>
      </c>
      <c r="B3769" s="89">
        <v>800</v>
      </c>
      <c r="C3769" s="89" t="s">
        <v>564</v>
      </c>
      <c r="D3769" s="89" t="s">
        <v>7963</v>
      </c>
      <c r="E3769" s="89" t="s">
        <v>20741</v>
      </c>
      <c r="F3769" s="93" t="s">
        <v>369</v>
      </c>
      <c r="G3769" s="93" t="s">
        <v>369</v>
      </c>
      <c r="H3769" s="93" t="s">
        <v>369</v>
      </c>
    </row>
    <row r="3770" spans="1:8">
      <c r="A3770" s="89" t="s">
        <v>12668</v>
      </c>
      <c r="B3770" s="89">
        <v>800</v>
      </c>
      <c r="C3770" s="89" t="s">
        <v>564</v>
      </c>
      <c r="D3770" s="89" t="s">
        <v>7963</v>
      </c>
      <c r="E3770" s="89" t="s">
        <v>20741</v>
      </c>
      <c r="F3770" s="93" t="s">
        <v>369</v>
      </c>
      <c r="G3770" s="93" t="s">
        <v>369</v>
      </c>
      <c r="H3770" s="93" t="s">
        <v>369</v>
      </c>
    </row>
    <row r="3771" spans="1:8">
      <c r="A3771" s="89" t="s">
        <v>12670</v>
      </c>
      <c r="B3771" s="89">
        <v>800</v>
      </c>
      <c r="C3771" s="89" t="s">
        <v>564</v>
      </c>
      <c r="D3771" s="89" t="s">
        <v>7963</v>
      </c>
      <c r="E3771" s="89" t="s">
        <v>20742</v>
      </c>
      <c r="F3771" s="93" t="s">
        <v>369</v>
      </c>
      <c r="G3771" s="93" t="s">
        <v>369</v>
      </c>
      <c r="H3771" s="93" t="s">
        <v>369</v>
      </c>
    </row>
    <row r="3772" spans="1:8">
      <c r="A3772" s="89" t="s">
        <v>12672</v>
      </c>
      <c r="B3772" s="89">
        <v>4000</v>
      </c>
      <c r="C3772" s="89" t="s">
        <v>564</v>
      </c>
      <c r="D3772" s="89" t="s">
        <v>7974</v>
      </c>
      <c r="E3772" s="89" t="s">
        <v>20743</v>
      </c>
      <c r="F3772" s="93" t="s">
        <v>369</v>
      </c>
      <c r="G3772" s="93" t="s">
        <v>369</v>
      </c>
      <c r="H3772" s="93" t="s">
        <v>369</v>
      </c>
    </row>
    <row r="3773" spans="1:8">
      <c r="A3773" s="89" t="s">
        <v>12673</v>
      </c>
      <c r="B3773" s="89">
        <v>4000</v>
      </c>
      <c r="C3773" s="89" t="s">
        <v>564</v>
      </c>
      <c r="D3773" s="89" t="s">
        <v>7974</v>
      </c>
      <c r="E3773" s="89" t="s">
        <v>20743</v>
      </c>
      <c r="F3773" s="93" t="s">
        <v>369</v>
      </c>
      <c r="G3773" s="93" t="s">
        <v>369</v>
      </c>
      <c r="H3773" s="93" t="s">
        <v>369</v>
      </c>
    </row>
    <row r="3774" spans="1:8">
      <c r="A3774" s="89" t="s">
        <v>12674</v>
      </c>
      <c r="B3774" s="89">
        <v>4000</v>
      </c>
      <c r="C3774" s="89" t="s">
        <v>564</v>
      </c>
      <c r="D3774" s="89" t="s">
        <v>7974</v>
      </c>
      <c r="E3774" s="89" t="s">
        <v>20743</v>
      </c>
      <c r="F3774" s="93" t="s">
        <v>369</v>
      </c>
      <c r="G3774" s="93" t="s">
        <v>369</v>
      </c>
      <c r="H3774" s="93" t="s">
        <v>369</v>
      </c>
    </row>
    <row r="3775" spans="1:8">
      <c r="A3775" s="89" t="s">
        <v>12675</v>
      </c>
      <c r="B3775" s="89">
        <v>4000</v>
      </c>
      <c r="C3775" s="89" t="s">
        <v>564</v>
      </c>
      <c r="D3775" s="89" t="s">
        <v>7974</v>
      </c>
      <c r="E3775" s="89" t="s">
        <v>20743</v>
      </c>
      <c r="F3775" s="93" t="s">
        <v>369</v>
      </c>
      <c r="G3775" s="93" t="s">
        <v>369</v>
      </c>
      <c r="H3775" s="93" t="s">
        <v>369</v>
      </c>
    </row>
    <row r="3776" spans="1:8">
      <c r="A3776" s="89" t="s">
        <v>12676</v>
      </c>
      <c r="B3776" s="89">
        <v>4000</v>
      </c>
      <c r="C3776" s="89" t="s">
        <v>564</v>
      </c>
      <c r="D3776" s="89" t="s">
        <v>7974</v>
      </c>
      <c r="E3776" s="89" t="s">
        <v>20743</v>
      </c>
      <c r="F3776" s="93" t="s">
        <v>369</v>
      </c>
      <c r="G3776" s="93" t="s">
        <v>369</v>
      </c>
      <c r="H3776" s="93" t="s">
        <v>369</v>
      </c>
    </row>
    <row r="3777" spans="1:8">
      <c r="A3777" s="89" t="s">
        <v>12677</v>
      </c>
      <c r="B3777" s="89">
        <v>4000</v>
      </c>
      <c r="C3777" s="89" t="s">
        <v>564</v>
      </c>
      <c r="D3777" s="89" t="s">
        <v>7974</v>
      </c>
      <c r="E3777" s="89" t="s">
        <v>20743</v>
      </c>
      <c r="F3777" s="93" t="s">
        <v>369</v>
      </c>
      <c r="G3777" s="93" t="s">
        <v>369</v>
      </c>
      <c r="H3777" s="93" t="s">
        <v>369</v>
      </c>
    </row>
    <row r="3778" spans="1:8">
      <c r="A3778" s="89" t="s">
        <v>12678</v>
      </c>
      <c r="B3778" s="89">
        <v>4000</v>
      </c>
      <c r="C3778" s="89" t="s">
        <v>564</v>
      </c>
      <c r="D3778" s="89" t="s">
        <v>7974</v>
      </c>
      <c r="E3778" s="89" t="s">
        <v>20743</v>
      </c>
      <c r="F3778" s="93" t="s">
        <v>369</v>
      </c>
      <c r="G3778" s="93" t="s">
        <v>369</v>
      </c>
      <c r="H3778" s="93" t="s">
        <v>369</v>
      </c>
    </row>
    <row r="3779" spans="1:8">
      <c r="A3779" s="89" t="s">
        <v>12679</v>
      </c>
      <c r="B3779" s="89">
        <v>4000</v>
      </c>
      <c r="C3779" s="89" t="s">
        <v>564</v>
      </c>
      <c r="D3779" s="89" t="s">
        <v>7974</v>
      </c>
      <c r="E3779" s="89" t="s">
        <v>20743</v>
      </c>
      <c r="F3779" s="93" t="s">
        <v>369</v>
      </c>
      <c r="G3779" s="93" t="s">
        <v>369</v>
      </c>
      <c r="H3779" s="93" t="s">
        <v>369</v>
      </c>
    </row>
    <row r="3780" spans="1:8">
      <c r="A3780" s="89" t="s">
        <v>12680</v>
      </c>
      <c r="B3780" s="89">
        <v>4000</v>
      </c>
      <c r="C3780" s="89" t="s">
        <v>564</v>
      </c>
      <c r="D3780" s="89" t="s">
        <v>7974</v>
      </c>
      <c r="E3780" s="89" t="s">
        <v>20743</v>
      </c>
      <c r="F3780" s="93" t="s">
        <v>369</v>
      </c>
      <c r="G3780" s="93" t="s">
        <v>369</v>
      </c>
      <c r="H3780" s="93" t="s">
        <v>369</v>
      </c>
    </row>
    <row r="3781" spans="1:8">
      <c r="A3781" s="89" t="s">
        <v>12681</v>
      </c>
      <c r="B3781" s="89">
        <v>4000</v>
      </c>
      <c r="C3781" s="89" t="s">
        <v>564</v>
      </c>
      <c r="D3781" s="89" t="s">
        <v>7974</v>
      </c>
      <c r="E3781" s="89" t="s">
        <v>20744</v>
      </c>
      <c r="F3781" s="93" t="s">
        <v>369</v>
      </c>
      <c r="G3781" s="93" t="s">
        <v>369</v>
      </c>
      <c r="H3781" s="93" t="s">
        <v>369</v>
      </c>
    </row>
    <row r="3782" spans="1:8">
      <c r="A3782" s="89" t="s">
        <v>12682</v>
      </c>
      <c r="B3782" s="89">
        <v>4000</v>
      </c>
      <c r="C3782" s="89" t="s">
        <v>564</v>
      </c>
      <c r="D3782" s="89" t="s">
        <v>7974</v>
      </c>
      <c r="E3782" s="89" t="s">
        <v>20744</v>
      </c>
      <c r="F3782" s="93" t="s">
        <v>369</v>
      </c>
      <c r="G3782" s="93" t="s">
        <v>369</v>
      </c>
      <c r="H3782" s="93" t="s">
        <v>369</v>
      </c>
    </row>
    <row r="3783" spans="1:8">
      <c r="A3783" s="89" t="s">
        <v>12683</v>
      </c>
      <c r="B3783" s="89">
        <v>4000</v>
      </c>
      <c r="C3783" s="89" t="s">
        <v>564</v>
      </c>
      <c r="D3783" s="89" t="s">
        <v>7974</v>
      </c>
      <c r="E3783" s="89" t="s">
        <v>20744</v>
      </c>
      <c r="F3783" s="93" t="s">
        <v>369</v>
      </c>
      <c r="G3783" s="93" t="s">
        <v>369</v>
      </c>
      <c r="H3783" s="93" t="s">
        <v>369</v>
      </c>
    </row>
    <row r="3784" spans="1:8">
      <c r="A3784" s="89" t="s">
        <v>12684</v>
      </c>
      <c r="B3784" s="89">
        <v>4000</v>
      </c>
      <c r="C3784" s="89" t="s">
        <v>564</v>
      </c>
      <c r="D3784" s="89" t="s">
        <v>7974</v>
      </c>
      <c r="E3784" s="89" t="s">
        <v>20744</v>
      </c>
      <c r="F3784" s="93" t="s">
        <v>369</v>
      </c>
      <c r="G3784" s="93" t="s">
        <v>369</v>
      </c>
      <c r="H3784" s="93" t="s">
        <v>369</v>
      </c>
    </row>
    <row r="3785" spans="1:8">
      <c r="A3785" s="89" t="s">
        <v>12685</v>
      </c>
      <c r="B3785" s="89">
        <v>4000</v>
      </c>
      <c r="C3785" s="89" t="s">
        <v>564</v>
      </c>
      <c r="D3785" s="89" t="s">
        <v>7974</v>
      </c>
      <c r="E3785" s="89" t="s">
        <v>20744</v>
      </c>
      <c r="F3785" s="93" t="s">
        <v>369</v>
      </c>
      <c r="G3785" s="93" t="s">
        <v>369</v>
      </c>
      <c r="H3785" s="93" t="s">
        <v>369</v>
      </c>
    </row>
    <row r="3786" spans="1:8">
      <c r="A3786" s="89" t="s">
        <v>12686</v>
      </c>
      <c r="B3786" s="89">
        <v>4000</v>
      </c>
      <c r="C3786" s="89" t="s">
        <v>564</v>
      </c>
      <c r="D3786" s="89" t="s">
        <v>7974</v>
      </c>
      <c r="E3786" s="89" t="s">
        <v>20744</v>
      </c>
      <c r="F3786" s="93" t="s">
        <v>369</v>
      </c>
      <c r="G3786" s="93" t="s">
        <v>369</v>
      </c>
      <c r="H3786" s="93" t="s">
        <v>369</v>
      </c>
    </row>
    <row r="3787" spans="1:8">
      <c r="A3787" s="89" t="s">
        <v>12687</v>
      </c>
      <c r="B3787" s="89">
        <v>4000</v>
      </c>
      <c r="C3787" s="89" t="s">
        <v>564</v>
      </c>
      <c r="D3787" s="89" t="s">
        <v>7974</v>
      </c>
      <c r="E3787" s="89" t="s">
        <v>20744</v>
      </c>
      <c r="F3787" s="93" t="s">
        <v>369</v>
      </c>
      <c r="G3787" s="93" t="s">
        <v>369</v>
      </c>
      <c r="H3787" s="93" t="s">
        <v>369</v>
      </c>
    </row>
    <row r="3788" spans="1:8">
      <c r="A3788" s="89" t="s">
        <v>12688</v>
      </c>
      <c r="B3788" s="89">
        <v>4000</v>
      </c>
      <c r="C3788" s="89" t="s">
        <v>564</v>
      </c>
      <c r="D3788" s="89" t="s">
        <v>7974</v>
      </c>
      <c r="E3788" s="89" t="s">
        <v>20744</v>
      </c>
      <c r="F3788" s="93" t="s">
        <v>369</v>
      </c>
      <c r="G3788" s="93" t="s">
        <v>369</v>
      </c>
      <c r="H3788" s="93" t="s">
        <v>369</v>
      </c>
    </row>
    <row r="3789" spans="1:8">
      <c r="A3789" s="89" t="s">
        <v>12689</v>
      </c>
      <c r="B3789" s="89">
        <v>4000</v>
      </c>
      <c r="C3789" s="89" t="s">
        <v>564</v>
      </c>
      <c r="D3789" s="89" t="s">
        <v>7974</v>
      </c>
      <c r="E3789" s="89" t="s">
        <v>17587</v>
      </c>
      <c r="F3789" s="93" t="s">
        <v>369</v>
      </c>
      <c r="G3789" s="93" t="s">
        <v>369</v>
      </c>
      <c r="H3789" s="93" t="s">
        <v>369</v>
      </c>
    </row>
    <row r="3790" spans="1:8">
      <c r="A3790" s="89" t="s">
        <v>12690</v>
      </c>
      <c r="B3790" s="89">
        <v>4000</v>
      </c>
      <c r="C3790" s="89" t="s">
        <v>361</v>
      </c>
      <c r="D3790" s="89" t="s">
        <v>7963</v>
      </c>
      <c r="E3790" s="89" t="s">
        <v>20745</v>
      </c>
      <c r="F3790" s="93" t="s">
        <v>369</v>
      </c>
      <c r="G3790" s="93" t="s">
        <v>369</v>
      </c>
      <c r="H3790" s="93" t="s">
        <v>369</v>
      </c>
    </row>
    <row r="3791" spans="1:8">
      <c r="A3791" s="89" t="s">
        <v>12691</v>
      </c>
      <c r="B3791" s="89">
        <v>4000</v>
      </c>
      <c r="C3791" s="89" t="s">
        <v>564</v>
      </c>
      <c r="D3791" s="89" t="s">
        <v>7974</v>
      </c>
      <c r="E3791" s="89" t="s">
        <v>20746</v>
      </c>
      <c r="F3791" s="93" t="s">
        <v>369</v>
      </c>
      <c r="G3791" s="93" t="s">
        <v>369</v>
      </c>
      <c r="H3791" s="93" t="s">
        <v>369</v>
      </c>
    </row>
    <row r="3792" spans="1:8">
      <c r="A3792" s="89" t="s">
        <v>12692</v>
      </c>
      <c r="B3792" s="89">
        <v>4000</v>
      </c>
      <c r="C3792" s="89" t="s">
        <v>361</v>
      </c>
      <c r="D3792" s="89" t="s">
        <v>7963</v>
      </c>
      <c r="E3792" s="89" t="s">
        <v>20746</v>
      </c>
      <c r="F3792" s="93" t="s">
        <v>369</v>
      </c>
      <c r="G3792" s="93" t="s">
        <v>369</v>
      </c>
      <c r="H3792" s="93" t="s">
        <v>369</v>
      </c>
    </row>
    <row r="3793" spans="1:8">
      <c r="A3793" s="89" t="s">
        <v>12693</v>
      </c>
      <c r="B3793" s="89">
        <v>500</v>
      </c>
      <c r="C3793" s="89" t="s">
        <v>564</v>
      </c>
      <c r="D3793" s="89" t="s">
        <v>7963</v>
      </c>
      <c r="E3793" s="89" t="s">
        <v>20747</v>
      </c>
      <c r="F3793" s="93" t="s">
        <v>369</v>
      </c>
      <c r="G3793" s="93" t="s">
        <v>369</v>
      </c>
      <c r="H3793" s="93" t="s">
        <v>369</v>
      </c>
    </row>
    <row r="3794" spans="1:8">
      <c r="A3794" s="89" t="s">
        <v>12695</v>
      </c>
      <c r="B3794" s="89">
        <v>500</v>
      </c>
      <c r="C3794" s="89" t="s">
        <v>564</v>
      </c>
      <c r="D3794" s="89" t="s">
        <v>7963</v>
      </c>
      <c r="E3794" s="89" t="s">
        <v>20748</v>
      </c>
      <c r="F3794" s="93" t="s">
        <v>369</v>
      </c>
      <c r="G3794" s="93" t="s">
        <v>369</v>
      </c>
      <c r="H3794" s="93" t="s">
        <v>369</v>
      </c>
    </row>
    <row r="3795" spans="1:8">
      <c r="A3795" s="89" t="s">
        <v>12697</v>
      </c>
      <c r="B3795" s="89">
        <v>500</v>
      </c>
      <c r="C3795" s="89" t="s">
        <v>564</v>
      </c>
      <c r="D3795" s="89" t="s">
        <v>7963</v>
      </c>
      <c r="E3795" s="89" t="s">
        <v>20748</v>
      </c>
      <c r="F3795" s="93" t="s">
        <v>369</v>
      </c>
      <c r="G3795" s="93" t="s">
        <v>369</v>
      </c>
      <c r="H3795" s="93" t="s">
        <v>369</v>
      </c>
    </row>
    <row r="3796" spans="1:8">
      <c r="A3796" s="89" t="s">
        <v>12699</v>
      </c>
      <c r="B3796" s="89">
        <v>1000</v>
      </c>
      <c r="C3796" s="89" t="s">
        <v>361</v>
      </c>
      <c r="D3796" s="89" t="s">
        <v>7963</v>
      </c>
      <c r="E3796" s="89" t="s">
        <v>20749</v>
      </c>
      <c r="F3796" s="93" t="s">
        <v>369</v>
      </c>
      <c r="G3796" s="93" t="s">
        <v>369</v>
      </c>
      <c r="H3796" s="93" t="s">
        <v>369</v>
      </c>
    </row>
    <row r="3797" spans="1:8">
      <c r="A3797" s="89" t="s">
        <v>12700</v>
      </c>
      <c r="B3797" s="89">
        <v>1000</v>
      </c>
      <c r="C3797" s="89" t="s">
        <v>361</v>
      </c>
      <c r="D3797" s="89" t="s">
        <v>7963</v>
      </c>
      <c r="E3797" s="89" t="s">
        <v>20749</v>
      </c>
      <c r="F3797" s="93" t="s">
        <v>369</v>
      </c>
      <c r="G3797" s="93" t="s">
        <v>369</v>
      </c>
      <c r="H3797" s="93" t="s">
        <v>369</v>
      </c>
    </row>
    <row r="3798" spans="1:8">
      <c r="A3798" s="89" t="s">
        <v>1484</v>
      </c>
      <c r="B3798" s="89">
        <v>500</v>
      </c>
      <c r="C3798" s="89" t="s">
        <v>564</v>
      </c>
      <c r="D3798" s="89" t="s">
        <v>18232</v>
      </c>
      <c r="E3798" s="89" t="s">
        <v>20750</v>
      </c>
      <c r="F3798" s="89">
        <v>946207</v>
      </c>
      <c r="G3798" s="89">
        <v>355585</v>
      </c>
      <c r="H3798" s="89">
        <v>0</v>
      </c>
    </row>
    <row r="3799" spans="1:8">
      <c r="A3799" s="89" t="s">
        <v>12702</v>
      </c>
      <c r="B3799" s="89">
        <v>200</v>
      </c>
      <c r="C3799" s="89" t="s">
        <v>564</v>
      </c>
      <c r="D3799" s="89" t="s">
        <v>7963</v>
      </c>
      <c r="E3799" s="89" t="s">
        <v>20751</v>
      </c>
      <c r="F3799" s="93" t="s">
        <v>369</v>
      </c>
      <c r="G3799" s="93" t="s">
        <v>369</v>
      </c>
      <c r="H3799" s="93" t="s">
        <v>369</v>
      </c>
    </row>
    <row r="3800" spans="1:8">
      <c r="A3800" s="89" t="s">
        <v>1481</v>
      </c>
      <c r="B3800" s="89">
        <v>1000</v>
      </c>
      <c r="C3800" s="89" t="s">
        <v>564</v>
      </c>
      <c r="D3800" s="89" t="s">
        <v>18232</v>
      </c>
      <c r="E3800" s="89" t="s">
        <v>20752</v>
      </c>
      <c r="F3800" s="89">
        <v>627160</v>
      </c>
      <c r="G3800" s="89">
        <v>355585</v>
      </c>
      <c r="H3800" s="89">
        <v>0</v>
      </c>
    </row>
    <row r="3801" spans="1:8">
      <c r="A3801" s="89" t="s">
        <v>12705</v>
      </c>
      <c r="B3801" s="89">
        <v>200</v>
      </c>
      <c r="C3801" s="89" t="s">
        <v>564</v>
      </c>
      <c r="D3801" s="89" t="s">
        <v>7963</v>
      </c>
      <c r="E3801" s="89" t="s">
        <v>20753</v>
      </c>
      <c r="F3801" s="93" t="s">
        <v>369</v>
      </c>
      <c r="G3801" s="93" t="s">
        <v>369</v>
      </c>
      <c r="H3801" s="93" t="s">
        <v>369</v>
      </c>
    </row>
    <row r="3802" spans="1:8">
      <c r="A3802" s="89" t="s">
        <v>1479</v>
      </c>
      <c r="B3802" s="89">
        <v>500</v>
      </c>
      <c r="C3802" s="89" t="s">
        <v>564</v>
      </c>
      <c r="D3802" s="89" t="s">
        <v>18232</v>
      </c>
      <c r="E3802" s="89" t="s">
        <v>20754</v>
      </c>
      <c r="F3802" s="89">
        <v>11270</v>
      </c>
      <c r="G3802" s="89">
        <v>815282</v>
      </c>
      <c r="H3802" s="89">
        <v>0</v>
      </c>
    </row>
    <row r="3803" spans="1:8">
      <c r="A3803" s="89" t="s">
        <v>1477</v>
      </c>
      <c r="B3803" s="89">
        <v>1000</v>
      </c>
      <c r="C3803" s="89" t="s">
        <v>564</v>
      </c>
      <c r="D3803" s="89" t="s">
        <v>18232</v>
      </c>
      <c r="E3803" s="89" t="s">
        <v>20755</v>
      </c>
      <c r="F3803" s="89">
        <v>1120284</v>
      </c>
      <c r="G3803" s="89">
        <v>815282</v>
      </c>
      <c r="H3803" s="89">
        <v>0</v>
      </c>
    </row>
    <row r="3804" spans="1:8">
      <c r="A3804" s="89" t="s">
        <v>12709</v>
      </c>
      <c r="B3804" s="89">
        <v>100</v>
      </c>
      <c r="C3804" s="89" t="s">
        <v>564</v>
      </c>
      <c r="D3804" s="89" t="s">
        <v>7974</v>
      </c>
      <c r="E3804" s="89" t="s">
        <v>20755</v>
      </c>
      <c r="F3804" s="93" t="s">
        <v>369</v>
      </c>
      <c r="G3804" s="93" t="s">
        <v>369</v>
      </c>
      <c r="H3804" s="93" t="s">
        <v>369</v>
      </c>
    </row>
    <row r="3805" spans="1:8">
      <c r="A3805" s="89" t="s">
        <v>12710</v>
      </c>
      <c r="B3805" s="89">
        <v>100</v>
      </c>
      <c r="C3805" s="89" t="s">
        <v>564</v>
      </c>
      <c r="D3805" s="89" t="s">
        <v>7974</v>
      </c>
      <c r="E3805" s="89" t="s">
        <v>20756</v>
      </c>
      <c r="F3805" s="93" t="s">
        <v>369</v>
      </c>
      <c r="G3805" s="93" t="s">
        <v>369</v>
      </c>
      <c r="H3805" s="93" t="s">
        <v>369</v>
      </c>
    </row>
    <row r="3806" spans="1:8">
      <c r="A3806" s="89" t="s">
        <v>12711</v>
      </c>
      <c r="B3806" s="89">
        <v>100</v>
      </c>
      <c r="C3806" s="89" t="s">
        <v>564</v>
      </c>
      <c r="D3806" s="89" t="s">
        <v>7974</v>
      </c>
      <c r="E3806" s="89" t="s">
        <v>20756</v>
      </c>
      <c r="F3806" s="93" t="s">
        <v>369</v>
      </c>
      <c r="G3806" s="93" t="s">
        <v>369</v>
      </c>
      <c r="H3806" s="93" t="s">
        <v>369</v>
      </c>
    </row>
    <row r="3807" spans="1:8">
      <c r="A3807" s="89" t="s">
        <v>1475</v>
      </c>
      <c r="B3807" s="89">
        <v>100</v>
      </c>
      <c r="C3807" s="89" t="s">
        <v>361</v>
      </c>
      <c r="D3807" s="89" t="s">
        <v>18232</v>
      </c>
      <c r="E3807" s="89" t="s">
        <v>20756</v>
      </c>
      <c r="F3807" s="93" t="s">
        <v>369</v>
      </c>
      <c r="G3807" s="93" t="s">
        <v>369</v>
      </c>
      <c r="H3807" s="93" t="s">
        <v>369</v>
      </c>
    </row>
    <row r="3808" spans="1:8">
      <c r="A3808" s="89" t="s">
        <v>1473</v>
      </c>
      <c r="B3808" s="89">
        <v>100</v>
      </c>
      <c r="C3808" s="89" t="s">
        <v>564</v>
      </c>
      <c r="D3808" s="89" t="s">
        <v>18232</v>
      </c>
      <c r="E3808" s="89" t="s">
        <v>20757</v>
      </c>
      <c r="F3808" s="89">
        <v>346534</v>
      </c>
      <c r="G3808" s="89">
        <v>1116064</v>
      </c>
      <c r="H3808" s="89">
        <v>0</v>
      </c>
    </row>
    <row r="3809" spans="1:8">
      <c r="A3809" s="89" t="s">
        <v>1471</v>
      </c>
      <c r="B3809" s="89">
        <v>500</v>
      </c>
      <c r="C3809" s="89" t="s">
        <v>564</v>
      </c>
      <c r="D3809" s="89" t="s">
        <v>18232</v>
      </c>
      <c r="E3809" s="89" t="s">
        <v>20758</v>
      </c>
      <c r="F3809" s="89">
        <v>545501</v>
      </c>
      <c r="G3809" s="89">
        <v>1113529</v>
      </c>
      <c r="H3809" s="89">
        <v>0</v>
      </c>
    </row>
    <row r="3810" spans="1:8">
      <c r="A3810" s="89" t="s">
        <v>1469</v>
      </c>
      <c r="B3810" s="89">
        <v>100</v>
      </c>
      <c r="C3810" s="89" t="s">
        <v>564</v>
      </c>
      <c r="D3810" s="89" t="s">
        <v>18232</v>
      </c>
      <c r="E3810" s="89" t="s">
        <v>20759</v>
      </c>
      <c r="F3810" s="89">
        <v>346534</v>
      </c>
      <c r="G3810" s="89">
        <v>1116064</v>
      </c>
      <c r="H3810" s="89">
        <v>0</v>
      </c>
    </row>
    <row r="3811" spans="1:8">
      <c r="A3811" s="89" t="s">
        <v>12715</v>
      </c>
      <c r="B3811" s="89">
        <v>100</v>
      </c>
      <c r="C3811" s="89" t="s">
        <v>564</v>
      </c>
      <c r="D3811" s="89" t="s">
        <v>7963</v>
      </c>
      <c r="E3811" s="89" t="s">
        <v>20759</v>
      </c>
      <c r="F3811" s="93" t="s">
        <v>369</v>
      </c>
      <c r="G3811" s="93" t="s">
        <v>369</v>
      </c>
      <c r="H3811" s="93" t="s">
        <v>369</v>
      </c>
    </row>
    <row r="3812" spans="1:8">
      <c r="A3812" s="89" t="s">
        <v>1467</v>
      </c>
      <c r="B3812" s="89">
        <v>500</v>
      </c>
      <c r="C3812" s="89" t="s">
        <v>564</v>
      </c>
      <c r="D3812" s="89" t="s">
        <v>18232</v>
      </c>
      <c r="E3812" s="89" t="s">
        <v>20760</v>
      </c>
      <c r="F3812" s="89">
        <v>947536</v>
      </c>
      <c r="G3812" s="89">
        <v>170927</v>
      </c>
      <c r="H3812" s="89">
        <v>0</v>
      </c>
    </row>
    <row r="3813" spans="1:8">
      <c r="A3813" s="89" t="s">
        <v>6258</v>
      </c>
      <c r="B3813" s="89">
        <v>500</v>
      </c>
      <c r="C3813" s="89" t="s">
        <v>564</v>
      </c>
      <c r="D3813" s="89" t="s">
        <v>5606</v>
      </c>
      <c r="E3813" s="89" t="s">
        <v>20761</v>
      </c>
      <c r="F3813" s="89">
        <v>882090</v>
      </c>
      <c r="G3813" s="89">
        <v>1091356</v>
      </c>
      <c r="H3813" s="89" t="s">
        <v>6054</v>
      </c>
    </row>
    <row r="3814" spans="1:8">
      <c r="A3814" s="89" t="s">
        <v>6257</v>
      </c>
      <c r="B3814" s="89">
        <v>500</v>
      </c>
      <c r="C3814" s="89" t="s">
        <v>564</v>
      </c>
      <c r="D3814" s="89" t="s">
        <v>5606</v>
      </c>
      <c r="E3814" s="89" t="s">
        <v>20761</v>
      </c>
      <c r="F3814" s="89">
        <v>882090</v>
      </c>
      <c r="G3814" s="89">
        <v>1091356</v>
      </c>
      <c r="H3814" s="89" t="s">
        <v>6054</v>
      </c>
    </row>
    <row r="3815" spans="1:8">
      <c r="A3815" s="89" t="s">
        <v>1464</v>
      </c>
      <c r="B3815" s="89">
        <v>300</v>
      </c>
      <c r="C3815" s="89" t="s">
        <v>564</v>
      </c>
      <c r="D3815" s="89" t="s">
        <v>18232</v>
      </c>
      <c r="E3815" s="89" t="s">
        <v>20761</v>
      </c>
      <c r="F3815" s="89">
        <v>299967</v>
      </c>
      <c r="G3815" s="89">
        <v>736628</v>
      </c>
      <c r="H3815" s="89">
        <v>0</v>
      </c>
    </row>
    <row r="3816" spans="1:8">
      <c r="A3816" s="89" t="s">
        <v>12721</v>
      </c>
      <c r="B3816" s="89">
        <v>500</v>
      </c>
      <c r="C3816" s="89" t="s">
        <v>564</v>
      </c>
      <c r="D3816" s="89" t="s">
        <v>7963</v>
      </c>
      <c r="E3816" s="89" t="s">
        <v>20762</v>
      </c>
      <c r="F3816" s="93" t="s">
        <v>369</v>
      </c>
      <c r="G3816" s="93" t="s">
        <v>369</v>
      </c>
      <c r="H3816" s="93" t="s">
        <v>369</v>
      </c>
    </row>
    <row r="3817" spans="1:8">
      <c r="A3817" s="89" t="s">
        <v>12723</v>
      </c>
      <c r="B3817" s="89">
        <v>300</v>
      </c>
      <c r="C3817" s="89" t="s">
        <v>564</v>
      </c>
      <c r="D3817" s="89" t="s">
        <v>7963</v>
      </c>
      <c r="E3817" s="89" t="s">
        <v>20763</v>
      </c>
      <c r="F3817" s="93" t="s">
        <v>369</v>
      </c>
      <c r="G3817" s="93" t="s">
        <v>369</v>
      </c>
      <c r="H3817" s="93" t="s">
        <v>369</v>
      </c>
    </row>
    <row r="3818" spans="1:8">
      <c r="A3818" s="89" t="s">
        <v>12725</v>
      </c>
      <c r="B3818" s="89">
        <v>300</v>
      </c>
      <c r="C3818" s="89" t="s">
        <v>361</v>
      </c>
      <c r="D3818" s="89" t="s">
        <v>7963</v>
      </c>
      <c r="E3818" s="89" t="s">
        <v>20763</v>
      </c>
      <c r="F3818" s="93" t="s">
        <v>369</v>
      </c>
      <c r="G3818" s="93" t="s">
        <v>369</v>
      </c>
      <c r="H3818" s="93" t="s">
        <v>369</v>
      </c>
    </row>
    <row r="3819" spans="1:8">
      <c r="A3819" s="89" t="s">
        <v>12726</v>
      </c>
      <c r="B3819" s="89">
        <v>10000</v>
      </c>
      <c r="C3819" s="89" t="s">
        <v>564</v>
      </c>
      <c r="D3819" s="89" t="s">
        <v>7963</v>
      </c>
      <c r="E3819" s="89" t="s">
        <v>20764</v>
      </c>
      <c r="F3819" s="93" t="s">
        <v>369</v>
      </c>
      <c r="G3819" s="93" t="s">
        <v>369</v>
      </c>
      <c r="H3819" s="93" t="s">
        <v>369</v>
      </c>
    </row>
    <row r="3820" spans="1:8">
      <c r="A3820" s="89" t="s">
        <v>1462</v>
      </c>
      <c r="B3820" s="89">
        <v>500</v>
      </c>
      <c r="C3820" s="89" t="s">
        <v>564</v>
      </c>
      <c r="D3820" s="89" t="s">
        <v>18232</v>
      </c>
      <c r="E3820" s="89" t="s">
        <v>20765</v>
      </c>
      <c r="F3820" s="89">
        <v>870999</v>
      </c>
      <c r="G3820" s="89">
        <v>1113529</v>
      </c>
      <c r="H3820" s="89">
        <v>0</v>
      </c>
    </row>
    <row r="3821" spans="1:8">
      <c r="A3821" s="89" t="s">
        <v>1460</v>
      </c>
      <c r="B3821" s="89">
        <v>400</v>
      </c>
      <c r="C3821" s="89" t="s">
        <v>564</v>
      </c>
      <c r="D3821" s="89" t="s">
        <v>18232</v>
      </c>
      <c r="E3821" s="89" t="s">
        <v>20766</v>
      </c>
      <c r="F3821" s="89">
        <v>118244</v>
      </c>
      <c r="G3821" s="89">
        <v>1091352</v>
      </c>
      <c r="H3821" s="89">
        <v>0</v>
      </c>
    </row>
    <row r="3822" spans="1:8">
      <c r="A3822" s="89" t="s">
        <v>12730</v>
      </c>
      <c r="B3822" s="89">
        <v>500</v>
      </c>
      <c r="C3822" s="89" t="s">
        <v>564</v>
      </c>
      <c r="D3822" s="89" t="s">
        <v>7963</v>
      </c>
      <c r="E3822" s="89" t="s">
        <v>20767</v>
      </c>
      <c r="F3822" s="93" t="s">
        <v>369</v>
      </c>
      <c r="G3822" s="93" t="s">
        <v>369</v>
      </c>
      <c r="H3822" s="93" t="s">
        <v>369</v>
      </c>
    </row>
    <row r="3823" spans="1:8">
      <c r="A3823" s="89" t="s">
        <v>12732</v>
      </c>
      <c r="B3823" s="89">
        <v>500</v>
      </c>
      <c r="C3823" s="89" t="s">
        <v>361</v>
      </c>
      <c r="D3823" s="89" t="s">
        <v>7963</v>
      </c>
      <c r="E3823" s="89" t="s">
        <v>20768</v>
      </c>
      <c r="F3823" s="93" t="s">
        <v>369</v>
      </c>
      <c r="G3823" s="93" t="s">
        <v>369</v>
      </c>
      <c r="H3823" s="93" t="s">
        <v>369</v>
      </c>
    </row>
    <row r="3824" spans="1:8">
      <c r="A3824" s="89" t="s">
        <v>1458</v>
      </c>
      <c r="B3824" s="89">
        <v>1000</v>
      </c>
      <c r="C3824" s="89" t="s">
        <v>361</v>
      </c>
      <c r="D3824" s="89" t="s">
        <v>18232</v>
      </c>
      <c r="E3824" s="89" t="s">
        <v>20769</v>
      </c>
      <c r="F3824" s="93" t="s">
        <v>369</v>
      </c>
      <c r="G3824" s="93" t="s">
        <v>369</v>
      </c>
      <c r="H3824" s="93" t="s">
        <v>369</v>
      </c>
    </row>
    <row r="3825" spans="1:8">
      <c r="A3825" s="89" t="s">
        <v>1456</v>
      </c>
      <c r="B3825" s="89">
        <v>1000</v>
      </c>
      <c r="C3825" s="89" t="s">
        <v>564</v>
      </c>
      <c r="D3825" s="89" t="s">
        <v>18232</v>
      </c>
      <c r="E3825" s="89" t="s">
        <v>20770</v>
      </c>
      <c r="F3825" s="89">
        <v>910490</v>
      </c>
      <c r="G3825" s="89">
        <v>1113529</v>
      </c>
      <c r="H3825" s="89">
        <v>0</v>
      </c>
    </row>
    <row r="3826" spans="1:8">
      <c r="A3826" s="89" t="s">
        <v>6256</v>
      </c>
      <c r="B3826" s="89">
        <v>1000</v>
      </c>
      <c r="C3826" s="89" t="s">
        <v>564</v>
      </c>
      <c r="D3826" s="89" t="s">
        <v>5606</v>
      </c>
      <c r="E3826" s="89" t="s">
        <v>20771</v>
      </c>
      <c r="F3826" s="89">
        <v>9976</v>
      </c>
      <c r="G3826" s="89">
        <v>105886</v>
      </c>
      <c r="H3826" s="89" t="s">
        <v>5934</v>
      </c>
    </row>
    <row r="3827" spans="1:8">
      <c r="A3827" s="89" t="s">
        <v>12735</v>
      </c>
      <c r="B3827" s="89">
        <v>2000</v>
      </c>
      <c r="C3827" s="89" t="s">
        <v>564</v>
      </c>
      <c r="D3827" s="89" t="s">
        <v>7974</v>
      </c>
      <c r="E3827" s="89" t="s">
        <v>20772</v>
      </c>
      <c r="F3827" s="93" t="s">
        <v>369</v>
      </c>
      <c r="G3827" s="93" t="s">
        <v>369</v>
      </c>
      <c r="H3827" s="93" t="s">
        <v>369</v>
      </c>
    </row>
    <row r="3828" spans="1:8">
      <c r="A3828" s="89" t="s">
        <v>1454</v>
      </c>
      <c r="B3828" s="89">
        <v>500</v>
      </c>
      <c r="C3828" s="89" t="s">
        <v>564</v>
      </c>
      <c r="D3828" s="89" t="s">
        <v>18232</v>
      </c>
      <c r="E3828" s="89" t="s">
        <v>20773</v>
      </c>
      <c r="F3828" s="89">
        <v>800405</v>
      </c>
      <c r="G3828" s="89">
        <v>1091352</v>
      </c>
      <c r="H3828" s="89">
        <v>0</v>
      </c>
    </row>
    <row r="3829" spans="1:8">
      <c r="A3829" s="89" t="s">
        <v>12737</v>
      </c>
      <c r="B3829" s="89">
        <v>2000</v>
      </c>
      <c r="C3829" s="89" t="s">
        <v>564</v>
      </c>
      <c r="D3829" s="89" t="s">
        <v>7963</v>
      </c>
      <c r="E3829" s="89" t="s">
        <v>20774</v>
      </c>
      <c r="F3829" s="93" t="s">
        <v>369</v>
      </c>
      <c r="G3829" s="93" t="s">
        <v>369</v>
      </c>
      <c r="H3829" s="93" t="s">
        <v>369</v>
      </c>
    </row>
    <row r="3830" spans="1:8">
      <c r="A3830" s="89" t="s">
        <v>6255</v>
      </c>
      <c r="B3830" s="89">
        <v>500</v>
      </c>
      <c r="C3830" s="89" t="s">
        <v>564</v>
      </c>
      <c r="D3830" s="89" t="s">
        <v>5606</v>
      </c>
      <c r="E3830" s="89" t="s">
        <v>20775</v>
      </c>
      <c r="F3830" s="89">
        <v>934091</v>
      </c>
      <c r="G3830" s="89">
        <v>1113529</v>
      </c>
      <c r="H3830" s="89" t="s">
        <v>5976</v>
      </c>
    </row>
    <row r="3831" spans="1:8">
      <c r="A3831" s="89" t="s">
        <v>12740</v>
      </c>
      <c r="B3831" s="89">
        <v>500</v>
      </c>
      <c r="C3831" s="89" t="s">
        <v>361</v>
      </c>
      <c r="D3831" s="89" t="s">
        <v>7963</v>
      </c>
      <c r="E3831" s="89" t="s">
        <v>20776</v>
      </c>
      <c r="F3831" s="93" t="s">
        <v>369</v>
      </c>
      <c r="G3831" s="93" t="s">
        <v>369</v>
      </c>
      <c r="H3831" s="93" t="s">
        <v>369</v>
      </c>
    </row>
    <row r="3832" spans="1:8">
      <c r="A3832" s="89" t="s">
        <v>12741</v>
      </c>
      <c r="B3832" s="89">
        <v>500</v>
      </c>
      <c r="C3832" s="89" t="s">
        <v>361</v>
      </c>
      <c r="D3832" s="89" t="s">
        <v>7963</v>
      </c>
      <c r="E3832" s="89" t="s">
        <v>20776</v>
      </c>
      <c r="F3832" s="93" t="s">
        <v>369</v>
      </c>
      <c r="G3832" s="93" t="s">
        <v>369</v>
      </c>
      <c r="H3832" s="93" t="s">
        <v>369</v>
      </c>
    </row>
    <row r="3833" spans="1:8">
      <c r="A3833" s="89" t="s">
        <v>12742</v>
      </c>
      <c r="B3833" s="89">
        <v>500</v>
      </c>
      <c r="C3833" s="89" t="s">
        <v>564</v>
      </c>
      <c r="D3833" s="89" t="s">
        <v>7963</v>
      </c>
      <c r="E3833" s="89" t="s">
        <v>20777</v>
      </c>
      <c r="F3833" s="93" t="s">
        <v>369</v>
      </c>
      <c r="G3833" s="93" t="s">
        <v>369</v>
      </c>
      <c r="H3833" s="93" t="s">
        <v>369</v>
      </c>
    </row>
    <row r="3834" spans="1:8">
      <c r="A3834" s="89" t="s">
        <v>1451</v>
      </c>
      <c r="B3834" s="89">
        <v>500</v>
      </c>
      <c r="C3834" s="89" t="s">
        <v>564</v>
      </c>
      <c r="D3834" s="89" t="s">
        <v>18232</v>
      </c>
      <c r="E3834" s="89" t="s">
        <v>20778</v>
      </c>
      <c r="F3834" s="89">
        <v>1043013</v>
      </c>
      <c r="G3834" s="89">
        <v>1109476</v>
      </c>
      <c r="H3834" s="89">
        <v>0</v>
      </c>
    </row>
    <row r="3835" spans="1:8">
      <c r="A3835" s="89" t="s">
        <v>1449</v>
      </c>
      <c r="B3835" s="89">
        <v>300</v>
      </c>
      <c r="C3835" s="89" t="s">
        <v>564</v>
      </c>
      <c r="D3835" s="89" t="s">
        <v>18232</v>
      </c>
      <c r="E3835" s="89" t="s">
        <v>20779</v>
      </c>
      <c r="F3835" s="89">
        <v>900143</v>
      </c>
      <c r="G3835" s="89">
        <v>1109984</v>
      </c>
      <c r="H3835" s="89">
        <v>0</v>
      </c>
    </row>
    <row r="3836" spans="1:8">
      <c r="A3836" s="89" t="s">
        <v>1447</v>
      </c>
      <c r="B3836" s="89">
        <v>100</v>
      </c>
      <c r="C3836" s="89" t="s">
        <v>564</v>
      </c>
      <c r="D3836" s="89" t="s">
        <v>18232</v>
      </c>
      <c r="E3836" s="89" t="s">
        <v>20780</v>
      </c>
      <c r="F3836" s="89">
        <v>825186</v>
      </c>
      <c r="G3836" s="89">
        <v>36972</v>
      </c>
      <c r="H3836" s="89">
        <v>0</v>
      </c>
    </row>
    <row r="3837" spans="1:8">
      <c r="A3837" s="89" t="s">
        <v>1444</v>
      </c>
      <c r="B3837" s="89">
        <v>500</v>
      </c>
      <c r="C3837" s="89" t="s">
        <v>564</v>
      </c>
      <c r="D3837" s="89" t="s">
        <v>18232</v>
      </c>
      <c r="E3837" s="89" t="s">
        <v>20781</v>
      </c>
      <c r="F3837" s="89">
        <v>825186</v>
      </c>
      <c r="G3837" s="89">
        <v>854630</v>
      </c>
      <c r="H3837" s="89">
        <v>0</v>
      </c>
    </row>
    <row r="3838" spans="1:8">
      <c r="A3838" s="89" t="s">
        <v>1442</v>
      </c>
      <c r="B3838" s="89">
        <v>500</v>
      </c>
      <c r="C3838" s="89" t="s">
        <v>361</v>
      </c>
      <c r="D3838" s="89" t="s">
        <v>18232</v>
      </c>
      <c r="E3838" s="89" t="s">
        <v>20782</v>
      </c>
      <c r="F3838" s="93" t="s">
        <v>369</v>
      </c>
      <c r="G3838" s="93" t="s">
        <v>369</v>
      </c>
      <c r="H3838" s="93" t="s">
        <v>369</v>
      </c>
    </row>
    <row r="3839" spans="1:8">
      <c r="A3839" s="89" t="s">
        <v>12748</v>
      </c>
      <c r="B3839" s="89">
        <v>500</v>
      </c>
      <c r="C3839" s="89" t="s">
        <v>564</v>
      </c>
      <c r="D3839" s="89" t="s">
        <v>7963</v>
      </c>
      <c r="E3839" s="89" t="s">
        <v>20783</v>
      </c>
      <c r="F3839" s="93" t="s">
        <v>369</v>
      </c>
      <c r="G3839" s="93" t="s">
        <v>369</v>
      </c>
      <c r="H3839" s="93" t="s">
        <v>369</v>
      </c>
    </row>
    <row r="3840" spans="1:8">
      <c r="A3840" s="89" t="s">
        <v>12750</v>
      </c>
      <c r="B3840" s="89">
        <v>500</v>
      </c>
      <c r="C3840" s="89" t="s">
        <v>564</v>
      </c>
      <c r="D3840" s="89" t="s">
        <v>7963</v>
      </c>
      <c r="E3840" s="89" t="s">
        <v>20783</v>
      </c>
      <c r="F3840" s="93" t="s">
        <v>369</v>
      </c>
      <c r="G3840" s="93" t="s">
        <v>369</v>
      </c>
      <c r="H3840" s="93" t="s">
        <v>369</v>
      </c>
    </row>
    <row r="3841" spans="1:8">
      <c r="A3841" s="89" t="s">
        <v>12752</v>
      </c>
      <c r="B3841" s="89">
        <v>500</v>
      </c>
      <c r="C3841" s="89" t="s">
        <v>564</v>
      </c>
      <c r="D3841" s="89" t="s">
        <v>7963</v>
      </c>
      <c r="E3841" s="89" t="s">
        <v>20783</v>
      </c>
      <c r="F3841" s="93" t="s">
        <v>369</v>
      </c>
      <c r="G3841" s="93" t="s">
        <v>369</v>
      </c>
      <c r="H3841" s="93" t="s">
        <v>369</v>
      </c>
    </row>
    <row r="3842" spans="1:8">
      <c r="A3842" s="89" t="s">
        <v>12754</v>
      </c>
      <c r="B3842" s="89">
        <v>500</v>
      </c>
      <c r="C3842" s="89" t="s">
        <v>564</v>
      </c>
      <c r="D3842" s="89" t="s">
        <v>7963</v>
      </c>
      <c r="E3842" s="89" t="s">
        <v>20784</v>
      </c>
      <c r="F3842" s="93" t="s">
        <v>369</v>
      </c>
      <c r="G3842" s="93" t="s">
        <v>369</v>
      </c>
      <c r="H3842" s="93" t="s">
        <v>369</v>
      </c>
    </row>
    <row r="3843" spans="1:8">
      <c r="A3843" s="89" t="s">
        <v>12756</v>
      </c>
      <c r="B3843" s="89">
        <v>500</v>
      </c>
      <c r="C3843" s="89" t="s">
        <v>564</v>
      </c>
      <c r="D3843" s="89" t="s">
        <v>7963</v>
      </c>
      <c r="E3843" s="89" t="s">
        <v>20785</v>
      </c>
      <c r="F3843" s="93" t="s">
        <v>369</v>
      </c>
      <c r="G3843" s="93" t="s">
        <v>369</v>
      </c>
      <c r="H3843" s="93" t="s">
        <v>369</v>
      </c>
    </row>
    <row r="3844" spans="1:8">
      <c r="A3844" s="89" t="s">
        <v>12758</v>
      </c>
      <c r="B3844" s="89">
        <v>500</v>
      </c>
      <c r="C3844" s="89" t="s">
        <v>564</v>
      </c>
      <c r="D3844" s="89" t="s">
        <v>7963</v>
      </c>
      <c r="E3844" s="89" t="s">
        <v>20785</v>
      </c>
      <c r="F3844" s="93" t="s">
        <v>369</v>
      </c>
      <c r="G3844" s="93" t="s">
        <v>369</v>
      </c>
      <c r="H3844" s="93" t="s">
        <v>369</v>
      </c>
    </row>
    <row r="3845" spans="1:8">
      <c r="A3845" s="89" t="s">
        <v>12760</v>
      </c>
      <c r="B3845" s="89">
        <v>500</v>
      </c>
      <c r="C3845" s="89" t="s">
        <v>564</v>
      </c>
      <c r="D3845" s="89" t="s">
        <v>7963</v>
      </c>
      <c r="E3845" s="89" t="s">
        <v>20785</v>
      </c>
      <c r="F3845" s="93" t="s">
        <v>369</v>
      </c>
      <c r="G3845" s="93" t="s">
        <v>369</v>
      </c>
      <c r="H3845" s="93" t="s">
        <v>369</v>
      </c>
    </row>
    <row r="3846" spans="1:8">
      <c r="A3846" s="89" t="s">
        <v>12762</v>
      </c>
      <c r="B3846" s="89">
        <v>300</v>
      </c>
      <c r="C3846" s="89" t="s">
        <v>361</v>
      </c>
      <c r="D3846" s="89" t="s">
        <v>7963</v>
      </c>
      <c r="E3846" s="89" t="s">
        <v>20786</v>
      </c>
      <c r="F3846" s="93" t="s">
        <v>369</v>
      </c>
      <c r="G3846" s="93" t="s">
        <v>369</v>
      </c>
      <c r="H3846" s="93" t="s">
        <v>369</v>
      </c>
    </row>
    <row r="3847" spans="1:8">
      <c r="A3847" s="89" t="s">
        <v>12763</v>
      </c>
      <c r="B3847" s="89">
        <v>1000</v>
      </c>
      <c r="C3847" s="89" t="s">
        <v>564</v>
      </c>
      <c r="D3847" s="89" t="s">
        <v>7974</v>
      </c>
      <c r="E3847" s="89" t="s">
        <v>20787</v>
      </c>
      <c r="F3847" s="93" t="s">
        <v>369</v>
      </c>
      <c r="G3847" s="93" t="s">
        <v>369</v>
      </c>
      <c r="H3847" s="93" t="s">
        <v>369</v>
      </c>
    </row>
    <row r="3848" spans="1:8">
      <c r="A3848" s="89" t="s">
        <v>1440</v>
      </c>
      <c r="B3848" s="89">
        <v>1000</v>
      </c>
      <c r="C3848" s="89" t="s">
        <v>564</v>
      </c>
      <c r="D3848" s="89" t="s">
        <v>18232</v>
      </c>
      <c r="E3848" s="89" t="s">
        <v>20788</v>
      </c>
      <c r="F3848" s="89">
        <v>187321</v>
      </c>
      <c r="G3848" s="89">
        <v>6596</v>
      </c>
      <c r="H3848" s="89">
        <v>0</v>
      </c>
    </row>
    <row r="3849" spans="1:8">
      <c r="A3849" s="89" t="s">
        <v>12765</v>
      </c>
      <c r="B3849" s="89">
        <v>1000</v>
      </c>
      <c r="C3849" s="89" t="s">
        <v>361</v>
      </c>
      <c r="D3849" s="89" t="s">
        <v>7963</v>
      </c>
      <c r="E3849" s="89" t="s">
        <v>20789</v>
      </c>
      <c r="F3849" s="93" t="s">
        <v>369</v>
      </c>
      <c r="G3849" s="93" t="s">
        <v>369</v>
      </c>
      <c r="H3849" s="93" t="s">
        <v>369</v>
      </c>
    </row>
    <row r="3850" spans="1:8">
      <c r="A3850" s="89" t="s">
        <v>12766</v>
      </c>
      <c r="B3850" s="89">
        <v>1000</v>
      </c>
      <c r="C3850" s="89" t="s">
        <v>361</v>
      </c>
      <c r="D3850" s="89" t="s">
        <v>7963</v>
      </c>
      <c r="E3850" s="89" t="s">
        <v>20789</v>
      </c>
      <c r="F3850" s="93" t="s">
        <v>369</v>
      </c>
      <c r="G3850" s="93" t="s">
        <v>369</v>
      </c>
      <c r="H3850" s="93" t="s">
        <v>369</v>
      </c>
    </row>
    <row r="3851" spans="1:8">
      <c r="A3851" s="89" t="s">
        <v>1437</v>
      </c>
      <c r="B3851" s="89">
        <v>2000</v>
      </c>
      <c r="C3851" s="89" t="s">
        <v>361</v>
      </c>
      <c r="D3851" s="89" t="s">
        <v>18232</v>
      </c>
      <c r="E3851" s="89" t="s">
        <v>20790</v>
      </c>
      <c r="F3851" s="93" t="s">
        <v>369</v>
      </c>
      <c r="G3851" s="93" t="s">
        <v>369</v>
      </c>
      <c r="H3851" s="93" t="s">
        <v>369</v>
      </c>
    </row>
    <row r="3852" spans="1:8">
      <c r="A3852" s="89" t="s">
        <v>12767</v>
      </c>
      <c r="B3852" s="89">
        <v>2000</v>
      </c>
      <c r="C3852" s="89" t="s">
        <v>564</v>
      </c>
      <c r="D3852" s="89" t="s">
        <v>7974</v>
      </c>
      <c r="E3852" s="89" t="s">
        <v>20791</v>
      </c>
      <c r="F3852" s="93" t="s">
        <v>369</v>
      </c>
      <c r="G3852" s="93" t="s">
        <v>369</v>
      </c>
      <c r="H3852" s="93" t="s">
        <v>369</v>
      </c>
    </row>
    <row r="3853" spans="1:8">
      <c r="A3853" s="89" t="s">
        <v>12768</v>
      </c>
      <c r="B3853" s="89">
        <v>2000</v>
      </c>
      <c r="C3853" s="89" t="s">
        <v>564</v>
      </c>
      <c r="D3853" s="89" t="s">
        <v>7974</v>
      </c>
      <c r="E3853" s="89" t="s">
        <v>20792</v>
      </c>
      <c r="F3853" s="93" t="s">
        <v>369</v>
      </c>
      <c r="G3853" s="93" t="s">
        <v>369</v>
      </c>
      <c r="H3853" s="93" t="s">
        <v>369</v>
      </c>
    </row>
    <row r="3854" spans="1:8">
      <c r="A3854" s="89" t="s">
        <v>1435</v>
      </c>
      <c r="B3854" s="89">
        <v>500</v>
      </c>
      <c r="C3854" s="89" t="s">
        <v>564</v>
      </c>
      <c r="D3854" s="89" t="s">
        <v>18232</v>
      </c>
      <c r="E3854" s="89" t="s">
        <v>20793</v>
      </c>
      <c r="F3854" s="89">
        <v>800405</v>
      </c>
      <c r="G3854" s="89">
        <v>1091352</v>
      </c>
      <c r="H3854" s="89">
        <v>0</v>
      </c>
    </row>
    <row r="3855" spans="1:8">
      <c r="A3855" s="99" t="s">
        <v>1433</v>
      </c>
      <c r="B3855" s="89">
        <v>1000</v>
      </c>
      <c r="C3855" s="89" t="s">
        <v>564</v>
      </c>
      <c r="D3855" s="89" t="s">
        <v>18232</v>
      </c>
      <c r="E3855" s="89" t="s">
        <v>20794</v>
      </c>
      <c r="F3855" s="89">
        <v>850</v>
      </c>
      <c r="G3855" s="89">
        <v>1091722</v>
      </c>
      <c r="H3855" s="89">
        <v>0</v>
      </c>
    </row>
    <row r="3856" spans="1:8">
      <c r="A3856" s="89" t="s">
        <v>12771</v>
      </c>
      <c r="B3856" s="89">
        <v>15000</v>
      </c>
      <c r="C3856" s="89" t="s">
        <v>564</v>
      </c>
      <c r="D3856" s="89" t="s">
        <v>7974</v>
      </c>
      <c r="E3856" s="89" t="s">
        <v>20795</v>
      </c>
      <c r="F3856" s="93" t="s">
        <v>369</v>
      </c>
      <c r="G3856" s="93" t="s">
        <v>369</v>
      </c>
      <c r="H3856" s="93" t="s">
        <v>369</v>
      </c>
    </row>
    <row r="3857" spans="1:8">
      <c r="A3857" s="89" t="s">
        <v>1431</v>
      </c>
      <c r="B3857" s="89">
        <v>10000</v>
      </c>
      <c r="C3857" s="89" t="s">
        <v>564</v>
      </c>
      <c r="D3857" s="89" t="s">
        <v>18232</v>
      </c>
      <c r="E3857" s="89" t="s">
        <v>20796</v>
      </c>
      <c r="F3857" s="89">
        <v>17617</v>
      </c>
      <c r="G3857" s="89">
        <v>1091620</v>
      </c>
      <c r="H3857" s="89">
        <v>0</v>
      </c>
    </row>
    <row r="3858" spans="1:8">
      <c r="A3858" s="89" t="s">
        <v>1429</v>
      </c>
      <c r="B3858" s="89">
        <v>1000</v>
      </c>
      <c r="C3858" s="89" t="s">
        <v>361</v>
      </c>
      <c r="D3858" s="89" t="s">
        <v>18232</v>
      </c>
      <c r="E3858" s="89" t="s">
        <v>20797</v>
      </c>
      <c r="F3858" s="93" t="s">
        <v>369</v>
      </c>
      <c r="G3858" s="93" t="s">
        <v>369</v>
      </c>
      <c r="H3858" s="93" t="s">
        <v>369</v>
      </c>
    </row>
    <row r="3859" spans="1:8">
      <c r="A3859" s="89" t="s">
        <v>12773</v>
      </c>
      <c r="B3859" s="89">
        <v>500</v>
      </c>
      <c r="C3859" s="89" t="s">
        <v>564</v>
      </c>
      <c r="D3859" s="89" t="s">
        <v>7963</v>
      </c>
      <c r="E3859" s="89" t="s">
        <v>20798</v>
      </c>
      <c r="F3859" s="93" t="s">
        <v>369</v>
      </c>
      <c r="G3859" s="93" t="s">
        <v>369</v>
      </c>
      <c r="H3859" s="93" t="s">
        <v>369</v>
      </c>
    </row>
    <row r="3860" spans="1:8">
      <c r="A3860" s="89" t="s">
        <v>1427</v>
      </c>
      <c r="B3860" s="89">
        <v>1000</v>
      </c>
      <c r="C3860" s="89" t="s">
        <v>564</v>
      </c>
      <c r="D3860" s="89" t="s">
        <v>18232</v>
      </c>
      <c r="E3860" s="89" t="s">
        <v>20799</v>
      </c>
      <c r="F3860" s="89">
        <v>1120284</v>
      </c>
      <c r="G3860" s="89">
        <v>815282</v>
      </c>
      <c r="H3860" s="89">
        <v>0</v>
      </c>
    </row>
    <row r="3861" spans="1:8">
      <c r="A3861" s="89" t="s">
        <v>12776</v>
      </c>
      <c r="B3861" s="89">
        <v>3000</v>
      </c>
      <c r="C3861" s="89" t="s">
        <v>564</v>
      </c>
      <c r="D3861" s="89" t="s">
        <v>7963</v>
      </c>
      <c r="E3861" s="89" t="s">
        <v>20800</v>
      </c>
      <c r="F3861" s="93" t="s">
        <v>369</v>
      </c>
      <c r="G3861" s="93" t="s">
        <v>369</v>
      </c>
      <c r="H3861" s="93" t="s">
        <v>369</v>
      </c>
    </row>
    <row r="3862" spans="1:8">
      <c r="A3862" s="89" t="s">
        <v>12778</v>
      </c>
      <c r="B3862" s="89">
        <v>3000</v>
      </c>
      <c r="C3862" s="89" t="s">
        <v>564</v>
      </c>
      <c r="D3862" s="89" t="s">
        <v>7963</v>
      </c>
      <c r="E3862" s="89" t="s">
        <v>20800</v>
      </c>
      <c r="F3862" s="93" t="s">
        <v>369</v>
      </c>
      <c r="G3862" s="93" t="s">
        <v>369</v>
      </c>
      <c r="H3862" s="93" t="s">
        <v>369</v>
      </c>
    </row>
    <row r="3863" spans="1:8">
      <c r="A3863" s="89" t="s">
        <v>12780</v>
      </c>
      <c r="B3863" s="89">
        <v>500</v>
      </c>
      <c r="C3863" s="89" t="s">
        <v>564</v>
      </c>
      <c r="D3863" s="89" t="s">
        <v>7974</v>
      </c>
      <c r="E3863" s="89" t="s">
        <v>20801</v>
      </c>
      <c r="F3863" s="93" t="s">
        <v>369</v>
      </c>
      <c r="G3863" s="93" t="s">
        <v>369</v>
      </c>
      <c r="H3863" s="93" t="s">
        <v>369</v>
      </c>
    </row>
    <row r="3864" spans="1:8">
      <c r="A3864" s="89" t="s">
        <v>1425</v>
      </c>
      <c r="B3864" s="89">
        <v>15000</v>
      </c>
      <c r="C3864" s="89" t="s">
        <v>361</v>
      </c>
      <c r="D3864" s="89" t="s">
        <v>18232</v>
      </c>
      <c r="E3864" s="89" t="s">
        <v>20802</v>
      </c>
      <c r="F3864" s="93" t="s">
        <v>369</v>
      </c>
      <c r="G3864" s="93" t="s">
        <v>369</v>
      </c>
      <c r="H3864" s="93" t="s">
        <v>369</v>
      </c>
    </row>
    <row r="3865" spans="1:8">
      <c r="A3865" s="89" t="s">
        <v>12781</v>
      </c>
      <c r="B3865" s="89">
        <v>2000</v>
      </c>
      <c r="C3865" s="89" t="s">
        <v>564</v>
      </c>
      <c r="D3865" s="89" t="s">
        <v>7963</v>
      </c>
      <c r="E3865" s="89" t="s">
        <v>20803</v>
      </c>
      <c r="F3865" s="93" t="s">
        <v>369</v>
      </c>
      <c r="G3865" s="93" t="s">
        <v>369</v>
      </c>
      <c r="H3865" s="93" t="s">
        <v>369</v>
      </c>
    </row>
    <row r="3866" spans="1:8">
      <c r="A3866" s="89" t="s">
        <v>12783</v>
      </c>
      <c r="B3866" s="89">
        <v>2000</v>
      </c>
      <c r="C3866" s="89" t="s">
        <v>564</v>
      </c>
      <c r="D3866" s="89" t="s">
        <v>7963</v>
      </c>
      <c r="E3866" s="89" t="s">
        <v>20804</v>
      </c>
      <c r="F3866" s="93" t="s">
        <v>369</v>
      </c>
      <c r="G3866" s="93" t="s">
        <v>369</v>
      </c>
      <c r="H3866" s="93" t="s">
        <v>369</v>
      </c>
    </row>
    <row r="3867" spans="1:8">
      <c r="A3867" s="89" t="s">
        <v>12785</v>
      </c>
      <c r="B3867" s="89">
        <v>2000</v>
      </c>
      <c r="C3867" s="89" t="s">
        <v>564</v>
      </c>
      <c r="D3867" s="89" t="s">
        <v>7963</v>
      </c>
      <c r="E3867" s="89" t="s">
        <v>20804</v>
      </c>
      <c r="F3867" s="93" t="s">
        <v>369</v>
      </c>
      <c r="G3867" s="93" t="s">
        <v>369</v>
      </c>
      <c r="H3867" s="93" t="s">
        <v>369</v>
      </c>
    </row>
    <row r="3868" spans="1:8">
      <c r="A3868" s="89" t="s">
        <v>1423</v>
      </c>
      <c r="B3868" s="89">
        <v>2000</v>
      </c>
      <c r="C3868" s="89" t="s">
        <v>564</v>
      </c>
      <c r="D3868" s="89" t="s">
        <v>18232</v>
      </c>
      <c r="E3868" s="89" t="s">
        <v>20805</v>
      </c>
      <c r="F3868" s="89">
        <v>759010</v>
      </c>
      <c r="G3868" s="89">
        <v>105886</v>
      </c>
      <c r="H3868" s="89">
        <v>0</v>
      </c>
    </row>
    <row r="3869" spans="1:8">
      <c r="A3869" s="89" t="s">
        <v>1421</v>
      </c>
      <c r="B3869" s="89">
        <v>1000</v>
      </c>
      <c r="C3869" s="89" t="s">
        <v>361</v>
      </c>
      <c r="D3869" s="89" t="s">
        <v>18232</v>
      </c>
      <c r="E3869" s="89" t="s">
        <v>20806</v>
      </c>
      <c r="F3869" s="93" t="s">
        <v>369</v>
      </c>
      <c r="G3869" s="93" t="s">
        <v>369</v>
      </c>
      <c r="H3869" s="93" t="s">
        <v>369</v>
      </c>
    </row>
    <row r="3870" spans="1:8">
      <c r="A3870" s="89" t="s">
        <v>12788</v>
      </c>
      <c r="B3870" s="89">
        <v>2000</v>
      </c>
      <c r="C3870" s="89" t="s">
        <v>564</v>
      </c>
      <c r="D3870" s="89" t="s">
        <v>7974</v>
      </c>
      <c r="E3870" s="89" t="s">
        <v>20807</v>
      </c>
      <c r="F3870" s="93" t="s">
        <v>369</v>
      </c>
      <c r="G3870" s="93" t="s">
        <v>369</v>
      </c>
      <c r="H3870" s="93" t="s">
        <v>369</v>
      </c>
    </row>
    <row r="3871" spans="1:8">
      <c r="A3871" s="89" t="s">
        <v>12789</v>
      </c>
      <c r="B3871" s="89">
        <v>10000</v>
      </c>
      <c r="C3871" s="89" t="s">
        <v>361</v>
      </c>
      <c r="D3871" s="89" t="s">
        <v>7963</v>
      </c>
      <c r="E3871" s="89" t="s">
        <v>20808</v>
      </c>
      <c r="F3871" s="93" t="s">
        <v>369</v>
      </c>
      <c r="G3871" s="93" t="s">
        <v>369</v>
      </c>
      <c r="H3871" s="93" t="s">
        <v>369</v>
      </c>
    </row>
    <row r="3872" spans="1:8">
      <c r="A3872" s="89" t="s">
        <v>1418</v>
      </c>
      <c r="B3872" s="89">
        <v>200</v>
      </c>
      <c r="C3872" s="89" t="s">
        <v>564</v>
      </c>
      <c r="D3872" s="89" t="s">
        <v>18232</v>
      </c>
      <c r="E3872" s="89" t="s">
        <v>20809</v>
      </c>
      <c r="F3872" s="89">
        <v>3065</v>
      </c>
      <c r="G3872" s="89">
        <v>248736</v>
      </c>
      <c r="H3872" s="89">
        <v>0</v>
      </c>
    </row>
    <row r="3873" spans="1:8">
      <c r="A3873" s="89" t="s">
        <v>1416</v>
      </c>
      <c r="B3873" s="89">
        <v>400</v>
      </c>
      <c r="C3873" s="89" t="s">
        <v>564</v>
      </c>
      <c r="D3873" s="89" t="s">
        <v>18232</v>
      </c>
      <c r="E3873" s="89" t="s">
        <v>20810</v>
      </c>
      <c r="F3873" s="89">
        <v>833134</v>
      </c>
      <c r="G3873" s="89">
        <v>1113529</v>
      </c>
      <c r="H3873" s="89">
        <v>0</v>
      </c>
    </row>
    <row r="3874" spans="1:8">
      <c r="A3874" s="89" t="s">
        <v>1414</v>
      </c>
      <c r="B3874" s="89">
        <v>1000</v>
      </c>
      <c r="C3874" s="89" t="s">
        <v>564</v>
      </c>
      <c r="D3874" s="89" t="s">
        <v>18232</v>
      </c>
      <c r="E3874" s="89" t="s">
        <v>20811</v>
      </c>
      <c r="F3874" s="89">
        <v>798</v>
      </c>
      <c r="G3874" s="89">
        <v>248736</v>
      </c>
      <c r="H3874" s="89">
        <v>0</v>
      </c>
    </row>
    <row r="3875" spans="1:8">
      <c r="A3875" s="89" t="s">
        <v>4190</v>
      </c>
      <c r="B3875" s="89">
        <v>500</v>
      </c>
      <c r="C3875" s="89" t="s">
        <v>564</v>
      </c>
      <c r="D3875" s="89" t="s">
        <v>18232</v>
      </c>
      <c r="E3875" s="89" t="s">
        <v>20812</v>
      </c>
      <c r="F3875" s="89">
        <v>613505</v>
      </c>
      <c r="G3875" s="89">
        <v>170927</v>
      </c>
      <c r="H3875" s="89">
        <v>0</v>
      </c>
    </row>
    <row r="3876" spans="1:8">
      <c r="A3876" s="89" t="s">
        <v>1410</v>
      </c>
      <c r="B3876" s="89">
        <v>1000</v>
      </c>
      <c r="C3876" s="89" t="s">
        <v>564</v>
      </c>
      <c r="D3876" s="89" t="s">
        <v>18232</v>
      </c>
      <c r="E3876" s="89" t="s">
        <v>20813</v>
      </c>
      <c r="F3876" s="89">
        <v>545501</v>
      </c>
      <c r="G3876" s="89">
        <v>815282</v>
      </c>
      <c r="H3876" s="89">
        <v>0</v>
      </c>
    </row>
    <row r="3877" spans="1:8">
      <c r="A3877" s="89" t="s">
        <v>12795</v>
      </c>
      <c r="B3877" s="89">
        <v>1000</v>
      </c>
      <c r="C3877" s="89" t="s">
        <v>361</v>
      </c>
      <c r="D3877" s="89" t="s">
        <v>7963</v>
      </c>
      <c r="E3877" s="89" t="s">
        <v>20814</v>
      </c>
      <c r="F3877" s="93" t="s">
        <v>369</v>
      </c>
      <c r="G3877" s="93" t="s">
        <v>369</v>
      </c>
      <c r="H3877" s="93" t="s">
        <v>369</v>
      </c>
    </row>
    <row r="3878" spans="1:8">
      <c r="A3878" s="89" t="s">
        <v>12796</v>
      </c>
      <c r="B3878" s="89">
        <v>1000</v>
      </c>
      <c r="C3878" s="89" t="s">
        <v>361</v>
      </c>
      <c r="D3878" s="89" t="s">
        <v>7963</v>
      </c>
      <c r="E3878" s="89" t="s">
        <v>20814</v>
      </c>
      <c r="F3878" s="93" t="s">
        <v>369</v>
      </c>
      <c r="G3878" s="93" t="s">
        <v>369</v>
      </c>
      <c r="H3878" s="93" t="s">
        <v>369</v>
      </c>
    </row>
    <row r="3879" spans="1:8">
      <c r="A3879" s="89" t="s">
        <v>6254</v>
      </c>
      <c r="B3879" s="89">
        <v>500</v>
      </c>
      <c r="C3879" s="89" t="s">
        <v>564</v>
      </c>
      <c r="D3879" s="89" t="s">
        <v>5606</v>
      </c>
      <c r="E3879" s="89" t="s">
        <v>17558</v>
      </c>
      <c r="F3879" s="89">
        <v>233291</v>
      </c>
      <c r="G3879" s="89">
        <v>1091620</v>
      </c>
      <c r="H3879" s="89" t="s">
        <v>5934</v>
      </c>
    </row>
    <row r="3880" spans="1:8">
      <c r="A3880" s="89" t="s">
        <v>12798</v>
      </c>
      <c r="B3880" s="89">
        <v>1000</v>
      </c>
      <c r="C3880" s="89" t="s">
        <v>564</v>
      </c>
      <c r="D3880" s="89" t="s">
        <v>7974</v>
      </c>
      <c r="E3880" s="89" t="s">
        <v>20815</v>
      </c>
      <c r="F3880" s="93" t="s">
        <v>369</v>
      </c>
      <c r="G3880" s="93" t="s">
        <v>369</v>
      </c>
      <c r="H3880" s="93" t="s">
        <v>369</v>
      </c>
    </row>
    <row r="3881" spans="1:8">
      <c r="A3881" s="89" t="s">
        <v>12799</v>
      </c>
      <c r="B3881" s="89">
        <v>1000</v>
      </c>
      <c r="C3881" s="89" t="s">
        <v>564</v>
      </c>
      <c r="D3881" s="89" t="s">
        <v>7974</v>
      </c>
      <c r="E3881" s="89" t="s">
        <v>20816</v>
      </c>
      <c r="F3881" s="93" t="s">
        <v>369</v>
      </c>
      <c r="G3881" s="93" t="s">
        <v>369</v>
      </c>
      <c r="H3881" s="93" t="s">
        <v>369</v>
      </c>
    </row>
    <row r="3882" spans="1:8">
      <c r="A3882" s="99" t="s">
        <v>12800</v>
      </c>
      <c r="B3882" s="89">
        <v>1000</v>
      </c>
      <c r="C3882" s="89" t="s">
        <v>564</v>
      </c>
      <c r="D3882" s="89" t="s">
        <v>7963</v>
      </c>
      <c r="E3882" s="89" t="s">
        <v>20817</v>
      </c>
      <c r="F3882" s="93" t="s">
        <v>369</v>
      </c>
      <c r="G3882" s="93" t="s">
        <v>369</v>
      </c>
      <c r="H3882" s="93" t="s">
        <v>369</v>
      </c>
    </row>
    <row r="3883" spans="1:8">
      <c r="A3883" s="89" t="s">
        <v>12802</v>
      </c>
      <c r="B3883" s="89">
        <v>500</v>
      </c>
      <c r="C3883" s="89" t="s">
        <v>564</v>
      </c>
      <c r="D3883" s="89" t="s">
        <v>7963</v>
      </c>
      <c r="E3883" s="89" t="s">
        <v>20818</v>
      </c>
      <c r="F3883" s="93" t="s">
        <v>369</v>
      </c>
      <c r="G3883" s="93" t="s">
        <v>369</v>
      </c>
      <c r="H3883" s="93" t="s">
        <v>369</v>
      </c>
    </row>
    <row r="3884" spans="1:8">
      <c r="A3884" s="89" t="s">
        <v>1408</v>
      </c>
      <c r="B3884" s="89">
        <v>500</v>
      </c>
      <c r="C3884" s="89" t="s">
        <v>564</v>
      </c>
      <c r="D3884" s="89" t="s">
        <v>18232</v>
      </c>
      <c r="E3884" s="89" t="s">
        <v>20819</v>
      </c>
      <c r="F3884" s="89">
        <v>719000</v>
      </c>
      <c r="G3884" s="89">
        <v>815282</v>
      </c>
      <c r="H3884" s="89">
        <v>0</v>
      </c>
    </row>
    <row r="3885" spans="1:8">
      <c r="A3885" s="89" t="s">
        <v>12805</v>
      </c>
      <c r="B3885" s="89">
        <v>500</v>
      </c>
      <c r="C3885" s="89" t="s">
        <v>564</v>
      </c>
      <c r="D3885" s="89" t="s">
        <v>7974</v>
      </c>
      <c r="E3885" s="89" t="s">
        <v>20820</v>
      </c>
      <c r="F3885" s="93" t="s">
        <v>369</v>
      </c>
      <c r="G3885" s="93" t="s">
        <v>369</v>
      </c>
      <c r="H3885" s="93" t="s">
        <v>369</v>
      </c>
    </row>
    <row r="3886" spans="1:8">
      <c r="A3886" s="89" t="s">
        <v>12806</v>
      </c>
      <c r="B3886" s="89">
        <v>500</v>
      </c>
      <c r="C3886" s="89" t="s">
        <v>564</v>
      </c>
      <c r="D3886" s="89" t="s">
        <v>7974</v>
      </c>
      <c r="E3886" s="89" t="s">
        <v>20821</v>
      </c>
      <c r="F3886" s="93" t="s">
        <v>369</v>
      </c>
      <c r="G3886" s="93" t="s">
        <v>369</v>
      </c>
      <c r="H3886" s="93" t="s">
        <v>369</v>
      </c>
    </row>
    <row r="3887" spans="1:8">
      <c r="A3887" s="89" t="s">
        <v>12807</v>
      </c>
      <c r="B3887" s="89">
        <v>500</v>
      </c>
      <c r="C3887" s="89" t="s">
        <v>564</v>
      </c>
      <c r="D3887" s="89" t="s">
        <v>7974</v>
      </c>
      <c r="E3887" s="89" t="s">
        <v>20821</v>
      </c>
      <c r="F3887" s="93" t="s">
        <v>369</v>
      </c>
      <c r="G3887" s="93" t="s">
        <v>369</v>
      </c>
      <c r="H3887" s="93" t="s">
        <v>369</v>
      </c>
    </row>
    <row r="3888" spans="1:8">
      <c r="A3888" s="99" t="s">
        <v>12808</v>
      </c>
      <c r="B3888" s="89">
        <v>500</v>
      </c>
      <c r="C3888" s="89" t="s">
        <v>564</v>
      </c>
      <c r="D3888" s="89" t="s">
        <v>7974</v>
      </c>
      <c r="E3888" s="89" t="s">
        <v>20821</v>
      </c>
      <c r="F3888" s="93" t="s">
        <v>369</v>
      </c>
      <c r="G3888" s="93" t="s">
        <v>369</v>
      </c>
      <c r="H3888" s="93" t="s">
        <v>369</v>
      </c>
    </row>
    <row r="3889" spans="1:8">
      <c r="A3889" s="89" t="s">
        <v>12809</v>
      </c>
      <c r="B3889" s="89">
        <v>500</v>
      </c>
      <c r="C3889" s="89" t="s">
        <v>564</v>
      </c>
      <c r="D3889" s="89" t="s">
        <v>7974</v>
      </c>
      <c r="E3889" s="89" t="s">
        <v>20821</v>
      </c>
      <c r="F3889" s="93" t="s">
        <v>369</v>
      </c>
      <c r="G3889" s="93" t="s">
        <v>369</v>
      </c>
      <c r="H3889" s="93" t="s">
        <v>369</v>
      </c>
    </row>
    <row r="3890" spans="1:8">
      <c r="A3890" s="89" t="s">
        <v>1406</v>
      </c>
      <c r="B3890" s="89">
        <v>500</v>
      </c>
      <c r="C3890" s="89" t="s">
        <v>564</v>
      </c>
      <c r="D3890" s="89" t="s">
        <v>18232</v>
      </c>
      <c r="E3890" s="89" t="s">
        <v>20822</v>
      </c>
      <c r="F3890" s="89">
        <v>833134</v>
      </c>
      <c r="G3890" s="89">
        <v>815282</v>
      </c>
      <c r="H3890" s="89">
        <v>0</v>
      </c>
    </row>
    <row r="3891" spans="1:8">
      <c r="A3891" s="89" t="s">
        <v>12811</v>
      </c>
      <c r="B3891" s="89">
        <v>300</v>
      </c>
      <c r="C3891" s="89" t="s">
        <v>564</v>
      </c>
      <c r="D3891" s="89" t="s">
        <v>7974</v>
      </c>
      <c r="E3891" s="89" t="s">
        <v>20823</v>
      </c>
      <c r="F3891" s="93" t="s">
        <v>369</v>
      </c>
      <c r="G3891" s="93" t="s">
        <v>369</v>
      </c>
      <c r="H3891" s="93" t="s">
        <v>369</v>
      </c>
    </row>
    <row r="3892" spans="1:8">
      <c r="A3892" s="89" t="s">
        <v>12812</v>
      </c>
      <c r="B3892" s="89">
        <v>300</v>
      </c>
      <c r="C3892" s="89" t="s">
        <v>564</v>
      </c>
      <c r="D3892" s="89" t="s">
        <v>7974</v>
      </c>
      <c r="E3892" s="89" t="s">
        <v>20823</v>
      </c>
      <c r="F3892" s="93" t="s">
        <v>369</v>
      </c>
      <c r="G3892" s="93" t="s">
        <v>369</v>
      </c>
      <c r="H3892" s="93" t="s">
        <v>369</v>
      </c>
    </row>
    <row r="3893" spans="1:8">
      <c r="A3893" s="89" t="s">
        <v>12813</v>
      </c>
      <c r="B3893" s="89">
        <v>300</v>
      </c>
      <c r="C3893" s="89" t="s">
        <v>564</v>
      </c>
      <c r="D3893" s="89" t="s">
        <v>7974</v>
      </c>
      <c r="E3893" s="89" t="s">
        <v>20823</v>
      </c>
      <c r="F3893" s="93" t="s">
        <v>369</v>
      </c>
      <c r="G3893" s="93" t="s">
        <v>369</v>
      </c>
      <c r="H3893" s="93" t="s">
        <v>369</v>
      </c>
    </row>
    <row r="3894" spans="1:8">
      <c r="A3894" s="89" t="s">
        <v>12814</v>
      </c>
      <c r="B3894" s="89">
        <v>300</v>
      </c>
      <c r="C3894" s="89" t="s">
        <v>564</v>
      </c>
      <c r="D3894" s="89" t="s">
        <v>7974</v>
      </c>
      <c r="E3894" s="89" t="s">
        <v>20823</v>
      </c>
      <c r="F3894" s="93" t="s">
        <v>369</v>
      </c>
      <c r="G3894" s="93" t="s">
        <v>369</v>
      </c>
      <c r="H3894" s="93" t="s">
        <v>369</v>
      </c>
    </row>
    <row r="3895" spans="1:8">
      <c r="A3895" s="89" t="s">
        <v>12815</v>
      </c>
      <c r="B3895" s="89">
        <v>300</v>
      </c>
      <c r="C3895" s="89" t="s">
        <v>564</v>
      </c>
      <c r="D3895" s="89" t="s">
        <v>7974</v>
      </c>
      <c r="E3895" s="89" t="s">
        <v>20823</v>
      </c>
      <c r="F3895" s="93" t="s">
        <v>369</v>
      </c>
      <c r="G3895" s="93" t="s">
        <v>369</v>
      </c>
      <c r="H3895" s="93" t="s">
        <v>369</v>
      </c>
    </row>
    <row r="3896" spans="1:8">
      <c r="A3896" s="89" t="s">
        <v>12816</v>
      </c>
      <c r="B3896" s="89">
        <v>300</v>
      </c>
      <c r="C3896" s="89" t="s">
        <v>564</v>
      </c>
      <c r="D3896" s="89" t="s">
        <v>7974</v>
      </c>
      <c r="E3896" s="89" t="s">
        <v>20823</v>
      </c>
      <c r="F3896" s="93" t="s">
        <v>369</v>
      </c>
      <c r="G3896" s="93" t="s">
        <v>369</v>
      </c>
      <c r="H3896" s="93" t="s">
        <v>369</v>
      </c>
    </row>
    <row r="3897" spans="1:8">
      <c r="A3897" s="89" t="s">
        <v>12817</v>
      </c>
      <c r="B3897" s="89">
        <v>300</v>
      </c>
      <c r="C3897" s="89" t="s">
        <v>564</v>
      </c>
      <c r="D3897" s="89" t="s">
        <v>7974</v>
      </c>
      <c r="E3897" s="89" t="s">
        <v>20823</v>
      </c>
      <c r="F3897" s="93" t="s">
        <v>369</v>
      </c>
      <c r="G3897" s="93" t="s">
        <v>369</v>
      </c>
      <c r="H3897" s="93" t="s">
        <v>369</v>
      </c>
    </row>
    <row r="3898" spans="1:8">
      <c r="A3898" s="89" t="s">
        <v>12818</v>
      </c>
      <c r="B3898" s="89">
        <v>300</v>
      </c>
      <c r="C3898" s="89" t="s">
        <v>564</v>
      </c>
      <c r="D3898" s="89" t="s">
        <v>7974</v>
      </c>
      <c r="E3898" s="89" t="s">
        <v>20823</v>
      </c>
      <c r="F3898" s="93" t="s">
        <v>369</v>
      </c>
      <c r="G3898" s="93" t="s">
        <v>369</v>
      </c>
      <c r="H3898" s="93" t="s">
        <v>369</v>
      </c>
    </row>
    <row r="3899" spans="1:8">
      <c r="A3899" s="89" t="s">
        <v>12819</v>
      </c>
      <c r="B3899" s="89">
        <v>300</v>
      </c>
      <c r="C3899" s="89" t="s">
        <v>564</v>
      </c>
      <c r="D3899" s="89" t="s">
        <v>7974</v>
      </c>
      <c r="E3899" s="89" t="s">
        <v>20823</v>
      </c>
      <c r="F3899" s="93" t="s">
        <v>369</v>
      </c>
      <c r="G3899" s="93" t="s">
        <v>369</v>
      </c>
      <c r="H3899" s="93" t="s">
        <v>369</v>
      </c>
    </row>
    <row r="3900" spans="1:8">
      <c r="A3900" s="89" t="s">
        <v>12820</v>
      </c>
      <c r="B3900" s="89">
        <v>300</v>
      </c>
      <c r="C3900" s="89" t="s">
        <v>564</v>
      </c>
      <c r="D3900" s="89" t="s">
        <v>7974</v>
      </c>
      <c r="E3900" s="89" t="s">
        <v>20823</v>
      </c>
      <c r="F3900" s="93" t="s">
        <v>369</v>
      </c>
      <c r="G3900" s="93" t="s">
        <v>369</v>
      </c>
      <c r="H3900" s="93" t="s">
        <v>369</v>
      </c>
    </row>
    <row r="3901" spans="1:8">
      <c r="A3901" s="89" t="s">
        <v>12821</v>
      </c>
      <c r="B3901" s="89">
        <v>300</v>
      </c>
      <c r="C3901" s="89" t="s">
        <v>564</v>
      </c>
      <c r="D3901" s="89" t="s">
        <v>7974</v>
      </c>
      <c r="E3901" s="89" t="s">
        <v>20823</v>
      </c>
      <c r="F3901" s="93" t="s">
        <v>369</v>
      </c>
      <c r="G3901" s="93" t="s">
        <v>369</v>
      </c>
      <c r="H3901" s="93" t="s">
        <v>369</v>
      </c>
    </row>
    <row r="3902" spans="1:8">
      <c r="A3902" s="89" t="s">
        <v>12822</v>
      </c>
      <c r="B3902" s="89">
        <v>300</v>
      </c>
      <c r="C3902" s="89" t="s">
        <v>564</v>
      </c>
      <c r="D3902" s="89" t="s">
        <v>7974</v>
      </c>
      <c r="E3902" s="89" t="s">
        <v>20823</v>
      </c>
      <c r="F3902" s="93" t="s">
        <v>369</v>
      </c>
      <c r="G3902" s="93" t="s">
        <v>369</v>
      </c>
      <c r="H3902" s="93" t="s">
        <v>369</v>
      </c>
    </row>
    <row r="3903" spans="1:8">
      <c r="A3903" s="89" t="s">
        <v>12823</v>
      </c>
      <c r="B3903" s="89">
        <v>300</v>
      </c>
      <c r="C3903" s="89" t="s">
        <v>564</v>
      </c>
      <c r="D3903" s="89" t="s">
        <v>7974</v>
      </c>
      <c r="E3903" s="89" t="s">
        <v>20823</v>
      </c>
      <c r="F3903" s="93" t="s">
        <v>369</v>
      </c>
      <c r="G3903" s="93" t="s">
        <v>369</v>
      </c>
      <c r="H3903" s="93" t="s">
        <v>369</v>
      </c>
    </row>
    <row r="3904" spans="1:8">
      <c r="A3904" s="89" t="s">
        <v>12824</v>
      </c>
      <c r="B3904" s="89">
        <v>300</v>
      </c>
      <c r="C3904" s="89" t="s">
        <v>564</v>
      </c>
      <c r="D3904" s="89" t="s">
        <v>7974</v>
      </c>
      <c r="E3904" s="89" t="s">
        <v>20823</v>
      </c>
      <c r="F3904" s="93" t="s">
        <v>369</v>
      </c>
      <c r="G3904" s="93" t="s">
        <v>369</v>
      </c>
      <c r="H3904" s="93" t="s">
        <v>369</v>
      </c>
    </row>
    <row r="3905" spans="1:8">
      <c r="A3905" s="89" t="s">
        <v>12825</v>
      </c>
      <c r="B3905" s="89">
        <v>300</v>
      </c>
      <c r="C3905" s="89" t="s">
        <v>564</v>
      </c>
      <c r="D3905" s="89" t="s">
        <v>7974</v>
      </c>
      <c r="E3905" s="89" t="s">
        <v>20823</v>
      </c>
      <c r="F3905" s="93" t="s">
        <v>369</v>
      </c>
      <c r="G3905" s="93" t="s">
        <v>369</v>
      </c>
      <c r="H3905" s="93" t="s">
        <v>369</v>
      </c>
    </row>
    <row r="3906" spans="1:8">
      <c r="A3906" s="89" t="s">
        <v>12826</v>
      </c>
      <c r="B3906" s="89">
        <v>300</v>
      </c>
      <c r="C3906" s="89" t="s">
        <v>564</v>
      </c>
      <c r="D3906" s="89" t="s">
        <v>7974</v>
      </c>
      <c r="E3906" s="89" t="s">
        <v>20823</v>
      </c>
      <c r="F3906" s="93" t="s">
        <v>369</v>
      </c>
      <c r="G3906" s="93" t="s">
        <v>369</v>
      </c>
      <c r="H3906" s="93" t="s">
        <v>369</v>
      </c>
    </row>
    <row r="3907" spans="1:8">
      <c r="A3907" s="89" t="s">
        <v>12827</v>
      </c>
      <c r="B3907" s="89">
        <v>300</v>
      </c>
      <c r="C3907" s="89" t="s">
        <v>564</v>
      </c>
      <c r="D3907" s="89" t="s">
        <v>7974</v>
      </c>
      <c r="E3907" s="89" t="s">
        <v>20823</v>
      </c>
      <c r="F3907" s="93" t="s">
        <v>369</v>
      </c>
      <c r="G3907" s="93" t="s">
        <v>369</v>
      </c>
      <c r="H3907" s="93" t="s">
        <v>369</v>
      </c>
    </row>
    <row r="3908" spans="1:8">
      <c r="A3908" s="89" t="s">
        <v>12828</v>
      </c>
      <c r="B3908" s="89">
        <v>300</v>
      </c>
      <c r="C3908" s="89" t="s">
        <v>564</v>
      </c>
      <c r="D3908" s="89" t="s">
        <v>7974</v>
      </c>
      <c r="E3908" s="89" t="s">
        <v>20823</v>
      </c>
      <c r="F3908" s="93" t="s">
        <v>369</v>
      </c>
      <c r="G3908" s="93" t="s">
        <v>369</v>
      </c>
      <c r="H3908" s="93" t="s">
        <v>369</v>
      </c>
    </row>
    <row r="3909" spans="1:8">
      <c r="A3909" s="89" t="s">
        <v>12829</v>
      </c>
      <c r="B3909" s="89">
        <v>300</v>
      </c>
      <c r="C3909" s="89" t="s">
        <v>564</v>
      </c>
      <c r="D3909" s="89" t="s">
        <v>7974</v>
      </c>
      <c r="E3909" s="89" t="s">
        <v>20823</v>
      </c>
      <c r="F3909" s="93" t="s">
        <v>369</v>
      </c>
      <c r="G3909" s="93" t="s">
        <v>369</v>
      </c>
      <c r="H3909" s="93" t="s">
        <v>369</v>
      </c>
    </row>
    <row r="3910" spans="1:8">
      <c r="A3910" s="89" t="s">
        <v>12830</v>
      </c>
      <c r="B3910" s="89">
        <v>300</v>
      </c>
      <c r="C3910" s="89" t="s">
        <v>564</v>
      </c>
      <c r="D3910" s="89" t="s">
        <v>7974</v>
      </c>
      <c r="E3910" s="89" t="s">
        <v>20824</v>
      </c>
      <c r="F3910" s="93" t="s">
        <v>369</v>
      </c>
      <c r="G3910" s="93" t="s">
        <v>369</v>
      </c>
      <c r="H3910" s="93" t="s">
        <v>369</v>
      </c>
    </row>
    <row r="3911" spans="1:8">
      <c r="A3911" s="89" t="s">
        <v>12831</v>
      </c>
      <c r="B3911" s="89">
        <v>300</v>
      </c>
      <c r="C3911" s="89" t="s">
        <v>564</v>
      </c>
      <c r="D3911" s="89" t="s">
        <v>7974</v>
      </c>
      <c r="E3911" s="89" t="s">
        <v>20824</v>
      </c>
      <c r="F3911" s="93" t="s">
        <v>369</v>
      </c>
      <c r="G3911" s="93" t="s">
        <v>369</v>
      </c>
      <c r="H3911" s="93" t="s">
        <v>369</v>
      </c>
    </row>
    <row r="3912" spans="1:8">
      <c r="A3912" s="89" t="s">
        <v>12832</v>
      </c>
      <c r="B3912" s="89">
        <v>300</v>
      </c>
      <c r="C3912" s="89" t="s">
        <v>564</v>
      </c>
      <c r="D3912" s="89" t="s">
        <v>7974</v>
      </c>
      <c r="E3912" s="89" t="s">
        <v>20824</v>
      </c>
      <c r="F3912" s="93" t="s">
        <v>369</v>
      </c>
      <c r="G3912" s="93" t="s">
        <v>369</v>
      </c>
      <c r="H3912" s="93" t="s">
        <v>369</v>
      </c>
    </row>
    <row r="3913" spans="1:8">
      <c r="A3913" s="89" t="s">
        <v>12833</v>
      </c>
      <c r="B3913" s="89">
        <v>300</v>
      </c>
      <c r="C3913" s="89" t="s">
        <v>564</v>
      </c>
      <c r="D3913" s="89" t="s">
        <v>7974</v>
      </c>
      <c r="E3913" s="89" t="s">
        <v>20824</v>
      </c>
      <c r="F3913" s="93" t="s">
        <v>369</v>
      </c>
      <c r="G3913" s="93" t="s">
        <v>369</v>
      </c>
      <c r="H3913" s="93" t="s">
        <v>369</v>
      </c>
    </row>
    <row r="3914" spans="1:8">
      <c r="A3914" s="89" t="s">
        <v>12834</v>
      </c>
      <c r="B3914" s="89">
        <v>300</v>
      </c>
      <c r="C3914" s="89" t="s">
        <v>564</v>
      </c>
      <c r="D3914" s="89" t="s">
        <v>7974</v>
      </c>
      <c r="E3914" s="89" t="s">
        <v>20824</v>
      </c>
      <c r="F3914" s="93" t="s">
        <v>369</v>
      </c>
      <c r="G3914" s="93" t="s">
        <v>369</v>
      </c>
      <c r="H3914" s="93" t="s">
        <v>369</v>
      </c>
    </row>
    <row r="3915" spans="1:8">
      <c r="A3915" s="89" t="s">
        <v>12835</v>
      </c>
      <c r="B3915" s="89">
        <v>300</v>
      </c>
      <c r="C3915" s="89" t="s">
        <v>564</v>
      </c>
      <c r="D3915" s="89" t="s">
        <v>7974</v>
      </c>
      <c r="E3915" s="89" t="s">
        <v>20824</v>
      </c>
      <c r="F3915" s="93" t="s">
        <v>369</v>
      </c>
      <c r="G3915" s="93" t="s">
        <v>369</v>
      </c>
      <c r="H3915" s="93" t="s">
        <v>369</v>
      </c>
    </row>
    <row r="3916" spans="1:8">
      <c r="A3916" s="89" t="s">
        <v>12836</v>
      </c>
      <c r="B3916" s="89">
        <v>300</v>
      </c>
      <c r="C3916" s="89" t="s">
        <v>564</v>
      </c>
      <c r="D3916" s="89" t="s">
        <v>7974</v>
      </c>
      <c r="E3916" s="89" t="s">
        <v>20824</v>
      </c>
      <c r="F3916" s="93" t="s">
        <v>369</v>
      </c>
      <c r="G3916" s="93" t="s">
        <v>369</v>
      </c>
      <c r="H3916" s="93" t="s">
        <v>369</v>
      </c>
    </row>
    <row r="3917" spans="1:8">
      <c r="A3917" s="89" t="s">
        <v>12837</v>
      </c>
      <c r="B3917" s="89">
        <v>300</v>
      </c>
      <c r="C3917" s="89" t="s">
        <v>564</v>
      </c>
      <c r="D3917" s="89" t="s">
        <v>7974</v>
      </c>
      <c r="E3917" s="89" t="s">
        <v>20824</v>
      </c>
      <c r="F3917" s="93" t="s">
        <v>369</v>
      </c>
      <c r="G3917" s="93" t="s">
        <v>369</v>
      </c>
      <c r="H3917" s="93" t="s">
        <v>369</v>
      </c>
    </row>
    <row r="3918" spans="1:8">
      <c r="A3918" s="89" t="s">
        <v>12838</v>
      </c>
      <c r="B3918" s="89">
        <v>100</v>
      </c>
      <c r="C3918" s="89" t="s">
        <v>564</v>
      </c>
      <c r="D3918" s="89" t="s">
        <v>7974</v>
      </c>
      <c r="E3918" s="89" t="s">
        <v>20825</v>
      </c>
      <c r="F3918" s="93" t="s">
        <v>369</v>
      </c>
      <c r="G3918" s="93" t="s">
        <v>369</v>
      </c>
      <c r="H3918" s="93" t="s">
        <v>369</v>
      </c>
    </row>
    <row r="3919" spans="1:8">
      <c r="A3919" s="89" t="s">
        <v>1404</v>
      </c>
      <c r="B3919" s="89">
        <v>1000</v>
      </c>
      <c r="C3919" s="89" t="s">
        <v>564</v>
      </c>
      <c r="D3919" s="89" t="s">
        <v>18232</v>
      </c>
      <c r="E3919" s="89" t="s">
        <v>20826</v>
      </c>
      <c r="F3919" s="89">
        <v>798</v>
      </c>
      <c r="G3919" s="89">
        <v>1107533</v>
      </c>
      <c r="H3919" s="89">
        <v>0</v>
      </c>
    </row>
    <row r="3920" spans="1:8">
      <c r="A3920" s="89" t="s">
        <v>1401</v>
      </c>
      <c r="B3920" s="89">
        <v>1000</v>
      </c>
      <c r="C3920" s="89" t="s">
        <v>564</v>
      </c>
      <c r="D3920" s="89" t="s">
        <v>18232</v>
      </c>
      <c r="E3920" s="89" t="s">
        <v>20827</v>
      </c>
      <c r="F3920" s="89">
        <v>798</v>
      </c>
      <c r="G3920" s="89">
        <v>530539</v>
      </c>
      <c r="H3920" s="89">
        <v>0</v>
      </c>
    </row>
    <row r="3921" spans="1:8">
      <c r="A3921" s="89" t="s">
        <v>1399</v>
      </c>
      <c r="B3921" s="89">
        <v>100</v>
      </c>
      <c r="C3921" s="89" t="s">
        <v>564</v>
      </c>
      <c r="D3921" s="89" t="s">
        <v>18232</v>
      </c>
      <c r="E3921" s="89" t="s">
        <v>20828</v>
      </c>
      <c r="F3921" s="89">
        <v>825186</v>
      </c>
      <c r="G3921" s="89">
        <v>156746</v>
      </c>
      <c r="H3921" s="89">
        <v>0</v>
      </c>
    </row>
    <row r="3922" spans="1:8">
      <c r="A3922" s="89" t="s">
        <v>1397</v>
      </c>
      <c r="B3922" s="89">
        <v>500</v>
      </c>
      <c r="C3922" s="89" t="s">
        <v>361</v>
      </c>
      <c r="D3922" s="89" t="s">
        <v>18232</v>
      </c>
      <c r="E3922" s="89" t="s">
        <v>20829</v>
      </c>
      <c r="F3922" s="93" t="s">
        <v>369</v>
      </c>
      <c r="G3922" s="93" t="s">
        <v>369</v>
      </c>
      <c r="H3922" s="93" t="s">
        <v>369</v>
      </c>
    </row>
    <row r="3923" spans="1:8">
      <c r="A3923" s="89" t="s">
        <v>12842</v>
      </c>
      <c r="B3923" s="89">
        <v>1000</v>
      </c>
      <c r="C3923" s="89" t="s">
        <v>361</v>
      </c>
      <c r="D3923" s="89" t="s">
        <v>7963</v>
      </c>
      <c r="E3923" s="89" t="s">
        <v>20830</v>
      </c>
      <c r="F3923" s="93" t="s">
        <v>369</v>
      </c>
      <c r="G3923" s="93" t="s">
        <v>369</v>
      </c>
      <c r="H3923" s="93" t="s">
        <v>369</v>
      </c>
    </row>
    <row r="3924" spans="1:8">
      <c r="A3924" s="89" t="s">
        <v>12843</v>
      </c>
      <c r="B3924" s="89">
        <v>1000</v>
      </c>
      <c r="C3924" s="89" t="s">
        <v>361</v>
      </c>
      <c r="D3924" s="89" t="s">
        <v>7963</v>
      </c>
      <c r="E3924" s="89" t="s">
        <v>20830</v>
      </c>
      <c r="F3924" s="93" t="s">
        <v>369</v>
      </c>
      <c r="G3924" s="93" t="s">
        <v>369</v>
      </c>
      <c r="H3924" s="93" t="s">
        <v>369</v>
      </c>
    </row>
    <row r="3925" spans="1:8">
      <c r="A3925" s="89" t="s">
        <v>12844</v>
      </c>
      <c r="B3925" s="89">
        <v>1000</v>
      </c>
      <c r="C3925" s="89" t="s">
        <v>564</v>
      </c>
      <c r="D3925" s="89" t="s">
        <v>7963</v>
      </c>
      <c r="E3925" s="89" t="s">
        <v>20830</v>
      </c>
      <c r="F3925" s="93" t="s">
        <v>369</v>
      </c>
      <c r="G3925" s="93" t="s">
        <v>369</v>
      </c>
      <c r="H3925" s="93" t="s">
        <v>369</v>
      </c>
    </row>
    <row r="3926" spans="1:8">
      <c r="A3926" s="89" t="s">
        <v>12846</v>
      </c>
      <c r="B3926" s="89">
        <v>300</v>
      </c>
      <c r="C3926" s="89" t="s">
        <v>564</v>
      </c>
      <c r="D3926" s="89" t="s">
        <v>7963</v>
      </c>
      <c r="E3926" s="89" t="s">
        <v>20831</v>
      </c>
      <c r="F3926" s="93" t="s">
        <v>369</v>
      </c>
      <c r="G3926" s="93" t="s">
        <v>369</v>
      </c>
      <c r="H3926" s="93" t="s">
        <v>369</v>
      </c>
    </row>
    <row r="3927" spans="1:8">
      <c r="A3927" s="89" t="s">
        <v>1395</v>
      </c>
      <c r="B3927" s="89">
        <v>300</v>
      </c>
      <c r="C3927" s="89" t="s">
        <v>361</v>
      </c>
      <c r="D3927" s="89" t="s">
        <v>18232</v>
      </c>
      <c r="E3927" s="89" t="s">
        <v>20832</v>
      </c>
      <c r="F3927" s="93" t="s">
        <v>369</v>
      </c>
      <c r="G3927" s="93" t="s">
        <v>369</v>
      </c>
      <c r="H3927" s="93" t="s">
        <v>369</v>
      </c>
    </row>
    <row r="3928" spans="1:8">
      <c r="A3928" s="89" t="s">
        <v>12848</v>
      </c>
      <c r="B3928" s="89">
        <v>1000</v>
      </c>
      <c r="C3928" s="89" t="s">
        <v>564</v>
      </c>
      <c r="D3928" s="89" t="s">
        <v>7963</v>
      </c>
      <c r="E3928" s="89" t="s">
        <v>20833</v>
      </c>
      <c r="F3928" s="93" t="s">
        <v>369</v>
      </c>
      <c r="G3928" s="93" t="s">
        <v>369</v>
      </c>
      <c r="H3928" s="93" t="s">
        <v>369</v>
      </c>
    </row>
    <row r="3929" spans="1:8">
      <c r="A3929" s="89" t="s">
        <v>12850</v>
      </c>
      <c r="B3929" s="89">
        <v>1000</v>
      </c>
      <c r="C3929" s="89" t="s">
        <v>361</v>
      </c>
      <c r="D3929" s="89" t="s">
        <v>7963</v>
      </c>
      <c r="E3929" s="89" t="s">
        <v>20834</v>
      </c>
      <c r="F3929" s="93" t="s">
        <v>369</v>
      </c>
      <c r="G3929" s="93" t="s">
        <v>369</v>
      </c>
      <c r="H3929" s="93" t="s">
        <v>369</v>
      </c>
    </row>
    <row r="3930" spans="1:8">
      <c r="A3930" s="89" t="s">
        <v>12851</v>
      </c>
      <c r="B3930" s="89">
        <v>1000</v>
      </c>
      <c r="C3930" s="89" t="s">
        <v>564</v>
      </c>
      <c r="D3930" s="89" t="s">
        <v>7963</v>
      </c>
      <c r="E3930" s="89" t="s">
        <v>20834</v>
      </c>
      <c r="F3930" s="93" t="s">
        <v>369</v>
      </c>
      <c r="G3930" s="93" t="s">
        <v>369</v>
      </c>
      <c r="H3930" s="93" t="s">
        <v>369</v>
      </c>
    </row>
    <row r="3931" spans="1:8">
      <c r="A3931" s="89" t="s">
        <v>12853</v>
      </c>
      <c r="B3931" s="89">
        <v>1000</v>
      </c>
      <c r="C3931" s="89" t="s">
        <v>564</v>
      </c>
      <c r="D3931" s="89" t="s">
        <v>7963</v>
      </c>
      <c r="E3931" s="89" t="s">
        <v>20834</v>
      </c>
      <c r="F3931" s="93" t="s">
        <v>369</v>
      </c>
      <c r="G3931" s="93" t="s">
        <v>369</v>
      </c>
      <c r="H3931" s="93" t="s">
        <v>369</v>
      </c>
    </row>
    <row r="3932" spans="1:8">
      <c r="A3932" s="89" t="s">
        <v>1392</v>
      </c>
      <c r="B3932" s="89">
        <v>2000</v>
      </c>
      <c r="C3932" s="89" t="s">
        <v>564</v>
      </c>
      <c r="D3932" s="89" t="s">
        <v>18232</v>
      </c>
      <c r="E3932" s="89" t="s">
        <v>20835</v>
      </c>
      <c r="F3932" s="89">
        <v>825186</v>
      </c>
      <c r="G3932" s="89">
        <v>231060</v>
      </c>
      <c r="H3932" s="89">
        <v>0</v>
      </c>
    </row>
    <row r="3933" spans="1:8">
      <c r="A3933" s="89" t="s">
        <v>12856</v>
      </c>
      <c r="B3933" s="89">
        <v>1000</v>
      </c>
      <c r="C3933" s="89" t="s">
        <v>564</v>
      </c>
      <c r="D3933" s="89" t="s">
        <v>7963</v>
      </c>
      <c r="E3933" s="89" t="s">
        <v>20836</v>
      </c>
      <c r="F3933" s="93" t="s">
        <v>369</v>
      </c>
      <c r="G3933" s="93" t="s">
        <v>369</v>
      </c>
      <c r="H3933" s="93" t="s">
        <v>369</v>
      </c>
    </row>
    <row r="3934" spans="1:8">
      <c r="A3934" s="89" t="s">
        <v>12858</v>
      </c>
      <c r="B3934" s="89">
        <v>1000</v>
      </c>
      <c r="C3934" s="89" t="s">
        <v>564</v>
      </c>
      <c r="D3934" s="89" t="s">
        <v>7963</v>
      </c>
      <c r="E3934" s="89" t="s">
        <v>20836</v>
      </c>
      <c r="F3934" s="93" t="s">
        <v>369</v>
      </c>
      <c r="G3934" s="93" t="s">
        <v>369</v>
      </c>
      <c r="H3934" s="93" t="s">
        <v>369</v>
      </c>
    </row>
    <row r="3935" spans="1:8">
      <c r="A3935" s="89" t="s">
        <v>1391</v>
      </c>
      <c r="B3935" s="89">
        <v>500</v>
      </c>
      <c r="C3935" s="89" t="s">
        <v>361</v>
      </c>
      <c r="D3935" s="89" t="s">
        <v>18232</v>
      </c>
      <c r="E3935" s="89" t="s">
        <v>20837</v>
      </c>
      <c r="F3935" s="93" t="s">
        <v>369</v>
      </c>
      <c r="G3935" s="93" t="s">
        <v>369</v>
      </c>
      <c r="H3935" s="93" t="s">
        <v>369</v>
      </c>
    </row>
    <row r="3936" spans="1:8">
      <c r="A3936" s="89" t="s">
        <v>12860</v>
      </c>
      <c r="B3936" s="89">
        <v>500</v>
      </c>
      <c r="C3936" s="89" t="s">
        <v>361</v>
      </c>
      <c r="D3936" s="89" t="s">
        <v>7963</v>
      </c>
      <c r="E3936" s="89" t="s">
        <v>20837</v>
      </c>
      <c r="F3936" s="93" t="s">
        <v>369</v>
      </c>
      <c r="G3936" s="93" t="s">
        <v>369</v>
      </c>
      <c r="H3936" s="93" t="s">
        <v>369</v>
      </c>
    </row>
    <row r="3937" spans="1:8">
      <c r="A3937" s="89" t="s">
        <v>1389</v>
      </c>
      <c r="B3937" s="89">
        <v>3000</v>
      </c>
      <c r="C3937" s="89" t="s">
        <v>564</v>
      </c>
      <c r="D3937" s="89" t="s">
        <v>18232</v>
      </c>
      <c r="E3937" s="89" t="s">
        <v>20838</v>
      </c>
      <c r="F3937" s="89">
        <v>44436</v>
      </c>
      <c r="G3937" s="89">
        <v>105886</v>
      </c>
      <c r="H3937" s="89">
        <v>0</v>
      </c>
    </row>
    <row r="3938" spans="1:8">
      <c r="A3938" s="89" t="s">
        <v>1387</v>
      </c>
      <c r="B3938" s="89">
        <v>100</v>
      </c>
      <c r="C3938" s="89" t="s">
        <v>564</v>
      </c>
      <c r="D3938" s="89" t="s">
        <v>18232</v>
      </c>
      <c r="E3938" s="89" t="s">
        <v>20839</v>
      </c>
      <c r="F3938" s="89">
        <v>825186</v>
      </c>
      <c r="G3938" s="89">
        <v>938856</v>
      </c>
      <c r="H3938" s="89">
        <v>0</v>
      </c>
    </row>
    <row r="3939" spans="1:8">
      <c r="A3939" s="89" t="s">
        <v>1385</v>
      </c>
      <c r="B3939" s="89">
        <v>100</v>
      </c>
      <c r="C3939" s="89" t="s">
        <v>361</v>
      </c>
      <c r="D3939" s="89" t="s">
        <v>18232</v>
      </c>
      <c r="E3939" s="89" t="s">
        <v>20840</v>
      </c>
      <c r="F3939" s="93" t="s">
        <v>369</v>
      </c>
      <c r="G3939" s="93" t="s">
        <v>369</v>
      </c>
      <c r="H3939" s="93" t="s">
        <v>369</v>
      </c>
    </row>
    <row r="3940" spans="1:8">
      <c r="A3940" s="89" t="s">
        <v>12863</v>
      </c>
      <c r="B3940" s="89">
        <v>300</v>
      </c>
      <c r="C3940" s="89" t="s">
        <v>564</v>
      </c>
      <c r="D3940" s="89" t="s">
        <v>7963</v>
      </c>
      <c r="E3940" s="89" t="s">
        <v>20841</v>
      </c>
      <c r="F3940" s="93" t="s">
        <v>369</v>
      </c>
      <c r="G3940" s="93" t="s">
        <v>369</v>
      </c>
      <c r="H3940" s="93" t="s">
        <v>369</v>
      </c>
    </row>
    <row r="3941" spans="1:8">
      <c r="A3941" s="89" t="s">
        <v>4189</v>
      </c>
      <c r="B3941" s="89">
        <v>500</v>
      </c>
      <c r="C3941" s="89" t="s">
        <v>361</v>
      </c>
      <c r="D3941" s="89" t="s">
        <v>18232</v>
      </c>
      <c r="E3941" s="89" t="s">
        <v>20842</v>
      </c>
      <c r="F3941" s="93" t="s">
        <v>369</v>
      </c>
      <c r="G3941" s="93" t="s">
        <v>369</v>
      </c>
      <c r="H3941" s="93" t="s">
        <v>369</v>
      </c>
    </row>
    <row r="3942" spans="1:8">
      <c r="A3942" s="89" t="s">
        <v>12865</v>
      </c>
      <c r="B3942" s="89">
        <v>100</v>
      </c>
      <c r="C3942" s="89" t="s">
        <v>564</v>
      </c>
      <c r="D3942" s="89" t="s">
        <v>7974</v>
      </c>
      <c r="E3942" s="89" t="s">
        <v>20843</v>
      </c>
      <c r="F3942" s="93" t="s">
        <v>369</v>
      </c>
      <c r="G3942" s="93" t="s">
        <v>369</v>
      </c>
      <c r="H3942" s="93" t="s">
        <v>369</v>
      </c>
    </row>
    <row r="3943" spans="1:8">
      <c r="A3943" s="89" t="s">
        <v>1380</v>
      </c>
      <c r="B3943" s="89">
        <v>100</v>
      </c>
      <c r="C3943" s="89" t="s">
        <v>361</v>
      </c>
      <c r="D3943" s="89" t="s">
        <v>18232</v>
      </c>
      <c r="E3943" s="89" t="s">
        <v>20844</v>
      </c>
      <c r="F3943" s="93" t="s">
        <v>369</v>
      </c>
      <c r="G3943" s="93" t="s">
        <v>369</v>
      </c>
      <c r="H3943" s="93" t="s">
        <v>369</v>
      </c>
    </row>
    <row r="3944" spans="1:8">
      <c r="A3944" s="89" t="s">
        <v>1375</v>
      </c>
      <c r="B3944" s="89">
        <v>2000</v>
      </c>
      <c r="C3944" s="89" t="s">
        <v>564</v>
      </c>
      <c r="D3944" s="89" t="s">
        <v>18232</v>
      </c>
      <c r="E3944" s="89" t="s">
        <v>20845</v>
      </c>
      <c r="F3944" s="89">
        <v>850</v>
      </c>
      <c r="G3944" s="89">
        <v>6596</v>
      </c>
      <c r="H3944" s="89">
        <v>0</v>
      </c>
    </row>
    <row r="3945" spans="1:8">
      <c r="A3945" s="89" t="s">
        <v>12867</v>
      </c>
      <c r="B3945" s="89">
        <v>1000</v>
      </c>
      <c r="C3945" s="89" t="s">
        <v>564</v>
      </c>
      <c r="D3945" s="89" t="s">
        <v>7963</v>
      </c>
      <c r="E3945" s="89" t="s">
        <v>20845</v>
      </c>
      <c r="F3945" s="93" t="s">
        <v>369</v>
      </c>
      <c r="G3945" s="93" t="s">
        <v>369</v>
      </c>
      <c r="H3945" s="93" t="s">
        <v>369</v>
      </c>
    </row>
    <row r="3946" spans="1:8">
      <c r="A3946" s="89" t="s">
        <v>12869</v>
      </c>
      <c r="B3946" s="89">
        <v>1000</v>
      </c>
      <c r="C3946" s="89" t="s">
        <v>361</v>
      </c>
      <c r="D3946" s="89" t="s">
        <v>7963</v>
      </c>
      <c r="E3946" s="89" t="s">
        <v>20845</v>
      </c>
      <c r="F3946" s="93" t="s">
        <v>369</v>
      </c>
      <c r="G3946" s="93" t="s">
        <v>369</v>
      </c>
      <c r="H3946" s="93" t="s">
        <v>369</v>
      </c>
    </row>
    <row r="3947" spans="1:8">
      <c r="A3947" s="89" t="s">
        <v>1378</v>
      </c>
      <c r="B3947" s="89">
        <v>1000</v>
      </c>
      <c r="C3947" s="89" t="s">
        <v>361</v>
      </c>
      <c r="D3947" s="89" t="s">
        <v>18232</v>
      </c>
      <c r="E3947" s="89" t="s">
        <v>20845</v>
      </c>
      <c r="F3947" s="93" t="s">
        <v>369</v>
      </c>
      <c r="G3947" s="93" t="s">
        <v>369</v>
      </c>
      <c r="H3947" s="93" t="s">
        <v>369</v>
      </c>
    </row>
    <row r="3948" spans="1:8">
      <c r="A3948" s="89" t="s">
        <v>1373</v>
      </c>
      <c r="B3948" s="89">
        <v>100</v>
      </c>
      <c r="C3948" s="89" t="s">
        <v>564</v>
      </c>
      <c r="D3948" s="89" t="s">
        <v>18232</v>
      </c>
      <c r="E3948" s="89" t="s">
        <v>20846</v>
      </c>
      <c r="F3948" s="89">
        <v>825186</v>
      </c>
      <c r="G3948" s="89">
        <v>6596</v>
      </c>
      <c r="H3948" s="89">
        <v>0</v>
      </c>
    </row>
    <row r="3949" spans="1:8">
      <c r="A3949" s="89" t="s">
        <v>1371</v>
      </c>
      <c r="B3949" s="89">
        <v>500</v>
      </c>
      <c r="C3949" s="89" t="s">
        <v>564</v>
      </c>
      <c r="D3949" s="89" t="s">
        <v>18232</v>
      </c>
      <c r="E3949" s="89" t="s">
        <v>20847</v>
      </c>
      <c r="F3949" s="89">
        <v>704272</v>
      </c>
      <c r="G3949" s="89">
        <v>1091356</v>
      </c>
      <c r="H3949" s="89">
        <v>0</v>
      </c>
    </row>
    <row r="3950" spans="1:8">
      <c r="A3950" s="89" t="s">
        <v>1369</v>
      </c>
      <c r="B3950" s="89">
        <v>1000</v>
      </c>
      <c r="C3950" s="89" t="s">
        <v>564</v>
      </c>
      <c r="D3950" s="89" t="s">
        <v>18232</v>
      </c>
      <c r="E3950" s="89" t="s">
        <v>20848</v>
      </c>
      <c r="F3950" s="89">
        <v>798</v>
      </c>
      <c r="G3950" s="89">
        <v>248736</v>
      </c>
      <c r="H3950" s="89">
        <v>0</v>
      </c>
    </row>
    <row r="3951" spans="1:8">
      <c r="A3951" s="89" t="s">
        <v>1367</v>
      </c>
      <c r="B3951" s="89">
        <v>3000</v>
      </c>
      <c r="C3951" s="89" t="s">
        <v>564</v>
      </c>
      <c r="D3951" s="89" t="s">
        <v>18232</v>
      </c>
      <c r="E3951" s="89" t="s">
        <v>20849</v>
      </c>
      <c r="F3951" s="89">
        <v>120105</v>
      </c>
      <c r="G3951" s="89">
        <v>36972</v>
      </c>
      <c r="H3951" s="89">
        <v>0</v>
      </c>
    </row>
    <row r="3952" spans="1:8">
      <c r="A3952" s="89" t="s">
        <v>12874</v>
      </c>
      <c r="B3952" s="89">
        <v>300</v>
      </c>
      <c r="C3952" s="89" t="s">
        <v>361</v>
      </c>
      <c r="D3952" s="89" t="s">
        <v>7963</v>
      </c>
      <c r="E3952" s="89" t="s">
        <v>20850</v>
      </c>
      <c r="F3952" s="93" t="s">
        <v>369</v>
      </c>
      <c r="G3952" s="93" t="s">
        <v>369</v>
      </c>
      <c r="H3952" s="93" t="s">
        <v>369</v>
      </c>
    </row>
    <row r="3953" spans="1:8">
      <c r="A3953" s="89" t="s">
        <v>1365</v>
      </c>
      <c r="B3953" s="89">
        <v>500</v>
      </c>
      <c r="C3953" s="89" t="s">
        <v>564</v>
      </c>
      <c r="D3953" s="89" t="s">
        <v>18232</v>
      </c>
      <c r="E3953" s="89" t="s">
        <v>20851</v>
      </c>
      <c r="F3953" s="89">
        <v>159282</v>
      </c>
      <c r="G3953" s="89">
        <v>248736</v>
      </c>
      <c r="H3953" s="89">
        <v>0</v>
      </c>
    </row>
    <row r="3954" spans="1:8">
      <c r="A3954" s="89" t="s">
        <v>12876</v>
      </c>
      <c r="B3954" s="89">
        <v>100</v>
      </c>
      <c r="C3954" s="89" t="s">
        <v>564</v>
      </c>
      <c r="D3954" s="89" t="s">
        <v>7963</v>
      </c>
      <c r="E3954" s="89" t="s">
        <v>20852</v>
      </c>
      <c r="F3954" s="93" t="s">
        <v>369</v>
      </c>
      <c r="G3954" s="93" t="s">
        <v>369</v>
      </c>
      <c r="H3954" s="93" t="s">
        <v>369</v>
      </c>
    </row>
    <row r="3955" spans="1:8">
      <c r="A3955" s="89" t="s">
        <v>12878</v>
      </c>
      <c r="B3955" s="89">
        <v>100</v>
      </c>
      <c r="C3955" s="89" t="s">
        <v>564</v>
      </c>
      <c r="D3955" s="89" t="s">
        <v>7974</v>
      </c>
      <c r="E3955" s="89" t="s">
        <v>20853</v>
      </c>
      <c r="F3955" s="93" t="s">
        <v>369</v>
      </c>
      <c r="G3955" s="93" t="s">
        <v>369</v>
      </c>
      <c r="H3955" s="93" t="s">
        <v>369</v>
      </c>
    </row>
    <row r="3956" spans="1:8">
      <c r="A3956" s="89" t="s">
        <v>12879</v>
      </c>
      <c r="B3956" s="89">
        <v>100</v>
      </c>
      <c r="C3956" s="89" t="s">
        <v>564</v>
      </c>
      <c r="D3956" s="89" t="s">
        <v>7974</v>
      </c>
      <c r="E3956" s="89" t="s">
        <v>20853</v>
      </c>
      <c r="F3956" s="93" t="s">
        <v>369</v>
      </c>
      <c r="G3956" s="93" t="s">
        <v>369</v>
      </c>
      <c r="H3956" s="93" t="s">
        <v>369</v>
      </c>
    </row>
    <row r="3957" spans="1:8">
      <c r="A3957" s="89" t="s">
        <v>12880</v>
      </c>
      <c r="B3957" s="89">
        <v>100</v>
      </c>
      <c r="C3957" s="89" t="s">
        <v>361</v>
      </c>
      <c r="D3957" s="89" t="s">
        <v>7963</v>
      </c>
      <c r="E3957" s="89" t="s">
        <v>20853</v>
      </c>
      <c r="F3957" s="93" t="s">
        <v>369</v>
      </c>
      <c r="G3957" s="93" t="s">
        <v>369</v>
      </c>
      <c r="H3957" s="93" t="s">
        <v>369</v>
      </c>
    </row>
    <row r="3958" spans="1:8">
      <c r="A3958" s="89" t="s">
        <v>12881</v>
      </c>
      <c r="B3958" s="89">
        <v>1000</v>
      </c>
      <c r="C3958" s="89" t="s">
        <v>361</v>
      </c>
      <c r="D3958" s="89" t="s">
        <v>7963</v>
      </c>
      <c r="E3958" s="89" t="s">
        <v>20854</v>
      </c>
      <c r="F3958" s="93" t="s">
        <v>369</v>
      </c>
      <c r="G3958" s="93" t="s">
        <v>369</v>
      </c>
      <c r="H3958" s="93" t="s">
        <v>369</v>
      </c>
    </row>
    <row r="3959" spans="1:8">
      <c r="A3959" s="89" t="s">
        <v>1362</v>
      </c>
      <c r="B3959" s="89">
        <v>1000</v>
      </c>
      <c r="C3959" s="89" t="s">
        <v>361</v>
      </c>
      <c r="D3959" s="89" t="s">
        <v>18232</v>
      </c>
      <c r="E3959" s="89" t="s">
        <v>20854</v>
      </c>
      <c r="F3959" s="93" t="s">
        <v>369</v>
      </c>
      <c r="G3959" s="93" t="s">
        <v>369</v>
      </c>
      <c r="H3959" s="93" t="s">
        <v>369</v>
      </c>
    </row>
    <row r="3960" spans="1:8">
      <c r="A3960" s="89" t="s">
        <v>12882</v>
      </c>
      <c r="B3960" s="89">
        <v>1000</v>
      </c>
      <c r="C3960" s="89" t="s">
        <v>361</v>
      </c>
      <c r="D3960" s="89" t="s">
        <v>7963</v>
      </c>
      <c r="E3960" s="89" t="s">
        <v>20854</v>
      </c>
      <c r="F3960" s="93" t="s">
        <v>369</v>
      </c>
      <c r="G3960" s="93" t="s">
        <v>369</v>
      </c>
      <c r="H3960" s="93" t="s">
        <v>369</v>
      </c>
    </row>
    <row r="3961" spans="1:8">
      <c r="A3961" s="89" t="s">
        <v>12883</v>
      </c>
      <c r="B3961" s="89">
        <v>1000</v>
      </c>
      <c r="C3961" s="89" t="s">
        <v>361</v>
      </c>
      <c r="D3961" s="89" t="s">
        <v>7963</v>
      </c>
      <c r="E3961" s="89" t="s">
        <v>20854</v>
      </c>
      <c r="F3961" s="93" t="s">
        <v>369</v>
      </c>
      <c r="G3961" s="93" t="s">
        <v>369</v>
      </c>
      <c r="H3961" s="93" t="s">
        <v>369</v>
      </c>
    </row>
    <row r="3962" spans="1:8">
      <c r="A3962" s="89" t="s">
        <v>12884</v>
      </c>
      <c r="B3962" s="89">
        <v>1000</v>
      </c>
      <c r="C3962" s="89" t="s">
        <v>361</v>
      </c>
      <c r="D3962" s="89" t="s">
        <v>7963</v>
      </c>
      <c r="E3962" s="89" t="s">
        <v>20854</v>
      </c>
      <c r="F3962" s="93" t="s">
        <v>369</v>
      </c>
      <c r="G3962" s="93" t="s">
        <v>369</v>
      </c>
      <c r="H3962" s="93" t="s">
        <v>369</v>
      </c>
    </row>
    <row r="3963" spans="1:8">
      <c r="A3963" s="89" t="s">
        <v>12885</v>
      </c>
      <c r="B3963" s="89">
        <v>1000</v>
      </c>
      <c r="C3963" s="89" t="s">
        <v>361</v>
      </c>
      <c r="D3963" s="89" t="s">
        <v>7963</v>
      </c>
      <c r="E3963" s="89" t="s">
        <v>20854</v>
      </c>
      <c r="F3963" s="93" t="s">
        <v>369</v>
      </c>
      <c r="G3963" s="93" t="s">
        <v>369</v>
      </c>
      <c r="H3963" s="93" t="s">
        <v>369</v>
      </c>
    </row>
    <row r="3964" spans="1:8">
      <c r="A3964" s="89" t="s">
        <v>12886</v>
      </c>
      <c r="B3964" s="89">
        <v>500</v>
      </c>
      <c r="C3964" s="89" t="s">
        <v>564</v>
      </c>
      <c r="D3964" s="89" t="s">
        <v>7974</v>
      </c>
      <c r="E3964" s="89" t="s">
        <v>20855</v>
      </c>
      <c r="F3964" s="93" t="s">
        <v>369</v>
      </c>
      <c r="G3964" s="93" t="s">
        <v>369</v>
      </c>
      <c r="H3964" s="93" t="s">
        <v>369</v>
      </c>
    </row>
    <row r="3965" spans="1:8">
      <c r="A3965" s="89" t="s">
        <v>12887</v>
      </c>
      <c r="B3965" s="89">
        <v>500</v>
      </c>
      <c r="C3965" s="89" t="s">
        <v>564</v>
      </c>
      <c r="D3965" s="89" t="s">
        <v>7963</v>
      </c>
      <c r="E3965" s="89" t="s">
        <v>20856</v>
      </c>
      <c r="F3965" s="93" t="s">
        <v>369</v>
      </c>
      <c r="G3965" s="93" t="s">
        <v>369</v>
      </c>
      <c r="H3965" s="93" t="s">
        <v>369</v>
      </c>
    </row>
    <row r="3966" spans="1:8">
      <c r="A3966" s="89" t="s">
        <v>12889</v>
      </c>
      <c r="B3966" s="89">
        <v>500</v>
      </c>
      <c r="C3966" s="89" t="s">
        <v>564</v>
      </c>
      <c r="D3966" s="89" t="s">
        <v>7963</v>
      </c>
      <c r="E3966" s="89" t="s">
        <v>20857</v>
      </c>
      <c r="F3966" s="93" t="s">
        <v>369</v>
      </c>
      <c r="G3966" s="93" t="s">
        <v>369</v>
      </c>
      <c r="H3966" s="93" t="s">
        <v>369</v>
      </c>
    </row>
    <row r="3967" spans="1:8">
      <c r="A3967" s="89" t="s">
        <v>12891</v>
      </c>
      <c r="B3967" s="89">
        <v>500</v>
      </c>
      <c r="C3967" s="89" t="s">
        <v>361</v>
      </c>
      <c r="D3967" s="89" t="s">
        <v>7963</v>
      </c>
      <c r="E3967" s="89" t="s">
        <v>20857</v>
      </c>
      <c r="F3967" s="93" t="s">
        <v>369</v>
      </c>
      <c r="G3967" s="93" t="s">
        <v>369</v>
      </c>
      <c r="H3967" s="93" t="s">
        <v>369</v>
      </c>
    </row>
    <row r="3968" spans="1:8">
      <c r="A3968" s="89" t="s">
        <v>1360</v>
      </c>
      <c r="B3968" s="89">
        <v>300</v>
      </c>
      <c r="C3968" s="89" t="s">
        <v>564</v>
      </c>
      <c r="D3968" s="89" t="s">
        <v>18232</v>
      </c>
      <c r="E3968" s="89" t="s">
        <v>20858</v>
      </c>
      <c r="F3968" s="89">
        <v>46929</v>
      </c>
      <c r="G3968" s="89">
        <v>1109984</v>
      </c>
      <c r="H3968" s="89">
        <v>0</v>
      </c>
    </row>
    <row r="3969" spans="1:8">
      <c r="A3969" s="89" t="s">
        <v>12893</v>
      </c>
      <c r="B3969" s="89">
        <v>500</v>
      </c>
      <c r="C3969" s="89" t="s">
        <v>564</v>
      </c>
      <c r="D3969" s="89" t="s">
        <v>7974</v>
      </c>
      <c r="E3969" s="89" t="s">
        <v>20859</v>
      </c>
      <c r="F3969" s="93" t="s">
        <v>369</v>
      </c>
      <c r="G3969" s="93" t="s">
        <v>369</v>
      </c>
      <c r="H3969" s="93" t="s">
        <v>369</v>
      </c>
    </row>
    <row r="3970" spans="1:8">
      <c r="A3970" s="89" t="s">
        <v>12894</v>
      </c>
      <c r="B3970" s="89">
        <v>500</v>
      </c>
      <c r="C3970" s="89" t="s">
        <v>564</v>
      </c>
      <c r="D3970" s="89" t="s">
        <v>7974</v>
      </c>
      <c r="E3970" s="89" t="s">
        <v>20860</v>
      </c>
      <c r="F3970" s="93" t="s">
        <v>369</v>
      </c>
      <c r="G3970" s="93" t="s">
        <v>369</v>
      </c>
      <c r="H3970" s="93" t="s">
        <v>369</v>
      </c>
    </row>
    <row r="3971" spans="1:8">
      <c r="A3971" s="89" t="s">
        <v>12895</v>
      </c>
      <c r="B3971" s="89">
        <v>300</v>
      </c>
      <c r="C3971" s="89" t="s">
        <v>361</v>
      </c>
      <c r="D3971" s="89" t="s">
        <v>7963</v>
      </c>
      <c r="E3971" s="89" t="s">
        <v>20861</v>
      </c>
      <c r="F3971" s="93" t="s">
        <v>369</v>
      </c>
      <c r="G3971" s="93" t="s">
        <v>369</v>
      </c>
      <c r="H3971" s="93" t="s">
        <v>369</v>
      </c>
    </row>
    <row r="3972" spans="1:8">
      <c r="A3972" s="89" t="s">
        <v>1358</v>
      </c>
      <c r="B3972" s="89">
        <v>500</v>
      </c>
      <c r="C3972" s="89" t="s">
        <v>564</v>
      </c>
      <c r="D3972" s="89" t="s">
        <v>18232</v>
      </c>
      <c r="E3972" s="89" t="s">
        <v>20862</v>
      </c>
      <c r="F3972" s="89">
        <v>1269</v>
      </c>
      <c r="G3972" s="89">
        <v>36972</v>
      </c>
      <c r="H3972" s="89">
        <v>0</v>
      </c>
    </row>
    <row r="3973" spans="1:8">
      <c r="A3973" s="89" t="s">
        <v>1356</v>
      </c>
      <c r="B3973" s="89">
        <v>500</v>
      </c>
      <c r="C3973" s="89" t="s">
        <v>361</v>
      </c>
      <c r="D3973" s="89" t="s">
        <v>18232</v>
      </c>
      <c r="E3973" s="89" t="s">
        <v>20863</v>
      </c>
      <c r="F3973" s="93" t="s">
        <v>369</v>
      </c>
      <c r="G3973" s="93" t="s">
        <v>369</v>
      </c>
      <c r="H3973" s="93" t="s">
        <v>369</v>
      </c>
    </row>
    <row r="3974" spans="1:8">
      <c r="A3974" s="89" t="s">
        <v>12897</v>
      </c>
      <c r="B3974" s="89">
        <v>500</v>
      </c>
      <c r="C3974" s="89" t="s">
        <v>361</v>
      </c>
      <c r="D3974" s="89" t="s">
        <v>7963</v>
      </c>
      <c r="E3974" s="89" t="s">
        <v>20863</v>
      </c>
      <c r="F3974" s="93" t="s">
        <v>369</v>
      </c>
      <c r="G3974" s="93" t="s">
        <v>369</v>
      </c>
      <c r="H3974" s="93" t="s">
        <v>369</v>
      </c>
    </row>
    <row r="3975" spans="1:8">
      <c r="A3975" s="89" t="s">
        <v>12898</v>
      </c>
      <c r="B3975" s="89">
        <v>2000</v>
      </c>
      <c r="C3975" s="89" t="s">
        <v>564</v>
      </c>
      <c r="D3975" s="89" t="s">
        <v>7963</v>
      </c>
      <c r="E3975" s="89" t="s">
        <v>20864</v>
      </c>
      <c r="F3975" s="93" t="s">
        <v>369</v>
      </c>
      <c r="G3975" s="93" t="s">
        <v>369</v>
      </c>
      <c r="H3975" s="93" t="s">
        <v>369</v>
      </c>
    </row>
    <row r="3976" spans="1:8">
      <c r="A3976" s="89" t="s">
        <v>12900</v>
      </c>
      <c r="B3976" s="89">
        <v>2000</v>
      </c>
      <c r="C3976" s="89" t="s">
        <v>361</v>
      </c>
      <c r="D3976" s="89" t="s">
        <v>7963</v>
      </c>
      <c r="E3976" s="89" t="s">
        <v>20864</v>
      </c>
      <c r="F3976" s="93" t="s">
        <v>369</v>
      </c>
      <c r="G3976" s="93" t="s">
        <v>369</v>
      </c>
      <c r="H3976" s="93" t="s">
        <v>369</v>
      </c>
    </row>
    <row r="3977" spans="1:8">
      <c r="A3977" s="89" t="s">
        <v>1354</v>
      </c>
      <c r="B3977" s="89">
        <v>20000</v>
      </c>
      <c r="C3977" s="89" t="s">
        <v>361</v>
      </c>
      <c r="D3977" s="89" t="s">
        <v>18232</v>
      </c>
      <c r="E3977" s="89" t="s">
        <v>20865</v>
      </c>
      <c r="F3977" s="93" t="s">
        <v>369</v>
      </c>
      <c r="G3977" s="93" t="s">
        <v>369</v>
      </c>
      <c r="H3977" s="93" t="s">
        <v>369</v>
      </c>
    </row>
    <row r="3978" spans="1:8">
      <c r="A3978" s="89" t="s">
        <v>1352</v>
      </c>
      <c r="B3978" s="89">
        <v>500</v>
      </c>
      <c r="C3978" s="89" t="s">
        <v>361</v>
      </c>
      <c r="D3978" s="89" t="s">
        <v>18232</v>
      </c>
      <c r="E3978" s="89" t="s">
        <v>20866</v>
      </c>
      <c r="F3978" s="93" t="s">
        <v>369</v>
      </c>
      <c r="G3978" s="93" t="s">
        <v>369</v>
      </c>
      <c r="H3978" s="93" t="s">
        <v>369</v>
      </c>
    </row>
    <row r="3979" spans="1:8">
      <c r="A3979" s="89" t="s">
        <v>12901</v>
      </c>
      <c r="B3979" s="89">
        <v>1000</v>
      </c>
      <c r="C3979" s="89" t="s">
        <v>564</v>
      </c>
      <c r="D3979" s="89" t="s">
        <v>7963</v>
      </c>
      <c r="E3979" s="89" t="s">
        <v>20867</v>
      </c>
      <c r="F3979" s="93" t="s">
        <v>369</v>
      </c>
      <c r="G3979" s="93" t="s">
        <v>369</v>
      </c>
      <c r="H3979" s="93" t="s">
        <v>369</v>
      </c>
    </row>
    <row r="3980" spans="1:8">
      <c r="A3980" s="89" t="s">
        <v>12903</v>
      </c>
      <c r="B3980" s="89">
        <v>1000</v>
      </c>
      <c r="C3980" s="89" t="s">
        <v>564</v>
      </c>
      <c r="D3980" s="89" t="s">
        <v>7963</v>
      </c>
      <c r="E3980" s="89" t="s">
        <v>20868</v>
      </c>
      <c r="F3980" s="93" t="s">
        <v>369</v>
      </c>
      <c r="G3980" s="93" t="s">
        <v>369</v>
      </c>
      <c r="H3980" s="93" t="s">
        <v>369</v>
      </c>
    </row>
    <row r="3981" spans="1:8">
      <c r="A3981" s="89" t="s">
        <v>1350</v>
      </c>
      <c r="B3981" s="89">
        <v>500</v>
      </c>
      <c r="C3981" s="89" t="s">
        <v>564</v>
      </c>
      <c r="D3981" s="89" t="s">
        <v>18232</v>
      </c>
      <c r="E3981" s="89" t="s">
        <v>20869</v>
      </c>
      <c r="F3981" s="89">
        <v>545501</v>
      </c>
      <c r="G3981" s="89">
        <v>815282</v>
      </c>
      <c r="H3981" s="89">
        <v>0</v>
      </c>
    </row>
    <row r="3982" spans="1:8">
      <c r="A3982" s="89" t="s">
        <v>1348</v>
      </c>
      <c r="B3982" s="89">
        <v>500</v>
      </c>
      <c r="C3982" s="89" t="s">
        <v>564</v>
      </c>
      <c r="D3982" s="89" t="s">
        <v>18232</v>
      </c>
      <c r="E3982" s="89" t="s">
        <v>20870</v>
      </c>
      <c r="F3982" s="89">
        <v>947536</v>
      </c>
      <c r="G3982" s="89">
        <v>170927</v>
      </c>
      <c r="H3982" s="89">
        <v>0</v>
      </c>
    </row>
    <row r="3983" spans="1:8">
      <c r="A3983" s="89" t="s">
        <v>12907</v>
      </c>
      <c r="B3983" s="89">
        <v>400</v>
      </c>
      <c r="C3983" s="89" t="s">
        <v>564</v>
      </c>
      <c r="D3983" s="89" t="s">
        <v>7963</v>
      </c>
      <c r="E3983" s="89" t="s">
        <v>20871</v>
      </c>
      <c r="F3983" s="93" t="s">
        <v>369</v>
      </c>
      <c r="G3983" s="93" t="s">
        <v>369</v>
      </c>
      <c r="H3983" s="93" t="s">
        <v>369</v>
      </c>
    </row>
    <row r="3984" spans="1:8">
      <c r="A3984" s="89" t="s">
        <v>6253</v>
      </c>
      <c r="B3984" s="89">
        <v>500</v>
      </c>
      <c r="C3984" s="89" t="s">
        <v>564</v>
      </c>
      <c r="D3984" s="89" t="s">
        <v>5606</v>
      </c>
      <c r="E3984" s="89" t="s">
        <v>20872</v>
      </c>
      <c r="F3984" s="89">
        <v>43996</v>
      </c>
      <c r="G3984" s="89">
        <v>1091620</v>
      </c>
      <c r="H3984" s="89" t="s">
        <v>5934</v>
      </c>
    </row>
    <row r="3985" spans="1:8">
      <c r="A3985" s="89" t="s">
        <v>6252</v>
      </c>
      <c r="B3985" s="89">
        <v>500</v>
      </c>
      <c r="C3985" s="89" t="s">
        <v>564</v>
      </c>
      <c r="D3985" s="89" t="s">
        <v>5606</v>
      </c>
      <c r="E3985" s="89" t="s">
        <v>20872</v>
      </c>
      <c r="F3985" s="89">
        <v>43996</v>
      </c>
      <c r="G3985" s="89">
        <v>1091620</v>
      </c>
      <c r="H3985" s="89" t="s">
        <v>5934</v>
      </c>
    </row>
    <row r="3986" spans="1:8">
      <c r="A3986" s="89" t="s">
        <v>1346</v>
      </c>
      <c r="B3986" s="89">
        <v>500</v>
      </c>
      <c r="C3986" s="89" t="s">
        <v>564</v>
      </c>
      <c r="D3986" s="89" t="s">
        <v>18232</v>
      </c>
      <c r="E3986" s="89" t="s">
        <v>20873</v>
      </c>
      <c r="F3986" s="89">
        <v>43996</v>
      </c>
      <c r="G3986" s="89">
        <v>1091620</v>
      </c>
      <c r="H3986" s="89">
        <v>0</v>
      </c>
    </row>
    <row r="3987" spans="1:8">
      <c r="A3987" s="89" t="s">
        <v>12912</v>
      </c>
      <c r="B3987" s="89">
        <v>500</v>
      </c>
      <c r="C3987" s="89" t="s">
        <v>564</v>
      </c>
      <c r="D3987" s="89" t="s">
        <v>7963</v>
      </c>
      <c r="E3987" s="89" t="s">
        <v>20874</v>
      </c>
      <c r="F3987" s="93" t="s">
        <v>369</v>
      </c>
      <c r="G3987" s="93" t="s">
        <v>369</v>
      </c>
      <c r="H3987" s="93" t="s">
        <v>369</v>
      </c>
    </row>
    <row r="3988" spans="1:8">
      <c r="A3988" s="89" t="s">
        <v>12914</v>
      </c>
      <c r="B3988" s="89">
        <v>500</v>
      </c>
      <c r="C3988" s="89" t="s">
        <v>564</v>
      </c>
      <c r="D3988" s="89" t="s">
        <v>7963</v>
      </c>
      <c r="E3988" s="89" t="s">
        <v>20875</v>
      </c>
      <c r="F3988" s="93" t="s">
        <v>369</v>
      </c>
      <c r="G3988" s="93" t="s">
        <v>369</v>
      </c>
      <c r="H3988" s="93" t="s">
        <v>369</v>
      </c>
    </row>
    <row r="3989" spans="1:8">
      <c r="A3989" s="89" t="s">
        <v>12916</v>
      </c>
      <c r="B3989" s="89">
        <v>300</v>
      </c>
      <c r="C3989" s="89" t="s">
        <v>564</v>
      </c>
      <c r="D3989" s="89" t="s">
        <v>7963</v>
      </c>
      <c r="E3989" s="89" t="s">
        <v>20876</v>
      </c>
      <c r="F3989" s="93" t="s">
        <v>369</v>
      </c>
      <c r="G3989" s="93" t="s">
        <v>369</v>
      </c>
      <c r="H3989" s="93" t="s">
        <v>369</v>
      </c>
    </row>
    <row r="3990" spans="1:8">
      <c r="A3990" s="89" t="s">
        <v>12918</v>
      </c>
      <c r="B3990" s="89">
        <v>1000</v>
      </c>
      <c r="C3990" s="89" t="s">
        <v>564</v>
      </c>
      <c r="D3990" s="89" t="s">
        <v>7963</v>
      </c>
      <c r="E3990" s="89" t="s">
        <v>20877</v>
      </c>
      <c r="F3990" s="93" t="s">
        <v>369</v>
      </c>
      <c r="G3990" s="93" t="s">
        <v>369</v>
      </c>
      <c r="H3990" s="93" t="s">
        <v>369</v>
      </c>
    </row>
    <row r="3991" spans="1:8">
      <c r="A3991" s="89" t="s">
        <v>12920</v>
      </c>
      <c r="B3991" s="89">
        <v>1000</v>
      </c>
      <c r="C3991" s="89" t="s">
        <v>564</v>
      </c>
      <c r="D3991" s="89" t="s">
        <v>7963</v>
      </c>
      <c r="E3991" s="89" t="s">
        <v>20877</v>
      </c>
      <c r="F3991" s="93" t="s">
        <v>369</v>
      </c>
      <c r="G3991" s="93" t="s">
        <v>369</v>
      </c>
      <c r="H3991" s="93" t="s">
        <v>369</v>
      </c>
    </row>
    <row r="3992" spans="1:8">
      <c r="A3992" s="89" t="s">
        <v>1344</v>
      </c>
      <c r="B3992" s="89">
        <v>500</v>
      </c>
      <c r="C3992" s="89" t="s">
        <v>564</v>
      </c>
      <c r="D3992" s="89" t="s">
        <v>18232</v>
      </c>
      <c r="E3992" s="89" t="s">
        <v>20878</v>
      </c>
      <c r="F3992" s="89">
        <v>133253</v>
      </c>
      <c r="G3992" s="89">
        <v>252511</v>
      </c>
      <c r="H3992" s="89">
        <v>0</v>
      </c>
    </row>
    <row r="3993" spans="1:8">
      <c r="A3993" s="89" t="s">
        <v>12923</v>
      </c>
      <c r="B3993" s="89">
        <v>1500</v>
      </c>
      <c r="C3993" s="89" t="s">
        <v>564</v>
      </c>
      <c r="D3993" s="89" t="s">
        <v>7963</v>
      </c>
      <c r="E3993" s="89" t="s">
        <v>20879</v>
      </c>
      <c r="F3993" s="93" t="s">
        <v>369</v>
      </c>
      <c r="G3993" s="93" t="s">
        <v>369</v>
      </c>
      <c r="H3993" s="93" t="s">
        <v>369</v>
      </c>
    </row>
    <row r="3994" spans="1:8">
      <c r="A3994" s="89" t="s">
        <v>12925</v>
      </c>
      <c r="B3994" s="89">
        <v>1500</v>
      </c>
      <c r="C3994" s="89" t="s">
        <v>564</v>
      </c>
      <c r="D3994" s="89" t="s">
        <v>7963</v>
      </c>
      <c r="E3994" s="89" t="s">
        <v>20880</v>
      </c>
      <c r="F3994" s="93" t="s">
        <v>369</v>
      </c>
      <c r="G3994" s="93" t="s">
        <v>369</v>
      </c>
      <c r="H3994" s="93" t="s">
        <v>369</v>
      </c>
    </row>
    <row r="3995" spans="1:8">
      <c r="A3995" s="89" t="s">
        <v>12927</v>
      </c>
      <c r="B3995" s="89">
        <v>1000</v>
      </c>
      <c r="C3995" s="89" t="s">
        <v>564</v>
      </c>
      <c r="D3995" s="89" t="s">
        <v>7963</v>
      </c>
      <c r="E3995" s="89" t="s">
        <v>20881</v>
      </c>
      <c r="F3995" s="93" t="s">
        <v>369</v>
      </c>
      <c r="G3995" s="93" t="s">
        <v>369</v>
      </c>
      <c r="H3995" s="93" t="s">
        <v>369</v>
      </c>
    </row>
    <row r="3996" spans="1:8">
      <c r="A3996" s="89" t="s">
        <v>1341</v>
      </c>
      <c r="B3996" s="89">
        <v>1000</v>
      </c>
      <c r="C3996" s="89" t="s">
        <v>564</v>
      </c>
      <c r="D3996" s="89" t="s">
        <v>18232</v>
      </c>
      <c r="E3996" s="89" t="s">
        <v>20882</v>
      </c>
      <c r="F3996" s="89">
        <v>114702</v>
      </c>
      <c r="G3996" s="89">
        <v>1109476</v>
      </c>
      <c r="H3996" s="89">
        <v>0</v>
      </c>
    </row>
    <row r="3997" spans="1:8">
      <c r="A3997" s="89" t="s">
        <v>1338</v>
      </c>
      <c r="B3997" s="89">
        <v>2000</v>
      </c>
      <c r="C3997" s="89" t="s">
        <v>361</v>
      </c>
      <c r="D3997" s="89" t="s">
        <v>18232</v>
      </c>
      <c r="E3997" s="89" t="s">
        <v>20883</v>
      </c>
      <c r="F3997" s="93" t="s">
        <v>369</v>
      </c>
      <c r="G3997" s="93" t="s">
        <v>369</v>
      </c>
      <c r="H3997" s="93" t="s">
        <v>369</v>
      </c>
    </row>
    <row r="3998" spans="1:8">
      <c r="A3998" s="89" t="s">
        <v>1336</v>
      </c>
      <c r="B3998" s="89">
        <v>1000</v>
      </c>
      <c r="C3998" s="89" t="s">
        <v>564</v>
      </c>
      <c r="D3998" s="89" t="s">
        <v>18232</v>
      </c>
      <c r="E3998" s="89" t="s">
        <v>20884</v>
      </c>
      <c r="F3998" s="89">
        <v>950410</v>
      </c>
      <c r="G3998" s="89">
        <v>441653</v>
      </c>
      <c r="H3998" s="89">
        <v>0</v>
      </c>
    </row>
    <row r="3999" spans="1:8">
      <c r="A3999" s="89" t="s">
        <v>1333</v>
      </c>
      <c r="B3999" s="89">
        <v>1500</v>
      </c>
      <c r="C3999" s="89" t="s">
        <v>564</v>
      </c>
      <c r="D3999" s="89" t="s">
        <v>18232</v>
      </c>
      <c r="E3999" s="89" t="s">
        <v>20885</v>
      </c>
      <c r="F3999" s="89">
        <v>1122602</v>
      </c>
      <c r="G3999" s="89">
        <v>815282</v>
      </c>
      <c r="H3999" s="89">
        <v>0</v>
      </c>
    </row>
    <row r="4000" spans="1:8">
      <c r="A4000" s="89" t="s">
        <v>12932</v>
      </c>
      <c r="B4000" s="89">
        <v>800</v>
      </c>
      <c r="C4000" s="89" t="s">
        <v>564</v>
      </c>
      <c r="D4000" s="89" t="s">
        <v>7963</v>
      </c>
      <c r="E4000" s="89" t="s">
        <v>20886</v>
      </c>
      <c r="F4000" s="93" t="s">
        <v>369</v>
      </c>
      <c r="G4000" s="93" t="s">
        <v>369</v>
      </c>
      <c r="H4000" s="93" t="s">
        <v>369</v>
      </c>
    </row>
    <row r="4001" spans="1:8">
      <c r="A4001" s="89" t="s">
        <v>12934</v>
      </c>
      <c r="B4001" s="89">
        <v>5000</v>
      </c>
      <c r="C4001" s="89" t="s">
        <v>564</v>
      </c>
      <c r="D4001" s="89" t="s">
        <v>7963</v>
      </c>
      <c r="E4001" s="89" t="s">
        <v>20887</v>
      </c>
      <c r="F4001" s="93" t="s">
        <v>369</v>
      </c>
      <c r="G4001" s="93" t="s">
        <v>369</v>
      </c>
      <c r="H4001" s="93" t="s">
        <v>369</v>
      </c>
    </row>
    <row r="4002" spans="1:8">
      <c r="A4002" s="89" t="s">
        <v>12936</v>
      </c>
      <c r="B4002" s="89">
        <v>5000</v>
      </c>
      <c r="C4002" s="89" t="s">
        <v>564</v>
      </c>
      <c r="D4002" s="89" t="s">
        <v>7963</v>
      </c>
      <c r="E4002" s="89" t="s">
        <v>20888</v>
      </c>
      <c r="F4002" s="93" t="s">
        <v>369</v>
      </c>
      <c r="G4002" s="93" t="s">
        <v>369</v>
      </c>
      <c r="H4002" s="93" t="s">
        <v>369</v>
      </c>
    </row>
    <row r="4003" spans="1:8">
      <c r="A4003" s="89" t="s">
        <v>1331</v>
      </c>
      <c r="B4003" s="89">
        <v>4000</v>
      </c>
      <c r="C4003" s="89" t="s">
        <v>564</v>
      </c>
      <c r="D4003" s="89" t="s">
        <v>18232</v>
      </c>
      <c r="E4003" s="89" t="s">
        <v>20889</v>
      </c>
      <c r="F4003" s="89">
        <v>828424</v>
      </c>
      <c r="G4003" s="89">
        <v>1109476</v>
      </c>
      <c r="H4003" s="89">
        <v>0</v>
      </c>
    </row>
    <row r="4004" spans="1:8">
      <c r="A4004" s="89" t="s">
        <v>6251</v>
      </c>
      <c r="B4004" s="89">
        <v>500</v>
      </c>
      <c r="C4004" s="89" t="s">
        <v>564</v>
      </c>
      <c r="D4004" s="89" t="s">
        <v>5606</v>
      </c>
      <c r="E4004" s="89" t="s">
        <v>20890</v>
      </c>
      <c r="F4004" s="89">
        <v>656500</v>
      </c>
      <c r="G4004" s="89">
        <v>918733</v>
      </c>
      <c r="H4004" s="89" t="s">
        <v>6154</v>
      </c>
    </row>
    <row r="4005" spans="1:8">
      <c r="A4005" s="89" t="s">
        <v>1328</v>
      </c>
      <c r="B4005" s="89">
        <v>500</v>
      </c>
      <c r="C4005" s="89" t="s">
        <v>564</v>
      </c>
      <c r="D4005" s="89" t="s">
        <v>18232</v>
      </c>
      <c r="E4005" s="89" t="s">
        <v>20891</v>
      </c>
      <c r="F4005" s="89">
        <v>656500</v>
      </c>
      <c r="G4005" s="89">
        <v>918733</v>
      </c>
      <c r="H4005" s="89">
        <v>0</v>
      </c>
    </row>
    <row r="4006" spans="1:8">
      <c r="A4006" s="89" t="s">
        <v>20892</v>
      </c>
      <c r="B4006" s="89">
        <v>500</v>
      </c>
      <c r="C4006" s="89" t="s">
        <v>564</v>
      </c>
      <c r="D4006" s="89" t="s">
        <v>7963</v>
      </c>
      <c r="E4006" s="89" t="s">
        <v>20891</v>
      </c>
      <c r="F4006" s="93" t="s">
        <v>369</v>
      </c>
      <c r="G4006" s="93" t="s">
        <v>369</v>
      </c>
      <c r="H4006" s="93" t="s">
        <v>369</v>
      </c>
    </row>
    <row r="4007" spans="1:8">
      <c r="A4007" s="89" t="s">
        <v>1325</v>
      </c>
      <c r="B4007" s="89">
        <v>500</v>
      </c>
      <c r="C4007" s="89" t="s">
        <v>564</v>
      </c>
      <c r="D4007" s="89" t="s">
        <v>18232</v>
      </c>
      <c r="E4007" s="89" t="s">
        <v>20893</v>
      </c>
      <c r="F4007" s="89">
        <v>850</v>
      </c>
      <c r="G4007" s="89">
        <v>248736</v>
      </c>
      <c r="H4007" s="89">
        <v>0</v>
      </c>
    </row>
    <row r="4008" spans="1:8">
      <c r="A4008" s="89" t="s">
        <v>1322</v>
      </c>
      <c r="B4008" s="89">
        <v>300</v>
      </c>
      <c r="C4008" s="89" t="s">
        <v>564</v>
      </c>
      <c r="D4008" s="89" t="s">
        <v>18232</v>
      </c>
      <c r="E4008" s="89" t="s">
        <v>20894</v>
      </c>
      <c r="F4008" s="89">
        <v>2679</v>
      </c>
      <c r="G4008" s="89">
        <v>248736</v>
      </c>
      <c r="H4008" s="89">
        <v>0</v>
      </c>
    </row>
    <row r="4009" spans="1:8">
      <c r="A4009" s="89" t="s">
        <v>1320</v>
      </c>
      <c r="B4009" s="89">
        <v>100</v>
      </c>
      <c r="C4009" s="89" t="s">
        <v>361</v>
      </c>
      <c r="D4009" s="89" t="s">
        <v>18232</v>
      </c>
      <c r="E4009" s="89" t="s">
        <v>20895</v>
      </c>
      <c r="F4009" s="93" t="s">
        <v>369</v>
      </c>
      <c r="G4009" s="93" t="s">
        <v>369</v>
      </c>
      <c r="H4009" s="93" t="s">
        <v>369</v>
      </c>
    </row>
    <row r="4010" spans="1:8">
      <c r="A4010" s="89" t="s">
        <v>1318</v>
      </c>
      <c r="B4010" s="89">
        <v>100</v>
      </c>
      <c r="C4010" s="89" t="s">
        <v>361</v>
      </c>
      <c r="D4010" s="89" t="s">
        <v>18232</v>
      </c>
      <c r="E4010" s="89" t="s">
        <v>20896</v>
      </c>
      <c r="F4010" s="93" t="s">
        <v>369</v>
      </c>
      <c r="G4010" s="93" t="s">
        <v>369</v>
      </c>
      <c r="H4010" s="93" t="s">
        <v>369</v>
      </c>
    </row>
    <row r="4011" spans="1:8">
      <c r="A4011" s="89" t="s">
        <v>12941</v>
      </c>
      <c r="B4011" s="89">
        <v>100</v>
      </c>
      <c r="C4011" s="89" t="s">
        <v>361</v>
      </c>
      <c r="D4011" s="89" t="s">
        <v>7963</v>
      </c>
      <c r="E4011" s="89" t="s">
        <v>20897</v>
      </c>
      <c r="F4011" s="93" t="s">
        <v>369</v>
      </c>
      <c r="G4011" s="93" t="s">
        <v>369</v>
      </c>
      <c r="H4011" s="93" t="s">
        <v>369</v>
      </c>
    </row>
    <row r="4012" spans="1:8">
      <c r="A4012" s="89" t="s">
        <v>1316</v>
      </c>
      <c r="B4012" s="89">
        <v>500</v>
      </c>
      <c r="C4012" s="89" t="s">
        <v>361</v>
      </c>
      <c r="D4012" s="89" t="s">
        <v>18232</v>
      </c>
      <c r="E4012" s="89" t="s">
        <v>20898</v>
      </c>
      <c r="F4012" s="93" t="s">
        <v>369</v>
      </c>
      <c r="G4012" s="93" t="s">
        <v>369</v>
      </c>
      <c r="H4012" s="93" t="s">
        <v>369</v>
      </c>
    </row>
    <row r="4013" spans="1:8">
      <c r="A4013" s="89" t="s">
        <v>12942</v>
      </c>
      <c r="B4013" s="89">
        <v>1000</v>
      </c>
      <c r="C4013" s="89" t="s">
        <v>564</v>
      </c>
      <c r="D4013" s="89" t="s">
        <v>7963</v>
      </c>
      <c r="E4013" s="89" t="s">
        <v>20899</v>
      </c>
      <c r="F4013" s="93" t="s">
        <v>369</v>
      </c>
      <c r="G4013" s="93" t="s">
        <v>369</v>
      </c>
      <c r="H4013" s="93" t="s">
        <v>369</v>
      </c>
    </row>
    <row r="4014" spans="1:8">
      <c r="A4014" s="89" t="s">
        <v>12944</v>
      </c>
      <c r="B4014" s="89">
        <v>1000</v>
      </c>
      <c r="C4014" s="89" t="s">
        <v>564</v>
      </c>
      <c r="D4014" s="89" t="s">
        <v>7963</v>
      </c>
      <c r="E4014" s="89" t="s">
        <v>20900</v>
      </c>
      <c r="F4014" s="93" t="s">
        <v>369</v>
      </c>
      <c r="G4014" s="93" t="s">
        <v>369</v>
      </c>
      <c r="H4014" s="93" t="s">
        <v>369</v>
      </c>
    </row>
    <row r="4015" spans="1:8">
      <c r="A4015" s="89" t="s">
        <v>1314</v>
      </c>
      <c r="B4015" s="89">
        <v>500</v>
      </c>
      <c r="C4015" s="89" t="s">
        <v>564</v>
      </c>
      <c r="D4015" s="89" t="s">
        <v>18232</v>
      </c>
      <c r="E4015" s="89" t="s">
        <v>20901</v>
      </c>
      <c r="F4015" s="89">
        <v>545501</v>
      </c>
      <c r="G4015" s="89">
        <v>815282</v>
      </c>
      <c r="H4015" s="89">
        <v>0</v>
      </c>
    </row>
    <row r="4016" spans="1:8">
      <c r="A4016" s="99" t="s">
        <v>12947</v>
      </c>
      <c r="B4016" s="89">
        <v>500</v>
      </c>
      <c r="C4016" s="89" t="s">
        <v>564</v>
      </c>
      <c r="D4016" s="89" t="s">
        <v>7963</v>
      </c>
      <c r="E4016" s="89" t="s">
        <v>20902</v>
      </c>
      <c r="F4016" s="93" t="s">
        <v>369</v>
      </c>
      <c r="G4016" s="93" t="s">
        <v>369</v>
      </c>
      <c r="H4016" s="93" t="s">
        <v>369</v>
      </c>
    </row>
    <row r="4017" spans="1:8">
      <c r="A4017" s="89" t="s">
        <v>1312</v>
      </c>
      <c r="B4017" s="89">
        <v>500</v>
      </c>
      <c r="C4017" s="89" t="s">
        <v>564</v>
      </c>
      <c r="D4017" s="89" t="s">
        <v>18232</v>
      </c>
      <c r="E4017" s="89" t="s">
        <v>20903</v>
      </c>
      <c r="F4017" s="89">
        <v>139215</v>
      </c>
      <c r="G4017" s="89">
        <v>815282</v>
      </c>
      <c r="H4017" s="89">
        <v>0</v>
      </c>
    </row>
    <row r="4018" spans="1:8">
      <c r="A4018" s="89" t="s">
        <v>1310</v>
      </c>
      <c r="B4018" s="89">
        <v>500</v>
      </c>
      <c r="C4018" s="89" t="s">
        <v>564</v>
      </c>
      <c r="D4018" s="89" t="s">
        <v>18232</v>
      </c>
      <c r="E4018" s="89" t="s">
        <v>20904</v>
      </c>
      <c r="F4018" s="89">
        <v>17217</v>
      </c>
      <c r="G4018" s="89">
        <v>815282</v>
      </c>
      <c r="H4018" s="89">
        <v>0</v>
      </c>
    </row>
    <row r="4019" spans="1:8">
      <c r="A4019" s="89" t="s">
        <v>12951</v>
      </c>
      <c r="B4019" s="89">
        <v>1000</v>
      </c>
      <c r="C4019" s="89" t="s">
        <v>564</v>
      </c>
      <c r="D4019" s="89" t="s">
        <v>7963</v>
      </c>
      <c r="E4019" s="89" t="s">
        <v>20905</v>
      </c>
      <c r="F4019" s="93" t="s">
        <v>369</v>
      </c>
      <c r="G4019" s="93" t="s">
        <v>369</v>
      </c>
      <c r="H4019" s="93" t="s">
        <v>369</v>
      </c>
    </row>
    <row r="4020" spans="1:8">
      <c r="A4020" s="89" t="s">
        <v>12953</v>
      </c>
      <c r="B4020" s="89">
        <v>1500</v>
      </c>
      <c r="C4020" s="89" t="s">
        <v>564</v>
      </c>
      <c r="D4020" s="89" t="s">
        <v>7963</v>
      </c>
      <c r="E4020" s="89" t="s">
        <v>20906</v>
      </c>
      <c r="F4020" s="93" t="s">
        <v>369</v>
      </c>
      <c r="G4020" s="93" t="s">
        <v>369</v>
      </c>
      <c r="H4020" s="93" t="s">
        <v>369</v>
      </c>
    </row>
    <row r="4021" spans="1:8">
      <c r="A4021" s="89" t="s">
        <v>12955</v>
      </c>
      <c r="B4021" s="89">
        <v>2000</v>
      </c>
      <c r="C4021" s="89" t="s">
        <v>564</v>
      </c>
      <c r="D4021" s="89" t="s">
        <v>7963</v>
      </c>
      <c r="E4021" s="89" t="s">
        <v>20907</v>
      </c>
      <c r="F4021" s="93" t="s">
        <v>369</v>
      </c>
      <c r="G4021" s="93" t="s">
        <v>369</v>
      </c>
      <c r="H4021" s="93" t="s">
        <v>369</v>
      </c>
    </row>
    <row r="4022" spans="1:8">
      <c r="A4022" s="89" t="s">
        <v>12957</v>
      </c>
      <c r="B4022" s="89">
        <v>3000</v>
      </c>
      <c r="C4022" s="89" t="s">
        <v>564</v>
      </c>
      <c r="D4022" s="89" t="s">
        <v>7963</v>
      </c>
      <c r="E4022" s="89" t="s">
        <v>20908</v>
      </c>
      <c r="F4022" s="93" t="s">
        <v>369</v>
      </c>
      <c r="G4022" s="93" t="s">
        <v>369</v>
      </c>
      <c r="H4022" s="93" t="s">
        <v>369</v>
      </c>
    </row>
    <row r="4023" spans="1:8">
      <c r="A4023" s="89" t="s">
        <v>12959</v>
      </c>
      <c r="B4023" s="89">
        <v>3000</v>
      </c>
      <c r="C4023" s="89" t="s">
        <v>564</v>
      </c>
      <c r="D4023" s="89" t="s">
        <v>7963</v>
      </c>
      <c r="E4023" s="89" t="s">
        <v>20908</v>
      </c>
      <c r="F4023" s="93" t="s">
        <v>369</v>
      </c>
      <c r="G4023" s="93" t="s">
        <v>369</v>
      </c>
      <c r="H4023" s="93" t="s">
        <v>369</v>
      </c>
    </row>
    <row r="4024" spans="1:8">
      <c r="A4024" s="89" t="s">
        <v>1308</v>
      </c>
      <c r="B4024" s="89">
        <v>500</v>
      </c>
      <c r="C4024" s="89" t="s">
        <v>361</v>
      </c>
      <c r="D4024" s="89" t="s">
        <v>18232</v>
      </c>
      <c r="E4024" s="89" t="s">
        <v>20909</v>
      </c>
      <c r="F4024" s="93" t="s">
        <v>369</v>
      </c>
      <c r="G4024" s="93" t="s">
        <v>369</v>
      </c>
      <c r="H4024" s="93" t="s">
        <v>369</v>
      </c>
    </row>
    <row r="4025" spans="1:8">
      <c r="A4025" s="89" t="s">
        <v>12961</v>
      </c>
      <c r="B4025" s="89">
        <v>500</v>
      </c>
      <c r="C4025" s="89" t="s">
        <v>361</v>
      </c>
      <c r="D4025" s="89" t="s">
        <v>7963</v>
      </c>
      <c r="E4025" s="89" t="s">
        <v>20909</v>
      </c>
      <c r="F4025" s="93" t="s">
        <v>369</v>
      </c>
      <c r="G4025" s="93" t="s">
        <v>369</v>
      </c>
      <c r="H4025" s="93" t="s">
        <v>369</v>
      </c>
    </row>
    <row r="4026" spans="1:8">
      <c r="A4026" s="89" t="s">
        <v>1306</v>
      </c>
      <c r="B4026" s="89">
        <v>300</v>
      </c>
      <c r="C4026" s="89" t="s">
        <v>564</v>
      </c>
      <c r="D4026" s="89" t="s">
        <v>18232</v>
      </c>
      <c r="E4026" s="89" t="s">
        <v>20910</v>
      </c>
      <c r="F4026" s="89">
        <v>8542</v>
      </c>
      <c r="G4026" s="89">
        <v>80996</v>
      </c>
      <c r="H4026" s="89">
        <v>0</v>
      </c>
    </row>
    <row r="4027" spans="1:8">
      <c r="A4027" s="89" t="s">
        <v>12963</v>
      </c>
      <c r="B4027" s="89">
        <v>700</v>
      </c>
      <c r="C4027" s="89" t="s">
        <v>564</v>
      </c>
      <c r="D4027" s="89" t="s">
        <v>7963</v>
      </c>
      <c r="E4027" s="89" t="s">
        <v>20911</v>
      </c>
      <c r="F4027" s="93" t="s">
        <v>369</v>
      </c>
      <c r="G4027" s="93" t="s">
        <v>369</v>
      </c>
      <c r="H4027" s="93" t="s">
        <v>369</v>
      </c>
    </row>
    <row r="4028" spans="1:8">
      <c r="A4028" s="89" t="s">
        <v>12965</v>
      </c>
      <c r="B4028" s="89">
        <v>100</v>
      </c>
      <c r="C4028" s="89" t="s">
        <v>361</v>
      </c>
      <c r="D4028" s="89" t="s">
        <v>7963</v>
      </c>
      <c r="E4028" s="89" t="s">
        <v>20912</v>
      </c>
      <c r="F4028" s="93" t="s">
        <v>369</v>
      </c>
      <c r="G4028" s="93" t="s">
        <v>369</v>
      </c>
      <c r="H4028" s="93" t="s">
        <v>369</v>
      </c>
    </row>
    <row r="4029" spans="1:8">
      <c r="A4029" s="89" t="s">
        <v>12966</v>
      </c>
      <c r="B4029" s="89">
        <v>100</v>
      </c>
      <c r="C4029" s="89" t="s">
        <v>361</v>
      </c>
      <c r="D4029" s="89" t="s">
        <v>7963</v>
      </c>
      <c r="E4029" s="89" t="s">
        <v>20912</v>
      </c>
      <c r="F4029" s="93" t="s">
        <v>369</v>
      </c>
      <c r="G4029" s="93" t="s">
        <v>369</v>
      </c>
      <c r="H4029" s="93" t="s">
        <v>369</v>
      </c>
    </row>
    <row r="4030" spans="1:8">
      <c r="A4030" s="89" t="s">
        <v>1304</v>
      </c>
      <c r="B4030" s="89">
        <v>700</v>
      </c>
      <c r="C4030" s="89" t="s">
        <v>564</v>
      </c>
      <c r="D4030" s="89" t="s">
        <v>18232</v>
      </c>
      <c r="E4030" s="89" t="s">
        <v>20912</v>
      </c>
      <c r="F4030" s="89">
        <v>1123314</v>
      </c>
      <c r="G4030" s="89">
        <v>815282</v>
      </c>
      <c r="H4030" s="89">
        <v>0</v>
      </c>
    </row>
    <row r="4031" spans="1:8">
      <c r="A4031" s="89" t="s">
        <v>12968</v>
      </c>
      <c r="B4031" s="89">
        <v>300</v>
      </c>
      <c r="C4031" s="89" t="s">
        <v>564</v>
      </c>
      <c r="D4031" s="89" t="s">
        <v>7974</v>
      </c>
      <c r="E4031" s="89" t="s">
        <v>20913</v>
      </c>
      <c r="F4031" s="93" t="s">
        <v>369</v>
      </c>
      <c r="G4031" s="93" t="s">
        <v>369</v>
      </c>
      <c r="H4031" s="93" t="s">
        <v>369</v>
      </c>
    </row>
    <row r="4032" spans="1:8">
      <c r="A4032" s="89" t="s">
        <v>12969</v>
      </c>
      <c r="B4032" s="89">
        <v>300</v>
      </c>
      <c r="C4032" s="89" t="s">
        <v>564</v>
      </c>
      <c r="D4032" s="89" t="s">
        <v>7974</v>
      </c>
      <c r="E4032" s="89" t="s">
        <v>20913</v>
      </c>
      <c r="F4032" s="93" t="s">
        <v>369</v>
      </c>
      <c r="G4032" s="93" t="s">
        <v>369</v>
      </c>
      <c r="H4032" s="93" t="s">
        <v>369</v>
      </c>
    </row>
    <row r="4033" spans="1:8">
      <c r="A4033" s="89" t="s">
        <v>12970</v>
      </c>
      <c r="B4033" s="89">
        <v>300</v>
      </c>
      <c r="C4033" s="89" t="s">
        <v>564</v>
      </c>
      <c r="D4033" s="89" t="s">
        <v>7974</v>
      </c>
      <c r="E4033" s="89" t="s">
        <v>20913</v>
      </c>
      <c r="F4033" s="93" t="s">
        <v>369</v>
      </c>
      <c r="G4033" s="93" t="s">
        <v>369</v>
      </c>
      <c r="H4033" s="93" t="s">
        <v>369</v>
      </c>
    </row>
    <row r="4034" spans="1:8">
      <c r="A4034" s="89" t="s">
        <v>12971</v>
      </c>
      <c r="B4034" s="89">
        <v>300</v>
      </c>
      <c r="C4034" s="89" t="s">
        <v>361</v>
      </c>
      <c r="D4034" s="89" t="s">
        <v>7963</v>
      </c>
      <c r="E4034" s="89" t="s">
        <v>20913</v>
      </c>
      <c r="F4034" s="93" t="s">
        <v>369</v>
      </c>
      <c r="G4034" s="93" t="s">
        <v>369</v>
      </c>
      <c r="H4034" s="93" t="s">
        <v>369</v>
      </c>
    </row>
    <row r="4035" spans="1:8">
      <c r="A4035" s="89" t="s">
        <v>12972</v>
      </c>
      <c r="B4035" s="89">
        <v>500</v>
      </c>
      <c r="C4035" s="89" t="s">
        <v>564</v>
      </c>
      <c r="D4035" s="89" t="s">
        <v>7974</v>
      </c>
      <c r="E4035" s="89" t="s">
        <v>20914</v>
      </c>
      <c r="F4035" s="93" t="s">
        <v>369</v>
      </c>
      <c r="G4035" s="93" t="s">
        <v>369</v>
      </c>
      <c r="H4035" s="93" t="s">
        <v>369</v>
      </c>
    </row>
    <row r="4036" spans="1:8">
      <c r="A4036" s="89" t="s">
        <v>12973</v>
      </c>
      <c r="B4036" s="89">
        <v>300</v>
      </c>
      <c r="C4036" s="89" t="s">
        <v>564</v>
      </c>
      <c r="D4036" s="89" t="s">
        <v>7974</v>
      </c>
      <c r="E4036" s="89" t="s">
        <v>20914</v>
      </c>
      <c r="F4036" s="93" t="s">
        <v>369</v>
      </c>
      <c r="G4036" s="93" t="s">
        <v>369</v>
      </c>
      <c r="H4036" s="93" t="s">
        <v>369</v>
      </c>
    </row>
    <row r="4037" spans="1:8">
      <c r="A4037" s="89" t="s">
        <v>12974</v>
      </c>
      <c r="B4037" s="89">
        <v>300</v>
      </c>
      <c r="C4037" s="89" t="s">
        <v>564</v>
      </c>
      <c r="D4037" s="89" t="s">
        <v>7974</v>
      </c>
      <c r="E4037" s="89" t="s">
        <v>20914</v>
      </c>
      <c r="F4037" s="93" t="s">
        <v>369</v>
      </c>
      <c r="G4037" s="93" t="s">
        <v>369</v>
      </c>
      <c r="H4037" s="93" t="s">
        <v>369</v>
      </c>
    </row>
    <row r="4038" spans="1:8">
      <c r="A4038" s="89" t="s">
        <v>12975</v>
      </c>
      <c r="B4038" s="89">
        <v>300</v>
      </c>
      <c r="C4038" s="89" t="s">
        <v>361</v>
      </c>
      <c r="D4038" s="89" t="s">
        <v>7963</v>
      </c>
      <c r="E4038" s="89" t="s">
        <v>20914</v>
      </c>
      <c r="F4038" s="93" t="s">
        <v>369</v>
      </c>
      <c r="G4038" s="93" t="s">
        <v>369</v>
      </c>
      <c r="H4038" s="93" t="s">
        <v>369</v>
      </c>
    </row>
    <row r="4039" spans="1:8">
      <c r="A4039" s="89" t="s">
        <v>12976</v>
      </c>
      <c r="B4039" s="89">
        <v>1000</v>
      </c>
      <c r="C4039" s="89" t="s">
        <v>564</v>
      </c>
      <c r="D4039" s="89" t="s">
        <v>7963</v>
      </c>
      <c r="E4039" s="89" t="s">
        <v>20915</v>
      </c>
      <c r="F4039" s="93" t="s">
        <v>369</v>
      </c>
      <c r="G4039" s="93" t="s">
        <v>369</v>
      </c>
      <c r="H4039" s="93" t="s">
        <v>369</v>
      </c>
    </row>
    <row r="4040" spans="1:8">
      <c r="A4040" s="89" t="s">
        <v>1302</v>
      </c>
      <c r="B4040" s="89">
        <v>1000</v>
      </c>
      <c r="C4040" s="89" t="s">
        <v>361</v>
      </c>
      <c r="D4040" s="89" t="s">
        <v>18232</v>
      </c>
      <c r="E4040" s="89" t="s">
        <v>20916</v>
      </c>
      <c r="F4040" s="93" t="s">
        <v>369</v>
      </c>
      <c r="G4040" s="93" t="s">
        <v>369</v>
      </c>
      <c r="H4040" s="93" t="s">
        <v>369</v>
      </c>
    </row>
    <row r="4041" spans="1:8">
      <c r="A4041" s="89" t="s">
        <v>12978</v>
      </c>
      <c r="B4041" s="89">
        <v>1000</v>
      </c>
      <c r="C4041" s="89" t="s">
        <v>361</v>
      </c>
      <c r="D4041" s="89" t="s">
        <v>7963</v>
      </c>
      <c r="E4041" s="89" t="s">
        <v>20916</v>
      </c>
      <c r="F4041" s="93" t="s">
        <v>369</v>
      </c>
      <c r="G4041" s="93" t="s">
        <v>369</v>
      </c>
      <c r="H4041" s="93" t="s">
        <v>369</v>
      </c>
    </row>
    <row r="4042" spans="1:8">
      <c r="A4042" s="89" t="s">
        <v>12979</v>
      </c>
      <c r="B4042" s="89">
        <v>1000</v>
      </c>
      <c r="C4042" s="89" t="s">
        <v>361</v>
      </c>
      <c r="D4042" s="89" t="s">
        <v>7963</v>
      </c>
      <c r="E4042" s="89" t="s">
        <v>20916</v>
      </c>
      <c r="F4042" s="93" t="s">
        <v>369</v>
      </c>
      <c r="G4042" s="93" t="s">
        <v>369</v>
      </c>
      <c r="H4042" s="93" t="s">
        <v>369</v>
      </c>
    </row>
    <row r="4043" spans="1:8">
      <c r="A4043" s="89" t="s">
        <v>1300</v>
      </c>
      <c r="B4043" s="89">
        <v>500</v>
      </c>
      <c r="C4043" s="89" t="s">
        <v>564</v>
      </c>
      <c r="D4043" s="89" t="s">
        <v>18232</v>
      </c>
      <c r="E4043" s="89" t="s">
        <v>20917</v>
      </c>
      <c r="F4043" s="89">
        <v>910490</v>
      </c>
      <c r="G4043" s="89">
        <v>815282</v>
      </c>
      <c r="H4043" s="89">
        <v>0</v>
      </c>
    </row>
    <row r="4044" spans="1:8">
      <c r="A4044" s="99" t="s">
        <v>12981</v>
      </c>
      <c r="B4044" s="89">
        <v>300</v>
      </c>
      <c r="C4044" s="89" t="s">
        <v>361</v>
      </c>
      <c r="D4044" s="89" t="s">
        <v>7963</v>
      </c>
      <c r="E4044" s="89" t="s">
        <v>20918</v>
      </c>
      <c r="F4044" s="93" t="s">
        <v>369</v>
      </c>
      <c r="G4044" s="93" t="s">
        <v>369</v>
      </c>
      <c r="H4044" s="93" t="s">
        <v>369</v>
      </c>
    </row>
    <row r="4045" spans="1:8">
      <c r="A4045" s="89" t="s">
        <v>1298</v>
      </c>
      <c r="B4045" s="89">
        <v>800</v>
      </c>
      <c r="C4045" s="89" t="s">
        <v>361</v>
      </c>
      <c r="D4045" s="89" t="s">
        <v>18232</v>
      </c>
      <c r="E4045" s="89" t="s">
        <v>20919</v>
      </c>
      <c r="F4045" s="93" t="s">
        <v>369</v>
      </c>
      <c r="G4045" s="93" t="s">
        <v>369</v>
      </c>
      <c r="H4045" s="93" t="s">
        <v>369</v>
      </c>
    </row>
    <row r="4046" spans="1:8">
      <c r="A4046" s="89" t="s">
        <v>12982</v>
      </c>
      <c r="B4046" s="89">
        <v>3900</v>
      </c>
      <c r="C4046" s="89" t="s">
        <v>564</v>
      </c>
      <c r="D4046" s="89" t="s">
        <v>7974</v>
      </c>
      <c r="E4046" s="89" t="s">
        <v>20920</v>
      </c>
      <c r="F4046" s="93" t="s">
        <v>369</v>
      </c>
      <c r="G4046" s="93" t="s">
        <v>369</v>
      </c>
      <c r="H4046" s="93" t="s">
        <v>369</v>
      </c>
    </row>
    <row r="4047" spans="1:8">
      <c r="A4047" s="89" t="s">
        <v>12983</v>
      </c>
      <c r="B4047" s="89">
        <v>3900</v>
      </c>
      <c r="C4047" s="89" t="s">
        <v>564</v>
      </c>
      <c r="D4047" s="89" t="s">
        <v>7974</v>
      </c>
      <c r="E4047" s="89" t="s">
        <v>20920</v>
      </c>
      <c r="F4047" s="93" t="s">
        <v>369</v>
      </c>
      <c r="G4047" s="93" t="s">
        <v>369</v>
      </c>
      <c r="H4047" s="93" t="s">
        <v>369</v>
      </c>
    </row>
    <row r="4048" spans="1:8">
      <c r="A4048" s="89" t="s">
        <v>12984</v>
      </c>
      <c r="B4048" s="89">
        <v>3900</v>
      </c>
      <c r="C4048" s="89" t="s">
        <v>564</v>
      </c>
      <c r="D4048" s="89" t="s">
        <v>7974</v>
      </c>
      <c r="E4048" s="89" t="s">
        <v>20920</v>
      </c>
      <c r="F4048" s="93" t="s">
        <v>369</v>
      </c>
      <c r="G4048" s="93" t="s">
        <v>369</v>
      </c>
      <c r="H4048" s="93" t="s">
        <v>369</v>
      </c>
    </row>
    <row r="4049" spans="1:8">
      <c r="A4049" s="89" t="s">
        <v>12985</v>
      </c>
      <c r="B4049" s="89">
        <v>3900</v>
      </c>
      <c r="C4049" s="89" t="s">
        <v>564</v>
      </c>
      <c r="D4049" s="89" t="s">
        <v>7974</v>
      </c>
      <c r="E4049" s="89" t="s">
        <v>20920</v>
      </c>
      <c r="F4049" s="93" t="s">
        <v>369</v>
      </c>
      <c r="G4049" s="93" t="s">
        <v>369</v>
      </c>
      <c r="H4049" s="93" t="s">
        <v>369</v>
      </c>
    </row>
    <row r="4050" spans="1:8">
      <c r="A4050" s="89" t="s">
        <v>12986</v>
      </c>
      <c r="B4050" s="89">
        <v>3900</v>
      </c>
      <c r="C4050" s="89" t="s">
        <v>564</v>
      </c>
      <c r="D4050" s="89" t="s">
        <v>7974</v>
      </c>
      <c r="E4050" s="89" t="s">
        <v>20920</v>
      </c>
      <c r="F4050" s="93" t="s">
        <v>369</v>
      </c>
      <c r="G4050" s="93" t="s">
        <v>369</v>
      </c>
      <c r="H4050" s="93" t="s">
        <v>369</v>
      </c>
    </row>
    <row r="4051" spans="1:8">
      <c r="A4051" s="89" t="s">
        <v>12987</v>
      </c>
      <c r="B4051" s="89">
        <v>3900</v>
      </c>
      <c r="C4051" s="89" t="s">
        <v>564</v>
      </c>
      <c r="D4051" s="89" t="s">
        <v>7974</v>
      </c>
      <c r="E4051" s="89" t="s">
        <v>20920</v>
      </c>
      <c r="F4051" s="93" t="s">
        <v>369</v>
      </c>
      <c r="G4051" s="93" t="s">
        <v>369</v>
      </c>
      <c r="H4051" s="93" t="s">
        <v>369</v>
      </c>
    </row>
    <row r="4052" spans="1:8">
      <c r="A4052" s="89" t="s">
        <v>12988</v>
      </c>
      <c r="B4052" s="89">
        <v>3900</v>
      </c>
      <c r="C4052" s="89" t="s">
        <v>564</v>
      </c>
      <c r="D4052" s="89" t="s">
        <v>7974</v>
      </c>
      <c r="E4052" s="89" t="s">
        <v>20920</v>
      </c>
      <c r="F4052" s="93" t="s">
        <v>369</v>
      </c>
      <c r="G4052" s="93" t="s">
        <v>369</v>
      </c>
      <c r="H4052" s="93" t="s">
        <v>369</v>
      </c>
    </row>
    <row r="4053" spans="1:8">
      <c r="A4053" s="89" t="s">
        <v>12989</v>
      </c>
      <c r="B4053" s="89">
        <v>3900</v>
      </c>
      <c r="C4053" s="89" t="s">
        <v>564</v>
      </c>
      <c r="D4053" s="89" t="s">
        <v>7974</v>
      </c>
      <c r="E4053" s="89" t="s">
        <v>20920</v>
      </c>
      <c r="F4053" s="93" t="s">
        <v>369</v>
      </c>
      <c r="G4053" s="93" t="s">
        <v>369</v>
      </c>
      <c r="H4053" s="93" t="s">
        <v>369</v>
      </c>
    </row>
    <row r="4054" spans="1:8">
      <c r="A4054" s="89" t="s">
        <v>12990</v>
      </c>
      <c r="B4054" s="89">
        <v>3900</v>
      </c>
      <c r="C4054" s="89" t="s">
        <v>564</v>
      </c>
      <c r="D4054" s="89" t="s">
        <v>7974</v>
      </c>
      <c r="E4054" s="89" t="s">
        <v>20921</v>
      </c>
      <c r="F4054" s="93" t="s">
        <v>369</v>
      </c>
      <c r="G4054" s="93" t="s">
        <v>369</v>
      </c>
      <c r="H4054" s="93" t="s">
        <v>369</v>
      </c>
    </row>
    <row r="4055" spans="1:8">
      <c r="A4055" s="89" t="s">
        <v>12991</v>
      </c>
      <c r="B4055" s="89">
        <v>3900</v>
      </c>
      <c r="C4055" s="89" t="s">
        <v>564</v>
      </c>
      <c r="D4055" s="89" t="s">
        <v>7974</v>
      </c>
      <c r="E4055" s="89" t="s">
        <v>20921</v>
      </c>
      <c r="F4055" s="93" t="s">
        <v>369</v>
      </c>
      <c r="G4055" s="93" t="s">
        <v>369</v>
      </c>
      <c r="H4055" s="93" t="s">
        <v>369</v>
      </c>
    </row>
    <row r="4056" spans="1:8">
      <c r="A4056" s="89" t="s">
        <v>12992</v>
      </c>
      <c r="B4056" s="89">
        <v>1200</v>
      </c>
      <c r="C4056" s="89" t="s">
        <v>564</v>
      </c>
      <c r="D4056" s="89" t="s">
        <v>7963</v>
      </c>
      <c r="E4056" s="89" t="s">
        <v>20921</v>
      </c>
      <c r="F4056" s="93" t="s">
        <v>369</v>
      </c>
      <c r="G4056" s="93" t="s">
        <v>369</v>
      </c>
      <c r="H4056" s="93" t="s">
        <v>369</v>
      </c>
    </row>
    <row r="4057" spans="1:8">
      <c r="A4057" s="89" t="s">
        <v>12994</v>
      </c>
      <c r="B4057" s="89">
        <v>3900</v>
      </c>
      <c r="C4057" s="89" t="s">
        <v>564</v>
      </c>
      <c r="D4057" s="89" t="s">
        <v>7974</v>
      </c>
      <c r="E4057" s="89" t="s">
        <v>20922</v>
      </c>
      <c r="F4057" s="93" t="s">
        <v>369</v>
      </c>
      <c r="G4057" s="93" t="s">
        <v>369</v>
      </c>
      <c r="H4057" s="93" t="s">
        <v>369</v>
      </c>
    </row>
    <row r="4058" spans="1:8">
      <c r="A4058" s="89" t="s">
        <v>12995</v>
      </c>
      <c r="B4058" s="89">
        <v>3900</v>
      </c>
      <c r="C4058" s="89" t="s">
        <v>361</v>
      </c>
      <c r="D4058" s="89" t="s">
        <v>7963</v>
      </c>
      <c r="E4058" s="89" t="s">
        <v>20922</v>
      </c>
      <c r="F4058" s="93" t="s">
        <v>369</v>
      </c>
      <c r="G4058" s="93" t="s">
        <v>369</v>
      </c>
      <c r="H4058" s="93" t="s">
        <v>369</v>
      </c>
    </row>
    <row r="4059" spans="1:8">
      <c r="A4059" s="89" t="s">
        <v>12996</v>
      </c>
      <c r="B4059" s="89">
        <v>3900</v>
      </c>
      <c r="C4059" s="89" t="s">
        <v>361</v>
      </c>
      <c r="D4059" s="89" t="s">
        <v>7963</v>
      </c>
      <c r="E4059" s="89" t="s">
        <v>20922</v>
      </c>
      <c r="F4059" s="93" t="s">
        <v>369</v>
      </c>
      <c r="G4059" s="93" t="s">
        <v>369</v>
      </c>
      <c r="H4059" s="93" t="s">
        <v>369</v>
      </c>
    </row>
    <row r="4060" spans="1:8">
      <c r="A4060" s="89" t="s">
        <v>12997</v>
      </c>
      <c r="B4060" s="89">
        <v>3900</v>
      </c>
      <c r="C4060" s="89" t="s">
        <v>361</v>
      </c>
      <c r="D4060" s="89" t="s">
        <v>7963</v>
      </c>
      <c r="E4060" s="89" t="s">
        <v>20922</v>
      </c>
      <c r="F4060" s="93" t="s">
        <v>369</v>
      </c>
      <c r="G4060" s="93" t="s">
        <v>369</v>
      </c>
      <c r="H4060" s="93" t="s">
        <v>369</v>
      </c>
    </row>
    <row r="4061" spans="1:8">
      <c r="A4061" s="89" t="s">
        <v>12998</v>
      </c>
      <c r="B4061" s="89">
        <v>3900</v>
      </c>
      <c r="C4061" s="89" t="s">
        <v>564</v>
      </c>
      <c r="D4061" s="89" t="s">
        <v>7974</v>
      </c>
      <c r="E4061" s="89" t="s">
        <v>20922</v>
      </c>
      <c r="F4061" s="93" t="s">
        <v>369</v>
      </c>
      <c r="G4061" s="93" t="s">
        <v>369</v>
      </c>
      <c r="H4061" s="93" t="s">
        <v>369</v>
      </c>
    </row>
    <row r="4062" spans="1:8">
      <c r="A4062" s="89" t="s">
        <v>12999</v>
      </c>
      <c r="B4062" s="89">
        <v>1200</v>
      </c>
      <c r="C4062" s="89" t="s">
        <v>361</v>
      </c>
      <c r="D4062" s="89" t="s">
        <v>7963</v>
      </c>
      <c r="E4062" s="89" t="s">
        <v>20922</v>
      </c>
      <c r="F4062" s="93" t="s">
        <v>369</v>
      </c>
      <c r="G4062" s="93" t="s">
        <v>369</v>
      </c>
      <c r="H4062" s="93" t="s">
        <v>369</v>
      </c>
    </row>
    <row r="4063" spans="1:8">
      <c r="A4063" s="89" t="s">
        <v>13000</v>
      </c>
      <c r="B4063" s="89">
        <v>1200</v>
      </c>
      <c r="C4063" s="89" t="s">
        <v>361</v>
      </c>
      <c r="D4063" s="89" t="s">
        <v>7963</v>
      </c>
      <c r="E4063" s="89" t="s">
        <v>20922</v>
      </c>
      <c r="F4063" s="93" t="s">
        <v>369</v>
      </c>
      <c r="G4063" s="93" t="s">
        <v>369</v>
      </c>
      <c r="H4063" s="93" t="s">
        <v>369</v>
      </c>
    </row>
    <row r="4064" spans="1:8">
      <c r="A4064" s="89" t="s">
        <v>1296</v>
      </c>
      <c r="B4064" s="89">
        <v>1000</v>
      </c>
      <c r="C4064" s="89" t="s">
        <v>564</v>
      </c>
      <c r="D4064" s="89" t="s">
        <v>18232</v>
      </c>
      <c r="E4064" s="89" t="s">
        <v>20923</v>
      </c>
      <c r="F4064" s="89">
        <v>39317</v>
      </c>
      <c r="G4064" s="89">
        <v>1096497</v>
      </c>
      <c r="H4064" s="89">
        <v>0</v>
      </c>
    </row>
    <row r="4065" spans="1:8">
      <c r="A4065" s="89" t="s">
        <v>13002</v>
      </c>
      <c r="B4065" s="89">
        <v>2000</v>
      </c>
      <c r="C4065" s="89" t="s">
        <v>564</v>
      </c>
      <c r="D4065" s="89" t="s">
        <v>7963</v>
      </c>
      <c r="E4065" s="89" t="s">
        <v>20924</v>
      </c>
      <c r="F4065" s="93" t="s">
        <v>369</v>
      </c>
      <c r="G4065" s="93" t="s">
        <v>369</v>
      </c>
      <c r="H4065" s="93" t="s">
        <v>369</v>
      </c>
    </row>
    <row r="4066" spans="1:8">
      <c r="A4066" s="89" t="s">
        <v>13004</v>
      </c>
      <c r="B4066" s="89">
        <v>2000</v>
      </c>
      <c r="C4066" s="89" t="s">
        <v>564</v>
      </c>
      <c r="D4066" s="89" t="s">
        <v>7963</v>
      </c>
      <c r="E4066" s="89" t="s">
        <v>20924</v>
      </c>
      <c r="F4066" s="93" t="s">
        <v>369</v>
      </c>
      <c r="G4066" s="93" t="s">
        <v>369</v>
      </c>
      <c r="H4066" s="93" t="s">
        <v>369</v>
      </c>
    </row>
    <row r="4067" spans="1:8">
      <c r="A4067" s="89" t="s">
        <v>1294</v>
      </c>
      <c r="B4067" s="89">
        <v>500</v>
      </c>
      <c r="C4067" s="89" t="s">
        <v>564</v>
      </c>
      <c r="D4067" s="89" t="s">
        <v>18232</v>
      </c>
      <c r="E4067" s="89" t="s">
        <v>20925</v>
      </c>
      <c r="F4067" s="89">
        <v>162166</v>
      </c>
      <c r="G4067" s="89">
        <v>193283</v>
      </c>
      <c r="H4067" s="89">
        <v>0</v>
      </c>
    </row>
    <row r="4068" spans="1:8">
      <c r="A4068" s="89" t="s">
        <v>13007</v>
      </c>
      <c r="B4068" s="89">
        <v>500</v>
      </c>
      <c r="C4068" s="89" t="s">
        <v>564</v>
      </c>
      <c r="D4068" s="89" t="s">
        <v>7963</v>
      </c>
      <c r="E4068" s="89" t="s">
        <v>20926</v>
      </c>
      <c r="F4068" s="93" t="s">
        <v>369</v>
      </c>
      <c r="G4068" s="93" t="s">
        <v>369</v>
      </c>
      <c r="H4068" s="93" t="s">
        <v>369</v>
      </c>
    </row>
    <row r="4069" spans="1:8">
      <c r="A4069" s="89" t="s">
        <v>13009</v>
      </c>
      <c r="B4069" s="89">
        <v>500</v>
      </c>
      <c r="C4069" s="89" t="s">
        <v>564</v>
      </c>
      <c r="D4069" s="89" t="s">
        <v>7963</v>
      </c>
      <c r="E4069" s="89" t="s">
        <v>20927</v>
      </c>
      <c r="F4069" s="93" t="s">
        <v>369</v>
      </c>
      <c r="G4069" s="93" t="s">
        <v>369</v>
      </c>
      <c r="H4069" s="93" t="s">
        <v>369</v>
      </c>
    </row>
    <row r="4070" spans="1:8">
      <c r="A4070" s="89" t="s">
        <v>13011</v>
      </c>
      <c r="B4070" s="89">
        <v>1500</v>
      </c>
      <c r="C4070" s="89" t="s">
        <v>564</v>
      </c>
      <c r="D4070" s="89" t="s">
        <v>7963</v>
      </c>
      <c r="E4070" s="89" t="s">
        <v>20928</v>
      </c>
      <c r="F4070" s="93" t="s">
        <v>369</v>
      </c>
      <c r="G4070" s="93" t="s">
        <v>369</v>
      </c>
      <c r="H4070" s="93" t="s">
        <v>369</v>
      </c>
    </row>
    <row r="4071" spans="1:8">
      <c r="A4071" s="89" t="s">
        <v>1292</v>
      </c>
      <c r="B4071" s="89">
        <v>500</v>
      </c>
      <c r="C4071" s="89" t="s">
        <v>564</v>
      </c>
      <c r="D4071" s="89" t="s">
        <v>18232</v>
      </c>
      <c r="E4071" s="89" t="s">
        <v>20929</v>
      </c>
      <c r="F4071" s="89">
        <v>34286</v>
      </c>
      <c r="G4071" s="89">
        <v>815282</v>
      </c>
      <c r="H4071" s="89">
        <v>0</v>
      </c>
    </row>
    <row r="4072" spans="1:8">
      <c r="A4072" s="89" t="s">
        <v>1290</v>
      </c>
      <c r="B4072" s="89">
        <v>100</v>
      </c>
      <c r="C4072" s="89" t="s">
        <v>564</v>
      </c>
      <c r="D4072" s="89" t="s">
        <v>18232</v>
      </c>
      <c r="E4072" s="89" t="s">
        <v>20930</v>
      </c>
      <c r="F4072" s="89">
        <v>825186</v>
      </c>
      <c r="G4072" s="89">
        <v>1123299</v>
      </c>
      <c r="H4072" s="89">
        <v>0</v>
      </c>
    </row>
    <row r="4073" spans="1:8">
      <c r="A4073" s="89" t="s">
        <v>1287</v>
      </c>
      <c r="B4073" s="89">
        <v>500</v>
      </c>
      <c r="C4073" s="89" t="s">
        <v>564</v>
      </c>
      <c r="D4073" s="89" t="s">
        <v>18232</v>
      </c>
      <c r="E4073" s="89" t="s">
        <v>20931</v>
      </c>
      <c r="F4073" s="89">
        <v>545501</v>
      </c>
      <c r="G4073" s="89">
        <v>815282</v>
      </c>
      <c r="H4073" s="89">
        <v>0</v>
      </c>
    </row>
    <row r="4074" spans="1:8">
      <c r="A4074" s="89" t="s">
        <v>1285</v>
      </c>
      <c r="B4074" s="89">
        <v>700</v>
      </c>
      <c r="C4074" s="89" t="s">
        <v>564</v>
      </c>
      <c r="D4074" s="89" t="s">
        <v>18232</v>
      </c>
      <c r="E4074" s="89" t="s">
        <v>20932</v>
      </c>
      <c r="F4074" s="89">
        <v>1089821</v>
      </c>
      <c r="G4074" s="89">
        <v>1113529</v>
      </c>
      <c r="H4074" s="89">
        <v>0</v>
      </c>
    </row>
    <row r="4075" spans="1:8">
      <c r="A4075" s="89" t="s">
        <v>13017</v>
      </c>
      <c r="B4075" s="89">
        <v>100</v>
      </c>
      <c r="C4075" s="89" t="s">
        <v>564</v>
      </c>
      <c r="D4075" s="89" t="s">
        <v>7974</v>
      </c>
      <c r="E4075" s="89" t="s">
        <v>20933</v>
      </c>
      <c r="F4075" s="93" t="s">
        <v>369</v>
      </c>
      <c r="G4075" s="93" t="s">
        <v>369</v>
      </c>
      <c r="H4075" s="93" t="s">
        <v>369</v>
      </c>
    </row>
    <row r="4076" spans="1:8">
      <c r="A4076" s="89" t="s">
        <v>1283</v>
      </c>
      <c r="B4076" s="89">
        <v>100</v>
      </c>
      <c r="C4076" s="89" t="s">
        <v>564</v>
      </c>
      <c r="D4076" s="89" t="s">
        <v>18232</v>
      </c>
      <c r="E4076" s="89" t="s">
        <v>20934</v>
      </c>
      <c r="F4076" s="89">
        <v>825186</v>
      </c>
      <c r="G4076" s="89">
        <v>1123489</v>
      </c>
      <c r="H4076" s="89">
        <v>0</v>
      </c>
    </row>
    <row r="4077" spans="1:8">
      <c r="A4077" s="89" t="s">
        <v>1280</v>
      </c>
      <c r="B4077" s="89">
        <v>1000</v>
      </c>
      <c r="C4077" s="89" t="s">
        <v>564</v>
      </c>
      <c r="D4077" s="89" t="s">
        <v>18232</v>
      </c>
      <c r="E4077" s="89" t="s">
        <v>20935</v>
      </c>
      <c r="F4077" s="89">
        <v>28038</v>
      </c>
      <c r="G4077" s="89">
        <v>1091352</v>
      </c>
      <c r="H4077" s="89">
        <v>0</v>
      </c>
    </row>
    <row r="4078" spans="1:8">
      <c r="A4078" s="89" t="s">
        <v>1278</v>
      </c>
      <c r="B4078" s="89">
        <v>1000</v>
      </c>
      <c r="C4078" s="89" t="s">
        <v>564</v>
      </c>
      <c r="D4078" s="89" t="s">
        <v>18232</v>
      </c>
      <c r="E4078" s="89" t="s">
        <v>20936</v>
      </c>
      <c r="F4078" s="89">
        <v>798</v>
      </c>
      <c r="G4078" s="89">
        <v>1109476</v>
      </c>
      <c r="H4078" s="89">
        <v>0</v>
      </c>
    </row>
    <row r="4079" spans="1:8">
      <c r="A4079" s="89" t="s">
        <v>1276</v>
      </c>
      <c r="B4079" s="89">
        <v>1000</v>
      </c>
      <c r="C4079" s="89" t="s">
        <v>361</v>
      </c>
      <c r="D4079" s="89" t="s">
        <v>18232</v>
      </c>
      <c r="E4079" s="89" t="s">
        <v>20937</v>
      </c>
      <c r="F4079" s="93" t="s">
        <v>369</v>
      </c>
      <c r="G4079" s="93" t="s">
        <v>369</v>
      </c>
      <c r="H4079" s="93" t="s">
        <v>369</v>
      </c>
    </row>
    <row r="4080" spans="1:8">
      <c r="A4080" s="89" t="s">
        <v>13021</v>
      </c>
      <c r="B4080" s="89">
        <v>1000</v>
      </c>
      <c r="C4080" s="89" t="s">
        <v>361</v>
      </c>
      <c r="D4080" s="89" t="s">
        <v>7963</v>
      </c>
      <c r="E4080" s="89" t="s">
        <v>20937</v>
      </c>
      <c r="F4080" s="93" t="s">
        <v>369</v>
      </c>
      <c r="G4080" s="93" t="s">
        <v>369</v>
      </c>
      <c r="H4080" s="93" t="s">
        <v>369</v>
      </c>
    </row>
    <row r="4081" spans="1:8">
      <c r="A4081" s="89" t="s">
        <v>1274</v>
      </c>
      <c r="B4081" s="89">
        <v>1000</v>
      </c>
      <c r="C4081" s="89" t="s">
        <v>564</v>
      </c>
      <c r="D4081" s="89" t="s">
        <v>18232</v>
      </c>
      <c r="E4081" s="89" t="s">
        <v>20938</v>
      </c>
      <c r="F4081" s="89">
        <v>373447</v>
      </c>
      <c r="G4081" s="89">
        <v>1091352</v>
      </c>
      <c r="H4081" s="89">
        <v>0</v>
      </c>
    </row>
    <row r="4082" spans="1:8">
      <c r="A4082" s="89" t="s">
        <v>1272</v>
      </c>
      <c r="B4082" s="89">
        <v>2000</v>
      </c>
      <c r="C4082" s="89" t="s">
        <v>564</v>
      </c>
      <c r="D4082" s="89" t="s">
        <v>18232</v>
      </c>
      <c r="E4082" s="89" t="s">
        <v>20939</v>
      </c>
      <c r="F4082" s="89">
        <v>1122637</v>
      </c>
      <c r="G4082" s="89">
        <v>1109476</v>
      </c>
      <c r="H4082" s="89">
        <v>0</v>
      </c>
    </row>
    <row r="4083" spans="1:8">
      <c r="A4083" s="89" t="s">
        <v>13024</v>
      </c>
      <c r="B4083" s="89">
        <v>500</v>
      </c>
      <c r="C4083" s="89" t="s">
        <v>564</v>
      </c>
      <c r="D4083" s="89" t="s">
        <v>7963</v>
      </c>
      <c r="E4083" s="89" t="s">
        <v>20940</v>
      </c>
      <c r="F4083" s="93" t="s">
        <v>369</v>
      </c>
      <c r="G4083" s="93" t="s">
        <v>369</v>
      </c>
      <c r="H4083" s="93" t="s">
        <v>369</v>
      </c>
    </row>
    <row r="4084" spans="1:8">
      <c r="A4084" s="89" t="s">
        <v>13026</v>
      </c>
      <c r="B4084" s="89">
        <v>500</v>
      </c>
      <c r="C4084" s="89" t="s">
        <v>564</v>
      </c>
      <c r="D4084" s="89" t="s">
        <v>7963</v>
      </c>
      <c r="E4084" s="89" t="s">
        <v>20941</v>
      </c>
      <c r="F4084" s="93" t="s">
        <v>369</v>
      </c>
      <c r="G4084" s="93" t="s">
        <v>369</v>
      </c>
      <c r="H4084" s="93" t="s">
        <v>369</v>
      </c>
    </row>
    <row r="4085" spans="1:8">
      <c r="A4085" s="89" t="s">
        <v>13028</v>
      </c>
      <c r="B4085" s="89">
        <v>500</v>
      </c>
      <c r="C4085" s="89" t="s">
        <v>564</v>
      </c>
      <c r="D4085" s="89" t="s">
        <v>7963</v>
      </c>
      <c r="E4085" s="89" t="s">
        <v>20941</v>
      </c>
      <c r="F4085" s="93" t="s">
        <v>369</v>
      </c>
      <c r="G4085" s="93" t="s">
        <v>369</v>
      </c>
      <c r="H4085" s="93" t="s">
        <v>369</v>
      </c>
    </row>
    <row r="4086" spans="1:8">
      <c r="A4086" s="89" t="s">
        <v>1270</v>
      </c>
      <c r="B4086" s="89">
        <v>500</v>
      </c>
      <c r="C4086" s="89" t="s">
        <v>361</v>
      </c>
      <c r="D4086" s="89" t="s">
        <v>18232</v>
      </c>
      <c r="E4086" s="89" t="s">
        <v>20942</v>
      </c>
      <c r="F4086" s="93" t="s">
        <v>369</v>
      </c>
      <c r="G4086" s="93" t="s">
        <v>369</v>
      </c>
      <c r="H4086" s="93" t="s">
        <v>369</v>
      </c>
    </row>
    <row r="4087" spans="1:8">
      <c r="A4087" s="89" t="s">
        <v>13030</v>
      </c>
      <c r="B4087" s="89">
        <v>500</v>
      </c>
      <c r="C4087" s="89" t="s">
        <v>361</v>
      </c>
      <c r="D4087" s="89" t="s">
        <v>7963</v>
      </c>
      <c r="E4087" s="89" t="s">
        <v>20942</v>
      </c>
      <c r="F4087" s="93" t="s">
        <v>369</v>
      </c>
      <c r="G4087" s="93" t="s">
        <v>369</v>
      </c>
      <c r="H4087" s="93" t="s">
        <v>369</v>
      </c>
    </row>
    <row r="4088" spans="1:8">
      <c r="A4088" s="89" t="s">
        <v>13031</v>
      </c>
      <c r="B4088" s="89">
        <v>3000</v>
      </c>
      <c r="C4088" s="89" t="s">
        <v>564</v>
      </c>
      <c r="D4088" s="89" t="s">
        <v>7963</v>
      </c>
      <c r="E4088" s="89" t="s">
        <v>20943</v>
      </c>
      <c r="F4088" s="93" t="s">
        <v>369</v>
      </c>
      <c r="G4088" s="93" t="s">
        <v>369</v>
      </c>
      <c r="H4088" s="93" t="s">
        <v>369</v>
      </c>
    </row>
    <row r="4089" spans="1:8">
      <c r="A4089" s="89" t="s">
        <v>13033</v>
      </c>
      <c r="B4089" s="89">
        <v>1000</v>
      </c>
      <c r="C4089" s="89" t="s">
        <v>564</v>
      </c>
      <c r="D4089" s="89" t="s">
        <v>7963</v>
      </c>
      <c r="E4089" s="89" t="s">
        <v>20944</v>
      </c>
      <c r="F4089" s="93" t="s">
        <v>369</v>
      </c>
      <c r="G4089" s="93" t="s">
        <v>369</v>
      </c>
      <c r="H4089" s="93" t="s">
        <v>369</v>
      </c>
    </row>
    <row r="4090" spans="1:8">
      <c r="A4090" s="89" t="s">
        <v>1268</v>
      </c>
      <c r="B4090" s="89">
        <v>1500</v>
      </c>
      <c r="C4090" s="89" t="s">
        <v>564</v>
      </c>
      <c r="D4090" s="89" t="s">
        <v>18232</v>
      </c>
      <c r="E4090" s="89" t="s">
        <v>20945</v>
      </c>
      <c r="F4090" s="89">
        <v>753547</v>
      </c>
      <c r="G4090" s="89">
        <v>1091352</v>
      </c>
      <c r="H4090" s="89">
        <v>0</v>
      </c>
    </row>
    <row r="4091" spans="1:8">
      <c r="A4091" s="89" t="s">
        <v>1266</v>
      </c>
      <c r="B4091" s="89">
        <v>1000</v>
      </c>
      <c r="C4091" s="89" t="s">
        <v>564</v>
      </c>
      <c r="D4091" s="89" t="s">
        <v>18232</v>
      </c>
      <c r="E4091" s="89" t="s">
        <v>20946</v>
      </c>
      <c r="F4091" s="89">
        <v>91561</v>
      </c>
      <c r="G4091" s="89">
        <v>105886</v>
      </c>
      <c r="H4091" s="89">
        <v>0</v>
      </c>
    </row>
    <row r="4092" spans="1:8">
      <c r="A4092" s="89" t="s">
        <v>13037</v>
      </c>
      <c r="B4092" s="89">
        <v>1000</v>
      </c>
      <c r="C4092" s="89" t="s">
        <v>564</v>
      </c>
      <c r="D4092" s="89" t="s">
        <v>7963</v>
      </c>
      <c r="E4092" s="89" t="s">
        <v>20947</v>
      </c>
      <c r="F4092" s="93" t="s">
        <v>369</v>
      </c>
      <c r="G4092" s="93" t="s">
        <v>369</v>
      </c>
      <c r="H4092" s="93" t="s">
        <v>369</v>
      </c>
    </row>
    <row r="4093" spans="1:8">
      <c r="A4093" s="89" t="s">
        <v>13039</v>
      </c>
      <c r="B4093" s="89">
        <v>1000</v>
      </c>
      <c r="C4093" s="89" t="s">
        <v>361</v>
      </c>
      <c r="D4093" s="89" t="s">
        <v>7963</v>
      </c>
      <c r="E4093" s="89" t="s">
        <v>20947</v>
      </c>
      <c r="F4093" s="93" t="s">
        <v>369</v>
      </c>
      <c r="G4093" s="93" t="s">
        <v>369</v>
      </c>
      <c r="H4093" s="93" t="s">
        <v>369</v>
      </c>
    </row>
    <row r="4094" spans="1:8">
      <c r="A4094" s="89" t="s">
        <v>13040</v>
      </c>
      <c r="B4094" s="89">
        <v>300</v>
      </c>
      <c r="C4094" s="89" t="s">
        <v>361</v>
      </c>
      <c r="D4094" s="89" t="s">
        <v>7963</v>
      </c>
      <c r="E4094" s="89" t="s">
        <v>20948</v>
      </c>
      <c r="F4094" s="93" t="s">
        <v>369</v>
      </c>
      <c r="G4094" s="93" t="s">
        <v>369</v>
      </c>
      <c r="H4094" s="93" t="s">
        <v>369</v>
      </c>
    </row>
    <row r="4095" spans="1:8">
      <c r="A4095" s="89" t="s">
        <v>13041</v>
      </c>
      <c r="B4095" s="89">
        <v>300</v>
      </c>
      <c r="C4095" s="89" t="s">
        <v>564</v>
      </c>
      <c r="D4095" s="89" t="s">
        <v>7963</v>
      </c>
      <c r="E4095" s="89" t="s">
        <v>20949</v>
      </c>
      <c r="F4095" s="93" t="s">
        <v>369</v>
      </c>
      <c r="G4095" s="93" t="s">
        <v>369</v>
      </c>
      <c r="H4095" s="93" t="s">
        <v>369</v>
      </c>
    </row>
    <row r="4096" spans="1:8">
      <c r="A4096" s="89" t="s">
        <v>1263</v>
      </c>
      <c r="B4096" s="89">
        <v>300</v>
      </c>
      <c r="C4096" s="89" t="s">
        <v>361</v>
      </c>
      <c r="D4096" s="89" t="s">
        <v>18232</v>
      </c>
      <c r="E4096" s="89" t="s">
        <v>20950</v>
      </c>
      <c r="F4096" s="93" t="s">
        <v>369</v>
      </c>
      <c r="G4096" s="93" t="s">
        <v>369</v>
      </c>
      <c r="H4096" s="93" t="s">
        <v>369</v>
      </c>
    </row>
    <row r="4097" spans="1:8">
      <c r="A4097" s="89" t="s">
        <v>13043</v>
      </c>
      <c r="B4097" s="89">
        <v>500</v>
      </c>
      <c r="C4097" s="89" t="s">
        <v>361</v>
      </c>
      <c r="D4097" s="89" t="s">
        <v>7963</v>
      </c>
      <c r="E4097" s="89" t="s">
        <v>20951</v>
      </c>
      <c r="F4097" s="93" t="s">
        <v>369</v>
      </c>
      <c r="G4097" s="93" t="s">
        <v>369</v>
      </c>
      <c r="H4097" s="93" t="s">
        <v>369</v>
      </c>
    </row>
    <row r="4098" spans="1:8">
      <c r="A4098" s="99" t="s">
        <v>13044</v>
      </c>
      <c r="B4098" s="89">
        <v>1000</v>
      </c>
      <c r="C4098" s="89" t="s">
        <v>361</v>
      </c>
      <c r="D4098" s="89" t="s">
        <v>7963</v>
      </c>
      <c r="E4098" s="89" t="s">
        <v>20952</v>
      </c>
      <c r="F4098" s="93" t="s">
        <v>369</v>
      </c>
      <c r="G4098" s="93" t="s">
        <v>369</v>
      </c>
      <c r="H4098" s="93" t="s">
        <v>369</v>
      </c>
    </row>
    <row r="4099" spans="1:8">
      <c r="A4099" s="89" t="s">
        <v>13045</v>
      </c>
      <c r="B4099" s="89">
        <v>1000</v>
      </c>
      <c r="C4099" s="89" t="s">
        <v>564</v>
      </c>
      <c r="D4099" s="89" t="s">
        <v>7963</v>
      </c>
      <c r="E4099" s="89" t="s">
        <v>20952</v>
      </c>
      <c r="F4099" s="93" t="s">
        <v>369</v>
      </c>
      <c r="G4099" s="93" t="s">
        <v>369</v>
      </c>
      <c r="H4099" s="93" t="s">
        <v>369</v>
      </c>
    </row>
    <row r="4100" spans="1:8">
      <c r="A4100" s="89" t="s">
        <v>13047</v>
      </c>
      <c r="B4100" s="89">
        <v>1000</v>
      </c>
      <c r="C4100" s="89" t="s">
        <v>564</v>
      </c>
      <c r="D4100" s="89" t="s">
        <v>7963</v>
      </c>
      <c r="E4100" s="89" t="s">
        <v>20953</v>
      </c>
      <c r="F4100" s="93" t="s">
        <v>369</v>
      </c>
      <c r="G4100" s="93" t="s">
        <v>369</v>
      </c>
      <c r="H4100" s="93" t="s">
        <v>369</v>
      </c>
    </row>
    <row r="4101" spans="1:8">
      <c r="A4101" s="89" t="s">
        <v>13049</v>
      </c>
      <c r="B4101" s="89">
        <v>1000</v>
      </c>
      <c r="C4101" s="89" t="s">
        <v>564</v>
      </c>
      <c r="D4101" s="89" t="s">
        <v>7963</v>
      </c>
      <c r="E4101" s="89" t="s">
        <v>20953</v>
      </c>
      <c r="F4101" s="93" t="s">
        <v>369</v>
      </c>
      <c r="G4101" s="93" t="s">
        <v>369</v>
      </c>
      <c r="H4101" s="93" t="s">
        <v>369</v>
      </c>
    </row>
    <row r="4102" spans="1:8">
      <c r="A4102" s="89" t="s">
        <v>13051</v>
      </c>
      <c r="B4102" s="89">
        <v>1000</v>
      </c>
      <c r="C4102" s="89" t="s">
        <v>361</v>
      </c>
      <c r="D4102" s="89" t="s">
        <v>7963</v>
      </c>
      <c r="E4102" s="89" t="s">
        <v>20953</v>
      </c>
      <c r="F4102" s="93" t="s">
        <v>369</v>
      </c>
      <c r="G4102" s="93" t="s">
        <v>369</v>
      </c>
      <c r="H4102" s="93" t="s">
        <v>369</v>
      </c>
    </row>
    <row r="4103" spans="1:8">
      <c r="A4103" s="89" t="s">
        <v>13052</v>
      </c>
      <c r="B4103" s="89">
        <v>1000</v>
      </c>
      <c r="C4103" s="89" t="s">
        <v>361</v>
      </c>
      <c r="D4103" s="89" t="s">
        <v>7963</v>
      </c>
      <c r="E4103" s="89" t="s">
        <v>20953</v>
      </c>
      <c r="F4103" s="93" t="s">
        <v>369</v>
      </c>
      <c r="G4103" s="93" t="s">
        <v>369</v>
      </c>
      <c r="H4103" s="93" t="s">
        <v>369</v>
      </c>
    </row>
    <row r="4104" spans="1:8">
      <c r="A4104" s="99" t="s">
        <v>13053</v>
      </c>
      <c r="B4104" s="89">
        <v>1000</v>
      </c>
      <c r="C4104" s="89" t="s">
        <v>564</v>
      </c>
      <c r="D4104" s="89" t="s">
        <v>7963</v>
      </c>
      <c r="E4104" s="89" t="s">
        <v>20954</v>
      </c>
      <c r="F4104" s="93" t="s">
        <v>369</v>
      </c>
      <c r="G4104" s="93" t="s">
        <v>369</v>
      </c>
      <c r="H4104" s="93" t="s">
        <v>369</v>
      </c>
    </row>
    <row r="4105" spans="1:8">
      <c r="A4105" s="89" t="s">
        <v>13055</v>
      </c>
      <c r="B4105" s="89">
        <v>1000</v>
      </c>
      <c r="C4105" s="89" t="s">
        <v>564</v>
      </c>
      <c r="D4105" s="89" t="s">
        <v>7963</v>
      </c>
      <c r="E4105" s="89" t="s">
        <v>20955</v>
      </c>
      <c r="F4105" s="93" t="s">
        <v>369</v>
      </c>
      <c r="G4105" s="93" t="s">
        <v>369</v>
      </c>
      <c r="H4105" s="93" t="s">
        <v>369</v>
      </c>
    </row>
    <row r="4106" spans="1:8">
      <c r="A4106" s="89" t="s">
        <v>13057</v>
      </c>
      <c r="B4106" s="89">
        <v>1000</v>
      </c>
      <c r="C4106" s="89" t="s">
        <v>564</v>
      </c>
      <c r="D4106" s="89" t="s">
        <v>7963</v>
      </c>
      <c r="E4106" s="89" t="s">
        <v>20955</v>
      </c>
      <c r="F4106" s="93" t="s">
        <v>369</v>
      </c>
      <c r="G4106" s="93" t="s">
        <v>369</v>
      </c>
      <c r="H4106" s="93" t="s">
        <v>369</v>
      </c>
    </row>
    <row r="4107" spans="1:8">
      <c r="A4107" s="89" t="s">
        <v>13059</v>
      </c>
      <c r="B4107" s="89">
        <v>1000</v>
      </c>
      <c r="C4107" s="89" t="s">
        <v>361</v>
      </c>
      <c r="D4107" s="89" t="s">
        <v>7963</v>
      </c>
      <c r="E4107" s="89" t="s">
        <v>20956</v>
      </c>
      <c r="F4107" s="93" t="s">
        <v>369</v>
      </c>
      <c r="G4107" s="93" t="s">
        <v>369</v>
      </c>
      <c r="H4107" s="93" t="s">
        <v>369</v>
      </c>
    </row>
    <row r="4108" spans="1:8">
      <c r="A4108" s="89" t="s">
        <v>13060</v>
      </c>
      <c r="B4108" s="89">
        <v>1000</v>
      </c>
      <c r="C4108" s="89" t="s">
        <v>361</v>
      </c>
      <c r="D4108" s="89" t="s">
        <v>7963</v>
      </c>
      <c r="E4108" s="89" t="s">
        <v>20956</v>
      </c>
      <c r="F4108" s="93" t="s">
        <v>369</v>
      </c>
      <c r="G4108" s="93" t="s">
        <v>369</v>
      </c>
      <c r="H4108" s="93" t="s">
        <v>369</v>
      </c>
    </row>
    <row r="4109" spans="1:8">
      <c r="A4109" s="89" t="s">
        <v>1258</v>
      </c>
      <c r="B4109" s="89">
        <v>1000</v>
      </c>
      <c r="C4109" s="89" t="s">
        <v>361</v>
      </c>
      <c r="D4109" s="89" t="s">
        <v>18232</v>
      </c>
      <c r="E4109" s="89" t="s">
        <v>20956</v>
      </c>
      <c r="F4109" s="93" t="s">
        <v>369</v>
      </c>
      <c r="G4109" s="93" t="s">
        <v>369</v>
      </c>
      <c r="H4109" s="93" t="s">
        <v>369</v>
      </c>
    </row>
    <row r="4110" spans="1:8">
      <c r="A4110" s="89" t="s">
        <v>13061</v>
      </c>
      <c r="B4110" s="89">
        <v>1000</v>
      </c>
      <c r="C4110" s="89" t="s">
        <v>564</v>
      </c>
      <c r="D4110" s="89" t="s">
        <v>7963</v>
      </c>
      <c r="E4110" s="89" t="s">
        <v>20957</v>
      </c>
      <c r="F4110" s="93" t="s">
        <v>369</v>
      </c>
      <c r="G4110" s="93" t="s">
        <v>369</v>
      </c>
      <c r="H4110" s="93" t="s">
        <v>369</v>
      </c>
    </row>
    <row r="4111" spans="1:8">
      <c r="A4111" s="89" t="s">
        <v>1255</v>
      </c>
      <c r="B4111" s="89">
        <v>300</v>
      </c>
      <c r="C4111" s="89" t="s">
        <v>564</v>
      </c>
      <c r="D4111" s="89" t="s">
        <v>18232</v>
      </c>
      <c r="E4111" s="89" t="s">
        <v>20957</v>
      </c>
      <c r="F4111" s="89">
        <v>479715</v>
      </c>
      <c r="G4111" s="89">
        <v>135322</v>
      </c>
      <c r="H4111" s="89">
        <v>0</v>
      </c>
    </row>
    <row r="4112" spans="1:8">
      <c r="A4112" s="89" t="s">
        <v>13064</v>
      </c>
      <c r="B4112" s="89">
        <v>1000</v>
      </c>
      <c r="C4112" s="89" t="s">
        <v>564</v>
      </c>
      <c r="D4112" s="89" t="s">
        <v>7963</v>
      </c>
      <c r="E4112" s="89" t="s">
        <v>20957</v>
      </c>
      <c r="F4112" s="93" t="s">
        <v>369</v>
      </c>
      <c r="G4112" s="93" t="s">
        <v>369</v>
      </c>
      <c r="H4112" s="93" t="s">
        <v>369</v>
      </c>
    </row>
    <row r="4113" spans="1:8">
      <c r="A4113" s="89" t="s">
        <v>6250</v>
      </c>
      <c r="B4113" s="89">
        <v>2000</v>
      </c>
      <c r="C4113" s="89" t="s">
        <v>564</v>
      </c>
      <c r="D4113" s="89" t="s">
        <v>5606</v>
      </c>
      <c r="E4113" s="89" t="s">
        <v>20958</v>
      </c>
      <c r="F4113" s="89">
        <v>22296</v>
      </c>
      <c r="G4113" s="89">
        <v>6596</v>
      </c>
      <c r="H4113" s="89" t="s">
        <v>5939</v>
      </c>
    </row>
    <row r="4114" spans="1:8">
      <c r="A4114" s="89" t="s">
        <v>1251</v>
      </c>
      <c r="B4114" s="89">
        <v>2000</v>
      </c>
      <c r="C4114" s="89" t="s">
        <v>564</v>
      </c>
      <c r="D4114" s="89" t="s">
        <v>18232</v>
      </c>
      <c r="E4114" s="89" t="s">
        <v>20959</v>
      </c>
      <c r="F4114" s="89">
        <v>22296</v>
      </c>
      <c r="G4114" s="89">
        <v>6596</v>
      </c>
      <c r="H4114" s="89">
        <v>0</v>
      </c>
    </row>
    <row r="4115" spans="1:8">
      <c r="A4115" s="89" t="s">
        <v>1253</v>
      </c>
      <c r="B4115" s="89">
        <v>100</v>
      </c>
      <c r="C4115" s="89" t="s">
        <v>564</v>
      </c>
      <c r="D4115" s="89" t="s">
        <v>18232</v>
      </c>
      <c r="E4115" s="89" t="s">
        <v>20959</v>
      </c>
      <c r="F4115" s="89">
        <v>1035309</v>
      </c>
      <c r="G4115" s="89">
        <v>135322</v>
      </c>
      <c r="H4115" s="89">
        <v>0</v>
      </c>
    </row>
    <row r="4116" spans="1:8">
      <c r="A4116" s="89" t="s">
        <v>13069</v>
      </c>
      <c r="B4116" s="89">
        <v>300</v>
      </c>
      <c r="C4116" s="89" t="s">
        <v>361</v>
      </c>
      <c r="D4116" s="89" t="s">
        <v>7963</v>
      </c>
      <c r="E4116" s="89" t="s">
        <v>20960</v>
      </c>
      <c r="F4116" s="93" t="s">
        <v>369</v>
      </c>
      <c r="G4116" s="93" t="s">
        <v>369</v>
      </c>
      <c r="H4116" s="93" t="s">
        <v>369</v>
      </c>
    </row>
    <row r="4117" spans="1:8">
      <c r="A4117" s="89" t="s">
        <v>1249</v>
      </c>
      <c r="B4117" s="89">
        <v>200</v>
      </c>
      <c r="C4117" s="89" t="s">
        <v>361</v>
      </c>
      <c r="D4117" s="89" t="s">
        <v>18232</v>
      </c>
      <c r="E4117" s="89" t="s">
        <v>20961</v>
      </c>
      <c r="F4117" s="93" t="s">
        <v>369</v>
      </c>
      <c r="G4117" s="93" t="s">
        <v>369</v>
      </c>
      <c r="H4117" s="93" t="s">
        <v>369</v>
      </c>
    </row>
    <row r="4118" spans="1:8">
      <c r="A4118" s="89" t="s">
        <v>1247</v>
      </c>
      <c r="B4118" s="89">
        <v>2500</v>
      </c>
      <c r="C4118" s="89" t="s">
        <v>361</v>
      </c>
      <c r="D4118" s="89" t="s">
        <v>18232</v>
      </c>
      <c r="E4118" s="89" t="s">
        <v>20962</v>
      </c>
      <c r="F4118" s="93" t="s">
        <v>369</v>
      </c>
      <c r="G4118" s="93" t="s">
        <v>369</v>
      </c>
      <c r="H4118" s="93" t="s">
        <v>369</v>
      </c>
    </row>
    <row r="4119" spans="1:8">
      <c r="A4119" s="89" t="s">
        <v>1245</v>
      </c>
      <c r="B4119" s="89">
        <v>10000</v>
      </c>
      <c r="C4119" s="89" t="s">
        <v>564</v>
      </c>
      <c r="D4119" s="89" t="s">
        <v>18232</v>
      </c>
      <c r="E4119" s="89" t="s">
        <v>20963</v>
      </c>
      <c r="F4119" s="89">
        <v>988596</v>
      </c>
      <c r="G4119" s="89">
        <v>1096497</v>
      </c>
      <c r="H4119" s="89">
        <v>0</v>
      </c>
    </row>
    <row r="4120" spans="1:8">
      <c r="A4120" s="89" t="s">
        <v>13071</v>
      </c>
      <c r="B4120" s="89">
        <v>2000</v>
      </c>
      <c r="C4120" s="89" t="s">
        <v>564</v>
      </c>
      <c r="D4120" s="89" t="s">
        <v>7974</v>
      </c>
      <c r="E4120" s="89" t="s">
        <v>20964</v>
      </c>
      <c r="F4120" s="93" t="s">
        <v>369</v>
      </c>
      <c r="G4120" s="93" t="s">
        <v>369</v>
      </c>
      <c r="H4120" s="93" t="s">
        <v>369</v>
      </c>
    </row>
    <row r="4121" spans="1:8">
      <c r="A4121" s="89" t="s">
        <v>1243</v>
      </c>
      <c r="B4121" s="89">
        <v>2000</v>
      </c>
      <c r="C4121" s="89" t="s">
        <v>361</v>
      </c>
      <c r="D4121" s="89" t="s">
        <v>18232</v>
      </c>
      <c r="E4121" s="89" t="s">
        <v>20965</v>
      </c>
      <c r="F4121" s="93" t="s">
        <v>369</v>
      </c>
      <c r="G4121" s="93" t="s">
        <v>369</v>
      </c>
      <c r="H4121" s="93" t="s">
        <v>369</v>
      </c>
    </row>
    <row r="4122" spans="1:8">
      <c r="A4122" s="89" t="s">
        <v>13072</v>
      </c>
      <c r="B4122" s="89">
        <v>2000</v>
      </c>
      <c r="C4122" s="89" t="s">
        <v>361</v>
      </c>
      <c r="D4122" s="89" t="s">
        <v>7963</v>
      </c>
      <c r="E4122" s="89" t="s">
        <v>20965</v>
      </c>
      <c r="F4122" s="93" t="s">
        <v>369</v>
      </c>
      <c r="G4122" s="93" t="s">
        <v>369</v>
      </c>
      <c r="H4122" s="93" t="s">
        <v>369</v>
      </c>
    </row>
    <row r="4123" spans="1:8">
      <c r="A4123" s="89" t="s">
        <v>1240</v>
      </c>
      <c r="B4123" s="89">
        <v>15000</v>
      </c>
      <c r="C4123" s="89" t="s">
        <v>361</v>
      </c>
      <c r="D4123" s="89" t="s">
        <v>18232</v>
      </c>
      <c r="E4123" s="89" t="s">
        <v>20966</v>
      </c>
      <c r="F4123" s="93" t="s">
        <v>369</v>
      </c>
      <c r="G4123" s="93" t="s">
        <v>369</v>
      </c>
      <c r="H4123" s="93" t="s">
        <v>369</v>
      </c>
    </row>
    <row r="4124" spans="1:8">
      <c r="A4124" s="89" t="s">
        <v>1238</v>
      </c>
      <c r="B4124" s="89">
        <v>1000</v>
      </c>
      <c r="C4124" s="89" t="s">
        <v>564</v>
      </c>
      <c r="D4124" s="89" t="s">
        <v>18232</v>
      </c>
      <c r="E4124" s="89" t="s">
        <v>20967</v>
      </c>
      <c r="F4124" s="89">
        <v>906228</v>
      </c>
      <c r="G4124" s="89">
        <v>1109476</v>
      </c>
      <c r="H4124" s="89">
        <v>0</v>
      </c>
    </row>
    <row r="4125" spans="1:8">
      <c r="A4125" s="89" t="s">
        <v>1236</v>
      </c>
      <c r="B4125" s="89">
        <v>500</v>
      </c>
      <c r="C4125" s="89" t="s">
        <v>361</v>
      </c>
      <c r="D4125" s="89" t="s">
        <v>18232</v>
      </c>
      <c r="E4125" s="89" t="s">
        <v>20968</v>
      </c>
      <c r="F4125" s="93" t="s">
        <v>369</v>
      </c>
      <c r="G4125" s="93" t="s">
        <v>369</v>
      </c>
      <c r="H4125" s="93" t="s">
        <v>369</v>
      </c>
    </row>
    <row r="4126" spans="1:8">
      <c r="A4126" s="89" t="s">
        <v>13074</v>
      </c>
      <c r="B4126" s="89">
        <v>500</v>
      </c>
      <c r="C4126" s="89" t="s">
        <v>564</v>
      </c>
      <c r="D4126" s="89" t="s">
        <v>7963</v>
      </c>
      <c r="E4126" s="89" t="s">
        <v>20969</v>
      </c>
      <c r="F4126" s="93" t="s">
        <v>369</v>
      </c>
      <c r="G4126" s="93" t="s">
        <v>369</v>
      </c>
      <c r="H4126" s="93" t="s">
        <v>369</v>
      </c>
    </row>
    <row r="4127" spans="1:8">
      <c r="A4127" s="89" t="s">
        <v>1234</v>
      </c>
      <c r="B4127" s="89">
        <v>500</v>
      </c>
      <c r="C4127" s="89" t="s">
        <v>361</v>
      </c>
      <c r="D4127" s="89" t="s">
        <v>18232</v>
      </c>
      <c r="E4127" s="89" t="s">
        <v>20970</v>
      </c>
      <c r="F4127" s="93" t="s">
        <v>369</v>
      </c>
      <c r="G4127" s="93" t="s">
        <v>369</v>
      </c>
      <c r="H4127" s="93" t="s">
        <v>369</v>
      </c>
    </row>
    <row r="4128" spans="1:8">
      <c r="A4128" s="89" t="s">
        <v>13076</v>
      </c>
      <c r="B4128" s="89">
        <v>500</v>
      </c>
      <c r="C4128" s="89" t="s">
        <v>361</v>
      </c>
      <c r="D4128" s="89" t="s">
        <v>7963</v>
      </c>
      <c r="E4128" s="89" t="s">
        <v>20971</v>
      </c>
      <c r="F4128" s="93" t="s">
        <v>369</v>
      </c>
      <c r="G4128" s="93" t="s">
        <v>369</v>
      </c>
      <c r="H4128" s="93" t="s">
        <v>369</v>
      </c>
    </row>
    <row r="4129" spans="1:8">
      <c r="A4129" s="89" t="s">
        <v>13077</v>
      </c>
      <c r="B4129" s="89">
        <v>500</v>
      </c>
      <c r="C4129" s="89" t="s">
        <v>564</v>
      </c>
      <c r="D4129" s="89" t="s">
        <v>7963</v>
      </c>
      <c r="E4129" s="89" t="s">
        <v>20972</v>
      </c>
      <c r="F4129" s="93" t="s">
        <v>369</v>
      </c>
      <c r="G4129" s="93" t="s">
        <v>369</v>
      </c>
      <c r="H4129" s="93" t="s">
        <v>369</v>
      </c>
    </row>
    <row r="4130" spans="1:8">
      <c r="A4130" s="89" t="s">
        <v>1232</v>
      </c>
      <c r="B4130" s="89">
        <v>500</v>
      </c>
      <c r="C4130" s="89" t="s">
        <v>564</v>
      </c>
      <c r="D4130" s="89" t="s">
        <v>18232</v>
      </c>
      <c r="E4130" s="89" t="s">
        <v>20973</v>
      </c>
      <c r="F4130" s="89">
        <v>20631</v>
      </c>
      <c r="G4130" s="89">
        <v>815282</v>
      </c>
      <c r="H4130" s="89">
        <v>0</v>
      </c>
    </row>
    <row r="4131" spans="1:8">
      <c r="A4131" s="89" t="s">
        <v>1230</v>
      </c>
      <c r="B4131" s="89">
        <v>5000</v>
      </c>
      <c r="C4131" s="89" t="s">
        <v>361</v>
      </c>
      <c r="D4131" s="89" t="s">
        <v>18232</v>
      </c>
      <c r="E4131" s="89" t="s">
        <v>20974</v>
      </c>
      <c r="F4131" s="93" t="s">
        <v>369</v>
      </c>
      <c r="G4131" s="93" t="s">
        <v>369</v>
      </c>
      <c r="H4131" s="93" t="s">
        <v>369</v>
      </c>
    </row>
    <row r="4132" spans="1:8">
      <c r="A4132" s="89" t="s">
        <v>13080</v>
      </c>
      <c r="B4132" s="89">
        <v>1000</v>
      </c>
      <c r="C4132" s="89" t="s">
        <v>564</v>
      </c>
      <c r="D4132" s="89" t="s">
        <v>7963</v>
      </c>
      <c r="E4132" s="89" t="s">
        <v>20975</v>
      </c>
      <c r="F4132" s="93" t="s">
        <v>369</v>
      </c>
      <c r="G4132" s="93" t="s">
        <v>369</v>
      </c>
      <c r="H4132" s="93" t="s">
        <v>369</v>
      </c>
    </row>
    <row r="4133" spans="1:8">
      <c r="A4133" s="89" t="s">
        <v>13082</v>
      </c>
      <c r="B4133" s="89">
        <v>300</v>
      </c>
      <c r="C4133" s="89" t="s">
        <v>564</v>
      </c>
      <c r="D4133" s="89" t="s">
        <v>7963</v>
      </c>
      <c r="E4133" s="89" t="s">
        <v>20976</v>
      </c>
      <c r="F4133" s="93" t="s">
        <v>369</v>
      </c>
      <c r="G4133" s="93" t="s">
        <v>369</v>
      </c>
      <c r="H4133" s="93" t="s">
        <v>369</v>
      </c>
    </row>
    <row r="4134" spans="1:8">
      <c r="A4134" s="89" t="s">
        <v>13084</v>
      </c>
      <c r="B4134" s="89">
        <v>300</v>
      </c>
      <c r="C4134" s="89" t="s">
        <v>564</v>
      </c>
      <c r="D4134" s="89" t="s">
        <v>7963</v>
      </c>
      <c r="E4134" s="89" t="s">
        <v>20976</v>
      </c>
      <c r="F4134" s="93" t="s">
        <v>369</v>
      </c>
      <c r="G4134" s="93" t="s">
        <v>369</v>
      </c>
      <c r="H4134" s="93" t="s">
        <v>369</v>
      </c>
    </row>
    <row r="4135" spans="1:8">
      <c r="A4135" s="89" t="s">
        <v>13086</v>
      </c>
      <c r="B4135" s="89">
        <v>1000</v>
      </c>
      <c r="C4135" s="89" t="s">
        <v>564</v>
      </c>
      <c r="D4135" s="89" t="s">
        <v>7963</v>
      </c>
      <c r="E4135" s="89" t="s">
        <v>20977</v>
      </c>
      <c r="F4135" s="93" t="s">
        <v>369</v>
      </c>
      <c r="G4135" s="93" t="s">
        <v>369</v>
      </c>
      <c r="H4135" s="93" t="s">
        <v>369</v>
      </c>
    </row>
    <row r="4136" spans="1:8">
      <c r="A4136" s="89" t="s">
        <v>13088</v>
      </c>
      <c r="B4136" s="89">
        <v>1000</v>
      </c>
      <c r="C4136" s="89" t="s">
        <v>361</v>
      </c>
      <c r="D4136" s="89" t="s">
        <v>7963</v>
      </c>
      <c r="E4136" s="89" t="s">
        <v>20977</v>
      </c>
      <c r="F4136" s="93" t="s">
        <v>369</v>
      </c>
      <c r="G4136" s="93" t="s">
        <v>369</v>
      </c>
      <c r="H4136" s="93" t="s">
        <v>369</v>
      </c>
    </row>
    <row r="4137" spans="1:8">
      <c r="A4137" s="89" t="s">
        <v>13089</v>
      </c>
      <c r="B4137" s="89">
        <v>1000</v>
      </c>
      <c r="C4137" s="89" t="s">
        <v>361</v>
      </c>
      <c r="D4137" s="89" t="s">
        <v>7963</v>
      </c>
      <c r="E4137" s="89" t="s">
        <v>20977</v>
      </c>
      <c r="F4137" s="93" t="s">
        <v>369</v>
      </c>
      <c r="G4137" s="93" t="s">
        <v>369</v>
      </c>
      <c r="H4137" s="93" t="s">
        <v>369</v>
      </c>
    </row>
    <row r="4138" spans="1:8">
      <c r="A4138" s="89" t="s">
        <v>13090</v>
      </c>
      <c r="B4138" s="89">
        <v>1000</v>
      </c>
      <c r="C4138" s="89" t="s">
        <v>361</v>
      </c>
      <c r="D4138" s="89" t="s">
        <v>7963</v>
      </c>
      <c r="E4138" s="89" t="s">
        <v>20978</v>
      </c>
      <c r="F4138" s="93" t="s">
        <v>369</v>
      </c>
      <c r="G4138" s="93" t="s">
        <v>369</v>
      </c>
      <c r="H4138" s="93" t="s">
        <v>369</v>
      </c>
    </row>
    <row r="4139" spans="1:8">
      <c r="A4139" s="89" t="s">
        <v>1228</v>
      </c>
      <c r="B4139" s="89">
        <v>1000</v>
      </c>
      <c r="C4139" s="89" t="s">
        <v>361</v>
      </c>
      <c r="D4139" s="89" t="s">
        <v>18232</v>
      </c>
      <c r="E4139" s="89" t="s">
        <v>20979</v>
      </c>
      <c r="F4139" s="93" t="s">
        <v>369</v>
      </c>
      <c r="G4139" s="93" t="s">
        <v>369</v>
      </c>
      <c r="H4139" s="93" t="s">
        <v>369</v>
      </c>
    </row>
    <row r="4140" spans="1:8">
      <c r="A4140" s="89" t="s">
        <v>1226</v>
      </c>
      <c r="B4140" s="89">
        <v>1000</v>
      </c>
      <c r="C4140" s="89" t="s">
        <v>361</v>
      </c>
      <c r="D4140" s="89" t="s">
        <v>18232</v>
      </c>
      <c r="E4140" s="89" t="s">
        <v>20980</v>
      </c>
      <c r="F4140" s="93" t="s">
        <v>369</v>
      </c>
      <c r="G4140" s="93" t="s">
        <v>369</v>
      </c>
      <c r="H4140" s="93" t="s">
        <v>369</v>
      </c>
    </row>
    <row r="4141" spans="1:8">
      <c r="A4141" s="89" t="s">
        <v>1224</v>
      </c>
      <c r="B4141" s="89">
        <v>1000</v>
      </c>
      <c r="C4141" s="89" t="s">
        <v>564</v>
      </c>
      <c r="D4141" s="89" t="s">
        <v>18232</v>
      </c>
      <c r="E4141" s="89" t="s">
        <v>20981</v>
      </c>
      <c r="F4141" s="89">
        <v>1120284</v>
      </c>
      <c r="G4141" s="89">
        <v>815282</v>
      </c>
      <c r="H4141" s="89">
        <v>0</v>
      </c>
    </row>
    <row r="4142" spans="1:8">
      <c r="A4142" s="89" t="s">
        <v>1222</v>
      </c>
      <c r="B4142" s="89">
        <v>500</v>
      </c>
      <c r="C4142" s="89" t="s">
        <v>564</v>
      </c>
      <c r="D4142" s="89" t="s">
        <v>18232</v>
      </c>
      <c r="E4142" s="89" t="s">
        <v>20982</v>
      </c>
      <c r="F4142" s="89">
        <v>946846</v>
      </c>
      <c r="G4142" s="89">
        <v>36972</v>
      </c>
      <c r="H4142" s="89">
        <v>0</v>
      </c>
    </row>
    <row r="4143" spans="1:8">
      <c r="A4143" s="89" t="s">
        <v>13093</v>
      </c>
      <c r="B4143" s="89">
        <v>500</v>
      </c>
      <c r="C4143" s="89" t="s">
        <v>564</v>
      </c>
      <c r="D4143" s="89" t="s">
        <v>7963</v>
      </c>
      <c r="E4143" s="89" t="s">
        <v>20983</v>
      </c>
      <c r="F4143" s="93" t="s">
        <v>369</v>
      </c>
      <c r="G4143" s="93" t="s">
        <v>369</v>
      </c>
      <c r="H4143" s="93" t="s">
        <v>369</v>
      </c>
    </row>
    <row r="4144" spans="1:8">
      <c r="A4144" s="99" t="s">
        <v>1220</v>
      </c>
      <c r="B4144" s="89">
        <v>500</v>
      </c>
      <c r="C4144" s="89" t="s">
        <v>564</v>
      </c>
      <c r="D4144" s="89" t="s">
        <v>18232</v>
      </c>
      <c r="E4144" s="89" t="s">
        <v>20984</v>
      </c>
      <c r="F4144" s="89">
        <v>3586</v>
      </c>
      <c r="G4144" s="89">
        <v>815282</v>
      </c>
      <c r="H4144" s="89">
        <v>0</v>
      </c>
    </row>
    <row r="4145" spans="1:8">
      <c r="A4145" s="89" t="s">
        <v>13096</v>
      </c>
      <c r="B4145" s="89">
        <v>1000</v>
      </c>
      <c r="C4145" s="89" t="s">
        <v>564</v>
      </c>
      <c r="D4145" s="89" t="s">
        <v>7963</v>
      </c>
      <c r="E4145" s="89" t="s">
        <v>20985</v>
      </c>
      <c r="F4145" s="93" t="s">
        <v>369</v>
      </c>
      <c r="G4145" s="93" t="s">
        <v>369</v>
      </c>
      <c r="H4145" s="93" t="s">
        <v>369</v>
      </c>
    </row>
    <row r="4146" spans="1:8">
      <c r="A4146" s="89" t="s">
        <v>13098</v>
      </c>
      <c r="B4146" s="89">
        <v>1000</v>
      </c>
      <c r="C4146" s="89" t="s">
        <v>361</v>
      </c>
      <c r="D4146" s="89" t="s">
        <v>7963</v>
      </c>
      <c r="E4146" s="89" t="s">
        <v>20985</v>
      </c>
      <c r="F4146" s="93" t="s">
        <v>369</v>
      </c>
      <c r="G4146" s="93" t="s">
        <v>369</v>
      </c>
      <c r="H4146" s="93" t="s">
        <v>369</v>
      </c>
    </row>
    <row r="4147" spans="1:8">
      <c r="A4147" s="89" t="s">
        <v>1218</v>
      </c>
      <c r="B4147" s="89">
        <v>1000</v>
      </c>
      <c r="C4147" s="89" t="s">
        <v>564</v>
      </c>
      <c r="D4147" s="89" t="s">
        <v>18232</v>
      </c>
      <c r="E4147" s="89" t="s">
        <v>20986</v>
      </c>
      <c r="F4147" s="89">
        <v>39317</v>
      </c>
      <c r="G4147" s="89">
        <v>1096497</v>
      </c>
      <c r="H4147" s="89">
        <v>0</v>
      </c>
    </row>
    <row r="4148" spans="1:8">
      <c r="A4148" s="89" t="s">
        <v>13100</v>
      </c>
      <c r="B4148" s="89">
        <v>3000</v>
      </c>
      <c r="C4148" s="89" t="s">
        <v>564</v>
      </c>
      <c r="D4148" s="89" t="s">
        <v>7963</v>
      </c>
      <c r="E4148" s="89" t="s">
        <v>20987</v>
      </c>
      <c r="F4148" s="93" t="s">
        <v>369</v>
      </c>
      <c r="G4148" s="93" t="s">
        <v>369</v>
      </c>
      <c r="H4148" s="93" t="s">
        <v>369</v>
      </c>
    </row>
    <row r="4149" spans="1:8">
      <c r="A4149" s="89" t="s">
        <v>13102</v>
      </c>
      <c r="B4149" s="89">
        <v>3000</v>
      </c>
      <c r="C4149" s="89" t="s">
        <v>564</v>
      </c>
      <c r="D4149" s="89" t="s">
        <v>7963</v>
      </c>
      <c r="E4149" s="89" t="s">
        <v>20988</v>
      </c>
      <c r="F4149" s="93" t="s">
        <v>369</v>
      </c>
      <c r="G4149" s="93" t="s">
        <v>369</v>
      </c>
      <c r="H4149" s="93" t="s">
        <v>369</v>
      </c>
    </row>
    <row r="4150" spans="1:8">
      <c r="A4150" s="89" t="s">
        <v>13104</v>
      </c>
      <c r="B4150" s="89">
        <v>3000</v>
      </c>
      <c r="C4150" s="89" t="s">
        <v>564</v>
      </c>
      <c r="D4150" s="89" t="s">
        <v>7963</v>
      </c>
      <c r="E4150" s="89" t="s">
        <v>20988</v>
      </c>
      <c r="F4150" s="93" t="s">
        <v>369</v>
      </c>
      <c r="G4150" s="93" t="s">
        <v>369</v>
      </c>
      <c r="H4150" s="93" t="s">
        <v>369</v>
      </c>
    </row>
    <row r="4151" spans="1:8">
      <c r="A4151" s="89" t="s">
        <v>13106</v>
      </c>
      <c r="B4151" s="89">
        <v>300</v>
      </c>
      <c r="C4151" s="89" t="s">
        <v>564</v>
      </c>
      <c r="D4151" s="89" t="s">
        <v>7963</v>
      </c>
      <c r="E4151" s="89" t="s">
        <v>20989</v>
      </c>
      <c r="F4151" s="93" t="s">
        <v>369</v>
      </c>
      <c r="G4151" s="93" t="s">
        <v>369</v>
      </c>
      <c r="H4151" s="93" t="s">
        <v>369</v>
      </c>
    </row>
    <row r="4152" spans="1:8">
      <c r="A4152" s="89" t="s">
        <v>13108</v>
      </c>
      <c r="B4152" s="89">
        <v>300</v>
      </c>
      <c r="C4152" s="89" t="s">
        <v>564</v>
      </c>
      <c r="D4152" s="89" t="s">
        <v>7963</v>
      </c>
      <c r="E4152" s="89" t="s">
        <v>20990</v>
      </c>
      <c r="F4152" s="93" t="s">
        <v>369</v>
      </c>
      <c r="G4152" s="93" t="s">
        <v>369</v>
      </c>
      <c r="H4152" s="93" t="s">
        <v>369</v>
      </c>
    </row>
    <row r="4153" spans="1:8">
      <c r="A4153" s="89" t="s">
        <v>13110</v>
      </c>
      <c r="B4153" s="89">
        <v>300</v>
      </c>
      <c r="C4153" s="89" t="s">
        <v>564</v>
      </c>
      <c r="D4153" s="89" t="s">
        <v>7963</v>
      </c>
      <c r="E4153" s="89" t="s">
        <v>20990</v>
      </c>
      <c r="F4153" s="93" t="s">
        <v>369</v>
      </c>
      <c r="G4153" s="93" t="s">
        <v>369</v>
      </c>
      <c r="H4153" s="93" t="s">
        <v>369</v>
      </c>
    </row>
    <row r="4154" spans="1:8">
      <c r="A4154" s="89" t="s">
        <v>13112</v>
      </c>
      <c r="B4154" s="89">
        <v>300</v>
      </c>
      <c r="C4154" s="89" t="s">
        <v>361</v>
      </c>
      <c r="D4154" s="89" t="s">
        <v>7963</v>
      </c>
      <c r="E4154" s="89" t="s">
        <v>20990</v>
      </c>
      <c r="F4154" s="93" t="s">
        <v>369</v>
      </c>
      <c r="G4154" s="93" t="s">
        <v>369</v>
      </c>
      <c r="H4154" s="93" t="s">
        <v>369</v>
      </c>
    </row>
    <row r="4155" spans="1:8">
      <c r="A4155" s="89" t="s">
        <v>13113</v>
      </c>
      <c r="B4155" s="89">
        <v>300</v>
      </c>
      <c r="C4155" s="89" t="s">
        <v>361</v>
      </c>
      <c r="D4155" s="89" t="s">
        <v>7963</v>
      </c>
      <c r="E4155" s="89" t="s">
        <v>20990</v>
      </c>
      <c r="F4155" s="93" t="s">
        <v>369</v>
      </c>
      <c r="G4155" s="93" t="s">
        <v>369</v>
      </c>
      <c r="H4155" s="93" t="s">
        <v>369</v>
      </c>
    </row>
    <row r="4156" spans="1:8">
      <c r="A4156" s="89" t="s">
        <v>1216</v>
      </c>
      <c r="B4156" s="89">
        <v>500</v>
      </c>
      <c r="C4156" s="89" t="s">
        <v>564</v>
      </c>
      <c r="D4156" s="89" t="s">
        <v>18232</v>
      </c>
      <c r="E4156" s="89" t="s">
        <v>20991</v>
      </c>
      <c r="F4156" s="89">
        <v>74501</v>
      </c>
      <c r="G4156" s="89">
        <v>1091356</v>
      </c>
      <c r="H4156" s="89">
        <v>0</v>
      </c>
    </row>
    <row r="4157" spans="1:8">
      <c r="A4157" s="89" t="s">
        <v>1214</v>
      </c>
      <c r="B4157" s="89">
        <v>500</v>
      </c>
      <c r="C4157" s="89" t="s">
        <v>564</v>
      </c>
      <c r="D4157" s="89" t="s">
        <v>18232</v>
      </c>
      <c r="E4157" s="89" t="s">
        <v>20992</v>
      </c>
      <c r="F4157" s="89">
        <v>881457</v>
      </c>
      <c r="G4157" s="89">
        <v>1091356</v>
      </c>
      <c r="H4157" s="89">
        <v>0</v>
      </c>
    </row>
    <row r="4158" spans="1:8">
      <c r="A4158" s="89" t="s">
        <v>1212</v>
      </c>
      <c r="B4158" s="89">
        <v>500</v>
      </c>
      <c r="C4158" s="89" t="s">
        <v>564</v>
      </c>
      <c r="D4158" s="89" t="s">
        <v>18232</v>
      </c>
      <c r="E4158" s="89" t="s">
        <v>20993</v>
      </c>
      <c r="F4158" s="89">
        <v>905059</v>
      </c>
      <c r="G4158" s="89">
        <v>815282</v>
      </c>
      <c r="H4158" s="89">
        <v>0</v>
      </c>
    </row>
    <row r="4159" spans="1:8">
      <c r="A4159" s="89" t="s">
        <v>1210</v>
      </c>
      <c r="B4159" s="89">
        <v>1000</v>
      </c>
      <c r="C4159" s="89" t="s">
        <v>564</v>
      </c>
      <c r="D4159" s="89" t="s">
        <v>18232</v>
      </c>
      <c r="E4159" s="89" t="s">
        <v>20994</v>
      </c>
      <c r="F4159" s="89">
        <v>1122602</v>
      </c>
      <c r="G4159" s="89">
        <v>1113529</v>
      </c>
      <c r="H4159" s="89">
        <v>0</v>
      </c>
    </row>
    <row r="4160" spans="1:8">
      <c r="A4160" s="89" t="s">
        <v>1208</v>
      </c>
      <c r="B4160" s="89">
        <v>500</v>
      </c>
      <c r="C4160" s="89" t="s">
        <v>564</v>
      </c>
      <c r="D4160" s="89" t="s">
        <v>18232</v>
      </c>
      <c r="E4160" s="89" t="s">
        <v>20995</v>
      </c>
      <c r="F4160" s="89">
        <v>120116</v>
      </c>
      <c r="G4160" s="89">
        <v>36972</v>
      </c>
      <c r="H4160" s="89">
        <v>0</v>
      </c>
    </row>
    <row r="4161" spans="1:8">
      <c r="A4161" s="89" t="s">
        <v>13119</v>
      </c>
      <c r="B4161" s="89">
        <v>100</v>
      </c>
      <c r="C4161" s="89" t="s">
        <v>564</v>
      </c>
      <c r="D4161" s="89" t="s">
        <v>7963</v>
      </c>
      <c r="E4161" s="89" t="s">
        <v>20996</v>
      </c>
      <c r="F4161" s="93" t="s">
        <v>369</v>
      </c>
      <c r="G4161" s="93" t="s">
        <v>369</v>
      </c>
      <c r="H4161" s="93" t="s">
        <v>369</v>
      </c>
    </row>
    <row r="4162" spans="1:8">
      <c r="A4162" s="89" t="s">
        <v>13121</v>
      </c>
      <c r="B4162" s="89">
        <v>100</v>
      </c>
      <c r="C4162" s="89" t="s">
        <v>564</v>
      </c>
      <c r="D4162" s="89" t="s">
        <v>7963</v>
      </c>
      <c r="E4162" s="89" t="s">
        <v>20997</v>
      </c>
      <c r="F4162" s="93" t="s">
        <v>369</v>
      </c>
      <c r="G4162" s="93" t="s">
        <v>369</v>
      </c>
      <c r="H4162" s="93" t="s">
        <v>369</v>
      </c>
    </row>
    <row r="4163" spans="1:8">
      <c r="A4163" s="89" t="s">
        <v>13123</v>
      </c>
      <c r="B4163" s="89">
        <v>100</v>
      </c>
      <c r="C4163" s="89" t="s">
        <v>564</v>
      </c>
      <c r="D4163" s="89" t="s">
        <v>7963</v>
      </c>
      <c r="E4163" s="89" t="s">
        <v>20997</v>
      </c>
      <c r="F4163" s="93" t="s">
        <v>369</v>
      </c>
      <c r="G4163" s="93" t="s">
        <v>369</v>
      </c>
      <c r="H4163" s="93" t="s">
        <v>369</v>
      </c>
    </row>
    <row r="4164" spans="1:8">
      <c r="A4164" s="89" t="s">
        <v>13125</v>
      </c>
      <c r="B4164" s="89">
        <v>100</v>
      </c>
      <c r="C4164" s="89" t="s">
        <v>361</v>
      </c>
      <c r="D4164" s="89" t="s">
        <v>7963</v>
      </c>
      <c r="E4164" s="89" t="s">
        <v>20998</v>
      </c>
      <c r="F4164" s="93" t="s">
        <v>369</v>
      </c>
      <c r="G4164" s="93" t="s">
        <v>369</v>
      </c>
      <c r="H4164" s="93" t="s">
        <v>369</v>
      </c>
    </row>
    <row r="4165" spans="1:8">
      <c r="A4165" s="89" t="s">
        <v>13126</v>
      </c>
      <c r="B4165" s="89">
        <v>100</v>
      </c>
      <c r="C4165" s="89" t="s">
        <v>564</v>
      </c>
      <c r="D4165" s="89" t="s">
        <v>7963</v>
      </c>
      <c r="E4165" s="89" t="s">
        <v>20998</v>
      </c>
      <c r="F4165" s="93" t="s">
        <v>369</v>
      </c>
      <c r="G4165" s="93" t="s">
        <v>369</v>
      </c>
      <c r="H4165" s="93" t="s">
        <v>369</v>
      </c>
    </row>
    <row r="4166" spans="1:8">
      <c r="A4166" s="89" t="s">
        <v>1206</v>
      </c>
      <c r="B4166" s="89">
        <v>100</v>
      </c>
      <c r="C4166" s="89" t="s">
        <v>564</v>
      </c>
      <c r="D4166" s="89" t="s">
        <v>18232</v>
      </c>
      <c r="E4166" s="89" t="s">
        <v>20999</v>
      </c>
      <c r="F4166" s="89">
        <v>346534</v>
      </c>
      <c r="G4166" s="89">
        <v>1116064</v>
      </c>
      <c r="H4166" s="89">
        <v>0</v>
      </c>
    </row>
    <row r="4167" spans="1:8">
      <c r="A4167" s="89" t="s">
        <v>13129</v>
      </c>
      <c r="B4167" s="89">
        <v>100</v>
      </c>
      <c r="C4167" s="89" t="s">
        <v>564</v>
      </c>
      <c r="D4167" s="89" t="s">
        <v>7963</v>
      </c>
      <c r="E4167" s="89" t="s">
        <v>21000</v>
      </c>
      <c r="F4167" s="93" t="s">
        <v>369</v>
      </c>
      <c r="G4167" s="93" t="s">
        <v>369</v>
      </c>
      <c r="H4167" s="93" t="s">
        <v>369</v>
      </c>
    </row>
    <row r="4168" spans="1:8">
      <c r="A4168" s="89" t="s">
        <v>13131</v>
      </c>
      <c r="B4168" s="89">
        <v>100</v>
      </c>
      <c r="C4168" s="89" t="s">
        <v>564</v>
      </c>
      <c r="D4168" s="89" t="s">
        <v>7963</v>
      </c>
      <c r="E4168" s="89" t="s">
        <v>21001</v>
      </c>
      <c r="F4168" s="93" t="s">
        <v>369</v>
      </c>
      <c r="G4168" s="93" t="s">
        <v>369</v>
      </c>
      <c r="H4168" s="93" t="s">
        <v>369</v>
      </c>
    </row>
    <row r="4169" spans="1:8">
      <c r="A4169" s="89" t="s">
        <v>13133</v>
      </c>
      <c r="B4169" s="89">
        <v>100</v>
      </c>
      <c r="C4169" s="89" t="s">
        <v>564</v>
      </c>
      <c r="D4169" s="89" t="s">
        <v>7963</v>
      </c>
      <c r="E4169" s="89" t="s">
        <v>21002</v>
      </c>
      <c r="F4169" s="93" t="s">
        <v>369</v>
      </c>
      <c r="G4169" s="93" t="s">
        <v>369</v>
      </c>
      <c r="H4169" s="93" t="s">
        <v>369</v>
      </c>
    </row>
    <row r="4170" spans="1:8">
      <c r="A4170" s="89" t="s">
        <v>6249</v>
      </c>
      <c r="B4170" s="89">
        <v>500</v>
      </c>
      <c r="C4170" s="89" t="s">
        <v>564</v>
      </c>
      <c r="D4170" s="89" t="s">
        <v>5606</v>
      </c>
      <c r="E4170" s="89" t="s">
        <v>21003</v>
      </c>
      <c r="F4170" s="89">
        <v>847907</v>
      </c>
      <c r="G4170" s="89">
        <v>80996</v>
      </c>
      <c r="H4170" s="89" t="s">
        <v>6127</v>
      </c>
    </row>
    <row r="4171" spans="1:8">
      <c r="A4171" s="89" t="s">
        <v>1204</v>
      </c>
      <c r="B4171" s="89">
        <v>500</v>
      </c>
      <c r="C4171" s="89" t="s">
        <v>564</v>
      </c>
      <c r="D4171" s="89" t="s">
        <v>18232</v>
      </c>
      <c r="E4171" s="89" t="s">
        <v>21004</v>
      </c>
      <c r="F4171" s="89">
        <v>833134</v>
      </c>
      <c r="G4171" s="89">
        <v>815282</v>
      </c>
      <c r="H4171" s="89">
        <v>0</v>
      </c>
    </row>
    <row r="4172" spans="1:8">
      <c r="A4172" s="89" t="s">
        <v>1202</v>
      </c>
      <c r="B4172" s="89">
        <v>500</v>
      </c>
      <c r="C4172" s="89" t="s">
        <v>564</v>
      </c>
      <c r="D4172" s="89" t="s">
        <v>18232</v>
      </c>
      <c r="E4172" s="89" t="s">
        <v>21005</v>
      </c>
      <c r="F4172" s="89">
        <v>1061654</v>
      </c>
      <c r="G4172" s="89">
        <v>1113529</v>
      </c>
      <c r="H4172" s="89">
        <v>0</v>
      </c>
    </row>
    <row r="4173" spans="1:8">
      <c r="A4173" s="89" t="s">
        <v>13138</v>
      </c>
      <c r="B4173" s="89">
        <v>500</v>
      </c>
      <c r="C4173" s="89" t="s">
        <v>361</v>
      </c>
      <c r="D4173" s="89" t="s">
        <v>7963</v>
      </c>
      <c r="E4173" s="89" t="s">
        <v>21006</v>
      </c>
      <c r="F4173" s="93" t="s">
        <v>369</v>
      </c>
      <c r="G4173" s="93" t="s">
        <v>369</v>
      </c>
      <c r="H4173" s="93" t="s">
        <v>369</v>
      </c>
    </row>
    <row r="4174" spans="1:8">
      <c r="A4174" s="89" t="s">
        <v>1200</v>
      </c>
      <c r="B4174" s="89">
        <v>700</v>
      </c>
      <c r="C4174" s="89" t="s">
        <v>564</v>
      </c>
      <c r="D4174" s="89" t="s">
        <v>18232</v>
      </c>
      <c r="E4174" s="89" t="s">
        <v>21007</v>
      </c>
      <c r="F4174" s="89">
        <v>1123314</v>
      </c>
      <c r="G4174" s="89">
        <v>1113529</v>
      </c>
      <c r="H4174" s="89">
        <v>0</v>
      </c>
    </row>
    <row r="4175" spans="1:8">
      <c r="A4175" s="89" t="s">
        <v>13140</v>
      </c>
      <c r="B4175" s="89">
        <v>500</v>
      </c>
      <c r="C4175" s="89" t="s">
        <v>564</v>
      </c>
      <c r="D4175" s="89" t="s">
        <v>7963</v>
      </c>
      <c r="E4175" s="89" t="s">
        <v>21008</v>
      </c>
      <c r="F4175" s="93" t="s">
        <v>369</v>
      </c>
      <c r="G4175" s="93" t="s">
        <v>369</v>
      </c>
      <c r="H4175" s="93" t="s">
        <v>369</v>
      </c>
    </row>
    <row r="4176" spans="1:8">
      <c r="A4176" s="89" t="s">
        <v>13142</v>
      </c>
      <c r="B4176" s="89">
        <v>500</v>
      </c>
      <c r="C4176" s="89" t="s">
        <v>564</v>
      </c>
      <c r="D4176" s="89" t="s">
        <v>7974</v>
      </c>
      <c r="E4176" s="89" t="s">
        <v>21009</v>
      </c>
      <c r="F4176" s="93" t="s">
        <v>369</v>
      </c>
      <c r="G4176" s="93" t="s">
        <v>369</v>
      </c>
      <c r="H4176" s="93" t="s">
        <v>369</v>
      </c>
    </row>
    <row r="4177" spans="1:8">
      <c r="A4177" s="89" t="s">
        <v>13143</v>
      </c>
      <c r="B4177" s="89">
        <v>500</v>
      </c>
      <c r="C4177" s="89" t="s">
        <v>564</v>
      </c>
      <c r="D4177" s="89" t="s">
        <v>7974</v>
      </c>
      <c r="E4177" s="89" t="s">
        <v>21009</v>
      </c>
      <c r="F4177" s="93" t="s">
        <v>369</v>
      </c>
      <c r="G4177" s="93" t="s">
        <v>369</v>
      </c>
      <c r="H4177" s="93" t="s">
        <v>369</v>
      </c>
    </row>
    <row r="4178" spans="1:8">
      <c r="A4178" s="89" t="s">
        <v>13144</v>
      </c>
      <c r="B4178" s="89">
        <v>500</v>
      </c>
      <c r="C4178" s="89" t="s">
        <v>564</v>
      </c>
      <c r="D4178" s="89" t="s">
        <v>7974</v>
      </c>
      <c r="E4178" s="89" t="s">
        <v>21009</v>
      </c>
      <c r="F4178" s="93" t="s">
        <v>369</v>
      </c>
      <c r="G4178" s="93" t="s">
        <v>369</v>
      </c>
      <c r="H4178" s="93" t="s">
        <v>369</v>
      </c>
    </row>
    <row r="4179" spans="1:8">
      <c r="A4179" s="89" t="s">
        <v>13145</v>
      </c>
      <c r="B4179" s="89">
        <v>500</v>
      </c>
      <c r="C4179" s="89" t="s">
        <v>564</v>
      </c>
      <c r="D4179" s="89" t="s">
        <v>7974</v>
      </c>
      <c r="E4179" s="89" t="s">
        <v>21009</v>
      </c>
      <c r="F4179" s="93" t="s">
        <v>369</v>
      </c>
      <c r="G4179" s="93" t="s">
        <v>369</v>
      </c>
      <c r="H4179" s="93" t="s">
        <v>369</v>
      </c>
    </row>
    <row r="4180" spans="1:8">
      <c r="A4180" s="89" t="s">
        <v>13146</v>
      </c>
      <c r="B4180" s="89">
        <v>500</v>
      </c>
      <c r="C4180" s="89" t="s">
        <v>564</v>
      </c>
      <c r="D4180" s="89" t="s">
        <v>7974</v>
      </c>
      <c r="E4180" s="89" t="s">
        <v>21009</v>
      </c>
      <c r="F4180" s="93" t="s">
        <v>369</v>
      </c>
      <c r="G4180" s="93" t="s">
        <v>369</v>
      </c>
      <c r="H4180" s="93" t="s">
        <v>369</v>
      </c>
    </row>
    <row r="4181" spans="1:8">
      <c r="A4181" s="89" t="s">
        <v>13147</v>
      </c>
      <c r="B4181" s="89">
        <v>500</v>
      </c>
      <c r="C4181" s="89" t="s">
        <v>564</v>
      </c>
      <c r="D4181" s="89" t="s">
        <v>7974</v>
      </c>
      <c r="E4181" s="89" t="s">
        <v>21009</v>
      </c>
      <c r="F4181" s="93" t="s">
        <v>369</v>
      </c>
      <c r="G4181" s="93" t="s">
        <v>369</v>
      </c>
      <c r="H4181" s="93" t="s">
        <v>369</v>
      </c>
    </row>
    <row r="4182" spans="1:8">
      <c r="A4182" s="89" t="s">
        <v>13148</v>
      </c>
      <c r="B4182" s="89">
        <v>500</v>
      </c>
      <c r="C4182" s="89" t="s">
        <v>564</v>
      </c>
      <c r="D4182" s="89" t="s">
        <v>7974</v>
      </c>
      <c r="E4182" s="89" t="s">
        <v>21009</v>
      </c>
      <c r="F4182" s="93" t="s">
        <v>369</v>
      </c>
      <c r="G4182" s="93" t="s">
        <v>369</v>
      </c>
      <c r="H4182" s="93" t="s">
        <v>369</v>
      </c>
    </row>
    <row r="4183" spans="1:8">
      <c r="A4183" s="89" t="s">
        <v>13149</v>
      </c>
      <c r="B4183" s="89">
        <v>500</v>
      </c>
      <c r="C4183" s="89" t="s">
        <v>564</v>
      </c>
      <c r="D4183" s="89" t="s">
        <v>7974</v>
      </c>
      <c r="E4183" s="89" t="s">
        <v>21009</v>
      </c>
      <c r="F4183" s="93" t="s">
        <v>369</v>
      </c>
      <c r="G4183" s="93" t="s">
        <v>369</v>
      </c>
      <c r="H4183" s="93" t="s">
        <v>369</v>
      </c>
    </row>
    <row r="4184" spans="1:8">
      <c r="A4184" s="89" t="s">
        <v>13150</v>
      </c>
      <c r="B4184" s="89">
        <v>500</v>
      </c>
      <c r="C4184" s="89" t="s">
        <v>564</v>
      </c>
      <c r="D4184" s="89" t="s">
        <v>7974</v>
      </c>
      <c r="E4184" s="89" t="s">
        <v>21009</v>
      </c>
      <c r="F4184" s="93" t="s">
        <v>369</v>
      </c>
      <c r="G4184" s="93" t="s">
        <v>369</v>
      </c>
      <c r="H4184" s="93" t="s">
        <v>369</v>
      </c>
    </row>
    <row r="4185" spans="1:8">
      <c r="A4185" s="89" t="s">
        <v>13151</v>
      </c>
      <c r="B4185" s="89">
        <v>500</v>
      </c>
      <c r="C4185" s="89" t="s">
        <v>564</v>
      </c>
      <c r="D4185" s="89" t="s">
        <v>7974</v>
      </c>
      <c r="E4185" s="89" t="s">
        <v>21009</v>
      </c>
      <c r="F4185" s="93" t="s">
        <v>369</v>
      </c>
      <c r="G4185" s="93" t="s">
        <v>369</v>
      </c>
      <c r="H4185" s="93" t="s">
        <v>369</v>
      </c>
    </row>
    <row r="4186" spans="1:8">
      <c r="A4186" s="89" t="s">
        <v>13152</v>
      </c>
      <c r="B4186" s="89">
        <v>500</v>
      </c>
      <c r="C4186" s="89" t="s">
        <v>564</v>
      </c>
      <c r="D4186" s="89" t="s">
        <v>7974</v>
      </c>
      <c r="E4186" s="89" t="s">
        <v>21010</v>
      </c>
      <c r="F4186" s="93" t="s">
        <v>369</v>
      </c>
      <c r="G4186" s="93" t="s">
        <v>369</v>
      </c>
      <c r="H4186" s="93" t="s">
        <v>369</v>
      </c>
    </row>
    <row r="4187" spans="1:8">
      <c r="A4187" s="89" t="s">
        <v>13153</v>
      </c>
      <c r="B4187" s="89">
        <v>500</v>
      </c>
      <c r="C4187" s="89" t="s">
        <v>564</v>
      </c>
      <c r="D4187" s="89" t="s">
        <v>7974</v>
      </c>
      <c r="E4187" s="89" t="s">
        <v>21010</v>
      </c>
      <c r="F4187" s="93" t="s">
        <v>369</v>
      </c>
      <c r="G4187" s="93" t="s">
        <v>369</v>
      </c>
      <c r="H4187" s="93" t="s">
        <v>369</v>
      </c>
    </row>
    <row r="4188" spans="1:8">
      <c r="A4188" s="89" t="s">
        <v>13154</v>
      </c>
      <c r="B4188" s="89">
        <v>500</v>
      </c>
      <c r="C4188" s="89" t="s">
        <v>564</v>
      </c>
      <c r="D4188" s="89" t="s">
        <v>7974</v>
      </c>
      <c r="E4188" s="89" t="s">
        <v>21011</v>
      </c>
      <c r="F4188" s="93" t="s">
        <v>369</v>
      </c>
      <c r="G4188" s="93" t="s">
        <v>369</v>
      </c>
      <c r="H4188" s="93" t="s">
        <v>369</v>
      </c>
    </row>
    <row r="4189" spans="1:8">
      <c r="A4189" s="89" t="s">
        <v>13155</v>
      </c>
      <c r="B4189" s="89">
        <v>500</v>
      </c>
      <c r="C4189" s="89" t="s">
        <v>361</v>
      </c>
      <c r="D4189" s="89" t="s">
        <v>7963</v>
      </c>
      <c r="E4189" s="89" t="s">
        <v>21011</v>
      </c>
      <c r="F4189" s="93" t="s">
        <v>369</v>
      </c>
      <c r="G4189" s="93" t="s">
        <v>369</v>
      </c>
      <c r="H4189" s="93" t="s">
        <v>369</v>
      </c>
    </row>
    <row r="4190" spans="1:8">
      <c r="A4190" s="89" t="s">
        <v>13156</v>
      </c>
      <c r="B4190" s="89">
        <v>500</v>
      </c>
      <c r="C4190" s="89" t="s">
        <v>564</v>
      </c>
      <c r="D4190" s="89" t="s">
        <v>7974</v>
      </c>
      <c r="E4190" s="89" t="s">
        <v>21011</v>
      </c>
      <c r="F4190" s="93" t="s">
        <v>369</v>
      </c>
      <c r="G4190" s="93" t="s">
        <v>369</v>
      </c>
      <c r="H4190" s="93" t="s">
        <v>369</v>
      </c>
    </row>
    <row r="4191" spans="1:8">
      <c r="A4191" s="89" t="s">
        <v>13157</v>
      </c>
      <c r="B4191" s="89">
        <v>500</v>
      </c>
      <c r="C4191" s="89" t="s">
        <v>564</v>
      </c>
      <c r="D4191" s="89" t="s">
        <v>7974</v>
      </c>
      <c r="E4191" s="89" t="s">
        <v>21011</v>
      </c>
      <c r="F4191" s="93" t="s">
        <v>369</v>
      </c>
      <c r="G4191" s="93" t="s">
        <v>369</v>
      </c>
      <c r="H4191" s="93" t="s">
        <v>369</v>
      </c>
    </row>
    <row r="4192" spans="1:8">
      <c r="A4192" s="89" t="s">
        <v>13158</v>
      </c>
      <c r="B4192" s="89">
        <v>500</v>
      </c>
      <c r="C4192" s="89" t="s">
        <v>564</v>
      </c>
      <c r="D4192" s="89" t="s">
        <v>7974</v>
      </c>
      <c r="E4192" s="89" t="s">
        <v>21011</v>
      </c>
      <c r="F4192" s="93" t="s">
        <v>369</v>
      </c>
      <c r="G4192" s="93" t="s">
        <v>369</v>
      </c>
      <c r="H4192" s="93" t="s">
        <v>369</v>
      </c>
    </row>
    <row r="4193" spans="1:8">
      <c r="A4193" s="89" t="s">
        <v>13159</v>
      </c>
      <c r="B4193" s="89">
        <v>500</v>
      </c>
      <c r="C4193" s="89" t="s">
        <v>564</v>
      </c>
      <c r="D4193" s="89" t="s">
        <v>7974</v>
      </c>
      <c r="E4193" s="89" t="s">
        <v>21012</v>
      </c>
      <c r="F4193" s="93" t="s">
        <v>369</v>
      </c>
      <c r="G4193" s="93" t="s">
        <v>369</v>
      </c>
      <c r="H4193" s="93" t="s">
        <v>369</v>
      </c>
    </row>
    <row r="4194" spans="1:8">
      <c r="A4194" s="89" t="s">
        <v>13160</v>
      </c>
      <c r="B4194" s="89">
        <v>500</v>
      </c>
      <c r="C4194" s="89" t="s">
        <v>564</v>
      </c>
      <c r="D4194" s="89" t="s">
        <v>7974</v>
      </c>
      <c r="E4194" s="89" t="s">
        <v>21012</v>
      </c>
      <c r="F4194" s="93" t="s">
        <v>369</v>
      </c>
      <c r="G4194" s="93" t="s">
        <v>369</v>
      </c>
      <c r="H4194" s="93" t="s">
        <v>369</v>
      </c>
    </row>
    <row r="4195" spans="1:8">
      <c r="A4195" s="89" t="s">
        <v>13161</v>
      </c>
      <c r="B4195" s="89">
        <v>500</v>
      </c>
      <c r="C4195" s="89" t="s">
        <v>564</v>
      </c>
      <c r="D4195" s="89" t="s">
        <v>7974</v>
      </c>
      <c r="E4195" s="89" t="s">
        <v>21012</v>
      </c>
      <c r="F4195" s="93" t="s">
        <v>369</v>
      </c>
      <c r="G4195" s="93" t="s">
        <v>369</v>
      </c>
      <c r="H4195" s="93" t="s">
        <v>369</v>
      </c>
    </row>
    <row r="4196" spans="1:8">
      <c r="A4196" s="89" t="s">
        <v>13162</v>
      </c>
      <c r="B4196" s="89">
        <v>500</v>
      </c>
      <c r="C4196" s="89" t="s">
        <v>564</v>
      </c>
      <c r="D4196" s="89" t="s">
        <v>7974</v>
      </c>
      <c r="E4196" s="89" t="s">
        <v>21012</v>
      </c>
      <c r="F4196" s="93" t="s">
        <v>369</v>
      </c>
      <c r="G4196" s="93" t="s">
        <v>369</v>
      </c>
      <c r="H4196" s="93" t="s">
        <v>369</v>
      </c>
    </row>
    <row r="4197" spans="1:8">
      <c r="A4197" s="89" t="s">
        <v>13163</v>
      </c>
      <c r="B4197" s="89">
        <v>500</v>
      </c>
      <c r="C4197" s="89" t="s">
        <v>564</v>
      </c>
      <c r="D4197" s="89" t="s">
        <v>7974</v>
      </c>
      <c r="E4197" s="89" t="s">
        <v>21012</v>
      </c>
      <c r="F4197" s="93" t="s">
        <v>369</v>
      </c>
      <c r="G4197" s="93" t="s">
        <v>369</v>
      </c>
      <c r="H4197" s="93" t="s">
        <v>369</v>
      </c>
    </row>
    <row r="4198" spans="1:8">
      <c r="A4198" s="89" t="s">
        <v>13164</v>
      </c>
      <c r="B4198" s="89">
        <v>500</v>
      </c>
      <c r="C4198" s="89" t="s">
        <v>564</v>
      </c>
      <c r="D4198" s="89" t="s">
        <v>7974</v>
      </c>
      <c r="E4198" s="89" t="s">
        <v>21012</v>
      </c>
      <c r="F4198" s="93" t="s">
        <v>369</v>
      </c>
      <c r="G4198" s="93" t="s">
        <v>369</v>
      </c>
      <c r="H4198" s="93" t="s">
        <v>369</v>
      </c>
    </row>
    <row r="4199" spans="1:8">
      <c r="A4199" s="89" t="s">
        <v>13165</v>
      </c>
      <c r="B4199" s="89">
        <v>500</v>
      </c>
      <c r="C4199" s="89" t="s">
        <v>564</v>
      </c>
      <c r="D4199" s="89" t="s">
        <v>7974</v>
      </c>
      <c r="E4199" s="89" t="s">
        <v>21012</v>
      </c>
      <c r="F4199" s="93" t="s">
        <v>369</v>
      </c>
      <c r="G4199" s="93" t="s">
        <v>369</v>
      </c>
      <c r="H4199" s="93" t="s">
        <v>369</v>
      </c>
    </row>
    <row r="4200" spans="1:8">
      <c r="A4200" s="89" t="s">
        <v>13166</v>
      </c>
      <c r="B4200" s="89">
        <v>500</v>
      </c>
      <c r="C4200" s="89" t="s">
        <v>564</v>
      </c>
      <c r="D4200" s="89" t="s">
        <v>7974</v>
      </c>
      <c r="E4200" s="89" t="s">
        <v>21012</v>
      </c>
      <c r="F4200" s="93" t="s">
        <v>369</v>
      </c>
      <c r="G4200" s="93" t="s">
        <v>369</v>
      </c>
      <c r="H4200" s="93" t="s">
        <v>369</v>
      </c>
    </row>
    <row r="4201" spans="1:8">
      <c r="A4201" s="89" t="s">
        <v>13167</v>
      </c>
      <c r="B4201" s="89">
        <v>500</v>
      </c>
      <c r="C4201" s="89" t="s">
        <v>564</v>
      </c>
      <c r="D4201" s="89" t="s">
        <v>7974</v>
      </c>
      <c r="E4201" s="89" t="s">
        <v>21012</v>
      </c>
      <c r="F4201" s="93" t="s">
        <v>369</v>
      </c>
      <c r="G4201" s="93" t="s">
        <v>369</v>
      </c>
      <c r="H4201" s="93" t="s">
        <v>369</v>
      </c>
    </row>
    <row r="4202" spans="1:8">
      <c r="A4202" s="89" t="s">
        <v>13168</v>
      </c>
      <c r="B4202" s="89">
        <v>500</v>
      </c>
      <c r="C4202" s="89" t="s">
        <v>564</v>
      </c>
      <c r="D4202" s="89" t="s">
        <v>7974</v>
      </c>
      <c r="E4202" s="89" t="s">
        <v>21013</v>
      </c>
      <c r="F4202" s="93" t="s">
        <v>369</v>
      </c>
      <c r="G4202" s="93" t="s">
        <v>369</v>
      </c>
      <c r="H4202" s="93" t="s">
        <v>369</v>
      </c>
    </row>
    <row r="4203" spans="1:8">
      <c r="A4203" s="89" t="s">
        <v>13169</v>
      </c>
      <c r="B4203" s="89">
        <v>500</v>
      </c>
      <c r="C4203" s="89" t="s">
        <v>564</v>
      </c>
      <c r="D4203" s="89" t="s">
        <v>7974</v>
      </c>
      <c r="E4203" s="89" t="s">
        <v>21013</v>
      </c>
      <c r="F4203" s="93" t="s">
        <v>369</v>
      </c>
      <c r="G4203" s="93" t="s">
        <v>369</v>
      </c>
      <c r="H4203" s="93" t="s">
        <v>369</v>
      </c>
    </row>
    <row r="4204" spans="1:8">
      <c r="A4204" s="89" t="s">
        <v>1198</v>
      </c>
      <c r="B4204" s="89">
        <v>500</v>
      </c>
      <c r="C4204" s="89" t="s">
        <v>361</v>
      </c>
      <c r="D4204" s="89" t="s">
        <v>18232</v>
      </c>
      <c r="E4204" s="89" t="s">
        <v>21014</v>
      </c>
      <c r="F4204" s="93" t="s">
        <v>369</v>
      </c>
      <c r="G4204" s="93" t="s">
        <v>369</v>
      </c>
      <c r="H4204" s="93" t="s">
        <v>369</v>
      </c>
    </row>
    <row r="4205" spans="1:8">
      <c r="A4205" s="89" t="s">
        <v>13170</v>
      </c>
      <c r="B4205" s="89">
        <v>500</v>
      </c>
      <c r="C4205" s="89" t="s">
        <v>361</v>
      </c>
      <c r="D4205" s="89" t="s">
        <v>7963</v>
      </c>
      <c r="E4205" s="89" t="s">
        <v>21014</v>
      </c>
      <c r="F4205" s="93" t="s">
        <v>369</v>
      </c>
      <c r="G4205" s="93" t="s">
        <v>369</v>
      </c>
      <c r="H4205" s="93" t="s">
        <v>369</v>
      </c>
    </row>
    <row r="4206" spans="1:8">
      <c r="A4206" s="89" t="s">
        <v>1195</v>
      </c>
      <c r="B4206" s="89">
        <v>1000</v>
      </c>
      <c r="C4206" s="89" t="s">
        <v>564</v>
      </c>
      <c r="D4206" s="89" t="s">
        <v>18232</v>
      </c>
      <c r="E4206" s="89" t="s">
        <v>21015</v>
      </c>
      <c r="F4206" s="89">
        <v>1112754</v>
      </c>
      <c r="G4206" s="89">
        <v>1091352</v>
      </c>
      <c r="H4206" s="89">
        <v>0</v>
      </c>
    </row>
    <row r="4207" spans="1:8">
      <c r="A4207" s="89" t="s">
        <v>1193</v>
      </c>
      <c r="B4207" s="89">
        <v>1000</v>
      </c>
      <c r="C4207" s="89" t="s">
        <v>361</v>
      </c>
      <c r="D4207" s="89" t="s">
        <v>18232</v>
      </c>
      <c r="E4207" s="89" t="s">
        <v>21016</v>
      </c>
      <c r="F4207" s="93" t="s">
        <v>369</v>
      </c>
      <c r="G4207" s="93" t="s">
        <v>369</v>
      </c>
      <c r="H4207" s="93" t="s">
        <v>369</v>
      </c>
    </row>
    <row r="4208" spans="1:8">
      <c r="A4208" s="89" t="s">
        <v>13172</v>
      </c>
      <c r="B4208" s="89">
        <v>1000</v>
      </c>
      <c r="C4208" s="89" t="s">
        <v>361</v>
      </c>
      <c r="D4208" s="89" t="s">
        <v>7963</v>
      </c>
      <c r="E4208" s="89" t="s">
        <v>21016</v>
      </c>
      <c r="F4208" s="93" t="s">
        <v>369</v>
      </c>
      <c r="G4208" s="93" t="s">
        <v>369</v>
      </c>
      <c r="H4208" s="93" t="s">
        <v>369</v>
      </c>
    </row>
    <row r="4209" spans="1:8">
      <c r="A4209" s="89" t="s">
        <v>1191</v>
      </c>
      <c r="B4209" s="89">
        <v>300</v>
      </c>
      <c r="C4209" s="89" t="s">
        <v>361</v>
      </c>
      <c r="D4209" s="89" t="s">
        <v>18232</v>
      </c>
      <c r="E4209" s="89" t="s">
        <v>21017</v>
      </c>
      <c r="F4209" s="93" t="s">
        <v>369</v>
      </c>
      <c r="G4209" s="93" t="s">
        <v>369</v>
      </c>
      <c r="H4209" s="93" t="s">
        <v>369</v>
      </c>
    </row>
    <row r="4210" spans="1:8">
      <c r="A4210" s="89" t="s">
        <v>1189</v>
      </c>
      <c r="B4210" s="89">
        <v>500</v>
      </c>
      <c r="C4210" s="89" t="s">
        <v>564</v>
      </c>
      <c r="D4210" s="89" t="s">
        <v>18232</v>
      </c>
      <c r="E4210" s="89" t="s">
        <v>21018</v>
      </c>
      <c r="F4210" s="89">
        <v>798</v>
      </c>
      <c r="G4210" s="89">
        <v>248736</v>
      </c>
      <c r="H4210" s="89">
        <v>0</v>
      </c>
    </row>
    <row r="4211" spans="1:8">
      <c r="A4211" s="89" t="s">
        <v>13174</v>
      </c>
      <c r="B4211" s="89">
        <v>100</v>
      </c>
      <c r="C4211" s="89" t="s">
        <v>361</v>
      </c>
      <c r="D4211" s="89" t="s">
        <v>7963</v>
      </c>
      <c r="E4211" s="89" t="s">
        <v>21019</v>
      </c>
      <c r="F4211" s="93" t="s">
        <v>369</v>
      </c>
      <c r="G4211" s="93" t="s">
        <v>369</v>
      </c>
      <c r="H4211" s="93" t="s">
        <v>369</v>
      </c>
    </row>
    <row r="4212" spans="1:8">
      <c r="A4212" s="89" t="s">
        <v>1186</v>
      </c>
      <c r="B4212" s="89">
        <v>100</v>
      </c>
      <c r="C4212" s="89" t="s">
        <v>361</v>
      </c>
      <c r="D4212" s="89" t="s">
        <v>18232</v>
      </c>
      <c r="E4212" s="89" t="s">
        <v>21020</v>
      </c>
      <c r="F4212" s="93" t="s">
        <v>369</v>
      </c>
      <c r="G4212" s="93" t="s">
        <v>369</v>
      </c>
      <c r="H4212" s="93" t="s">
        <v>369</v>
      </c>
    </row>
    <row r="4213" spans="1:8">
      <c r="A4213" s="89" t="s">
        <v>13175</v>
      </c>
      <c r="B4213" s="89">
        <v>500</v>
      </c>
      <c r="C4213" s="89" t="s">
        <v>564</v>
      </c>
      <c r="D4213" s="89" t="s">
        <v>7974</v>
      </c>
      <c r="E4213" s="89" t="s">
        <v>21021</v>
      </c>
      <c r="F4213" s="93" t="s">
        <v>369</v>
      </c>
      <c r="G4213" s="93" t="s">
        <v>369</v>
      </c>
      <c r="H4213" s="93" t="s">
        <v>369</v>
      </c>
    </row>
    <row r="4214" spans="1:8">
      <c r="A4214" s="89" t="s">
        <v>13176</v>
      </c>
      <c r="B4214" s="89">
        <v>500</v>
      </c>
      <c r="C4214" s="89" t="s">
        <v>564</v>
      </c>
      <c r="D4214" s="89" t="s">
        <v>7974</v>
      </c>
      <c r="E4214" s="89" t="s">
        <v>21021</v>
      </c>
      <c r="F4214" s="93" t="s">
        <v>369</v>
      </c>
      <c r="G4214" s="93" t="s">
        <v>369</v>
      </c>
      <c r="H4214" s="93" t="s">
        <v>369</v>
      </c>
    </row>
    <row r="4215" spans="1:8">
      <c r="A4215" s="89" t="s">
        <v>13177</v>
      </c>
      <c r="B4215" s="89">
        <v>500</v>
      </c>
      <c r="C4215" s="89" t="s">
        <v>564</v>
      </c>
      <c r="D4215" s="89" t="s">
        <v>7974</v>
      </c>
      <c r="E4215" s="89" t="s">
        <v>21022</v>
      </c>
      <c r="F4215" s="93" t="s">
        <v>369</v>
      </c>
      <c r="G4215" s="93" t="s">
        <v>369</v>
      </c>
      <c r="H4215" s="93" t="s">
        <v>369</v>
      </c>
    </row>
    <row r="4216" spans="1:8">
      <c r="A4216" s="89" t="s">
        <v>1184</v>
      </c>
      <c r="B4216" s="89">
        <v>100</v>
      </c>
      <c r="C4216" s="89" t="s">
        <v>361</v>
      </c>
      <c r="D4216" s="89" t="s">
        <v>18232</v>
      </c>
      <c r="E4216" s="89" t="s">
        <v>21023</v>
      </c>
      <c r="F4216" s="93" t="s">
        <v>369</v>
      </c>
      <c r="G4216" s="93" t="s">
        <v>369</v>
      </c>
      <c r="H4216" s="93" t="s">
        <v>369</v>
      </c>
    </row>
    <row r="4217" spans="1:8">
      <c r="A4217" s="89" t="s">
        <v>21024</v>
      </c>
      <c r="B4217" s="89">
        <v>100</v>
      </c>
      <c r="C4217" s="89" t="s">
        <v>361</v>
      </c>
      <c r="D4217" s="89" t="s">
        <v>7963</v>
      </c>
      <c r="E4217" s="89" t="s">
        <v>21023</v>
      </c>
      <c r="F4217" s="93" t="s">
        <v>369</v>
      </c>
      <c r="G4217" s="93" t="s">
        <v>369</v>
      </c>
      <c r="H4217" s="93" t="s">
        <v>369</v>
      </c>
    </row>
    <row r="4218" spans="1:8">
      <c r="A4218" s="89" t="s">
        <v>1182</v>
      </c>
      <c r="B4218" s="89">
        <v>100</v>
      </c>
      <c r="C4218" s="89" t="s">
        <v>564</v>
      </c>
      <c r="D4218" s="89" t="s">
        <v>18232</v>
      </c>
      <c r="E4218" s="89" t="s">
        <v>21025</v>
      </c>
      <c r="F4218" s="89">
        <v>346534</v>
      </c>
      <c r="G4218" s="89">
        <v>1116064</v>
      </c>
      <c r="H4218" s="89">
        <v>0</v>
      </c>
    </row>
    <row r="4219" spans="1:8">
      <c r="A4219" s="89" t="s">
        <v>1180</v>
      </c>
      <c r="B4219" s="89">
        <v>100</v>
      </c>
      <c r="C4219" s="89" t="s">
        <v>564</v>
      </c>
      <c r="D4219" s="89" t="s">
        <v>18232</v>
      </c>
      <c r="E4219" s="89" t="s">
        <v>21026</v>
      </c>
      <c r="F4219" s="89">
        <v>1116064</v>
      </c>
      <c r="G4219" s="89">
        <v>1116064</v>
      </c>
      <c r="H4219" s="89">
        <v>0</v>
      </c>
    </row>
    <row r="4220" spans="1:8">
      <c r="A4220" s="89" t="s">
        <v>1178</v>
      </c>
      <c r="B4220" s="89">
        <v>600</v>
      </c>
      <c r="C4220" s="89" t="s">
        <v>361</v>
      </c>
      <c r="D4220" s="89" t="s">
        <v>18232</v>
      </c>
      <c r="E4220" s="89" t="s">
        <v>21027</v>
      </c>
      <c r="F4220" s="93" t="s">
        <v>369</v>
      </c>
      <c r="G4220" s="93" t="s">
        <v>369</v>
      </c>
      <c r="H4220" s="93" t="s">
        <v>369</v>
      </c>
    </row>
    <row r="4221" spans="1:8">
      <c r="A4221" s="89" t="s">
        <v>1174</v>
      </c>
      <c r="B4221" s="89">
        <v>500</v>
      </c>
      <c r="C4221" s="89" t="s">
        <v>361</v>
      </c>
      <c r="D4221" s="89" t="s">
        <v>18232</v>
      </c>
      <c r="E4221" s="89" t="s">
        <v>21028</v>
      </c>
      <c r="F4221" s="93" t="s">
        <v>369</v>
      </c>
      <c r="G4221" s="93" t="s">
        <v>369</v>
      </c>
      <c r="H4221" s="93" t="s">
        <v>369</v>
      </c>
    </row>
    <row r="4222" spans="1:8">
      <c r="A4222" s="89" t="s">
        <v>1171</v>
      </c>
      <c r="B4222" s="89">
        <v>1500</v>
      </c>
      <c r="C4222" s="89" t="s">
        <v>564</v>
      </c>
      <c r="D4222" s="89" t="s">
        <v>18232</v>
      </c>
      <c r="E4222" s="89" t="s">
        <v>21029</v>
      </c>
      <c r="F4222" s="89">
        <v>139363</v>
      </c>
      <c r="G4222" s="89">
        <v>6596</v>
      </c>
      <c r="H4222" s="89">
        <v>0</v>
      </c>
    </row>
    <row r="4223" spans="1:8">
      <c r="A4223" s="99" t="s">
        <v>13181</v>
      </c>
      <c r="B4223" s="89">
        <v>500</v>
      </c>
      <c r="C4223" s="89" t="s">
        <v>564</v>
      </c>
      <c r="D4223" s="89" t="s">
        <v>7974</v>
      </c>
      <c r="E4223" s="89" t="s">
        <v>21030</v>
      </c>
      <c r="F4223" s="93" t="s">
        <v>369</v>
      </c>
      <c r="G4223" s="93" t="s">
        <v>369</v>
      </c>
      <c r="H4223" s="93" t="s">
        <v>369</v>
      </c>
    </row>
    <row r="4224" spans="1:8">
      <c r="A4224" s="89" t="s">
        <v>13182</v>
      </c>
      <c r="B4224" s="89">
        <v>500</v>
      </c>
      <c r="C4224" s="89" t="s">
        <v>564</v>
      </c>
      <c r="D4224" s="89" t="s">
        <v>7974</v>
      </c>
      <c r="E4224" s="89" t="s">
        <v>21030</v>
      </c>
      <c r="F4224" s="93" t="s">
        <v>369</v>
      </c>
      <c r="G4224" s="93" t="s">
        <v>369</v>
      </c>
      <c r="H4224" s="93" t="s">
        <v>369</v>
      </c>
    </row>
    <row r="4225" spans="1:8">
      <c r="A4225" s="89" t="s">
        <v>13183</v>
      </c>
      <c r="B4225" s="89">
        <v>500</v>
      </c>
      <c r="C4225" s="89" t="s">
        <v>564</v>
      </c>
      <c r="D4225" s="89" t="s">
        <v>7974</v>
      </c>
      <c r="E4225" s="89" t="s">
        <v>21031</v>
      </c>
      <c r="F4225" s="93" t="s">
        <v>369</v>
      </c>
      <c r="G4225" s="93" t="s">
        <v>369</v>
      </c>
      <c r="H4225" s="93" t="s">
        <v>369</v>
      </c>
    </row>
    <row r="4226" spans="1:8">
      <c r="A4226" s="89" t="s">
        <v>13184</v>
      </c>
      <c r="B4226" s="89">
        <v>500</v>
      </c>
      <c r="C4226" s="89" t="s">
        <v>564</v>
      </c>
      <c r="D4226" s="89" t="s">
        <v>7974</v>
      </c>
      <c r="E4226" s="89" t="s">
        <v>21032</v>
      </c>
      <c r="F4226" s="93" t="s">
        <v>369</v>
      </c>
      <c r="G4226" s="93" t="s">
        <v>369</v>
      </c>
      <c r="H4226" s="93" t="s">
        <v>369</v>
      </c>
    </row>
    <row r="4227" spans="1:8">
      <c r="A4227" s="89" t="s">
        <v>13185</v>
      </c>
      <c r="B4227" s="89">
        <v>500</v>
      </c>
      <c r="C4227" s="89" t="s">
        <v>564</v>
      </c>
      <c r="D4227" s="89" t="s">
        <v>7974</v>
      </c>
      <c r="E4227" s="89" t="s">
        <v>21032</v>
      </c>
      <c r="F4227" s="93" t="s">
        <v>369</v>
      </c>
      <c r="G4227" s="93" t="s">
        <v>369</v>
      </c>
      <c r="H4227" s="93" t="s">
        <v>369</v>
      </c>
    </row>
    <row r="4228" spans="1:8">
      <c r="A4228" s="89" t="s">
        <v>13186</v>
      </c>
      <c r="B4228" s="89">
        <v>200</v>
      </c>
      <c r="C4228" s="89" t="s">
        <v>564</v>
      </c>
      <c r="D4228" s="89" t="s">
        <v>7963</v>
      </c>
      <c r="E4228" s="89" t="s">
        <v>21033</v>
      </c>
      <c r="F4228" s="93" t="s">
        <v>369</v>
      </c>
      <c r="G4228" s="93" t="s">
        <v>369</v>
      </c>
      <c r="H4228" s="93" t="s">
        <v>369</v>
      </c>
    </row>
    <row r="4229" spans="1:8">
      <c r="A4229" s="89" t="s">
        <v>13188</v>
      </c>
      <c r="B4229" s="89">
        <v>200</v>
      </c>
      <c r="C4229" s="89" t="s">
        <v>361</v>
      </c>
      <c r="D4229" s="89" t="s">
        <v>7963</v>
      </c>
      <c r="E4229" s="89" t="s">
        <v>21033</v>
      </c>
      <c r="F4229" s="93" t="s">
        <v>369</v>
      </c>
      <c r="G4229" s="93" t="s">
        <v>369</v>
      </c>
      <c r="H4229" s="93" t="s">
        <v>369</v>
      </c>
    </row>
    <row r="4230" spans="1:8">
      <c r="A4230" s="89" t="s">
        <v>1176</v>
      </c>
      <c r="B4230" s="89">
        <v>100</v>
      </c>
      <c r="C4230" s="89" t="s">
        <v>361</v>
      </c>
      <c r="D4230" s="89" t="s">
        <v>18232</v>
      </c>
      <c r="E4230" s="89" t="s">
        <v>21034</v>
      </c>
      <c r="F4230" s="93" t="s">
        <v>369</v>
      </c>
      <c r="G4230" s="93" t="s">
        <v>369</v>
      </c>
      <c r="H4230" s="93" t="s">
        <v>369</v>
      </c>
    </row>
    <row r="4231" spans="1:8">
      <c r="A4231" s="89" t="s">
        <v>13189</v>
      </c>
      <c r="B4231" s="89">
        <v>500</v>
      </c>
      <c r="C4231" s="89" t="s">
        <v>361</v>
      </c>
      <c r="D4231" s="89" t="s">
        <v>7963</v>
      </c>
      <c r="E4231" s="89" t="s">
        <v>20842</v>
      </c>
      <c r="F4231" s="93" t="s">
        <v>369</v>
      </c>
      <c r="G4231" s="93" t="s">
        <v>369</v>
      </c>
      <c r="H4231" s="93" t="s">
        <v>369</v>
      </c>
    </row>
    <row r="4232" spans="1:8">
      <c r="A4232" s="89" t="s">
        <v>4187</v>
      </c>
      <c r="B4232" s="89">
        <v>1000</v>
      </c>
      <c r="C4232" s="89" t="s">
        <v>361</v>
      </c>
      <c r="D4232" s="89" t="s">
        <v>18232</v>
      </c>
      <c r="E4232" s="89" t="s">
        <v>21035</v>
      </c>
      <c r="F4232" s="93" t="s">
        <v>369</v>
      </c>
      <c r="G4232" s="93" t="s">
        <v>369</v>
      </c>
      <c r="H4232" s="93" t="s">
        <v>369</v>
      </c>
    </row>
    <row r="4233" spans="1:8">
      <c r="A4233" s="89" t="s">
        <v>13190</v>
      </c>
      <c r="B4233" s="89">
        <v>1000</v>
      </c>
      <c r="C4233" s="89" t="s">
        <v>361</v>
      </c>
      <c r="D4233" s="89" t="s">
        <v>7963</v>
      </c>
      <c r="E4233" s="89" t="s">
        <v>21035</v>
      </c>
      <c r="F4233" s="93" t="s">
        <v>369</v>
      </c>
      <c r="G4233" s="93" t="s">
        <v>369</v>
      </c>
      <c r="H4233" s="93" t="s">
        <v>369</v>
      </c>
    </row>
    <row r="4234" spans="1:8">
      <c r="A4234" s="89" t="s">
        <v>13191</v>
      </c>
      <c r="B4234" s="89">
        <v>1000</v>
      </c>
      <c r="C4234" s="89" t="s">
        <v>361</v>
      </c>
      <c r="D4234" s="89" t="s">
        <v>7963</v>
      </c>
      <c r="E4234" s="89" t="s">
        <v>20539</v>
      </c>
      <c r="F4234" s="93" t="s">
        <v>369</v>
      </c>
      <c r="G4234" s="93" t="s">
        <v>369</v>
      </c>
      <c r="H4234" s="93" t="s">
        <v>369</v>
      </c>
    </row>
    <row r="4235" spans="1:8">
      <c r="A4235" s="89" t="s">
        <v>1169</v>
      </c>
      <c r="B4235" s="89">
        <v>1000</v>
      </c>
      <c r="C4235" s="89" t="s">
        <v>564</v>
      </c>
      <c r="D4235" s="89" t="s">
        <v>18232</v>
      </c>
      <c r="E4235" s="89" t="s">
        <v>21036</v>
      </c>
      <c r="F4235" s="89">
        <v>385903</v>
      </c>
      <c r="G4235" s="89">
        <v>1091356</v>
      </c>
      <c r="H4235" s="89">
        <v>0</v>
      </c>
    </row>
    <row r="4236" spans="1:8">
      <c r="A4236" s="89" t="s">
        <v>13193</v>
      </c>
      <c r="B4236" s="89">
        <v>1000</v>
      </c>
      <c r="C4236" s="89" t="s">
        <v>361</v>
      </c>
      <c r="D4236" s="89" t="s">
        <v>7963</v>
      </c>
      <c r="E4236" s="89" t="s">
        <v>20539</v>
      </c>
      <c r="F4236" s="93" t="s">
        <v>369</v>
      </c>
      <c r="G4236" s="93" t="s">
        <v>369</v>
      </c>
      <c r="H4236" s="93" t="s">
        <v>369</v>
      </c>
    </row>
    <row r="4237" spans="1:8">
      <c r="A4237" s="89" t="s">
        <v>1165</v>
      </c>
      <c r="B4237" s="89">
        <v>1000</v>
      </c>
      <c r="C4237" s="89" t="s">
        <v>564</v>
      </c>
      <c r="D4237" s="89" t="s">
        <v>18232</v>
      </c>
      <c r="E4237" s="89" t="s">
        <v>21037</v>
      </c>
      <c r="F4237" s="89">
        <v>134267</v>
      </c>
      <c r="G4237" s="89">
        <v>1091356</v>
      </c>
      <c r="H4237" s="89">
        <v>0</v>
      </c>
    </row>
    <row r="4238" spans="1:8">
      <c r="A4238" s="89" t="s">
        <v>1163</v>
      </c>
      <c r="B4238" s="89">
        <v>500</v>
      </c>
      <c r="C4238" s="89" t="s">
        <v>564</v>
      </c>
      <c r="D4238" s="89" t="s">
        <v>18232</v>
      </c>
      <c r="E4238" s="89" t="s">
        <v>21038</v>
      </c>
      <c r="F4238" s="89">
        <v>22292</v>
      </c>
      <c r="G4238" s="89">
        <v>80996</v>
      </c>
      <c r="H4238" s="89">
        <v>0</v>
      </c>
    </row>
    <row r="4239" spans="1:8">
      <c r="A4239" s="89" t="s">
        <v>6248</v>
      </c>
      <c r="B4239" s="89">
        <v>500</v>
      </c>
      <c r="C4239" s="89" t="s">
        <v>564</v>
      </c>
      <c r="D4239" s="89" t="s">
        <v>5606</v>
      </c>
      <c r="E4239" s="89" t="s">
        <v>21039</v>
      </c>
      <c r="F4239" s="89">
        <v>132809</v>
      </c>
      <c r="G4239" s="89">
        <v>527526</v>
      </c>
      <c r="H4239" s="89" t="s">
        <v>5939</v>
      </c>
    </row>
    <row r="4240" spans="1:8">
      <c r="A4240" s="89" t="s">
        <v>1161</v>
      </c>
      <c r="B4240" s="89">
        <v>1000</v>
      </c>
      <c r="C4240" s="89" t="s">
        <v>564</v>
      </c>
      <c r="D4240" s="89" t="s">
        <v>18232</v>
      </c>
      <c r="E4240" s="89" t="s">
        <v>21040</v>
      </c>
      <c r="F4240" s="89">
        <v>132809</v>
      </c>
      <c r="G4240" s="89">
        <v>527526</v>
      </c>
      <c r="H4240" s="89">
        <v>0</v>
      </c>
    </row>
    <row r="4241" spans="1:8">
      <c r="A4241" s="89" t="s">
        <v>13198</v>
      </c>
      <c r="B4241" s="89">
        <v>1000</v>
      </c>
      <c r="C4241" s="89" t="s">
        <v>564</v>
      </c>
      <c r="D4241" s="89" t="s">
        <v>7963</v>
      </c>
      <c r="E4241" s="89" t="s">
        <v>21041</v>
      </c>
      <c r="F4241" s="93" t="s">
        <v>369</v>
      </c>
      <c r="G4241" s="93" t="s">
        <v>369</v>
      </c>
      <c r="H4241" s="93" t="s">
        <v>369</v>
      </c>
    </row>
    <row r="4242" spans="1:8">
      <c r="A4242" s="89" t="s">
        <v>13200</v>
      </c>
      <c r="B4242" s="89">
        <v>1000</v>
      </c>
      <c r="C4242" s="89" t="s">
        <v>361</v>
      </c>
      <c r="D4242" s="89" t="s">
        <v>7963</v>
      </c>
      <c r="E4242" s="89" t="s">
        <v>21041</v>
      </c>
      <c r="F4242" s="93" t="s">
        <v>369</v>
      </c>
      <c r="G4242" s="93" t="s">
        <v>369</v>
      </c>
      <c r="H4242" s="93" t="s">
        <v>369</v>
      </c>
    </row>
    <row r="4243" spans="1:8">
      <c r="A4243" s="89" t="s">
        <v>13201</v>
      </c>
      <c r="B4243" s="89">
        <v>1500</v>
      </c>
      <c r="C4243" s="89" t="s">
        <v>564</v>
      </c>
      <c r="D4243" s="89" t="s">
        <v>7963</v>
      </c>
      <c r="E4243" s="89" t="s">
        <v>21042</v>
      </c>
      <c r="F4243" s="93" t="s">
        <v>369</v>
      </c>
      <c r="G4243" s="93" t="s">
        <v>369</v>
      </c>
      <c r="H4243" s="93" t="s">
        <v>369</v>
      </c>
    </row>
    <row r="4244" spans="1:8">
      <c r="A4244" s="89" t="s">
        <v>1159</v>
      </c>
      <c r="B4244" s="89">
        <v>2000</v>
      </c>
      <c r="C4244" s="89" t="s">
        <v>564</v>
      </c>
      <c r="D4244" s="89" t="s">
        <v>18232</v>
      </c>
      <c r="E4244" s="89" t="s">
        <v>21043</v>
      </c>
      <c r="F4244" s="89">
        <v>649325</v>
      </c>
      <c r="G4244" s="89">
        <v>527526</v>
      </c>
      <c r="H4244" s="89">
        <v>0</v>
      </c>
    </row>
    <row r="4245" spans="1:8">
      <c r="A4245" s="99" t="s">
        <v>13204</v>
      </c>
      <c r="B4245" s="89">
        <v>1000</v>
      </c>
      <c r="C4245" s="89" t="s">
        <v>564</v>
      </c>
      <c r="D4245" s="89" t="s">
        <v>7963</v>
      </c>
      <c r="E4245" s="89" t="s">
        <v>21043</v>
      </c>
      <c r="F4245" s="93" t="s">
        <v>369</v>
      </c>
      <c r="G4245" s="93" t="s">
        <v>369</v>
      </c>
      <c r="H4245" s="93" t="s">
        <v>369</v>
      </c>
    </row>
    <row r="4246" spans="1:8">
      <c r="A4246" s="89" t="s">
        <v>13206</v>
      </c>
      <c r="B4246" s="89">
        <v>1000</v>
      </c>
      <c r="C4246" s="89" t="s">
        <v>564</v>
      </c>
      <c r="D4246" s="89" t="s">
        <v>7963</v>
      </c>
      <c r="E4246" s="89" t="s">
        <v>21043</v>
      </c>
      <c r="F4246" s="93" t="s">
        <v>369</v>
      </c>
      <c r="G4246" s="93" t="s">
        <v>369</v>
      </c>
      <c r="H4246" s="93" t="s">
        <v>369</v>
      </c>
    </row>
    <row r="4247" spans="1:8">
      <c r="A4247" s="89" t="s">
        <v>21044</v>
      </c>
      <c r="B4247" s="89">
        <v>100</v>
      </c>
      <c r="C4247" s="89" t="s">
        <v>564</v>
      </c>
      <c r="D4247" s="89" t="s">
        <v>7974</v>
      </c>
      <c r="E4247" s="89" t="s">
        <v>21045</v>
      </c>
      <c r="F4247" s="93" t="s">
        <v>369</v>
      </c>
      <c r="G4247" s="93" t="s">
        <v>369</v>
      </c>
      <c r="H4247" s="93" t="s">
        <v>369</v>
      </c>
    </row>
    <row r="4248" spans="1:8">
      <c r="A4248" s="89" t="s">
        <v>21046</v>
      </c>
      <c r="B4248" s="89">
        <v>100</v>
      </c>
      <c r="C4248" s="89" t="s">
        <v>564</v>
      </c>
      <c r="D4248" s="89" t="s">
        <v>7974</v>
      </c>
      <c r="E4248" s="89" t="s">
        <v>21045</v>
      </c>
      <c r="F4248" s="93" t="s">
        <v>369</v>
      </c>
      <c r="G4248" s="93" t="s">
        <v>369</v>
      </c>
      <c r="H4248" s="93" t="s">
        <v>369</v>
      </c>
    </row>
    <row r="4249" spans="1:8">
      <c r="A4249" s="89" t="s">
        <v>21047</v>
      </c>
      <c r="B4249" s="89">
        <v>100</v>
      </c>
      <c r="C4249" s="89" t="s">
        <v>564</v>
      </c>
      <c r="D4249" s="89" t="s">
        <v>7974</v>
      </c>
      <c r="E4249" s="89" t="s">
        <v>21045</v>
      </c>
      <c r="F4249" s="93" t="s">
        <v>369</v>
      </c>
      <c r="G4249" s="93" t="s">
        <v>369</v>
      </c>
      <c r="H4249" s="93" t="s">
        <v>369</v>
      </c>
    </row>
    <row r="4250" spans="1:8">
      <c r="A4250" s="89" t="s">
        <v>21048</v>
      </c>
      <c r="B4250" s="89">
        <v>100</v>
      </c>
      <c r="C4250" s="89" t="s">
        <v>564</v>
      </c>
      <c r="D4250" s="89" t="s">
        <v>7974</v>
      </c>
      <c r="E4250" s="89" t="s">
        <v>21045</v>
      </c>
      <c r="F4250" s="93" t="s">
        <v>369</v>
      </c>
      <c r="G4250" s="93" t="s">
        <v>369</v>
      </c>
      <c r="H4250" s="93" t="s">
        <v>369</v>
      </c>
    </row>
    <row r="4251" spans="1:8">
      <c r="A4251" s="89" t="s">
        <v>21049</v>
      </c>
      <c r="B4251" s="89">
        <v>100</v>
      </c>
      <c r="C4251" s="89" t="s">
        <v>564</v>
      </c>
      <c r="D4251" s="89" t="s">
        <v>7974</v>
      </c>
      <c r="E4251" s="89" t="s">
        <v>21045</v>
      </c>
      <c r="F4251" s="93" t="s">
        <v>369</v>
      </c>
      <c r="G4251" s="93" t="s">
        <v>369</v>
      </c>
      <c r="H4251" s="93" t="s">
        <v>369</v>
      </c>
    </row>
    <row r="4252" spans="1:8">
      <c r="A4252" s="89" t="s">
        <v>21050</v>
      </c>
      <c r="B4252" s="89">
        <v>100</v>
      </c>
      <c r="C4252" s="89" t="s">
        <v>564</v>
      </c>
      <c r="D4252" s="89" t="s">
        <v>7974</v>
      </c>
      <c r="E4252" s="89" t="s">
        <v>21045</v>
      </c>
      <c r="F4252" s="93" t="s">
        <v>369</v>
      </c>
      <c r="G4252" s="93" t="s">
        <v>369</v>
      </c>
      <c r="H4252" s="93" t="s">
        <v>369</v>
      </c>
    </row>
    <row r="4253" spans="1:8">
      <c r="A4253" s="89" t="s">
        <v>21051</v>
      </c>
      <c r="B4253" s="89">
        <v>100</v>
      </c>
      <c r="C4253" s="89" t="s">
        <v>564</v>
      </c>
      <c r="D4253" s="89" t="s">
        <v>7974</v>
      </c>
      <c r="E4253" s="89" t="s">
        <v>21045</v>
      </c>
      <c r="F4253" s="93" t="s">
        <v>369</v>
      </c>
      <c r="G4253" s="93" t="s">
        <v>369</v>
      </c>
      <c r="H4253" s="93" t="s">
        <v>369</v>
      </c>
    </row>
    <row r="4254" spans="1:8">
      <c r="A4254" s="89" t="s">
        <v>21052</v>
      </c>
      <c r="B4254" s="89">
        <v>100</v>
      </c>
      <c r="C4254" s="89" t="s">
        <v>564</v>
      </c>
      <c r="D4254" s="89" t="s">
        <v>7974</v>
      </c>
      <c r="E4254" s="89" t="s">
        <v>21045</v>
      </c>
      <c r="F4254" s="93" t="s">
        <v>369</v>
      </c>
      <c r="G4254" s="93" t="s">
        <v>369</v>
      </c>
      <c r="H4254" s="93" t="s">
        <v>369</v>
      </c>
    </row>
    <row r="4255" spans="1:8">
      <c r="A4255" s="89" t="s">
        <v>21053</v>
      </c>
      <c r="B4255" s="89">
        <v>100</v>
      </c>
      <c r="C4255" s="89" t="s">
        <v>564</v>
      </c>
      <c r="D4255" s="89" t="s">
        <v>7974</v>
      </c>
      <c r="E4255" s="89" t="s">
        <v>21045</v>
      </c>
      <c r="F4255" s="93" t="s">
        <v>369</v>
      </c>
      <c r="G4255" s="93" t="s">
        <v>369</v>
      </c>
      <c r="H4255" s="93" t="s">
        <v>369</v>
      </c>
    </row>
    <row r="4256" spans="1:8">
      <c r="A4256" s="89" t="s">
        <v>21054</v>
      </c>
      <c r="B4256" s="89">
        <v>100</v>
      </c>
      <c r="C4256" s="89" t="s">
        <v>564</v>
      </c>
      <c r="D4256" s="89" t="s">
        <v>7974</v>
      </c>
      <c r="E4256" s="89" t="s">
        <v>21045</v>
      </c>
      <c r="F4256" s="93" t="s">
        <v>369</v>
      </c>
      <c r="G4256" s="93" t="s">
        <v>369</v>
      </c>
      <c r="H4256" s="93" t="s">
        <v>369</v>
      </c>
    </row>
    <row r="4257" spans="1:8">
      <c r="A4257" s="89" t="s">
        <v>21055</v>
      </c>
      <c r="B4257" s="89">
        <v>100</v>
      </c>
      <c r="C4257" s="89" t="s">
        <v>564</v>
      </c>
      <c r="D4257" s="89" t="s">
        <v>7974</v>
      </c>
      <c r="E4257" s="89" t="s">
        <v>21045</v>
      </c>
      <c r="F4257" s="93" t="s">
        <v>369</v>
      </c>
      <c r="G4257" s="93" t="s">
        <v>369</v>
      </c>
      <c r="H4257" s="93" t="s">
        <v>369</v>
      </c>
    </row>
    <row r="4258" spans="1:8">
      <c r="A4258" s="89" t="s">
        <v>21056</v>
      </c>
      <c r="B4258" s="89">
        <v>100</v>
      </c>
      <c r="C4258" s="89" t="s">
        <v>564</v>
      </c>
      <c r="D4258" s="89" t="s">
        <v>7974</v>
      </c>
      <c r="E4258" s="89" t="s">
        <v>21045</v>
      </c>
      <c r="F4258" s="93" t="s">
        <v>369</v>
      </c>
      <c r="G4258" s="93" t="s">
        <v>369</v>
      </c>
      <c r="H4258" s="93" t="s">
        <v>369</v>
      </c>
    </row>
    <row r="4259" spans="1:8">
      <c r="A4259" s="89" t="s">
        <v>21057</v>
      </c>
      <c r="B4259" s="89">
        <v>100</v>
      </c>
      <c r="C4259" s="89" t="s">
        <v>564</v>
      </c>
      <c r="D4259" s="89" t="s">
        <v>7974</v>
      </c>
      <c r="E4259" s="89" t="s">
        <v>21045</v>
      </c>
      <c r="F4259" s="93" t="s">
        <v>369</v>
      </c>
      <c r="G4259" s="93" t="s">
        <v>369</v>
      </c>
      <c r="H4259" s="93" t="s">
        <v>369</v>
      </c>
    </row>
    <row r="4260" spans="1:8">
      <c r="A4260" s="89" t="s">
        <v>21058</v>
      </c>
      <c r="B4260" s="89">
        <v>100</v>
      </c>
      <c r="C4260" s="89" t="s">
        <v>564</v>
      </c>
      <c r="D4260" s="89" t="s">
        <v>7974</v>
      </c>
      <c r="E4260" s="89" t="s">
        <v>21045</v>
      </c>
      <c r="F4260" s="93" t="s">
        <v>369</v>
      </c>
      <c r="G4260" s="93" t="s">
        <v>369</v>
      </c>
      <c r="H4260" s="93" t="s">
        <v>369</v>
      </c>
    </row>
    <row r="4261" spans="1:8">
      <c r="A4261" s="89" t="s">
        <v>21059</v>
      </c>
      <c r="B4261" s="89">
        <v>100</v>
      </c>
      <c r="C4261" s="89" t="s">
        <v>564</v>
      </c>
      <c r="D4261" s="89" t="s">
        <v>7974</v>
      </c>
      <c r="E4261" s="89" t="s">
        <v>21045</v>
      </c>
      <c r="F4261" s="93" t="s">
        <v>369</v>
      </c>
      <c r="G4261" s="93" t="s">
        <v>369</v>
      </c>
      <c r="H4261" s="93" t="s">
        <v>369</v>
      </c>
    </row>
    <row r="4262" spans="1:8">
      <c r="A4262" s="99" t="s">
        <v>21060</v>
      </c>
      <c r="B4262" s="89">
        <v>100</v>
      </c>
      <c r="C4262" s="89" t="s">
        <v>564</v>
      </c>
      <c r="D4262" s="89" t="s">
        <v>7974</v>
      </c>
      <c r="E4262" s="89" t="s">
        <v>21045</v>
      </c>
      <c r="F4262" s="93" t="s">
        <v>369</v>
      </c>
      <c r="G4262" s="93" t="s">
        <v>369</v>
      </c>
      <c r="H4262" s="93" t="s">
        <v>369</v>
      </c>
    </row>
    <row r="4263" spans="1:8">
      <c r="A4263" s="89" t="s">
        <v>21061</v>
      </c>
      <c r="B4263" s="89">
        <v>100</v>
      </c>
      <c r="C4263" s="89" t="s">
        <v>564</v>
      </c>
      <c r="D4263" s="89" t="s">
        <v>7963</v>
      </c>
      <c r="E4263" s="89" t="s">
        <v>21036</v>
      </c>
      <c r="F4263" s="93" t="s">
        <v>369</v>
      </c>
      <c r="G4263" s="93" t="s">
        <v>369</v>
      </c>
      <c r="H4263" s="93" t="s">
        <v>369</v>
      </c>
    </row>
    <row r="4264" spans="1:8">
      <c r="A4264" s="89" t="s">
        <v>21062</v>
      </c>
      <c r="B4264" s="89">
        <v>100</v>
      </c>
      <c r="C4264" s="89" t="s">
        <v>564</v>
      </c>
      <c r="D4264" s="89" t="s">
        <v>7963</v>
      </c>
      <c r="E4264" s="89" t="s">
        <v>21036</v>
      </c>
      <c r="F4264" s="93" t="s">
        <v>369</v>
      </c>
      <c r="G4264" s="93" t="s">
        <v>369</v>
      </c>
      <c r="H4264" s="93" t="s">
        <v>369</v>
      </c>
    </row>
    <row r="4265" spans="1:8">
      <c r="A4265" s="89" t="s">
        <v>21063</v>
      </c>
      <c r="B4265" s="89">
        <v>100</v>
      </c>
      <c r="C4265" s="89" t="s">
        <v>564</v>
      </c>
      <c r="D4265" s="89" t="s">
        <v>7963</v>
      </c>
      <c r="E4265" s="89" t="s">
        <v>21036</v>
      </c>
      <c r="F4265" s="93" t="s">
        <v>369</v>
      </c>
      <c r="G4265" s="93" t="s">
        <v>369</v>
      </c>
      <c r="H4265" s="93" t="s">
        <v>369</v>
      </c>
    </row>
    <row r="4266" spans="1:8">
      <c r="A4266" s="89" t="s">
        <v>4264</v>
      </c>
      <c r="B4266" s="89">
        <v>500</v>
      </c>
      <c r="C4266" s="89" t="s">
        <v>564</v>
      </c>
      <c r="D4266" s="89" t="s">
        <v>18232</v>
      </c>
      <c r="E4266" s="89" t="s">
        <v>21064</v>
      </c>
      <c r="F4266" s="89">
        <v>825186</v>
      </c>
      <c r="G4266" s="89">
        <v>825186</v>
      </c>
      <c r="H4266" s="89">
        <v>0</v>
      </c>
    </row>
    <row r="4267" spans="1:8">
      <c r="A4267" s="89" t="s">
        <v>4239</v>
      </c>
      <c r="B4267" s="89">
        <v>500</v>
      </c>
      <c r="C4267" s="89" t="s">
        <v>361</v>
      </c>
      <c r="D4267" s="89" t="s">
        <v>18232</v>
      </c>
      <c r="E4267" s="89" t="s">
        <v>21065</v>
      </c>
      <c r="F4267" s="93" t="s">
        <v>369</v>
      </c>
      <c r="G4267" s="93" t="s">
        <v>369</v>
      </c>
      <c r="H4267" s="93" t="s">
        <v>369</v>
      </c>
    </row>
    <row r="4268" spans="1:8">
      <c r="A4268" s="89" t="s">
        <v>4361</v>
      </c>
      <c r="B4268" s="89">
        <v>500</v>
      </c>
      <c r="C4268" s="89" t="s">
        <v>564</v>
      </c>
      <c r="D4268" s="89" t="s">
        <v>18232</v>
      </c>
      <c r="E4268" s="89" t="s">
        <v>21066</v>
      </c>
      <c r="F4268" s="89">
        <v>672917</v>
      </c>
      <c r="G4268" s="89">
        <v>1091620</v>
      </c>
      <c r="H4268" s="89">
        <v>0</v>
      </c>
    </row>
    <row r="4269" spans="1:8">
      <c r="A4269" s="89" t="s">
        <v>21067</v>
      </c>
      <c r="B4269" s="89">
        <v>100</v>
      </c>
      <c r="C4269" s="89" t="s">
        <v>564</v>
      </c>
      <c r="D4269" s="89" t="s">
        <v>7974</v>
      </c>
      <c r="E4269" s="89" t="s">
        <v>21045</v>
      </c>
      <c r="F4269" s="93" t="s">
        <v>369</v>
      </c>
      <c r="G4269" s="93" t="s">
        <v>369</v>
      </c>
      <c r="H4269" s="93" t="s">
        <v>369</v>
      </c>
    </row>
    <row r="4270" spans="1:8">
      <c r="A4270" s="89" t="s">
        <v>21068</v>
      </c>
      <c r="B4270" s="89">
        <v>100</v>
      </c>
      <c r="C4270" s="89" t="s">
        <v>564</v>
      </c>
      <c r="D4270" s="89" t="s">
        <v>7974</v>
      </c>
      <c r="E4270" s="89" t="s">
        <v>21045</v>
      </c>
      <c r="F4270" s="93" t="s">
        <v>369</v>
      </c>
      <c r="G4270" s="93" t="s">
        <v>369</v>
      </c>
      <c r="H4270" s="93" t="s">
        <v>369</v>
      </c>
    </row>
    <row r="4271" spans="1:8">
      <c r="A4271" s="89" t="s">
        <v>21069</v>
      </c>
      <c r="B4271" s="89">
        <v>100</v>
      </c>
      <c r="C4271" s="89" t="s">
        <v>564</v>
      </c>
      <c r="D4271" s="89" t="s">
        <v>7974</v>
      </c>
      <c r="E4271" s="89" t="s">
        <v>21045</v>
      </c>
      <c r="F4271" s="93" t="s">
        <v>369</v>
      </c>
      <c r="G4271" s="93" t="s">
        <v>369</v>
      </c>
      <c r="H4271" s="93" t="s">
        <v>369</v>
      </c>
    </row>
    <row r="4272" spans="1:8">
      <c r="A4272" s="89" t="s">
        <v>21070</v>
      </c>
      <c r="B4272" s="89">
        <v>100</v>
      </c>
      <c r="C4272" s="89" t="s">
        <v>564</v>
      </c>
      <c r="D4272" s="89" t="s">
        <v>7974</v>
      </c>
      <c r="E4272" s="89" t="s">
        <v>21045</v>
      </c>
      <c r="F4272" s="93" t="s">
        <v>369</v>
      </c>
      <c r="G4272" s="93" t="s">
        <v>369</v>
      </c>
      <c r="H4272" s="93" t="s">
        <v>369</v>
      </c>
    </row>
    <row r="4273" spans="1:8">
      <c r="A4273" s="89" t="s">
        <v>21071</v>
      </c>
      <c r="B4273" s="89">
        <v>100</v>
      </c>
      <c r="C4273" s="89" t="s">
        <v>564</v>
      </c>
      <c r="D4273" s="89" t="s">
        <v>7974</v>
      </c>
      <c r="E4273" s="89" t="s">
        <v>21045</v>
      </c>
      <c r="F4273" s="93" t="s">
        <v>369</v>
      </c>
      <c r="G4273" s="93" t="s">
        <v>369</v>
      </c>
      <c r="H4273" s="93" t="s">
        <v>369</v>
      </c>
    </row>
    <row r="4274" spans="1:8">
      <c r="A4274" s="89" t="s">
        <v>21072</v>
      </c>
      <c r="B4274" s="89">
        <v>100</v>
      </c>
      <c r="C4274" s="89" t="s">
        <v>564</v>
      </c>
      <c r="D4274" s="89" t="s">
        <v>7974</v>
      </c>
      <c r="E4274" s="89" t="s">
        <v>21045</v>
      </c>
      <c r="F4274" s="93" t="s">
        <v>369</v>
      </c>
      <c r="G4274" s="93" t="s">
        <v>369</v>
      </c>
      <c r="H4274" s="93" t="s">
        <v>369</v>
      </c>
    </row>
    <row r="4275" spans="1:8">
      <c r="A4275" s="89" t="s">
        <v>21073</v>
      </c>
      <c r="B4275" s="89">
        <v>100</v>
      </c>
      <c r="C4275" s="89" t="s">
        <v>564</v>
      </c>
      <c r="D4275" s="89" t="s">
        <v>7974</v>
      </c>
      <c r="E4275" s="89" t="s">
        <v>21045</v>
      </c>
      <c r="F4275" s="93" t="s">
        <v>369</v>
      </c>
      <c r="G4275" s="93" t="s">
        <v>369</v>
      </c>
      <c r="H4275" s="93" t="s">
        <v>369</v>
      </c>
    </row>
    <row r="4276" spans="1:8">
      <c r="A4276" s="89" t="s">
        <v>21074</v>
      </c>
      <c r="B4276" s="89">
        <v>100</v>
      </c>
      <c r="C4276" s="89" t="s">
        <v>564</v>
      </c>
      <c r="D4276" s="89" t="s">
        <v>7974</v>
      </c>
      <c r="E4276" s="89" t="s">
        <v>21045</v>
      </c>
      <c r="F4276" s="93" t="s">
        <v>369</v>
      </c>
      <c r="G4276" s="93" t="s">
        <v>369</v>
      </c>
      <c r="H4276" s="93" t="s">
        <v>369</v>
      </c>
    </row>
    <row r="4277" spans="1:8">
      <c r="A4277" s="89" t="s">
        <v>21075</v>
      </c>
      <c r="B4277" s="89">
        <v>100</v>
      </c>
      <c r="C4277" s="89" t="s">
        <v>564</v>
      </c>
      <c r="D4277" s="89" t="s">
        <v>7974</v>
      </c>
      <c r="E4277" s="89" t="s">
        <v>21045</v>
      </c>
      <c r="F4277" s="93" t="s">
        <v>369</v>
      </c>
      <c r="G4277" s="93" t="s">
        <v>369</v>
      </c>
      <c r="H4277" s="93" t="s">
        <v>369</v>
      </c>
    </row>
    <row r="4278" spans="1:8">
      <c r="A4278" s="89" t="s">
        <v>21076</v>
      </c>
      <c r="B4278" s="89">
        <v>100</v>
      </c>
      <c r="C4278" s="89" t="s">
        <v>564</v>
      </c>
      <c r="D4278" s="89" t="s">
        <v>7974</v>
      </c>
      <c r="E4278" s="89" t="s">
        <v>21045</v>
      </c>
      <c r="F4278" s="93" t="s">
        <v>369</v>
      </c>
      <c r="G4278" s="93" t="s">
        <v>369</v>
      </c>
      <c r="H4278" s="93" t="s">
        <v>369</v>
      </c>
    </row>
    <row r="4279" spans="1:8">
      <c r="A4279" s="89" t="s">
        <v>21077</v>
      </c>
      <c r="B4279" s="89">
        <v>100</v>
      </c>
      <c r="C4279" s="89" t="s">
        <v>564</v>
      </c>
      <c r="D4279" s="89" t="s">
        <v>7974</v>
      </c>
      <c r="E4279" s="89" t="s">
        <v>21078</v>
      </c>
      <c r="F4279" s="93" t="s">
        <v>369</v>
      </c>
      <c r="G4279" s="93" t="s">
        <v>369</v>
      </c>
      <c r="H4279" s="93" t="s">
        <v>369</v>
      </c>
    </row>
    <row r="4280" spans="1:8">
      <c r="A4280" s="89" t="s">
        <v>21079</v>
      </c>
      <c r="B4280" s="89">
        <v>100</v>
      </c>
      <c r="C4280" s="89" t="s">
        <v>564</v>
      </c>
      <c r="D4280" s="89" t="s">
        <v>7974</v>
      </c>
      <c r="E4280" s="89" t="s">
        <v>21080</v>
      </c>
      <c r="F4280" s="93" t="s">
        <v>369</v>
      </c>
      <c r="G4280" s="93" t="s">
        <v>369</v>
      </c>
      <c r="H4280" s="93" t="s">
        <v>369</v>
      </c>
    </row>
    <row r="4281" spans="1:8">
      <c r="A4281" s="89" t="s">
        <v>21081</v>
      </c>
      <c r="B4281" s="89">
        <v>100</v>
      </c>
      <c r="C4281" s="89" t="s">
        <v>564</v>
      </c>
      <c r="D4281" s="89" t="s">
        <v>7974</v>
      </c>
      <c r="E4281" s="89" t="s">
        <v>21080</v>
      </c>
      <c r="F4281" s="93" t="s">
        <v>369</v>
      </c>
      <c r="G4281" s="93" t="s">
        <v>369</v>
      </c>
      <c r="H4281" s="93" t="s">
        <v>369</v>
      </c>
    </row>
    <row r="4282" spans="1:8">
      <c r="A4282" s="89" t="s">
        <v>21082</v>
      </c>
      <c r="B4282" s="89">
        <v>100</v>
      </c>
      <c r="C4282" s="89" t="s">
        <v>564</v>
      </c>
      <c r="D4282" s="89" t="s">
        <v>7974</v>
      </c>
      <c r="E4282" s="89" t="s">
        <v>21080</v>
      </c>
      <c r="F4282" s="93" t="s">
        <v>369</v>
      </c>
      <c r="G4282" s="93" t="s">
        <v>369</v>
      </c>
      <c r="H4282" s="93" t="s">
        <v>369</v>
      </c>
    </row>
    <row r="4283" spans="1:8">
      <c r="A4283" s="89" t="s">
        <v>21083</v>
      </c>
      <c r="B4283" s="89">
        <v>500</v>
      </c>
      <c r="C4283" s="89" t="s">
        <v>564</v>
      </c>
      <c r="D4283" s="89" t="s">
        <v>7974</v>
      </c>
      <c r="E4283" s="89" t="s">
        <v>21084</v>
      </c>
      <c r="F4283" s="93" t="s">
        <v>369</v>
      </c>
      <c r="G4283" s="93" t="s">
        <v>369</v>
      </c>
      <c r="H4283" s="93" t="s">
        <v>369</v>
      </c>
    </row>
    <row r="4284" spans="1:8">
      <c r="A4284" s="89" t="s">
        <v>21085</v>
      </c>
      <c r="B4284" s="89">
        <v>500</v>
      </c>
      <c r="C4284" s="89" t="s">
        <v>564</v>
      </c>
      <c r="D4284" s="89" t="s">
        <v>7974</v>
      </c>
      <c r="E4284" s="89" t="s">
        <v>21084</v>
      </c>
      <c r="F4284" s="93" t="s">
        <v>369</v>
      </c>
      <c r="G4284" s="93" t="s">
        <v>369</v>
      </c>
      <c r="H4284" s="93" t="s">
        <v>369</v>
      </c>
    </row>
    <row r="4285" spans="1:8">
      <c r="A4285" s="89" t="s">
        <v>21086</v>
      </c>
      <c r="B4285" s="89">
        <v>500</v>
      </c>
      <c r="C4285" s="89" t="s">
        <v>564</v>
      </c>
      <c r="D4285" s="89" t="s">
        <v>7974</v>
      </c>
      <c r="E4285" s="89" t="s">
        <v>21087</v>
      </c>
      <c r="F4285" s="93" t="s">
        <v>369</v>
      </c>
      <c r="G4285" s="93" t="s">
        <v>369</v>
      </c>
      <c r="H4285" s="93" t="s">
        <v>369</v>
      </c>
    </row>
    <row r="4286" spans="1:8">
      <c r="A4286" s="89" t="s">
        <v>21088</v>
      </c>
      <c r="B4286" s="89">
        <v>500</v>
      </c>
      <c r="C4286" s="89" t="s">
        <v>564</v>
      </c>
      <c r="D4286" s="89" t="s">
        <v>7974</v>
      </c>
      <c r="E4286" s="89" t="s">
        <v>21087</v>
      </c>
      <c r="F4286" s="93" t="s">
        <v>369</v>
      </c>
      <c r="G4286" s="93" t="s">
        <v>369</v>
      </c>
      <c r="H4286" s="93" t="s">
        <v>369</v>
      </c>
    </row>
    <row r="4287" spans="1:8">
      <c r="A4287" s="89" t="s">
        <v>21089</v>
      </c>
      <c r="B4287" s="89">
        <v>300</v>
      </c>
      <c r="C4287" s="89" t="s">
        <v>564</v>
      </c>
      <c r="D4287" s="89" t="s">
        <v>7963</v>
      </c>
      <c r="E4287" s="89" t="s">
        <v>21090</v>
      </c>
      <c r="F4287" s="93" t="s">
        <v>369</v>
      </c>
      <c r="G4287" s="93" t="s">
        <v>369</v>
      </c>
      <c r="H4287" s="93" t="s">
        <v>369</v>
      </c>
    </row>
    <row r="4288" spans="1:8">
      <c r="A4288" s="89" t="s">
        <v>21091</v>
      </c>
      <c r="B4288" s="89">
        <v>100</v>
      </c>
      <c r="C4288" s="89" t="s">
        <v>564</v>
      </c>
      <c r="D4288" s="89" t="s">
        <v>7963</v>
      </c>
      <c r="E4288" s="89" t="s">
        <v>21092</v>
      </c>
      <c r="F4288" s="93" t="s">
        <v>369</v>
      </c>
      <c r="G4288" s="93" t="s">
        <v>369</v>
      </c>
      <c r="H4288" s="93" t="s">
        <v>369</v>
      </c>
    </row>
    <row r="4289" spans="1:8">
      <c r="A4289" s="89" t="s">
        <v>21093</v>
      </c>
      <c r="B4289" s="89">
        <v>300</v>
      </c>
      <c r="C4289" s="89" t="s">
        <v>564</v>
      </c>
      <c r="D4289" s="89" t="s">
        <v>7963</v>
      </c>
      <c r="E4289" s="89" t="s">
        <v>21094</v>
      </c>
      <c r="F4289" s="93" t="s">
        <v>369</v>
      </c>
      <c r="G4289" s="93" t="s">
        <v>369</v>
      </c>
      <c r="H4289" s="93" t="s">
        <v>369</v>
      </c>
    </row>
    <row r="4290" spans="1:8">
      <c r="A4290" s="89" t="s">
        <v>3328</v>
      </c>
      <c r="B4290" s="89">
        <v>300</v>
      </c>
      <c r="C4290" s="89" t="s">
        <v>564</v>
      </c>
      <c r="D4290" s="89" t="s">
        <v>18232</v>
      </c>
      <c r="E4290" s="89" t="s">
        <v>21095</v>
      </c>
      <c r="F4290" s="89">
        <v>839</v>
      </c>
      <c r="G4290" s="89">
        <v>825186</v>
      </c>
      <c r="H4290" s="89">
        <v>0</v>
      </c>
    </row>
    <row r="4291" spans="1:8">
      <c r="A4291" s="89" t="s">
        <v>21096</v>
      </c>
      <c r="B4291" s="89">
        <v>300</v>
      </c>
      <c r="C4291" s="89" t="s">
        <v>564</v>
      </c>
      <c r="D4291" s="89" t="s">
        <v>7963</v>
      </c>
      <c r="E4291" s="89" t="s">
        <v>21097</v>
      </c>
      <c r="F4291" s="93" t="s">
        <v>369</v>
      </c>
      <c r="G4291" s="93" t="s">
        <v>369</v>
      </c>
      <c r="H4291" s="93" t="s">
        <v>369</v>
      </c>
    </row>
    <row r="4292" spans="1:8">
      <c r="A4292" s="89" t="s">
        <v>21098</v>
      </c>
      <c r="B4292" s="89">
        <v>300</v>
      </c>
      <c r="C4292" s="89" t="s">
        <v>564</v>
      </c>
      <c r="D4292" s="89" t="s">
        <v>7963</v>
      </c>
      <c r="E4292" s="89" t="s">
        <v>21099</v>
      </c>
      <c r="F4292" s="93" t="s">
        <v>369</v>
      </c>
      <c r="G4292" s="93" t="s">
        <v>369</v>
      </c>
      <c r="H4292" s="93" t="s">
        <v>369</v>
      </c>
    </row>
    <row r="4293" spans="1:8">
      <c r="A4293" s="89" t="s">
        <v>3326</v>
      </c>
      <c r="B4293" s="89">
        <v>100</v>
      </c>
      <c r="C4293" s="89" t="s">
        <v>564</v>
      </c>
      <c r="D4293" s="89" t="s">
        <v>18232</v>
      </c>
      <c r="E4293" s="89" t="s">
        <v>21094</v>
      </c>
      <c r="F4293" s="89">
        <v>825186</v>
      </c>
      <c r="G4293" s="89">
        <v>825186</v>
      </c>
      <c r="H4293" s="89">
        <v>0</v>
      </c>
    </row>
    <row r="4294" spans="1:8">
      <c r="A4294" s="89" t="s">
        <v>21100</v>
      </c>
      <c r="B4294" s="89">
        <v>500</v>
      </c>
      <c r="C4294" s="89" t="s">
        <v>361</v>
      </c>
      <c r="D4294" s="89" t="s">
        <v>7963</v>
      </c>
      <c r="E4294" s="89" t="s">
        <v>21101</v>
      </c>
      <c r="F4294" s="93" t="s">
        <v>369</v>
      </c>
      <c r="G4294" s="93" t="s">
        <v>369</v>
      </c>
      <c r="H4294" s="93" t="s">
        <v>369</v>
      </c>
    </row>
    <row r="4295" spans="1:8">
      <c r="A4295" s="89" t="s">
        <v>3363</v>
      </c>
      <c r="B4295" s="89">
        <v>500</v>
      </c>
      <c r="C4295" s="89" t="s">
        <v>361</v>
      </c>
      <c r="D4295" s="89" t="s">
        <v>18232</v>
      </c>
      <c r="E4295" s="89" t="s">
        <v>21102</v>
      </c>
      <c r="F4295" s="93" t="s">
        <v>369</v>
      </c>
      <c r="G4295" s="93" t="s">
        <v>369</v>
      </c>
      <c r="H4295" s="93" t="s">
        <v>369</v>
      </c>
    </row>
    <row r="4296" spans="1:8">
      <c r="A4296" s="89" t="s">
        <v>21103</v>
      </c>
      <c r="B4296" s="89">
        <v>100</v>
      </c>
      <c r="C4296" s="89" t="s">
        <v>564</v>
      </c>
      <c r="D4296" s="89" t="s">
        <v>7963</v>
      </c>
      <c r="E4296" s="89" t="s">
        <v>21104</v>
      </c>
      <c r="F4296" s="93" t="s">
        <v>369</v>
      </c>
      <c r="G4296" s="93" t="s">
        <v>369</v>
      </c>
      <c r="H4296" s="93" t="s">
        <v>369</v>
      </c>
    </row>
    <row r="4297" spans="1:8">
      <c r="A4297" s="89" t="s">
        <v>3324</v>
      </c>
      <c r="B4297" s="89">
        <v>300</v>
      </c>
      <c r="C4297" s="89" t="s">
        <v>564</v>
      </c>
      <c r="D4297" s="89" t="s">
        <v>18232</v>
      </c>
      <c r="E4297" s="89" t="s">
        <v>21094</v>
      </c>
      <c r="F4297" s="89">
        <v>839</v>
      </c>
      <c r="G4297" s="89">
        <v>825186</v>
      </c>
      <c r="H4297" s="89">
        <v>0</v>
      </c>
    </row>
    <row r="4298" spans="1:8">
      <c r="A4298" s="89" t="s">
        <v>21105</v>
      </c>
      <c r="B4298" s="89">
        <v>1000</v>
      </c>
      <c r="C4298" s="89" t="s">
        <v>564</v>
      </c>
      <c r="D4298" s="89" t="s">
        <v>7963</v>
      </c>
      <c r="E4298" s="89" t="s">
        <v>21106</v>
      </c>
      <c r="F4298" s="93" t="s">
        <v>369</v>
      </c>
      <c r="G4298" s="93" t="s">
        <v>369</v>
      </c>
      <c r="H4298" s="93" t="s">
        <v>369</v>
      </c>
    </row>
    <row r="4299" spans="1:8">
      <c r="A4299" s="89" t="s">
        <v>3322</v>
      </c>
      <c r="B4299" s="89">
        <v>300</v>
      </c>
      <c r="C4299" s="89" t="s">
        <v>564</v>
      </c>
      <c r="D4299" s="89" t="s">
        <v>18232</v>
      </c>
      <c r="E4299" s="89" t="s">
        <v>21107</v>
      </c>
      <c r="F4299" s="89">
        <v>798</v>
      </c>
      <c r="G4299" s="89">
        <v>825186</v>
      </c>
      <c r="H4299" s="89">
        <v>0</v>
      </c>
    </row>
    <row r="4300" spans="1:8">
      <c r="A4300" s="89" t="s">
        <v>3320</v>
      </c>
      <c r="B4300" s="89">
        <v>300</v>
      </c>
      <c r="C4300" s="89" t="s">
        <v>564</v>
      </c>
      <c r="D4300" s="89" t="s">
        <v>18232</v>
      </c>
      <c r="E4300" s="89" t="s">
        <v>21108</v>
      </c>
      <c r="F4300" s="89">
        <v>231060</v>
      </c>
      <c r="G4300" s="89">
        <v>825186</v>
      </c>
      <c r="H4300" s="89">
        <v>0</v>
      </c>
    </row>
    <row r="4301" spans="1:8">
      <c r="A4301" s="89" t="s">
        <v>21109</v>
      </c>
      <c r="B4301" s="89">
        <v>100</v>
      </c>
      <c r="C4301" s="89" t="s">
        <v>564</v>
      </c>
      <c r="D4301" s="89" t="s">
        <v>7963</v>
      </c>
      <c r="E4301" s="89" t="s">
        <v>18388</v>
      </c>
      <c r="F4301" s="93" t="s">
        <v>369</v>
      </c>
      <c r="G4301" s="93" t="s">
        <v>369</v>
      </c>
      <c r="H4301" s="93" t="s">
        <v>369</v>
      </c>
    </row>
    <row r="4302" spans="1:8">
      <c r="A4302" s="89" t="s">
        <v>3314</v>
      </c>
      <c r="B4302" s="89">
        <v>300</v>
      </c>
      <c r="C4302" s="89" t="s">
        <v>564</v>
      </c>
      <c r="D4302" s="89" t="s">
        <v>18232</v>
      </c>
      <c r="E4302" s="89" t="s">
        <v>21110</v>
      </c>
      <c r="F4302" s="89">
        <v>798</v>
      </c>
      <c r="G4302" s="89">
        <v>825186</v>
      </c>
      <c r="H4302" s="89">
        <v>0</v>
      </c>
    </row>
    <row r="4303" spans="1:8">
      <c r="A4303" s="89" t="s">
        <v>21111</v>
      </c>
      <c r="B4303" s="89">
        <v>300</v>
      </c>
      <c r="C4303" s="89" t="s">
        <v>564</v>
      </c>
      <c r="D4303" s="89" t="s">
        <v>7963</v>
      </c>
      <c r="E4303" s="89" t="s">
        <v>21112</v>
      </c>
      <c r="F4303" s="93" t="s">
        <v>369</v>
      </c>
      <c r="G4303" s="93" t="s">
        <v>369</v>
      </c>
      <c r="H4303" s="93" t="s">
        <v>369</v>
      </c>
    </row>
    <row r="4304" spans="1:8">
      <c r="A4304" s="89" t="s">
        <v>21113</v>
      </c>
      <c r="B4304" s="89">
        <v>300</v>
      </c>
      <c r="C4304" s="89" t="s">
        <v>564</v>
      </c>
      <c r="D4304" s="89" t="s">
        <v>7963</v>
      </c>
      <c r="E4304" s="89" t="s">
        <v>21112</v>
      </c>
      <c r="F4304" s="93" t="s">
        <v>369</v>
      </c>
      <c r="G4304" s="93" t="s">
        <v>369</v>
      </c>
      <c r="H4304" s="93" t="s">
        <v>369</v>
      </c>
    </row>
    <row r="4305" spans="1:8">
      <c r="A4305" s="89" t="s">
        <v>21114</v>
      </c>
      <c r="B4305" s="89">
        <v>300</v>
      </c>
      <c r="C4305" s="89" t="s">
        <v>361</v>
      </c>
      <c r="D4305" s="89" t="s">
        <v>7963</v>
      </c>
      <c r="E4305" s="89" t="s">
        <v>21115</v>
      </c>
      <c r="F4305" s="93" t="s">
        <v>369</v>
      </c>
      <c r="G4305" s="93" t="s">
        <v>369</v>
      </c>
      <c r="H4305" s="93" t="s">
        <v>369</v>
      </c>
    </row>
    <row r="4306" spans="1:8">
      <c r="A4306" s="89" t="s">
        <v>21116</v>
      </c>
      <c r="B4306" s="89">
        <v>300</v>
      </c>
      <c r="C4306" s="89" t="s">
        <v>3751</v>
      </c>
      <c r="D4306" s="89" t="s">
        <v>7974</v>
      </c>
      <c r="E4306" s="89" t="s">
        <v>21117</v>
      </c>
      <c r="F4306" s="93" t="s">
        <v>369</v>
      </c>
      <c r="G4306" s="93" t="s">
        <v>369</v>
      </c>
      <c r="H4306" s="93" t="s">
        <v>369</v>
      </c>
    </row>
    <row r="4307" spans="1:8">
      <c r="A4307" s="89" t="s">
        <v>21118</v>
      </c>
      <c r="B4307" s="89">
        <v>300</v>
      </c>
      <c r="C4307" s="89" t="s">
        <v>3751</v>
      </c>
      <c r="D4307" s="89" t="s">
        <v>7974</v>
      </c>
      <c r="E4307" s="89" t="s">
        <v>21117</v>
      </c>
      <c r="F4307" s="93" t="s">
        <v>369</v>
      </c>
      <c r="G4307" s="93" t="s">
        <v>369</v>
      </c>
      <c r="H4307" s="93" t="s">
        <v>369</v>
      </c>
    </row>
    <row r="4308" spans="1:8">
      <c r="A4308" s="89" t="s">
        <v>3312</v>
      </c>
      <c r="B4308" s="89">
        <v>300</v>
      </c>
      <c r="C4308" s="89" t="s">
        <v>564</v>
      </c>
      <c r="D4308" s="89" t="s">
        <v>18232</v>
      </c>
      <c r="E4308" s="89" t="s">
        <v>21119</v>
      </c>
      <c r="F4308" s="89">
        <v>825186</v>
      </c>
      <c r="G4308" s="89">
        <v>825186</v>
      </c>
      <c r="H4308" s="89">
        <v>0</v>
      </c>
    </row>
    <row r="4309" spans="1:8">
      <c r="A4309" s="89" t="s">
        <v>3309</v>
      </c>
      <c r="B4309" s="89">
        <v>100</v>
      </c>
      <c r="C4309" s="89" t="s">
        <v>564</v>
      </c>
      <c r="D4309" s="89" t="s">
        <v>18232</v>
      </c>
      <c r="E4309" s="89" t="s">
        <v>21120</v>
      </c>
      <c r="F4309" s="89">
        <v>3065</v>
      </c>
      <c r="G4309" s="89">
        <v>825186</v>
      </c>
      <c r="H4309" s="89">
        <v>0</v>
      </c>
    </row>
    <row r="4310" spans="1:8">
      <c r="A4310" s="89" t="s">
        <v>21121</v>
      </c>
      <c r="B4310" s="89">
        <v>300</v>
      </c>
      <c r="C4310" s="89" t="s">
        <v>564</v>
      </c>
      <c r="D4310" s="89" t="s">
        <v>7963</v>
      </c>
      <c r="E4310" s="89" t="s">
        <v>21122</v>
      </c>
      <c r="F4310" s="93" t="s">
        <v>369</v>
      </c>
      <c r="G4310" s="93" t="s">
        <v>369</v>
      </c>
      <c r="H4310" s="93" t="s">
        <v>369</v>
      </c>
    </row>
    <row r="4311" spans="1:8">
      <c r="A4311" s="89" t="s">
        <v>21123</v>
      </c>
      <c r="B4311" s="89">
        <v>300</v>
      </c>
      <c r="C4311" s="89" t="s">
        <v>564</v>
      </c>
      <c r="D4311" s="89" t="s">
        <v>7963</v>
      </c>
      <c r="E4311" s="89" t="s">
        <v>21124</v>
      </c>
      <c r="F4311" s="93" t="s">
        <v>369</v>
      </c>
      <c r="G4311" s="93" t="s">
        <v>369</v>
      </c>
      <c r="H4311" s="93" t="s">
        <v>369</v>
      </c>
    </row>
    <row r="4312" spans="1:8">
      <c r="A4312" s="89" t="s">
        <v>3307</v>
      </c>
      <c r="B4312" s="89">
        <v>100</v>
      </c>
      <c r="C4312" s="89" t="s">
        <v>564</v>
      </c>
      <c r="D4312" s="89" t="s">
        <v>18232</v>
      </c>
      <c r="E4312" s="89" t="s">
        <v>21124</v>
      </c>
      <c r="F4312" s="89">
        <v>231060</v>
      </c>
      <c r="G4312" s="89">
        <v>825186</v>
      </c>
      <c r="H4312" s="89">
        <v>0</v>
      </c>
    </row>
    <row r="4313" spans="1:8">
      <c r="A4313" s="89" t="s">
        <v>3304</v>
      </c>
      <c r="B4313" s="89">
        <v>1000</v>
      </c>
      <c r="C4313" s="89" t="s">
        <v>564</v>
      </c>
      <c r="D4313" s="89" t="s">
        <v>18232</v>
      </c>
      <c r="E4313" s="89" t="s">
        <v>21125</v>
      </c>
      <c r="F4313" s="89">
        <v>850</v>
      </c>
      <c r="G4313" s="89">
        <v>825186</v>
      </c>
      <c r="H4313" s="89">
        <v>0</v>
      </c>
    </row>
    <row r="4314" spans="1:8">
      <c r="A4314" s="89" t="s">
        <v>3301</v>
      </c>
      <c r="B4314" s="89">
        <v>500</v>
      </c>
      <c r="C4314" s="89" t="s">
        <v>564</v>
      </c>
      <c r="D4314" s="89" t="s">
        <v>18232</v>
      </c>
      <c r="E4314" s="89" t="s">
        <v>21126</v>
      </c>
      <c r="F4314" s="89">
        <v>798</v>
      </c>
      <c r="G4314" s="89">
        <v>825186</v>
      </c>
      <c r="H4314" s="89">
        <v>0</v>
      </c>
    </row>
    <row r="4315" spans="1:8">
      <c r="A4315" s="89" t="s">
        <v>21127</v>
      </c>
      <c r="B4315" s="89">
        <v>300</v>
      </c>
      <c r="C4315" s="89" t="s">
        <v>564</v>
      </c>
      <c r="D4315" s="89" t="s">
        <v>7963</v>
      </c>
      <c r="E4315" s="89" t="s">
        <v>18414</v>
      </c>
      <c r="F4315" s="93" t="s">
        <v>369</v>
      </c>
      <c r="G4315" s="93" t="s">
        <v>369</v>
      </c>
      <c r="H4315" s="93" t="s">
        <v>369</v>
      </c>
    </row>
    <row r="4316" spans="1:8">
      <c r="A4316" s="89" t="s">
        <v>21128</v>
      </c>
      <c r="B4316" s="89">
        <v>300</v>
      </c>
      <c r="C4316" s="89" t="s">
        <v>361</v>
      </c>
      <c r="D4316" s="89" t="s">
        <v>7963</v>
      </c>
      <c r="E4316" s="89" t="s">
        <v>21129</v>
      </c>
      <c r="F4316" s="93" t="s">
        <v>369</v>
      </c>
      <c r="G4316" s="93" t="s">
        <v>369</v>
      </c>
      <c r="H4316" s="93" t="s">
        <v>369</v>
      </c>
    </row>
    <row r="4317" spans="1:8">
      <c r="A4317" s="89" t="s">
        <v>3299</v>
      </c>
      <c r="B4317" s="89">
        <v>300</v>
      </c>
      <c r="C4317" s="89" t="s">
        <v>564</v>
      </c>
      <c r="D4317" s="89" t="s">
        <v>18232</v>
      </c>
      <c r="E4317" s="89" t="s">
        <v>21129</v>
      </c>
      <c r="F4317" s="89">
        <v>798</v>
      </c>
      <c r="G4317" s="89">
        <v>825186</v>
      </c>
      <c r="H4317" s="89">
        <v>0</v>
      </c>
    </row>
    <row r="4318" spans="1:8">
      <c r="A4318" s="89" t="s">
        <v>21130</v>
      </c>
      <c r="B4318" s="89">
        <v>300</v>
      </c>
      <c r="C4318" s="89" t="s">
        <v>361</v>
      </c>
      <c r="D4318" s="89" t="s">
        <v>7963</v>
      </c>
      <c r="E4318" s="89" t="s">
        <v>21131</v>
      </c>
      <c r="F4318" s="93" t="s">
        <v>369</v>
      </c>
      <c r="G4318" s="93" t="s">
        <v>369</v>
      </c>
      <c r="H4318" s="93" t="s">
        <v>369</v>
      </c>
    </row>
    <row r="4319" spans="1:8">
      <c r="A4319" s="89" t="s">
        <v>21132</v>
      </c>
      <c r="B4319" s="89">
        <v>300</v>
      </c>
      <c r="C4319" s="89" t="s">
        <v>564</v>
      </c>
      <c r="D4319" s="89" t="s">
        <v>7963</v>
      </c>
      <c r="E4319" s="89" t="s">
        <v>18421</v>
      </c>
      <c r="F4319" s="93" t="s">
        <v>369</v>
      </c>
      <c r="G4319" s="93" t="s">
        <v>369</v>
      </c>
      <c r="H4319" s="93" t="s">
        <v>369</v>
      </c>
    </row>
    <row r="4320" spans="1:8">
      <c r="A4320" s="89" t="s">
        <v>6335</v>
      </c>
      <c r="B4320" s="89">
        <v>300</v>
      </c>
      <c r="C4320" s="89" t="s">
        <v>564</v>
      </c>
      <c r="D4320" s="89" t="s">
        <v>5606</v>
      </c>
      <c r="E4320" s="89" t="s">
        <v>21133</v>
      </c>
      <c r="F4320" s="89">
        <v>798</v>
      </c>
      <c r="G4320" s="89">
        <v>825186</v>
      </c>
      <c r="H4320" s="89" t="s">
        <v>6141</v>
      </c>
    </row>
    <row r="4321" spans="1:8">
      <c r="A4321" s="89" t="s">
        <v>21134</v>
      </c>
      <c r="B4321" s="89">
        <v>300</v>
      </c>
      <c r="C4321" s="89" t="s">
        <v>361</v>
      </c>
      <c r="D4321" s="89" t="s">
        <v>7963</v>
      </c>
      <c r="E4321" s="89" t="s">
        <v>21135</v>
      </c>
      <c r="F4321" s="93" t="s">
        <v>369</v>
      </c>
      <c r="G4321" s="93" t="s">
        <v>369</v>
      </c>
      <c r="H4321" s="93" t="s">
        <v>369</v>
      </c>
    </row>
    <row r="4322" spans="1:8">
      <c r="A4322" s="89" t="s">
        <v>6334</v>
      </c>
      <c r="B4322" s="89">
        <v>300</v>
      </c>
      <c r="C4322" s="89" t="s">
        <v>564</v>
      </c>
      <c r="D4322" s="89" t="s">
        <v>5606</v>
      </c>
      <c r="E4322" s="89" t="s">
        <v>21136</v>
      </c>
      <c r="F4322" s="89">
        <v>798</v>
      </c>
      <c r="G4322" s="89">
        <v>825186</v>
      </c>
      <c r="H4322" s="89" t="s">
        <v>6141</v>
      </c>
    </row>
    <row r="4323" spans="1:8">
      <c r="A4323" s="89" t="s">
        <v>21137</v>
      </c>
      <c r="B4323" s="89">
        <v>300</v>
      </c>
      <c r="C4323" s="89" t="s">
        <v>564</v>
      </c>
      <c r="D4323" s="89" t="s">
        <v>7963</v>
      </c>
      <c r="E4323" s="89" t="s">
        <v>21138</v>
      </c>
      <c r="F4323" s="93" t="s">
        <v>369</v>
      </c>
      <c r="G4323" s="93" t="s">
        <v>369</v>
      </c>
      <c r="H4323" s="93" t="s">
        <v>369</v>
      </c>
    </row>
    <row r="4324" spans="1:8">
      <c r="A4324" s="89" t="s">
        <v>3238</v>
      </c>
      <c r="B4324" s="89">
        <v>500</v>
      </c>
      <c r="C4324" s="89" t="s">
        <v>564</v>
      </c>
      <c r="D4324" s="89" t="s">
        <v>18232</v>
      </c>
      <c r="E4324" s="89" t="s">
        <v>21139</v>
      </c>
      <c r="F4324" s="89">
        <v>850</v>
      </c>
      <c r="G4324" s="89">
        <v>825186</v>
      </c>
      <c r="H4324" s="89">
        <v>0</v>
      </c>
    </row>
    <row r="4325" spans="1:8">
      <c r="A4325" s="89" t="s">
        <v>3234</v>
      </c>
      <c r="B4325" s="89">
        <v>1000</v>
      </c>
      <c r="C4325" s="89" t="s">
        <v>564</v>
      </c>
      <c r="D4325" s="89" t="s">
        <v>18232</v>
      </c>
      <c r="E4325" s="89" t="s">
        <v>21140</v>
      </c>
      <c r="F4325" s="89">
        <v>825186</v>
      </c>
      <c r="G4325" s="89">
        <v>825186</v>
      </c>
      <c r="H4325" s="89">
        <v>0</v>
      </c>
    </row>
    <row r="4326" spans="1:8">
      <c r="A4326" s="89" t="s">
        <v>21141</v>
      </c>
      <c r="B4326" s="89">
        <v>300</v>
      </c>
      <c r="C4326" s="89" t="s">
        <v>564</v>
      </c>
      <c r="D4326" s="89" t="s">
        <v>7963</v>
      </c>
      <c r="E4326" s="89" t="s">
        <v>21142</v>
      </c>
      <c r="F4326" s="93" t="s">
        <v>369</v>
      </c>
      <c r="G4326" s="93" t="s">
        <v>369</v>
      </c>
      <c r="H4326" s="93" t="s">
        <v>369</v>
      </c>
    </row>
    <row r="4327" spans="1:8">
      <c r="A4327" s="89" t="s">
        <v>21143</v>
      </c>
      <c r="B4327" s="89">
        <v>300</v>
      </c>
      <c r="C4327" s="89" t="s">
        <v>564</v>
      </c>
      <c r="D4327" s="89" t="s">
        <v>7974</v>
      </c>
      <c r="E4327" s="89" t="s">
        <v>21144</v>
      </c>
      <c r="F4327" s="93" t="s">
        <v>369</v>
      </c>
      <c r="G4327" s="93" t="s">
        <v>369</v>
      </c>
      <c r="H4327" s="93" t="s">
        <v>369</v>
      </c>
    </row>
    <row r="4328" spans="1:8">
      <c r="A4328" s="89" t="s">
        <v>21145</v>
      </c>
      <c r="B4328" s="89">
        <v>300</v>
      </c>
      <c r="C4328" s="89" t="s">
        <v>564</v>
      </c>
      <c r="D4328" s="89" t="s">
        <v>7974</v>
      </c>
      <c r="E4328" s="89" t="s">
        <v>21144</v>
      </c>
      <c r="F4328" s="93" t="s">
        <v>369</v>
      </c>
      <c r="G4328" s="93" t="s">
        <v>369</v>
      </c>
      <c r="H4328" s="93" t="s">
        <v>369</v>
      </c>
    </row>
    <row r="4329" spans="1:8">
      <c r="A4329" s="89" t="s">
        <v>21146</v>
      </c>
      <c r="B4329" s="89">
        <v>300</v>
      </c>
      <c r="C4329" s="89" t="s">
        <v>564</v>
      </c>
      <c r="D4329" s="89" t="s">
        <v>7974</v>
      </c>
      <c r="E4329" s="89" t="s">
        <v>21147</v>
      </c>
      <c r="F4329" s="93" t="s">
        <v>369</v>
      </c>
      <c r="G4329" s="93" t="s">
        <v>369</v>
      </c>
      <c r="H4329" s="93" t="s">
        <v>369</v>
      </c>
    </row>
    <row r="4330" spans="1:8">
      <c r="A4330" s="89" t="s">
        <v>21148</v>
      </c>
      <c r="B4330" s="89">
        <v>300</v>
      </c>
      <c r="C4330" s="89" t="s">
        <v>564</v>
      </c>
      <c r="D4330" s="89" t="s">
        <v>7963</v>
      </c>
      <c r="E4330" s="89" t="s">
        <v>21149</v>
      </c>
      <c r="F4330" s="93" t="s">
        <v>369</v>
      </c>
      <c r="G4330" s="93" t="s">
        <v>369</v>
      </c>
      <c r="H4330" s="93" t="s">
        <v>369</v>
      </c>
    </row>
    <row r="4331" spans="1:8">
      <c r="A4331" s="89" t="s">
        <v>3219</v>
      </c>
      <c r="B4331" s="89">
        <v>100</v>
      </c>
      <c r="C4331" s="89" t="s">
        <v>564</v>
      </c>
      <c r="D4331" s="89" t="s">
        <v>18232</v>
      </c>
      <c r="E4331" s="89" t="s">
        <v>21150</v>
      </c>
      <c r="F4331" s="89">
        <v>825186</v>
      </c>
      <c r="G4331" s="89">
        <v>825186</v>
      </c>
      <c r="H4331" s="89">
        <v>0</v>
      </c>
    </row>
    <row r="4332" spans="1:8">
      <c r="A4332" s="89" t="s">
        <v>3217</v>
      </c>
      <c r="B4332" s="89">
        <v>50</v>
      </c>
      <c r="C4332" s="89" t="s">
        <v>361</v>
      </c>
      <c r="D4332" s="89" t="s">
        <v>18232</v>
      </c>
      <c r="E4332" s="89" t="s">
        <v>21151</v>
      </c>
      <c r="F4332" s="93" t="s">
        <v>369</v>
      </c>
      <c r="G4332" s="93" t="s">
        <v>369</v>
      </c>
      <c r="H4332" s="93" t="s">
        <v>369</v>
      </c>
    </row>
    <row r="4333" spans="1:8">
      <c r="A4333" s="89" t="s">
        <v>3213</v>
      </c>
      <c r="B4333" s="89">
        <v>100</v>
      </c>
      <c r="C4333" s="89" t="s">
        <v>564</v>
      </c>
      <c r="D4333" s="89" t="s">
        <v>18232</v>
      </c>
      <c r="E4333" s="89" t="s">
        <v>21152</v>
      </c>
      <c r="F4333" s="89">
        <v>825186</v>
      </c>
      <c r="G4333" s="89">
        <v>825186</v>
      </c>
      <c r="H4333" s="89">
        <v>0</v>
      </c>
    </row>
    <row r="4334" spans="1:8">
      <c r="A4334" s="89" t="s">
        <v>21153</v>
      </c>
      <c r="B4334" s="89">
        <v>300</v>
      </c>
      <c r="C4334" s="89" t="s">
        <v>564</v>
      </c>
      <c r="D4334" s="89" t="s">
        <v>7963</v>
      </c>
      <c r="E4334" s="89" t="s">
        <v>21154</v>
      </c>
      <c r="F4334" s="93" t="s">
        <v>369</v>
      </c>
      <c r="G4334" s="93" t="s">
        <v>369</v>
      </c>
      <c r="H4334" s="93" t="s">
        <v>369</v>
      </c>
    </row>
    <row r="4335" spans="1:8">
      <c r="A4335" s="89" t="s">
        <v>21155</v>
      </c>
      <c r="B4335" s="89">
        <v>300</v>
      </c>
      <c r="C4335" s="89" t="s">
        <v>564</v>
      </c>
      <c r="D4335" s="89" t="s">
        <v>7963</v>
      </c>
      <c r="E4335" s="89" t="s">
        <v>21156</v>
      </c>
      <c r="F4335" s="93" t="s">
        <v>369</v>
      </c>
      <c r="G4335" s="93" t="s">
        <v>369</v>
      </c>
      <c r="H4335" s="93" t="s">
        <v>369</v>
      </c>
    </row>
    <row r="4336" spans="1:8">
      <c r="A4336" s="89" t="s">
        <v>3209</v>
      </c>
      <c r="B4336" s="89">
        <v>100</v>
      </c>
      <c r="C4336" s="89" t="s">
        <v>564</v>
      </c>
      <c r="D4336" s="89" t="s">
        <v>18232</v>
      </c>
      <c r="E4336" s="89" t="s">
        <v>21157</v>
      </c>
      <c r="F4336" s="89">
        <v>825186</v>
      </c>
      <c r="G4336" s="89">
        <v>825186</v>
      </c>
      <c r="H4336" s="89">
        <v>0</v>
      </c>
    </row>
    <row r="4337" spans="1:8">
      <c r="A4337" s="89" t="s">
        <v>3198</v>
      </c>
      <c r="B4337" s="89">
        <v>100</v>
      </c>
      <c r="C4337" s="89" t="s">
        <v>564</v>
      </c>
      <c r="D4337" s="89" t="s">
        <v>18232</v>
      </c>
      <c r="E4337" s="89" t="s">
        <v>21158</v>
      </c>
      <c r="F4337" s="89">
        <v>825186</v>
      </c>
      <c r="G4337" s="89">
        <v>825186</v>
      </c>
      <c r="H4337" s="89">
        <v>0</v>
      </c>
    </row>
    <row r="4338" spans="1:8">
      <c r="A4338" s="89" t="s">
        <v>3180</v>
      </c>
      <c r="B4338" s="89">
        <v>300</v>
      </c>
      <c r="C4338" s="89" t="s">
        <v>564</v>
      </c>
      <c r="D4338" s="89" t="s">
        <v>18232</v>
      </c>
      <c r="E4338" s="89" t="s">
        <v>21159</v>
      </c>
      <c r="F4338" s="89">
        <v>825186</v>
      </c>
      <c r="G4338" s="89">
        <v>825186</v>
      </c>
      <c r="H4338" s="89">
        <v>0</v>
      </c>
    </row>
    <row r="4339" spans="1:8">
      <c r="A4339" s="89" t="s">
        <v>21160</v>
      </c>
      <c r="B4339" s="89">
        <v>300</v>
      </c>
      <c r="C4339" s="89" t="s">
        <v>564</v>
      </c>
      <c r="D4339" s="89" t="s">
        <v>7963</v>
      </c>
      <c r="E4339" s="89" t="s">
        <v>21161</v>
      </c>
      <c r="F4339" s="93" t="s">
        <v>369</v>
      </c>
      <c r="G4339" s="93" t="s">
        <v>369</v>
      </c>
      <c r="H4339" s="93" t="s">
        <v>369</v>
      </c>
    </row>
    <row r="4340" spans="1:8">
      <c r="A4340" s="89" t="s">
        <v>3166</v>
      </c>
      <c r="B4340" s="89">
        <v>300</v>
      </c>
      <c r="C4340" s="89" t="s">
        <v>361</v>
      </c>
      <c r="D4340" s="89" t="s">
        <v>18232</v>
      </c>
      <c r="E4340" s="89" t="s">
        <v>21161</v>
      </c>
      <c r="F4340" s="93" t="s">
        <v>369</v>
      </c>
      <c r="G4340" s="93" t="s">
        <v>369</v>
      </c>
      <c r="H4340" s="93" t="s">
        <v>369</v>
      </c>
    </row>
    <row r="4341" spans="1:8">
      <c r="A4341" s="89" t="s">
        <v>21162</v>
      </c>
      <c r="B4341" s="89">
        <v>300</v>
      </c>
      <c r="C4341" s="89" t="s">
        <v>564</v>
      </c>
      <c r="D4341" s="89" t="s">
        <v>7963</v>
      </c>
      <c r="E4341" s="89" t="s">
        <v>21163</v>
      </c>
      <c r="F4341" s="93" t="s">
        <v>369</v>
      </c>
      <c r="G4341" s="93" t="s">
        <v>369</v>
      </c>
      <c r="H4341" s="93" t="s">
        <v>369</v>
      </c>
    </row>
    <row r="4342" spans="1:8">
      <c r="A4342" s="89" t="s">
        <v>21164</v>
      </c>
      <c r="B4342" s="89">
        <v>300</v>
      </c>
      <c r="C4342" s="89" t="s">
        <v>564</v>
      </c>
      <c r="D4342" s="89" t="s">
        <v>7963</v>
      </c>
      <c r="E4342" s="89" t="s">
        <v>21165</v>
      </c>
      <c r="F4342" s="93" t="s">
        <v>369</v>
      </c>
      <c r="G4342" s="93" t="s">
        <v>369</v>
      </c>
      <c r="H4342" s="93" t="s">
        <v>369</v>
      </c>
    </row>
    <row r="4343" spans="1:8">
      <c r="A4343" s="89" t="s">
        <v>21166</v>
      </c>
      <c r="B4343" s="89">
        <v>300</v>
      </c>
      <c r="C4343" s="89" t="s">
        <v>564</v>
      </c>
      <c r="D4343" s="89" t="s">
        <v>7963</v>
      </c>
      <c r="E4343" s="89" t="s">
        <v>21167</v>
      </c>
      <c r="F4343" s="93" t="s">
        <v>369</v>
      </c>
      <c r="G4343" s="93" t="s">
        <v>369</v>
      </c>
      <c r="H4343" s="93" t="s">
        <v>369</v>
      </c>
    </row>
    <row r="4344" spans="1:8">
      <c r="A4344" s="89" t="s">
        <v>21168</v>
      </c>
      <c r="B4344" s="89">
        <v>300</v>
      </c>
      <c r="C4344" s="89" t="s">
        <v>564</v>
      </c>
      <c r="D4344" s="89" t="s">
        <v>7963</v>
      </c>
      <c r="E4344" s="89" t="s">
        <v>21169</v>
      </c>
      <c r="F4344" s="93" t="s">
        <v>369</v>
      </c>
      <c r="G4344" s="93" t="s">
        <v>369</v>
      </c>
      <c r="H4344" s="93" t="s">
        <v>369</v>
      </c>
    </row>
    <row r="4345" spans="1:8">
      <c r="A4345" s="89" t="s">
        <v>21170</v>
      </c>
      <c r="B4345" s="89">
        <v>300</v>
      </c>
      <c r="C4345" s="89" t="s">
        <v>564</v>
      </c>
      <c r="D4345" s="89" t="s">
        <v>7963</v>
      </c>
      <c r="E4345" s="89" t="s">
        <v>21171</v>
      </c>
      <c r="F4345" s="93" t="s">
        <v>369</v>
      </c>
      <c r="G4345" s="93" t="s">
        <v>369</v>
      </c>
      <c r="H4345" s="93" t="s">
        <v>369</v>
      </c>
    </row>
    <row r="4346" spans="1:8">
      <c r="A4346" s="89" t="s">
        <v>21172</v>
      </c>
      <c r="B4346" s="89">
        <v>300</v>
      </c>
      <c r="C4346" s="89" t="s">
        <v>564</v>
      </c>
      <c r="D4346" s="89" t="s">
        <v>7963</v>
      </c>
      <c r="E4346" s="89" t="s">
        <v>21173</v>
      </c>
      <c r="F4346" s="93" t="s">
        <v>369</v>
      </c>
      <c r="G4346" s="93" t="s">
        <v>369</v>
      </c>
      <c r="H4346" s="93" t="s">
        <v>369</v>
      </c>
    </row>
    <row r="4347" spans="1:8">
      <c r="A4347" s="89" t="s">
        <v>3123</v>
      </c>
      <c r="B4347" s="89">
        <v>100</v>
      </c>
      <c r="C4347" s="89" t="s">
        <v>564</v>
      </c>
      <c r="D4347" s="89" t="s">
        <v>18232</v>
      </c>
      <c r="E4347" s="89" t="s">
        <v>21174</v>
      </c>
      <c r="F4347" s="89">
        <v>825186</v>
      </c>
      <c r="G4347" s="89">
        <v>825186</v>
      </c>
      <c r="H4347" s="89">
        <v>0</v>
      </c>
    </row>
    <row r="4348" spans="1:8">
      <c r="A4348" s="89" t="s">
        <v>21175</v>
      </c>
      <c r="B4348" s="89">
        <v>300</v>
      </c>
      <c r="C4348" s="89" t="s">
        <v>564</v>
      </c>
      <c r="D4348" s="89" t="s">
        <v>7963</v>
      </c>
      <c r="E4348" s="89" t="s">
        <v>21176</v>
      </c>
      <c r="F4348" s="93" t="s">
        <v>369</v>
      </c>
      <c r="G4348" s="93" t="s">
        <v>369</v>
      </c>
      <c r="H4348" s="93" t="s">
        <v>369</v>
      </c>
    </row>
    <row r="4349" spans="1:8">
      <c r="A4349" s="89" t="s">
        <v>21177</v>
      </c>
      <c r="B4349" s="89">
        <v>500</v>
      </c>
      <c r="C4349" s="89" t="s">
        <v>564</v>
      </c>
      <c r="D4349" s="89" t="s">
        <v>7963</v>
      </c>
      <c r="E4349" s="89" t="s">
        <v>21178</v>
      </c>
      <c r="F4349" s="93" t="s">
        <v>369</v>
      </c>
      <c r="G4349" s="93" t="s">
        <v>369</v>
      </c>
      <c r="H4349" s="93" t="s">
        <v>369</v>
      </c>
    </row>
    <row r="4350" spans="1:8">
      <c r="A4350" s="89" t="s">
        <v>21179</v>
      </c>
      <c r="B4350" s="89">
        <v>300</v>
      </c>
      <c r="C4350" s="89" t="s">
        <v>361</v>
      </c>
      <c r="D4350" s="89" t="s">
        <v>7963</v>
      </c>
      <c r="E4350" s="89" t="s">
        <v>21180</v>
      </c>
      <c r="F4350" s="93" t="s">
        <v>369</v>
      </c>
      <c r="G4350" s="93" t="s">
        <v>369</v>
      </c>
      <c r="H4350" s="93" t="s">
        <v>369</v>
      </c>
    </row>
    <row r="4351" spans="1:8">
      <c r="A4351" s="89" t="s">
        <v>3094</v>
      </c>
      <c r="B4351" s="89">
        <v>300</v>
      </c>
      <c r="C4351" s="89" t="s">
        <v>564</v>
      </c>
      <c r="D4351" s="89" t="s">
        <v>18232</v>
      </c>
      <c r="E4351" s="89" t="s">
        <v>18746</v>
      </c>
      <c r="F4351" s="89">
        <v>798</v>
      </c>
      <c r="G4351" s="89">
        <v>825186</v>
      </c>
      <c r="H4351" s="89">
        <v>0</v>
      </c>
    </row>
    <row r="4352" spans="1:8">
      <c r="A4352" s="89" t="s">
        <v>21181</v>
      </c>
      <c r="B4352" s="89">
        <v>500</v>
      </c>
      <c r="C4352" s="89" t="s">
        <v>564</v>
      </c>
      <c r="D4352" s="89" t="s">
        <v>7963</v>
      </c>
      <c r="E4352" s="89" t="s">
        <v>21182</v>
      </c>
      <c r="F4352" s="93" t="s">
        <v>369</v>
      </c>
      <c r="G4352" s="93" t="s">
        <v>369</v>
      </c>
      <c r="H4352" s="93" t="s">
        <v>369</v>
      </c>
    </row>
    <row r="4353" spans="1:8">
      <c r="A4353" s="89" t="s">
        <v>21183</v>
      </c>
      <c r="B4353" s="89">
        <v>500</v>
      </c>
      <c r="C4353" s="89" t="s">
        <v>564</v>
      </c>
      <c r="D4353" s="89" t="s">
        <v>7963</v>
      </c>
      <c r="E4353" s="89" t="s">
        <v>21184</v>
      </c>
      <c r="F4353" s="93" t="s">
        <v>369</v>
      </c>
      <c r="G4353" s="93" t="s">
        <v>369</v>
      </c>
      <c r="H4353" s="93" t="s">
        <v>369</v>
      </c>
    </row>
    <row r="4354" spans="1:8">
      <c r="A4354" s="89" t="s">
        <v>21185</v>
      </c>
      <c r="B4354" s="89">
        <v>300</v>
      </c>
      <c r="C4354" s="89" t="s">
        <v>564</v>
      </c>
      <c r="D4354" s="89" t="s">
        <v>7963</v>
      </c>
      <c r="E4354" s="89" t="s">
        <v>21186</v>
      </c>
      <c r="F4354" s="93" t="s">
        <v>369</v>
      </c>
      <c r="G4354" s="93" t="s">
        <v>369</v>
      </c>
      <c r="H4354" s="93" t="s">
        <v>369</v>
      </c>
    </row>
    <row r="4355" spans="1:8">
      <c r="A4355" s="89" t="s">
        <v>21187</v>
      </c>
      <c r="B4355" s="89">
        <v>10</v>
      </c>
      <c r="C4355" s="89" t="s">
        <v>564</v>
      </c>
      <c r="D4355" s="89" t="s">
        <v>7963</v>
      </c>
      <c r="E4355" s="89" t="s">
        <v>21188</v>
      </c>
      <c r="F4355" s="93" t="s">
        <v>369</v>
      </c>
      <c r="G4355" s="93" t="s">
        <v>369</v>
      </c>
      <c r="H4355" s="93" t="s">
        <v>369</v>
      </c>
    </row>
    <row r="4356" spans="1:8">
      <c r="A4356" s="89" t="s">
        <v>3004</v>
      </c>
      <c r="B4356" s="89">
        <v>300</v>
      </c>
      <c r="C4356" s="89" t="s">
        <v>564</v>
      </c>
      <c r="D4356" s="89" t="s">
        <v>18232</v>
      </c>
      <c r="E4356" s="89" t="s">
        <v>21189</v>
      </c>
      <c r="F4356" s="89">
        <v>825186</v>
      </c>
      <c r="G4356" s="89">
        <v>825186</v>
      </c>
      <c r="H4356" s="89">
        <v>0</v>
      </c>
    </row>
    <row r="4357" spans="1:8">
      <c r="A4357" s="89" t="s">
        <v>3002</v>
      </c>
      <c r="B4357" s="89">
        <v>300</v>
      </c>
      <c r="C4357" s="89" t="s">
        <v>361</v>
      </c>
      <c r="D4357" s="89" t="s">
        <v>18232</v>
      </c>
      <c r="E4357" s="89" t="s">
        <v>21190</v>
      </c>
      <c r="F4357" s="93" t="s">
        <v>369</v>
      </c>
      <c r="G4357" s="93" t="s">
        <v>369</v>
      </c>
      <c r="H4357" s="93" t="s">
        <v>369</v>
      </c>
    </row>
    <row r="4358" spans="1:8">
      <c r="A4358" s="89" t="s">
        <v>2998</v>
      </c>
      <c r="B4358" s="89">
        <v>300</v>
      </c>
      <c r="C4358" s="89" t="s">
        <v>564</v>
      </c>
      <c r="D4358" s="89" t="s">
        <v>18232</v>
      </c>
      <c r="E4358" s="89" t="s">
        <v>21191</v>
      </c>
      <c r="F4358" s="89">
        <v>825186</v>
      </c>
      <c r="G4358" s="89">
        <v>825186</v>
      </c>
      <c r="H4358" s="89">
        <v>0</v>
      </c>
    </row>
    <row r="4359" spans="1:8">
      <c r="A4359" s="89" t="s">
        <v>2942</v>
      </c>
      <c r="B4359" s="89">
        <v>300</v>
      </c>
      <c r="C4359" s="89" t="s">
        <v>564</v>
      </c>
      <c r="D4359" s="89" t="s">
        <v>18232</v>
      </c>
      <c r="E4359" s="89" t="s">
        <v>21192</v>
      </c>
      <c r="F4359" s="89">
        <v>825186</v>
      </c>
      <c r="G4359" s="89">
        <v>825186</v>
      </c>
      <c r="H4359" s="89">
        <v>0</v>
      </c>
    </row>
    <row r="4360" spans="1:8">
      <c r="A4360" s="89" t="s">
        <v>21193</v>
      </c>
      <c r="B4360" s="89">
        <v>11000</v>
      </c>
      <c r="C4360" s="89" t="s">
        <v>564</v>
      </c>
      <c r="D4360" s="89" t="s">
        <v>7974</v>
      </c>
      <c r="E4360" s="89" t="s">
        <v>21194</v>
      </c>
      <c r="F4360" s="93" t="s">
        <v>369</v>
      </c>
      <c r="G4360" s="93" t="s">
        <v>369</v>
      </c>
      <c r="H4360" s="93" t="s">
        <v>369</v>
      </c>
    </row>
    <row r="4361" spans="1:8">
      <c r="A4361" s="89" t="s">
        <v>21195</v>
      </c>
      <c r="B4361" s="89">
        <v>300</v>
      </c>
      <c r="C4361" s="89" t="s">
        <v>564</v>
      </c>
      <c r="D4361" s="89" t="s">
        <v>7963</v>
      </c>
      <c r="E4361" s="89" t="s">
        <v>21194</v>
      </c>
      <c r="F4361" s="93" t="s">
        <v>369</v>
      </c>
      <c r="G4361" s="93" t="s">
        <v>369</v>
      </c>
      <c r="H4361" s="93" t="s">
        <v>369</v>
      </c>
    </row>
    <row r="4362" spans="1:8">
      <c r="A4362" s="89" t="s">
        <v>21196</v>
      </c>
      <c r="B4362" s="89">
        <v>400</v>
      </c>
      <c r="C4362" s="89" t="s">
        <v>564</v>
      </c>
      <c r="D4362" s="89" t="s">
        <v>7963</v>
      </c>
      <c r="E4362" s="89" t="s">
        <v>21197</v>
      </c>
      <c r="F4362" s="93" t="s">
        <v>369</v>
      </c>
      <c r="G4362" s="93" t="s">
        <v>369</v>
      </c>
      <c r="H4362" s="93" t="s">
        <v>369</v>
      </c>
    </row>
    <row r="4363" spans="1:8">
      <c r="A4363" s="89" t="s">
        <v>21198</v>
      </c>
      <c r="B4363" s="89">
        <v>300</v>
      </c>
      <c r="C4363" s="89" t="s">
        <v>564</v>
      </c>
      <c r="D4363" s="89" t="s">
        <v>7963</v>
      </c>
      <c r="E4363" s="89" t="s">
        <v>21199</v>
      </c>
      <c r="F4363" s="93" t="s">
        <v>369</v>
      </c>
      <c r="G4363" s="93" t="s">
        <v>369</v>
      </c>
      <c r="H4363" s="93" t="s">
        <v>369</v>
      </c>
    </row>
    <row r="4364" spans="1:8">
      <c r="A4364" s="89" t="s">
        <v>21200</v>
      </c>
      <c r="B4364" s="89">
        <v>10</v>
      </c>
      <c r="C4364" s="89" t="s">
        <v>564</v>
      </c>
      <c r="D4364" s="89" t="s">
        <v>7963</v>
      </c>
      <c r="E4364" s="89" t="s">
        <v>21201</v>
      </c>
      <c r="F4364" s="93" t="s">
        <v>369</v>
      </c>
      <c r="G4364" s="93" t="s">
        <v>369</v>
      </c>
      <c r="H4364" s="93" t="s">
        <v>369</v>
      </c>
    </row>
    <row r="4365" spans="1:8">
      <c r="A4365" s="89" t="s">
        <v>21202</v>
      </c>
      <c r="B4365" s="89">
        <v>9</v>
      </c>
      <c r="C4365" s="89" t="s">
        <v>564</v>
      </c>
      <c r="D4365" s="89" t="s">
        <v>7963</v>
      </c>
      <c r="E4365" s="89" t="s">
        <v>21201</v>
      </c>
      <c r="F4365" s="93" t="s">
        <v>369</v>
      </c>
      <c r="G4365" s="93" t="s">
        <v>369</v>
      </c>
      <c r="H4365" s="93" t="s">
        <v>369</v>
      </c>
    </row>
    <row r="4366" spans="1:8">
      <c r="A4366" s="89" t="s">
        <v>21203</v>
      </c>
      <c r="B4366" s="89">
        <v>2</v>
      </c>
      <c r="C4366" s="89" t="s">
        <v>564</v>
      </c>
      <c r="D4366" s="89" t="s">
        <v>7963</v>
      </c>
      <c r="E4366" s="89" t="s">
        <v>21201</v>
      </c>
      <c r="F4366" s="93" t="s">
        <v>369</v>
      </c>
      <c r="G4366" s="93" t="s">
        <v>369</v>
      </c>
      <c r="H4366" s="93" t="s">
        <v>369</v>
      </c>
    </row>
    <row r="4367" spans="1:8">
      <c r="A4367" s="89" t="s">
        <v>21204</v>
      </c>
      <c r="B4367" s="89">
        <v>12000</v>
      </c>
      <c r="C4367" s="89" t="s">
        <v>564</v>
      </c>
      <c r="D4367" s="89" t="s">
        <v>7974</v>
      </c>
      <c r="E4367" s="89" t="s">
        <v>21201</v>
      </c>
      <c r="F4367" s="93" t="s">
        <v>369</v>
      </c>
      <c r="G4367" s="93" t="s">
        <v>369</v>
      </c>
      <c r="H4367" s="93" t="s">
        <v>369</v>
      </c>
    </row>
    <row r="4368" spans="1:8">
      <c r="A4368" s="89" t="s">
        <v>2865</v>
      </c>
      <c r="B4368" s="89">
        <v>300</v>
      </c>
      <c r="C4368" s="89" t="s">
        <v>564</v>
      </c>
      <c r="D4368" s="89" t="s">
        <v>18232</v>
      </c>
      <c r="E4368" s="89" t="s">
        <v>21205</v>
      </c>
      <c r="F4368" s="89">
        <v>798</v>
      </c>
      <c r="G4368" s="89">
        <v>825186</v>
      </c>
      <c r="H4368" s="89">
        <v>0</v>
      </c>
    </row>
    <row r="4369" spans="1:8">
      <c r="A4369" s="89" t="s">
        <v>21206</v>
      </c>
      <c r="B4369" s="89">
        <v>300</v>
      </c>
      <c r="C4369" s="89" t="s">
        <v>361</v>
      </c>
      <c r="D4369" s="89" t="s">
        <v>7963</v>
      </c>
      <c r="E4369" s="89" t="s">
        <v>21207</v>
      </c>
      <c r="F4369" s="93" t="s">
        <v>369</v>
      </c>
      <c r="G4369" s="93" t="s">
        <v>369</v>
      </c>
      <c r="H4369" s="93" t="s">
        <v>369</v>
      </c>
    </row>
    <row r="4370" spans="1:8">
      <c r="A4370" s="89" t="s">
        <v>21208</v>
      </c>
      <c r="B4370" s="89">
        <v>300</v>
      </c>
      <c r="C4370" s="89" t="s">
        <v>564</v>
      </c>
      <c r="D4370" s="89" t="s">
        <v>7963</v>
      </c>
      <c r="E4370" s="89" t="s">
        <v>21209</v>
      </c>
      <c r="F4370" s="93" t="s">
        <v>369</v>
      </c>
      <c r="G4370" s="93" t="s">
        <v>369</v>
      </c>
      <c r="H4370" s="93" t="s">
        <v>369</v>
      </c>
    </row>
    <row r="4371" spans="1:8">
      <c r="A4371" s="89" t="s">
        <v>2861</v>
      </c>
      <c r="B4371" s="89">
        <v>300</v>
      </c>
      <c r="C4371" s="89" t="s">
        <v>361</v>
      </c>
      <c r="D4371" s="89" t="s">
        <v>18232</v>
      </c>
      <c r="E4371" s="89" t="s">
        <v>21210</v>
      </c>
      <c r="F4371" s="93" t="s">
        <v>369</v>
      </c>
      <c r="G4371" s="93" t="s">
        <v>369</v>
      </c>
      <c r="H4371" s="93" t="s">
        <v>369</v>
      </c>
    </row>
    <row r="4372" spans="1:8">
      <c r="A4372" s="89" t="s">
        <v>21211</v>
      </c>
      <c r="B4372" s="89">
        <v>300</v>
      </c>
      <c r="C4372" s="89" t="s">
        <v>564</v>
      </c>
      <c r="D4372" s="89" t="s">
        <v>7963</v>
      </c>
      <c r="E4372" s="89" t="s">
        <v>21212</v>
      </c>
      <c r="F4372" s="93" t="s">
        <v>369</v>
      </c>
      <c r="G4372" s="93" t="s">
        <v>369</v>
      </c>
      <c r="H4372" s="93" t="s">
        <v>369</v>
      </c>
    </row>
    <row r="4373" spans="1:8">
      <c r="A4373" s="89" t="s">
        <v>2848</v>
      </c>
      <c r="B4373" s="89">
        <v>300</v>
      </c>
      <c r="C4373" s="89" t="s">
        <v>564</v>
      </c>
      <c r="D4373" s="89" t="s">
        <v>18232</v>
      </c>
      <c r="E4373" s="89" t="s">
        <v>21213</v>
      </c>
      <c r="F4373" s="89">
        <v>825186</v>
      </c>
      <c r="G4373" s="89">
        <v>825186</v>
      </c>
      <c r="H4373" s="89">
        <v>0</v>
      </c>
    </row>
    <row r="4374" spans="1:8">
      <c r="A4374" s="89" t="s">
        <v>21214</v>
      </c>
      <c r="B4374" s="89">
        <v>1</v>
      </c>
      <c r="C4374" s="89" t="s">
        <v>564</v>
      </c>
      <c r="D4374" s="89" t="s">
        <v>7963</v>
      </c>
      <c r="E4374" s="89" t="s">
        <v>21215</v>
      </c>
      <c r="F4374" s="93" t="s">
        <v>369</v>
      </c>
      <c r="G4374" s="93" t="s">
        <v>369</v>
      </c>
      <c r="H4374" s="93" t="s">
        <v>369</v>
      </c>
    </row>
    <row r="4375" spans="1:8">
      <c r="A4375" s="89" t="s">
        <v>21216</v>
      </c>
      <c r="B4375" s="89">
        <v>12000</v>
      </c>
      <c r="C4375" s="89" t="s">
        <v>564</v>
      </c>
      <c r="D4375" s="89" t="s">
        <v>7974</v>
      </c>
      <c r="E4375" s="89" t="s">
        <v>21217</v>
      </c>
      <c r="F4375" s="93" t="s">
        <v>369</v>
      </c>
      <c r="G4375" s="93" t="s">
        <v>369</v>
      </c>
      <c r="H4375" s="93" t="s">
        <v>369</v>
      </c>
    </row>
    <row r="4376" spans="1:8">
      <c r="A4376" s="89" t="s">
        <v>21218</v>
      </c>
      <c r="B4376" s="89">
        <v>12000</v>
      </c>
      <c r="C4376" s="89" t="s">
        <v>361</v>
      </c>
      <c r="D4376" s="89" t="s">
        <v>7963</v>
      </c>
      <c r="E4376" s="89" t="s">
        <v>21219</v>
      </c>
      <c r="F4376" s="93" t="s">
        <v>369</v>
      </c>
      <c r="G4376" s="93" t="s">
        <v>369</v>
      </c>
      <c r="H4376" s="93" t="s">
        <v>369</v>
      </c>
    </row>
    <row r="4377" spans="1:8">
      <c r="A4377" s="89" t="s">
        <v>21220</v>
      </c>
      <c r="B4377" s="89">
        <v>11000</v>
      </c>
      <c r="C4377" s="89" t="s">
        <v>564</v>
      </c>
      <c r="D4377" s="89" t="s">
        <v>7974</v>
      </c>
      <c r="E4377" s="89" t="s">
        <v>21221</v>
      </c>
      <c r="F4377" s="93" t="s">
        <v>369</v>
      </c>
      <c r="G4377" s="93" t="s">
        <v>369</v>
      </c>
      <c r="H4377" s="93" t="s">
        <v>369</v>
      </c>
    </row>
    <row r="4378" spans="1:8">
      <c r="A4378" s="89" t="s">
        <v>21222</v>
      </c>
      <c r="B4378" s="89">
        <v>11000</v>
      </c>
      <c r="C4378" s="89" t="s">
        <v>361</v>
      </c>
      <c r="D4378" s="89" t="s">
        <v>7963</v>
      </c>
      <c r="E4378" s="89" t="s">
        <v>21223</v>
      </c>
      <c r="F4378" s="93" t="s">
        <v>369</v>
      </c>
      <c r="G4378" s="93" t="s">
        <v>369</v>
      </c>
      <c r="H4378" s="93" t="s">
        <v>369</v>
      </c>
    </row>
    <row r="4379" spans="1:8">
      <c r="A4379" s="89" t="s">
        <v>2844</v>
      </c>
      <c r="B4379" s="89">
        <v>100</v>
      </c>
      <c r="C4379" s="89" t="s">
        <v>361</v>
      </c>
      <c r="D4379" s="89" t="s">
        <v>18232</v>
      </c>
      <c r="E4379" s="89" t="s">
        <v>21223</v>
      </c>
      <c r="F4379" s="93" t="s">
        <v>369</v>
      </c>
      <c r="G4379" s="93" t="s">
        <v>369</v>
      </c>
      <c r="H4379" s="93" t="s">
        <v>369</v>
      </c>
    </row>
    <row r="4380" spans="1:8">
      <c r="A4380" s="89" t="s">
        <v>21224</v>
      </c>
      <c r="B4380" s="89">
        <v>300</v>
      </c>
      <c r="C4380" s="89" t="s">
        <v>564</v>
      </c>
      <c r="D4380" s="89" t="s">
        <v>7963</v>
      </c>
      <c r="E4380" s="89" t="s">
        <v>21225</v>
      </c>
      <c r="F4380" s="93" t="s">
        <v>369</v>
      </c>
      <c r="G4380" s="93" t="s">
        <v>369</v>
      </c>
      <c r="H4380" s="93" t="s">
        <v>369</v>
      </c>
    </row>
    <row r="4381" spans="1:8">
      <c r="A4381" s="89" t="s">
        <v>2785</v>
      </c>
      <c r="B4381" s="89">
        <v>300</v>
      </c>
      <c r="C4381" s="89" t="s">
        <v>564</v>
      </c>
      <c r="D4381" s="89" t="s">
        <v>18232</v>
      </c>
      <c r="E4381" s="89" t="s">
        <v>21226</v>
      </c>
      <c r="F4381" s="89">
        <v>825186</v>
      </c>
      <c r="G4381" s="89">
        <v>825186</v>
      </c>
      <c r="H4381" s="89">
        <v>0</v>
      </c>
    </row>
    <row r="4382" spans="1:8">
      <c r="A4382" s="89" t="s">
        <v>2618</v>
      </c>
      <c r="B4382" s="89">
        <v>1000</v>
      </c>
      <c r="C4382" s="89" t="s">
        <v>564</v>
      </c>
      <c r="D4382" s="89" t="s">
        <v>18232</v>
      </c>
      <c r="E4382" s="89" t="s">
        <v>21227</v>
      </c>
      <c r="F4382" s="89">
        <v>825186</v>
      </c>
      <c r="G4382" s="89">
        <v>825186</v>
      </c>
      <c r="H4382" s="89">
        <v>0</v>
      </c>
    </row>
    <row r="4383" spans="1:8">
      <c r="A4383" s="89" t="s">
        <v>2616</v>
      </c>
      <c r="B4383" s="89">
        <v>300</v>
      </c>
      <c r="C4383" s="89" t="s">
        <v>564</v>
      </c>
      <c r="D4383" s="89" t="s">
        <v>18232</v>
      </c>
      <c r="E4383" s="89" t="s">
        <v>21228</v>
      </c>
      <c r="F4383" s="89">
        <v>825186</v>
      </c>
      <c r="G4383" s="89">
        <v>825186</v>
      </c>
      <c r="H4383" s="89">
        <v>0</v>
      </c>
    </row>
    <row r="4384" spans="1:8">
      <c r="A4384" s="89" t="s">
        <v>21229</v>
      </c>
      <c r="B4384" s="89">
        <v>300</v>
      </c>
      <c r="C4384" s="89" t="s">
        <v>564</v>
      </c>
      <c r="D4384" s="89" t="s">
        <v>7963</v>
      </c>
      <c r="E4384" s="89" t="s">
        <v>21228</v>
      </c>
      <c r="F4384" s="93" t="s">
        <v>369</v>
      </c>
      <c r="G4384" s="93" t="s">
        <v>369</v>
      </c>
      <c r="H4384" s="93" t="s">
        <v>369</v>
      </c>
    </row>
    <row r="4385" spans="1:8">
      <c r="A4385" s="89" t="s">
        <v>2614</v>
      </c>
      <c r="B4385" s="89">
        <v>300</v>
      </c>
      <c r="C4385" s="89" t="s">
        <v>361</v>
      </c>
      <c r="D4385" s="89" t="s">
        <v>18232</v>
      </c>
      <c r="E4385" s="89" t="s">
        <v>21230</v>
      </c>
      <c r="F4385" s="93" t="s">
        <v>369</v>
      </c>
      <c r="G4385" s="93" t="s">
        <v>369</v>
      </c>
      <c r="H4385" s="93" t="s">
        <v>369</v>
      </c>
    </row>
    <row r="4386" spans="1:8">
      <c r="A4386" s="89" t="s">
        <v>21231</v>
      </c>
      <c r="B4386" s="89">
        <v>300</v>
      </c>
      <c r="C4386" s="89" t="s">
        <v>361</v>
      </c>
      <c r="D4386" s="89" t="s">
        <v>7963</v>
      </c>
      <c r="E4386" s="89" t="s">
        <v>21230</v>
      </c>
      <c r="F4386" s="93" t="s">
        <v>369</v>
      </c>
      <c r="G4386" s="93" t="s">
        <v>369</v>
      </c>
      <c r="H4386" s="93" t="s">
        <v>369</v>
      </c>
    </row>
    <row r="4387" spans="1:8">
      <c r="A4387" s="89" t="s">
        <v>2612</v>
      </c>
      <c r="B4387" s="89">
        <v>300</v>
      </c>
      <c r="C4387" s="89" t="s">
        <v>361</v>
      </c>
      <c r="D4387" s="89" t="s">
        <v>18232</v>
      </c>
      <c r="E4387" s="89" t="s">
        <v>21232</v>
      </c>
      <c r="F4387" s="93" t="s">
        <v>369</v>
      </c>
      <c r="G4387" s="93" t="s">
        <v>369</v>
      </c>
      <c r="H4387" s="93" t="s">
        <v>369</v>
      </c>
    </row>
    <row r="4388" spans="1:8">
      <c r="A4388" s="89" t="s">
        <v>21233</v>
      </c>
      <c r="B4388" s="89">
        <v>300</v>
      </c>
      <c r="C4388" s="89" t="s">
        <v>361</v>
      </c>
      <c r="D4388" s="89" t="s">
        <v>7963</v>
      </c>
      <c r="E4388" s="89" t="s">
        <v>21232</v>
      </c>
      <c r="F4388" s="93" t="s">
        <v>369</v>
      </c>
      <c r="G4388" s="93" t="s">
        <v>369</v>
      </c>
      <c r="H4388" s="93" t="s">
        <v>369</v>
      </c>
    </row>
    <row r="4389" spans="1:8">
      <c r="A4389" s="89" t="s">
        <v>2610</v>
      </c>
      <c r="B4389" s="89">
        <v>300</v>
      </c>
      <c r="C4389" s="89" t="s">
        <v>361</v>
      </c>
      <c r="D4389" s="89" t="s">
        <v>18232</v>
      </c>
      <c r="E4389" s="89" t="s">
        <v>21234</v>
      </c>
      <c r="F4389" s="93" t="s">
        <v>369</v>
      </c>
      <c r="G4389" s="93" t="s">
        <v>369</v>
      </c>
      <c r="H4389" s="93" t="s">
        <v>369</v>
      </c>
    </row>
    <row r="4390" spans="1:8">
      <c r="A4390" s="89" t="s">
        <v>21235</v>
      </c>
      <c r="B4390" s="89">
        <v>300</v>
      </c>
      <c r="C4390" s="89" t="s">
        <v>361</v>
      </c>
      <c r="D4390" s="89" t="s">
        <v>7963</v>
      </c>
      <c r="E4390" s="89" t="s">
        <v>21234</v>
      </c>
      <c r="F4390" s="93" t="s">
        <v>369</v>
      </c>
      <c r="G4390" s="93" t="s">
        <v>369</v>
      </c>
      <c r="H4390" s="93" t="s">
        <v>369</v>
      </c>
    </row>
    <row r="4391" spans="1:8">
      <c r="A4391" s="89" t="s">
        <v>21236</v>
      </c>
      <c r="B4391" s="89">
        <v>300</v>
      </c>
      <c r="C4391" s="89" t="s">
        <v>361</v>
      </c>
      <c r="D4391" s="89" t="s">
        <v>7963</v>
      </c>
      <c r="E4391" s="89" t="s">
        <v>21237</v>
      </c>
      <c r="F4391" s="93" t="s">
        <v>369</v>
      </c>
      <c r="G4391" s="93" t="s">
        <v>369</v>
      </c>
      <c r="H4391" s="93" t="s">
        <v>369</v>
      </c>
    </row>
    <row r="4392" spans="1:8">
      <c r="A4392" s="89" t="s">
        <v>21238</v>
      </c>
      <c r="B4392" s="89">
        <v>300</v>
      </c>
      <c r="C4392" s="89" t="s">
        <v>361</v>
      </c>
      <c r="D4392" s="89" t="s">
        <v>7963</v>
      </c>
      <c r="E4392" s="89" t="s">
        <v>21237</v>
      </c>
      <c r="F4392" s="93" t="s">
        <v>369</v>
      </c>
      <c r="G4392" s="93" t="s">
        <v>369</v>
      </c>
      <c r="H4392" s="93" t="s">
        <v>369</v>
      </c>
    </row>
    <row r="4393" spans="1:8">
      <c r="A4393" s="89" t="s">
        <v>2562</v>
      </c>
      <c r="B4393" s="89">
        <v>200</v>
      </c>
      <c r="C4393" s="89" t="s">
        <v>564</v>
      </c>
      <c r="D4393" s="89" t="s">
        <v>18232</v>
      </c>
      <c r="E4393" s="89" t="s">
        <v>21239</v>
      </c>
      <c r="F4393" s="89">
        <v>798</v>
      </c>
      <c r="G4393" s="89">
        <v>825186</v>
      </c>
      <c r="H4393" s="89">
        <v>0</v>
      </c>
    </row>
    <row r="4394" spans="1:8">
      <c r="A4394" s="89" t="s">
        <v>2547</v>
      </c>
      <c r="B4394" s="89">
        <v>300</v>
      </c>
      <c r="C4394" s="89" t="s">
        <v>564</v>
      </c>
      <c r="D4394" s="89" t="s">
        <v>18232</v>
      </c>
      <c r="E4394" s="89" t="s">
        <v>21240</v>
      </c>
      <c r="F4394" s="89">
        <v>798</v>
      </c>
      <c r="G4394" s="89">
        <v>825186</v>
      </c>
      <c r="H4394" s="89">
        <v>0</v>
      </c>
    </row>
    <row r="4395" spans="1:8">
      <c r="A4395" s="89" t="s">
        <v>2518</v>
      </c>
      <c r="B4395" s="89">
        <v>300</v>
      </c>
      <c r="C4395" s="89" t="s">
        <v>564</v>
      </c>
      <c r="D4395" s="89" t="s">
        <v>18232</v>
      </c>
      <c r="E4395" s="89" t="s">
        <v>21241</v>
      </c>
      <c r="F4395" s="89">
        <v>798</v>
      </c>
      <c r="G4395" s="89">
        <v>825186</v>
      </c>
      <c r="H4395" s="89">
        <v>0</v>
      </c>
    </row>
    <row r="4396" spans="1:8">
      <c r="A4396" s="89" t="s">
        <v>21242</v>
      </c>
      <c r="B4396" s="89">
        <v>300</v>
      </c>
      <c r="C4396" s="89" t="s">
        <v>361</v>
      </c>
      <c r="D4396" s="89" t="s">
        <v>7963</v>
      </c>
      <c r="E4396" s="89" t="s">
        <v>21241</v>
      </c>
      <c r="F4396" s="93" t="s">
        <v>369</v>
      </c>
      <c r="G4396" s="93" t="s">
        <v>369</v>
      </c>
      <c r="H4396" s="93" t="s">
        <v>369</v>
      </c>
    </row>
    <row r="4397" spans="1:8">
      <c r="A4397" s="89" t="s">
        <v>2497</v>
      </c>
      <c r="B4397" s="89">
        <v>300</v>
      </c>
      <c r="C4397" s="89" t="s">
        <v>564</v>
      </c>
      <c r="D4397" s="89" t="s">
        <v>18232</v>
      </c>
      <c r="E4397" s="89" t="s">
        <v>21243</v>
      </c>
      <c r="F4397" s="89">
        <v>798</v>
      </c>
      <c r="G4397" s="89">
        <v>825186</v>
      </c>
      <c r="H4397" s="89">
        <v>0</v>
      </c>
    </row>
    <row r="4398" spans="1:8">
      <c r="A4398" s="89" t="s">
        <v>21244</v>
      </c>
      <c r="B4398" s="89">
        <v>500</v>
      </c>
      <c r="C4398" s="89" t="s">
        <v>564</v>
      </c>
      <c r="D4398" s="89" t="s">
        <v>7963</v>
      </c>
      <c r="E4398" s="89" t="s">
        <v>21245</v>
      </c>
      <c r="F4398" s="93" t="s">
        <v>369</v>
      </c>
      <c r="G4398" s="93" t="s">
        <v>369</v>
      </c>
      <c r="H4398" s="93" t="s">
        <v>369</v>
      </c>
    </row>
    <row r="4399" spans="1:8">
      <c r="A4399" s="89" t="s">
        <v>21246</v>
      </c>
      <c r="B4399" s="89">
        <v>500</v>
      </c>
      <c r="C4399" s="89" t="s">
        <v>564</v>
      </c>
      <c r="D4399" s="89" t="s">
        <v>7963</v>
      </c>
      <c r="E4399" s="89" t="s">
        <v>21245</v>
      </c>
      <c r="F4399" s="93" t="s">
        <v>369</v>
      </c>
      <c r="G4399" s="93" t="s">
        <v>369</v>
      </c>
      <c r="H4399" s="93" t="s">
        <v>369</v>
      </c>
    </row>
    <row r="4400" spans="1:8">
      <c r="A4400" s="89" t="s">
        <v>2471</v>
      </c>
      <c r="B4400" s="89">
        <v>300</v>
      </c>
      <c r="C4400" s="89" t="s">
        <v>564</v>
      </c>
      <c r="D4400" s="89" t="s">
        <v>18232</v>
      </c>
      <c r="E4400" s="89" t="s">
        <v>21247</v>
      </c>
      <c r="F4400" s="89">
        <v>798</v>
      </c>
      <c r="G4400" s="89">
        <v>825186</v>
      </c>
      <c r="H4400" s="89">
        <v>0</v>
      </c>
    </row>
    <row r="4401" spans="1:8">
      <c r="A4401" s="89" t="s">
        <v>21248</v>
      </c>
      <c r="B4401" s="89">
        <v>300</v>
      </c>
      <c r="C4401" s="89" t="s">
        <v>361</v>
      </c>
      <c r="D4401" s="89" t="s">
        <v>7963</v>
      </c>
      <c r="E4401" s="89" t="s">
        <v>21249</v>
      </c>
      <c r="F4401" s="93" t="s">
        <v>369</v>
      </c>
      <c r="G4401" s="93" t="s">
        <v>369</v>
      </c>
      <c r="H4401" s="93" t="s">
        <v>369</v>
      </c>
    </row>
    <row r="4402" spans="1:8">
      <c r="A4402" s="89" t="s">
        <v>2465</v>
      </c>
      <c r="B4402" s="89">
        <v>300</v>
      </c>
      <c r="C4402" s="89" t="s">
        <v>564</v>
      </c>
      <c r="D4402" s="89" t="s">
        <v>18232</v>
      </c>
      <c r="E4402" s="89" t="s">
        <v>21250</v>
      </c>
      <c r="F4402" s="89">
        <v>798</v>
      </c>
      <c r="G4402" s="89">
        <v>825186</v>
      </c>
      <c r="H4402" s="89">
        <v>0</v>
      </c>
    </row>
    <row r="4403" spans="1:8">
      <c r="A4403" s="89" t="s">
        <v>21251</v>
      </c>
      <c r="B4403" s="89">
        <v>300</v>
      </c>
      <c r="C4403" s="89" t="s">
        <v>361</v>
      </c>
      <c r="D4403" s="89" t="s">
        <v>7963</v>
      </c>
      <c r="E4403" s="89" t="s">
        <v>21252</v>
      </c>
      <c r="F4403" s="93" t="s">
        <v>369</v>
      </c>
      <c r="G4403" s="93" t="s">
        <v>369</v>
      </c>
      <c r="H4403" s="93" t="s">
        <v>369</v>
      </c>
    </row>
    <row r="4404" spans="1:8">
      <c r="A4404" s="89" t="s">
        <v>2463</v>
      </c>
      <c r="B4404" s="89">
        <v>100</v>
      </c>
      <c r="C4404" s="89" t="s">
        <v>564</v>
      </c>
      <c r="D4404" s="89" t="s">
        <v>18232</v>
      </c>
      <c r="E4404" s="89" t="s">
        <v>21253</v>
      </c>
      <c r="F4404" s="89">
        <v>825186</v>
      </c>
      <c r="G4404" s="89">
        <v>825186</v>
      </c>
      <c r="H4404" s="89">
        <v>0</v>
      </c>
    </row>
    <row r="4405" spans="1:8">
      <c r="A4405" s="89" t="s">
        <v>21254</v>
      </c>
      <c r="B4405" s="89">
        <v>300</v>
      </c>
      <c r="C4405" s="89" t="s">
        <v>564</v>
      </c>
      <c r="D4405" s="89" t="s">
        <v>7963</v>
      </c>
      <c r="E4405" s="89" t="s">
        <v>21255</v>
      </c>
      <c r="F4405" s="93" t="s">
        <v>369</v>
      </c>
      <c r="G4405" s="93" t="s">
        <v>369</v>
      </c>
      <c r="H4405" s="93" t="s">
        <v>369</v>
      </c>
    </row>
    <row r="4406" spans="1:8">
      <c r="A4406" s="89" t="s">
        <v>2301</v>
      </c>
      <c r="B4406" s="89">
        <v>100</v>
      </c>
      <c r="C4406" s="89" t="s">
        <v>361</v>
      </c>
      <c r="D4406" s="89" t="s">
        <v>18232</v>
      </c>
      <c r="E4406" s="89" t="s">
        <v>21256</v>
      </c>
      <c r="F4406" s="93" t="s">
        <v>369</v>
      </c>
      <c r="G4406" s="93" t="s">
        <v>369</v>
      </c>
      <c r="H4406" s="93" t="s">
        <v>369</v>
      </c>
    </row>
    <row r="4407" spans="1:8">
      <c r="A4407" s="89" t="s">
        <v>21257</v>
      </c>
      <c r="B4407" s="89">
        <v>300</v>
      </c>
      <c r="C4407" s="89" t="s">
        <v>564</v>
      </c>
      <c r="D4407" s="89" t="s">
        <v>7963</v>
      </c>
      <c r="E4407" s="89" t="s">
        <v>21258</v>
      </c>
      <c r="F4407" s="93" t="s">
        <v>369</v>
      </c>
      <c r="G4407" s="93" t="s">
        <v>369</v>
      </c>
      <c r="H4407" s="93" t="s">
        <v>369</v>
      </c>
    </row>
    <row r="4408" spans="1:8">
      <c r="A4408" s="89" t="s">
        <v>21259</v>
      </c>
      <c r="B4408" s="89">
        <v>300</v>
      </c>
      <c r="C4408" s="89" t="s">
        <v>564</v>
      </c>
      <c r="D4408" s="89" t="s">
        <v>7963</v>
      </c>
      <c r="E4408" s="89" t="s">
        <v>21258</v>
      </c>
      <c r="F4408" s="93" t="s">
        <v>369</v>
      </c>
      <c r="G4408" s="93" t="s">
        <v>369</v>
      </c>
      <c r="H4408" s="93" t="s">
        <v>369</v>
      </c>
    </row>
    <row r="4409" spans="1:8">
      <c r="A4409" s="89" t="s">
        <v>21260</v>
      </c>
      <c r="B4409" s="89">
        <v>300</v>
      </c>
      <c r="C4409" s="89" t="s">
        <v>564</v>
      </c>
      <c r="D4409" s="89" t="s">
        <v>7963</v>
      </c>
      <c r="E4409" s="89" t="s">
        <v>21258</v>
      </c>
      <c r="F4409" s="93" t="s">
        <v>369</v>
      </c>
      <c r="G4409" s="93" t="s">
        <v>369</v>
      </c>
      <c r="H4409" s="93" t="s">
        <v>369</v>
      </c>
    </row>
    <row r="4410" spans="1:8">
      <c r="A4410" s="89" t="s">
        <v>21261</v>
      </c>
      <c r="B4410" s="89">
        <v>300</v>
      </c>
      <c r="C4410" s="89" t="s">
        <v>564</v>
      </c>
      <c r="D4410" s="89" t="s">
        <v>7963</v>
      </c>
      <c r="E4410" s="89" t="s">
        <v>21258</v>
      </c>
      <c r="F4410" s="93" t="s">
        <v>369</v>
      </c>
      <c r="G4410" s="93" t="s">
        <v>369</v>
      </c>
      <c r="H4410" s="93" t="s">
        <v>369</v>
      </c>
    </row>
    <row r="4411" spans="1:8">
      <c r="A4411" s="89" t="s">
        <v>21262</v>
      </c>
      <c r="B4411" s="89">
        <v>300</v>
      </c>
      <c r="C4411" s="89" t="s">
        <v>564</v>
      </c>
      <c r="D4411" s="89" t="s">
        <v>7963</v>
      </c>
      <c r="E4411" s="89" t="s">
        <v>19912</v>
      </c>
      <c r="F4411" s="93" t="s">
        <v>369</v>
      </c>
      <c r="G4411" s="93" t="s">
        <v>369</v>
      </c>
      <c r="H4411" s="93" t="s">
        <v>369</v>
      </c>
    </row>
    <row r="4412" spans="1:8">
      <c r="A4412" s="89" t="s">
        <v>21263</v>
      </c>
      <c r="B4412" s="89">
        <v>300</v>
      </c>
      <c r="C4412" s="89" t="s">
        <v>564</v>
      </c>
      <c r="D4412" s="89" t="s">
        <v>7963</v>
      </c>
      <c r="E4412" s="89" t="s">
        <v>19912</v>
      </c>
      <c r="F4412" s="93" t="s">
        <v>369</v>
      </c>
      <c r="G4412" s="93" t="s">
        <v>369</v>
      </c>
      <c r="H4412" s="93" t="s">
        <v>369</v>
      </c>
    </row>
    <row r="4413" spans="1:8">
      <c r="A4413" s="89" t="s">
        <v>21264</v>
      </c>
      <c r="B4413" s="89">
        <v>300</v>
      </c>
      <c r="C4413" s="89" t="s">
        <v>564</v>
      </c>
      <c r="D4413" s="89" t="s">
        <v>7963</v>
      </c>
      <c r="E4413" s="89" t="s">
        <v>19912</v>
      </c>
      <c r="F4413" s="93" t="s">
        <v>369</v>
      </c>
      <c r="G4413" s="93" t="s">
        <v>369</v>
      </c>
      <c r="H4413" s="93" t="s">
        <v>369</v>
      </c>
    </row>
    <row r="4414" spans="1:8">
      <c r="A4414" s="89" t="s">
        <v>2197</v>
      </c>
      <c r="B4414" s="89">
        <v>300</v>
      </c>
      <c r="C4414" s="89" t="s">
        <v>564</v>
      </c>
      <c r="D4414" s="89" t="s">
        <v>18232</v>
      </c>
      <c r="E4414" s="89" t="s">
        <v>19982</v>
      </c>
      <c r="F4414" s="89">
        <v>825186</v>
      </c>
      <c r="G4414" s="89">
        <v>825186</v>
      </c>
      <c r="H4414" s="89">
        <v>0</v>
      </c>
    </row>
    <row r="4415" spans="1:8">
      <c r="A4415" s="89" t="s">
        <v>6282</v>
      </c>
      <c r="B4415" s="89">
        <v>5000</v>
      </c>
      <c r="C4415" s="89" t="s">
        <v>564</v>
      </c>
      <c r="D4415" s="89" t="s">
        <v>5606</v>
      </c>
      <c r="E4415" s="89" t="s">
        <v>21265</v>
      </c>
      <c r="F4415" s="89">
        <v>825186</v>
      </c>
      <c r="G4415" s="89">
        <v>825186</v>
      </c>
      <c r="H4415" s="89" t="s">
        <v>5939</v>
      </c>
    </row>
    <row r="4416" spans="1:8">
      <c r="A4416" s="89" t="s">
        <v>6277</v>
      </c>
      <c r="B4416" s="89">
        <v>300</v>
      </c>
      <c r="C4416" s="89" t="s">
        <v>564</v>
      </c>
      <c r="D4416" s="89" t="s">
        <v>5606</v>
      </c>
      <c r="E4416" s="89" t="s">
        <v>20005</v>
      </c>
      <c r="F4416" s="89">
        <v>825186</v>
      </c>
      <c r="G4416" s="89">
        <v>825186</v>
      </c>
      <c r="H4416" s="89" t="s">
        <v>6130</v>
      </c>
    </row>
    <row r="4417" spans="1:8">
      <c r="A4417" s="89" t="s">
        <v>6276</v>
      </c>
      <c r="B4417" s="89">
        <v>100</v>
      </c>
      <c r="C4417" s="89" t="s">
        <v>564</v>
      </c>
      <c r="D4417" s="89" t="s">
        <v>5606</v>
      </c>
      <c r="E4417" s="89" t="s">
        <v>21266</v>
      </c>
      <c r="F4417" s="89">
        <v>627160</v>
      </c>
      <c r="G4417" s="89">
        <v>825186</v>
      </c>
      <c r="H4417" s="89" t="s">
        <v>6130</v>
      </c>
    </row>
    <row r="4418" spans="1:8">
      <c r="A4418" s="89" t="s">
        <v>2175</v>
      </c>
      <c r="B4418" s="89">
        <v>300</v>
      </c>
      <c r="C4418" s="89" t="s">
        <v>564</v>
      </c>
      <c r="D4418" s="89" t="s">
        <v>18232</v>
      </c>
      <c r="E4418" s="89" t="s">
        <v>20013</v>
      </c>
      <c r="F4418" s="89">
        <v>825186</v>
      </c>
      <c r="G4418" s="89">
        <v>825186</v>
      </c>
      <c r="H4418" s="89">
        <v>0</v>
      </c>
    </row>
    <row r="4419" spans="1:8">
      <c r="A4419" s="89" t="s">
        <v>2126</v>
      </c>
      <c r="B4419" s="89">
        <v>300</v>
      </c>
      <c r="C4419" s="89" t="s">
        <v>564</v>
      </c>
      <c r="D4419" s="89" t="s">
        <v>18232</v>
      </c>
      <c r="E4419" s="89" t="s">
        <v>21267</v>
      </c>
      <c r="F4419" s="89">
        <v>798</v>
      </c>
      <c r="G4419" s="89">
        <v>825186</v>
      </c>
      <c r="H4419" s="89">
        <v>0</v>
      </c>
    </row>
    <row r="4420" spans="1:8">
      <c r="A4420" s="89" t="s">
        <v>2072</v>
      </c>
      <c r="B4420" s="89">
        <v>100</v>
      </c>
      <c r="C4420" s="89" t="s">
        <v>564</v>
      </c>
      <c r="D4420" s="89" t="s">
        <v>18232</v>
      </c>
      <c r="E4420" s="89" t="s">
        <v>21268</v>
      </c>
      <c r="F4420" s="89">
        <v>825186</v>
      </c>
      <c r="G4420" s="89">
        <v>825186</v>
      </c>
      <c r="H4420" s="89">
        <v>0</v>
      </c>
    </row>
    <row r="4421" spans="1:8">
      <c r="A4421" s="89" t="s">
        <v>2070</v>
      </c>
      <c r="B4421" s="89">
        <v>100</v>
      </c>
      <c r="C4421" s="89" t="s">
        <v>564</v>
      </c>
      <c r="D4421" s="89" t="s">
        <v>18232</v>
      </c>
      <c r="E4421" s="89" t="s">
        <v>21269</v>
      </c>
      <c r="F4421" s="89">
        <v>825186</v>
      </c>
      <c r="G4421" s="89">
        <v>825186</v>
      </c>
      <c r="H4421" s="89">
        <v>0</v>
      </c>
    </row>
    <row r="4422" spans="1:8">
      <c r="A4422" s="89" t="s">
        <v>2066</v>
      </c>
      <c r="B4422" s="89">
        <v>100</v>
      </c>
      <c r="C4422" s="89" t="s">
        <v>564</v>
      </c>
      <c r="D4422" s="89" t="s">
        <v>18232</v>
      </c>
      <c r="E4422" s="89" t="s">
        <v>21270</v>
      </c>
      <c r="F4422" s="89">
        <v>825186</v>
      </c>
      <c r="G4422" s="89">
        <v>825186</v>
      </c>
      <c r="H4422" s="89">
        <v>0</v>
      </c>
    </row>
    <row r="4423" spans="1:8">
      <c r="A4423" s="89" t="s">
        <v>2063</v>
      </c>
      <c r="B4423" s="89">
        <v>100</v>
      </c>
      <c r="C4423" s="89" t="s">
        <v>361</v>
      </c>
      <c r="D4423" s="89" t="s">
        <v>18232</v>
      </c>
      <c r="E4423" s="89" t="s">
        <v>21271</v>
      </c>
      <c r="F4423" s="93" t="s">
        <v>369</v>
      </c>
      <c r="G4423" s="93" t="s">
        <v>369</v>
      </c>
      <c r="H4423" s="93" t="s">
        <v>369</v>
      </c>
    </row>
    <row r="4424" spans="1:8">
      <c r="A4424" s="89" t="s">
        <v>2053</v>
      </c>
      <c r="B4424" s="89">
        <v>50</v>
      </c>
      <c r="C4424" s="89" t="s">
        <v>564</v>
      </c>
      <c r="D4424" s="89" t="s">
        <v>18232</v>
      </c>
      <c r="E4424" s="89" t="s">
        <v>21272</v>
      </c>
      <c r="F4424" s="89">
        <v>825186</v>
      </c>
      <c r="G4424" s="89">
        <v>825186</v>
      </c>
      <c r="H4424" s="89">
        <v>0</v>
      </c>
    </row>
    <row r="4425" spans="1:8">
      <c r="A4425" s="89" t="s">
        <v>2049</v>
      </c>
      <c r="B4425" s="89">
        <v>10</v>
      </c>
      <c r="C4425" s="89" t="s">
        <v>564</v>
      </c>
      <c r="D4425" s="89" t="s">
        <v>18232</v>
      </c>
      <c r="E4425" s="89" t="s">
        <v>20132</v>
      </c>
      <c r="F4425" s="89">
        <v>825186</v>
      </c>
      <c r="G4425" s="89">
        <v>825186</v>
      </c>
      <c r="H4425" s="89">
        <v>0</v>
      </c>
    </row>
    <row r="4426" spans="1:8">
      <c r="A4426" s="89" t="s">
        <v>2034</v>
      </c>
      <c r="B4426" s="89">
        <v>50</v>
      </c>
      <c r="C4426" s="89" t="s">
        <v>564</v>
      </c>
      <c r="D4426" s="89" t="s">
        <v>18232</v>
      </c>
      <c r="E4426" s="89" t="s">
        <v>21273</v>
      </c>
      <c r="F4426" s="89">
        <v>825186</v>
      </c>
      <c r="G4426" s="89">
        <v>825186</v>
      </c>
      <c r="H4426" s="89">
        <v>0</v>
      </c>
    </row>
    <row r="4427" spans="1:8">
      <c r="A4427" s="89" t="s">
        <v>21274</v>
      </c>
      <c r="B4427" s="89">
        <v>300</v>
      </c>
      <c r="C4427" s="89" t="s">
        <v>564</v>
      </c>
      <c r="D4427" s="89" t="s">
        <v>7963</v>
      </c>
      <c r="E4427" s="89" t="s">
        <v>21275</v>
      </c>
      <c r="F4427" s="93" t="s">
        <v>369</v>
      </c>
      <c r="G4427" s="93" t="s">
        <v>369</v>
      </c>
      <c r="H4427" s="93" t="s">
        <v>369</v>
      </c>
    </row>
    <row r="4428" spans="1:8">
      <c r="A4428" s="89" t="s">
        <v>21276</v>
      </c>
      <c r="B4428" s="89">
        <v>500</v>
      </c>
      <c r="C4428" s="89" t="s">
        <v>564</v>
      </c>
      <c r="D4428" s="89" t="s">
        <v>7963</v>
      </c>
      <c r="E4428" s="89" t="s">
        <v>20161</v>
      </c>
      <c r="F4428" s="93" t="s">
        <v>369</v>
      </c>
      <c r="G4428" s="93" t="s">
        <v>369</v>
      </c>
      <c r="H4428" s="93" t="s">
        <v>369</v>
      </c>
    </row>
    <row r="4429" spans="1:8">
      <c r="A4429" s="89" t="s">
        <v>21277</v>
      </c>
      <c r="B4429" s="89">
        <v>500</v>
      </c>
      <c r="C4429" s="89" t="s">
        <v>564</v>
      </c>
      <c r="D4429" s="89" t="s">
        <v>7963</v>
      </c>
      <c r="E4429" s="89" t="s">
        <v>20161</v>
      </c>
      <c r="F4429" s="93" t="s">
        <v>369</v>
      </c>
      <c r="G4429" s="93" t="s">
        <v>369</v>
      </c>
      <c r="H4429" s="93" t="s">
        <v>369</v>
      </c>
    </row>
    <row r="4430" spans="1:8">
      <c r="A4430" s="89" t="s">
        <v>1990</v>
      </c>
      <c r="B4430" s="89">
        <v>100</v>
      </c>
      <c r="C4430" s="89" t="s">
        <v>361</v>
      </c>
      <c r="D4430" s="89" t="s">
        <v>18232</v>
      </c>
      <c r="E4430" s="89" t="s">
        <v>21278</v>
      </c>
      <c r="F4430" s="93" t="s">
        <v>369</v>
      </c>
      <c r="G4430" s="93" t="s">
        <v>369</v>
      </c>
      <c r="H4430" s="93" t="s">
        <v>369</v>
      </c>
    </row>
    <row r="4431" spans="1:8">
      <c r="A4431" s="89" t="s">
        <v>1904</v>
      </c>
      <c r="B4431" s="89">
        <v>300</v>
      </c>
      <c r="C4431" s="89" t="s">
        <v>564</v>
      </c>
      <c r="D4431" s="89" t="s">
        <v>18232</v>
      </c>
      <c r="E4431" s="89" t="s">
        <v>21279</v>
      </c>
      <c r="F4431" s="89">
        <v>825186</v>
      </c>
      <c r="G4431" s="89">
        <v>825186</v>
      </c>
      <c r="H4431" s="89">
        <v>0</v>
      </c>
    </row>
    <row r="4432" spans="1:8">
      <c r="A4432" s="89" t="s">
        <v>1896</v>
      </c>
      <c r="B4432" s="89">
        <v>300</v>
      </c>
      <c r="C4432" s="89" t="s">
        <v>564</v>
      </c>
      <c r="D4432" s="89" t="s">
        <v>18232</v>
      </c>
      <c r="E4432" s="89" t="s">
        <v>21280</v>
      </c>
      <c r="F4432" s="89">
        <v>798</v>
      </c>
      <c r="G4432" s="89">
        <v>825186</v>
      </c>
      <c r="H4432" s="89">
        <v>0</v>
      </c>
    </row>
    <row r="4433" spans="1:8">
      <c r="A4433" s="89" t="s">
        <v>1883</v>
      </c>
      <c r="B4433" s="89">
        <v>100</v>
      </c>
      <c r="C4433" s="89" t="s">
        <v>564</v>
      </c>
      <c r="D4433" s="89" t="s">
        <v>18232</v>
      </c>
      <c r="E4433" s="89" t="s">
        <v>21281</v>
      </c>
      <c r="F4433" s="89">
        <v>825186</v>
      </c>
      <c r="G4433" s="89">
        <v>825186</v>
      </c>
      <c r="H4433" s="89">
        <v>0</v>
      </c>
    </row>
    <row r="4434" spans="1:8">
      <c r="A4434" s="89" t="s">
        <v>1878</v>
      </c>
      <c r="B4434" s="89">
        <v>300</v>
      </c>
      <c r="C4434" s="89" t="s">
        <v>564</v>
      </c>
      <c r="D4434" s="89" t="s">
        <v>18232</v>
      </c>
      <c r="E4434" s="89" t="s">
        <v>20308</v>
      </c>
      <c r="F4434" s="89">
        <v>798</v>
      </c>
      <c r="G4434" s="89">
        <v>825186</v>
      </c>
      <c r="H4434" s="89">
        <v>0</v>
      </c>
    </row>
    <row r="4435" spans="1:8">
      <c r="A4435" s="89" t="s">
        <v>21282</v>
      </c>
      <c r="B4435" s="89">
        <v>500</v>
      </c>
      <c r="C4435" s="89" t="s">
        <v>564</v>
      </c>
      <c r="D4435" s="89" t="s">
        <v>7963</v>
      </c>
      <c r="E4435" s="89" t="s">
        <v>21283</v>
      </c>
      <c r="F4435" s="93" t="s">
        <v>369</v>
      </c>
      <c r="G4435" s="93" t="s">
        <v>369</v>
      </c>
      <c r="H4435" s="93" t="s">
        <v>369</v>
      </c>
    </row>
    <row r="4436" spans="1:8">
      <c r="A4436" s="89" t="s">
        <v>21284</v>
      </c>
      <c r="B4436" s="89">
        <v>500</v>
      </c>
      <c r="C4436" s="89" t="s">
        <v>564</v>
      </c>
      <c r="D4436" s="89" t="s">
        <v>7963</v>
      </c>
      <c r="E4436" s="89" t="s">
        <v>21283</v>
      </c>
      <c r="F4436" s="93" t="s">
        <v>369</v>
      </c>
      <c r="G4436" s="93" t="s">
        <v>369</v>
      </c>
      <c r="H4436" s="93" t="s">
        <v>369</v>
      </c>
    </row>
    <row r="4437" spans="1:8">
      <c r="A4437" s="89" t="s">
        <v>1520</v>
      </c>
      <c r="B4437" s="89">
        <v>100</v>
      </c>
      <c r="C4437" s="89" t="s">
        <v>564</v>
      </c>
      <c r="D4437" s="89" t="s">
        <v>18232</v>
      </c>
      <c r="E4437" s="89" t="s">
        <v>21285</v>
      </c>
      <c r="F4437" s="89">
        <v>825186</v>
      </c>
      <c r="G4437" s="89">
        <v>825186</v>
      </c>
      <c r="H4437" s="89">
        <v>0</v>
      </c>
    </row>
    <row r="4438" spans="1:8">
      <c r="A4438" s="89" t="s">
        <v>1518</v>
      </c>
      <c r="B4438" s="89">
        <v>100</v>
      </c>
      <c r="C4438" s="89" t="s">
        <v>564</v>
      </c>
      <c r="D4438" s="89" t="s">
        <v>18232</v>
      </c>
      <c r="E4438" s="89" t="s">
        <v>21286</v>
      </c>
      <c r="F4438" s="89">
        <v>825186</v>
      </c>
      <c r="G4438" s="89">
        <v>825186</v>
      </c>
      <c r="H4438" s="89">
        <v>0</v>
      </c>
    </row>
    <row r="4439" spans="1:8">
      <c r="A4439" s="89" t="s">
        <v>1412</v>
      </c>
      <c r="B4439" s="89">
        <v>100</v>
      </c>
      <c r="C4439" s="89" t="s">
        <v>564</v>
      </c>
      <c r="D4439" s="89" t="s">
        <v>18232</v>
      </c>
      <c r="E4439" s="89" t="s">
        <v>21287</v>
      </c>
      <c r="F4439" s="89">
        <v>825186</v>
      </c>
      <c r="G4439" s="89">
        <v>825186</v>
      </c>
      <c r="H4439" s="89">
        <v>0</v>
      </c>
    </row>
    <row r="4440" spans="1:8">
      <c r="A4440" s="89" t="s">
        <v>1383</v>
      </c>
      <c r="B4440" s="89">
        <v>100</v>
      </c>
      <c r="C4440" s="89" t="s">
        <v>564</v>
      </c>
      <c r="D4440" s="89" t="s">
        <v>18232</v>
      </c>
      <c r="E4440" s="89" t="s">
        <v>21288</v>
      </c>
      <c r="F4440" s="89">
        <v>825186</v>
      </c>
      <c r="G4440" s="89">
        <v>825186</v>
      </c>
      <c r="H4440" s="89">
        <v>0</v>
      </c>
    </row>
    <row r="4441" spans="1:8">
      <c r="A4441" s="89" t="s">
        <v>21289</v>
      </c>
      <c r="B4441" s="89">
        <v>100</v>
      </c>
      <c r="C4441" s="89" t="s">
        <v>564</v>
      </c>
      <c r="D4441" s="89" t="s">
        <v>7963</v>
      </c>
      <c r="E4441" s="89" t="s">
        <v>21036</v>
      </c>
      <c r="F4441" s="93" t="s">
        <v>369</v>
      </c>
      <c r="G4441" s="93" t="s">
        <v>369</v>
      </c>
      <c r="H4441" s="93" t="s">
        <v>369</v>
      </c>
    </row>
    <row r="4442" spans="1:8">
      <c r="A4442" s="89" t="s">
        <v>21290</v>
      </c>
      <c r="B4442" s="89">
        <v>100</v>
      </c>
      <c r="C4442" s="89" t="s">
        <v>361</v>
      </c>
      <c r="D4442" s="89" t="s">
        <v>7963</v>
      </c>
      <c r="E4442" s="89" t="s">
        <v>21036</v>
      </c>
      <c r="F4442" s="93" t="s">
        <v>369</v>
      </c>
      <c r="G4442" s="93" t="s">
        <v>369</v>
      </c>
      <c r="H4442" s="93" t="s">
        <v>369</v>
      </c>
    </row>
    <row r="4443" spans="1:8">
      <c r="A4443" s="89" t="s">
        <v>21291</v>
      </c>
      <c r="B4443" s="89">
        <v>100</v>
      </c>
      <c r="C4443" s="89" t="s">
        <v>564</v>
      </c>
      <c r="D4443" s="89" t="s">
        <v>7963</v>
      </c>
      <c r="E4443" s="89" t="s">
        <v>21036</v>
      </c>
      <c r="F4443" s="93" t="s">
        <v>369</v>
      </c>
      <c r="G4443" s="93" t="s">
        <v>369</v>
      </c>
      <c r="H4443" s="93" t="s">
        <v>369</v>
      </c>
    </row>
    <row r="4444" spans="1:8">
      <c r="A4444" s="89" t="s">
        <v>21292</v>
      </c>
      <c r="B4444" s="89">
        <v>100</v>
      </c>
      <c r="C4444" s="89" t="s">
        <v>564</v>
      </c>
      <c r="D4444" s="89" t="s">
        <v>7963</v>
      </c>
      <c r="E4444" s="89" t="s">
        <v>21036</v>
      </c>
      <c r="F4444" s="93" t="s">
        <v>369</v>
      </c>
      <c r="G4444" s="93" t="s">
        <v>369</v>
      </c>
      <c r="H4444" s="93" t="s">
        <v>369</v>
      </c>
    </row>
    <row r="4445" spans="1:8">
      <c r="A4445" s="89" t="s">
        <v>1167</v>
      </c>
      <c r="B4445" s="89">
        <v>100</v>
      </c>
      <c r="C4445" s="89" t="s">
        <v>564</v>
      </c>
      <c r="D4445" s="89" t="s">
        <v>18232</v>
      </c>
      <c r="E4445" s="89" t="s">
        <v>21293</v>
      </c>
      <c r="F4445" s="89">
        <v>825186</v>
      </c>
      <c r="G4445" s="89">
        <v>825186</v>
      </c>
      <c r="H4445" s="89">
        <v>0</v>
      </c>
    </row>
    <row r="4446" spans="1:8">
      <c r="A4446" s="89" t="s">
        <v>1156</v>
      </c>
      <c r="B4446" s="89">
        <v>1000</v>
      </c>
      <c r="C4446" s="89" t="s">
        <v>564</v>
      </c>
      <c r="D4446" s="89" t="s">
        <v>18232</v>
      </c>
      <c r="E4446" s="89" t="s">
        <v>21294</v>
      </c>
      <c r="F4446" s="89">
        <v>825186</v>
      </c>
      <c r="G4446" s="89">
        <v>825186</v>
      </c>
      <c r="H4446" s="89">
        <v>0</v>
      </c>
    </row>
    <row r="4447" spans="1:8">
      <c r="A4447" s="89" t="s">
        <v>1154</v>
      </c>
      <c r="B4447" s="89">
        <v>500</v>
      </c>
      <c r="C4447" s="89" t="s">
        <v>361</v>
      </c>
      <c r="D4447" s="89" t="s">
        <v>18232</v>
      </c>
      <c r="E4447" s="89" t="s">
        <v>21295</v>
      </c>
      <c r="F4447" s="93" t="s">
        <v>369</v>
      </c>
      <c r="G4447" s="93" t="s">
        <v>369</v>
      </c>
      <c r="H4447" s="93" t="s">
        <v>369</v>
      </c>
    </row>
    <row r="4448" spans="1:8">
      <c r="A4448" s="89" t="s">
        <v>1150</v>
      </c>
      <c r="B4448" s="89">
        <v>2000</v>
      </c>
      <c r="C4448" s="89" t="s">
        <v>361</v>
      </c>
      <c r="D4448" s="89" t="s">
        <v>18232</v>
      </c>
      <c r="E4448" s="89" t="s">
        <v>21296</v>
      </c>
      <c r="F4448" s="93" t="s">
        <v>369</v>
      </c>
      <c r="G4448" s="93" t="s">
        <v>369</v>
      </c>
      <c r="H4448" s="93" t="s">
        <v>369</v>
      </c>
    </row>
    <row r="4449" spans="1:8">
      <c r="A4449" s="89" t="s">
        <v>13211</v>
      </c>
      <c r="B4449" s="89">
        <v>2000</v>
      </c>
      <c r="C4449" s="89" t="s">
        <v>361</v>
      </c>
      <c r="D4449" s="89" t="s">
        <v>7963</v>
      </c>
      <c r="E4449" s="89" t="s">
        <v>21296</v>
      </c>
      <c r="F4449" s="93" t="s">
        <v>369</v>
      </c>
      <c r="G4449" s="93" t="s">
        <v>369</v>
      </c>
      <c r="H4449" s="93" t="s">
        <v>369</v>
      </c>
    </row>
    <row r="4450" spans="1:8">
      <c r="A4450" s="89" t="s">
        <v>13212</v>
      </c>
      <c r="B4450" s="89">
        <v>1000</v>
      </c>
      <c r="C4450" s="89" t="s">
        <v>564</v>
      </c>
      <c r="D4450" s="89" t="s">
        <v>7963</v>
      </c>
      <c r="E4450" s="89" t="s">
        <v>21297</v>
      </c>
      <c r="F4450" s="93" t="s">
        <v>369</v>
      </c>
      <c r="G4450" s="93" t="s">
        <v>369</v>
      </c>
      <c r="H4450" s="93" t="s">
        <v>369</v>
      </c>
    </row>
    <row r="4451" spans="1:8">
      <c r="A4451" s="89" t="s">
        <v>1148</v>
      </c>
      <c r="B4451" s="89">
        <v>500</v>
      </c>
      <c r="C4451" s="89" t="s">
        <v>361</v>
      </c>
      <c r="D4451" s="89" t="s">
        <v>18232</v>
      </c>
      <c r="E4451" s="89" t="s">
        <v>21298</v>
      </c>
      <c r="F4451" s="93" t="s">
        <v>369</v>
      </c>
      <c r="G4451" s="93" t="s">
        <v>369</v>
      </c>
      <c r="H4451" s="93" t="s">
        <v>369</v>
      </c>
    </row>
    <row r="4452" spans="1:8">
      <c r="A4452" s="89" t="s">
        <v>13214</v>
      </c>
      <c r="B4452" s="89">
        <v>500</v>
      </c>
      <c r="C4452" s="89" t="s">
        <v>361</v>
      </c>
      <c r="D4452" s="89" t="s">
        <v>7963</v>
      </c>
      <c r="E4452" s="89" t="s">
        <v>21298</v>
      </c>
      <c r="F4452" s="93" t="s">
        <v>369</v>
      </c>
      <c r="G4452" s="93" t="s">
        <v>369</v>
      </c>
      <c r="H4452" s="93" t="s">
        <v>369</v>
      </c>
    </row>
    <row r="4453" spans="1:8">
      <c r="A4453" s="89" t="s">
        <v>13215</v>
      </c>
      <c r="B4453" s="89">
        <v>300</v>
      </c>
      <c r="C4453" s="89" t="s">
        <v>361</v>
      </c>
      <c r="D4453" s="89" t="s">
        <v>7963</v>
      </c>
      <c r="E4453" s="89" t="s">
        <v>21299</v>
      </c>
      <c r="F4453" s="93" t="s">
        <v>369</v>
      </c>
      <c r="G4453" s="93" t="s">
        <v>369</v>
      </c>
      <c r="H4453" s="93" t="s">
        <v>369</v>
      </c>
    </row>
    <row r="4454" spans="1:8">
      <c r="A4454" s="89" t="s">
        <v>13216</v>
      </c>
      <c r="B4454" s="89">
        <v>1000</v>
      </c>
      <c r="C4454" s="89" t="s">
        <v>564</v>
      </c>
      <c r="D4454" s="89" t="s">
        <v>7963</v>
      </c>
      <c r="E4454" s="89" t="s">
        <v>21300</v>
      </c>
      <c r="F4454" s="93" t="s">
        <v>369</v>
      </c>
      <c r="G4454" s="93" t="s">
        <v>369</v>
      </c>
      <c r="H4454" s="93" t="s">
        <v>369</v>
      </c>
    </row>
    <row r="4455" spans="1:8">
      <c r="A4455" s="89" t="s">
        <v>13218</v>
      </c>
      <c r="B4455" s="89">
        <v>1000</v>
      </c>
      <c r="C4455" s="89" t="s">
        <v>361</v>
      </c>
      <c r="D4455" s="89" t="s">
        <v>7963</v>
      </c>
      <c r="E4455" s="89" t="s">
        <v>21301</v>
      </c>
      <c r="F4455" s="93" t="s">
        <v>369</v>
      </c>
      <c r="G4455" s="93" t="s">
        <v>369</v>
      </c>
      <c r="H4455" s="93" t="s">
        <v>369</v>
      </c>
    </row>
    <row r="4456" spans="1:8">
      <c r="A4456" s="89" t="s">
        <v>13219</v>
      </c>
      <c r="B4456" s="89">
        <v>1000</v>
      </c>
      <c r="C4456" s="89" t="s">
        <v>361</v>
      </c>
      <c r="D4456" s="89" t="s">
        <v>7963</v>
      </c>
      <c r="E4456" s="89" t="s">
        <v>21302</v>
      </c>
      <c r="F4456" s="93" t="s">
        <v>369</v>
      </c>
      <c r="G4456" s="93" t="s">
        <v>369</v>
      </c>
      <c r="H4456" s="93" t="s">
        <v>369</v>
      </c>
    </row>
    <row r="4457" spans="1:8">
      <c r="A4457" s="89" t="s">
        <v>1144</v>
      </c>
      <c r="B4457" s="89">
        <v>3000</v>
      </c>
      <c r="C4457" s="89" t="s">
        <v>564</v>
      </c>
      <c r="D4457" s="89" t="s">
        <v>18232</v>
      </c>
      <c r="E4457" s="89" t="s">
        <v>21303</v>
      </c>
      <c r="F4457" s="89">
        <v>971926</v>
      </c>
      <c r="G4457" s="89">
        <v>1096497</v>
      </c>
      <c r="H4457" s="89">
        <v>0</v>
      </c>
    </row>
    <row r="4458" spans="1:8">
      <c r="A4458" s="89" t="s">
        <v>13221</v>
      </c>
      <c r="B4458" s="89">
        <v>500</v>
      </c>
      <c r="C4458" s="89" t="s">
        <v>361</v>
      </c>
      <c r="D4458" s="89" t="s">
        <v>7963</v>
      </c>
      <c r="E4458" s="89" t="s">
        <v>21304</v>
      </c>
      <c r="F4458" s="93" t="s">
        <v>369</v>
      </c>
      <c r="G4458" s="93" t="s">
        <v>369</v>
      </c>
      <c r="H4458" s="93" t="s">
        <v>369</v>
      </c>
    </row>
    <row r="4459" spans="1:8">
      <c r="A4459" s="89" t="s">
        <v>13222</v>
      </c>
      <c r="B4459" s="89">
        <v>500</v>
      </c>
      <c r="C4459" s="89" t="s">
        <v>361</v>
      </c>
      <c r="D4459" s="89" t="s">
        <v>7963</v>
      </c>
      <c r="E4459" s="89" t="s">
        <v>21304</v>
      </c>
      <c r="F4459" s="93" t="s">
        <v>369</v>
      </c>
      <c r="G4459" s="93" t="s">
        <v>369</v>
      </c>
      <c r="H4459" s="93" t="s">
        <v>369</v>
      </c>
    </row>
    <row r="4460" spans="1:8">
      <c r="A4460" s="89" t="s">
        <v>13223</v>
      </c>
      <c r="B4460" s="89">
        <v>500</v>
      </c>
      <c r="C4460" s="89" t="s">
        <v>564</v>
      </c>
      <c r="D4460" s="89" t="s">
        <v>7963</v>
      </c>
      <c r="E4460" s="89" t="s">
        <v>21305</v>
      </c>
      <c r="F4460" s="93" t="s">
        <v>369</v>
      </c>
      <c r="G4460" s="93" t="s">
        <v>369</v>
      </c>
      <c r="H4460" s="93" t="s">
        <v>369</v>
      </c>
    </row>
    <row r="4461" spans="1:8">
      <c r="A4461" s="89" t="s">
        <v>13225</v>
      </c>
      <c r="B4461" s="89">
        <v>500</v>
      </c>
      <c r="C4461" s="89" t="s">
        <v>564</v>
      </c>
      <c r="D4461" s="89" t="s">
        <v>7963</v>
      </c>
      <c r="E4461" s="89" t="s">
        <v>21305</v>
      </c>
      <c r="F4461" s="93" t="s">
        <v>369</v>
      </c>
      <c r="G4461" s="93" t="s">
        <v>369</v>
      </c>
      <c r="H4461" s="93" t="s">
        <v>369</v>
      </c>
    </row>
    <row r="4462" spans="1:8">
      <c r="A4462" s="89" t="s">
        <v>13227</v>
      </c>
      <c r="B4462" s="89">
        <v>500</v>
      </c>
      <c r="C4462" s="89" t="s">
        <v>564</v>
      </c>
      <c r="D4462" s="89" t="s">
        <v>7963</v>
      </c>
      <c r="E4462" s="89" t="s">
        <v>21305</v>
      </c>
      <c r="F4462" s="93" t="s">
        <v>369</v>
      </c>
      <c r="G4462" s="93" t="s">
        <v>369</v>
      </c>
      <c r="H4462" s="93" t="s">
        <v>369</v>
      </c>
    </row>
    <row r="4463" spans="1:8">
      <c r="A4463" s="89" t="s">
        <v>13229</v>
      </c>
      <c r="B4463" s="89">
        <v>300</v>
      </c>
      <c r="C4463" s="89" t="s">
        <v>361</v>
      </c>
      <c r="D4463" s="89" t="s">
        <v>7963</v>
      </c>
      <c r="E4463" s="89" t="s">
        <v>21306</v>
      </c>
      <c r="F4463" s="93" t="s">
        <v>369</v>
      </c>
      <c r="G4463" s="93" t="s">
        <v>369</v>
      </c>
      <c r="H4463" s="93" t="s">
        <v>369</v>
      </c>
    </row>
    <row r="4464" spans="1:8">
      <c r="A4464" s="89" t="s">
        <v>6247</v>
      </c>
      <c r="B4464" s="89">
        <v>1000</v>
      </c>
      <c r="C4464" s="89" t="s">
        <v>564</v>
      </c>
      <c r="D4464" s="89" t="s">
        <v>5606</v>
      </c>
      <c r="E4464" s="89" t="s">
        <v>21307</v>
      </c>
      <c r="F4464" s="89">
        <v>11872</v>
      </c>
      <c r="G4464" s="89">
        <v>896037</v>
      </c>
      <c r="H4464" s="89" t="s">
        <v>5934</v>
      </c>
    </row>
    <row r="4465" spans="1:8">
      <c r="A4465" s="89" t="s">
        <v>13231</v>
      </c>
      <c r="B4465" s="89">
        <v>700</v>
      </c>
      <c r="C4465" s="89" t="s">
        <v>564</v>
      </c>
      <c r="D4465" s="89" t="s">
        <v>7963</v>
      </c>
      <c r="E4465" s="89" t="s">
        <v>21308</v>
      </c>
      <c r="F4465" s="93" t="s">
        <v>369</v>
      </c>
      <c r="G4465" s="93" t="s">
        <v>369</v>
      </c>
      <c r="H4465" s="93" t="s">
        <v>369</v>
      </c>
    </row>
    <row r="4466" spans="1:8">
      <c r="A4466" s="99" t="s">
        <v>13233</v>
      </c>
      <c r="B4466" s="89">
        <v>4000</v>
      </c>
      <c r="C4466" s="89" t="s">
        <v>564</v>
      </c>
      <c r="D4466" s="89" t="s">
        <v>7963</v>
      </c>
      <c r="E4466" s="89" t="s">
        <v>21309</v>
      </c>
      <c r="F4466" s="93" t="s">
        <v>369</v>
      </c>
      <c r="G4466" s="93" t="s">
        <v>369</v>
      </c>
      <c r="H4466" s="93" t="s">
        <v>369</v>
      </c>
    </row>
    <row r="4467" spans="1:8">
      <c r="A4467" s="89" t="s">
        <v>13235</v>
      </c>
      <c r="B4467" s="89">
        <v>4000</v>
      </c>
      <c r="C4467" s="89" t="s">
        <v>564</v>
      </c>
      <c r="D4467" s="89" t="s">
        <v>7963</v>
      </c>
      <c r="E4467" s="89" t="s">
        <v>21309</v>
      </c>
      <c r="F4467" s="93" t="s">
        <v>369</v>
      </c>
      <c r="G4467" s="93" t="s">
        <v>369</v>
      </c>
      <c r="H4467" s="93" t="s">
        <v>369</v>
      </c>
    </row>
    <row r="4468" spans="1:8">
      <c r="A4468" s="89" t="s">
        <v>13237</v>
      </c>
      <c r="B4468" s="89">
        <v>4000</v>
      </c>
      <c r="C4468" s="89" t="s">
        <v>564</v>
      </c>
      <c r="D4468" s="89" t="s">
        <v>7963</v>
      </c>
      <c r="E4468" s="89" t="s">
        <v>21310</v>
      </c>
      <c r="F4468" s="93" t="s">
        <v>369</v>
      </c>
      <c r="G4468" s="93" t="s">
        <v>369</v>
      </c>
      <c r="H4468" s="93" t="s">
        <v>369</v>
      </c>
    </row>
    <row r="4469" spans="1:8">
      <c r="A4469" s="89" t="s">
        <v>13239</v>
      </c>
      <c r="B4469" s="89">
        <v>4000</v>
      </c>
      <c r="C4469" s="89" t="s">
        <v>564</v>
      </c>
      <c r="D4469" s="89" t="s">
        <v>7963</v>
      </c>
      <c r="E4469" s="89" t="s">
        <v>21310</v>
      </c>
      <c r="F4469" s="93" t="s">
        <v>369</v>
      </c>
      <c r="G4469" s="93" t="s">
        <v>369</v>
      </c>
      <c r="H4469" s="93" t="s">
        <v>369</v>
      </c>
    </row>
    <row r="4470" spans="1:8">
      <c r="A4470" s="89" t="s">
        <v>13241</v>
      </c>
      <c r="B4470" s="89">
        <v>4000</v>
      </c>
      <c r="C4470" s="89" t="s">
        <v>564</v>
      </c>
      <c r="D4470" s="89" t="s">
        <v>7963</v>
      </c>
      <c r="E4470" s="89" t="s">
        <v>21310</v>
      </c>
      <c r="F4470" s="93" t="s">
        <v>369</v>
      </c>
      <c r="G4470" s="93" t="s">
        <v>369</v>
      </c>
      <c r="H4470" s="93" t="s">
        <v>369</v>
      </c>
    </row>
    <row r="4471" spans="1:8">
      <c r="A4471" s="89" t="s">
        <v>1142</v>
      </c>
      <c r="B4471" s="89">
        <v>1000</v>
      </c>
      <c r="C4471" s="89" t="s">
        <v>564</v>
      </c>
      <c r="D4471" s="89" t="s">
        <v>18232</v>
      </c>
      <c r="E4471" s="89" t="s">
        <v>21311</v>
      </c>
      <c r="F4471" s="89">
        <v>9555</v>
      </c>
      <c r="G4471" s="89">
        <v>1091352</v>
      </c>
      <c r="H4471" s="89">
        <v>0</v>
      </c>
    </row>
    <row r="4472" spans="1:8">
      <c r="A4472" s="89" t="s">
        <v>13244</v>
      </c>
      <c r="B4472" s="89">
        <v>1000</v>
      </c>
      <c r="C4472" s="89" t="s">
        <v>564</v>
      </c>
      <c r="D4472" s="89" t="s">
        <v>7963</v>
      </c>
      <c r="E4472" s="89" t="s">
        <v>21312</v>
      </c>
      <c r="F4472" s="93" t="s">
        <v>369</v>
      </c>
      <c r="G4472" s="93" t="s">
        <v>369</v>
      </c>
      <c r="H4472" s="93" t="s">
        <v>369</v>
      </c>
    </row>
    <row r="4473" spans="1:8">
      <c r="A4473" s="89" t="s">
        <v>1140</v>
      </c>
      <c r="B4473" s="89">
        <v>1000</v>
      </c>
      <c r="C4473" s="89" t="s">
        <v>564</v>
      </c>
      <c r="D4473" s="89" t="s">
        <v>18232</v>
      </c>
      <c r="E4473" s="89" t="s">
        <v>21313</v>
      </c>
      <c r="F4473" s="89">
        <v>21967</v>
      </c>
      <c r="G4473" s="89">
        <v>815282</v>
      </c>
      <c r="H4473" s="89">
        <v>0</v>
      </c>
    </row>
    <row r="4474" spans="1:8">
      <c r="A4474" s="89" t="s">
        <v>13247</v>
      </c>
      <c r="B4474" s="89">
        <v>100</v>
      </c>
      <c r="C4474" s="89" t="s">
        <v>564</v>
      </c>
      <c r="D4474" s="89" t="s">
        <v>7963</v>
      </c>
      <c r="E4474" s="89" t="s">
        <v>21314</v>
      </c>
      <c r="F4474" s="93" t="s">
        <v>369</v>
      </c>
      <c r="G4474" s="93" t="s">
        <v>369</v>
      </c>
      <c r="H4474" s="93" t="s">
        <v>369</v>
      </c>
    </row>
    <row r="4475" spans="1:8">
      <c r="A4475" s="89" t="s">
        <v>1138</v>
      </c>
      <c r="B4475" s="89">
        <v>1000</v>
      </c>
      <c r="C4475" s="89" t="s">
        <v>564</v>
      </c>
      <c r="D4475" s="89" t="s">
        <v>18232</v>
      </c>
      <c r="E4475" s="89" t="s">
        <v>21315</v>
      </c>
      <c r="F4475" s="89">
        <v>798</v>
      </c>
      <c r="G4475" s="89">
        <v>248736</v>
      </c>
      <c r="H4475" s="89">
        <v>0</v>
      </c>
    </row>
    <row r="4476" spans="1:8">
      <c r="A4476" s="89" t="s">
        <v>1136</v>
      </c>
      <c r="B4476" s="89">
        <v>500</v>
      </c>
      <c r="C4476" s="89" t="s">
        <v>564</v>
      </c>
      <c r="D4476" s="89" t="s">
        <v>18232</v>
      </c>
      <c r="E4476" s="89" t="s">
        <v>21316</v>
      </c>
      <c r="F4476" s="89">
        <v>545501</v>
      </c>
      <c r="G4476" s="89">
        <v>815282</v>
      </c>
      <c r="H4476" s="89">
        <v>0</v>
      </c>
    </row>
    <row r="4477" spans="1:8">
      <c r="A4477" s="89" t="s">
        <v>13251</v>
      </c>
      <c r="B4477" s="89">
        <v>1000</v>
      </c>
      <c r="C4477" s="89" t="s">
        <v>564</v>
      </c>
      <c r="D4477" s="89" t="s">
        <v>7963</v>
      </c>
      <c r="E4477" s="89" t="s">
        <v>21317</v>
      </c>
      <c r="F4477" s="93" t="s">
        <v>369</v>
      </c>
      <c r="G4477" s="93" t="s">
        <v>369</v>
      </c>
      <c r="H4477" s="93" t="s">
        <v>369</v>
      </c>
    </row>
    <row r="4478" spans="1:8">
      <c r="A4478" s="89" t="s">
        <v>13253</v>
      </c>
      <c r="B4478" s="89">
        <v>1000</v>
      </c>
      <c r="C4478" s="89" t="s">
        <v>564</v>
      </c>
      <c r="D4478" s="89" t="s">
        <v>7963</v>
      </c>
      <c r="E4478" s="89" t="s">
        <v>21317</v>
      </c>
      <c r="F4478" s="93" t="s">
        <v>369</v>
      </c>
      <c r="G4478" s="93" t="s">
        <v>369</v>
      </c>
      <c r="H4478" s="93" t="s">
        <v>369</v>
      </c>
    </row>
    <row r="4479" spans="1:8">
      <c r="A4479" s="89" t="s">
        <v>13255</v>
      </c>
      <c r="B4479" s="89">
        <v>1000</v>
      </c>
      <c r="C4479" s="89" t="s">
        <v>361</v>
      </c>
      <c r="D4479" s="89" t="s">
        <v>7963</v>
      </c>
      <c r="E4479" s="89" t="s">
        <v>21318</v>
      </c>
      <c r="F4479" s="93" t="s">
        <v>369</v>
      </c>
      <c r="G4479" s="93" t="s">
        <v>369</v>
      </c>
      <c r="H4479" s="93" t="s">
        <v>369</v>
      </c>
    </row>
    <row r="4480" spans="1:8">
      <c r="A4480" s="89" t="s">
        <v>1134</v>
      </c>
      <c r="B4480" s="89">
        <v>500</v>
      </c>
      <c r="C4480" s="89" t="s">
        <v>564</v>
      </c>
      <c r="D4480" s="89" t="s">
        <v>18232</v>
      </c>
      <c r="E4480" s="89" t="s">
        <v>21319</v>
      </c>
      <c r="F4480" s="89">
        <v>422648</v>
      </c>
      <c r="G4480" s="89">
        <v>815282</v>
      </c>
      <c r="H4480" s="89">
        <v>0</v>
      </c>
    </row>
    <row r="4481" spans="1:8">
      <c r="A4481" s="89" t="s">
        <v>13257</v>
      </c>
      <c r="B4481" s="89">
        <v>1000</v>
      </c>
      <c r="C4481" s="89" t="s">
        <v>361</v>
      </c>
      <c r="D4481" s="89" t="s">
        <v>7963</v>
      </c>
      <c r="E4481" s="89" t="s">
        <v>21320</v>
      </c>
      <c r="F4481" s="93" t="s">
        <v>369</v>
      </c>
      <c r="G4481" s="93" t="s">
        <v>369</v>
      </c>
      <c r="H4481" s="93" t="s">
        <v>369</v>
      </c>
    </row>
    <row r="4482" spans="1:8">
      <c r="A4482" s="89" t="s">
        <v>13258</v>
      </c>
      <c r="B4482" s="89">
        <v>1000</v>
      </c>
      <c r="C4482" s="89" t="s">
        <v>361</v>
      </c>
      <c r="D4482" s="89" t="s">
        <v>7963</v>
      </c>
      <c r="E4482" s="89" t="s">
        <v>21320</v>
      </c>
      <c r="F4482" s="93" t="s">
        <v>369</v>
      </c>
      <c r="G4482" s="93" t="s">
        <v>369</v>
      </c>
      <c r="H4482" s="93" t="s">
        <v>369</v>
      </c>
    </row>
    <row r="4483" spans="1:8">
      <c r="A4483" s="89" t="s">
        <v>1132</v>
      </c>
      <c r="B4483" s="89">
        <v>2000</v>
      </c>
      <c r="C4483" s="89" t="s">
        <v>564</v>
      </c>
      <c r="D4483" s="89" t="s">
        <v>18232</v>
      </c>
      <c r="E4483" s="89" t="s">
        <v>21321</v>
      </c>
      <c r="F4483" s="89">
        <v>839</v>
      </c>
      <c r="G4483" s="89">
        <v>21590</v>
      </c>
      <c r="H4483" s="89">
        <v>0</v>
      </c>
    </row>
    <row r="4484" spans="1:8">
      <c r="A4484" s="89" t="s">
        <v>1130</v>
      </c>
      <c r="B4484" s="89">
        <v>1000</v>
      </c>
      <c r="C4484" s="89" t="s">
        <v>564</v>
      </c>
      <c r="D4484" s="89" t="s">
        <v>18232</v>
      </c>
      <c r="E4484" s="89" t="s">
        <v>21322</v>
      </c>
      <c r="F4484" s="89">
        <v>798</v>
      </c>
      <c r="G4484" s="89">
        <v>21590</v>
      </c>
      <c r="H4484" s="89">
        <v>0</v>
      </c>
    </row>
    <row r="4485" spans="1:8">
      <c r="A4485" s="89" t="s">
        <v>1128</v>
      </c>
      <c r="B4485" s="89">
        <v>500</v>
      </c>
      <c r="C4485" s="89" t="s">
        <v>564</v>
      </c>
      <c r="D4485" s="89" t="s">
        <v>18232</v>
      </c>
      <c r="E4485" s="89" t="s">
        <v>21322</v>
      </c>
      <c r="F4485" s="89">
        <v>1269</v>
      </c>
      <c r="G4485" s="89">
        <v>21590</v>
      </c>
      <c r="H4485" s="89">
        <v>0</v>
      </c>
    </row>
    <row r="4486" spans="1:8">
      <c r="A4486" s="89" t="s">
        <v>1125</v>
      </c>
      <c r="B4486" s="89">
        <v>1500</v>
      </c>
      <c r="C4486" s="89" t="s">
        <v>564</v>
      </c>
      <c r="D4486" s="89" t="s">
        <v>18232</v>
      </c>
      <c r="E4486" s="89" t="s">
        <v>21323</v>
      </c>
      <c r="F4486" s="89">
        <v>1072967</v>
      </c>
      <c r="G4486" s="89">
        <v>815282</v>
      </c>
      <c r="H4486" s="89">
        <v>0</v>
      </c>
    </row>
    <row r="4487" spans="1:8">
      <c r="A4487" s="89" t="s">
        <v>13263</v>
      </c>
      <c r="B4487" s="89">
        <v>100</v>
      </c>
      <c r="C4487" s="89" t="s">
        <v>564</v>
      </c>
      <c r="D4487" s="89" t="s">
        <v>7963</v>
      </c>
      <c r="E4487" s="89" t="s">
        <v>21324</v>
      </c>
      <c r="F4487" s="93" t="s">
        <v>369</v>
      </c>
      <c r="G4487" s="93" t="s">
        <v>369</v>
      </c>
      <c r="H4487" s="93" t="s">
        <v>369</v>
      </c>
    </row>
    <row r="4488" spans="1:8">
      <c r="A4488" s="89" t="s">
        <v>1123</v>
      </c>
      <c r="B4488" s="89">
        <v>300</v>
      </c>
      <c r="C4488" s="89" t="s">
        <v>564</v>
      </c>
      <c r="D4488" s="89" t="s">
        <v>18232</v>
      </c>
      <c r="E4488" s="89" t="s">
        <v>21325</v>
      </c>
      <c r="F4488" s="89">
        <v>22292</v>
      </c>
      <c r="G4488" s="89">
        <v>80996</v>
      </c>
      <c r="H4488" s="89">
        <v>0</v>
      </c>
    </row>
    <row r="4489" spans="1:8">
      <c r="A4489" s="89" t="s">
        <v>13266</v>
      </c>
      <c r="B4489" s="89">
        <v>500</v>
      </c>
      <c r="C4489" s="89" t="s">
        <v>564</v>
      </c>
      <c r="D4489" s="89" t="s">
        <v>7963</v>
      </c>
      <c r="E4489" s="89" t="s">
        <v>21326</v>
      </c>
      <c r="F4489" s="93" t="s">
        <v>369</v>
      </c>
      <c r="G4489" s="93" t="s">
        <v>369</v>
      </c>
      <c r="H4489" s="93" t="s">
        <v>369</v>
      </c>
    </row>
    <row r="4490" spans="1:8">
      <c r="A4490" s="89" t="s">
        <v>13268</v>
      </c>
      <c r="B4490" s="89">
        <v>500</v>
      </c>
      <c r="C4490" s="89" t="s">
        <v>564</v>
      </c>
      <c r="D4490" s="89" t="s">
        <v>7963</v>
      </c>
      <c r="E4490" s="89" t="s">
        <v>21327</v>
      </c>
      <c r="F4490" s="93" t="s">
        <v>369</v>
      </c>
      <c r="G4490" s="93" t="s">
        <v>369</v>
      </c>
      <c r="H4490" s="93" t="s">
        <v>369</v>
      </c>
    </row>
    <row r="4491" spans="1:8">
      <c r="A4491" s="89" t="s">
        <v>13270</v>
      </c>
      <c r="B4491" s="89">
        <v>500</v>
      </c>
      <c r="C4491" s="89" t="s">
        <v>564</v>
      </c>
      <c r="D4491" s="89" t="s">
        <v>7963</v>
      </c>
      <c r="E4491" s="89" t="s">
        <v>21327</v>
      </c>
      <c r="F4491" s="93" t="s">
        <v>369</v>
      </c>
      <c r="G4491" s="93" t="s">
        <v>369</v>
      </c>
      <c r="H4491" s="93" t="s">
        <v>369</v>
      </c>
    </row>
    <row r="4492" spans="1:8">
      <c r="A4492" s="89" t="s">
        <v>13272</v>
      </c>
      <c r="B4492" s="89">
        <v>500</v>
      </c>
      <c r="C4492" s="89" t="s">
        <v>564</v>
      </c>
      <c r="D4492" s="89" t="s">
        <v>7963</v>
      </c>
      <c r="E4492" s="89" t="s">
        <v>21327</v>
      </c>
      <c r="F4492" s="93" t="s">
        <v>369</v>
      </c>
      <c r="G4492" s="93" t="s">
        <v>369</v>
      </c>
      <c r="H4492" s="93" t="s">
        <v>369</v>
      </c>
    </row>
    <row r="4493" spans="1:8">
      <c r="A4493" s="89" t="s">
        <v>1120</v>
      </c>
      <c r="B4493" s="89">
        <v>500</v>
      </c>
      <c r="C4493" s="89" t="s">
        <v>361</v>
      </c>
      <c r="D4493" s="89" t="s">
        <v>18232</v>
      </c>
      <c r="E4493" s="89" t="s">
        <v>21328</v>
      </c>
      <c r="F4493" s="93" t="s">
        <v>369</v>
      </c>
      <c r="G4493" s="93" t="s">
        <v>369</v>
      </c>
      <c r="H4493" s="93" t="s">
        <v>369</v>
      </c>
    </row>
    <row r="4494" spans="1:8">
      <c r="A4494" s="89" t="s">
        <v>1116</v>
      </c>
      <c r="B4494" s="89">
        <v>1000</v>
      </c>
      <c r="C4494" s="89" t="s">
        <v>564</v>
      </c>
      <c r="D4494" s="89" t="s">
        <v>18232</v>
      </c>
      <c r="E4494" s="89" t="s">
        <v>21329</v>
      </c>
      <c r="F4494" s="89">
        <v>798</v>
      </c>
      <c r="G4494" s="89">
        <v>748384</v>
      </c>
      <c r="H4494" s="89">
        <v>0</v>
      </c>
    </row>
    <row r="4495" spans="1:8">
      <c r="A4495" s="89" t="s">
        <v>13275</v>
      </c>
      <c r="B4495" s="89">
        <v>300</v>
      </c>
      <c r="C4495" s="89" t="s">
        <v>564</v>
      </c>
      <c r="D4495" s="89" t="s">
        <v>7963</v>
      </c>
      <c r="E4495" s="89" t="s">
        <v>21330</v>
      </c>
      <c r="F4495" s="93" t="s">
        <v>369</v>
      </c>
      <c r="G4495" s="93" t="s">
        <v>369</v>
      </c>
      <c r="H4495" s="93" t="s">
        <v>369</v>
      </c>
    </row>
    <row r="4496" spans="1:8">
      <c r="A4496" s="89" t="s">
        <v>1113</v>
      </c>
      <c r="B4496" s="89">
        <v>300</v>
      </c>
      <c r="C4496" s="89" t="s">
        <v>361</v>
      </c>
      <c r="D4496" s="89" t="s">
        <v>18232</v>
      </c>
      <c r="E4496" s="89" t="s">
        <v>21331</v>
      </c>
      <c r="F4496" s="93" t="s">
        <v>369</v>
      </c>
      <c r="G4496" s="93" t="s">
        <v>369</v>
      </c>
      <c r="H4496" s="93" t="s">
        <v>369</v>
      </c>
    </row>
    <row r="4497" spans="1:8">
      <c r="A4497" s="89" t="s">
        <v>13277</v>
      </c>
      <c r="B4497" s="89">
        <v>300</v>
      </c>
      <c r="C4497" s="89" t="s">
        <v>361</v>
      </c>
      <c r="D4497" s="89" t="s">
        <v>7963</v>
      </c>
      <c r="E4497" s="89" t="s">
        <v>21331</v>
      </c>
      <c r="F4497" s="93" t="s">
        <v>369</v>
      </c>
      <c r="G4497" s="93" t="s">
        <v>369</v>
      </c>
      <c r="H4497" s="93" t="s">
        <v>369</v>
      </c>
    </row>
    <row r="4498" spans="1:8">
      <c r="A4498" s="89" t="s">
        <v>13278</v>
      </c>
      <c r="B4498" s="89">
        <v>500</v>
      </c>
      <c r="C4498" s="89" t="s">
        <v>564</v>
      </c>
      <c r="D4498" s="89" t="s">
        <v>7963</v>
      </c>
      <c r="E4498" s="89" t="s">
        <v>21332</v>
      </c>
      <c r="F4498" s="93" t="s">
        <v>369</v>
      </c>
      <c r="G4498" s="93" t="s">
        <v>369</v>
      </c>
      <c r="H4498" s="93" t="s">
        <v>369</v>
      </c>
    </row>
    <row r="4499" spans="1:8">
      <c r="A4499" s="89" t="s">
        <v>13280</v>
      </c>
      <c r="B4499" s="89">
        <v>500</v>
      </c>
      <c r="C4499" s="89" t="s">
        <v>564</v>
      </c>
      <c r="D4499" s="89" t="s">
        <v>7963</v>
      </c>
      <c r="E4499" s="89" t="s">
        <v>21333</v>
      </c>
      <c r="F4499" s="93" t="s">
        <v>369</v>
      </c>
      <c r="G4499" s="93" t="s">
        <v>369</v>
      </c>
      <c r="H4499" s="93" t="s">
        <v>369</v>
      </c>
    </row>
    <row r="4500" spans="1:8">
      <c r="A4500" s="89" t="s">
        <v>13282</v>
      </c>
      <c r="B4500" s="89">
        <v>500</v>
      </c>
      <c r="C4500" s="89" t="s">
        <v>564</v>
      </c>
      <c r="D4500" s="89" t="s">
        <v>7963</v>
      </c>
      <c r="E4500" s="89" t="s">
        <v>21333</v>
      </c>
      <c r="F4500" s="93" t="s">
        <v>369</v>
      </c>
      <c r="G4500" s="93" t="s">
        <v>369</v>
      </c>
      <c r="H4500" s="93" t="s">
        <v>369</v>
      </c>
    </row>
    <row r="4501" spans="1:8">
      <c r="A4501" s="89" t="s">
        <v>1111</v>
      </c>
      <c r="B4501" s="89">
        <v>1000</v>
      </c>
      <c r="C4501" s="89" t="s">
        <v>564</v>
      </c>
      <c r="D4501" s="89" t="s">
        <v>18232</v>
      </c>
      <c r="E4501" s="89" t="s">
        <v>21334</v>
      </c>
      <c r="F4501" s="89">
        <v>1122602</v>
      </c>
      <c r="G4501" s="89">
        <v>1113529</v>
      </c>
      <c r="H4501" s="89">
        <v>0</v>
      </c>
    </row>
    <row r="4502" spans="1:8">
      <c r="A4502" s="89" t="s">
        <v>1109</v>
      </c>
      <c r="B4502" s="89">
        <v>500</v>
      </c>
      <c r="C4502" s="89" t="s">
        <v>564</v>
      </c>
      <c r="D4502" s="89" t="s">
        <v>18232</v>
      </c>
      <c r="E4502" s="89" t="s">
        <v>21335</v>
      </c>
      <c r="F4502" s="89">
        <v>16438</v>
      </c>
      <c r="G4502" s="89">
        <v>1091352</v>
      </c>
      <c r="H4502" s="89">
        <v>0</v>
      </c>
    </row>
    <row r="4503" spans="1:8">
      <c r="A4503" s="89" t="s">
        <v>1107</v>
      </c>
      <c r="B4503" s="89">
        <v>100</v>
      </c>
      <c r="C4503" s="89" t="s">
        <v>564</v>
      </c>
      <c r="D4503" s="89" t="s">
        <v>18232</v>
      </c>
      <c r="E4503" s="89" t="s">
        <v>21336</v>
      </c>
      <c r="F4503" s="89">
        <v>825186</v>
      </c>
      <c r="G4503" s="89">
        <v>825186</v>
      </c>
      <c r="H4503" s="89">
        <v>0</v>
      </c>
    </row>
    <row r="4504" spans="1:8">
      <c r="A4504" s="89" t="s">
        <v>1105</v>
      </c>
      <c r="B4504" s="89">
        <v>600</v>
      </c>
      <c r="C4504" s="89" t="s">
        <v>361</v>
      </c>
      <c r="D4504" s="89" t="s">
        <v>18232</v>
      </c>
      <c r="E4504" s="89" t="s">
        <v>21337</v>
      </c>
      <c r="F4504" s="93" t="s">
        <v>369</v>
      </c>
      <c r="G4504" s="93" t="s">
        <v>369</v>
      </c>
      <c r="H4504" s="93" t="s">
        <v>369</v>
      </c>
    </row>
    <row r="4505" spans="1:8">
      <c r="A4505" s="89" t="s">
        <v>13287</v>
      </c>
      <c r="B4505" s="89">
        <v>500</v>
      </c>
      <c r="C4505" s="89" t="s">
        <v>361</v>
      </c>
      <c r="D4505" s="89" t="s">
        <v>7963</v>
      </c>
      <c r="E4505" s="89" t="s">
        <v>21338</v>
      </c>
      <c r="F4505" s="93" t="s">
        <v>369</v>
      </c>
      <c r="G4505" s="93" t="s">
        <v>369</v>
      </c>
      <c r="H4505" s="93" t="s">
        <v>369</v>
      </c>
    </row>
    <row r="4506" spans="1:8">
      <c r="A4506" s="89" t="s">
        <v>13288</v>
      </c>
      <c r="B4506" s="89">
        <v>500</v>
      </c>
      <c r="C4506" s="89" t="s">
        <v>361</v>
      </c>
      <c r="D4506" s="89" t="s">
        <v>7963</v>
      </c>
      <c r="E4506" s="89" t="s">
        <v>21338</v>
      </c>
      <c r="F4506" s="93" t="s">
        <v>369</v>
      </c>
      <c r="G4506" s="93" t="s">
        <v>369</v>
      </c>
      <c r="H4506" s="93" t="s">
        <v>369</v>
      </c>
    </row>
    <row r="4507" spans="1:8">
      <c r="A4507" s="89" t="s">
        <v>1103</v>
      </c>
      <c r="B4507" s="89">
        <v>500</v>
      </c>
      <c r="C4507" s="89" t="s">
        <v>564</v>
      </c>
      <c r="D4507" s="89" t="s">
        <v>18232</v>
      </c>
      <c r="E4507" s="89" t="s">
        <v>21339</v>
      </c>
      <c r="F4507" s="89">
        <v>5012</v>
      </c>
      <c r="G4507" s="89">
        <v>1091620</v>
      </c>
      <c r="H4507" s="89">
        <v>0</v>
      </c>
    </row>
    <row r="4508" spans="1:8">
      <c r="A4508" s="89" t="s">
        <v>1101</v>
      </c>
      <c r="B4508" s="89">
        <v>1000</v>
      </c>
      <c r="C4508" s="89" t="s">
        <v>564</v>
      </c>
      <c r="D4508" s="89" t="s">
        <v>18232</v>
      </c>
      <c r="E4508" s="89" t="s">
        <v>21340</v>
      </c>
      <c r="F4508" s="89">
        <v>1122602</v>
      </c>
      <c r="G4508" s="89">
        <v>1113529</v>
      </c>
      <c r="H4508" s="89">
        <v>0</v>
      </c>
    </row>
    <row r="4509" spans="1:8">
      <c r="A4509" s="89" t="s">
        <v>13291</v>
      </c>
      <c r="B4509" s="89">
        <v>1000</v>
      </c>
      <c r="C4509" s="89" t="s">
        <v>564</v>
      </c>
      <c r="D4509" s="89" t="s">
        <v>7963</v>
      </c>
      <c r="E4509" s="89" t="s">
        <v>21341</v>
      </c>
      <c r="F4509" s="93" t="s">
        <v>369</v>
      </c>
      <c r="G4509" s="93" t="s">
        <v>369</v>
      </c>
      <c r="H4509" s="93" t="s">
        <v>369</v>
      </c>
    </row>
    <row r="4510" spans="1:8">
      <c r="A4510" s="89" t="s">
        <v>1099</v>
      </c>
      <c r="B4510" s="89">
        <v>500</v>
      </c>
      <c r="C4510" s="89" t="s">
        <v>564</v>
      </c>
      <c r="D4510" s="89" t="s">
        <v>18232</v>
      </c>
      <c r="E4510" s="89" t="s">
        <v>21342</v>
      </c>
      <c r="F4510" s="89">
        <v>6716</v>
      </c>
      <c r="G4510" s="89">
        <v>1091356</v>
      </c>
      <c r="H4510" s="89">
        <v>0</v>
      </c>
    </row>
    <row r="4511" spans="1:8">
      <c r="A4511" s="89" t="s">
        <v>13294</v>
      </c>
      <c r="B4511" s="89">
        <v>3000</v>
      </c>
      <c r="C4511" s="89" t="s">
        <v>564</v>
      </c>
      <c r="D4511" s="89" t="s">
        <v>7963</v>
      </c>
      <c r="E4511" s="89" t="s">
        <v>21343</v>
      </c>
      <c r="F4511" s="93" t="s">
        <v>369</v>
      </c>
      <c r="G4511" s="93" t="s">
        <v>369</v>
      </c>
      <c r="H4511" s="93" t="s">
        <v>369</v>
      </c>
    </row>
    <row r="4512" spans="1:8">
      <c r="A4512" s="89" t="s">
        <v>13296</v>
      </c>
      <c r="B4512" s="89">
        <v>2000</v>
      </c>
      <c r="C4512" s="89" t="s">
        <v>564</v>
      </c>
      <c r="D4512" s="89" t="s">
        <v>7963</v>
      </c>
      <c r="E4512" s="89" t="s">
        <v>21344</v>
      </c>
      <c r="F4512" s="93" t="s">
        <v>369</v>
      </c>
      <c r="G4512" s="93" t="s">
        <v>369</v>
      </c>
      <c r="H4512" s="93" t="s">
        <v>369</v>
      </c>
    </row>
    <row r="4513" spans="1:8">
      <c r="A4513" s="89" t="s">
        <v>1096</v>
      </c>
      <c r="B4513" s="89">
        <v>2000</v>
      </c>
      <c r="C4513" s="89" t="s">
        <v>564</v>
      </c>
      <c r="D4513" s="89" t="s">
        <v>18232</v>
      </c>
      <c r="E4513" s="89" t="s">
        <v>21345</v>
      </c>
      <c r="F4513" s="89">
        <v>798</v>
      </c>
      <c r="G4513" s="89">
        <v>30072</v>
      </c>
      <c r="H4513" s="89">
        <v>0</v>
      </c>
    </row>
    <row r="4514" spans="1:8">
      <c r="A4514" s="89" t="s">
        <v>1092</v>
      </c>
      <c r="B4514" s="89">
        <v>500</v>
      </c>
      <c r="C4514" s="89" t="s">
        <v>564</v>
      </c>
      <c r="D4514" s="89" t="s">
        <v>18232</v>
      </c>
      <c r="E4514" s="89" t="s">
        <v>21346</v>
      </c>
      <c r="F4514" s="89">
        <v>1077159</v>
      </c>
      <c r="G4514" s="89">
        <v>815282</v>
      </c>
      <c r="H4514" s="89">
        <v>0</v>
      </c>
    </row>
    <row r="4515" spans="1:8">
      <c r="A4515" s="89" t="s">
        <v>1090</v>
      </c>
      <c r="B4515" s="89">
        <v>500</v>
      </c>
      <c r="C4515" s="89" t="s">
        <v>564</v>
      </c>
      <c r="D4515" s="89" t="s">
        <v>18232</v>
      </c>
      <c r="E4515" s="89" t="s">
        <v>21347</v>
      </c>
      <c r="F4515" s="89">
        <v>827556</v>
      </c>
      <c r="G4515" s="89">
        <v>1091620</v>
      </c>
      <c r="H4515" s="89">
        <v>0</v>
      </c>
    </row>
    <row r="4516" spans="1:8">
      <c r="A4516" s="89" t="s">
        <v>1088</v>
      </c>
      <c r="B4516" s="89">
        <v>1000</v>
      </c>
      <c r="C4516" s="89" t="s">
        <v>564</v>
      </c>
      <c r="D4516" s="89" t="s">
        <v>18232</v>
      </c>
      <c r="E4516" s="89" t="s">
        <v>21348</v>
      </c>
      <c r="F4516" s="89">
        <v>798</v>
      </c>
      <c r="G4516" s="89">
        <v>1091620</v>
      </c>
      <c r="H4516" s="89">
        <v>0</v>
      </c>
    </row>
    <row r="4517" spans="1:8">
      <c r="A4517" s="89" t="s">
        <v>13302</v>
      </c>
      <c r="B4517" s="89">
        <v>2000</v>
      </c>
      <c r="C4517" s="89" t="s">
        <v>564</v>
      </c>
      <c r="D4517" s="89" t="s">
        <v>7963</v>
      </c>
      <c r="E4517" s="89" t="s">
        <v>21349</v>
      </c>
      <c r="F4517" s="93" t="s">
        <v>369</v>
      </c>
      <c r="G4517" s="93" t="s">
        <v>369</v>
      </c>
      <c r="H4517" s="93" t="s">
        <v>369</v>
      </c>
    </row>
    <row r="4518" spans="1:8">
      <c r="A4518" s="89" t="s">
        <v>1085</v>
      </c>
      <c r="B4518" s="89">
        <v>2000</v>
      </c>
      <c r="C4518" s="89" t="s">
        <v>361</v>
      </c>
      <c r="D4518" s="89" t="s">
        <v>18232</v>
      </c>
      <c r="E4518" s="89" t="s">
        <v>21349</v>
      </c>
      <c r="F4518" s="93" t="s">
        <v>369</v>
      </c>
      <c r="G4518" s="93" t="s">
        <v>369</v>
      </c>
      <c r="H4518" s="93" t="s">
        <v>369</v>
      </c>
    </row>
    <row r="4519" spans="1:8">
      <c r="A4519" s="89" t="s">
        <v>13304</v>
      </c>
      <c r="B4519" s="89">
        <v>2000</v>
      </c>
      <c r="C4519" s="89" t="s">
        <v>361</v>
      </c>
      <c r="D4519" s="89" t="s">
        <v>7963</v>
      </c>
      <c r="E4519" s="89" t="s">
        <v>21349</v>
      </c>
      <c r="F4519" s="93" t="s">
        <v>369</v>
      </c>
      <c r="G4519" s="93" t="s">
        <v>369</v>
      </c>
      <c r="H4519" s="93" t="s">
        <v>369</v>
      </c>
    </row>
    <row r="4520" spans="1:8">
      <c r="A4520" s="89" t="s">
        <v>13305</v>
      </c>
      <c r="B4520" s="89">
        <v>2000</v>
      </c>
      <c r="C4520" s="89" t="s">
        <v>564</v>
      </c>
      <c r="D4520" s="89" t="s">
        <v>7963</v>
      </c>
      <c r="E4520" s="89" t="s">
        <v>21350</v>
      </c>
      <c r="F4520" s="93" t="s">
        <v>369</v>
      </c>
      <c r="G4520" s="93" t="s">
        <v>369</v>
      </c>
      <c r="H4520" s="93" t="s">
        <v>369</v>
      </c>
    </row>
    <row r="4521" spans="1:8">
      <c r="A4521" s="89" t="s">
        <v>13307</v>
      </c>
      <c r="B4521" s="89">
        <v>2000</v>
      </c>
      <c r="C4521" s="89" t="s">
        <v>564</v>
      </c>
      <c r="D4521" s="89" t="s">
        <v>7963</v>
      </c>
      <c r="E4521" s="89" t="s">
        <v>21350</v>
      </c>
      <c r="F4521" s="93" t="s">
        <v>369</v>
      </c>
      <c r="G4521" s="93" t="s">
        <v>369</v>
      </c>
      <c r="H4521" s="93" t="s">
        <v>369</v>
      </c>
    </row>
    <row r="4522" spans="1:8">
      <c r="A4522" s="89" t="s">
        <v>13309</v>
      </c>
      <c r="B4522" s="89">
        <v>2000</v>
      </c>
      <c r="C4522" s="89" t="s">
        <v>361</v>
      </c>
      <c r="D4522" s="89" t="s">
        <v>7963</v>
      </c>
      <c r="E4522" s="89" t="s">
        <v>21350</v>
      </c>
      <c r="F4522" s="93" t="s">
        <v>369</v>
      </c>
      <c r="G4522" s="93" t="s">
        <v>369</v>
      </c>
      <c r="H4522" s="93" t="s">
        <v>369</v>
      </c>
    </row>
    <row r="4523" spans="1:8">
      <c r="A4523" s="89" t="s">
        <v>13310</v>
      </c>
      <c r="B4523" s="89">
        <v>2000</v>
      </c>
      <c r="C4523" s="89" t="s">
        <v>361</v>
      </c>
      <c r="D4523" s="89" t="s">
        <v>7963</v>
      </c>
      <c r="E4523" s="89" t="s">
        <v>21350</v>
      </c>
      <c r="F4523" s="93" t="s">
        <v>369</v>
      </c>
      <c r="G4523" s="93" t="s">
        <v>369</v>
      </c>
      <c r="H4523" s="93" t="s">
        <v>369</v>
      </c>
    </row>
    <row r="4524" spans="1:8">
      <c r="A4524" s="89" t="s">
        <v>13311</v>
      </c>
      <c r="B4524" s="89">
        <v>2000</v>
      </c>
      <c r="C4524" s="89" t="s">
        <v>361</v>
      </c>
      <c r="D4524" s="89" t="s">
        <v>7963</v>
      </c>
      <c r="E4524" s="89" t="s">
        <v>21350</v>
      </c>
      <c r="F4524" s="93" t="s">
        <v>369</v>
      </c>
      <c r="G4524" s="93" t="s">
        <v>369</v>
      </c>
      <c r="H4524" s="93" t="s">
        <v>369</v>
      </c>
    </row>
    <row r="4525" spans="1:8">
      <c r="A4525" s="89" t="s">
        <v>6246</v>
      </c>
      <c r="B4525" s="89">
        <v>300</v>
      </c>
      <c r="C4525" s="89" t="s">
        <v>564</v>
      </c>
      <c r="D4525" s="89" t="s">
        <v>5606</v>
      </c>
      <c r="E4525" s="89" t="s">
        <v>21351</v>
      </c>
      <c r="F4525" s="89">
        <v>22292</v>
      </c>
      <c r="G4525" s="89">
        <v>80996</v>
      </c>
      <c r="H4525" s="89" t="s">
        <v>5939</v>
      </c>
    </row>
    <row r="4526" spans="1:8">
      <c r="A4526" s="89" t="s">
        <v>1083</v>
      </c>
      <c r="B4526" s="89">
        <v>300</v>
      </c>
      <c r="C4526" s="89" t="s">
        <v>564</v>
      </c>
      <c r="D4526" s="89" t="s">
        <v>18232</v>
      </c>
      <c r="E4526" s="89" t="s">
        <v>17453</v>
      </c>
      <c r="F4526" s="89">
        <v>22292</v>
      </c>
      <c r="G4526" s="89">
        <v>80996</v>
      </c>
      <c r="H4526" s="89">
        <v>0</v>
      </c>
    </row>
    <row r="4527" spans="1:8">
      <c r="A4527" s="89" t="s">
        <v>1081</v>
      </c>
      <c r="B4527" s="89">
        <v>500</v>
      </c>
      <c r="C4527" s="89" t="s">
        <v>564</v>
      </c>
      <c r="D4527" s="89" t="s">
        <v>18232</v>
      </c>
      <c r="E4527" s="89" t="s">
        <v>21352</v>
      </c>
      <c r="F4527" s="89">
        <v>833134</v>
      </c>
      <c r="G4527" s="89">
        <v>815282</v>
      </c>
      <c r="H4527" s="89">
        <v>0</v>
      </c>
    </row>
    <row r="4528" spans="1:8">
      <c r="A4528" s="89" t="s">
        <v>13315</v>
      </c>
      <c r="B4528" s="89">
        <v>1000</v>
      </c>
      <c r="C4528" s="89" t="s">
        <v>564</v>
      </c>
      <c r="D4528" s="89" t="s">
        <v>7963</v>
      </c>
      <c r="E4528" s="89" t="s">
        <v>21353</v>
      </c>
      <c r="F4528" s="93" t="s">
        <v>369</v>
      </c>
      <c r="G4528" s="93" t="s">
        <v>369</v>
      </c>
      <c r="H4528" s="93" t="s">
        <v>369</v>
      </c>
    </row>
    <row r="4529" spans="1:8">
      <c r="A4529" s="89" t="s">
        <v>1079</v>
      </c>
      <c r="B4529" s="89">
        <v>500</v>
      </c>
      <c r="C4529" s="89" t="s">
        <v>361</v>
      </c>
      <c r="D4529" s="89" t="s">
        <v>18232</v>
      </c>
      <c r="E4529" s="89" t="s">
        <v>21354</v>
      </c>
      <c r="F4529" s="93" t="s">
        <v>369</v>
      </c>
      <c r="G4529" s="93" t="s">
        <v>369</v>
      </c>
      <c r="H4529" s="93" t="s">
        <v>369</v>
      </c>
    </row>
    <row r="4530" spans="1:8">
      <c r="A4530" s="89" t="s">
        <v>13317</v>
      </c>
      <c r="B4530" s="89">
        <v>500</v>
      </c>
      <c r="C4530" s="89" t="s">
        <v>361</v>
      </c>
      <c r="D4530" s="89" t="s">
        <v>7963</v>
      </c>
      <c r="E4530" s="89" t="s">
        <v>21354</v>
      </c>
      <c r="F4530" s="93" t="s">
        <v>369</v>
      </c>
      <c r="G4530" s="93" t="s">
        <v>369</v>
      </c>
      <c r="H4530" s="93" t="s">
        <v>369</v>
      </c>
    </row>
    <row r="4531" spans="1:8">
      <c r="A4531" s="89" t="s">
        <v>1077</v>
      </c>
      <c r="B4531" s="89">
        <v>1000</v>
      </c>
      <c r="C4531" s="89" t="s">
        <v>564</v>
      </c>
      <c r="D4531" s="89" t="s">
        <v>18232</v>
      </c>
      <c r="E4531" s="89" t="s">
        <v>21355</v>
      </c>
      <c r="F4531" s="89">
        <v>524342</v>
      </c>
      <c r="G4531" s="89">
        <v>36972</v>
      </c>
      <c r="H4531" s="89">
        <v>0</v>
      </c>
    </row>
    <row r="4532" spans="1:8">
      <c r="A4532" s="89" t="s">
        <v>13319</v>
      </c>
      <c r="B4532" s="89">
        <v>300</v>
      </c>
      <c r="C4532" s="89" t="s">
        <v>361</v>
      </c>
      <c r="D4532" s="89" t="s">
        <v>7963</v>
      </c>
      <c r="E4532" s="89" t="s">
        <v>21356</v>
      </c>
      <c r="F4532" s="93" t="s">
        <v>369</v>
      </c>
      <c r="G4532" s="93" t="s">
        <v>369</v>
      </c>
      <c r="H4532" s="93" t="s">
        <v>369</v>
      </c>
    </row>
    <row r="4533" spans="1:8">
      <c r="A4533" s="89" t="s">
        <v>1075</v>
      </c>
      <c r="B4533" s="89">
        <v>500</v>
      </c>
      <c r="C4533" s="89" t="s">
        <v>564</v>
      </c>
      <c r="D4533" s="89" t="s">
        <v>18232</v>
      </c>
      <c r="E4533" s="89" t="s">
        <v>21357</v>
      </c>
      <c r="F4533" s="89">
        <v>1061654</v>
      </c>
      <c r="G4533" s="89">
        <v>815282</v>
      </c>
      <c r="H4533" s="89">
        <v>0</v>
      </c>
    </row>
    <row r="4534" spans="1:8">
      <c r="A4534" s="89" t="s">
        <v>13321</v>
      </c>
      <c r="B4534" s="89">
        <v>100</v>
      </c>
      <c r="C4534" s="89" t="s">
        <v>564</v>
      </c>
      <c r="D4534" s="89" t="s">
        <v>7963</v>
      </c>
      <c r="E4534" s="89" t="s">
        <v>21358</v>
      </c>
      <c r="F4534" s="93" t="s">
        <v>369</v>
      </c>
      <c r="G4534" s="93" t="s">
        <v>369</v>
      </c>
      <c r="H4534" s="93" t="s">
        <v>369</v>
      </c>
    </row>
    <row r="4535" spans="1:8">
      <c r="A4535" s="89" t="s">
        <v>13323</v>
      </c>
      <c r="B4535" s="89">
        <v>100</v>
      </c>
      <c r="C4535" s="89" t="s">
        <v>564</v>
      </c>
      <c r="D4535" s="89" t="s">
        <v>7963</v>
      </c>
      <c r="E4535" s="89" t="s">
        <v>21358</v>
      </c>
      <c r="F4535" s="93" t="s">
        <v>369</v>
      </c>
      <c r="G4535" s="93" t="s">
        <v>369</v>
      </c>
      <c r="H4535" s="93" t="s">
        <v>369</v>
      </c>
    </row>
    <row r="4536" spans="1:8">
      <c r="A4536" s="89" t="s">
        <v>13325</v>
      </c>
      <c r="B4536" s="89">
        <v>2000</v>
      </c>
      <c r="C4536" s="89" t="s">
        <v>361</v>
      </c>
      <c r="D4536" s="89" t="s">
        <v>7963</v>
      </c>
      <c r="E4536" s="89" t="s">
        <v>21359</v>
      </c>
      <c r="F4536" s="93" t="s">
        <v>369</v>
      </c>
      <c r="G4536" s="93" t="s">
        <v>369</v>
      </c>
      <c r="H4536" s="93" t="s">
        <v>369</v>
      </c>
    </row>
    <row r="4537" spans="1:8">
      <c r="A4537" s="89" t="s">
        <v>13326</v>
      </c>
      <c r="B4537" s="89">
        <v>2000</v>
      </c>
      <c r="C4537" s="89" t="s">
        <v>361</v>
      </c>
      <c r="D4537" s="89" t="s">
        <v>7963</v>
      </c>
      <c r="E4537" s="89" t="s">
        <v>21359</v>
      </c>
      <c r="F4537" s="93" t="s">
        <v>369</v>
      </c>
      <c r="G4537" s="93" t="s">
        <v>369</v>
      </c>
      <c r="H4537" s="93" t="s">
        <v>369</v>
      </c>
    </row>
    <row r="4538" spans="1:8">
      <c r="A4538" s="89" t="s">
        <v>1073</v>
      </c>
      <c r="B4538" s="89">
        <v>2000</v>
      </c>
      <c r="C4538" s="89" t="s">
        <v>361</v>
      </c>
      <c r="D4538" s="89" t="s">
        <v>18232</v>
      </c>
      <c r="E4538" s="89" t="s">
        <v>21360</v>
      </c>
      <c r="F4538" s="93" t="s">
        <v>369</v>
      </c>
      <c r="G4538" s="93" t="s">
        <v>369</v>
      </c>
      <c r="H4538" s="93" t="s">
        <v>369</v>
      </c>
    </row>
    <row r="4539" spans="1:8">
      <c r="A4539" s="89" t="s">
        <v>13327</v>
      </c>
      <c r="B4539" s="89">
        <v>2000</v>
      </c>
      <c r="C4539" s="89" t="s">
        <v>361</v>
      </c>
      <c r="D4539" s="89" t="s">
        <v>7963</v>
      </c>
      <c r="E4539" s="89" t="s">
        <v>21360</v>
      </c>
      <c r="F4539" s="93" t="s">
        <v>369</v>
      </c>
      <c r="G4539" s="93" t="s">
        <v>369</v>
      </c>
      <c r="H4539" s="93" t="s">
        <v>369</v>
      </c>
    </row>
    <row r="4540" spans="1:8">
      <c r="A4540" s="89" t="s">
        <v>1071</v>
      </c>
      <c r="B4540" s="89">
        <v>2000</v>
      </c>
      <c r="C4540" s="89" t="s">
        <v>564</v>
      </c>
      <c r="D4540" s="89" t="s">
        <v>18232</v>
      </c>
      <c r="E4540" s="89" t="s">
        <v>21361</v>
      </c>
      <c r="F4540" s="89">
        <v>363780</v>
      </c>
      <c r="G4540" s="89">
        <v>1096497</v>
      </c>
      <c r="H4540" s="89">
        <v>0</v>
      </c>
    </row>
    <row r="4541" spans="1:8">
      <c r="A4541" s="89" t="s">
        <v>1069</v>
      </c>
      <c r="B4541" s="89">
        <v>1000</v>
      </c>
      <c r="C4541" s="89" t="s">
        <v>564</v>
      </c>
      <c r="D4541" s="89" t="s">
        <v>18232</v>
      </c>
      <c r="E4541" s="89" t="s">
        <v>21362</v>
      </c>
      <c r="F4541" s="89">
        <v>186493</v>
      </c>
      <c r="G4541" s="89">
        <v>21590</v>
      </c>
      <c r="H4541" s="89">
        <v>0</v>
      </c>
    </row>
    <row r="4542" spans="1:8">
      <c r="A4542" s="89" t="s">
        <v>1067</v>
      </c>
      <c r="B4542" s="89">
        <v>400</v>
      </c>
      <c r="C4542" s="89" t="s">
        <v>564</v>
      </c>
      <c r="D4542" s="89" t="s">
        <v>18232</v>
      </c>
      <c r="E4542" s="89" t="s">
        <v>21363</v>
      </c>
      <c r="F4542" s="89">
        <v>1019179</v>
      </c>
      <c r="G4542" s="89">
        <v>815282</v>
      </c>
      <c r="H4542" s="89">
        <v>0</v>
      </c>
    </row>
    <row r="4543" spans="1:8">
      <c r="A4543" s="89" t="s">
        <v>13331</v>
      </c>
      <c r="B4543" s="89">
        <v>5000</v>
      </c>
      <c r="C4543" s="89" t="s">
        <v>564</v>
      </c>
      <c r="D4543" s="89" t="s">
        <v>7963</v>
      </c>
      <c r="E4543" s="89" t="s">
        <v>21364</v>
      </c>
      <c r="F4543" s="93" t="s">
        <v>369</v>
      </c>
      <c r="G4543" s="93" t="s">
        <v>369</v>
      </c>
      <c r="H4543" s="93" t="s">
        <v>369</v>
      </c>
    </row>
    <row r="4544" spans="1:8">
      <c r="A4544" s="89" t="s">
        <v>13333</v>
      </c>
      <c r="B4544" s="89">
        <v>5000</v>
      </c>
      <c r="C4544" s="89" t="s">
        <v>361</v>
      </c>
      <c r="D4544" s="89" t="s">
        <v>7963</v>
      </c>
      <c r="E4544" s="89" t="s">
        <v>21364</v>
      </c>
      <c r="F4544" s="93" t="s">
        <v>369</v>
      </c>
      <c r="G4544" s="93" t="s">
        <v>369</v>
      </c>
      <c r="H4544" s="93" t="s">
        <v>369</v>
      </c>
    </row>
    <row r="4545" spans="1:8">
      <c r="A4545" s="89" t="s">
        <v>13334</v>
      </c>
      <c r="B4545" s="89">
        <v>5000</v>
      </c>
      <c r="C4545" s="89" t="s">
        <v>564</v>
      </c>
      <c r="D4545" s="89" t="s">
        <v>7963</v>
      </c>
      <c r="E4545" s="89" t="s">
        <v>21365</v>
      </c>
      <c r="F4545" s="93" t="s">
        <v>369</v>
      </c>
      <c r="G4545" s="93" t="s">
        <v>369</v>
      </c>
      <c r="H4545" s="93" t="s">
        <v>369</v>
      </c>
    </row>
    <row r="4546" spans="1:8">
      <c r="A4546" s="89" t="s">
        <v>13336</v>
      </c>
      <c r="B4546" s="89">
        <v>2000</v>
      </c>
      <c r="C4546" s="89" t="s">
        <v>361</v>
      </c>
      <c r="D4546" s="89" t="s">
        <v>7963</v>
      </c>
      <c r="E4546" s="89" t="s">
        <v>21366</v>
      </c>
      <c r="F4546" s="93" t="s">
        <v>369</v>
      </c>
      <c r="G4546" s="93" t="s">
        <v>369</v>
      </c>
      <c r="H4546" s="93" t="s">
        <v>369</v>
      </c>
    </row>
    <row r="4547" spans="1:8">
      <c r="A4547" s="89" t="s">
        <v>1065</v>
      </c>
      <c r="B4547" s="89">
        <v>2000</v>
      </c>
      <c r="C4547" s="89" t="s">
        <v>361</v>
      </c>
      <c r="D4547" s="89" t="s">
        <v>18232</v>
      </c>
      <c r="E4547" s="89" t="s">
        <v>21367</v>
      </c>
      <c r="F4547" s="93" t="s">
        <v>369</v>
      </c>
      <c r="G4547" s="93" t="s">
        <v>369</v>
      </c>
      <c r="H4547" s="93" t="s">
        <v>369</v>
      </c>
    </row>
    <row r="4548" spans="1:8">
      <c r="A4548" s="89" t="s">
        <v>13337</v>
      </c>
      <c r="B4548" s="89">
        <v>500</v>
      </c>
      <c r="C4548" s="89" t="s">
        <v>564</v>
      </c>
      <c r="D4548" s="89" t="s">
        <v>7963</v>
      </c>
      <c r="E4548" s="89" t="s">
        <v>21368</v>
      </c>
      <c r="F4548" s="93" t="s">
        <v>369</v>
      </c>
      <c r="G4548" s="93" t="s">
        <v>369</v>
      </c>
      <c r="H4548" s="93" t="s">
        <v>369</v>
      </c>
    </row>
    <row r="4549" spans="1:8">
      <c r="A4549" s="89" t="s">
        <v>1063</v>
      </c>
      <c r="B4549" s="89">
        <v>1000</v>
      </c>
      <c r="C4549" s="89" t="s">
        <v>564</v>
      </c>
      <c r="D4549" s="89" t="s">
        <v>18232</v>
      </c>
      <c r="E4549" s="89" t="s">
        <v>21369</v>
      </c>
      <c r="F4549" s="89">
        <v>151985</v>
      </c>
      <c r="G4549" s="89">
        <v>1109476</v>
      </c>
      <c r="H4549" s="89">
        <v>0</v>
      </c>
    </row>
    <row r="4550" spans="1:8">
      <c r="A4550" s="89" t="s">
        <v>1061</v>
      </c>
      <c r="B4550" s="89">
        <v>1000</v>
      </c>
      <c r="C4550" s="89" t="s">
        <v>564</v>
      </c>
      <c r="D4550" s="89" t="s">
        <v>18232</v>
      </c>
      <c r="E4550" s="89" t="s">
        <v>21370</v>
      </c>
      <c r="F4550" s="89">
        <v>520696</v>
      </c>
      <c r="G4550" s="89">
        <v>1091352</v>
      </c>
      <c r="H4550" s="89">
        <v>0</v>
      </c>
    </row>
    <row r="4551" spans="1:8">
      <c r="A4551" s="89" t="s">
        <v>1059</v>
      </c>
      <c r="B4551" s="89">
        <v>1000</v>
      </c>
      <c r="C4551" s="89" t="s">
        <v>564</v>
      </c>
      <c r="D4551" s="89" t="s">
        <v>18232</v>
      </c>
      <c r="E4551" s="89" t="s">
        <v>21370</v>
      </c>
      <c r="F4551" s="89">
        <v>520696</v>
      </c>
      <c r="G4551" s="89">
        <v>1091352</v>
      </c>
      <c r="H4551" s="89">
        <v>0</v>
      </c>
    </row>
    <row r="4552" spans="1:8">
      <c r="A4552" s="89" t="s">
        <v>1057</v>
      </c>
      <c r="B4552" s="89">
        <v>500</v>
      </c>
      <c r="C4552" s="89" t="s">
        <v>564</v>
      </c>
      <c r="D4552" s="89" t="s">
        <v>18232</v>
      </c>
      <c r="E4552" s="89" t="s">
        <v>21371</v>
      </c>
      <c r="F4552" s="89">
        <v>5012</v>
      </c>
      <c r="G4552" s="89">
        <v>1091356</v>
      </c>
      <c r="H4552" s="89">
        <v>0</v>
      </c>
    </row>
    <row r="4553" spans="1:8">
      <c r="A4553" s="89" t="s">
        <v>1055</v>
      </c>
      <c r="B4553" s="89">
        <v>500</v>
      </c>
      <c r="C4553" s="89" t="s">
        <v>564</v>
      </c>
      <c r="D4553" s="89" t="s">
        <v>18232</v>
      </c>
      <c r="E4553" s="89" t="s">
        <v>21372</v>
      </c>
      <c r="F4553" s="89">
        <v>1042790</v>
      </c>
      <c r="G4553" s="89">
        <v>36972</v>
      </c>
      <c r="H4553" s="89">
        <v>0</v>
      </c>
    </row>
    <row r="4554" spans="1:8">
      <c r="A4554" s="89" t="s">
        <v>13344</v>
      </c>
      <c r="B4554" s="89">
        <v>500</v>
      </c>
      <c r="C4554" s="89" t="s">
        <v>564</v>
      </c>
      <c r="D4554" s="89" t="s">
        <v>7974</v>
      </c>
      <c r="E4554" s="89" t="s">
        <v>21373</v>
      </c>
      <c r="F4554" s="93" t="s">
        <v>369</v>
      </c>
      <c r="G4554" s="93" t="s">
        <v>369</v>
      </c>
      <c r="H4554" s="93" t="s">
        <v>369</v>
      </c>
    </row>
    <row r="4555" spans="1:8">
      <c r="A4555" s="89" t="s">
        <v>13345</v>
      </c>
      <c r="B4555" s="89">
        <v>500</v>
      </c>
      <c r="C4555" s="89" t="s">
        <v>564</v>
      </c>
      <c r="D4555" s="89" t="s">
        <v>7974</v>
      </c>
      <c r="E4555" s="89" t="s">
        <v>21373</v>
      </c>
      <c r="F4555" s="93" t="s">
        <v>369</v>
      </c>
      <c r="G4555" s="93" t="s">
        <v>369</v>
      </c>
      <c r="H4555" s="93" t="s">
        <v>369</v>
      </c>
    </row>
    <row r="4556" spans="1:8">
      <c r="A4556" s="89" t="s">
        <v>1053</v>
      </c>
      <c r="B4556" s="89">
        <v>500</v>
      </c>
      <c r="C4556" s="89" t="s">
        <v>564</v>
      </c>
      <c r="D4556" s="89" t="s">
        <v>18232</v>
      </c>
      <c r="E4556" s="89" t="s">
        <v>21374</v>
      </c>
      <c r="F4556" s="89">
        <v>773174</v>
      </c>
      <c r="G4556" s="89">
        <v>1091620</v>
      </c>
      <c r="H4556" s="89">
        <v>0</v>
      </c>
    </row>
    <row r="4557" spans="1:8">
      <c r="A4557" s="89" t="s">
        <v>1051</v>
      </c>
      <c r="B4557" s="89">
        <v>1000</v>
      </c>
      <c r="C4557" s="89" t="s">
        <v>361</v>
      </c>
      <c r="D4557" s="89" t="s">
        <v>18232</v>
      </c>
      <c r="E4557" s="89" t="s">
        <v>21375</v>
      </c>
      <c r="F4557" s="93" t="s">
        <v>369</v>
      </c>
      <c r="G4557" s="93" t="s">
        <v>369</v>
      </c>
      <c r="H4557" s="93" t="s">
        <v>369</v>
      </c>
    </row>
    <row r="4558" spans="1:8">
      <c r="A4558" s="89" t="s">
        <v>13347</v>
      </c>
      <c r="B4558" s="89">
        <v>1000</v>
      </c>
      <c r="C4558" s="89" t="s">
        <v>564</v>
      </c>
      <c r="D4558" s="89" t="s">
        <v>7963</v>
      </c>
      <c r="E4558" s="89" t="s">
        <v>21376</v>
      </c>
      <c r="F4558" s="93" t="s">
        <v>369</v>
      </c>
      <c r="G4558" s="93" t="s">
        <v>369</v>
      </c>
      <c r="H4558" s="93" t="s">
        <v>369</v>
      </c>
    </row>
    <row r="4559" spans="1:8">
      <c r="A4559" s="89" t="s">
        <v>1049</v>
      </c>
      <c r="B4559" s="89">
        <v>2000</v>
      </c>
      <c r="C4559" s="89" t="s">
        <v>564</v>
      </c>
      <c r="D4559" s="89" t="s">
        <v>18232</v>
      </c>
      <c r="E4559" s="89" t="s">
        <v>21377</v>
      </c>
      <c r="F4559" s="89">
        <v>991632</v>
      </c>
      <c r="G4559" s="89">
        <v>1091352</v>
      </c>
      <c r="H4559" s="89">
        <v>0</v>
      </c>
    </row>
    <row r="4560" spans="1:8">
      <c r="A4560" s="89" t="s">
        <v>1047</v>
      </c>
      <c r="B4560" s="89">
        <v>500</v>
      </c>
      <c r="C4560" s="89" t="s">
        <v>361</v>
      </c>
      <c r="D4560" s="89" t="s">
        <v>18232</v>
      </c>
      <c r="E4560" s="89" t="s">
        <v>21378</v>
      </c>
      <c r="F4560" s="93" t="s">
        <v>369</v>
      </c>
      <c r="G4560" s="93" t="s">
        <v>369</v>
      </c>
      <c r="H4560" s="93" t="s">
        <v>369</v>
      </c>
    </row>
    <row r="4561" spans="1:8">
      <c r="A4561" s="89" t="s">
        <v>13350</v>
      </c>
      <c r="B4561" s="89">
        <v>2000</v>
      </c>
      <c r="C4561" s="89" t="s">
        <v>564</v>
      </c>
      <c r="D4561" s="89" t="s">
        <v>7974</v>
      </c>
      <c r="E4561" s="89" t="s">
        <v>21379</v>
      </c>
      <c r="F4561" s="93" t="s">
        <v>369</v>
      </c>
      <c r="G4561" s="93" t="s">
        <v>369</v>
      </c>
      <c r="H4561" s="93" t="s">
        <v>369</v>
      </c>
    </row>
    <row r="4562" spans="1:8">
      <c r="A4562" s="89" t="s">
        <v>13351</v>
      </c>
      <c r="B4562" s="89">
        <v>2000</v>
      </c>
      <c r="C4562" s="89" t="s">
        <v>564</v>
      </c>
      <c r="D4562" s="89" t="s">
        <v>7974</v>
      </c>
      <c r="E4562" s="89" t="s">
        <v>21379</v>
      </c>
      <c r="F4562" s="93" t="s">
        <v>369</v>
      </c>
      <c r="G4562" s="93" t="s">
        <v>369</v>
      </c>
      <c r="H4562" s="93" t="s">
        <v>369</v>
      </c>
    </row>
    <row r="4563" spans="1:8">
      <c r="A4563" s="89" t="s">
        <v>13352</v>
      </c>
      <c r="B4563" s="89">
        <v>2000</v>
      </c>
      <c r="C4563" s="89" t="s">
        <v>564</v>
      </c>
      <c r="D4563" s="89" t="s">
        <v>7974</v>
      </c>
      <c r="E4563" s="89" t="s">
        <v>21379</v>
      </c>
      <c r="F4563" s="93" t="s">
        <v>369</v>
      </c>
      <c r="G4563" s="93" t="s">
        <v>369</v>
      </c>
      <c r="H4563" s="93" t="s">
        <v>369</v>
      </c>
    </row>
    <row r="4564" spans="1:8">
      <c r="A4564" s="89" t="s">
        <v>13353</v>
      </c>
      <c r="B4564" s="89">
        <v>2000</v>
      </c>
      <c r="C4564" s="89" t="s">
        <v>361</v>
      </c>
      <c r="D4564" s="89" t="s">
        <v>7963</v>
      </c>
      <c r="E4564" s="89" t="s">
        <v>21380</v>
      </c>
      <c r="F4564" s="93" t="s">
        <v>369</v>
      </c>
      <c r="G4564" s="93" t="s">
        <v>369</v>
      </c>
      <c r="H4564" s="93" t="s">
        <v>369</v>
      </c>
    </row>
    <row r="4565" spans="1:8">
      <c r="A4565" s="89" t="s">
        <v>13354</v>
      </c>
      <c r="B4565" s="89">
        <v>1000</v>
      </c>
      <c r="C4565" s="89" t="s">
        <v>361</v>
      </c>
      <c r="D4565" s="89" t="s">
        <v>7963</v>
      </c>
      <c r="E4565" s="89" t="s">
        <v>21381</v>
      </c>
      <c r="F4565" s="93" t="s">
        <v>369</v>
      </c>
      <c r="G4565" s="93" t="s">
        <v>369</v>
      </c>
      <c r="H4565" s="93" t="s">
        <v>369</v>
      </c>
    </row>
    <row r="4566" spans="1:8">
      <c r="A4566" s="89" t="s">
        <v>13355</v>
      </c>
      <c r="B4566" s="89">
        <v>3000</v>
      </c>
      <c r="C4566" s="89" t="s">
        <v>361</v>
      </c>
      <c r="D4566" s="89" t="s">
        <v>7963</v>
      </c>
      <c r="E4566" s="89" t="s">
        <v>21382</v>
      </c>
      <c r="F4566" s="93" t="s">
        <v>369</v>
      </c>
      <c r="G4566" s="93" t="s">
        <v>369</v>
      </c>
      <c r="H4566" s="93" t="s">
        <v>369</v>
      </c>
    </row>
    <row r="4567" spans="1:8">
      <c r="A4567" s="89" t="s">
        <v>13356</v>
      </c>
      <c r="B4567" s="89">
        <v>3000</v>
      </c>
      <c r="C4567" s="89" t="s">
        <v>361</v>
      </c>
      <c r="D4567" s="89" t="s">
        <v>7963</v>
      </c>
      <c r="E4567" s="89" t="s">
        <v>21382</v>
      </c>
      <c r="F4567" s="93" t="s">
        <v>369</v>
      </c>
      <c r="G4567" s="93" t="s">
        <v>369</v>
      </c>
      <c r="H4567" s="93" t="s">
        <v>369</v>
      </c>
    </row>
    <row r="4568" spans="1:8">
      <c r="A4568" s="89" t="s">
        <v>13357</v>
      </c>
      <c r="B4568" s="89">
        <v>3000</v>
      </c>
      <c r="C4568" s="89" t="s">
        <v>564</v>
      </c>
      <c r="D4568" s="89" t="s">
        <v>7963</v>
      </c>
      <c r="E4568" s="89" t="s">
        <v>21383</v>
      </c>
      <c r="F4568" s="93" t="s">
        <v>369</v>
      </c>
      <c r="G4568" s="93" t="s">
        <v>369</v>
      </c>
      <c r="H4568" s="93" t="s">
        <v>369</v>
      </c>
    </row>
    <row r="4569" spans="1:8">
      <c r="A4569" s="89" t="s">
        <v>13359</v>
      </c>
      <c r="B4569" s="89">
        <v>3000</v>
      </c>
      <c r="C4569" s="89" t="s">
        <v>361</v>
      </c>
      <c r="D4569" s="89" t="s">
        <v>7963</v>
      </c>
      <c r="E4569" s="89" t="s">
        <v>21383</v>
      </c>
      <c r="F4569" s="93" t="s">
        <v>369</v>
      </c>
      <c r="G4569" s="93" t="s">
        <v>369</v>
      </c>
      <c r="H4569" s="93" t="s">
        <v>369</v>
      </c>
    </row>
    <row r="4570" spans="1:8">
      <c r="A4570" s="89" t="s">
        <v>1045</v>
      </c>
      <c r="B4570" s="89">
        <v>1000</v>
      </c>
      <c r="C4570" s="89" t="s">
        <v>564</v>
      </c>
      <c r="D4570" s="89" t="s">
        <v>18232</v>
      </c>
      <c r="E4570" s="89" t="s">
        <v>21384</v>
      </c>
      <c r="F4570" s="89">
        <v>56684</v>
      </c>
      <c r="G4570" s="89">
        <v>1091352</v>
      </c>
      <c r="H4570" s="89">
        <v>0</v>
      </c>
    </row>
    <row r="4571" spans="1:8">
      <c r="A4571" s="89" t="s">
        <v>13361</v>
      </c>
      <c r="B4571" s="89">
        <v>1000</v>
      </c>
      <c r="C4571" s="89" t="s">
        <v>564</v>
      </c>
      <c r="D4571" s="89" t="s">
        <v>7963</v>
      </c>
      <c r="E4571" s="89" t="s">
        <v>21385</v>
      </c>
      <c r="F4571" s="93" t="s">
        <v>369</v>
      </c>
      <c r="G4571" s="93" t="s">
        <v>369</v>
      </c>
      <c r="H4571" s="93" t="s">
        <v>369</v>
      </c>
    </row>
    <row r="4572" spans="1:8">
      <c r="A4572" s="89" t="s">
        <v>6245</v>
      </c>
      <c r="B4572" s="89">
        <v>1000</v>
      </c>
      <c r="C4572" s="89" t="s">
        <v>564</v>
      </c>
      <c r="D4572" s="89" t="s">
        <v>5606</v>
      </c>
      <c r="E4572" s="89" t="s">
        <v>21386</v>
      </c>
      <c r="F4572" s="89">
        <v>69491</v>
      </c>
      <c r="G4572" s="89">
        <v>1091352</v>
      </c>
      <c r="H4572" s="89" t="s">
        <v>5934</v>
      </c>
    </row>
    <row r="4573" spans="1:8">
      <c r="A4573" s="89" t="s">
        <v>1043</v>
      </c>
      <c r="B4573" s="89">
        <v>1000</v>
      </c>
      <c r="C4573" s="89" t="s">
        <v>564</v>
      </c>
      <c r="D4573" s="89" t="s">
        <v>18232</v>
      </c>
      <c r="E4573" s="89" t="s">
        <v>21386</v>
      </c>
      <c r="F4573" s="89">
        <v>69491</v>
      </c>
      <c r="G4573" s="89">
        <v>1091352</v>
      </c>
      <c r="H4573" s="89">
        <v>0</v>
      </c>
    </row>
    <row r="4574" spans="1:8">
      <c r="A4574" s="89" t="s">
        <v>13365</v>
      </c>
      <c r="B4574" s="89">
        <v>300</v>
      </c>
      <c r="C4574" s="89" t="s">
        <v>361</v>
      </c>
      <c r="D4574" s="89" t="s">
        <v>7963</v>
      </c>
      <c r="E4574" s="89" t="s">
        <v>21387</v>
      </c>
      <c r="F4574" s="93" t="s">
        <v>369</v>
      </c>
      <c r="G4574" s="93" t="s">
        <v>369</v>
      </c>
      <c r="H4574" s="93" t="s">
        <v>369</v>
      </c>
    </row>
    <row r="4575" spans="1:8">
      <c r="A4575" s="89" t="s">
        <v>13366</v>
      </c>
      <c r="B4575" s="89">
        <v>2000</v>
      </c>
      <c r="C4575" s="89" t="s">
        <v>564</v>
      </c>
      <c r="D4575" s="89" t="s">
        <v>7963</v>
      </c>
      <c r="E4575" s="89" t="s">
        <v>21388</v>
      </c>
      <c r="F4575" s="93" t="s">
        <v>369</v>
      </c>
      <c r="G4575" s="93" t="s">
        <v>369</v>
      </c>
      <c r="H4575" s="93" t="s">
        <v>369</v>
      </c>
    </row>
    <row r="4576" spans="1:8">
      <c r="A4576" s="89" t="s">
        <v>13368</v>
      </c>
      <c r="B4576" s="89">
        <v>2000</v>
      </c>
      <c r="C4576" s="89" t="s">
        <v>564</v>
      </c>
      <c r="D4576" s="89" t="s">
        <v>7963</v>
      </c>
      <c r="E4576" s="89" t="s">
        <v>21388</v>
      </c>
      <c r="F4576" s="93" t="s">
        <v>369</v>
      </c>
      <c r="G4576" s="93" t="s">
        <v>369</v>
      </c>
      <c r="H4576" s="93" t="s">
        <v>369</v>
      </c>
    </row>
    <row r="4577" spans="1:8">
      <c r="A4577" s="89" t="s">
        <v>13370</v>
      </c>
      <c r="B4577" s="89">
        <v>2000</v>
      </c>
      <c r="C4577" s="89" t="s">
        <v>564</v>
      </c>
      <c r="D4577" s="89" t="s">
        <v>7963</v>
      </c>
      <c r="E4577" s="89" t="s">
        <v>21389</v>
      </c>
      <c r="F4577" s="93" t="s">
        <v>369</v>
      </c>
      <c r="G4577" s="93" t="s">
        <v>369</v>
      </c>
      <c r="H4577" s="93" t="s">
        <v>369</v>
      </c>
    </row>
    <row r="4578" spans="1:8">
      <c r="A4578" s="89" t="s">
        <v>13372</v>
      </c>
      <c r="B4578" s="89">
        <v>1000</v>
      </c>
      <c r="C4578" s="89" t="s">
        <v>564</v>
      </c>
      <c r="D4578" s="89" t="s">
        <v>7963</v>
      </c>
      <c r="E4578" s="89" t="s">
        <v>21390</v>
      </c>
      <c r="F4578" s="93" t="s">
        <v>369</v>
      </c>
      <c r="G4578" s="93" t="s">
        <v>369</v>
      </c>
      <c r="H4578" s="93" t="s">
        <v>369</v>
      </c>
    </row>
    <row r="4579" spans="1:8">
      <c r="A4579" s="89" t="s">
        <v>13374</v>
      </c>
      <c r="B4579" s="89">
        <v>1000</v>
      </c>
      <c r="C4579" s="89" t="s">
        <v>361</v>
      </c>
      <c r="D4579" s="89" t="s">
        <v>7963</v>
      </c>
      <c r="E4579" s="89" t="s">
        <v>21391</v>
      </c>
      <c r="F4579" s="93" t="s">
        <v>369</v>
      </c>
      <c r="G4579" s="93" t="s">
        <v>369</v>
      </c>
      <c r="H4579" s="93" t="s">
        <v>369</v>
      </c>
    </row>
    <row r="4580" spans="1:8">
      <c r="A4580" s="89" t="s">
        <v>13375</v>
      </c>
      <c r="B4580" s="89">
        <v>1000</v>
      </c>
      <c r="C4580" s="89" t="s">
        <v>361</v>
      </c>
      <c r="D4580" s="89" t="s">
        <v>7963</v>
      </c>
      <c r="E4580" s="89" t="s">
        <v>21391</v>
      </c>
      <c r="F4580" s="93" t="s">
        <v>369</v>
      </c>
      <c r="G4580" s="93" t="s">
        <v>369</v>
      </c>
      <c r="H4580" s="93" t="s">
        <v>369</v>
      </c>
    </row>
    <row r="4581" spans="1:8">
      <c r="A4581" s="89" t="s">
        <v>1041</v>
      </c>
      <c r="B4581" s="89">
        <v>1000</v>
      </c>
      <c r="C4581" s="89" t="s">
        <v>564</v>
      </c>
      <c r="D4581" s="89" t="s">
        <v>18232</v>
      </c>
      <c r="E4581" s="89" t="s">
        <v>21392</v>
      </c>
      <c r="F4581" s="89">
        <v>14840</v>
      </c>
      <c r="G4581" s="89">
        <v>1091352</v>
      </c>
      <c r="H4581" s="89">
        <v>0</v>
      </c>
    </row>
    <row r="4582" spans="1:8">
      <c r="A4582" s="89" t="s">
        <v>13377</v>
      </c>
      <c r="B4582" s="89">
        <v>500</v>
      </c>
      <c r="C4582" s="89" t="s">
        <v>564</v>
      </c>
      <c r="D4582" s="89" t="s">
        <v>7963</v>
      </c>
      <c r="E4582" s="89" t="s">
        <v>21393</v>
      </c>
      <c r="F4582" s="93" t="s">
        <v>369</v>
      </c>
      <c r="G4582" s="93" t="s">
        <v>369</v>
      </c>
      <c r="H4582" s="93" t="s">
        <v>369</v>
      </c>
    </row>
    <row r="4583" spans="1:8">
      <c r="A4583" s="89" t="s">
        <v>1039</v>
      </c>
      <c r="B4583" s="89">
        <v>600</v>
      </c>
      <c r="C4583" s="89" t="s">
        <v>564</v>
      </c>
      <c r="D4583" s="89" t="s">
        <v>18232</v>
      </c>
      <c r="E4583" s="89" t="s">
        <v>21394</v>
      </c>
      <c r="F4583" s="89">
        <v>245071</v>
      </c>
      <c r="G4583" s="89">
        <v>36972</v>
      </c>
      <c r="H4583" s="89">
        <v>0</v>
      </c>
    </row>
    <row r="4584" spans="1:8">
      <c r="A4584" s="89" t="s">
        <v>1036</v>
      </c>
      <c r="B4584" s="89">
        <v>500</v>
      </c>
      <c r="C4584" s="89" t="s">
        <v>361</v>
      </c>
      <c r="D4584" s="89" t="s">
        <v>18232</v>
      </c>
      <c r="E4584" s="89" t="s">
        <v>21395</v>
      </c>
      <c r="F4584" s="93" t="s">
        <v>369</v>
      </c>
      <c r="G4584" s="93" t="s">
        <v>369</v>
      </c>
      <c r="H4584" s="93" t="s">
        <v>369</v>
      </c>
    </row>
    <row r="4585" spans="1:8">
      <c r="A4585" s="89" t="s">
        <v>13380</v>
      </c>
      <c r="B4585" s="89">
        <v>1000</v>
      </c>
      <c r="C4585" s="89" t="s">
        <v>564</v>
      </c>
      <c r="D4585" s="89" t="s">
        <v>7963</v>
      </c>
      <c r="E4585" s="89" t="s">
        <v>21396</v>
      </c>
      <c r="F4585" s="93" t="s">
        <v>369</v>
      </c>
      <c r="G4585" s="93" t="s">
        <v>369</v>
      </c>
      <c r="H4585" s="93" t="s">
        <v>369</v>
      </c>
    </row>
    <row r="4586" spans="1:8">
      <c r="A4586" s="89" t="s">
        <v>1034</v>
      </c>
      <c r="B4586" s="89">
        <v>500</v>
      </c>
      <c r="C4586" s="89" t="s">
        <v>564</v>
      </c>
      <c r="D4586" s="89" t="s">
        <v>18232</v>
      </c>
      <c r="E4586" s="89" t="s">
        <v>21397</v>
      </c>
      <c r="F4586" s="89">
        <v>798</v>
      </c>
      <c r="G4586" s="89">
        <v>248736</v>
      </c>
      <c r="H4586" s="89">
        <v>0</v>
      </c>
    </row>
    <row r="4587" spans="1:8">
      <c r="A4587" s="89" t="s">
        <v>1032</v>
      </c>
      <c r="B4587" s="89">
        <v>500</v>
      </c>
      <c r="C4587" s="89" t="s">
        <v>564</v>
      </c>
      <c r="D4587" s="89" t="s">
        <v>18232</v>
      </c>
      <c r="E4587" s="89" t="s">
        <v>21398</v>
      </c>
      <c r="F4587" s="89">
        <v>1061654</v>
      </c>
      <c r="G4587" s="89">
        <v>815282</v>
      </c>
      <c r="H4587" s="89">
        <v>0</v>
      </c>
    </row>
    <row r="4588" spans="1:8">
      <c r="A4588" s="89" t="s">
        <v>6244</v>
      </c>
      <c r="B4588" s="89">
        <v>300</v>
      </c>
      <c r="C4588" s="89" t="s">
        <v>564</v>
      </c>
      <c r="D4588" s="89" t="s">
        <v>5606</v>
      </c>
      <c r="E4588" s="89" t="s">
        <v>21399</v>
      </c>
      <c r="F4588" s="89">
        <v>22292</v>
      </c>
      <c r="G4588" s="89">
        <v>80996</v>
      </c>
      <c r="H4588" s="89" t="s">
        <v>5939</v>
      </c>
    </row>
    <row r="4589" spans="1:8">
      <c r="A4589" s="89" t="s">
        <v>1030</v>
      </c>
      <c r="B4589" s="89">
        <v>300</v>
      </c>
      <c r="C4589" s="89" t="s">
        <v>564</v>
      </c>
      <c r="D4589" s="89" t="s">
        <v>18232</v>
      </c>
      <c r="E4589" s="89" t="s">
        <v>21399</v>
      </c>
      <c r="F4589" s="89">
        <v>22292</v>
      </c>
      <c r="G4589" s="89">
        <v>80996</v>
      </c>
      <c r="H4589" s="89">
        <v>0</v>
      </c>
    </row>
    <row r="4590" spans="1:8">
      <c r="A4590" s="99" t="s">
        <v>1028</v>
      </c>
      <c r="B4590" s="89">
        <v>700</v>
      </c>
      <c r="C4590" s="89" t="s">
        <v>564</v>
      </c>
      <c r="D4590" s="89" t="s">
        <v>18232</v>
      </c>
      <c r="E4590" s="89" t="s">
        <v>21400</v>
      </c>
      <c r="F4590" s="89">
        <v>1123314</v>
      </c>
      <c r="G4590" s="89">
        <v>815282</v>
      </c>
      <c r="H4590" s="89">
        <v>0</v>
      </c>
    </row>
    <row r="4591" spans="1:8">
      <c r="A4591" s="89" t="s">
        <v>1026</v>
      </c>
      <c r="B4591" s="89">
        <v>500</v>
      </c>
      <c r="C4591" s="89" t="s">
        <v>361</v>
      </c>
      <c r="D4591" s="89" t="s">
        <v>18232</v>
      </c>
      <c r="E4591" s="89" t="s">
        <v>21401</v>
      </c>
      <c r="F4591" s="93" t="s">
        <v>369</v>
      </c>
      <c r="G4591" s="93" t="s">
        <v>369</v>
      </c>
      <c r="H4591" s="93" t="s">
        <v>369</v>
      </c>
    </row>
    <row r="4592" spans="1:8">
      <c r="A4592" s="89" t="s">
        <v>13387</v>
      </c>
      <c r="B4592" s="89">
        <v>2000</v>
      </c>
      <c r="C4592" s="89" t="s">
        <v>361</v>
      </c>
      <c r="D4592" s="89" t="s">
        <v>7963</v>
      </c>
      <c r="E4592" s="89" t="s">
        <v>21402</v>
      </c>
      <c r="F4592" s="93" t="s">
        <v>369</v>
      </c>
      <c r="G4592" s="93" t="s">
        <v>369</v>
      </c>
      <c r="H4592" s="93" t="s">
        <v>369</v>
      </c>
    </row>
    <row r="4593" spans="1:8">
      <c r="A4593" s="89" t="s">
        <v>13388</v>
      </c>
      <c r="B4593" s="89">
        <v>2000</v>
      </c>
      <c r="C4593" s="89" t="s">
        <v>361</v>
      </c>
      <c r="D4593" s="89" t="s">
        <v>7963</v>
      </c>
      <c r="E4593" s="89" t="s">
        <v>21402</v>
      </c>
      <c r="F4593" s="93" t="s">
        <v>369</v>
      </c>
      <c r="G4593" s="93" t="s">
        <v>369</v>
      </c>
      <c r="H4593" s="93" t="s">
        <v>369</v>
      </c>
    </row>
    <row r="4594" spans="1:8">
      <c r="A4594" s="89" t="s">
        <v>6243</v>
      </c>
      <c r="B4594" s="89">
        <v>500</v>
      </c>
      <c r="C4594" s="89" t="s">
        <v>564</v>
      </c>
      <c r="D4594" s="89" t="s">
        <v>5606</v>
      </c>
      <c r="E4594" s="89" t="s">
        <v>21403</v>
      </c>
      <c r="F4594" s="89">
        <v>1061654</v>
      </c>
      <c r="G4594" s="89">
        <v>815282</v>
      </c>
      <c r="H4594" s="89" t="s">
        <v>5939</v>
      </c>
    </row>
    <row r="4595" spans="1:8">
      <c r="A4595" s="89" t="s">
        <v>13390</v>
      </c>
      <c r="B4595" s="89">
        <v>2000</v>
      </c>
      <c r="C4595" s="89" t="s">
        <v>564</v>
      </c>
      <c r="D4595" s="89" t="s">
        <v>7963</v>
      </c>
      <c r="E4595" s="89" t="s">
        <v>21404</v>
      </c>
      <c r="F4595" s="93" t="s">
        <v>369</v>
      </c>
      <c r="G4595" s="93" t="s">
        <v>369</v>
      </c>
      <c r="H4595" s="93" t="s">
        <v>369</v>
      </c>
    </row>
    <row r="4596" spans="1:8">
      <c r="A4596" s="89" t="s">
        <v>13392</v>
      </c>
      <c r="B4596" s="89">
        <v>2000</v>
      </c>
      <c r="C4596" s="89" t="s">
        <v>361</v>
      </c>
      <c r="D4596" s="89" t="s">
        <v>7963</v>
      </c>
      <c r="E4596" s="89" t="s">
        <v>21404</v>
      </c>
      <c r="F4596" s="93" t="s">
        <v>369</v>
      </c>
      <c r="G4596" s="93" t="s">
        <v>369</v>
      </c>
      <c r="H4596" s="93" t="s">
        <v>369</v>
      </c>
    </row>
    <row r="4597" spans="1:8">
      <c r="A4597" s="89" t="s">
        <v>13393</v>
      </c>
      <c r="B4597" s="89">
        <v>500</v>
      </c>
      <c r="C4597" s="89" t="s">
        <v>564</v>
      </c>
      <c r="D4597" s="89" t="s">
        <v>7963</v>
      </c>
      <c r="E4597" s="89" t="s">
        <v>21405</v>
      </c>
      <c r="F4597" s="93" t="s">
        <v>369</v>
      </c>
      <c r="G4597" s="93" t="s">
        <v>369</v>
      </c>
      <c r="H4597" s="93" t="s">
        <v>369</v>
      </c>
    </row>
    <row r="4598" spans="1:8">
      <c r="A4598" s="89" t="s">
        <v>13395</v>
      </c>
      <c r="B4598" s="89">
        <v>500</v>
      </c>
      <c r="C4598" s="89" t="s">
        <v>361</v>
      </c>
      <c r="D4598" s="89" t="s">
        <v>7963</v>
      </c>
      <c r="E4598" s="89" t="s">
        <v>21406</v>
      </c>
      <c r="F4598" s="93" t="s">
        <v>369</v>
      </c>
      <c r="G4598" s="93" t="s">
        <v>369</v>
      </c>
      <c r="H4598" s="93" t="s">
        <v>369</v>
      </c>
    </row>
    <row r="4599" spans="1:8">
      <c r="A4599" s="89" t="s">
        <v>13396</v>
      </c>
      <c r="B4599" s="89">
        <v>5000</v>
      </c>
      <c r="C4599" s="89" t="s">
        <v>564</v>
      </c>
      <c r="D4599" s="89" t="s">
        <v>7963</v>
      </c>
      <c r="E4599" s="89" t="s">
        <v>21407</v>
      </c>
      <c r="F4599" s="93" t="s">
        <v>369</v>
      </c>
      <c r="G4599" s="93" t="s">
        <v>369</v>
      </c>
      <c r="H4599" s="93" t="s">
        <v>369</v>
      </c>
    </row>
    <row r="4600" spans="1:8">
      <c r="A4600" s="89" t="s">
        <v>13398</v>
      </c>
      <c r="B4600" s="89">
        <v>5000</v>
      </c>
      <c r="C4600" s="89" t="s">
        <v>361</v>
      </c>
      <c r="D4600" s="89" t="s">
        <v>7963</v>
      </c>
      <c r="E4600" s="89" t="s">
        <v>21407</v>
      </c>
      <c r="F4600" s="93" t="s">
        <v>369</v>
      </c>
      <c r="G4600" s="93" t="s">
        <v>369</v>
      </c>
      <c r="H4600" s="93" t="s">
        <v>369</v>
      </c>
    </row>
    <row r="4601" spans="1:8">
      <c r="A4601" s="89" t="s">
        <v>13399</v>
      </c>
      <c r="B4601" s="89">
        <v>500</v>
      </c>
      <c r="C4601" s="89" t="s">
        <v>564</v>
      </c>
      <c r="D4601" s="89" t="s">
        <v>7963</v>
      </c>
      <c r="E4601" s="89" t="s">
        <v>21408</v>
      </c>
      <c r="F4601" s="93" t="s">
        <v>369</v>
      </c>
      <c r="G4601" s="93" t="s">
        <v>369</v>
      </c>
      <c r="H4601" s="93" t="s">
        <v>369</v>
      </c>
    </row>
    <row r="4602" spans="1:8">
      <c r="A4602" s="89" t="s">
        <v>1023</v>
      </c>
      <c r="B4602" s="89">
        <v>500</v>
      </c>
      <c r="C4602" s="89" t="s">
        <v>361</v>
      </c>
      <c r="D4602" s="89" t="s">
        <v>18232</v>
      </c>
      <c r="E4602" s="89" t="s">
        <v>21408</v>
      </c>
      <c r="F4602" s="93" t="s">
        <v>369</v>
      </c>
      <c r="G4602" s="93" t="s">
        <v>369</v>
      </c>
      <c r="H4602" s="93" t="s">
        <v>369</v>
      </c>
    </row>
    <row r="4603" spans="1:8">
      <c r="A4603" s="89" t="s">
        <v>13401</v>
      </c>
      <c r="B4603" s="89">
        <v>500</v>
      </c>
      <c r="C4603" s="89" t="s">
        <v>564</v>
      </c>
      <c r="D4603" s="89" t="s">
        <v>7963</v>
      </c>
      <c r="E4603" s="89" t="s">
        <v>21409</v>
      </c>
      <c r="F4603" s="93" t="s">
        <v>369</v>
      </c>
      <c r="G4603" s="93" t="s">
        <v>369</v>
      </c>
      <c r="H4603" s="93" t="s">
        <v>369</v>
      </c>
    </row>
    <row r="4604" spans="1:8">
      <c r="A4604" s="89" t="s">
        <v>13403</v>
      </c>
      <c r="B4604" s="89">
        <v>500</v>
      </c>
      <c r="C4604" s="89" t="s">
        <v>564</v>
      </c>
      <c r="D4604" s="89" t="s">
        <v>7963</v>
      </c>
      <c r="E4604" s="89" t="s">
        <v>21410</v>
      </c>
      <c r="F4604" s="93" t="s">
        <v>369</v>
      </c>
      <c r="G4604" s="93" t="s">
        <v>369</v>
      </c>
      <c r="H4604" s="93" t="s">
        <v>369</v>
      </c>
    </row>
    <row r="4605" spans="1:8">
      <c r="A4605" s="89" t="s">
        <v>13405</v>
      </c>
      <c r="B4605" s="89">
        <v>500</v>
      </c>
      <c r="C4605" s="89" t="s">
        <v>564</v>
      </c>
      <c r="D4605" s="89" t="s">
        <v>7963</v>
      </c>
      <c r="E4605" s="89" t="s">
        <v>21411</v>
      </c>
      <c r="F4605" s="93" t="s">
        <v>369</v>
      </c>
      <c r="G4605" s="93" t="s">
        <v>369</v>
      </c>
      <c r="H4605" s="93" t="s">
        <v>369</v>
      </c>
    </row>
    <row r="4606" spans="1:8">
      <c r="A4606" s="89" t="s">
        <v>13407</v>
      </c>
      <c r="B4606" s="89">
        <v>500</v>
      </c>
      <c r="C4606" s="89" t="s">
        <v>564</v>
      </c>
      <c r="D4606" s="89" t="s">
        <v>7963</v>
      </c>
      <c r="E4606" s="89" t="s">
        <v>21411</v>
      </c>
      <c r="F4606" s="93" t="s">
        <v>369</v>
      </c>
      <c r="G4606" s="93" t="s">
        <v>369</v>
      </c>
      <c r="H4606" s="93" t="s">
        <v>369</v>
      </c>
    </row>
    <row r="4607" spans="1:8">
      <c r="A4607" s="89" t="s">
        <v>13409</v>
      </c>
      <c r="B4607" s="89">
        <v>500</v>
      </c>
      <c r="C4607" s="89" t="s">
        <v>564</v>
      </c>
      <c r="D4607" s="89" t="s">
        <v>7963</v>
      </c>
      <c r="E4607" s="89" t="s">
        <v>21412</v>
      </c>
      <c r="F4607" s="93" t="s">
        <v>369</v>
      </c>
      <c r="G4607" s="93" t="s">
        <v>369</v>
      </c>
      <c r="H4607" s="93" t="s">
        <v>369</v>
      </c>
    </row>
    <row r="4608" spans="1:8">
      <c r="A4608" s="89" t="s">
        <v>13411</v>
      </c>
      <c r="B4608" s="89">
        <v>500</v>
      </c>
      <c r="C4608" s="89" t="s">
        <v>564</v>
      </c>
      <c r="D4608" s="89" t="s">
        <v>7963</v>
      </c>
      <c r="E4608" s="89" t="s">
        <v>21413</v>
      </c>
      <c r="F4608" s="93" t="s">
        <v>369</v>
      </c>
      <c r="G4608" s="93" t="s">
        <v>369</v>
      </c>
      <c r="H4608" s="93" t="s">
        <v>369</v>
      </c>
    </row>
    <row r="4609" spans="1:8">
      <c r="A4609" s="99" t="s">
        <v>13413</v>
      </c>
      <c r="B4609" s="89">
        <v>500</v>
      </c>
      <c r="C4609" s="89" t="s">
        <v>564</v>
      </c>
      <c r="D4609" s="89" t="s">
        <v>7963</v>
      </c>
      <c r="E4609" s="89" t="s">
        <v>21414</v>
      </c>
      <c r="F4609" s="93" t="s">
        <v>369</v>
      </c>
      <c r="G4609" s="93" t="s">
        <v>369</v>
      </c>
      <c r="H4609" s="93" t="s">
        <v>369</v>
      </c>
    </row>
    <row r="4610" spans="1:8">
      <c r="A4610" s="89" t="s">
        <v>6242</v>
      </c>
      <c r="B4610" s="89">
        <v>500</v>
      </c>
      <c r="C4610" s="89" t="s">
        <v>564</v>
      </c>
      <c r="D4610" s="89" t="s">
        <v>7963</v>
      </c>
      <c r="E4610" s="89" t="s">
        <v>21415</v>
      </c>
      <c r="F4610" s="89">
        <v>839</v>
      </c>
      <c r="G4610" s="89">
        <v>839</v>
      </c>
      <c r="H4610" s="89">
        <v>0</v>
      </c>
    </row>
    <row r="4611" spans="1:8">
      <c r="A4611" s="89" t="s">
        <v>1021</v>
      </c>
      <c r="B4611" s="89">
        <v>500</v>
      </c>
      <c r="C4611" s="89" t="s">
        <v>564</v>
      </c>
      <c r="D4611" s="89" t="s">
        <v>18232</v>
      </c>
      <c r="E4611" s="89" t="s">
        <v>21416</v>
      </c>
      <c r="F4611" s="89">
        <v>839</v>
      </c>
      <c r="G4611" s="89">
        <v>839</v>
      </c>
      <c r="H4611" s="89">
        <v>0</v>
      </c>
    </row>
    <row r="4612" spans="1:8">
      <c r="A4612" s="89" t="s">
        <v>1019</v>
      </c>
      <c r="B4612" s="89">
        <v>2000</v>
      </c>
      <c r="C4612" s="89" t="s">
        <v>564</v>
      </c>
      <c r="D4612" s="89" t="s">
        <v>18232</v>
      </c>
      <c r="E4612" s="89" t="s">
        <v>21417</v>
      </c>
      <c r="F4612" s="89">
        <v>389456</v>
      </c>
      <c r="G4612" s="89">
        <v>527526</v>
      </c>
      <c r="H4612" s="89">
        <v>0</v>
      </c>
    </row>
    <row r="4613" spans="1:8">
      <c r="A4613" s="89" t="s">
        <v>13418</v>
      </c>
      <c r="B4613" s="89">
        <v>1000</v>
      </c>
      <c r="C4613" s="89" t="s">
        <v>564</v>
      </c>
      <c r="D4613" s="89" t="s">
        <v>7963</v>
      </c>
      <c r="E4613" s="89" t="s">
        <v>21418</v>
      </c>
      <c r="F4613" s="93" t="s">
        <v>369</v>
      </c>
      <c r="G4613" s="93" t="s">
        <v>369</v>
      </c>
      <c r="H4613" s="93" t="s">
        <v>369</v>
      </c>
    </row>
    <row r="4614" spans="1:8">
      <c r="A4614" s="89" t="s">
        <v>1017</v>
      </c>
      <c r="B4614" s="89">
        <v>1000</v>
      </c>
      <c r="C4614" s="89" t="s">
        <v>564</v>
      </c>
      <c r="D4614" s="89" t="s">
        <v>18232</v>
      </c>
      <c r="E4614" s="89" t="s">
        <v>21419</v>
      </c>
      <c r="F4614" s="89">
        <v>224363</v>
      </c>
      <c r="G4614" s="89">
        <v>815282</v>
      </c>
      <c r="H4614" s="89">
        <v>0</v>
      </c>
    </row>
    <row r="4615" spans="1:8">
      <c r="A4615" s="89" t="s">
        <v>13421</v>
      </c>
      <c r="B4615" s="89">
        <v>700</v>
      </c>
      <c r="C4615" s="89" t="s">
        <v>564</v>
      </c>
      <c r="D4615" s="89" t="s">
        <v>7963</v>
      </c>
      <c r="E4615" s="89" t="s">
        <v>21420</v>
      </c>
      <c r="F4615" s="93" t="s">
        <v>369</v>
      </c>
      <c r="G4615" s="93" t="s">
        <v>369</v>
      </c>
      <c r="H4615" s="93" t="s">
        <v>369</v>
      </c>
    </row>
    <row r="4616" spans="1:8">
      <c r="A4616" s="89" t="s">
        <v>13423</v>
      </c>
      <c r="B4616" s="89">
        <v>2000</v>
      </c>
      <c r="C4616" s="89" t="s">
        <v>564</v>
      </c>
      <c r="D4616" s="89" t="s">
        <v>7963</v>
      </c>
      <c r="E4616" s="89" t="s">
        <v>21421</v>
      </c>
      <c r="F4616" s="93" t="s">
        <v>369</v>
      </c>
      <c r="G4616" s="93" t="s">
        <v>369</v>
      </c>
      <c r="H4616" s="93" t="s">
        <v>369</v>
      </c>
    </row>
    <row r="4617" spans="1:8">
      <c r="A4617" s="89" t="s">
        <v>13425</v>
      </c>
      <c r="B4617" s="89">
        <v>2000</v>
      </c>
      <c r="C4617" s="89" t="s">
        <v>564</v>
      </c>
      <c r="D4617" s="89" t="s">
        <v>7963</v>
      </c>
      <c r="E4617" s="89" t="s">
        <v>21421</v>
      </c>
      <c r="F4617" s="93" t="s">
        <v>369</v>
      </c>
      <c r="G4617" s="93" t="s">
        <v>369</v>
      </c>
      <c r="H4617" s="93" t="s">
        <v>369</v>
      </c>
    </row>
    <row r="4618" spans="1:8">
      <c r="A4618" s="89" t="s">
        <v>1015</v>
      </c>
      <c r="B4618" s="89">
        <v>500</v>
      </c>
      <c r="C4618" s="89" t="s">
        <v>564</v>
      </c>
      <c r="D4618" s="89" t="s">
        <v>18489</v>
      </c>
      <c r="E4618" s="89" t="s">
        <v>21422</v>
      </c>
      <c r="F4618" s="89">
        <v>545501</v>
      </c>
      <c r="G4618" s="89">
        <v>815282</v>
      </c>
      <c r="H4618" s="89">
        <v>0</v>
      </c>
    </row>
    <row r="4619" spans="1:8">
      <c r="A4619" s="89" t="s">
        <v>13428</v>
      </c>
      <c r="B4619" s="89">
        <v>500</v>
      </c>
      <c r="C4619" s="89" t="s">
        <v>564</v>
      </c>
      <c r="D4619" s="89" t="s">
        <v>7963</v>
      </c>
      <c r="E4619" s="89" t="s">
        <v>21423</v>
      </c>
      <c r="F4619" s="93" t="s">
        <v>369</v>
      </c>
      <c r="G4619" s="93" t="s">
        <v>369</v>
      </c>
      <c r="H4619" s="93" t="s">
        <v>369</v>
      </c>
    </row>
    <row r="4620" spans="1:8">
      <c r="A4620" s="89" t="s">
        <v>13430</v>
      </c>
      <c r="B4620" s="89">
        <v>500</v>
      </c>
      <c r="C4620" s="89" t="s">
        <v>564</v>
      </c>
      <c r="D4620" s="89" t="s">
        <v>7963</v>
      </c>
      <c r="E4620" s="89" t="s">
        <v>21424</v>
      </c>
      <c r="F4620" s="93" t="s">
        <v>369</v>
      </c>
      <c r="G4620" s="93" t="s">
        <v>369</v>
      </c>
      <c r="H4620" s="93" t="s">
        <v>369</v>
      </c>
    </row>
    <row r="4621" spans="1:8">
      <c r="A4621" s="89" t="s">
        <v>1012</v>
      </c>
      <c r="B4621" s="89">
        <v>500</v>
      </c>
      <c r="C4621" s="89" t="s">
        <v>564</v>
      </c>
      <c r="D4621" s="89" t="s">
        <v>18232</v>
      </c>
      <c r="E4621" s="89" t="s">
        <v>21425</v>
      </c>
      <c r="F4621" s="89">
        <v>798</v>
      </c>
      <c r="G4621" s="89">
        <v>207980</v>
      </c>
      <c r="H4621" s="89">
        <v>0</v>
      </c>
    </row>
    <row r="4622" spans="1:8">
      <c r="A4622" s="89" t="s">
        <v>1009</v>
      </c>
      <c r="B4622" s="89">
        <v>500</v>
      </c>
      <c r="C4622" s="89" t="s">
        <v>564</v>
      </c>
      <c r="D4622" s="89" t="s">
        <v>18232</v>
      </c>
      <c r="E4622" s="89" t="s">
        <v>21426</v>
      </c>
      <c r="F4622" s="89">
        <v>1269</v>
      </c>
      <c r="G4622" s="89">
        <v>248736</v>
      </c>
      <c r="H4622" s="89">
        <v>0</v>
      </c>
    </row>
    <row r="4623" spans="1:8">
      <c r="A4623" s="89" t="s">
        <v>1006</v>
      </c>
      <c r="B4623" s="89">
        <v>500</v>
      </c>
      <c r="C4623" s="89" t="s">
        <v>564</v>
      </c>
      <c r="D4623" s="89" t="s">
        <v>18232</v>
      </c>
      <c r="E4623" s="89" t="s">
        <v>21427</v>
      </c>
      <c r="F4623" s="89">
        <v>825186</v>
      </c>
      <c r="G4623" s="89">
        <v>839</v>
      </c>
      <c r="H4623" s="89">
        <v>0</v>
      </c>
    </row>
    <row r="4624" spans="1:8">
      <c r="A4624" s="89" t="s">
        <v>1004</v>
      </c>
      <c r="B4624" s="89">
        <v>3000</v>
      </c>
      <c r="C4624" s="89" t="s">
        <v>564</v>
      </c>
      <c r="D4624" s="89" t="s">
        <v>18232</v>
      </c>
      <c r="E4624" s="89" t="s">
        <v>21428</v>
      </c>
      <c r="F4624" s="89">
        <v>245323</v>
      </c>
      <c r="G4624" s="89">
        <v>1091352</v>
      </c>
      <c r="H4624" s="89">
        <v>0</v>
      </c>
    </row>
    <row r="4625" spans="1:8">
      <c r="A4625" s="89" t="s">
        <v>1002</v>
      </c>
      <c r="B4625" s="89">
        <v>300</v>
      </c>
      <c r="C4625" s="89" t="s">
        <v>564</v>
      </c>
      <c r="D4625" s="89" t="s">
        <v>18232</v>
      </c>
      <c r="E4625" s="89" t="s">
        <v>21429</v>
      </c>
      <c r="F4625" s="89">
        <v>22292</v>
      </c>
      <c r="G4625" s="89">
        <v>80996</v>
      </c>
      <c r="H4625" s="89">
        <v>0</v>
      </c>
    </row>
    <row r="4626" spans="1:8">
      <c r="A4626" s="89" t="s">
        <v>13437</v>
      </c>
      <c r="B4626" s="89">
        <v>500</v>
      </c>
      <c r="C4626" s="89" t="s">
        <v>564</v>
      </c>
      <c r="D4626" s="89" t="s">
        <v>7974</v>
      </c>
      <c r="E4626" s="89" t="s">
        <v>21430</v>
      </c>
      <c r="F4626" s="93" t="s">
        <v>369</v>
      </c>
      <c r="G4626" s="93" t="s">
        <v>369</v>
      </c>
      <c r="H4626" s="93" t="s">
        <v>369</v>
      </c>
    </row>
    <row r="4627" spans="1:8">
      <c r="A4627" s="89" t="s">
        <v>13438</v>
      </c>
      <c r="B4627" s="89">
        <v>500</v>
      </c>
      <c r="C4627" s="89" t="s">
        <v>564</v>
      </c>
      <c r="D4627" s="89" t="s">
        <v>7974</v>
      </c>
      <c r="E4627" s="89" t="s">
        <v>21431</v>
      </c>
      <c r="F4627" s="93" t="s">
        <v>369</v>
      </c>
      <c r="G4627" s="93" t="s">
        <v>369</v>
      </c>
      <c r="H4627" s="93" t="s">
        <v>369</v>
      </c>
    </row>
    <row r="4628" spans="1:8">
      <c r="A4628" s="89" t="s">
        <v>13439</v>
      </c>
      <c r="B4628" s="89">
        <v>500</v>
      </c>
      <c r="C4628" s="89" t="s">
        <v>564</v>
      </c>
      <c r="D4628" s="89" t="s">
        <v>7974</v>
      </c>
      <c r="E4628" s="89" t="s">
        <v>21431</v>
      </c>
      <c r="F4628" s="93" t="s">
        <v>369</v>
      </c>
      <c r="G4628" s="93" t="s">
        <v>369</v>
      </c>
      <c r="H4628" s="93" t="s">
        <v>369</v>
      </c>
    </row>
    <row r="4629" spans="1:8">
      <c r="A4629" s="89" t="s">
        <v>13440</v>
      </c>
      <c r="B4629" s="89">
        <v>500</v>
      </c>
      <c r="C4629" s="89" t="s">
        <v>564</v>
      </c>
      <c r="D4629" s="89" t="s">
        <v>7974</v>
      </c>
      <c r="E4629" s="89" t="s">
        <v>21431</v>
      </c>
      <c r="F4629" s="93" t="s">
        <v>369</v>
      </c>
      <c r="G4629" s="93" t="s">
        <v>369</v>
      </c>
      <c r="H4629" s="93" t="s">
        <v>369</v>
      </c>
    </row>
    <row r="4630" spans="1:8">
      <c r="A4630" s="89" t="s">
        <v>13441</v>
      </c>
      <c r="B4630" s="89">
        <v>2000</v>
      </c>
      <c r="C4630" s="89" t="s">
        <v>564</v>
      </c>
      <c r="D4630" s="89" t="s">
        <v>7974</v>
      </c>
      <c r="E4630" s="89" t="s">
        <v>21431</v>
      </c>
      <c r="F4630" s="93" t="s">
        <v>369</v>
      </c>
      <c r="G4630" s="93" t="s">
        <v>369</v>
      </c>
      <c r="H4630" s="93" t="s">
        <v>369</v>
      </c>
    </row>
    <row r="4631" spans="1:8">
      <c r="A4631" s="89" t="s">
        <v>13442</v>
      </c>
      <c r="B4631" s="89">
        <v>2000</v>
      </c>
      <c r="C4631" s="89" t="s">
        <v>564</v>
      </c>
      <c r="D4631" s="89" t="s">
        <v>7974</v>
      </c>
      <c r="E4631" s="89" t="s">
        <v>21431</v>
      </c>
      <c r="F4631" s="93" t="s">
        <v>369</v>
      </c>
      <c r="G4631" s="93" t="s">
        <v>369</v>
      </c>
      <c r="H4631" s="93" t="s">
        <v>369</v>
      </c>
    </row>
    <row r="4632" spans="1:8">
      <c r="A4632" s="89" t="s">
        <v>13443</v>
      </c>
      <c r="B4632" s="89">
        <v>500</v>
      </c>
      <c r="C4632" s="89" t="s">
        <v>564</v>
      </c>
      <c r="D4632" s="89" t="s">
        <v>7974</v>
      </c>
      <c r="E4632" s="89" t="s">
        <v>21432</v>
      </c>
      <c r="F4632" s="93" t="s">
        <v>369</v>
      </c>
      <c r="G4632" s="93" t="s">
        <v>369</v>
      </c>
      <c r="H4632" s="93" t="s">
        <v>369</v>
      </c>
    </row>
    <row r="4633" spans="1:8">
      <c r="A4633" s="89" t="s">
        <v>13444</v>
      </c>
      <c r="B4633" s="89">
        <v>500</v>
      </c>
      <c r="C4633" s="89" t="s">
        <v>564</v>
      </c>
      <c r="D4633" s="89" t="s">
        <v>7974</v>
      </c>
      <c r="E4633" s="89" t="s">
        <v>21432</v>
      </c>
      <c r="F4633" s="93" t="s">
        <v>369</v>
      </c>
      <c r="G4633" s="93" t="s">
        <v>369</v>
      </c>
      <c r="H4633" s="93" t="s">
        <v>369</v>
      </c>
    </row>
    <row r="4634" spans="1:8">
      <c r="A4634" s="89" t="s">
        <v>13445</v>
      </c>
      <c r="B4634" s="89">
        <v>500</v>
      </c>
      <c r="C4634" s="89" t="s">
        <v>564</v>
      </c>
      <c r="D4634" s="89" t="s">
        <v>7974</v>
      </c>
      <c r="E4634" s="89" t="s">
        <v>21433</v>
      </c>
      <c r="F4634" s="93" t="s">
        <v>369</v>
      </c>
      <c r="G4634" s="93" t="s">
        <v>369</v>
      </c>
      <c r="H4634" s="93" t="s">
        <v>369</v>
      </c>
    </row>
    <row r="4635" spans="1:8">
      <c r="A4635" s="89" t="s">
        <v>13446</v>
      </c>
      <c r="B4635" s="89">
        <v>500</v>
      </c>
      <c r="C4635" s="89" t="s">
        <v>564</v>
      </c>
      <c r="D4635" s="89" t="s">
        <v>7974</v>
      </c>
      <c r="E4635" s="89" t="s">
        <v>21433</v>
      </c>
      <c r="F4635" s="93" t="s">
        <v>369</v>
      </c>
      <c r="G4635" s="93" t="s">
        <v>369</v>
      </c>
      <c r="H4635" s="93" t="s">
        <v>369</v>
      </c>
    </row>
    <row r="4636" spans="1:8">
      <c r="A4636" s="89" t="s">
        <v>13447</v>
      </c>
      <c r="B4636" s="89">
        <v>500</v>
      </c>
      <c r="C4636" s="89" t="s">
        <v>361</v>
      </c>
      <c r="D4636" s="89" t="s">
        <v>7963</v>
      </c>
      <c r="E4636" s="89" t="s">
        <v>21433</v>
      </c>
      <c r="F4636" s="93" t="s">
        <v>369</v>
      </c>
      <c r="G4636" s="93" t="s">
        <v>369</v>
      </c>
      <c r="H4636" s="93" t="s">
        <v>369</v>
      </c>
    </row>
    <row r="4637" spans="1:8">
      <c r="A4637" s="89" t="s">
        <v>13448</v>
      </c>
      <c r="B4637" s="89">
        <v>500</v>
      </c>
      <c r="C4637" s="89" t="s">
        <v>564</v>
      </c>
      <c r="D4637" s="89" t="s">
        <v>7974</v>
      </c>
      <c r="E4637" s="89" t="s">
        <v>21433</v>
      </c>
      <c r="F4637" s="93" t="s">
        <v>369</v>
      </c>
      <c r="G4637" s="93" t="s">
        <v>369</v>
      </c>
      <c r="H4637" s="93" t="s">
        <v>369</v>
      </c>
    </row>
    <row r="4638" spans="1:8">
      <c r="A4638" s="89" t="s">
        <v>13449</v>
      </c>
      <c r="B4638" s="89">
        <v>5000</v>
      </c>
      <c r="C4638" s="89" t="s">
        <v>564</v>
      </c>
      <c r="D4638" s="89" t="s">
        <v>7963</v>
      </c>
      <c r="E4638" s="89" t="s">
        <v>21434</v>
      </c>
      <c r="F4638" s="93" t="s">
        <v>369</v>
      </c>
      <c r="G4638" s="93" t="s">
        <v>369</v>
      </c>
      <c r="H4638" s="93" t="s">
        <v>369</v>
      </c>
    </row>
    <row r="4639" spans="1:8">
      <c r="A4639" s="89" t="s">
        <v>13451</v>
      </c>
      <c r="B4639" s="89">
        <v>5000</v>
      </c>
      <c r="C4639" s="89" t="s">
        <v>564</v>
      </c>
      <c r="D4639" s="89" t="s">
        <v>7963</v>
      </c>
      <c r="E4639" s="89" t="s">
        <v>21434</v>
      </c>
      <c r="F4639" s="93" t="s">
        <v>369</v>
      </c>
      <c r="G4639" s="93" t="s">
        <v>369</v>
      </c>
      <c r="H4639" s="93" t="s">
        <v>369</v>
      </c>
    </row>
    <row r="4640" spans="1:8">
      <c r="A4640" s="89" t="s">
        <v>13453</v>
      </c>
      <c r="B4640" s="89">
        <v>5000</v>
      </c>
      <c r="C4640" s="89" t="s">
        <v>564</v>
      </c>
      <c r="D4640" s="89" t="s">
        <v>7963</v>
      </c>
      <c r="E4640" s="89" t="s">
        <v>21435</v>
      </c>
      <c r="F4640" s="93" t="s">
        <v>369</v>
      </c>
      <c r="G4640" s="93" t="s">
        <v>369</v>
      </c>
      <c r="H4640" s="93" t="s">
        <v>369</v>
      </c>
    </row>
    <row r="4641" spans="1:8">
      <c r="A4641" s="89" t="s">
        <v>999</v>
      </c>
      <c r="B4641" s="89">
        <v>2000</v>
      </c>
      <c r="C4641" s="89" t="s">
        <v>361</v>
      </c>
      <c r="D4641" s="89" t="s">
        <v>18232</v>
      </c>
      <c r="E4641" s="89" t="s">
        <v>21436</v>
      </c>
      <c r="F4641" s="93" t="s">
        <v>369</v>
      </c>
      <c r="G4641" s="93" t="s">
        <v>369</v>
      </c>
      <c r="H4641" s="93" t="s">
        <v>369</v>
      </c>
    </row>
    <row r="4642" spans="1:8">
      <c r="A4642" s="89" t="s">
        <v>997</v>
      </c>
      <c r="B4642" s="89">
        <v>500</v>
      </c>
      <c r="C4642" s="89" t="s">
        <v>564</v>
      </c>
      <c r="D4642" s="89" t="s">
        <v>18232</v>
      </c>
      <c r="E4642" s="89" t="s">
        <v>21437</v>
      </c>
      <c r="F4642" s="89">
        <v>798</v>
      </c>
      <c r="G4642" s="89">
        <v>248736</v>
      </c>
      <c r="H4642" s="89">
        <v>0</v>
      </c>
    </row>
    <row r="4643" spans="1:8">
      <c r="A4643" s="89" t="s">
        <v>21438</v>
      </c>
      <c r="B4643" s="89">
        <v>500</v>
      </c>
      <c r="C4643" s="89" t="s">
        <v>361</v>
      </c>
      <c r="D4643" s="89" t="s">
        <v>7963</v>
      </c>
      <c r="E4643" s="89" t="s">
        <v>19303</v>
      </c>
      <c r="F4643" s="93" t="s">
        <v>369</v>
      </c>
      <c r="G4643" s="93" t="s">
        <v>369</v>
      </c>
      <c r="H4643" s="93" t="s">
        <v>369</v>
      </c>
    </row>
    <row r="4644" spans="1:8">
      <c r="A4644" s="89" t="s">
        <v>21439</v>
      </c>
      <c r="B4644" s="89">
        <v>500</v>
      </c>
      <c r="C4644" s="89" t="s">
        <v>564</v>
      </c>
      <c r="D4644" s="89" t="s">
        <v>7963</v>
      </c>
      <c r="E4644" s="89" t="s">
        <v>21440</v>
      </c>
      <c r="F4644" s="93" t="s">
        <v>369</v>
      </c>
      <c r="G4644" s="93" t="s">
        <v>369</v>
      </c>
      <c r="H4644" s="93" t="s">
        <v>369</v>
      </c>
    </row>
    <row r="4645" spans="1:8">
      <c r="A4645" s="89" t="s">
        <v>21441</v>
      </c>
      <c r="B4645" s="89">
        <v>500</v>
      </c>
      <c r="C4645" s="89" t="s">
        <v>564</v>
      </c>
      <c r="D4645" s="89" t="s">
        <v>7963</v>
      </c>
      <c r="E4645" s="89" t="s">
        <v>21440</v>
      </c>
      <c r="F4645" s="93" t="s">
        <v>369</v>
      </c>
      <c r="G4645" s="93" t="s">
        <v>369</v>
      </c>
      <c r="H4645" s="93" t="s">
        <v>369</v>
      </c>
    </row>
    <row r="4646" spans="1:8">
      <c r="A4646" s="89" t="s">
        <v>2679</v>
      </c>
      <c r="B4646" s="89">
        <v>500</v>
      </c>
      <c r="C4646" s="89" t="s">
        <v>361</v>
      </c>
      <c r="D4646" s="89" t="s">
        <v>7991</v>
      </c>
      <c r="E4646" s="89" t="s">
        <v>21442</v>
      </c>
      <c r="F4646" s="93" t="s">
        <v>369</v>
      </c>
      <c r="G4646" s="93" t="s">
        <v>369</v>
      </c>
      <c r="H4646" s="93" t="s">
        <v>369</v>
      </c>
    </row>
    <row r="4647" spans="1:8">
      <c r="A4647" s="89" t="s">
        <v>21443</v>
      </c>
      <c r="B4647" s="89">
        <v>500</v>
      </c>
      <c r="C4647" s="89" t="s">
        <v>361</v>
      </c>
      <c r="D4647" s="89" t="s">
        <v>7963</v>
      </c>
      <c r="E4647" s="89" t="s">
        <v>21442</v>
      </c>
      <c r="F4647" s="93" t="s">
        <v>369</v>
      </c>
      <c r="G4647" s="93" t="s">
        <v>369</v>
      </c>
      <c r="H4647" s="93" t="s">
        <v>369</v>
      </c>
    </row>
    <row r="4648" spans="1:8">
      <c r="A4648" s="89" t="s">
        <v>2671</v>
      </c>
      <c r="B4648" s="89">
        <v>500</v>
      </c>
      <c r="C4648" s="89" t="s">
        <v>564</v>
      </c>
      <c r="D4648" s="89" t="s">
        <v>18232</v>
      </c>
      <c r="E4648" s="89" t="s">
        <v>19339</v>
      </c>
      <c r="F4648" s="89">
        <v>17617</v>
      </c>
      <c r="G4648" s="89">
        <v>1093775</v>
      </c>
      <c r="H4648" s="89">
        <v>0</v>
      </c>
    </row>
    <row r="4649" spans="1:8">
      <c r="A4649" s="89" t="s">
        <v>2391</v>
      </c>
      <c r="B4649" s="89">
        <v>500</v>
      </c>
      <c r="C4649" s="89" t="s">
        <v>564</v>
      </c>
      <c r="D4649" s="89" t="s">
        <v>18232</v>
      </c>
      <c r="E4649" s="89" t="s">
        <v>21444</v>
      </c>
      <c r="F4649" s="89">
        <v>1106070</v>
      </c>
      <c r="G4649" s="89">
        <v>1093775</v>
      </c>
      <c r="H4649" s="89">
        <v>0</v>
      </c>
    </row>
    <row r="4650" spans="1:8">
      <c r="A4650" s="89" t="s">
        <v>995</v>
      </c>
      <c r="B4650" s="89">
        <v>1000</v>
      </c>
      <c r="C4650" s="89" t="s">
        <v>361</v>
      </c>
      <c r="D4650" s="89" t="s">
        <v>18232</v>
      </c>
      <c r="E4650" s="89" t="s">
        <v>21445</v>
      </c>
      <c r="F4650" s="93" t="s">
        <v>369</v>
      </c>
      <c r="G4650" s="93" t="s">
        <v>369</v>
      </c>
      <c r="H4650" s="93" t="s">
        <v>369</v>
      </c>
    </row>
    <row r="4651" spans="1:8">
      <c r="A4651" s="89" t="s">
        <v>993</v>
      </c>
      <c r="B4651" s="89">
        <v>1000</v>
      </c>
      <c r="C4651" s="89" t="s">
        <v>361</v>
      </c>
      <c r="D4651" s="89" t="s">
        <v>18232</v>
      </c>
      <c r="E4651" s="89" t="s">
        <v>21446</v>
      </c>
      <c r="F4651" s="93" t="s">
        <v>369</v>
      </c>
      <c r="G4651" s="93" t="s">
        <v>369</v>
      </c>
      <c r="H4651" s="93" t="s">
        <v>369</v>
      </c>
    </row>
    <row r="4652" spans="1:8">
      <c r="A4652" s="89" t="s">
        <v>13456</v>
      </c>
      <c r="B4652" s="89">
        <v>1000</v>
      </c>
      <c r="C4652" s="89" t="s">
        <v>361</v>
      </c>
      <c r="D4652" s="89" t="s">
        <v>7963</v>
      </c>
      <c r="E4652" s="89" t="s">
        <v>21446</v>
      </c>
      <c r="F4652" s="93" t="s">
        <v>369</v>
      </c>
      <c r="G4652" s="93" t="s">
        <v>369</v>
      </c>
      <c r="H4652" s="93" t="s">
        <v>369</v>
      </c>
    </row>
    <row r="4653" spans="1:8">
      <c r="A4653" s="89" t="s">
        <v>991</v>
      </c>
      <c r="B4653" s="89">
        <v>500</v>
      </c>
      <c r="C4653" s="89" t="s">
        <v>564</v>
      </c>
      <c r="D4653" s="89" t="s">
        <v>18232</v>
      </c>
      <c r="E4653" s="89" t="s">
        <v>21447</v>
      </c>
      <c r="F4653" s="89">
        <v>196903</v>
      </c>
      <c r="G4653" s="89">
        <v>815282</v>
      </c>
      <c r="H4653" s="89">
        <v>0</v>
      </c>
    </row>
    <row r="4654" spans="1:8">
      <c r="A4654" s="89" t="s">
        <v>989</v>
      </c>
      <c r="B4654" s="89">
        <v>300</v>
      </c>
      <c r="C4654" s="89" t="s">
        <v>564</v>
      </c>
      <c r="D4654" s="89" t="s">
        <v>18232</v>
      </c>
      <c r="E4654" s="89" t="s">
        <v>21448</v>
      </c>
      <c r="F4654" s="89">
        <v>22292</v>
      </c>
      <c r="G4654" s="89">
        <v>80996</v>
      </c>
      <c r="H4654" s="89">
        <v>0</v>
      </c>
    </row>
    <row r="4655" spans="1:8">
      <c r="A4655" s="89" t="s">
        <v>987</v>
      </c>
      <c r="B4655" s="89">
        <v>100</v>
      </c>
      <c r="C4655" s="89" t="s">
        <v>564</v>
      </c>
      <c r="D4655" s="89" t="s">
        <v>18232</v>
      </c>
      <c r="E4655" s="89" t="s">
        <v>21449</v>
      </c>
      <c r="F4655" s="89">
        <v>231060</v>
      </c>
      <c r="G4655" s="89">
        <v>41044</v>
      </c>
      <c r="H4655" s="89">
        <v>0</v>
      </c>
    </row>
    <row r="4656" spans="1:8">
      <c r="A4656" s="89" t="s">
        <v>985</v>
      </c>
      <c r="B4656" s="89">
        <v>500</v>
      </c>
      <c r="C4656" s="89" t="s">
        <v>564</v>
      </c>
      <c r="D4656" s="89" t="s">
        <v>18232</v>
      </c>
      <c r="E4656" s="89" t="s">
        <v>21450</v>
      </c>
      <c r="F4656" s="89">
        <v>231060</v>
      </c>
      <c r="G4656" s="89">
        <v>41044</v>
      </c>
      <c r="H4656" s="89">
        <v>0</v>
      </c>
    </row>
    <row r="4657" spans="1:8">
      <c r="A4657" s="89" t="s">
        <v>982</v>
      </c>
      <c r="B4657" s="89">
        <v>500</v>
      </c>
      <c r="C4657" s="89" t="s">
        <v>361</v>
      </c>
      <c r="D4657" s="89" t="s">
        <v>18232</v>
      </c>
      <c r="E4657" s="89" t="s">
        <v>21451</v>
      </c>
      <c r="F4657" s="93" t="s">
        <v>369</v>
      </c>
      <c r="G4657" s="93" t="s">
        <v>369</v>
      </c>
      <c r="H4657" s="93" t="s">
        <v>369</v>
      </c>
    </row>
    <row r="4658" spans="1:8">
      <c r="A4658" s="89" t="s">
        <v>13461</v>
      </c>
      <c r="B4658" s="89">
        <v>1000</v>
      </c>
      <c r="C4658" s="89" t="s">
        <v>564</v>
      </c>
      <c r="D4658" s="89" t="s">
        <v>7963</v>
      </c>
      <c r="E4658" s="89" t="s">
        <v>21452</v>
      </c>
      <c r="F4658" s="93" t="s">
        <v>369</v>
      </c>
      <c r="G4658" s="93" t="s">
        <v>369</v>
      </c>
      <c r="H4658" s="93" t="s">
        <v>369</v>
      </c>
    </row>
    <row r="4659" spans="1:8">
      <c r="A4659" s="89" t="s">
        <v>13463</v>
      </c>
      <c r="B4659" s="89">
        <v>200</v>
      </c>
      <c r="C4659" s="89" t="s">
        <v>564</v>
      </c>
      <c r="D4659" s="89" t="s">
        <v>7963</v>
      </c>
      <c r="E4659" s="89" t="s">
        <v>21453</v>
      </c>
      <c r="F4659" s="93" t="s">
        <v>369</v>
      </c>
      <c r="G4659" s="93" t="s">
        <v>369</v>
      </c>
      <c r="H4659" s="93" t="s">
        <v>369</v>
      </c>
    </row>
    <row r="4660" spans="1:8">
      <c r="A4660" s="89" t="s">
        <v>13465</v>
      </c>
      <c r="B4660" s="89">
        <v>300</v>
      </c>
      <c r="C4660" s="89" t="s">
        <v>361</v>
      </c>
      <c r="D4660" s="89" t="s">
        <v>7963</v>
      </c>
      <c r="E4660" s="89" t="s">
        <v>21454</v>
      </c>
      <c r="F4660" s="93" t="s">
        <v>369</v>
      </c>
      <c r="G4660" s="93" t="s">
        <v>369</v>
      </c>
      <c r="H4660" s="93" t="s">
        <v>369</v>
      </c>
    </row>
    <row r="4661" spans="1:8">
      <c r="A4661" s="89" t="s">
        <v>979</v>
      </c>
      <c r="B4661" s="89">
        <v>1000</v>
      </c>
      <c r="C4661" s="89" t="s">
        <v>361</v>
      </c>
      <c r="D4661" s="89" t="s">
        <v>18232</v>
      </c>
      <c r="E4661" s="89" t="s">
        <v>21455</v>
      </c>
      <c r="F4661" s="93" t="s">
        <v>369</v>
      </c>
      <c r="G4661" s="93" t="s">
        <v>369</v>
      </c>
      <c r="H4661" s="93" t="s">
        <v>369</v>
      </c>
    </row>
    <row r="4662" spans="1:8">
      <c r="A4662" s="89" t="s">
        <v>977</v>
      </c>
      <c r="B4662" s="89">
        <v>500</v>
      </c>
      <c r="C4662" s="89" t="s">
        <v>564</v>
      </c>
      <c r="D4662" s="89" t="s">
        <v>18232</v>
      </c>
      <c r="E4662" s="89" t="s">
        <v>21456</v>
      </c>
      <c r="F4662" s="89">
        <v>359989</v>
      </c>
      <c r="G4662" s="89">
        <v>815282</v>
      </c>
      <c r="H4662" s="89">
        <v>0</v>
      </c>
    </row>
    <row r="4663" spans="1:8">
      <c r="A4663" s="89" t="s">
        <v>13467</v>
      </c>
      <c r="B4663" s="89">
        <v>1000</v>
      </c>
      <c r="C4663" s="89" t="s">
        <v>361</v>
      </c>
      <c r="D4663" s="89" t="s">
        <v>7963</v>
      </c>
      <c r="E4663" s="89" t="s">
        <v>21457</v>
      </c>
      <c r="F4663" s="93" t="s">
        <v>369</v>
      </c>
      <c r="G4663" s="93" t="s">
        <v>369</v>
      </c>
      <c r="H4663" s="93" t="s">
        <v>369</v>
      </c>
    </row>
    <row r="4664" spans="1:8">
      <c r="A4664" s="89" t="s">
        <v>13468</v>
      </c>
      <c r="B4664" s="89">
        <v>1000</v>
      </c>
      <c r="C4664" s="89" t="s">
        <v>361</v>
      </c>
      <c r="D4664" s="89" t="s">
        <v>7963</v>
      </c>
      <c r="E4664" s="89" t="s">
        <v>21457</v>
      </c>
      <c r="F4664" s="93" t="s">
        <v>369</v>
      </c>
      <c r="G4664" s="93" t="s">
        <v>369</v>
      </c>
      <c r="H4664" s="93" t="s">
        <v>369</v>
      </c>
    </row>
    <row r="4665" spans="1:8">
      <c r="A4665" s="89" t="s">
        <v>975</v>
      </c>
      <c r="B4665" s="89">
        <v>1000</v>
      </c>
      <c r="C4665" s="89" t="s">
        <v>361</v>
      </c>
      <c r="D4665" s="89" t="s">
        <v>18232</v>
      </c>
      <c r="E4665" s="89" t="s">
        <v>21458</v>
      </c>
      <c r="F4665" s="93" t="s">
        <v>369</v>
      </c>
      <c r="G4665" s="93" t="s">
        <v>369</v>
      </c>
      <c r="H4665" s="93" t="s">
        <v>369</v>
      </c>
    </row>
    <row r="4666" spans="1:8">
      <c r="A4666" s="89" t="s">
        <v>13469</v>
      </c>
      <c r="B4666" s="89">
        <v>1000</v>
      </c>
      <c r="C4666" s="89" t="s">
        <v>361</v>
      </c>
      <c r="D4666" s="89" t="s">
        <v>7963</v>
      </c>
      <c r="E4666" s="89" t="s">
        <v>21458</v>
      </c>
      <c r="F4666" s="93" t="s">
        <v>369</v>
      </c>
      <c r="G4666" s="93" t="s">
        <v>369</v>
      </c>
      <c r="H4666" s="93" t="s">
        <v>369</v>
      </c>
    </row>
    <row r="4667" spans="1:8">
      <c r="A4667" s="89" t="s">
        <v>13470</v>
      </c>
      <c r="B4667" s="89">
        <v>500</v>
      </c>
      <c r="C4667" s="89" t="s">
        <v>564</v>
      </c>
      <c r="D4667" s="89" t="s">
        <v>7963</v>
      </c>
      <c r="E4667" s="89" t="s">
        <v>21459</v>
      </c>
      <c r="F4667" s="93" t="s">
        <v>369</v>
      </c>
      <c r="G4667" s="93" t="s">
        <v>369</v>
      </c>
      <c r="H4667" s="93" t="s">
        <v>369</v>
      </c>
    </row>
    <row r="4668" spans="1:8">
      <c r="A4668" s="89" t="s">
        <v>13472</v>
      </c>
      <c r="B4668" s="89">
        <v>500</v>
      </c>
      <c r="C4668" s="89" t="s">
        <v>361</v>
      </c>
      <c r="D4668" s="89" t="s">
        <v>7963</v>
      </c>
      <c r="E4668" s="89" t="s">
        <v>21460</v>
      </c>
      <c r="F4668" s="93" t="s">
        <v>369</v>
      </c>
      <c r="G4668" s="93" t="s">
        <v>369</v>
      </c>
      <c r="H4668" s="93" t="s">
        <v>369</v>
      </c>
    </row>
    <row r="4669" spans="1:8">
      <c r="A4669" s="89" t="s">
        <v>13473</v>
      </c>
      <c r="B4669" s="89">
        <v>500</v>
      </c>
      <c r="C4669" s="89" t="s">
        <v>564</v>
      </c>
      <c r="D4669" s="89" t="s">
        <v>7963</v>
      </c>
      <c r="E4669" s="89" t="s">
        <v>21461</v>
      </c>
      <c r="F4669" s="93" t="s">
        <v>369</v>
      </c>
      <c r="G4669" s="93" t="s">
        <v>369</v>
      </c>
      <c r="H4669" s="93" t="s">
        <v>369</v>
      </c>
    </row>
    <row r="4670" spans="1:8">
      <c r="A4670" s="89" t="s">
        <v>13475</v>
      </c>
      <c r="B4670" s="89">
        <v>4000</v>
      </c>
      <c r="C4670" s="89" t="s">
        <v>361</v>
      </c>
      <c r="D4670" s="89" t="s">
        <v>7963</v>
      </c>
      <c r="E4670" s="89" t="s">
        <v>21462</v>
      </c>
      <c r="F4670" s="93" t="s">
        <v>369</v>
      </c>
      <c r="G4670" s="93" t="s">
        <v>369</v>
      </c>
      <c r="H4670" s="93" t="s">
        <v>369</v>
      </c>
    </row>
    <row r="4671" spans="1:8">
      <c r="A4671" s="89" t="s">
        <v>973</v>
      </c>
      <c r="B4671" s="89">
        <v>4000</v>
      </c>
      <c r="C4671" s="89" t="s">
        <v>361</v>
      </c>
      <c r="D4671" s="89" t="s">
        <v>18232</v>
      </c>
      <c r="E4671" s="89" t="s">
        <v>21462</v>
      </c>
      <c r="F4671" s="93" t="s">
        <v>369</v>
      </c>
      <c r="G4671" s="93" t="s">
        <v>369</v>
      </c>
      <c r="H4671" s="93" t="s">
        <v>369</v>
      </c>
    </row>
    <row r="4672" spans="1:8">
      <c r="A4672" s="89" t="s">
        <v>971</v>
      </c>
      <c r="B4672" s="89">
        <v>100</v>
      </c>
      <c r="C4672" s="89" t="s">
        <v>361</v>
      </c>
      <c r="D4672" s="89" t="s">
        <v>18232</v>
      </c>
      <c r="E4672" s="89" t="s">
        <v>21463</v>
      </c>
      <c r="F4672" s="93" t="s">
        <v>369</v>
      </c>
      <c r="G4672" s="93" t="s">
        <v>369</v>
      </c>
      <c r="H4672" s="93" t="s">
        <v>369</v>
      </c>
    </row>
    <row r="4673" spans="1:8">
      <c r="A4673" s="89" t="s">
        <v>13476</v>
      </c>
      <c r="B4673" s="89">
        <v>100</v>
      </c>
      <c r="C4673" s="89" t="s">
        <v>361</v>
      </c>
      <c r="D4673" s="89" t="s">
        <v>7963</v>
      </c>
      <c r="E4673" s="89" t="s">
        <v>21463</v>
      </c>
      <c r="F4673" s="93" t="s">
        <v>369</v>
      </c>
      <c r="G4673" s="93" t="s">
        <v>369</v>
      </c>
      <c r="H4673" s="93" t="s">
        <v>369</v>
      </c>
    </row>
    <row r="4674" spans="1:8">
      <c r="A4674" s="89" t="s">
        <v>968</v>
      </c>
      <c r="B4674" s="89">
        <v>1000</v>
      </c>
      <c r="C4674" s="89" t="s">
        <v>564</v>
      </c>
      <c r="D4674" s="89" t="s">
        <v>18232</v>
      </c>
      <c r="E4674" s="89" t="s">
        <v>21464</v>
      </c>
      <c r="F4674" s="89">
        <v>850</v>
      </c>
      <c r="G4674" s="89">
        <v>839</v>
      </c>
      <c r="H4674" s="89">
        <v>0</v>
      </c>
    </row>
    <row r="4675" spans="1:8">
      <c r="A4675" s="89" t="s">
        <v>966</v>
      </c>
      <c r="B4675" s="89">
        <v>500</v>
      </c>
      <c r="C4675" s="89" t="s">
        <v>361</v>
      </c>
      <c r="D4675" s="89" t="s">
        <v>18232</v>
      </c>
      <c r="E4675" s="89" t="s">
        <v>21465</v>
      </c>
      <c r="F4675" s="93" t="s">
        <v>369</v>
      </c>
      <c r="G4675" s="93" t="s">
        <v>369</v>
      </c>
      <c r="H4675" s="93" t="s">
        <v>369</v>
      </c>
    </row>
    <row r="4676" spans="1:8">
      <c r="A4676" s="89" t="s">
        <v>964</v>
      </c>
      <c r="B4676" s="89">
        <v>500</v>
      </c>
      <c r="C4676" s="89" t="s">
        <v>564</v>
      </c>
      <c r="D4676" s="89" t="s">
        <v>18232</v>
      </c>
      <c r="E4676" s="89" t="s">
        <v>21466</v>
      </c>
      <c r="F4676" s="89">
        <v>34286</v>
      </c>
      <c r="G4676" s="89">
        <v>815282</v>
      </c>
      <c r="H4676" s="89">
        <v>0</v>
      </c>
    </row>
    <row r="4677" spans="1:8">
      <c r="A4677" s="89" t="s">
        <v>962</v>
      </c>
      <c r="B4677" s="89">
        <v>500</v>
      </c>
      <c r="C4677" s="89" t="s">
        <v>564</v>
      </c>
      <c r="D4677" s="89" t="s">
        <v>18232</v>
      </c>
      <c r="E4677" s="89" t="s">
        <v>21467</v>
      </c>
      <c r="F4677" s="89">
        <v>545501</v>
      </c>
      <c r="G4677" s="89">
        <v>815282</v>
      </c>
      <c r="H4677" s="89">
        <v>0</v>
      </c>
    </row>
    <row r="4678" spans="1:8">
      <c r="A4678" s="89" t="s">
        <v>13480</v>
      </c>
      <c r="B4678" s="89">
        <v>500</v>
      </c>
      <c r="C4678" s="89" t="s">
        <v>564</v>
      </c>
      <c r="D4678" s="89" t="s">
        <v>7963</v>
      </c>
      <c r="E4678" s="89" t="s">
        <v>21468</v>
      </c>
      <c r="F4678" s="93" t="s">
        <v>369</v>
      </c>
      <c r="G4678" s="93" t="s">
        <v>369</v>
      </c>
      <c r="H4678" s="93" t="s">
        <v>369</v>
      </c>
    </row>
    <row r="4679" spans="1:8">
      <c r="A4679" s="99" t="s">
        <v>960</v>
      </c>
      <c r="B4679" s="89">
        <v>500</v>
      </c>
      <c r="C4679" s="89" t="s">
        <v>564</v>
      </c>
      <c r="D4679" s="89" t="s">
        <v>18232</v>
      </c>
      <c r="E4679" s="89" t="s">
        <v>21469</v>
      </c>
      <c r="F4679" s="89">
        <v>422648</v>
      </c>
      <c r="G4679" s="89">
        <v>815282</v>
      </c>
      <c r="H4679" s="89">
        <v>0</v>
      </c>
    </row>
    <row r="4680" spans="1:8">
      <c r="A4680" s="99" t="s">
        <v>958</v>
      </c>
      <c r="B4680" s="89">
        <v>100</v>
      </c>
      <c r="C4680" s="89" t="s">
        <v>564</v>
      </c>
      <c r="D4680" s="89" t="s">
        <v>18232</v>
      </c>
      <c r="E4680" s="89" t="s">
        <v>17410</v>
      </c>
      <c r="F4680" s="89">
        <v>207980</v>
      </c>
      <c r="G4680" s="89">
        <v>176167</v>
      </c>
      <c r="H4680" s="89">
        <v>0</v>
      </c>
    </row>
    <row r="4681" spans="1:8">
      <c r="A4681" s="89" t="s">
        <v>956</v>
      </c>
      <c r="B4681" s="89">
        <v>100</v>
      </c>
      <c r="C4681" s="89" t="s">
        <v>564</v>
      </c>
      <c r="D4681" s="89" t="s">
        <v>18232</v>
      </c>
      <c r="E4681" s="89" t="s">
        <v>21470</v>
      </c>
      <c r="F4681" s="89">
        <v>825186</v>
      </c>
      <c r="G4681" s="89">
        <v>299967</v>
      </c>
      <c r="H4681" s="89">
        <v>0</v>
      </c>
    </row>
    <row r="4682" spans="1:8">
      <c r="A4682" s="89" t="s">
        <v>6241</v>
      </c>
      <c r="B4682" s="89">
        <v>2000</v>
      </c>
      <c r="C4682" s="89" t="s">
        <v>564</v>
      </c>
      <c r="D4682" s="89" t="s">
        <v>5606</v>
      </c>
      <c r="E4682" s="89" t="s">
        <v>21471</v>
      </c>
      <c r="F4682" s="89">
        <v>110882</v>
      </c>
      <c r="G4682" s="89">
        <v>105886</v>
      </c>
      <c r="H4682" s="89" t="s">
        <v>5934</v>
      </c>
    </row>
    <row r="4683" spans="1:8">
      <c r="A4683" s="89" t="s">
        <v>13486</v>
      </c>
      <c r="B4683" s="89">
        <v>500</v>
      </c>
      <c r="C4683" s="89" t="s">
        <v>564</v>
      </c>
      <c r="D4683" s="89" t="s">
        <v>7974</v>
      </c>
      <c r="E4683" s="89" t="s">
        <v>21472</v>
      </c>
      <c r="F4683" s="93" t="s">
        <v>369</v>
      </c>
      <c r="G4683" s="93" t="s">
        <v>369</v>
      </c>
      <c r="H4683" s="93" t="s">
        <v>369</v>
      </c>
    </row>
    <row r="4684" spans="1:8">
      <c r="A4684" s="99" t="s">
        <v>13487</v>
      </c>
      <c r="B4684" s="89">
        <v>500</v>
      </c>
      <c r="C4684" s="89" t="s">
        <v>564</v>
      </c>
      <c r="D4684" s="89" t="s">
        <v>7974</v>
      </c>
      <c r="E4684" s="89" t="s">
        <v>21472</v>
      </c>
      <c r="F4684" s="93" t="s">
        <v>369</v>
      </c>
      <c r="G4684" s="93" t="s">
        <v>369</v>
      </c>
      <c r="H4684" s="93" t="s">
        <v>369</v>
      </c>
    </row>
    <row r="4685" spans="1:8">
      <c r="A4685" s="89" t="s">
        <v>13488</v>
      </c>
      <c r="B4685" s="89">
        <v>500</v>
      </c>
      <c r="C4685" s="89" t="s">
        <v>564</v>
      </c>
      <c r="D4685" s="89" t="s">
        <v>7974</v>
      </c>
      <c r="E4685" s="89" t="s">
        <v>21472</v>
      </c>
      <c r="F4685" s="93" t="s">
        <v>369</v>
      </c>
      <c r="G4685" s="93" t="s">
        <v>369</v>
      </c>
      <c r="H4685" s="93" t="s">
        <v>369</v>
      </c>
    </row>
    <row r="4686" spans="1:8">
      <c r="A4686" s="89" t="s">
        <v>13489</v>
      </c>
      <c r="B4686" s="89">
        <v>500</v>
      </c>
      <c r="C4686" s="89" t="s">
        <v>361</v>
      </c>
      <c r="D4686" s="89" t="s">
        <v>7963</v>
      </c>
      <c r="E4686" s="89" t="s">
        <v>21472</v>
      </c>
      <c r="F4686" s="93" t="s">
        <v>369</v>
      </c>
      <c r="G4686" s="93" t="s">
        <v>369</v>
      </c>
      <c r="H4686" s="93" t="s">
        <v>369</v>
      </c>
    </row>
    <row r="4687" spans="1:8">
      <c r="A4687" s="89" t="s">
        <v>13490</v>
      </c>
      <c r="B4687" s="89">
        <v>500</v>
      </c>
      <c r="C4687" s="89" t="s">
        <v>564</v>
      </c>
      <c r="D4687" s="89" t="s">
        <v>7974</v>
      </c>
      <c r="E4687" s="89" t="s">
        <v>21472</v>
      </c>
      <c r="F4687" s="93" t="s">
        <v>369</v>
      </c>
      <c r="G4687" s="93" t="s">
        <v>369</v>
      </c>
      <c r="H4687" s="93" t="s">
        <v>369</v>
      </c>
    </row>
    <row r="4688" spans="1:8">
      <c r="A4688" s="89" t="s">
        <v>13491</v>
      </c>
      <c r="B4688" s="89">
        <v>500</v>
      </c>
      <c r="C4688" s="89" t="s">
        <v>564</v>
      </c>
      <c r="D4688" s="89" t="s">
        <v>7974</v>
      </c>
      <c r="E4688" s="89" t="s">
        <v>21472</v>
      </c>
      <c r="F4688" s="93" t="s">
        <v>369</v>
      </c>
      <c r="G4688" s="93" t="s">
        <v>369</v>
      </c>
      <c r="H4688" s="93" t="s">
        <v>369</v>
      </c>
    </row>
    <row r="4689" spans="1:8">
      <c r="A4689" s="89" t="s">
        <v>954</v>
      </c>
      <c r="B4689" s="89">
        <v>1000</v>
      </c>
      <c r="C4689" s="89" t="s">
        <v>564</v>
      </c>
      <c r="D4689" s="89" t="s">
        <v>18232</v>
      </c>
      <c r="E4689" s="89" t="s">
        <v>21473</v>
      </c>
      <c r="F4689" s="89">
        <v>244850</v>
      </c>
      <c r="G4689" s="89">
        <v>1091356</v>
      </c>
      <c r="H4689" s="89">
        <v>0</v>
      </c>
    </row>
    <row r="4690" spans="1:8">
      <c r="A4690" s="89" t="s">
        <v>952</v>
      </c>
      <c r="B4690" s="89">
        <v>500</v>
      </c>
      <c r="C4690" s="89" t="s">
        <v>564</v>
      </c>
      <c r="D4690" s="89" t="s">
        <v>18232</v>
      </c>
      <c r="E4690" s="89" t="s">
        <v>21474</v>
      </c>
      <c r="F4690" s="89">
        <v>798</v>
      </c>
      <c r="G4690" s="89">
        <v>231060</v>
      </c>
      <c r="H4690" s="89">
        <v>0</v>
      </c>
    </row>
    <row r="4691" spans="1:8">
      <c r="A4691" s="89" t="s">
        <v>950</v>
      </c>
      <c r="B4691" s="89">
        <v>500</v>
      </c>
      <c r="C4691" s="89" t="s">
        <v>361</v>
      </c>
      <c r="D4691" s="89" t="s">
        <v>18232</v>
      </c>
      <c r="E4691" s="89" t="s">
        <v>21475</v>
      </c>
      <c r="F4691" s="93" t="s">
        <v>369</v>
      </c>
      <c r="G4691" s="93" t="s">
        <v>369</v>
      </c>
      <c r="H4691" s="93" t="s">
        <v>369</v>
      </c>
    </row>
    <row r="4692" spans="1:8">
      <c r="A4692" s="89" t="s">
        <v>13494</v>
      </c>
      <c r="B4692" s="89">
        <v>500</v>
      </c>
      <c r="C4692" s="89" t="s">
        <v>361</v>
      </c>
      <c r="D4692" s="89" t="s">
        <v>7963</v>
      </c>
      <c r="E4692" s="89" t="s">
        <v>21475</v>
      </c>
      <c r="F4692" s="93" t="s">
        <v>369</v>
      </c>
      <c r="G4692" s="93" t="s">
        <v>369</v>
      </c>
      <c r="H4692" s="93" t="s">
        <v>369</v>
      </c>
    </row>
    <row r="4693" spans="1:8">
      <c r="A4693" s="89" t="s">
        <v>13495</v>
      </c>
      <c r="B4693" s="89">
        <v>500</v>
      </c>
      <c r="C4693" s="89" t="s">
        <v>564</v>
      </c>
      <c r="D4693" s="89" t="s">
        <v>7963</v>
      </c>
      <c r="E4693" s="89" t="s">
        <v>21476</v>
      </c>
      <c r="F4693" s="93" t="s">
        <v>369</v>
      </c>
      <c r="G4693" s="93" t="s">
        <v>369</v>
      </c>
      <c r="H4693" s="93" t="s">
        <v>369</v>
      </c>
    </row>
    <row r="4694" spans="1:8">
      <c r="A4694" s="89" t="s">
        <v>13497</v>
      </c>
      <c r="B4694" s="89">
        <v>1000</v>
      </c>
      <c r="C4694" s="89" t="s">
        <v>564</v>
      </c>
      <c r="D4694" s="89" t="s">
        <v>7963</v>
      </c>
      <c r="E4694" s="89" t="s">
        <v>21477</v>
      </c>
      <c r="F4694" s="93" t="s">
        <v>369</v>
      </c>
      <c r="G4694" s="93" t="s">
        <v>369</v>
      </c>
      <c r="H4694" s="93" t="s">
        <v>369</v>
      </c>
    </row>
    <row r="4695" spans="1:8">
      <c r="A4695" s="89" t="s">
        <v>6240</v>
      </c>
      <c r="B4695" s="89">
        <v>3000</v>
      </c>
      <c r="C4695" s="89" t="s">
        <v>564</v>
      </c>
      <c r="D4695" s="89" t="s">
        <v>5606</v>
      </c>
      <c r="E4695" s="89" t="s">
        <v>21478</v>
      </c>
      <c r="F4695" s="89">
        <v>798261</v>
      </c>
      <c r="G4695" s="89">
        <v>105886</v>
      </c>
      <c r="H4695" s="89" t="s">
        <v>5939</v>
      </c>
    </row>
    <row r="4696" spans="1:8">
      <c r="A4696" s="89" t="s">
        <v>13500</v>
      </c>
      <c r="B4696" s="89">
        <v>1000</v>
      </c>
      <c r="C4696" s="89" t="s">
        <v>564</v>
      </c>
      <c r="D4696" s="89" t="s">
        <v>7963</v>
      </c>
      <c r="E4696" s="89" t="s">
        <v>21479</v>
      </c>
      <c r="F4696" s="93" t="s">
        <v>369</v>
      </c>
      <c r="G4696" s="93" t="s">
        <v>369</v>
      </c>
      <c r="H4696" s="93" t="s">
        <v>369</v>
      </c>
    </row>
    <row r="4697" spans="1:8">
      <c r="A4697" s="89" t="s">
        <v>13502</v>
      </c>
      <c r="B4697" s="89">
        <v>500</v>
      </c>
      <c r="C4697" s="89" t="s">
        <v>564</v>
      </c>
      <c r="D4697" s="89" t="s">
        <v>7963</v>
      </c>
      <c r="E4697" s="89" t="s">
        <v>21480</v>
      </c>
      <c r="F4697" s="93" t="s">
        <v>369</v>
      </c>
      <c r="G4697" s="93" t="s">
        <v>369</v>
      </c>
      <c r="H4697" s="93" t="s">
        <v>369</v>
      </c>
    </row>
    <row r="4698" spans="1:8">
      <c r="A4698" s="89" t="s">
        <v>13504</v>
      </c>
      <c r="B4698" s="89">
        <v>500</v>
      </c>
      <c r="C4698" s="89" t="s">
        <v>361</v>
      </c>
      <c r="D4698" s="89" t="s">
        <v>7963</v>
      </c>
      <c r="E4698" s="89" t="s">
        <v>21480</v>
      </c>
      <c r="F4698" s="93" t="s">
        <v>369</v>
      </c>
      <c r="G4698" s="93" t="s">
        <v>369</v>
      </c>
      <c r="H4698" s="93" t="s">
        <v>369</v>
      </c>
    </row>
    <row r="4699" spans="1:8">
      <c r="A4699" s="89" t="s">
        <v>948</v>
      </c>
      <c r="B4699" s="89">
        <v>500</v>
      </c>
      <c r="C4699" s="89" t="s">
        <v>361</v>
      </c>
      <c r="D4699" s="89" t="s">
        <v>18232</v>
      </c>
      <c r="E4699" s="89" t="s">
        <v>21480</v>
      </c>
      <c r="F4699" s="93" t="s">
        <v>369</v>
      </c>
      <c r="G4699" s="93" t="s">
        <v>369</v>
      </c>
      <c r="H4699" s="93" t="s">
        <v>369</v>
      </c>
    </row>
    <row r="4700" spans="1:8">
      <c r="A4700" s="89" t="s">
        <v>13505</v>
      </c>
      <c r="B4700" s="89">
        <v>2000</v>
      </c>
      <c r="C4700" s="89" t="s">
        <v>564</v>
      </c>
      <c r="D4700" s="89" t="s">
        <v>7963</v>
      </c>
      <c r="E4700" s="89" t="s">
        <v>21481</v>
      </c>
      <c r="F4700" s="93" t="s">
        <v>369</v>
      </c>
      <c r="G4700" s="93" t="s">
        <v>369</v>
      </c>
      <c r="H4700" s="93" t="s">
        <v>369</v>
      </c>
    </row>
    <row r="4701" spans="1:8">
      <c r="A4701" s="89" t="s">
        <v>946</v>
      </c>
      <c r="B4701" s="89">
        <v>1000</v>
      </c>
      <c r="C4701" s="89" t="s">
        <v>564</v>
      </c>
      <c r="D4701" s="89" t="s">
        <v>18232</v>
      </c>
      <c r="E4701" s="89" t="s">
        <v>21482</v>
      </c>
      <c r="F4701" s="89">
        <v>839</v>
      </c>
      <c r="G4701" s="89">
        <v>736628</v>
      </c>
      <c r="H4701" s="89">
        <v>0</v>
      </c>
    </row>
    <row r="4702" spans="1:8">
      <c r="A4702" s="89" t="s">
        <v>944</v>
      </c>
      <c r="B4702" s="89">
        <v>500</v>
      </c>
      <c r="C4702" s="89" t="s">
        <v>564</v>
      </c>
      <c r="D4702" s="89" t="s">
        <v>18232</v>
      </c>
      <c r="E4702" s="89" t="s">
        <v>21483</v>
      </c>
      <c r="F4702" s="89">
        <v>167008</v>
      </c>
      <c r="G4702" s="89">
        <v>815282</v>
      </c>
      <c r="H4702" s="89">
        <v>0</v>
      </c>
    </row>
    <row r="4703" spans="1:8">
      <c r="A4703" s="89" t="s">
        <v>942</v>
      </c>
      <c r="B4703" s="89">
        <v>500</v>
      </c>
      <c r="C4703" s="89" t="s">
        <v>564</v>
      </c>
      <c r="D4703" s="89" t="s">
        <v>18232</v>
      </c>
      <c r="E4703" s="89" t="s">
        <v>21484</v>
      </c>
      <c r="F4703" s="89">
        <v>545501</v>
      </c>
      <c r="G4703" s="89">
        <v>815282</v>
      </c>
      <c r="H4703" s="89">
        <v>0</v>
      </c>
    </row>
    <row r="4704" spans="1:8">
      <c r="A4704" s="89" t="s">
        <v>940</v>
      </c>
      <c r="B4704" s="89">
        <v>1000</v>
      </c>
      <c r="C4704" s="89" t="s">
        <v>564</v>
      </c>
      <c r="D4704" s="89" t="s">
        <v>18232</v>
      </c>
      <c r="E4704" s="89" t="s">
        <v>21485</v>
      </c>
      <c r="F4704" s="89">
        <v>20631</v>
      </c>
      <c r="G4704" s="89">
        <v>1113529</v>
      </c>
      <c r="H4704" s="89">
        <v>0</v>
      </c>
    </row>
    <row r="4705" spans="1:8">
      <c r="A4705" s="89" t="s">
        <v>938</v>
      </c>
      <c r="B4705" s="89">
        <v>1000</v>
      </c>
      <c r="C4705" s="89" t="s">
        <v>564</v>
      </c>
      <c r="D4705" s="89" t="s">
        <v>18232</v>
      </c>
      <c r="E4705" s="89" t="s">
        <v>21486</v>
      </c>
      <c r="F4705" s="89">
        <v>1072967</v>
      </c>
      <c r="G4705" s="89">
        <v>815282</v>
      </c>
      <c r="H4705" s="89">
        <v>0</v>
      </c>
    </row>
    <row r="4706" spans="1:8">
      <c r="A4706" s="89" t="s">
        <v>13512</v>
      </c>
      <c r="B4706" s="89">
        <v>1000</v>
      </c>
      <c r="C4706" s="89" t="s">
        <v>361</v>
      </c>
      <c r="D4706" s="89" t="s">
        <v>7963</v>
      </c>
      <c r="E4706" s="89" t="s">
        <v>21487</v>
      </c>
      <c r="F4706" s="93" t="s">
        <v>369</v>
      </c>
      <c r="G4706" s="93" t="s">
        <v>369</v>
      </c>
      <c r="H4706" s="93" t="s">
        <v>369</v>
      </c>
    </row>
    <row r="4707" spans="1:8">
      <c r="A4707" s="89" t="s">
        <v>13513</v>
      </c>
      <c r="B4707" s="89">
        <v>1000</v>
      </c>
      <c r="C4707" s="89" t="s">
        <v>361</v>
      </c>
      <c r="D4707" s="89" t="s">
        <v>7963</v>
      </c>
      <c r="E4707" s="89" t="s">
        <v>21487</v>
      </c>
      <c r="F4707" s="93" t="s">
        <v>369</v>
      </c>
      <c r="G4707" s="93" t="s">
        <v>369</v>
      </c>
      <c r="H4707" s="93" t="s">
        <v>369</v>
      </c>
    </row>
    <row r="4708" spans="1:8">
      <c r="A4708" s="89" t="s">
        <v>13514</v>
      </c>
      <c r="B4708" s="89">
        <v>1000</v>
      </c>
      <c r="C4708" s="89" t="s">
        <v>564</v>
      </c>
      <c r="D4708" s="89" t="s">
        <v>7963</v>
      </c>
      <c r="E4708" s="89" t="s">
        <v>21488</v>
      </c>
      <c r="F4708" s="93" t="s">
        <v>369</v>
      </c>
      <c r="G4708" s="93" t="s">
        <v>369</v>
      </c>
      <c r="H4708" s="93" t="s">
        <v>369</v>
      </c>
    </row>
    <row r="4709" spans="1:8">
      <c r="A4709" s="99" t="s">
        <v>936</v>
      </c>
      <c r="B4709" s="89">
        <v>500</v>
      </c>
      <c r="C4709" s="89" t="s">
        <v>564</v>
      </c>
      <c r="D4709" s="89" t="s">
        <v>18232</v>
      </c>
      <c r="E4709" s="89" t="s">
        <v>21489</v>
      </c>
      <c r="F4709" s="89">
        <v>423941</v>
      </c>
      <c r="G4709" s="89">
        <v>1113529</v>
      </c>
      <c r="H4709" s="89">
        <v>0</v>
      </c>
    </row>
    <row r="4710" spans="1:8">
      <c r="A4710" s="89" t="s">
        <v>13517</v>
      </c>
      <c r="B4710" s="89">
        <v>300</v>
      </c>
      <c r="C4710" s="89" t="s">
        <v>564</v>
      </c>
      <c r="D4710" s="89" t="s">
        <v>7963</v>
      </c>
      <c r="E4710" s="89" t="s">
        <v>21490</v>
      </c>
      <c r="F4710" s="93" t="s">
        <v>369</v>
      </c>
      <c r="G4710" s="93" t="s">
        <v>369</v>
      </c>
      <c r="H4710" s="93" t="s">
        <v>369</v>
      </c>
    </row>
    <row r="4711" spans="1:8">
      <c r="A4711" s="89" t="s">
        <v>934</v>
      </c>
      <c r="B4711" s="89">
        <v>120</v>
      </c>
      <c r="C4711" s="89" t="s">
        <v>564</v>
      </c>
      <c r="D4711" s="89" t="s">
        <v>18232</v>
      </c>
      <c r="E4711" s="89" t="s">
        <v>21491</v>
      </c>
      <c r="F4711" s="89">
        <v>325453</v>
      </c>
      <c r="G4711" s="89">
        <v>299967</v>
      </c>
      <c r="H4711" s="89">
        <v>0</v>
      </c>
    </row>
    <row r="4712" spans="1:8">
      <c r="A4712" s="89" t="s">
        <v>6239</v>
      </c>
      <c r="B4712" s="89">
        <v>500</v>
      </c>
      <c r="C4712" s="89" t="s">
        <v>564</v>
      </c>
      <c r="D4712" s="89" t="s">
        <v>5606</v>
      </c>
      <c r="E4712" s="89" t="s">
        <v>21492</v>
      </c>
      <c r="F4712" s="89">
        <v>325453</v>
      </c>
      <c r="G4712" s="89">
        <v>825186</v>
      </c>
      <c r="H4712" s="89" t="s">
        <v>5939</v>
      </c>
    </row>
    <row r="4713" spans="1:8">
      <c r="A4713" s="89" t="s">
        <v>13521</v>
      </c>
      <c r="B4713" s="89">
        <v>500</v>
      </c>
      <c r="C4713" s="89" t="s">
        <v>564</v>
      </c>
      <c r="D4713" s="89" t="s">
        <v>7974</v>
      </c>
      <c r="E4713" s="89" t="s">
        <v>21493</v>
      </c>
      <c r="F4713" s="93" t="s">
        <v>369</v>
      </c>
      <c r="G4713" s="93" t="s">
        <v>369</v>
      </c>
      <c r="H4713" s="93" t="s">
        <v>369</v>
      </c>
    </row>
    <row r="4714" spans="1:8">
      <c r="A4714" s="89" t="s">
        <v>931</v>
      </c>
      <c r="B4714" s="89">
        <v>1000</v>
      </c>
      <c r="C4714" s="89" t="s">
        <v>361</v>
      </c>
      <c r="D4714" s="89" t="s">
        <v>18232</v>
      </c>
      <c r="E4714" s="89" t="s">
        <v>21494</v>
      </c>
      <c r="F4714" s="93" t="s">
        <v>369</v>
      </c>
      <c r="G4714" s="93" t="s">
        <v>369</v>
      </c>
      <c r="H4714" s="93" t="s">
        <v>369</v>
      </c>
    </row>
    <row r="4715" spans="1:8">
      <c r="A4715" s="89" t="s">
        <v>13522</v>
      </c>
      <c r="B4715" s="89">
        <v>500</v>
      </c>
      <c r="C4715" s="89" t="s">
        <v>564</v>
      </c>
      <c r="D4715" s="89" t="s">
        <v>7974</v>
      </c>
      <c r="E4715" s="89" t="s">
        <v>21495</v>
      </c>
      <c r="F4715" s="93" t="s">
        <v>369</v>
      </c>
      <c r="G4715" s="93" t="s">
        <v>369</v>
      </c>
      <c r="H4715" s="93" t="s">
        <v>369</v>
      </c>
    </row>
    <row r="4716" spans="1:8">
      <c r="A4716" s="89" t="s">
        <v>13523</v>
      </c>
      <c r="B4716" s="89">
        <v>500</v>
      </c>
      <c r="C4716" s="89" t="s">
        <v>564</v>
      </c>
      <c r="D4716" s="89" t="s">
        <v>7974</v>
      </c>
      <c r="E4716" s="89" t="s">
        <v>21496</v>
      </c>
      <c r="F4716" s="93" t="s">
        <v>369</v>
      </c>
      <c r="G4716" s="93" t="s">
        <v>369</v>
      </c>
      <c r="H4716" s="93" t="s">
        <v>369</v>
      </c>
    </row>
    <row r="4717" spans="1:8">
      <c r="A4717" s="89" t="s">
        <v>13524</v>
      </c>
      <c r="B4717" s="89">
        <v>500</v>
      </c>
      <c r="C4717" s="89" t="s">
        <v>564</v>
      </c>
      <c r="D4717" s="89" t="s">
        <v>7974</v>
      </c>
      <c r="E4717" s="89" t="s">
        <v>21496</v>
      </c>
      <c r="F4717" s="93" t="s">
        <v>369</v>
      </c>
      <c r="G4717" s="93" t="s">
        <v>369</v>
      </c>
      <c r="H4717" s="93" t="s">
        <v>369</v>
      </c>
    </row>
    <row r="4718" spans="1:8">
      <c r="A4718" s="89" t="s">
        <v>13525</v>
      </c>
      <c r="B4718" s="89">
        <v>500</v>
      </c>
      <c r="C4718" s="89" t="s">
        <v>564</v>
      </c>
      <c r="D4718" s="89" t="s">
        <v>7974</v>
      </c>
      <c r="E4718" s="89" t="s">
        <v>21497</v>
      </c>
      <c r="F4718" s="93" t="s">
        <v>369</v>
      </c>
      <c r="G4718" s="93" t="s">
        <v>369</v>
      </c>
      <c r="H4718" s="93" t="s">
        <v>369</v>
      </c>
    </row>
    <row r="4719" spans="1:8">
      <c r="A4719" s="89" t="s">
        <v>13526</v>
      </c>
      <c r="B4719" s="89">
        <v>500</v>
      </c>
      <c r="C4719" s="89" t="s">
        <v>564</v>
      </c>
      <c r="D4719" s="89" t="s">
        <v>7974</v>
      </c>
      <c r="E4719" s="89" t="s">
        <v>21498</v>
      </c>
      <c r="F4719" s="93" t="s">
        <v>369</v>
      </c>
      <c r="G4719" s="93" t="s">
        <v>369</v>
      </c>
      <c r="H4719" s="93" t="s">
        <v>369</v>
      </c>
    </row>
    <row r="4720" spans="1:8">
      <c r="A4720" s="89" t="s">
        <v>13527</v>
      </c>
      <c r="B4720" s="89">
        <v>500</v>
      </c>
      <c r="C4720" s="89" t="s">
        <v>564</v>
      </c>
      <c r="D4720" s="89" t="s">
        <v>7974</v>
      </c>
      <c r="E4720" s="89" t="s">
        <v>21499</v>
      </c>
      <c r="F4720" s="93" t="s">
        <v>369</v>
      </c>
      <c r="G4720" s="93" t="s">
        <v>369</v>
      </c>
      <c r="H4720" s="93" t="s">
        <v>369</v>
      </c>
    </row>
    <row r="4721" spans="1:8">
      <c r="A4721" s="89" t="s">
        <v>13528</v>
      </c>
      <c r="B4721" s="89">
        <v>500</v>
      </c>
      <c r="C4721" s="89" t="s">
        <v>564</v>
      </c>
      <c r="D4721" s="89" t="s">
        <v>7974</v>
      </c>
      <c r="E4721" s="89" t="s">
        <v>21500</v>
      </c>
      <c r="F4721" s="93" t="s">
        <v>369</v>
      </c>
      <c r="G4721" s="93" t="s">
        <v>369</v>
      </c>
      <c r="H4721" s="93" t="s">
        <v>369</v>
      </c>
    </row>
    <row r="4722" spans="1:8">
      <c r="A4722" s="89" t="s">
        <v>13529</v>
      </c>
      <c r="B4722" s="89">
        <v>500</v>
      </c>
      <c r="C4722" s="89" t="s">
        <v>564</v>
      </c>
      <c r="D4722" s="89" t="s">
        <v>7974</v>
      </c>
      <c r="E4722" s="89" t="s">
        <v>21501</v>
      </c>
      <c r="F4722" s="93" t="s">
        <v>369</v>
      </c>
      <c r="G4722" s="93" t="s">
        <v>369</v>
      </c>
      <c r="H4722" s="93" t="s">
        <v>369</v>
      </c>
    </row>
    <row r="4723" spans="1:8">
      <c r="A4723" s="89" t="s">
        <v>13530</v>
      </c>
      <c r="B4723" s="89">
        <v>500</v>
      </c>
      <c r="C4723" s="89" t="s">
        <v>564</v>
      </c>
      <c r="D4723" s="89" t="s">
        <v>7974</v>
      </c>
      <c r="E4723" s="89" t="s">
        <v>17396</v>
      </c>
      <c r="F4723" s="93" t="s">
        <v>369</v>
      </c>
      <c r="G4723" s="93" t="s">
        <v>369</v>
      </c>
      <c r="H4723" s="93" t="s">
        <v>369</v>
      </c>
    </row>
    <row r="4724" spans="1:8">
      <c r="A4724" s="89" t="s">
        <v>13531</v>
      </c>
      <c r="B4724" s="89">
        <v>500</v>
      </c>
      <c r="C4724" s="89" t="s">
        <v>564</v>
      </c>
      <c r="D4724" s="89" t="s">
        <v>7974</v>
      </c>
      <c r="E4724" s="89" t="s">
        <v>17396</v>
      </c>
      <c r="F4724" s="93" t="s">
        <v>369</v>
      </c>
      <c r="G4724" s="93" t="s">
        <v>369</v>
      </c>
      <c r="H4724" s="93" t="s">
        <v>369</v>
      </c>
    </row>
    <row r="4725" spans="1:8">
      <c r="A4725" s="89" t="s">
        <v>13532</v>
      </c>
      <c r="B4725" s="89">
        <v>500</v>
      </c>
      <c r="C4725" s="89" t="s">
        <v>564</v>
      </c>
      <c r="D4725" s="89" t="s">
        <v>7974</v>
      </c>
      <c r="E4725" s="89" t="s">
        <v>17396</v>
      </c>
      <c r="F4725" s="93" t="s">
        <v>369</v>
      </c>
      <c r="G4725" s="93" t="s">
        <v>369</v>
      </c>
      <c r="H4725" s="93" t="s">
        <v>369</v>
      </c>
    </row>
    <row r="4726" spans="1:8">
      <c r="A4726" s="89" t="s">
        <v>13533</v>
      </c>
      <c r="B4726" s="89">
        <v>500</v>
      </c>
      <c r="C4726" s="89" t="s">
        <v>564</v>
      </c>
      <c r="D4726" s="89" t="s">
        <v>7974</v>
      </c>
      <c r="E4726" s="89" t="s">
        <v>17396</v>
      </c>
      <c r="F4726" s="93" t="s">
        <v>369</v>
      </c>
      <c r="G4726" s="93" t="s">
        <v>369</v>
      </c>
      <c r="H4726" s="93" t="s">
        <v>369</v>
      </c>
    </row>
    <row r="4727" spans="1:8">
      <c r="A4727" s="89" t="s">
        <v>13534</v>
      </c>
      <c r="B4727" s="89">
        <v>500</v>
      </c>
      <c r="C4727" s="89" t="s">
        <v>564</v>
      </c>
      <c r="D4727" s="89" t="s">
        <v>7974</v>
      </c>
      <c r="E4727" s="89" t="s">
        <v>17396</v>
      </c>
      <c r="F4727" s="93" t="s">
        <v>369</v>
      </c>
      <c r="G4727" s="93" t="s">
        <v>369</v>
      </c>
      <c r="H4727" s="93" t="s">
        <v>369</v>
      </c>
    </row>
    <row r="4728" spans="1:8">
      <c r="A4728" s="89" t="s">
        <v>13535</v>
      </c>
      <c r="B4728" s="89">
        <v>1000</v>
      </c>
      <c r="C4728" s="89" t="s">
        <v>564</v>
      </c>
      <c r="D4728" s="89" t="s">
        <v>7974</v>
      </c>
      <c r="E4728" s="89" t="s">
        <v>17396</v>
      </c>
      <c r="F4728" s="93" t="s">
        <v>369</v>
      </c>
      <c r="G4728" s="93" t="s">
        <v>369</v>
      </c>
      <c r="H4728" s="93" t="s">
        <v>369</v>
      </c>
    </row>
    <row r="4729" spans="1:8">
      <c r="A4729" s="89" t="s">
        <v>13536</v>
      </c>
      <c r="B4729" s="89">
        <v>1000</v>
      </c>
      <c r="C4729" s="89" t="s">
        <v>564</v>
      </c>
      <c r="D4729" s="89" t="s">
        <v>7974</v>
      </c>
      <c r="E4729" s="89" t="s">
        <v>21502</v>
      </c>
      <c r="F4729" s="93" t="s">
        <v>369</v>
      </c>
      <c r="G4729" s="93" t="s">
        <v>369</v>
      </c>
      <c r="H4729" s="93" t="s">
        <v>369</v>
      </c>
    </row>
    <row r="4730" spans="1:8">
      <c r="A4730" s="89" t="s">
        <v>13537</v>
      </c>
      <c r="B4730" s="89">
        <v>500</v>
      </c>
      <c r="C4730" s="89" t="s">
        <v>564</v>
      </c>
      <c r="D4730" s="89" t="s">
        <v>7974</v>
      </c>
      <c r="E4730" s="89" t="s">
        <v>21503</v>
      </c>
      <c r="F4730" s="93" t="s">
        <v>369</v>
      </c>
      <c r="G4730" s="93" t="s">
        <v>369</v>
      </c>
      <c r="H4730" s="93" t="s">
        <v>369</v>
      </c>
    </row>
    <row r="4731" spans="1:8">
      <c r="A4731" s="89" t="s">
        <v>6238</v>
      </c>
      <c r="B4731" s="89">
        <v>500</v>
      </c>
      <c r="C4731" s="89" t="s">
        <v>564</v>
      </c>
      <c r="D4731" s="89" t="s">
        <v>5606</v>
      </c>
      <c r="E4731" s="89" t="s">
        <v>21504</v>
      </c>
      <c r="F4731" s="89">
        <v>325453</v>
      </c>
      <c r="G4731" s="89">
        <v>825186</v>
      </c>
      <c r="H4731" s="89" t="s">
        <v>5939</v>
      </c>
    </row>
    <row r="4732" spans="1:8">
      <c r="A4732" s="99" t="s">
        <v>929</v>
      </c>
      <c r="B4732" s="89">
        <v>1000</v>
      </c>
      <c r="C4732" s="89" t="s">
        <v>361</v>
      </c>
      <c r="D4732" s="89" t="s">
        <v>18232</v>
      </c>
      <c r="E4732" s="89" t="s">
        <v>21505</v>
      </c>
      <c r="F4732" s="93" t="s">
        <v>369</v>
      </c>
      <c r="G4732" s="93" t="s">
        <v>369</v>
      </c>
      <c r="H4732" s="93" t="s">
        <v>369</v>
      </c>
    </row>
    <row r="4733" spans="1:8">
      <c r="A4733" s="89" t="s">
        <v>927</v>
      </c>
      <c r="B4733" s="89">
        <v>100</v>
      </c>
      <c r="C4733" s="89" t="s">
        <v>564</v>
      </c>
      <c r="D4733" s="89" t="s">
        <v>18232</v>
      </c>
      <c r="E4733" s="89" t="s">
        <v>21506</v>
      </c>
      <c r="F4733" s="89">
        <v>825186</v>
      </c>
      <c r="G4733" s="89">
        <v>105886</v>
      </c>
      <c r="H4733" s="89">
        <v>0</v>
      </c>
    </row>
    <row r="4734" spans="1:8">
      <c r="A4734" s="89" t="s">
        <v>925</v>
      </c>
      <c r="B4734" s="89">
        <v>1000</v>
      </c>
      <c r="C4734" s="89" t="s">
        <v>361</v>
      </c>
      <c r="D4734" s="89" t="s">
        <v>18232</v>
      </c>
      <c r="E4734" s="89" t="s">
        <v>21507</v>
      </c>
      <c r="F4734" s="93" t="s">
        <v>369</v>
      </c>
      <c r="G4734" s="93" t="s">
        <v>369</v>
      </c>
      <c r="H4734" s="93" t="s">
        <v>369</v>
      </c>
    </row>
    <row r="4735" spans="1:8">
      <c r="A4735" s="89" t="s">
        <v>923</v>
      </c>
      <c r="B4735" s="89">
        <v>2000</v>
      </c>
      <c r="C4735" s="89" t="s">
        <v>564</v>
      </c>
      <c r="D4735" s="89" t="s">
        <v>18232</v>
      </c>
      <c r="E4735" s="89" t="s">
        <v>21508</v>
      </c>
      <c r="F4735" s="89">
        <v>1127613</v>
      </c>
      <c r="G4735" s="89">
        <v>105886</v>
      </c>
      <c r="H4735" s="89">
        <v>0</v>
      </c>
    </row>
    <row r="4736" spans="1:8">
      <c r="A4736" s="89" t="s">
        <v>921</v>
      </c>
      <c r="B4736" s="89">
        <v>4000</v>
      </c>
      <c r="C4736" s="89" t="s">
        <v>361</v>
      </c>
      <c r="D4736" s="89" t="s">
        <v>18232</v>
      </c>
      <c r="E4736" s="89" t="s">
        <v>21509</v>
      </c>
      <c r="F4736" s="93" t="s">
        <v>369</v>
      </c>
      <c r="G4736" s="93" t="s">
        <v>369</v>
      </c>
      <c r="H4736" s="93" t="s">
        <v>369</v>
      </c>
    </row>
    <row r="4737" spans="1:8">
      <c r="A4737" s="89" t="s">
        <v>13541</v>
      </c>
      <c r="B4737" s="89">
        <v>1000</v>
      </c>
      <c r="C4737" s="89" t="s">
        <v>564</v>
      </c>
      <c r="D4737" s="89" t="s">
        <v>7963</v>
      </c>
      <c r="E4737" s="89" t="s">
        <v>21510</v>
      </c>
      <c r="F4737" s="93" t="s">
        <v>369</v>
      </c>
      <c r="G4737" s="93" t="s">
        <v>369</v>
      </c>
      <c r="H4737" s="93" t="s">
        <v>369</v>
      </c>
    </row>
    <row r="4738" spans="1:8">
      <c r="A4738" s="89" t="s">
        <v>13543</v>
      </c>
      <c r="B4738" s="89">
        <v>500</v>
      </c>
      <c r="C4738" s="89" t="s">
        <v>564</v>
      </c>
      <c r="D4738" s="89" t="s">
        <v>7974</v>
      </c>
      <c r="E4738" s="89" t="s">
        <v>21511</v>
      </c>
      <c r="F4738" s="93" t="s">
        <v>369</v>
      </c>
      <c r="G4738" s="93" t="s">
        <v>369</v>
      </c>
      <c r="H4738" s="93" t="s">
        <v>369</v>
      </c>
    </row>
    <row r="4739" spans="1:8">
      <c r="A4739" s="89" t="s">
        <v>13544</v>
      </c>
      <c r="B4739" s="89">
        <v>500</v>
      </c>
      <c r="C4739" s="89" t="s">
        <v>564</v>
      </c>
      <c r="D4739" s="89" t="s">
        <v>7974</v>
      </c>
      <c r="E4739" s="89" t="s">
        <v>21511</v>
      </c>
      <c r="F4739" s="93" t="s">
        <v>369</v>
      </c>
      <c r="G4739" s="93" t="s">
        <v>369</v>
      </c>
      <c r="H4739" s="93" t="s">
        <v>369</v>
      </c>
    </row>
    <row r="4740" spans="1:8">
      <c r="A4740" s="89" t="s">
        <v>919</v>
      </c>
      <c r="B4740" s="89">
        <v>4000</v>
      </c>
      <c r="C4740" s="89" t="s">
        <v>564</v>
      </c>
      <c r="D4740" s="89" t="s">
        <v>18232</v>
      </c>
      <c r="E4740" s="89" t="s">
        <v>21512</v>
      </c>
      <c r="F4740" s="89">
        <v>441663</v>
      </c>
      <c r="G4740" s="89">
        <v>54916</v>
      </c>
      <c r="H4740" s="89">
        <v>0</v>
      </c>
    </row>
    <row r="4741" spans="1:8">
      <c r="A4741" s="89" t="s">
        <v>6237</v>
      </c>
      <c r="B4741" s="89">
        <v>500</v>
      </c>
      <c r="C4741" s="89" t="s">
        <v>564</v>
      </c>
      <c r="D4741" s="89" t="s">
        <v>5606</v>
      </c>
      <c r="E4741" s="89" t="s">
        <v>21513</v>
      </c>
      <c r="F4741" s="89">
        <v>919002</v>
      </c>
      <c r="G4741" s="89">
        <v>855597</v>
      </c>
      <c r="H4741" s="89" t="s">
        <v>5976</v>
      </c>
    </row>
    <row r="4742" spans="1:8">
      <c r="A4742" s="89" t="s">
        <v>917</v>
      </c>
      <c r="B4742" s="89">
        <v>500</v>
      </c>
      <c r="C4742" s="89" t="s">
        <v>564</v>
      </c>
      <c r="D4742" s="89" t="s">
        <v>18232</v>
      </c>
      <c r="E4742" s="89" t="s">
        <v>21514</v>
      </c>
      <c r="F4742" s="89">
        <v>625369</v>
      </c>
      <c r="G4742" s="89">
        <v>1091620</v>
      </c>
      <c r="H4742" s="89">
        <v>0</v>
      </c>
    </row>
    <row r="4743" spans="1:8">
      <c r="A4743" s="89" t="s">
        <v>13548</v>
      </c>
      <c r="B4743" s="89">
        <v>500</v>
      </c>
      <c r="C4743" s="89" t="s">
        <v>564</v>
      </c>
      <c r="D4743" s="89" t="s">
        <v>7974</v>
      </c>
      <c r="E4743" s="89" t="s">
        <v>21515</v>
      </c>
      <c r="F4743" s="93" t="s">
        <v>369</v>
      </c>
      <c r="G4743" s="93" t="s">
        <v>369</v>
      </c>
      <c r="H4743" s="93" t="s">
        <v>369</v>
      </c>
    </row>
    <row r="4744" spans="1:8">
      <c r="A4744" s="89" t="s">
        <v>13549</v>
      </c>
      <c r="B4744" s="89">
        <v>500</v>
      </c>
      <c r="C4744" s="89" t="s">
        <v>564</v>
      </c>
      <c r="D4744" s="89" t="s">
        <v>7974</v>
      </c>
      <c r="E4744" s="89" t="s">
        <v>21516</v>
      </c>
      <c r="F4744" s="93" t="s">
        <v>369</v>
      </c>
      <c r="G4744" s="93" t="s">
        <v>369</v>
      </c>
      <c r="H4744" s="93" t="s">
        <v>369</v>
      </c>
    </row>
    <row r="4745" spans="1:8">
      <c r="A4745" s="89" t="s">
        <v>13550</v>
      </c>
      <c r="B4745" s="89">
        <v>500</v>
      </c>
      <c r="C4745" s="89" t="s">
        <v>564</v>
      </c>
      <c r="D4745" s="89" t="s">
        <v>7974</v>
      </c>
      <c r="E4745" s="89" t="s">
        <v>21517</v>
      </c>
      <c r="F4745" s="93" t="s">
        <v>369</v>
      </c>
      <c r="G4745" s="93" t="s">
        <v>369</v>
      </c>
      <c r="H4745" s="93" t="s">
        <v>369</v>
      </c>
    </row>
    <row r="4746" spans="1:8">
      <c r="A4746" s="89" t="s">
        <v>915</v>
      </c>
      <c r="B4746" s="89">
        <v>500</v>
      </c>
      <c r="C4746" s="89" t="s">
        <v>564</v>
      </c>
      <c r="D4746" s="89" t="s">
        <v>18232</v>
      </c>
      <c r="E4746" s="89" t="s">
        <v>21518</v>
      </c>
      <c r="F4746" s="89">
        <v>798</v>
      </c>
      <c r="G4746" s="89">
        <v>248736</v>
      </c>
      <c r="H4746" s="89">
        <v>0</v>
      </c>
    </row>
    <row r="4747" spans="1:8">
      <c r="A4747" s="89" t="s">
        <v>913</v>
      </c>
      <c r="B4747" s="89">
        <v>500</v>
      </c>
      <c r="C4747" s="89" t="s">
        <v>564</v>
      </c>
      <c r="D4747" s="89" t="s">
        <v>18232</v>
      </c>
      <c r="E4747" s="89" t="s">
        <v>21519</v>
      </c>
      <c r="F4747" s="89">
        <v>144773</v>
      </c>
      <c r="G4747" s="89">
        <v>1091356</v>
      </c>
      <c r="H4747" s="89">
        <v>0</v>
      </c>
    </row>
    <row r="4748" spans="1:8">
      <c r="A4748" s="89" t="s">
        <v>13553</v>
      </c>
      <c r="B4748" s="89">
        <v>1000</v>
      </c>
      <c r="C4748" s="89" t="s">
        <v>564</v>
      </c>
      <c r="D4748" s="89" t="s">
        <v>7963</v>
      </c>
      <c r="E4748" s="89" t="s">
        <v>21520</v>
      </c>
      <c r="F4748" s="93" t="s">
        <v>369</v>
      </c>
      <c r="G4748" s="93" t="s">
        <v>369</v>
      </c>
      <c r="H4748" s="93" t="s">
        <v>369</v>
      </c>
    </row>
    <row r="4749" spans="1:8">
      <c r="A4749" s="89" t="s">
        <v>13555</v>
      </c>
      <c r="B4749" s="89">
        <v>1000</v>
      </c>
      <c r="C4749" s="89" t="s">
        <v>564</v>
      </c>
      <c r="D4749" s="89" t="s">
        <v>7963</v>
      </c>
      <c r="E4749" s="89" t="s">
        <v>21521</v>
      </c>
      <c r="F4749" s="93" t="s">
        <v>369</v>
      </c>
      <c r="G4749" s="93" t="s">
        <v>369</v>
      </c>
      <c r="H4749" s="93" t="s">
        <v>369</v>
      </c>
    </row>
    <row r="4750" spans="1:8">
      <c r="A4750" s="89" t="s">
        <v>911</v>
      </c>
      <c r="B4750" s="89">
        <v>1000</v>
      </c>
      <c r="C4750" s="89" t="s">
        <v>564</v>
      </c>
      <c r="D4750" s="89" t="s">
        <v>18232</v>
      </c>
      <c r="E4750" s="89" t="s">
        <v>21522</v>
      </c>
      <c r="F4750" s="89">
        <v>1127335</v>
      </c>
      <c r="G4750" s="89">
        <v>1091352</v>
      </c>
      <c r="H4750" s="89">
        <v>0</v>
      </c>
    </row>
    <row r="4751" spans="1:8">
      <c r="A4751" s="89" t="s">
        <v>13558</v>
      </c>
      <c r="B4751" s="89">
        <v>3000</v>
      </c>
      <c r="C4751" s="89" t="s">
        <v>564</v>
      </c>
      <c r="D4751" s="89" t="s">
        <v>7963</v>
      </c>
      <c r="E4751" s="89" t="s">
        <v>21523</v>
      </c>
      <c r="F4751" s="93" t="s">
        <v>369</v>
      </c>
      <c r="G4751" s="93" t="s">
        <v>369</v>
      </c>
      <c r="H4751" s="93" t="s">
        <v>369</v>
      </c>
    </row>
    <row r="4752" spans="1:8">
      <c r="A4752" s="89" t="s">
        <v>909</v>
      </c>
      <c r="B4752" s="89">
        <v>500</v>
      </c>
      <c r="C4752" s="89" t="s">
        <v>564</v>
      </c>
      <c r="D4752" s="89" t="s">
        <v>18232</v>
      </c>
      <c r="E4752" s="89" t="s">
        <v>21524</v>
      </c>
      <c r="F4752" s="89">
        <v>821030</v>
      </c>
      <c r="G4752" s="89">
        <v>156746</v>
      </c>
      <c r="H4752" s="89">
        <v>0</v>
      </c>
    </row>
    <row r="4753" spans="1:8">
      <c r="A4753" s="89" t="s">
        <v>6236</v>
      </c>
      <c r="B4753" s="89">
        <v>1500</v>
      </c>
      <c r="C4753" s="89" t="s">
        <v>564</v>
      </c>
      <c r="D4753" s="89" t="s">
        <v>5606</v>
      </c>
      <c r="E4753" s="89" t="s">
        <v>21525</v>
      </c>
      <c r="F4753" s="89">
        <v>859377</v>
      </c>
      <c r="G4753" s="89">
        <v>1096497</v>
      </c>
      <c r="H4753" s="89" t="s">
        <v>6057</v>
      </c>
    </row>
    <row r="4754" spans="1:8">
      <c r="A4754" s="89" t="s">
        <v>6235</v>
      </c>
      <c r="B4754" s="89">
        <v>1500</v>
      </c>
      <c r="C4754" s="89" t="s">
        <v>564</v>
      </c>
      <c r="D4754" s="89" t="s">
        <v>5606</v>
      </c>
      <c r="E4754" s="89" t="s">
        <v>21525</v>
      </c>
      <c r="F4754" s="89">
        <v>859377</v>
      </c>
      <c r="G4754" s="89">
        <v>1096497</v>
      </c>
      <c r="H4754" s="89" t="s">
        <v>6057</v>
      </c>
    </row>
    <row r="4755" spans="1:8">
      <c r="A4755" s="89" t="s">
        <v>13563</v>
      </c>
      <c r="B4755" s="89">
        <v>1000</v>
      </c>
      <c r="C4755" s="89" t="s">
        <v>564</v>
      </c>
      <c r="D4755" s="89" t="s">
        <v>7963</v>
      </c>
      <c r="E4755" s="89" t="s">
        <v>21526</v>
      </c>
      <c r="F4755" s="93" t="s">
        <v>369</v>
      </c>
      <c r="G4755" s="93" t="s">
        <v>369</v>
      </c>
      <c r="H4755" s="93" t="s">
        <v>369</v>
      </c>
    </row>
    <row r="4756" spans="1:8">
      <c r="A4756" s="89" t="s">
        <v>6234</v>
      </c>
      <c r="B4756" s="89">
        <v>1000</v>
      </c>
      <c r="C4756" s="89" t="s">
        <v>564</v>
      </c>
      <c r="D4756" s="89" t="s">
        <v>5606</v>
      </c>
      <c r="E4756" s="89" t="s">
        <v>21526</v>
      </c>
      <c r="F4756" s="89">
        <v>859377</v>
      </c>
      <c r="G4756" s="89">
        <v>1096497</v>
      </c>
      <c r="H4756" s="89" t="s">
        <v>6057</v>
      </c>
    </row>
    <row r="4757" spans="1:8">
      <c r="A4757" s="89" t="s">
        <v>13566</v>
      </c>
      <c r="B4757" s="89">
        <v>500</v>
      </c>
      <c r="C4757" s="89" t="s">
        <v>564</v>
      </c>
      <c r="D4757" s="89" t="s">
        <v>7963</v>
      </c>
      <c r="E4757" s="89" t="s">
        <v>21527</v>
      </c>
      <c r="F4757" s="93" t="s">
        <v>369</v>
      </c>
      <c r="G4757" s="93" t="s">
        <v>369</v>
      </c>
      <c r="H4757" s="93" t="s">
        <v>369</v>
      </c>
    </row>
    <row r="4758" spans="1:8">
      <c r="A4758" s="89" t="s">
        <v>906</v>
      </c>
      <c r="B4758" s="89">
        <v>500</v>
      </c>
      <c r="C4758" s="89" t="s">
        <v>564</v>
      </c>
      <c r="D4758" s="89" t="s">
        <v>18232</v>
      </c>
      <c r="E4758" s="89" t="s">
        <v>21528</v>
      </c>
      <c r="F4758" s="89">
        <v>854630</v>
      </c>
      <c r="G4758" s="89">
        <v>748384</v>
      </c>
      <c r="H4758" s="89">
        <v>0</v>
      </c>
    </row>
    <row r="4759" spans="1:8">
      <c r="A4759" s="89" t="s">
        <v>13569</v>
      </c>
      <c r="B4759" s="89">
        <v>1000</v>
      </c>
      <c r="C4759" s="89" t="s">
        <v>564</v>
      </c>
      <c r="D4759" s="89" t="s">
        <v>7963</v>
      </c>
      <c r="E4759" s="89" t="s">
        <v>21529</v>
      </c>
      <c r="F4759" s="93" t="s">
        <v>369</v>
      </c>
      <c r="G4759" s="93" t="s">
        <v>369</v>
      </c>
      <c r="H4759" s="93" t="s">
        <v>369</v>
      </c>
    </row>
    <row r="4760" spans="1:8">
      <c r="A4760" s="89" t="s">
        <v>13571</v>
      </c>
      <c r="B4760" s="89">
        <v>1000</v>
      </c>
      <c r="C4760" s="89" t="s">
        <v>564</v>
      </c>
      <c r="D4760" s="89" t="s">
        <v>7963</v>
      </c>
      <c r="E4760" s="89" t="s">
        <v>21530</v>
      </c>
      <c r="F4760" s="93" t="s">
        <v>369</v>
      </c>
      <c r="G4760" s="93" t="s">
        <v>369</v>
      </c>
      <c r="H4760" s="93" t="s">
        <v>369</v>
      </c>
    </row>
    <row r="4761" spans="1:8">
      <c r="A4761" s="89" t="s">
        <v>13573</v>
      </c>
      <c r="B4761" s="89">
        <v>1000</v>
      </c>
      <c r="C4761" s="89" t="s">
        <v>564</v>
      </c>
      <c r="D4761" s="89" t="s">
        <v>7963</v>
      </c>
      <c r="E4761" s="89" t="s">
        <v>21531</v>
      </c>
      <c r="F4761" s="93" t="s">
        <v>369</v>
      </c>
      <c r="G4761" s="93" t="s">
        <v>369</v>
      </c>
      <c r="H4761" s="93" t="s">
        <v>369</v>
      </c>
    </row>
    <row r="4762" spans="1:8">
      <c r="A4762" s="89" t="s">
        <v>904</v>
      </c>
      <c r="B4762" s="89">
        <v>500</v>
      </c>
      <c r="C4762" s="89" t="s">
        <v>564</v>
      </c>
      <c r="D4762" s="89" t="s">
        <v>18232</v>
      </c>
      <c r="E4762" s="89" t="s">
        <v>21532</v>
      </c>
      <c r="F4762" s="89">
        <v>429282</v>
      </c>
      <c r="G4762" s="89">
        <v>815282</v>
      </c>
      <c r="H4762" s="89">
        <v>0</v>
      </c>
    </row>
    <row r="4763" spans="1:8">
      <c r="A4763" s="89" t="s">
        <v>13576</v>
      </c>
      <c r="B4763" s="89">
        <v>500</v>
      </c>
      <c r="C4763" s="89" t="s">
        <v>564</v>
      </c>
      <c r="D4763" s="89" t="s">
        <v>7963</v>
      </c>
      <c r="E4763" s="89" t="s">
        <v>21533</v>
      </c>
      <c r="F4763" s="93" t="s">
        <v>369</v>
      </c>
      <c r="G4763" s="93" t="s">
        <v>369</v>
      </c>
      <c r="H4763" s="93" t="s">
        <v>369</v>
      </c>
    </row>
    <row r="4764" spans="1:8">
      <c r="A4764" s="89" t="s">
        <v>13578</v>
      </c>
      <c r="B4764" s="89">
        <v>500</v>
      </c>
      <c r="C4764" s="89" t="s">
        <v>564</v>
      </c>
      <c r="D4764" s="89" t="s">
        <v>7963</v>
      </c>
      <c r="E4764" s="89" t="s">
        <v>21534</v>
      </c>
      <c r="F4764" s="93" t="s">
        <v>369</v>
      </c>
      <c r="G4764" s="93" t="s">
        <v>369</v>
      </c>
      <c r="H4764" s="93" t="s">
        <v>369</v>
      </c>
    </row>
    <row r="4765" spans="1:8">
      <c r="A4765" s="89" t="s">
        <v>902</v>
      </c>
      <c r="B4765" s="89">
        <v>500</v>
      </c>
      <c r="C4765" s="89" t="s">
        <v>564</v>
      </c>
      <c r="D4765" s="89" t="s">
        <v>18232</v>
      </c>
      <c r="E4765" s="89" t="s">
        <v>21535</v>
      </c>
      <c r="F4765" s="89">
        <v>870999</v>
      </c>
      <c r="G4765" s="89">
        <v>1113529</v>
      </c>
      <c r="H4765" s="89">
        <v>0</v>
      </c>
    </row>
    <row r="4766" spans="1:8">
      <c r="A4766" s="89" t="s">
        <v>13581</v>
      </c>
      <c r="B4766" s="89">
        <v>3000</v>
      </c>
      <c r="C4766" s="89" t="s">
        <v>564</v>
      </c>
      <c r="D4766" s="89" t="s">
        <v>7963</v>
      </c>
      <c r="E4766" s="89" t="s">
        <v>21536</v>
      </c>
      <c r="F4766" s="93" t="s">
        <v>369</v>
      </c>
      <c r="G4766" s="93" t="s">
        <v>369</v>
      </c>
      <c r="H4766" s="93" t="s">
        <v>369</v>
      </c>
    </row>
    <row r="4767" spans="1:8">
      <c r="A4767" s="89" t="s">
        <v>13583</v>
      </c>
      <c r="B4767" s="89">
        <v>3000</v>
      </c>
      <c r="C4767" s="89" t="s">
        <v>361</v>
      </c>
      <c r="D4767" s="89" t="s">
        <v>7963</v>
      </c>
      <c r="E4767" s="89" t="s">
        <v>21537</v>
      </c>
      <c r="F4767" s="93" t="s">
        <v>369</v>
      </c>
      <c r="G4767" s="93" t="s">
        <v>369</v>
      </c>
      <c r="H4767" s="93" t="s">
        <v>369</v>
      </c>
    </row>
    <row r="4768" spans="1:8">
      <c r="A4768" s="89" t="s">
        <v>13584</v>
      </c>
      <c r="B4768" s="89">
        <v>3000</v>
      </c>
      <c r="C4768" s="89" t="s">
        <v>564</v>
      </c>
      <c r="D4768" s="89" t="s">
        <v>7963</v>
      </c>
      <c r="E4768" s="89" t="s">
        <v>21537</v>
      </c>
      <c r="F4768" s="93" t="s">
        <v>369</v>
      </c>
      <c r="G4768" s="93" t="s">
        <v>369</v>
      </c>
      <c r="H4768" s="93" t="s">
        <v>369</v>
      </c>
    </row>
    <row r="4769" spans="1:8">
      <c r="A4769" s="89" t="s">
        <v>13586</v>
      </c>
      <c r="B4769" s="89">
        <v>2000</v>
      </c>
      <c r="C4769" s="89" t="s">
        <v>564</v>
      </c>
      <c r="D4769" s="89" t="s">
        <v>7963</v>
      </c>
      <c r="E4769" s="89" t="s">
        <v>21538</v>
      </c>
      <c r="F4769" s="93" t="s">
        <v>369</v>
      </c>
      <c r="G4769" s="93" t="s">
        <v>369</v>
      </c>
      <c r="H4769" s="93" t="s">
        <v>369</v>
      </c>
    </row>
    <row r="4770" spans="1:8">
      <c r="A4770" s="89" t="s">
        <v>899</v>
      </c>
      <c r="B4770" s="89">
        <v>2000</v>
      </c>
      <c r="C4770" s="89" t="s">
        <v>564</v>
      </c>
      <c r="D4770" s="89" t="s">
        <v>18232</v>
      </c>
      <c r="E4770" s="89" t="s">
        <v>21539</v>
      </c>
      <c r="F4770" s="89">
        <v>728736</v>
      </c>
      <c r="G4770" s="89">
        <v>105886</v>
      </c>
      <c r="H4770" s="89">
        <v>0</v>
      </c>
    </row>
    <row r="4771" spans="1:8">
      <c r="A4771" s="89" t="s">
        <v>13589</v>
      </c>
      <c r="B4771" s="89">
        <v>2000</v>
      </c>
      <c r="C4771" s="89" t="s">
        <v>564</v>
      </c>
      <c r="D4771" s="89" t="s">
        <v>7963</v>
      </c>
      <c r="E4771" s="89" t="s">
        <v>21540</v>
      </c>
      <c r="F4771" s="93" t="s">
        <v>369</v>
      </c>
      <c r="G4771" s="93" t="s">
        <v>369</v>
      </c>
      <c r="H4771" s="93" t="s">
        <v>369</v>
      </c>
    </row>
    <row r="4772" spans="1:8">
      <c r="A4772" s="89" t="s">
        <v>13591</v>
      </c>
      <c r="B4772" s="89">
        <v>250</v>
      </c>
      <c r="C4772" s="89" t="s">
        <v>564</v>
      </c>
      <c r="D4772" s="89" t="s">
        <v>7963</v>
      </c>
      <c r="E4772" s="89" t="s">
        <v>21541</v>
      </c>
      <c r="F4772" s="93" t="s">
        <v>369</v>
      </c>
      <c r="G4772" s="93" t="s">
        <v>369</v>
      </c>
      <c r="H4772" s="93" t="s">
        <v>369</v>
      </c>
    </row>
    <row r="4773" spans="1:8">
      <c r="A4773" s="89" t="s">
        <v>13593</v>
      </c>
      <c r="B4773" s="89">
        <v>250</v>
      </c>
      <c r="C4773" s="89" t="s">
        <v>564</v>
      </c>
      <c r="D4773" s="89" t="s">
        <v>7963</v>
      </c>
      <c r="E4773" s="89" t="s">
        <v>21542</v>
      </c>
      <c r="F4773" s="93" t="s">
        <v>369</v>
      </c>
      <c r="G4773" s="93" t="s">
        <v>369</v>
      </c>
      <c r="H4773" s="93" t="s">
        <v>369</v>
      </c>
    </row>
    <row r="4774" spans="1:8">
      <c r="A4774" s="89" t="s">
        <v>13595</v>
      </c>
      <c r="B4774" s="89">
        <v>1000</v>
      </c>
      <c r="C4774" s="89" t="s">
        <v>564</v>
      </c>
      <c r="D4774" s="89" t="s">
        <v>7963</v>
      </c>
      <c r="E4774" s="89" t="s">
        <v>21543</v>
      </c>
      <c r="F4774" s="93" t="s">
        <v>369</v>
      </c>
      <c r="G4774" s="93" t="s">
        <v>369</v>
      </c>
      <c r="H4774" s="93" t="s">
        <v>369</v>
      </c>
    </row>
    <row r="4775" spans="1:8">
      <c r="A4775" s="89" t="s">
        <v>897</v>
      </c>
      <c r="B4775" s="89">
        <v>1000</v>
      </c>
      <c r="C4775" s="89" t="s">
        <v>361</v>
      </c>
      <c r="D4775" s="89" t="s">
        <v>18232</v>
      </c>
      <c r="E4775" s="89" t="s">
        <v>21543</v>
      </c>
      <c r="F4775" s="93" t="s">
        <v>369</v>
      </c>
      <c r="G4775" s="93" t="s">
        <v>369</v>
      </c>
      <c r="H4775" s="93" t="s">
        <v>369</v>
      </c>
    </row>
    <row r="4776" spans="1:8">
      <c r="A4776" s="89" t="s">
        <v>13597</v>
      </c>
      <c r="B4776" s="89">
        <v>500</v>
      </c>
      <c r="C4776" s="89" t="s">
        <v>564</v>
      </c>
      <c r="D4776" s="89" t="s">
        <v>7963</v>
      </c>
      <c r="E4776" s="89" t="s">
        <v>21544</v>
      </c>
      <c r="F4776" s="93" t="s">
        <v>369</v>
      </c>
      <c r="G4776" s="93" t="s">
        <v>369</v>
      </c>
      <c r="H4776" s="93" t="s">
        <v>369</v>
      </c>
    </row>
    <row r="4777" spans="1:8">
      <c r="A4777" s="89" t="s">
        <v>13599</v>
      </c>
      <c r="B4777" s="89">
        <v>500</v>
      </c>
      <c r="C4777" s="89" t="s">
        <v>564</v>
      </c>
      <c r="D4777" s="89" t="s">
        <v>7963</v>
      </c>
      <c r="E4777" s="89" t="s">
        <v>21544</v>
      </c>
      <c r="F4777" s="93" t="s">
        <v>369</v>
      </c>
      <c r="G4777" s="93" t="s">
        <v>369</v>
      </c>
      <c r="H4777" s="93" t="s">
        <v>369</v>
      </c>
    </row>
    <row r="4778" spans="1:8">
      <c r="A4778" s="89" t="s">
        <v>13601</v>
      </c>
      <c r="B4778" s="89">
        <v>500</v>
      </c>
      <c r="C4778" s="89" t="s">
        <v>564</v>
      </c>
      <c r="D4778" s="89" t="s">
        <v>7963</v>
      </c>
      <c r="E4778" s="89" t="s">
        <v>21544</v>
      </c>
      <c r="F4778" s="93" t="s">
        <v>369</v>
      </c>
      <c r="G4778" s="93" t="s">
        <v>369</v>
      </c>
      <c r="H4778" s="93" t="s">
        <v>369</v>
      </c>
    </row>
    <row r="4779" spans="1:8">
      <c r="A4779" s="89" t="s">
        <v>895</v>
      </c>
      <c r="B4779" s="89">
        <v>2000</v>
      </c>
      <c r="C4779" s="89" t="s">
        <v>564</v>
      </c>
      <c r="D4779" s="89" t="s">
        <v>18232</v>
      </c>
      <c r="E4779" s="89" t="s">
        <v>21545</v>
      </c>
      <c r="F4779" s="89">
        <v>14892</v>
      </c>
      <c r="G4779" s="89">
        <v>527526</v>
      </c>
      <c r="H4779" s="89">
        <v>0</v>
      </c>
    </row>
    <row r="4780" spans="1:8">
      <c r="A4780" s="89" t="s">
        <v>13604</v>
      </c>
      <c r="B4780" s="89">
        <v>500</v>
      </c>
      <c r="C4780" s="89" t="s">
        <v>564</v>
      </c>
      <c r="D4780" s="89" t="s">
        <v>7963</v>
      </c>
      <c r="E4780" s="89" t="s">
        <v>21546</v>
      </c>
      <c r="F4780" s="93" t="s">
        <v>369</v>
      </c>
      <c r="G4780" s="93" t="s">
        <v>369</v>
      </c>
      <c r="H4780" s="93" t="s">
        <v>369</v>
      </c>
    </row>
    <row r="4781" spans="1:8">
      <c r="A4781" s="89" t="s">
        <v>13606</v>
      </c>
      <c r="B4781" s="89">
        <v>500</v>
      </c>
      <c r="C4781" s="89" t="s">
        <v>564</v>
      </c>
      <c r="D4781" s="89" t="s">
        <v>7963</v>
      </c>
      <c r="E4781" s="89" t="s">
        <v>21547</v>
      </c>
      <c r="F4781" s="93" t="s">
        <v>369</v>
      </c>
      <c r="G4781" s="93" t="s">
        <v>369</v>
      </c>
      <c r="H4781" s="93" t="s">
        <v>369</v>
      </c>
    </row>
    <row r="4782" spans="1:8">
      <c r="A4782" s="89" t="s">
        <v>13608</v>
      </c>
      <c r="B4782" s="89">
        <v>500</v>
      </c>
      <c r="C4782" s="89" t="s">
        <v>564</v>
      </c>
      <c r="D4782" s="89" t="s">
        <v>7963</v>
      </c>
      <c r="E4782" s="89" t="s">
        <v>21547</v>
      </c>
      <c r="F4782" s="93" t="s">
        <v>369</v>
      </c>
      <c r="G4782" s="93" t="s">
        <v>369</v>
      </c>
      <c r="H4782" s="93" t="s">
        <v>369</v>
      </c>
    </row>
    <row r="4783" spans="1:8">
      <c r="A4783" s="89" t="s">
        <v>892</v>
      </c>
      <c r="B4783" s="89">
        <v>500</v>
      </c>
      <c r="C4783" s="89" t="s">
        <v>564</v>
      </c>
      <c r="D4783" s="89" t="s">
        <v>18232</v>
      </c>
      <c r="E4783" s="89" t="s">
        <v>21548</v>
      </c>
      <c r="F4783" s="89">
        <v>1036438</v>
      </c>
      <c r="G4783" s="89">
        <v>815282</v>
      </c>
      <c r="H4783" s="89">
        <v>0</v>
      </c>
    </row>
    <row r="4784" spans="1:8">
      <c r="A4784" s="89" t="s">
        <v>13611</v>
      </c>
      <c r="B4784" s="89">
        <v>1000</v>
      </c>
      <c r="C4784" s="89" t="s">
        <v>564</v>
      </c>
      <c r="D4784" s="89" t="s">
        <v>7963</v>
      </c>
      <c r="E4784" s="89" t="s">
        <v>21549</v>
      </c>
      <c r="F4784" s="93" t="s">
        <v>369</v>
      </c>
      <c r="G4784" s="93" t="s">
        <v>369</v>
      </c>
      <c r="H4784" s="93" t="s">
        <v>369</v>
      </c>
    </row>
    <row r="4785" spans="1:8">
      <c r="A4785" s="89" t="s">
        <v>889</v>
      </c>
      <c r="B4785" s="89">
        <v>100</v>
      </c>
      <c r="C4785" s="89" t="s">
        <v>564</v>
      </c>
      <c r="D4785" s="89" t="s">
        <v>18232</v>
      </c>
      <c r="E4785" s="89" t="s">
        <v>21550</v>
      </c>
      <c r="F4785" s="89">
        <v>825186</v>
      </c>
      <c r="G4785" s="89">
        <v>1128489</v>
      </c>
      <c r="H4785" s="89">
        <v>0</v>
      </c>
    </row>
    <row r="4786" spans="1:8">
      <c r="A4786" s="89" t="s">
        <v>13614</v>
      </c>
      <c r="B4786" s="89">
        <v>100</v>
      </c>
      <c r="C4786" s="89" t="s">
        <v>564</v>
      </c>
      <c r="D4786" s="89" t="s">
        <v>7974</v>
      </c>
      <c r="E4786" s="89" t="s">
        <v>21551</v>
      </c>
      <c r="F4786" s="93" t="s">
        <v>369</v>
      </c>
      <c r="G4786" s="93" t="s">
        <v>369</v>
      </c>
      <c r="H4786" s="93" t="s">
        <v>369</v>
      </c>
    </row>
    <row r="4787" spans="1:8">
      <c r="A4787" s="89" t="s">
        <v>887</v>
      </c>
      <c r="B4787" s="89">
        <v>100</v>
      </c>
      <c r="C4787" s="89" t="s">
        <v>564</v>
      </c>
      <c r="D4787" s="89" t="s">
        <v>18232</v>
      </c>
      <c r="E4787" s="89" t="s">
        <v>21552</v>
      </c>
      <c r="F4787" s="89">
        <v>1116064</v>
      </c>
      <c r="G4787" s="89">
        <v>1116064</v>
      </c>
      <c r="H4787" s="89">
        <v>0</v>
      </c>
    </row>
    <row r="4788" spans="1:8">
      <c r="A4788" s="89" t="s">
        <v>13616</v>
      </c>
      <c r="B4788" s="89">
        <v>100</v>
      </c>
      <c r="C4788" s="89" t="s">
        <v>564</v>
      </c>
      <c r="D4788" s="89" t="s">
        <v>7974</v>
      </c>
      <c r="E4788" s="89" t="s">
        <v>21553</v>
      </c>
      <c r="F4788" s="93" t="s">
        <v>369</v>
      </c>
      <c r="G4788" s="93" t="s">
        <v>369</v>
      </c>
      <c r="H4788" s="93" t="s">
        <v>369</v>
      </c>
    </row>
    <row r="4789" spans="1:8">
      <c r="A4789" s="89" t="s">
        <v>885</v>
      </c>
      <c r="B4789" s="89">
        <v>100</v>
      </c>
      <c r="C4789" s="89" t="s">
        <v>361</v>
      </c>
      <c r="D4789" s="89" t="s">
        <v>18232</v>
      </c>
      <c r="E4789" s="89" t="s">
        <v>21554</v>
      </c>
      <c r="F4789" s="93" t="s">
        <v>369</v>
      </c>
      <c r="G4789" s="93" t="s">
        <v>369</v>
      </c>
      <c r="H4789" s="93" t="s">
        <v>369</v>
      </c>
    </row>
    <row r="4790" spans="1:8">
      <c r="A4790" s="89" t="s">
        <v>882</v>
      </c>
      <c r="B4790" s="89">
        <v>500</v>
      </c>
      <c r="C4790" s="89" t="s">
        <v>564</v>
      </c>
      <c r="D4790" s="89" t="s">
        <v>18232</v>
      </c>
      <c r="E4790" s="89" t="s">
        <v>21555</v>
      </c>
      <c r="F4790" s="89">
        <v>545501</v>
      </c>
      <c r="G4790" s="89">
        <v>815282</v>
      </c>
      <c r="H4790" s="89">
        <v>0</v>
      </c>
    </row>
    <row r="4791" spans="1:8">
      <c r="A4791" s="89" t="s">
        <v>13618</v>
      </c>
      <c r="B4791" s="89">
        <v>500</v>
      </c>
      <c r="C4791" s="89" t="s">
        <v>564</v>
      </c>
      <c r="D4791" s="89" t="s">
        <v>7963</v>
      </c>
      <c r="E4791" s="89" t="s">
        <v>21556</v>
      </c>
      <c r="F4791" s="93" t="s">
        <v>369</v>
      </c>
      <c r="G4791" s="93" t="s">
        <v>369</v>
      </c>
      <c r="H4791" s="93" t="s">
        <v>369</v>
      </c>
    </row>
    <row r="4792" spans="1:8">
      <c r="A4792" s="89" t="s">
        <v>13620</v>
      </c>
      <c r="B4792" s="89">
        <v>500</v>
      </c>
      <c r="C4792" s="89" t="s">
        <v>564</v>
      </c>
      <c r="D4792" s="89" t="s">
        <v>7963</v>
      </c>
      <c r="E4792" s="89" t="s">
        <v>21556</v>
      </c>
      <c r="F4792" s="93" t="s">
        <v>369</v>
      </c>
      <c r="G4792" s="93" t="s">
        <v>369</v>
      </c>
      <c r="H4792" s="93" t="s">
        <v>369</v>
      </c>
    </row>
    <row r="4793" spans="1:8">
      <c r="A4793" s="89" t="s">
        <v>880</v>
      </c>
      <c r="B4793" s="89">
        <v>500</v>
      </c>
      <c r="C4793" s="89" t="s">
        <v>564</v>
      </c>
      <c r="D4793" s="89" t="s">
        <v>18232</v>
      </c>
      <c r="E4793" s="89" t="s">
        <v>21557</v>
      </c>
      <c r="F4793" s="89">
        <v>833134</v>
      </c>
      <c r="G4793" s="89">
        <v>1113529</v>
      </c>
      <c r="H4793" s="89">
        <v>0</v>
      </c>
    </row>
    <row r="4794" spans="1:8">
      <c r="A4794" s="89" t="s">
        <v>878</v>
      </c>
      <c r="B4794" s="89">
        <v>500</v>
      </c>
      <c r="C4794" s="89" t="s">
        <v>564</v>
      </c>
      <c r="D4794" s="89" t="s">
        <v>18232</v>
      </c>
      <c r="E4794" s="89" t="s">
        <v>21558</v>
      </c>
      <c r="F4794" s="89">
        <v>1123314</v>
      </c>
      <c r="G4794" s="89">
        <v>815282</v>
      </c>
      <c r="H4794" s="89">
        <v>0</v>
      </c>
    </row>
    <row r="4795" spans="1:8">
      <c r="A4795" s="89" t="s">
        <v>13624</v>
      </c>
      <c r="B4795" s="89">
        <v>500</v>
      </c>
      <c r="C4795" s="89" t="s">
        <v>564</v>
      </c>
      <c r="D4795" s="89" t="s">
        <v>7963</v>
      </c>
      <c r="E4795" s="89" t="s">
        <v>21559</v>
      </c>
      <c r="F4795" s="93" t="s">
        <v>369</v>
      </c>
      <c r="G4795" s="93" t="s">
        <v>369</v>
      </c>
      <c r="H4795" s="93" t="s">
        <v>369</v>
      </c>
    </row>
    <row r="4796" spans="1:8">
      <c r="A4796" s="89" t="s">
        <v>875</v>
      </c>
      <c r="B4796" s="89">
        <v>500</v>
      </c>
      <c r="C4796" s="89" t="s">
        <v>361</v>
      </c>
      <c r="D4796" s="89" t="s">
        <v>18232</v>
      </c>
      <c r="E4796" s="89" t="s">
        <v>21560</v>
      </c>
      <c r="F4796" s="93" t="s">
        <v>369</v>
      </c>
      <c r="G4796" s="93" t="s">
        <v>369</v>
      </c>
      <c r="H4796" s="93" t="s">
        <v>369</v>
      </c>
    </row>
    <row r="4797" spans="1:8">
      <c r="A4797" s="89" t="s">
        <v>871</v>
      </c>
      <c r="B4797" s="89">
        <v>2000</v>
      </c>
      <c r="C4797" s="89" t="s">
        <v>564</v>
      </c>
      <c r="D4797" s="89" t="s">
        <v>18232</v>
      </c>
      <c r="E4797" s="89" t="s">
        <v>21561</v>
      </c>
      <c r="F4797" s="89">
        <v>100838</v>
      </c>
      <c r="G4797" s="89">
        <v>1109476</v>
      </c>
      <c r="H4797" s="89">
        <v>0</v>
      </c>
    </row>
    <row r="4798" spans="1:8">
      <c r="A4798" s="89" t="s">
        <v>873</v>
      </c>
      <c r="B4798" s="89">
        <v>1000</v>
      </c>
      <c r="C4798" s="89" t="s">
        <v>564</v>
      </c>
      <c r="D4798" s="89" t="s">
        <v>18232</v>
      </c>
      <c r="E4798" s="89" t="s">
        <v>21561</v>
      </c>
      <c r="F4798" s="89">
        <v>115938</v>
      </c>
      <c r="G4798" s="89">
        <v>1091356</v>
      </c>
      <c r="H4798" s="89">
        <v>0</v>
      </c>
    </row>
    <row r="4799" spans="1:8">
      <c r="A4799" s="89" t="s">
        <v>869</v>
      </c>
      <c r="B4799" s="89">
        <v>1000</v>
      </c>
      <c r="C4799" s="89" t="s">
        <v>564</v>
      </c>
      <c r="D4799" s="89" t="s">
        <v>18232</v>
      </c>
      <c r="E4799" s="89" t="s">
        <v>21562</v>
      </c>
      <c r="F4799" s="89">
        <v>798</v>
      </c>
      <c r="G4799" s="89">
        <v>1109476</v>
      </c>
      <c r="H4799" s="89">
        <v>0</v>
      </c>
    </row>
    <row r="4800" spans="1:8">
      <c r="A4800" s="89" t="s">
        <v>13629</v>
      </c>
      <c r="B4800" s="89">
        <v>500</v>
      </c>
      <c r="C4800" s="89" t="s">
        <v>564</v>
      </c>
      <c r="D4800" s="89" t="s">
        <v>7963</v>
      </c>
      <c r="E4800" s="89" t="s">
        <v>21563</v>
      </c>
      <c r="F4800" s="93" t="s">
        <v>369</v>
      </c>
      <c r="G4800" s="93" t="s">
        <v>369</v>
      </c>
      <c r="H4800" s="93" t="s">
        <v>369</v>
      </c>
    </row>
    <row r="4801" spans="1:8">
      <c r="A4801" s="89" t="s">
        <v>13631</v>
      </c>
      <c r="B4801" s="89">
        <v>2000</v>
      </c>
      <c r="C4801" s="89" t="s">
        <v>361</v>
      </c>
      <c r="D4801" s="89" t="s">
        <v>7963</v>
      </c>
      <c r="E4801" s="89" t="s">
        <v>21564</v>
      </c>
      <c r="F4801" s="93" t="s">
        <v>369</v>
      </c>
      <c r="G4801" s="93" t="s">
        <v>369</v>
      </c>
      <c r="H4801" s="93" t="s">
        <v>369</v>
      </c>
    </row>
    <row r="4802" spans="1:8">
      <c r="A4802" s="89" t="s">
        <v>867</v>
      </c>
      <c r="B4802" s="89">
        <v>1000</v>
      </c>
      <c r="C4802" s="89" t="s">
        <v>361</v>
      </c>
      <c r="D4802" s="89" t="s">
        <v>18232</v>
      </c>
      <c r="E4802" s="89" t="s">
        <v>21565</v>
      </c>
      <c r="F4802" s="93" t="s">
        <v>369</v>
      </c>
      <c r="G4802" s="93" t="s">
        <v>369</v>
      </c>
      <c r="H4802" s="93" t="s">
        <v>369</v>
      </c>
    </row>
    <row r="4803" spans="1:8">
      <c r="A4803" s="89" t="s">
        <v>13632</v>
      </c>
      <c r="B4803" s="89">
        <v>1000</v>
      </c>
      <c r="C4803" s="89" t="s">
        <v>361</v>
      </c>
      <c r="D4803" s="89" t="s">
        <v>7963</v>
      </c>
      <c r="E4803" s="89" t="s">
        <v>21565</v>
      </c>
      <c r="F4803" s="93" t="s">
        <v>369</v>
      </c>
      <c r="G4803" s="93" t="s">
        <v>369</v>
      </c>
      <c r="H4803" s="93" t="s">
        <v>369</v>
      </c>
    </row>
    <row r="4804" spans="1:8">
      <c r="A4804" s="89" t="s">
        <v>13633</v>
      </c>
      <c r="B4804" s="89">
        <v>1000</v>
      </c>
      <c r="C4804" s="89" t="s">
        <v>564</v>
      </c>
      <c r="D4804" s="89" t="s">
        <v>7963</v>
      </c>
      <c r="E4804" s="89" t="s">
        <v>21566</v>
      </c>
      <c r="F4804" s="93" t="s">
        <v>369</v>
      </c>
      <c r="G4804" s="93" t="s">
        <v>369</v>
      </c>
      <c r="H4804" s="93" t="s">
        <v>369</v>
      </c>
    </row>
    <row r="4805" spans="1:8">
      <c r="A4805" s="89" t="s">
        <v>13635</v>
      </c>
      <c r="B4805" s="89">
        <v>1000</v>
      </c>
      <c r="C4805" s="89" t="s">
        <v>564</v>
      </c>
      <c r="D4805" s="89" t="s">
        <v>7963</v>
      </c>
      <c r="E4805" s="89" t="s">
        <v>21566</v>
      </c>
      <c r="F4805" s="93" t="s">
        <v>369</v>
      </c>
      <c r="G4805" s="93" t="s">
        <v>369</v>
      </c>
      <c r="H4805" s="93" t="s">
        <v>369</v>
      </c>
    </row>
    <row r="4806" spans="1:8">
      <c r="A4806" s="89" t="s">
        <v>13637</v>
      </c>
      <c r="B4806" s="89">
        <v>500</v>
      </c>
      <c r="C4806" s="89" t="s">
        <v>564</v>
      </c>
      <c r="D4806" s="89" t="s">
        <v>7963</v>
      </c>
      <c r="E4806" s="89" t="s">
        <v>21567</v>
      </c>
      <c r="F4806" s="93" t="s">
        <v>369</v>
      </c>
      <c r="G4806" s="93" t="s">
        <v>369</v>
      </c>
      <c r="H4806" s="93" t="s">
        <v>369</v>
      </c>
    </row>
    <row r="4807" spans="1:8">
      <c r="A4807" s="89" t="s">
        <v>865</v>
      </c>
      <c r="B4807" s="89">
        <v>500</v>
      </c>
      <c r="C4807" s="89" t="s">
        <v>564</v>
      </c>
      <c r="D4807" s="89" t="s">
        <v>18232</v>
      </c>
      <c r="E4807" s="89" t="s">
        <v>21568</v>
      </c>
      <c r="F4807" s="89">
        <v>798</v>
      </c>
      <c r="G4807" s="89">
        <v>248736</v>
      </c>
      <c r="H4807" s="89">
        <v>0</v>
      </c>
    </row>
    <row r="4808" spans="1:8">
      <c r="A4808" s="89" t="s">
        <v>863</v>
      </c>
      <c r="B4808" s="89">
        <v>500</v>
      </c>
      <c r="C4808" s="89" t="s">
        <v>564</v>
      </c>
      <c r="D4808" s="89" t="s">
        <v>18232</v>
      </c>
      <c r="E4808" s="89" t="s">
        <v>21569</v>
      </c>
      <c r="F4808" s="89">
        <v>141223</v>
      </c>
      <c r="G4808" s="89">
        <v>530539</v>
      </c>
      <c r="H4808" s="89">
        <v>0</v>
      </c>
    </row>
    <row r="4809" spans="1:8">
      <c r="A4809" s="89" t="s">
        <v>6233</v>
      </c>
      <c r="B4809" s="89">
        <v>500</v>
      </c>
      <c r="C4809" s="89" t="s">
        <v>564</v>
      </c>
      <c r="D4809" s="89" t="s">
        <v>5606</v>
      </c>
      <c r="E4809" s="89" t="s">
        <v>21570</v>
      </c>
      <c r="F4809" s="89">
        <v>224228</v>
      </c>
      <c r="G4809" s="89">
        <v>1091620</v>
      </c>
      <c r="H4809" s="89" t="s">
        <v>5939</v>
      </c>
    </row>
    <row r="4810" spans="1:8">
      <c r="A4810" s="89" t="s">
        <v>859</v>
      </c>
      <c r="B4810" s="89">
        <v>500</v>
      </c>
      <c r="C4810" s="89" t="s">
        <v>564</v>
      </c>
      <c r="D4810" s="89" t="s">
        <v>18232</v>
      </c>
      <c r="E4810" s="89" t="s">
        <v>21571</v>
      </c>
      <c r="F4810" s="89">
        <v>224228</v>
      </c>
      <c r="G4810" s="89">
        <v>1091620</v>
      </c>
      <c r="H4810" s="89">
        <v>0</v>
      </c>
    </row>
    <row r="4811" spans="1:8">
      <c r="A4811" s="89" t="s">
        <v>857</v>
      </c>
      <c r="B4811" s="89">
        <v>2000</v>
      </c>
      <c r="C4811" s="89" t="s">
        <v>564</v>
      </c>
      <c r="D4811" s="89" t="s">
        <v>18232</v>
      </c>
      <c r="E4811" s="89" t="s">
        <v>21572</v>
      </c>
      <c r="F4811" s="89">
        <v>6153</v>
      </c>
      <c r="G4811" s="89">
        <v>1091352</v>
      </c>
      <c r="H4811" s="89">
        <v>0</v>
      </c>
    </row>
    <row r="4812" spans="1:8">
      <c r="A4812" s="89" t="s">
        <v>855</v>
      </c>
      <c r="B4812" s="89">
        <v>2000</v>
      </c>
      <c r="C4812" s="89" t="s">
        <v>361</v>
      </c>
      <c r="D4812" s="89" t="s">
        <v>18232</v>
      </c>
      <c r="E4812" s="89" t="s">
        <v>21573</v>
      </c>
      <c r="F4812" s="93" t="s">
        <v>369</v>
      </c>
      <c r="G4812" s="93" t="s">
        <v>369</v>
      </c>
      <c r="H4812" s="93" t="s">
        <v>369</v>
      </c>
    </row>
    <row r="4813" spans="1:8">
      <c r="A4813" s="89" t="s">
        <v>13644</v>
      </c>
      <c r="B4813" s="89">
        <v>2000</v>
      </c>
      <c r="C4813" s="89" t="s">
        <v>361</v>
      </c>
      <c r="D4813" s="89" t="s">
        <v>7963</v>
      </c>
      <c r="E4813" s="89" t="s">
        <v>21573</v>
      </c>
      <c r="F4813" s="93" t="s">
        <v>369</v>
      </c>
      <c r="G4813" s="93" t="s">
        <v>369</v>
      </c>
      <c r="H4813" s="93" t="s">
        <v>369</v>
      </c>
    </row>
    <row r="4814" spans="1:8">
      <c r="A4814" s="89" t="s">
        <v>13645</v>
      </c>
      <c r="B4814" s="89">
        <v>8000</v>
      </c>
      <c r="C4814" s="89" t="s">
        <v>564</v>
      </c>
      <c r="D4814" s="89" t="s">
        <v>7963</v>
      </c>
      <c r="E4814" s="89" t="s">
        <v>21574</v>
      </c>
      <c r="F4814" s="93" t="s">
        <v>369</v>
      </c>
      <c r="G4814" s="93" t="s">
        <v>369</v>
      </c>
      <c r="H4814" s="93" t="s">
        <v>369</v>
      </c>
    </row>
    <row r="4815" spans="1:8">
      <c r="A4815" s="89" t="s">
        <v>853</v>
      </c>
      <c r="B4815" s="89">
        <v>100</v>
      </c>
      <c r="C4815" s="89" t="s">
        <v>564</v>
      </c>
      <c r="D4815" s="89" t="s">
        <v>18232</v>
      </c>
      <c r="E4815" s="89" t="s">
        <v>21575</v>
      </c>
      <c r="F4815" s="89">
        <v>825186</v>
      </c>
      <c r="G4815" s="89">
        <v>790546</v>
      </c>
      <c r="H4815" s="89">
        <v>0</v>
      </c>
    </row>
    <row r="4816" spans="1:8">
      <c r="A4816" s="89" t="s">
        <v>850</v>
      </c>
      <c r="B4816" s="89">
        <v>100</v>
      </c>
      <c r="C4816" s="89" t="s">
        <v>564</v>
      </c>
      <c r="D4816" s="89" t="s">
        <v>18232</v>
      </c>
      <c r="E4816" s="89" t="s">
        <v>21576</v>
      </c>
      <c r="F4816" s="89">
        <v>825186</v>
      </c>
      <c r="G4816" s="89">
        <v>807309</v>
      </c>
      <c r="H4816" s="89">
        <v>0</v>
      </c>
    </row>
    <row r="4817" spans="1:8">
      <c r="A4817" s="89" t="s">
        <v>848</v>
      </c>
      <c r="B4817" s="89">
        <v>100</v>
      </c>
      <c r="C4817" s="89" t="s">
        <v>564</v>
      </c>
      <c r="D4817" s="89" t="s">
        <v>18232</v>
      </c>
      <c r="E4817" s="89" t="s">
        <v>21577</v>
      </c>
      <c r="F4817" s="89">
        <v>825186</v>
      </c>
      <c r="G4817" s="89">
        <v>1129284</v>
      </c>
      <c r="H4817" s="89">
        <v>0</v>
      </c>
    </row>
    <row r="4818" spans="1:8">
      <c r="A4818" s="89" t="s">
        <v>845</v>
      </c>
      <c r="B4818" s="89">
        <v>100</v>
      </c>
      <c r="C4818" s="89" t="s">
        <v>564</v>
      </c>
      <c r="D4818" s="89" t="s">
        <v>18232</v>
      </c>
      <c r="E4818" s="89" t="s">
        <v>21578</v>
      </c>
      <c r="F4818" s="89">
        <v>825186</v>
      </c>
      <c r="G4818" s="89">
        <v>977662</v>
      </c>
      <c r="H4818" s="89">
        <v>0</v>
      </c>
    </row>
    <row r="4819" spans="1:8">
      <c r="A4819" s="89" t="s">
        <v>13650</v>
      </c>
      <c r="B4819" s="89">
        <v>100</v>
      </c>
      <c r="C4819" s="89" t="s">
        <v>564</v>
      </c>
      <c r="D4819" s="89" t="s">
        <v>7974</v>
      </c>
      <c r="E4819" s="89" t="s">
        <v>21579</v>
      </c>
      <c r="F4819" s="93" t="s">
        <v>369</v>
      </c>
      <c r="G4819" s="93" t="s">
        <v>369</v>
      </c>
      <c r="H4819" s="93" t="s">
        <v>369</v>
      </c>
    </row>
    <row r="4820" spans="1:8">
      <c r="A4820" s="89" t="s">
        <v>13651</v>
      </c>
      <c r="B4820" s="89">
        <v>100</v>
      </c>
      <c r="C4820" s="89" t="s">
        <v>564</v>
      </c>
      <c r="D4820" s="89" t="s">
        <v>7974</v>
      </c>
      <c r="E4820" s="89" t="s">
        <v>21580</v>
      </c>
      <c r="F4820" s="93" t="s">
        <v>369</v>
      </c>
      <c r="G4820" s="93" t="s">
        <v>369</v>
      </c>
      <c r="H4820" s="93" t="s">
        <v>369</v>
      </c>
    </row>
    <row r="4821" spans="1:8">
      <c r="A4821" s="89" t="s">
        <v>13652</v>
      </c>
      <c r="B4821" s="89">
        <v>100</v>
      </c>
      <c r="C4821" s="89" t="s">
        <v>564</v>
      </c>
      <c r="D4821" s="89" t="s">
        <v>7974</v>
      </c>
      <c r="E4821" s="89" t="s">
        <v>21580</v>
      </c>
      <c r="F4821" s="93" t="s">
        <v>369</v>
      </c>
      <c r="G4821" s="93" t="s">
        <v>369</v>
      </c>
      <c r="H4821" s="93" t="s">
        <v>369</v>
      </c>
    </row>
    <row r="4822" spans="1:8">
      <c r="A4822" s="89" t="s">
        <v>13653</v>
      </c>
      <c r="B4822" s="89">
        <v>100</v>
      </c>
      <c r="C4822" s="89" t="s">
        <v>564</v>
      </c>
      <c r="D4822" s="89" t="s">
        <v>7974</v>
      </c>
      <c r="E4822" s="89" t="s">
        <v>21580</v>
      </c>
      <c r="F4822" s="93" t="s">
        <v>369</v>
      </c>
      <c r="G4822" s="93" t="s">
        <v>369</v>
      </c>
      <c r="H4822" s="93" t="s">
        <v>369</v>
      </c>
    </row>
    <row r="4823" spans="1:8">
      <c r="A4823" s="89" t="s">
        <v>13654</v>
      </c>
      <c r="B4823" s="89">
        <v>100</v>
      </c>
      <c r="C4823" s="89" t="s">
        <v>564</v>
      </c>
      <c r="D4823" s="89" t="s">
        <v>7974</v>
      </c>
      <c r="E4823" s="89" t="s">
        <v>21580</v>
      </c>
      <c r="F4823" s="93" t="s">
        <v>369</v>
      </c>
      <c r="G4823" s="93" t="s">
        <v>369</v>
      </c>
      <c r="H4823" s="93" t="s">
        <v>369</v>
      </c>
    </row>
    <row r="4824" spans="1:8">
      <c r="A4824" s="89" t="s">
        <v>13655</v>
      </c>
      <c r="B4824" s="89">
        <v>100</v>
      </c>
      <c r="C4824" s="89" t="s">
        <v>564</v>
      </c>
      <c r="D4824" s="89" t="s">
        <v>7974</v>
      </c>
      <c r="E4824" s="89" t="s">
        <v>21580</v>
      </c>
      <c r="F4824" s="93" t="s">
        <v>369</v>
      </c>
      <c r="G4824" s="93" t="s">
        <v>369</v>
      </c>
      <c r="H4824" s="93" t="s">
        <v>369</v>
      </c>
    </row>
    <row r="4825" spans="1:8">
      <c r="A4825" s="89" t="s">
        <v>13656</v>
      </c>
      <c r="B4825" s="89">
        <v>100</v>
      </c>
      <c r="C4825" s="89" t="s">
        <v>564</v>
      </c>
      <c r="D4825" s="89" t="s">
        <v>7974</v>
      </c>
      <c r="E4825" s="89" t="s">
        <v>21580</v>
      </c>
      <c r="F4825" s="93" t="s">
        <v>369</v>
      </c>
      <c r="G4825" s="93" t="s">
        <v>369</v>
      </c>
      <c r="H4825" s="93" t="s">
        <v>369</v>
      </c>
    </row>
    <row r="4826" spans="1:8">
      <c r="A4826" s="89" t="s">
        <v>13657</v>
      </c>
      <c r="B4826" s="89">
        <v>100</v>
      </c>
      <c r="C4826" s="89" t="s">
        <v>564</v>
      </c>
      <c r="D4826" s="89" t="s">
        <v>7974</v>
      </c>
      <c r="E4826" s="89" t="s">
        <v>21580</v>
      </c>
      <c r="F4826" s="93" t="s">
        <v>369</v>
      </c>
      <c r="G4826" s="93" t="s">
        <v>369</v>
      </c>
      <c r="H4826" s="93" t="s">
        <v>369</v>
      </c>
    </row>
    <row r="4827" spans="1:8">
      <c r="A4827" s="89" t="s">
        <v>13658</v>
      </c>
      <c r="B4827" s="89">
        <v>100</v>
      </c>
      <c r="C4827" s="89" t="s">
        <v>564</v>
      </c>
      <c r="D4827" s="89" t="s">
        <v>7974</v>
      </c>
      <c r="E4827" s="89" t="s">
        <v>21580</v>
      </c>
      <c r="F4827" s="93" t="s">
        <v>369</v>
      </c>
      <c r="G4827" s="93" t="s">
        <v>369</v>
      </c>
      <c r="H4827" s="93" t="s">
        <v>369</v>
      </c>
    </row>
    <row r="4828" spans="1:8">
      <c r="A4828" s="89" t="s">
        <v>13659</v>
      </c>
      <c r="B4828" s="89">
        <v>100</v>
      </c>
      <c r="C4828" s="89" t="s">
        <v>564</v>
      </c>
      <c r="D4828" s="89" t="s">
        <v>7974</v>
      </c>
      <c r="E4828" s="89" t="s">
        <v>21580</v>
      </c>
      <c r="F4828" s="93" t="s">
        <v>369</v>
      </c>
      <c r="G4828" s="93" t="s">
        <v>369</v>
      </c>
      <c r="H4828" s="93" t="s">
        <v>369</v>
      </c>
    </row>
    <row r="4829" spans="1:8">
      <c r="A4829" s="89" t="s">
        <v>13660</v>
      </c>
      <c r="B4829" s="89">
        <v>100</v>
      </c>
      <c r="C4829" s="89" t="s">
        <v>564</v>
      </c>
      <c r="D4829" s="89" t="s">
        <v>7974</v>
      </c>
      <c r="E4829" s="89" t="s">
        <v>21580</v>
      </c>
      <c r="F4829" s="93" t="s">
        <v>369</v>
      </c>
      <c r="G4829" s="93" t="s">
        <v>369</v>
      </c>
      <c r="H4829" s="93" t="s">
        <v>369</v>
      </c>
    </row>
    <row r="4830" spans="1:8">
      <c r="A4830" s="89" t="s">
        <v>13661</v>
      </c>
      <c r="B4830" s="89">
        <v>100</v>
      </c>
      <c r="C4830" s="89" t="s">
        <v>564</v>
      </c>
      <c r="D4830" s="89" t="s">
        <v>7974</v>
      </c>
      <c r="E4830" s="89" t="s">
        <v>21581</v>
      </c>
      <c r="F4830" s="93" t="s">
        <v>369</v>
      </c>
      <c r="G4830" s="93" t="s">
        <v>369</v>
      </c>
      <c r="H4830" s="93" t="s">
        <v>369</v>
      </c>
    </row>
    <row r="4831" spans="1:8">
      <c r="A4831" s="89" t="s">
        <v>13662</v>
      </c>
      <c r="B4831" s="89">
        <v>100</v>
      </c>
      <c r="C4831" s="89" t="s">
        <v>361</v>
      </c>
      <c r="D4831" s="89" t="s">
        <v>7963</v>
      </c>
      <c r="E4831" s="89" t="s">
        <v>21581</v>
      </c>
      <c r="F4831" s="93" t="s">
        <v>369</v>
      </c>
      <c r="G4831" s="93" t="s">
        <v>369</v>
      </c>
      <c r="H4831" s="93" t="s">
        <v>369</v>
      </c>
    </row>
    <row r="4832" spans="1:8">
      <c r="A4832" s="89" t="s">
        <v>13663</v>
      </c>
      <c r="B4832" s="89">
        <v>100</v>
      </c>
      <c r="C4832" s="89" t="s">
        <v>564</v>
      </c>
      <c r="D4832" s="89" t="s">
        <v>7974</v>
      </c>
      <c r="E4832" s="89" t="s">
        <v>21581</v>
      </c>
      <c r="F4832" s="93" t="s">
        <v>369</v>
      </c>
      <c r="G4832" s="93" t="s">
        <v>369</v>
      </c>
      <c r="H4832" s="93" t="s">
        <v>369</v>
      </c>
    </row>
    <row r="4833" spans="1:8">
      <c r="A4833" s="89" t="s">
        <v>13664</v>
      </c>
      <c r="B4833" s="89">
        <v>100</v>
      </c>
      <c r="C4833" s="89" t="s">
        <v>564</v>
      </c>
      <c r="D4833" s="89" t="s">
        <v>7974</v>
      </c>
      <c r="E4833" s="89" t="s">
        <v>21581</v>
      </c>
      <c r="F4833" s="93" t="s">
        <v>369</v>
      </c>
      <c r="G4833" s="93" t="s">
        <v>369</v>
      </c>
      <c r="H4833" s="93" t="s">
        <v>369</v>
      </c>
    </row>
    <row r="4834" spans="1:8">
      <c r="A4834" s="89" t="s">
        <v>13665</v>
      </c>
      <c r="B4834" s="89">
        <v>100</v>
      </c>
      <c r="C4834" s="89" t="s">
        <v>564</v>
      </c>
      <c r="D4834" s="89" t="s">
        <v>7974</v>
      </c>
      <c r="E4834" s="89" t="s">
        <v>21581</v>
      </c>
      <c r="F4834" s="93" t="s">
        <v>369</v>
      </c>
      <c r="G4834" s="93" t="s">
        <v>369</v>
      </c>
      <c r="H4834" s="93" t="s">
        <v>369</v>
      </c>
    </row>
    <row r="4835" spans="1:8">
      <c r="A4835" s="89" t="s">
        <v>13666</v>
      </c>
      <c r="B4835" s="89">
        <v>100</v>
      </c>
      <c r="C4835" s="89" t="s">
        <v>564</v>
      </c>
      <c r="D4835" s="89" t="s">
        <v>7974</v>
      </c>
      <c r="E4835" s="89" t="s">
        <v>21581</v>
      </c>
      <c r="F4835" s="93" t="s">
        <v>369</v>
      </c>
      <c r="G4835" s="93" t="s">
        <v>369</v>
      </c>
      <c r="H4835" s="93" t="s">
        <v>369</v>
      </c>
    </row>
    <row r="4836" spans="1:8">
      <c r="A4836" s="89" t="s">
        <v>13667</v>
      </c>
      <c r="B4836" s="89">
        <v>100</v>
      </c>
      <c r="C4836" s="89" t="s">
        <v>564</v>
      </c>
      <c r="D4836" s="89" t="s">
        <v>7974</v>
      </c>
      <c r="E4836" s="89" t="s">
        <v>21581</v>
      </c>
      <c r="F4836" s="93" t="s">
        <v>369</v>
      </c>
      <c r="G4836" s="93" t="s">
        <v>369</v>
      </c>
      <c r="H4836" s="93" t="s">
        <v>369</v>
      </c>
    </row>
    <row r="4837" spans="1:8">
      <c r="A4837" s="89" t="s">
        <v>13668</v>
      </c>
      <c r="B4837" s="89">
        <v>100</v>
      </c>
      <c r="C4837" s="89" t="s">
        <v>564</v>
      </c>
      <c r="D4837" s="89" t="s">
        <v>7974</v>
      </c>
      <c r="E4837" s="89" t="s">
        <v>21581</v>
      </c>
      <c r="F4837" s="93" t="s">
        <v>369</v>
      </c>
      <c r="G4837" s="93" t="s">
        <v>369</v>
      </c>
      <c r="H4837" s="93" t="s">
        <v>369</v>
      </c>
    </row>
    <row r="4838" spans="1:8">
      <c r="A4838" s="89" t="s">
        <v>13669</v>
      </c>
      <c r="B4838" s="89">
        <v>100</v>
      </c>
      <c r="C4838" s="89" t="s">
        <v>564</v>
      </c>
      <c r="D4838" s="89" t="s">
        <v>7974</v>
      </c>
      <c r="E4838" s="89" t="s">
        <v>21581</v>
      </c>
      <c r="F4838" s="93" t="s">
        <v>369</v>
      </c>
      <c r="G4838" s="93" t="s">
        <v>369</v>
      </c>
      <c r="H4838" s="93" t="s">
        <v>369</v>
      </c>
    </row>
    <row r="4839" spans="1:8">
      <c r="A4839" s="89" t="s">
        <v>13670</v>
      </c>
      <c r="B4839" s="89">
        <v>100</v>
      </c>
      <c r="C4839" s="89" t="s">
        <v>564</v>
      </c>
      <c r="D4839" s="89" t="s">
        <v>7974</v>
      </c>
      <c r="E4839" s="89" t="s">
        <v>21581</v>
      </c>
      <c r="F4839" s="93" t="s">
        <v>369</v>
      </c>
      <c r="G4839" s="93" t="s">
        <v>369</v>
      </c>
      <c r="H4839" s="93" t="s">
        <v>369</v>
      </c>
    </row>
    <row r="4840" spans="1:8">
      <c r="A4840" s="89" t="s">
        <v>13671</v>
      </c>
      <c r="B4840" s="89">
        <v>100</v>
      </c>
      <c r="C4840" s="89" t="s">
        <v>564</v>
      </c>
      <c r="D4840" s="89" t="s">
        <v>7974</v>
      </c>
      <c r="E4840" s="89" t="s">
        <v>21581</v>
      </c>
      <c r="F4840" s="93" t="s">
        <v>369</v>
      </c>
      <c r="G4840" s="93" t="s">
        <v>369</v>
      </c>
      <c r="H4840" s="93" t="s">
        <v>369</v>
      </c>
    </row>
    <row r="4841" spans="1:8">
      <c r="A4841" s="89" t="s">
        <v>13672</v>
      </c>
      <c r="B4841" s="89">
        <v>100</v>
      </c>
      <c r="C4841" s="89" t="s">
        <v>564</v>
      </c>
      <c r="D4841" s="89" t="s">
        <v>7974</v>
      </c>
      <c r="E4841" s="89" t="s">
        <v>21581</v>
      </c>
      <c r="F4841" s="93" t="s">
        <v>369</v>
      </c>
      <c r="G4841" s="93" t="s">
        <v>369</v>
      </c>
      <c r="H4841" s="93" t="s">
        <v>369</v>
      </c>
    </row>
    <row r="4842" spans="1:8">
      <c r="A4842" s="89" t="s">
        <v>13673</v>
      </c>
      <c r="B4842" s="89">
        <v>100</v>
      </c>
      <c r="C4842" s="89" t="s">
        <v>564</v>
      </c>
      <c r="D4842" s="89" t="s">
        <v>7974</v>
      </c>
      <c r="E4842" s="89" t="s">
        <v>21581</v>
      </c>
      <c r="F4842" s="93" t="s">
        <v>369</v>
      </c>
      <c r="G4842" s="93" t="s">
        <v>369</v>
      </c>
      <c r="H4842" s="93" t="s">
        <v>369</v>
      </c>
    </row>
    <row r="4843" spans="1:8">
      <c r="A4843" s="89" t="s">
        <v>13674</v>
      </c>
      <c r="B4843" s="89">
        <v>100</v>
      </c>
      <c r="C4843" s="89" t="s">
        <v>564</v>
      </c>
      <c r="D4843" s="89" t="s">
        <v>7974</v>
      </c>
      <c r="E4843" s="89" t="s">
        <v>21581</v>
      </c>
      <c r="F4843" s="93" t="s">
        <v>369</v>
      </c>
      <c r="G4843" s="93" t="s">
        <v>369</v>
      </c>
      <c r="H4843" s="93" t="s">
        <v>369</v>
      </c>
    </row>
    <row r="4844" spans="1:8">
      <c r="A4844" s="89" t="s">
        <v>13675</v>
      </c>
      <c r="B4844" s="89">
        <v>100</v>
      </c>
      <c r="C4844" s="89" t="s">
        <v>564</v>
      </c>
      <c r="D4844" s="89" t="s">
        <v>7974</v>
      </c>
      <c r="E4844" s="89" t="s">
        <v>21581</v>
      </c>
      <c r="F4844" s="93" t="s">
        <v>369</v>
      </c>
      <c r="G4844" s="93" t="s">
        <v>369</v>
      </c>
      <c r="H4844" s="93" t="s">
        <v>369</v>
      </c>
    </row>
    <row r="4845" spans="1:8">
      <c r="A4845" s="89" t="s">
        <v>13676</v>
      </c>
      <c r="B4845" s="89">
        <v>100</v>
      </c>
      <c r="C4845" s="89" t="s">
        <v>564</v>
      </c>
      <c r="D4845" s="89" t="s">
        <v>7974</v>
      </c>
      <c r="E4845" s="89" t="s">
        <v>21581</v>
      </c>
      <c r="F4845" s="93" t="s">
        <v>369</v>
      </c>
      <c r="G4845" s="93" t="s">
        <v>369</v>
      </c>
      <c r="H4845" s="93" t="s">
        <v>369</v>
      </c>
    </row>
    <row r="4846" spans="1:8">
      <c r="A4846" s="89" t="s">
        <v>13677</v>
      </c>
      <c r="B4846" s="89">
        <v>100</v>
      </c>
      <c r="C4846" s="89" t="s">
        <v>564</v>
      </c>
      <c r="D4846" s="89" t="s">
        <v>7974</v>
      </c>
      <c r="E4846" s="89" t="s">
        <v>21581</v>
      </c>
      <c r="F4846" s="93" t="s">
        <v>369</v>
      </c>
      <c r="G4846" s="93" t="s">
        <v>369</v>
      </c>
      <c r="H4846" s="93" t="s">
        <v>369</v>
      </c>
    </row>
    <row r="4847" spans="1:8">
      <c r="A4847" s="89" t="s">
        <v>13678</v>
      </c>
      <c r="B4847" s="89">
        <v>100</v>
      </c>
      <c r="C4847" s="89" t="s">
        <v>564</v>
      </c>
      <c r="D4847" s="89" t="s">
        <v>7974</v>
      </c>
      <c r="E4847" s="89" t="s">
        <v>21581</v>
      </c>
      <c r="F4847" s="93" t="s">
        <v>369</v>
      </c>
      <c r="G4847" s="93" t="s">
        <v>369</v>
      </c>
      <c r="H4847" s="93" t="s">
        <v>369</v>
      </c>
    </row>
    <row r="4848" spans="1:8">
      <c r="A4848" s="89" t="s">
        <v>13679</v>
      </c>
      <c r="B4848" s="89">
        <v>100</v>
      </c>
      <c r="C4848" s="89" t="s">
        <v>564</v>
      </c>
      <c r="D4848" s="89" t="s">
        <v>7974</v>
      </c>
      <c r="E4848" s="89" t="s">
        <v>21581</v>
      </c>
      <c r="F4848" s="93" t="s">
        <v>369</v>
      </c>
      <c r="G4848" s="93" t="s">
        <v>369</v>
      </c>
      <c r="H4848" s="93" t="s">
        <v>369</v>
      </c>
    </row>
    <row r="4849" spans="1:8">
      <c r="A4849" s="89" t="s">
        <v>13680</v>
      </c>
      <c r="B4849" s="89">
        <v>100</v>
      </c>
      <c r="C4849" s="89" t="s">
        <v>564</v>
      </c>
      <c r="D4849" s="89" t="s">
        <v>7974</v>
      </c>
      <c r="E4849" s="89" t="s">
        <v>21581</v>
      </c>
      <c r="F4849" s="93" t="s">
        <v>369</v>
      </c>
      <c r="G4849" s="93" t="s">
        <v>369</v>
      </c>
      <c r="H4849" s="93" t="s">
        <v>369</v>
      </c>
    </row>
    <row r="4850" spans="1:8">
      <c r="A4850" s="89" t="s">
        <v>13681</v>
      </c>
      <c r="B4850" s="89">
        <v>100</v>
      </c>
      <c r="C4850" s="89" t="s">
        <v>564</v>
      </c>
      <c r="D4850" s="89" t="s">
        <v>7974</v>
      </c>
      <c r="E4850" s="89" t="s">
        <v>21581</v>
      </c>
      <c r="F4850" s="93" t="s">
        <v>369</v>
      </c>
      <c r="G4850" s="93" t="s">
        <v>369</v>
      </c>
      <c r="H4850" s="93" t="s">
        <v>369</v>
      </c>
    </row>
    <row r="4851" spans="1:8">
      <c r="A4851" s="89" t="s">
        <v>13682</v>
      </c>
      <c r="B4851" s="89">
        <v>100</v>
      </c>
      <c r="C4851" s="89" t="s">
        <v>564</v>
      </c>
      <c r="D4851" s="89" t="s">
        <v>7974</v>
      </c>
      <c r="E4851" s="89" t="s">
        <v>21581</v>
      </c>
      <c r="F4851" s="93" t="s">
        <v>369</v>
      </c>
      <c r="G4851" s="93" t="s">
        <v>369</v>
      </c>
      <c r="H4851" s="93" t="s">
        <v>369</v>
      </c>
    </row>
    <row r="4852" spans="1:8">
      <c r="A4852" s="89" t="s">
        <v>13683</v>
      </c>
      <c r="B4852" s="89">
        <v>100</v>
      </c>
      <c r="C4852" s="89" t="s">
        <v>564</v>
      </c>
      <c r="D4852" s="89" t="s">
        <v>7974</v>
      </c>
      <c r="E4852" s="89" t="s">
        <v>21581</v>
      </c>
      <c r="F4852" s="93" t="s">
        <v>369</v>
      </c>
      <c r="G4852" s="93" t="s">
        <v>369</v>
      </c>
      <c r="H4852" s="93" t="s">
        <v>369</v>
      </c>
    </row>
    <row r="4853" spans="1:8">
      <c r="A4853" s="89" t="s">
        <v>13684</v>
      </c>
      <c r="B4853" s="89">
        <v>100</v>
      </c>
      <c r="C4853" s="89" t="s">
        <v>564</v>
      </c>
      <c r="D4853" s="89" t="s">
        <v>7974</v>
      </c>
      <c r="E4853" s="89" t="s">
        <v>21581</v>
      </c>
      <c r="F4853" s="93" t="s">
        <v>369</v>
      </c>
      <c r="G4853" s="93" t="s">
        <v>369</v>
      </c>
      <c r="H4853" s="93" t="s">
        <v>369</v>
      </c>
    </row>
    <row r="4854" spans="1:8">
      <c r="A4854" s="89" t="s">
        <v>13685</v>
      </c>
      <c r="B4854" s="89">
        <v>100</v>
      </c>
      <c r="C4854" s="89" t="s">
        <v>564</v>
      </c>
      <c r="D4854" s="89" t="s">
        <v>7974</v>
      </c>
      <c r="E4854" s="89" t="s">
        <v>21581</v>
      </c>
      <c r="F4854" s="93" t="s">
        <v>369</v>
      </c>
      <c r="G4854" s="93" t="s">
        <v>369</v>
      </c>
      <c r="H4854" s="93" t="s">
        <v>369</v>
      </c>
    </row>
    <row r="4855" spans="1:8">
      <c r="A4855" s="89" t="s">
        <v>13686</v>
      </c>
      <c r="B4855" s="89">
        <v>100</v>
      </c>
      <c r="C4855" s="89" t="s">
        <v>564</v>
      </c>
      <c r="D4855" s="89" t="s">
        <v>7974</v>
      </c>
      <c r="E4855" s="89" t="s">
        <v>21581</v>
      </c>
      <c r="F4855" s="93" t="s">
        <v>369</v>
      </c>
      <c r="G4855" s="93" t="s">
        <v>369</v>
      </c>
      <c r="H4855" s="93" t="s">
        <v>369</v>
      </c>
    </row>
    <row r="4856" spans="1:8">
      <c r="A4856" s="89" t="s">
        <v>13687</v>
      </c>
      <c r="B4856" s="89">
        <v>100</v>
      </c>
      <c r="C4856" s="89" t="s">
        <v>564</v>
      </c>
      <c r="D4856" s="89" t="s">
        <v>7974</v>
      </c>
      <c r="E4856" s="89" t="s">
        <v>21581</v>
      </c>
      <c r="F4856" s="93" t="s">
        <v>369</v>
      </c>
      <c r="G4856" s="93" t="s">
        <v>369</v>
      </c>
      <c r="H4856" s="93" t="s">
        <v>369</v>
      </c>
    </row>
    <row r="4857" spans="1:8">
      <c r="A4857" s="89" t="s">
        <v>13688</v>
      </c>
      <c r="B4857" s="89">
        <v>1000</v>
      </c>
      <c r="C4857" s="89" t="s">
        <v>564</v>
      </c>
      <c r="D4857" s="89" t="s">
        <v>7974</v>
      </c>
      <c r="E4857" s="89" t="s">
        <v>21581</v>
      </c>
      <c r="F4857" s="93" t="s">
        <v>369</v>
      </c>
      <c r="G4857" s="93" t="s">
        <v>369</v>
      </c>
      <c r="H4857" s="93" t="s">
        <v>369</v>
      </c>
    </row>
    <row r="4858" spans="1:8">
      <c r="A4858" s="89" t="s">
        <v>13689</v>
      </c>
      <c r="B4858" s="89">
        <v>100</v>
      </c>
      <c r="C4858" s="89" t="s">
        <v>564</v>
      </c>
      <c r="D4858" s="89" t="s">
        <v>7974</v>
      </c>
      <c r="E4858" s="89" t="s">
        <v>21581</v>
      </c>
      <c r="F4858" s="93" t="s">
        <v>369</v>
      </c>
      <c r="G4858" s="93" t="s">
        <v>369</v>
      </c>
      <c r="H4858" s="93" t="s">
        <v>369</v>
      </c>
    </row>
    <row r="4859" spans="1:8">
      <c r="A4859" s="89" t="s">
        <v>13690</v>
      </c>
      <c r="B4859" s="89">
        <v>100</v>
      </c>
      <c r="C4859" s="89" t="s">
        <v>564</v>
      </c>
      <c r="D4859" s="89" t="s">
        <v>7974</v>
      </c>
      <c r="E4859" s="89" t="s">
        <v>21581</v>
      </c>
      <c r="F4859" s="93" t="s">
        <v>369</v>
      </c>
      <c r="G4859" s="93" t="s">
        <v>369</v>
      </c>
      <c r="H4859" s="93" t="s">
        <v>369</v>
      </c>
    </row>
    <row r="4860" spans="1:8">
      <c r="A4860" s="89" t="s">
        <v>13691</v>
      </c>
      <c r="B4860" s="89">
        <v>100</v>
      </c>
      <c r="C4860" s="89" t="s">
        <v>564</v>
      </c>
      <c r="D4860" s="89" t="s">
        <v>7974</v>
      </c>
      <c r="E4860" s="89" t="s">
        <v>21581</v>
      </c>
      <c r="F4860" s="93" t="s">
        <v>369</v>
      </c>
      <c r="G4860" s="93" t="s">
        <v>369</v>
      </c>
      <c r="H4860" s="93" t="s">
        <v>369</v>
      </c>
    </row>
    <row r="4861" spans="1:8">
      <c r="A4861" s="89" t="s">
        <v>13692</v>
      </c>
      <c r="B4861" s="89">
        <v>100</v>
      </c>
      <c r="C4861" s="89" t="s">
        <v>564</v>
      </c>
      <c r="D4861" s="89" t="s">
        <v>7974</v>
      </c>
      <c r="E4861" s="89" t="s">
        <v>21581</v>
      </c>
      <c r="F4861" s="93" t="s">
        <v>369</v>
      </c>
      <c r="G4861" s="93" t="s">
        <v>369</v>
      </c>
      <c r="H4861" s="93" t="s">
        <v>369</v>
      </c>
    </row>
    <row r="4862" spans="1:8">
      <c r="A4862" s="89" t="s">
        <v>13693</v>
      </c>
      <c r="B4862" s="89">
        <v>100</v>
      </c>
      <c r="C4862" s="89" t="s">
        <v>564</v>
      </c>
      <c r="D4862" s="89" t="s">
        <v>7974</v>
      </c>
      <c r="E4862" s="89" t="s">
        <v>21581</v>
      </c>
      <c r="F4862" s="93" t="s">
        <v>369</v>
      </c>
      <c r="G4862" s="93" t="s">
        <v>369</v>
      </c>
      <c r="H4862" s="93" t="s">
        <v>369</v>
      </c>
    </row>
    <row r="4863" spans="1:8">
      <c r="A4863" s="89" t="s">
        <v>13694</v>
      </c>
      <c r="B4863" s="89">
        <v>100</v>
      </c>
      <c r="C4863" s="89" t="s">
        <v>564</v>
      </c>
      <c r="D4863" s="89" t="s">
        <v>7974</v>
      </c>
      <c r="E4863" s="89" t="s">
        <v>21581</v>
      </c>
      <c r="F4863" s="93" t="s">
        <v>369</v>
      </c>
      <c r="G4863" s="93" t="s">
        <v>369</v>
      </c>
      <c r="H4863" s="93" t="s">
        <v>369</v>
      </c>
    </row>
    <row r="4864" spans="1:8">
      <c r="A4864" s="89" t="s">
        <v>13695</v>
      </c>
      <c r="B4864" s="89">
        <v>100</v>
      </c>
      <c r="C4864" s="89" t="s">
        <v>564</v>
      </c>
      <c r="D4864" s="89" t="s">
        <v>7974</v>
      </c>
      <c r="E4864" s="89" t="s">
        <v>21581</v>
      </c>
      <c r="F4864" s="93" t="s">
        <v>369</v>
      </c>
      <c r="G4864" s="93" t="s">
        <v>369</v>
      </c>
      <c r="H4864" s="93" t="s">
        <v>369</v>
      </c>
    </row>
    <row r="4865" spans="1:8">
      <c r="A4865" s="89" t="s">
        <v>13696</v>
      </c>
      <c r="B4865" s="89">
        <v>100</v>
      </c>
      <c r="C4865" s="89" t="s">
        <v>564</v>
      </c>
      <c r="D4865" s="89" t="s">
        <v>7974</v>
      </c>
      <c r="E4865" s="89" t="s">
        <v>21581</v>
      </c>
      <c r="F4865" s="93" t="s">
        <v>369</v>
      </c>
      <c r="G4865" s="93" t="s">
        <v>369</v>
      </c>
      <c r="H4865" s="93" t="s">
        <v>369</v>
      </c>
    </row>
    <row r="4866" spans="1:8">
      <c r="A4866" s="89" t="s">
        <v>13697</v>
      </c>
      <c r="B4866" s="89">
        <v>100</v>
      </c>
      <c r="C4866" s="89" t="s">
        <v>564</v>
      </c>
      <c r="D4866" s="89" t="s">
        <v>7974</v>
      </c>
      <c r="E4866" s="89" t="s">
        <v>21581</v>
      </c>
      <c r="F4866" s="93" t="s">
        <v>369</v>
      </c>
      <c r="G4866" s="93" t="s">
        <v>369</v>
      </c>
      <c r="H4866" s="93" t="s">
        <v>369</v>
      </c>
    </row>
    <row r="4867" spans="1:8">
      <c r="A4867" s="89" t="s">
        <v>13698</v>
      </c>
      <c r="B4867" s="89">
        <v>100</v>
      </c>
      <c r="C4867" s="89" t="s">
        <v>564</v>
      </c>
      <c r="D4867" s="89" t="s">
        <v>7974</v>
      </c>
      <c r="E4867" s="89" t="s">
        <v>21581</v>
      </c>
      <c r="F4867" s="93" t="s">
        <v>369</v>
      </c>
      <c r="G4867" s="93" t="s">
        <v>369</v>
      </c>
      <c r="H4867" s="93" t="s">
        <v>369</v>
      </c>
    </row>
    <row r="4868" spans="1:8">
      <c r="A4868" s="89" t="s">
        <v>13699</v>
      </c>
      <c r="B4868" s="89">
        <v>100</v>
      </c>
      <c r="C4868" s="89" t="s">
        <v>564</v>
      </c>
      <c r="D4868" s="89" t="s">
        <v>7974</v>
      </c>
      <c r="E4868" s="89" t="s">
        <v>21581</v>
      </c>
      <c r="F4868" s="93" t="s">
        <v>369</v>
      </c>
      <c r="G4868" s="93" t="s">
        <v>369</v>
      </c>
      <c r="H4868" s="93" t="s">
        <v>369</v>
      </c>
    </row>
    <row r="4869" spans="1:8">
      <c r="A4869" s="89" t="s">
        <v>13700</v>
      </c>
      <c r="B4869" s="89">
        <v>100</v>
      </c>
      <c r="C4869" s="89" t="s">
        <v>564</v>
      </c>
      <c r="D4869" s="89" t="s">
        <v>7974</v>
      </c>
      <c r="E4869" s="89" t="s">
        <v>21581</v>
      </c>
      <c r="F4869" s="93" t="s">
        <v>369</v>
      </c>
      <c r="G4869" s="93" t="s">
        <v>369</v>
      </c>
      <c r="H4869" s="93" t="s">
        <v>369</v>
      </c>
    </row>
    <row r="4870" spans="1:8">
      <c r="A4870" s="89" t="s">
        <v>13701</v>
      </c>
      <c r="B4870" s="89">
        <v>100</v>
      </c>
      <c r="C4870" s="89" t="s">
        <v>564</v>
      </c>
      <c r="D4870" s="89" t="s">
        <v>7974</v>
      </c>
      <c r="E4870" s="89" t="s">
        <v>21581</v>
      </c>
      <c r="F4870" s="93" t="s">
        <v>369</v>
      </c>
      <c r="G4870" s="93" t="s">
        <v>369</v>
      </c>
      <c r="H4870" s="93" t="s">
        <v>369</v>
      </c>
    </row>
    <row r="4871" spans="1:8">
      <c r="A4871" s="89" t="s">
        <v>13702</v>
      </c>
      <c r="B4871" s="89">
        <v>100</v>
      </c>
      <c r="C4871" s="89" t="s">
        <v>564</v>
      </c>
      <c r="D4871" s="89" t="s">
        <v>7974</v>
      </c>
      <c r="E4871" s="89" t="s">
        <v>21581</v>
      </c>
      <c r="F4871" s="93" t="s">
        <v>369</v>
      </c>
      <c r="G4871" s="93" t="s">
        <v>369</v>
      </c>
      <c r="H4871" s="93" t="s">
        <v>369</v>
      </c>
    </row>
    <row r="4872" spans="1:8">
      <c r="A4872" s="89" t="s">
        <v>13703</v>
      </c>
      <c r="B4872" s="89">
        <v>100</v>
      </c>
      <c r="C4872" s="89" t="s">
        <v>564</v>
      </c>
      <c r="D4872" s="89" t="s">
        <v>7974</v>
      </c>
      <c r="E4872" s="89" t="s">
        <v>21581</v>
      </c>
      <c r="F4872" s="93" t="s">
        <v>369</v>
      </c>
      <c r="G4872" s="93" t="s">
        <v>369</v>
      </c>
      <c r="H4872" s="93" t="s">
        <v>369</v>
      </c>
    </row>
    <row r="4873" spans="1:8">
      <c r="A4873" s="89" t="s">
        <v>13704</v>
      </c>
      <c r="B4873" s="89">
        <v>100</v>
      </c>
      <c r="C4873" s="89" t="s">
        <v>361</v>
      </c>
      <c r="D4873" s="89" t="s">
        <v>7963</v>
      </c>
      <c r="E4873" s="89" t="s">
        <v>21582</v>
      </c>
      <c r="F4873" s="93" t="s">
        <v>369</v>
      </c>
      <c r="G4873" s="93" t="s">
        <v>369</v>
      </c>
      <c r="H4873" s="93" t="s">
        <v>369</v>
      </c>
    </row>
    <row r="4874" spans="1:8">
      <c r="A4874" s="89" t="s">
        <v>13705</v>
      </c>
      <c r="B4874" s="89">
        <v>100</v>
      </c>
      <c r="C4874" s="89" t="s">
        <v>564</v>
      </c>
      <c r="D4874" s="89" t="s">
        <v>7974</v>
      </c>
      <c r="E4874" s="89" t="s">
        <v>21582</v>
      </c>
      <c r="F4874" s="93" t="s">
        <v>369</v>
      </c>
      <c r="G4874" s="93" t="s">
        <v>369</v>
      </c>
      <c r="H4874" s="93" t="s">
        <v>369</v>
      </c>
    </row>
    <row r="4875" spans="1:8">
      <c r="A4875" s="89" t="s">
        <v>13706</v>
      </c>
      <c r="B4875" s="89">
        <v>100</v>
      </c>
      <c r="C4875" s="89" t="s">
        <v>564</v>
      </c>
      <c r="D4875" s="89" t="s">
        <v>7974</v>
      </c>
      <c r="E4875" s="89" t="s">
        <v>21583</v>
      </c>
      <c r="F4875" s="93" t="s">
        <v>369</v>
      </c>
      <c r="G4875" s="93" t="s">
        <v>369</v>
      </c>
      <c r="H4875" s="93" t="s">
        <v>369</v>
      </c>
    </row>
    <row r="4876" spans="1:8">
      <c r="A4876" s="89" t="s">
        <v>843</v>
      </c>
      <c r="B4876" s="89">
        <v>100</v>
      </c>
      <c r="C4876" s="89" t="s">
        <v>564</v>
      </c>
      <c r="D4876" s="89" t="s">
        <v>18232</v>
      </c>
      <c r="E4876" s="89" t="s">
        <v>21584</v>
      </c>
      <c r="F4876" s="89">
        <v>1116064</v>
      </c>
      <c r="G4876" s="89">
        <v>1116064</v>
      </c>
      <c r="H4876" s="89">
        <v>0</v>
      </c>
    </row>
    <row r="4877" spans="1:8">
      <c r="A4877" s="89" t="s">
        <v>841</v>
      </c>
      <c r="B4877" s="89">
        <v>100</v>
      </c>
      <c r="C4877" s="89" t="s">
        <v>361</v>
      </c>
      <c r="D4877" s="89" t="s">
        <v>18232</v>
      </c>
      <c r="E4877" s="89" t="s">
        <v>21585</v>
      </c>
      <c r="F4877" s="93" t="s">
        <v>369</v>
      </c>
      <c r="G4877" s="93" t="s">
        <v>369</v>
      </c>
      <c r="H4877" s="93" t="s">
        <v>369</v>
      </c>
    </row>
    <row r="4878" spans="1:8">
      <c r="A4878" s="89" t="s">
        <v>839</v>
      </c>
      <c r="B4878" s="89">
        <v>100</v>
      </c>
      <c r="C4878" s="89" t="s">
        <v>361</v>
      </c>
      <c r="D4878" s="89" t="s">
        <v>18232</v>
      </c>
      <c r="E4878" s="89" t="s">
        <v>21586</v>
      </c>
      <c r="F4878" s="93" t="s">
        <v>369</v>
      </c>
      <c r="G4878" s="93" t="s">
        <v>369</v>
      </c>
      <c r="H4878" s="93" t="s">
        <v>369</v>
      </c>
    </row>
    <row r="4879" spans="1:8">
      <c r="A4879" s="89" t="s">
        <v>13708</v>
      </c>
      <c r="B4879" s="89">
        <v>100</v>
      </c>
      <c r="C4879" s="89" t="s">
        <v>564</v>
      </c>
      <c r="D4879" s="89" t="s">
        <v>7974</v>
      </c>
      <c r="E4879" s="89" t="s">
        <v>21587</v>
      </c>
      <c r="F4879" s="93" t="s">
        <v>369</v>
      </c>
      <c r="G4879" s="93" t="s">
        <v>369</v>
      </c>
      <c r="H4879" s="93" t="s">
        <v>369</v>
      </c>
    </row>
    <row r="4880" spans="1:8">
      <c r="A4880" s="89" t="s">
        <v>13709</v>
      </c>
      <c r="B4880" s="89">
        <v>100</v>
      </c>
      <c r="C4880" s="89" t="s">
        <v>361</v>
      </c>
      <c r="D4880" s="89" t="s">
        <v>7963</v>
      </c>
      <c r="E4880" s="89" t="s">
        <v>21588</v>
      </c>
      <c r="F4880" s="93" t="s">
        <v>369</v>
      </c>
      <c r="G4880" s="93" t="s">
        <v>369</v>
      </c>
      <c r="H4880" s="93" t="s">
        <v>369</v>
      </c>
    </row>
    <row r="4881" spans="1:8">
      <c r="A4881" s="89" t="s">
        <v>13710</v>
      </c>
      <c r="B4881" s="89">
        <v>100</v>
      </c>
      <c r="C4881" s="89" t="s">
        <v>361</v>
      </c>
      <c r="D4881" s="89" t="s">
        <v>7963</v>
      </c>
      <c r="E4881" s="89" t="s">
        <v>21588</v>
      </c>
      <c r="F4881" s="93" t="s">
        <v>369</v>
      </c>
      <c r="G4881" s="93" t="s">
        <v>369</v>
      </c>
      <c r="H4881" s="93" t="s">
        <v>369</v>
      </c>
    </row>
    <row r="4882" spans="1:8">
      <c r="A4882" s="89" t="s">
        <v>13711</v>
      </c>
      <c r="B4882" s="89">
        <v>100</v>
      </c>
      <c r="C4882" s="89" t="s">
        <v>564</v>
      </c>
      <c r="D4882" s="89" t="s">
        <v>7974</v>
      </c>
      <c r="E4882" s="89" t="s">
        <v>21588</v>
      </c>
      <c r="F4882" s="93" t="s">
        <v>369</v>
      </c>
      <c r="G4882" s="93" t="s">
        <v>369</v>
      </c>
      <c r="H4882" s="93" t="s">
        <v>369</v>
      </c>
    </row>
    <row r="4883" spans="1:8">
      <c r="A4883" s="89" t="s">
        <v>13712</v>
      </c>
      <c r="B4883" s="89">
        <v>100</v>
      </c>
      <c r="C4883" s="89" t="s">
        <v>564</v>
      </c>
      <c r="D4883" s="89" t="s">
        <v>7974</v>
      </c>
      <c r="E4883" s="89" t="s">
        <v>21588</v>
      </c>
      <c r="F4883" s="93" t="s">
        <v>369</v>
      </c>
      <c r="G4883" s="93" t="s">
        <v>369</v>
      </c>
      <c r="H4883" s="93" t="s">
        <v>369</v>
      </c>
    </row>
    <row r="4884" spans="1:8">
      <c r="A4884" s="89" t="s">
        <v>13713</v>
      </c>
      <c r="B4884" s="89">
        <v>100</v>
      </c>
      <c r="C4884" s="89" t="s">
        <v>564</v>
      </c>
      <c r="D4884" s="89" t="s">
        <v>7974</v>
      </c>
      <c r="E4884" s="89" t="s">
        <v>21588</v>
      </c>
      <c r="F4884" s="93" t="s">
        <v>369</v>
      </c>
      <c r="G4884" s="93" t="s">
        <v>369</v>
      </c>
      <c r="H4884" s="93" t="s">
        <v>369</v>
      </c>
    </row>
    <row r="4885" spans="1:8">
      <c r="A4885" s="89" t="s">
        <v>13714</v>
      </c>
      <c r="B4885" s="89">
        <v>100</v>
      </c>
      <c r="C4885" s="89" t="s">
        <v>564</v>
      </c>
      <c r="D4885" s="89" t="s">
        <v>7974</v>
      </c>
      <c r="E4885" s="89" t="s">
        <v>21588</v>
      </c>
      <c r="F4885" s="93" t="s">
        <v>369</v>
      </c>
      <c r="G4885" s="93" t="s">
        <v>369</v>
      </c>
      <c r="H4885" s="93" t="s">
        <v>369</v>
      </c>
    </row>
    <row r="4886" spans="1:8">
      <c r="A4886" s="89" t="s">
        <v>13715</v>
      </c>
      <c r="B4886" s="89">
        <v>100</v>
      </c>
      <c r="C4886" s="89" t="s">
        <v>564</v>
      </c>
      <c r="D4886" s="89" t="s">
        <v>7974</v>
      </c>
      <c r="E4886" s="89" t="s">
        <v>21588</v>
      </c>
      <c r="F4886" s="93" t="s">
        <v>369</v>
      </c>
      <c r="G4886" s="93" t="s">
        <v>369</v>
      </c>
      <c r="H4886" s="93" t="s">
        <v>369</v>
      </c>
    </row>
    <row r="4887" spans="1:8">
      <c r="A4887" s="89" t="s">
        <v>13716</v>
      </c>
      <c r="B4887" s="89">
        <v>100</v>
      </c>
      <c r="C4887" s="89" t="s">
        <v>564</v>
      </c>
      <c r="D4887" s="89" t="s">
        <v>7974</v>
      </c>
      <c r="E4887" s="89" t="s">
        <v>21588</v>
      </c>
      <c r="F4887" s="93" t="s">
        <v>369</v>
      </c>
      <c r="G4887" s="93" t="s">
        <v>369</v>
      </c>
      <c r="H4887" s="93" t="s">
        <v>369</v>
      </c>
    </row>
    <row r="4888" spans="1:8">
      <c r="A4888" s="89" t="s">
        <v>13717</v>
      </c>
      <c r="B4888" s="89">
        <v>100</v>
      </c>
      <c r="C4888" s="89" t="s">
        <v>564</v>
      </c>
      <c r="D4888" s="89" t="s">
        <v>7974</v>
      </c>
      <c r="E4888" s="89" t="s">
        <v>21588</v>
      </c>
      <c r="F4888" s="93" t="s">
        <v>369</v>
      </c>
      <c r="G4888" s="93" t="s">
        <v>369</v>
      </c>
      <c r="H4888" s="93" t="s">
        <v>369</v>
      </c>
    </row>
    <row r="4889" spans="1:8">
      <c r="A4889" s="89" t="s">
        <v>13718</v>
      </c>
      <c r="B4889" s="89">
        <v>100</v>
      </c>
      <c r="C4889" s="89" t="s">
        <v>564</v>
      </c>
      <c r="D4889" s="89" t="s">
        <v>7974</v>
      </c>
      <c r="E4889" s="89" t="s">
        <v>21589</v>
      </c>
      <c r="F4889" s="93" t="s">
        <v>369</v>
      </c>
      <c r="G4889" s="93" t="s">
        <v>369</v>
      </c>
      <c r="H4889" s="93" t="s">
        <v>369</v>
      </c>
    </row>
    <row r="4890" spans="1:8">
      <c r="A4890" s="89" t="s">
        <v>13719</v>
      </c>
      <c r="B4890" s="89">
        <v>100</v>
      </c>
      <c r="C4890" s="89" t="s">
        <v>564</v>
      </c>
      <c r="D4890" s="89" t="s">
        <v>7974</v>
      </c>
      <c r="E4890" s="89" t="s">
        <v>17360</v>
      </c>
      <c r="F4890" s="93" t="s">
        <v>369</v>
      </c>
      <c r="G4890" s="93" t="s">
        <v>369</v>
      </c>
      <c r="H4890" s="93" t="s">
        <v>369</v>
      </c>
    </row>
    <row r="4891" spans="1:8">
      <c r="A4891" s="89" t="s">
        <v>13720</v>
      </c>
      <c r="B4891" s="89">
        <v>100</v>
      </c>
      <c r="C4891" s="89" t="s">
        <v>564</v>
      </c>
      <c r="D4891" s="89" t="s">
        <v>7974</v>
      </c>
      <c r="E4891" s="89" t="s">
        <v>21590</v>
      </c>
      <c r="F4891" s="93" t="s">
        <v>369</v>
      </c>
      <c r="G4891" s="93" t="s">
        <v>369</v>
      </c>
      <c r="H4891" s="93" t="s">
        <v>369</v>
      </c>
    </row>
    <row r="4892" spans="1:8">
      <c r="A4892" s="89" t="s">
        <v>837</v>
      </c>
      <c r="B4892" s="89">
        <v>100</v>
      </c>
      <c r="C4892" s="89" t="s">
        <v>564</v>
      </c>
      <c r="D4892" s="89" t="s">
        <v>18232</v>
      </c>
      <c r="E4892" s="89" t="s">
        <v>21591</v>
      </c>
      <c r="F4892" s="89">
        <v>346534</v>
      </c>
      <c r="G4892" s="89">
        <v>1116064</v>
      </c>
      <c r="H4892" s="89">
        <v>0</v>
      </c>
    </row>
    <row r="4893" spans="1:8">
      <c r="A4893" s="89" t="s">
        <v>834</v>
      </c>
      <c r="B4893" s="89">
        <v>1000</v>
      </c>
      <c r="C4893" s="89" t="s">
        <v>564</v>
      </c>
      <c r="D4893" s="89" t="s">
        <v>18232</v>
      </c>
      <c r="E4893" s="89" t="s">
        <v>21592</v>
      </c>
      <c r="F4893" s="89">
        <v>1127335</v>
      </c>
      <c r="G4893" s="89">
        <v>1091352</v>
      </c>
      <c r="H4893" s="89">
        <v>0</v>
      </c>
    </row>
    <row r="4894" spans="1:8">
      <c r="A4894" s="89" t="s">
        <v>832</v>
      </c>
      <c r="B4894" s="89">
        <v>100</v>
      </c>
      <c r="C4894" s="89" t="s">
        <v>361</v>
      </c>
      <c r="D4894" s="89" t="s">
        <v>18232</v>
      </c>
      <c r="E4894" s="89" t="s">
        <v>21593</v>
      </c>
      <c r="F4894" s="93" t="s">
        <v>369</v>
      </c>
      <c r="G4894" s="93" t="s">
        <v>369</v>
      </c>
      <c r="H4894" s="93" t="s">
        <v>369</v>
      </c>
    </row>
    <row r="4895" spans="1:8">
      <c r="A4895" s="89" t="s">
        <v>13723</v>
      </c>
      <c r="B4895" s="89">
        <v>100</v>
      </c>
      <c r="C4895" s="89" t="s">
        <v>361</v>
      </c>
      <c r="D4895" s="89" t="s">
        <v>7963</v>
      </c>
      <c r="E4895" s="89" t="s">
        <v>21593</v>
      </c>
      <c r="F4895" s="93" t="s">
        <v>369</v>
      </c>
      <c r="G4895" s="93" t="s">
        <v>369</v>
      </c>
      <c r="H4895" s="93" t="s">
        <v>369</v>
      </c>
    </row>
    <row r="4896" spans="1:8">
      <c r="A4896" s="89" t="s">
        <v>830</v>
      </c>
      <c r="B4896" s="89">
        <v>100</v>
      </c>
      <c r="C4896" s="89" t="s">
        <v>361</v>
      </c>
      <c r="D4896" s="89" t="s">
        <v>18232</v>
      </c>
      <c r="E4896" s="89" t="s">
        <v>21594</v>
      </c>
      <c r="F4896" s="93" t="s">
        <v>369</v>
      </c>
      <c r="G4896" s="93" t="s">
        <v>369</v>
      </c>
      <c r="H4896" s="93" t="s">
        <v>369</v>
      </c>
    </row>
    <row r="4897" spans="1:8">
      <c r="A4897" s="89" t="s">
        <v>828</v>
      </c>
      <c r="B4897" s="89">
        <v>100</v>
      </c>
      <c r="C4897" s="89" t="s">
        <v>361</v>
      </c>
      <c r="D4897" s="89" t="s">
        <v>18232</v>
      </c>
      <c r="E4897" s="89" t="s">
        <v>21595</v>
      </c>
      <c r="F4897" s="93" t="s">
        <v>369</v>
      </c>
      <c r="G4897" s="93" t="s">
        <v>369</v>
      </c>
      <c r="H4897" s="93" t="s">
        <v>369</v>
      </c>
    </row>
    <row r="4898" spans="1:8">
      <c r="A4898" s="89" t="s">
        <v>13724</v>
      </c>
      <c r="B4898" s="89">
        <v>100</v>
      </c>
      <c r="C4898" s="89" t="s">
        <v>361</v>
      </c>
      <c r="D4898" s="89" t="s">
        <v>7963</v>
      </c>
      <c r="E4898" s="89" t="s">
        <v>21595</v>
      </c>
      <c r="F4898" s="93" t="s">
        <v>369</v>
      </c>
      <c r="G4898" s="93" t="s">
        <v>369</v>
      </c>
      <c r="H4898" s="93" t="s">
        <v>369</v>
      </c>
    </row>
    <row r="4899" spans="1:8">
      <c r="A4899" s="89" t="s">
        <v>824</v>
      </c>
      <c r="B4899" s="89">
        <v>100</v>
      </c>
      <c r="C4899" s="89" t="s">
        <v>564</v>
      </c>
      <c r="D4899" s="89" t="s">
        <v>18232</v>
      </c>
      <c r="E4899" s="89" t="s">
        <v>21596</v>
      </c>
      <c r="F4899" s="89">
        <v>825186</v>
      </c>
      <c r="G4899" s="89">
        <v>977662</v>
      </c>
      <c r="H4899" s="89">
        <v>0</v>
      </c>
    </row>
    <row r="4900" spans="1:8">
      <c r="A4900" s="89" t="s">
        <v>820</v>
      </c>
      <c r="B4900" s="89">
        <v>500</v>
      </c>
      <c r="C4900" s="89" t="s">
        <v>564</v>
      </c>
      <c r="D4900" s="89" t="s">
        <v>18232</v>
      </c>
      <c r="E4900" s="89" t="s">
        <v>21597</v>
      </c>
      <c r="F4900" s="89">
        <v>135322</v>
      </c>
      <c r="G4900" s="89">
        <v>825186</v>
      </c>
      <c r="H4900" s="89">
        <v>0</v>
      </c>
    </row>
    <row r="4901" spans="1:8">
      <c r="A4901" s="89" t="s">
        <v>818</v>
      </c>
      <c r="B4901" s="89">
        <v>500</v>
      </c>
      <c r="C4901" s="89" t="s">
        <v>564</v>
      </c>
      <c r="D4901" s="89" t="s">
        <v>18232</v>
      </c>
      <c r="E4901" s="89" t="s">
        <v>21598</v>
      </c>
      <c r="F4901" s="89">
        <v>1109401</v>
      </c>
      <c r="G4901" s="89">
        <v>815282</v>
      </c>
      <c r="H4901" s="89">
        <v>0</v>
      </c>
    </row>
    <row r="4902" spans="1:8">
      <c r="A4902" s="89" t="s">
        <v>13728</v>
      </c>
      <c r="B4902" s="89">
        <v>500</v>
      </c>
      <c r="C4902" s="89" t="s">
        <v>564</v>
      </c>
      <c r="D4902" s="89" t="s">
        <v>7963</v>
      </c>
      <c r="E4902" s="89" t="s">
        <v>21599</v>
      </c>
      <c r="F4902" s="93" t="s">
        <v>369</v>
      </c>
      <c r="G4902" s="93" t="s">
        <v>369</v>
      </c>
      <c r="H4902" s="93" t="s">
        <v>369</v>
      </c>
    </row>
    <row r="4903" spans="1:8">
      <c r="A4903" s="89" t="s">
        <v>6232</v>
      </c>
      <c r="B4903" s="89">
        <v>1000</v>
      </c>
      <c r="C4903" s="89" t="s">
        <v>564</v>
      </c>
      <c r="D4903" s="89" t="s">
        <v>5606</v>
      </c>
      <c r="E4903" s="89" t="s">
        <v>21600</v>
      </c>
      <c r="F4903" s="89">
        <v>143865</v>
      </c>
      <c r="G4903" s="89">
        <v>1091356</v>
      </c>
      <c r="H4903" s="89" t="s">
        <v>5934</v>
      </c>
    </row>
    <row r="4904" spans="1:8">
      <c r="A4904" s="89" t="s">
        <v>6231</v>
      </c>
      <c r="B4904" s="89">
        <v>500</v>
      </c>
      <c r="C4904" s="89" t="s">
        <v>564</v>
      </c>
      <c r="D4904" s="89" t="s">
        <v>5606</v>
      </c>
      <c r="E4904" s="89" t="s">
        <v>21601</v>
      </c>
      <c r="F4904" s="89">
        <v>304256</v>
      </c>
      <c r="G4904" s="89">
        <v>815282</v>
      </c>
      <c r="H4904" s="89" t="s">
        <v>5939</v>
      </c>
    </row>
    <row r="4905" spans="1:8">
      <c r="A4905" s="89" t="s">
        <v>13732</v>
      </c>
      <c r="B4905" s="89">
        <v>1500</v>
      </c>
      <c r="C4905" s="89" t="s">
        <v>564</v>
      </c>
      <c r="D4905" s="89" t="s">
        <v>7963</v>
      </c>
      <c r="E4905" s="89" t="s">
        <v>21602</v>
      </c>
      <c r="F4905" s="93" t="s">
        <v>369</v>
      </c>
      <c r="G4905" s="93" t="s">
        <v>369</v>
      </c>
      <c r="H4905" s="93" t="s">
        <v>369</v>
      </c>
    </row>
    <row r="4906" spans="1:8">
      <c r="A4906" s="89" t="s">
        <v>816</v>
      </c>
      <c r="B4906" s="89">
        <v>500</v>
      </c>
      <c r="C4906" s="89" t="s">
        <v>361</v>
      </c>
      <c r="D4906" s="89" t="s">
        <v>18232</v>
      </c>
      <c r="E4906" s="89" t="s">
        <v>21603</v>
      </c>
      <c r="F4906" s="93" t="s">
        <v>369</v>
      </c>
      <c r="G4906" s="93" t="s">
        <v>369</v>
      </c>
      <c r="H4906" s="93" t="s">
        <v>369</v>
      </c>
    </row>
    <row r="4907" spans="1:8">
      <c r="A4907" s="89" t="s">
        <v>814</v>
      </c>
      <c r="B4907" s="89">
        <v>500</v>
      </c>
      <c r="C4907" s="89" t="s">
        <v>564</v>
      </c>
      <c r="D4907" s="89" t="s">
        <v>18232</v>
      </c>
      <c r="E4907" s="89" t="s">
        <v>21604</v>
      </c>
      <c r="F4907" s="89">
        <v>798</v>
      </c>
      <c r="G4907" s="89">
        <v>248736</v>
      </c>
      <c r="H4907" s="89">
        <v>0</v>
      </c>
    </row>
    <row r="4908" spans="1:8">
      <c r="A4908" s="89" t="s">
        <v>13735</v>
      </c>
      <c r="B4908" s="89">
        <v>500</v>
      </c>
      <c r="C4908" s="89" t="s">
        <v>564</v>
      </c>
      <c r="D4908" s="89" t="s">
        <v>7963</v>
      </c>
      <c r="E4908" s="89" t="s">
        <v>21605</v>
      </c>
      <c r="F4908" s="93" t="s">
        <v>369</v>
      </c>
      <c r="G4908" s="93" t="s">
        <v>369</v>
      </c>
      <c r="H4908" s="93" t="s">
        <v>369</v>
      </c>
    </row>
    <row r="4909" spans="1:8">
      <c r="A4909" s="89" t="s">
        <v>812</v>
      </c>
      <c r="B4909" s="89">
        <v>500</v>
      </c>
      <c r="C4909" s="89" t="s">
        <v>564</v>
      </c>
      <c r="D4909" s="89" t="s">
        <v>18232</v>
      </c>
      <c r="E4909" s="89" t="s">
        <v>21606</v>
      </c>
      <c r="F4909" s="89">
        <v>545501</v>
      </c>
      <c r="G4909" s="89">
        <v>1113529</v>
      </c>
      <c r="H4909" s="89">
        <v>0</v>
      </c>
    </row>
    <row r="4910" spans="1:8">
      <c r="A4910" s="89" t="s">
        <v>810</v>
      </c>
      <c r="B4910" s="89">
        <v>500</v>
      </c>
      <c r="C4910" s="89" t="s">
        <v>564</v>
      </c>
      <c r="D4910" s="89" t="s">
        <v>18232</v>
      </c>
      <c r="E4910" s="89" t="s">
        <v>21607</v>
      </c>
      <c r="F4910" s="89">
        <v>839</v>
      </c>
      <c r="G4910" s="89">
        <v>839</v>
      </c>
      <c r="H4910" s="89">
        <v>0</v>
      </c>
    </row>
    <row r="4911" spans="1:8">
      <c r="A4911" s="89" t="s">
        <v>808</v>
      </c>
      <c r="B4911" s="89">
        <v>500</v>
      </c>
      <c r="C4911" s="89" t="s">
        <v>564</v>
      </c>
      <c r="D4911" s="89" t="s">
        <v>18232</v>
      </c>
      <c r="E4911" s="89" t="s">
        <v>21608</v>
      </c>
      <c r="F4911" s="89">
        <v>839</v>
      </c>
      <c r="G4911" s="89">
        <v>839</v>
      </c>
      <c r="H4911" s="89">
        <v>0</v>
      </c>
    </row>
    <row r="4912" spans="1:8">
      <c r="A4912" s="89" t="s">
        <v>6230</v>
      </c>
      <c r="B4912" s="89">
        <v>2000</v>
      </c>
      <c r="C4912" s="89" t="s">
        <v>564</v>
      </c>
      <c r="D4912" s="89" t="s">
        <v>5606</v>
      </c>
      <c r="E4912" s="89" t="s">
        <v>21609</v>
      </c>
      <c r="F4912" s="89">
        <v>139215</v>
      </c>
      <c r="G4912" s="89">
        <v>1113529</v>
      </c>
      <c r="H4912" s="89" t="s">
        <v>5939</v>
      </c>
    </row>
    <row r="4913" spans="1:8">
      <c r="A4913" s="89" t="s">
        <v>6229</v>
      </c>
      <c r="B4913" s="89">
        <v>2000</v>
      </c>
      <c r="C4913" s="89" t="s">
        <v>564</v>
      </c>
      <c r="D4913" s="89" t="s">
        <v>5606</v>
      </c>
      <c r="E4913" s="89" t="s">
        <v>21610</v>
      </c>
      <c r="F4913" s="89">
        <v>139215</v>
      </c>
      <c r="G4913" s="89">
        <v>1113529</v>
      </c>
      <c r="H4913" s="89" t="s">
        <v>5939</v>
      </c>
    </row>
    <row r="4914" spans="1:8">
      <c r="A4914" s="89" t="s">
        <v>6228</v>
      </c>
      <c r="B4914" s="89">
        <v>2000</v>
      </c>
      <c r="C4914" s="89" t="s">
        <v>564</v>
      </c>
      <c r="D4914" s="89" t="s">
        <v>5606</v>
      </c>
      <c r="E4914" s="89" t="s">
        <v>21611</v>
      </c>
      <c r="F4914" s="89">
        <v>139215</v>
      </c>
      <c r="G4914" s="89">
        <v>1113529</v>
      </c>
      <c r="H4914" s="89" t="s">
        <v>5939</v>
      </c>
    </row>
    <row r="4915" spans="1:8">
      <c r="A4915" s="89" t="s">
        <v>13743</v>
      </c>
      <c r="B4915" s="89">
        <v>500</v>
      </c>
      <c r="C4915" s="89" t="s">
        <v>361</v>
      </c>
      <c r="D4915" s="89" t="s">
        <v>7963</v>
      </c>
      <c r="E4915" s="89" t="s">
        <v>21612</v>
      </c>
      <c r="F4915" s="93" t="s">
        <v>369</v>
      </c>
      <c r="G4915" s="93" t="s">
        <v>369</v>
      </c>
      <c r="H4915" s="93" t="s">
        <v>369</v>
      </c>
    </row>
    <row r="4916" spans="1:8">
      <c r="A4916" s="89" t="s">
        <v>806</v>
      </c>
      <c r="B4916" s="89">
        <v>500</v>
      </c>
      <c r="C4916" s="89" t="s">
        <v>564</v>
      </c>
      <c r="D4916" s="89" t="s">
        <v>18232</v>
      </c>
      <c r="E4916" s="89" t="s">
        <v>21613</v>
      </c>
      <c r="F4916" s="89">
        <v>839</v>
      </c>
      <c r="G4916" s="89">
        <v>839</v>
      </c>
      <c r="H4916" s="89">
        <v>0</v>
      </c>
    </row>
    <row r="4917" spans="1:8">
      <c r="A4917" s="89" t="s">
        <v>13745</v>
      </c>
      <c r="B4917" s="89">
        <v>4500</v>
      </c>
      <c r="C4917" s="89" t="s">
        <v>564</v>
      </c>
      <c r="D4917" s="89" t="s">
        <v>7963</v>
      </c>
      <c r="E4917" s="89" t="s">
        <v>21614</v>
      </c>
      <c r="F4917" s="93" t="s">
        <v>369</v>
      </c>
      <c r="G4917" s="93" t="s">
        <v>369</v>
      </c>
      <c r="H4917" s="93" t="s">
        <v>369</v>
      </c>
    </row>
    <row r="4918" spans="1:8">
      <c r="A4918" s="89" t="s">
        <v>13747</v>
      </c>
      <c r="B4918" s="89">
        <v>4500</v>
      </c>
      <c r="C4918" s="89" t="s">
        <v>361</v>
      </c>
      <c r="D4918" s="89" t="s">
        <v>7963</v>
      </c>
      <c r="E4918" s="89" t="s">
        <v>21614</v>
      </c>
      <c r="F4918" s="93" t="s">
        <v>369</v>
      </c>
      <c r="G4918" s="93" t="s">
        <v>369</v>
      </c>
      <c r="H4918" s="93" t="s">
        <v>369</v>
      </c>
    </row>
    <row r="4919" spans="1:8">
      <c r="A4919" s="89" t="s">
        <v>13748</v>
      </c>
      <c r="B4919" s="89">
        <v>1000</v>
      </c>
      <c r="C4919" s="89" t="s">
        <v>564</v>
      </c>
      <c r="D4919" s="89" t="s">
        <v>7963</v>
      </c>
      <c r="E4919" s="89" t="s">
        <v>21615</v>
      </c>
      <c r="F4919" s="93" t="s">
        <v>369</v>
      </c>
      <c r="G4919" s="93" t="s">
        <v>369</v>
      </c>
      <c r="H4919" s="93" t="s">
        <v>369</v>
      </c>
    </row>
    <row r="4920" spans="1:8">
      <c r="A4920" s="89" t="s">
        <v>13750</v>
      </c>
      <c r="B4920" s="89">
        <v>1000</v>
      </c>
      <c r="C4920" s="89" t="s">
        <v>564</v>
      </c>
      <c r="D4920" s="89" t="s">
        <v>7963</v>
      </c>
      <c r="E4920" s="89" t="s">
        <v>21615</v>
      </c>
      <c r="F4920" s="93" t="s">
        <v>369</v>
      </c>
      <c r="G4920" s="93" t="s">
        <v>369</v>
      </c>
      <c r="H4920" s="93" t="s">
        <v>369</v>
      </c>
    </row>
    <row r="4921" spans="1:8">
      <c r="A4921" s="89" t="s">
        <v>13752</v>
      </c>
      <c r="B4921" s="89">
        <v>1000</v>
      </c>
      <c r="C4921" s="89" t="s">
        <v>564</v>
      </c>
      <c r="D4921" s="89" t="s">
        <v>7963</v>
      </c>
      <c r="E4921" s="89" t="s">
        <v>21615</v>
      </c>
      <c r="F4921" s="93" t="s">
        <v>369</v>
      </c>
      <c r="G4921" s="93" t="s">
        <v>369</v>
      </c>
      <c r="H4921" s="93" t="s">
        <v>369</v>
      </c>
    </row>
    <row r="4922" spans="1:8">
      <c r="A4922" s="89" t="s">
        <v>804</v>
      </c>
      <c r="B4922" s="89">
        <v>500</v>
      </c>
      <c r="C4922" s="89" t="s">
        <v>361</v>
      </c>
      <c r="D4922" s="89" t="s">
        <v>18232</v>
      </c>
      <c r="E4922" s="89" t="s">
        <v>21616</v>
      </c>
      <c r="F4922" s="93" t="s">
        <v>369</v>
      </c>
      <c r="G4922" s="93" t="s">
        <v>369</v>
      </c>
      <c r="H4922" s="93" t="s">
        <v>369</v>
      </c>
    </row>
    <row r="4923" spans="1:8">
      <c r="A4923" s="89" t="s">
        <v>802</v>
      </c>
      <c r="B4923" s="89">
        <v>500</v>
      </c>
      <c r="C4923" s="89" t="s">
        <v>564</v>
      </c>
      <c r="D4923" s="89" t="s">
        <v>18232</v>
      </c>
      <c r="E4923" s="89" t="s">
        <v>21617</v>
      </c>
      <c r="F4923" s="89">
        <v>71690</v>
      </c>
      <c r="G4923" s="89">
        <v>584644</v>
      </c>
      <c r="H4923" s="89">
        <v>0</v>
      </c>
    </row>
    <row r="4924" spans="1:8">
      <c r="A4924" s="89" t="s">
        <v>13755</v>
      </c>
      <c r="B4924" s="89">
        <v>200</v>
      </c>
      <c r="C4924" s="89" t="s">
        <v>564</v>
      </c>
      <c r="D4924" s="89" t="s">
        <v>7974</v>
      </c>
      <c r="E4924" s="89" t="s">
        <v>21618</v>
      </c>
      <c r="F4924" s="93" t="s">
        <v>369</v>
      </c>
      <c r="G4924" s="93" t="s">
        <v>369</v>
      </c>
      <c r="H4924" s="93" t="s">
        <v>369</v>
      </c>
    </row>
    <row r="4925" spans="1:8">
      <c r="A4925" s="89" t="s">
        <v>13756</v>
      </c>
      <c r="B4925" s="89">
        <v>200</v>
      </c>
      <c r="C4925" s="89" t="s">
        <v>564</v>
      </c>
      <c r="D4925" s="89" t="s">
        <v>7974</v>
      </c>
      <c r="E4925" s="89" t="s">
        <v>21618</v>
      </c>
      <c r="F4925" s="93" t="s">
        <v>369</v>
      </c>
      <c r="G4925" s="93" t="s">
        <v>369</v>
      </c>
      <c r="H4925" s="93" t="s">
        <v>369</v>
      </c>
    </row>
    <row r="4926" spans="1:8">
      <c r="A4926" s="89" t="s">
        <v>13757</v>
      </c>
      <c r="B4926" s="89">
        <v>200</v>
      </c>
      <c r="C4926" s="89" t="s">
        <v>564</v>
      </c>
      <c r="D4926" s="89" t="s">
        <v>7974</v>
      </c>
      <c r="E4926" s="89" t="s">
        <v>21618</v>
      </c>
      <c r="F4926" s="93" t="s">
        <v>369</v>
      </c>
      <c r="G4926" s="93" t="s">
        <v>369</v>
      </c>
      <c r="H4926" s="93" t="s">
        <v>369</v>
      </c>
    </row>
    <row r="4927" spans="1:8">
      <c r="A4927" s="89" t="s">
        <v>13758</v>
      </c>
      <c r="B4927" s="89">
        <v>200</v>
      </c>
      <c r="C4927" s="89" t="s">
        <v>564</v>
      </c>
      <c r="D4927" s="89" t="s">
        <v>7974</v>
      </c>
      <c r="E4927" s="89" t="s">
        <v>21618</v>
      </c>
      <c r="F4927" s="93" t="s">
        <v>369</v>
      </c>
      <c r="G4927" s="93" t="s">
        <v>369</v>
      </c>
      <c r="H4927" s="93" t="s">
        <v>369</v>
      </c>
    </row>
    <row r="4928" spans="1:8">
      <c r="A4928" s="89" t="s">
        <v>799</v>
      </c>
      <c r="B4928" s="89">
        <v>500</v>
      </c>
      <c r="C4928" s="89" t="s">
        <v>564</v>
      </c>
      <c r="D4928" s="89" t="s">
        <v>18232</v>
      </c>
      <c r="E4928" s="89" t="s">
        <v>21619</v>
      </c>
      <c r="F4928" s="89">
        <v>656500</v>
      </c>
      <c r="G4928" s="89">
        <v>1091062</v>
      </c>
      <c r="H4928" s="89">
        <v>0</v>
      </c>
    </row>
    <row r="4929" spans="1:8">
      <c r="A4929" s="89" t="s">
        <v>797</v>
      </c>
      <c r="B4929" s="89">
        <v>1000</v>
      </c>
      <c r="C4929" s="89" t="s">
        <v>564</v>
      </c>
      <c r="D4929" s="89" t="s">
        <v>18232</v>
      </c>
      <c r="E4929" s="89" t="s">
        <v>21620</v>
      </c>
      <c r="F4929" s="89">
        <v>37332</v>
      </c>
      <c r="G4929" s="89">
        <v>1091356</v>
      </c>
      <c r="H4929" s="89">
        <v>0</v>
      </c>
    </row>
    <row r="4930" spans="1:8">
      <c r="A4930" s="89" t="s">
        <v>21621</v>
      </c>
      <c r="B4930" s="89">
        <v>300</v>
      </c>
      <c r="C4930" s="89" t="s">
        <v>564</v>
      </c>
      <c r="D4930" s="89" t="s">
        <v>7963</v>
      </c>
      <c r="E4930" s="89" t="s">
        <v>21622</v>
      </c>
      <c r="F4930" s="93" t="s">
        <v>369</v>
      </c>
      <c r="G4930" s="93" t="s">
        <v>369</v>
      </c>
      <c r="H4930" s="93" t="s">
        <v>369</v>
      </c>
    </row>
    <row r="4931" spans="1:8">
      <c r="A4931" s="89" t="s">
        <v>795</v>
      </c>
      <c r="B4931" s="89">
        <v>300</v>
      </c>
      <c r="C4931" s="89" t="s">
        <v>564</v>
      </c>
      <c r="D4931" s="89" t="s">
        <v>18232</v>
      </c>
      <c r="E4931" s="89" t="s">
        <v>21623</v>
      </c>
      <c r="F4931" s="89">
        <v>959048</v>
      </c>
      <c r="G4931" s="89">
        <v>1091062</v>
      </c>
      <c r="H4931" s="89">
        <v>0</v>
      </c>
    </row>
    <row r="4932" spans="1:8">
      <c r="A4932" s="89" t="s">
        <v>793</v>
      </c>
      <c r="B4932" s="89">
        <v>1000</v>
      </c>
      <c r="C4932" s="89" t="s">
        <v>564</v>
      </c>
      <c r="D4932" s="89" t="s">
        <v>18232</v>
      </c>
      <c r="E4932" s="89" t="s">
        <v>17343</v>
      </c>
      <c r="F4932" s="89">
        <v>916424</v>
      </c>
      <c r="G4932" s="89">
        <v>1096497</v>
      </c>
      <c r="H4932" s="89">
        <v>0</v>
      </c>
    </row>
    <row r="4933" spans="1:8">
      <c r="A4933" s="89" t="s">
        <v>791</v>
      </c>
      <c r="B4933" s="89">
        <v>3000</v>
      </c>
      <c r="C4933" s="89" t="s">
        <v>564</v>
      </c>
      <c r="D4933" s="89" t="s">
        <v>18232</v>
      </c>
      <c r="E4933" s="89" t="s">
        <v>21624</v>
      </c>
      <c r="F4933" s="89">
        <v>750696</v>
      </c>
      <c r="G4933" s="89">
        <v>6596</v>
      </c>
      <c r="H4933" s="89">
        <v>0</v>
      </c>
    </row>
    <row r="4934" spans="1:8">
      <c r="A4934" s="89" t="s">
        <v>789</v>
      </c>
      <c r="B4934" s="89">
        <v>1500</v>
      </c>
      <c r="C4934" s="89" t="s">
        <v>564</v>
      </c>
      <c r="D4934" s="89" t="s">
        <v>18232</v>
      </c>
      <c r="E4934" s="89" t="s">
        <v>21625</v>
      </c>
      <c r="F4934" s="89">
        <v>593755</v>
      </c>
      <c r="G4934" s="89">
        <v>6596</v>
      </c>
      <c r="H4934" s="89">
        <v>0</v>
      </c>
    </row>
    <row r="4935" spans="1:8">
      <c r="A4935" s="89" t="s">
        <v>13763</v>
      </c>
      <c r="B4935" s="89">
        <v>1000</v>
      </c>
      <c r="C4935" s="89" t="s">
        <v>564</v>
      </c>
      <c r="D4935" s="89" t="s">
        <v>7974</v>
      </c>
      <c r="E4935" s="89" t="s">
        <v>21626</v>
      </c>
      <c r="F4935" s="93" t="s">
        <v>369</v>
      </c>
      <c r="G4935" s="93" t="s">
        <v>369</v>
      </c>
      <c r="H4935" s="93" t="s">
        <v>369</v>
      </c>
    </row>
    <row r="4936" spans="1:8">
      <c r="A4936" s="89" t="s">
        <v>13764</v>
      </c>
      <c r="B4936" s="89">
        <v>1000</v>
      </c>
      <c r="C4936" s="89" t="s">
        <v>564</v>
      </c>
      <c r="D4936" s="89" t="s">
        <v>7974</v>
      </c>
      <c r="E4936" s="89" t="s">
        <v>21626</v>
      </c>
      <c r="F4936" s="93" t="s">
        <v>369</v>
      </c>
      <c r="G4936" s="93" t="s">
        <v>369</v>
      </c>
      <c r="H4936" s="93" t="s">
        <v>369</v>
      </c>
    </row>
    <row r="4937" spans="1:8">
      <c r="A4937" s="89" t="s">
        <v>13765</v>
      </c>
      <c r="B4937" s="89">
        <v>1000</v>
      </c>
      <c r="C4937" s="89" t="s">
        <v>564</v>
      </c>
      <c r="D4937" s="89" t="s">
        <v>7974</v>
      </c>
      <c r="E4937" s="89" t="s">
        <v>21626</v>
      </c>
      <c r="F4937" s="93" t="s">
        <v>369</v>
      </c>
      <c r="G4937" s="93" t="s">
        <v>369</v>
      </c>
      <c r="H4937" s="93" t="s">
        <v>369</v>
      </c>
    </row>
    <row r="4938" spans="1:8">
      <c r="A4938" s="89" t="s">
        <v>13766</v>
      </c>
      <c r="B4938" s="89">
        <v>1000</v>
      </c>
      <c r="C4938" s="89" t="s">
        <v>564</v>
      </c>
      <c r="D4938" s="89" t="s">
        <v>7974</v>
      </c>
      <c r="E4938" s="89" t="s">
        <v>21626</v>
      </c>
      <c r="F4938" s="93" t="s">
        <v>369</v>
      </c>
      <c r="G4938" s="93" t="s">
        <v>369</v>
      </c>
      <c r="H4938" s="93" t="s">
        <v>369</v>
      </c>
    </row>
    <row r="4939" spans="1:8">
      <c r="A4939" s="89" t="s">
        <v>13767</v>
      </c>
      <c r="B4939" s="89">
        <v>1000</v>
      </c>
      <c r="C4939" s="89" t="s">
        <v>564</v>
      </c>
      <c r="D4939" s="89" t="s">
        <v>7974</v>
      </c>
      <c r="E4939" s="89" t="s">
        <v>21626</v>
      </c>
      <c r="F4939" s="93" t="s">
        <v>369</v>
      </c>
      <c r="G4939" s="93" t="s">
        <v>369</v>
      </c>
      <c r="H4939" s="93" t="s">
        <v>369</v>
      </c>
    </row>
    <row r="4940" spans="1:8">
      <c r="A4940" s="89" t="s">
        <v>13768</v>
      </c>
      <c r="B4940" s="89">
        <v>1000</v>
      </c>
      <c r="C4940" s="89" t="s">
        <v>564</v>
      </c>
      <c r="D4940" s="89" t="s">
        <v>7974</v>
      </c>
      <c r="E4940" s="89" t="s">
        <v>21626</v>
      </c>
      <c r="F4940" s="93" t="s">
        <v>369</v>
      </c>
      <c r="G4940" s="93" t="s">
        <v>369</v>
      </c>
      <c r="H4940" s="93" t="s">
        <v>369</v>
      </c>
    </row>
    <row r="4941" spans="1:8">
      <c r="A4941" s="89" t="s">
        <v>13769</v>
      </c>
      <c r="B4941" s="89">
        <v>1000</v>
      </c>
      <c r="C4941" s="89" t="s">
        <v>361</v>
      </c>
      <c r="D4941" s="89" t="s">
        <v>7963</v>
      </c>
      <c r="E4941" s="89" t="s">
        <v>21626</v>
      </c>
      <c r="F4941" s="93" t="s">
        <v>369</v>
      </c>
      <c r="G4941" s="93" t="s">
        <v>369</v>
      </c>
      <c r="H4941" s="93" t="s">
        <v>369</v>
      </c>
    </row>
    <row r="4942" spans="1:8">
      <c r="A4942" s="89" t="s">
        <v>13770</v>
      </c>
      <c r="B4942" s="89">
        <v>1000</v>
      </c>
      <c r="C4942" s="89" t="s">
        <v>361</v>
      </c>
      <c r="D4942" s="89" t="s">
        <v>7963</v>
      </c>
      <c r="E4942" s="89" t="s">
        <v>21626</v>
      </c>
      <c r="F4942" s="93" t="s">
        <v>369</v>
      </c>
      <c r="G4942" s="93" t="s">
        <v>369</v>
      </c>
      <c r="H4942" s="93" t="s">
        <v>369</v>
      </c>
    </row>
    <row r="4943" spans="1:8">
      <c r="A4943" s="89" t="s">
        <v>13771</v>
      </c>
      <c r="B4943" s="89">
        <v>1000</v>
      </c>
      <c r="C4943" s="89" t="s">
        <v>564</v>
      </c>
      <c r="D4943" s="89" t="s">
        <v>7974</v>
      </c>
      <c r="E4943" s="89" t="s">
        <v>21627</v>
      </c>
      <c r="F4943" s="93" t="s">
        <v>369</v>
      </c>
      <c r="G4943" s="93" t="s">
        <v>369</v>
      </c>
      <c r="H4943" s="93" t="s">
        <v>369</v>
      </c>
    </row>
    <row r="4944" spans="1:8">
      <c r="A4944" s="89" t="s">
        <v>13772</v>
      </c>
      <c r="B4944" s="89">
        <v>1000</v>
      </c>
      <c r="C4944" s="89" t="s">
        <v>564</v>
      </c>
      <c r="D4944" s="89" t="s">
        <v>7974</v>
      </c>
      <c r="E4944" s="89" t="s">
        <v>21627</v>
      </c>
      <c r="F4944" s="93" t="s">
        <v>369</v>
      </c>
      <c r="G4944" s="93" t="s">
        <v>369</v>
      </c>
      <c r="H4944" s="93" t="s">
        <v>369</v>
      </c>
    </row>
    <row r="4945" spans="1:8">
      <c r="A4945" s="89" t="s">
        <v>13773</v>
      </c>
      <c r="B4945" s="89">
        <v>1000</v>
      </c>
      <c r="C4945" s="89" t="s">
        <v>564</v>
      </c>
      <c r="D4945" s="89" t="s">
        <v>7974</v>
      </c>
      <c r="E4945" s="89" t="s">
        <v>21627</v>
      </c>
      <c r="F4945" s="93" t="s">
        <v>369</v>
      </c>
      <c r="G4945" s="93" t="s">
        <v>369</v>
      </c>
      <c r="H4945" s="93" t="s">
        <v>369</v>
      </c>
    </row>
    <row r="4946" spans="1:8">
      <c r="A4946" s="89" t="s">
        <v>13774</v>
      </c>
      <c r="B4946" s="89">
        <v>1000</v>
      </c>
      <c r="C4946" s="89" t="s">
        <v>564</v>
      </c>
      <c r="D4946" s="89" t="s">
        <v>7974</v>
      </c>
      <c r="E4946" s="89" t="s">
        <v>21627</v>
      </c>
      <c r="F4946" s="93" t="s">
        <v>369</v>
      </c>
      <c r="G4946" s="93" t="s">
        <v>369</v>
      </c>
      <c r="H4946" s="93" t="s">
        <v>369</v>
      </c>
    </row>
    <row r="4947" spans="1:8">
      <c r="A4947" s="89" t="s">
        <v>13775</v>
      </c>
      <c r="B4947" s="89">
        <v>1000</v>
      </c>
      <c r="C4947" s="89" t="s">
        <v>564</v>
      </c>
      <c r="D4947" s="89" t="s">
        <v>7974</v>
      </c>
      <c r="E4947" s="89" t="s">
        <v>21627</v>
      </c>
      <c r="F4947" s="93" t="s">
        <v>369</v>
      </c>
      <c r="G4947" s="93" t="s">
        <v>369</v>
      </c>
      <c r="H4947" s="93" t="s">
        <v>369</v>
      </c>
    </row>
    <row r="4948" spans="1:8">
      <c r="A4948" s="89" t="s">
        <v>13776</v>
      </c>
      <c r="B4948" s="89">
        <v>1000</v>
      </c>
      <c r="C4948" s="89" t="s">
        <v>564</v>
      </c>
      <c r="D4948" s="89" t="s">
        <v>7974</v>
      </c>
      <c r="E4948" s="89" t="s">
        <v>21627</v>
      </c>
      <c r="F4948" s="93" t="s">
        <v>369</v>
      </c>
      <c r="G4948" s="93" t="s">
        <v>369</v>
      </c>
      <c r="H4948" s="93" t="s">
        <v>369</v>
      </c>
    </row>
    <row r="4949" spans="1:8">
      <c r="A4949" s="89" t="s">
        <v>13777</v>
      </c>
      <c r="B4949" s="89">
        <v>1000</v>
      </c>
      <c r="C4949" s="89" t="s">
        <v>564</v>
      </c>
      <c r="D4949" s="89" t="s">
        <v>7974</v>
      </c>
      <c r="E4949" s="89" t="s">
        <v>21627</v>
      </c>
      <c r="F4949" s="93" t="s">
        <v>369</v>
      </c>
      <c r="G4949" s="93" t="s">
        <v>369</v>
      </c>
      <c r="H4949" s="93" t="s">
        <v>369</v>
      </c>
    </row>
    <row r="4950" spans="1:8">
      <c r="A4950" s="89" t="s">
        <v>13778</v>
      </c>
      <c r="B4950" s="89">
        <v>1000</v>
      </c>
      <c r="C4950" s="89" t="s">
        <v>564</v>
      </c>
      <c r="D4950" s="89" t="s">
        <v>7974</v>
      </c>
      <c r="E4950" s="89" t="s">
        <v>21627</v>
      </c>
      <c r="F4950" s="93" t="s">
        <v>369</v>
      </c>
      <c r="G4950" s="93" t="s">
        <v>369</v>
      </c>
      <c r="H4950" s="93" t="s">
        <v>369</v>
      </c>
    </row>
    <row r="4951" spans="1:8">
      <c r="A4951" s="89" t="s">
        <v>13779</v>
      </c>
      <c r="B4951" s="89">
        <v>1000</v>
      </c>
      <c r="C4951" s="89" t="s">
        <v>564</v>
      </c>
      <c r="D4951" s="89" t="s">
        <v>7974</v>
      </c>
      <c r="E4951" s="89" t="s">
        <v>21627</v>
      </c>
      <c r="F4951" s="93" t="s">
        <v>369</v>
      </c>
      <c r="G4951" s="93" t="s">
        <v>369</v>
      </c>
      <c r="H4951" s="93" t="s">
        <v>369</v>
      </c>
    </row>
    <row r="4952" spans="1:8">
      <c r="A4952" s="89" t="s">
        <v>13780</v>
      </c>
      <c r="B4952" s="89">
        <v>1000</v>
      </c>
      <c r="C4952" s="89" t="s">
        <v>564</v>
      </c>
      <c r="D4952" s="89" t="s">
        <v>7974</v>
      </c>
      <c r="E4952" s="89" t="s">
        <v>21627</v>
      </c>
      <c r="F4952" s="93" t="s">
        <v>369</v>
      </c>
      <c r="G4952" s="93" t="s">
        <v>369</v>
      </c>
      <c r="H4952" s="93" t="s">
        <v>369</v>
      </c>
    </row>
    <row r="4953" spans="1:8">
      <c r="A4953" s="89" t="s">
        <v>13781</v>
      </c>
      <c r="B4953" s="89">
        <v>1000</v>
      </c>
      <c r="C4953" s="89" t="s">
        <v>564</v>
      </c>
      <c r="D4953" s="89" t="s">
        <v>7974</v>
      </c>
      <c r="E4953" s="89" t="s">
        <v>21627</v>
      </c>
      <c r="F4953" s="93" t="s">
        <v>369</v>
      </c>
      <c r="G4953" s="93" t="s">
        <v>369</v>
      </c>
      <c r="H4953" s="93" t="s">
        <v>369</v>
      </c>
    </row>
    <row r="4954" spans="1:8">
      <c r="A4954" s="89" t="s">
        <v>13782</v>
      </c>
      <c r="B4954" s="89">
        <v>1000</v>
      </c>
      <c r="C4954" s="89" t="s">
        <v>564</v>
      </c>
      <c r="D4954" s="89" t="s">
        <v>7974</v>
      </c>
      <c r="E4954" s="89" t="s">
        <v>21627</v>
      </c>
      <c r="F4954" s="93" t="s">
        <v>369</v>
      </c>
      <c r="G4954" s="93" t="s">
        <v>369</v>
      </c>
      <c r="H4954" s="93" t="s">
        <v>369</v>
      </c>
    </row>
    <row r="4955" spans="1:8">
      <c r="A4955" s="89" t="s">
        <v>13783</v>
      </c>
      <c r="B4955" s="89">
        <v>1000</v>
      </c>
      <c r="C4955" s="89" t="s">
        <v>564</v>
      </c>
      <c r="D4955" s="89" t="s">
        <v>7974</v>
      </c>
      <c r="E4955" s="89" t="s">
        <v>21627</v>
      </c>
      <c r="F4955" s="93" t="s">
        <v>369</v>
      </c>
      <c r="G4955" s="93" t="s">
        <v>369</v>
      </c>
      <c r="H4955" s="93" t="s">
        <v>369</v>
      </c>
    </row>
    <row r="4956" spans="1:8">
      <c r="A4956" s="89" t="s">
        <v>13784</v>
      </c>
      <c r="B4956" s="89">
        <v>1000</v>
      </c>
      <c r="C4956" s="89" t="s">
        <v>564</v>
      </c>
      <c r="D4956" s="89" t="s">
        <v>7974</v>
      </c>
      <c r="E4956" s="89" t="s">
        <v>21627</v>
      </c>
      <c r="F4956" s="93" t="s">
        <v>369</v>
      </c>
      <c r="G4956" s="93" t="s">
        <v>369</v>
      </c>
      <c r="H4956" s="93" t="s">
        <v>369</v>
      </c>
    </row>
    <row r="4957" spans="1:8">
      <c r="A4957" s="89" t="s">
        <v>13785</v>
      </c>
      <c r="B4957" s="89">
        <v>1000</v>
      </c>
      <c r="C4957" s="89" t="s">
        <v>564</v>
      </c>
      <c r="D4957" s="89" t="s">
        <v>7974</v>
      </c>
      <c r="E4957" s="89" t="s">
        <v>21627</v>
      </c>
      <c r="F4957" s="93" t="s">
        <v>369</v>
      </c>
      <c r="G4957" s="93" t="s">
        <v>369</v>
      </c>
      <c r="H4957" s="93" t="s">
        <v>369</v>
      </c>
    </row>
    <row r="4958" spans="1:8">
      <c r="A4958" s="89" t="s">
        <v>13786</v>
      </c>
      <c r="B4958" s="89">
        <v>1000</v>
      </c>
      <c r="C4958" s="89" t="s">
        <v>564</v>
      </c>
      <c r="D4958" s="89" t="s">
        <v>7974</v>
      </c>
      <c r="E4958" s="89" t="s">
        <v>21627</v>
      </c>
      <c r="F4958" s="93" t="s">
        <v>369</v>
      </c>
      <c r="G4958" s="93" t="s">
        <v>369</v>
      </c>
      <c r="H4958" s="93" t="s">
        <v>369</v>
      </c>
    </row>
    <row r="4959" spans="1:8">
      <c r="A4959" s="89" t="s">
        <v>13787</v>
      </c>
      <c r="B4959" s="89">
        <v>1000</v>
      </c>
      <c r="C4959" s="89" t="s">
        <v>564</v>
      </c>
      <c r="D4959" s="89" t="s">
        <v>7974</v>
      </c>
      <c r="E4959" s="89" t="s">
        <v>21627</v>
      </c>
      <c r="F4959" s="93" t="s">
        <v>369</v>
      </c>
      <c r="G4959" s="93" t="s">
        <v>369</v>
      </c>
      <c r="H4959" s="93" t="s">
        <v>369</v>
      </c>
    </row>
    <row r="4960" spans="1:8">
      <c r="A4960" s="89" t="s">
        <v>13788</v>
      </c>
      <c r="B4960" s="89">
        <v>1000</v>
      </c>
      <c r="C4960" s="89" t="s">
        <v>564</v>
      </c>
      <c r="D4960" s="89" t="s">
        <v>7974</v>
      </c>
      <c r="E4960" s="89" t="s">
        <v>21627</v>
      </c>
      <c r="F4960" s="93" t="s">
        <v>369</v>
      </c>
      <c r="G4960" s="93" t="s">
        <v>369</v>
      </c>
      <c r="H4960" s="93" t="s">
        <v>369</v>
      </c>
    </row>
    <row r="4961" spans="1:8">
      <c r="A4961" s="89" t="s">
        <v>13789</v>
      </c>
      <c r="B4961" s="89">
        <v>1000</v>
      </c>
      <c r="C4961" s="89" t="s">
        <v>564</v>
      </c>
      <c r="D4961" s="89" t="s">
        <v>7974</v>
      </c>
      <c r="E4961" s="89" t="s">
        <v>21627</v>
      </c>
      <c r="F4961" s="93" t="s">
        <v>369</v>
      </c>
      <c r="G4961" s="93" t="s">
        <v>369</v>
      </c>
      <c r="H4961" s="93" t="s">
        <v>369</v>
      </c>
    </row>
    <row r="4962" spans="1:8">
      <c r="A4962" s="89" t="s">
        <v>13790</v>
      </c>
      <c r="B4962" s="89">
        <v>1000</v>
      </c>
      <c r="C4962" s="89" t="s">
        <v>564</v>
      </c>
      <c r="D4962" s="89" t="s">
        <v>7974</v>
      </c>
      <c r="E4962" s="89" t="s">
        <v>21627</v>
      </c>
      <c r="F4962" s="93" t="s">
        <v>369</v>
      </c>
      <c r="G4962" s="93" t="s">
        <v>369</v>
      </c>
      <c r="H4962" s="93" t="s">
        <v>369</v>
      </c>
    </row>
    <row r="4963" spans="1:8">
      <c r="A4963" s="89" t="s">
        <v>13791</v>
      </c>
      <c r="B4963" s="89">
        <v>1000</v>
      </c>
      <c r="C4963" s="89" t="s">
        <v>564</v>
      </c>
      <c r="D4963" s="89" t="s">
        <v>7974</v>
      </c>
      <c r="E4963" s="89" t="s">
        <v>21627</v>
      </c>
      <c r="F4963" s="93" t="s">
        <v>369</v>
      </c>
      <c r="G4963" s="93" t="s">
        <v>369</v>
      </c>
      <c r="H4963" s="93" t="s">
        <v>369</v>
      </c>
    </row>
    <row r="4964" spans="1:8">
      <c r="A4964" s="89" t="s">
        <v>13792</v>
      </c>
      <c r="B4964" s="89">
        <v>1000</v>
      </c>
      <c r="C4964" s="89" t="s">
        <v>564</v>
      </c>
      <c r="D4964" s="89" t="s">
        <v>7974</v>
      </c>
      <c r="E4964" s="89" t="s">
        <v>21627</v>
      </c>
      <c r="F4964" s="93" t="s">
        <v>369</v>
      </c>
      <c r="G4964" s="93" t="s">
        <v>369</v>
      </c>
      <c r="H4964" s="93" t="s">
        <v>369</v>
      </c>
    </row>
    <row r="4965" spans="1:8">
      <c r="A4965" s="89" t="s">
        <v>13793</v>
      </c>
      <c r="B4965" s="89">
        <v>1000</v>
      </c>
      <c r="C4965" s="89" t="s">
        <v>564</v>
      </c>
      <c r="D4965" s="89" t="s">
        <v>7974</v>
      </c>
      <c r="E4965" s="89" t="s">
        <v>21627</v>
      </c>
      <c r="F4965" s="93" t="s">
        <v>369</v>
      </c>
      <c r="G4965" s="93" t="s">
        <v>369</v>
      </c>
      <c r="H4965" s="93" t="s">
        <v>369</v>
      </c>
    </row>
    <row r="4966" spans="1:8">
      <c r="A4966" s="89" t="s">
        <v>13794</v>
      </c>
      <c r="B4966" s="89">
        <v>1000</v>
      </c>
      <c r="C4966" s="89" t="s">
        <v>564</v>
      </c>
      <c r="D4966" s="89" t="s">
        <v>7974</v>
      </c>
      <c r="E4966" s="89" t="s">
        <v>21627</v>
      </c>
      <c r="F4966" s="93" t="s">
        <v>369</v>
      </c>
      <c r="G4966" s="93" t="s">
        <v>369</v>
      </c>
      <c r="H4966" s="93" t="s">
        <v>369</v>
      </c>
    </row>
    <row r="4967" spans="1:8">
      <c r="A4967" s="89" t="s">
        <v>13795</v>
      </c>
      <c r="B4967" s="89">
        <v>1000</v>
      </c>
      <c r="C4967" s="89" t="s">
        <v>564</v>
      </c>
      <c r="D4967" s="89" t="s">
        <v>7974</v>
      </c>
      <c r="E4967" s="89" t="s">
        <v>21627</v>
      </c>
      <c r="F4967" s="93" t="s">
        <v>369</v>
      </c>
      <c r="G4967" s="93" t="s">
        <v>369</v>
      </c>
      <c r="H4967" s="93" t="s">
        <v>369</v>
      </c>
    </row>
    <row r="4968" spans="1:8">
      <c r="A4968" s="89" t="s">
        <v>13796</v>
      </c>
      <c r="B4968" s="89">
        <v>1000</v>
      </c>
      <c r="C4968" s="89" t="s">
        <v>564</v>
      </c>
      <c r="D4968" s="89" t="s">
        <v>7974</v>
      </c>
      <c r="E4968" s="89" t="s">
        <v>21627</v>
      </c>
      <c r="F4968" s="93" t="s">
        <v>369</v>
      </c>
      <c r="G4968" s="93" t="s">
        <v>369</v>
      </c>
      <c r="H4968" s="93" t="s">
        <v>369</v>
      </c>
    </row>
    <row r="4969" spans="1:8">
      <c r="A4969" s="89" t="s">
        <v>13797</v>
      </c>
      <c r="B4969" s="89">
        <v>1000</v>
      </c>
      <c r="C4969" s="89" t="s">
        <v>564</v>
      </c>
      <c r="D4969" s="89" t="s">
        <v>7974</v>
      </c>
      <c r="E4969" s="89" t="s">
        <v>21627</v>
      </c>
      <c r="F4969" s="93" t="s">
        <v>369</v>
      </c>
      <c r="G4969" s="93" t="s">
        <v>369</v>
      </c>
      <c r="H4969" s="93" t="s">
        <v>369</v>
      </c>
    </row>
    <row r="4970" spans="1:8">
      <c r="A4970" s="89" t="s">
        <v>13798</v>
      </c>
      <c r="B4970" s="89">
        <v>1000</v>
      </c>
      <c r="C4970" s="89" t="s">
        <v>564</v>
      </c>
      <c r="D4970" s="89" t="s">
        <v>7974</v>
      </c>
      <c r="E4970" s="89" t="s">
        <v>21627</v>
      </c>
      <c r="F4970" s="93" t="s">
        <v>369</v>
      </c>
      <c r="G4970" s="93" t="s">
        <v>369</v>
      </c>
      <c r="H4970" s="93" t="s">
        <v>369</v>
      </c>
    </row>
    <row r="4971" spans="1:8">
      <c r="A4971" s="89" t="s">
        <v>13799</v>
      </c>
      <c r="B4971" s="89">
        <v>1000</v>
      </c>
      <c r="C4971" s="89" t="s">
        <v>564</v>
      </c>
      <c r="D4971" s="89" t="s">
        <v>7974</v>
      </c>
      <c r="E4971" s="89" t="s">
        <v>21627</v>
      </c>
      <c r="F4971" s="93" t="s">
        <v>369</v>
      </c>
      <c r="G4971" s="93" t="s">
        <v>369</v>
      </c>
      <c r="H4971" s="93" t="s">
        <v>369</v>
      </c>
    </row>
    <row r="4972" spans="1:8">
      <c r="A4972" s="89" t="s">
        <v>13800</v>
      </c>
      <c r="B4972" s="89">
        <v>1000</v>
      </c>
      <c r="C4972" s="89" t="s">
        <v>564</v>
      </c>
      <c r="D4972" s="89" t="s">
        <v>7974</v>
      </c>
      <c r="E4972" s="89" t="s">
        <v>21627</v>
      </c>
      <c r="F4972" s="93" t="s">
        <v>369</v>
      </c>
      <c r="G4972" s="93" t="s">
        <v>369</v>
      </c>
      <c r="H4972" s="93" t="s">
        <v>369</v>
      </c>
    </row>
    <row r="4973" spans="1:8">
      <c r="A4973" s="89" t="s">
        <v>13801</v>
      </c>
      <c r="B4973" s="89">
        <v>1000</v>
      </c>
      <c r="C4973" s="89" t="s">
        <v>564</v>
      </c>
      <c r="D4973" s="89" t="s">
        <v>7974</v>
      </c>
      <c r="E4973" s="89" t="s">
        <v>21627</v>
      </c>
      <c r="F4973" s="93" t="s">
        <v>369</v>
      </c>
      <c r="G4973" s="93" t="s">
        <v>369</v>
      </c>
      <c r="H4973" s="93" t="s">
        <v>369</v>
      </c>
    </row>
    <row r="4974" spans="1:8">
      <c r="A4974" s="89" t="s">
        <v>13802</v>
      </c>
      <c r="B4974" s="89">
        <v>1000</v>
      </c>
      <c r="C4974" s="89" t="s">
        <v>564</v>
      </c>
      <c r="D4974" s="89" t="s">
        <v>7974</v>
      </c>
      <c r="E4974" s="89" t="s">
        <v>21627</v>
      </c>
      <c r="F4974" s="93" t="s">
        <v>369</v>
      </c>
      <c r="G4974" s="93" t="s">
        <v>369</v>
      </c>
      <c r="H4974" s="93" t="s">
        <v>369</v>
      </c>
    </row>
    <row r="4975" spans="1:8">
      <c r="A4975" s="89" t="s">
        <v>13803</v>
      </c>
      <c r="B4975" s="89">
        <v>1000</v>
      </c>
      <c r="C4975" s="89" t="s">
        <v>564</v>
      </c>
      <c r="D4975" s="89" t="s">
        <v>7974</v>
      </c>
      <c r="E4975" s="89" t="s">
        <v>21627</v>
      </c>
      <c r="F4975" s="93" t="s">
        <v>369</v>
      </c>
      <c r="G4975" s="93" t="s">
        <v>369</v>
      </c>
      <c r="H4975" s="93" t="s">
        <v>369</v>
      </c>
    </row>
    <row r="4976" spans="1:8">
      <c r="A4976" s="89" t="s">
        <v>13804</v>
      </c>
      <c r="B4976" s="89">
        <v>1000</v>
      </c>
      <c r="C4976" s="89" t="s">
        <v>564</v>
      </c>
      <c r="D4976" s="89" t="s">
        <v>7974</v>
      </c>
      <c r="E4976" s="89" t="s">
        <v>21627</v>
      </c>
      <c r="F4976" s="93" t="s">
        <v>369</v>
      </c>
      <c r="G4976" s="93" t="s">
        <v>369</v>
      </c>
      <c r="H4976" s="93" t="s">
        <v>369</v>
      </c>
    </row>
    <row r="4977" spans="1:8">
      <c r="A4977" s="89" t="s">
        <v>13805</v>
      </c>
      <c r="B4977" s="89">
        <v>1000</v>
      </c>
      <c r="C4977" s="89" t="s">
        <v>564</v>
      </c>
      <c r="D4977" s="89" t="s">
        <v>7974</v>
      </c>
      <c r="E4977" s="89" t="s">
        <v>21627</v>
      </c>
      <c r="F4977" s="93" t="s">
        <v>369</v>
      </c>
      <c r="G4977" s="93" t="s">
        <v>369</v>
      </c>
      <c r="H4977" s="93" t="s">
        <v>369</v>
      </c>
    </row>
    <row r="4978" spans="1:8">
      <c r="A4978" s="89" t="s">
        <v>13806</v>
      </c>
      <c r="B4978" s="89">
        <v>1000</v>
      </c>
      <c r="C4978" s="89" t="s">
        <v>564</v>
      </c>
      <c r="D4978" s="89" t="s">
        <v>7974</v>
      </c>
      <c r="E4978" s="89" t="s">
        <v>21627</v>
      </c>
      <c r="F4978" s="93" t="s">
        <v>369</v>
      </c>
      <c r="G4978" s="93" t="s">
        <v>369</v>
      </c>
      <c r="H4978" s="93" t="s">
        <v>369</v>
      </c>
    </row>
    <row r="4979" spans="1:8">
      <c r="A4979" s="89" t="s">
        <v>13807</v>
      </c>
      <c r="B4979" s="89">
        <v>1000</v>
      </c>
      <c r="C4979" s="89" t="s">
        <v>564</v>
      </c>
      <c r="D4979" s="89" t="s">
        <v>7974</v>
      </c>
      <c r="E4979" s="89" t="s">
        <v>21627</v>
      </c>
      <c r="F4979" s="93" t="s">
        <v>369</v>
      </c>
      <c r="G4979" s="93" t="s">
        <v>369</v>
      </c>
      <c r="H4979" s="93" t="s">
        <v>369</v>
      </c>
    </row>
    <row r="4980" spans="1:8">
      <c r="A4980" s="89" t="s">
        <v>13808</v>
      </c>
      <c r="B4980" s="89">
        <v>1000</v>
      </c>
      <c r="C4980" s="89" t="s">
        <v>564</v>
      </c>
      <c r="D4980" s="89" t="s">
        <v>7974</v>
      </c>
      <c r="E4980" s="89" t="s">
        <v>21627</v>
      </c>
      <c r="F4980" s="93" t="s">
        <v>369</v>
      </c>
      <c r="G4980" s="93" t="s">
        <v>369</v>
      </c>
      <c r="H4980" s="93" t="s">
        <v>369</v>
      </c>
    </row>
    <row r="4981" spans="1:8">
      <c r="A4981" s="89" t="s">
        <v>13809</v>
      </c>
      <c r="B4981" s="89">
        <v>1000</v>
      </c>
      <c r="C4981" s="89" t="s">
        <v>564</v>
      </c>
      <c r="D4981" s="89" t="s">
        <v>7974</v>
      </c>
      <c r="E4981" s="89" t="s">
        <v>21627</v>
      </c>
      <c r="F4981" s="93" t="s">
        <v>369</v>
      </c>
      <c r="G4981" s="93" t="s">
        <v>369</v>
      </c>
      <c r="H4981" s="93" t="s">
        <v>369</v>
      </c>
    </row>
    <row r="4982" spans="1:8">
      <c r="A4982" s="89" t="s">
        <v>13810</v>
      </c>
      <c r="B4982" s="89">
        <v>1000</v>
      </c>
      <c r="C4982" s="89" t="s">
        <v>564</v>
      </c>
      <c r="D4982" s="89" t="s">
        <v>7974</v>
      </c>
      <c r="E4982" s="89" t="s">
        <v>21627</v>
      </c>
      <c r="F4982" s="93" t="s">
        <v>369</v>
      </c>
      <c r="G4982" s="93" t="s">
        <v>369</v>
      </c>
      <c r="H4982" s="93" t="s">
        <v>369</v>
      </c>
    </row>
    <row r="4983" spans="1:8">
      <c r="A4983" s="89" t="s">
        <v>13811</v>
      </c>
      <c r="B4983" s="89">
        <v>1000</v>
      </c>
      <c r="C4983" s="89" t="s">
        <v>564</v>
      </c>
      <c r="D4983" s="89" t="s">
        <v>7974</v>
      </c>
      <c r="E4983" s="89" t="s">
        <v>21627</v>
      </c>
      <c r="F4983" s="93" t="s">
        <v>369</v>
      </c>
      <c r="G4983" s="93" t="s">
        <v>369</v>
      </c>
      <c r="H4983" s="93" t="s">
        <v>369</v>
      </c>
    </row>
    <row r="4984" spans="1:8">
      <c r="A4984" s="89" t="s">
        <v>13812</v>
      </c>
      <c r="B4984" s="89">
        <v>1000</v>
      </c>
      <c r="C4984" s="89" t="s">
        <v>564</v>
      </c>
      <c r="D4984" s="89" t="s">
        <v>7974</v>
      </c>
      <c r="E4984" s="89" t="s">
        <v>21627</v>
      </c>
      <c r="F4984" s="93" t="s">
        <v>369</v>
      </c>
      <c r="G4984" s="93" t="s">
        <v>369</v>
      </c>
      <c r="H4984" s="93" t="s">
        <v>369</v>
      </c>
    </row>
    <row r="4985" spans="1:8">
      <c r="A4985" s="89" t="s">
        <v>13813</v>
      </c>
      <c r="B4985" s="89">
        <v>1000</v>
      </c>
      <c r="C4985" s="89" t="s">
        <v>564</v>
      </c>
      <c r="D4985" s="89" t="s">
        <v>7974</v>
      </c>
      <c r="E4985" s="89" t="s">
        <v>21627</v>
      </c>
      <c r="F4985" s="93" t="s">
        <v>369</v>
      </c>
      <c r="G4985" s="93" t="s">
        <v>369</v>
      </c>
      <c r="H4985" s="93" t="s">
        <v>369</v>
      </c>
    </row>
    <row r="4986" spans="1:8">
      <c r="A4986" s="89" t="s">
        <v>13814</v>
      </c>
      <c r="B4986" s="89">
        <v>1000</v>
      </c>
      <c r="C4986" s="89" t="s">
        <v>361</v>
      </c>
      <c r="D4986" s="89" t="s">
        <v>7963</v>
      </c>
      <c r="E4986" s="89" t="s">
        <v>21627</v>
      </c>
      <c r="F4986" s="93" t="s">
        <v>369</v>
      </c>
      <c r="G4986" s="93" t="s">
        <v>369</v>
      </c>
      <c r="H4986" s="93" t="s">
        <v>369</v>
      </c>
    </row>
    <row r="4987" spans="1:8">
      <c r="A4987" s="89" t="s">
        <v>787</v>
      </c>
      <c r="B4987" s="89">
        <v>1000</v>
      </c>
      <c r="C4987" s="89" t="s">
        <v>564</v>
      </c>
      <c r="D4987" s="89" t="s">
        <v>18232</v>
      </c>
      <c r="E4987" s="89" t="s">
        <v>21628</v>
      </c>
      <c r="F4987" s="89">
        <v>151432</v>
      </c>
      <c r="G4987" s="89">
        <v>6596</v>
      </c>
      <c r="H4987" s="89">
        <v>0</v>
      </c>
    </row>
    <row r="4988" spans="1:8">
      <c r="A4988" s="89" t="s">
        <v>13816</v>
      </c>
      <c r="B4988" s="89">
        <v>3000</v>
      </c>
      <c r="C4988" s="89" t="s">
        <v>564</v>
      </c>
      <c r="D4988" s="89" t="s">
        <v>7974</v>
      </c>
      <c r="E4988" s="89" t="s">
        <v>21629</v>
      </c>
      <c r="F4988" s="93" t="s">
        <v>369</v>
      </c>
      <c r="G4988" s="93" t="s">
        <v>369</v>
      </c>
      <c r="H4988" s="93" t="s">
        <v>369</v>
      </c>
    </row>
    <row r="4989" spans="1:8">
      <c r="A4989" s="89" t="s">
        <v>13817</v>
      </c>
      <c r="B4989" s="89">
        <v>3000</v>
      </c>
      <c r="C4989" s="89" t="s">
        <v>361</v>
      </c>
      <c r="D4989" s="89" t="s">
        <v>7963</v>
      </c>
      <c r="E4989" s="89" t="s">
        <v>21630</v>
      </c>
      <c r="F4989" s="93" t="s">
        <v>369</v>
      </c>
      <c r="G4989" s="93" t="s">
        <v>369</v>
      </c>
      <c r="H4989" s="93" t="s">
        <v>369</v>
      </c>
    </row>
    <row r="4990" spans="1:8">
      <c r="A4990" s="89" t="s">
        <v>784</v>
      </c>
      <c r="B4990" s="89">
        <v>2000</v>
      </c>
      <c r="C4990" s="89" t="s">
        <v>361</v>
      </c>
      <c r="D4990" s="89" t="s">
        <v>18232</v>
      </c>
      <c r="E4990" s="89" t="s">
        <v>21630</v>
      </c>
      <c r="F4990" s="93" t="s">
        <v>369</v>
      </c>
      <c r="G4990" s="93" t="s">
        <v>369</v>
      </c>
      <c r="H4990" s="93" t="s">
        <v>369</v>
      </c>
    </row>
    <row r="4991" spans="1:8">
      <c r="A4991" s="89" t="s">
        <v>13818</v>
      </c>
      <c r="B4991" s="89">
        <v>2000</v>
      </c>
      <c r="C4991" s="89" t="s">
        <v>361</v>
      </c>
      <c r="D4991" s="89" t="s">
        <v>7963</v>
      </c>
      <c r="E4991" s="89" t="s">
        <v>21630</v>
      </c>
      <c r="F4991" s="93" t="s">
        <v>369</v>
      </c>
      <c r="G4991" s="93" t="s">
        <v>369</v>
      </c>
      <c r="H4991" s="93" t="s">
        <v>369</v>
      </c>
    </row>
    <row r="4992" spans="1:8">
      <c r="A4992" s="89" t="s">
        <v>781</v>
      </c>
      <c r="B4992" s="89">
        <v>100</v>
      </c>
      <c r="C4992" s="89" t="s">
        <v>361</v>
      </c>
      <c r="D4992" s="89" t="s">
        <v>18232</v>
      </c>
      <c r="E4992" s="89" t="s">
        <v>21631</v>
      </c>
      <c r="F4992" s="93" t="s">
        <v>369</v>
      </c>
      <c r="G4992" s="93" t="s">
        <v>369</v>
      </c>
      <c r="H4992" s="93" t="s">
        <v>369</v>
      </c>
    </row>
    <row r="4993" spans="1:8">
      <c r="A4993" s="89" t="s">
        <v>13819</v>
      </c>
      <c r="B4993" s="89">
        <v>1000</v>
      </c>
      <c r="C4993" s="89" t="s">
        <v>361</v>
      </c>
      <c r="D4993" s="89" t="s">
        <v>7963</v>
      </c>
      <c r="E4993" s="89" t="s">
        <v>21632</v>
      </c>
      <c r="F4993" s="93" t="s">
        <v>369</v>
      </c>
      <c r="G4993" s="93" t="s">
        <v>369</v>
      </c>
      <c r="H4993" s="93" t="s">
        <v>369</v>
      </c>
    </row>
    <row r="4994" spans="1:8">
      <c r="A4994" s="89" t="s">
        <v>13820</v>
      </c>
      <c r="B4994" s="89">
        <v>1000</v>
      </c>
      <c r="C4994" s="89" t="s">
        <v>361</v>
      </c>
      <c r="D4994" s="89" t="s">
        <v>7963</v>
      </c>
      <c r="E4994" s="89" t="s">
        <v>21632</v>
      </c>
      <c r="F4994" s="93" t="s">
        <v>369</v>
      </c>
      <c r="G4994" s="93" t="s">
        <v>369</v>
      </c>
      <c r="H4994" s="93" t="s">
        <v>369</v>
      </c>
    </row>
    <row r="4995" spans="1:8">
      <c r="A4995" s="89" t="s">
        <v>13821</v>
      </c>
      <c r="B4995" s="89">
        <v>1000</v>
      </c>
      <c r="C4995" s="89" t="s">
        <v>564</v>
      </c>
      <c r="D4995" s="89" t="s">
        <v>7963</v>
      </c>
      <c r="E4995" s="89" t="s">
        <v>21633</v>
      </c>
      <c r="F4995" s="93" t="s">
        <v>369</v>
      </c>
      <c r="G4995" s="93" t="s">
        <v>369</v>
      </c>
      <c r="H4995" s="93" t="s">
        <v>369</v>
      </c>
    </row>
    <row r="4996" spans="1:8">
      <c r="A4996" s="89" t="s">
        <v>13823</v>
      </c>
      <c r="B4996" s="89">
        <v>1000</v>
      </c>
      <c r="C4996" s="89" t="s">
        <v>361</v>
      </c>
      <c r="D4996" s="89" t="s">
        <v>7963</v>
      </c>
      <c r="E4996" s="89" t="s">
        <v>21633</v>
      </c>
      <c r="F4996" s="93" t="s">
        <v>369</v>
      </c>
      <c r="G4996" s="93" t="s">
        <v>369</v>
      </c>
      <c r="H4996" s="93" t="s">
        <v>369</v>
      </c>
    </row>
    <row r="4997" spans="1:8">
      <c r="A4997" s="89" t="s">
        <v>779</v>
      </c>
      <c r="B4997" s="89">
        <v>2000</v>
      </c>
      <c r="C4997" s="89" t="s">
        <v>361</v>
      </c>
      <c r="D4997" s="89" t="s">
        <v>18232</v>
      </c>
      <c r="E4997" s="89" t="s">
        <v>21634</v>
      </c>
      <c r="F4997" s="93" t="s">
        <v>369</v>
      </c>
      <c r="G4997" s="93" t="s">
        <v>369</v>
      </c>
      <c r="H4997" s="93" t="s">
        <v>369</v>
      </c>
    </row>
    <row r="4998" spans="1:8">
      <c r="A4998" s="89" t="s">
        <v>13824</v>
      </c>
      <c r="B4998" s="89">
        <v>1000</v>
      </c>
      <c r="C4998" s="89" t="s">
        <v>564</v>
      </c>
      <c r="D4998" s="89" t="s">
        <v>7963</v>
      </c>
      <c r="E4998" s="89" t="s">
        <v>21635</v>
      </c>
      <c r="F4998" s="93" t="s">
        <v>369</v>
      </c>
      <c r="G4998" s="93" t="s">
        <v>369</v>
      </c>
      <c r="H4998" s="93" t="s">
        <v>369</v>
      </c>
    </row>
    <row r="4999" spans="1:8">
      <c r="A4999" s="89" t="s">
        <v>13826</v>
      </c>
      <c r="B4999" s="89">
        <v>500</v>
      </c>
      <c r="C4999" s="89" t="s">
        <v>564</v>
      </c>
      <c r="D4999" s="89" t="s">
        <v>7974</v>
      </c>
      <c r="E4999" s="89" t="s">
        <v>21636</v>
      </c>
      <c r="F4999" s="93" t="s">
        <v>369</v>
      </c>
      <c r="G4999" s="93" t="s">
        <v>369</v>
      </c>
      <c r="H4999" s="93" t="s">
        <v>369</v>
      </c>
    </row>
    <row r="5000" spans="1:8">
      <c r="A5000" s="89" t="s">
        <v>13827</v>
      </c>
      <c r="B5000" s="89">
        <v>500</v>
      </c>
      <c r="C5000" s="89" t="s">
        <v>564</v>
      </c>
      <c r="D5000" s="89" t="s">
        <v>7974</v>
      </c>
      <c r="E5000" s="89" t="s">
        <v>21636</v>
      </c>
      <c r="F5000" s="93" t="s">
        <v>369</v>
      </c>
      <c r="G5000" s="93" t="s">
        <v>369</v>
      </c>
      <c r="H5000" s="93" t="s">
        <v>369</v>
      </c>
    </row>
    <row r="5001" spans="1:8">
      <c r="A5001" s="89" t="s">
        <v>13828</v>
      </c>
      <c r="B5001" s="89">
        <v>500</v>
      </c>
      <c r="C5001" s="89" t="s">
        <v>564</v>
      </c>
      <c r="D5001" s="89" t="s">
        <v>7974</v>
      </c>
      <c r="E5001" s="89" t="s">
        <v>21636</v>
      </c>
      <c r="F5001" s="93" t="s">
        <v>369</v>
      </c>
      <c r="G5001" s="93" t="s">
        <v>369</v>
      </c>
      <c r="H5001" s="93" t="s">
        <v>369</v>
      </c>
    </row>
    <row r="5002" spans="1:8">
      <c r="A5002" s="89" t="s">
        <v>13829</v>
      </c>
      <c r="B5002" s="89">
        <v>500</v>
      </c>
      <c r="C5002" s="89" t="s">
        <v>564</v>
      </c>
      <c r="D5002" s="89" t="s">
        <v>7974</v>
      </c>
      <c r="E5002" s="89" t="s">
        <v>21636</v>
      </c>
      <c r="F5002" s="93" t="s">
        <v>369</v>
      </c>
      <c r="G5002" s="93" t="s">
        <v>369</v>
      </c>
      <c r="H5002" s="93" t="s">
        <v>369</v>
      </c>
    </row>
    <row r="5003" spans="1:8">
      <c r="A5003" s="89" t="s">
        <v>13830</v>
      </c>
      <c r="B5003" s="89">
        <v>500</v>
      </c>
      <c r="C5003" s="89" t="s">
        <v>564</v>
      </c>
      <c r="D5003" s="89" t="s">
        <v>7974</v>
      </c>
      <c r="E5003" s="89" t="s">
        <v>21636</v>
      </c>
      <c r="F5003" s="93" t="s">
        <v>369</v>
      </c>
      <c r="G5003" s="93" t="s">
        <v>369</v>
      </c>
      <c r="H5003" s="93" t="s">
        <v>369</v>
      </c>
    </row>
    <row r="5004" spans="1:8">
      <c r="A5004" s="89" t="s">
        <v>13831</v>
      </c>
      <c r="B5004" s="89">
        <v>500</v>
      </c>
      <c r="C5004" s="89" t="s">
        <v>361</v>
      </c>
      <c r="D5004" s="89" t="s">
        <v>7963</v>
      </c>
      <c r="E5004" s="89" t="s">
        <v>21636</v>
      </c>
      <c r="F5004" s="93" t="s">
        <v>369</v>
      </c>
      <c r="G5004" s="93" t="s">
        <v>369</v>
      </c>
      <c r="H5004" s="93" t="s">
        <v>369</v>
      </c>
    </row>
    <row r="5005" spans="1:8">
      <c r="A5005" s="89" t="s">
        <v>13832</v>
      </c>
      <c r="B5005" s="89">
        <v>500</v>
      </c>
      <c r="C5005" s="89" t="s">
        <v>564</v>
      </c>
      <c r="D5005" s="89" t="s">
        <v>7974</v>
      </c>
      <c r="E5005" s="89" t="s">
        <v>21637</v>
      </c>
      <c r="F5005" s="93" t="s">
        <v>369</v>
      </c>
      <c r="G5005" s="93" t="s">
        <v>369</v>
      </c>
      <c r="H5005" s="93" t="s">
        <v>369</v>
      </c>
    </row>
    <row r="5006" spans="1:8">
      <c r="A5006" s="89" t="s">
        <v>13833</v>
      </c>
      <c r="B5006" s="89">
        <v>500</v>
      </c>
      <c r="C5006" s="89" t="s">
        <v>564</v>
      </c>
      <c r="D5006" s="89" t="s">
        <v>7974</v>
      </c>
      <c r="E5006" s="89" t="s">
        <v>21637</v>
      </c>
      <c r="F5006" s="93" t="s">
        <v>369</v>
      </c>
      <c r="G5006" s="93" t="s">
        <v>369</v>
      </c>
      <c r="H5006" s="93" t="s">
        <v>369</v>
      </c>
    </row>
    <row r="5007" spans="1:8">
      <c r="A5007" s="89" t="s">
        <v>13834</v>
      </c>
      <c r="B5007" s="89">
        <v>500</v>
      </c>
      <c r="C5007" s="89" t="s">
        <v>564</v>
      </c>
      <c r="D5007" s="89" t="s">
        <v>7974</v>
      </c>
      <c r="E5007" s="89" t="s">
        <v>21637</v>
      </c>
      <c r="F5007" s="93" t="s">
        <v>369</v>
      </c>
      <c r="G5007" s="93" t="s">
        <v>369</v>
      </c>
      <c r="H5007" s="93" t="s">
        <v>369</v>
      </c>
    </row>
    <row r="5008" spans="1:8">
      <c r="A5008" s="89" t="s">
        <v>13835</v>
      </c>
      <c r="B5008" s="89">
        <v>500</v>
      </c>
      <c r="C5008" s="89" t="s">
        <v>564</v>
      </c>
      <c r="D5008" s="89" t="s">
        <v>7974</v>
      </c>
      <c r="E5008" s="89" t="s">
        <v>21637</v>
      </c>
      <c r="F5008" s="93" t="s">
        <v>369</v>
      </c>
      <c r="G5008" s="93" t="s">
        <v>369</v>
      </c>
      <c r="H5008" s="93" t="s">
        <v>369</v>
      </c>
    </row>
    <row r="5009" spans="1:8">
      <c r="A5009" s="89" t="s">
        <v>13836</v>
      </c>
      <c r="B5009" s="89">
        <v>500</v>
      </c>
      <c r="C5009" s="89" t="s">
        <v>564</v>
      </c>
      <c r="D5009" s="89" t="s">
        <v>7974</v>
      </c>
      <c r="E5009" s="89" t="s">
        <v>21637</v>
      </c>
      <c r="F5009" s="93" t="s">
        <v>369</v>
      </c>
      <c r="G5009" s="93" t="s">
        <v>369</v>
      </c>
      <c r="H5009" s="93" t="s">
        <v>369</v>
      </c>
    </row>
    <row r="5010" spans="1:8">
      <c r="A5010" s="89" t="s">
        <v>13837</v>
      </c>
      <c r="B5010" s="89">
        <v>500</v>
      </c>
      <c r="C5010" s="89" t="s">
        <v>564</v>
      </c>
      <c r="D5010" s="89" t="s">
        <v>7974</v>
      </c>
      <c r="E5010" s="89" t="s">
        <v>21637</v>
      </c>
      <c r="F5010" s="93" t="s">
        <v>369</v>
      </c>
      <c r="G5010" s="93" t="s">
        <v>369</v>
      </c>
      <c r="H5010" s="93" t="s">
        <v>369</v>
      </c>
    </row>
    <row r="5011" spans="1:8">
      <c r="A5011" s="89" t="s">
        <v>13838</v>
      </c>
      <c r="B5011" s="89">
        <v>500</v>
      </c>
      <c r="C5011" s="89" t="s">
        <v>564</v>
      </c>
      <c r="D5011" s="89" t="s">
        <v>7974</v>
      </c>
      <c r="E5011" s="89" t="s">
        <v>21637</v>
      </c>
      <c r="F5011" s="93" t="s">
        <v>369</v>
      </c>
      <c r="G5011" s="93" t="s">
        <v>369</v>
      </c>
      <c r="H5011" s="93" t="s">
        <v>369</v>
      </c>
    </row>
    <row r="5012" spans="1:8">
      <c r="A5012" s="89" t="s">
        <v>13839</v>
      </c>
      <c r="B5012" s="89">
        <v>500</v>
      </c>
      <c r="C5012" s="89" t="s">
        <v>564</v>
      </c>
      <c r="D5012" s="89" t="s">
        <v>7974</v>
      </c>
      <c r="E5012" s="89" t="s">
        <v>21637</v>
      </c>
      <c r="F5012" s="93" t="s">
        <v>369</v>
      </c>
      <c r="G5012" s="93" t="s">
        <v>369</v>
      </c>
      <c r="H5012" s="93" t="s">
        <v>369</v>
      </c>
    </row>
    <row r="5013" spans="1:8">
      <c r="A5013" s="89" t="s">
        <v>13840</v>
      </c>
      <c r="B5013" s="89">
        <v>500</v>
      </c>
      <c r="C5013" s="89" t="s">
        <v>564</v>
      </c>
      <c r="D5013" s="89" t="s">
        <v>7974</v>
      </c>
      <c r="E5013" s="89" t="s">
        <v>21637</v>
      </c>
      <c r="F5013" s="93" t="s">
        <v>369</v>
      </c>
      <c r="G5013" s="93" t="s">
        <v>369</v>
      </c>
      <c r="H5013" s="93" t="s">
        <v>369</v>
      </c>
    </row>
    <row r="5014" spans="1:8">
      <c r="A5014" s="89" t="s">
        <v>13841</v>
      </c>
      <c r="B5014" s="89">
        <v>500</v>
      </c>
      <c r="C5014" s="89" t="s">
        <v>564</v>
      </c>
      <c r="D5014" s="89" t="s">
        <v>7974</v>
      </c>
      <c r="E5014" s="89" t="s">
        <v>21637</v>
      </c>
      <c r="F5014" s="93" t="s">
        <v>369</v>
      </c>
      <c r="G5014" s="93" t="s">
        <v>369</v>
      </c>
      <c r="H5014" s="93" t="s">
        <v>369</v>
      </c>
    </row>
    <row r="5015" spans="1:8">
      <c r="A5015" s="89" t="s">
        <v>13842</v>
      </c>
      <c r="B5015" s="89">
        <v>500</v>
      </c>
      <c r="C5015" s="89" t="s">
        <v>564</v>
      </c>
      <c r="D5015" s="89" t="s">
        <v>7974</v>
      </c>
      <c r="E5015" s="89" t="s">
        <v>21637</v>
      </c>
      <c r="F5015" s="93" t="s">
        <v>369</v>
      </c>
      <c r="G5015" s="93" t="s">
        <v>369</v>
      </c>
      <c r="H5015" s="93" t="s">
        <v>369</v>
      </c>
    </row>
    <row r="5016" spans="1:8">
      <c r="A5016" s="89" t="s">
        <v>13843</v>
      </c>
      <c r="B5016" s="89">
        <v>500</v>
      </c>
      <c r="C5016" s="89" t="s">
        <v>564</v>
      </c>
      <c r="D5016" s="89" t="s">
        <v>7974</v>
      </c>
      <c r="E5016" s="89" t="s">
        <v>21637</v>
      </c>
      <c r="F5016" s="93" t="s">
        <v>369</v>
      </c>
      <c r="G5016" s="93" t="s">
        <v>369</v>
      </c>
      <c r="H5016" s="93" t="s">
        <v>369</v>
      </c>
    </row>
    <row r="5017" spans="1:8">
      <c r="A5017" s="89" t="s">
        <v>13844</v>
      </c>
      <c r="B5017" s="89">
        <v>500</v>
      </c>
      <c r="C5017" s="89" t="s">
        <v>564</v>
      </c>
      <c r="D5017" s="89" t="s">
        <v>7974</v>
      </c>
      <c r="E5017" s="89" t="s">
        <v>21637</v>
      </c>
      <c r="F5017" s="93" t="s">
        <v>369</v>
      </c>
      <c r="G5017" s="93" t="s">
        <v>369</v>
      </c>
      <c r="H5017" s="93" t="s">
        <v>369</v>
      </c>
    </row>
    <row r="5018" spans="1:8">
      <c r="A5018" s="89" t="s">
        <v>13845</v>
      </c>
      <c r="B5018" s="89">
        <v>500</v>
      </c>
      <c r="C5018" s="89" t="s">
        <v>564</v>
      </c>
      <c r="D5018" s="89" t="s">
        <v>7974</v>
      </c>
      <c r="E5018" s="89" t="s">
        <v>21637</v>
      </c>
      <c r="F5018" s="93" t="s">
        <v>369</v>
      </c>
      <c r="G5018" s="93" t="s">
        <v>369</v>
      </c>
      <c r="H5018" s="93" t="s">
        <v>369</v>
      </c>
    </row>
    <row r="5019" spans="1:8">
      <c r="A5019" s="89" t="s">
        <v>13846</v>
      </c>
      <c r="B5019" s="89">
        <v>500</v>
      </c>
      <c r="C5019" s="89" t="s">
        <v>564</v>
      </c>
      <c r="D5019" s="89" t="s">
        <v>7974</v>
      </c>
      <c r="E5019" s="89" t="s">
        <v>21637</v>
      </c>
      <c r="F5019" s="93" t="s">
        <v>369</v>
      </c>
      <c r="G5019" s="93" t="s">
        <v>369</v>
      </c>
      <c r="H5019" s="93" t="s">
        <v>369</v>
      </c>
    </row>
    <row r="5020" spans="1:8">
      <c r="A5020" s="89" t="s">
        <v>13847</v>
      </c>
      <c r="B5020" s="89">
        <v>500</v>
      </c>
      <c r="C5020" s="89" t="s">
        <v>564</v>
      </c>
      <c r="D5020" s="89" t="s">
        <v>7974</v>
      </c>
      <c r="E5020" s="89" t="s">
        <v>21637</v>
      </c>
      <c r="F5020" s="93" t="s">
        <v>369</v>
      </c>
      <c r="G5020" s="93" t="s">
        <v>369</v>
      </c>
      <c r="H5020" s="93" t="s">
        <v>369</v>
      </c>
    </row>
    <row r="5021" spans="1:8">
      <c r="A5021" s="89" t="s">
        <v>13848</v>
      </c>
      <c r="B5021" s="89">
        <v>500</v>
      </c>
      <c r="C5021" s="89" t="s">
        <v>564</v>
      </c>
      <c r="D5021" s="89" t="s">
        <v>7974</v>
      </c>
      <c r="E5021" s="89" t="s">
        <v>21637</v>
      </c>
      <c r="F5021" s="93" t="s">
        <v>369</v>
      </c>
      <c r="G5021" s="93" t="s">
        <v>369</v>
      </c>
      <c r="H5021" s="93" t="s">
        <v>369</v>
      </c>
    </row>
    <row r="5022" spans="1:8">
      <c r="A5022" s="89" t="s">
        <v>13849</v>
      </c>
      <c r="B5022" s="89">
        <v>500</v>
      </c>
      <c r="C5022" s="89" t="s">
        <v>564</v>
      </c>
      <c r="D5022" s="89" t="s">
        <v>7974</v>
      </c>
      <c r="E5022" s="89" t="s">
        <v>21637</v>
      </c>
      <c r="F5022" s="93" t="s">
        <v>369</v>
      </c>
      <c r="G5022" s="93" t="s">
        <v>369</v>
      </c>
      <c r="H5022" s="93" t="s">
        <v>369</v>
      </c>
    </row>
    <row r="5023" spans="1:8">
      <c r="A5023" s="89" t="s">
        <v>13850</v>
      </c>
      <c r="B5023" s="89">
        <v>500</v>
      </c>
      <c r="C5023" s="89" t="s">
        <v>564</v>
      </c>
      <c r="D5023" s="89" t="s">
        <v>7974</v>
      </c>
      <c r="E5023" s="89" t="s">
        <v>21637</v>
      </c>
      <c r="F5023" s="93" t="s">
        <v>369</v>
      </c>
      <c r="G5023" s="93" t="s">
        <v>369</v>
      </c>
      <c r="H5023" s="93" t="s">
        <v>369</v>
      </c>
    </row>
    <row r="5024" spans="1:8">
      <c r="A5024" s="89" t="s">
        <v>13851</v>
      </c>
      <c r="B5024" s="89">
        <v>500</v>
      </c>
      <c r="C5024" s="89" t="s">
        <v>564</v>
      </c>
      <c r="D5024" s="89" t="s">
        <v>7974</v>
      </c>
      <c r="E5024" s="89" t="s">
        <v>21637</v>
      </c>
      <c r="F5024" s="93" t="s">
        <v>369</v>
      </c>
      <c r="G5024" s="93" t="s">
        <v>369</v>
      </c>
      <c r="H5024" s="93" t="s">
        <v>369</v>
      </c>
    </row>
    <row r="5025" spans="1:8">
      <c r="A5025" s="89" t="s">
        <v>13852</v>
      </c>
      <c r="B5025" s="89">
        <v>500</v>
      </c>
      <c r="C5025" s="89" t="s">
        <v>564</v>
      </c>
      <c r="D5025" s="89" t="s">
        <v>7974</v>
      </c>
      <c r="E5025" s="89" t="s">
        <v>21637</v>
      </c>
      <c r="F5025" s="93" t="s">
        <v>369</v>
      </c>
      <c r="G5025" s="93" t="s">
        <v>369</v>
      </c>
      <c r="H5025" s="93" t="s">
        <v>369</v>
      </c>
    </row>
    <row r="5026" spans="1:8">
      <c r="A5026" s="89" t="s">
        <v>13853</v>
      </c>
      <c r="B5026" s="89">
        <v>500</v>
      </c>
      <c r="C5026" s="89" t="s">
        <v>564</v>
      </c>
      <c r="D5026" s="89" t="s">
        <v>7974</v>
      </c>
      <c r="E5026" s="89" t="s">
        <v>21637</v>
      </c>
      <c r="F5026" s="93" t="s">
        <v>369</v>
      </c>
      <c r="G5026" s="93" t="s">
        <v>369</v>
      </c>
      <c r="H5026" s="93" t="s">
        <v>369</v>
      </c>
    </row>
    <row r="5027" spans="1:8">
      <c r="A5027" s="89" t="s">
        <v>13854</v>
      </c>
      <c r="B5027" s="89">
        <v>500</v>
      </c>
      <c r="C5027" s="89" t="s">
        <v>564</v>
      </c>
      <c r="D5027" s="89" t="s">
        <v>7974</v>
      </c>
      <c r="E5027" s="89" t="s">
        <v>21637</v>
      </c>
      <c r="F5027" s="93" t="s">
        <v>369</v>
      </c>
      <c r="G5027" s="93" t="s">
        <v>369</v>
      </c>
      <c r="H5027" s="93" t="s">
        <v>369</v>
      </c>
    </row>
    <row r="5028" spans="1:8">
      <c r="A5028" s="89" t="s">
        <v>13855</v>
      </c>
      <c r="B5028" s="89">
        <v>500</v>
      </c>
      <c r="C5028" s="89" t="s">
        <v>564</v>
      </c>
      <c r="D5028" s="89" t="s">
        <v>7974</v>
      </c>
      <c r="E5028" s="89" t="s">
        <v>21637</v>
      </c>
      <c r="F5028" s="93" t="s">
        <v>369</v>
      </c>
      <c r="G5028" s="93" t="s">
        <v>369</v>
      </c>
      <c r="H5028" s="93" t="s">
        <v>369</v>
      </c>
    </row>
    <row r="5029" spans="1:8">
      <c r="A5029" s="89" t="s">
        <v>13856</v>
      </c>
      <c r="B5029" s="89">
        <v>500</v>
      </c>
      <c r="C5029" s="89" t="s">
        <v>564</v>
      </c>
      <c r="D5029" s="89" t="s">
        <v>7974</v>
      </c>
      <c r="E5029" s="89" t="s">
        <v>21637</v>
      </c>
      <c r="F5029" s="93" t="s">
        <v>369</v>
      </c>
      <c r="G5029" s="93" t="s">
        <v>369</v>
      </c>
      <c r="H5029" s="93" t="s">
        <v>369</v>
      </c>
    </row>
    <row r="5030" spans="1:8">
      <c r="A5030" s="89" t="s">
        <v>13857</v>
      </c>
      <c r="B5030" s="89">
        <v>500</v>
      </c>
      <c r="C5030" s="89" t="s">
        <v>564</v>
      </c>
      <c r="D5030" s="89" t="s">
        <v>7974</v>
      </c>
      <c r="E5030" s="89" t="s">
        <v>21637</v>
      </c>
      <c r="F5030" s="93" t="s">
        <v>369</v>
      </c>
      <c r="G5030" s="93" t="s">
        <v>369</v>
      </c>
      <c r="H5030" s="93" t="s">
        <v>369</v>
      </c>
    </row>
    <row r="5031" spans="1:8">
      <c r="A5031" s="89" t="s">
        <v>13858</v>
      </c>
      <c r="B5031" s="89">
        <v>500</v>
      </c>
      <c r="C5031" s="89" t="s">
        <v>564</v>
      </c>
      <c r="D5031" s="89" t="s">
        <v>7974</v>
      </c>
      <c r="E5031" s="89" t="s">
        <v>21637</v>
      </c>
      <c r="F5031" s="93" t="s">
        <v>369</v>
      </c>
      <c r="G5031" s="93" t="s">
        <v>369</v>
      </c>
      <c r="H5031" s="93" t="s">
        <v>369</v>
      </c>
    </row>
    <row r="5032" spans="1:8">
      <c r="A5032" s="89" t="s">
        <v>13859</v>
      </c>
      <c r="B5032" s="89">
        <v>500</v>
      </c>
      <c r="C5032" s="89" t="s">
        <v>564</v>
      </c>
      <c r="D5032" s="89" t="s">
        <v>7974</v>
      </c>
      <c r="E5032" s="89" t="s">
        <v>21637</v>
      </c>
      <c r="F5032" s="93" t="s">
        <v>369</v>
      </c>
      <c r="G5032" s="93" t="s">
        <v>369</v>
      </c>
      <c r="H5032" s="93" t="s">
        <v>369</v>
      </c>
    </row>
    <row r="5033" spans="1:8">
      <c r="A5033" s="89" t="s">
        <v>13860</v>
      </c>
      <c r="B5033" s="89">
        <v>500</v>
      </c>
      <c r="C5033" s="89" t="s">
        <v>564</v>
      </c>
      <c r="D5033" s="89" t="s">
        <v>7974</v>
      </c>
      <c r="E5033" s="89" t="s">
        <v>21637</v>
      </c>
      <c r="F5033" s="93" t="s">
        <v>369</v>
      </c>
      <c r="G5033" s="93" t="s">
        <v>369</v>
      </c>
      <c r="H5033" s="93" t="s">
        <v>369</v>
      </c>
    </row>
    <row r="5034" spans="1:8">
      <c r="A5034" s="89" t="s">
        <v>13861</v>
      </c>
      <c r="B5034" s="89">
        <v>500</v>
      </c>
      <c r="C5034" s="89" t="s">
        <v>564</v>
      </c>
      <c r="D5034" s="89" t="s">
        <v>7974</v>
      </c>
      <c r="E5034" s="89" t="s">
        <v>21637</v>
      </c>
      <c r="F5034" s="93" t="s">
        <v>369</v>
      </c>
      <c r="G5034" s="93" t="s">
        <v>369</v>
      </c>
      <c r="H5034" s="93" t="s">
        <v>369</v>
      </c>
    </row>
    <row r="5035" spans="1:8">
      <c r="A5035" s="89" t="s">
        <v>13862</v>
      </c>
      <c r="B5035" s="89">
        <v>500</v>
      </c>
      <c r="C5035" s="89" t="s">
        <v>564</v>
      </c>
      <c r="D5035" s="89" t="s">
        <v>7974</v>
      </c>
      <c r="E5035" s="89" t="s">
        <v>21637</v>
      </c>
      <c r="F5035" s="93" t="s">
        <v>369</v>
      </c>
      <c r="G5035" s="93" t="s">
        <v>369</v>
      </c>
      <c r="H5035" s="93" t="s">
        <v>369</v>
      </c>
    </row>
    <row r="5036" spans="1:8">
      <c r="A5036" s="89" t="s">
        <v>13863</v>
      </c>
      <c r="B5036" s="89">
        <v>500</v>
      </c>
      <c r="C5036" s="89" t="s">
        <v>564</v>
      </c>
      <c r="D5036" s="89" t="s">
        <v>7974</v>
      </c>
      <c r="E5036" s="89" t="s">
        <v>21637</v>
      </c>
      <c r="F5036" s="93" t="s">
        <v>369</v>
      </c>
      <c r="G5036" s="93" t="s">
        <v>369</v>
      </c>
      <c r="H5036" s="93" t="s">
        <v>369</v>
      </c>
    </row>
    <row r="5037" spans="1:8">
      <c r="A5037" s="89" t="s">
        <v>13864</v>
      </c>
      <c r="B5037" s="89">
        <v>500</v>
      </c>
      <c r="C5037" s="89" t="s">
        <v>564</v>
      </c>
      <c r="D5037" s="89" t="s">
        <v>7974</v>
      </c>
      <c r="E5037" s="89" t="s">
        <v>21637</v>
      </c>
      <c r="F5037" s="93" t="s">
        <v>369</v>
      </c>
      <c r="G5037" s="93" t="s">
        <v>369</v>
      </c>
      <c r="H5037" s="93" t="s">
        <v>369</v>
      </c>
    </row>
    <row r="5038" spans="1:8">
      <c r="A5038" s="89" t="s">
        <v>13865</v>
      </c>
      <c r="B5038" s="89">
        <v>500</v>
      </c>
      <c r="C5038" s="89" t="s">
        <v>564</v>
      </c>
      <c r="D5038" s="89" t="s">
        <v>7974</v>
      </c>
      <c r="E5038" s="89" t="s">
        <v>21637</v>
      </c>
      <c r="F5038" s="93" t="s">
        <v>369</v>
      </c>
      <c r="G5038" s="93" t="s">
        <v>369</v>
      </c>
      <c r="H5038" s="93" t="s">
        <v>369</v>
      </c>
    </row>
    <row r="5039" spans="1:8">
      <c r="A5039" s="89" t="s">
        <v>13866</v>
      </c>
      <c r="B5039" s="89">
        <v>500</v>
      </c>
      <c r="C5039" s="89" t="s">
        <v>564</v>
      </c>
      <c r="D5039" s="89" t="s">
        <v>7974</v>
      </c>
      <c r="E5039" s="89" t="s">
        <v>21637</v>
      </c>
      <c r="F5039" s="93" t="s">
        <v>369</v>
      </c>
      <c r="G5039" s="93" t="s">
        <v>369</v>
      </c>
      <c r="H5039" s="93" t="s">
        <v>369</v>
      </c>
    </row>
    <row r="5040" spans="1:8">
      <c r="A5040" s="89" t="s">
        <v>13867</v>
      </c>
      <c r="B5040" s="89">
        <v>500</v>
      </c>
      <c r="C5040" s="89" t="s">
        <v>564</v>
      </c>
      <c r="D5040" s="89" t="s">
        <v>7974</v>
      </c>
      <c r="E5040" s="89" t="s">
        <v>21637</v>
      </c>
      <c r="F5040" s="93" t="s">
        <v>369</v>
      </c>
      <c r="G5040" s="93" t="s">
        <v>369</v>
      </c>
      <c r="H5040" s="93" t="s">
        <v>369</v>
      </c>
    </row>
    <row r="5041" spans="1:8">
      <c r="A5041" s="89" t="s">
        <v>13868</v>
      </c>
      <c r="B5041" s="89">
        <v>500</v>
      </c>
      <c r="C5041" s="89" t="s">
        <v>564</v>
      </c>
      <c r="D5041" s="89" t="s">
        <v>7974</v>
      </c>
      <c r="E5041" s="89" t="s">
        <v>21637</v>
      </c>
      <c r="F5041" s="93" t="s">
        <v>369</v>
      </c>
      <c r="G5041" s="93" t="s">
        <v>369</v>
      </c>
      <c r="H5041" s="93" t="s">
        <v>369</v>
      </c>
    </row>
    <row r="5042" spans="1:8">
      <c r="A5042" s="89" t="s">
        <v>13869</v>
      </c>
      <c r="B5042" s="89">
        <v>500</v>
      </c>
      <c r="C5042" s="89" t="s">
        <v>564</v>
      </c>
      <c r="D5042" s="89" t="s">
        <v>7974</v>
      </c>
      <c r="E5042" s="89" t="s">
        <v>21637</v>
      </c>
      <c r="F5042" s="93" t="s">
        <v>369</v>
      </c>
      <c r="G5042" s="93" t="s">
        <v>369</v>
      </c>
      <c r="H5042" s="93" t="s">
        <v>369</v>
      </c>
    </row>
    <row r="5043" spans="1:8">
      <c r="A5043" s="89" t="s">
        <v>13870</v>
      </c>
      <c r="B5043" s="89">
        <v>500</v>
      </c>
      <c r="C5043" s="89" t="s">
        <v>564</v>
      </c>
      <c r="D5043" s="89" t="s">
        <v>7974</v>
      </c>
      <c r="E5043" s="89" t="s">
        <v>21637</v>
      </c>
      <c r="F5043" s="93" t="s">
        <v>369</v>
      </c>
      <c r="G5043" s="93" t="s">
        <v>369</v>
      </c>
      <c r="H5043" s="93" t="s">
        <v>369</v>
      </c>
    </row>
    <row r="5044" spans="1:8">
      <c r="A5044" s="89" t="s">
        <v>13871</v>
      </c>
      <c r="B5044" s="89">
        <v>500</v>
      </c>
      <c r="C5044" s="89" t="s">
        <v>564</v>
      </c>
      <c r="D5044" s="89" t="s">
        <v>7963</v>
      </c>
      <c r="E5044" s="89" t="s">
        <v>21638</v>
      </c>
      <c r="F5044" s="93" t="s">
        <v>369</v>
      </c>
      <c r="G5044" s="93" t="s">
        <v>369</v>
      </c>
      <c r="H5044" s="93" t="s">
        <v>369</v>
      </c>
    </row>
    <row r="5045" spans="1:8">
      <c r="A5045" s="89" t="s">
        <v>13873</v>
      </c>
      <c r="B5045" s="89">
        <v>500</v>
      </c>
      <c r="C5045" s="89" t="s">
        <v>361</v>
      </c>
      <c r="D5045" s="89" t="s">
        <v>7963</v>
      </c>
      <c r="E5045" s="89" t="s">
        <v>21638</v>
      </c>
      <c r="F5045" s="93" t="s">
        <v>369</v>
      </c>
      <c r="G5045" s="93" t="s">
        <v>369</v>
      </c>
      <c r="H5045" s="93" t="s">
        <v>369</v>
      </c>
    </row>
    <row r="5046" spans="1:8">
      <c r="A5046" s="89" t="s">
        <v>13874</v>
      </c>
      <c r="B5046" s="89">
        <v>500</v>
      </c>
      <c r="C5046" s="89" t="s">
        <v>361</v>
      </c>
      <c r="D5046" s="89" t="s">
        <v>7963</v>
      </c>
      <c r="E5046" s="89" t="s">
        <v>21638</v>
      </c>
      <c r="F5046" s="93" t="s">
        <v>369</v>
      </c>
      <c r="G5046" s="93" t="s">
        <v>369</v>
      </c>
      <c r="H5046" s="93" t="s">
        <v>369</v>
      </c>
    </row>
    <row r="5047" spans="1:8">
      <c r="A5047" s="89" t="s">
        <v>13875</v>
      </c>
      <c r="B5047" s="89">
        <v>500</v>
      </c>
      <c r="C5047" s="89" t="s">
        <v>564</v>
      </c>
      <c r="D5047" s="89" t="s">
        <v>7974</v>
      </c>
      <c r="E5047" s="89" t="s">
        <v>21639</v>
      </c>
      <c r="F5047" s="93" t="s">
        <v>369</v>
      </c>
      <c r="G5047" s="93" t="s">
        <v>369</v>
      </c>
      <c r="H5047" s="93" t="s">
        <v>369</v>
      </c>
    </row>
    <row r="5048" spans="1:8">
      <c r="A5048" s="89" t="s">
        <v>13876</v>
      </c>
      <c r="B5048" s="89">
        <v>500</v>
      </c>
      <c r="C5048" s="89" t="s">
        <v>564</v>
      </c>
      <c r="D5048" s="89" t="s">
        <v>7974</v>
      </c>
      <c r="E5048" s="89" t="s">
        <v>21640</v>
      </c>
      <c r="F5048" s="93" t="s">
        <v>369</v>
      </c>
      <c r="G5048" s="93" t="s">
        <v>369</v>
      </c>
      <c r="H5048" s="93" t="s">
        <v>369</v>
      </c>
    </row>
    <row r="5049" spans="1:8">
      <c r="A5049" s="89" t="s">
        <v>13877</v>
      </c>
      <c r="B5049" s="89">
        <v>500</v>
      </c>
      <c r="C5049" s="89" t="s">
        <v>361</v>
      </c>
      <c r="D5049" s="89" t="s">
        <v>7963</v>
      </c>
      <c r="E5049" s="89" t="s">
        <v>21641</v>
      </c>
      <c r="F5049" s="93" t="s">
        <v>369</v>
      </c>
      <c r="G5049" s="93" t="s">
        <v>369</v>
      </c>
      <c r="H5049" s="93" t="s">
        <v>369</v>
      </c>
    </row>
    <row r="5050" spans="1:8">
      <c r="A5050" s="89" t="s">
        <v>13878</v>
      </c>
      <c r="B5050" s="89">
        <v>500</v>
      </c>
      <c r="C5050" s="89" t="s">
        <v>361</v>
      </c>
      <c r="D5050" s="89" t="s">
        <v>7963</v>
      </c>
      <c r="E5050" s="89" t="s">
        <v>21641</v>
      </c>
      <c r="F5050" s="93" t="s">
        <v>369</v>
      </c>
      <c r="G5050" s="93" t="s">
        <v>369</v>
      </c>
      <c r="H5050" s="93" t="s">
        <v>369</v>
      </c>
    </row>
    <row r="5051" spans="1:8">
      <c r="A5051" s="89" t="s">
        <v>13879</v>
      </c>
      <c r="B5051" s="89">
        <v>500</v>
      </c>
      <c r="C5051" s="89" t="s">
        <v>361</v>
      </c>
      <c r="D5051" s="89" t="s">
        <v>7963</v>
      </c>
      <c r="E5051" s="89" t="s">
        <v>21641</v>
      </c>
      <c r="F5051" s="93" t="s">
        <v>369</v>
      </c>
      <c r="G5051" s="93" t="s">
        <v>369</v>
      </c>
      <c r="H5051" s="93" t="s">
        <v>369</v>
      </c>
    </row>
    <row r="5052" spans="1:8">
      <c r="A5052" s="89" t="s">
        <v>13880</v>
      </c>
      <c r="B5052" s="89">
        <v>500</v>
      </c>
      <c r="C5052" s="89" t="s">
        <v>564</v>
      </c>
      <c r="D5052" s="89" t="s">
        <v>7974</v>
      </c>
      <c r="E5052" s="89" t="s">
        <v>21642</v>
      </c>
      <c r="F5052" s="93" t="s">
        <v>369</v>
      </c>
      <c r="G5052" s="93" t="s">
        <v>369</v>
      </c>
      <c r="H5052" s="93" t="s">
        <v>369</v>
      </c>
    </row>
    <row r="5053" spans="1:8">
      <c r="A5053" s="89" t="s">
        <v>13881</v>
      </c>
      <c r="B5053" s="89">
        <v>500</v>
      </c>
      <c r="C5053" s="89" t="s">
        <v>564</v>
      </c>
      <c r="D5053" s="89" t="s">
        <v>7974</v>
      </c>
      <c r="E5053" s="89" t="s">
        <v>21642</v>
      </c>
      <c r="F5053" s="93" t="s">
        <v>369</v>
      </c>
      <c r="G5053" s="93" t="s">
        <v>369</v>
      </c>
      <c r="H5053" s="93" t="s">
        <v>369</v>
      </c>
    </row>
    <row r="5054" spans="1:8">
      <c r="A5054" s="89" t="s">
        <v>13882</v>
      </c>
      <c r="B5054" s="89">
        <v>500</v>
      </c>
      <c r="C5054" s="89" t="s">
        <v>564</v>
      </c>
      <c r="D5054" s="89" t="s">
        <v>7974</v>
      </c>
      <c r="E5054" s="89" t="s">
        <v>21643</v>
      </c>
      <c r="F5054" s="93" t="s">
        <v>369</v>
      </c>
      <c r="G5054" s="93" t="s">
        <v>369</v>
      </c>
      <c r="H5054" s="93" t="s">
        <v>369</v>
      </c>
    </row>
    <row r="5055" spans="1:8">
      <c r="A5055" s="89" t="s">
        <v>777</v>
      </c>
      <c r="B5055" s="89">
        <v>1000</v>
      </c>
      <c r="C5055" s="89" t="s">
        <v>361</v>
      </c>
      <c r="D5055" s="89" t="s">
        <v>18232</v>
      </c>
      <c r="E5055" s="89" t="s">
        <v>21644</v>
      </c>
      <c r="F5055" s="93" t="s">
        <v>369</v>
      </c>
      <c r="G5055" s="93" t="s">
        <v>369</v>
      </c>
      <c r="H5055" s="93" t="s">
        <v>369</v>
      </c>
    </row>
    <row r="5056" spans="1:8">
      <c r="A5056" s="89" t="s">
        <v>13883</v>
      </c>
      <c r="B5056" s="89">
        <v>1000</v>
      </c>
      <c r="C5056" s="89" t="s">
        <v>361</v>
      </c>
      <c r="D5056" s="89" t="s">
        <v>7963</v>
      </c>
      <c r="E5056" s="89" t="s">
        <v>21644</v>
      </c>
      <c r="F5056" s="93" t="s">
        <v>369</v>
      </c>
      <c r="G5056" s="93" t="s">
        <v>369</v>
      </c>
      <c r="H5056" s="93" t="s">
        <v>369</v>
      </c>
    </row>
    <row r="5057" spans="1:8">
      <c r="A5057" s="89" t="s">
        <v>775</v>
      </c>
      <c r="B5057" s="89">
        <v>1000</v>
      </c>
      <c r="C5057" s="89" t="s">
        <v>564</v>
      </c>
      <c r="D5057" s="89" t="s">
        <v>18232</v>
      </c>
      <c r="E5057" s="89" t="s">
        <v>21645</v>
      </c>
      <c r="F5057" s="89">
        <v>1016236</v>
      </c>
      <c r="G5057" s="89">
        <v>1091620</v>
      </c>
      <c r="H5057" s="89">
        <v>0</v>
      </c>
    </row>
    <row r="5058" spans="1:8">
      <c r="A5058" s="89" t="s">
        <v>772</v>
      </c>
      <c r="B5058" s="89">
        <v>300</v>
      </c>
      <c r="C5058" s="89" t="s">
        <v>361</v>
      </c>
      <c r="D5058" s="89" t="s">
        <v>18232</v>
      </c>
      <c r="E5058" s="89" t="s">
        <v>21646</v>
      </c>
      <c r="F5058" s="93" t="s">
        <v>369</v>
      </c>
      <c r="G5058" s="93" t="s">
        <v>369</v>
      </c>
      <c r="H5058" s="93" t="s">
        <v>369</v>
      </c>
    </row>
    <row r="5059" spans="1:8">
      <c r="A5059" s="89" t="s">
        <v>770</v>
      </c>
      <c r="B5059" s="89">
        <v>1500</v>
      </c>
      <c r="C5059" s="89" t="s">
        <v>361</v>
      </c>
      <c r="D5059" s="89" t="s">
        <v>18232</v>
      </c>
      <c r="E5059" s="89" t="s">
        <v>21647</v>
      </c>
      <c r="F5059" s="93" t="s">
        <v>369</v>
      </c>
      <c r="G5059" s="93" t="s">
        <v>369</v>
      </c>
      <c r="H5059" s="93" t="s">
        <v>369</v>
      </c>
    </row>
    <row r="5060" spans="1:8">
      <c r="A5060" s="89" t="s">
        <v>6227</v>
      </c>
      <c r="B5060" s="89">
        <v>500</v>
      </c>
      <c r="C5060" s="89" t="s">
        <v>564</v>
      </c>
      <c r="D5060" s="89" t="s">
        <v>5606</v>
      </c>
      <c r="E5060" s="89" t="s">
        <v>21648</v>
      </c>
      <c r="F5060" s="89">
        <v>929794</v>
      </c>
      <c r="G5060" s="89">
        <v>1091620</v>
      </c>
      <c r="H5060" s="89" t="s">
        <v>6127</v>
      </c>
    </row>
    <row r="5061" spans="1:8">
      <c r="A5061" s="89" t="s">
        <v>768</v>
      </c>
      <c r="B5061" s="89">
        <v>3000</v>
      </c>
      <c r="C5061" s="89" t="s">
        <v>361</v>
      </c>
      <c r="D5061" s="89" t="s">
        <v>18232</v>
      </c>
      <c r="E5061" s="89" t="s">
        <v>21649</v>
      </c>
      <c r="F5061" s="93" t="s">
        <v>369</v>
      </c>
      <c r="G5061" s="93" t="s">
        <v>369</v>
      </c>
      <c r="H5061" s="93" t="s">
        <v>369</v>
      </c>
    </row>
    <row r="5062" spans="1:8">
      <c r="A5062" s="89" t="s">
        <v>6226</v>
      </c>
      <c r="B5062" s="89">
        <v>3000</v>
      </c>
      <c r="C5062" s="89" t="s">
        <v>564</v>
      </c>
      <c r="D5062" s="89" t="s">
        <v>5606</v>
      </c>
      <c r="E5062" s="89" t="s">
        <v>21650</v>
      </c>
      <c r="F5062" s="89">
        <v>363435</v>
      </c>
      <c r="G5062" s="89">
        <v>1096497</v>
      </c>
      <c r="H5062" s="89" t="s">
        <v>5934</v>
      </c>
    </row>
    <row r="5063" spans="1:8">
      <c r="A5063" s="89" t="s">
        <v>766</v>
      </c>
      <c r="B5063" s="89">
        <v>3800</v>
      </c>
      <c r="C5063" s="89" t="s">
        <v>361</v>
      </c>
      <c r="D5063" s="89" t="s">
        <v>18232</v>
      </c>
      <c r="E5063" s="89" t="s">
        <v>21651</v>
      </c>
      <c r="F5063" s="93" t="s">
        <v>369</v>
      </c>
      <c r="G5063" s="93" t="s">
        <v>369</v>
      </c>
      <c r="H5063" s="93" t="s">
        <v>369</v>
      </c>
    </row>
    <row r="5064" spans="1:8">
      <c r="A5064" s="89" t="s">
        <v>764</v>
      </c>
      <c r="B5064" s="89">
        <v>100</v>
      </c>
      <c r="C5064" s="89" t="s">
        <v>564</v>
      </c>
      <c r="D5064" s="89" t="s">
        <v>18232</v>
      </c>
      <c r="E5064" s="89" t="s">
        <v>21652</v>
      </c>
      <c r="F5064" s="89">
        <v>825186</v>
      </c>
      <c r="G5064" s="89">
        <v>825186</v>
      </c>
      <c r="H5064" s="89">
        <v>0</v>
      </c>
    </row>
    <row r="5065" spans="1:8">
      <c r="A5065" s="89" t="s">
        <v>13888</v>
      </c>
      <c r="B5065" s="89">
        <v>2000</v>
      </c>
      <c r="C5065" s="89" t="s">
        <v>564</v>
      </c>
      <c r="D5065" s="89" t="s">
        <v>7974</v>
      </c>
      <c r="E5065" s="89" t="s">
        <v>21653</v>
      </c>
      <c r="F5065" s="93" t="s">
        <v>369</v>
      </c>
      <c r="G5065" s="93" t="s">
        <v>369</v>
      </c>
      <c r="H5065" s="93" t="s">
        <v>369</v>
      </c>
    </row>
    <row r="5066" spans="1:8">
      <c r="A5066" s="89" t="s">
        <v>13889</v>
      </c>
      <c r="B5066" s="89">
        <v>2000</v>
      </c>
      <c r="C5066" s="89" t="s">
        <v>564</v>
      </c>
      <c r="D5066" s="89" t="s">
        <v>7974</v>
      </c>
      <c r="E5066" s="89" t="s">
        <v>21653</v>
      </c>
      <c r="F5066" s="93" t="s">
        <v>369</v>
      </c>
      <c r="G5066" s="93" t="s">
        <v>369</v>
      </c>
      <c r="H5066" s="93" t="s">
        <v>369</v>
      </c>
    </row>
    <row r="5067" spans="1:8">
      <c r="A5067" s="89" t="s">
        <v>13890</v>
      </c>
      <c r="B5067" s="89">
        <v>2000</v>
      </c>
      <c r="C5067" s="89" t="s">
        <v>564</v>
      </c>
      <c r="D5067" s="89" t="s">
        <v>7974</v>
      </c>
      <c r="E5067" s="89" t="s">
        <v>21653</v>
      </c>
      <c r="F5067" s="93" t="s">
        <v>369</v>
      </c>
      <c r="G5067" s="93" t="s">
        <v>369</v>
      </c>
      <c r="H5067" s="93" t="s">
        <v>369</v>
      </c>
    </row>
    <row r="5068" spans="1:8">
      <c r="A5068" s="89" t="s">
        <v>13891</v>
      </c>
      <c r="B5068" s="89">
        <v>2000</v>
      </c>
      <c r="C5068" s="89" t="s">
        <v>564</v>
      </c>
      <c r="D5068" s="89" t="s">
        <v>7974</v>
      </c>
      <c r="E5068" s="89" t="s">
        <v>21653</v>
      </c>
      <c r="F5068" s="93" t="s">
        <v>369</v>
      </c>
      <c r="G5068" s="93" t="s">
        <v>369</v>
      </c>
      <c r="H5068" s="93" t="s">
        <v>369</v>
      </c>
    </row>
    <row r="5069" spans="1:8">
      <c r="A5069" s="89" t="s">
        <v>13892</v>
      </c>
      <c r="B5069" s="89">
        <v>2000</v>
      </c>
      <c r="C5069" s="89" t="s">
        <v>361</v>
      </c>
      <c r="D5069" s="89" t="s">
        <v>7963</v>
      </c>
      <c r="E5069" s="89" t="s">
        <v>21653</v>
      </c>
      <c r="F5069" s="93" t="s">
        <v>369</v>
      </c>
      <c r="G5069" s="93" t="s">
        <v>369</v>
      </c>
      <c r="H5069" s="93" t="s">
        <v>369</v>
      </c>
    </row>
    <row r="5070" spans="1:8">
      <c r="A5070" s="89" t="s">
        <v>13893</v>
      </c>
      <c r="B5070" s="89">
        <v>2000</v>
      </c>
      <c r="C5070" s="89" t="s">
        <v>564</v>
      </c>
      <c r="D5070" s="89" t="s">
        <v>7974</v>
      </c>
      <c r="E5070" s="89" t="s">
        <v>21654</v>
      </c>
      <c r="F5070" s="93" t="s">
        <v>369</v>
      </c>
      <c r="G5070" s="93" t="s">
        <v>369</v>
      </c>
      <c r="H5070" s="93" t="s">
        <v>369</v>
      </c>
    </row>
    <row r="5071" spans="1:8">
      <c r="A5071" s="89" t="s">
        <v>13894</v>
      </c>
      <c r="B5071" s="89">
        <v>2000</v>
      </c>
      <c r="C5071" s="89" t="s">
        <v>564</v>
      </c>
      <c r="D5071" s="89" t="s">
        <v>7974</v>
      </c>
      <c r="E5071" s="89" t="s">
        <v>21654</v>
      </c>
      <c r="F5071" s="93" t="s">
        <v>369</v>
      </c>
      <c r="G5071" s="93" t="s">
        <v>369</v>
      </c>
      <c r="H5071" s="93" t="s">
        <v>369</v>
      </c>
    </row>
    <row r="5072" spans="1:8">
      <c r="A5072" s="89" t="s">
        <v>13895</v>
      </c>
      <c r="B5072" s="89">
        <v>2000</v>
      </c>
      <c r="C5072" s="89" t="s">
        <v>564</v>
      </c>
      <c r="D5072" s="89" t="s">
        <v>7974</v>
      </c>
      <c r="E5072" s="89" t="s">
        <v>21654</v>
      </c>
      <c r="F5072" s="93" t="s">
        <v>369</v>
      </c>
      <c r="G5072" s="93" t="s">
        <v>369</v>
      </c>
      <c r="H5072" s="93" t="s">
        <v>369</v>
      </c>
    </row>
    <row r="5073" spans="1:8">
      <c r="A5073" s="89" t="s">
        <v>13896</v>
      </c>
      <c r="B5073" s="89">
        <v>2000</v>
      </c>
      <c r="C5073" s="89" t="s">
        <v>564</v>
      </c>
      <c r="D5073" s="89" t="s">
        <v>7974</v>
      </c>
      <c r="E5073" s="89" t="s">
        <v>21654</v>
      </c>
      <c r="F5073" s="93" t="s">
        <v>369</v>
      </c>
      <c r="G5073" s="93" t="s">
        <v>369</v>
      </c>
      <c r="H5073" s="93" t="s">
        <v>369</v>
      </c>
    </row>
    <row r="5074" spans="1:8">
      <c r="A5074" s="89" t="s">
        <v>13897</v>
      </c>
      <c r="B5074" s="89">
        <v>2000</v>
      </c>
      <c r="C5074" s="89" t="s">
        <v>564</v>
      </c>
      <c r="D5074" s="89" t="s">
        <v>7974</v>
      </c>
      <c r="E5074" s="89" t="s">
        <v>21654</v>
      </c>
      <c r="F5074" s="93" t="s">
        <v>369</v>
      </c>
      <c r="G5074" s="93" t="s">
        <v>369</v>
      </c>
      <c r="H5074" s="93" t="s">
        <v>369</v>
      </c>
    </row>
    <row r="5075" spans="1:8">
      <c r="A5075" s="89" t="s">
        <v>13898</v>
      </c>
      <c r="B5075" s="89">
        <v>2000</v>
      </c>
      <c r="C5075" s="89" t="s">
        <v>564</v>
      </c>
      <c r="D5075" s="89" t="s">
        <v>7974</v>
      </c>
      <c r="E5075" s="89" t="s">
        <v>21654</v>
      </c>
      <c r="F5075" s="93" t="s">
        <v>369</v>
      </c>
      <c r="G5075" s="93" t="s">
        <v>369</v>
      </c>
      <c r="H5075" s="93" t="s">
        <v>369</v>
      </c>
    </row>
    <row r="5076" spans="1:8">
      <c r="A5076" s="89" t="s">
        <v>13899</v>
      </c>
      <c r="B5076" s="89">
        <v>2000</v>
      </c>
      <c r="C5076" s="89" t="s">
        <v>564</v>
      </c>
      <c r="D5076" s="89" t="s">
        <v>7974</v>
      </c>
      <c r="E5076" s="89" t="s">
        <v>21654</v>
      </c>
      <c r="F5076" s="93" t="s">
        <v>369</v>
      </c>
      <c r="G5076" s="93" t="s">
        <v>369</v>
      </c>
      <c r="H5076" s="93" t="s">
        <v>369</v>
      </c>
    </row>
    <row r="5077" spans="1:8">
      <c r="A5077" s="89" t="s">
        <v>13900</v>
      </c>
      <c r="B5077" s="89">
        <v>2000</v>
      </c>
      <c r="C5077" s="89" t="s">
        <v>564</v>
      </c>
      <c r="D5077" s="89" t="s">
        <v>7974</v>
      </c>
      <c r="E5077" s="89" t="s">
        <v>21654</v>
      </c>
      <c r="F5077" s="93" t="s">
        <v>369</v>
      </c>
      <c r="G5077" s="93" t="s">
        <v>369</v>
      </c>
      <c r="H5077" s="93" t="s">
        <v>369</v>
      </c>
    </row>
    <row r="5078" spans="1:8">
      <c r="A5078" s="89" t="s">
        <v>13901</v>
      </c>
      <c r="B5078" s="89">
        <v>2000</v>
      </c>
      <c r="C5078" s="89" t="s">
        <v>564</v>
      </c>
      <c r="D5078" s="89" t="s">
        <v>7974</v>
      </c>
      <c r="E5078" s="89" t="s">
        <v>21654</v>
      </c>
      <c r="F5078" s="93" t="s">
        <v>369</v>
      </c>
      <c r="G5078" s="93" t="s">
        <v>369</v>
      </c>
      <c r="H5078" s="93" t="s">
        <v>369</v>
      </c>
    </row>
    <row r="5079" spans="1:8">
      <c r="A5079" s="89" t="s">
        <v>13902</v>
      </c>
      <c r="B5079" s="89">
        <v>2000</v>
      </c>
      <c r="C5079" s="89" t="s">
        <v>564</v>
      </c>
      <c r="D5079" s="89" t="s">
        <v>7974</v>
      </c>
      <c r="E5079" s="89" t="s">
        <v>21654</v>
      </c>
      <c r="F5079" s="93" t="s">
        <v>369</v>
      </c>
      <c r="G5079" s="93" t="s">
        <v>369</v>
      </c>
      <c r="H5079" s="93" t="s">
        <v>369</v>
      </c>
    </row>
    <row r="5080" spans="1:8">
      <c r="A5080" s="89" t="s">
        <v>13903</v>
      </c>
      <c r="B5080" s="89">
        <v>2000</v>
      </c>
      <c r="C5080" s="89" t="s">
        <v>564</v>
      </c>
      <c r="D5080" s="89" t="s">
        <v>7974</v>
      </c>
      <c r="E5080" s="89" t="s">
        <v>21654</v>
      </c>
      <c r="F5080" s="93" t="s">
        <v>369</v>
      </c>
      <c r="G5080" s="93" t="s">
        <v>369</v>
      </c>
      <c r="H5080" s="93" t="s">
        <v>369</v>
      </c>
    </row>
    <row r="5081" spans="1:8">
      <c r="A5081" s="89" t="s">
        <v>13904</v>
      </c>
      <c r="B5081" s="89">
        <v>2000</v>
      </c>
      <c r="C5081" s="89" t="s">
        <v>564</v>
      </c>
      <c r="D5081" s="89" t="s">
        <v>7974</v>
      </c>
      <c r="E5081" s="89" t="s">
        <v>21654</v>
      </c>
      <c r="F5081" s="93" t="s">
        <v>369</v>
      </c>
      <c r="G5081" s="93" t="s">
        <v>369</v>
      </c>
      <c r="H5081" s="93" t="s">
        <v>369</v>
      </c>
    </row>
    <row r="5082" spans="1:8">
      <c r="A5082" s="89" t="s">
        <v>13905</v>
      </c>
      <c r="B5082" s="89">
        <v>2000</v>
      </c>
      <c r="C5082" s="89" t="s">
        <v>564</v>
      </c>
      <c r="D5082" s="89" t="s">
        <v>7974</v>
      </c>
      <c r="E5082" s="89" t="s">
        <v>21654</v>
      </c>
      <c r="F5082" s="93" t="s">
        <v>369</v>
      </c>
      <c r="G5082" s="93" t="s">
        <v>369</v>
      </c>
      <c r="H5082" s="93" t="s">
        <v>369</v>
      </c>
    </row>
    <row r="5083" spans="1:8">
      <c r="A5083" s="89" t="s">
        <v>13906</v>
      </c>
      <c r="B5083" s="89">
        <v>2000</v>
      </c>
      <c r="C5083" s="89" t="s">
        <v>564</v>
      </c>
      <c r="D5083" s="89" t="s">
        <v>7974</v>
      </c>
      <c r="E5083" s="89" t="s">
        <v>21654</v>
      </c>
      <c r="F5083" s="93" t="s">
        <v>369</v>
      </c>
      <c r="G5083" s="93" t="s">
        <v>369</v>
      </c>
      <c r="H5083" s="93" t="s">
        <v>369</v>
      </c>
    </row>
    <row r="5084" spans="1:8">
      <c r="A5084" s="89" t="s">
        <v>13907</v>
      </c>
      <c r="B5084" s="89">
        <v>2000</v>
      </c>
      <c r="C5084" s="89" t="s">
        <v>564</v>
      </c>
      <c r="D5084" s="89" t="s">
        <v>7974</v>
      </c>
      <c r="E5084" s="89" t="s">
        <v>21654</v>
      </c>
      <c r="F5084" s="93" t="s">
        <v>369</v>
      </c>
      <c r="G5084" s="93" t="s">
        <v>369</v>
      </c>
      <c r="H5084" s="93" t="s">
        <v>369</v>
      </c>
    </row>
    <row r="5085" spans="1:8">
      <c r="A5085" s="89" t="s">
        <v>13908</v>
      </c>
      <c r="B5085" s="89">
        <v>2000</v>
      </c>
      <c r="C5085" s="89" t="s">
        <v>564</v>
      </c>
      <c r="D5085" s="89" t="s">
        <v>7974</v>
      </c>
      <c r="E5085" s="89" t="s">
        <v>21654</v>
      </c>
      <c r="F5085" s="93" t="s">
        <v>369</v>
      </c>
      <c r="G5085" s="93" t="s">
        <v>369</v>
      </c>
      <c r="H5085" s="93" t="s">
        <v>369</v>
      </c>
    </row>
    <row r="5086" spans="1:8">
      <c r="A5086" s="89" t="s">
        <v>13909</v>
      </c>
      <c r="B5086" s="89">
        <v>2000</v>
      </c>
      <c r="C5086" s="89" t="s">
        <v>564</v>
      </c>
      <c r="D5086" s="89" t="s">
        <v>7974</v>
      </c>
      <c r="E5086" s="89" t="s">
        <v>21654</v>
      </c>
      <c r="F5086" s="93" t="s">
        <v>369</v>
      </c>
      <c r="G5086" s="93" t="s">
        <v>369</v>
      </c>
      <c r="H5086" s="93" t="s">
        <v>369</v>
      </c>
    </row>
    <row r="5087" spans="1:8">
      <c r="A5087" s="89" t="s">
        <v>13910</v>
      </c>
      <c r="B5087" s="89">
        <v>2000</v>
      </c>
      <c r="C5087" s="89" t="s">
        <v>564</v>
      </c>
      <c r="D5087" s="89" t="s">
        <v>7974</v>
      </c>
      <c r="E5087" s="89" t="s">
        <v>21654</v>
      </c>
      <c r="F5087" s="93" t="s">
        <v>369</v>
      </c>
      <c r="G5087" s="93" t="s">
        <v>369</v>
      </c>
      <c r="H5087" s="93" t="s">
        <v>369</v>
      </c>
    </row>
    <row r="5088" spans="1:8">
      <c r="A5088" s="89" t="s">
        <v>13911</v>
      </c>
      <c r="B5088" s="89">
        <v>2000</v>
      </c>
      <c r="C5088" s="89" t="s">
        <v>564</v>
      </c>
      <c r="D5088" s="89" t="s">
        <v>7974</v>
      </c>
      <c r="E5088" s="89" t="s">
        <v>21654</v>
      </c>
      <c r="F5088" s="93" t="s">
        <v>369</v>
      </c>
      <c r="G5088" s="93" t="s">
        <v>369</v>
      </c>
      <c r="H5088" s="93" t="s">
        <v>369</v>
      </c>
    </row>
    <row r="5089" spans="1:8">
      <c r="A5089" s="89" t="s">
        <v>13912</v>
      </c>
      <c r="B5089" s="89">
        <v>2000</v>
      </c>
      <c r="C5089" s="89" t="s">
        <v>564</v>
      </c>
      <c r="D5089" s="89" t="s">
        <v>7974</v>
      </c>
      <c r="E5089" s="89" t="s">
        <v>21654</v>
      </c>
      <c r="F5089" s="93" t="s">
        <v>369</v>
      </c>
      <c r="G5089" s="93" t="s">
        <v>369</v>
      </c>
      <c r="H5089" s="93" t="s">
        <v>369</v>
      </c>
    </row>
    <row r="5090" spans="1:8">
      <c r="A5090" s="89" t="s">
        <v>13913</v>
      </c>
      <c r="B5090" s="89">
        <v>2000</v>
      </c>
      <c r="C5090" s="89" t="s">
        <v>564</v>
      </c>
      <c r="D5090" s="89" t="s">
        <v>7974</v>
      </c>
      <c r="E5090" s="89" t="s">
        <v>21654</v>
      </c>
      <c r="F5090" s="93" t="s">
        <v>369</v>
      </c>
      <c r="G5090" s="93" t="s">
        <v>369</v>
      </c>
      <c r="H5090" s="93" t="s">
        <v>369</v>
      </c>
    </row>
    <row r="5091" spans="1:8">
      <c r="A5091" s="89" t="s">
        <v>13914</v>
      </c>
      <c r="B5091" s="89">
        <v>2000</v>
      </c>
      <c r="C5091" s="89" t="s">
        <v>564</v>
      </c>
      <c r="D5091" s="89" t="s">
        <v>7974</v>
      </c>
      <c r="E5091" s="89" t="s">
        <v>21654</v>
      </c>
      <c r="F5091" s="93" t="s">
        <v>369</v>
      </c>
      <c r="G5091" s="93" t="s">
        <v>369</v>
      </c>
      <c r="H5091" s="93" t="s">
        <v>369</v>
      </c>
    </row>
    <row r="5092" spans="1:8">
      <c r="A5092" s="89" t="s">
        <v>13915</v>
      </c>
      <c r="B5092" s="89">
        <v>2000</v>
      </c>
      <c r="C5092" s="89" t="s">
        <v>564</v>
      </c>
      <c r="D5092" s="89" t="s">
        <v>7974</v>
      </c>
      <c r="E5092" s="89" t="s">
        <v>21654</v>
      </c>
      <c r="F5092" s="93" t="s">
        <v>369</v>
      </c>
      <c r="G5092" s="93" t="s">
        <v>369</v>
      </c>
      <c r="H5092" s="93" t="s">
        <v>369</v>
      </c>
    </row>
    <row r="5093" spans="1:8">
      <c r="A5093" s="89" t="s">
        <v>13916</v>
      </c>
      <c r="B5093" s="89">
        <v>2000</v>
      </c>
      <c r="C5093" s="89" t="s">
        <v>564</v>
      </c>
      <c r="D5093" s="89" t="s">
        <v>7974</v>
      </c>
      <c r="E5093" s="89" t="s">
        <v>21654</v>
      </c>
      <c r="F5093" s="93" t="s">
        <v>369</v>
      </c>
      <c r="G5093" s="93" t="s">
        <v>369</v>
      </c>
      <c r="H5093" s="93" t="s">
        <v>369</v>
      </c>
    </row>
    <row r="5094" spans="1:8">
      <c r="A5094" s="89" t="s">
        <v>13917</v>
      </c>
      <c r="B5094" s="89">
        <v>2000</v>
      </c>
      <c r="C5094" s="89" t="s">
        <v>564</v>
      </c>
      <c r="D5094" s="89" t="s">
        <v>7974</v>
      </c>
      <c r="E5094" s="89" t="s">
        <v>21654</v>
      </c>
      <c r="F5094" s="93" t="s">
        <v>369</v>
      </c>
      <c r="G5094" s="93" t="s">
        <v>369</v>
      </c>
      <c r="H5094" s="93" t="s">
        <v>369</v>
      </c>
    </row>
    <row r="5095" spans="1:8">
      <c r="A5095" s="89" t="s">
        <v>13918</v>
      </c>
      <c r="B5095" s="89">
        <v>2000</v>
      </c>
      <c r="C5095" s="89" t="s">
        <v>564</v>
      </c>
      <c r="D5095" s="89" t="s">
        <v>7974</v>
      </c>
      <c r="E5095" s="89" t="s">
        <v>21654</v>
      </c>
      <c r="F5095" s="93" t="s">
        <v>369</v>
      </c>
      <c r="G5095" s="93" t="s">
        <v>369</v>
      </c>
      <c r="H5095" s="93" t="s">
        <v>369</v>
      </c>
    </row>
    <row r="5096" spans="1:8">
      <c r="A5096" s="89" t="s">
        <v>13919</v>
      </c>
      <c r="B5096" s="89">
        <v>2000</v>
      </c>
      <c r="C5096" s="89" t="s">
        <v>564</v>
      </c>
      <c r="D5096" s="89" t="s">
        <v>7974</v>
      </c>
      <c r="E5096" s="89" t="s">
        <v>21654</v>
      </c>
      <c r="F5096" s="93" t="s">
        <v>369</v>
      </c>
      <c r="G5096" s="93" t="s">
        <v>369</v>
      </c>
      <c r="H5096" s="93" t="s">
        <v>369</v>
      </c>
    </row>
    <row r="5097" spans="1:8">
      <c r="A5097" s="89" t="s">
        <v>13920</v>
      </c>
      <c r="B5097" s="89">
        <v>2000</v>
      </c>
      <c r="C5097" s="89" t="s">
        <v>564</v>
      </c>
      <c r="D5097" s="89" t="s">
        <v>7974</v>
      </c>
      <c r="E5097" s="89" t="s">
        <v>21654</v>
      </c>
      <c r="F5097" s="93" t="s">
        <v>369</v>
      </c>
      <c r="G5097" s="93" t="s">
        <v>369</v>
      </c>
      <c r="H5097" s="93" t="s">
        <v>369</v>
      </c>
    </row>
    <row r="5098" spans="1:8">
      <c r="A5098" s="89" t="s">
        <v>13921</v>
      </c>
      <c r="B5098" s="89">
        <v>2000</v>
      </c>
      <c r="C5098" s="89" t="s">
        <v>564</v>
      </c>
      <c r="D5098" s="89" t="s">
        <v>7974</v>
      </c>
      <c r="E5098" s="89" t="s">
        <v>21654</v>
      </c>
      <c r="F5098" s="93" t="s">
        <v>369</v>
      </c>
      <c r="G5098" s="93" t="s">
        <v>369</v>
      </c>
      <c r="H5098" s="93" t="s">
        <v>369</v>
      </c>
    </row>
    <row r="5099" spans="1:8">
      <c r="A5099" s="89" t="s">
        <v>13922</v>
      </c>
      <c r="B5099" s="89">
        <v>2000</v>
      </c>
      <c r="C5099" s="89" t="s">
        <v>564</v>
      </c>
      <c r="D5099" s="89" t="s">
        <v>7974</v>
      </c>
      <c r="E5099" s="89" t="s">
        <v>21654</v>
      </c>
      <c r="F5099" s="93" t="s">
        <v>369</v>
      </c>
      <c r="G5099" s="93" t="s">
        <v>369</v>
      </c>
      <c r="H5099" s="93" t="s">
        <v>369</v>
      </c>
    </row>
    <row r="5100" spans="1:8">
      <c r="A5100" s="89" t="s">
        <v>13923</v>
      </c>
      <c r="B5100" s="89">
        <v>2000</v>
      </c>
      <c r="C5100" s="89" t="s">
        <v>564</v>
      </c>
      <c r="D5100" s="89" t="s">
        <v>7974</v>
      </c>
      <c r="E5100" s="89" t="s">
        <v>21654</v>
      </c>
      <c r="F5100" s="93" t="s">
        <v>369</v>
      </c>
      <c r="G5100" s="93" t="s">
        <v>369</v>
      </c>
      <c r="H5100" s="93" t="s">
        <v>369</v>
      </c>
    </row>
    <row r="5101" spans="1:8">
      <c r="A5101" s="89" t="s">
        <v>13924</v>
      </c>
      <c r="B5101" s="89">
        <v>2000</v>
      </c>
      <c r="C5101" s="89" t="s">
        <v>564</v>
      </c>
      <c r="D5101" s="89" t="s">
        <v>7974</v>
      </c>
      <c r="E5101" s="89" t="s">
        <v>21654</v>
      </c>
      <c r="F5101" s="93" t="s">
        <v>369</v>
      </c>
      <c r="G5101" s="93" t="s">
        <v>369</v>
      </c>
      <c r="H5101" s="93" t="s">
        <v>369</v>
      </c>
    </row>
    <row r="5102" spans="1:8">
      <c r="A5102" s="89" t="s">
        <v>13925</v>
      </c>
      <c r="B5102" s="89">
        <v>2000</v>
      </c>
      <c r="C5102" s="89" t="s">
        <v>564</v>
      </c>
      <c r="D5102" s="89" t="s">
        <v>7974</v>
      </c>
      <c r="E5102" s="89" t="s">
        <v>21654</v>
      </c>
      <c r="F5102" s="93" t="s">
        <v>369</v>
      </c>
      <c r="G5102" s="93" t="s">
        <v>369</v>
      </c>
      <c r="H5102" s="93" t="s">
        <v>369</v>
      </c>
    </row>
    <row r="5103" spans="1:8">
      <c r="A5103" s="89" t="s">
        <v>762</v>
      </c>
      <c r="B5103" s="89">
        <v>1500</v>
      </c>
      <c r="C5103" s="89" t="s">
        <v>361</v>
      </c>
      <c r="D5103" s="89" t="s">
        <v>18232</v>
      </c>
      <c r="E5103" s="89" t="s">
        <v>21655</v>
      </c>
      <c r="F5103" s="93" t="s">
        <v>369</v>
      </c>
      <c r="G5103" s="93" t="s">
        <v>369</v>
      </c>
      <c r="H5103" s="93" t="s">
        <v>369</v>
      </c>
    </row>
    <row r="5104" spans="1:8">
      <c r="A5104" s="89" t="s">
        <v>13926</v>
      </c>
      <c r="B5104" s="89">
        <v>2000</v>
      </c>
      <c r="C5104" s="89" t="s">
        <v>564</v>
      </c>
      <c r="D5104" s="89" t="s">
        <v>7963</v>
      </c>
      <c r="E5104" s="89" t="s">
        <v>21656</v>
      </c>
      <c r="F5104" s="93" t="s">
        <v>369</v>
      </c>
      <c r="G5104" s="93" t="s">
        <v>369</v>
      </c>
      <c r="H5104" s="93" t="s">
        <v>369</v>
      </c>
    </row>
    <row r="5105" spans="1:8">
      <c r="A5105" s="89" t="s">
        <v>13928</v>
      </c>
      <c r="B5105" s="89">
        <v>2000</v>
      </c>
      <c r="C5105" s="89" t="s">
        <v>564</v>
      </c>
      <c r="D5105" s="89" t="s">
        <v>7963</v>
      </c>
      <c r="E5105" s="89" t="s">
        <v>21656</v>
      </c>
      <c r="F5105" s="93" t="s">
        <v>369</v>
      </c>
      <c r="G5105" s="93" t="s">
        <v>369</v>
      </c>
      <c r="H5105" s="93" t="s">
        <v>369</v>
      </c>
    </row>
    <row r="5106" spans="1:8">
      <c r="A5106" s="89" t="s">
        <v>13930</v>
      </c>
      <c r="B5106" s="89">
        <v>2000</v>
      </c>
      <c r="C5106" s="89" t="s">
        <v>564</v>
      </c>
      <c r="D5106" s="89" t="s">
        <v>7963</v>
      </c>
      <c r="E5106" s="89" t="s">
        <v>21656</v>
      </c>
      <c r="F5106" s="93" t="s">
        <v>369</v>
      </c>
      <c r="G5106" s="93" t="s">
        <v>369</v>
      </c>
      <c r="H5106" s="93" t="s">
        <v>369</v>
      </c>
    </row>
    <row r="5107" spans="1:8">
      <c r="A5107" s="89" t="s">
        <v>760</v>
      </c>
      <c r="B5107" s="89">
        <v>5000</v>
      </c>
      <c r="C5107" s="89" t="s">
        <v>564</v>
      </c>
      <c r="D5107" s="89" t="s">
        <v>18232</v>
      </c>
      <c r="E5107" s="89" t="s">
        <v>21657</v>
      </c>
      <c r="F5107" s="89">
        <v>104324</v>
      </c>
      <c r="G5107" s="89">
        <v>105886</v>
      </c>
      <c r="H5107" s="89">
        <v>0</v>
      </c>
    </row>
    <row r="5108" spans="1:8">
      <c r="A5108" s="89" t="s">
        <v>758</v>
      </c>
      <c r="B5108" s="89">
        <v>2000</v>
      </c>
      <c r="C5108" s="89" t="s">
        <v>564</v>
      </c>
      <c r="D5108" s="89" t="s">
        <v>18232</v>
      </c>
      <c r="E5108" s="89" t="s">
        <v>21658</v>
      </c>
      <c r="F5108" s="89">
        <v>104324</v>
      </c>
      <c r="G5108" s="89">
        <v>105886</v>
      </c>
      <c r="H5108" s="89">
        <v>0</v>
      </c>
    </row>
    <row r="5109" spans="1:8">
      <c r="A5109" s="89" t="s">
        <v>13934</v>
      </c>
      <c r="B5109" s="89">
        <v>1000</v>
      </c>
      <c r="C5109" s="89" t="s">
        <v>564</v>
      </c>
      <c r="D5109" s="89" t="s">
        <v>7963</v>
      </c>
      <c r="E5109" s="89" t="s">
        <v>21659</v>
      </c>
      <c r="F5109" s="93" t="s">
        <v>369</v>
      </c>
      <c r="G5109" s="93" t="s">
        <v>369</v>
      </c>
      <c r="H5109" s="93" t="s">
        <v>369</v>
      </c>
    </row>
    <row r="5110" spans="1:8">
      <c r="A5110" s="89" t="s">
        <v>756</v>
      </c>
      <c r="B5110" s="89">
        <v>1000</v>
      </c>
      <c r="C5110" s="89" t="s">
        <v>564</v>
      </c>
      <c r="D5110" s="89" t="s">
        <v>18232</v>
      </c>
      <c r="E5110" s="89" t="s">
        <v>21660</v>
      </c>
      <c r="F5110" s="89">
        <v>852874</v>
      </c>
      <c r="G5110" s="89">
        <v>1091352</v>
      </c>
      <c r="H5110" s="89">
        <v>0</v>
      </c>
    </row>
    <row r="5111" spans="1:8">
      <c r="A5111" s="99" t="s">
        <v>754</v>
      </c>
      <c r="B5111" s="89">
        <v>1500</v>
      </c>
      <c r="C5111" s="89" t="s">
        <v>361</v>
      </c>
      <c r="D5111" s="89" t="s">
        <v>18232</v>
      </c>
      <c r="E5111" s="89" t="s">
        <v>21661</v>
      </c>
      <c r="F5111" s="93" t="s">
        <v>369</v>
      </c>
      <c r="G5111" s="93" t="s">
        <v>369</v>
      </c>
      <c r="H5111" s="93" t="s">
        <v>369</v>
      </c>
    </row>
    <row r="5112" spans="1:8">
      <c r="A5112" s="89" t="s">
        <v>13937</v>
      </c>
      <c r="B5112" s="89">
        <v>500</v>
      </c>
      <c r="C5112" s="89" t="s">
        <v>361</v>
      </c>
      <c r="D5112" s="89" t="s">
        <v>7963</v>
      </c>
      <c r="E5112" s="89" t="s">
        <v>21662</v>
      </c>
      <c r="F5112" s="93" t="s">
        <v>369</v>
      </c>
      <c r="G5112" s="93" t="s">
        <v>369</v>
      </c>
      <c r="H5112" s="93" t="s">
        <v>369</v>
      </c>
    </row>
    <row r="5113" spans="1:8">
      <c r="A5113" s="89" t="s">
        <v>752</v>
      </c>
      <c r="B5113" s="89">
        <v>1000</v>
      </c>
      <c r="C5113" s="89" t="s">
        <v>564</v>
      </c>
      <c r="D5113" s="89" t="s">
        <v>18232</v>
      </c>
      <c r="E5113" s="89" t="s">
        <v>21663</v>
      </c>
      <c r="F5113" s="89">
        <v>845447</v>
      </c>
      <c r="G5113" s="89">
        <v>1091062</v>
      </c>
      <c r="H5113" s="89">
        <v>0</v>
      </c>
    </row>
    <row r="5114" spans="1:8">
      <c r="A5114" s="89" t="s">
        <v>750</v>
      </c>
      <c r="B5114" s="89">
        <v>3000</v>
      </c>
      <c r="C5114" s="89" t="s">
        <v>564</v>
      </c>
      <c r="D5114" s="89" t="s">
        <v>18232</v>
      </c>
      <c r="E5114" s="89" t="s">
        <v>21664</v>
      </c>
      <c r="F5114" s="89">
        <v>260507</v>
      </c>
      <c r="G5114" s="89">
        <v>1096497</v>
      </c>
      <c r="H5114" s="89">
        <v>0</v>
      </c>
    </row>
    <row r="5115" spans="1:8">
      <c r="A5115" s="89" t="s">
        <v>748</v>
      </c>
      <c r="B5115" s="89">
        <v>200</v>
      </c>
      <c r="C5115" s="89" t="s">
        <v>361</v>
      </c>
      <c r="D5115" s="89" t="s">
        <v>18232</v>
      </c>
      <c r="E5115" s="89" t="s">
        <v>21665</v>
      </c>
      <c r="F5115" s="93" t="s">
        <v>369</v>
      </c>
      <c r="G5115" s="93" t="s">
        <v>369</v>
      </c>
      <c r="H5115" s="93" t="s">
        <v>369</v>
      </c>
    </row>
    <row r="5116" spans="1:8">
      <c r="A5116" s="89" t="s">
        <v>745</v>
      </c>
      <c r="B5116" s="89">
        <v>500</v>
      </c>
      <c r="C5116" s="89" t="s">
        <v>564</v>
      </c>
      <c r="D5116" s="89" t="s">
        <v>18232</v>
      </c>
      <c r="E5116" s="89" t="s">
        <v>21666</v>
      </c>
      <c r="F5116" s="89">
        <v>65879</v>
      </c>
      <c r="G5116" s="89">
        <v>1091352</v>
      </c>
      <c r="H5116" s="89">
        <v>0</v>
      </c>
    </row>
    <row r="5117" spans="1:8">
      <c r="A5117" s="89" t="s">
        <v>743</v>
      </c>
      <c r="B5117" s="89">
        <v>500</v>
      </c>
      <c r="C5117" s="89" t="s">
        <v>564</v>
      </c>
      <c r="D5117" s="89" t="s">
        <v>18232</v>
      </c>
      <c r="E5117" s="89" t="s">
        <v>21667</v>
      </c>
      <c r="F5117" s="89">
        <v>1130174</v>
      </c>
      <c r="G5117" s="89">
        <v>815282</v>
      </c>
      <c r="H5117" s="89">
        <v>0</v>
      </c>
    </row>
    <row r="5118" spans="1:8">
      <c r="A5118" s="89" t="s">
        <v>13941</v>
      </c>
      <c r="B5118" s="89">
        <v>500</v>
      </c>
      <c r="C5118" s="89" t="s">
        <v>564</v>
      </c>
      <c r="D5118" s="89" t="s">
        <v>7963</v>
      </c>
      <c r="E5118" s="89" t="s">
        <v>21667</v>
      </c>
      <c r="F5118" s="93" t="s">
        <v>369</v>
      </c>
      <c r="G5118" s="93" t="s">
        <v>369</v>
      </c>
      <c r="H5118" s="93" t="s">
        <v>369</v>
      </c>
    </row>
    <row r="5119" spans="1:8">
      <c r="A5119" s="89" t="s">
        <v>13943</v>
      </c>
      <c r="B5119" s="89">
        <v>500</v>
      </c>
      <c r="C5119" s="89" t="s">
        <v>361</v>
      </c>
      <c r="D5119" s="89" t="s">
        <v>7963</v>
      </c>
      <c r="E5119" s="89" t="s">
        <v>21668</v>
      </c>
      <c r="F5119" s="93" t="s">
        <v>369</v>
      </c>
      <c r="G5119" s="93" t="s">
        <v>369</v>
      </c>
      <c r="H5119" s="93" t="s">
        <v>369</v>
      </c>
    </row>
    <row r="5120" spans="1:8">
      <c r="A5120" s="89" t="s">
        <v>13944</v>
      </c>
      <c r="B5120" s="89">
        <v>500</v>
      </c>
      <c r="C5120" s="89" t="s">
        <v>361</v>
      </c>
      <c r="D5120" s="89" t="s">
        <v>7963</v>
      </c>
      <c r="E5120" s="89" t="s">
        <v>21668</v>
      </c>
      <c r="F5120" s="93" t="s">
        <v>369</v>
      </c>
      <c r="G5120" s="93" t="s">
        <v>369</v>
      </c>
      <c r="H5120" s="93" t="s">
        <v>369</v>
      </c>
    </row>
    <row r="5121" spans="1:8">
      <c r="A5121" s="89" t="s">
        <v>741</v>
      </c>
      <c r="B5121" s="89">
        <v>1000</v>
      </c>
      <c r="C5121" s="89" t="s">
        <v>564</v>
      </c>
      <c r="D5121" s="89" t="s">
        <v>18232</v>
      </c>
      <c r="E5121" s="89" t="s">
        <v>21669</v>
      </c>
      <c r="F5121" s="89">
        <v>39308</v>
      </c>
      <c r="G5121" s="89">
        <v>1091352</v>
      </c>
      <c r="H5121" s="89">
        <v>0</v>
      </c>
    </row>
    <row r="5122" spans="1:8">
      <c r="A5122" s="89" t="s">
        <v>739</v>
      </c>
      <c r="B5122" s="89">
        <v>500</v>
      </c>
      <c r="C5122" s="89" t="s">
        <v>564</v>
      </c>
      <c r="D5122" s="89" t="s">
        <v>18232</v>
      </c>
      <c r="E5122" s="89" t="s">
        <v>21670</v>
      </c>
      <c r="F5122" s="89">
        <v>952247</v>
      </c>
      <c r="G5122" s="89">
        <v>1091620</v>
      </c>
      <c r="H5122" s="89">
        <v>0</v>
      </c>
    </row>
    <row r="5123" spans="1:8">
      <c r="A5123" s="89" t="s">
        <v>737</v>
      </c>
      <c r="B5123" s="89">
        <v>500</v>
      </c>
      <c r="C5123" s="89" t="s">
        <v>564</v>
      </c>
      <c r="D5123" s="89" t="s">
        <v>18232</v>
      </c>
      <c r="E5123" s="89" t="s">
        <v>21671</v>
      </c>
      <c r="F5123" s="89">
        <v>35941</v>
      </c>
      <c r="G5123" s="89">
        <v>1109984</v>
      </c>
      <c r="H5123" s="89">
        <v>0</v>
      </c>
    </row>
    <row r="5124" spans="1:8">
      <c r="A5124" s="89" t="s">
        <v>13948</v>
      </c>
      <c r="B5124" s="89">
        <v>500</v>
      </c>
      <c r="C5124" s="89" t="s">
        <v>564</v>
      </c>
      <c r="D5124" s="89" t="s">
        <v>7963</v>
      </c>
      <c r="E5124" s="89" t="s">
        <v>21672</v>
      </c>
      <c r="F5124" s="93" t="s">
        <v>369</v>
      </c>
      <c r="G5124" s="93" t="s">
        <v>369</v>
      </c>
      <c r="H5124" s="93" t="s">
        <v>369</v>
      </c>
    </row>
    <row r="5125" spans="1:8">
      <c r="A5125" s="89" t="s">
        <v>735</v>
      </c>
      <c r="B5125" s="89">
        <v>500</v>
      </c>
      <c r="C5125" s="89" t="s">
        <v>564</v>
      </c>
      <c r="D5125" s="89" t="s">
        <v>18232</v>
      </c>
      <c r="E5125" s="89" t="s">
        <v>21672</v>
      </c>
      <c r="F5125" s="89">
        <v>626270</v>
      </c>
      <c r="G5125" s="89">
        <v>1091620</v>
      </c>
      <c r="H5125" s="89">
        <v>0</v>
      </c>
    </row>
    <row r="5126" spans="1:8">
      <c r="A5126" s="89" t="s">
        <v>13951</v>
      </c>
      <c r="B5126" s="89">
        <v>1000</v>
      </c>
      <c r="C5126" s="89" t="s">
        <v>361</v>
      </c>
      <c r="D5126" s="89" t="s">
        <v>7963</v>
      </c>
      <c r="E5126" s="89" t="s">
        <v>21673</v>
      </c>
      <c r="F5126" s="93" t="s">
        <v>369</v>
      </c>
      <c r="G5126" s="93" t="s">
        <v>369</v>
      </c>
      <c r="H5126" s="93" t="s">
        <v>369</v>
      </c>
    </row>
    <row r="5127" spans="1:8">
      <c r="A5127" s="89" t="s">
        <v>13952</v>
      </c>
      <c r="B5127" s="89">
        <v>1000</v>
      </c>
      <c r="C5127" s="89" t="s">
        <v>361</v>
      </c>
      <c r="D5127" s="89" t="s">
        <v>7963</v>
      </c>
      <c r="E5127" s="89" t="s">
        <v>21673</v>
      </c>
      <c r="F5127" s="93" t="s">
        <v>369</v>
      </c>
      <c r="G5127" s="93" t="s">
        <v>369</v>
      </c>
      <c r="H5127" s="93" t="s">
        <v>369</v>
      </c>
    </row>
    <row r="5128" spans="1:8">
      <c r="A5128" s="89" t="s">
        <v>733</v>
      </c>
      <c r="B5128" s="89">
        <v>500</v>
      </c>
      <c r="C5128" s="89" t="s">
        <v>564</v>
      </c>
      <c r="D5128" s="89" t="s">
        <v>18232</v>
      </c>
      <c r="E5128" s="89" t="s">
        <v>21674</v>
      </c>
      <c r="F5128" s="89">
        <v>65496</v>
      </c>
      <c r="G5128" s="89">
        <v>815282</v>
      </c>
      <c r="H5128" s="89">
        <v>0</v>
      </c>
    </row>
    <row r="5129" spans="1:8">
      <c r="A5129" s="89" t="s">
        <v>13954</v>
      </c>
      <c r="B5129" s="89">
        <v>1000</v>
      </c>
      <c r="C5129" s="89" t="s">
        <v>564</v>
      </c>
      <c r="D5129" s="89" t="s">
        <v>7963</v>
      </c>
      <c r="E5129" s="89" t="s">
        <v>21675</v>
      </c>
      <c r="F5129" s="93" t="s">
        <v>369</v>
      </c>
      <c r="G5129" s="93" t="s">
        <v>369</v>
      </c>
      <c r="H5129" s="93" t="s">
        <v>369</v>
      </c>
    </row>
    <row r="5130" spans="1:8">
      <c r="A5130" s="89" t="s">
        <v>731</v>
      </c>
      <c r="B5130" s="89">
        <v>500</v>
      </c>
      <c r="C5130" s="89" t="s">
        <v>564</v>
      </c>
      <c r="D5130" s="89" t="s">
        <v>18232</v>
      </c>
      <c r="E5130" s="89" t="s">
        <v>21676</v>
      </c>
      <c r="F5130" s="89">
        <v>156023</v>
      </c>
      <c r="G5130" s="89">
        <v>1091352</v>
      </c>
      <c r="H5130" s="89">
        <v>0</v>
      </c>
    </row>
    <row r="5131" spans="1:8">
      <c r="A5131" s="89" t="s">
        <v>729</v>
      </c>
      <c r="B5131" s="89">
        <v>500</v>
      </c>
      <c r="C5131" s="89" t="s">
        <v>361</v>
      </c>
      <c r="D5131" s="89" t="s">
        <v>18232</v>
      </c>
      <c r="E5131" s="89" t="s">
        <v>21677</v>
      </c>
      <c r="F5131" s="93" t="s">
        <v>369</v>
      </c>
      <c r="G5131" s="93" t="s">
        <v>369</v>
      </c>
      <c r="H5131" s="93" t="s">
        <v>369</v>
      </c>
    </row>
    <row r="5132" spans="1:8">
      <c r="A5132" s="89" t="s">
        <v>13957</v>
      </c>
      <c r="B5132" s="89">
        <v>500</v>
      </c>
      <c r="C5132" s="89" t="s">
        <v>361</v>
      </c>
      <c r="D5132" s="89" t="s">
        <v>7963</v>
      </c>
      <c r="E5132" s="89" t="s">
        <v>21677</v>
      </c>
      <c r="F5132" s="93" t="s">
        <v>369</v>
      </c>
      <c r="G5132" s="93" t="s">
        <v>369</v>
      </c>
      <c r="H5132" s="93" t="s">
        <v>369</v>
      </c>
    </row>
    <row r="5133" spans="1:8">
      <c r="A5133" s="89" t="s">
        <v>13958</v>
      </c>
      <c r="B5133" s="89">
        <v>500</v>
      </c>
      <c r="C5133" s="89" t="s">
        <v>564</v>
      </c>
      <c r="D5133" s="89" t="s">
        <v>7963</v>
      </c>
      <c r="E5133" s="89" t="s">
        <v>21678</v>
      </c>
      <c r="F5133" s="93" t="s">
        <v>369</v>
      </c>
      <c r="G5133" s="93" t="s">
        <v>369</v>
      </c>
      <c r="H5133" s="93" t="s">
        <v>369</v>
      </c>
    </row>
    <row r="5134" spans="1:8">
      <c r="A5134" s="89" t="s">
        <v>13960</v>
      </c>
      <c r="B5134" s="89">
        <v>100</v>
      </c>
      <c r="C5134" s="89" t="s">
        <v>564</v>
      </c>
      <c r="D5134" s="89" t="s">
        <v>7963</v>
      </c>
      <c r="E5134" s="89" t="s">
        <v>21679</v>
      </c>
      <c r="F5134" s="93" t="s">
        <v>369</v>
      </c>
      <c r="G5134" s="93" t="s">
        <v>369</v>
      </c>
      <c r="H5134" s="93" t="s">
        <v>369</v>
      </c>
    </row>
    <row r="5135" spans="1:8">
      <c r="A5135" s="89" t="s">
        <v>13962</v>
      </c>
      <c r="B5135" s="89">
        <v>100</v>
      </c>
      <c r="C5135" s="89" t="s">
        <v>361</v>
      </c>
      <c r="D5135" s="89" t="s">
        <v>7963</v>
      </c>
      <c r="E5135" s="89" t="s">
        <v>21679</v>
      </c>
      <c r="F5135" s="93" t="s">
        <v>369</v>
      </c>
      <c r="G5135" s="93" t="s">
        <v>369</v>
      </c>
      <c r="H5135" s="93" t="s">
        <v>369</v>
      </c>
    </row>
    <row r="5136" spans="1:8">
      <c r="A5136" s="89" t="s">
        <v>724</v>
      </c>
      <c r="B5136" s="89">
        <v>300</v>
      </c>
      <c r="C5136" s="89" t="s">
        <v>564</v>
      </c>
      <c r="D5136" s="89" t="s">
        <v>18232</v>
      </c>
      <c r="E5136" s="89" t="s">
        <v>21680</v>
      </c>
      <c r="F5136" s="89">
        <v>748384</v>
      </c>
      <c r="G5136" s="89">
        <v>1109984</v>
      </c>
      <c r="H5136" s="89">
        <v>0</v>
      </c>
    </row>
    <row r="5137" spans="1:8">
      <c r="A5137" s="89" t="s">
        <v>13964</v>
      </c>
      <c r="B5137" s="89">
        <v>3000</v>
      </c>
      <c r="C5137" s="89" t="s">
        <v>564</v>
      </c>
      <c r="D5137" s="89" t="s">
        <v>7963</v>
      </c>
      <c r="E5137" s="89" t="s">
        <v>21681</v>
      </c>
      <c r="F5137" s="93" t="s">
        <v>369</v>
      </c>
      <c r="G5137" s="93" t="s">
        <v>369</v>
      </c>
      <c r="H5137" s="93" t="s">
        <v>369</v>
      </c>
    </row>
    <row r="5138" spans="1:8">
      <c r="A5138" s="89" t="s">
        <v>13966</v>
      </c>
      <c r="B5138" s="89">
        <v>2000</v>
      </c>
      <c r="C5138" s="89" t="s">
        <v>361</v>
      </c>
      <c r="D5138" s="89" t="s">
        <v>7963</v>
      </c>
      <c r="E5138" s="89" t="s">
        <v>21682</v>
      </c>
      <c r="F5138" s="93" t="s">
        <v>369</v>
      </c>
      <c r="G5138" s="93" t="s">
        <v>369</v>
      </c>
      <c r="H5138" s="93" t="s">
        <v>369</v>
      </c>
    </row>
    <row r="5139" spans="1:8">
      <c r="A5139" s="89" t="s">
        <v>13967</v>
      </c>
      <c r="B5139" s="89">
        <v>2000</v>
      </c>
      <c r="C5139" s="89" t="s">
        <v>564</v>
      </c>
      <c r="D5139" s="89" t="s">
        <v>7963</v>
      </c>
      <c r="E5139" s="89" t="s">
        <v>21682</v>
      </c>
      <c r="F5139" s="93" t="s">
        <v>369</v>
      </c>
      <c r="G5139" s="93" t="s">
        <v>369</v>
      </c>
      <c r="H5139" s="93" t="s">
        <v>369</v>
      </c>
    </row>
    <row r="5140" spans="1:8">
      <c r="A5140" s="89" t="s">
        <v>13969</v>
      </c>
      <c r="B5140" s="89">
        <v>3000</v>
      </c>
      <c r="C5140" s="89" t="s">
        <v>564</v>
      </c>
      <c r="D5140" s="89" t="s">
        <v>7963</v>
      </c>
      <c r="E5140" s="89" t="s">
        <v>21683</v>
      </c>
      <c r="F5140" s="93" t="s">
        <v>369</v>
      </c>
      <c r="G5140" s="93" t="s">
        <v>369</v>
      </c>
      <c r="H5140" s="93" t="s">
        <v>369</v>
      </c>
    </row>
    <row r="5141" spans="1:8">
      <c r="A5141" s="89" t="s">
        <v>13971</v>
      </c>
      <c r="B5141" s="89">
        <v>3000</v>
      </c>
      <c r="C5141" s="89" t="s">
        <v>361</v>
      </c>
      <c r="D5141" s="89" t="s">
        <v>7963</v>
      </c>
      <c r="E5141" s="89" t="s">
        <v>21683</v>
      </c>
      <c r="F5141" s="93" t="s">
        <v>369</v>
      </c>
      <c r="G5141" s="93" t="s">
        <v>369</v>
      </c>
      <c r="H5141" s="93" t="s">
        <v>369</v>
      </c>
    </row>
    <row r="5142" spans="1:8">
      <c r="A5142" s="89" t="s">
        <v>13972</v>
      </c>
      <c r="B5142" s="89">
        <v>2000</v>
      </c>
      <c r="C5142" s="89" t="s">
        <v>564</v>
      </c>
      <c r="D5142" s="89" t="s">
        <v>7963</v>
      </c>
      <c r="E5142" s="89" t="s">
        <v>21684</v>
      </c>
      <c r="F5142" s="93" t="s">
        <v>369</v>
      </c>
      <c r="G5142" s="93" t="s">
        <v>369</v>
      </c>
      <c r="H5142" s="93" t="s">
        <v>369</v>
      </c>
    </row>
    <row r="5143" spans="1:8">
      <c r="A5143" s="89" t="s">
        <v>6221</v>
      </c>
      <c r="B5143" s="89">
        <v>500</v>
      </c>
      <c r="C5143" s="89" t="s">
        <v>564</v>
      </c>
      <c r="D5143" s="89" t="s">
        <v>5606</v>
      </c>
      <c r="E5143" s="89" t="s">
        <v>21685</v>
      </c>
      <c r="F5143" s="89">
        <v>135322</v>
      </c>
      <c r="G5143" s="89">
        <v>6596</v>
      </c>
      <c r="H5143" s="89" t="s">
        <v>5939</v>
      </c>
    </row>
    <row r="5144" spans="1:8">
      <c r="A5144" s="89" t="s">
        <v>721</v>
      </c>
      <c r="B5144" s="89">
        <v>500</v>
      </c>
      <c r="C5144" s="89" t="s">
        <v>361</v>
      </c>
      <c r="D5144" s="89" t="s">
        <v>18232</v>
      </c>
      <c r="E5144" s="89" t="s">
        <v>21686</v>
      </c>
      <c r="F5144" s="93" t="s">
        <v>369</v>
      </c>
      <c r="G5144" s="93" t="s">
        <v>369</v>
      </c>
      <c r="H5144" s="93" t="s">
        <v>369</v>
      </c>
    </row>
    <row r="5145" spans="1:8">
      <c r="A5145" s="89" t="s">
        <v>719</v>
      </c>
      <c r="B5145" s="89">
        <v>500</v>
      </c>
      <c r="C5145" s="89" t="s">
        <v>564</v>
      </c>
      <c r="D5145" s="89" t="s">
        <v>18232</v>
      </c>
      <c r="E5145" s="89" t="s">
        <v>21687</v>
      </c>
      <c r="F5145" s="89">
        <v>357015</v>
      </c>
      <c r="G5145" s="89">
        <v>1091356</v>
      </c>
      <c r="H5145" s="89">
        <v>0</v>
      </c>
    </row>
    <row r="5146" spans="1:8">
      <c r="A5146" s="99" t="s">
        <v>717</v>
      </c>
      <c r="B5146" s="89">
        <v>2000</v>
      </c>
      <c r="C5146" s="89" t="s">
        <v>564</v>
      </c>
      <c r="D5146" s="89" t="s">
        <v>18232</v>
      </c>
      <c r="E5146" s="89" t="s">
        <v>21688</v>
      </c>
      <c r="F5146" s="89">
        <v>1130281</v>
      </c>
      <c r="G5146" s="89">
        <v>1109476</v>
      </c>
      <c r="H5146" s="89">
        <v>0</v>
      </c>
    </row>
    <row r="5147" spans="1:8">
      <c r="A5147" s="89" t="s">
        <v>13977</v>
      </c>
      <c r="B5147" s="89">
        <v>500</v>
      </c>
      <c r="C5147" s="89" t="s">
        <v>564</v>
      </c>
      <c r="D5147" s="89" t="s">
        <v>7974</v>
      </c>
      <c r="E5147" s="89" t="s">
        <v>21689</v>
      </c>
      <c r="F5147" s="93" t="s">
        <v>369</v>
      </c>
      <c r="G5147" s="93" t="s">
        <v>369</v>
      </c>
      <c r="H5147" s="93" t="s">
        <v>369</v>
      </c>
    </row>
    <row r="5148" spans="1:8">
      <c r="A5148" s="89" t="s">
        <v>13978</v>
      </c>
      <c r="B5148" s="89">
        <v>500</v>
      </c>
      <c r="C5148" s="89" t="s">
        <v>564</v>
      </c>
      <c r="D5148" s="89" t="s">
        <v>7974</v>
      </c>
      <c r="E5148" s="89" t="s">
        <v>21690</v>
      </c>
      <c r="F5148" s="93" t="s">
        <v>369</v>
      </c>
      <c r="G5148" s="93" t="s">
        <v>369</v>
      </c>
      <c r="H5148" s="93" t="s">
        <v>369</v>
      </c>
    </row>
    <row r="5149" spans="1:8">
      <c r="A5149" s="89" t="s">
        <v>13979</v>
      </c>
      <c r="B5149" s="89">
        <v>400</v>
      </c>
      <c r="C5149" s="89" t="s">
        <v>564</v>
      </c>
      <c r="D5149" s="89" t="s">
        <v>7974</v>
      </c>
      <c r="E5149" s="89" t="s">
        <v>21691</v>
      </c>
      <c r="F5149" s="93" t="s">
        <v>369</v>
      </c>
      <c r="G5149" s="93" t="s">
        <v>369</v>
      </c>
      <c r="H5149" s="93" t="s">
        <v>369</v>
      </c>
    </row>
    <row r="5150" spans="1:8">
      <c r="A5150" s="89" t="s">
        <v>13980</v>
      </c>
      <c r="B5150" s="89">
        <v>500</v>
      </c>
      <c r="C5150" s="89" t="s">
        <v>564</v>
      </c>
      <c r="D5150" s="89" t="s">
        <v>7974</v>
      </c>
      <c r="E5150" s="89" t="s">
        <v>21692</v>
      </c>
      <c r="F5150" s="93" t="s">
        <v>369</v>
      </c>
      <c r="G5150" s="93" t="s">
        <v>369</v>
      </c>
      <c r="H5150" s="93" t="s">
        <v>369</v>
      </c>
    </row>
    <row r="5151" spans="1:8">
      <c r="A5151" s="89" t="s">
        <v>13981</v>
      </c>
      <c r="B5151" s="89">
        <v>1000</v>
      </c>
      <c r="C5151" s="89" t="s">
        <v>564</v>
      </c>
      <c r="D5151" s="89" t="s">
        <v>7963</v>
      </c>
      <c r="E5151" s="89" t="s">
        <v>21693</v>
      </c>
      <c r="F5151" s="93" t="s">
        <v>369</v>
      </c>
      <c r="G5151" s="93" t="s">
        <v>369</v>
      </c>
      <c r="H5151" s="93" t="s">
        <v>369</v>
      </c>
    </row>
    <row r="5152" spans="1:8">
      <c r="A5152" s="89" t="s">
        <v>715</v>
      </c>
      <c r="B5152" s="89">
        <v>500</v>
      </c>
      <c r="C5152" s="89" t="s">
        <v>564</v>
      </c>
      <c r="D5152" s="89" t="s">
        <v>18232</v>
      </c>
      <c r="E5152" s="89" t="s">
        <v>21694</v>
      </c>
      <c r="F5152" s="89">
        <v>833134</v>
      </c>
      <c r="G5152" s="89">
        <v>815282</v>
      </c>
      <c r="H5152" s="89">
        <v>0</v>
      </c>
    </row>
    <row r="5153" spans="1:8">
      <c r="A5153" s="89" t="s">
        <v>713</v>
      </c>
      <c r="B5153" s="89">
        <v>1000</v>
      </c>
      <c r="C5153" s="89" t="s">
        <v>564</v>
      </c>
      <c r="D5153" s="89" t="s">
        <v>18232</v>
      </c>
      <c r="E5153" s="89" t="s">
        <v>21695</v>
      </c>
      <c r="F5153" s="89">
        <v>53216</v>
      </c>
      <c r="G5153" s="89">
        <v>1109476</v>
      </c>
      <c r="H5153" s="89">
        <v>0</v>
      </c>
    </row>
    <row r="5154" spans="1:8">
      <c r="A5154" s="89" t="s">
        <v>13985</v>
      </c>
      <c r="B5154" s="89">
        <v>1000</v>
      </c>
      <c r="C5154" s="89" t="s">
        <v>564</v>
      </c>
      <c r="D5154" s="89" t="s">
        <v>7963</v>
      </c>
      <c r="E5154" s="89" t="s">
        <v>21696</v>
      </c>
      <c r="F5154" s="93" t="s">
        <v>369</v>
      </c>
      <c r="G5154" s="93" t="s">
        <v>369</v>
      </c>
      <c r="H5154" s="93" t="s">
        <v>369</v>
      </c>
    </row>
    <row r="5155" spans="1:8">
      <c r="A5155" s="89" t="s">
        <v>13987</v>
      </c>
      <c r="B5155" s="89">
        <v>1000</v>
      </c>
      <c r="C5155" s="89" t="s">
        <v>361</v>
      </c>
      <c r="D5155" s="89" t="s">
        <v>7963</v>
      </c>
      <c r="E5155" s="89" t="s">
        <v>21697</v>
      </c>
      <c r="F5155" s="93" t="s">
        <v>369</v>
      </c>
      <c r="G5155" s="93" t="s">
        <v>369</v>
      </c>
      <c r="H5155" s="93" t="s">
        <v>369</v>
      </c>
    </row>
    <row r="5156" spans="1:8">
      <c r="A5156" s="89" t="s">
        <v>711</v>
      </c>
      <c r="B5156" s="89">
        <v>500</v>
      </c>
      <c r="C5156" s="89" t="s">
        <v>564</v>
      </c>
      <c r="D5156" s="89" t="s">
        <v>18232</v>
      </c>
      <c r="E5156" s="89" t="s">
        <v>21698</v>
      </c>
      <c r="F5156" s="89">
        <v>835134</v>
      </c>
      <c r="G5156" s="89">
        <v>1096497</v>
      </c>
      <c r="H5156" s="89">
        <v>0</v>
      </c>
    </row>
    <row r="5157" spans="1:8">
      <c r="A5157" s="89" t="s">
        <v>13989</v>
      </c>
      <c r="B5157" s="89">
        <v>500</v>
      </c>
      <c r="C5157" s="89" t="s">
        <v>564</v>
      </c>
      <c r="D5157" s="89" t="s">
        <v>7963</v>
      </c>
      <c r="E5157" s="89" t="s">
        <v>21699</v>
      </c>
      <c r="F5157" s="93" t="s">
        <v>369</v>
      </c>
      <c r="G5157" s="93" t="s">
        <v>369</v>
      </c>
      <c r="H5157" s="93" t="s">
        <v>369</v>
      </c>
    </row>
    <row r="5158" spans="1:8">
      <c r="A5158" s="89" t="s">
        <v>13991</v>
      </c>
      <c r="B5158" s="89">
        <v>500</v>
      </c>
      <c r="C5158" s="89" t="s">
        <v>361</v>
      </c>
      <c r="D5158" s="89" t="s">
        <v>7963</v>
      </c>
      <c r="E5158" s="89" t="s">
        <v>21700</v>
      </c>
      <c r="F5158" s="93" t="s">
        <v>369</v>
      </c>
      <c r="G5158" s="93" t="s">
        <v>369</v>
      </c>
      <c r="H5158" s="93" t="s">
        <v>369</v>
      </c>
    </row>
    <row r="5159" spans="1:8">
      <c r="A5159" s="89" t="s">
        <v>13992</v>
      </c>
      <c r="B5159" s="89">
        <v>500</v>
      </c>
      <c r="C5159" s="89" t="s">
        <v>361</v>
      </c>
      <c r="D5159" s="89" t="s">
        <v>7963</v>
      </c>
      <c r="E5159" s="89" t="s">
        <v>21700</v>
      </c>
      <c r="F5159" s="93" t="s">
        <v>369</v>
      </c>
      <c r="G5159" s="93" t="s">
        <v>369</v>
      </c>
      <c r="H5159" s="93" t="s">
        <v>369</v>
      </c>
    </row>
    <row r="5160" spans="1:8">
      <c r="A5160" s="89" t="s">
        <v>13993</v>
      </c>
      <c r="B5160" s="89">
        <v>1000</v>
      </c>
      <c r="C5160" s="89" t="s">
        <v>564</v>
      </c>
      <c r="D5160" s="89" t="s">
        <v>7963</v>
      </c>
      <c r="E5160" s="89" t="s">
        <v>21701</v>
      </c>
      <c r="F5160" s="93" t="s">
        <v>369</v>
      </c>
      <c r="G5160" s="93" t="s">
        <v>369</v>
      </c>
      <c r="H5160" s="93" t="s">
        <v>369</v>
      </c>
    </row>
    <row r="5161" spans="1:8">
      <c r="A5161" s="89" t="s">
        <v>708</v>
      </c>
      <c r="B5161" s="89">
        <v>5000</v>
      </c>
      <c r="C5161" s="89" t="s">
        <v>564</v>
      </c>
      <c r="D5161" s="89" t="s">
        <v>18232</v>
      </c>
      <c r="E5161" s="89" t="s">
        <v>21702</v>
      </c>
      <c r="F5161" s="89">
        <v>39308</v>
      </c>
      <c r="G5161" s="89">
        <v>105886</v>
      </c>
      <c r="H5161" s="89">
        <v>0</v>
      </c>
    </row>
    <row r="5162" spans="1:8">
      <c r="A5162" s="89" t="s">
        <v>13996</v>
      </c>
      <c r="B5162" s="89">
        <v>2000</v>
      </c>
      <c r="C5162" s="89" t="s">
        <v>564</v>
      </c>
      <c r="D5162" s="89" t="s">
        <v>7963</v>
      </c>
      <c r="E5162" s="89" t="s">
        <v>21703</v>
      </c>
      <c r="F5162" s="93" t="s">
        <v>369</v>
      </c>
      <c r="G5162" s="93" t="s">
        <v>369</v>
      </c>
      <c r="H5162" s="93" t="s">
        <v>369</v>
      </c>
    </row>
    <row r="5163" spans="1:8">
      <c r="A5163" s="89" t="s">
        <v>13998</v>
      </c>
      <c r="B5163" s="89">
        <v>2000</v>
      </c>
      <c r="C5163" s="89" t="s">
        <v>564</v>
      </c>
      <c r="D5163" s="89" t="s">
        <v>7963</v>
      </c>
      <c r="E5163" s="89" t="s">
        <v>21703</v>
      </c>
      <c r="F5163" s="93" t="s">
        <v>369</v>
      </c>
      <c r="G5163" s="93" t="s">
        <v>369</v>
      </c>
      <c r="H5163" s="93" t="s">
        <v>369</v>
      </c>
    </row>
    <row r="5164" spans="1:8">
      <c r="A5164" s="89" t="s">
        <v>14000</v>
      </c>
      <c r="B5164" s="89">
        <v>2000</v>
      </c>
      <c r="C5164" s="89" t="s">
        <v>361</v>
      </c>
      <c r="D5164" s="89" t="s">
        <v>7963</v>
      </c>
      <c r="E5164" s="89" t="s">
        <v>21703</v>
      </c>
      <c r="F5164" s="93" t="s">
        <v>369</v>
      </c>
      <c r="G5164" s="93" t="s">
        <v>369</v>
      </c>
      <c r="H5164" s="93" t="s">
        <v>369</v>
      </c>
    </row>
    <row r="5165" spans="1:8">
      <c r="A5165" s="89" t="s">
        <v>706</v>
      </c>
      <c r="B5165" s="89">
        <v>1000</v>
      </c>
      <c r="C5165" s="89" t="s">
        <v>564</v>
      </c>
      <c r="D5165" s="89" t="s">
        <v>18232</v>
      </c>
      <c r="E5165" s="89" t="s">
        <v>21704</v>
      </c>
      <c r="F5165" s="89">
        <v>1089821</v>
      </c>
      <c r="G5165" s="89">
        <v>815282</v>
      </c>
      <c r="H5165" s="89">
        <v>0</v>
      </c>
    </row>
    <row r="5166" spans="1:8">
      <c r="A5166" s="89" t="s">
        <v>704</v>
      </c>
      <c r="B5166" s="89">
        <v>300</v>
      </c>
      <c r="C5166" s="89" t="s">
        <v>564</v>
      </c>
      <c r="D5166" s="89" t="s">
        <v>18232</v>
      </c>
      <c r="E5166" s="89" t="s">
        <v>21705</v>
      </c>
      <c r="F5166" s="89">
        <v>223312</v>
      </c>
      <c r="G5166" s="89">
        <v>80996</v>
      </c>
      <c r="H5166" s="89">
        <v>0</v>
      </c>
    </row>
    <row r="5167" spans="1:8">
      <c r="A5167" s="89" t="s">
        <v>702</v>
      </c>
      <c r="B5167" s="89">
        <v>500</v>
      </c>
      <c r="C5167" s="89" t="s">
        <v>564</v>
      </c>
      <c r="D5167" s="89" t="s">
        <v>18232</v>
      </c>
      <c r="E5167" s="89" t="s">
        <v>21706</v>
      </c>
      <c r="F5167" s="89">
        <v>845447</v>
      </c>
      <c r="G5167" s="89">
        <v>1091062</v>
      </c>
      <c r="H5167" s="89">
        <v>0</v>
      </c>
    </row>
    <row r="5168" spans="1:8">
      <c r="A5168" s="89" t="s">
        <v>14003</v>
      </c>
      <c r="B5168" s="89">
        <v>100</v>
      </c>
      <c r="C5168" s="89" t="s">
        <v>564</v>
      </c>
      <c r="D5168" s="89" t="s">
        <v>7963</v>
      </c>
      <c r="E5168" s="89" t="s">
        <v>21707</v>
      </c>
      <c r="F5168" s="93" t="s">
        <v>369</v>
      </c>
      <c r="G5168" s="93" t="s">
        <v>369</v>
      </c>
      <c r="H5168" s="93" t="s">
        <v>369</v>
      </c>
    </row>
    <row r="5169" spans="1:8">
      <c r="A5169" s="89" t="s">
        <v>14005</v>
      </c>
      <c r="B5169" s="89">
        <v>100</v>
      </c>
      <c r="C5169" s="89" t="s">
        <v>564</v>
      </c>
      <c r="D5169" s="89" t="s">
        <v>7963</v>
      </c>
      <c r="E5169" s="89" t="s">
        <v>21708</v>
      </c>
      <c r="F5169" s="93" t="s">
        <v>369</v>
      </c>
      <c r="G5169" s="93" t="s">
        <v>369</v>
      </c>
      <c r="H5169" s="93" t="s">
        <v>369</v>
      </c>
    </row>
    <row r="5170" spans="1:8">
      <c r="A5170" s="89" t="s">
        <v>700</v>
      </c>
      <c r="B5170" s="89">
        <v>2000</v>
      </c>
      <c r="C5170" s="89" t="s">
        <v>564</v>
      </c>
      <c r="D5170" s="89" t="s">
        <v>18232</v>
      </c>
      <c r="E5170" s="89" t="s">
        <v>21709</v>
      </c>
      <c r="F5170" s="89">
        <v>866001</v>
      </c>
      <c r="G5170" s="89">
        <v>6596</v>
      </c>
      <c r="H5170" s="89">
        <v>0</v>
      </c>
    </row>
    <row r="5171" spans="1:8">
      <c r="A5171" s="89" t="s">
        <v>14008</v>
      </c>
      <c r="B5171" s="89">
        <v>1500</v>
      </c>
      <c r="C5171" s="89" t="s">
        <v>564</v>
      </c>
      <c r="D5171" s="89" t="s">
        <v>7963</v>
      </c>
      <c r="E5171" s="89" t="s">
        <v>21710</v>
      </c>
      <c r="F5171" s="93" t="s">
        <v>369</v>
      </c>
      <c r="G5171" s="93" t="s">
        <v>369</v>
      </c>
      <c r="H5171" s="93" t="s">
        <v>369</v>
      </c>
    </row>
    <row r="5172" spans="1:8">
      <c r="A5172" s="89" t="s">
        <v>698</v>
      </c>
      <c r="B5172" s="89">
        <v>1000</v>
      </c>
      <c r="C5172" s="89" t="s">
        <v>564</v>
      </c>
      <c r="D5172" s="89" t="s">
        <v>18232</v>
      </c>
      <c r="E5172" s="89" t="s">
        <v>21711</v>
      </c>
      <c r="F5172" s="89">
        <v>248841</v>
      </c>
      <c r="G5172" s="89">
        <v>1091620</v>
      </c>
      <c r="H5172" s="89">
        <v>0</v>
      </c>
    </row>
    <row r="5173" spans="1:8">
      <c r="A5173" s="89" t="s">
        <v>696</v>
      </c>
      <c r="B5173" s="89">
        <v>500</v>
      </c>
      <c r="C5173" s="89" t="s">
        <v>564</v>
      </c>
      <c r="D5173" s="89" t="s">
        <v>18232</v>
      </c>
      <c r="E5173" s="89" t="s">
        <v>21712</v>
      </c>
      <c r="F5173" s="89">
        <v>198676</v>
      </c>
      <c r="G5173" s="89">
        <v>6596</v>
      </c>
      <c r="H5173" s="89">
        <v>0</v>
      </c>
    </row>
    <row r="5174" spans="1:8">
      <c r="A5174" s="89" t="s">
        <v>694</v>
      </c>
      <c r="B5174" s="89">
        <v>500</v>
      </c>
      <c r="C5174" s="89" t="s">
        <v>564</v>
      </c>
      <c r="D5174" s="89" t="s">
        <v>18232</v>
      </c>
      <c r="E5174" s="89" t="s">
        <v>21713</v>
      </c>
      <c r="F5174" s="89">
        <v>545501</v>
      </c>
      <c r="G5174" s="89">
        <v>815282</v>
      </c>
      <c r="H5174" s="89">
        <v>0</v>
      </c>
    </row>
    <row r="5175" spans="1:8">
      <c r="A5175" s="89" t="s">
        <v>692</v>
      </c>
      <c r="B5175" s="89">
        <v>500</v>
      </c>
      <c r="C5175" s="89" t="s">
        <v>564</v>
      </c>
      <c r="D5175" s="89" t="s">
        <v>18232</v>
      </c>
      <c r="E5175" s="89" t="s">
        <v>21714</v>
      </c>
      <c r="F5175" s="89">
        <v>719000</v>
      </c>
      <c r="G5175" s="89">
        <v>815282</v>
      </c>
      <c r="H5175" s="89">
        <v>0</v>
      </c>
    </row>
    <row r="5176" spans="1:8">
      <c r="A5176" s="89" t="s">
        <v>690</v>
      </c>
      <c r="B5176" s="89">
        <v>500</v>
      </c>
      <c r="C5176" s="89" t="s">
        <v>564</v>
      </c>
      <c r="D5176" s="89" t="s">
        <v>18232</v>
      </c>
      <c r="E5176" s="89" t="s">
        <v>21715</v>
      </c>
      <c r="F5176" s="89">
        <v>239583</v>
      </c>
      <c r="G5176" s="89">
        <v>1091722</v>
      </c>
      <c r="H5176" s="89">
        <v>0</v>
      </c>
    </row>
    <row r="5177" spans="1:8">
      <c r="A5177" s="89" t="s">
        <v>688</v>
      </c>
      <c r="B5177" s="89">
        <v>500</v>
      </c>
      <c r="C5177" s="89" t="s">
        <v>564</v>
      </c>
      <c r="D5177" s="89" t="s">
        <v>18232</v>
      </c>
      <c r="E5177" s="89" t="s">
        <v>21716</v>
      </c>
      <c r="F5177" s="89">
        <v>15005</v>
      </c>
      <c r="G5177" s="89">
        <v>815282</v>
      </c>
      <c r="H5177" s="89">
        <v>0</v>
      </c>
    </row>
    <row r="5178" spans="1:8">
      <c r="A5178" s="89" t="s">
        <v>686</v>
      </c>
      <c r="B5178" s="89">
        <v>3000</v>
      </c>
      <c r="C5178" s="89" t="s">
        <v>564</v>
      </c>
      <c r="D5178" s="89" t="s">
        <v>18232</v>
      </c>
      <c r="E5178" s="89" t="s">
        <v>21717</v>
      </c>
      <c r="F5178" s="89">
        <v>195408</v>
      </c>
      <c r="G5178" s="89">
        <v>105886</v>
      </c>
      <c r="H5178" s="89">
        <v>0</v>
      </c>
    </row>
    <row r="5179" spans="1:8">
      <c r="A5179" s="89" t="s">
        <v>684</v>
      </c>
      <c r="B5179" s="89">
        <v>600</v>
      </c>
      <c r="C5179" s="89" t="s">
        <v>361</v>
      </c>
      <c r="D5179" s="89" t="s">
        <v>18232</v>
      </c>
      <c r="E5179" s="89" t="s">
        <v>21718</v>
      </c>
      <c r="F5179" s="93" t="s">
        <v>369</v>
      </c>
      <c r="G5179" s="93" t="s">
        <v>369</v>
      </c>
      <c r="H5179" s="93" t="s">
        <v>369</v>
      </c>
    </row>
    <row r="5180" spans="1:8">
      <c r="A5180" s="89" t="s">
        <v>14017</v>
      </c>
      <c r="B5180" s="89">
        <v>100</v>
      </c>
      <c r="C5180" s="89" t="s">
        <v>361</v>
      </c>
      <c r="D5180" s="89" t="s">
        <v>7963</v>
      </c>
      <c r="E5180" s="89" t="s">
        <v>21719</v>
      </c>
      <c r="F5180" s="93" t="s">
        <v>369</v>
      </c>
      <c r="G5180" s="93" t="s">
        <v>369</v>
      </c>
      <c r="H5180" s="93" t="s">
        <v>369</v>
      </c>
    </row>
    <row r="5181" spans="1:8">
      <c r="A5181" s="89" t="s">
        <v>14018</v>
      </c>
      <c r="B5181" s="89">
        <v>500</v>
      </c>
      <c r="C5181" s="89" t="s">
        <v>564</v>
      </c>
      <c r="D5181" s="89" t="s">
        <v>7974</v>
      </c>
      <c r="E5181" s="89" t="s">
        <v>21720</v>
      </c>
      <c r="F5181" s="93" t="s">
        <v>369</v>
      </c>
      <c r="G5181" s="93" t="s">
        <v>369</v>
      </c>
      <c r="H5181" s="93" t="s">
        <v>369</v>
      </c>
    </row>
    <row r="5182" spans="1:8">
      <c r="A5182" s="89" t="s">
        <v>14019</v>
      </c>
      <c r="B5182" s="89">
        <v>500</v>
      </c>
      <c r="C5182" s="89" t="s">
        <v>564</v>
      </c>
      <c r="D5182" s="89" t="s">
        <v>7974</v>
      </c>
      <c r="E5182" s="89" t="s">
        <v>21721</v>
      </c>
      <c r="F5182" s="93" t="s">
        <v>369</v>
      </c>
      <c r="G5182" s="93" t="s">
        <v>369</v>
      </c>
      <c r="H5182" s="93" t="s">
        <v>369</v>
      </c>
    </row>
    <row r="5183" spans="1:8">
      <c r="A5183" s="89" t="s">
        <v>14020</v>
      </c>
      <c r="B5183" s="89">
        <v>1500</v>
      </c>
      <c r="C5183" s="89" t="s">
        <v>564</v>
      </c>
      <c r="D5183" s="89" t="s">
        <v>7974</v>
      </c>
      <c r="E5183" s="89" t="s">
        <v>21721</v>
      </c>
      <c r="F5183" s="93" t="s">
        <v>369</v>
      </c>
      <c r="G5183" s="93" t="s">
        <v>369</v>
      </c>
      <c r="H5183" s="93" t="s">
        <v>369</v>
      </c>
    </row>
    <row r="5184" spans="1:8">
      <c r="A5184" s="89" t="s">
        <v>14021</v>
      </c>
      <c r="B5184" s="89">
        <v>500</v>
      </c>
      <c r="C5184" s="89" t="s">
        <v>564</v>
      </c>
      <c r="D5184" s="89" t="s">
        <v>7974</v>
      </c>
      <c r="E5184" s="89" t="s">
        <v>21721</v>
      </c>
      <c r="F5184" s="93" t="s">
        <v>369</v>
      </c>
      <c r="G5184" s="93" t="s">
        <v>369</v>
      </c>
      <c r="H5184" s="93" t="s">
        <v>369</v>
      </c>
    </row>
    <row r="5185" spans="1:8">
      <c r="A5185" s="89" t="s">
        <v>14022</v>
      </c>
      <c r="B5185" s="89">
        <v>100</v>
      </c>
      <c r="C5185" s="89" t="s">
        <v>564</v>
      </c>
      <c r="D5185" s="89" t="s">
        <v>7974</v>
      </c>
      <c r="E5185" s="89" t="s">
        <v>21722</v>
      </c>
      <c r="F5185" s="93" t="s">
        <v>369</v>
      </c>
      <c r="G5185" s="93" t="s">
        <v>369</v>
      </c>
      <c r="H5185" s="93" t="s">
        <v>369</v>
      </c>
    </row>
    <row r="5186" spans="1:8">
      <c r="A5186" s="89" t="s">
        <v>14023</v>
      </c>
      <c r="B5186" s="89">
        <v>100</v>
      </c>
      <c r="C5186" s="89" t="s">
        <v>564</v>
      </c>
      <c r="D5186" s="89" t="s">
        <v>7974</v>
      </c>
      <c r="E5186" s="89" t="s">
        <v>21723</v>
      </c>
      <c r="F5186" s="93" t="s">
        <v>369</v>
      </c>
      <c r="G5186" s="93" t="s">
        <v>369</v>
      </c>
      <c r="H5186" s="93" t="s">
        <v>369</v>
      </c>
    </row>
    <row r="5187" spans="1:8">
      <c r="A5187" s="89" t="s">
        <v>14024</v>
      </c>
      <c r="B5187" s="89">
        <v>100</v>
      </c>
      <c r="C5187" s="89" t="s">
        <v>564</v>
      </c>
      <c r="D5187" s="89" t="s">
        <v>7974</v>
      </c>
      <c r="E5187" s="89" t="s">
        <v>21724</v>
      </c>
      <c r="F5187" s="93" t="s">
        <v>369</v>
      </c>
      <c r="G5187" s="93" t="s">
        <v>369</v>
      </c>
      <c r="H5187" s="93" t="s">
        <v>369</v>
      </c>
    </row>
    <row r="5188" spans="1:8">
      <c r="A5188" s="89" t="s">
        <v>14025</v>
      </c>
      <c r="B5188" s="89">
        <v>500</v>
      </c>
      <c r="C5188" s="89" t="s">
        <v>564</v>
      </c>
      <c r="D5188" s="89" t="s">
        <v>7974</v>
      </c>
      <c r="E5188" s="89" t="s">
        <v>21725</v>
      </c>
      <c r="F5188" s="93" t="s">
        <v>369</v>
      </c>
      <c r="G5188" s="93" t="s">
        <v>369</v>
      </c>
      <c r="H5188" s="93" t="s">
        <v>369</v>
      </c>
    </row>
    <row r="5189" spans="1:8">
      <c r="A5189" s="89" t="s">
        <v>14026</v>
      </c>
      <c r="B5189" s="89">
        <v>500</v>
      </c>
      <c r="C5189" s="89" t="s">
        <v>564</v>
      </c>
      <c r="D5189" s="89" t="s">
        <v>7974</v>
      </c>
      <c r="E5189" s="89" t="s">
        <v>21725</v>
      </c>
      <c r="F5189" s="93" t="s">
        <v>369</v>
      </c>
      <c r="G5189" s="93" t="s">
        <v>369</v>
      </c>
      <c r="H5189" s="93" t="s">
        <v>369</v>
      </c>
    </row>
    <row r="5190" spans="1:8">
      <c r="A5190" s="89" t="s">
        <v>14027</v>
      </c>
      <c r="B5190" s="89">
        <v>500</v>
      </c>
      <c r="C5190" s="89" t="s">
        <v>564</v>
      </c>
      <c r="D5190" s="89" t="s">
        <v>7974</v>
      </c>
      <c r="E5190" s="89" t="s">
        <v>21726</v>
      </c>
      <c r="F5190" s="93" t="s">
        <v>369</v>
      </c>
      <c r="G5190" s="93" t="s">
        <v>369</v>
      </c>
      <c r="H5190" s="93" t="s">
        <v>369</v>
      </c>
    </row>
    <row r="5191" spans="1:8">
      <c r="A5191" s="89" t="s">
        <v>14028</v>
      </c>
      <c r="B5191" s="89">
        <v>500</v>
      </c>
      <c r="C5191" s="89" t="s">
        <v>564</v>
      </c>
      <c r="D5191" s="89" t="s">
        <v>7974</v>
      </c>
      <c r="E5191" s="89" t="s">
        <v>21726</v>
      </c>
      <c r="F5191" s="93" t="s">
        <v>369</v>
      </c>
      <c r="G5191" s="93" t="s">
        <v>369</v>
      </c>
      <c r="H5191" s="93" t="s">
        <v>369</v>
      </c>
    </row>
    <row r="5192" spans="1:8">
      <c r="A5192" s="89" t="s">
        <v>14029</v>
      </c>
      <c r="B5192" s="89">
        <v>500</v>
      </c>
      <c r="C5192" s="89" t="s">
        <v>564</v>
      </c>
      <c r="D5192" s="89" t="s">
        <v>7974</v>
      </c>
      <c r="E5192" s="89" t="s">
        <v>21727</v>
      </c>
      <c r="F5192" s="93" t="s">
        <v>369</v>
      </c>
      <c r="G5192" s="93" t="s">
        <v>369</v>
      </c>
      <c r="H5192" s="93" t="s">
        <v>369</v>
      </c>
    </row>
    <row r="5193" spans="1:8">
      <c r="A5193" s="89" t="s">
        <v>14030</v>
      </c>
      <c r="B5193" s="89">
        <v>500</v>
      </c>
      <c r="C5193" s="89" t="s">
        <v>564</v>
      </c>
      <c r="D5193" s="89" t="s">
        <v>7974</v>
      </c>
      <c r="E5193" s="89" t="s">
        <v>21728</v>
      </c>
      <c r="F5193" s="93" t="s">
        <v>369</v>
      </c>
      <c r="G5193" s="93" t="s">
        <v>369</v>
      </c>
      <c r="H5193" s="93" t="s">
        <v>369</v>
      </c>
    </row>
    <row r="5194" spans="1:8">
      <c r="A5194" s="89" t="s">
        <v>14031</v>
      </c>
      <c r="B5194" s="89">
        <v>500</v>
      </c>
      <c r="C5194" s="89" t="s">
        <v>564</v>
      </c>
      <c r="D5194" s="89" t="s">
        <v>7974</v>
      </c>
      <c r="E5194" s="89" t="s">
        <v>21729</v>
      </c>
      <c r="F5194" s="93" t="s">
        <v>369</v>
      </c>
      <c r="G5194" s="93" t="s">
        <v>369</v>
      </c>
      <c r="H5194" s="93" t="s">
        <v>369</v>
      </c>
    </row>
    <row r="5195" spans="1:8">
      <c r="A5195" s="89" t="s">
        <v>14032</v>
      </c>
      <c r="B5195" s="89">
        <v>400</v>
      </c>
      <c r="C5195" s="89" t="s">
        <v>564</v>
      </c>
      <c r="D5195" s="89" t="s">
        <v>7963</v>
      </c>
      <c r="E5195" s="89" t="s">
        <v>21730</v>
      </c>
      <c r="F5195" s="93" t="s">
        <v>369</v>
      </c>
      <c r="G5195" s="93" t="s">
        <v>369</v>
      </c>
      <c r="H5195" s="93" t="s">
        <v>369</v>
      </c>
    </row>
    <row r="5196" spans="1:8">
      <c r="A5196" s="89" t="s">
        <v>14034</v>
      </c>
      <c r="B5196" s="89">
        <v>500</v>
      </c>
      <c r="C5196" s="89" t="s">
        <v>361</v>
      </c>
      <c r="D5196" s="89" t="s">
        <v>7963</v>
      </c>
      <c r="E5196" s="89" t="s">
        <v>21731</v>
      </c>
      <c r="F5196" s="93" t="s">
        <v>369</v>
      </c>
      <c r="G5196" s="93" t="s">
        <v>369</v>
      </c>
      <c r="H5196" s="93" t="s">
        <v>369</v>
      </c>
    </row>
    <row r="5197" spans="1:8">
      <c r="A5197" s="89" t="s">
        <v>14035</v>
      </c>
      <c r="B5197" s="89">
        <v>1000</v>
      </c>
      <c r="C5197" s="89" t="s">
        <v>564</v>
      </c>
      <c r="D5197" s="89" t="s">
        <v>7963</v>
      </c>
      <c r="E5197" s="89" t="s">
        <v>21732</v>
      </c>
      <c r="F5197" s="93" t="s">
        <v>369</v>
      </c>
      <c r="G5197" s="93" t="s">
        <v>369</v>
      </c>
      <c r="H5197" s="93" t="s">
        <v>369</v>
      </c>
    </row>
    <row r="5198" spans="1:8">
      <c r="A5198" s="89" t="s">
        <v>680</v>
      </c>
      <c r="B5198" s="89">
        <v>100</v>
      </c>
      <c r="C5198" s="89" t="s">
        <v>564</v>
      </c>
      <c r="D5198" s="89" t="s">
        <v>18232</v>
      </c>
      <c r="E5198" s="89" t="s">
        <v>21733</v>
      </c>
      <c r="F5198" s="89">
        <v>825186</v>
      </c>
      <c r="G5198" s="89">
        <v>825186</v>
      </c>
      <c r="H5198" s="89">
        <v>0</v>
      </c>
    </row>
    <row r="5199" spans="1:8">
      <c r="A5199" s="89" t="s">
        <v>14038</v>
      </c>
      <c r="B5199" s="89">
        <v>500</v>
      </c>
      <c r="C5199" s="89" t="s">
        <v>564</v>
      </c>
      <c r="D5199" s="89" t="s">
        <v>7963</v>
      </c>
      <c r="E5199" s="89" t="s">
        <v>21734</v>
      </c>
      <c r="F5199" s="93" t="s">
        <v>369</v>
      </c>
      <c r="G5199" s="93" t="s">
        <v>369</v>
      </c>
      <c r="H5199" s="93" t="s">
        <v>369</v>
      </c>
    </row>
    <row r="5200" spans="1:8">
      <c r="A5200" s="89" t="s">
        <v>14040</v>
      </c>
      <c r="B5200" s="89">
        <v>300</v>
      </c>
      <c r="C5200" s="89" t="s">
        <v>564</v>
      </c>
      <c r="D5200" s="89" t="s">
        <v>7963</v>
      </c>
      <c r="E5200" s="89" t="s">
        <v>21735</v>
      </c>
      <c r="F5200" s="93" t="s">
        <v>369</v>
      </c>
      <c r="G5200" s="93" t="s">
        <v>369</v>
      </c>
      <c r="H5200" s="93" t="s">
        <v>369</v>
      </c>
    </row>
    <row r="5201" spans="1:8">
      <c r="A5201" s="89" t="s">
        <v>6218</v>
      </c>
      <c r="B5201" s="89">
        <v>1000</v>
      </c>
      <c r="C5201" s="89" t="s">
        <v>564</v>
      </c>
      <c r="D5201" s="89" t="s">
        <v>5606</v>
      </c>
      <c r="E5201" s="89" t="s">
        <v>21736</v>
      </c>
      <c r="F5201" s="89">
        <v>132809</v>
      </c>
      <c r="G5201" s="89">
        <v>527526</v>
      </c>
      <c r="H5201" s="89">
        <v>0</v>
      </c>
    </row>
    <row r="5202" spans="1:8">
      <c r="A5202" s="89" t="s">
        <v>678</v>
      </c>
      <c r="B5202" s="89">
        <v>1000</v>
      </c>
      <c r="C5202" s="89" t="s">
        <v>564</v>
      </c>
      <c r="D5202" s="89" t="s">
        <v>18232</v>
      </c>
      <c r="E5202" s="89" t="s">
        <v>21737</v>
      </c>
      <c r="F5202" s="89">
        <v>483651</v>
      </c>
      <c r="G5202" s="89">
        <v>1091352</v>
      </c>
      <c r="H5202" s="89">
        <v>0</v>
      </c>
    </row>
    <row r="5203" spans="1:8">
      <c r="A5203" s="89" t="s">
        <v>14044</v>
      </c>
      <c r="B5203" s="89">
        <v>500</v>
      </c>
      <c r="C5203" s="89" t="s">
        <v>564</v>
      </c>
      <c r="D5203" s="89" t="s">
        <v>7963</v>
      </c>
      <c r="E5203" s="89" t="s">
        <v>21738</v>
      </c>
      <c r="F5203" s="93" t="s">
        <v>369</v>
      </c>
      <c r="G5203" s="93" t="s">
        <v>369</v>
      </c>
      <c r="H5203" s="93" t="s">
        <v>369</v>
      </c>
    </row>
    <row r="5204" spans="1:8">
      <c r="A5204" s="89" t="s">
        <v>14046</v>
      </c>
      <c r="B5204" s="89">
        <v>500</v>
      </c>
      <c r="C5204" s="89" t="s">
        <v>564</v>
      </c>
      <c r="D5204" s="89" t="s">
        <v>7963</v>
      </c>
      <c r="E5204" s="89" t="s">
        <v>21739</v>
      </c>
      <c r="F5204" s="93" t="s">
        <v>369</v>
      </c>
      <c r="G5204" s="93" t="s">
        <v>369</v>
      </c>
      <c r="H5204" s="93" t="s">
        <v>369</v>
      </c>
    </row>
    <row r="5205" spans="1:8">
      <c r="A5205" s="89" t="s">
        <v>676</v>
      </c>
      <c r="B5205" s="89">
        <v>3000</v>
      </c>
      <c r="C5205" s="89" t="s">
        <v>361</v>
      </c>
      <c r="D5205" s="89" t="s">
        <v>18232</v>
      </c>
      <c r="E5205" s="89" t="s">
        <v>21740</v>
      </c>
      <c r="F5205" s="93" t="s">
        <v>369</v>
      </c>
      <c r="G5205" s="93" t="s">
        <v>369</v>
      </c>
      <c r="H5205" s="93" t="s">
        <v>369</v>
      </c>
    </row>
    <row r="5206" spans="1:8">
      <c r="A5206" s="89" t="s">
        <v>14048</v>
      </c>
      <c r="B5206" s="89">
        <v>3000</v>
      </c>
      <c r="C5206" s="89" t="s">
        <v>361</v>
      </c>
      <c r="D5206" s="89" t="s">
        <v>7963</v>
      </c>
      <c r="E5206" s="89" t="s">
        <v>21740</v>
      </c>
      <c r="F5206" s="93" t="s">
        <v>369</v>
      </c>
      <c r="G5206" s="93" t="s">
        <v>369</v>
      </c>
      <c r="H5206" s="93" t="s">
        <v>369</v>
      </c>
    </row>
    <row r="5207" spans="1:8">
      <c r="A5207" s="89" t="s">
        <v>674</v>
      </c>
      <c r="B5207" s="89">
        <v>500</v>
      </c>
      <c r="C5207" s="89" t="s">
        <v>361</v>
      </c>
      <c r="D5207" s="89" t="s">
        <v>18232</v>
      </c>
      <c r="E5207" s="89" t="s">
        <v>21741</v>
      </c>
      <c r="F5207" s="93" t="s">
        <v>369</v>
      </c>
      <c r="G5207" s="93" t="s">
        <v>369</v>
      </c>
      <c r="H5207" s="93" t="s">
        <v>369</v>
      </c>
    </row>
    <row r="5208" spans="1:8">
      <c r="A5208" s="89" t="s">
        <v>14049</v>
      </c>
      <c r="B5208" s="89">
        <v>500</v>
      </c>
      <c r="C5208" s="89" t="s">
        <v>361</v>
      </c>
      <c r="D5208" s="89" t="s">
        <v>7963</v>
      </c>
      <c r="E5208" s="89" t="s">
        <v>21741</v>
      </c>
      <c r="F5208" s="93" t="s">
        <v>369</v>
      </c>
      <c r="G5208" s="93" t="s">
        <v>369</v>
      </c>
      <c r="H5208" s="93" t="s">
        <v>369</v>
      </c>
    </row>
    <row r="5209" spans="1:8">
      <c r="A5209" s="89" t="s">
        <v>14050</v>
      </c>
      <c r="B5209" s="89">
        <v>500</v>
      </c>
      <c r="C5209" s="89" t="s">
        <v>564</v>
      </c>
      <c r="D5209" s="89" t="s">
        <v>7963</v>
      </c>
      <c r="E5209" s="89" t="s">
        <v>21742</v>
      </c>
      <c r="F5209" s="93" t="s">
        <v>369</v>
      </c>
      <c r="G5209" s="93" t="s">
        <v>369</v>
      </c>
      <c r="H5209" s="93" t="s">
        <v>369</v>
      </c>
    </row>
    <row r="5210" spans="1:8">
      <c r="A5210" s="89" t="s">
        <v>14052</v>
      </c>
      <c r="B5210" s="89">
        <v>500</v>
      </c>
      <c r="C5210" s="89" t="s">
        <v>564</v>
      </c>
      <c r="D5210" s="89" t="s">
        <v>7963</v>
      </c>
      <c r="E5210" s="89" t="s">
        <v>21742</v>
      </c>
      <c r="F5210" s="93" t="s">
        <v>369</v>
      </c>
      <c r="G5210" s="93" t="s">
        <v>369</v>
      </c>
      <c r="H5210" s="93" t="s">
        <v>369</v>
      </c>
    </row>
    <row r="5211" spans="1:8">
      <c r="A5211" s="89" t="s">
        <v>14054</v>
      </c>
      <c r="B5211" s="89">
        <v>500</v>
      </c>
      <c r="C5211" s="89" t="s">
        <v>361</v>
      </c>
      <c r="D5211" s="89" t="s">
        <v>7963</v>
      </c>
      <c r="E5211" s="89" t="s">
        <v>21742</v>
      </c>
      <c r="F5211" s="93" t="s">
        <v>369</v>
      </c>
      <c r="G5211" s="93" t="s">
        <v>369</v>
      </c>
      <c r="H5211" s="93" t="s">
        <v>369</v>
      </c>
    </row>
    <row r="5212" spans="1:8">
      <c r="A5212" s="89" t="s">
        <v>672</v>
      </c>
      <c r="B5212" s="89">
        <v>100</v>
      </c>
      <c r="C5212" s="89" t="s">
        <v>564</v>
      </c>
      <c r="D5212" s="89" t="s">
        <v>18232</v>
      </c>
      <c r="E5212" s="89" t="s">
        <v>21743</v>
      </c>
      <c r="F5212" s="89">
        <v>825186</v>
      </c>
      <c r="G5212" s="89">
        <v>1113736</v>
      </c>
      <c r="H5212" s="89">
        <v>0</v>
      </c>
    </row>
    <row r="5213" spans="1:8">
      <c r="A5213" s="89" t="s">
        <v>670</v>
      </c>
      <c r="B5213" s="89">
        <v>300</v>
      </c>
      <c r="C5213" s="89" t="s">
        <v>564</v>
      </c>
      <c r="D5213" s="89" t="s">
        <v>18232</v>
      </c>
      <c r="E5213" s="89" t="s">
        <v>21744</v>
      </c>
      <c r="F5213" s="89">
        <v>833134</v>
      </c>
      <c r="G5213" s="89">
        <v>815282</v>
      </c>
      <c r="H5213" s="89">
        <v>0</v>
      </c>
    </row>
    <row r="5214" spans="1:8">
      <c r="A5214" s="89" t="s">
        <v>14057</v>
      </c>
      <c r="B5214" s="89">
        <v>1000</v>
      </c>
      <c r="C5214" s="89" t="s">
        <v>564</v>
      </c>
      <c r="D5214" s="89" t="s">
        <v>7963</v>
      </c>
      <c r="E5214" s="89" t="s">
        <v>21745</v>
      </c>
      <c r="F5214" s="93" t="s">
        <v>369</v>
      </c>
      <c r="G5214" s="93" t="s">
        <v>369</v>
      </c>
      <c r="H5214" s="93" t="s">
        <v>369</v>
      </c>
    </row>
    <row r="5215" spans="1:8">
      <c r="A5215" s="89" t="s">
        <v>14059</v>
      </c>
      <c r="B5215" s="89">
        <v>15000</v>
      </c>
      <c r="C5215" s="89" t="s">
        <v>361</v>
      </c>
      <c r="D5215" s="89" t="s">
        <v>7963</v>
      </c>
      <c r="E5215" s="89" t="s">
        <v>21746</v>
      </c>
      <c r="F5215" s="93" t="s">
        <v>369</v>
      </c>
      <c r="G5215" s="93" t="s">
        <v>369</v>
      </c>
      <c r="H5215" s="93" t="s">
        <v>369</v>
      </c>
    </row>
    <row r="5216" spans="1:8">
      <c r="A5216" s="89" t="s">
        <v>14060</v>
      </c>
      <c r="B5216" s="89">
        <v>500</v>
      </c>
      <c r="C5216" s="89" t="s">
        <v>564</v>
      </c>
      <c r="D5216" s="89" t="s">
        <v>7963</v>
      </c>
      <c r="E5216" s="89" t="s">
        <v>21747</v>
      </c>
      <c r="F5216" s="93" t="s">
        <v>369</v>
      </c>
      <c r="G5216" s="93" t="s">
        <v>369</v>
      </c>
      <c r="H5216" s="93" t="s">
        <v>369</v>
      </c>
    </row>
    <row r="5217" spans="1:8">
      <c r="A5217" s="89" t="s">
        <v>668</v>
      </c>
      <c r="B5217" s="89">
        <v>3000</v>
      </c>
      <c r="C5217" s="89" t="s">
        <v>564</v>
      </c>
      <c r="D5217" s="89" t="s">
        <v>18232</v>
      </c>
      <c r="E5217" s="89" t="s">
        <v>21748</v>
      </c>
      <c r="F5217" s="89">
        <v>74783</v>
      </c>
      <c r="G5217" s="89">
        <v>105886</v>
      </c>
      <c r="H5217" s="89">
        <v>0</v>
      </c>
    </row>
    <row r="5218" spans="1:8">
      <c r="A5218" s="89" t="s">
        <v>666</v>
      </c>
      <c r="B5218" s="89">
        <v>500</v>
      </c>
      <c r="C5218" s="89" t="s">
        <v>564</v>
      </c>
      <c r="D5218" s="89" t="s">
        <v>18232</v>
      </c>
      <c r="E5218" s="89" t="s">
        <v>21749</v>
      </c>
      <c r="F5218" s="89">
        <v>678457</v>
      </c>
      <c r="G5218" s="89">
        <v>815282</v>
      </c>
      <c r="H5218" s="89">
        <v>0</v>
      </c>
    </row>
    <row r="5219" spans="1:8">
      <c r="A5219" s="89" t="s">
        <v>14064</v>
      </c>
      <c r="B5219" s="89">
        <v>2000</v>
      </c>
      <c r="C5219" s="89" t="s">
        <v>564</v>
      </c>
      <c r="D5219" s="89" t="s">
        <v>7963</v>
      </c>
      <c r="E5219" s="89" t="s">
        <v>21750</v>
      </c>
      <c r="F5219" s="93" t="s">
        <v>369</v>
      </c>
      <c r="G5219" s="93" t="s">
        <v>369</v>
      </c>
      <c r="H5219" s="93" t="s">
        <v>369</v>
      </c>
    </row>
    <row r="5220" spans="1:8">
      <c r="A5220" s="89" t="s">
        <v>14066</v>
      </c>
      <c r="B5220" s="89">
        <v>2000</v>
      </c>
      <c r="C5220" s="89" t="s">
        <v>361</v>
      </c>
      <c r="D5220" s="89" t="s">
        <v>7963</v>
      </c>
      <c r="E5220" s="89" t="s">
        <v>21751</v>
      </c>
      <c r="F5220" s="93" t="s">
        <v>369</v>
      </c>
      <c r="G5220" s="93" t="s">
        <v>369</v>
      </c>
      <c r="H5220" s="93" t="s">
        <v>369</v>
      </c>
    </row>
    <row r="5221" spans="1:8">
      <c r="A5221" s="89" t="s">
        <v>14067</v>
      </c>
      <c r="B5221" s="89">
        <v>3000</v>
      </c>
      <c r="C5221" s="89" t="s">
        <v>564</v>
      </c>
      <c r="D5221" s="89" t="s">
        <v>7963</v>
      </c>
      <c r="E5221" s="89" t="s">
        <v>21752</v>
      </c>
      <c r="F5221" s="93" t="s">
        <v>369</v>
      </c>
      <c r="G5221" s="93" t="s">
        <v>369</v>
      </c>
      <c r="H5221" s="93" t="s">
        <v>369</v>
      </c>
    </row>
    <row r="5222" spans="1:8">
      <c r="A5222" s="89" t="s">
        <v>664</v>
      </c>
      <c r="B5222" s="89">
        <v>4000</v>
      </c>
      <c r="C5222" s="89" t="s">
        <v>361</v>
      </c>
      <c r="D5222" s="89" t="s">
        <v>18232</v>
      </c>
      <c r="E5222" s="89" t="s">
        <v>21753</v>
      </c>
      <c r="F5222" s="93" t="s">
        <v>369</v>
      </c>
      <c r="G5222" s="93" t="s">
        <v>369</v>
      </c>
      <c r="H5222" s="93" t="s">
        <v>369</v>
      </c>
    </row>
    <row r="5223" spans="1:8">
      <c r="A5223" s="89" t="s">
        <v>14069</v>
      </c>
      <c r="B5223" s="89">
        <v>500</v>
      </c>
      <c r="C5223" s="89" t="s">
        <v>564</v>
      </c>
      <c r="D5223" s="89" t="s">
        <v>7963</v>
      </c>
      <c r="E5223" s="89" t="s">
        <v>21754</v>
      </c>
      <c r="F5223" s="93" t="s">
        <v>369</v>
      </c>
      <c r="G5223" s="93" t="s">
        <v>369</v>
      </c>
      <c r="H5223" s="93" t="s">
        <v>369</v>
      </c>
    </row>
    <row r="5224" spans="1:8">
      <c r="A5224" s="99" t="s">
        <v>14071</v>
      </c>
      <c r="B5224" s="89">
        <v>500</v>
      </c>
      <c r="C5224" s="89" t="s">
        <v>564</v>
      </c>
      <c r="D5224" s="89" t="s">
        <v>7963</v>
      </c>
      <c r="E5224" s="89" t="s">
        <v>21754</v>
      </c>
      <c r="F5224" s="93" t="s">
        <v>369</v>
      </c>
      <c r="G5224" s="93" t="s">
        <v>369</v>
      </c>
      <c r="H5224" s="93" t="s">
        <v>369</v>
      </c>
    </row>
    <row r="5225" spans="1:8">
      <c r="A5225" s="89" t="s">
        <v>14073</v>
      </c>
      <c r="B5225" s="89">
        <v>500</v>
      </c>
      <c r="C5225" s="89" t="s">
        <v>361</v>
      </c>
      <c r="D5225" s="89" t="s">
        <v>7963</v>
      </c>
      <c r="E5225" s="89" t="s">
        <v>21754</v>
      </c>
      <c r="F5225" s="93" t="s">
        <v>369</v>
      </c>
      <c r="G5225" s="93" t="s">
        <v>369</v>
      </c>
      <c r="H5225" s="93" t="s">
        <v>369</v>
      </c>
    </row>
    <row r="5226" spans="1:8">
      <c r="A5226" s="89" t="s">
        <v>14074</v>
      </c>
      <c r="B5226" s="89">
        <v>500</v>
      </c>
      <c r="C5226" s="89" t="s">
        <v>564</v>
      </c>
      <c r="D5226" s="89" t="s">
        <v>7963</v>
      </c>
      <c r="E5226" s="89" t="s">
        <v>21754</v>
      </c>
      <c r="F5226" s="93" t="s">
        <v>369</v>
      </c>
      <c r="G5226" s="93" t="s">
        <v>369</v>
      </c>
      <c r="H5226" s="93" t="s">
        <v>369</v>
      </c>
    </row>
    <row r="5227" spans="1:8">
      <c r="A5227" s="89" t="s">
        <v>662</v>
      </c>
      <c r="B5227" s="89">
        <v>500</v>
      </c>
      <c r="C5227" s="89" t="s">
        <v>564</v>
      </c>
      <c r="D5227" s="89" t="s">
        <v>18232</v>
      </c>
      <c r="E5227" s="89" t="s">
        <v>21755</v>
      </c>
      <c r="F5227" s="89">
        <v>20631</v>
      </c>
      <c r="G5227" s="89">
        <v>815282</v>
      </c>
      <c r="H5227" s="89">
        <v>0</v>
      </c>
    </row>
    <row r="5228" spans="1:8">
      <c r="A5228" s="89" t="s">
        <v>660</v>
      </c>
      <c r="B5228" s="89">
        <v>500</v>
      </c>
      <c r="C5228" s="89" t="s">
        <v>564</v>
      </c>
      <c r="D5228" s="89" t="s">
        <v>18232</v>
      </c>
      <c r="E5228" s="89" t="s">
        <v>21755</v>
      </c>
      <c r="F5228" s="89">
        <v>20631</v>
      </c>
      <c r="G5228" s="89">
        <v>815282</v>
      </c>
      <c r="H5228" s="89">
        <v>0</v>
      </c>
    </row>
    <row r="5229" spans="1:8">
      <c r="A5229" s="89" t="s">
        <v>14078</v>
      </c>
      <c r="B5229" s="89">
        <v>1000</v>
      </c>
      <c r="C5229" s="89" t="s">
        <v>564</v>
      </c>
      <c r="D5229" s="89" t="s">
        <v>7963</v>
      </c>
      <c r="E5229" s="89" t="s">
        <v>21756</v>
      </c>
      <c r="F5229" s="93" t="s">
        <v>369</v>
      </c>
      <c r="G5229" s="93" t="s">
        <v>369</v>
      </c>
      <c r="H5229" s="93" t="s">
        <v>369</v>
      </c>
    </row>
    <row r="5230" spans="1:8">
      <c r="A5230" s="89" t="s">
        <v>14080</v>
      </c>
      <c r="B5230" s="89">
        <v>1000</v>
      </c>
      <c r="C5230" s="89" t="s">
        <v>361</v>
      </c>
      <c r="D5230" s="89" t="s">
        <v>7963</v>
      </c>
      <c r="E5230" s="89" t="s">
        <v>21756</v>
      </c>
      <c r="F5230" s="93" t="s">
        <v>369</v>
      </c>
      <c r="G5230" s="93" t="s">
        <v>369</v>
      </c>
      <c r="H5230" s="93" t="s">
        <v>369</v>
      </c>
    </row>
    <row r="5231" spans="1:8">
      <c r="A5231" s="89" t="s">
        <v>658</v>
      </c>
      <c r="B5231" s="89">
        <v>1000</v>
      </c>
      <c r="C5231" s="89" t="s">
        <v>564</v>
      </c>
      <c r="D5231" s="89" t="s">
        <v>18232</v>
      </c>
      <c r="E5231" s="89" t="s">
        <v>21757</v>
      </c>
      <c r="F5231" s="89">
        <v>15005</v>
      </c>
      <c r="G5231" s="89">
        <v>815282</v>
      </c>
      <c r="H5231" s="89">
        <v>0</v>
      </c>
    </row>
    <row r="5232" spans="1:8">
      <c r="A5232" s="89" t="s">
        <v>14082</v>
      </c>
      <c r="B5232" s="89">
        <v>500</v>
      </c>
      <c r="C5232" s="89" t="s">
        <v>564</v>
      </c>
      <c r="D5232" s="89" t="s">
        <v>7963</v>
      </c>
      <c r="E5232" s="89" t="s">
        <v>21758</v>
      </c>
      <c r="F5232" s="93" t="s">
        <v>369</v>
      </c>
      <c r="G5232" s="93" t="s">
        <v>369</v>
      </c>
      <c r="H5232" s="93" t="s">
        <v>369</v>
      </c>
    </row>
    <row r="5233" spans="1:8">
      <c r="A5233" s="89" t="s">
        <v>14084</v>
      </c>
      <c r="B5233" s="89">
        <v>500</v>
      </c>
      <c r="C5233" s="89" t="s">
        <v>564</v>
      </c>
      <c r="D5233" s="89" t="s">
        <v>7963</v>
      </c>
      <c r="E5233" s="89" t="s">
        <v>21759</v>
      </c>
      <c r="F5233" s="93" t="s">
        <v>369</v>
      </c>
      <c r="G5233" s="93" t="s">
        <v>369</v>
      </c>
      <c r="H5233" s="93" t="s">
        <v>369</v>
      </c>
    </row>
    <row r="5234" spans="1:8">
      <c r="A5234" s="89" t="s">
        <v>656</v>
      </c>
      <c r="B5234" s="89">
        <v>500</v>
      </c>
      <c r="C5234" s="89" t="s">
        <v>564</v>
      </c>
      <c r="D5234" s="89" t="s">
        <v>18232</v>
      </c>
      <c r="E5234" s="89" t="s">
        <v>21760</v>
      </c>
      <c r="F5234" s="89">
        <v>1067851</v>
      </c>
      <c r="G5234" s="89">
        <v>1113529</v>
      </c>
      <c r="H5234" s="89">
        <v>0</v>
      </c>
    </row>
    <row r="5235" spans="1:8">
      <c r="A5235" s="89" t="s">
        <v>653</v>
      </c>
      <c r="B5235" s="89">
        <v>2000</v>
      </c>
      <c r="C5235" s="89" t="s">
        <v>564</v>
      </c>
      <c r="D5235" s="89" t="s">
        <v>18232</v>
      </c>
      <c r="E5235" s="89" t="s">
        <v>21761</v>
      </c>
      <c r="F5235" s="89">
        <v>217882</v>
      </c>
      <c r="G5235" s="89">
        <v>815282</v>
      </c>
      <c r="H5235" s="89">
        <v>0</v>
      </c>
    </row>
    <row r="5236" spans="1:8">
      <c r="A5236" s="89" t="s">
        <v>651</v>
      </c>
      <c r="B5236" s="89">
        <v>3000</v>
      </c>
      <c r="C5236" s="89" t="s">
        <v>564</v>
      </c>
      <c r="D5236" s="89" t="s">
        <v>18232</v>
      </c>
      <c r="E5236" s="89" t="s">
        <v>21762</v>
      </c>
      <c r="F5236" s="89">
        <v>51009</v>
      </c>
      <c r="G5236" s="89">
        <v>105886</v>
      </c>
      <c r="H5236" s="89">
        <v>0</v>
      </c>
    </row>
    <row r="5237" spans="1:8">
      <c r="A5237" s="89" t="s">
        <v>14089</v>
      </c>
      <c r="B5237" s="89">
        <v>500</v>
      </c>
      <c r="C5237" s="89" t="s">
        <v>564</v>
      </c>
      <c r="D5237" s="89" t="s">
        <v>7974</v>
      </c>
      <c r="E5237" s="89" t="s">
        <v>21763</v>
      </c>
      <c r="F5237" s="93" t="s">
        <v>369</v>
      </c>
      <c r="G5237" s="93" t="s">
        <v>369</v>
      </c>
      <c r="H5237" s="93" t="s">
        <v>369</v>
      </c>
    </row>
    <row r="5238" spans="1:8">
      <c r="A5238" s="89" t="s">
        <v>14090</v>
      </c>
      <c r="B5238" s="89">
        <v>500</v>
      </c>
      <c r="C5238" s="89" t="s">
        <v>564</v>
      </c>
      <c r="D5238" s="89" t="s">
        <v>7974</v>
      </c>
      <c r="E5238" s="89" t="s">
        <v>21763</v>
      </c>
      <c r="F5238" s="93" t="s">
        <v>369</v>
      </c>
      <c r="G5238" s="93" t="s">
        <v>369</v>
      </c>
      <c r="H5238" s="93" t="s">
        <v>369</v>
      </c>
    </row>
    <row r="5239" spans="1:8">
      <c r="A5239" s="89" t="s">
        <v>14091</v>
      </c>
      <c r="B5239" s="89">
        <v>500</v>
      </c>
      <c r="C5239" s="89" t="s">
        <v>564</v>
      </c>
      <c r="D5239" s="89" t="s">
        <v>7974</v>
      </c>
      <c r="E5239" s="89" t="s">
        <v>21763</v>
      </c>
      <c r="F5239" s="93" t="s">
        <v>369</v>
      </c>
      <c r="G5239" s="93" t="s">
        <v>369</v>
      </c>
      <c r="H5239" s="93" t="s">
        <v>369</v>
      </c>
    </row>
    <row r="5240" spans="1:8">
      <c r="A5240" s="89" t="s">
        <v>14092</v>
      </c>
      <c r="B5240" s="89">
        <v>500</v>
      </c>
      <c r="C5240" s="89" t="s">
        <v>564</v>
      </c>
      <c r="D5240" s="89" t="s">
        <v>7974</v>
      </c>
      <c r="E5240" s="89" t="s">
        <v>21763</v>
      </c>
      <c r="F5240" s="93" t="s">
        <v>369</v>
      </c>
      <c r="G5240" s="93" t="s">
        <v>369</v>
      </c>
      <c r="H5240" s="93" t="s">
        <v>369</v>
      </c>
    </row>
    <row r="5241" spans="1:8">
      <c r="A5241" s="89" t="s">
        <v>14093</v>
      </c>
      <c r="B5241" s="89">
        <v>500</v>
      </c>
      <c r="C5241" s="89" t="s">
        <v>361</v>
      </c>
      <c r="D5241" s="89" t="s">
        <v>7963</v>
      </c>
      <c r="E5241" s="89" t="s">
        <v>21763</v>
      </c>
      <c r="F5241" s="93" t="s">
        <v>369</v>
      </c>
      <c r="G5241" s="93" t="s">
        <v>369</v>
      </c>
      <c r="H5241" s="93" t="s">
        <v>369</v>
      </c>
    </row>
    <row r="5242" spans="1:8">
      <c r="A5242" s="89" t="s">
        <v>14094</v>
      </c>
      <c r="B5242" s="89">
        <v>500</v>
      </c>
      <c r="C5242" s="89" t="s">
        <v>564</v>
      </c>
      <c r="D5242" s="89" t="s">
        <v>7974</v>
      </c>
      <c r="E5242" s="89" t="s">
        <v>21764</v>
      </c>
      <c r="F5242" s="93" t="s">
        <v>369</v>
      </c>
      <c r="G5242" s="93" t="s">
        <v>369</v>
      </c>
      <c r="H5242" s="93" t="s">
        <v>369</v>
      </c>
    </row>
    <row r="5243" spans="1:8">
      <c r="A5243" s="89" t="s">
        <v>14095</v>
      </c>
      <c r="B5243" s="89">
        <v>500</v>
      </c>
      <c r="C5243" s="89" t="s">
        <v>564</v>
      </c>
      <c r="D5243" s="89" t="s">
        <v>7974</v>
      </c>
      <c r="E5243" s="89" t="s">
        <v>21764</v>
      </c>
      <c r="F5243" s="93" t="s">
        <v>369</v>
      </c>
      <c r="G5243" s="93" t="s">
        <v>369</v>
      </c>
      <c r="H5243" s="93" t="s">
        <v>369</v>
      </c>
    </row>
    <row r="5244" spans="1:8">
      <c r="A5244" s="89" t="s">
        <v>14096</v>
      </c>
      <c r="B5244" s="89">
        <v>500</v>
      </c>
      <c r="C5244" s="89" t="s">
        <v>564</v>
      </c>
      <c r="D5244" s="89" t="s">
        <v>7974</v>
      </c>
      <c r="E5244" s="89" t="s">
        <v>21764</v>
      </c>
      <c r="F5244" s="93" t="s">
        <v>369</v>
      </c>
      <c r="G5244" s="93" t="s">
        <v>369</v>
      </c>
      <c r="H5244" s="93" t="s">
        <v>369</v>
      </c>
    </row>
    <row r="5245" spans="1:8">
      <c r="A5245" s="89" t="s">
        <v>14097</v>
      </c>
      <c r="B5245" s="89">
        <v>500</v>
      </c>
      <c r="C5245" s="89" t="s">
        <v>564</v>
      </c>
      <c r="D5245" s="89" t="s">
        <v>7974</v>
      </c>
      <c r="E5245" s="89" t="s">
        <v>21764</v>
      </c>
      <c r="F5245" s="93" t="s">
        <v>369</v>
      </c>
      <c r="G5245" s="93" t="s">
        <v>369</v>
      </c>
      <c r="H5245" s="93" t="s">
        <v>369</v>
      </c>
    </row>
    <row r="5246" spans="1:8">
      <c r="A5246" s="89" t="s">
        <v>14098</v>
      </c>
      <c r="B5246" s="89">
        <v>500</v>
      </c>
      <c r="C5246" s="89" t="s">
        <v>564</v>
      </c>
      <c r="D5246" s="89" t="s">
        <v>7974</v>
      </c>
      <c r="E5246" s="89" t="s">
        <v>21764</v>
      </c>
      <c r="F5246" s="93" t="s">
        <v>369</v>
      </c>
      <c r="G5246" s="93" t="s">
        <v>369</v>
      </c>
      <c r="H5246" s="93" t="s">
        <v>369</v>
      </c>
    </row>
    <row r="5247" spans="1:8">
      <c r="A5247" s="89" t="s">
        <v>14099</v>
      </c>
      <c r="B5247" s="89">
        <v>2000</v>
      </c>
      <c r="C5247" s="89" t="s">
        <v>361</v>
      </c>
      <c r="D5247" s="89" t="s">
        <v>7963</v>
      </c>
      <c r="E5247" s="89" t="s">
        <v>21765</v>
      </c>
      <c r="F5247" s="93" t="s">
        <v>369</v>
      </c>
      <c r="G5247" s="93" t="s">
        <v>369</v>
      </c>
      <c r="H5247" s="93" t="s">
        <v>369</v>
      </c>
    </row>
    <row r="5248" spans="1:8">
      <c r="A5248" s="89" t="s">
        <v>14100</v>
      </c>
      <c r="B5248" s="89">
        <v>2000</v>
      </c>
      <c r="C5248" s="89" t="s">
        <v>564</v>
      </c>
      <c r="D5248" s="89" t="s">
        <v>7974</v>
      </c>
      <c r="E5248" s="89" t="s">
        <v>21766</v>
      </c>
      <c r="F5248" s="93" t="s">
        <v>369</v>
      </c>
      <c r="G5248" s="93" t="s">
        <v>369</v>
      </c>
      <c r="H5248" s="93" t="s">
        <v>369</v>
      </c>
    </row>
    <row r="5249" spans="1:8">
      <c r="A5249" s="89" t="s">
        <v>14101</v>
      </c>
      <c r="B5249" s="89">
        <v>2000</v>
      </c>
      <c r="C5249" s="89" t="s">
        <v>564</v>
      </c>
      <c r="D5249" s="89" t="s">
        <v>7974</v>
      </c>
      <c r="E5249" s="89" t="s">
        <v>21766</v>
      </c>
      <c r="F5249" s="93" t="s">
        <v>369</v>
      </c>
      <c r="G5249" s="93" t="s">
        <v>369</v>
      </c>
      <c r="H5249" s="93" t="s">
        <v>369</v>
      </c>
    </row>
    <row r="5250" spans="1:8">
      <c r="A5250" s="89" t="s">
        <v>14102</v>
      </c>
      <c r="B5250" s="89">
        <v>2000</v>
      </c>
      <c r="C5250" s="89" t="s">
        <v>564</v>
      </c>
      <c r="D5250" s="89" t="s">
        <v>7974</v>
      </c>
      <c r="E5250" s="89" t="s">
        <v>21766</v>
      </c>
      <c r="F5250" s="93" t="s">
        <v>369</v>
      </c>
      <c r="G5250" s="93" t="s">
        <v>369</v>
      </c>
      <c r="H5250" s="93" t="s">
        <v>369</v>
      </c>
    </row>
    <row r="5251" spans="1:8">
      <c r="A5251" s="89" t="s">
        <v>14103</v>
      </c>
      <c r="B5251" s="89">
        <v>2000</v>
      </c>
      <c r="C5251" s="89" t="s">
        <v>564</v>
      </c>
      <c r="D5251" s="89" t="s">
        <v>7974</v>
      </c>
      <c r="E5251" s="89" t="s">
        <v>21766</v>
      </c>
      <c r="F5251" s="93" t="s">
        <v>369</v>
      </c>
      <c r="G5251" s="93" t="s">
        <v>369</v>
      </c>
      <c r="H5251" s="93" t="s">
        <v>369</v>
      </c>
    </row>
    <row r="5252" spans="1:8">
      <c r="A5252" s="89" t="s">
        <v>14104</v>
      </c>
      <c r="B5252" s="89">
        <v>2000</v>
      </c>
      <c r="C5252" s="89" t="s">
        <v>361</v>
      </c>
      <c r="D5252" s="89" t="s">
        <v>7963</v>
      </c>
      <c r="E5252" s="89" t="s">
        <v>21766</v>
      </c>
      <c r="F5252" s="93" t="s">
        <v>369</v>
      </c>
      <c r="G5252" s="93" t="s">
        <v>369</v>
      </c>
      <c r="H5252" s="93" t="s">
        <v>369</v>
      </c>
    </row>
    <row r="5253" spans="1:8">
      <c r="A5253" s="89" t="s">
        <v>14105</v>
      </c>
      <c r="B5253" s="89">
        <v>2000</v>
      </c>
      <c r="C5253" s="89" t="s">
        <v>361</v>
      </c>
      <c r="D5253" s="89" t="s">
        <v>7963</v>
      </c>
      <c r="E5253" s="89" t="s">
        <v>21766</v>
      </c>
      <c r="F5253" s="93" t="s">
        <v>369</v>
      </c>
      <c r="G5253" s="93" t="s">
        <v>369</v>
      </c>
      <c r="H5253" s="93" t="s">
        <v>369</v>
      </c>
    </row>
    <row r="5254" spans="1:8">
      <c r="A5254" s="89" t="s">
        <v>14106</v>
      </c>
      <c r="B5254" s="89">
        <v>2000</v>
      </c>
      <c r="C5254" s="89" t="s">
        <v>564</v>
      </c>
      <c r="D5254" s="89" t="s">
        <v>7974</v>
      </c>
      <c r="E5254" s="89" t="s">
        <v>21766</v>
      </c>
      <c r="F5254" s="93" t="s">
        <v>369</v>
      </c>
      <c r="G5254" s="93" t="s">
        <v>369</v>
      </c>
      <c r="H5254" s="93" t="s">
        <v>369</v>
      </c>
    </row>
    <row r="5255" spans="1:8">
      <c r="A5255" s="89" t="s">
        <v>649</v>
      </c>
      <c r="B5255" s="89">
        <v>1000</v>
      </c>
      <c r="C5255" s="89" t="s">
        <v>564</v>
      </c>
      <c r="D5255" s="89" t="s">
        <v>18232</v>
      </c>
      <c r="E5255" s="89" t="s">
        <v>21767</v>
      </c>
      <c r="F5255" s="89">
        <v>1021229</v>
      </c>
      <c r="G5255" s="89">
        <v>815282</v>
      </c>
      <c r="H5255" s="89">
        <v>0</v>
      </c>
    </row>
    <row r="5256" spans="1:8">
      <c r="A5256" s="89" t="s">
        <v>647</v>
      </c>
      <c r="B5256" s="89">
        <v>1000</v>
      </c>
      <c r="C5256" s="89" t="s">
        <v>564</v>
      </c>
      <c r="D5256" s="89" t="s">
        <v>18232</v>
      </c>
      <c r="E5256" s="89" t="s">
        <v>21768</v>
      </c>
      <c r="F5256" s="89">
        <v>798</v>
      </c>
      <c r="G5256" s="89">
        <v>248736</v>
      </c>
      <c r="H5256" s="89">
        <v>0</v>
      </c>
    </row>
    <row r="5257" spans="1:8">
      <c r="A5257" s="89" t="s">
        <v>645</v>
      </c>
      <c r="B5257" s="89">
        <v>1000</v>
      </c>
      <c r="C5257" s="89" t="s">
        <v>564</v>
      </c>
      <c r="D5257" s="89" t="s">
        <v>18232</v>
      </c>
      <c r="E5257" s="89" t="s">
        <v>21769</v>
      </c>
      <c r="F5257" s="89">
        <v>786859</v>
      </c>
      <c r="G5257" s="89">
        <v>1091352</v>
      </c>
      <c r="H5257" s="89">
        <v>0</v>
      </c>
    </row>
    <row r="5258" spans="1:8">
      <c r="A5258" s="89" t="s">
        <v>643</v>
      </c>
      <c r="B5258" s="89">
        <v>1000</v>
      </c>
      <c r="C5258" s="89" t="s">
        <v>564</v>
      </c>
      <c r="D5258" s="89" t="s">
        <v>18232</v>
      </c>
      <c r="E5258" s="89" t="s">
        <v>21770</v>
      </c>
      <c r="F5258" s="89">
        <v>933974</v>
      </c>
      <c r="G5258" s="89">
        <v>36972</v>
      </c>
      <c r="H5258" s="89">
        <v>0</v>
      </c>
    </row>
    <row r="5259" spans="1:8">
      <c r="A5259" s="89" t="s">
        <v>639</v>
      </c>
      <c r="B5259" s="89">
        <v>500</v>
      </c>
      <c r="C5259" s="89" t="s">
        <v>564</v>
      </c>
      <c r="D5259" s="89" t="s">
        <v>18232</v>
      </c>
      <c r="E5259" s="89" t="s">
        <v>21771</v>
      </c>
      <c r="F5259" s="89">
        <v>139215</v>
      </c>
      <c r="G5259" s="89">
        <v>815282</v>
      </c>
      <c r="H5259" s="89">
        <v>0</v>
      </c>
    </row>
    <row r="5260" spans="1:8">
      <c r="A5260" s="89" t="s">
        <v>14112</v>
      </c>
      <c r="B5260" s="89">
        <v>1000</v>
      </c>
      <c r="C5260" s="89" t="s">
        <v>564</v>
      </c>
      <c r="D5260" s="89" t="s">
        <v>7963</v>
      </c>
      <c r="E5260" s="89" t="s">
        <v>21772</v>
      </c>
      <c r="F5260" s="93" t="s">
        <v>369</v>
      </c>
      <c r="G5260" s="93" t="s">
        <v>369</v>
      </c>
      <c r="H5260" s="93" t="s">
        <v>369</v>
      </c>
    </row>
    <row r="5261" spans="1:8">
      <c r="A5261" s="89" t="s">
        <v>637</v>
      </c>
      <c r="B5261" s="89">
        <v>2000</v>
      </c>
      <c r="C5261" s="89" t="s">
        <v>564</v>
      </c>
      <c r="D5261" s="89" t="s">
        <v>18232</v>
      </c>
      <c r="E5261" s="89" t="s">
        <v>21773</v>
      </c>
      <c r="F5261" s="89">
        <v>1318</v>
      </c>
      <c r="G5261" s="89">
        <v>815282</v>
      </c>
      <c r="H5261" s="89">
        <v>0</v>
      </c>
    </row>
    <row r="5262" spans="1:8">
      <c r="A5262" s="89" t="s">
        <v>635</v>
      </c>
      <c r="B5262" s="89">
        <v>1000</v>
      </c>
      <c r="C5262" s="89" t="s">
        <v>564</v>
      </c>
      <c r="D5262" s="89" t="s">
        <v>18232</v>
      </c>
      <c r="E5262" s="89" t="s">
        <v>21774</v>
      </c>
      <c r="F5262" s="89">
        <v>14188</v>
      </c>
      <c r="G5262" s="89">
        <v>105886</v>
      </c>
      <c r="H5262" s="89">
        <v>0</v>
      </c>
    </row>
    <row r="5263" spans="1:8">
      <c r="A5263" s="89" t="s">
        <v>633</v>
      </c>
      <c r="B5263" s="89">
        <v>2000</v>
      </c>
      <c r="C5263" s="89" t="s">
        <v>564</v>
      </c>
      <c r="D5263" s="89" t="s">
        <v>18232</v>
      </c>
      <c r="E5263" s="89" t="s">
        <v>21775</v>
      </c>
      <c r="F5263" s="89">
        <v>398769</v>
      </c>
      <c r="G5263" s="89">
        <v>105886</v>
      </c>
      <c r="H5263" s="89">
        <v>0</v>
      </c>
    </row>
    <row r="5264" spans="1:8">
      <c r="A5264" s="89" t="s">
        <v>14117</v>
      </c>
      <c r="B5264" s="89">
        <v>2000</v>
      </c>
      <c r="C5264" s="89" t="s">
        <v>564</v>
      </c>
      <c r="D5264" s="89" t="s">
        <v>7963</v>
      </c>
      <c r="E5264" s="89" t="s">
        <v>21776</v>
      </c>
      <c r="F5264" s="93" t="s">
        <v>369</v>
      </c>
      <c r="G5264" s="93" t="s">
        <v>369</v>
      </c>
      <c r="H5264" s="93" t="s">
        <v>369</v>
      </c>
    </row>
    <row r="5265" spans="1:8">
      <c r="A5265" s="89" t="s">
        <v>631</v>
      </c>
      <c r="B5265" s="89">
        <v>100</v>
      </c>
      <c r="C5265" s="89" t="s">
        <v>361</v>
      </c>
      <c r="D5265" s="89" t="s">
        <v>18232</v>
      </c>
      <c r="E5265" s="89" t="s">
        <v>21777</v>
      </c>
      <c r="F5265" s="93" t="s">
        <v>369</v>
      </c>
      <c r="G5265" s="93" t="s">
        <v>369</v>
      </c>
      <c r="H5265" s="93" t="s">
        <v>369</v>
      </c>
    </row>
    <row r="5266" spans="1:8">
      <c r="A5266" s="89" t="s">
        <v>14119</v>
      </c>
      <c r="B5266" s="89">
        <v>200</v>
      </c>
      <c r="C5266" s="89" t="s">
        <v>564</v>
      </c>
      <c r="D5266" s="89" t="s">
        <v>7963</v>
      </c>
      <c r="E5266" s="89" t="s">
        <v>21778</v>
      </c>
      <c r="F5266" s="93" t="s">
        <v>369</v>
      </c>
      <c r="G5266" s="93" t="s">
        <v>369</v>
      </c>
      <c r="H5266" s="93" t="s">
        <v>369</v>
      </c>
    </row>
    <row r="5267" spans="1:8">
      <c r="A5267" s="89" t="s">
        <v>14121</v>
      </c>
      <c r="B5267" s="89">
        <v>500</v>
      </c>
      <c r="C5267" s="89" t="s">
        <v>564</v>
      </c>
      <c r="D5267" s="89" t="s">
        <v>7963</v>
      </c>
      <c r="E5267" s="89" t="s">
        <v>21779</v>
      </c>
      <c r="F5267" s="93" t="s">
        <v>369</v>
      </c>
      <c r="G5267" s="93" t="s">
        <v>369</v>
      </c>
      <c r="H5267" s="93" t="s">
        <v>369</v>
      </c>
    </row>
    <row r="5268" spans="1:8">
      <c r="A5268" s="89" t="s">
        <v>14123</v>
      </c>
      <c r="B5268" s="89">
        <v>1000</v>
      </c>
      <c r="C5268" s="89" t="s">
        <v>361</v>
      </c>
      <c r="D5268" s="89" t="s">
        <v>7963</v>
      </c>
      <c r="E5268" s="89" t="s">
        <v>21779</v>
      </c>
      <c r="F5268" s="93" t="s">
        <v>369</v>
      </c>
      <c r="G5268" s="93" t="s">
        <v>369</v>
      </c>
      <c r="H5268" s="93" t="s">
        <v>369</v>
      </c>
    </row>
    <row r="5269" spans="1:8">
      <c r="A5269" s="89" t="s">
        <v>14124</v>
      </c>
      <c r="B5269" s="89">
        <v>1000</v>
      </c>
      <c r="C5269" s="89" t="s">
        <v>564</v>
      </c>
      <c r="D5269" s="89" t="s">
        <v>7963</v>
      </c>
      <c r="E5269" s="89" t="s">
        <v>21779</v>
      </c>
      <c r="F5269" s="93" t="s">
        <v>369</v>
      </c>
      <c r="G5269" s="93" t="s">
        <v>369</v>
      </c>
      <c r="H5269" s="93" t="s">
        <v>369</v>
      </c>
    </row>
    <row r="5270" spans="1:8">
      <c r="A5270" s="89" t="s">
        <v>629</v>
      </c>
      <c r="B5270" s="89">
        <v>5000</v>
      </c>
      <c r="C5270" s="89" t="s">
        <v>564</v>
      </c>
      <c r="D5270" s="89" t="s">
        <v>18232</v>
      </c>
      <c r="E5270" s="89" t="s">
        <v>21780</v>
      </c>
      <c r="F5270" s="89">
        <v>2657</v>
      </c>
      <c r="G5270" s="89">
        <v>1091352</v>
      </c>
      <c r="H5270" s="89">
        <v>0</v>
      </c>
    </row>
    <row r="5271" spans="1:8">
      <c r="A5271" s="89" t="s">
        <v>627</v>
      </c>
      <c r="B5271" s="89">
        <v>1000</v>
      </c>
      <c r="C5271" s="89" t="s">
        <v>564</v>
      </c>
      <c r="D5271" s="89" t="s">
        <v>18232</v>
      </c>
      <c r="E5271" s="89" t="s">
        <v>21781</v>
      </c>
      <c r="F5271" s="89">
        <v>13524</v>
      </c>
      <c r="G5271" s="89">
        <v>1091352</v>
      </c>
      <c r="H5271" s="89">
        <v>0</v>
      </c>
    </row>
    <row r="5272" spans="1:8">
      <c r="A5272" s="89" t="s">
        <v>624</v>
      </c>
      <c r="B5272" s="89">
        <v>1000</v>
      </c>
      <c r="C5272" s="89" t="s">
        <v>564</v>
      </c>
      <c r="D5272" s="89" t="s">
        <v>18232</v>
      </c>
      <c r="E5272" s="89" t="s">
        <v>21782</v>
      </c>
      <c r="F5272" s="89">
        <v>199917</v>
      </c>
      <c r="G5272" s="89">
        <v>170927</v>
      </c>
      <c r="H5272" s="89">
        <v>0</v>
      </c>
    </row>
    <row r="5273" spans="1:8">
      <c r="A5273" s="89" t="s">
        <v>14129</v>
      </c>
      <c r="B5273" s="89">
        <v>2000</v>
      </c>
      <c r="C5273" s="89" t="s">
        <v>564</v>
      </c>
      <c r="D5273" s="89" t="s">
        <v>7974</v>
      </c>
      <c r="E5273" s="89" t="s">
        <v>21783</v>
      </c>
      <c r="F5273" s="93" t="s">
        <v>369</v>
      </c>
      <c r="G5273" s="93" t="s">
        <v>369</v>
      </c>
      <c r="H5273" s="93" t="s">
        <v>369</v>
      </c>
    </row>
    <row r="5274" spans="1:8">
      <c r="A5274" s="89" t="s">
        <v>620</v>
      </c>
      <c r="B5274" s="89">
        <v>500</v>
      </c>
      <c r="C5274" s="89" t="s">
        <v>564</v>
      </c>
      <c r="D5274" s="89" t="s">
        <v>18232</v>
      </c>
      <c r="E5274" s="89" t="s">
        <v>21784</v>
      </c>
      <c r="F5274" s="89">
        <v>8888</v>
      </c>
      <c r="G5274" s="89">
        <v>1091356</v>
      </c>
      <c r="H5274" s="89">
        <v>0</v>
      </c>
    </row>
    <row r="5275" spans="1:8">
      <c r="A5275" s="89" t="s">
        <v>14131</v>
      </c>
      <c r="B5275" s="89">
        <v>2000</v>
      </c>
      <c r="C5275" s="89" t="s">
        <v>564</v>
      </c>
      <c r="D5275" s="89" t="s">
        <v>7974</v>
      </c>
      <c r="E5275" s="89" t="s">
        <v>21785</v>
      </c>
      <c r="F5275" s="93" t="s">
        <v>369</v>
      </c>
      <c r="G5275" s="93" t="s">
        <v>369</v>
      </c>
      <c r="H5275" s="93" t="s">
        <v>369</v>
      </c>
    </row>
    <row r="5276" spans="1:8">
      <c r="A5276" s="89" t="s">
        <v>14132</v>
      </c>
      <c r="B5276" s="89">
        <v>2000</v>
      </c>
      <c r="C5276" s="89" t="s">
        <v>564</v>
      </c>
      <c r="D5276" s="89" t="s">
        <v>7974</v>
      </c>
      <c r="E5276" s="89" t="s">
        <v>21786</v>
      </c>
      <c r="F5276" s="93" t="s">
        <v>369</v>
      </c>
      <c r="G5276" s="93" t="s">
        <v>369</v>
      </c>
      <c r="H5276" s="93" t="s">
        <v>369</v>
      </c>
    </row>
    <row r="5277" spans="1:8">
      <c r="A5277" s="89" t="s">
        <v>14133</v>
      </c>
      <c r="B5277" s="89">
        <v>2000</v>
      </c>
      <c r="C5277" s="89" t="s">
        <v>564</v>
      </c>
      <c r="D5277" s="89" t="s">
        <v>7974</v>
      </c>
      <c r="E5277" s="89" t="s">
        <v>21786</v>
      </c>
      <c r="F5277" s="93" t="s">
        <v>369</v>
      </c>
      <c r="G5277" s="93" t="s">
        <v>369</v>
      </c>
      <c r="H5277" s="93" t="s">
        <v>369</v>
      </c>
    </row>
    <row r="5278" spans="1:8">
      <c r="A5278" s="89" t="s">
        <v>14134</v>
      </c>
      <c r="B5278" s="89">
        <v>2000</v>
      </c>
      <c r="C5278" s="89" t="s">
        <v>564</v>
      </c>
      <c r="D5278" s="89" t="s">
        <v>7974</v>
      </c>
      <c r="E5278" s="89" t="s">
        <v>21786</v>
      </c>
      <c r="F5278" s="93" t="s">
        <v>369</v>
      </c>
      <c r="G5278" s="93" t="s">
        <v>369</v>
      </c>
      <c r="H5278" s="93" t="s">
        <v>369</v>
      </c>
    </row>
    <row r="5279" spans="1:8">
      <c r="A5279" s="89" t="s">
        <v>14135</v>
      </c>
      <c r="B5279" s="89">
        <v>2000</v>
      </c>
      <c r="C5279" s="89" t="s">
        <v>564</v>
      </c>
      <c r="D5279" s="89" t="s">
        <v>7974</v>
      </c>
      <c r="E5279" s="89" t="s">
        <v>21786</v>
      </c>
      <c r="F5279" s="93" t="s">
        <v>369</v>
      </c>
      <c r="G5279" s="93" t="s">
        <v>369</v>
      </c>
      <c r="H5279" s="93" t="s">
        <v>369</v>
      </c>
    </row>
    <row r="5280" spans="1:8">
      <c r="A5280" s="89" t="s">
        <v>14136</v>
      </c>
      <c r="B5280" s="89">
        <v>2000</v>
      </c>
      <c r="C5280" s="89" t="s">
        <v>564</v>
      </c>
      <c r="D5280" s="89" t="s">
        <v>7974</v>
      </c>
      <c r="E5280" s="89" t="s">
        <v>21786</v>
      </c>
      <c r="F5280" s="93" t="s">
        <v>369</v>
      </c>
      <c r="G5280" s="93" t="s">
        <v>369</v>
      </c>
      <c r="H5280" s="93" t="s">
        <v>369</v>
      </c>
    </row>
    <row r="5281" spans="1:8">
      <c r="A5281" s="89" t="s">
        <v>14137</v>
      </c>
      <c r="B5281" s="89">
        <v>2000</v>
      </c>
      <c r="C5281" s="89" t="s">
        <v>564</v>
      </c>
      <c r="D5281" s="89" t="s">
        <v>7974</v>
      </c>
      <c r="E5281" s="89" t="s">
        <v>21786</v>
      </c>
      <c r="F5281" s="93" t="s">
        <v>369</v>
      </c>
      <c r="G5281" s="93" t="s">
        <v>369</v>
      </c>
      <c r="H5281" s="93" t="s">
        <v>369</v>
      </c>
    </row>
    <row r="5282" spans="1:8">
      <c r="A5282" s="89" t="s">
        <v>14138</v>
      </c>
      <c r="B5282" s="89">
        <v>2000</v>
      </c>
      <c r="C5282" s="89" t="s">
        <v>564</v>
      </c>
      <c r="D5282" s="89" t="s">
        <v>7974</v>
      </c>
      <c r="E5282" s="89" t="s">
        <v>21786</v>
      </c>
      <c r="F5282" s="93" t="s">
        <v>369</v>
      </c>
      <c r="G5282" s="93" t="s">
        <v>369</v>
      </c>
      <c r="H5282" s="93" t="s">
        <v>369</v>
      </c>
    </row>
    <row r="5283" spans="1:8">
      <c r="A5283" s="89" t="s">
        <v>14139</v>
      </c>
      <c r="B5283" s="89">
        <v>2000</v>
      </c>
      <c r="C5283" s="89" t="s">
        <v>564</v>
      </c>
      <c r="D5283" s="89" t="s">
        <v>7974</v>
      </c>
      <c r="E5283" s="89" t="s">
        <v>21786</v>
      </c>
      <c r="F5283" s="93" t="s">
        <v>369</v>
      </c>
      <c r="G5283" s="93" t="s">
        <v>369</v>
      </c>
      <c r="H5283" s="93" t="s">
        <v>369</v>
      </c>
    </row>
    <row r="5284" spans="1:8">
      <c r="A5284" s="89" t="s">
        <v>14140</v>
      </c>
      <c r="B5284" s="89">
        <v>2000</v>
      </c>
      <c r="C5284" s="89" t="s">
        <v>564</v>
      </c>
      <c r="D5284" s="89" t="s">
        <v>7974</v>
      </c>
      <c r="E5284" s="89" t="s">
        <v>21786</v>
      </c>
      <c r="F5284" s="93" t="s">
        <v>369</v>
      </c>
      <c r="G5284" s="93" t="s">
        <v>369</v>
      </c>
      <c r="H5284" s="93" t="s">
        <v>369</v>
      </c>
    </row>
    <row r="5285" spans="1:8">
      <c r="A5285" s="89" t="s">
        <v>14141</v>
      </c>
      <c r="B5285" s="89">
        <v>2000</v>
      </c>
      <c r="C5285" s="89" t="s">
        <v>564</v>
      </c>
      <c r="D5285" s="89" t="s">
        <v>7974</v>
      </c>
      <c r="E5285" s="89" t="s">
        <v>21786</v>
      </c>
      <c r="F5285" s="93" t="s">
        <v>369</v>
      </c>
      <c r="G5285" s="93" t="s">
        <v>369</v>
      </c>
      <c r="H5285" s="93" t="s">
        <v>369</v>
      </c>
    </row>
    <row r="5286" spans="1:8">
      <c r="A5286" s="89" t="s">
        <v>14142</v>
      </c>
      <c r="B5286" s="89">
        <v>2000</v>
      </c>
      <c r="C5286" s="89" t="s">
        <v>564</v>
      </c>
      <c r="D5286" s="89" t="s">
        <v>7974</v>
      </c>
      <c r="E5286" s="89" t="s">
        <v>21786</v>
      </c>
      <c r="F5286" s="93" t="s">
        <v>369</v>
      </c>
      <c r="G5286" s="93" t="s">
        <v>369</v>
      </c>
      <c r="H5286" s="93" t="s">
        <v>369</v>
      </c>
    </row>
    <row r="5287" spans="1:8">
      <c r="A5287" s="89" t="s">
        <v>14143</v>
      </c>
      <c r="B5287" s="89">
        <v>2000</v>
      </c>
      <c r="C5287" s="89" t="s">
        <v>564</v>
      </c>
      <c r="D5287" s="89" t="s">
        <v>7974</v>
      </c>
      <c r="E5287" s="89" t="s">
        <v>21786</v>
      </c>
      <c r="F5287" s="93" t="s">
        <v>369</v>
      </c>
      <c r="G5287" s="93" t="s">
        <v>369</v>
      </c>
      <c r="H5287" s="93" t="s">
        <v>369</v>
      </c>
    </row>
    <row r="5288" spans="1:8">
      <c r="A5288" s="89" t="s">
        <v>14144</v>
      </c>
      <c r="B5288" s="89">
        <v>2000</v>
      </c>
      <c r="C5288" s="89" t="s">
        <v>564</v>
      </c>
      <c r="D5288" s="89" t="s">
        <v>7974</v>
      </c>
      <c r="E5288" s="89" t="s">
        <v>21786</v>
      </c>
      <c r="F5288" s="93" t="s">
        <v>369</v>
      </c>
      <c r="G5288" s="93" t="s">
        <v>369</v>
      </c>
      <c r="H5288" s="93" t="s">
        <v>369</v>
      </c>
    </row>
    <row r="5289" spans="1:8">
      <c r="A5289" s="89" t="s">
        <v>14145</v>
      </c>
      <c r="B5289" s="89">
        <v>2000</v>
      </c>
      <c r="C5289" s="89" t="s">
        <v>564</v>
      </c>
      <c r="D5289" s="89" t="s">
        <v>7974</v>
      </c>
      <c r="E5289" s="89" t="s">
        <v>21786</v>
      </c>
      <c r="F5289" s="93" t="s">
        <v>369</v>
      </c>
      <c r="G5289" s="93" t="s">
        <v>369</v>
      </c>
      <c r="H5289" s="93" t="s">
        <v>369</v>
      </c>
    </row>
    <row r="5290" spans="1:8">
      <c r="A5290" s="89" t="s">
        <v>14146</v>
      </c>
      <c r="B5290" s="89">
        <v>2000</v>
      </c>
      <c r="C5290" s="89" t="s">
        <v>564</v>
      </c>
      <c r="D5290" s="89" t="s">
        <v>7974</v>
      </c>
      <c r="E5290" s="89" t="s">
        <v>21787</v>
      </c>
      <c r="F5290" s="93" t="s">
        <v>369</v>
      </c>
      <c r="G5290" s="93" t="s">
        <v>369</v>
      </c>
      <c r="H5290" s="93" t="s">
        <v>369</v>
      </c>
    </row>
    <row r="5291" spans="1:8">
      <c r="A5291" s="89" t="s">
        <v>14147</v>
      </c>
      <c r="B5291" s="89">
        <v>2000</v>
      </c>
      <c r="C5291" s="89" t="s">
        <v>564</v>
      </c>
      <c r="D5291" s="89" t="s">
        <v>7974</v>
      </c>
      <c r="E5291" s="89" t="s">
        <v>21787</v>
      </c>
      <c r="F5291" s="93" t="s">
        <v>369</v>
      </c>
      <c r="G5291" s="93" t="s">
        <v>369</v>
      </c>
      <c r="H5291" s="93" t="s">
        <v>369</v>
      </c>
    </row>
    <row r="5292" spans="1:8">
      <c r="A5292" s="89" t="s">
        <v>14148</v>
      </c>
      <c r="B5292" s="89">
        <v>2000</v>
      </c>
      <c r="C5292" s="89" t="s">
        <v>564</v>
      </c>
      <c r="D5292" s="89" t="s">
        <v>7974</v>
      </c>
      <c r="E5292" s="89" t="s">
        <v>21787</v>
      </c>
      <c r="F5292" s="93" t="s">
        <v>369</v>
      </c>
      <c r="G5292" s="93" t="s">
        <v>369</v>
      </c>
      <c r="H5292" s="93" t="s">
        <v>369</v>
      </c>
    </row>
    <row r="5293" spans="1:8">
      <c r="A5293" s="89" t="s">
        <v>14149</v>
      </c>
      <c r="B5293" s="89">
        <v>2000</v>
      </c>
      <c r="C5293" s="89" t="s">
        <v>564</v>
      </c>
      <c r="D5293" s="89" t="s">
        <v>7974</v>
      </c>
      <c r="E5293" s="89" t="s">
        <v>21787</v>
      </c>
      <c r="F5293" s="93" t="s">
        <v>369</v>
      </c>
      <c r="G5293" s="93" t="s">
        <v>369</v>
      </c>
      <c r="H5293" s="93" t="s">
        <v>369</v>
      </c>
    </row>
    <row r="5294" spans="1:8">
      <c r="A5294" s="89" t="s">
        <v>14150</v>
      </c>
      <c r="B5294" s="89">
        <v>2000</v>
      </c>
      <c r="C5294" s="89" t="s">
        <v>564</v>
      </c>
      <c r="D5294" s="89" t="s">
        <v>7974</v>
      </c>
      <c r="E5294" s="89" t="s">
        <v>21787</v>
      </c>
      <c r="F5294" s="93" t="s">
        <v>369</v>
      </c>
      <c r="G5294" s="93" t="s">
        <v>369</v>
      </c>
      <c r="H5294" s="93" t="s">
        <v>369</v>
      </c>
    </row>
    <row r="5295" spans="1:8">
      <c r="A5295" s="89" t="s">
        <v>14151</v>
      </c>
      <c r="B5295" s="89">
        <v>2000</v>
      </c>
      <c r="C5295" s="89" t="s">
        <v>564</v>
      </c>
      <c r="D5295" s="89" t="s">
        <v>7963</v>
      </c>
      <c r="E5295" s="89" t="s">
        <v>21788</v>
      </c>
      <c r="F5295" s="93" t="s">
        <v>369</v>
      </c>
      <c r="G5295" s="93" t="s">
        <v>369</v>
      </c>
      <c r="H5295" s="93" t="s">
        <v>369</v>
      </c>
    </row>
    <row r="5296" spans="1:8">
      <c r="A5296" s="89" t="s">
        <v>14153</v>
      </c>
      <c r="B5296" s="89">
        <v>2000</v>
      </c>
      <c r="C5296" s="89" t="s">
        <v>564</v>
      </c>
      <c r="D5296" s="89" t="s">
        <v>7974</v>
      </c>
      <c r="E5296" s="89" t="s">
        <v>21789</v>
      </c>
      <c r="F5296" s="93" t="s">
        <v>369</v>
      </c>
      <c r="G5296" s="93" t="s">
        <v>369</v>
      </c>
      <c r="H5296" s="93" t="s">
        <v>369</v>
      </c>
    </row>
    <row r="5297" spans="1:8">
      <c r="A5297" s="89" t="s">
        <v>14154</v>
      </c>
      <c r="B5297" s="89">
        <v>2000</v>
      </c>
      <c r="C5297" s="89" t="s">
        <v>564</v>
      </c>
      <c r="D5297" s="89" t="s">
        <v>7974</v>
      </c>
      <c r="E5297" s="89" t="s">
        <v>21789</v>
      </c>
      <c r="F5297" s="93" t="s">
        <v>369</v>
      </c>
      <c r="G5297" s="93" t="s">
        <v>369</v>
      </c>
      <c r="H5297" s="93" t="s">
        <v>369</v>
      </c>
    </row>
    <row r="5298" spans="1:8">
      <c r="A5298" s="89" t="s">
        <v>14155</v>
      </c>
      <c r="B5298" s="89">
        <v>2000</v>
      </c>
      <c r="C5298" s="89" t="s">
        <v>564</v>
      </c>
      <c r="D5298" s="89" t="s">
        <v>7974</v>
      </c>
      <c r="E5298" s="89" t="s">
        <v>21789</v>
      </c>
      <c r="F5298" s="93" t="s">
        <v>369</v>
      </c>
      <c r="G5298" s="93" t="s">
        <v>369</v>
      </c>
      <c r="H5298" s="93" t="s">
        <v>369</v>
      </c>
    </row>
    <row r="5299" spans="1:8">
      <c r="A5299" s="89" t="s">
        <v>14156</v>
      </c>
      <c r="B5299" s="89">
        <v>100</v>
      </c>
      <c r="C5299" s="89" t="s">
        <v>564</v>
      </c>
      <c r="D5299" s="89" t="s">
        <v>7974</v>
      </c>
      <c r="E5299" s="89" t="s">
        <v>21790</v>
      </c>
      <c r="F5299" s="93" t="s">
        <v>369</v>
      </c>
      <c r="G5299" s="93" t="s">
        <v>369</v>
      </c>
      <c r="H5299" s="93" t="s">
        <v>369</v>
      </c>
    </row>
    <row r="5300" spans="1:8">
      <c r="A5300" s="89" t="s">
        <v>618</v>
      </c>
      <c r="B5300" s="89">
        <v>100</v>
      </c>
      <c r="C5300" s="89" t="s">
        <v>564</v>
      </c>
      <c r="D5300" s="89" t="s">
        <v>18232</v>
      </c>
      <c r="E5300" s="89" t="s">
        <v>21791</v>
      </c>
      <c r="F5300" s="89">
        <v>825186</v>
      </c>
      <c r="G5300" s="89">
        <v>133881</v>
      </c>
      <c r="H5300" s="89">
        <v>0</v>
      </c>
    </row>
    <row r="5301" spans="1:8">
      <c r="A5301" s="89" t="s">
        <v>615</v>
      </c>
      <c r="B5301" s="89">
        <v>100</v>
      </c>
      <c r="C5301" s="89" t="s">
        <v>361</v>
      </c>
      <c r="D5301" s="89" t="s">
        <v>7991</v>
      </c>
      <c r="E5301" s="89" t="s">
        <v>21792</v>
      </c>
      <c r="F5301" s="93" t="s">
        <v>369</v>
      </c>
      <c r="G5301" s="93" t="s">
        <v>369</v>
      </c>
      <c r="H5301" s="93" t="s">
        <v>369</v>
      </c>
    </row>
    <row r="5302" spans="1:8">
      <c r="A5302" s="89" t="s">
        <v>611</v>
      </c>
      <c r="B5302" s="89">
        <v>1000</v>
      </c>
      <c r="C5302" s="89" t="s">
        <v>564</v>
      </c>
      <c r="D5302" s="89" t="s">
        <v>18232</v>
      </c>
      <c r="E5302" s="89" t="s">
        <v>21793</v>
      </c>
      <c r="F5302" s="89">
        <v>483651</v>
      </c>
      <c r="G5302" s="89">
        <v>1091352</v>
      </c>
      <c r="H5302" s="89">
        <v>0</v>
      </c>
    </row>
    <row r="5303" spans="1:8">
      <c r="A5303" s="89" t="s">
        <v>609</v>
      </c>
      <c r="B5303" s="89">
        <v>1000</v>
      </c>
      <c r="C5303" s="89" t="s">
        <v>361</v>
      </c>
      <c r="D5303" s="89" t="s">
        <v>18232</v>
      </c>
      <c r="E5303" s="89" t="s">
        <v>21794</v>
      </c>
      <c r="F5303" s="93" t="s">
        <v>369</v>
      </c>
      <c r="G5303" s="93" t="s">
        <v>369</v>
      </c>
      <c r="H5303" s="93" t="s">
        <v>369</v>
      </c>
    </row>
    <row r="5304" spans="1:8">
      <c r="A5304" s="89" t="s">
        <v>14159</v>
      </c>
      <c r="B5304" s="89">
        <v>500</v>
      </c>
      <c r="C5304" s="89" t="s">
        <v>361</v>
      </c>
      <c r="D5304" s="89" t="s">
        <v>7963</v>
      </c>
      <c r="E5304" s="89" t="s">
        <v>21795</v>
      </c>
      <c r="F5304" s="93" t="s">
        <v>369</v>
      </c>
      <c r="G5304" s="93" t="s">
        <v>369</v>
      </c>
      <c r="H5304" s="93" t="s">
        <v>369</v>
      </c>
    </row>
    <row r="5305" spans="1:8">
      <c r="A5305" s="89" t="s">
        <v>14160</v>
      </c>
      <c r="B5305" s="89">
        <v>500</v>
      </c>
      <c r="C5305" s="89" t="s">
        <v>564</v>
      </c>
      <c r="D5305" s="89" t="s">
        <v>7963</v>
      </c>
      <c r="E5305" s="89" t="s">
        <v>21795</v>
      </c>
      <c r="F5305" s="93" t="s">
        <v>369</v>
      </c>
      <c r="G5305" s="93" t="s">
        <v>369</v>
      </c>
      <c r="H5305" s="93" t="s">
        <v>369</v>
      </c>
    </row>
    <row r="5306" spans="1:8">
      <c r="A5306" s="89" t="s">
        <v>607</v>
      </c>
      <c r="B5306" s="89">
        <v>600</v>
      </c>
      <c r="C5306" s="89" t="s">
        <v>564</v>
      </c>
      <c r="D5306" s="89" t="s">
        <v>18232</v>
      </c>
      <c r="E5306" s="89" t="s">
        <v>21796</v>
      </c>
      <c r="F5306" s="89">
        <v>720496</v>
      </c>
      <c r="G5306" s="89">
        <v>1091356</v>
      </c>
      <c r="H5306" s="89">
        <v>0</v>
      </c>
    </row>
    <row r="5307" spans="1:8">
      <c r="A5307" s="89" t="s">
        <v>14163</v>
      </c>
      <c r="B5307" s="89">
        <v>1000</v>
      </c>
      <c r="C5307" s="89" t="s">
        <v>361</v>
      </c>
      <c r="D5307" s="89" t="s">
        <v>7963</v>
      </c>
      <c r="E5307" s="89" t="s">
        <v>21797</v>
      </c>
      <c r="F5307" s="93" t="s">
        <v>369</v>
      </c>
      <c r="G5307" s="93" t="s">
        <v>369</v>
      </c>
      <c r="H5307" s="93" t="s">
        <v>369</v>
      </c>
    </row>
    <row r="5308" spans="1:8">
      <c r="A5308" s="89" t="s">
        <v>14164</v>
      </c>
      <c r="B5308" s="89">
        <v>1000</v>
      </c>
      <c r="C5308" s="89" t="s">
        <v>564</v>
      </c>
      <c r="D5308" s="89" t="s">
        <v>7963</v>
      </c>
      <c r="E5308" s="89" t="s">
        <v>21798</v>
      </c>
      <c r="F5308" s="93" t="s">
        <v>369</v>
      </c>
      <c r="G5308" s="93" t="s">
        <v>369</v>
      </c>
      <c r="H5308" s="93" t="s">
        <v>369</v>
      </c>
    </row>
    <row r="5309" spans="1:8">
      <c r="A5309" s="89" t="s">
        <v>14166</v>
      </c>
      <c r="B5309" s="89">
        <v>350</v>
      </c>
      <c r="C5309" s="89" t="s">
        <v>564</v>
      </c>
      <c r="D5309" s="89" t="s">
        <v>7963</v>
      </c>
      <c r="E5309" s="89" t="s">
        <v>21799</v>
      </c>
      <c r="F5309" s="93" t="s">
        <v>369</v>
      </c>
      <c r="G5309" s="93" t="s">
        <v>369</v>
      </c>
      <c r="H5309" s="93" t="s">
        <v>369</v>
      </c>
    </row>
    <row r="5310" spans="1:8">
      <c r="A5310" s="89" t="s">
        <v>14168</v>
      </c>
      <c r="B5310" s="89">
        <v>350</v>
      </c>
      <c r="C5310" s="89" t="s">
        <v>361</v>
      </c>
      <c r="D5310" s="89" t="s">
        <v>7963</v>
      </c>
      <c r="E5310" s="89" t="s">
        <v>21799</v>
      </c>
      <c r="F5310" s="93" t="s">
        <v>369</v>
      </c>
      <c r="G5310" s="93" t="s">
        <v>369</v>
      </c>
      <c r="H5310" s="93" t="s">
        <v>369</v>
      </c>
    </row>
    <row r="5311" spans="1:8">
      <c r="A5311" s="89" t="s">
        <v>14169</v>
      </c>
      <c r="B5311" s="89">
        <v>400</v>
      </c>
      <c r="C5311" s="89" t="s">
        <v>361</v>
      </c>
      <c r="D5311" s="89" t="s">
        <v>7963</v>
      </c>
      <c r="E5311" s="89" t="s">
        <v>21800</v>
      </c>
      <c r="F5311" s="93" t="s">
        <v>369</v>
      </c>
      <c r="G5311" s="93" t="s">
        <v>369</v>
      </c>
      <c r="H5311" s="93" t="s">
        <v>369</v>
      </c>
    </row>
    <row r="5312" spans="1:8">
      <c r="A5312" s="89" t="s">
        <v>605</v>
      </c>
      <c r="B5312" s="89">
        <v>400</v>
      </c>
      <c r="C5312" s="89" t="s">
        <v>564</v>
      </c>
      <c r="D5312" s="89" t="s">
        <v>18232</v>
      </c>
      <c r="E5312" s="89" t="s">
        <v>21800</v>
      </c>
      <c r="F5312" s="89">
        <v>902112</v>
      </c>
      <c r="G5312" s="89">
        <v>1091620</v>
      </c>
      <c r="H5312" s="89">
        <v>0</v>
      </c>
    </row>
    <row r="5313" spans="1:8">
      <c r="A5313" s="89" t="s">
        <v>603</v>
      </c>
      <c r="B5313" s="89">
        <v>500</v>
      </c>
      <c r="C5313" s="89" t="s">
        <v>564</v>
      </c>
      <c r="D5313" s="89" t="s">
        <v>18232</v>
      </c>
      <c r="E5313" s="89" t="s">
        <v>21801</v>
      </c>
      <c r="F5313" s="89">
        <v>860007</v>
      </c>
      <c r="G5313" s="89">
        <v>1091620</v>
      </c>
      <c r="H5313" s="89">
        <v>0</v>
      </c>
    </row>
    <row r="5314" spans="1:8">
      <c r="A5314" s="89" t="s">
        <v>14172</v>
      </c>
      <c r="B5314" s="89">
        <v>1500</v>
      </c>
      <c r="C5314" s="89" t="s">
        <v>564</v>
      </c>
      <c r="D5314" s="89" t="s">
        <v>7963</v>
      </c>
      <c r="E5314" s="89" t="s">
        <v>21802</v>
      </c>
      <c r="F5314" s="93" t="s">
        <v>369</v>
      </c>
      <c r="G5314" s="93" t="s">
        <v>369</v>
      </c>
      <c r="H5314" s="93" t="s">
        <v>369</v>
      </c>
    </row>
    <row r="5315" spans="1:8">
      <c r="A5315" s="89" t="s">
        <v>14174</v>
      </c>
      <c r="B5315" s="89">
        <v>1500</v>
      </c>
      <c r="C5315" s="89" t="s">
        <v>361</v>
      </c>
      <c r="D5315" s="89" t="s">
        <v>7963</v>
      </c>
      <c r="E5315" s="89" t="s">
        <v>21803</v>
      </c>
      <c r="F5315" s="93" t="s">
        <v>369</v>
      </c>
      <c r="G5315" s="93" t="s">
        <v>369</v>
      </c>
      <c r="H5315" s="93" t="s">
        <v>369</v>
      </c>
    </row>
    <row r="5316" spans="1:8">
      <c r="A5316" s="89" t="s">
        <v>14175</v>
      </c>
      <c r="B5316" s="89">
        <v>1500</v>
      </c>
      <c r="C5316" s="89" t="s">
        <v>361</v>
      </c>
      <c r="D5316" s="89" t="s">
        <v>7963</v>
      </c>
      <c r="E5316" s="89" t="s">
        <v>21803</v>
      </c>
      <c r="F5316" s="93" t="s">
        <v>369</v>
      </c>
      <c r="G5316" s="93" t="s">
        <v>369</v>
      </c>
      <c r="H5316" s="93" t="s">
        <v>369</v>
      </c>
    </row>
    <row r="5317" spans="1:8">
      <c r="A5317" s="89" t="s">
        <v>14176</v>
      </c>
      <c r="B5317" s="89">
        <v>1500</v>
      </c>
      <c r="C5317" s="89" t="s">
        <v>361</v>
      </c>
      <c r="D5317" s="89" t="s">
        <v>7963</v>
      </c>
      <c r="E5317" s="89" t="s">
        <v>21803</v>
      </c>
      <c r="F5317" s="93" t="s">
        <v>369</v>
      </c>
      <c r="G5317" s="93" t="s">
        <v>369</v>
      </c>
      <c r="H5317" s="93" t="s">
        <v>369</v>
      </c>
    </row>
    <row r="5318" spans="1:8">
      <c r="A5318" s="89" t="s">
        <v>14177</v>
      </c>
      <c r="B5318" s="89">
        <v>1500</v>
      </c>
      <c r="C5318" s="89" t="s">
        <v>564</v>
      </c>
      <c r="D5318" s="89" t="s">
        <v>7963</v>
      </c>
      <c r="E5318" s="89" t="s">
        <v>21803</v>
      </c>
      <c r="F5318" s="93" t="s">
        <v>369</v>
      </c>
      <c r="G5318" s="93" t="s">
        <v>369</v>
      </c>
      <c r="H5318" s="93" t="s">
        <v>369</v>
      </c>
    </row>
    <row r="5319" spans="1:8">
      <c r="A5319" s="89" t="s">
        <v>14179</v>
      </c>
      <c r="B5319" s="89">
        <v>1500</v>
      </c>
      <c r="C5319" s="89" t="s">
        <v>564</v>
      </c>
      <c r="D5319" s="89" t="s">
        <v>7963</v>
      </c>
      <c r="E5319" s="89" t="s">
        <v>21804</v>
      </c>
      <c r="F5319" s="93" t="s">
        <v>369</v>
      </c>
      <c r="G5319" s="93" t="s">
        <v>369</v>
      </c>
      <c r="H5319" s="93" t="s">
        <v>369</v>
      </c>
    </row>
    <row r="5320" spans="1:8">
      <c r="A5320" s="89" t="s">
        <v>599</v>
      </c>
      <c r="B5320" s="89">
        <v>1500</v>
      </c>
      <c r="C5320" s="89" t="s">
        <v>564</v>
      </c>
      <c r="D5320" s="89" t="s">
        <v>18232</v>
      </c>
      <c r="E5320" s="89" t="s">
        <v>21805</v>
      </c>
      <c r="F5320" s="89">
        <v>1132496</v>
      </c>
      <c r="G5320" s="89">
        <v>105886</v>
      </c>
      <c r="H5320" s="89">
        <v>0</v>
      </c>
    </row>
    <row r="5321" spans="1:8">
      <c r="A5321" s="89" t="s">
        <v>14182</v>
      </c>
      <c r="B5321" s="89">
        <v>1000</v>
      </c>
      <c r="C5321" s="89" t="s">
        <v>361</v>
      </c>
      <c r="D5321" s="89" t="s">
        <v>7963</v>
      </c>
      <c r="E5321" s="89" t="s">
        <v>21806</v>
      </c>
      <c r="F5321" s="93" t="s">
        <v>369</v>
      </c>
      <c r="G5321" s="93" t="s">
        <v>369</v>
      </c>
      <c r="H5321" s="93" t="s">
        <v>369</v>
      </c>
    </row>
    <row r="5322" spans="1:8">
      <c r="A5322" s="99" t="s">
        <v>14183</v>
      </c>
      <c r="B5322" s="89">
        <v>1000</v>
      </c>
      <c r="C5322" s="89" t="s">
        <v>564</v>
      </c>
      <c r="D5322" s="89" t="s">
        <v>7974</v>
      </c>
      <c r="E5322" s="89" t="s">
        <v>21807</v>
      </c>
      <c r="F5322" s="93" t="s">
        <v>369</v>
      </c>
      <c r="G5322" s="93" t="s">
        <v>369</v>
      </c>
      <c r="H5322" s="93" t="s">
        <v>369</v>
      </c>
    </row>
    <row r="5323" spans="1:8">
      <c r="A5323" s="89" t="s">
        <v>14184</v>
      </c>
      <c r="B5323" s="89">
        <v>1000</v>
      </c>
      <c r="C5323" s="89" t="s">
        <v>564</v>
      </c>
      <c r="D5323" s="89" t="s">
        <v>7974</v>
      </c>
      <c r="E5323" s="89" t="s">
        <v>21807</v>
      </c>
      <c r="F5323" s="93" t="s">
        <v>369</v>
      </c>
      <c r="G5323" s="93" t="s">
        <v>369</v>
      </c>
      <c r="H5323" s="93" t="s">
        <v>369</v>
      </c>
    </row>
    <row r="5324" spans="1:8">
      <c r="A5324" s="89" t="s">
        <v>14185</v>
      </c>
      <c r="B5324" s="89">
        <v>1000</v>
      </c>
      <c r="C5324" s="89" t="s">
        <v>564</v>
      </c>
      <c r="D5324" s="89" t="s">
        <v>7974</v>
      </c>
      <c r="E5324" s="89" t="s">
        <v>21807</v>
      </c>
      <c r="F5324" s="93" t="s">
        <v>369</v>
      </c>
      <c r="G5324" s="93" t="s">
        <v>369</v>
      </c>
      <c r="H5324" s="93" t="s">
        <v>369</v>
      </c>
    </row>
    <row r="5325" spans="1:8">
      <c r="A5325" s="89" t="s">
        <v>14186</v>
      </c>
      <c r="B5325" s="89">
        <v>1000</v>
      </c>
      <c r="C5325" s="89" t="s">
        <v>564</v>
      </c>
      <c r="D5325" s="89" t="s">
        <v>7974</v>
      </c>
      <c r="E5325" s="89" t="s">
        <v>21807</v>
      </c>
      <c r="F5325" s="93" t="s">
        <v>369</v>
      </c>
      <c r="G5325" s="93" t="s">
        <v>369</v>
      </c>
      <c r="H5325" s="93" t="s">
        <v>369</v>
      </c>
    </row>
    <row r="5326" spans="1:8">
      <c r="A5326" s="89" t="s">
        <v>14187</v>
      </c>
      <c r="B5326" s="89">
        <v>1000</v>
      </c>
      <c r="C5326" s="89" t="s">
        <v>564</v>
      </c>
      <c r="D5326" s="89" t="s">
        <v>7974</v>
      </c>
      <c r="E5326" s="89" t="s">
        <v>21807</v>
      </c>
      <c r="F5326" s="93" t="s">
        <v>369</v>
      </c>
      <c r="G5326" s="93" t="s">
        <v>369</v>
      </c>
      <c r="H5326" s="93" t="s">
        <v>369</v>
      </c>
    </row>
    <row r="5327" spans="1:8">
      <c r="A5327" s="89" t="s">
        <v>14188</v>
      </c>
      <c r="B5327" s="89">
        <v>1000</v>
      </c>
      <c r="C5327" s="89" t="s">
        <v>564</v>
      </c>
      <c r="D5327" s="89" t="s">
        <v>7974</v>
      </c>
      <c r="E5327" s="89" t="s">
        <v>21807</v>
      </c>
      <c r="F5327" s="93" t="s">
        <v>369</v>
      </c>
      <c r="G5327" s="93" t="s">
        <v>369</v>
      </c>
      <c r="H5327" s="93" t="s">
        <v>369</v>
      </c>
    </row>
    <row r="5328" spans="1:8">
      <c r="A5328" s="89" t="s">
        <v>14189</v>
      </c>
      <c r="B5328" s="89">
        <v>1000</v>
      </c>
      <c r="C5328" s="89" t="s">
        <v>564</v>
      </c>
      <c r="D5328" s="89" t="s">
        <v>7974</v>
      </c>
      <c r="E5328" s="89" t="s">
        <v>21807</v>
      </c>
      <c r="F5328" s="93" t="s">
        <v>369</v>
      </c>
      <c r="G5328" s="93" t="s">
        <v>369</v>
      </c>
      <c r="H5328" s="93" t="s">
        <v>369</v>
      </c>
    </row>
    <row r="5329" spans="1:8">
      <c r="A5329" s="89" t="s">
        <v>14190</v>
      </c>
      <c r="B5329" s="89">
        <v>1000</v>
      </c>
      <c r="C5329" s="89" t="s">
        <v>564</v>
      </c>
      <c r="D5329" s="89" t="s">
        <v>7974</v>
      </c>
      <c r="E5329" s="89" t="s">
        <v>21807</v>
      </c>
      <c r="F5329" s="93" t="s">
        <v>369</v>
      </c>
      <c r="G5329" s="93" t="s">
        <v>369</v>
      </c>
      <c r="H5329" s="93" t="s">
        <v>369</v>
      </c>
    </row>
    <row r="5330" spans="1:8">
      <c r="A5330" s="89" t="s">
        <v>14191</v>
      </c>
      <c r="B5330" s="89">
        <v>1000</v>
      </c>
      <c r="C5330" s="89" t="s">
        <v>564</v>
      </c>
      <c r="D5330" s="89" t="s">
        <v>7974</v>
      </c>
      <c r="E5330" s="89" t="s">
        <v>21808</v>
      </c>
      <c r="F5330" s="93" t="s">
        <v>369</v>
      </c>
      <c r="G5330" s="93" t="s">
        <v>369</v>
      </c>
      <c r="H5330" s="93" t="s">
        <v>369</v>
      </c>
    </row>
    <row r="5331" spans="1:8">
      <c r="A5331" s="89" t="s">
        <v>14192</v>
      </c>
      <c r="B5331" s="89">
        <v>1000</v>
      </c>
      <c r="C5331" s="89" t="s">
        <v>564</v>
      </c>
      <c r="D5331" s="89" t="s">
        <v>7974</v>
      </c>
      <c r="E5331" s="89" t="s">
        <v>21808</v>
      </c>
      <c r="F5331" s="93" t="s">
        <v>369</v>
      </c>
      <c r="G5331" s="93" t="s">
        <v>369</v>
      </c>
      <c r="H5331" s="93" t="s">
        <v>369</v>
      </c>
    </row>
    <row r="5332" spans="1:8">
      <c r="A5332" s="89" t="s">
        <v>14193</v>
      </c>
      <c r="B5332" s="89">
        <v>1000</v>
      </c>
      <c r="C5332" s="89" t="s">
        <v>564</v>
      </c>
      <c r="D5332" s="89" t="s">
        <v>7974</v>
      </c>
      <c r="E5332" s="89" t="s">
        <v>21809</v>
      </c>
      <c r="F5332" s="93" t="s">
        <v>369</v>
      </c>
      <c r="G5332" s="93" t="s">
        <v>369</v>
      </c>
      <c r="H5332" s="93" t="s">
        <v>369</v>
      </c>
    </row>
    <row r="5333" spans="1:8">
      <c r="A5333" s="89" t="s">
        <v>14194</v>
      </c>
      <c r="B5333" s="89">
        <v>1000</v>
      </c>
      <c r="C5333" s="89" t="s">
        <v>564</v>
      </c>
      <c r="D5333" s="89" t="s">
        <v>7974</v>
      </c>
      <c r="E5333" s="89" t="s">
        <v>21809</v>
      </c>
      <c r="F5333" s="93" t="s">
        <v>369</v>
      </c>
      <c r="G5333" s="93" t="s">
        <v>369</v>
      </c>
      <c r="H5333" s="93" t="s">
        <v>369</v>
      </c>
    </row>
    <row r="5334" spans="1:8">
      <c r="A5334" s="89" t="s">
        <v>14195</v>
      </c>
      <c r="B5334" s="89">
        <v>1000</v>
      </c>
      <c r="C5334" s="89" t="s">
        <v>564</v>
      </c>
      <c r="D5334" s="89" t="s">
        <v>7974</v>
      </c>
      <c r="E5334" s="89" t="s">
        <v>21809</v>
      </c>
      <c r="F5334" s="93" t="s">
        <v>369</v>
      </c>
      <c r="G5334" s="93" t="s">
        <v>369</v>
      </c>
      <c r="H5334" s="93" t="s">
        <v>369</v>
      </c>
    </row>
    <row r="5335" spans="1:8">
      <c r="A5335" s="89" t="s">
        <v>14196</v>
      </c>
      <c r="B5335" s="89">
        <v>1000</v>
      </c>
      <c r="C5335" s="89" t="s">
        <v>564</v>
      </c>
      <c r="D5335" s="89" t="s">
        <v>7974</v>
      </c>
      <c r="E5335" s="89" t="s">
        <v>21809</v>
      </c>
      <c r="F5335" s="93" t="s">
        <v>369</v>
      </c>
      <c r="G5335" s="93" t="s">
        <v>369</v>
      </c>
      <c r="H5335" s="93" t="s">
        <v>369</v>
      </c>
    </row>
    <row r="5336" spans="1:8">
      <c r="A5336" s="89" t="s">
        <v>14197</v>
      </c>
      <c r="B5336" s="89">
        <v>1000</v>
      </c>
      <c r="C5336" s="89" t="s">
        <v>564</v>
      </c>
      <c r="D5336" s="89" t="s">
        <v>7974</v>
      </c>
      <c r="E5336" s="89" t="s">
        <v>21809</v>
      </c>
      <c r="F5336" s="93" t="s">
        <v>369</v>
      </c>
      <c r="G5336" s="93" t="s">
        <v>369</v>
      </c>
      <c r="H5336" s="93" t="s">
        <v>369</v>
      </c>
    </row>
    <row r="5337" spans="1:8">
      <c r="A5337" s="89" t="s">
        <v>14198</v>
      </c>
      <c r="B5337" s="89">
        <v>1000</v>
      </c>
      <c r="C5337" s="89" t="s">
        <v>564</v>
      </c>
      <c r="D5337" s="89" t="s">
        <v>7974</v>
      </c>
      <c r="E5337" s="89" t="s">
        <v>21809</v>
      </c>
      <c r="F5337" s="93" t="s">
        <v>369</v>
      </c>
      <c r="G5337" s="93" t="s">
        <v>369</v>
      </c>
      <c r="H5337" s="93" t="s">
        <v>369</v>
      </c>
    </row>
    <row r="5338" spans="1:8">
      <c r="A5338" s="89" t="s">
        <v>14199</v>
      </c>
      <c r="B5338" s="89">
        <v>1000</v>
      </c>
      <c r="C5338" s="89" t="s">
        <v>361</v>
      </c>
      <c r="D5338" s="89" t="s">
        <v>7963</v>
      </c>
      <c r="E5338" s="89" t="s">
        <v>21809</v>
      </c>
      <c r="F5338" s="93" t="s">
        <v>369</v>
      </c>
      <c r="G5338" s="93" t="s">
        <v>369</v>
      </c>
      <c r="H5338" s="93" t="s">
        <v>369</v>
      </c>
    </row>
    <row r="5339" spans="1:8">
      <c r="A5339" s="89" t="s">
        <v>14200</v>
      </c>
      <c r="B5339" s="89">
        <v>1000</v>
      </c>
      <c r="C5339" s="89" t="s">
        <v>361</v>
      </c>
      <c r="D5339" s="89" t="s">
        <v>7963</v>
      </c>
      <c r="E5339" s="89" t="s">
        <v>21809</v>
      </c>
      <c r="F5339" s="93" t="s">
        <v>369</v>
      </c>
      <c r="G5339" s="93" t="s">
        <v>369</v>
      </c>
      <c r="H5339" s="93" t="s">
        <v>369</v>
      </c>
    </row>
    <row r="5340" spans="1:8">
      <c r="A5340" s="89" t="s">
        <v>14201</v>
      </c>
      <c r="B5340" s="89">
        <v>1000</v>
      </c>
      <c r="C5340" s="89" t="s">
        <v>564</v>
      </c>
      <c r="D5340" s="89" t="s">
        <v>7974</v>
      </c>
      <c r="E5340" s="89" t="s">
        <v>21809</v>
      </c>
      <c r="F5340" s="93" t="s">
        <v>369</v>
      </c>
      <c r="G5340" s="93" t="s">
        <v>369</v>
      </c>
      <c r="H5340" s="93" t="s">
        <v>369</v>
      </c>
    </row>
    <row r="5341" spans="1:8">
      <c r="A5341" s="89" t="s">
        <v>14202</v>
      </c>
      <c r="B5341" s="89">
        <v>1000</v>
      </c>
      <c r="C5341" s="89" t="s">
        <v>564</v>
      </c>
      <c r="D5341" s="89" t="s">
        <v>7974</v>
      </c>
      <c r="E5341" s="89" t="s">
        <v>21809</v>
      </c>
      <c r="F5341" s="93" t="s">
        <v>369</v>
      </c>
      <c r="G5341" s="93" t="s">
        <v>369</v>
      </c>
      <c r="H5341" s="93" t="s">
        <v>369</v>
      </c>
    </row>
    <row r="5342" spans="1:8">
      <c r="A5342" s="89" t="s">
        <v>14203</v>
      </c>
      <c r="B5342" s="89">
        <v>1000</v>
      </c>
      <c r="C5342" s="89" t="s">
        <v>564</v>
      </c>
      <c r="D5342" s="89" t="s">
        <v>7974</v>
      </c>
      <c r="E5342" s="89" t="s">
        <v>21809</v>
      </c>
      <c r="F5342" s="93" t="s">
        <v>369</v>
      </c>
      <c r="G5342" s="93" t="s">
        <v>369</v>
      </c>
      <c r="H5342" s="93" t="s">
        <v>369</v>
      </c>
    </row>
    <row r="5343" spans="1:8">
      <c r="A5343" s="89" t="s">
        <v>14204</v>
      </c>
      <c r="B5343" s="89">
        <v>1000</v>
      </c>
      <c r="C5343" s="89" t="s">
        <v>564</v>
      </c>
      <c r="D5343" s="89" t="s">
        <v>7974</v>
      </c>
      <c r="E5343" s="89" t="s">
        <v>21809</v>
      </c>
      <c r="F5343" s="93" t="s">
        <v>369</v>
      </c>
      <c r="G5343" s="93" t="s">
        <v>369</v>
      </c>
      <c r="H5343" s="93" t="s">
        <v>369</v>
      </c>
    </row>
    <row r="5344" spans="1:8">
      <c r="A5344" s="89" t="s">
        <v>14205</v>
      </c>
      <c r="B5344" s="89">
        <v>1000</v>
      </c>
      <c r="C5344" s="89" t="s">
        <v>564</v>
      </c>
      <c r="D5344" s="89" t="s">
        <v>7974</v>
      </c>
      <c r="E5344" s="89" t="s">
        <v>21809</v>
      </c>
      <c r="F5344" s="93" t="s">
        <v>369</v>
      </c>
      <c r="G5344" s="93" t="s">
        <v>369</v>
      </c>
      <c r="H5344" s="93" t="s">
        <v>369</v>
      </c>
    </row>
    <row r="5345" spans="1:8">
      <c r="A5345" s="89" t="s">
        <v>14206</v>
      </c>
      <c r="B5345" s="89">
        <v>1000</v>
      </c>
      <c r="C5345" s="89" t="s">
        <v>564</v>
      </c>
      <c r="D5345" s="89" t="s">
        <v>7974</v>
      </c>
      <c r="E5345" s="89" t="s">
        <v>21809</v>
      </c>
      <c r="F5345" s="93" t="s">
        <v>369</v>
      </c>
      <c r="G5345" s="93" t="s">
        <v>369</v>
      </c>
      <c r="H5345" s="93" t="s">
        <v>369</v>
      </c>
    </row>
    <row r="5346" spans="1:8">
      <c r="A5346" s="89" t="s">
        <v>14207</v>
      </c>
      <c r="B5346" s="89">
        <v>1000</v>
      </c>
      <c r="C5346" s="89" t="s">
        <v>564</v>
      </c>
      <c r="D5346" s="89" t="s">
        <v>7974</v>
      </c>
      <c r="E5346" s="89" t="s">
        <v>21809</v>
      </c>
      <c r="F5346" s="93" t="s">
        <v>369</v>
      </c>
      <c r="G5346" s="93" t="s">
        <v>369</v>
      </c>
      <c r="H5346" s="93" t="s">
        <v>369</v>
      </c>
    </row>
    <row r="5347" spans="1:8">
      <c r="A5347" s="89" t="s">
        <v>14208</v>
      </c>
      <c r="B5347" s="89">
        <v>1000</v>
      </c>
      <c r="C5347" s="89" t="s">
        <v>564</v>
      </c>
      <c r="D5347" s="89" t="s">
        <v>7974</v>
      </c>
      <c r="E5347" s="89" t="s">
        <v>21810</v>
      </c>
      <c r="F5347" s="93" t="s">
        <v>369</v>
      </c>
      <c r="G5347" s="93" t="s">
        <v>369</v>
      </c>
      <c r="H5347" s="93" t="s">
        <v>369</v>
      </c>
    </row>
    <row r="5348" spans="1:8">
      <c r="A5348" s="89" t="s">
        <v>14209</v>
      </c>
      <c r="B5348" s="89">
        <v>1000</v>
      </c>
      <c r="C5348" s="89" t="s">
        <v>564</v>
      </c>
      <c r="D5348" s="89" t="s">
        <v>7974</v>
      </c>
      <c r="E5348" s="89" t="s">
        <v>21810</v>
      </c>
      <c r="F5348" s="93" t="s">
        <v>369</v>
      </c>
      <c r="G5348" s="93" t="s">
        <v>369</v>
      </c>
      <c r="H5348" s="93" t="s">
        <v>369</v>
      </c>
    </row>
    <row r="5349" spans="1:8">
      <c r="A5349" s="89" t="s">
        <v>14210</v>
      </c>
      <c r="B5349" s="89">
        <v>1000</v>
      </c>
      <c r="C5349" s="89" t="s">
        <v>564</v>
      </c>
      <c r="D5349" s="89" t="s">
        <v>7974</v>
      </c>
      <c r="E5349" s="89" t="s">
        <v>21810</v>
      </c>
      <c r="F5349" s="93" t="s">
        <v>369</v>
      </c>
      <c r="G5349" s="93" t="s">
        <v>369</v>
      </c>
      <c r="H5349" s="93" t="s">
        <v>369</v>
      </c>
    </row>
    <row r="5350" spans="1:8">
      <c r="A5350" s="89" t="s">
        <v>14211</v>
      </c>
      <c r="B5350" s="89">
        <v>1000</v>
      </c>
      <c r="C5350" s="89" t="s">
        <v>564</v>
      </c>
      <c r="D5350" s="89" t="s">
        <v>7974</v>
      </c>
      <c r="E5350" s="89" t="s">
        <v>21810</v>
      </c>
      <c r="F5350" s="93" t="s">
        <v>369</v>
      </c>
      <c r="G5350" s="93" t="s">
        <v>369</v>
      </c>
      <c r="H5350" s="93" t="s">
        <v>369</v>
      </c>
    </row>
    <row r="5351" spans="1:8">
      <c r="A5351" s="89" t="s">
        <v>14212</v>
      </c>
      <c r="B5351" s="89">
        <v>1000</v>
      </c>
      <c r="C5351" s="89" t="s">
        <v>564</v>
      </c>
      <c r="D5351" s="89" t="s">
        <v>7974</v>
      </c>
      <c r="E5351" s="89" t="s">
        <v>21810</v>
      </c>
      <c r="F5351" s="93" t="s">
        <v>369</v>
      </c>
      <c r="G5351" s="93" t="s">
        <v>369</v>
      </c>
      <c r="H5351" s="93" t="s">
        <v>369</v>
      </c>
    </row>
    <row r="5352" spans="1:8">
      <c r="A5352" s="89" t="s">
        <v>14213</v>
      </c>
      <c r="B5352" s="89">
        <v>1000</v>
      </c>
      <c r="C5352" s="89" t="s">
        <v>564</v>
      </c>
      <c r="D5352" s="89" t="s">
        <v>7974</v>
      </c>
      <c r="E5352" s="89" t="s">
        <v>21810</v>
      </c>
      <c r="F5352" s="93" t="s">
        <v>369</v>
      </c>
      <c r="G5352" s="93" t="s">
        <v>369</v>
      </c>
      <c r="H5352" s="93" t="s">
        <v>369</v>
      </c>
    </row>
    <row r="5353" spans="1:8">
      <c r="A5353" s="89" t="s">
        <v>14214</v>
      </c>
      <c r="B5353" s="89">
        <v>1000</v>
      </c>
      <c r="C5353" s="89" t="s">
        <v>564</v>
      </c>
      <c r="D5353" s="89" t="s">
        <v>7974</v>
      </c>
      <c r="E5353" s="89" t="s">
        <v>21810</v>
      </c>
      <c r="F5353" s="93" t="s">
        <v>369</v>
      </c>
      <c r="G5353" s="93" t="s">
        <v>369</v>
      </c>
      <c r="H5353" s="93" t="s">
        <v>369</v>
      </c>
    </row>
    <row r="5354" spans="1:8">
      <c r="A5354" s="89" t="s">
        <v>14215</v>
      </c>
      <c r="B5354" s="89">
        <v>1000</v>
      </c>
      <c r="C5354" s="89" t="s">
        <v>564</v>
      </c>
      <c r="D5354" s="89" t="s">
        <v>7974</v>
      </c>
      <c r="E5354" s="89" t="s">
        <v>21810</v>
      </c>
      <c r="F5354" s="93" t="s">
        <v>369</v>
      </c>
      <c r="G5354" s="93" t="s">
        <v>369</v>
      </c>
      <c r="H5354" s="93" t="s">
        <v>369</v>
      </c>
    </row>
    <row r="5355" spans="1:8">
      <c r="A5355" s="89" t="s">
        <v>14216</v>
      </c>
      <c r="B5355" s="89">
        <v>1000</v>
      </c>
      <c r="C5355" s="89" t="s">
        <v>564</v>
      </c>
      <c r="D5355" s="89" t="s">
        <v>7974</v>
      </c>
      <c r="E5355" s="89" t="s">
        <v>21810</v>
      </c>
      <c r="F5355" s="93" t="s">
        <v>369</v>
      </c>
      <c r="G5355" s="93" t="s">
        <v>369</v>
      </c>
      <c r="H5355" s="93" t="s">
        <v>369</v>
      </c>
    </row>
    <row r="5356" spans="1:8">
      <c r="A5356" s="89" t="s">
        <v>14217</v>
      </c>
      <c r="B5356" s="89">
        <v>1000</v>
      </c>
      <c r="C5356" s="89" t="s">
        <v>564</v>
      </c>
      <c r="D5356" s="89" t="s">
        <v>7974</v>
      </c>
      <c r="E5356" s="89" t="s">
        <v>21810</v>
      </c>
      <c r="F5356" s="93" t="s">
        <v>369</v>
      </c>
      <c r="G5356" s="93" t="s">
        <v>369</v>
      </c>
      <c r="H5356" s="93" t="s">
        <v>369</v>
      </c>
    </row>
    <row r="5357" spans="1:8">
      <c r="A5357" s="89" t="s">
        <v>14218</v>
      </c>
      <c r="B5357" s="89">
        <v>1000</v>
      </c>
      <c r="C5357" s="89" t="s">
        <v>564</v>
      </c>
      <c r="D5357" s="89" t="s">
        <v>7974</v>
      </c>
      <c r="E5357" s="89" t="s">
        <v>21810</v>
      </c>
      <c r="F5357" s="93" t="s">
        <v>369</v>
      </c>
      <c r="G5357" s="93" t="s">
        <v>369</v>
      </c>
      <c r="H5357" s="93" t="s">
        <v>369</v>
      </c>
    </row>
    <row r="5358" spans="1:8">
      <c r="A5358" s="89" t="s">
        <v>14219</v>
      </c>
      <c r="B5358" s="89">
        <v>1000</v>
      </c>
      <c r="C5358" s="89" t="s">
        <v>564</v>
      </c>
      <c r="D5358" s="89" t="s">
        <v>7974</v>
      </c>
      <c r="E5358" s="89" t="s">
        <v>21810</v>
      </c>
      <c r="F5358" s="93" t="s">
        <v>369</v>
      </c>
      <c r="G5358" s="93" t="s">
        <v>369</v>
      </c>
      <c r="H5358" s="93" t="s">
        <v>369</v>
      </c>
    </row>
    <row r="5359" spans="1:8">
      <c r="A5359" s="89" t="s">
        <v>597</v>
      </c>
      <c r="B5359" s="89">
        <v>2000</v>
      </c>
      <c r="C5359" s="89" t="s">
        <v>564</v>
      </c>
      <c r="D5359" s="89" t="s">
        <v>18232</v>
      </c>
      <c r="E5359" s="89" t="s">
        <v>21811</v>
      </c>
      <c r="F5359" s="89">
        <v>697861</v>
      </c>
      <c r="G5359" s="89">
        <v>105886</v>
      </c>
      <c r="H5359" s="89">
        <v>0</v>
      </c>
    </row>
    <row r="5360" spans="1:8">
      <c r="A5360" s="89" t="s">
        <v>594</v>
      </c>
      <c r="B5360" s="89">
        <v>500</v>
      </c>
      <c r="C5360" s="89" t="s">
        <v>564</v>
      </c>
      <c r="D5360" s="89" t="s">
        <v>18232</v>
      </c>
      <c r="E5360" s="89" t="s">
        <v>17271</v>
      </c>
      <c r="F5360" s="89">
        <v>798</v>
      </c>
      <c r="G5360" s="89">
        <v>736628</v>
      </c>
      <c r="H5360" s="89">
        <v>0</v>
      </c>
    </row>
    <row r="5361" spans="1:8">
      <c r="A5361" s="89" t="s">
        <v>592</v>
      </c>
      <c r="B5361" s="89">
        <v>500</v>
      </c>
      <c r="C5361" s="89" t="s">
        <v>564</v>
      </c>
      <c r="D5361" s="89" t="s">
        <v>18232</v>
      </c>
      <c r="E5361" s="89" t="s">
        <v>17271</v>
      </c>
      <c r="F5361" s="89">
        <v>159282</v>
      </c>
      <c r="G5361" s="89">
        <v>109843</v>
      </c>
      <c r="H5361" s="89">
        <v>0</v>
      </c>
    </row>
    <row r="5362" spans="1:8">
      <c r="A5362" s="89" t="s">
        <v>14223</v>
      </c>
      <c r="B5362" s="89">
        <v>500</v>
      </c>
      <c r="C5362" s="89" t="s">
        <v>564</v>
      </c>
      <c r="D5362" s="89" t="s">
        <v>7963</v>
      </c>
      <c r="E5362" s="89" t="s">
        <v>21812</v>
      </c>
      <c r="F5362" s="93" t="s">
        <v>369</v>
      </c>
      <c r="G5362" s="93" t="s">
        <v>369</v>
      </c>
      <c r="H5362" s="93" t="s">
        <v>369</v>
      </c>
    </row>
    <row r="5363" spans="1:8">
      <c r="A5363" s="89" t="s">
        <v>590</v>
      </c>
      <c r="B5363" s="89">
        <v>500</v>
      </c>
      <c r="C5363" s="89" t="s">
        <v>564</v>
      </c>
      <c r="D5363" s="89" t="s">
        <v>18232</v>
      </c>
      <c r="E5363" s="89" t="s">
        <v>21813</v>
      </c>
      <c r="F5363" s="89">
        <v>798</v>
      </c>
      <c r="G5363" s="89">
        <v>248736</v>
      </c>
      <c r="H5363" s="89">
        <v>0</v>
      </c>
    </row>
    <row r="5364" spans="1:8">
      <c r="A5364" s="89" t="s">
        <v>14226</v>
      </c>
      <c r="B5364" s="89">
        <v>2000</v>
      </c>
      <c r="C5364" s="89" t="s">
        <v>564</v>
      </c>
      <c r="D5364" s="89" t="s">
        <v>7963</v>
      </c>
      <c r="E5364" s="89" t="s">
        <v>21814</v>
      </c>
      <c r="F5364" s="93" t="s">
        <v>369</v>
      </c>
      <c r="G5364" s="93" t="s">
        <v>369</v>
      </c>
      <c r="H5364" s="93" t="s">
        <v>369</v>
      </c>
    </row>
    <row r="5365" spans="1:8">
      <c r="A5365" s="89" t="s">
        <v>14228</v>
      </c>
      <c r="B5365" s="89">
        <v>2000</v>
      </c>
      <c r="C5365" s="89" t="s">
        <v>361</v>
      </c>
      <c r="D5365" s="89" t="s">
        <v>7963</v>
      </c>
      <c r="E5365" s="89" t="s">
        <v>21814</v>
      </c>
      <c r="F5365" s="93" t="s">
        <v>369</v>
      </c>
      <c r="G5365" s="93" t="s">
        <v>369</v>
      </c>
      <c r="H5365" s="93" t="s">
        <v>369</v>
      </c>
    </row>
    <row r="5366" spans="1:8">
      <c r="A5366" s="89" t="s">
        <v>14229</v>
      </c>
      <c r="B5366" s="89">
        <v>300</v>
      </c>
      <c r="C5366" s="89" t="s">
        <v>361</v>
      </c>
      <c r="D5366" s="89" t="s">
        <v>7963</v>
      </c>
      <c r="E5366" s="89" t="s">
        <v>21815</v>
      </c>
      <c r="F5366" s="93" t="s">
        <v>369</v>
      </c>
      <c r="G5366" s="93" t="s">
        <v>369</v>
      </c>
      <c r="H5366" s="93" t="s">
        <v>369</v>
      </c>
    </row>
    <row r="5367" spans="1:8">
      <c r="A5367" s="89" t="s">
        <v>14230</v>
      </c>
      <c r="B5367" s="89">
        <v>300</v>
      </c>
      <c r="C5367" s="89" t="s">
        <v>361</v>
      </c>
      <c r="D5367" s="89" t="s">
        <v>7963</v>
      </c>
      <c r="E5367" s="89" t="s">
        <v>21815</v>
      </c>
      <c r="F5367" s="93" t="s">
        <v>369</v>
      </c>
      <c r="G5367" s="93" t="s">
        <v>369</v>
      </c>
      <c r="H5367" s="93" t="s">
        <v>369</v>
      </c>
    </row>
    <row r="5368" spans="1:8">
      <c r="A5368" s="89" t="s">
        <v>588</v>
      </c>
      <c r="B5368" s="89">
        <v>300</v>
      </c>
      <c r="C5368" s="89" t="s">
        <v>361</v>
      </c>
      <c r="D5368" s="89" t="s">
        <v>18232</v>
      </c>
      <c r="E5368" s="89" t="s">
        <v>21815</v>
      </c>
      <c r="F5368" s="93" t="s">
        <v>369</v>
      </c>
      <c r="G5368" s="93" t="s">
        <v>369</v>
      </c>
      <c r="H5368" s="93" t="s">
        <v>369</v>
      </c>
    </row>
    <row r="5369" spans="1:8">
      <c r="A5369" s="89" t="s">
        <v>14231</v>
      </c>
      <c r="B5369" s="89">
        <v>300</v>
      </c>
      <c r="C5369" s="89" t="s">
        <v>361</v>
      </c>
      <c r="D5369" s="89" t="s">
        <v>7963</v>
      </c>
      <c r="E5369" s="89" t="s">
        <v>21815</v>
      </c>
      <c r="F5369" s="93" t="s">
        <v>369</v>
      </c>
      <c r="G5369" s="93" t="s">
        <v>369</v>
      </c>
      <c r="H5369" s="93" t="s">
        <v>369</v>
      </c>
    </row>
    <row r="5370" spans="1:8">
      <c r="A5370" s="89" t="s">
        <v>586</v>
      </c>
      <c r="B5370" s="89">
        <v>300</v>
      </c>
      <c r="C5370" s="89" t="s">
        <v>361</v>
      </c>
      <c r="D5370" s="89" t="s">
        <v>18232</v>
      </c>
      <c r="E5370" s="89" t="s">
        <v>21816</v>
      </c>
      <c r="F5370" s="93" t="s">
        <v>369</v>
      </c>
      <c r="G5370" s="93" t="s">
        <v>369</v>
      </c>
      <c r="H5370" s="93" t="s">
        <v>369</v>
      </c>
    </row>
    <row r="5371" spans="1:8">
      <c r="A5371" s="89" t="s">
        <v>583</v>
      </c>
      <c r="B5371" s="89">
        <v>1000</v>
      </c>
      <c r="C5371" s="89" t="s">
        <v>361</v>
      </c>
      <c r="D5371" s="89" t="s">
        <v>18232</v>
      </c>
      <c r="E5371" s="89" t="s">
        <v>21817</v>
      </c>
      <c r="F5371" s="93" t="s">
        <v>369</v>
      </c>
      <c r="G5371" s="93" t="s">
        <v>369</v>
      </c>
      <c r="H5371" s="93" t="s">
        <v>369</v>
      </c>
    </row>
    <row r="5372" spans="1:8">
      <c r="A5372" s="89" t="s">
        <v>578</v>
      </c>
      <c r="B5372" s="89">
        <v>1000</v>
      </c>
      <c r="C5372" s="89" t="s">
        <v>564</v>
      </c>
      <c r="D5372" s="89" t="s">
        <v>18232</v>
      </c>
      <c r="E5372" s="89" t="s">
        <v>21818</v>
      </c>
      <c r="F5372" s="89">
        <v>1132730</v>
      </c>
      <c r="G5372" s="89">
        <v>815282</v>
      </c>
      <c r="H5372" s="89">
        <v>0</v>
      </c>
    </row>
    <row r="5373" spans="1:8">
      <c r="A5373" s="89" t="s">
        <v>14233</v>
      </c>
      <c r="B5373" s="89">
        <v>1000</v>
      </c>
      <c r="C5373" s="89" t="s">
        <v>564</v>
      </c>
      <c r="D5373" s="89" t="s">
        <v>7963</v>
      </c>
      <c r="E5373" s="89" t="s">
        <v>21819</v>
      </c>
      <c r="F5373" s="93" t="s">
        <v>369</v>
      </c>
      <c r="G5373" s="93" t="s">
        <v>369</v>
      </c>
      <c r="H5373" s="93" t="s">
        <v>369</v>
      </c>
    </row>
    <row r="5374" spans="1:8">
      <c r="A5374" s="99" t="s">
        <v>14235</v>
      </c>
      <c r="B5374" s="89">
        <v>500</v>
      </c>
      <c r="C5374" s="89" t="s">
        <v>564</v>
      </c>
      <c r="D5374" s="89" t="s">
        <v>7974</v>
      </c>
      <c r="E5374" s="89" t="s">
        <v>21820</v>
      </c>
      <c r="F5374" s="93" t="s">
        <v>369</v>
      </c>
      <c r="G5374" s="93" t="s">
        <v>369</v>
      </c>
      <c r="H5374" s="93" t="s">
        <v>369</v>
      </c>
    </row>
    <row r="5375" spans="1:8">
      <c r="A5375" s="89" t="s">
        <v>14236</v>
      </c>
      <c r="B5375" s="89">
        <v>500</v>
      </c>
      <c r="C5375" s="89" t="s">
        <v>564</v>
      </c>
      <c r="D5375" s="89" t="s">
        <v>7974</v>
      </c>
      <c r="E5375" s="89" t="s">
        <v>21820</v>
      </c>
      <c r="F5375" s="93" t="s">
        <v>369</v>
      </c>
      <c r="G5375" s="93" t="s">
        <v>369</v>
      </c>
      <c r="H5375" s="93" t="s">
        <v>369</v>
      </c>
    </row>
    <row r="5376" spans="1:8">
      <c r="A5376" s="89" t="s">
        <v>14237</v>
      </c>
      <c r="B5376" s="89">
        <v>500</v>
      </c>
      <c r="C5376" s="89" t="s">
        <v>564</v>
      </c>
      <c r="D5376" s="89" t="s">
        <v>7974</v>
      </c>
      <c r="E5376" s="89" t="s">
        <v>21820</v>
      </c>
      <c r="F5376" s="93" t="s">
        <v>369</v>
      </c>
      <c r="G5376" s="93" t="s">
        <v>369</v>
      </c>
      <c r="H5376" s="93" t="s">
        <v>369</v>
      </c>
    </row>
    <row r="5377" spans="1:8">
      <c r="A5377" s="89" t="s">
        <v>14238</v>
      </c>
      <c r="B5377" s="89">
        <v>500</v>
      </c>
      <c r="C5377" s="89" t="s">
        <v>564</v>
      </c>
      <c r="D5377" s="89" t="s">
        <v>7974</v>
      </c>
      <c r="E5377" s="89" t="s">
        <v>21820</v>
      </c>
      <c r="F5377" s="93" t="s">
        <v>369</v>
      </c>
      <c r="G5377" s="93" t="s">
        <v>369</v>
      </c>
      <c r="H5377" s="93" t="s">
        <v>369</v>
      </c>
    </row>
    <row r="5378" spans="1:8">
      <c r="A5378" s="89" t="s">
        <v>14239</v>
      </c>
      <c r="B5378" s="89">
        <v>500</v>
      </c>
      <c r="C5378" s="89" t="s">
        <v>564</v>
      </c>
      <c r="D5378" s="89" t="s">
        <v>7974</v>
      </c>
      <c r="E5378" s="89" t="s">
        <v>21820</v>
      </c>
      <c r="F5378" s="93" t="s">
        <v>369</v>
      </c>
      <c r="G5378" s="93" t="s">
        <v>369</v>
      </c>
      <c r="H5378" s="93" t="s">
        <v>369</v>
      </c>
    </row>
    <row r="5379" spans="1:8">
      <c r="A5379" s="89" t="s">
        <v>14240</v>
      </c>
      <c r="B5379" s="89">
        <v>500</v>
      </c>
      <c r="C5379" s="89" t="s">
        <v>564</v>
      </c>
      <c r="D5379" s="89" t="s">
        <v>7974</v>
      </c>
      <c r="E5379" s="89" t="s">
        <v>21820</v>
      </c>
      <c r="F5379" s="93" t="s">
        <v>369</v>
      </c>
      <c r="G5379" s="93" t="s">
        <v>369</v>
      </c>
      <c r="H5379" s="93" t="s">
        <v>369</v>
      </c>
    </row>
    <row r="5380" spans="1:8">
      <c r="A5380" s="89" t="s">
        <v>14241</v>
      </c>
      <c r="B5380" s="89">
        <v>500</v>
      </c>
      <c r="C5380" s="89" t="s">
        <v>564</v>
      </c>
      <c r="D5380" s="89" t="s">
        <v>7974</v>
      </c>
      <c r="E5380" s="89" t="s">
        <v>21820</v>
      </c>
      <c r="F5380" s="93" t="s">
        <v>369</v>
      </c>
      <c r="G5380" s="93" t="s">
        <v>369</v>
      </c>
      <c r="H5380" s="93" t="s">
        <v>369</v>
      </c>
    </row>
    <row r="5381" spans="1:8">
      <c r="A5381" s="89" t="s">
        <v>14242</v>
      </c>
      <c r="B5381" s="89">
        <v>500</v>
      </c>
      <c r="C5381" s="89" t="s">
        <v>564</v>
      </c>
      <c r="D5381" s="89" t="s">
        <v>7974</v>
      </c>
      <c r="E5381" s="89" t="s">
        <v>21820</v>
      </c>
      <c r="F5381" s="93" t="s">
        <v>369</v>
      </c>
      <c r="G5381" s="93" t="s">
        <v>369</v>
      </c>
      <c r="H5381" s="93" t="s">
        <v>369</v>
      </c>
    </row>
    <row r="5382" spans="1:8">
      <c r="A5382" s="89" t="s">
        <v>14243</v>
      </c>
      <c r="B5382" s="89">
        <v>500</v>
      </c>
      <c r="C5382" s="89" t="s">
        <v>564</v>
      </c>
      <c r="D5382" s="89" t="s">
        <v>7974</v>
      </c>
      <c r="E5382" s="89" t="s">
        <v>21820</v>
      </c>
      <c r="F5382" s="93" t="s">
        <v>369</v>
      </c>
      <c r="G5382" s="93" t="s">
        <v>369</v>
      </c>
      <c r="H5382" s="93" t="s">
        <v>369</v>
      </c>
    </row>
    <row r="5383" spans="1:8">
      <c r="A5383" s="89" t="s">
        <v>14244</v>
      </c>
      <c r="B5383" s="89">
        <v>500</v>
      </c>
      <c r="C5383" s="89" t="s">
        <v>564</v>
      </c>
      <c r="D5383" s="89" t="s">
        <v>7974</v>
      </c>
      <c r="E5383" s="89" t="s">
        <v>21820</v>
      </c>
      <c r="F5383" s="93" t="s">
        <v>369</v>
      </c>
      <c r="G5383" s="93" t="s">
        <v>369</v>
      </c>
      <c r="H5383" s="93" t="s">
        <v>369</v>
      </c>
    </row>
    <row r="5384" spans="1:8">
      <c r="A5384" s="89" t="s">
        <v>14245</v>
      </c>
      <c r="B5384" s="89">
        <v>500</v>
      </c>
      <c r="C5384" s="89" t="s">
        <v>564</v>
      </c>
      <c r="D5384" s="89" t="s">
        <v>7974</v>
      </c>
      <c r="E5384" s="89" t="s">
        <v>21820</v>
      </c>
      <c r="F5384" s="93" t="s">
        <v>369</v>
      </c>
      <c r="G5384" s="93" t="s">
        <v>369</v>
      </c>
      <c r="H5384" s="93" t="s">
        <v>369</v>
      </c>
    </row>
    <row r="5385" spans="1:8">
      <c r="A5385" s="89" t="s">
        <v>14246</v>
      </c>
      <c r="B5385" s="89">
        <v>500</v>
      </c>
      <c r="C5385" s="89" t="s">
        <v>564</v>
      </c>
      <c r="D5385" s="89" t="s">
        <v>7974</v>
      </c>
      <c r="E5385" s="89" t="s">
        <v>21820</v>
      </c>
      <c r="F5385" s="93" t="s">
        <v>369</v>
      </c>
      <c r="G5385" s="93" t="s">
        <v>369</v>
      </c>
      <c r="H5385" s="93" t="s">
        <v>369</v>
      </c>
    </row>
    <row r="5386" spans="1:8">
      <c r="A5386" s="89" t="s">
        <v>14247</v>
      </c>
      <c r="B5386" s="89">
        <v>500</v>
      </c>
      <c r="C5386" s="89" t="s">
        <v>564</v>
      </c>
      <c r="D5386" s="89" t="s">
        <v>7974</v>
      </c>
      <c r="E5386" s="89" t="s">
        <v>21820</v>
      </c>
      <c r="F5386" s="93" t="s">
        <v>369</v>
      </c>
      <c r="G5386" s="93" t="s">
        <v>369</v>
      </c>
      <c r="H5386" s="93" t="s">
        <v>369</v>
      </c>
    </row>
    <row r="5387" spans="1:8">
      <c r="A5387" s="89" t="s">
        <v>14248</v>
      </c>
      <c r="B5387" s="89">
        <v>500</v>
      </c>
      <c r="C5387" s="89" t="s">
        <v>564</v>
      </c>
      <c r="D5387" s="89" t="s">
        <v>7974</v>
      </c>
      <c r="E5387" s="89" t="s">
        <v>21820</v>
      </c>
      <c r="F5387" s="93" t="s">
        <v>369</v>
      </c>
      <c r="G5387" s="93" t="s">
        <v>369</v>
      </c>
      <c r="H5387" s="93" t="s">
        <v>369</v>
      </c>
    </row>
    <row r="5388" spans="1:8">
      <c r="A5388" s="89" t="s">
        <v>14249</v>
      </c>
      <c r="B5388" s="89">
        <v>500</v>
      </c>
      <c r="C5388" s="89" t="s">
        <v>564</v>
      </c>
      <c r="D5388" s="89" t="s">
        <v>7974</v>
      </c>
      <c r="E5388" s="89" t="s">
        <v>21820</v>
      </c>
      <c r="F5388" s="93" t="s">
        <v>369</v>
      </c>
      <c r="G5388" s="93" t="s">
        <v>369</v>
      </c>
      <c r="H5388" s="93" t="s">
        <v>369</v>
      </c>
    </row>
    <row r="5389" spans="1:8">
      <c r="A5389" s="89" t="s">
        <v>14250</v>
      </c>
      <c r="B5389" s="89">
        <v>500</v>
      </c>
      <c r="C5389" s="89" t="s">
        <v>564</v>
      </c>
      <c r="D5389" s="89" t="s">
        <v>7974</v>
      </c>
      <c r="E5389" s="89" t="s">
        <v>21820</v>
      </c>
      <c r="F5389" s="93" t="s">
        <v>369</v>
      </c>
      <c r="G5389" s="93" t="s">
        <v>369</v>
      </c>
      <c r="H5389" s="93" t="s">
        <v>369</v>
      </c>
    </row>
    <row r="5390" spans="1:8">
      <c r="A5390" s="89" t="s">
        <v>14251</v>
      </c>
      <c r="B5390" s="89">
        <v>500</v>
      </c>
      <c r="C5390" s="89" t="s">
        <v>564</v>
      </c>
      <c r="D5390" s="89" t="s">
        <v>7974</v>
      </c>
      <c r="E5390" s="89" t="s">
        <v>21820</v>
      </c>
      <c r="F5390" s="93" t="s">
        <v>369</v>
      </c>
      <c r="G5390" s="93" t="s">
        <v>369</v>
      </c>
      <c r="H5390" s="93" t="s">
        <v>369</v>
      </c>
    </row>
    <row r="5391" spans="1:8">
      <c r="A5391" s="89" t="s">
        <v>14252</v>
      </c>
      <c r="B5391" s="89">
        <v>500</v>
      </c>
      <c r="C5391" s="89" t="s">
        <v>564</v>
      </c>
      <c r="D5391" s="89" t="s">
        <v>7974</v>
      </c>
      <c r="E5391" s="89" t="s">
        <v>21820</v>
      </c>
      <c r="F5391" s="93" t="s">
        <v>369</v>
      </c>
      <c r="G5391" s="93" t="s">
        <v>369</v>
      </c>
      <c r="H5391" s="93" t="s">
        <v>369</v>
      </c>
    </row>
    <row r="5392" spans="1:8">
      <c r="A5392" s="89" t="s">
        <v>14253</v>
      </c>
      <c r="B5392" s="89">
        <v>500</v>
      </c>
      <c r="C5392" s="89" t="s">
        <v>564</v>
      </c>
      <c r="D5392" s="89" t="s">
        <v>7974</v>
      </c>
      <c r="E5392" s="89" t="s">
        <v>21820</v>
      </c>
      <c r="F5392" s="93" t="s">
        <v>369</v>
      </c>
      <c r="G5392" s="93" t="s">
        <v>369</v>
      </c>
      <c r="H5392" s="93" t="s">
        <v>369</v>
      </c>
    </row>
    <row r="5393" spans="1:8">
      <c r="A5393" s="89" t="s">
        <v>14254</v>
      </c>
      <c r="B5393" s="89">
        <v>500</v>
      </c>
      <c r="C5393" s="89" t="s">
        <v>564</v>
      </c>
      <c r="D5393" s="89" t="s">
        <v>7974</v>
      </c>
      <c r="E5393" s="89" t="s">
        <v>21820</v>
      </c>
      <c r="F5393" s="93" t="s">
        <v>369</v>
      </c>
      <c r="G5393" s="93" t="s">
        <v>369</v>
      </c>
      <c r="H5393" s="93" t="s">
        <v>369</v>
      </c>
    </row>
    <row r="5394" spans="1:8">
      <c r="A5394" s="89" t="s">
        <v>14255</v>
      </c>
      <c r="B5394" s="89">
        <v>500</v>
      </c>
      <c r="C5394" s="89" t="s">
        <v>564</v>
      </c>
      <c r="D5394" s="89" t="s">
        <v>7974</v>
      </c>
      <c r="E5394" s="89" t="s">
        <v>21820</v>
      </c>
      <c r="F5394" s="93" t="s">
        <v>369</v>
      </c>
      <c r="G5394" s="93" t="s">
        <v>369</v>
      </c>
      <c r="H5394" s="93" t="s">
        <v>369</v>
      </c>
    </row>
    <row r="5395" spans="1:8">
      <c r="A5395" s="89" t="s">
        <v>14256</v>
      </c>
      <c r="B5395" s="89">
        <v>500</v>
      </c>
      <c r="C5395" s="89" t="s">
        <v>564</v>
      </c>
      <c r="D5395" s="89" t="s">
        <v>7974</v>
      </c>
      <c r="E5395" s="89" t="s">
        <v>21820</v>
      </c>
      <c r="F5395" s="93" t="s">
        <v>369</v>
      </c>
      <c r="G5395" s="93" t="s">
        <v>369</v>
      </c>
      <c r="H5395" s="93" t="s">
        <v>369</v>
      </c>
    </row>
    <row r="5396" spans="1:8">
      <c r="A5396" s="89" t="s">
        <v>14257</v>
      </c>
      <c r="B5396" s="89">
        <v>500</v>
      </c>
      <c r="C5396" s="89" t="s">
        <v>564</v>
      </c>
      <c r="D5396" s="89" t="s">
        <v>7974</v>
      </c>
      <c r="E5396" s="89" t="s">
        <v>21820</v>
      </c>
      <c r="F5396" s="93" t="s">
        <v>369</v>
      </c>
      <c r="G5396" s="93" t="s">
        <v>369</v>
      </c>
      <c r="H5396" s="93" t="s">
        <v>369</v>
      </c>
    </row>
    <row r="5397" spans="1:8">
      <c r="A5397" s="89" t="s">
        <v>14258</v>
      </c>
      <c r="B5397" s="89">
        <v>500</v>
      </c>
      <c r="C5397" s="89" t="s">
        <v>564</v>
      </c>
      <c r="D5397" s="89" t="s">
        <v>7974</v>
      </c>
      <c r="E5397" s="89" t="s">
        <v>21820</v>
      </c>
      <c r="F5397" s="93" t="s">
        <v>369</v>
      </c>
      <c r="G5397" s="93" t="s">
        <v>369</v>
      </c>
      <c r="H5397" s="93" t="s">
        <v>369</v>
      </c>
    </row>
    <row r="5398" spans="1:8">
      <c r="A5398" s="89" t="s">
        <v>14259</v>
      </c>
      <c r="B5398" s="89">
        <v>500</v>
      </c>
      <c r="C5398" s="89" t="s">
        <v>564</v>
      </c>
      <c r="D5398" s="89" t="s">
        <v>7974</v>
      </c>
      <c r="E5398" s="89" t="s">
        <v>21820</v>
      </c>
      <c r="F5398" s="93" t="s">
        <v>369</v>
      </c>
      <c r="G5398" s="93" t="s">
        <v>369</v>
      </c>
      <c r="H5398" s="93" t="s">
        <v>369</v>
      </c>
    </row>
    <row r="5399" spans="1:8">
      <c r="A5399" s="89" t="s">
        <v>14260</v>
      </c>
      <c r="B5399" s="89">
        <v>500</v>
      </c>
      <c r="C5399" s="89" t="s">
        <v>564</v>
      </c>
      <c r="D5399" s="89" t="s">
        <v>7974</v>
      </c>
      <c r="E5399" s="89" t="s">
        <v>21820</v>
      </c>
      <c r="F5399" s="93" t="s">
        <v>369</v>
      </c>
      <c r="G5399" s="93" t="s">
        <v>369</v>
      </c>
      <c r="H5399" s="93" t="s">
        <v>369</v>
      </c>
    </row>
    <row r="5400" spans="1:8">
      <c r="A5400" s="89" t="s">
        <v>14261</v>
      </c>
      <c r="B5400" s="89">
        <v>500</v>
      </c>
      <c r="C5400" s="89" t="s">
        <v>564</v>
      </c>
      <c r="D5400" s="89" t="s">
        <v>7974</v>
      </c>
      <c r="E5400" s="89" t="s">
        <v>21821</v>
      </c>
      <c r="F5400" s="93" t="s">
        <v>369</v>
      </c>
      <c r="G5400" s="93" t="s">
        <v>369</v>
      </c>
      <c r="H5400" s="93" t="s">
        <v>369</v>
      </c>
    </row>
    <row r="5401" spans="1:8">
      <c r="A5401" s="89" t="s">
        <v>14262</v>
      </c>
      <c r="B5401" s="89">
        <v>500</v>
      </c>
      <c r="C5401" s="89" t="s">
        <v>564</v>
      </c>
      <c r="D5401" s="89" t="s">
        <v>7974</v>
      </c>
      <c r="E5401" s="89" t="s">
        <v>21821</v>
      </c>
      <c r="F5401" s="93" t="s">
        <v>369</v>
      </c>
      <c r="G5401" s="93" t="s">
        <v>369</v>
      </c>
      <c r="H5401" s="93" t="s">
        <v>369</v>
      </c>
    </row>
    <row r="5402" spans="1:8">
      <c r="A5402" s="89" t="s">
        <v>14263</v>
      </c>
      <c r="B5402" s="89">
        <v>500</v>
      </c>
      <c r="C5402" s="89" t="s">
        <v>564</v>
      </c>
      <c r="D5402" s="89" t="s">
        <v>7974</v>
      </c>
      <c r="E5402" s="89" t="s">
        <v>21821</v>
      </c>
      <c r="F5402" s="93" t="s">
        <v>369</v>
      </c>
      <c r="G5402" s="93" t="s">
        <v>369</v>
      </c>
      <c r="H5402" s="93" t="s">
        <v>369</v>
      </c>
    </row>
    <row r="5403" spans="1:8">
      <c r="A5403" s="89" t="s">
        <v>14264</v>
      </c>
      <c r="B5403" s="89">
        <v>500</v>
      </c>
      <c r="C5403" s="89" t="s">
        <v>564</v>
      </c>
      <c r="D5403" s="89" t="s">
        <v>7974</v>
      </c>
      <c r="E5403" s="89" t="s">
        <v>21821</v>
      </c>
      <c r="F5403" s="93" t="s">
        <v>369</v>
      </c>
      <c r="G5403" s="93" t="s">
        <v>369</v>
      </c>
      <c r="H5403" s="93" t="s">
        <v>369</v>
      </c>
    </row>
    <row r="5404" spans="1:8">
      <c r="A5404" s="89" t="s">
        <v>14265</v>
      </c>
      <c r="B5404" s="89">
        <v>500</v>
      </c>
      <c r="C5404" s="89" t="s">
        <v>564</v>
      </c>
      <c r="D5404" s="89" t="s">
        <v>7974</v>
      </c>
      <c r="E5404" s="89" t="s">
        <v>21821</v>
      </c>
      <c r="F5404" s="93" t="s">
        <v>369</v>
      </c>
      <c r="G5404" s="93" t="s">
        <v>369</v>
      </c>
      <c r="H5404" s="93" t="s">
        <v>369</v>
      </c>
    </row>
    <row r="5405" spans="1:8">
      <c r="A5405" s="89" t="s">
        <v>14266</v>
      </c>
      <c r="B5405" s="89">
        <v>500</v>
      </c>
      <c r="C5405" s="89" t="s">
        <v>564</v>
      </c>
      <c r="D5405" s="89" t="s">
        <v>7974</v>
      </c>
      <c r="E5405" s="89" t="s">
        <v>21821</v>
      </c>
      <c r="F5405" s="93" t="s">
        <v>369</v>
      </c>
      <c r="G5405" s="93" t="s">
        <v>369</v>
      </c>
      <c r="H5405" s="93" t="s">
        <v>369</v>
      </c>
    </row>
    <row r="5406" spans="1:8">
      <c r="A5406" s="89" t="s">
        <v>14267</v>
      </c>
      <c r="B5406" s="89">
        <v>500</v>
      </c>
      <c r="C5406" s="89" t="s">
        <v>564</v>
      </c>
      <c r="D5406" s="89" t="s">
        <v>7974</v>
      </c>
      <c r="E5406" s="89" t="s">
        <v>21821</v>
      </c>
      <c r="F5406" s="93" t="s">
        <v>369</v>
      </c>
      <c r="G5406" s="93" t="s">
        <v>369</v>
      </c>
      <c r="H5406" s="93" t="s">
        <v>369</v>
      </c>
    </row>
    <row r="5407" spans="1:8">
      <c r="A5407" s="89" t="s">
        <v>14268</v>
      </c>
      <c r="B5407" s="89">
        <v>500</v>
      </c>
      <c r="C5407" s="89" t="s">
        <v>564</v>
      </c>
      <c r="D5407" s="89" t="s">
        <v>7974</v>
      </c>
      <c r="E5407" s="89" t="s">
        <v>21821</v>
      </c>
      <c r="F5407" s="93" t="s">
        <v>369</v>
      </c>
      <c r="G5407" s="93" t="s">
        <v>369</v>
      </c>
      <c r="H5407" s="93" t="s">
        <v>369</v>
      </c>
    </row>
    <row r="5408" spans="1:8">
      <c r="A5408" s="89" t="s">
        <v>14269</v>
      </c>
      <c r="B5408" s="89">
        <v>500</v>
      </c>
      <c r="C5408" s="89" t="s">
        <v>564</v>
      </c>
      <c r="D5408" s="89" t="s">
        <v>7974</v>
      </c>
      <c r="E5408" s="89" t="s">
        <v>21821</v>
      </c>
      <c r="F5408" s="93" t="s">
        <v>369</v>
      </c>
      <c r="G5408" s="93" t="s">
        <v>369</v>
      </c>
      <c r="H5408" s="93" t="s">
        <v>369</v>
      </c>
    </row>
    <row r="5409" spans="1:8">
      <c r="A5409" s="89" t="s">
        <v>14270</v>
      </c>
      <c r="B5409" s="89">
        <v>500</v>
      </c>
      <c r="C5409" s="89" t="s">
        <v>564</v>
      </c>
      <c r="D5409" s="89" t="s">
        <v>7974</v>
      </c>
      <c r="E5409" s="89" t="s">
        <v>21821</v>
      </c>
      <c r="F5409" s="93" t="s">
        <v>369</v>
      </c>
      <c r="G5409" s="93" t="s">
        <v>369</v>
      </c>
      <c r="H5409" s="93" t="s">
        <v>369</v>
      </c>
    </row>
    <row r="5410" spans="1:8">
      <c r="A5410" s="89" t="s">
        <v>14271</v>
      </c>
      <c r="B5410" s="89">
        <v>500</v>
      </c>
      <c r="C5410" s="89" t="s">
        <v>564</v>
      </c>
      <c r="D5410" s="89" t="s">
        <v>7974</v>
      </c>
      <c r="E5410" s="89" t="s">
        <v>21822</v>
      </c>
      <c r="F5410" s="93" t="s">
        <v>369</v>
      </c>
      <c r="G5410" s="93" t="s">
        <v>369</v>
      </c>
      <c r="H5410" s="93" t="s">
        <v>369</v>
      </c>
    </row>
    <row r="5411" spans="1:8">
      <c r="A5411" s="89" t="s">
        <v>14272</v>
      </c>
      <c r="B5411" s="89">
        <v>500</v>
      </c>
      <c r="C5411" s="89" t="s">
        <v>564</v>
      </c>
      <c r="D5411" s="89" t="s">
        <v>7974</v>
      </c>
      <c r="E5411" s="89" t="s">
        <v>21822</v>
      </c>
      <c r="F5411" s="93" t="s">
        <v>369</v>
      </c>
      <c r="G5411" s="93" t="s">
        <v>369</v>
      </c>
      <c r="H5411" s="93" t="s">
        <v>369</v>
      </c>
    </row>
    <row r="5412" spans="1:8">
      <c r="A5412" s="89" t="s">
        <v>14273</v>
      </c>
      <c r="B5412" s="89">
        <v>500</v>
      </c>
      <c r="C5412" s="89" t="s">
        <v>564</v>
      </c>
      <c r="D5412" s="89" t="s">
        <v>7974</v>
      </c>
      <c r="E5412" s="89" t="s">
        <v>21822</v>
      </c>
      <c r="F5412" s="93" t="s">
        <v>369</v>
      </c>
      <c r="G5412" s="93" t="s">
        <v>369</v>
      </c>
      <c r="H5412" s="93" t="s">
        <v>369</v>
      </c>
    </row>
    <row r="5413" spans="1:8">
      <c r="A5413" s="89" t="s">
        <v>14274</v>
      </c>
      <c r="B5413" s="89">
        <v>500</v>
      </c>
      <c r="C5413" s="89" t="s">
        <v>564</v>
      </c>
      <c r="D5413" s="89" t="s">
        <v>7974</v>
      </c>
      <c r="E5413" s="89" t="s">
        <v>21822</v>
      </c>
      <c r="F5413" s="93" t="s">
        <v>369</v>
      </c>
      <c r="G5413" s="93" t="s">
        <v>369</v>
      </c>
      <c r="H5413" s="93" t="s">
        <v>369</v>
      </c>
    </row>
    <row r="5414" spans="1:8">
      <c r="A5414" s="89" t="s">
        <v>14275</v>
      </c>
      <c r="B5414" s="89">
        <v>2000</v>
      </c>
      <c r="C5414" s="89" t="s">
        <v>564</v>
      </c>
      <c r="D5414" s="89" t="s">
        <v>7963</v>
      </c>
      <c r="E5414" s="89" t="s">
        <v>21823</v>
      </c>
      <c r="F5414" s="93" t="s">
        <v>369</v>
      </c>
      <c r="G5414" s="93" t="s">
        <v>369</v>
      </c>
      <c r="H5414" s="93" t="s">
        <v>369</v>
      </c>
    </row>
    <row r="5415" spans="1:8">
      <c r="A5415" s="89" t="s">
        <v>576</v>
      </c>
      <c r="B5415" s="89">
        <v>2000</v>
      </c>
      <c r="C5415" s="89" t="s">
        <v>361</v>
      </c>
      <c r="D5415" s="89" t="s">
        <v>18232</v>
      </c>
      <c r="E5415" s="89" t="s">
        <v>21823</v>
      </c>
      <c r="F5415" s="93" t="s">
        <v>369</v>
      </c>
      <c r="G5415" s="93" t="s">
        <v>369</v>
      </c>
      <c r="H5415" s="93" t="s">
        <v>369</v>
      </c>
    </row>
    <row r="5416" spans="1:8">
      <c r="A5416" s="89" t="s">
        <v>14277</v>
      </c>
      <c r="B5416" s="89">
        <v>2000</v>
      </c>
      <c r="C5416" s="89" t="s">
        <v>361</v>
      </c>
      <c r="D5416" s="89" t="s">
        <v>7963</v>
      </c>
      <c r="E5416" s="89" t="s">
        <v>21823</v>
      </c>
      <c r="F5416" s="93" t="s">
        <v>369</v>
      </c>
      <c r="G5416" s="93" t="s">
        <v>369</v>
      </c>
      <c r="H5416" s="93" t="s">
        <v>369</v>
      </c>
    </row>
    <row r="5417" spans="1:8">
      <c r="A5417" s="89" t="s">
        <v>14278</v>
      </c>
      <c r="B5417" s="89">
        <v>1000</v>
      </c>
      <c r="C5417" s="89" t="s">
        <v>564</v>
      </c>
      <c r="D5417" s="89" t="s">
        <v>7963</v>
      </c>
      <c r="E5417" s="89" t="s">
        <v>21824</v>
      </c>
      <c r="F5417" s="93" t="s">
        <v>369</v>
      </c>
      <c r="G5417" s="93" t="s">
        <v>369</v>
      </c>
      <c r="H5417" s="93" t="s">
        <v>369</v>
      </c>
    </row>
    <row r="5418" spans="1:8">
      <c r="A5418" s="89" t="s">
        <v>14280</v>
      </c>
      <c r="B5418" s="89">
        <v>1000</v>
      </c>
      <c r="C5418" s="89" t="s">
        <v>564</v>
      </c>
      <c r="D5418" s="89" t="s">
        <v>7963</v>
      </c>
      <c r="E5418" s="89" t="s">
        <v>21825</v>
      </c>
      <c r="F5418" s="93" t="s">
        <v>369</v>
      </c>
      <c r="G5418" s="93" t="s">
        <v>369</v>
      </c>
      <c r="H5418" s="93" t="s">
        <v>369</v>
      </c>
    </row>
    <row r="5419" spans="1:8">
      <c r="A5419" s="89" t="s">
        <v>14282</v>
      </c>
      <c r="B5419" s="89">
        <v>1000</v>
      </c>
      <c r="C5419" s="89" t="s">
        <v>361</v>
      </c>
      <c r="D5419" s="89" t="s">
        <v>7963</v>
      </c>
      <c r="E5419" s="89" t="s">
        <v>21825</v>
      </c>
      <c r="F5419" s="93" t="s">
        <v>369</v>
      </c>
      <c r="G5419" s="93" t="s">
        <v>369</v>
      </c>
      <c r="H5419" s="93" t="s">
        <v>369</v>
      </c>
    </row>
    <row r="5420" spans="1:8">
      <c r="A5420" s="89" t="s">
        <v>574</v>
      </c>
      <c r="B5420" s="89">
        <v>2000</v>
      </c>
      <c r="C5420" s="89" t="s">
        <v>564</v>
      </c>
      <c r="D5420" s="89" t="s">
        <v>18232</v>
      </c>
      <c r="E5420" s="89" t="s">
        <v>21826</v>
      </c>
      <c r="F5420" s="89">
        <v>18374</v>
      </c>
      <c r="G5420" s="89">
        <v>1091352</v>
      </c>
      <c r="H5420" s="89">
        <v>0</v>
      </c>
    </row>
    <row r="5421" spans="1:8">
      <c r="A5421" s="89" t="s">
        <v>14284</v>
      </c>
      <c r="B5421" s="89">
        <v>500</v>
      </c>
      <c r="C5421" s="89" t="s">
        <v>564</v>
      </c>
      <c r="D5421" s="89" t="s">
        <v>7974</v>
      </c>
      <c r="E5421" s="89" t="s">
        <v>21827</v>
      </c>
      <c r="F5421" s="93" t="s">
        <v>369</v>
      </c>
      <c r="G5421" s="93" t="s">
        <v>369</v>
      </c>
      <c r="H5421" s="93" t="s">
        <v>369</v>
      </c>
    </row>
    <row r="5422" spans="1:8">
      <c r="A5422" s="89" t="s">
        <v>572</v>
      </c>
      <c r="B5422" s="89">
        <v>300</v>
      </c>
      <c r="C5422" s="89" t="s">
        <v>564</v>
      </c>
      <c r="D5422" s="89" t="s">
        <v>18232</v>
      </c>
      <c r="E5422" s="89" t="s">
        <v>21828</v>
      </c>
      <c r="F5422" s="89">
        <v>798</v>
      </c>
      <c r="G5422" s="89">
        <v>248736</v>
      </c>
      <c r="H5422" s="89">
        <v>0</v>
      </c>
    </row>
    <row r="5423" spans="1:8">
      <c r="A5423" s="89" t="s">
        <v>569</v>
      </c>
      <c r="B5423" s="89">
        <v>500</v>
      </c>
      <c r="C5423" s="89" t="s">
        <v>564</v>
      </c>
      <c r="D5423" s="89" t="s">
        <v>18232</v>
      </c>
      <c r="E5423" s="89" t="s">
        <v>21829</v>
      </c>
      <c r="F5423" s="89">
        <v>545501</v>
      </c>
      <c r="G5423" s="89">
        <v>815282</v>
      </c>
      <c r="H5423" s="89">
        <v>0</v>
      </c>
    </row>
    <row r="5424" spans="1:8">
      <c r="A5424" s="99" t="s">
        <v>565</v>
      </c>
      <c r="B5424" s="89">
        <v>500</v>
      </c>
      <c r="C5424" s="89" t="s">
        <v>564</v>
      </c>
      <c r="D5424" s="89" t="s">
        <v>18232</v>
      </c>
      <c r="E5424" s="89" t="s">
        <v>21830</v>
      </c>
      <c r="F5424" s="89">
        <v>38182</v>
      </c>
      <c r="G5424" s="89">
        <v>1091356</v>
      </c>
      <c r="H5424" s="89">
        <v>0</v>
      </c>
    </row>
    <row r="5425" spans="1:8">
      <c r="A5425" s="89" t="s">
        <v>562</v>
      </c>
      <c r="B5425" s="89">
        <v>100</v>
      </c>
      <c r="C5425" s="89" t="s">
        <v>361</v>
      </c>
      <c r="D5425" s="89" t="s">
        <v>18232</v>
      </c>
      <c r="E5425" s="89" t="s">
        <v>21831</v>
      </c>
      <c r="F5425" s="93" t="s">
        <v>369</v>
      </c>
      <c r="G5425" s="93" t="s">
        <v>369</v>
      </c>
      <c r="H5425" s="93" t="s">
        <v>369</v>
      </c>
    </row>
    <row r="5426" spans="1:8">
      <c r="A5426" s="89" t="s">
        <v>14288</v>
      </c>
      <c r="B5426" s="89">
        <v>500</v>
      </c>
      <c r="C5426" s="89" t="s">
        <v>564</v>
      </c>
      <c r="D5426" s="89" t="s">
        <v>7963</v>
      </c>
      <c r="E5426" s="89" t="s">
        <v>21832</v>
      </c>
      <c r="F5426" s="93" t="s">
        <v>369</v>
      </c>
      <c r="G5426" s="93" t="s">
        <v>369</v>
      </c>
      <c r="H5426" s="93" t="s">
        <v>369</v>
      </c>
    </row>
    <row r="5427" spans="1:8">
      <c r="A5427" s="89" t="s">
        <v>3851</v>
      </c>
      <c r="B5427" s="89">
        <v>700</v>
      </c>
      <c r="C5427" s="89" t="s">
        <v>564</v>
      </c>
      <c r="D5427" s="89" t="s">
        <v>18232</v>
      </c>
      <c r="E5427" s="89" t="s">
        <v>21833</v>
      </c>
      <c r="F5427" s="89">
        <v>1123314</v>
      </c>
      <c r="G5427" s="89">
        <v>815282</v>
      </c>
      <c r="H5427" s="89">
        <v>0</v>
      </c>
    </row>
    <row r="5428" spans="1:8">
      <c r="A5428" s="89" t="s">
        <v>14291</v>
      </c>
      <c r="B5428" s="89">
        <v>1000</v>
      </c>
      <c r="C5428" s="89" t="s">
        <v>564</v>
      </c>
      <c r="D5428" s="89" t="s">
        <v>7963</v>
      </c>
      <c r="E5428" s="89" t="s">
        <v>21834</v>
      </c>
      <c r="F5428" s="93" t="s">
        <v>369</v>
      </c>
      <c r="G5428" s="93" t="s">
        <v>369</v>
      </c>
      <c r="H5428" s="93" t="s">
        <v>369</v>
      </c>
    </row>
    <row r="5429" spans="1:8">
      <c r="A5429" s="89" t="s">
        <v>14293</v>
      </c>
      <c r="B5429" s="89">
        <v>1000</v>
      </c>
      <c r="C5429" s="89" t="s">
        <v>564</v>
      </c>
      <c r="D5429" s="89" t="s">
        <v>7963</v>
      </c>
      <c r="E5429" s="89" t="s">
        <v>21834</v>
      </c>
      <c r="F5429" s="93" t="s">
        <v>369</v>
      </c>
      <c r="G5429" s="93" t="s">
        <v>369</v>
      </c>
      <c r="H5429" s="93" t="s">
        <v>369</v>
      </c>
    </row>
    <row r="5430" spans="1:8">
      <c r="A5430" s="89" t="s">
        <v>14295</v>
      </c>
      <c r="B5430" s="89">
        <v>1000</v>
      </c>
      <c r="C5430" s="89" t="s">
        <v>361</v>
      </c>
      <c r="D5430" s="89" t="s">
        <v>7963</v>
      </c>
      <c r="E5430" s="89" t="s">
        <v>21834</v>
      </c>
      <c r="F5430" s="93" t="s">
        <v>369</v>
      </c>
      <c r="G5430" s="93" t="s">
        <v>369</v>
      </c>
      <c r="H5430" s="93" t="s">
        <v>369</v>
      </c>
    </row>
    <row r="5431" spans="1:8">
      <c r="A5431" s="89" t="s">
        <v>14296</v>
      </c>
      <c r="B5431" s="89">
        <v>1000</v>
      </c>
      <c r="C5431" s="89" t="s">
        <v>361</v>
      </c>
      <c r="D5431" s="89" t="s">
        <v>7963</v>
      </c>
      <c r="E5431" s="89" t="s">
        <v>21834</v>
      </c>
      <c r="F5431" s="93" t="s">
        <v>369</v>
      </c>
      <c r="G5431" s="93" t="s">
        <v>369</v>
      </c>
      <c r="H5431" s="93" t="s">
        <v>369</v>
      </c>
    </row>
    <row r="5432" spans="1:8">
      <c r="A5432" s="89" t="s">
        <v>3849</v>
      </c>
      <c r="B5432" s="89">
        <v>500</v>
      </c>
      <c r="C5432" s="89" t="s">
        <v>564</v>
      </c>
      <c r="D5432" s="89" t="s">
        <v>18232</v>
      </c>
      <c r="E5432" s="89" t="s">
        <v>21835</v>
      </c>
      <c r="F5432" s="89">
        <v>22292</v>
      </c>
      <c r="G5432" s="89">
        <v>80996</v>
      </c>
      <c r="H5432" s="89">
        <v>0</v>
      </c>
    </row>
    <row r="5433" spans="1:8">
      <c r="A5433" s="89" t="s">
        <v>14298</v>
      </c>
      <c r="B5433" s="89">
        <v>5000</v>
      </c>
      <c r="C5433" s="89" t="s">
        <v>564</v>
      </c>
      <c r="D5433" s="89" t="s">
        <v>7963</v>
      </c>
      <c r="E5433" s="89" t="s">
        <v>21836</v>
      </c>
      <c r="F5433" s="93" t="s">
        <v>369</v>
      </c>
      <c r="G5433" s="93" t="s">
        <v>369</v>
      </c>
      <c r="H5433" s="93" t="s">
        <v>369</v>
      </c>
    </row>
    <row r="5434" spans="1:8">
      <c r="A5434" s="89" t="s">
        <v>3847</v>
      </c>
      <c r="B5434" s="89">
        <v>200</v>
      </c>
      <c r="C5434" s="89" t="s">
        <v>564</v>
      </c>
      <c r="D5434" s="89" t="s">
        <v>18232</v>
      </c>
      <c r="E5434" s="89" t="s">
        <v>21837</v>
      </c>
      <c r="F5434" s="89">
        <v>790492</v>
      </c>
      <c r="G5434" s="89">
        <v>1109984</v>
      </c>
      <c r="H5434" s="89">
        <v>0</v>
      </c>
    </row>
    <row r="5435" spans="1:8">
      <c r="A5435" s="89" t="s">
        <v>14301</v>
      </c>
      <c r="B5435" s="89">
        <v>1000</v>
      </c>
      <c r="C5435" s="89" t="s">
        <v>564</v>
      </c>
      <c r="D5435" s="89" t="s">
        <v>7963</v>
      </c>
      <c r="E5435" s="89" t="s">
        <v>21838</v>
      </c>
      <c r="F5435" s="93" t="s">
        <v>369</v>
      </c>
      <c r="G5435" s="93" t="s">
        <v>369</v>
      </c>
      <c r="H5435" s="93" t="s">
        <v>369</v>
      </c>
    </row>
    <row r="5436" spans="1:8">
      <c r="A5436" s="89" t="s">
        <v>14303</v>
      </c>
      <c r="B5436" s="89">
        <v>500</v>
      </c>
      <c r="C5436" s="89" t="s">
        <v>564</v>
      </c>
      <c r="D5436" s="89" t="s">
        <v>7974</v>
      </c>
      <c r="E5436" s="89" t="s">
        <v>21839</v>
      </c>
      <c r="F5436" s="93" t="s">
        <v>369</v>
      </c>
      <c r="G5436" s="93" t="s">
        <v>369</v>
      </c>
      <c r="H5436" s="93" t="s">
        <v>369</v>
      </c>
    </row>
    <row r="5437" spans="1:8">
      <c r="A5437" s="89" t="s">
        <v>14304</v>
      </c>
      <c r="B5437" s="89">
        <v>500</v>
      </c>
      <c r="C5437" s="89" t="s">
        <v>564</v>
      </c>
      <c r="D5437" s="89" t="s">
        <v>7974</v>
      </c>
      <c r="E5437" s="89" t="s">
        <v>21840</v>
      </c>
      <c r="F5437" s="93" t="s">
        <v>369</v>
      </c>
      <c r="G5437" s="93" t="s">
        <v>369</v>
      </c>
      <c r="H5437" s="93" t="s">
        <v>369</v>
      </c>
    </row>
    <row r="5438" spans="1:8">
      <c r="A5438" s="99" t="s">
        <v>14305</v>
      </c>
      <c r="B5438" s="89">
        <v>500</v>
      </c>
      <c r="C5438" s="89" t="s">
        <v>564</v>
      </c>
      <c r="D5438" s="89" t="s">
        <v>7974</v>
      </c>
      <c r="E5438" s="89" t="s">
        <v>21840</v>
      </c>
      <c r="F5438" s="93" t="s">
        <v>369</v>
      </c>
      <c r="G5438" s="93" t="s">
        <v>369</v>
      </c>
      <c r="H5438" s="93" t="s">
        <v>369</v>
      </c>
    </row>
    <row r="5439" spans="1:8">
      <c r="A5439" s="89" t="s">
        <v>3845</v>
      </c>
      <c r="B5439" s="89">
        <v>500</v>
      </c>
      <c r="C5439" s="89" t="s">
        <v>564</v>
      </c>
      <c r="D5439" s="89" t="s">
        <v>18232</v>
      </c>
      <c r="E5439" s="89" t="s">
        <v>21841</v>
      </c>
      <c r="F5439" s="89">
        <v>545501</v>
      </c>
      <c r="G5439" s="89">
        <v>815282</v>
      </c>
      <c r="H5439" s="89">
        <v>0</v>
      </c>
    </row>
    <row r="5440" spans="1:8">
      <c r="A5440" s="89" t="s">
        <v>14307</v>
      </c>
      <c r="B5440" s="89">
        <v>1000</v>
      </c>
      <c r="C5440" s="89" t="s">
        <v>564</v>
      </c>
      <c r="D5440" s="89" t="s">
        <v>7963</v>
      </c>
      <c r="E5440" s="89" t="s">
        <v>21842</v>
      </c>
      <c r="F5440" s="93" t="s">
        <v>369</v>
      </c>
      <c r="G5440" s="93" t="s">
        <v>369</v>
      </c>
      <c r="H5440" s="93" t="s">
        <v>369</v>
      </c>
    </row>
    <row r="5441" spans="1:8">
      <c r="A5441" s="89" t="s">
        <v>3843</v>
      </c>
      <c r="B5441" s="89">
        <v>300</v>
      </c>
      <c r="C5441" s="89" t="s">
        <v>564</v>
      </c>
      <c r="D5441" s="89" t="s">
        <v>18232</v>
      </c>
      <c r="E5441" s="89" t="s">
        <v>21843</v>
      </c>
      <c r="F5441" s="89">
        <v>16438</v>
      </c>
      <c r="G5441" s="89">
        <v>1091352</v>
      </c>
      <c r="H5441" s="89">
        <v>0</v>
      </c>
    </row>
    <row r="5442" spans="1:8">
      <c r="A5442" s="89" t="s">
        <v>6211</v>
      </c>
      <c r="B5442" s="89">
        <v>1000</v>
      </c>
      <c r="C5442" s="89" t="s">
        <v>564</v>
      </c>
      <c r="D5442" s="89" t="s">
        <v>5606</v>
      </c>
      <c r="E5442" s="89" t="s">
        <v>21844</v>
      </c>
      <c r="F5442" s="89">
        <v>388226</v>
      </c>
      <c r="G5442" s="89">
        <v>36972</v>
      </c>
      <c r="H5442" s="89">
        <v>0</v>
      </c>
    </row>
    <row r="5443" spans="1:8">
      <c r="A5443" s="89" t="s">
        <v>14311</v>
      </c>
      <c r="B5443" s="89">
        <v>100</v>
      </c>
      <c r="C5443" s="89" t="s">
        <v>564</v>
      </c>
      <c r="D5443" s="89" t="s">
        <v>7974</v>
      </c>
      <c r="E5443" s="89" t="s">
        <v>21845</v>
      </c>
      <c r="F5443" s="93" t="s">
        <v>369</v>
      </c>
      <c r="G5443" s="93" t="s">
        <v>369</v>
      </c>
      <c r="H5443" s="93" t="s">
        <v>369</v>
      </c>
    </row>
    <row r="5444" spans="1:8">
      <c r="A5444" s="89" t="s">
        <v>14312</v>
      </c>
      <c r="B5444" s="89">
        <v>100</v>
      </c>
      <c r="C5444" s="89" t="s">
        <v>564</v>
      </c>
      <c r="D5444" s="89" t="s">
        <v>7974</v>
      </c>
      <c r="E5444" s="89" t="s">
        <v>21846</v>
      </c>
      <c r="F5444" s="93" t="s">
        <v>369</v>
      </c>
      <c r="G5444" s="93" t="s">
        <v>369</v>
      </c>
      <c r="H5444" s="93" t="s">
        <v>369</v>
      </c>
    </row>
    <row r="5445" spans="1:8">
      <c r="A5445" s="89" t="s">
        <v>14313</v>
      </c>
      <c r="B5445" s="89">
        <v>100</v>
      </c>
      <c r="C5445" s="89" t="s">
        <v>564</v>
      </c>
      <c r="D5445" s="89" t="s">
        <v>7974</v>
      </c>
      <c r="E5445" s="89" t="s">
        <v>21847</v>
      </c>
      <c r="F5445" s="93" t="s">
        <v>369</v>
      </c>
      <c r="G5445" s="93" t="s">
        <v>369</v>
      </c>
      <c r="H5445" s="93" t="s">
        <v>369</v>
      </c>
    </row>
    <row r="5446" spans="1:8">
      <c r="A5446" s="89" t="s">
        <v>3841</v>
      </c>
      <c r="B5446" s="89">
        <v>100</v>
      </c>
      <c r="C5446" s="89" t="s">
        <v>361</v>
      </c>
      <c r="D5446" s="89" t="s">
        <v>18232</v>
      </c>
      <c r="E5446" s="89" t="s">
        <v>21848</v>
      </c>
      <c r="F5446" s="93" t="s">
        <v>369</v>
      </c>
      <c r="G5446" s="93" t="s">
        <v>369</v>
      </c>
      <c r="H5446" s="93" t="s">
        <v>369</v>
      </c>
    </row>
    <row r="5447" spans="1:8">
      <c r="A5447" s="89" t="s">
        <v>14314</v>
      </c>
      <c r="B5447" s="89">
        <v>100</v>
      </c>
      <c r="C5447" s="89" t="s">
        <v>564</v>
      </c>
      <c r="D5447" s="89" t="s">
        <v>7963</v>
      </c>
      <c r="E5447" s="89" t="s">
        <v>21849</v>
      </c>
      <c r="F5447" s="93" t="s">
        <v>369</v>
      </c>
      <c r="G5447" s="93" t="s">
        <v>369</v>
      </c>
      <c r="H5447" s="93" t="s">
        <v>369</v>
      </c>
    </row>
    <row r="5448" spans="1:8">
      <c r="A5448" s="89" t="s">
        <v>14316</v>
      </c>
      <c r="B5448" s="89">
        <v>100</v>
      </c>
      <c r="C5448" s="89" t="s">
        <v>564</v>
      </c>
      <c r="D5448" s="89" t="s">
        <v>7963</v>
      </c>
      <c r="E5448" s="89" t="s">
        <v>21850</v>
      </c>
      <c r="F5448" s="93" t="s">
        <v>369</v>
      </c>
      <c r="G5448" s="93" t="s">
        <v>369</v>
      </c>
      <c r="H5448" s="93" t="s">
        <v>369</v>
      </c>
    </row>
    <row r="5449" spans="1:8">
      <c r="A5449" s="89" t="s">
        <v>14318</v>
      </c>
      <c r="B5449" s="89">
        <v>100</v>
      </c>
      <c r="C5449" s="89" t="s">
        <v>564</v>
      </c>
      <c r="D5449" s="89" t="s">
        <v>7963</v>
      </c>
      <c r="E5449" s="89" t="s">
        <v>21850</v>
      </c>
      <c r="F5449" s="93" t="s">
        <v>369</v>
      </c>
      <c r="G5449" s="93" t="s">
        <v>369</v>
      </c>
      <c r="H5449" s="93" t="s">
        <v>369</v>
      </c>
    </row>
    <row r="5450" spans="1:8">
      <c r="A5450" s="89" t="s">
        <v>14320</v>
      </c>
      <c r="B5450" s="89">
        <v>100</v>
      </c>
      <c r="C5450" s="89" t="s">
        <v>564</v>
      </c>
      <c r="D5450" s="89" t="s">
        <v>7963</v>
      </c>
      <c r="E5450" s="89" t="s">
        <v>21850</v>
      </c>
      <c r="F5450" s="93" t="s">
        <v>369</v>
      </c>
      <c r="G5450" s="93" t="s">
        <v>369</v>
      </c>
      <c r="H5450" s="93" t="s">
        <v>369</v>
      </c>
    </row>
    <row r="5451" spans="1:8">
      <c r="A5451" s="89" t="s">
        <v>14322</v>
      </c>
      <c r="B5451" s="89">
        <v>100</v>
      </c>
      <c r="C5451" s="89" t="s">
        <v>564</v>
      </c>
      <c r="D5451" s="89" t="s">
        <v>7963</v>
      </c>
      <c r="E5451" s="89" t="s">
        <v>21851</v>
      </c>
      <c r="F5451" s="93" t="s">
        <v>369</v>
      </c>
      <c r="G5451" s="93" t="s">
        <v>369</v>
      </c>
      <c r="H5451" s="93" t="s">
        <v>369</v>
      </c>
    </row>
    <row r="5452" spans="1:8">
      <c r="A5452" s="89" t="s">
        <v>14324</v>
      </c>
      <c r="B5452" s="89">
        <v>100</v>
      </c>
      <c r="C5452" s="89" t="s">
        <v>564</v>
      </c>
      <c r="D5452" s="89" t="s">
        <v>7963</v>
      </c>
      <c r="E5452" s="89" t="s">
        <v>21852</v>
      </c>
      <c r="F5452" s="93" t="s">
        <v>369</v>
      </c>
      <c r="G5452" s="93" t="s">
        <v>369</v>
      </c>
      <c r="H5452" s="93" t="s">
        <v>369</v>
      </c>
    </row>
    <row r="5453" spans="1:8">
      <c r="A5453" s="89" t="s">
        <v>14326</v>
      </c>
      <c r="B5453" s="89">
        <v>100</v>
      </c>
      <c r="C5453" s="89" t="s">
        <v>564</v>
      </c>
      <c r="D5453" s="89" t="s">
        <v>7963</v>
      </c>
      <c r="E5453" s="89" t="s">
        <v>21853</v>
      </c>
      <c r="F5453" s="93" t="s">
        <v>369</v>
      </c>
      <c r="G5453" s="93" t="s">
        <v>369</v>
      </c>
      <c r="H5453" s="93" t="s">
        <v>369</v>
      </c>
    </row>
    <row r="5454" spans="1:8">
      <c r="A5454" s="89" t="s">
        <v>14328</v>
      </c>
      <c r="B5454" s="89">
        <v>100</v>
      </c>
      <c r="C5454" s="89" t="s">
        <v>564</v>
      </c>
      <c r="D5454" s="89" t="s">
        <v>7963</v>
      </c>
      <c r="E5454" s="89" t="s">
        <v>21853</v>
      </c>
      <c r="F5454" s="93" t="s">
        <v>369</v>
      </c>
      <c r="G5454" s="93" t="s">
        <v>369</v>
      </c>
      <c r="H5454" s="93" t="s">
        <v>369</v>
      </c>
    </row>
    <row r="5455" spans="1:8">
      <c r="A5455" s="89" t="s">
        <v>14330</v>
      </c>
      <c r="B5455" s="89">
        <v>100</v>
      </c>
      <c r="C5455" s="89" t="s">
        <v>564</v>
      </c>
      <c r="D5455" s="89" t="s">
        <v>7963</v>
      </c>
      <c r="E5455" s="89" t="s">
        <v>21854</v>
      </c>
      <c r="F5455" s="93" t="s">
        <v>369</v>
      </c>
      <c r="G5455" s="93" t="s">
        <v>369</v>
      </c>
      <c r="H5455" s="93" t="s">
        <v>369</v>
      </c>
    </row>
    <row r="5456" spans="1:8">
      <c r="A5456" s="89" t="s">
        <v>14332</v>
      </c>
      <c r="B5456" s="89">
        <v>100</v>
      </c>
      <c r="C5456" s="89" t="s">
        <v>564</v>
      </c>
      <c r="D5456" s="89" t="s">
        <v>7963</v>
      </c>
      <c r="E5456" s="89" t="s">
        <v>21854</v>
      </c>
      <c r="F5456" s="93" t="s">
        <v>369</v>
      </c>
      <c r="G5456" s="93" t="s">
        <v>369</v>
      </c>
      <c r="H5456" s="93" t="s">
        <v>369</v>
      </c>
    </row>
    <row r="5457" spans="1:8">
      <c r="A5457" s="89" t="s">
        <v>3838</v>
      </c>
      <c r="B5457" s="89">
        <v>100</v>
      </c>
      <c r="C5457" s="89" t="s">
        <v>564</v>
      </c>
      <c r="D5457" s="89" t="s">
        <v>18232</v>
      </c>
      <c r="E5457" s="89" t="s">
        <v>21855</v>
      </c>
      <c r="F5457" s="89">
        <v>825186</v>
      </c>
      <c r="G5457" s="89">
        <v>825186</v>
      </c>
      <c r="H5457" s="89">
        <v>0</v>
      </c>
    </row>
    <row r="5458" spans="1:8">
      <c r="A5458" s="89" t="s">
        <v>6210</v>
      </c>
      <c r="B5458" s="89">
        <v>100</v>
      </c>
      <c r="C5458" s="89" t="s">
        <v>564</v>
      </c>
      <c r="D5458" s="89" t="s">
        <v>5606</v>
      </c>
      <c r="E5458" s="89" t="s">
        <v>21856</v>
      </c>
      <c r="F5458" s="89">
        <v>825186</v>
      </c>
      <c r="G5458" s="89">
        <v>296783</v>
      </c>
      <c r="H5458" s="89" t="s">
        <v>6054</v>
      </c>
    </row>
    <row r="5459" spans="1:8">
      <c r="A5459" s="89" t="s">
        <v>3836</v>
      </c>
      <c r="B5459" s="89">
        <v>100</v>
      </c>
      <c r="C5459" s="89" t="s">
        <v>564</v>
      </c>
      <c r="D5459" s="89" t="s">
        <v>18232</v>
      </c>
      <c r="E5459" s="89" t="s">
        <v>21856</v>
      </c>
      <c r="F5459" s="89">
        <v>825186</v>
      </c>
      <c r="G5459" s="89">
        <v>825186</v>
      </c>
      <c r="H5459" s="89">
        <v>0</v>
      </c>
    </row>
    <row r="5460" spans="1:8">
      <c r="A5460" s="89" t="s">
        <v>3834</v>
      </c>
      <c r="B5460" s="89">
        <v>100</v>
      </c>
      <c r="C5460" s="89" t="s">
        <v>564</v>
      </c>
      <c r="D5460" s="89" t="s">
        <v>18232</v>
      </c>
      <c r="E5460" s="89" t="s">
        <v>21857</v>
      </c>
      <c r="F5460" s="89">
        <v>825186</v>
      </c>
      <c r="G5460" s="89">
        <v>296783</v>
      </c>
      <c r="H5460" s="89">
        <v>0</v>
      </c>
    </row>
    <row r="5461" spans="1:8">
      <c r="A5461" s="89" t="s">
        <v>3832</v>
      </c>
      <c r="B5461" s="89">
        <v>100</v>
      </c>
      <c r="C5461" s="89" t="s">
        <v>564</v>
      </c>
      <c r="D5461" s="89" t="s">
        <v>18232</v>
      </c>
      <c r="E5461" s="89" t="s">
        <v>21858</v>
      </c>
      <c r="F5461" s="89">
        <v>825186</v>
      </c>
      <c r="G5461" s="89">
        <v>296783</v>
      </c>
      <c r="H5461" s="89">
        <v>0</v>
      </c>
    </row>
    <row r="5462" spans="1:8">
      <c r="A5462" s="89" t="s">
        <v>3830</v>
      </c>
      <c r="B5462" s="89">
        <v>100</v>
      </c>
      <c r="C5462" s="89" t="s">
        <v>564</v>
      </c>
      <c r="D5462" s="89" t="s">
        <v>18232</v>
      </c>
      <c r="E5462" s="89" t="s">
        <v>21859</v>
      </c>
      <c r="F5462" s="89">
        <v>825186</v>
      </c>
      <c r="G5462" s="89">
        <v>818563</v>
      </c>
      <c r="H5462" s="89">
        <v>0</v>
      </c>
    </row>
    <row r="5463" spans="1:8">
      <c r="A5463" s="89" t="s">
        <v>14340</v>
      </c>
      <c r="B5463" s="89">
        <v>1000</v>
      </c>
      <c r="C5463" s="89" t="s">
        <v>564</v>
      </c>
      <c r="D5463" s="89" t="s">
        <v>7963</v>
      </c>
      <c r="E5463" s="89" t="s">
        <v>21860</v>
      </c>
      <c r="F5463" s="93" t="s">
        <v>369</v>
      </c>
      <c r="G5463" s="93" t="s">
        <v>369</v>
      </c>
      <c r="H5463" s="93" t="s">
        <v>369</v>
      </c>
    </row>
    <row r="5464" spans="1:8">
      <c r="A5464" s="89" t="s">
        <v>3828</v>
      </c>
      <c r="B5464" s="89">
        <v>400</v>
      </c>
      <c r="C5464" s="89" t="s">
        <v>564</v>
      </c>
      <c r="D5464" s="89" t="s">
        <v>18232</v>
      </c>
      <c r="E5464" s="89" t="s">
        <v>21861</v>
      </c>
      <c r="F5464" s="89">
        <v>833698</v>
      </c>
      <c r="G5464" s="89">
        <v>1091620</v>
      </c>
      <c r="H5464" s="89">
        <v>0</v>
      </c>
    </row>
    <row r="5465" spans="1:8">
      <c r="A5465" s="89" t="s">
        <v>3826</v>
      </c>
      <c r="B5465" s="89">
        <v>1000</v>
      </c>
      <c r="C5465" s="89" t="s">
        <v>564</v>
      </c>
      <c r="D5465" s="89" t="s">
        <v>18232</v>
      </c>
      <c r="E5465" s="89" t="s">
        <v>21862</v>
      </c>
      <c r="F5465" s="89">
        <v>38182</v>
      </c>
      <c r="G5465" s="89">
        <v>1091356</v>
      </c>
      <c r="H5465" s="89">
        <v>0</v>
      </c>
    </row>
    <row r="5466" spans="1:8">
      <c r="A5466" s="89" t="s">
        <v>14344</v>
      </c>
      <c r="B5466" s="89">
        <v>100</v>
      </c>
      <c r="C5466" s="89" t="s">
        <v>564</v>
      </c>
      <c r="D5466" s="89" t="s">
        <v>7974</v>
      </c>
      <c r="E5466" s="89" t="s">
        <v>21863</v>
      </c>
      <c r="F5466" s="93" t="s">
        <v>369</v>
      </c>
      <c r="G5466" s="93" t="s">
        <v>369</v>
      </c>
      <c r="H5466" s="93" t="s">
        <v>369</v>
      </c>
    </row>
    <row r="5467" spans="1:8">
      <c r="A5467" s="89" t="s">
        <v>14345</v>
      </c>
      <c r="B5467" s="89">
        <v>100</v>
      </c>
      <c r="C5467" s="89" t="s">
        <v>564</v>
      </c>
      <c r="D5467" s="89" t="s">
        <v>7974</v>
      </c>
      <c r="E5467" s="89" t="s">
        <v>21863</v>
      </c>
      <c r="F5467" s="93" t="s">
        <v>369</v>
      </c>
      <c r="G5467" s="93" t="s">
        <v>369</v>
      </c>
      <c r="H5467" s="93" t="s">
        <v>369</v>
      </c>
    </row>
    <row r="5468" spans="1:8">
      <c r="A5468" s="89" t="s">
        <v>3824</v>
      </c>
      <c r="B5468" s="89">
        <v>100</v>
      </c>
      <c r="C5468" s="89" t="s">
        <v>564</v>
      </c>
      <c r="D5468" s="89" t="s">
        <v>18232</v>
      </c>
      <c r="E5468" s="89" t="s">
        <v>21864</v>
      </c>
      <c r="F5468" s="89">
        <v>825186</v>
      </c>
      <c r="G5468" s="89">
        <v>236892</v>
      </c>
      <c r="H5468" s="89">
        <v>0</v>
      </c>
    </row>
    <row r="5469" spans="1:8">
      <c r="A5469" s="89" t="s">
        <v>14347</v>
      </c>
      <c r="B5469" s="89">
        <v>1000</v>
      </c>
      <c r="C5469" s="89" t="s">
        <v>564</v>
      </c>
      <c r="D5469" s="89" t="s">
        <v>7963</v>
      </c>
      <c r="E5469" s="89" t="s">
        <v>21865</v>
      </c>
      <c r="F5469" s="93" t="s">
        <v>369</v>
      </c>
      <c r="G5469" s="93" t="s">
        <v>369</v>
      </c>
      <c r="H5469" s="93" t="s">
        <v>369</v>
      </c>
    </row>
    <row r="5470" spans="1:8">
      <c r="A5470" s="89" t="s">
        <v>14349</v>
      </c>
      <c r="B5470" s="89">
        <v>1000</v>
      </c>
      <c r="C5470" s="89" t="s">
        <v>564</v>
      </c>
      <c r="D5470" s="89" t="s">
        <v>7963</v>
      </c>
      <c r="E5470" s="89" t="s">
        <v>21865</v>
      </c>
      <c r="F5470" s="93" t="s">
        <v>369</v>
      </c>
      <c r="G5470" s="93" t="s">
        <v>369</v>
      </c>
      <c r="H5470" s="93" t="s">
        <v>369</v>
      </c>
    </row>
    <row r="5471" spans="1:8">
      <c r="A5471" s="89" t="s">
        <v>3820</v>
      </c>
      <c r="B5471" s="89">
        <v>3000</v>
      </c>
      <c r="C5471" s="89" t="s">
        <v>361</v>
      </c>
      <c r="D5471" s="89" t="s">
        <v>18232</v>
      </c>
      <c r="E5471" s="89" t="s">
        <v>21866</v>
      </c>
      <c r="F5471" s="93" t="s">
        <v>369</v>
      </c>
      <c r="G5471" s="93" t="s">
        <v>369</v>
      </c>
      <c r="H5471" s="93" t="s">
        <v>369</v>
      </c>
    </row>
    <row r="5472" spans="1:8">
      <c r="A5472" s="89" t="s">
        <v>14351</v>
      </c>
      <c r="B5472" s="89">
        <v>500</v>
      </c>
      <c r="C5472" s="89" t="s">
        <v>361</v>
      </c>
      <c r="D5472" s="89" t="s">
        <v>7963</v>
      </c>
      <c r="E5472" s="89" t="s">
        <v>21867</v>
      </c>
      <c r="F5472" s="93" t="s">
        <v>369</v>
      </c>
      <c r="G5472" s="93" t="s">
        <v>369</v>
      </c>
      <c r="H5472" s="93" t="s">
        <v>369</v>
      </c>
    </row>
    <row r="5473" spans="1:8">
      <c r="A5473" s="89" t="s">
        <v>14352</v>
      </c>
      <c r="B5473" s="89">
        <v>500</v>
      </c>
      <c r="C5473" s="89" t="s">
        <v>361</v>
      </c>
      <c r="D5473" s="89" t="s">
        <v>7963</v>
      </c>
      <c r="E5473" s="89" t="s">
        <v>21867</v>
      </c>
      <c r="F5473" s="93" t="s">
        <v>369</v>
      </c>
      <c r="G5473" s="93" t="s">
        <v>369</v>
      </c>
      <c r="H5473" s="93" t="s">
        <v>369</v>
      </c>
    </row>
    <row r="5474" spans="1:8">
      <c r="A5474" s="89" t="s">
        <v>14353</v>
      </c>
      <c r="B5474" s="89">
        <v>1000</v>
      </c>
      <c r="C5474" s="89" t="s">
        <v>564</v>
      </c>
      <c r="D5474" s="89" t="s">
        <v>7974</v>
      </c>
      <c r="E5474" s="89" t="s">
        <v>21868</v>
      </c>
      <c r="F5474" s="93" t="s">
        <v>369</v>
      </c>
      <c r="G5474" s="93" t="s">
        <v>369</v>
      </c>
      <c r="H5474" s="93" t="s">
        <v>369</v>
      </c>
    </row>
    <row r="5475" spans="1:8">
      <c r="A5475" s="89" t="s">
        <v>14354</v>
      </c>
      <c r="B5475" s="89">
        <v>1000</v>
      </c>
      <c r="C5475" s="89" t="s">
        <v>564</v>
      </c>
      <c r="D5475" s="89" t="s">
        <v>7974</v>
      </c>
      <c r="E5475" s="89" t="s">
        <v>21869</v>
      </c>
      <c r="F5475" s="93" t="s">
        <v>369</v>
      </c>
      <c r="G5475" s="93" t="s">
        <v>369</v>
      </c>
      <c r="H5475" s="93" t="s">
        <v>369</v>
      </c>
    </row>
    <row r="5476" spans="1:8">
      <c r="A5476" s="89" t="s">
        <v>3817</v>
      </c>
      <c r="B5476" s="89">
        <v>100</v>
      </c>
      <c r="C5476" s="89" t="s">
        <v>564</v>
      </c>
      <c r="D5476" s="89" t="s">
        <v>18232</v>
      </c>
      <c r="E5476" s="89" t="s">
        <v>21870</v>
      </c>
      <c r="F5476" s="89">
        <v>825186</v>
      </c>
      <c r="G5476" s="89">
        <v>296783</v>
      </c>
      <c r="H5476" s="89">
        <v>0</v>
      </c>
    </row>
    <row r="5477" spans="1:8">
      <c r="A5477" s="89" t="s">
        <v>3815</v>
      </c>
      <c r="B5477" s="89">
        <v>500</v>
      </c>
      <c r="C5477" s="89" t="s">
        <v>564</v>
      </c>
      <c r="D5477" s="89" t="s">
        <v>18232</v>
      </c>
      <c r="E5477" s="89" t="s">
        <v>21871</v>
      </c>
      <c r="F5477" s="89">
        <v>743267</v>
      </c>
      <c r="G5477" s="89">
        <v>1091352</v>
      </c>
      <c r="H5477" s="89">
        <v>0</v>
      </c>
    </row>
    <row r="5478" spans="1:8">
      <c r="A5478" s="89" t="s">
        <v>14357</v>
      </c>
      <c r="B5478" s="89">
        <v>2000</v>
      </c>
      <c r="C5478" s="89" t="s">
        <v>564</v>
      </c>
      <c r="D5478" s="89" t="s">
        <v>7963</v>
      </c>
      <c r="E5478" s="89" t="s">
        <v>21872</v>
      </c>
      <c r="F5478" s="93" t="s">
        <v>369</v>
      </c>
      <c r="G5478" s="93" t="s">
        <v>369</v>
      </c>
      <c r="H5478" s="93" t="s">
        <v>369</v>
      </c>
    </row>
    <row r="5479" spans="1:8">
      <c r="A5479" s="89" t="s">
        <v>14359</v>
      </c>
      <c r="B5479" s="89">
        <v>2000</v>
      </c>
      <c r="C5479" s="89" t="s">
        <v>361</v>
      </c>
      <c r="D5479" s="89" t="s">
        <v>7963</v>
      </c>
      <c r="E5479" s="89" t="s">
        <v>21872</v>
      </c>
      <c r="F5479" s="93" t="s">
        <v>369</v>
      </c>
      <c r="G5479" s="93" t="s">
        <v>369</v>
      </c>
      <c r="H5479" s="93" t="s">
        <v>369</v>
      </c>
    </row>
    <row r="5480" spans="1:8">
      <c r="A5480" s="89" t="s">
        <v>14360</v>
      </c>
      <c r="B5480" s="89">
        <v>2000</v>
      </c>
      <c r="C5480" s="89" t="s">
        <v>361</v>
      </c>
      <c r="D5480" s="89" t="s">
        <v>7963</v>
      </c>
      <c r="E5480" s="89" t="s">
        <v>21872</v>
      </c>
      <c r="F5480" s="93" t="s">
        <v>369</v>
      </c>
      <c r="G5480" s="93" t="s">
        <v>369</v>
      </c>
      <c r="H5480" s="93" t="s">
        <v>369</v>
      </c>
    </row>
    <row r="5481" spans="1:8">
      <c r="A5481" s="89" t="s">
        <v>3813</v>
      </c>
      <c r="B5481" s="89">
        <v>500</v>
      </c>
      <c r="C5481" s="89" t="s">
        <v>564</v>
      </c>
      <c r="D5481" s="89" t="s">
        <v>18232</v>
      </c>
      <c r="E5481" s="89" t="s">
        <v>21873</v>
      </c>
      <c r="F5481" s="89">
        <v>798</v>
      </c>
      <c r="G5481" s="89">
        <v>248736</v>
      </c>
      <c r="H5481" s="89">
        <v>0</v>
      </c>
    </row>
    <row r="5482" spans="1:8">
      <c r="A5482" s="89" t="s">
        <v>3811</v>
      </c>
      <c r="B5482" s="89">
        <v>500</v>
      </c>
      <c r="C5482" s="89" t="s">
        <v>564</v>
      </c>
      <c r="D5482" s="89" t="s">
        <v>18232</v>
      </c>
      <c r="E5482" s="89" t="s">
        <v>21874</v>
      </c>
      <c r="F5482" s="89">
        <v>22292</v>
      </c>
      <c r="G5482" s="89">
        <v>80996</v>
      </c>
      <c r="H5482" s="89">
        <v>0</v>
      </c>
    </row>
    <row r="5483" spans="1:8">
      <c r="A5483" s="89" t="s">
        <v>14363</v>
      </c>
      <c r="B5483" s="89">
        <v>500</v>
      </c>
      <c r="C5483" s="89" t="s">
        <v>564</v>
      </c>
      <c r="D5483" s="89" t="s">
        <v>7963</v>
      </c>
      <c r="E5483" s="89" t="s">
        <v>21875</v>
      </c>
      <c r="F5483" s="93" t="s">
        <v>369</v>
      </c>
      <c r="G5483" s="93" t="s">
        <v>369</v>
      </c>
      <c r="H5483" s="93" t="s">
        <v>369</v>
      </c>
    </row>
    <row r="5484" spans="1:8">
      <c r="A5484" s="89" t="s">
        <v>14365</v>
      </c>
      <c r="B5484" s="89">
        <v>500</v>
      </c>
      <c r="C5484" s="89" t="s">
        <v>564</v>
      </c>
      <c r="D5484" s="89" t="s">
        <v>7963</v>
      </c>
      <c r="E5484" s="89" t="s">
        <v>21876</v>
      </c>
      <c r="F5484" s="93" t="s">
        <v>369</v>
      </c>
      <c r="G5484" s="93" t="s">
        <v>369</v>
      </c>
      <c r="H5484" s="93" t="s">
        <v>369</v>
      </c>
    </row>
    <row r="5485" spans="1:8">
      <c r="A5485" s="89" t="s">
        <v>14367</v>
      </c>
      <c r="B5485" s="89">
        <v>500</v>
      </c>
      <c r="C5485" s="89" t="s">
        <v>361</v>
      </c>
      <c r="D5485" s="89" t="s">
        <v>7963</v>
      </c>
      <c r="E5485" s="89" t="s">
        <v>21876</v>
      </c>
      <c r="F5485" s="93" t="s">
        <v>369</v>
      </c>
      <c r="G5485" s="93" t="s">
        <v>369</v>
      </c>
      <c r="H5485" s="93" t="s">
        <v>369</v>
      </c>
    </row>
    <row r="5486" spans="1:8">
      <c r="A5486" s="89" t="s">
        <v>14368</v>
      </c>
      <c r="B5486" s="89">
        <v>500</v>
      </c>
      <c r="C5486" s="89" t="s">
        <v>361</v>
      </c>
      <c r="D5486" s="89" t="s">
        <v>7963</v>
      </c>
      <c r="E5486" s="89" t="s">
        <v>21876</v>
      </c>
      <c r="F5486" s="93" t="s">
        <v>369</v>
      </c>
      <c r="G5486" s="93" t="s">
        <v>369</v>
      </c>
      <c r="H5486" s="93" t="s">
        <v>369</v>
      </c>
    </row>
    <row r="5487" spans="1:8">
      <c r="A5487" s="89" t="s">
        <v>3809</v>
      </c>
      <c r="B5487" s="89">
        <v>500</v>
      </c>
      <c r="C5487" s="89" t="s">
        <v>564</v>
      </c>
      <c r="D5487" s="89" t="s">
        <v>18232</v>
      </c>
      <c r="E5487" s="89" t="s">
        <v>21877</v>
      </c>
      <c r="F5487" s="89">
        <v>863200</v>
      </c>
      <c r="G5487" s="89">
        <v>1091620</v>
      </c>
      <c r="H5487" s="89">
        <v>0</v>
      </c>
    </row>
    <row r="5488" spans="1:8">
      <c r="A5488" s="89" t="s">
        <v>3807</v>
      </c>
      <c r="B5488" s="89">
        <v>500</v>
      </c>
      <c r="C5488" s="89" t="s">
        <v>361</v>
      </c>
      <c r="D5488" s="89" t="s">
        <v>18232</v>
      </c>
      <c r="E5488" s="89" t="s">
        <v>21878</v>
      </c>
      <c r="F5488" s="93" t="s">
        <v>369</v>
      </c>
      <c r="G5488" s="93" t="s">
        <v>369</v>
      </c>
      <c r="H5488" s="93" t="s">
        <v>369</v>
      </c>
    </row>
    <row r="5489" spans="1:8">
      <c r="A5489" s="89" t="s">
        <v>14370</v>
      </c>
      <c r="B5489" s="89">
        <v>500</v>
      </c>
      <c r="C5489" s="89" t="s">
        <v>564</v>
      </c>
      <c r="D5489" s="89" t="s">
        <v>7963</v>
      </c>
      <c r="E5489" s="89" t="s">
        <v>21879</v>
      </c>
      <c r="F5489" s="93" t="s">
        <v>369</v>
      </c>
      <c r="G5489" s="93" t="s">
        <v>369</v>
      </c>
      <c r="H5489" s="93" t="s">
        <v>369</v>
      </c>
    </row>
    <row r="5490" spans="1:8">
      <c r="A5490" s="89" t="s">
        <v>14372</v>
      </c>
      <c r="B5490" s="89">
        <v>500</v>
      </c>
      <c r="C5490" s="89" t="s">
        <v>564</v>
      </c>
      <c r="D5490" s="89" t="s">
        <v>7963</v>
      </c>
      <c r="E5490" s="89" t="s">
        <v>21880</v>
      </c>
      <c r="F5490" s="93" t="s">
        <v>369</v>
      </c>
      <c r="G5490" s="93" t="s">
        <v>369</v>
      </c>
      <c r="H5490" s="93" t="s">
        <v>369</v>
      </c>
    </row>
    <row r="5491" spans="1:8">
      <c r="A5491" s="89" t="s">
        <v>14374</v>
      </c>
      <c r="B5491" s="89">
        <v>500</v>
      </c>
      <c r="C5491" s="89" t="s">
        <v>361</v>
      </c>
      <c r="D5491" s="89" t="s">
        <v>7963</v>
      </c>
      <c r="E5491" s="89" t="s">
        <v>21880</v>
      </c>
      <c r="F5491" s="93" t="s">
        <v>369</v>
      </c>
      <c r="G5491" s="93" t="s">
        <v>369</v>
      </c>
      <c r="H5491" s="93" t="s">
        <v>369</v>
      </c>
    </row>
    <row r="5492" spans="1:8">
      <c r="A5492" s="89" t="s">
        <v>14375</v>
      </c>
      <c r="B5492" s="89">
        <v>500</v>
      </c>
      <c r="C5492" s="89" t="s">
        <v>361</v>
      </c>
      <c r="D5492" s="89" t="s">
        <v>7963</v>
      </c>
      <c r="E5492" s="89" t="s">
        <v>21881</v>
      </c>
      <c r="F5492" s="93" t="s">
        <v>369</v>
      </c>
      <c r="G5492" s="93" t="s">
        <v>369</v>
      </c>
      <c r="H5492" s="93" t="s">
        <v>369</v>
      </c>
    </row>
    <row r="5493" spans="1:8">
      <c r="A5493" s="89" t="s">
        <v>3805</v>
      </c>
      <c r="B5493" s="89">
        <v>1000</v>
      </c>
      <c r="C5493" s="89" t="s">
        <v>564</v>
      </c>
      <c r="D5493" s="89" t="s">
        <v>18232</v>
      </c>
      <c r="E5493" s="89" t="s">
        <v>21882</v>
      </c>
      <c r="F5493" s="89">
        <v>636948</v>
      </c>
      <c r="G5493" s="89">
        <v>296783</v>
      </c>
      <c r="H5493" s="89">
        <v>0</v>
      </c>
    </row>
    <row r="5494" spans="1:8">
      <c r="A5494" s="89" t="s">
        <v>6209</v>
      </c>
      <c r="B5494" s="89">
        <v>2000</v>
      </c>
      <c r="C5494" s="89" t="s">
        <v>564</v>
      </c>
      <c r="D5494" s="89" t="s">
        <v>5606</v>
      </c>
      <c r="E5494" s="89" t="s">
        <v>21883</v>
      </c>
      <c r="F5494" s="89">
        <v>199025</v>
      </c>
      <c r="G5494" s="89">
        <v>1091352</v>
      </c>
      <c r="H5494" s="89">
        <v>0</v>
      </c>
    </row>
    <row r="5495" spans="1:8">
      <c r="A5495" s="89" t="s">
        <v>3803</v>
      </c>
      <c r="B5495" s="89">
        <v>1000</v>
      </c>
      <c r="C5495" s="89" t="s">
        <v>564</v>
      </c>
      <c r="D5495" s="89" t="s">
        <v>18232</v>
      </c>
      <c r="E5495" s="89" t="s">
        <v>21884</v>
      </c>
      <c r="F5495" s="89">
        <v>174342</v>
      </c>
      <c r="G5495" s="89">
        <v>1091352</v>
      </c>
      <c r="H5495" s="89">
        <v>0</v>
      </c>
    </row>
    <row r="5496" spans="1:8">
      <c r="A5496" s="89" t="s">
        <v>3801</v>
      </c>
      <c r="B5496" s="89">
        <v>500</v>
      </c>
      <c r="C5496" s="89" t="s">
        <v>564</v>
      </c>
      <c r="D5496" s="89" t="s">
        <v>18232</v>
      </c>
      <c r="E5496" s="89" t="s">
        <v>21885</v>
      </c>
      <c r="F5496" s="89">
        <v>649325</v>
      </c>
      <c r="G5496" s="89">
        <v>527526</v>
      </c>
      <c r="H5496" s="89">
        <v>0</v>
      </c>
    </row>
    <row r="5497" spans="1:8">
      <c r="A5497" s="89" t="s">
        <v>14380</v>
      </c>
      <c r="B5497" s="89">
        <v>2500</v>
      </c>
      <c r="C5497" s="89" t="s">
        <v>564</v>
      </c>
      <c r="D5497" s="89" t="s">
        <v>7963</v>
      </c>
      <c r="E5497" s="89" t="s">
        <v>21886</v>
      </c>
      <c r="F5497" s="93" t="s">
        <v>369</v>
      </c>
      <c r="G5497" s="93" t="s">
        <v>369</v>
      </c>
      <c r="H5497" s="93" t="s">
        <v>369</v>
      </c>
    </row>
    <row r="5498" spans="1:8">
      <c r="A5498" s="89" t="s">
        <v>14382</v>
      </c>
      <c r="B5498" s="89">
        <v>500</v>
      </c>
      <c r="C5498" s="89" t="s">
        <v>564</v>
      </c>
      <c r="D5498" s="89" t="s">
        <v>7963</v>
      </c>
      <c r="E5498" s="89" t="s">
        <v>21887</v>
      </c>
      <c r="F5498" s="93" t="s">
        <v>369</v>
      </c>
      <c r="G5498" s="93" t="s">
        <v>369</v>
      </c>
      <c r="H5498" s="93" t="s">
        <v>369</v>
      </c>
    </row>
    <row r="5499" spans="1:8">
      <c r="A5499" s="89" t="s">
        <v>14384</v>
      </c>
      <c r="B5499" s="89">
        <v>500</v>
      </c>
      <c r="C5499" s="89" t="s">
        <v>564</v>
      </c>
      <c r="D5499" s="89" t="s">
        <v>7963</v>
      </c>
      <c r="E5499" s="89" t="s">
        <v>21887</v>
      </c>
      <c r="F5499" s="93" t="s">
        <v>369</v>
      </c>
      <c r="G5499" s="93" t="s">
        <v>369</v>
      </c>
      <c r="H5499" s="93" t="s">
        <v>369</v>
      </c>
    </row>
    <row r="5500" spans="1:8">
      <c r="A5500" s="89" t="s">
        <v>3799</v>
      </c>
      <c r="B5500" s="89">
        <v>1000</v>
      </c>
      <c r="C5500" s="89" t="s">
        <v>564</v>
      </c>
      <c r="D5500" s="89" t="s">
        <v>18232</v>
      </c>
      <c r="E5500" s="89" t="s">
        <v>21888</v>
      </c>
      <c r="F5500" s="89">
        <v>483651</v>
      </c>
      <c r="G5500" s="89">
        <v>1091352</v>
      </c>
      <c r="H5500" s="89">
        <v>0</v>
      </c>
    </row>
    <row r="5501" spans="1:8">
      <c r="A5501" s="89" t="s">
        <v>3906</v>
      </c>
      <c r="B5501" s="89">
        <v>2000</v>
      </c>
      <c r="C5501" s="89" t="s">
        <v>564</v>
      </c>
      <c r="D5501" s="89" t="s">
        <v>18232</v>
      </c>
      <c r="E5501" s="89" t="s">
        <v>21889</v>
      </c>
      <c r="F5501" s="89">
        <v>14188</v>
      </c>
      <c r="G5501" s="89">
        <v>105886</v>
      </c>
      <c r="H5501" s="89">
        <v>0</v>
      </c>
    </row>
    <row r="5502" spans="1:8">
      <c r="A5502" s="89" t="s">
        <v>3904</v>
      </c>
      <c r="B5502" s="89">
        <v>500</v>
      </c>
      <c r="C5502" s="89" t="s">
        <v>564</v>
      </c>
      <c r="D5502" s="89" t="s">
        <v>18232</v>
      </c>
      <c r="E5502" s="89" t="s">
        <v>21890</v>
      </c>
      <c r="F5502" s="89">
        <v>1109401</v>
      </c>
      <c r="G5502" s="89">
        <v>815282</v>
      </c>
      <c r="H5502" s="89">
        <v>0</v>
      </c>
    </row>
    <row r="5503" spans="1:8">
      <c r="A5503" s="89" t="s">
        <v>14389</v>
      </c>
      <c r="B5503" s="89">
        <v>700</v>
      </c>
      <c r="C5503" s="89" t="s">
        <v>564</v>
      </c>
      <c r="D5503" s="89" t="s">
        <v>7963</v>
      </c>
      <c r="E5503" s="89" t="s">
        <v>21891</v>
      </c>
      <c r="F5503" s="93" t="s">
        <v>369</v>
      </c>
      <c r="G5503" s="93" t="s">
        <v>369</v>
      </c>
      <c r="H5503" s="93" t="s">
        <v>369</v>
      </c>
    </row>
    <row r="5504" spans="1:8">
      <c r="A5504" s="89" t="s">
        <v>14391</v>
      </c>
      <c r="B5504" s="89">
        <v>700</v>
      </c>
      <c r="C5504" s="89" t="s">
        <v>361</v>
      </c>
      <c r="D5504" s="89" t="s">
        <v>7963</v>
      </c>
      <c r="E5504" s="89" t="s">
        <v>21892</v>
      </c>
      <c r="F5504" s="93" t="s">
        <v>369</v>
      </c>
      <c r="G5504" s="93" t="s">
        <v>369</v>
      </c>
      <c r="H5504" s="93" t="s">
        <v>369</v>
      </c>
    </row>
    <row r="5505" spans="1:8">
      <c r="A5505" s="89" t="s">
        <v>14392</v>
      </c>
      <c r="B5505" s="89">
        <v>2000</v>
      </c>
      <c r="C5505" s="89" t="s">
        <v>361</v>
      </c>
      <c r="D5505" s="89" t="s">
        <v>7963</v>
      </c>
      <c r="E5505" s="89" t="s">
        <v>21893</v>
      </c>
      <c r="F5505" s="93" t="s">
        <v>369</v>
      </c>
      <c r="G5505" s="93" t="s">
        <v>369</v>
      </c>
      <c r="H5505" s="93" t="s">
        <v>369</v>
      </c>
    </row>
    <row r="5506" spans="1:8">
      <c r="A5506" s="89" t="s">
        <v>14393</v>
      </c>
      <c r="B5506" s="89">
        <v>500</v>
      </c>
      <c r="C5506" s="89" t="s">
        <v>564</v>
      </c>
      <c r="D5506" s="89" t="s">
        <v>7963</v>
      </c>
      <c r="E5506" s="89" t="s">
        <v>21894</v>
      </c>
      <c r="F5506" s="93" t="s">
        <v>369</v>
      </c>
      <c r="G5506" s="93" t="s">
        <v>369</v>
      </c>
      <c r="H5506" s="93" t="s">
        <v>369</v>
      </c>
    </row>
    <row r="5507" spans="1:8">
      <c r="A5507" s="89" t="s">
        <v>3902</v>
      </c>
      <c r="B5507" s="89">
        <v>950</v>
      </c>
      <c r="C5507" s="89" t="s">
        <v>564</v>
      </c>
      <c r="D5507" s="89" t="s">
        <v>18489</v>
      </c>
      <c r="E5507" s="89" t="s">
        <v>21895</v>
      </c>
      <c r="F5507" s="89">
        <v>957701</v>
      </c>
      <c r="G5507" s="89">
        <v>325453</v>
      </c>
      <c r="H5507" s="89">
        <v>0</v>
      </c>
    </row>
    <row r="5508" spans="1:8">
      <c r="A5508" s="89" t="s">
        <v>6208</v>
      </c>
      <c r="B5508" s="89">
        <v>950</v>
      </c>
      <c r="C5508" s="89" t="s">
        <v>564</v>
      </c>
      <c r="D5508" s="89" t="s">
        <v>7963</v>
      </c>
      <c r="E5508" s="89" t="s">
        <v>21895</v>
      </c>
      <c r="F5508" s="89">
        <v>957701</v>
      </c>
      <c r="G5508" s="89">
        <v>325453</v>
      </c>
      <c r="H5508" s="89">
        <v>0</v>
      </c>
    </row>
    <row r="5509" spans="1:8">
      <c r="A5509" s="89" t="s">
        <v>14397</v>
      </c>
      <c r="B5509" s="89">
        <v>500</v>
      </c>
      <c r="C5509" s="89" t="s">
        <v>564</v>
      </c>
      <c r="D5509" s="89" t="s">
        <v>7963</v>
      </c>
      <c r="E5509" s="89" t="s">
        <v>21896</v>
      </c>
      <c r="F5509" s="93" t="s">
        <v>369</v>
      </c>
      <c r="G5509" s="93" t="s">
        <v>369</v>
      </c>
      <c r="H5509" s="93" t="s">
        <v>369</v>
      </c>
    </row>
    <row r="5510" spans="1:8">
      <c r="A5510" s="89" t="s">
        <v>3900</v>
      </c>
      <c r="B5510" s="89">
        <v>500</v>
      </c>
      <c r="C5510" s="89" t="s">
        <v>564</v>
      </c>
      <c r="D5510" s="89" t="s">
        <v>18232</v>
      </c>
      <c r="E5510" s="89" t="s">
        <v>21897</v>
      </c>
      <c r="F5510" s="89">
        <v>50577</v>
      </c>
      <c r="G5510" s="89">
        <v>1091620</v>
      </c>
      <c r="H5510" s="89">
        <v>0</v>
      </c>
    </row>
    <row r="5511" spans="1:8">
      <c r="A5511" s="89" t="s">
        <v>3898</v>
      </c>
      <c r="B5511" s="89">
        <v>500</v>
      </c>
      <c r="C5511" s="89" t="s">
        <v>564</v>
      </c>
      <c r="D5511" s="89" t="s">
        <v>18232</v>
      </c>
      <c r="E5511" s="89" t="s">
        <v>21898</v>
      </c>
      <c r="F5511" s="89">
        <v>126562</v>
      </c>
      <c r="G5511" s="89">
        <v>1091356</v>
      </c>
      <c r="H5511" s="89">
        <v>0</v>
      </c>
    </row>
    <row r="5512" spans="1:8">
      <c r="A5512" s="89" t="s">
        <v>3896</v>
      </c>
      <c r="B5512" s="89">
        <v>500</v>
      </c>
      <c r="C5512" s="89" t="s">
        <v>564</v>
      </c>
      <c r="D5512" s="89" t="s">
        <v>18232</v>
      </c>
      <c r="E5512" s="89" t="s">
        <v>21899</v>
      </c>
      <c r="F5512" s="89">
        <v>657873</v>
      </c>
      <c r="G5512" s="89">
        <v>80996</v>
      </c>
      <c r="H5512" s="89">
        <v>0</v>
      </c>
    </row>
    <row r="5513" spans="1:8">
      <c r="A5513" s="89" t="s">
        <v>14402</v>
      </c>
      <c r="B5513" s="89">
        <v>4000</v>
      </c>
      <c r="C5513" s="89" t="s">
        <v>564</v>
      </c>
      <c r="D5513" s="89" t="s">
        <v>7963</v>
      </c>
      <c r="E5513" s="89" t="s">
        <v>21900</v>
      </c>
      <c r="F5513" s="93" t="s">
        <v>369</v>
      </c>
      <c r="G5513" s="93" t="s">
        <v>369</v>
      </c>
      <c r="H5513" s="93" t="s">
        <v>369</v>
      </c>
    </row>
    <row r="5514" spans="1:8">
      <c r="A5514" s="89" t="s">
        <v>14404</v>
      </c>
      <c r="B5514" s="89">
        <v>4000</v>
      </c>
      <c r="C5514" s="89" t="s">
        <v>361</v>
      </c>
      <c r="D5514" s="89" t="s">
        <v>7963</v>
      </c>
      <c r="E5514" s="89" t="s">
        <v>21900</v>
      </c>
      <c r="F5514" s="93" t="s">
        <v>369</v>
      </c>
      <c r="G5514" s="93" t="s">
        <v>369</v>
      </c>
      <c r="H5514" s="93" t="s">
        <v>369</v>
      </c>
    </row>
    <row r="5515" spans="1:8">
      <c r="A5515" s="89" t="s">
        <v>3894</v>
      </c>
      <c r="B5515" s="89">
        <v>1000</v>
      </c>
      <c r="C5515" s="89" t="s">
        <v>564</v>
      </c>
      <c r="D5515" s="89" t="s">
        <v>18232</v>
      </c>
      <c r="E5515" s="89" t="s">
        <v>21901</v>
      </c>
      <c r="F5515" s="89">
        <v>161991</v>
      </c>
      <c r="G5515" s="89">
        <v>1091356</v>
      </c>
      <c r="H5515" s="89">
        <v>0</v>
      </c>
    </row>
    <row r="5516" spans="1:8">
      <c r="A5516" s="89" t="s">
        <v>6207</v>
      </c>
      <c r="B5516" s="89">
        <v>500</v>
      </c>
      <c r="C5516" s="89" t="s">
        <v>564</v>
      </c>
      <c r="D5516" s="89" t="s">
        <v>5606</v>
      </c>
      <c r="E5516" s="89" t="s">
        <v>21902</v>
      </c>
      <c r="F5516" s="89">
        <v>254974</v>
      </c>
      <c r="G5516" s="89">
        <v>1091356</v>
      </c>
      <c r="H5516" s="89">
        <v>0</v>
      </c>
    </row>
    <row r="5517" spans="1:8">
      <c r="A5517" s="89" t="s">
        <v>3892</v>
      </c>
      <c r="B5517" s="89">
        <v>500</v>
      </c>
      <c r="C5517" s="89" t="s">
        <v>564</v>
      </c>
      <c r="D5517" s="89" t="s">
        <v>18232</v>
      </c>
      <c r="E5517" s="89" t="s">
        <v>21902</v>
      </c>
      <c r="F5517" s="89">
        <v>254974</v>
      </c>
      <c r="G5517" s="89">
        <v>1091356</v>
      </c>
      <c r="H5517" s="89">
        <v>0</v>
      </c>
    </row>
    <row r="5518" spans="1:8">
      <c r="A5518" s="89" t="s">
        <v>3890</v>
      </c>
      <c r="B5518" s="89">
        <v>1000</v>
      </c>
      <c r="C5518" s="89" t="s">
        <v>361</v>
      </c>
      <c r="D5518" s="89" t="s">
        <v>18232</v>
      </c>
      <c r="E5518" s="89" t="s">
        <v>21903</v>
      </c>
      <c r="F5518" s="93" t="s">
        <v>369</v>
      </c>
      <c r="G5518" s="93" t="s">
        <v>369</v>
      </c>
      <c r="H5518" s="93" t="s">
        <v>369</v>
      </c>
    </row>
    <row r="5519" spans="1:8">
      <c r="A5519" s="89" t="s">
        <v>14408</v>
      </c>
      <c r="B5519" s="89">
        <v>1000</v>
      </c>
      <c r="C5519" s="89" t="s">
        <v>564</v>
      </c>
      <c r="D5519" s="89" t="s">
        <v>7963</v>
      </c>
      <c r="E5519" s="89" t="s">
        <v>21904</v>
      </c>
      <c r="F5519" s="93" t="s">
        <v>369</v>
      </c>
      <c r="G5519" s="93" t="s">
        <v>369</v>
      </c>
      <c r="H5519" s="93" t="s">
        <v>369</v>
      </c>
    </row>
    <row r="5520" spans="1:8">
      <c r="A5520" s="89" t="s">
        <v>14410</v>
      </c>
      <c r="B5520" s="89">
        <v>3000</v>
      </c>
      <c r="C5520" s="89" t="s">
        <v>564</v>
      </c>
      <c r="D5520" s="89" t="s">
        <v>7974</v>
      </c>
      <c r="E5520" s="89" t="s">
        <v>21905</v>
      </c>
      <c r="F5520" s="93" t="s">
        <v>369</v>
      </c>
      <c r="G5520" s="93" t="s">
        <v>369</v>
      </c>
      <c r="H5520" s="93" t="s">
        <v>369</v>
      </c>
    </row>
    <row r="5521" spans="1:8">
      <c r="A5521" s="89" t="s">
        <v>3888</v>
      </c>
      <c r="B5521" s="89">
        <v>1000</v>
      </c>
      <c r="C5521" s="89" t="s">
        <v>564</v>
      </c>
      <c r="D5521" s="89" t="s">
        <v>18232</v>
      </c>
      <c r="E5521" s="89" t="s">
        <v>21906</v>
      </c>
      <c r="F5521" s="89">
        <v>114628</v>
      </c>
      <c r="G5521" s="89">
        <v>1091352</v>
      </c>
      <c r="H5521" s="89">
        <v>0</v>
      </c>
    </row>
    <row r="5522" spans="1:8">
      <c r="A5522" s="89" t="s">
        <v>14412</v>
      </c>
      <c r="B5522" s="89">
        <v>500</v>
      </c>
      <c r="C5522" s="89" t="s">
        <v>564</v>
      </c>
      <c r="D5522" s="89" t="s">
        <v>7963</v>
      </c>
      <c r="E5522" s="89" t="s">
        <v>21907</v>
      </c>
      <c r="F5522" s="93" t="s">
        <v>369</v>
      </c>
      <c r="G5522" s="93" t="s">
        <v>369</v>
      </c>
      <c r="H5522" s="93" t="s">
        <v>369</v>
      </c>
    </row>
    <row r="5523" spans="1:8">
      <c r="A5523" s="89" t="s">
        <v>14414</v>
      </c>
      <c r="B5523" s="89">
        <v>1500</v>
      </c>
      <c r="C5523" s="89" t="s">
        <v>361</v>
      </c>
      <c r="D5523" s="89" t="s">
        <v>7963</v>
      </c>
      <c r="E5523" s="89" t="s">
        <v>21908</v>
      </c>
      <c r="F5523" s="93" t="s">
        <v>369</v>
      </c>
      <c r="G5523" s="93" t="s">
        <v>369</v>
      </c>
      <c r="H5523" s="93" t="s">
        <v>369</v>
      </c>
    </row>
    <row r="5524" spans="1:8">
      <c r="A5524" s="89" t="s">
        <v>14415</v>
      </c>
      <c r="B5524" s="89">
        <v>1500</v>
      </c>
      <c r="C5524" s="89" t="s">
        <v>361</v>
      </c>
      <c r="D5524" s="89" t="s">
        <v>7963</v>
      </c>
      <c r="E5524" s="89" t="s">
        <v>21909</v>
      </c>
      <c r="F5524" s="93" t="s">
        <v>369</v>
      </c>
      <c r="G5524" s="93" t="s">
        <v>369</v>
      </c>
      <c r="H5524" s="93" t="s">
        <v>369</v>
      </c>
    </row>
    <row r="5525" spans="1:8">
      <c r="A5525" s="89" t="s">
        <v>14416</v>
      </c>
      <c r="B5525" s="89">
        <v>1500</v>
      </c>
      <c r="C5525" s="89" t="s">
        <v>361</v>
      </c>
      <c r="D5525" s="89" t="s">
        <v>7963</v>
      </c>
      <c r="E5525" s="89" t="s">
        <v>21909</v>
      </c>
      <c r="F5525" s="93" t="s">
        <v>369</v>
      </c>
      <c r="G5525" s="93" t="s">
        <v>369</v>
      </c>
      <c r="H5525" s="93" t="s">
        <v>369</v>
      </c>
    </row>
    <row r="5526" spans="1:8">
      <c r="A5526" s="89" t="s">
        <v>14417</v>
      </c>
      <c r="B5526" s="89">
        <v>1500</v>
      </c>
      <c r="C5526" s="89" t="s">
        <v>361</v>
      </c>
      <c r="D5526" s="89" t="s">
        <v>7963</v>
      </c>
      <c r="E5526" s="89" t="s">
        <v>21909</v>
      </c>
      <c r="F5526" s="93" t="s">
        <v>369</v>
      </c>
      <c r="G5526" s="93" t="s">
        <v>369</v>
      </c>
      <c r="H5526" s="93" t="s">
        <v>369</v>
      </c>
    </row>
    <row r="5527" spans="1:8">
      <c r="A5527" s="99" t="s">
        <v>14418</v>
      </c>
      <c r="B5527" s="89">
        <v>100</v>
      </c>
      <c r="C5527" s="89" t="s">
        <v>564</v>
      </c>
      <c r="D5527" s="89" t="s">
        <v>7963</v>
      </c>
      <c r="E5527" s="89" t="s">
        <v>21910</v>
      </c>
      <c r="F5527" s="93" t="s">
        <v>369</v>
      </c>
      <c r="G5527" s="93" t="s">
        <v>369</v>
      </c>
      <c r="H5527" s="93" t="s">
        <v>369</v>
      </c>
    </row>
    <row r="5528" spans="1:8">
      <c r="A5528" s="89" t="s">
        <v>3886</v>
      </c>
      <c r="B5528" s="89">
        <v>100</v>
      </c>
      <c r="C5528" s="89" t="s">
        <v>564</v>
      </c>
      <c r="D5528" s="89" t="s">
        <v>18232</v>
      </c>
      <c r="E5528" s="89" t="s">
        <v>21911</v>
      </c>
      <c r="F5528" s="89">
        <v>825186</v>
      </c>
      <c r="G5528" s="89">
        <v>462575</v>
      </c>
      <c r="H5528" s="89">
        <v>0</v>
      </c>
    </row>
    <row r="5529" spans="1:8">
      <c r="A5529" s="89" t="s">
        <v>3884</v>
      </c>
      <c r="B5529" s="89">
        <v>100</v>
      </c>
      <c r="C5529" s="89" t="s">
        <v>564</v>
      </c>
      <c r="D5529" s="89" t="s">
        <v>18232</v>
      </c>
      <c r="E5529" s="89" t="s">
        <v>21912</v>
      </c>
      <c r="F5529" s="89">
        <v>825186</v>
      </c>
      <c r="G5529" s="89">
        <v>462575</v>
      </c>
      <c r="H5529" s="89">
        <v>0</v>
      </c>
    </row>
    <row r="5530" spans="1:8">
      <c r="A5530" s="89" t="s">
        <v>3882</v>
      </c>
      <c r="B5530" s="89">
        <v>100</v>
      </c>
      <c r="C5530" s="89" t="s">
        <v>564</v>
      </c>
      <c r="D5530" s="89" t="s">
        <v>18232</v>
      </c>
      <c r="E5530" s="89" t="s">
        <v>21913</v>
      </c>
      <c r="F5530" s="89">
        <v>825186</v>
      </c>
      <c r="G5530" s="89">
        <v>825186</v>
      </c>
      <c r="H5530" s="89">
        <v>0</v>
      </c>
    </row>
    <row r="5531" spans="1:8">
      <c r="A5531" s="89" t="s">
        <v>3880</v>
      </c>
      <c r="B5531" s="89">
        <v>1000</v>
      </c>
      <c r="C5531" s="89" t="s">
        <v>564</v>
      </c>
      <c r="D5531" s="89" t="s">
        <v>18232</v>
      </c>
      <c r="E5531" s="89" t="s">
        <v>21914</v>
      </c>
      <c r="F5531" s="89">
        <v>82335</v>
      </c>
      <c r="G5531" s="89">
        <v>441653</v>
      </c>
      <c r="H5531" s="89">
        <v>0</v>
      </c>
    </row>
    <row r="5532" spans="1:8">
      <c r="A5532" s="89" t="s">
        <v>6206</v>
      </c>
      <c r="B5532" s="89">
        <v>2000</v>
      </c>
      <c r="C5532" s="89" t="s">
        <v>564</v>
      </c>
      <c r="D5532" s="89" t="s">
        <v>5606</v>
      </c>
      <c r="E5532" s="89" t="s">
        <v>21915</v>
      </c>
      <c r="F5532" s="89">
        <v>283927</v>
      </c>
      <c r="G5532" s="89">
        <v>1091352</v>
      </c>
      <c r="H5532" s="89" t="s">
        <v>5976</v>
      </c>
    </row>
    <row r="5533" spans="1:8">
      <c r="A5533" s="89" t="s">
        <v>3878</v>
      </c>
      <c r="B5533" s="89">
        <v>500</v>
      </c>
      <c r="C5533" s="89" t="s">
        <v>564</v>
      </c>
      <c r="D5533" s="89" t="s">
        <v>18232</v>
      </c>
      <c r="E5533" s="89" t="s">
        <v>21916</v>
      </c>
      <c r="F5533" s="89">
        <v>69498</v>
      </c>
      <c r="G5533" s="89">
        <v>1091620</v>
      </c>
      <c r="H5533" s="89">
        <v>0</v>
      </c>
    </row>
    <row r="5534" spans="1:8">
      <c r="A5534" s="89" t="s">
        <v>3876</v>
      </c>
      <c r="B5534" s="89">
        <v>500</v>
      </c>
      <c r="C5534" s="89" t="s">
        <v>564</v>
      </c>
      <c r="D5534" s="89" t="s">
        <v>18232</v>
      </c>
      <c r="E5534" s="89" t="s">
        <v>21917</v>
      </c>
      <c r="F5534" s="89">
        <v>247524</v>
      </c>
      <c r="G5534" s="89">
        <v>105886</v>
      </c>
      <c r="H5534" s="89">
        <v>0</v>
      </c>
    </row>
    <row r="5535" spans="1:8">
      <c r="A5535" s="89" t="s">
        <v>3874</v>
      </c>
      <c r="B5535" s="89">
        <v>500</v>
      </c>
      <c r="C5535" s="89" t="s">
        <v>361</v>
      </c>
      <c r="D5535" s="89" t="s">
        <v>18232</v>
      </c>
      <c r="E5535" s="89" t="s">
        <v>21918</v>
      </c>
      <c r="F5535" s="93" t="s">
        <v>369</v>
      </c>
      <c r="G5535" s="93" t="s">
        <v>369</v>
      </c>
      <c r="H5535" s="93" t="s">
        <v>369</v>
      </c>
    </row>
    <row r="5536" spans="1:8">
      <c r="A5536" s="89" t="s">
        <v>14427</v>
      </c>
      <c r="B5536" s="89">
        <v>1000</v>
      </c>
      <c r="C5536" s="89" t="s">
        <v>564</v>
      </c>
      <c r="D5536" s="89" t="s">
        <v>7963</v>
      </c>
      <c r="E5536" s="89" t="s">
        <v>21919</v>
      </c>
      <c r="F5536" s="93" t="s">
        <v>369</v>
      </c>
      <c r="G5536" s="93" t="s">
        <v>369</v>
      </c>
      <c r="H5536" s="93" t="s">
        <v>369</v>
      </c>
    </row>
    <row r="5537" spans="1:8">
      <c r="A5537" s="89" t="s">
        <v>14429</v>
      </c>
      <c r="B5537" s="89">
        <v>500</v>
      </c>
      <c r="C5537" s="89" t="s">
        <v>361</v>
      </c>
      <c r="D5537" s="89" t="s">
        <v>7963</v>
      </c>
      <c r="E5537" s="89" t="s">
        <v>21920</v>
      </c>
      <c r="F5537" s="93" t="s">
        <v>369</v>
      </c>
      <c r="G5537" s="93" t="s">
        <v>369</v>
      </c>
      <c r="H5537" s="93" t="s">
        <v>369</v>
      </c>
    </row>
    <row r="5538" spans="1:8">
      <c r="A5538" s="89" t="s">
        <v>3871</v>
      </c>
      <c r="B5538" s="89">
        <v>1000</v>
      </c>
      <c r="C5538" s="89" t="s">
        <v>564</v>
      </c>
      <c r="D5538" s="89" t="s">
        <v>18232</v>
      </c>
      <c r="E5538" s="89" t="s">
        <v>21921</v>
      </c>
      <c r="F5538" s="89">
        <v>25980</v>
      </c>
      <c r="G5538" s="89">
        <v>36972</v>
      </c>
      <c r="H5538" s="89">
        <v>0</v>
      </c>
    </row>
    <row r="5539" spans="1:8">
      <c r="A5539" s="89" t="s">
        <v>14431</v>
      </c>
      <c r="B5539" s="89">
        <v>1000</v>
      </c>
      <c r="C5539" s="89" t="s">
        <v>564</v>
      </c>
      <c r="D5539" s="89" t="s">
        <v>7963</v>
      </c>
      <c r="E5539" s="89" t="s">
        <v>21922</v>
      </c>
      <c r="F5539" s="93" t="s">
        <v>369</v>
      </c>
      <c r="G5539" s="93" t="s">
        <v>369</v>
      </c>
      <c r="H5539" s="93" t="s">
        <v>369</v>
      </c>
    </row>
    <row r="5540" spans="1:8">
      <c r="A5540" s="89" t="s">
        <v>14433</v>
      </c>
      <c r="B5540" s="89">
        <v>1000</v>
      </c>
      <c r="C5540" s="89" t="s">
        <v>564</v>
      </c>
      <c r="D5540" s="89" t="s">
        <v>7963</v>
      </c>
      <c r="E5540" s="89" t="s">
        <v>21922</v>
      </c>
      <c r="F5540" s="93" t="s">
        <v>369</v>
      </c>
      <c r="G5540" s="93" t="s">
        <v>369</v>
      </c>
      <c r="H5540" s="93" t="s">
        <v>369</v>
      </c>
    </row>
    <row r="5541" spans="1:8">
      <c r="A5541" s="89" t="s">
        <v>3868</v>
      </c>
      <c r="B5541" s="89">
        <v>3000</v>
      </c>
      <c r="C5541" s="89" t="s">
        <v>361</v>
      </c>
      <c r="D5541" s="89" t="s">
        <v>18232</v>
      </c>
      <c r="E5541" s="89" t="s">
        <v>21922</v>
      </c>
      <c r="F5541" s="93" t="s">
        <v>369</v>
      </c>
      <c r="G5541" s="93" t="s">
        <v>369</v>
      </c>
      <c r="H5541" s="93" t="s">
        <v>369</v>
      </c>
    </row>
    <row r="5542" spans="1:8">
      <c r="A5542" s="89" t="s">
        <v>3865</v>
      </c>
      <c r="B5542" s="89">
        <v>500</v>
      </c>
      <c r="C5542" s="89" t="s">
        <v>564</v>
      </c>
      <c r="D5542" s="89" t="s">
        <v>18232</v>
      </c>
      <c r="E5542" s="89" t="s">
        <v>21923</v>
      </c>
      <c r="F5542" s="89">
        <v>135322</v>
      </c>
      <c r="G5542" s="89">
        <v>527526</v>
      </c>
      <c r="H5542" s="89">
        <v>0</v>
      </c>
    </row>
    <row r="5543" spans="1:8">
      <c r="A5543" s="89" t="s">
        <v>14436</v>
      </c>
      <c r="B5543" s="89">
        <v>1000</v>
      </c>
      <c r="C5543" s="89" t="s">
        <v>564</v>
      </c>
      <c r="D5543" s="89" t="s">
        <v>7963</v>
      </c>
      <c r="E5543" s="89" t="s">
        <v>21924</v>
      </c>
      <c r="F5543" s="93" t="s">
        <v>369</v>
      </c>
      <c r="G5543" s="93" t="s">
        <v>369</v>
      </c>
      <c r="H5543" s="93" t="s">
        <v>369</v>
      </c>
    </row>
    <row r="5544" spans="1:8">
      <c r="A5544" s="89" t="s">
        <v>14438</v>
      </c>
      <c r="B5544" s="89">
        <v>1000</v>
      </c>
      <c r="C5544" s="89" t="s">
        <v>564</v>
      </c>
      <c r="D5544" s="89" t="s">
        <v>7963</v>
      </c>
      <c r="E5544" s="89" t="s">
        <v>21924</v>
      </c>
      <c r="F5544" s="93" t="s">
        <v>369</v>
      </c>
      <c r="G5544" s="93" t="s">
        <v>369</v>
      </c>
      <c r="H5544" s="93" t="s">
        <v>369</v>
      </c>
    </row>
    <row r="5545" spans="1:8">
      <c r="A5545" s="89" t="s">
        <v>3863</v>
      </c>
      <c r="B5545" s="89">
        <v>1000</v>
      </c>
      <c r="C5545" s="89" t="s">
        <v>564</v>
      </c>
      <c r="D5545" s="89" t="s">
        <v>18232</v>
      </c>
      <c r="E5545" s="89" t="s">
        <v>21925</v>
      </c>
      <c r="F5545" s="89">
        <v>17617</v>
      </c>
      <c r="G5545" s="89">
        <v>527526</v>
      </c>
      <c r="H5545" s="89">
        <v>0</v>
      </c>
    </row>
    <row r="5546" spans="1:8">
      <c r="A5546" s="89" t="s">
        <v>3861</v>
      </c>
      <c r="B5546" s="89">
        <v>10000</v>
      </c>
      <c r="C5546" s="89" t="s">
        <v>361</v>
      </c>
      <c r="D5546" s="89" t="s">
        <v>18232</v>
      </c>
      <c r="E5546" s="89" t="s">
        <v>21926</v>
      </c>
      <c r="F5546" s="93" t="s">
        <v>369</v>
      </c>
      <c r="G5546" s="93" t="s">
        <v>369</v>
      </c>
      <c r="H5546" s="93" t="s">
        <v>369</v>
      </c>
    </row>
    <row r="5547" spans="1:8">
      <c r="A5547" s="89" t="s">
        <v>14441</v>
      </c>
      <c r="B5547" s="89">
        <v>1000</v>
      </c>
      <c r="C5547" s="89" t="s">
        <v>564</v>
      </c>
      <c r="D5547" s="89" t="s">
        <v>7963</v>
      </c>
      <c r="E5547" s="89" t="s">
        <v>21927</v>
      </c>
      <c r="F5547" s="93" t="s">
        <v>369</v>
      </c>
      <c r="G5547" s="93" t="s">
        <v>369</v>
      </c>
      <c r="H5547" s="93" t="s">
        <v>369</v>
      </c>
    </row>
    <row r="5548" spans="1:8">
      <c r="A5548" s="89" t="s">
        <v>3859</v>
      </c>
      <c r="B5548" s="89">
        <v>1000</v>
      </c>
      <c r="C5548" s="89" t="s">
        <v>361</v>
      </c>
      <c r="D5548" s="89" t="s">
        <v>18232</v>
      </c>
      <c r="E5548" s="89" t="s">
        <v>21927</v>
      </c>
      <c r="F5548" s="93" t="s">
        <v>369</v>
      </c>
      <c r="G5548" s="93" t="s">
        <v>369</v>
      </c>
      <c r="H5548" s="93" t="s">
        <v>369</v>
      </c>
    </row>
    <row r="5549" spans="1:8">
      <c r="A5549" s="89" t="s">
        <v>3857</v>
      </c>
      <c r="B5549" s="89">
        <v>1000</v>
      </c>
      <c r="C5549" s="89" t="s">
        <v>564</v>
      </c>
      <c r="D5549" s="89" t="s">
        <v>18232</v>
      </c>
      <c r="E5549" s="89" t="s">
        <v>21928</v>
      </c>
      <c r="F5549" s="89">
        <v>118731</v>
      </c>
      <c r="G5549" s="89">
        <v>36972</v>
      </c>
      <c r="H5549" s="89">
        <v>0</v>
      </c>
    </row>
    <row r="5550" spans="1:8">
      <c r="A5550" s="89" t="s">
        <v>14444</v>
      </c>
      <c r="B5550" s="89">
        <v>1000</v>
      </c>
      <c r="C5550" s="89" t="s">
        <v>564</v>
      </c>
      <c r="D5550" s="89" t="s">
        <v>7963</v>
      </c>
      <c r="E5550" s="89" t="s">
        <v>21929</v>
      </c>
      <c r="F5550" s="93" t="s">
        <v>369</v>
      </c>
      <c r="G5550" s="93" t="s">
        <v>369</v>
      </c>
      <c r="H5550" s="93" t="s">
        <v>369</v>
      </c>
    </row>
    <row r="5551" spans="1:8">
      <c r="A5551" s="89" t="s">
        <v>14446</v>
      </c>
      <c r="B5551" s="89">
        <v>1000</v>
      </c>
      <c r="C5551" s="89" t="s">
        <v>361</v>
      </c>
      <c r="D5551" s="89" t="s">
        <v>7963</v>
      </c>
      <c r="E5551" s="89" t="s">
        <v>21930</v>
      </c>
      <c r="F5551" s="93" t="s">
        <v>369</v>
      </c>
      <c r="G5551" s="93" t="s">
        <v>369</v>
      </c>
      <c r="H5551" s="93" t="s">
        <v>369</v>
      </c>
    </row>
    <row r="5552" spans="1:8">
      <c r="A5552" s="89" t="s">
        <v>3855</v>
      </c>
      <c r="B5552" s="89">
        <v>1000</v>
      </c>
      <c r="C5552" s="89" t="s">
        <v>564</v>
      </c>
      <c r="D5552" s="89" t="s">
        <v>18232</v>
      </c>
      <c r="E5552" s="89" t="s">
        <v>21931</v>
      </c>
      <c r="F5552" s="89">
        <v>148429</v>
      </c>
      <c r="G5552" s="89">
        <v>527526</v>
      </c>
      <c r="H5552" s="89">
        <v>0</v>
      </c>
    </row>
    <row r="5553" spans="1:8">
      <c r="A5553" s="89" t="s">
        <v>14448</v>
      </c>
      <c r="B5553" s="89">
        <v>2000</v>
      </c>
      <c r="C5553" s="89" t="s">
        <v>564</v>
      </c>
      <c r="D5553" s="89" t="s">
        <v>7963</v>
      </c>
      <c r="E5553" s="89" t="s">
        <v>21932</v>
      </c>
      <c r="F5553" s="93" t="s">
        <v>369</v>
      </c>
      <c r="G5553" s="93" t="s">
        <v>369</v>
      </c>
      <c r="H5553" s="93" t="s">
        <v>369</v>
      </c>
    </row>
    <row r="5554" spans="1:8">
      <c r="A5554" s="89" t="s">
        <v>14450</v>
      </c>
      <c r="B5554" s="89">
        <v>1000</v>
      </c>
      <c r="C5554" s="89" t="s">
        <v>564</v>
      </c>
      <c r="D5554" s="89" t="s">
        <v>7963</v>
      </c>
      <c r="E5554" s="89" t="s">
        <v>21933</v>
      </c>
      <c r="F5554" s="93" t="s">
        <v>369</v>
      </c>
      <c r="G5554" s="93" t="s">
        <v>369</v>
      </c>
      <c r="H5554" s="93" t="s">
        <v>369</v>
      </c>
    </row>
    <row r="5555" spans="1:8">
      <c r="A5555" s="89" t="s">
        <v>14452</v>
      </c>
      <c r="B5555" s="89">
        <v>1000</v>
      </c>
      <c r="C5555" s="89" t="s">
        <v>564</v>
      </c>
      <c r="D5555" s="89" t="s">
        <v>7963</v>
      </c>
      <c r="E5555" s="89" t="s">
        <v>21934</v>
      </c>
      <c r="F5555" s="93" t="s">
        <v>369</v>
      </c>
      <c r="G5555" s="93" t="s">
        <v>369</v>
      </c>
      <c r="H5555" s="93" t="s">
        <v>369</v>
      </c>
    </row>
    <row r="5556" spans="1:8">
      <c r="A5556" s="89" t="s">
        <v>3853</v>
      </c>
      <c r="B5556" s="89">
        <v>1000</v>
      </c>
      <c r="C5556" s="89" t="s">
        <v>564</v>
      </c>
      <c r="D5556" s="89" t="s">
        <v>18232</v>
      </c>
      <c r="E5556" s="89" t="s">
        <v>21935</v>
      </c>
      <c r="F5556" s="89">
        <v>369813</v>
      </c>
      <c r="G5556" s="89">
        <v>296783</v>
      </c>
      <c r="H5556" s="89">
        <v>0</v>
      </c>
    </row>
    <row r="5557" spans="1:8">
      <c r="A5557" s="89" t="s">
        <v>14455</v>
      </c>
      <c r="B5557" s="89">
        <v>2000</v>
      </c>
      <c r="C5557" s="89" t="s">
        <v>361</v>
      </c>
      <c r="D5557" s="89" t="s">
        <v>7963</v>
      </c>
      <c r="E5557" s="89" t="s">
        <v>21936</v>
      </c>
      <c r="F5557" s="93" t="s">
        <v>369</v>
      </c>
      <c r="G5557" s="93" t="s">
        <v>369</v>
      </c>
      <c r="H5557" s="93" t="s">
        <v>369</v>
      </c>
    </row>
    <row r="5558" spans="1:8">
      <c r="A5558" s="89" t="s">
        <v>14456</v>
      </c>
      <c r="B5558" s="89">
        <v>1500</v>
      </c>
      <c r="C5558" s="89" t="s">
        <v>564</v>
      </c>
      <c r="D5558" s="89" t="s">
        <v>7963</v>
      </c>
      <c r="E5558" s="89" t="s">
        <v>21936</v>
      </c>
      <c r="F5558" s="93" t="s">
        <v>369</v>
      </c>
      <c r="G5558" s="93" t="s">
        <v>369</v>
      </c>
      <c r="H5558" s="93" t="s">
        <v>369</v>
      </c>
    </row>
    <row r="5559" spans="1:8">
      <c r="A5559" s="89" t="s">
        <v>3960</v>
      </c>
      <c r="B5559" s="89">
        <v>1000</v>
      </c>
      <c r="C5559" s="89" t="s">
        <v>564</v>
      </c>
      <c r="D5559" s="89" t="s">
        <v>18232</v>
      </c>
      <c r="E5559" s="89" t="s">
        <v>21937</v>
      </c>
      <c r="F5559" s="89">
        <v>79722</v>
      </c>
      <c r="G5559" s="89">
        <v>1091356</v>
      </c>
      <c r="H5559" s="89">
        <v>0</v>
      </c>
    </row>
    <row r="5560" spans="1:8">
      <c r="A5560" s="89" t="s">
        <v>14459</v>
      </c>
      <c r="B5560" s="89">
        <v>500</v>
      </c>
      <c r="C5560" s="89" t="s">
        <v>361</v>
      </c>
      <c r="D5560" s="89" t="s">
        <v>7963</v>
      </c>
      <c r="E5560" s="89" t="s">
        <v>21938</v>
      </c>
      <c r="F5560" s="93" t="s">
        <v>369</v>
      </c>
      <c r="G5560" s="93" t="s">
        <v>369</v>
      </c>
      <c r="H5560" s="93" t="s">
        <v>369</v>
      </c>
    </row>
    <row r="5561" spans="1:8">
      <c r="A5561" s="89" t="s">
        <v>14460</v>
      </c>
      <c r="B5561" s="89">
        <v>500</v>
      </c>
      <c r="C5561" s="89" t="s">
        <v>564</v>
      </c>
      <c r="D5561" s="89" t="s">
        <v>7963</v>
      </c>
      <c r="E5561" s="89" t="s">
        <v>21938</v>
      </c>
      <c r="F5561" s="93" t="s">
        <v>369</v>
      </c>
      <c r="G5561" s="93" t="s">
        <v>369</v>
      </c>
      <c r="H5561" s="93" t="s">
        <v>369</v>
      </c>
    </row>
    <row r="5562" spans="1:8">
      <c r="A5562" s="89" t="s">
        <v>3958</v>
      </c>
      <c r="B5562" s="89">
        <v>500</v>
      </c>
      <c r="C5562" s="89" t="s">
        <v>564</v>
      </c>
      <c r="D5562" s="89" t="s">
        <v>18232</v>
      </c>
      <c r="E5562" s="89" t="s">
        <v>21939</v>
      </c>
      <c r="F5562" s="89">
        <v>556665</v>
      </c>
      <c r="G5562" s="89">
        <v>1091352</v>
      </c>
      <c r="H5562" s="89">
        <v>0</v>
      </c>
    </row>
    <row r="5563" spans="1:8">
      <c r="A5563" s="89" t="s">
        <v>3956</v>
      </c>
      <c r="B5563" s="89">
        <v>500</v>
      </c>
      <c r="C5563" s="89" t="s">
        <v>564</v>
      </c>
      <c r="D5563" s="89" t="s">
        <v>18232</v>
      </c>
      <c r="E5563" s="89" t="s">
        <v>21940</v>
      </c>
      <c r="F5563" s="89">
        <v>954530</v>
      </c>
      <c r="G5563" s="89">
        <v>584644</v>
      </c>
      <c r="H5563" s="89">
        <v>0</v>
      </c>
    </row>
    <row r="5564" spans="1:8">
      <c r="A5564" s="89" t="s">
        <v>14464</v>
      </c>
      <c r="B5564" s="89">
        <v>3000</v>
      </c>
      <c r="C5564" s="89" t="s">
        <v>564</v>
      </c>
      <c r="D5564" s="89" t="s">
        <v>7963</v>
      </c>
      <c r="E5564" s="89" t="s">
        <v>21941</v>
      </c>
      <c r="F5564" s="93" t="s">
        <v>369</v>
      </c>
      <c r="G5564" s="93" t="s">
        <v>369</v>
      </c>
      <c r="H5564" s="93" t="s">
        <v>369</v>
      </c>
    </row>
    <row r="5565" spans="1:8">
      <c r="A5565" s="99" t="s">
        <v>14466</v>
      </c>
      <c r="B5565" s="89">
        <v>3000</v>
      </c>
      <c r="C5565" s="89" t="s">
        <v>361</v>
      </c>
      <c r="D5565" s="89" t="s">
        <v>7963</v>
      </c>
      <c r="E5565" s="89" t="s">
        <v>21941</v>
      </c>
      <c r="F5565" s="93" t="s">
        <v>369</v>
      </c>
      <c r="G5565" s="93" t="s">
        <v>369</v>
      </c>
      <c r="H5565" s="93" t="s">
        <v>369</v>
      </c>
    </row>
    <row r="5566" spans="1:8">
      <c r="A5566" s="89" t="s">
        <v>14467</v>
      </c>
      <c r="B5566" s="89">
        <v>500</v>
      </c>
      <c r="C5566" s="89" t="s">
        <v>564</v>
      </c>
      <c r="D5566" s="89" t="s">
        <v>7974</v>
      </c>
      <c r="E5566" s="89" t="s">
        <v>21942</v>
      </c>
      <c r="F5566" s="93" t="s">
        <v>369</v>
      </c>
      <c r="G5566" s="93" t="s">
        <v>369</v>
      </c>
      <c r="H5566" s="93" t="s">
        <v>369</v>
      </c>
    </row>
    <row r="5567" spans="1:8">
      <c r="A5567" s="89" t="s">
        <v>14468</v>
      </c>
      <c r="B5567" s="89">
        <v>500</v>
      </c>
      <c r="C5567" s="89" t="s">
        <v>564</v>
      </c>
      <c r="D5567" s="89" t="s">
        <v>7974</v>
      </c>
      <c r="E5567" s="89" t="s">
        <v>21942</v>
      </c>
      <c r="F5567" s="93" t="s">
        <v>369</v>
      </c>
      <c r="G5567" s="93" t="s">
        <v>369</v>
      </c>
      <c r="H5567" s="93" t="s">
        <v>369</v>
      </c>
    </row>
    <row r="5568" spans="1:8">
      <c r="A5568" s="89" t="s">
        <v>14469</v>
      </c>
      <c r="B5568" s="89">
        <v>500</v>
      </c>
      <c r="C5568" s="89" t="s">
        <v>564</v>
      </c>
      <c r="D5568" s="89" t="s">
        <v>7974</v>
      </c>
      <c r="E5568" s="89" t="s">
        <v>21942</v>
      </c>
      <c r="F5568" s="93" t="s">
        <v>369</v>
      </c>
      <c r="G5568" s="93" t="s">
        <v>369</v>
      </c>
      <c r="H5568" s="93" t="s">
        <v>369</v>
      </c>
    </row>
    <row r="5569" spans="1:8">
      <c r="A5569" s="89" t="s">
        <v>14470</v>
      </c>
      <c r="B5569" s="89">
        <v>500</v>
      </c>
      <c r="C5569" s="89" t="s">
        <v>361</v>
      </c>
      <c r="D5569" s="89" t="s">
        <v>7963</v>
      </c>
      <c r="E5569" s="89" t="s">
        <v>21942</v>
      </c>
      <c r="F5569" s="93" t="s">
        <v>369</v>
      </c>
      <c r="G5569" s="93" t="s">
        <v>369</v>
      </c>
      <c r="H5569" s="93" t="s">
        <v>369</v>
      </c>
    </row>
    <row r="5570" spans="1:8">
      <c r="A5570" s="89" t="s">
        <v>14471</v>
      </c>
      <c r="B5570" s="89">
        <v>500</v>
      </c>
      <c r="C5570" s="89" t="s">
        <v>361</v>
      </c>
      <c r="D5570" s="89" t="s">
        <v>7963</v>
      </c>
      <c r="E5570" s="89" t="s">
        <v>21942</v>
      </c>
      <c r="F5570" s="93" t="s">
        <v>369</v>
      </c>
      <c r="G5570" s="93" t="s">
        <v>369</v>
      </c>
      <c r="H5570" s="93" t="s">
        <v>369</v>
      </c>
    </row>
    <row r="5571" spans="1:8">
      <c r="A5571" s="89" t="s">
        <v>3954</v>
      </c>
      <c r="B5571" s="89">
        <v>500</v>
      </c>
      <c r="C5571" s="89" t="s">
        <v>361</v>
      </c>
      <c r="D5571" s="89" t="s">
        <v>18232</v>
      </c>
      <c r="E5571" s="89" t="s">
        <v>21943</v>
      </c>
      <c r="F5571" s="93" t="s">
        <v>369</v>
      </c>
      <c r="G5571" s="93" t="s">
        <v>369</v>
      </c>
      <c r="H5571" s="93" t="s">
        <v>369</v>
      </c>
    </row>
    <row r="5572" spans="1:8">
      <c r="A5572" s="89" t="s">
        <v>3952</v>
      </c>
      <c r="B5572" s="89">
        <v>300</v>
      </c>
      <c r="C5572" s="89" t="s">
        <v>361</v>
      </c>
      <c r="D5572" s="89" t="s">
        <v>18232</v>
      </c>
      <c r="E5572" s="89" t="s">
        <v>21944</v>
      </c>
      <c r="F5572" s="93" t="s">
        <v>369</v>
      </c>
      <c r="G5572" s="93" t="s">
        <v>369</v>
      </c>
      <c r="H5572" s="93" t="s">
        <v>369</v>
      </c>
    </row>
    <row r="5573" spans="1:8">
      <c r="A5573" s="89" t="s">
        <v>3950</v>
      </c>
      <c r="B5573" s="89">
        <v>2000</v>
      </c>
      <c r="C5573" s="89" t="s">
        <v>564</v>
      </c>
      <c r="D5573" s="89" t="s">
        <v>18232</v>
      </c>
      <c r="E5573" s="89" t="s">
        <v>21945</v>
      </c>
      <c r="F5573" s="89">
        <v>54814</v>
      </c>
      <c r="G5573" s="89">
        <v>105886</v>
      </c>
      <c r="H5573" s="89">
        <v>0</v>
      </c>
    </row>
    <row r="5574" spans="1:8">
      <c r="A5574" s="89" t="s">
        <v>14473</v>
      </c>
      <c r="B5574" s="89">
        <v>1000</v>
      </c>
      <c r="C5574" s="89" t="s">
        <v>564</v>
      </c>
      <c r="D5574" s="89" t="s">
        <v>7974</v>
      </c>
      <c r="E5574" s="89" t="s">
        <v>21946</v>
      </c>
      <c r="F5574" s="93" t="s">
        <v>369</v>
      </c>
      <c r="G5574" s="93" t="s">
        <v>369</v>
      </c>
      <c r="H5574" s="93" t="s">
        <v>369</v>
      </c>
    </row>
    <row r="5575" spans="1:8">
      <c r="A5575" s="89" t="s">
        <v>14474</v>
      </c>
      <c r="B5575" s="89">
        <v>1000</v>
      </c>
      <c r="C5575" s="89" t="s">
        <v>564</v>
      </c>
      <c r="D5575" s="89" t="s">
        <v>7974</v>
      </c>
      <c r="E5575" s="89" t="s">
        <v>21946</v>
      </c>
      <c r="F5575" s="93" t="s">
        <v>369</v>
      </c>
      <c r="G5575" s="93" t="s">
        <v>369</v>
      </c>
      <c r="H5575" s="93" t="s">
        <v>369</v>
      </c>
    </row>
    <row r="5576" spans="1:8">
      <c r="A5576" s="89" t="s">
        <v>14475</v>
      </c>
      <c r="B5576" s="89">
        <v>1000</v>
      </c>
      <c r="C5576" s="89" t="s">
        <v>564</v>
      </c>
      <c r="D5576" s="89" t="s">
        <v>7974</v>
      </c>
      <c r="E5576" s="89" t="s">
        <v>21946</v>
      </c>
      <c r="F5576" s="93" t="s">
        <v>369</v>
      </c>
      <c r="G5576" s="93" t="s">
        <v>369</v>
      </c>
      <c r="H5576" s="93" t="s">
        <v>369</v>
      </c>
    </row>
    <row r="5577" spans="1:8">
      <c r="A5577" s="89" t="s">
        <v>14476</v>
      </c>
      <c r="B5577" s="89">
        <v>1000</v>
      </c>
      <c r="C5577" s="89" t="s">
        <v>564</v>
      </c>
      <c r="D5577" s="89" t="s">
        <v>7974</v>
      </c>
      <c r="E5577" s="89" t="s">
        <v>21946</v>
      </c>
      <c r="F5577" s="93" t="s">
        <v>369</v>
      </c>
      <c r="G5577" s="93" t="s">
        <v>369</v>
      </c>
      <c r="H5577" s="93" t="s">
        <v>369</v>
      </c>
    </row>
    <row r="5578" spans="1:8">
      <c r="A5578" s="89" t="s">
        <v>14477</v>
      </c>
      <c r="B5578" s="89">
        <v>1000</v>
      </c>
      <c r="C5578" s="89" t="s">
        <v>361</v>
      </c>
      <c r="D5578" s="89" t="s">
        <v>7963</v>
      </c>
      <c r="E5578" s="89" t="s">
        <v>21946</v>
      </c>
      <c r="F5578" s="93" t="s">
        <v>369</v>
      </c>
      <c r="G5578" s="93" t="s">
        <v>369</v>
      </c>
      <c r="H5578" s="93" t="s">
        <v>369</v>
      </c>
    </row>
    <row r="5579" spans="1:8">
      <c r="A5579" s="89" t="s">
        <v>14478</v>
      </c>
      <c r="B5579" s="89">
        <v>1000</v>
      </c>
      <c r="C5579" s="89" t="s">
        <v>564</v>
      </c>
      <c r="D5579" s="89" t="s">
        <v>7974</v>
      </c>
      <c r="E5579" s="89" t="s">
        <v>21946</v>
      </c>
      <c r="F5579" s="93" t="s">
        <v>369</v>
      </c>
      <c r="G5579" s="93" t="s">
        <v>369</v>
      </c>
      <c r="H5579" s="93" t="s">
        <v>369</v>
      </c>
    </row>
    <row r="5580" spans="1:8">
      <c r="A5580" s="89" t="s">
        <v>14479</v>
      </c>
      <c r="B5580" s="89">
        <v>1000</v>
      </c>
      <c r="C5580" s="89" t="s">
        <v>564</v>
      </c>
      <c r="D5580" s="89" t="s">
        <v>7974</v>
      </c>
      <c r="E5580" s="89" t="s">
        <v>21946</v>
      </c>
      <c r="F5580" s="93" t="s">
        <v>369</v>
      </c>
      <c r="G5580" s="93" t="s">
        <v>369</v>
      </c>
      <c r="H5580" s="93" t="s">
        <v>369</v>
      </c>
    </row>
    <row r="5581" spans="1:8">
      <c r="A5581" s="89" t="s">
        <v>14480</v>
      </c>
      <c r="B5581" s="89">
        <v>1000</v>
      </c>
      <c r="C5581" s="89" t="s">
        <v>361</v>
      </c>
      <c r="D5581" s="89" t="s">
        <v>7963</v>
      </c>
      <c r="E5581" s="89" t="s">
        <v>21946</v>
      </c>
      <c r="F5581" s="93" t="s">
        <v>369</v>
      </c>
      <c r="G5581" s="93" t="s">
        <v>369</v>
      </c>
      <c r="H5581" s="93" t="s">
        <v>369</v>
      </c>
    </row>
    <row r="5582" spans="1:8">
      <c r="A5582" s="89" t="s">
        <v>3948</v>
      </c>
      <c r="B5582" s="89">
        <v>1000</v>
      </c>
      <c r="C5582" s="89" t="s">
        <v>564</v>
      </c>
      <c r="D5582" s="89" t="s">
        <v>18232</v>
      </c>
      <c r="E5582" s="89" t="s">
        <v>21947</v>
      </c>
      <c r="F5582" s="89">
        <v>91561</v>
      </c>
      <c r="G5582" s="89">
        <v>105886</v>
      </c>
      <c r="H5582" s="89">
        <v>0</v>
      </c>
    </row>
    <row r="5583" spans="1:8">
      <c r="A5583" s="89" t="s">
        <v>14482</v>
      </c>
      <c r="B5583" s="89">
        <v>1300</v>
      </c>
      <c r="C5583" s="89" t="s">
        <v>564</v>
      </c>
      <c r="D5583" s="89" t="s">
        <v>7963</v>
      </c>
      <c r="E5583" s="89" t="s">
        <v>21948</v>
      </c>
      <c r="F5583" s="93" t="s">
        <v>369</v>
      </c>
      <c r="G5583" s="93" t="s">
        <v>369</v>
      </c>
      <c r="H5583" s="93" t="s">
        <v>369</v>
      </c>
    </row>
    <row r="5584" spans="1:8">
      <c r="A5584" s="89" t="s">
        <v>14484</v>
      </c>
      <c r="B5584" s="89">
        <v>1500</v>
      </c>
      <c r="C5584" s="89" t="s">
        <v>564</v>
      </c>
      <c r="D5584" s="89" t="s">
        <v>7963</v>
      </c>
      <c r="E5584" s="89" t="s">
        <v>21948</v>
      </c>
      <c r="F5584" s="93" t="s">
        <v>369</v>
      </c>
      <c r="G5584" s="93" t="s">
        <v>369</v>
      </c>
      <c r="H5584" s="93" t="s">
        <v>369</v>
      </c>
    </row>
    <row r="5585" spans="1:8">
      <c r="A5585" s="89" t="s">
        <v>14486</v>
      </c>
      <c r="B5585" s="89">
        <v>1000</v>
      </c>
      <c r="C5585" s="89" t="s">
        <v>564</v>
      </c>
      <c r="D5585" s="89" t="s">
        <v>7963</v>
      </c>
      <c r="E5585" s="89" t="s">
        <v>21949</v>
      </c>
      <c r="F5585" s="93" t="s">
        <v>369</v>
      </c>
      <c r="G5585" s="93" t="s">
        <v>369</v>
      </c>
      <c r="H5585" s="93" t="s">
        <v>369</v>
      </c>
    </row>
    <row r="5586" spans="1:8">
      <c r="A5586" s="89" t="s">
        <v>3946</v>
      </c>
      <c r="B5586" s="89">
        <v>500</v>
      </c>
      <c r="C5586" s="89" t="s">
        <v>564</v>
      </c>
      <c r="D5586" s="89" t="s">
        <v>18232</v>
      </c>
      <c r="E5586" s="89" t="s">
        <v>21950</v>
      </c>
      <c r="F5586" s="89">
        <v>368104</v>
      </c>
      <c r="G5586" s="89">
        <v>1091356</v>
      </c>
      <c r="H5586" s="89">
        <v>0</v>
      </c>
    </row>
    <row r="5587" spans="1:8">
      <c r="A5587" s="89" t="s">
        <v>3944</v>
      </c>
      <c r="B5587" s="89">
        <v>700</v>
      </c>
      <c r="C5587" s="89" t="s">
        <v>564</v>
      </c>
      <c r="D5587" s="89" t="s">
        <v>18232</v>
      </c>
      <c r="E5587" s="89" t="s">
        <v>21951</v>
      </c>
      <c r="F5587" s="89">
        <v>1269</v>
      </c>
      <c r="G5587" s="89">
        <v>36972</v>
      </c>
      <c r="H5587" s="89">
        <v>0</v>
      </c>
    </row>
    <row r="5588" spans="1:8">
      <c r="A5588" s="89" t="s">
        <v>14490</v>
      </c>
      <c r="B5588" s="89">
        <v>1000</v>
      </c>
      <c r="C5588" s="89" t="s">
        <v>361</v>
      </c>
      <c r="D5588" s="89" t="s">
        <v>7963</v>
      </c>
      <c r="E5588" s="89" t="s">
        <v>21952</v>
      </c>
      <c r="F5588" s="93" t="s">
        <v>369</v>
      </c>
      <c r="G5588" s="93" t="s">
        <v>369</v>
      </c>
      <c r="H5588" s="93" t="s">
        <v>369</v>
      </c>
    </row>
    <row r="5589" spans="1:8">
      <c r="A5589" s="89" t="s">
        <v>14491</v>
      </c>
      <c r="B5589" s="89">
        <v>3000</v>
      </c>
      <c r="C5589" s="89" t="s">
        <v>564</v>
      </c>
      <c r="D5589" s="89" t="s">
        <v>7963</v>
      </c>
      <c r="E5589" s="89" t="s">
        <v>21953</v>
      </c>
      <c r="F5589" s="93" t="s">
        <v>369</v>
      </c>
      <c r="G5589" s="93" t="s">
        <v>369</v>
      </c>
      <c r="H5589" s="93" t="s">
        <v>369</v>
      </c>
    </row>
    <row r="5590" spans="1:8">
      <c r="A5590" s="89" t="s">
        <v>14493</v>
      </c>
      <c r="B5590" s="89">
        <v>3000</v>
      </c>
      <c r="C5590" s="89" t="s">
        <v>361</v>
      </c>
      <c r="D5590" s="89" t="s">
        <v>7963</v>
      </c>
      <c r="E5590" s="89" t="s">
        <v>21954</v>
      </c>
      <c r="F5590" s="93" t="s">
        <v>369</v>
      </c>
      <c r="G5590" s="93" t="s">
        <v>369</v>
      </c>
      <c r="H5590" s="93" t="s">
        <v>369</v>
      </c>
    </row>
    <row r="5591" spans="1:8">
      <c r="A5591" s="89" t="s">
        <v>14494</v>
      </c>
      <c r="B5591" s="89">
        <v>3000</v>
      </c>
      <c r="C5591" s="89" t="s">
        <v>361</v>
      </c>
      <c r="D5591" s="89" t="s">
        <v>7963</v>
      </c>
      <c r="E5591" s="89" t="s">
        <v>21954</v>
      </c>
      <c r="F5591" s="93" t="s">
        <v>369</v>
      </c>
      <c r="G5591" s="93" t="s">
        <v>369</v>
      </c>
      <c r="H5591" s="93" t="s">
        <v>369</v>
      </c>
    </row>
    <row r="5592" spans="1:8">
      <c r="A5592" s="89" t="s">
        <v>14495</v>
      </c>
      <c r="B5592" s="89">
        <v>1000</v>
      </c>
      <c r="C5592" s="89" t="s">
        <v>564</v>
      </c>
      <c r="D5592" s="89" t="s">
        <v>7963</v>
      </c>
      <c r="E5592" s="89" t="s">
        <v>17210</v>
      </c>
      <c r="F5592" s="93" t="s">
        <v>369</v>
      </c>
      <c r="G5592" s="93" t="s">
        <v>369</v>
      </c>
      <c r="H5592" s="93" t="s">
        <v>369</v>
      </c>
    </row>
    <row r="5593" spans="1:8">
      <c r="A5593" s="89" t="s">
        <v>14497</v>
      </c>
      <c r="B5593" s="89">
        <v>1000</v>
      </c>
      <c r="C5593" s="89" t="s">
        <v>564</v>
      </c>
      <c r="D5593" s="89" t="s">
        <v>7963</v>
      </c>
      <c r="E5593" s="89" t="s">
        <v>17210</v>
      </c>
      <c r="F5593" s="93" t="s">
        <v>369</v>
      </c>
      <c r="G5593" s="93" t="s">
        <v>369</v>
      </c>
      <c r="H5593" s="93" t="s">
        <v>369</v>
      </c>
    </row>
    <row r="5594" spans="1:8">
      <c r="A5594" s="89" t="s">
        <v>14499</v>
      </c>
      <c r="B5594" s="89">
        <v>500</v>
      </c>
      <c r="C5594" s="89" t="s">
        <v>564</v>
      </c>
      <c r="D5594" s="89" t="s">
        <v>7963</v>
      </c>
      <c r="E5594" s="89" t="s">
        <v>21955</v>
      </c>
      <c r="F5594" s="93" t="s">
        <v>369</v>
      </c>
      <c r="G5594" s="93" t="s">
        <v>369</v>
      </c>
      <c r="H5594" s="93" t="s">
        <v>369</v>
      </c>
    </row>
    <row r="5595" spans="1:8">
      <c r="A5595" s="89" t="s">
        <v>14501</v>
      </c>
      <c r="B5595" s="89">
        <v>10000</v>
      </c>
      <c r="C5595" s="89" t="s">
        <v>564</v>
      </c>
      <c r="D5595" s="89" t="s">
        <v>7963</v>
      </c>
      <c r="E5595" s="89" t="s">
        <v>21956</v>
      </c>
      <c r="F5595" s="93" t="s">
        <v>369</v>
      </c>
      <c r="G5595" s="93" t="s">
        <v>369</v>
      </c>
      <c r="H5595" s="93" t="s">
        <v>369</v>
      </c>
    </row>
    <row r="5596" spans="1:8">
      <c r="A5596" s="89" t="s">
        <v>14503</v>
      </c>
      <c r="B5596" s="89">
        <v>1000</v>
      </c>
      <c r="C5596" s="89" t="s">
        <v>564</v>
      </c>
      <c r="D5596" s="89" t="s">
        <v>7974</v>
      </c>
      <c r="E5596" s="89" t="s">
        <v>21957</v>
      </c>
      <c r="F5596" s="93" t="s">
        <v>369</v>
      </c>
      <c r="G5596" s="93" t="s">
        <v>369</v>
      </c>
      <c r="H5596" s="93" t="s">
        <v>369</v>
      </c>
    </row>
    <row r="5597" spans="1:8">
      <c r="A5597" s="89" t="s">
        <v>14504</v>
      </c>
      <c r="B5597" s="89">
        <v>1000</v>
      </c>
      <c r="C5597" s="89" t="s">
        <v>564</v>
      </c>
      <c r="D5597" s="89" t="s">
        <v>7974</v>
      </c>
      <c r="E5597" s="89" t="s">
        <v>21958</v>
      </c>
      <c r="F5597" s="93" t="s">
        <v>369</v>
      </c>
      <c r="G5597" s="93" t="s">
        <v>369</v>
      </c>
      <c r="H5597" s="93" t="s">
        <v>369</v>
      </c>
    </row>
    <row r="5598" spans="1:8">
      <c r="A5598" s="89" t="s">
        <v>14505</v>
      </c>
      <c r="B5598" s="89">
        <v>1000</v>
      </c>
      <c r="C5598" s="89" t="s">
        <v>564</v>
      </c>
      <c r="D5598" s="89" t="s">
        <v>7974</v>
      </c>
      <c r="E5598" s="89" t="s">
        <v>21959</v>
      </c>
      <c r="F5598" s="93" t="s">
        <v>369</v>
      </c>
      <c r="G5598" s="93" t="s">
        <v>369</v>
      </c>
      <c r="H5598" s="93" t="s">
        <v>369</v>
      </c>
    </row>
    <row r="5599" spans="1:8">
      <c r="A5599" s="89" t="s">
        <v>14506</v>
      </c>
      <c r="B5599" s="89">
        <v>1000</v>
      </c>
      <c r="C5599" s="89" t="s">
        <v>361</v>
      </c>
      <c r="D5599" s="89" t="s">
        <v>7963</v>
      </c>
      <c r="E5599" s="89" t="s">
        <v>21960</v>
      </c>
      <c r="F5599" s="93" t="s">
        <v>369</v>
      </c>
      <c r="G5599" s="93" t="s">
        <v>369</v>
      </c>
      <c r="H5599" s="93" t="s">
        <v>369</v>
      </c>
    </row>
    <row r="5600" spans="1:8">
      <c r="A5600" s="89" t="s">
        <v>3941</v>
      </c>
      <c r="B5600" s="89">
        <v>100</v>
      </c>
      <c r="C5600" s="89" t="s">
        <v>564</v>
      </c>
      <c r="D5600" s="89" t="s">
        <v>18489</v>
      </c>
      <c r="E5600" s="89" t="s">
        <v>21961</v>
      </c>
      <c r="F5600" s="89">
        <v>957701</v>
      </c>
      <c r="G5600" s="89">
        <v>325453</v>
      </c>
      <c r="H5600" s="89">
        <v>0</v>
      </c>
    </row>
    <row r="5601" spans="1:8">
      <c r="A5601" s="89" t="s">
        <v>14508</v>
      </c>
      <c r="B5601" s="89">
        <v>1000</v>
      </c>
      <c r="C5601" s="89" t="s">
        <v>564</v>
      </c>
      <c r="D5601" s="89" t="s">
        <v>7963</v>
      </c>
      <c r="E5601" s="89" t="s">
        <v>21962</v>
      </c>
      <c r="F5601" s="93" t="s">
        <v>369</v>
      </c>
      <c r="G5601" s="93" t="s">
        <v>369</v>
      </c>
      <c r="H5601" s="93" t="s">
        <v>369</v>
      </c>
    </row>
    <row r="5602" spans="1:8">
      <c r="A5602" s="89" t="s">
        <v>14510</v>
      </c>
      <c r="B5602" s="89">
        <v>1000</v>
      </c>
      <c r="C5602" s="89" t="s">
        <v>564</v>
      </c>
      <c r="D5602" s="89" t="s">
        <v>7963</v>
      </c>
      <c r="E5602" s="89" t="s">
        <v>21963</v>
      </c>
      <c r="F5602" s="93" t="s">
        <v>369</v>
      </c>
      <c r="G5602" s="93" t="s">
        <v>369</v>
      </c>
      <c r="H5602" s="93" t="s">
        <v>369</v>
      </c>
    </row>
    <row r="5603" spans="1:8">
      <c r="A5603" s="89" t="s">
        <v>14512</v>
      </c>
      <c r="B5603" s="89">
        <v>200</v>
      </c>
      <c r="C5603" s="89" t="s">
        <v>564</v>
      </c>
      <c r="D5603" s="89" t="s">
        <v>7963</v>
      </c>
      <c r="E5603" s="89" t="s">
        <v>21964</v>
      </c>
      <c r="F5603" s="93" t="s">
        <v>369</v>
      </c>
      <c r="G5603" s="93" t="s">
        <v>369</v>
      </c>
      <c r="H5603" s="93" t="s">
        <v>369</v>
      </c>
    </row>
    <row r="5604" spans="1:8">
      <c r="A5604" s="89" t="s">
        <v>14514</v>
      </c>
      <c r="B5604" s="89">
        <v>200</v>
      </c>
      <c r="C5604" s="89" t="s">
        <v>564</v>
      </c>
      <c r="D5604" s="89" t="s">
        <v>7963</v>
      </c>
      <c r="E5604" s="89" t="s">
        <v>21964</v>
      </c>
      <c r="F5604" s="93" t="s">
        <v>369</v>
      </c>
      <c r="G5604" s="93" t="s">
        <v>369</v>
      </c>
      <c r="H5604" s="93" t="s">
        <v>369</v>
      </c>
    </row>
    <row r="5605" spans="1:8">
      <c r="A5605" s="89" t="s">
        <v>3939</v>
      </c>
      <c r="B5605" s="89">
        <v>1000</v>
      </c>
      <c r="C5605" s="89" t="s">
        <v>361</v>
      </c>
      <c r="D5605" s="89" t="s">
        <v>18232</v>
      </c>
      <c r="E5605" s="89" t="s">
        <v>21965</v>
      </c>
      <c r="F5605" s="93" t="s">
        <v>369</v>
      </c>
      <c r="G5605" s="93" t="s">
        <v>369</v>
      </c>
      <c r="H5605" s="93" t="s">
        <v>369</v>
      </c>
    </row>
    <row r="5606" spans="1:8">
      <c r="A5606" s="89" t="s">
        <v>3937</v>
      </c>
      <c r="B5606" s="89">
        <v>500</v>
      </c>
      <c r="C5606" s="89" t="s">
        <v>564</v>
      </c>
      <c r="D5606" s="89" t="s">
        <v>18232</v>
      </c>
      <c r="E5606" s="89" t="s">
        <v>21966</v>
      </c>
      <c r="F5606" s="89">
        <v>657873</v>
      </c>
      <c r="G5606" s="89">
        <v>80996</v>
      </c>
      <c r="H5606" s="89">
        <v>0</v>
      </c>
    </row>
    <row r="5607" spans="1:8">
      <c r="A5607" s="89" t="s">
        <v>3935</v>
      </c>
      <c r="B5607" s="89">
        <v>500</v>
      </c>
      <c r="C5607" s="89" t="s">
        <v>361</v>
      </c>
      <c r="D5607" s="89" t="s">
        <v>18232</v>
      </c>
      <c r="E5607" s="89" t="s">
        <v>21967</v>
      </c>
      <c r="F5607" s="93" t="s">
        <v>369</v>
      </c>
      <c r="G5607" s="93" t="s">
        <v>369</v>
      </c>
      <c r="H5607" s="93" t="s">
        <v>369</v>
      </c>
    </row>
    <row r="5608" spans="1:8">
      <c r="A5608" s="89" t="s">
        <v>21968</v>
      </c>
      <c r="B5608" s="89">
        <v>1000</v>
      </c>
      <c r="C5608" s="89" t="s">
        <v>361</v>
      </c>
      <c r="D5608" s="89" t="s">
        <v>7963</v>
      </c>
      <c r="E5608" s="89" t="s">
        <v>21969</v>
      </c>
      <c r="F5608" s="93" t="s">
        <v>369</v>
      </c>
      <c r="G5608" s="93" t="s">
        <v>369</v>
      </c>
      <c r="H5608" s="93" t="s">
        <v>369</v>
      </c>
    </row>
    <row r="5609" spans="1:8">
      <c r="A5609" s="89" t="s">
        <v>3934</v>
      </c>
      <c r="B5609" s="89">
        <v>1000</v>
      </c>
      <c r="C5609" s="89" t="s">
        <v>361</v>
      </c>
      <c r="D5609" s="89" t="s">
        <v>7991</v>
      </c>
      <c r="E5609" s="89" t="s">
        <v>21970</v>
      </c>
      <c r="F5609" s="93" t="s">
        <v>369</v>
      </c>
      <c r="G5609" s="93" t="s">
        <v>369</v>
      </c>
      <c r="H5609" s="93" t="s">
        <v>369</v>
      </c>
    </row>
    <row r="5610" spans="1:8">
      <c r="A5610" s="89" t="s">
        <v>3932</v>
      </c>
      <c r="B5610" s="89">
        <v>1000</v>
      </c>
      <c r="C5610" s="89" t="s">
        <v>564</v>
      </c>
      <c r="D5610" s="89" t="s">
        <v>18232</v>
      </c>
      <c r="E5610" s="89" t="s">
        <v>21971</v>
      </c>
      <c r="F5610" s="89">
        <v>1085392</v>
      </c>
      <c r="G5610" s="89">
        <v>1091356</v>
      </c>
      <c r="H5610" s="89">
        <v>0</v>
      </c>
    </row>
    <row r="5611" spans="1:8">
      <c r="A5611" s="89" t="s">
        <v>3930</v>
      </c>
      <c r="B5611" s="89">
        <v>1000</v>
      </c>
      <c r="C5611" s="89" t="s">
        <v>564</v>
      </c>
      <c r="D5611" s="89" t="s">
        <v>18232</v>
      </c>
      <c r="E5611" s="89" t="s">
        <v>21972</v>
      </c>
      <c r="F5611" s="89">
        <v>65292</v>
      </c>
      <c r="G5611" s="89">
        <v>296783</v>
      </c>
      <c r="H5611" s="89">
        <v>0</v>
      </c>
    </row>
    <row r="5612" spans="1:8">
      <c r="A5612" s="89" t="s">
        <v>14519</v>
      </c>
      <c r="B5612" s="89">
        <v>500</v>
      </c>
      <c r="C5612" s="89" t="s">
        <v>361</v>
      </c>
      <c r="D5612" s="89" t="s">
        <v>7963</v>
      </c>
      <c r="E5612" s="89" t="s">
        <v>21973</v>
      </c>
      <c r="F5612" s="93" t="s">
        <v>369</v>
      </c>
      <c r="G5612" s="93" t="s">
        <v>369</v>
      </c>
      <c r="H5612" s="93" t="s">
        <v>369</v>
      </c>
    </row>
    <row r="5613" spans="1:8">
      <c r="A5613" s="89" t="s">
        <v>14520</v>
      </c>
      <c r="B5613" s="89">
        <v>500</v>
      </c>
      <c r="C5613" s="89" t="s">
        <v>361</v>
      </c>
      <c r="D5613" s="89" t="s">
        <v>7963</v>
      </c>
      <c r="E5613" s="89" t="s">
        <v>21973</v>
      </c>
      <c r="F5613" s="93" t="s">
        <v>369</v>
      </c>
      <c r="G5613" s="93" t="s">
        <v>369</v>
      </c>
      <c r="H5613" s="93" t="s">
        <v>369</v>
      </c>
    </row>
    <row r="5614" spans="1:8">
      <c r="A5614" s="89" t="s">
        <v>14521</v>
      </c>
      <c r="B5614" s="89">
        <v>500</v>
      </c>
      <c r="C5614" s="89" t="s">
        <v>361</v>
      </c>
      <c r="D5614" s="89" t="s">
        <v>7963</v>
      </c>
      <c r="E5614" s="89" t="s">
        <v>21973</v>
      </c>
      <c r="F5614" s="93" t="s">
        <v>369</v>
      </c>
      <c r="G5614" s="93" t="s">
        <v>369</v>
      </c>
      <c r="H5614" s="93" t="s">
        <v>369</v>
      </c>
    </row>
    <row r="5615" spans="1:8">
      <c r="A5615" s="89" t="s">
        <v>6205</v>
      </c>
      <c r="B5615" s="89">
        <v>2000</v>
      </c>
      <c r="C5615" s="89" t="s">
        <v>564</v>
      </c>
      <c r="D5615" s="89" t="s">
        <v>5606</v>
      </c>
      <c r="E5615" s="89" t="s">
        <v>21974</v>
      </c>
      <c r="F5615" s="89">
        <v>50428</v>
      </c>
      <c r="G5615" s="89">
        <v>1091352</v>
      </c>
      <c r="H5615" s="89" t="s">
        <v>5983</v>
      </c>
    </row>
    <row r="5616" spans="1:8">
      <c r="A5616" s="89" t="s">
        <v>14523</v>
      </c>
      <c r="B5616" s="89">
        <v>1000</v>
      </c>
      <c r="C5616" s="89" t="s">
        <v>564</v>
      </c>
      <c r="D5616" s="89" t="s">
        <v>7963</v>
      </c>
      <c r="E5616" s="89" t="s">
        <v>21975</v>
      </c>
      <c r="F5616" s="93" t="s">
        <v>369</v>
      </c>
      <c r="G5616" s="93" t="s">
        <v>369</v>
      </c>
      <c r="H5616" s="93" t="s">
        <v>369</v>
      </c>
    </row>
    <row r="5617" spans="1:8">
      <c r="A5617" s="89" t="s">
        <v>14525</v>
      </c>
      <c r="B5617" s="89">
        <v>1000</v>
      </c>
      <c r="C5617" s="89" t="s">
        <v>564</v>
      </c>
      <c r="D5617" s="89" t="s">
        <v>7963</v>
      </c>
      <c r="E5617" s="89" t="s">
        <v>21976</v>
      </c>
      <c r="F5617" s="93" t="s">
        <v>369</v>
      </c>
      <c r="G5617" s="93" t="s">
        <v>369</v>
      </c>
      <c r="H5617" s="93" t="s">
        <v>369</v>
      </c>
    </row>
    <row r="5618" spans="1:8">
      <c r="A5618" s="89" t="s">
        <v>14527</v>
      </c>
      <c r="B5618" s="89">
        <v>1000</v>
      </c>
      <c r="C5618" s="89" t="s">
        <v>564</v>
      </c>
      <c r="D5618" s="89" t="s">
        <v>7963</v>
      </c>
      <c r="E5618" s="89" t="s">
        <v>21977</v>
      </c>
      <c r="F5618" s="93" t="s">
        <v>369</v>
      </c>
      <c r="G5618" s="93" t="s">
        <v>369</v>
      </c>
      <c r="H5618" s="93" t="s">
        <v>369</v>
      </c>
    </row>
    <row r="5619" spans="1:8">
      <c r="A5619" s="89" t="s">
        <v>3928</v>
      </c>
      <c r="B5619" s="89">
        <v>300</v>
      </c>
      <c r="C5619" s="89" t="s">
        <v>361</v>
      </c>
      <c r="D5619" s="89" t="s">
        <v>18232</v>
      </c>
      <c r="E5619" s="89" t="s">
        <v>21978</v>
      </c>
      <c r="F5619" s="93" t="s">
        <v>369</v>
      </c>
      <c r="G5619" s="93" t="s">
        <v>369</v>
      </c>
      <c r="H5619" s="93" t="s">
        <v>369</v>
      </c>
    </row>
    <row r="5620" spans="1:8">
      <c r="A5620" s="89" t="s">
        <v>14529</v>
      </c>
      <c r="B5620" s="89">
        <v>300</v>
      </c>
      <c r="C5620" s="89" t="s">
        <v>361</v>
      </c>
      <c r="D5620" s="89" t="s">
        <v>7963</v>
      </c>
      <c r="E5620" s="89" t="s">
        <v>21978</v>
      </c>
      <c r="F5620" s="93" t="s">
        <v>369</v>
      </c>
      <c r="G5620" s="93" t="s">
        <v>369</v>
      </c>
      <c r="H5620" s="93" t="s">
        <v>369</v>
      </c>
    </row>
    <row r="5621" spans="1:8">
      <c r="A5621" s="89" t="s">
        <v>6204</v>
      </c>
      <c r="B5621" s="89">
        <v>500</v>
      </c>
      <c r="C5621" s="89" t="s">
        <v>564</v>
      </c>
      <c r="D5621" s="89" t="s">
        <v>5606</v>
      </c>
      <c r="E5621" s="89" t="s">
        <v>21979</v>
      </c>
      <c r="F5621" s="89">
        <v>839</v>
      </c>
      <c r="G5621" s="89">
        <v>1109984</v>
      </c>
      <c r="H5621" s="89" t="s">
        <v>6054</v>
      </c>
    </row>
    <row r="5622" spans="1:8">
      <c r="A5622" s="89" t="s">
        <v>3926</v>
      </c>
      <c r="B5622" s="89">
        <v>500</v>
      </c>
      <c r="C5622" s="89" t="s">
        <v>564</v>
      </c>
      <c r="D5622" s="89" t="s">
        <v>18232</v>
      </c>
      <c r="E5622" s="89" t="s">
        <v>21980</v>
      </c>
      <c r="F5622" s="89">
        <v>839</v>
      </c>
      <c r="G5622" s="89">
        <v>1109984</v>
      </c>
      <c r="H5622" s="89">
        <v>0</v>
      </c>
    </row>
    <row r="5623" spans="1:8">
      <c r="A5623" s="99" t="s">
        <v>3924</v>
      </c>
      <c r="B5623" s="89">
        <v>1000</v>
      </c>
      <c r="C5623" s="89" t="s">
        <v>361</v>
      </c>
      <c r="D5623" s="89" t="s">
        <v>18232</v>
      </c>
      <c r="E5623" s="89" t="s">
        <v>21981</v>
      </c>
      <c r="F5623" s="93" t="s">
        <v>369</v>
      </c>
      <c r="G5623" s="93" t="s">
        <v>369</v>
      </c>
      <c r="H5623" s="93" t="s">
        <v>369</v>
      </c>
    </row>
    <row r="5624" spans="1:8">
      <c r="A5624" s="89" t="s">
        <v>3922</v>
      </c>
      <c r="B5624" s="89">
        <v>500</v>
      </c>
      <c r="C5624" s="89" t="s">
        <v>361</v>
      </c>
      <c r="D5624" s="89" t="s">
        <v>18232</v>
      </c>
      <c r="E5624" s="89" t="s">
        <v>21982</v>
      </c>
      <c r="F5624" s="93" t="s">
        <v>369</v>
      </c>
      <c r="G5624" s="93" t="s">
        <v>369</v>
      </c>
      <c r="H5624" s="93" t="s">
        <v>369</v>
      </c>
    </row>
    <row r="5625" spans="1:8">
      <c r="A5625" s="89" t="s">
        <v>3920</v>
      </c>
      <c r="B5625" s="89">
        <v>500</v>
      </c>
      <c r="C5625" s="89" t="s">
        <v>564</v>
      </c>
      <c r="D5625" s="89" t="s">
        <v>18232</v>
      </c>
      <c r="E5625" s="89" t="s">
        <v>21983</v>
      </c>
      <c r="F5625" s="89">
        <v>657873</v>
      </c>
      <c r="G5625" s="89">
        <v>80996</v>
      </c>
      <c r="H5625" s="89">
        <v>0</v>
      </c>
    </row>
    <row r="5626" spans="1:8">
      <c r="A5626" s="89" t="s">
        <v>14533</v>
      </c>
      <c r="B5626" s="89">
        <v>1000</v>
      </c>
      <c r="C5626" s="89" t="s">
        <v>361</v>
      </c>
      <c r="D5626" s="89" t="s">
        <v>7963</v>
      </c>
      <c r="E5626" s="89" t="s">
        <v>21984</v>
      </c>
      <c r="F5626" s="93" t="s">
        <v>369</v>
      </c>
      <c r="G5626" s="93" t="s">
        <v>369</v>
      </c>
      <c r="H5626" s="93" t="s">
        <v>369</v>
      </c>
    </row>
    <row r="5627" spans="1:8">
      <c r="A5627" s="89" t="s">
        <v>14534</v>
      </c>
      <c r="B5627" s="89">
        <v>1000</v>
      </c>
      <c r="C5627" s="89" t="s">
        <v>361</v>
      </c>
      <c r="D5627" s="89" t="s">
        <v>7963</v>
      </c>
      <c r="E5627" s="89" t="s">
        <v>21984</v>
      </c>
      <c r="F5627" s="93" t="s">
        <v>369</v>
      </c>
      <c r="G5627" s="93" t="s">
        <v>369</v>
      </c>
      <c r="H5627" s="93" t="s">
        <v>369</v>
      </c>
    </row>
    <row r="5628" spans="1:8">
      <c r="A5628" s="89" t="s">
        <v>3918</v>
      </c>
      <c r="B5628" s="89">
        <v>1000</v>
      </c>
      <c r="C5628" s="89" t="s">
        <v>564</v>
      </c>
      <c r="D5628" s="89" t="s">
        <v>18232</v>
      </c>
      <c r="E5628" s="89" t="s">
        <v>21985</v>
      </c>
      <c r="F5628" s="89">
        <v>169979</v>
      </c>
      <c r="G5628" s="89">
        <v>1109476</v>
      </c>
      <c r="H5628" s="89">
        <v>0</v>
      </c>
    </row>
    <row r="5629" spans="1:8">
      <c r="A5629" s="89" t="s">
        <v>14536</v>
      </c>
      <c r="B5629" s="89">
        <v>2000</v>
      </c>
      <c r="C5629" s="89" t="s">
        <v>564</v>
      </c>
      <c r="D5629" s="89" t="s">
        <v>7963</v>
      </c>
      <c r="E5629" s="89" t="s">
        <v>21986</v>
      </c>
      <c r="F5629" s="93" t="s">
        <v>369</v>
      </c>
      <c r="G5629" s="93" t="s">
        <v>369</v>
      </c>
      <c r="H5629" s="93" t="s">
        <v>369</v>
      </c>
    </row>
    <row r="5630" spans="1:8">
      <c r="A5630" s="89" t="s">
        <v>3916</v>
      </c>
      <c r="B5630" s="89">
        <v>500</v>
      </c>
      <c r="C5630" s="89" t="s">
        <v>564</v>
      </c>
      <c r="D5630" s="89" t="s">
        <v>18232</v>
      </c>
      <c r="E5630" s="89" t="s">
        <v>21987</v>
      </c>
      <c r="F5630" s="89">
        <v>980068</v>
      </c>
      <c r="G5630" s="89">
        <v>584644</v>
      </c>
      <c r="H5630" s="89">
        <v>0</v>
      </c>
    </row>
    <row r="5631" spans="1:8">
      <c r="A5631" s="89" t="s">
        <v>14539</v>
      </c>
      <c r="B5631" s="89">
        <v>5000</v>
      </c>
      <c r="C5631" s="89" t="s">
        <v>564</v>
      </c>
      <c r="D5631" s="89" t="s">
        <v>7963</v>
      </c>
      <c r="E5631" s="89" t="s">
        <v>21988</v>
      </c>
      <c r="F5631" s="93" t="s">
        <v>369</v>
      </c>
      <c r="G5631" s="93" t="s">
        <v>369</v>
      </c>
      <c r="H5631" s="93" t="s">
        <v>369</v>
      </c>
    </row>
    <row r="5632" spans="1:8">
      <c r="A5632" s="89" t="s">
        <v>14541</v>
      </c>
      <c r="B5632" s="89">
        <v>5000</v>
      </c>
      <c r="C5632" s="89" t="s">
        <v>564</v>
      </c>
      <c r="D5632" s="89" t="s">
        <v>7963</v>
      </c>
      <c r="E5632" s="89" t="s">
        <v>21989</v>
      </c>
      <c r="F5632" s="93" t="s">
        <v>369</v>
      </c>
      <c r="G5632" s="93" t="s">
        <v>369</v>
      </c>
      <c r="H5632" s="93" t="s">
        <v>369</v>
      </c>
    </row>
    <row r="5633" spans="1:8">
      <c r="A5633" s="89" t="s">
        <v>14543</v>
      </c>
      <c r="B5633" s="89">
        <v>5000</v>
      </c>
      <c r="C5633" s="89" t="s">
        <v>564</v>
      </c>
      <c r="D5633" s="89" t="s">
        <v>7963</v>
      </c>
      <c r="E5633" s="89" t="s">
        <v>21989</v>
      </c>
      <c r="F5633" s="93" t="s">
        <v>369</v>
      </c>
      <c r="G5633" s="93" t="s">
        <v>369</v>
      </c>
      <c r="H5633" s="93" t="s">
        <v>369</v>
      </c>
    </row>
    <row r="5634" spans="1:8">
      <c r="A5634" s="89" t="s">
        <v>14545</v>
      </c>
      <c r="B5634" s="89">
        <v>1000</v>
      </c>
      <c r="C5634" s="89" t="s">
        <v>361</v>
      </c>
      <c r="D5634" s="89" t="s">
        <v>7963</v>
      </c>
      <c r="E5634" s="89" t="s">
        <v>21990</v>
      </c>
      <c r="F5634" s="93" t="s">
        <v>369</v>
      </c>
      <c r="G5634" s="93" t="s">
        <v>369</v>
      </c>
      <c r="H5634" s="93" t="s">
        <v>369</v>
      </c>
    </row>
    <row r="5635" spans="1:8">
      <c r="A5635" s="89" t="s">
        <v>14546</v>
      </c>
      <c r="B5635" s="89">
        <v>1000</v>
      </c>
      <c r="C5635" s="89" t="s">
        <v>361</v>
      </c>
      <c r="D5635" s="89" t="s">
        <v>7963</v>
      </c>
      <c r="E5635" s="89" t="s">
        <v>21990</v>
      </c>
      <c r="F5635" s="93" t="s">
        <v>369</v>
      </c>
      <c r="G5635" s="93" t="s">
        <v>369</v>
      </c>
      <c r="H5635" s="93" t="s">
        <v>369</v>
      </c>
    </row>
    <row r="5636" spans="1:8">
      <c r="A5636" s="89" t="s">
        <v>14547</v>
      </c>
      <c r="B5636" s="89">
        <v>100</v>
      </c>
      <c r="C5636" s="89" t="s">
        <v>564</v>
      </c>
      <c r="D5636" s="89" t="s">
        <v>7963</v>
      </c>
      <c r="E5636" s="89" t="s">
        <v>21991</v>
      </c>
      <c r="F5636" s="93" t="s">
        <v>369</v>
      </c>
      <c r="G5636" s="93" t="s">
        <v>369</v>
      </c>
      <c r="H5636" s="93" t="s">
        <v>369</v>
      </c>
    </row>
    <row r="5637" spans="1:8">
      <c r="A5637" s="89" t="s">
        <v>14549</v>
      </c>
      <c r="B5637" s="89">
        <v>100</v>
      </c>
      <c r="C5637" s="89" t="s">
        <v>564</v>
      </c>
      <c r="D5637" s="89" t="s">
        <v>7963</v>
      </c>
      <c r="E5637" s="89" t="s">
        <v>21991</v>
      </c>
      <c r="F5637" s="93" t="s">
        <v>369</v>
      </c>
      <c r="G5637" s="93" t="s">
        <v>369</v>
      </c>
      <c r="H5637" s="93" t="s">
        <v>369</v>
      </c>
    </row>
    <row r="5638" spans="1:8">
      <c r="A5638" s="89" t="s">
        <v>14551</v>
      </c>
      <c r="B5638" s="89">
        <v>100</v>
      </c>
      <c r="C5638" s="89" t="s">
        <v>564</v>
      </c>
      <c r="D5638" s="89" t="s">
        <v>7974</v>
      </c>
      <c r="E5638" s="89" t="s">
        <v>21992</v>
      </c>
      <c r="F5638" s="93" t="s">
        <v>369</v>
      </c>
      <c r="G5638" s="93" t="s">
        <v>369</v>
      </c>
      <c r="H5638" s="93" t="s">
        <v>369</v>
      </c>
    </row>
    <row r="5639" spans="1:8">
      <c r="A5639" s="89" t="s">
        <v>14552</v>
      </c>
      <c r="B5639" s="89">
        <v>100</v>
      </c>
      <c r="C5639" s="89" t="s">
        <v>564</v>
      </c>
      <c r="D5639" s="89" t="s">
        <v>7974</v>
      </c>
      <c r="E5639" s="89" t="s">
        <v>21992</v>
      </c>
      <c r="F5639" s="93" t="s">
        <v>369</v>
      </c>
      <c r="G5639" s="93" t="s">
        <v>369</v>
      </c>
      <c r="H5639" s="93" t="s">
        <v>369</v>
      </c>
    </row>
    <row r="5640" spans="1:8">
      <c r="A5640" s="89" t="s">
        <v>14553</v>
      </c>
      <c r="B5640" s="89">
        <v>100</v>
      </c>
      <c r="C5640" s="89" t="s">
        <v>564</v>
      </c>
      <c r="D5640" s="89" t="s">
        <v>7974</v>
      </c>
      <c r="E5640" s="89" t="s">
        <v>21992</v>
      </c>
      <c r="F5640" s="93" t="s">
        <v>369</v>
      </c>
      <c r="G5640" s="93" t="s">
        <v>369</v>
      </c>
      <c r="H5640" s="93" t="s">
        <v>369</v>
      </c>
    </row>
    <row r="5641" spans="1:8">
      <c r="A5641" s="89" t="s">
        <v>14554</v>
      </c>
      <c r="B5641" s="89">
        <v>100</v>
      </c>
      <c r="C5641" s="89" t="s">
        <v>564</v>
      </c>
      <c r="D5641" s="89" t="s">
        <v>7974</v>
      </c>
      <c r="E5641" s="89" t="s">
        <v>21992</v>
      </c>
      <c r="F5641" s="93" t="s">
        <v>369</v>
      </c>
      <c r="G5641" s="93" t="s">
        <v>369</v>
      </c>
      <c r="H5641" s="93" t="s">
        <v>369</v>
      </c>
    </row>
    <row r="5642" spans="1:8">
      <c r="A5642" s="89" t="s">
        <v>14555</v>
      </c>
      <c r="B5642" s="89">
        <v>100</v>
      </c>
      <c r="C5642" s="89" t="s">
        <v>361</v>
      </c>
      <c r="D5642" s="89" t="s">
        <v>7963</v>
      </c>
      <c r="E5642" s="89" t="s">
        <v>21993</v>
      </c>
      <c r="F5642" s="93" t="s">
        <v>369</v>
      </c>
      <c r="G5642" s="93" t="s">
        <v>369</v>
      </c>
      <c r="H5642" s="93" t="s">
        <v>369</v>
      </c>
    </row>
    <row r="5643" spans="1:8">
      <c r="A5643" s="89" t="s">
        <v>3914</v>
      </c>
      <c r="B5643" s="89">
        <v>300</v>
      </c>
      <c r="C5643" s="89" t="s">
        <v>564</v>
      </c>
      <c r="D5643" s="89" t="s">
        <v>18232</v>
      </c>
      <c r="E5643" s="89" t="s">
        <v>21994</v>
      </c>
      <c r="F5643" s="89">
        <v>231060</v>
      </c>
      <c r="G5643" s="89">
        <v>1091079</v>
      </c>
      <c r="H5643" s="89">
        <v>0</v>
      </c>
    </row>
    <row r="5644" spans="1:8">
      <c r="A5644" s="89" t="s">
        <v>3912</v>
      </c>
      <c r="B5644" s="89">
        <v>1000</v>
      </c>
      <c r="C5644" s="89" t="s">
        <v>361</v>
      </c>
      <c r="D5644" s="89" t="s">
        <v>18232</v>
      </c>
      <c r="E5644" s="89" t="s">
        <v>21995</v>
      </c>
      <c r="F5644" s="93" t="s">
        <v>369</v>
      </c>
      <c r="G5644" s="93" t="s">
        <v>369</v>
      </c>
      <c r="H5644" s="93" t="s">
        <v>369</v>
      </c>
    </row>
    <row r="5645" spans="1:8">
      <c r="A5645" s="89" t="s">
        <v>14557</v>
      </c>
      <c r="B5645" s="89">
        <v>1000</v>
      </c>
      <c r="C5645" s="89" t="s">
        <v>361</v>
      </c>
      <c r="D5645" s="89" t="s">
        <v>7963</v>
      </c>
      <c r="E5645" s="89" t="s">
        <v>21995</v>
      </c>
      <c r="F5645" s="93" t="s">
        <v>369</v>
      </c>
      <c r="G5645" s="93" t="s">
        <v>369</v>
      </c>
      <c r="H5645" s="93" t="s">
        <v>369</v>
      </c>
    </row>
    <row r="5646" spans="1:8">
      <c r="A5646" s="89" t="s">
        <v>3909</v>
      </c>
      <c r="B5646" s="89">
        <v>500</v>
      </c>
      <c r="C5646" s="89" t="s">
        <v>564</v>
      </c>
      <c r="D5646" s="89" t="s">
        <v>18232</v>
      </c>
      <c r="E5646" s="89" t="s">
        <v>21996</v>
      </c>
      <c r="F5646" s="89">
        <v>257927</v>
      </c>
      <c r="G5646" s="89">
        <v>505846</v>
      </c>
      <c r="H5646" s="89">
        <v>0</v>
      </c>
    </row>
    <row r="5647" spans="1:8">
      <c r="A5647" s="89" t="s">
        <v>14559</v>
      </c>
      <c r="B5647" s="89">
        <v>1000</v>
      </c>
      <c r="C5647" s="89" t="s">
        <v>564</v>
      </c>
      <c r="D5647" s="89" t="s">
        <v>7963</v>
      </c>
      <c r="E5647" s="89" t="s">
        <v>21997</v>
      </c>
      <c r="F5647" s="93" t="s">
        <v>369</v>
      </c>
      <c r="G5647" s="93" t="s">
        <v>369</v>
      </c>
      <c r="H5647" s="93" t="s">
        <v>369</v>
      </c>
    </row>
    <row r="5648" spans="1:8">
      <c r="A5648" s="89" t="s">
        <v>14561</v>
      </c>
      <c r="B5648" s="89">
        <v>1000</v>
      </c>
      <c r="C5648" s="89" t="s">
        <v>361</v>
      </c>
      <c r="D5648" s="89" t="s">
        <v>7963</v>
      </c>
      <c r="E5648" s="89" t="s">
        <v>21997</v>
      </c>
      <c r="F5648" s="93" t="s">
        <v>369</v>
      </c>
      <c r="G5648" s="93" t="s">
        <v>369</v>
      </c>
      <c r="H5648" s="93" t="s">
        <v>369</v>
      </c>
    </row>
    <row r="5649" spans="1:8">
      <c r="A5649" s="89" t="s">
        <v>14562</v>
      </c>
      <c r="B5649" s="89">
        <v>1000</v>
      </c>
      <c r="C5649" s="89" t="s">
        <v>361</v>
      </c>
      <c r="D5649" s="89" t="s">
        <v>7963</v>
      </c>
      <c r="E5649" s="89" t="s">
        <v>21997</v>
      </c>
      <c r="F5649" s="93" t="s">
        <v>369</v>
      </c>
      <c r="G5649" s="93" t="s">
        <v>369</v>
      </c>
      <c r="H5649" s="93" t="s">
        <v>369</v>
      </c>
    </row>
    <row r="5650" spans="1:8">
      <c r="A5650" s="89" t="s">
        <v>14563</v>
      </c>
      <c r="B5650" s="89">
        <v>1000</v>
      </c>
      <c r="C5650" s="89" t="s">
        <v>361</v>
      </c>
      <c r="D5650" s="89" t="s">
        <v>7963</v>
      </c>
      <c r="E5650" s="89" t="s">
        <v>21997</v>
      </c>
      <c r="F5650" s="93" t="s">
        <v>369</v>
      </c>
      <c r="G5650" s="93" t="s">
        <v>369</v>
      </c>
      <c r="H5650" s="93" t="s">
        <v>369</v>
      </c>
    </row>
    <row r="5651" spans="1:8">
      <c r="A5651" s="89" t="s">
        <v>6203</v>
      </c>
      <c r="B5651" s="89">
        <v>1000</v>
      </c>
      <c r="C5651" s="89" t="s">
        <v>564</v>
      </c>
      <c r="D5651" s="89" t="s">
        <v>5606</v>
      </c>
      <c r="E5651" s="89" t="s">
        <v>21998</v>
      </c>
      <c r="F5651" s="89">
        <v>534424</v>
      </c>
      <c r="G5651" s="89">
        <v>105886</v>
      </c>
      <c r="H5651" s="89">
        <v>0</v>
      </c>
    </row>
    <row r="5652" spans="1:8">
      <c r="A5652" s="99" t="s">
        <v>14565</v>
      </c>
      <c r="B5652" s="89">
        <v>1000</v>
      </c>
      <c r="C5652" s="89" t="s">
        <v>564</v>
      </c>
      <c r="D5652" s="89" t="s">
        <v>7963</v>
      </c>
      <c r="E5652" s="89" t="s">
        <v>21999</v>
      </c>
      <c r="F5652" s="93" t="s">
        <v>369</v>
      </c>
      <c r="G5652" s="93" t="s">
        <v>369</v>
      </c>
      <c r="H5652" s="93" t="s">
        <v>369</v>
      </c>
    </row>
    <row r="5653" spans="1:8">
      <c r="A5653" s="89" t="s">
        <v>14567</v>
      </c>
      <c r="B5653" s="89">
        <v>1000</v>
      </c>
      <c r="C5653" s="89" t="s">
        <v>361</v>
      </c>
      <c r="D5653" s="89" t="s">
        <v>7963</v>
      </c>
      <c r="E5653" s="89" t="s">
        <v>22000</v>
      </c>
      <c r="F5653" s="93" t="s">
        <v>369</v>
      </c>
      <c r="G5653" s="93" t="s">
        <v>369</v>
      </c>
      <c r="H5653" s="93" t="s">
        <v>369</v>
      </c>
    </row>
    <row r="5654" spans="1:8">
      <c r="A5654" s="89" t="s">
        <v>14568</v>
      </c>
      <c r="B5654" s="89">
        <v>1000</v>
      </c>
      <c r="C5654" s="89" t="s">
        <v>361</v>
      </c>
      <c r="D5654" s="89" t="s">
        <v>7963</v>
      </c>
      <c r="E5654" s="89" t="s">
        <v>22000</v>
      </c>
      <c r="F5654" s="93" t="s">
        <v>369</v>
      </c>
      <c r="G5654" s="93" t="s">
        <v>369</v>
      </c>
      <c r="H5654" s="93" t="s">
        <v>369</v>
      </c>
    </row>
    <row r="5655" spans="1:8">
      <c r="A5655" s="89" t="s">
        <v>14569</v>
      </c>
      <c r="B5655" s="89">
        <v>500</v>
      </c>
      <c r="C5655" s="89" t="s">
        <v>564</v>
      </c>
      <c r="D5655" s="89" t="s">
        <v>7963</v>
      </c>
      <c r="E5655" s="89" t="s">
        <v>22001</v>
      </c>
      <c r="F5655" s="93" t="s">
        <v>369</v>
      </c>
      <c r="G5655" s="93" t="s">
        <v>369</v>
      </c>
      <c r="H5655" s="93" t="s">
        <v>369</v>
      </c>
    </row>
    <row r="5656" spans="1:8">
      <c r="A5656" s="89" t="s">
        <v>6202</v>
      </c>
      <c r="B5656" s="89">
        <v>100</v>
      </c>
      <c r="C5656" s="89" t="s">
        <v>564</v>
      </c>
      <c r="D5656" s="89" t="s">
        <v>5606</v>
      </c>
      <c r="E5656" s="89" t="s">
        <v>22002</v>
      </c>
      <c r="F5656" s="89">
        <v>825186</v>
      </c>
      <c r="G5656" s="89">
        <v>555017</v>
      </c>
      <c r="H5656" s="89" t="s">
        <v>6054</v>
      </c>
    </row>
    <row r="5657" spans="1:8">
      <c r="A5657" s="89" t="s">
        <v>6201</v>
      </c>
      <c r="B5657" s="89">
        <v>100</v>
      </c>
      <c r="C5657" s="89" t="s">
        <v>564</v>
      </c>
      <c r="D5657" s="89" t="s">
        <v>5606</v>
      </c>
      <c r="E5657" s="89" t="s">
        <v>22003</v>
      </c>
      <c r="F5657" s="89">
        <v>825186</v>
      </c>
      <c r="G5657" s="89">
        <v>555017</v>
      </c>
      <c r="H5657" s="89" t="s">
        <v>6054</v>
      </c>
    </row>
    <row r="5658" spans="1:8">
      <c r="A5658" s="89" t="s">
        <v>3986</v>
      </c>
      <c r="B5658" s="89">
        <v>100</v>
      </c>
      <c r="C5658" s="89" t="s">
        <v>564</v>
      </c>
      <c r="D5658" s="89" t="s">
        <v>18232</v>
      </c>
      <c r="E5658" s="89" t="s">
        <v>22004</v>
      </c>
      <c r="F5658" s="89">
        <v>825186</v>
      </c>
      <c r="G5658" s="89">
        <v>555017</v>
      </c>
      <c r="H5658" s="89">
        <v>0</v>
      </c>
    </row>
    <row r="5659" spans="1:8">
      <c r="A5659" s="89" t="s">
        <v>3984</v>
      </c>
      <c r="B5659" s="89">
        <v>500</v>
      </c>
      <c r="C5659" s="89" t="s">
        <v>361</v>
      </c>
      <c r="D5659" s="89" t="s">
        <v>18232</v>
      </c>
      <c r="E5659" s="89" t="s">
        <v>22005</v>
      </c>
      <c r="F5659" s="93" t="s">
        <v>369</v>
      </c>
      <c r="G5659" s="93" t="s">
        <v>369</v>
      </c>
      <c r="H5659" s="93" t="s">
        <v>369</v>
      </c>
    </row>
    <row r="5660" spans="1:8">
      <c r="A5660" s="89" t="s">
        <v>3981</v>
      </c>
      <c r="B5660" s="89">
        <v>500</v>
      </c>
      <c r="C5660" s="89" t="s">
        <v>564</v>
      </c>
      <c r="D5660" s="89" t="s">
        <v>18232</v>
      </c>
      <c r="E5660" s="89" t="s">
        <v>22006</v>
      </c>
      <c r="F5660" s="89">
        <v>415252</v>
      </c>
      <c r="G5660" s="89">
        <v>1091352</v>
      </c>
      <c r="H5660" s="89">
        <v>0</v>
      </c>
    </row>
    <row r="5661" spans="1:8">
      <c r="A5661" s="89" t="s">
        <v>14575</v>
      </c>
      <c r="B5661" s="89">
        <v>1000</v>
      </c>
      <c r="C5661" s="89" t="s">
        <v>564</v>
      </c>
      <c r="D5661" s="89" t="s">
        <v>7963</v>
      </c>
      <c r="E5661" s="89" t="s">
        <v>22007</v>
      </c>
      <c r="F5661" s="93" t="s">
        <v>369</v>
      </c>
      <c r="G5661" s="93" t="s">
        <v>369</v>
      </c>
      <c r="H5661" s="93" t="s">
        <v>369</v>
      </c>
    </row>
    <row r="5662" spans="1:8">
      <c r="A5662" s="89" t="s">
        <v>14577</v>
      </c>
      <c r="B5662" s="89">
        <v>1500</v>
      </c>
      <c r="C5662" s="89" t="s">
        <v>564</v>
      </c>
      <c r="D5662" s="89" t="s">
        <v>7963</v>
      </c>
      <c r="E5662" s="89" t="s">
        <v>22008</v>
      </c>
      <c r="F5662" s="93" t="s">
        <v>369</v>
      </c>
      <c r="G5662" s="93" t="s">
        <v>369</v>
      </c>
      <c r="H5662" s="93" t="s">
        <v>369</v>
      </c>
    </row>
    <row r="5663" spans="1:8">
      <c r="A5663" s="89" t="s">
        <v>3978</v>
      </c>
      <c r="B5663" s="89">
        <v>3000</v>
      </c>
      <c r="C5663" s="89" t="s">
        <v>564</v>
      </c>
      <c r="D5663" s="89" t="s">
        <v>18232</v>
      </c>
      <c r="E5663" s="89" t="s">
        <v>22009</v>
      </c>
      <c r="F5663" s="89">
        <v>945208</v>
      </c>
      <c r="G5663" s="89">
        <v>1109476</v>
      </c>
      <c r="H5663" s="89">
        <v>0</v>
      </c>
    </row>
    <row r="5664" spans="1:8">
      <c r="A5664" s="89" t="s">
        <v>14580</v>
      </c>
      <c r="B5664" s="89">
        <v>1000</v>
      </c>
      <c r="C5664" s="89" t="s">
        <v>564</v>
      </c>
      <c r="D5664" s="89" t="s">
        <v>7963</v>
      </c>
      <c r="E5664" s="89" t="s">
        <v>22010</v>
      </c>
      <c r="F5664" s="93" t="s">
        <v>369</v>
      </c>
      <c r="G5664" s="93" t="s">
        <v>369</v>
      </c>
      <c r="H5664" s="93" t="s">
        <v>369</v>
      </c>
    </row>
    <row r="5665" spans="1:8">
      <c r="A5665" s="89" t="s">
        <v>14582</v>
      </c>
      <c r="B5665" s="89">
        <v>1000</v>
      </c>
      <c r="C5665" s="89" t="s">
        <v>564</v>
      </c>
      <c r="D5665" s="89" t="s">
        <v>7963</v>
      </c>
      <c r="E5665" s="89" t="s">
        <v>22010</v>
      </c>
      <c r="F5665" s="93" t="s">
        <v>369</v>
      </c>
      <c r="G5665" s="93" t="s">
        <v>369</v>
      </c>
      <c r="H5665" s="93" t="s">
        <v>369</v>
      </c>
    </row>
    <row r="5666" spans="1:8">
      <c r="A5666" s="89" t="s">
        <v>14584</v>
      </c>
      <c r="B5666" s="89">
        <v>2000</v>
      </c>
      <c r="C5666" s="89" t="s">
        <v>564</v>
      </c>
      <c r="D5666" s="89" t="s">
        <v>7963</v>
      </c>
      <c r="E5666" s="89" t="s">
        <v>22011</v>
      </c>
      <c r="F5666" s="93" t="s">
        <v>369</v>
      </c>
      <c r="G5666" s="93" t="s">
        <v>369</v>
      </c>
      <c r="H5666" s="93" t="s">
        <v>369</v>
      </c>
    </row>
    <row r="5667" spans="1:8">
      <c r="A5667" s="89" t="s">
        <v>3976</v>
      </c>
      <c r="B5667" s="89">
        <v>1000</v>
      </c>
      <c r="C5667" s="89" t="s">
        <v>361</v>
      </c>
      <c r="D5667" s="89" t="s">
        <v>18232</v>
      </c>
      <c r="E5667" s="89" t="s">
        <v>22012</v>
      </c>
      <c r="F5667" s="93" t="s">
        <v>369</v>
      </c>
      <c r="G5667" s="93" t="s">
        <v>369</v>
      </c>
      <c r="H5667" s="93" t="s">
        <v>369</v>
      </c>
    </row>
    <row r="5668" spans="1:8">
      <c r="A5668" s="89" t="s">
        <v>14586</v>
      </c>
      <c r="B5668" s="89">
        <v>500</v>
      </c>
      <c r="C5668" s="89" t="s">
        <v>564</v>
      </c>
      <c r="D5668" s="89" t="s">
        <v>7963</v>
      </c>
      <c r="E5668" s="89" t="s">
        <v>22013</v>
      </c>
      <c r="F5668" s="93" t="s">
        <v>369</v>
      </c>
      <c r="G5668" s="93" t="s">
        <v>369</v>
      </c>
      <c r="H5668" s="93" t="s">
        <v>369</v>
      </c>
    </row>
    <row r="5669" spans="1:8">
      <c r="A5669" s="89" t="s">
        <v>14588</v>
      </c>
      <c r="B5669" s="89">
        <v>500</v>
      </c>
      <c r="C5669" s="89" t="s">
        <v>361</v>
      </c>
      <c r="D5669" s="89" t="s">
        <v>7963</v>
      </c>
      <c r="E5669" s="89" t="s">
        <v>22014</v>
      </c>
      <c r="F5669" s="93" t="s">
        <v>369</v>
      </c>
      <c r="G5669" s="93" t="s">
        <v>369</v>
      </c>
      <c r="H5669" s="93" t="s">
        <v>369</v>
      </c>
    </row>
    <row r="5670" spans="1:8">
      <c r="A5670" s="89" t="s">
        <v>3974</v>
      </c>
      <c r="B5670" s="89">
        <v>2000</v>
      </c>
      <c r="C5670" s="89" t="s">
        <v>564</v>
      </c>
      <c r="D5670" s="89" t="s">
        <v>18232</v>
      </c>
      <c r="E5670" s="89" t="s">
        <v>22015</v>
      </c>
      <c r="F5670" s="89">
        <v>217882</v>
      </c>
      <c r="G5670" s="89">
        <v>1113529</v>
      </c>
      <c r="H5670" s="89">
        <v>0</v>
      </c>
    </row>
    <row r="5671" spans="1:8">
      <c r="A5671" s="89" t="s">
        <v>14590</v>
      </c>
      <c r="B5671" s="89">
        <v>500</v>
      </c>
      <c r="C5671" s="89" t="s">
        <v>361</v>
      </c>
      <c r="D5671" s="89" t="s">
        <v>7963</v>
      </c>
      <c r="E5671" s="89" t="s">
        <v>22016</v>
      </c>
      <c r="F5671" s="93" t="s">
        <v>369</v>
      </c>
      <c r="G5671" s="93" t="s">
        <v>369</v>
      </c>
      <c r="H5671" s="93" t="s">
        <v>369</v>
      </c>
    </row>
    <row r="5672" spans="1:8">
      <c r="A5672" s="89" t="s">
        <v>3972</v>
      </c>
      <c r="B5672" s="89">
        <v>500</v>
      </c>
      <c r="C5672" s="89" t="s">
        <v>361</v>
      </c>
      <c r="D5672" s="89" t="s">
        <v>18232</v>
      </c>
      <c r="E5672" s="89" t="s">
        <v>22016</v>
      </c>
      <c r="F5672" s="93" t="s">
        <v>369</v>
      </c>
      <c r="G5672" s="93" t="s">
        <v>369</v>
      </c>
      <c r="H5672" s="93" t="s">
        <v>369</v>
      </c>
    </row>
    <row r="5673" spans="1:8">
      <c r="A5673" s="99" t="s">
        <v>3970</v>
      </c>
      <c r="B5673" s="89">
        <v>1000</v>
      </c>
      <c r="C5673" s="89" t="s">
        <v>564</v>
      </c>
      <c r="D5673" s="89" t="s">
        <v>18232</v>
      </c>
      <c r="E5673" s="89" t="s">
        <v>22017</v>
      </c>
      <c r="F5673" s="89">
        <v>1132542</v>
      </c>
      <c r="G5673" s="89">
        <v>1091356</v>
      </c>
      <c r="H5673" s="89">
        <v>0</v>
      </c>
    </row>
    <row r="5674" spans="1:8">
      <c r="A5674" s="89" t="s">
        <v>3968</v>
      </c>
      <c r="B5674" s="89">
        <v>1500</v>
      </c>
      <c r="C5674" s="89" t="s">
        <v>564</v>
      </c>
      <c r="D5674" s="89" t="s">
        <v>18232</v>
      </c>
      <c r="E5674" s="89" t="s">
        <v>22018</v>
      </c>
      <c r="F5674" s="89">
        <v>67738</v>
      </c>
      <c r="G5674" s="89">
        <v>36972</v>
      </c>
      <c r="H5674" s="89">
        <v>0</v>
      </c>
    </row>
    <row r="5675" spans="1:8">
      <c r="A5675" s="89" t="s">
        <v>3966</v>
      </c>
      <c r="B5675" s="89">
        <v>500</v>
      </c>
      <c r="C5675" s="89" t="s">
        <v>564</v>
      </c>
      <c r="D5675" s="89" t="s">
        <v>18232</v>
      </c>
      <c r="E5675" s="89" t="s">
        <v>22019</v>
      </c>
      <c r="F5675" s="89">
        <v>22292</v>
      </c>
      <c r="G5675" s="89">
        <v>80996</v>
      </c>
      <c r="H5675" s="89">
        <v>0</v>
      </c>
    </row>
    <row r="5676" spans="1:8">
      <c r="A5676" s="89" t="s">
        <v>14594</v>
      </c>
      <c r="B5676" s="89">
        <v>2000</v>
      </c>
      <c r="C5676" s="89" t="s">
        <v>564</v>
      </c>
      <c r="D5676" s="89" t="s">
        <v>7963</v>
      </c>
      <c r="E5676" s="89" t="s">
        <v>22020</v>
      </c>
      <c r="F5676" s="93" t="s">
        <v>369</v>
      </c>
      <c r="G5676" s="93" t="s">
        <v>369</v>
      </c>
      <c r="H5676" s="93" t="s">
        <v>369</v>
      </c>
    </row>
    <row r="5677" spans="1:8">
      <c r="A5677" s="89" t="s">
        <v>14596</v>
      </c>
      <c r="B5677" s="89">
        <v>2000</v>
      </c>
      <c r="C5677" s="89" t="s">
        <v>564</v>
      </c>
      <c r="D5677" s="89" t="s">
        <v>7963</v>
      </c>
      <c r="E5677" s="89" t="s">
        <v>22020</v>
      </c>
      <c r="F5677" s="93" t="s">
        <v>369</v>
      </c>
      <c r="G5677" s="93" t="s">
        <v>369</v>
      </c>
      <c r="H5677" s="93" t="s">
        <v>369</v>
      </c>
    </row>
    <row r="5678" spans="1:8">
      <c r="A5678" s="89" t="s">
        <v>3964</v>
      </c>
      <c r="B5678" s="89">
        <v>500</v>
      </c>
      <c r="C5678" s="89" t="s">
        <v>564</v>
      </c>
      <c r="D5678" s="89" t="s">
        <v>18232</v>
      </c>
      <c r="E5678" s="89" t="s">
        <v>22021</v>
      </c>
      <c r="F5678" s="89">
        <v>415252</v>
      </c>
      <c r="G5678" s="89">
        <v>1091352</v>
      </c>
      <c r="H5678" s="89">
        <v>0</v>
      </c>
    </row>
    <row r="5679" spans="1:8">
      <c r="A5679" s="89" t="s">
        <v>14599</v>
      </c>
      <c r="B5679" s="89">
        <v>1000</v>
      </c>
      <c r="C5679" s="89" t="s">
        <v>564</v>
      </c>
      <c r="D5679" s="89" t="s">
        <v>7974</v>
      </c>
      <c r="E5679" s="89" t="s">
        <v>22022</v>
      </c>
      <c r="F5679" s="93" t="s">
        <v>369</v>
      </c>
      <c r="G5679" s="93" t="s">
        <v>369</v>
      </c>
      <c r="H5679" s="93" t="s">
        <v>369</v>
      </c>
    </row>
    <row r="5680" spans="1:8">
      <c r="A5680" s="89" t="s">
        <v>14600</v>
      </c>
      <c r="B5680" s="89">
        <v>1000</v>
      </c>
      <c r="C5680" s="89" t="s">
        <v>564</v>
      </c>
      <c r="D5680" s="89" t="s">
        <v>7974</v>
      </c>
      <c r="E5680" s="89" t="s">
        <v>22023</v>
      </c>
      <c r="F5680" s="93" t="s">
        <v>369</v>
      </c>
      <c r="G5680" s="93" t="s">
        <v>369</v>
      </c>
      <c r="H5680" s="93" t="s">
        <v>369</v>
      </c>
    </row>
    <row r="5681" spans="1:8">
      <c r="A5681" s="89" t="s">
        <v>3962</v>
      </c>
      <c r="B5681" s="89">
        <v>1000</v>
      </c>
      <c r="C5681" s="89" t="s">
        <v>564</v>
      </c>
      <c r="D5681" s="89" t="s">
        <v>18232</v>
      </c>
      <c r="E5681" s="89" t="s">
        <v>22024</v>
      </c>
      <c r="F5681" s="89">
        <v>466150</v>
      </c>
      <c r="G5681" s="89">
        <v>527526</v>
      </c>
      <c r="H5681" s="89">
        <v>0</v>
      </c>
    </row>
    <row r="5682" spans="1:8">
      <c r="A5682" s="89" t="s">
        <v>14602</v>
      </c>
      <c r="B5682" s="89">
        <v>1000</v>
      </c>
      <c r="C5682" s="89" t="s">
        <v>564</v>
      </c>
      <c r="D5682" s="89" t="s">
        <v>7963</v>
      </c>
      <c r="E5682" s="89" t="s">
        <v>22025</v>
      </c>
      <c r="F5682" s="93" t="s">
        <v>369</v>
      </c>
      <c r="G5682" s="93" t="s">
        <v>369</v>
      </c>
      <c r="H5682" s="93" t="s">
        <v>369</v>
      </c>
    </row>
    <row r="5683" spans="1:8">
      <c r="A5683" s="89" t="s">
        <v>14604</v>
      </c>
      <c r="B5683" s="89">
        <v>3500</v>
      </c>
      <c r="C5683" s="89" t="s">
        <v>564</v>
      </c>
      <c r="D5683" s="89" t="s">
        <v>7963</v>
      </c>
      <c r="E5683" s="89" t="s">
        <v>22026</v>
      </c>
      <c r="F5683" s="93" t="s">
        <v>369</v>
      </c>
      <c r="G5683" s="93" t="s">
        <v>369</v>
      </c>
      <c r="H5683" s="93" t="s">
        <v>369</v>
      </c>
    </row>
    <row r="5684" spans="1:8">
      <c r="A5684" s="89" t="s">
        <v>14606</v>
      </c>
      <c r="B5684" s="89">
        <v>3000</v>
      </c>
      <c r="C5684" s="89" t="s">
        <v>564</v>
      </c>
      <c r="D5684" s="89" t="s">
        <v>7963</v>
      </c>
      <c r="E5684" s="89" t="s">
        <v>22027</v>
      </c>
      <c r="F5684" s="93" t="s">
        <v>369</v>
      </c>
      <c r="G5684" s="93" t="s">
        <v>369</v>
      </c>
      <c r="H5684" s="93" t="s">
        <v>369</v>
      </c>
    </row>
    <row r="5685" spans="1:8">
      <c r="A5685" s="89" t="s">
        <v>14608</v>
      </c>
      <c r="B5685" s="89">
        <v>3000</v>
      </c>
      <c r="C5685" s="89" t="s">
        <v>564</v>
      </c>
      <c r="D5685" s="89" t="s">
        <v>7963</v>
      </c>
      <c r="E5685" s="89" t="s">
        <v>22027</v>
      </c>
      <c r="F5685" s="93" t="s">
        <v>369</v>
      </c>
      <c r="G5685" s="93" t="s">
        <v>369</v>
      </c>
      <c r="H5685" s="93" t="s">
        <v>369</v>
      </c>
    </row>
    <row r="5686" spans="1:8">
      <c r="A5686" s="89" t="s">
        <v>14610</v>
      </c>
      <c r="B5686" s="89">
        <v>3000</v>
      </c>
      <c r="C5686" s="89" t="s">
        <v>361</v>
      </c>
      <c r="D5686" s="89" t="s">
        <v>7963</v>
      </c>
      <c r="E5686" s="89" t="s">
        <v>22027</v>
      </c>
      <c r="F5686" s="93" t="s">
        <v>369</v>
      </c>
      <c r="G5686" s="93" t="s">
        <v>369</v>
      </c>
      <c r="H5686" s="93" t="s">
        <v>369</v>
      </c>
    </row>
    <row r="5687" spans="1:8">
      <c r="A5687" s="89" t="s">
        <v>14611</v>
      </c>
      <c r="B5687" s="89">
        <v>3000</v>
      </c>
      <c r="C5687" s="89" t="s">
        <v>564</v>
      </c>
      <c r="D5687" s="89" t="s">
        <v>7963</v>
      </c>
      <c r="E5687" s="89" t="s">
        <v>22028</v>
      </c>
      <c r="F5687" s="93" t="s">
        <v>369</v>
      </c>
      <c r="G5687" s="93" t="s">
        <v>369</v>
      </c>
      <c r="H5687" s="93" t="s">
        <v>369</v>
      </c>
    </row>
    <row r="5688" spans="1:8">
      <c r="A5688" s="89" t="s">
        <v>14613</v>
      </c>
      <c r="B5688" s="89">
        <v>1000</v>
      </c>
      <c r="C5688" s="89" t="s">
        <v>564</v>
      </c>
      <c r="D5688" s="89" t="s">
        <v>7963</v>
      </c>
      <c r="E5688" s="89" t="s">
        <v>22029</v>
      </c>
      <c r="F5688" s="93" t="s">
        <v>369</v>
      </c>
      <c r="G5688" s="93" t="s">
        <v>369</v>
      </c>
      <c r="H5688" s="93" t="s">
        <v>369</v>
      </c>
    </row>
    <row r="5689" spans="1:8">
      <c r="A5689" s="89" t="s">
        <v>14615</v>
      </c>
      <c r="B5689" s="89">
        <v>1000</v>
      </c>
      <c r="C5689" s="89" t="s">
        <v>564</v>
      </c>
      <c r="D5689" s="89" t="s">
        <v>7963</v>
      </c>
      <c r="E5689" s="89" t="s">
        <v>22030</v>
      </c>
      <c r="F5689" s="93" t="s">
        <v>369</v>
      </c>
      <c r="G5689" s="93" t="s">
        <v>369</v>
      </c>
      <c r="H5689" s="93" t="s">
        <v>369</v>
      </c>
    </row>
    <row r="5690" spans="1:8">
      <c r="A5690" s="89" t="s">
        <v>6200</v>
      </c>
      <c r="B5690" s="89">
        <v>1000</v>
      </c>
      <c r="C5690" s="89" t="s">
        <v>564</v>
      </c>
      <c r="D5690" s="89" t="s">
        <v>5606</v>
      </c>
      <c r="E5690" s="89" t="s">
        <v>22031</v>
      </c>
      <c r="F5690" s="89">
        <v>235747</v>
      </c>
      <c r="G5690" s="89">
        <v>815282</v>
      </c>
      <c r="H5690" s="89" t="s">
        <v>5934</v>
      </c>
    </row>
    <row r="5691" spans="1:8">
      <c r="A5691" s="89" t="s">
        <v>6199</v>
      </c>
      <c r="B5691" s="89">
        <v>1000</v>
      </c>
      <c r="C5691" s="89" t="s">
        <v>564</v>
      </c>
      <c r="D5691" s="89" t="s">
        <v>5606</v>
      </c>
      <c r="E5691" s="89" t="s">
        <v>22031</v>
      </c>
      <c r="F5691" s="89">
        <v>235747</v>
      </c>
      <c r="G5691" s="89">
        <v>815282</v>
      </c>
      <c r="H5691" s="89" t="s">
        <v>5934</v>
      </c>
    </row>
    <row r="5692" spans="1:8">
      <c r="A5692" s="89" t="s">
        <v>14619</v>
      </c>
      <c r="B5692" s="89">
        <v>500</v>
      </c>
      <c r="C5692" s="89" t="s">
        <v>564</v>
      </c>
      <c r="D5692" s="89" t="s">
        <v>7963</v>
      </c>
      <c r="E5692" s="89" t="s">
        <v>22032</v>
      </c>
      <c r="F5692" s="93" t="s">
        <v>369</v>
      </c>
      <c r="G5692" s="93" t="s">
        <v>369</v>
      </c>
      <c r="H5692" s="93" t="s">
        <v>369</v>
      </c>
    </row>
    <row r="5693" spans="1:8">
      <c r="A5693" s="89" t="s">
        <v>14621</v>
      </c>
      <c r="B5693" s="89">
        <v>500</v>
      </c>
      <c r="C5693" s="89" t="s">
        <v>564</v>
      </c>
      <c r="D5693" s="89" t="s">
        <v>7963</v>
      </c>
      <c r="E5693" s="89" t="s">
        <v>22032</v>
      </c>
      <c r="F5693" s="93" t="s">
        <v>369</v>
      </c>
      <c r="G5693" s="93" t="s">
        <v>369</v>
      </c>
      <c r="H5693" s="93" t="s">
        <v>369</v>
      </c>
    </row>
    <row r="5694" spans="1:8">
      <c r="A5694" s="89" t="s">
        <v>14623</v>
      </c>
      <c r="B5694" s="89">
        <v>500</v>
      </c>
      <c r="C5694" s="89" t="s">
        <v>564</v>
      </c>
      <c r="D5694" s="89" t="s">
        <v>7963</v>
      </c>
      <c r="E5694" s="89" t="s">
        <v>22032</v>
      </c>
      <c r="F5694" s="93" t="s">
        <v>369</v>
      </c>
      <c r="G5694" s="93" t="s">
        <v>369</v>
      </c>
      <c r="H5694" s="93" t="s">
        <v>369</v>
      </c>
    </row>
    <row r="5695" spans="1:8">
      <c r="A5695" s="89" t="s">
        <v>14625</v>
      </c>
      <c r="B5695" s="89">
        <v>500</v>
      </c>
      <c r="C5695" s="89" t="s">
        <v>564</v>
      </c>
      <c r="D5695" s="89" t="s">
        <v>7963</v>
      </c>
      <c r="E5695" s="89" t="s">
        <v>22032</v>
      </c>
      <c r="F5695" s="93" t="s">
        <v>369</v>
      </c>
      <c r="G5695" s="93" t="s">
        <v>369</v>
      </c>
      <c r="H5695" s="93" t="s">
        <v>369</v>
      </c>
    </row>
    <row r="5696" spans="1:8">
      <c r="A5696" s="89" t="s">
        <v>4010</v>
      </c>
      <c r="B5696" s="89">
        <v>1000</v>
      </c>
      <c r="C5696" s="89" t="s">
        <v>564</v>
      </c>
      <c r="D5696" s="89" t="s">
        <v>18232</v>
      </c>
      <c r="E5696" s="89" t="s">
        <v>22033</v>
      </c>
      <c r="F5696" s="89">
        <v>281117</v>
      </c>
      <c r="G5696" s="89">
        <v>1091352</v>
      </c>
      <c r="H5696" s="89">
        <v>0</v>
      </c>
    </row>
    <row r="5697" spans="1:8">
      <c r="A5697" s="89" t="s">
        <v>4008</v>
      </c>
      <c r="B5697" s="89">
        <v>500</v>
      </c>
      <c r="C5697" s="89" t="s">
        <v>564</v>
      </c>
      <c r="D5697" s="89" t="s">
        <v>18232</v>
      </c>
      <c r="E5697" s="89" t="s">
        <v>22034</v>
      </c>
      <c r="F5697" s="89">
        <v>147502</v>
      </c>
      <c r="G5697" s="89">
        <v>1091356</v>
      </c>
      <c r="H5697" s="89">
        <v>0</v>
      </c>
    </row>
    <row r="5698" spans="1:8">
      <c r="A5698" s="89" t="s">
        <v>4006</v>
      </c>
      <c r="B5698" s="89">
        <v>1000</v>
      </c>
      <c r="C5698" s="89" t="s">
        <v>564</v>
      </c>
      <c r="D5698" s="89" t="s">
        <v>18232</v>
      </c>
      <c r="E5698" s="89" t="s">
        <v>22035</v>
      </c>
      <c r="F5698" s="89">
        <v>833343</v>
      </c>
      <c r="G5698" s="89">
        <v>1091356</v>
      </c>
      <c r="H5698" s="89">
        <v>0</v>
      </c>
    </row>
    <row r="5699" spans="1:8">
      <c r="A5699" s="89" t="s">
        <v>4004</v>
      </c>
      <c r="B5699" s="89">
        <v>100</v>
      </c>
      <c r="C5699" s="89" t="s">
        <v>564</v>
      </c>
      <c r="D5699" s="89" t="s">
        <v>18232</v>
      </c>
      <c r="E5699" s="89" t="s">
        <v>22036</v>
      </c>
      <c r="F5699" s="89">
        <v>825186</v>
      </c>
      <c r="G5699" s="89">
        <v>105886</v>
      </c>
      <c r="H5699" s="89">
        <v>0</v>
      </c>
    </row>
    <row r="5700" spans="1:8">
      <c r="A5700" s="89" t="s">
        <v>4002</v>
      </c>
      <c r="B5700" s="89">
        <v>500</v>
      </c>
      <c r="C5700" s="89" t="s">
        <v>361</v>
      </c>
      <c r="D5700" s="89" t="s">
        <v>18232</v>
      </c>
      <c r="E5700" s="89" t="s">
        <v>22037</v>
      </c>
      <c r="F5700" s="93" t="s">
        <v>369</v>
      </c>
      <c r="G5700" s="93" t="s">
        <v>369</v>
      </c>
      <c r="H5700" s="93" t="s">
        <v>369</v>
      </c>
    </row>
    <row r="5701" spans="1:8">
      <c r="A5701" s="89" t="s">
        <v>4000</v>
      </c>
      <c r="B5701" s="89">
        <v>500</v>
      </c>
      <c r="C5701" s="89" t="s">
        <v>564</v>
      </c>
      <c r="D5701" s="89" t="s">
        <v>18232</v>
      </c>
      <c r="E5701" s="89" t="s">
        <v>22038</v>
      </c>
      <c r="F5701" s="89">
        <v>170434</v>
      </c>
      <c r="G5701" s="89">
        <v>1091356</v>
      </c>
      <c r="H5701" s="89">
        <v>0</v>
      </c>
    </row>
    <row r="5702" spans="1:8">
      <c r="A5702" s="89" t="s">
        <v>3998</v>
      </c>
      <c r="B5702" s="89">
        <v>1000</v>
      </c>
      <c r="C5702" s="89" t="s">
        <v>564</v>
      </c>
      <c r="D5702" s="89" t="s">
        <v>18232</v>
      </c>
      <c r="E5702" s="89" t="s">
        <v>22039</v>
      </c>
      <c r="F5702" s="89">
        <v>64097</v>
      </c>
      <c r="G5702" s="89">
        <v>36972</v>
      </c>
      <c r="H5702" s="89">
        <v>0</v>
      </c>
    </row>
    <row r="5703" spans="1:8">
      <c r="A5703" s="89" t="s">
        <v>14633</v>
      </c>
      <c r="B5703" s="89">
        <v>500</v>
      </c>
      <c r="C5703" s="89" t="s">
        <v>564</v>
      </c>
      <c r="D5703" s="89" t="s">
        <v>7963</v>
      </c>
      <c r="E5703" s="89" t="s">
        <v>22040</v>
      </c>
      <c r="F5703" s="93" t="s">
        <v>369</v>
      </c>
      <c r="G5703" s="93" t="s">
        <v>369</v>
      </c>
      <c r="H5703" s="93" t="s">
        <v>369</v>
      </c>
    </row>
    <row r="5704" spans="1:8">
      <c r="A5704" s="89" t="s">
        <v>14635</v>
      </c>
      <c r="B5704" s="89">
        <v>500</v>
      </c>
      <c r="C5704" s="89" t="s">
        <v>564</v>
      </c>
      <c r="D5704" s="89" t="s">
        <v>7963</v>
      </c>
      <c r="E5704" s="89" t="s">
        <v>22041</v>
      </c>
      <c r="F5704" s="93" t="s">
        <v>369</v>
      </c>
      <c r="G5704" s="93" t="s">
        <v>369</v>
      </c>
      <c r="H5704" s="93" t="s">
        <v>369</v>
      </c>
    </row>
    <row r="5705" spans="1:8">
      <c r="A5705" s="89" t="s">
        <v>3996</v>
      </c>
      <c r="B5705" s="89">
        <v>5000</v>
      </c>
      <c r="C5705" s="89" t="s">
        <v>361</v>
      </c>
      <c r="D5705" s="89" t="s">
        <v>18232</v>
      </c>
      <c r="E5705" s="89" t="s">
        <v>22042</v>
      </c>
      <c r="F5705" s="93" t="s">
        <v>369</v>
      </c>
      <c r="G5705" s="93" t="s">
        <v>369</v>
      </c>
      <c r="H5705" s="93" t="s">
        <v>369</v>
      </c>
    </row>
    <row r="5706" spans="1:8">
      <c r="A5706" s="89" t="s">
        <v>14637</v>
      </c>
      <c r="B5706" s="89">
        <v>1000</v>
      </c>
      <c r="C5706" s="89" t="s">
        <v>564</v>
      </c>
      <c r="D5706" s="89" t="s">
        <v>7974</v>
      </c>
      <c r="E5706" s="89" t="s">
        <v>22043</v>
      </c>
      <c r="F5706" s="93" t="s">
        <v>369</v>
      </c>
      <c r="G5706" s="93" t="s">
        <v>369</v>
      </c>
      <c r="H5706" s="93" t="s">
        <v>369</v>
      </c>
    </row>
    <row r="5707" spans="1:8">
      <c r="A5707" s="89" t="s">
        <v>3994</v>
      </c>
      <c r="B5707" s="89">
        <v>10000</v>
      </c>
      <c r="C5707" s="89" t="s">
        <v>564</v>
      </c>
      <c r="D5707" s="89" t="s">
        <v>18232</v>
      </c>
      <c r="E5707" s="89" t="s">
        <v>22043</v>
      </c>
      <c r="F5707" s="89">
        <v>247592</v>
      </c>
      <c r="G5707" s="89">
        <v>105886</v>
      </c>
      <c r="H5707" s="89">
        <v>0</v>
      </c>
    </row>
    <row r="5708" spans="1:8">
      <c r="A5708" s="89" t="s">
        <v>3992</v>
      </c>
      <c r="B5708" s="89">
        <v>500</v>
      </c>
      <c r="C5708" s="89" t="s">
        <v>564</v>
      </c>
      <c r="D5708" s="89" t="s">
        <v>18232</v>
      </c>
      <c r="E5708" s="89" t="s">
        <v>22043</v>
      </c>
      <c r="F5708" s="89">
        <v>201887</v>
      </c>
      <c r="G5708" s="89">
        <v>54916</v>
      </c>
      <c r="H5708" s="89">
        <v>0</v>
      </c>
    </row>
    <row r="5709" spans="1:8">
      <c r="A5709" s="89" t="s">
        <v>14640</v>
      </c>
      <c r="B5709" s="89">
        <v>1000</v>
      </c>
      <c r="C5709" s="89" t="s">
        <v>564</v>
      </c>
      <c r="D5709" s="89" t="s">
        <v>7974</v>
      </c>
      <c r="E5709" s="89" t="s">
        <v>22044</v>
      </c>
      <c r="F5709" s="93" t="s">
        <v>369</v>
      </c>
      <c r="G5709" s="93" t="s">
        <v>369</v>
      </c>
      <c r="H5709" s="93" t="s">
        <v>369</v>
      </c>
    </row>
    <row r="5710" spans="1:8">
      <c r="A5710" s="89" t="s">
        <v>14641</v>
      </c>
      <c r="B5710" s="89">
        <v>1000</v>
      </c>
      <c r="C5710" s="89" t="s">
        <v>564</v>
      </c>
      <c r="D5710" s="89" t="s">
        <v>7974</v>
      </c>
      <c r="E5710" s="89" t="s">
        <v>22045</v>
      </c>
      <c r="F5710" s="93" t="s">
        <v>369</v>
      </c>
      <c r="G5710" s="93" t="s">
        <v>369</v>
      </c>
      <c r="H5710" s="93" t="s">
        <v>369</v>
      </c>
    </row>
    <row r="5711" spans="1:8">
      <c r="A5711" s="89" t="s">
        <v>3990</v>
      </c>
      <c r="B5711" s="89">
        <v>900</v>
      </c>
      <c r="C5711" s="89" t="s">
        <v>361</v>
      </c>
      <c r="D5711" s="89" t="s">
        <v>18232</v>
      </c>
      <c r="E5711" s="89" t="s">
        <v>22046</v>
      </c>
      <c r="F5711" s="93" t="s">
        <v>369</v>
      </c>
      <c r="G5711" s="93" t="s">
        <v>369</v>
      </c>
      <c r="H5711" s="93" t="s">
        <v>369</v>
      </c>
    </row>
    <row r="5712" spans="1:8">
      <c r="A5712" s="89" t="s">
        <v>3988</v>
      </c>
      <c r="B5712" s="89">
        <v>500</v>
      </c>
      <c r="C5712" s="89" t="s">
        <v>564</v>
      </c>
      <c r="D5712" s="89" t="s">
        <v>18232</v>
      </c>
      <c r="E5712" s="89" t="s">
        <v>22047</v>
      </c>
      <c r="F5712" s="89">
        <v>657873</v>
      </c>
      <c r="G5712" s="89">
        <v>80996</v>
      </c>
      <c r="H5712" s="89">
        <v>0</v>
      </c>
    </row>
    <row r="5713" spans="1:8">
      <c r="A5713" s="89" t="s">
        <v>14643</v>
      </c>
      <c r="B5713" s="89">
        <v>1000</v>
      </c>
      <c r="C5713" s="89" t="s">
        <v>361</v>
      </c>
      <c r="D5713" s="89" t="s">
        <v>7963</v>
      </c>
      <c r="E5713" s="89" t="s">
        <v>22048</v>
      </c>
      <c r="F5713" s="93" t="s">
        <v>369</v>
      </c>
      <c r="G5713" s="93" t="s">
        <v>369</v>
      </c>
      <c r="H5713" s="93" t="s">
        <v>369</v>
      </c>
    </row>
    <row r="5714" spans="1:8">
      <c r="A5714" s="89" t="s">
        <v>14644</v>
      </c>
      <c r="B5714" s="89">
        <v>1000</v>
      </c>
      <c r="C5714" s="89" t="s">
        <v>564</v>
      </c>
      <c r="D5714" s="89" t="s">
        <v>7963</v>
      </c>
      <c r="E5714" s="89" t="s">
        <v>22049</v>
      </c>
      <c r="F5714" s="93" t="s">
        <v>369</v>
      </c>
      <c r="G5714" s="93" t="s">
        <v>369</v>
      </c>
      <c r="H5714" s="93" t="s">
        <v>369</v>
      </c>
    </row>
    <row r="5715" spans="1:8">
      <c r="A5715" s="89" t="s">
        <v>14646</v>
      </c>
      <c r="B5715" s="89">
        <v>1000</v>
      </c>
      <c r="C5715" s="89" t="s">
        <v>564</v>
      </c>
      <c r="D5715" s="89" t="s">
        <v>7963</v>
      </c>
      <c r="E5715" s="89" t="s">
        <v>22049</v>
      </c>
      <c r="F5715" s="93" t="s">
        <v>369</v>
      </c>
      <c r="G5715" s="93" t="s">
        <v>369</v>
      </c>
      <c r="H5715" s="93" t="s">
        <v>369</v>
      </c>
    </row>
    <row r="5716" spans="1:8">
      <c r="A5716" s="89" t="s">
        <v>14648</v>
      </c>
      <c r="B5716" s="89">
        <v>1000</v>
      </c>
      <c r="C5716" s="89" t="s">
        <v>564</v>
      </c>
      <c r="D5716" s="89" t="s">
        <v>7963</v>
      </c>
      <c r="E5716" s="89" t="s">
        <v>22050</v>
      </c>
      <c r="F5716" s="93" t="s">
        <v>369</v>
      </c>
      <c r="G5716" s="93" t="s">
        <v>369</v>
      </c>
      <c r="H5716" s="93" t="s">
        <v>369</v>
      </c>
    </row>
    <row r="5717" spans="1:8">
      <c r="A5717" s="89" t="s">
        <v>4054</v>
      </c>
      <c r="B5717" s="89">
        <v>1000</v>
      </c>
      <c r="C5717" s="89" t="s">
        <v>361</v>
      </c>
      <c r="D5717" s="89" t="s">
        <v>18232</v>
      </c>
      <c r="E5717" s="89" t="s">
        <v>22050</v>
      </c>
      <c r="F5717" s="93" t="s">
        <v>369</v>
      </c>
      <c r="G5717" s="93" t="s">
        <v>369</v>
      </c>
      <c r="H5717" s="93" t="s">
        <v>369</v>
      </c>
    </row>
    <row r="5718" spans="1:8">
      <c r="A5718" s="89" t="s">
        <v>14650</v>
      </c>
      <c r="B5718" s="89">
        <v>100</v>
      </c>
      <c r="C5718" s="89" t="s">
        <v>564</v>
      </c>
      <c r="D5718" s="89" t="s">
        <v>7974</v>
      </c>
      <c r="E5718" s="89" t="s">
        <v>22051</v>
      </c>
      <c r="F5718" s="93" t="s">
        <v>369</v>
      </c>
      <c r="G5718" s="93" t="s">
        <v>369</v>
      </c>
      <c r="H5718" s="93" t="s">
        <v>369</v>
      </c>
    </row>
    <row r="5719" spans="1:8">
      <c r="A5719" s="89" t="s">
        <v>4052</v>
      </c>
      <c r="B5719" s="89">
        <v>1000</v>
      </c>
      <c r="C5719" s="89" t="s">
        <v>564</v>
      </c>
      <c r="D5719" s="89" t="s">
        <v>18232</v>
      </c>
      <c r="E5719" s="89" t="s">
        <v>22052</v>
      </c>
      <c r="F5719" s="89">
        <v>176375</v>
      </c>
      <c r="G5719" s="89">
        <v>1091356</v>
      </c>
      <c r="H5719" s="89">
        <v>0</v>
      </c>
    </row>
    <row r="5720" spans="1:8">
      <c r="A5720" s="89" t="s">
        <v>4050</v>
      </c>
      <c r="B5720" s="89">
        <v>100</v>
      </c>
      <c r="C5720" s="89" t="s">
        <v>564</v>
      </c>
      <c r="D5720" s="89" t="s">
        <v>18232</v>
      </c>
      <c r="E5720" s="89" t="s">
        <v>22053</v>
      </c>
      <c r="F5720" s="89">
        <v>825186</v>
      </c>
      <c r="G5720" s="89">
        <v>1136140</v>
      </c>
      <c r="H5720" s="89">
        <v>0</v>
      </c>
    </row>
    <row r="5721" spans="1:8">
      <c r="A5721" s="89" t="s">
        <v>4047</v>
      </c>
      <c r="B5721" s="89">
        <v>100</v>
      </c>
      <c r="C5721" s="89" t="s">
        <v>564</v>
      </c>
      <c r="D5721" s="89" t="s">
        <v>18232</v>
      </c>
      <c r="E5721" s="89" t="s">
        <v>22054</v>
      </c>
      <c r="F5721" s="89">
        <v>825186</v>
      </c>
      <c r="G5721" s="89">
        <v>11722</v>
      </c>
      <c r="H5721" s="89">
        <v>0</v>
      </c>
    </row>
    <row r="5722" spans="1:8">
      <c r="A5722" s="89" t="s">
        <v>4044</v>
      </c>
      <c r="B5722" s="89">
        <v>3000</v>
      </c>
      <c r="C5722" s="89" t="s">
        <v>564</v>
      </c>
      <c r="D5722" s="89" t="s">
        <v>18232</v>
      </c>
      <c r="E5722" s="89" t="s">
        <v>22055</v>
      </c>
      <c r="F5722" s="89">
        <v>1136152</v>
      </c>
      <c r="G5722" s="89">
        <v>1109476</v>
      </c>
      <c r="H5722" s="89">
        <v>0</v>
      </c>
    </row>
    <row r="5723" spans="1:8">
      <c r="A5723" s="89" t="s">
        <v>4042</v>
      </c>
      <c r="B5723" s="89">
        <v>800</v>
      </c>
      <c r="C5723" s="89" t="s">
        <v>564</v>
      </c>
      <c r="D5723" s="89" t="s">
        <v>18232</v>
      </c>
      <c r="E5723" s="89" t="s">
        <v>22055</v>
      </c>
      <c r="F5723" s="89">
        <v>67738</v>
      </c>
      <c r="G5723" s="89">
        <v>1091356</v>
      </c>
      <c r="H5723" s="89">
        <v>0</v>
      </c>
    </row>
    <row r="5724" spans="1:8">
      <c r="A5724" s="89" t="s">
        <v>4040</v>
      </c>
      <c r="B5724" s="89">
        <v>2000</v>
      </c>
      <c r="C5724" s="89" t="s">
        <v>361</v>
      </c>
      <c r="D5724" s="89" t="s">
        <v>18232</v>
      </c>
      <c r="E5724" s="89" t="s">
        <v>22056</v>
      </c>
      <c r="F5724" s="93" t="s">
        <v>369</v>
      </c>
      <c r="G5724" s="93" t="s">
        <v>369</v>
      </c>
      <c r="H5724" s="93" t="s">
        <v>369</v>
      </c>
    </row>
    <row r="5725" spans="1:8">
      <c r="A5725" s="89" t="s">
        <v>14656</v>
      </c>
      <c r="B5725" s="89">
        <v>2000</v>
      </c>
      <c r="C5725" s="89" t="s">
        <v>361</v>
      </c>
      <c r="D5725" s="89" t="s">
        <v>7963</v>
      </c>
      <c r="E5725" s="89" t="s">
        <v>22056</v>
      </c>
      <c r="F5725" s="93" t="s">
        <v>369</v>
      </c>
      <c r="G5725" s="93" t="s">
        <v>369</v>
      </c>
      <c r="H5725" s="93" t="s">
        <v>369</v>
      </c>
    </row>
    <row r="5726" spans="1:8">
      <c r="A5726" s="89" t="s">
        <v>4038</v>
      </c>
      <c r="B5726" s="89">
        <v>1000</v>
      </c>
      <c r="C5726" s="89" t="s">
        <v>361</v>
      </c>
      <c r="D5726" s="89" t="s">
        <v>18232</v>
      </c>
      <c r="E5726" s="89" t="s">
        <v>22057</v>
      </c>
      <c r="F5726" s="93" t="s">
        <v>369</v>
      </c>
      <c r="G5726" s="93" t="s">
        <v>369</v>
      </c>
      <c r="H5726" s="93" t="s">
        <v>369</v>
      </c>
    </row>
    <row r="5727" spans="1:8">
      <c r="A5727" s="89" t="s">
        <v>6198</v>
      </c>
      <c r="B5727" s="89">
        <v>1000</v>
      </c>
      <c r="C5727" s="89" t="s">
        <v>564</v>
      </c>
      <c r="D5727" s="89" t="s">
        <v>5606</v>
      </c>
      <c r="E5727" s="89" t="s">
        <v>22058</v>
      </c>
      <c r="F5727" s="89">
        <v>843810</v>
      </c>
      <c r="G5727" s="89">
        <v>6596</v>
      </c>
      <c r="H5727" s="89">
        <v>0</v>
      </c>
    </row>
    <row r="5728" spans="1:8">
      <c r="A5728" s="89" t="s">
        <v>14658</v>
      </c>
      <c r="B5728" s="89">
        <v>1000</v>
      </c>
      <c r="C5728" s="89" t="s">
        <v>564</v>
      </c>
      <c r="D5728" s="89" t="s">
        <v>7963</v>
      </c>
      <c r="E5728" s="89" t="s">
        <v>22059</v>
      </c>
      <c r="F5728" s="93" t="s">
        <v>369</v>
      </c>
      <c r="G5728" s="93" t="s">
        <v>369</v>
      </c>
      <c r="H5728" s="93" t="s">
        <v>369</v>
      </c>
    </row>
    <row r="5729" spans="1:8">
      <c r="A5729" s="89" t="s">
        <v>14660</v>
      </c>
      <c r="B5729" s="89">
        <v>1000</v>
      </c>
      <c r="C5729" s="89" t="s">
        <v>361</v>
      </c>
      <c r="D5729" s="89" t="s">
        <v>7963</v>
      </c>
      <c r="E5729" s="89" t="s">
        <v>22059</v>
      </c>
      <c r="F5729" s="93" t="s">
        <v>369</v>
      </c>
      <c r="G5729" s="93" t="s">
        <v>369</v>
      </c>
      <c r="H5729" s="93" t="s">
        <v>369</v>
      </c>
    </row>
    <row r="5730" spans="1:8">
      <c r="A5730" s="89" t="s">
        <v>4036</v>
      </c>
      <c r="B5730" s="89">
        <v>1000</v>
      </c>
      <c r="C5730" s="89" t="s">
        <v>361</v>
      </c>
      <c r="D5730" s="89" t="s">
        <v>18232</v>
      </c>
      <c r="E5730" s="89" t="s">
        <v>22060</v>
      </c>
      <c r="F5730" s="93" t="s">
        <v>369</v>
      </c>
      <c r="G5730" s="93" t="s">
        <v>369</v>
      </c>
      <c r="H5730" s="93" t="s">
        <v>369</v>
      </c>
    </row>
    <row r="5731" spans="1:8">
      <c r="A5731" s="89" t="s">
        <v>14661</v>
      </c>
      <c r="B5731" s="89">
        <v>1000</v>
      </c>
      <c r="C5731" s="89" t="s">
        <v>361</v>
      </c>
      <c r="D5731" s="89" t="s">
        <v>7963</v>
      </c>
      <c r="E5731" s="89" t="s">
        <v>22060</v>
      </c>
      <c r="F5731" s="93" t="s">
        <v>369</v>
      </c>
      <c r="G5731" s="93" t="s">
        <v>369</v>
      </c>
      <c r="H5731" s="93" t="s">
        <v>369</v>
      </c>
    </row>
    <row r="5732" spans="1:8">
      <c r="A5732" s="89" t="s">
        <v>14662</v>
      </c>
      <c r="B5732" s="89">
        <v>2000</v>
      </c>
      <c r="C5732" s="89" t="s">
        <v>564</v>
      </c>
      <c r="D5732" s="89" t="s">
        <v>7963</v>
      </c>
      <c r="E5732" s="89" t="s">
        <v>22061</v>
      </c>
      <c r="F5732" s="93" t="s">
        <v>369</v>
      </c>
      <c r="G5732" s="93" t="s">
        <v>369</v>
      </c>
      <c r="H5732" s="93" t="s">
        <v>369</v>
      </c>
    </row>
    <row r="5733" spans="1:8">
      <c r="A5733" s="89" t="s">
        <v>14664</v>
      </c>
      <c r="B5733" s="89">
        <v>2000</v>
      </c>
      <c r="C5733" s="89" t="s">
        <v>564</v>
      </c>
      <c r="D5733" s="89" t="s">
        <v>7963</v>
      </c>
      <c r="E5733" s="89" t="s">
        <v>22061</v>
      </c>
      <c r="F5733" s="93" t="s">
        <v>369</v>
      </c>
      <c r="G5733" s="93" t="s">
        <v>369</v>
      </c>
      <c r="H5733" s="93" t="s">
        <v>369</v>
      </c>
    </row>
    <row r="5734" spans="1:8">
      <c r="A5734" s="89" t="s">
        <v>14666</v>
      </c>
      <c r="B5734" s="89">
        <v>2000</v>
      </c>
      <c r="C5734" s="89" t="s">
        <v>564</v>
      </c>
      <c r="D5734" s="89" t="s">
        <v>7963</v>
      </c>
      <c r="E5734" s="89" t="s">
        <v>22062</v>
      </c>
      <c r="F5734" s="93" t="s">
        <v>369</v>
      </c>
      <c r="G5734" s="93" t="s">
        <v>369</v>
      </c>
      <c r="H5734" s="93" t="s">
        <v>369</v>
      </c>
    </row>
    <row r="5735" spans="1:8">
      <c r="A5735" s="89" t="s">
        <v>14668</v>
      </c>
      <c r="B5735" s="89">
        <v>2000</v>
      </c>
      <c r="C5735" s="89" t="s">
        <v>564</v>
      </c>
      <c r="D5735" s="89" t="s">
        <v>7963</v>
      </c>
      <c r="E5735" s="89" t="s">
        <v>22063</v>
      </c>
      <c r="F5735" s="93" t="s">
        <v>369</v>
      </c>
      <c r="G5735" s="93" t="s">
        <v>369</v>
      </c>
      <c r="H5735" s="93" t="s">
        <v>369</v>
      </c>
    </row>
    <row r="5736" spans="1:8">
      <c r="A5736" s="89" t="s">
        <v>14670</v>
      </c>
      <c r="B5736" s="89">
        <v>2000</v>
      </c>
      <c r="C5736" s="89" t="s">
        <v>564</v>
      </c>
      <c r="D5736" s="89" t="s">
        <v>7963</v>
      </c>
      <c r="E5736" s="89" t="s">
        <v>22064</v>
      </c>
      <c r="F5736" s="93" t="s">
        <v>369</v>
      </c>
      <c r="G5736" s="93" t="s">
        <v>369</v>
      </c>
      <c r="H5736" s="93" t="s">
        <v>369</v>
      </c>
    </row>
    <row r="5737" spans="1:8">
      <c r="A5737" s="89" t="s">
        <v>14672</v>
      </c>
      <c r="B5737" s="89">
        <v>2000</v>
      </c>
      <c r="C5737" s="89" t="s">
        <v>564</v>
      </c>
      <c r="D5737" s="89" t="s">
        <v>7963</v>
      </c>
      <c r="E5737" s="89" t="s">
        <v>22064</v>
      </c>
      <c r="F5737" s="93" t="s">
        <v>369</v>
      </c>
      <c r="G5737" s="93" t="s">
        <v>369</v>
      </c>
      <c r="H5737" s="93" t="s">
        <v>369</v>
      </c>
    </row>
    <row r="5738" spans="1:8">
      <c r="A5738" s="89" t="s">
        <v>14674</v>
      </c>
      <c r="B5738" s="89">
        <v>1000</v>
      </c>
      <c r="C5738" s="89" t="s">
        <v>564</v>
      </c>
      <c r="D5738" s="89" t="s">
        <v>7963</v>
      </c>
      <c r="E5738" s="89" t="s">
        <v>22065</v>
      </c>
      <c r="F5738" s="93" t="s">
        <v>369</v>
      </c>
      <c r="G5738" s="93" t="s">
        <v>369</v>
      </c>
      <c r="H5738" s="93" t="s">
        <v>369</v>
      </c>
    </row>
    <row r="5739" spans="1:8">
      <c r="A5739" s="99" t="s">
        <v>14676</v>
      </c>
      <c r="B5739" s="89">
        <v>500</v>
      </c>
      <c r="C5739" s="89" t="s">
        <v>361</v>
      </c>
      <c r="D5739" s="89" t="s">
        <v>7963</v>
      </c>
      <c r="E5739" s="89" t="s">
        <v>22066</v>
      </c>
      <c r="F5739" s="93" t="s">
        <v>369</v>
      </c>
      <c r="G5739" s="93" t="s">
        <v>369</v>
      </c>
      <c r="H5739" s="93" t="s">
        <v>369</v>
      </c>
    </row>
    <row r="5740" spans="1:8">
      <c r="A5740" s="89" t="s">
        <v>14677</v>
      </c>
      <c r="B5740" s="89">
        <v>500</v>
      </c>
      <c r="C5740" s="89" t="s">
        <v>361</v>
      </c>
      <c r="D5740" s="89" t="s">
        <v>7963</v>
      </c>
      <c r="E5740" s="89" t="s">
        <v>22066</v>
      </c>
      <c r="F5740" s="93" t="s">
        <v>369</v>
      </c>
      <c r="G5740" s="93" t="s">
        <v>369</v>
      </c>
      <c r="H5740" s="93" t="s">
        <v>369</v>
      </c>
    </row>
    <row r="5741" spans="1:8">
      <c r="A5741" s="89" t="s">
        <v>14678</v>
      </c>
      <c r="B5741" s="89">
        <v>1000</v>
      </c>
      <c r="C5741" s="89" t="s">
        <v>361</v>
      </c>
      <c r="D5741" s="89" t="s">
        <v>7963</v>
      </c>
      <c r="E5741" s="89" t="s">
        <v>22067</v>
      </c>
      <c r="F5741" s="93" t="s">
        <v>369</v>
      </c>
      <c r="G5741" s="93" t="s">
        <v>369</v>
      </c>
      <c r="H5741" s="93" t="s">
        <v>369</v>
      </c>
    </row>
    <row r="5742" spans="1:8">
      <c r="A5742" s="89" t="s">
        <v>14679</v>
      </c>
      <c r="B5742" s="89">
        <v>1000</v>
      </c>
      <c r="C5742" s="89" t="s">
        <v>361</v>
      </c>
      <c r="D5742" s="89" t="s">
        <v>7963</v>
      </c>
      <c r="E5742" s="89" t="s">
        <v>22067</v>
      </c>
      <c r="F5742" s="93" t="s">
        <v>369</v>
      </c>
      <c r="G5742" s="93" t="s">
        <v>369</v>
      </c>
      <c r="H5742" s="93" t="s">
        <v>369</v>
      </c>
    </row>
    <row r="5743" spans="1:8">
      <c r="A5743" s="89" t="s">
        <v>4034</v>
      </c>
      <c r="B5743" s="89">
        <v>2000</v>
      </c>
      <c r="C5743" s="89" t="s">
        <v>361</v>
      </c>
      <c r="D5743" s="89" t="s">
        <v>18232</v>
      </c>
      <c r="E5743" s="89" t="s">
        <v>22068</v>
      </c>
      <c r="F5743" s="93" t="s">
        <v>369</v>
      </c>
      <c r="G5743" s="93" t="s">
        <v>369</v>
      </c>
      <c r="H5743" s="93" t="s">
        <v>369</v>
      </c>
    </row>
    <row r="5744" spans="1:8">
      <c r="A5744" s="89" t="s">
        <v>4032</v>
      </c>
      <c r="B5744" s="89">
        <v>500</v>
      </c>
      <c r="C5744" s="89" t="s">
        <v>564</v>
      </c>
      <c r="D5744" s="89" t="s">
        <v>18232</v>
      </c>
      <c r="E5744" s="89" t="s">
        <v>22069</v>
      </c>
      <c r="F5744" s="89">
        <v>20304</v>
      </c>
      <c r="G5744" s="89">
        <v>1091356</v>
      </c>
      <c r="H5744" s="89">
        <v>0</v>
      </c>
    </row>
    <row r="5745" spans="1:8">
      <c r="A5745" s="89" t="s">
        <v>14681</v>
      </c>
      <c r="B5745" s="89">
        <v>1000</v>
      </c>
      <c r="C5745" s="89" t="s">
        <v>361</v>
      </c>
      <c r="D5745" s="89" t="s">
        <v>7963</v>
      </c>
      <c r="E5745" s="89" t="s">
        <v>22070</v>
      </c>
      <c r="F5745" s="93" t="s">
        <v>369</v>
      </c>
      <c r="G5745" s="93" t="s">
        <v>369</v>
      </c>
      <c r="H5745" s="93" t="s">
        <v>369</v>
      </c>
    </row>
    <row r="5746" spans="1:8">
      <c r="A5746" s="89" t="s">
        <v>4030</v>
      </c>
      <c r="B5746" s="89">
        <v>3000</v>
      </c>
      <c r="C5746" s="89" t="s">
        <v>564</v>
      </c>
      <c r="D5746" s="89" t="s">
        <v>18232</v>
      </c>
      <c r="E5746" s="89" t="s">
        <v>22071</v>
      </c>
      <c r="F5746" s="89">
        <v>369813</v>
      </c>
      <c r="G5746" s="89">
        <v>296783</v>
      </c>
      <c r="H5746" s="89">
        <v>0</v>
      </c>
    </row>
    <row r="5747" spans="1:8">
      <c r="A5747" s="89" t="s">
        <v>4028</v>
      </c>
      <c r="B5747" s="89">
        <v>500</v>
      </c>
      <c r="C5747" s="89" t="s">
        <v>564</v>
      </c>
      <c r="D5747" s="89" t="s">
        <v>18232</v>
      </c>
      <c r="E5747" s="89" t="s">
        <v>22072</v>
      </c>
      <c r="F5747" s="89">
        <v>839</v>
      </c>
      <c r="G5747" s="89">
        <v>1091079</v>
      </c>
      <c r="H5747" s="89">
        <v>0</v>
      </c>
    </row>
    <row r="5748" spans="1:8">
      <c r="A5748" s="89" t="s">
        <v>6197</v>
      </c>
      <c r="B5748" s="89">
        <v>500</v>
      </c>
      <c r="C5748" s="89" t="s">
        <v>564</v>
      </c>
      <c r="D5748" s="89" t="s">
        <v>5606</v>
      </c>
      <c r="E5748" s="89" t="s">
        <v>22073</v>
      </c>
      <c r="F5748" s="89">
        <v>3535</v>
      </c>
      <c r="G5748" s="89">
        <v>1091356</v>
      </c>
      <c r="H5748" s="89" t="s">
        <v>5939</v>
      </c>
    </row>
    <row r="5749" spans="1:8">
      <c r="A5749" s="89" t="s">
        <v>6196</v>
      </c>
      <c r="B5749" s="89">
        <v>500</v>
      </c>
      <c r="C5749" s="89" t="s">
        <v>564</v>
      </c>
      <c r="D5749" s="89" t="s">
        <v>5606</v>
      </c>
      <c r="E5749" s="89" t="s">
        <v>22073</v>
      </c>
      <c r="F5749" s="89">
        <v>3535</v>
      </c>
      <c r="G5749" s="89">
        <v>1091356</v>
      </c>
      <c r="H5749" s="89" t="s">
        <v>5939</v>
      </c>
    </row>
    <row r="5750" spans="1:8">
      <c r="A5750" s="89" t="s">
        <v>14686</v>
      </c>
      <c r="B5750" s="89">
        <v>500</v>
      </c>
      <c r="C5750" s="89" t="s">
        <v>361</v>
      </c>
      <c r="D5750" s="89" t="s">
        <v>7963</v>
      </c>
      <c r="E5750" s="89" t="s">
        <v>22074</v>
      </c>
      <c r="F5750" s="93" t="s">
        <v>369</v>
      </c>
      <c r="G5750" s="93" t="s">
        <v>369</v>
      </c>
      <c r="H5750" s="93" t="s">
        <v>369</v>
      </c>
    </row>
    <row r="5751" spans="1:8">
      <c r="A5751" s="99" t="s">
        <v>4026</v>
      </c>
      <c r="B5751" s="89">
        <v>500</v>
      </c>
      <c r="C5751" s="89" t="s">
        <v>564</v>
      </c>
      <c r="D5751" s="89" t="s">
        <v>18232</v>
      </c>
      <c r="E5751" s="89" t="s">
        <v>22075</v>
      </c>
      <c r="F5751" s="89">
        <v>3535</v>
      </c>
      <c r="G5751" s="89">
        <v>1091356</v>
      </c>
      <c r="H5751" s="89">
        <v>0</v>
      </c>
    </row>
    <row r="5752" spans="1:8">
      <c r="A5752" s="89" t="s">
        <v>14688</v>
      </c>
      <c r="B5752" s="89">
        <v>1000</v>
      </c>
      <c r="C5752" s="89" t="s">
        <v>564</v>
      </c>
      <c r="D5752" s="89" t="s">
        <v>7963</v>
      </c>
      <c r="E5752" s="89" t="s">
        <v>22076</v>
      </c>
      <c r="F5752" s="93" t="s">
        <v>369</v>
      </c>
      <c r="G5752" s="93" t="s">
        <v>369</v>
      </c>
      <c r="H5752" s="93" t="s">
        <v>369</v>
      </c>
    </row>
    <row r="5753" spans="1:8">
      <c r="A5753" s="89" t="s">
        <v>14690</v>
      </c>
      <c r="B5753" s="89">
        <v>1000</v>
      </c>
      <c r="C5753" s="89" t="s">
        <v>564</v>
      </c>
      <c r="D5753" s="89" t="s">
        <v>7963</v>
      </c>
      <c r="E5753" s="89" t="s">
        <v>22077</v>
      </c>
      <c r="F5753" s="93" t="s">
        <v>369</v>
      </c>
      <c r="G5753" s="93" t="s">
        <v>369</v>
      </c>
      <c r="H5753" s="93" t="s">
        <v>369</v>
      </c>
    </row>
    <row r="5754" spans="1:8">
      <c r="A5754" s="89" t="s">
        <v>14692</v>
      </c>
      <c r="B5754" s="89">
        <v>1000</v>
      </c>
      <c r="C5754" s="89" t="s">
        <v>361</v>
      </c>
      <c r="D5754" s="89" t="s">
        <v>7963</v>
      </c>
      <c r="E5754" s="89" t="s">
        <v>22077</v>
      </c>
      <c r="F5754" s="93" t="s">
        <v>369</v>
      </c>
      <c r="G5754" s="93" t="s">
        <v>369</v>
      </c>
      <c r="H5754" s="93" t="s">
        <v>369</v>
      </c>
    </row>
    <row r="5755" spans="1:8">
      <c r="A5755" s="89" t="s">
        <v>14693</v>
      </c>
      <c r="B5755" s="89">
        <v>1000</v>
      </c>
      <c r="C5755" s="89" t="s">
        <v>564</v>
      </c>
      <c r="D5755" s="89" t="s">
        <v>7963</v>
      </c>
      <c r="E5755" s="89" t="s">
        <v>22078</v>
      </c>
      <c r="F5755" s="93" t="s">
        <v>369</v>
      </c>
      <c r="G5755" s="93" t="s">
        <v>369</v>
      </c>
      <c r="H5755" s="93" t="s">
        <v>369</v>
      </c>
    </row>
    <row r="5756" spans="1:8">
      <c r="A5756" s="89" t="s">
        <v>4024</v>
      </c>
      <c r="B5756" s="89">
        <v>1000</v>
      </c>
      <c r="C5756" s="89" t="s">
        <v>564</v>
      </c>
      <c r="D5756" s="89" t="s">
        <v>18232</v>
      </c>
      <c r="E5756" s="89" t="s">
        <v>22079</v>
      </c>
      <c r="F5756" s="89">
        <v>82335</v>
      </c>
      <c r="G5756" s="89">
        <v>1091352</v>
      </c>
      <c r="H5756" s="89">
        <v>0</v>
      </c>
    </row>
    <row r="5757" spans="1:8">
      <c r="A5757" s="89" t="s">
        <v>4022</v>
      </c>
      <c r="B5757" s="89">
        <v>1000</v>
      </c>
      <c r="C5757" s="89" t="s">
        <v>361</v>
      </c>
      <c r="D5757" s="89" t="s">
        <v>18232</v>
      </c>
      <c r="E5757" s="89" t="s">
        <v>22080</v>
      </c>
      <c r="F5757" s="93" t="s">
        <v>369</v>
      </c>
      <c r="G5757" s="93" t="s">
        <v>369</v>
      </c>
      <c r="H5757" s="93" t="s">
        <v>369</v>
      </c>
    </row>
    <row r="5758" spans="1:8">
      <c r="A5758" s="89" t="s">
        <v>14696</v>
      </c>
      <c r="B5758" s="89">
        <v>500</v>
      </c>
      <c r="C5758" s="89" t="s">
        <v>361</v>
      </c>
      <c r="D5758" s="89" t="s">
        <v>7963</v>
      </c>
      <c r="E5758" s="89" t="s">
        <v>22081</v>
      </c>
      <c r="F5758" s="93" t="s">
        <v>369</v>
      </c>
      <c r="G5758" s="93" t="s">
        <v>369</v>
      </c>
      <c r="H5758" s="93" t="s">
        <v>369</v>
      </c>
    </row>
    <row r="5759" spans="1:8">
      <c r="A5759" s="89" t="s">
        <v>14697</v>
      </c>
      <c r="B5759" s="89">
        <v>500</v>
      </c>
      <c r="C5759" s="89" t="s">
        <v>564</v>
      </c>
      <c r="D5759" s="89" t="s">
        <v>7974</v>
      </c>
      <c r="E5759" s="89" t="s">
        <v>22081</v>
      </c>
      <c r="F5759" s="93" t="s">
        <v>369</v>
      </c>
      <c r="G5759" s="93" t="s">
        <v>369</v>
      </c>
      <c r="H5759" s="93" t="s">
        <v>369</v>
      </c>
    </row>
    <row r="5760" spans="1:8">
      <c r="A5760" s="89" t="s">
        <v>4020</v>
      </c>
      <c r="B5760" s="89">
        <v>500</v>
      </c>
      <c r="C5760" s="89" t="s">
        <v>564</v>
      </c>
      <c r="D5760" s="89" t="s">
        <v>18232</v>
      </c>
      <c r="E5760" s="89" t="s">
        <v>22082</v>
      </c>
      <c r="F5760" s="89">
        <v>244125</v>
      </c>
      <c r="G5760" s="89">
        <v>1091356</v>
      </c>
      <c r="H5760" s="89">
        <v>0</v>
      </c>
    </row>
    <row r="5761" spans="1:8">
      <c r="A5761" s="89" t="s">
        <v>6195</v>
      </c>
      <c r="B5761" s="89">
        <v>500</v>
      </c>
      <c r="C5761" s="89" t="s">
        <v>564</v>
      </c>
      <c r="D5761" s="89" t="s">
        <v>5606</v>
      </c>
      <c r="E5761" s="89" t="s">
        <v>22083</v>
      </c>
      <c r="F5761" s="89">
        <v>846098</v>
      </c>
      <c r="G5761" s="89">
        <v>1091356</v>
      </c>
      <c r="H5761" s="89" t="s">
        <v>5939</v>
      </c>
    </row>
    <row r="5762" spans="1:8">
      <c r="A5762" s="89" t="s">
        <v>4018</v>
      </c>
      <c r="B5762" s="89">
        <v>500</v>
      </c>
      <c r="C5762" s="89" t="s">
        <v>564</v>
      </c>
      <c r="D5762" s="89" t="s">
        <v>18232</v>
      </c>
      <c r="E5762" s="89" t="s">
        <v>22084</v>
      </c>
      <c r="F5762" s="89">
        <v>846098</v>
      </c>
      <c r="G5762" s="89">
        <v>1091356</v>
      </c>
      <c r="H5762" s="89">
        <v>0</v>
      </c>
    </row>
    <row r="5763" spans="1:8">
      <c r="A5763" s="89" t="s">
        <v>4016</v>
      </c>
      <c r="B5763" s="89">
        <v>3000</v>
      </c>
      <c r="C5763" s="89" t="s">
        <v>564</v>
      </c>
      <c r="D5763" s="89" t="s">
        <v>18232</v>
      </c>
      <c r="E5763" s="89" t="s">
        <v>22085</v>
      </c>
      <c r="F5763" s="89">
        <v>5175</v>
      </c>
      <c r="G5763" s="89">
        <v>36972</v>
      </c>
      <c r="H5763" s="89">
        <v>0</v>
      </c>
    </row>
    <row r="5764" spans="1:8">
      <c r="A5764" s="89" t="s">
        <v>4014</v>
      </c>
      <c r="B5764" s="89">
        <v>1000</v>
      </c>
      <c r="C5764" s="89" t="s">
        <v>361</v>
      </c>
      <c r="D5764" s="89" t="s">
        <v>18232</v>
      </c>
      <c r="E5764" s="89" t="s">
        <v>22086</v>
      </c>
      <c r="F5764" s="93" t="s">
        <v>369</v>
      </c>
      <c r="G5764" s="93" t="s">
        <v>369</v>
      </c>
      <c r="H5764" s="93" t="s">
        <v>369</v>
      </c>
    </row>
    <row r="5765" spans="1:8">
      <c r="A5765" s="89" t="s">
        <v>14702</v>
      </c>
      <c r="B5765" s="89">
        <v>1000</v>
      </c>
      <c r="C5765" s="89" t="s">
        <v>361</v>
      </c>
      <c r="D5765" s="89" t="s">
        <v>7963</v>
      </c>
      <c r="E5765" s="89" t="s">
        <v>22086</v>
      </c>
      <c r="F5765" s="93" t="s">
        <v>369</v>
      </c>
      <c r="G5765" s="93" t="s">
        <v>369</v>
      </c>
      <c r="H5765" s="93" t="s">
        <v>369</v>
      </c>
    </row>
    <row r="5766" spans="1:8">
      <c r="A5766" s="89" t="s">
        <v>6194</v>
      </c>
      <c r="B5766" s="89">
        <v>4000</v>
      </c>
      <c r="C5766" s="89" t="s">
        <v>564</v>
      </c>
      <c r="D5766" s="89" t="s">
        <v>5606</v>
      </c>
      <c r="E5766" s="89" t="s">
        <v>22087</v>
      </c>
      <c r="F5766" s="89">
        <v>1072174</v>
      </c>
      <c r="G5766" s="89">
        <v>1096497</v>
      </c>
      <c r="H5766" s="89">
        <v>0</v>
      </c>
    </row>
    <row r="5767" spans="1:8">
      <c r="A5767" s="89" t="s">
        <v>4012</v>
      </c>
      <c r="B5767" s="89">
        <v>4000</v>
      </c>
      <c r="C5767" s="89" t="s">
        <v>564</v>
      </c>
      <c r="D5767" s="89" t="s">
        <v>18232</v>
      </c>
      <c r="E5767" s="89" t="s">
        <v>22088</v>
      </c>
      <c r="F5767" s="89">
        <v>1072174</v>
      </c>
      <c r="G5767" s="89">
        <v>1096497</v>
      </c>
      <c r="H5767" s="89">
        <v>0</v>
      </c>
    </row>
    <row r="5768" spans="1:8">
      <c r="A5768" s="89" t="s">
        <v>14705</v>
      </c>
      <c r="B5768" s="89">
        <v>1000</v>
      </c>
      <c r="C5768" s="89" t="s">
        <v>564</v>
      </c>
      <c r="D5768" s="89" t="s">
        <v>7963</v>
      </c>
      <c r="E5768" s="89" t="s">
        <v>22089</v>
      </c>
      <c r="F5768" s="93" t="s">
        <v>369</v>
      </c>
      <c r="G5768" s="93" t="s">
        <v>369</v>
      </c>
      <c r="H5768" s="93" t="s">
        <v>369</v>
      </c>
    </row>
    <row r="5769" spans="1:8">
      <c r="A5769" s="89" t="s">
        <v>14707</v>
      </c>
      <c r="B5769" s="89">
        <v>1000</v>
      </c>
      <c r="C5769" s="89" t="s">
        <v>361</v>
      </c>
      <c r="D5769" s="89" t="s">
        <v>7963</v>
      </c>
      <c r="E5769" s="89" t="s">
        <v>22089</v>
      </c>
      <c r="F5769" s="93" t="s">
        <v>369</v>
      </c>
      <c r="G5769" s="93" t="s">
        <v>369</v>
      </c>
      <c r="H5769" s="93" t="s">
        <v>369</v>
      </c>
    </row>
    <row r="5770" spans="1:8">
      <c r="A5770" s="89" t="s">
        <v>14708</v>
      </c>
      <c r="B5770" s="89">
        <v>1000</v>
      </c>
      <c r="C5770" s="89" t="s">
        <v>564</v>
      </c>
      <c r="D5770" s="89" t="s">
        <v>7963</v>
      </c>
      <c r="E5770" s="89" t="s">
        <v>22090</v>
      </c>
      <c r="F5770" s="93" t="s">
        <v>369</v>
      </c>
      <c r="G5770" s="93" t="s">
        <v>369</v>
      </c>
      <c r="H5770" s="93" t="s">
        <v>369</v>
      </c>
    </row>
    <row r="5771" spans="1:8">
      <c r="A5771" s="89" t="s">
        <v>14710</v>
      </c>
      <c r="B5771" s="89">
        <v>1000</v>
      </c>
      <c r="C5771" s="89" t="s">
        <v>564</v>
      </c>
      <c r="D5771" s="89" t="s">
        <v>7963</v>
      </c>
      <c r="E5771" s="89" t="s">
        <v>22091</v>
      </c>
      <c r="F5771" s="93" t="s">
        <v>369</v>
      </c>
      <c r="G5771" s="93" t="s">
        <v>369</v>
      </c>
      <c r="H5771" s="93" t="s">
        <v>369</v>
      </c>
    </row>
    <row r="5772" spans="1:8">
      <c r="A5772" s="89" t="s">
        <v>4092</v>
      </c>
      <c r="B5772" s="89">
        <v>100</v>
      </c>
      <c r="C5772" s="89" t="s">
        <v>564</v>
      </c>
      <c r="D5772" s="89" t="s">
        <v>18232</v>
      </c>
      <c r="E5772" s="89" t="s">
        <v>22092</v>
      </c>
      <c r="F5772" s="89">
        <v>825186</v>
      </c>
      <c r="G5772" s="89">
        <v>1135226</v>
      </c>
      <c r="H5772" s="89">
        <v>0</v>
      </c>
    </row>
    <row r="5773" spans="1:8">
      <c r="A5773" s="89" t="s">
        <v>4089</v>
      </c>
      <c r="B5773" s="89">
        <v>100</v>
      </c>
      <c r="C5773" s="89" t="s">
        <v>564</v>
      </c>
      <c r="D5773" s="89" t="s">
        <v>18232</v>
      </c>
      <c r="E5773" s="89" t="s">
        <v>22093</v>
      </c>
      <c r="F5773" s="89">
        <v>825186</v>
      </c>
      <c r="G5773" s="89">
        <v>274718</v>
      </c>
      <c r="H5773" s="89">
        <v>0</v>
      </c>
    </row>
    <row r="5774" spans="1:8">
      <c r="A5774" s="89" t="s">
        <v>4086</v>
      </c>
      <c r="B5774" s="89">
        <v>500</v>
      </c>
      <c r="C5774" s="89" t="s">
        <v>564</v>
      </c>
      <c r="D5774" s="89" t="s">
        <v>18232</v>
      </c>
      <c r="E5774" s="89" t="s">
        <v>22094</v>
      </c>
      <c r="F5774" s="89">
        <v>798</v>
      </c>
      <c r="G5774" s="89">
        <v>231060</v>
      </c>
      <c r="H5774" s="89">
        <v>0</v>
      </c>
    </row>
    <row r="5775" spans="1:8">
      <c r="A5775" s="89" t="s">
        <v>14715</v>
      </c>
      <c r="B5775" s="89">
        <v>1000</v>
      </c>
      <c r="C5775" s="89" t="s">
        <v>564</v>
      </c>
      <c r="D5775" s="89" t="s">
        <v>7963</v>
      </c>
      <c r="E5775" s="89" t="s">
        <v>22095</v>
      </c>
      <c r="F5775" s="93" t="s">
        <v>369</v>
      </c>
      <c r="G5775" s="93" t="s">
        <v>369</v>
      </c>
      <c r="H5775" s="93" t="s">
        <v>369</v>
      </c>
    </row>
    <row r="5776" spans="1:8">
      <c r="A5776" s="89" t="s">
        <v>14717</v>
      </c>
      <c r="B5776" s="89">
        <v>500</v>
      </c>
      <c r="C5776" s="89" t="s">
        <v>564</v>
      </c>
      <c r="D5776" s="89" t="s">
        <v>7963</v>
      </c>
      <c r="E5776" s="89" t="s">
        <v>22096</v>
      </c>
      <c r="F5776" s="93" t="s">
        <v>369</v>
      </c>
      <c r="G5776" s="93" t="s">
        <v>369</v>
      </c>
      <c r="H5776" s="93" t="s">
        <v>369</v>
      </c>
    </row>
    <row r="5777" spans="1:8">
      <c r="A5777" s="89" t="s">
        <v>4084</v>
      </c>
      <c r="B5777" s="89">
        <v>500</v>
      </c>
      <c r="C5777" s="89" t="s">
        <v>361</v>
      </c>
      <c r="D5777" s="89" t="s">
        <v>18232</v>
      </c>
      <c r="E5777" s="89" t="s">
        <v>22097</v>
      </c>
      <c r="F5777" s="93" t="s">
        <v>369</v>
      </c>
      <c r="G5777" s="93" t="s">
        <v>369</v>
      </c>
      <c r="H5777" s="93" t="s">
        <v>369</v>
      </c>
    </row>
    <row r="5778" spans="1:8">
      <c r="A5778" s="89" t="s">
        <v>14719</v>
      </c>
      <c r="B5778" s="89">
        <v>1000</v>
      </c>
      <c r="C5778" s="89" t="s">
        <v>564</v>
      </c>
      <c r="D5778" s="89" t="s">
        <v>7963</v>
      </c>
      <c r="E5778" s="89" t="s">
        <v>22098</v>
      </c>
      <c r="F5778" s="93" t="s">
        <v>369</v>
      </c>
      <c r="G5778" s="93" t="s">
        <v>369</v>
      </c>
      <c r="H5778" s="93" t="s">
        <v>369</v>
      </c>
    </row>
    <row r="5779" spans="1:8">
      <c r="A5779" s="89" t="s">
        <v>14721</v>
      </c>
      <c r="B5779" s="89">
        <v>1000</v>
      </c>
      <c r="C5779" s="89" t="s">
        <v>361</v>
      </c>
      <c r="D5779" s="89" t="s">
        <v>7963</v>
      </c>
      <c r="E5779" s="89" t="s">
        <v>22099</v>
      </c>
      <c r="F5779" s="93" t="s">
        <v>369</v>
      </c>
      <c r="G5779" s="93" t="s">
        <v>369</v>
      </c>
      <c r="H5779" s="93" t="s">
        <v>369</v>
      </c>
    </row>
    <row r="5780" spans="1:8">
      <c r="A5780" s="89" t="s">
        <v>14722</v>
      </c>
      <c r="B5780" s="89">
        <v>1000</v>
      </c>
      <c r="C5780" s="89" t="s">
        <v>564</v>
      </c>
      <c r="D5780" s="89" t="s">
        <v>7963</v>
      </c>
      <c r="E5780" s="89" t="s">
        <v>22100</v>
      </c>
      <c r="F5780" s="93" t="s">
        <v>369</v>
      </c>
      <c r="G5780" s="93" t="s">
        <v>369</v>
      </c>
      <c r="H5780" s="93" t="s">
        <v>369</v>
      </c>
    </row>
    <row r="5781" spans="1:8">
      <c r="A5781" s="89" t="s">
        <v>4082</v>
      </c>
      <c r="B5781" s="89">
        <v>500</v>
      </c>
      <c r="C5781" s="89" t="s">
        <v>564</v>
      </c>
      <c r="D5781" s="89" t="s">
        <v>18232</v>
      </c>
      <c r="E5781" s="89" t="s">
        <v>22101</v>
      </c>
      <c r="F5781" s="89">
        <v>89534</v>
      </c>
      <c r="G5781" s="89">
        <v>282718</v>
      </c>
      <c r="H5781" s="89">
        <v>0</v>
      </c>
    </row>
    <row r="5782" spans="1:8">
      <c r="A5782" s="89" t="s">
        <v>14725</v>
      </c>
      <c r="B5782" s="89">
        <v>1000</v>
      </c>
      <c r="C5782" s="89" t="s">
        <v>564</v>
      </c>
      <c r="D5782" s="89" t="s">
        <v>7963</v>
      </c>
      <c r="E5782" s="89" t="s">
        <v>22102</v>
      </c>
      <c r="F5782" s="93" t="s">
        <v>369</v>
      </c>
      <c r="G5782" s="93" t="s">
        <v>369</v>
      </c>
      <c r="H5782" s="93" t="s">
        <v>369</v>
      </c>
    </row>
    <row r="5783" spans="1:8">
      <c r="A5783" s="89" t="s">
        <v>14727</v>
      </c>
      <c r="B5783" s="89">
        <v>400</v>
      </c>
      <c r="C5783" s="89" t="s">
        <v>564</v>
      </c>
      <c r="D5783" s="89" t="s">
        <v>7963</v>
      </c>
      <c r="E5783" s="89" t="s">
        <v>22103</v>
      </c>
      <c r="F5783" s="93" t="s">
        <v>369</v>
      </c>
      <c r="G5783" s="93" t="s">
        <v>369</v>
      </c>
      <c r="H5783" s="93" t="s">
        <v>369</v>
      </c>
    </row>
    <row r="5784" spans="1:8">
      <c r="A5784" s="89" t="s">
        <v>14729</v>
      </c>
      <c r="B5784" s="89">
        <v>400</v>
      </c>
      <c r="C5784" s="89" t="s">
        <v>564</v>
      </c>
      <c r="D5784" s="89" t="s">
        <v>7963</v>
      </c>
      <c r="E5784" s="89" t="s">
        <v>22104</v>
      </c>
      <c r="F5784" s="93" t="s">
        <v>369</v>
      </c>
      <c r="G5784" s="93" t="s">
        <v>369</v>
      </c>
      <c r="H5784" s="93" t="s">
        <v>369</v>
      </c>
    </row>
    <row r="5785" spans="1:8">
      <c r="A5785" s="89" t="s">
        <v>14731</v>
      </c>
      <c r="B5785" s="89">
        <v>2000</v>
      </c>
      <c r="C5785" s="89" t="s">
        <v>564</v>
      </c>
      <c r="D5785" s="89" t="s">
        <v>7963</v>
      </c>
      <c r="E5785" s="89" t="s">
        <v>22105</v>
      </c>
      <c r="F5785" s="93" t="s">
        <v>369</v>
      </c>
      <c r="G5785" s="93" t="s">
        <v>369</v>
      </c>
      <c r="H5785" s="93" t="s">
        <v>369</v>
      </c>
    </row>
    <row r="5786" spans="1:8">
      <c r="A5786" s="89" t="s">
        <v>14733</v>
      </c>
      <c r="B5786" s="89">
        <v>2000</v>
      </c>
      <c r="C5786" s="89" t="s">
        <v>564</v>
      </c>
      <c r="D5786" s="89" t="s">
        <v>7963</v>
      </c>
      <c r="E5786" s="89" t="s">
        <v>22105</v>
      </c>
      <c r="F5786" s="93" t="s">
        <v>369</v>
      </c>
      <c r="G5786" s="93" t="s">
        <v>369</v>
      </c>
      <c r="H5786" s="93" t="s">
        <v>369</v>
      </c>
    </row>
    <row r="5787" spans="1:8">
      <c r="A5787" s="89" t="s">
        <v>14735</v>
      </c>
      <c r="B5787" s="89">
        <v>500</v>
      </c>
      <c r="C5787" s="89" t="s">
        <v>361</v>
      </c>
      <c r="D5787" s="89" t="s">
        <v>7963</v>
      </c>
      <c r="E5787" s="89" t="s">
        <v>22106</v>
      </c>
      <c r="F5787" s="93" t="s">
        <v>369</v>
      </c>
      <c r="G5787" s="93" t="s">
        <v>369</v>
      </c>
      <c r="H5787" s="93" t="s">
        <v>369</v>
      </c>
    </row>
    <row r="5788" spans="1:8">
      <c r="A5788" s="89" t="s">
        <v>14736</v>
      </c>
      <c r="B5788" s="89">
        <v>100</v>
      </c>
      <c r="C5788" s="89" t="s">
        <v>564</v>
      </c>
      <c r="D5788" s="89" t="s">
        <v>7974</v>
      </c>
      <c r="E5788" s="89" t="s">
        <v>22107</v>
      </c>
      <c r="F5788" s="93" t="s">
        <v>369</v>
      </c>
      <c r="G5788" s="93" t="s">
        <v>369</v>
      </c>
      <c r="H5788" s="93" t="s">
        <v>369</v>
      </c>
    </row>
    <row r="5789" spans="1:8">
      <c r="A5789" s="89" t="s">
        <v>4079</v>
      </c>
      <c r="B5789" s="89">
        <v>100</v>
      </c>
      <c r="C5789" s="89" t="s">
        <v>564</v>
      </c>
      <c r="D5789" s="89" t="s">
        <v>18232</v>
      </c>
      <c r="E5789" s="89" t="s">
        <v>22108</v>
      </c>
      <c r="F5789" s="89">
        <v>825186</v>
      </c>
      <c r="G5789" s="89">
        <v>825186</v>
      </c>
      <c r="H5789" s="89">
        <v>0</v>
      </c>
    </row>
    <row r="5790" spans="1:8">
      <c r="A5790" s="89" t="s">
        <v>14738</v>
      </c>
      <c r="B5790" s="89">
        <v>500</v>
      </c>
      <c r="C5790" s="89" t="s">
        <v>361</v>
      </c>
      <c r="D5790" s="89" t="s">
        <v>7963</v>
      </c>
      <c r="E5790" s="89" t="s">
        <v>22109</v>
      </c>
      <c r="F5790" s="93" t="s">
        <v>369</v>
      </c>
      <c r="G5790" s="93" t="s">
        <v>369</v>
      </c>
      <c r="H5790" s="93" t="s">
        <v>369</v>
      </c>
    </row>
    <row r="5791" spans="1:8">
      <c r="A5791" s="89" t="s">
        <v>4077</v>
      </c>
      <c r="B5791" s="89">
        <v>100</v>
      </c>
      <c r="C5791" s="89" t="s">
        <v>564</v>
      </c>
      <c r="D5791" s="89" t="s">
        <v>18232</v>
      </c>
      <c r="E5791" s="89" t="s">
        <v>22110</v>
      </c>
      <c r="F5791" s="89">
        <v>825186</v>
      </c>
      <c r="G5791" s="89">
        <v>825186</v>
      </c>
      <c r="H5791" s="89">
        <v>0</v>
      </c>
    </row>
    <row r="5792" spans="1:8">
      <c r="A5792" s="89" t="s">
        <v>14740</v>
      </c>
      <c r="B5792" s="89">
        <v>1000</v>
      </c>
      <c r="C5792" s="89" t="s">
        <v>361</v>
      </c>
      <c r="D5792" s="89" t="s">
        <v>7963</v>
      </c>
      <c r="E5792" s="89" t="s">
        <v>22111</v>
      </c>
      <c r="F5792" s="93" t="s">
        <v>369</v>
      </c>
      <c r="G5792" s="93" t="s">
        <v>369</v>
      </c>
      <c r="H5792" s="93" t="s">
        <v>369</v>
      </c>
    </row>
    <row r="5793" spans="1:8">
      <c r="A5793" s="89" t="s">
        <v>14741</v>
      </c>
      <c r="B5793" s="89">
        <v>1000</v>
      </c>
      <c r="C5793" s="89" t="s">
        <v>564</v>
      </c>
      <c r="D5793" s="89" t="s">
        <v>7963</v>
      </c>
      <c r="E5793" s="89" t="s">
        <v>22112</v>
      </c>
      <c r="F5793" s="93" t="s">
        <v>369</v>
      </c>
      <c r="G5793" s="93" t="s">
        <v>369</v>
      </c>
      <c r="H5793" s="93" t="s">
        <v>369</v>
      </c>
    </row>
    <row r="5794" spans="1:8">
      <c r="A5794" s="89" t="s">
        <v>4075</v>
      </c>
      <c r="B5794" s="89">
        <v>100</v>
      </c>
      <c r="C5794" s="89" t="s">
        <v>564</v>
      </c>
      <c r="D5794" s="89" t="s">
        <v>18232</v>
      </c>
      <c r="E5794" s="89" t="s">
        <v>22113</v>
      </c>
      <c r="F5794" s="89">
        <v>825186</v>
      </c>
      <c r="G5794" s="89">
        <v>1136140</v>
      </c>
      <c r="H5794" s="89">
        <v>0</v>
      </c>
    </row>
    <row r="5795" spans="1:8">
      <c r="A5795" s="89" t="s">
        <v>14744</v>
      </c>
      <c r="B5795" s="89">
        <v>500</v>
      </c>
      <c r="C5795" s="89" t="s">
        <v>564</v>
      </c>
      <c r="D5795" s="89" t="s">
        <v>7963</v>
      </c>
      <c r="E5795" s="89" t="s">
        <v>22114</v>
      </c>
      <c r="F5795" s="93" t="s">
        <v>369</v>
      </c>
      <c r="G5795" s="93" t="s">
        <v>369</v>
      </c>
      <c r="H5795" s="93" t="s">
        <v>369</v>
      </c>
    </row>
    <row r="5796" spans="1:8">
      <c r="A5796" s="89" t="s">
        <v>14746</v>
      </c>
      <c r="B5796" s="89">
        <v>500</v>
      </c>
      <c r="C5796" s="89" t="s">
        <v>564</v>
      </c>
      <c r="D5796" s="89" t="s">
        <v>7963</v>
      </c>
      <c r="E5796" s="89" t="s">
        <v>22115</v>
      </c>
      <c r="F5796" s="93" t="s">
        <v>369</v>
      </c>
      <c r="G5796" s="93" t="s">
        <v>369</v>
      </c>
      <c r="H5796" s="93" t="s">
        <v>369</v>
      </c>
    </row>
    <row r="5797" spans="1:8">
      <c r="A5797" s="89" t="s">
        <v>6193</v>
      </c>
      <c r="B5797" s="89">
        <v>1000</v>
      </c>
      <c r="C5797" s="89" t="s">
        <v>564</v>
      </c>
      <c r="D5797" s="89" t="s">
        <v>5606</v>
      </c>
      <c r="E5797" s="89" t="s">
        <v>22116</v>
      </c>
      <c r="F5797" s="89">
        <v>839</v>
      </c>
      <c r="G5797" s="89">
        <v>248736</v>
      </c>
      <c r="H5797" s="89" t="s">
        <v>6054</v>
      </c>
    </row>
    <row r="5798" spans="1:8">
      <c r="A5798" s="89" t="s">
        <v>6192</v>
      </c>
      <c r="B5798" s="89">
        <v>1000</v>
      </c>
      <c r="C5798" s="89" t="s">
        <v>564</v>
      </c>
      <c r="D5798" s="89" t="s">
        <v>5606</v>
      </c>
      <c r="E5798" s="89" t="s">
        <v>22117</v>
      </c>
      <c r="F5798" s="89">
        <v>839</v>
      </c>
      <c r="G5798" s="89">
        <v>248736</v>
      </c>
      <c r="H5798" s="89">
        <v>0</v>
      </c>
    </row>
    <row r="5799" spans="1:8">
      <c r="A5799" s="89" t="s">
        <v>4073</v>
      </c>
      <c r="B5799" s="89">
        <v>500</v>
      </c>
      <c r="C5799" s="89" t="s">
        <v>564</v>
      </c>
      <c r="D5799" s="89" t="s">
        <v>18232</v>
      </c>
      <c r="E5799" s="89" t="s">
        <v>22118</v>
      </c>
      <c r="F5799" s="89">
        <v>325453</v>
      </c>
      <c r="G5799" s="89">
        <v>839</v>
      </c>
      <c r="H5799" s="89">
        <v>0</v>
      </c>
    </row>
    <row r="5800" spans="1:8">
      <c r="A5800" s="89" t="s">
        <v>4071</v>
      </c>
      <c r="B5800" s="89">
        <v>500</v>
      </c>
      <c r="C5800" s="89" t="s">
        <v>564</v>
      </c>
      <c r="D5800" s="89" t="s">
        <v>18232</v>
      </c>
      <c r="E5800" s="89" t="s">
        <v>22119</v>
      </c>
      <c r="F5800" s="89">
        <v>993929</v>
      </c>
      <c r="G5800" s="89">
        <v>815282</v>
      </c>
      <c r="H5800" s="89">
        <v>0</v>
      </c>
    </row>
    <row r="5801" spans="1:8">
      <c r="A5801" s="89" t="s">
        <v>6191</v>
      </c>
      <c r="B5801" s="89">
        <v>1000</v>
      </c>
      <c r="C5801" s="89" t="s">
        <v>564</v>
      </c>
      <c r="D5801" s="89" t="s">
        <v>5606</v>
      </c>
      <c r="E5801" s="89" t="s">
        <v>22120</v>
      </c>
      <c r="F5801" s="89">
        <v>839</v>
      </c>
      <c r="G5801" s="89">
        <v>248736</v>
      </c>
      <c r="H5801" s="89" t="s">
        <v>6054</v>
      </c>
    </row>
    <row r="5802" spans="1:8">
      <c r="A5802" s="89" t="s">
        <v>4069</v>
      </c>
      <c r="B5802" s="89">
        <v>100</v>
      </c>
      <c r="C5802" s="89" t="s">
        <v>564</v>
      </c>
      <c r="D5802" s="89" t="s">
        <v>18232</v>
      </c>
      <c r="E5802" s="89" t="s">
        <v>22121</v>
      </c>
      <c r="F5802" s="89">
        <v>825186</v>
      </c>
      <c r="G5802" s="89">
        <v>248736</v>
      </c>
      <c r="H5802" s="89">
        <v>0</v>
      </c>
    </row>
    <row r="5803" spans="1:8">
      <c r="A5803" s="89" t="s">
        <v>4067</v>
      </c>
      <c r="B5803" s="89">
        <v>100</v>
      </c>
      <c r="C5803" s="89" t="s">
        <v>564</v>
      </c>
      <c r="D5803" s="89" t="s">
        <v>18232</v>
      </c>
      <c r="E5803" s="89" t="s">
        <v>22122</v>
      </c>
      <c r="F5803" s="89">
        <v>825186</v>
      </c>
      <c r="G5803" s="89">
        <v>1139686</v>
      </c>
      <c r="H5803" s="89">
        <v>0</v>
      </c>
    </row>
    <row r="5804" spans="1:8">
      <c r="A5804" s="89" t="s">
        <v>14755</v>
      </c>
      <c r="B5804" s="89">
        <v>500</v>
      </c>
      <c r="C5804" s="89" t="s">
        <v>564</v>
      </c>
      <c r="D5804" s="89" t="s">
        <v>7963</v>
      </c>
      <c r="E5804" s="89" t="s">
        <v>22123</v>
      </c>
      <c r="F5804" s="93" t="s">
        <v>369</v>
      </c>
      <c r="G5804" s="93" t="s">
        <v>369</v>
      </c>
      <c r="H5804" s="93" t="s">
        <v>369</v>
      </c>
    </row>
    <row r="5805" spans="1:8">
      <c r="A5805" s="89" t="s">
        <v>6190</v>
      </c>
      <c r="B5805" s="89">
        <v>1000</v>
      </c>
      <c r="C5805" s="89" t="s">
        <v>564</v>
      </c>
      <c r="D5805" s="89" t="s">
        <v>5606</v>
      </c>
      <c r="E5805" s="89" t="s">
        <v>22124</v>
      </c>
      <c r="F5805" s="89">
        <v>96398</v>
      </c>
      <c r="G5805" s="89">
        <v>105886</v>
      </c>
      <c r="H5805" s="89">
        <v>0</v>
      </c>
    </row>
    <row r="5806" spans="1:8">
      <c r="A5806" s="89" t="s">
        <v>4062</v>
      </c>
      <c r="B5806" s="89">
        <v>1000</v>
      </c>
      <c r="C5806" s="89" t="s">
        <v>564</v>
      </c>
      <c r="D5806" s="89" t="s">
        <v>18232</v>
      </c>
      <c r="E5806" s="89" t="s">
        <v>22125</v>
      </c>
      <c r="F5806" s="89">
        <v>96398</v>
      </c>
      <c r="G5806" s="89">
        <v>105886</v>
      </c>
      <c r="H5806" s="89">
        <v>0</v>
      </c>
    </row>
    <row r="5807" spans="1:8">
      <c r="A5807" s="89" t="s">
        <v>4060</v>
      </c>
      <c r="B5807" s="89">
        <v>500</v>
      </c>
      <c r="C5807" s="89" t="s">
        <v>564</v>
      </c>
      <c r="D5807" s="89" t="s">
        <v>18232</v>
      </c>
      <c r="E5807" s="89" t="s">
        <v>22126</v>
      </c>
      <c r="F5807" s="89">
        <v>132761</v>
      </c>
      <c r="G5807" s="89">
        <v>1091356</v>
      </c>
      <c r="H5807" s="89">
        <v>0</v>
      </c>
    </row>
    <row r="5808" spans="1:8">
      <c r="A5808" s="89" t="s">
        <v>14760</v>
      </c>
      <c r="B5808" s="89">
        <v>5000</v>
      </c>
      <c r="C5808" s="89" t="s">
        <v>564</v>
      </c>
      <c r="D5808" s="89" t="s">
        <v>7963</v>
      </c>
      <c r="E5808" s="89" t="s">
        <v>22127</v>
      </c>
      <c r="F5808" s="93" t="s">
        <v>369</v>
      </c>
      <c r="G5808" s="93" t="s">
        <v>369</v>
      </c>
      <c r="H5808" s="93" t="s">
        <v>369</v>
      </c>
    </row>
    <row r="5809" spans="1:8">
      <c r="A5809" s="89" t="s">
        <v>4058</v>
      </c>
      <c r="B5809" s="89">
        <v>1000</v>
      </c>
      <c r="C5809" s="89" t="s">
        <v>564</v>
      </c>
      <c r="D5809" s="89" t="s">
        <v>18232</v>
      </c>
      <c r="E5809" s="89" t="s">
        <v>22128</v>
      </c>
      <c r="F5809" s="89">
        <v>798</v>
      </c>
      <c r="G5809" s="89">
        <v>21590</v>
      </c>
      <c r="H5809" s="89">
        <v>0</v>
      </c>
    </row>
    <row r="5810" spans="1:8">
      <c r="A5810" s="89" t="s">
        <v>4056</v>
      </c>
      <c r="B5810" s="89">
        <v>100</v>
      </c>
      <c r="C5810" s="89" t="s">
        <v>361</v>
      </c>
      <c r="D5810" s="89" t="s">
        <v>18232</v>
      </c>
      <c r="E5810" s="89" t="s">
        <v>22129</v>
      </c>
      <c r="F5810" s="93" t="s">
        <v>369</v>
      </c>
      <c r="G5810" s="93" t="s">
        <v>369</v>
      </c>
      <c r="H5810" s="93" t="s">
        <v>369</v>
      </c>
    </row>
    <row r="5811" spans="1:8">
      <c r="A5811" s="89" t="s">
        <v>14763</v>
      </c>
      <c r="B5811" s="89">
        <v>100</v>
      </c>
      <c r="C5811" s="89" t="s">
        <v>361</v>
      </c>
      <c r="D5811" s="89" t="s">
        <v>7963</v>
      </c>
      <c r="E5811" s="89" t="s">
        <v>22129</v>
      </c>
      <c r="F5811" s="93" t="s">
        <v>369</v>
      </c>
      <c r="G5811" s="93" t="s">
        <v>369</v>
      </c>
      <c r="H5811" s="93" t="s">
        <v>369</v>
      </c>
    </row>
    <row r="5812" spans="1:8">
      <c r="A5812" s="89" t="s">
        <v>14764</v>
      </c>
      <c r="B5812" s="89">
        <v>100</v>
      </c>
      <c r="C5812" s="89" t="s">
        <v>361</v>
      </c>
      <c r="D5812" s="89" t="s">
        <v>7991</v>
      </c>
      <c r="E5812" s="89" t="s">
        <v>22130</v>
      </c>
      <c r="F5812" s="93" t="s">
        <v>369</v>
      </c>
      <c r="G5812" s="93" t="s">
        <v>369</v>
      </c>
      <c r="H5812" s="93" t="s">
        <v>369</v>
      </c>
    </row>
    <row r="5813" spans="1:8">
      <c r="A5813" s="89" t="s">
        <v>6189</v>
      </c>
      <c r="B5813" s="89">
        <v>500</v>
      </c>
      <c r="C5813" s="89" t="s">
        <v>564</v>
      </c>
      <c r="D5813" s="89" t="s">
        <v>18232</v>
      </c>
      <c r="E5813" s="89" t="s">
        <v>22131</v>
      </c>
      <c r="F5813" s="89">
        <v>8542</v>
      </c>
      <c r="G5813" s="89">
        <v>80996</v>
      </c>
      <c r="H5813" s="89">
        <v>0</v>
      </c>
    </row>
    <row r="5814" spans="1:8">
      <c r="A5814" s="89" t="s">
        <v>6188</v>
      </c>
      <c r="B5814" s="89">
        <v>500</v>
      </c>
      <c r="C5814" s="89" t="s">
        <v>564</v>
      </c>
      <c r="D5814" s="89" t="s">
        <v>18232</v>
      </c>
      <c r="E5814" s="89" t="s">
        <v>22132</v>
      </c>
      <c r="F5814" s="89">
        <v>8542</v>
      </c>
      <c r="G5814" s="89">
        <v>80996</v>
      </c>
      <c r="H5814" s="89">
        <v>0</v>
      </c>
    </row>
    <row r="5815" spans="1:8">
      <c r="A5815" s="89" t="s">
        <v>6187</v>
      </c>
      <c r="B5815" s="89">
        <v>500</v>
      </c>
      <c r="C5815" s="89" t="s">
        <v>564</v>
      </c>
      <c r="D5815" s="89" t="s">
        <v>5606</v>
      </c>
      <c r="E5815" s="89" t="s">
        <v>22133</v>
      </c>
      <c r="F5815" s="89">
        <v>38182</v>
      </c>
      <c r="G5815" s="89">
        <v>282718</v>
      </c>
      <c r="H5815" s="89" t="s">
        <v>5939</v>
      </c>
    </row>
    <row r="5816" spans="1:8">
      <c r="A5816" s="89" t="s">
        <v>6186</v>
      </c>
      <c r="B5816" s="89">
        <v>500</v>
      </c>
      <c r="C5816" s="89" t="s">
        <v>564</v>
      </c>
      <c r="D5816" s="89" t="s">
        <v>18232</v>
      </c>
      <c r="E5816" s="89" t="s">
        <v>22133</v>
      </c>
      <c r="F5816" s="89">
        <v>38182</v>
      </c>
      <c r="G5816" s="89">
        <v>282718</v>
      </c>
      <c r="H5816" s="89">
        <v>0</v>
      </c>
    </row>
    <row r="5817" spans="1:8">
      <c r="A5817" s="89" t="s">
        <v>6185</v>
      </c>
      <c r="B5817" s="89">
        <v>2000</v>
      </c>
      <c r="C5817" s="89" t="s">
        <v>564</v>
      </c>
      <c r="D5817" s="89" t="s">
        <v>18232</v>
      </c>
      <c r="E5817" s="89" t="s">
        <v>22134</v>
      </c>
      <c r="F5817" s="89">
        <v>561836</v>
      </c>
      <c r="G5817" s="89">
        <v>1091352</v>
      </c>
      <c r="H5817" s="89">
        <v>0</v>
      </c>
    </row>
    <row r="5818" spans="1:8">
      <c r="A5818" s="89" t="s">
        <v>6184</v>
      </c>
      <c r="B5818" s="89">
        <v>500</v>
      </c>
      <c r="C5818" s="89" t="s">
        <v>564</v>
      </c>
      <c r="D5818" s="89" t="s">
        <v>5606</v>
      </c>
      <c r="E5818" s="89" t="s">
        <v>22135</v>
      </c>
      <c r="F5818" s="89">
        <v>160817</v>
      </c>
      <c r="G5818" s="89">
        <v>1091356</v>
      </c>
      <c r="H5818" s="89">
        <v>0</v>
      </c>
    </row>
    <row r="5819" spans="1:8">
      <c r="A5819" s="89" t="s">
        <v>6183</v>
      </c>
      <c r="B5819" s="89">
        <v>500</v>
      </c>
      <c r="C5819" s="89" t="s">
        <v>564</v>
      </c>
      <c r="D5819" s="89" t="s">
        <v>5606</v>
      </c>
      <c r="E5819" s="89" t="s">
        <v>22135</v>
      </c>
      <c r="F5819" s="89">
        <v>160817</v>
      </c>
      <c r="G5819" s="89">
        <v>1091356</v>
      </c>
      <c r="H5819" s="89">
        <v>0</v>
      </c>
    </row>
    <row r="5820" spans="1:8">
      <c r="A5820" s="89" t="s">
        <v>14772</v>
      </c>
      <c r="B5820" s="89">
        <v>300</v>
      </c>
      <c r="C5820" s="89" t="s">
        <v>361</v>
      </c>
      <c r="D5820" s="89" t="s">
        <v>7963</v>
      </c>
      <c r="E5820" s="89" t="s">
        <v>22136</v>
      </c>
      <c r="F5820" s="93" t="s">
        <v>369</v>
      </c>
      <c r="G5820" s="93" t="s">
        <v>369</v>
      </c>
      <c r="H5820" s="93" t="s">
        <v>369</v>
      </c>
    </row>
    <row r="5821" spans="1:8">
      <c r="A5821" s="89" t="s">
        <v>14773</v>
      </c>
      <c r="B5821" s="89">
        <v>300</v>
      </c>
      <c r="C5821" s="89" t="s">
        <v>361</v>
      </c>
      <c r="D5821" s="89" t="s">
        <v>7963</v>
      </c>
      <c r="E5821" s="89" t="s">
        <v>22136</v>
      </c>
      <c r="F5821" s="93" t="s">
        <v>369</v>
      </c>
      <c r="G5821" s="93" t="s">
        <v>369</v>
      </c>
      <c r="H5821" s="93" t="s">
        <v>369</v>
      </c>
    </row>
    <row r="5822" spans="1:8">
      <c r="A5822" s="89" t="s">
        <v>6182</v>
      </c>
      <c r="B5822" s="89">
        <v>100</v>
      </c>
      <c r="C5822" s="89" t="s">
        <v>564</v>
      </c>
      <c r="D5822" s="89" t="s">
        <v>18489</v>
      </c>
      <c r="E5822" s="89" t="s">
        <v>22137</v>
      </c>
      <c r="F5822" s="89">
        <v>825186</v>
      </c>
      <c r="G5822" s="89">
        <v>1139846</v>
      </c>
      <c r="H5822" s="89">
        <v>0</v>
      </c>
    </row>
    <row r="5823" spans="1:8">
      <c r="A5823" s="89" t="s">
        <v>6181</v>
      </c>
      <c r="B5823" s="89">
        <v>100</v>
      </c>
      <c r="C5823" s="89" t="s">
        <v>564</v>
      </c>
      <c r="D5823" s="89" t="s">
        <v>18232</v>
      </c>
      <c r="E5823" s="89" t="s">
        <v>22138</v>
      </c>
      <c r="F5823" s="89">
        <v>825186</v>
      </c>
      <c r="G5823" s="89">
        <v>1139846</v>
      </c>
      <c r="H5823" s="89">
        <v>0</v>
      </c>
    </row>
    <row r="5824" spans="1:8">
      <c r="A5824" s="89" t="s">
        <v>14776</v>
      </c>
      <c r="B5824" s="89">
        <v>1000</v>
      </c>
      <c r="C5824" s="89" t="s">
        <v>361</v>
      </c>
      <c r="D5824" s="89" t="s">
        <v>18232</v>
      </c>
      <c r="E5824" s="89" t="s">
        <v>22138</v>
      </c>
      <c r="F5824" s="93" t="s">
        <v>369</v>
      </c>
      <c r="G5824" s="93" t="s">
        <v>369</v>
      </c>
      <c r="H5824" s="93" t="s">
        <v>369</v>
      </c>
    </row>
    <row r="5825" spans="1:8">
      <c r="A5825" s="89" t="s">
        <v>14777</v>
      </c>
      <c r="B5825" s="89">
        <v>1000</v>
      </c>
      <c r="C5825" s="89" t="s">
        <v>564</v>
      </c>
      <c r="D5825" s="89" t="s">
        <v>7974</v>
      </c>
      <c r="E5825" s="89" t="s">
        <v>22139</v>
      </c>
      <c r="F5825" s="93" t="s">
        <v>369</v>
      </c>
      <c r="G5825" s="93" t="s">
        <v>369</v>
      </c>
      <c r="H5825" s="93" t="s">
        <v>369</v>
      </c>
    </row>
    <row r="5826" spans="1:8">
      <c r="A5826" s="89" t="s">
        <v>14778</v>
      </c>
      <c r="B5826" s="89">
        <v>1000</v>
      </c>
      <c r="C5826" s="89" t="s">
        <v>564</v>
      </c>
      <c r="D5826" s="89" t="s">
        <v>7974</v>
      </c>
      <c r="E5826" s="89" t="s">
        <v>22139</v>
      </c>
      <c r="F5826" s="93" t="s">
        <v>369</v>
      </c>
      <c r="G5826" s="93" t="s">
        <v>369</v>
      </c>
      <c r="H5826" s="93" t="s">
        <v>369</v>
      </c>
    </row>
    <row r="5827" spans="1:8">
      <c r="A5827" s="89" t="s">
        <v>14779</v>
      </c>
      <c r="B5827" s="89">
        <v>1000</v>
      </c>
      <c r="C5827" s="89" t="s">
        <v>564</v>
      </c>
      <c r="D5827" s="89" t="s">
        <v>7974</v>
      </c>
      <c r="E5827" s="89" t="s">
        <v>22139</v>
      </c>
      <c r="F5827" s="93" t="s">
        <v>369</v>
      </c>
      <c r="G5827" s="93" t="s">
        <v>369</v>
      </c>
      <c r="H5827" s="93" t="s">
        <v>369</v>
      </c>
    </row>
    <row r="5828" spans="1:8">
      <c r="A5828" s="89" t="s">
        <v>14780</v>
      </c>
      <c r="B5828" s="89">
        <v>1000</v>
      </c>
      <c r="C5828" s="89" t="s">
        <v>564</v>
      </c>
      <c r="D5828" s="89" t="s">
        <v>7974</v>
      </c>
      <c r="E5828" s="89" t="s">
        <v>22139</v>
      </c>
      <c r="F5828" s="93" t="s">
        <v>369</v>
      </c>
      <c r="G5828" s="93" t="s">
        <v>369</v>
      </c>
      <c r="H5828" s="93" t="s">
        <v>369</v>
      </c>
    </row>
    <row r="5829" spans="1:8">
      <c r="A5829" s="89" t="s">
        <v>14781</v>
      </c>
      <c r="B5829" s="89">
        <v>1000</v>
      </c>
      <c r="C5829" s="89" t="s">
        <v>564</v>
      </c>
      <c r="D5829" s="89" t="s">
        <v>7974</v>
      </c>
      <c r="E5829" s="89" t="s">
        <v>22139</v>
      </c>
      <c r="F5829" s="93" t="s">
        <v>369</v>
      </c>
      <c r="G5829" s="93" t="s">
        <v>369</v>
      </c>
      <c r="H5829" s="93" t="s">
        <v>369</v>
      </c>
    </row>
    <row r="5830" spans="1:8">
      <c r="A5830" s="89" t="s">
        <v>14782</v>
      </c>
      <c r="B5830" s="89">
        <v>1000</v>
      </c>
      <c r="C5830" s="89" t="s">
        <v>564</v>
      </c>
      <c r="D5830" s="89" t="s">
        <v>7974</v>
      </c>
      <c r="E5830" s="89" t="s">
        <v>22139</v>
      </c>
      <c r="F5830" s="93" t="s">
        <v>369</v>
      </c>
      <c r="G5830" s="93" t="s">
        <v>369</v>
      </c>
      <c r="H5830" s="93" t="s">
        <v>369</v>
      </c>
    </row>
    <row r="5831" spans="1:8">
      <c r="A5831" s="89" t="s">
        <v>6180</v>
      </c>
      <c r="B5831" s="89">
        <v>500</v>
      </c>
      <c r="C5831" s="89" t="s">
        <v>564</v>
      </c>
      <c r="D5831" s="89" t="s">
        <v>5606</v>
      </c>
      <c r="E5831" s="89" t="s">
        <v>22140</v>
      </c>
      <c r="F5831" s="89">
        <v>3065</v>
      </c>
      <c r="G5831" s="89">
        <v>736628</v>
      </c>
      <c r="H5831" s="89" t="s">
        <v>6054</v>
      </c>
    </row>
    <row r="5832" spans="1:8">
      <c r="A5832" s="89" t="s">
        <v>6179</v>
      </c>
      <c r="B5832" s="89">
        <v>500</v>
      </c>
      <c r="C5832" s="89" t="s">
        <v>564</v>
      </c>
      <c r="D5832" s="89" t="s">
        <v>5606</v>
      </c>
      <c r="E5832" s="89" t="s">
        <v>22140</v>
      </c>
      <c r="F5832" s="89">
        <v>3065</v>
      </c>
      <c r="G5832" s="89">
        <v>736628</v>
      </c>
      <c r="H5832" s="89" t="s">
        <v>6054</v>
      </c>
    </row>
    <row r="5833" spans="1:8">
      <c r="A5833" s="89" t="s">
        <v>6178</v>
      </c>
      <c r="B5833" s="89">
        <v>500</v>
      </c>
      <c r="C5833" s="89" t="s">
        <v>564</v>
      </c>
      <c r="D5833" s="89" t="s">
        <v>18232</v>
      </c>
      <c r="E5833" s="89" t="s">
        <v>22140</v>
      </c>
      <c r="F5833" s="89">
        <v>3065</v>
      </c>
      <c r="G5833" s="89">
        <v>736628</v>
      </c>
      <c r="H5833" s="89">
        <v>0</v>
      </c>
    </row>
    <row r="5834" spans="1:8">
      <c r="A5834" s="89" t="s">
        <v>14786</v>
      </c>
      <c r="B5834" s="89">
        <v>300</v>
      </c>
      <c r="C5834" s="89" t="s">
        <v>361</v>
      </c>
      <c r="D5834" s="89" t="s">
        <v>7963</v>
      </c>
      <c r="E5834" s="89" t="s">
        <v>22141</v>
      </c>
      <c r="F5834" s="93" t="s">
        <v>369</v>
      </c>
      <c r="G5834" s="93" t="s">
        <v>369</v>
      </c>
      <c r="H5834" s="93" t="s">
        <v>369</v>
      </c>
    </row>
    <row r="5835" spans="1:8">
      <c r="A5835" s="89" t="s">
        <v>14787</v>
      </c>
      <c r="B5835" s="89">
        <v>300</v>
      </c>
      <c r="C5835" s="89" t="s">
        <v>361</v>
      </c>
      <c r="D5835" s="89" t="s">
        <v>7963</v>
      </c>
      <c r="E5835" s="89" t="s">
        <v>22141</v>
      </c>
      <c r="F5835" s="93" t="s">
        <v>369</v>
      </c>
      <c r="G5835" s="93" t="s">
        <v>369</v>
      </c>
      <c r="H5835" s="93" t="s">
        <v>369</v>
      </c>
    </row>
    <row r="5836" spans="1:8">
      <c r="A5836" s="89" t="s">
        <v>6177</v>
      </c>
      <c r="B5836" s="89">
        <v>400</v>
      </c>
      <c r="C5836" s="89" t="s">
        <v>564</v>
      </c>
      <c r="D5836" s="89" t="s">
        <v>5606</v>
      </c>
      <c r="E5836" s="89" t="s">
        <v>22142</v>
      </c>
      <c r="F5836" s="89">
        <v>110225</v>
      </c>
      <c r="G5836" s="89">
        <v>296783</v>
      </c>
      <c r="H5836" s="89" t="s">
        <v>5934</v>
      </c>
    </row>
    <row r="5837" spans="1:8">
      <c r="A5837" s="89" t="s">
        <v>6176</v>
      </c>
      <c r="B5837" s="89">
        <v>400</v>
      </c>
      <c r="C5837" s="89" t="s">
        <v>564</v>
      </c>
      <c r="D5837" s="89" t="s">
        <v>5606</v>
      </c>
      <c r="E5837" s="89" t="s">
        <v>22143</v>
      </c>
      <c r="F5837" s="89">
        <v>110225</v>
      </c>
      <c r="G5837" s="89">
        <v>296783</v>
      </c>
      <c r="H5837" s="89">
        <v>0</v>
      </c>
    </row>
    <row r="5838" spans="1:8">
      <c r="A5838" s="89" t="s">
        <v>14790</v>
      </c>
      <c r="B5838" s="89">
        <v>1000</v>
      </c>
      <c r="C5838" s="89" t="s">
        <v>361</v>
      </c>
      <c r="D5838" s="89" t="s">
        <v>7963</v>
      </c>
      <c r="E5838" s="89" t="s">
        <v>22144</v>
      </c>
      <c r="F5838" s="93" t="s">
        <v>369</v>
      </c>
      <c r="G5838" s="93" t="s">
        <v>369</v>
      </c>
      <c r="H5838" s="93" t="s">
        <v>369</v>
      </c>
    </row>
    <row r="5839" spans="1:8">
      <c r="A5839" s="89" t="s">
        <v>14791</v>
      </c>
      <c r="B5839" s="89">
        <v>500</v>
      </c>
      <c r="C5839" s="89" t="s">
        <v>361</v>
      </c>
      <c r="D5839" s="89" t="s">
        <v>18232</v>
      </c>
      <c r="E5839" s="89" t="s">
        <v>22145</v>
      </c>
      <c r="F5839" s="93" t="s">
        <v>369</v>
      </c>
      <c r="G5839" s="93" t="s">
        <v>369</v>
      </c>
      <c r="H5839" s="93" t="s">
        <v>369</v>
      </c>
    </row>
    <row r="5840" spans="1:8">
      <c r="A5840" s="89" t="s">
        <v>6175</v>
      </c>
      <c r="B5840" s="89">
        <v>1000</v>
      </c>
      <c r="C5840" s="89" t="s">
        <v>564</v>
      </c>
      <c r="D5840" s="89" t="s">
        <v>18232</v>
      </c>
      <c r="E5840" s="89" t="s">
        <v>22146</v>
      </c>
      <c r="F5840" s="89">
        <v>798</v>
      </c>
      <c r="G5840" s="89">
        <v>1096497</v>
      </c>
      <c r="H5840" s="89">
        <v>0</v>
      </c>
    </row>
    <row r="5841" spans="1:8">
      <c r="A5841" s="89" t="s">
        <v>6174</v>
      </c>
      <c r="B5841" s="89">
        <v>2100</v>
      </c>
      <c r="C5841" s="89" t="s">
        <v>564</v>
      </c>
      <c r="D5841" s="89" t="s">
        <v>18232</v>
      </c>
      <c r="E5841" s="89" t="s">
        <v>22147</v>
      </c>
      <c r="F5841" s="89">
        <v>798</v>
      </c>
      <c r="G5841" s="89">
        <v>1096497</v>
      </c>
      <c r="H5841" s="89">
        <v>0</v>
      </c>
    </row>
    <row r="5842" spans="1:8">
      <c r="A5842" s="89" t="s">
        <v>6173</v>
      </c>
      <c r="B5842" s="89">
        <v>800</v>
      </c>
      <c r="C5842" s="89" t="s">
        <v>564</v>
      </c>
      <c r="D5842" s="89" t="s">
        <v>5606</v>
      </c>
      <c r="E5842" s="89" t="s">
        <v>22148</v>
      </c>
      <c r="F5842" s="89">
        <v>147502</v>
      </c>
      <c r="G5842" s="89">
        <v>1096497</v>
      </c>
      <c r="H5842" s="89">
        <v>0</v>
      </c>
    </row>
    <row r="5843" spans="1:8">
      <c r="A5843" s="89" t="s">
        <v>6172</v>
      </c>
      <c r="B5843" s="89">
        <v>1000</v>
      </c>
      <c r="C5843" s="89" t="s">
        <v>564</v>
      </c>
      <c r="D5843" s="89" t="s">
        <v>5606</v>
      </c>
      <c r="E5843" s="89" t="s">
        <v>17133</v>
      </c>
      <c r="F5843" s="89">
        <v>147502</v>
      </c>
      <c r="G5843" s="89">
        <v>1096497</v>
      </c>
      <c r="H5843" s="89">
        <v>0</v>
      </c>
    </row>
    <row r="5844" spans="1:8">
      <c r="A5844" s="89" t="s">
        <v>6171</v>
      </c>
      <c r="B5844" s="89">
        <v>800</v>
      </c>
      <c r="C5844" s="89" t="s">
        <v>564</v>
      </c>
      <c r="D5844" s="89" t="s">
        <v>5606</v>
      </c>
      <c r="E5844" s="89" t="s">
        <v>22149</v>
      </c>
      <c r="F5844" s="89">
        <v>147502</v>
      </c>
      <c r="G5844" s="89">
        <v>1096497</v>
      </c>
      <c r="H5844" s="89">
        <v>0</v>
      </c>
    </row>
    <row r="5845" spans="1:8">
      <c r="A5845" s="89" t="s">
        <v>6170</v>
      </c>
      <c r="B5845" s="89">
        <v>1000</v>
      </c>
      <c r="C5845" s="89" t="s">
        <v>564</v>
      </c>
      <c r="D5845" s="89" t="s">
        <v>5606</v>
      </c>
      <c r="E5845" s="89" t="s">
        <v>22149</v>
      </c>
      <c r="F5845" s="89">
        <v>147502</v>
      </c>
      <c r="G5845" s="89">
        <v>1096497</v>
      </c>
      <c r="H5845" s="89">
        <v>0</v>
      </c>
    </row>
    <row r="5846" spans="1:8">
      <c r="A5846" s="89" t="s">
        <v>6169</v>
      </c>
      <c r="B5846" s="89">
        <v>1000</v>
      </c>
      <c r="C5846" s="89" t="s">
        <v>564</v>
      </c>
      <c r="D5846" s="89" t="s">
        <v>5606</v>
      </c>
      <c r="E5846" s="89" t="s">
        <v>22150</v>
      </c>
      <c r="F5846" s="89">
        <v>666942</v>
      </c>
      <c r="G5846" s="89">
        <v>1091352</v>
      </c>
      <c r="H5846" s="89" t="s">
        <v>5939</v>
      </c>
    </row>
    <row r="5847" spans="1:8">
      <c r="A5847" s="89" t="s">
        <v>6168</v>
      </c>
      <c r="B5847" s="89">
        <v>1000</v>
      </c>
      <c r="C5847" s="89" t="s">
        <v>564</v>
      </c>
      <c r="D5847" s="89" t="s">
        <v>5606</v>
      </c>
      <c r="E5847" s="89" t="s">
        <v>22151</v>
      </c>
      <c r="F5847" s="89">
        <v>346671</v>
      </c>
      <c r="G5847" s="89">
        <v>1091352</v>
      </c>
      <c r="H5847" s="89">
        <v>0</v>
      </c>
    </row>
    <row r="5848" spans="1:8">
      <c r="A5848" s="89" t="s">
        <v>6167</v>
      </c>
      <c r="B5848" s="89">
        <v>1000</v>
      </c>
      <c r="C5848" s="89" t="s">
        <v>564</v>
      </c>
      <c r="D5848" s="89" t="s">
        <v>18232</v>
      </c>
      <c r="E5848" s="89" t="s">
        <v>22152</v>
      </c>
      <c r="F5848" s="89">
        <v>346671</v>
      </c>
      <c r="G5848" s="89">
        <v>1091352</v>
      </c>
      <c r="H5848" s="89">
        <v>0</v>
      </c>
    </row>
    <row r="5849" spans="1:8">
      <c r="A5849" s="89" t="s">
        <v>6166</v>
      </c>
      <c r="B5849" s="89">
        <v>500</v>
      </c>
      <c r="C5849" s="89" t="s">
        <v>564</v>
      </c>
      <c r="D5849" s="89" t="s">
        <v>18232</v>
      </c>
      <c r="E5849" s="89" t="s">
        <v>22153</v>
      </c>
      <c r="F5849" s="89">
        <v>798</v>
      </c>
      <c r="G5849" s="89">
        <v>109843</v>
      </c>
      <c r="H5849" s="89">
        <v>0</v>
      </c>
    </row>
    <row r="5850" spans="1:8">
      <c r="A5850" s="99" t="s">
        <v>6165</v>
      </c>
      <c r="B5850" s="89">
        <v>500</v>
      </c>
      <c r="C5850" s="89" t="s">
        <v>564</v>
      </c>
      <c r="D5850" s="89" t="s">
        <v>18232</v>
      </c>
      <c r="E5850" s="89" t="s">
        <v>22154</v>
      </c>
      <c r="F5850" s="89">
        <v>833134</v>
      </c>
      <c r="G5850" s="89">
        <v>815282</v>
      </c>
      <c r="H5850" s="89">
        <v>0</v>
      </c>
    </row>
    <row r="5851" spans="1:8">
      <c r="A5851" s="89" t="s">
        <v>14803</v>
      </c>
      <c r="B5851" s="89">
        <v>500</v>
      </c>
      <c r="C5851" s="89" t="s">
        <v>564</v>
      </c>
      <c r="D5851" s="89" t="s">
        <v>7974</v>
      </c>
      <c r="E5851" s="89" t="s">
        <v>22155</v>
      </c>
      <c r="F5851" s="93" t="s">
        <v>369</v>
      </c>
      <c r="G5851" s="93" t="s">
        <v>369</v>
      </c>
      <c r="H5851" s="93" t="s">
        <v>369</v>
      </c>
    </row>
    <row r="5852" spans="1:8">
      <c r="A5852" s="89" t="s">
        <v>14804</v>
      </c>
      <c r="B5852" s="89">
        <v>500</v>
      </c>
      <c r="C5852" s="89" t="s">
        <v>564</v>
      </c>
      <c r="D5852" s="89" t="s">
        <v>7974</v>
      </c>
      <c r="E5852" s="89" t="s">
        <v>22155</v>
      </c>
      <c r="F5852" s="93" t="s">
        <v>369</v>
      </c>
      <c r="G5852" s="93" t="s">
        <v>369</v>
      </c>
      <c r="H5852" s="93" t="s">
        <v>369</v>
      </c>
    </row>
    <row r="5853" spans="1:8">
      <c r="A5853" s="89" t="s">
        <v>14805</v>
      </c>
      <c r="B5853" s="89">
        <v>500</v>
      </c>
      <c r="C5853" s="89" t="s">
        <v>564</v>
      </c>
      <c r="D5853" s="89" t="s">
        <v>7974</v>
      </c>
      <c r="E5853" s="89" t="s">
        <v>22155</v>
      </c>
      <c r="F5853" s="93" t="s">
        <v>369</v>
      </c>
      <c r="G5853" s="93" t="s">
        <v>369</v>
      </c>
      <c r="H5853" s="93" t="s">
        <v>369</v>
      </c>
    </row>
    <row r="5854" spans="1:8">
      <c r="A5854" s="89" t="s">
        <v>14806</v>
      </c>
      <c r="B5854" s="89">
        <v>500</v>
      </c>
      <c r="C5854" s="89" t="s">
        <v>564</v>
      </c>
      <c r="D5854" s="89" t="s">
        <v>7974</v>
      </c>
      <c r="E5854" s="89" t="s">
        <v>22155</v>
      </c>
      <c r="F5854" s="93" t="s">
        <v>369</v>
      </c>
      <c r="G5854" s="93" t="s">
        <v>369</v>
      </c>
      <c r="H5854" s="93" t="s">
        <v>369</v>
      </c>
    </row>
    <row r="5855" spans="1:8">
      <c r="A5855" s="89" t="s">
        <v>14807</v>
      </c>
      <c r="B5855" s="89">
        <v>500</v>
      </c>
      <c r="C5855" s="89" t="s">
        <v>564</v>
      </c>
      <c r="D5855" s="89" t="s">
        <v>7974</v>
      </c>
      <c r="E5855" s="89" t="s">
        <v>22155</v>
      </c>
      <c r="F5855" s="93" t="s">
        <v>369</v>
      </c>
      <c r="G5855" s="93" t="s">
        <v>369</v>
      </c>
      <c r="H5855" s="93" t="s">
        <v>369</v>
      </c>
    </row>
    <row r="5856" spans="1:8">
      <c r="A5856" s="89" t="s">
        <v>14808</v>
      </c>
      <c r="B5856" s="89">
        <v>500</v>
      </c>
      <c r="C5856" s="89" t="s">
        <v>564</v>
      </c>
      <c r="D5856" s="89" t="s">
        <v>7974</v>
      </c>
      <c r="E5856" s="89" t="s">
        <v>22155</v>
      </c>
      <c r="F5856" s="93" t="s">
        <v>369</v>
      </c>
      <c r="G5856" s="93" t="s">
        <v>369</v>
      </c>
      <c r="H5856" s="93" t="s">
        <v>369</v>
      </c>
    </row>
    <row r="5857" spans="1:8">
      <c r="A5857" s="89" t="s">
        <v>14809</v>
      </c>
      <c r="B5857" s="89">
        <v>500</v>
      </c>
      <c r="C5857" s="89" t="s">
        <v>564</v>
      </c>
      <c r="D5857" s="89" t="s">
        <v>7974</v>
      </c>
      <c r="E5857" s="89" t="s">
        <v>22155</v>
      </c>
      <c r="F5857" s="93" t="s">
        <v>369</v>
      </c>
      <c r="G5857" s="93" t="s">
        <v>369</v>
      </c>
      <c r="H5857" s="93" t="s">
        <v>369</v>
      </c>
    </row>
    <row r="5858" spans="1:8">
      <c r="A5858" s="89" t="s">
        <v>14810</v>
      </c>
      <c r="B5858" s="89">
        <v>500</v>
      </c>
      <c r="C5858" s="89" t="s">
        <v>361</v>
      </c>
      <c r="D5858" s="89" t="s">
        <v>7963</v>
      </c>
      <c r="E5858" s="89" t="s">
        <v>22155</v>
      </c>
      <c r="F5858" s="93" t="s">
        <v>369</v>
      </c>
      <c r="G5858" s="93" t="s">
        <v>369</v>
      </c>
      <c r="H5858" s="93" t="s">
        <v>369</v>
      </c>
    </row>
    <row r="5859" spans="1:8">
      <c r="A5859" s="89" t="s">
        <v>14811</v>
      </c>
      <c r="B5859" s="89">
        <v>500</v>
      </c>
      <c r="C5859" s="89" t="s">
        <v>564</v>
      </c>
      <c r="D5859" s="89" t="s">
        <v>7974</v>
      </c>
      <c r="E5859" s="89" t="s">
        <v>22155</v>
      </c>
      <c r="F5859" s="93" t="s">
        <v>369</v>
      </c>
      <c r="G5859" s="93" t="s">
        <v>369</v>
      </c>
      <c r="H5859" s="93" t="s">
        <v>369</v>
      </c>
    </row>
    <row r="5860" spans="1:8">
      <c r="A5860" s="89" t="s">
        <v>14812</v>
      </c>
      <c r="B5860" s="89">
        <v>500</v>
      </c>
      <c r="C5860" s="89" t="s">
        <v>564</v>
      </c>
      <c r="D5860" s="89" t="s">
        <v>7974</v>
      </c>
      <c r="E5860" s="89" t="s">
        <v>22155</v>
      </c>
      <c r="F5860" s="93" t="s">
        <v>369</v>
      </c>
      <c r="G5860" s="93" t="s">
        <v>369</v>
      </c>
      <c r="H5860" s="93" t="s">
        <v>369</v>
      </c>
    </row>
    <row r="5861" spans="1:8">
      <c r="A5861" s="89" t="s">
        <v>14813</v>
      </c>
      <c r="B5861" s="89">
        <v>500</v>
      </c>
      <c r="C5861" s="89" t="s">
        <v>564</v>
      </c>
      <c r="D5861" s="89" t="s">
        <v>7974</v>
      </c>
      <c r="E5861" s="89" t="s">
        <v>22155</v>
      </c>
      <c r="F5861" s="93" t="s">
        <v>369</v>
      </c>
      <c r="G5861" s="93" t="s">
        <v>369</v>
      </c>
      <c r="H5861" s="93" t="s">
        <v>369</v>
      </c>
    </row>
    <row r="5862" spans="1:8">
      <c r="A5862" s="89" t="s">
        <v>14814</v>
      </c>
      <c r="B5862" s="89">
        <v>500</v>
      </c>
      <c r="C5862" s="89" t="s">
        <v>564</v>
      </c>
      <c r="D5862" s="89" t="s">
        <v>7974</v>
      </c>
      <c r="E5862" s="89" t="s">
        <v>22155</v>
      </c>
      <c r="F5862" s="93" t="s">
        <v>369</v>
      </c>
      <c r="G5862" s="93" t="s">
        <v>369</v>
      </c>
      <c r="H5862" s="93" t="s">
        <v>369</v>
      </c>
    </row>
    <row r="5863" spans="1:8">
      <c r="A5863" s="89" t="s">
        <v>14815</v>
      </c>
      <c r="B5863" s="89">
        <v>500</v>
      </c>
      <c r="C5863" s="89" t="s">
        <v>564</v>
      </c>
      <c r="D5863" s="89" t="s">
        <v>7974</v>
      </c>
      <c r="E5863" s="89" t="s">
        <v>22155</v>
      </c>
      <c r="F5863" s="93" t="s">
        <v>369</v>
      </c>
      <c r="G5863" s="93" t="s">
        <v>369</v>
      </c>
      <c r="H5863" s="93" t="s">
        <v>369</v>
      </c>
    </row>
    <row r="5864" spans="1:8">
      <c r="A5864" s="89" t="s">
        <v>14816</v>
      </c>
      <c r="B5864" s="89">
        <v>500</v>
      </c>
      <c r="C5864" s="89" t="s">
        <v>564</v>
      </c>
      <c r="D5864" s="89" t="s">
        <v>7974</v>
      </c>
      <c r="E5864" s="89" t="s">
        <v>22155</v>
      </c>
      <c r="F5864" s="93" t="s">
        <v>369</v>
      </c>
      <c r="G5864" s="93" t="s">
        <v>369</v>
      </c>
      <c r="H5864" s="93" t="s">
        <v>369</v>
      </c>
    </row>
    <row r="5865" spans="1:8">
      <c r="A5865" s="89" t="s">
        <v>14817</v>
      </c>
      <c r="B5865" s="89">
        <v>1000</v>
      </c>
      <c r="C5865" s="89" t="s">
        <v>564</v>
      </c>
      <c r="D5865" s="89" t="s">
        <v>7974</v>
      </c>
      <c r="E5865" s="89" t="s">
        <v>22155</v>
      </c>
      <c r="F5865" s="93" t="s">
        <v>369</v>
      </c>
      <c r="G5865" s="93" t="s">
        <v>369</v>
      </c>
      <c r="H5865" s="93" t="s">
        <v>369</v>
      </c>
    </row>
    <row r="5866" spans="1:8">
      <c r="A5866" s="89" t="s">
        <v>14818</v>
      </c>
      <c r="B5866" s="89">
        <v>500</v>
      </c>
      <c r="C5866" s="89" t="s">
        <v>564</v>
      </c>
      <c r="D5866" s="89" t="s">
        <v>7974</v>
      </c>
      <c r="E5866" s="89" t="s">
        <v>22155</v>
      </c>
      <c r="F5866" s="93" t="s">
        <v>369</v>
      </c>
      <c r="G5866" s="93" t="s">
        <v>369</v>
      </c>
      <c r="H5866" s="93" t="s">
        <v>369</v>
      </c>
    </row>
    <row r="5867" spans="1:8">
      <c r="A5867" s="89" t="s">
        <v>14819</v>
      </c>
      <c r="B5867" s="89">
        <v>500</v>
      </c>
      <c r="C5867" s="89" t="s">
        <v>564</v>
      </c>
      <c r="D5867" s="89" t="s">
        <v>7974</v>
      </c>
      <c r="E5867" s="89" t="s">
        <v>22155</v>
      </c>
      <c r="F5867" s="93" t="s">
        <v>369</v>
      </c>
      <c r="G5867" s="93" t="s">
        <v>369</v>
      </c>
      <c r="H5867" s="93" t="s">
        <v>369</v>
      </c>
    </row>
    <row r="5868" spans="1:8">
      <c r="A5868" s="89" t="s">
        <v>14820</v>
      </c>
      <c r="B5868" s="89">
        <v>500</v>
      </c>
      <c r="C5868" s="89" t="s">
        <v>564</v>
      </c>
      <c r="D5868" s="89" t="s">
        <v>7974</v>
      </c>
      <c r="E5868" s="89" t="s">
        <v>22155</v>
      </c>
      <c r="F5868" s="93" t="s">
        <v>369</v>
      </c>
      <c r="G5868" s="93" t="s">
        <v>369</v>
      </c>
      <c r="H5868" s="93" t="s">
        <v>369</v>
      </c>
    </row>
    <row r="5869" spans="1:8">
      <c r="A5869" s="89" t="s">
        <v>14821</v>
      </c>
      <c r="B5869" s="89">
        <v>500</v>
      </c>
      <c r="C5869" s="89" t="s">
        <v>564</v>
      </c>
      <c r="D5869" s="89" t="s">
        <v>7974</v>
      </c>
      <c r="E5869" s="89" t="s">
        <v>22155</v>
      </c>
      <c r="F5869" s="93" t="s">
        <v>369</v>
      </c>
      <c r="G5869" s="93" t="s">
        <v>369</v>
      </c>
      <c r="H5869" s="93" t="s">
        <v>369</v>
      </c>
    </row>
    <row r="5870" spans="1:8">
      <c r="A5870" s="89" t="s">
        <v>14822</v>
      </c>
      <c r="B5870" s="89">
        <v>500</v>
      </c>
      <c r="C5870" s="89" t="s">
        <v>564</v>
      </c>
      <c r="D5870" s="89" t="s">
        <v>7974</v>
      </c>
      <c r="E5870" s="89" t="s">
        <v>22155</v>
      </c>
      <c r="F5870" s="93" t="s">
        <v>369</v>
      </c>
      <c r="G5870" s="93" t="s">
        <v>369</v>
      </c>
      <c r="H5870" s="93" t="s">
        <v>369</v>
      </c>
    </row>
    <row r="5871" spans="1:8">
      <c r="A5871" s="89" t="s">
        <v>14823</v>
      </c>
      <c r="B5871" s="89">
        <v>500</v>
      </c>
      <c r="C5871" s="89" t="s">
        <v>564</v>
      </c>
      <c r="D5871" s="89" t="s">
        <v>7974</v>
      </c>
      <c r="E5871" s="89" t="s">
        <v>22155</v>
      </c>
      <c r="F5871" s="93" t="s">
        <v>369</v>
      </c>
      <c r="G5871" s="93" t="s">
        <v>369</v>
      </c>
      <c r="H5871" s="93" t="s">
        <v>369</v>
      </c>
    </row>
    <row r="5872" spans="1:8">
      <c r="A5872" s="89" t="s">
        <v>14824</v>
      </c>
      <c r="B5872" s="89">
        <v>600</v>
      </c>
      <c r="C5872" s="89" t="s">
        <v>564</v>
      </c>
      <c r="D5872" s="89" t="s">
        <v>7974</v>
      </c>
      <c r="E5872" s="89" t="s">
        <v>22156</v>
      </c>
      <c r="F5872" s="93" t="s">
        <v>369</v>
      </c>
      <c r="G5872" s="93" t="s">
        <v>369</v>
      </c>
      <c r="H5872" s="93" t="s">
        <v>369</v>
      </c>
    </row>
    <row r="5873" spans="1:8">
      <c r="A5873" s="89" t="s">
        <v>14825</v>
      </c>
      <c r="B5873" s="89">
        <v>600</v>
      </c>
      <c r="C5873" s="89" t="s">
        <v>564</v>
      </c>
      <c r="D5873" s="89" t="s">
        <v>7974</v>
      </c>
      <c r="E5873" s="89" t="s">
        <v>22156</v>
      </c>
      <c r="F5873" s="93" t="s">
        <v>369</v>
      </c>
      <c r="G5873" s="93" t="s">
        <v>369</v>
      </c>
      <c r="H5873" s="93" t="s">
        <v>369</v>
      </c>
    </row>
    <row r="5874" spans="1:8">
      <c r="A5874" s="89" t="s">
        <v>14826</v>
      </c>
      <c r="B5874" s="89">
        <v>600</v>
      </c>
      <c r="C5874" s="89" t="s">
        <v>564</v>
      </c>
      <c r="D5874" s="89" t="s">
        <v>7974</v>
      </c>
      <c r="E5874" s="89" t="s">
        <v>22156</v>
      </c>
      <c r="F5874" s="93" t="s">
        <v>369</v>
      </c>
      <c r="G5874" s="93" t="s">
        <v>369</v>
      </c>
      <c r="H5874" s="93" t="s">
        <v>369</v>
      </c>
    </row>
    <row r="5875" spans="1:8">
      <c r="A5875" s="89" t="s">
        <v>14827</v>
      </c>
      <c r="B5875" s="89">
        <v>600</v>
      </c>
      <c r="C5875" s="89" t="s">
        <v>564</v>
      </c>
      <c r="D5875" s="89" t="s">
        <v>7974</v>
      </c>
      <c r="E5875" s="89" t="s">
        <v>22156</v>
      </c>
      <c r="F5875" s="93" t="s">
        <v>369</v>
      </c>
      <c r="G5875" s="93" t="s">
        <v>369</v>
      </c>
      <c r="H5875" s="93" t="s">
        <v>369</v>
      </c>
    </row>
    <row r="5876" spans="1:8">
      <c r="A5876" s="89" t="s">
        <v>14828</v>
      </c>
      <c r="B5876" s="89">
        <v>600</v>
      </c>
      <c r="C5876" s="89" t="s">
        <v>564</v>
      </c>
      <c r="D5876" s="89" t="s">
        <v>7974</v>
      </c>
      <c r="E5876" s="89" t="s">
        <v>22156</v>
      </c>
      <c r="F5876" s="93" t="s">
        <v>369</v>
      </c>
      <c r="G5876" s="93" t="s">
        <v>369</v>
      </c>
      <c r="H5876" s="93" t="s">
        <v>369</v>
      </c>
    </row>
    <row r="5877" spans="1:8">
      <c r="A5877" s="89" t="s">
        <v>6164</v>
      </c>
      <c r="B5877" s="89">
        <v>400</v>
      </c>
      <c r="C5877" s="89" t="s">
        <v>564</v>
      </c>
      <c r="D5877" s="89" t="s">
        <v>18232</v>
      </c>
      <c r="E5877" s="89" t="s">
        <v>22157</v>
      </c>
      <c r="F5877" s="89">
        <v>139215</v>
      </c>
      <c r="G5877" s="89">
        <v>815282</v>
      </c>
      <c r="H5877" s="89">
        <v>0</v>
      </c>
    </row>
    <row r="5878" spans="1:8">
      <c r="A5878" s="89" t="s">
        <v>6163</v>
      </c>
      <c r="B5878" s="89">
        <v>1000</v>
      </c>
      <c r="C5878" s="89" t="s">
        <v>564</v>
      </c>
      <c r="D5878" s="89" t="s">
        <v>18232</v>
      </c>
      <c r="E5878" s="89" t="s">
        <v>22158</v>
      </c>
      <c r="F5878" s="89">
        <v>20631</v>
      </c>
      <c r="G5878" s="89">
        <v>815282</v>
      </c>
      <c r="H5878" s="89">
        <v>0</v>
      </c>
    </row>
    <row r="5879" spans="1:8">
      <c r="A5879" s="89" t="s">
        <v>14831</v>
      </c>
      <c r="B5879" s="89">
        <v>100</v>
      </c>
      <c r="C5879" s="89" t="s">
        <v>564</v>
      </c>
      <c r="D5879" s="89" t="s">
        <v>7974</v>
      </c>
      <c r="E5879" s="89" t="s">
        <v>22159</v>
      </c>
      <c r="F5879" s="93" t="s">
        <v>369</v>
      </c>
      <c r="G5879" s="93" t="s">
        <v>369</v>
      </c>
      <c r="H5879" s="93" t="s">
        <v>369</v>
      </c>
    </row>
    <row r="5880" spans="1:8">
      <c r="A5880" s="89" t="s">
        <v>14832</v>
      </c>
      <c r="B5880" s="89">
        <v>2000</v>
      </c>
      <c r="C5880" s="89" t="s">
        <v>361</v>
      </c>
      <c r="D5880" s="89" t="s">
        <v>7963</v>
      </c>
      <c r="E5880" s="89" t="s">
        <v>22160</v>
      </c>
      <c r="F5880" s="93" t="s">
        <v>369</v>
      </c>
      <c r="G5880" s="93" t="s">
        <v>369</v>
      </c>
      <c r="H5880" s="93" t="s">
        <v>369</v>
      </c>
    </row>
    <row r="5881" spans="1:8">
      <c r="A5881" s="89" t="s">
        <v>14833</v>
      </c>
      <c r="B5881" s="89">
        <v>2000</v>
      </c>
      <c r="C5881" s="89" t="s">
        <v>361</v>
      </c>
      <c r="D5881" s="89" t="s">
        <v>7963</v>
      </c>
      <c r="E5881" s="89" t="s">
        <v>22160</v>
      </c>
      <c r="F5881" s="93" t="s">
        <v>369</v>
      </c>
      <c r="G5881" s="93" t="s">
        <v>369</v>
      </c>
      <c r="H5881" s="93" t="s">
        <v>369</v>
      </c>
    </row>
    <row r="5882" spans="1:8">
      <c r="A5882" s="89" t="s">
        <v>14834</v>
      </c>
      <c r="B5882" s="89">
        <v>2000</v>
      </c>
      <c r="C5882" s="89" t="s">
        <v>564</v>
      </c>
      <c r="D5882" s="89" t="s">
        <v>7963</v>
      </c>
      <c r="E5882" s="89" t="s">
        <v>22160</v>
      </c>
      <c r="F5882" s="93" t="s">
        <v>369</v>
      </c>
      <c r="G5882" s="93" t="s">
        <v>369</v>
      </c>
      <c r="H5882" s="93" t="s">
        <v>369</v>
      </c>
    </row>
    <row r="5883" spans="1:8">
      <c r="A5883" s="89" t="s">
        <v>14836</v>
      </c>
      <c r="B5883" s="89">
        <v>2000</v>
      </c>
      <c r="C5883" s="89" t="s">
        <v>564</v>
      </c>
      <c r="D5883" s="89" t="s">
        <v>7963</v>
      </c>
      <c r="E5883" s="89" t="s">
        <v>22160</v>
      </c>
      <c r="F5883" s="93" t="s">
        <v>369</v>
      </c>
      <c r="G5883" s="93" t="s">
        <v>369</v>
      </c>
      <c r="H5883" s="93" t="s">
        <v>369</v>
      </c>
    </row>
    <row r="5884" spans="1:8">
      <c r="A5884" s="89" t="s">
        <v>14838</v>
      </c>
      <c r="B5884" s="89">
        <v>2000</v>
      </c>
      <c r="C5884" s="89" t="s">
        <v>564</v>
      </c>
      <c r="D5884" s="89" t="s">
        <v>7963</v>
      </c>
      <c r="E5884" s="89" t="s">
        <v>22160</v>
      </c>
      <c r="F5884" s="93" t="s">
        <v>369</v>
      </c>
      <c r="G5884" s="93" t="s">
        <v>369</v>
      </c>
      <c r="H5884" s="93" t="s">
        <v>369</v>
      </c>
    </row>
    <row r="5885" spans="1:8">
      <c r="A5885" s="89" t="s">
        <v>6162</v>
      </c>
      <c r="B5885" s="89">
        <v>100</v>
      </c>
      <c r="C5885" s="89" t="s">
        <v>564</v>
      </c>
      <c r="D5885" s="89" t="s">
        <v>18232</v>
      </c>
      <c r="E5885" s="89" t="s">
        <v>22161</v>
      </c>
      <c r="F5885" s="89">
        <v>825186</v>
      </c>
      <c r="G5885" s="89">
        <v>1139686</v>
      </c>
      <c r="H5885" s="89">
        <v>0</v>
      </c>
    </row>
    <row r="5886" spans="1:8">
      <c r="A5886" s="89" t="s">
        <v>6161</v>
      </c>
      <c r="B5886" s="89">
        <v>500</v>
      </c>
      <c r="C5886" s="89" t="s">
        <v>564</v>
      </c>
      <c r="D5886" s="89" t="s">
        <v>18232</v>
      </c>
      <c r="E5886" s="89" t="s">
        <v>22162</v>
      </c>
      <c r="F5886" s="89">
        <v>798</v>
      </c>
      <c r="G5886" s="89">
        <v>248736</v>
      </c>
      <c r="H5886" s="89">
        <v>0</v>
      </c>
    </row>
    <row r="5887" spans="1:8">
      <c r="A5887" s="89" t="s">
        <v>6160</v>
      </c>
      <c r="B5887" s="89">
        <v>100</v>
      </c>
      <c r="C5887" s="89" t="s">
        <v>564</v>
      </c>
      <c r="D5887" s="89" t="s">
        <v>18232</v>
      </c>
      <c r="E5887" s="89" t="s">
        <v>22163</v>
      </c>
      <c r="F5887" s="89">
        <v>825186</v>
      </c>
      <c r="G5887" s="89">
        <v>1140095</v>
      </c>
      <c r="H5887" s="89">
        <v>0</v>
      </c>
    </row>
    <row r="5888" spans="1:8">
      <c r="A5888" s="89" t="s">
        <v>14843</v>
      </c>
      <c r="B5888" s="89">
        <v>500</v>
      </c>
      <c r="C5888" s="89" t="s">
        <v>361</v>
      </c>
      <c r="D5888" s="89" t="s">
        <v>7963</v>
      </c>
      <c r="E5888" s="89" t="s">
        <v>22164</v>
      </c>
      <c r="F5888" s="93" t="s">
        <v>369</v>
      </c>
      <c r="G5888" s="93" t="s">
        <v>369</v>
      </c>
      <c r="H5888" s="93" t="s">
        <v>369</v>
      </c>
    </row>
    <row r="5889" spans="1:8">
      <c r="A5889" s="89" t="s">
        <v>14844</v>
      </c>
      <c r="B5889" s="89">
        <v>500</v>
      </c>
      <c r="C5889" s="89" t="s">
        <v>361</v>
      </c>
      <c r="D5889" s="89" t="s">
        <v>7963</v>
      </c>
      <c r="E5889" s="89" t="s">
        <v>22165</v>
      </c>
      <c r="F5889" s="93" t="s">
        <v>369</v>
      </c>
      <c r="G5889" s="93" t="s">
        <v>369</v>
      </c>
      <c r="H5889" s="93" t="s">
        <v>369</v>
      </c>
    </row>
    <row r="5890" spans="1:8">
      <c r="A5890" s="89" t="s">
        <v>14845</v>
      </c>
      <c r="B5890" s="89">
        <v>1500</v>
      </c>
      <c r="C5890" s="89" t="s">
        <v>564</v>
      </c>
      <c r="D5890" s="89" t="s">
        <v>7974</v>
      </c>
      <c r="E5890" s="89" t="s">
        <v>22166</v>
      </c>
      <c r="F5890" s="93" t="s">
        <v>369</v>
      </c>
      <c r="G5890" s="93" t="s">
        <v>369</v>
      </c>
      <c r="H5890" s="93" t="s">
        <v>369</v>
      </c>
    </row>
    <row r="5891" spans="1:8">
      <c r="A5891" s="89" t="s">
        <v>14846</v>
      </c>
      <c r="B5891" s="89">
        <v>1500</v>
      </c>
      <c r="C5891" s="89" t="s">
        <v>361</v>
      </c>
      <c r="D5891" s="89" t="s">
        <v>7963</v>
      </c>
      <c r="E5891" s="89" t="s">
        <v>22167</v>
      </c>
      <c r="F5891" s="93" t="s">
        <v>369</v>
      </c>
      <c r="G5891" s="93" t="s">
        <v>369</v>
      </c>
      <c r="H5891" s="93" t="s">
        <v>369</v>
      </c>
    </row>
    <row r="5892" spans="1:8">
      <c r="A5892" s="89" t="s">
        <v>14847</v>
      </c>
      <c r="B5892" s="89">
        <v>1000</v>
      </c>
      <c r="C5892" s="89" t="s">
        <v>564</v>
      </c>
      <c r="D5892" s="89" t="s">
        <v>7963</v>
      </c>
      <c r="E5892" s="89" t="s">
        <v>22168</v>
      </c>
      <c r="F5892" s="93" t="s">
        <v>369</v>
      </c>
      <c r="G5892" s="93" t="s">
        <v>369</v>
      </c>
      <c r="H5892" s="93" t="s">
        <v>369</v>
      </c>
    </row>
    <row r="5893" spans="1:8">
      <c r="A5893" s="89" t="s">
        <v>14849</v>
      </c>
      <c r="B5893" s="89">
        <v>2000</v>
      </c>
      <c r="C5893" s="89" t="s">
        <v>564</v>
      </c>
      <c r="D5893" s="89" t="s">
        <v>7963</v>
      </c>
      <c r="E5893" s="89" t="s">
        <v>22169</v>
      </c>
      <c r="F5893" s="93" t="s">
        <v>369</v>
      </c>
      <c r="G5893" s="93" t="s">
        <v>369</v>
      </c>
      <c r="H5893" s="93" t="s">
        <v>369</v>
      </c>
    </row>
    <row r="5894" spans="1:8">
      <c r="A5894" s="89" t="s">
        <v>14851</v>
      </c>
      <c r="B5894" s="89">
        <v>2000</v>
      </c>
      <c r="C5894" s="89" t="s">
        <v>564</v>
      </c>
      <c r="D5894" s="89" t="s">
        <v>7963</v>
      </c>
      <c r="E5894" s="89" t="s">
        <v>22169</v>
      </c>
      <c r="F5894" s="93" t="s">
        <v>369</v>
      </c>
      <c r="G5894" s="93" t="s">
        <v>369</v>
      </c>
      <c r="H5894" s="93" t="s">
        <v>369</v>
      </c>
    </row>
    <row r="5895" spans="1:8">
      <c r="A5895" s="89" t="s">
        <v>4163</v>
      </c>
      <c r="B5895" s="89">
        <v>1000</v>
      </c>
      <c r="C5895" s="89" t="s">
        <v>361</v>
      </c>
      <c r="D5895" s="89" t="s">
        <v>18232</v>
      </c>
      <c r="E5895" s="89" t="s">
        <v>22170</v>
      </c>
      <c r="F5895" s="93" t="s">
        <v>369</v>
      </c>
      <c r="G5895" s="93" t="s">
        <v>369</v>
      </c>
      <c r="H5895" s="93" t="s">
        <v>369</v>
      </c>
    </row>
    <row r="5896" spans="1:8">
      <c r="A5896" s="89" t="s">
        <v>14853</v>
      </c>
      <c r="B5896" s="89">
        <v>8400</v>
      </c>
      <c r="C5896" s="89" t="s">
        <v>564</v>
      </c>
      <c r="D5896" s="89" t="s">
        <v>7963</v>
      </c>
      <c r="E5896" s="89" t="s">
        <v>22171</v>
      </c>
      <c r="F5896" s="93" t="s">
        <v>369</v>
      </c>
      <c r="G5896" s="93" t="s">
        <v>369</v>
      </c>
      <c r="H5896" s="93" t="s">
        <v>369</v>
      </c>
    </row>
    <row r="5897" spans="1:8">
      <c r="A5897" s="89" t="s">
        <v>6159</v>
      </c>
      <c r="B5897" s="89">
        <v>500</v>
      </c>
      <c r="C5897" s="89" t="s">
        <v>564</v>
      </c>
      <c r="D5897" s="89" t="s">
        <v>5606</v>
      </c>
      <c r="E5897" s="89" t="s">
        <v>22172</v>
      </c>
      <c r="F5897" s="89">
        <v>993929</v>
      </c>
      <c r="G5897" s="89">
        <v>815282</v>
      </c>
      <c r="H5897" s="89">
        <v>0</v>
      </c>
    </row>
    <row r="5898" spans="1:8">
      <c r="A5898" s="89" t="s">
        <v>6158</v>
      </c>
      <c r="B5898" s="89">
        <v>500</v>
      </c>
      <c r="C5898" s="89" t="s">
        <v>564</v>
      </c>
      <c r="D5898" s="89" t="s">
        <v>5606</v>
      </c>
      <c r="E5898" s="89" t="s">
        <v>22173</v>
      </c>
      <c r="F5898" s="89">
        <v>993929</v>
      </c>
      <c r="G5898" s="89">
        <v>815282</v>
      </c>
      <c r="H5898" s="89">
        <v>0</v>
      </c>
    </row>
    <row r="5899" spans="1:8">
      <c r="A5899" s="89" t="s">
        <v>4161</v>
      </c>
      <c r="B5899" s="89">
        <v>500</v>
      </c>
      <c r="C5899" s="89" t="s">
        <v>564</v>
      </c>
      <c r="D5899" s="89" t="s">
        <v>18232</v>
      </c>
      <c r="E5899" s="89" t="s">
        <v>22174</v>
      </c>
      <c r="F5899" s="89">
        <v>1109401</v>
      </c>
      <c r="G5899" s="89">
        <v>815282</v>
      </c>
      <c r="H5899" s="89">
        <v>0</v>
      </c>
    </row>
    <row r="5900" spans="1:8">
      <c r="A5900" s="89" t="s">
        <v>14858</v>
      </c>
      <c r="B5900" s="89">
        <v>1000</v>
      </c>
      <c r="C5900" s="89" t="s">
        <v>361</v>
      </c>
      <c r="D5900" s="89" t="s">
        <v>7963</v>
      </c>
      <c r="E5900" s="89" t="s">
        <v>22175</v>
      </c>
      <c r="F5900" s="93" t="s">
        <v>369</v>
      </c>
      <c r="G5900" s="93" t="s">
        <v>369</v>
      </c>
      <c r="H5900" s="93" t="s">
        <v>369</v>
      </c>
    </row>
    <row r="5901" spans="1:8">
      <c r="A5901" s="89" t="s">
        <v>14859</v>
      </c>
      <c r="B5901" s="89">
        <v>1000</v>
      </c>
      <c r="C5901" s="89" t="s">
        <v>564</v>
      </c>
      <c r="D5901" s="89" t="s">
        <v>7963</v>
      </c>
      <c r="E5901" s="89" t="s">
        <v>22175</v>
      </c>
      <c r="F5901" s="93" t="s">
        <v>369</v>
      </c>
      <c r="G5901" s="93" t="s">
        <v>369</v>
      </c>
      <c r="H5901" s="93" t="s">
        <v>369</v>
      </c>
    </row>
    <row r="5902" spans="1:8">
      <c r="A5902" s="89" t="s">
        <v>6157</v>
      </c>
      <c r="B5902" s="89">
        <v>500</v>
      </c>
      <c r="C5902" s="89" t="s">
        <v>564</v>
      </c>
      <c r="D5902" s="89" t="s">
        <v>5606</v>
      </c>
      <c r="E5902" s="89" t="s">
        <v>22176</v>
      </c>
      <c r="F5902" s="89">
        <v>719000</v>
      </c>
      <c r="G5902" s="89">
        <v>815282</v>
      </c>
      <c r="H5902" s="89">
        <v>0</v>
      </c>
    </row>
    <row r="5903" spans="1:8">
      <c r="A5903" s="89" t="s">
        <v>6156</v>
      </c>
      <c r="B5903" s="89">
        <v>500</v>
      </c>
      <c r="C5903" s="89" t="s">
        <v>564</v>
      </c>
      <c r="D5903" s="89" t="s">
        <v>5606</v>
      </c>
      <c r="E5903" s="89" t="s">
        <v>22177</v>
      </c>
      <c r="F5903" s="89">
        <v>719000</v>
      </c>
      <c r="G5903" s="89">
        <v>815282</v>
      </c>
      <c r="H5903" s="89">
        <v>0</v>
      </c>
    </row>
    <row r="5904" spans="1:8">
      <c r="A5904" s="89" t="s">
        <v>4159</v>
      </c>
      <c r="B5904" s="89">
        <v>100</v>
      </c>
      <c r="C5904" s="89" t="s">
        <v>564</v>
      </c>
      <c r="D5904" s="89" t="s">
        <v>18232</v>
      </c>
      <c r="E5904" s="89" t="s">
        <v>22178</v>
      </c>
      <c r="F5904" s="89">
        <v>825186</v>
      </c>
      <c r="G5904" s="89">
        <v>1140351</v>
      </c>
      <c r="H5904" s="89">
        <v>0</v>
      </c>
    </row>
    <row r="5905" spans="1:8">
      <c r="A5905" s="89" t="s">
        <v>4158</v>
      </c>
      <c r="B5905" s="89">
        <v>100</v>
      </c>
      <c r="C5905" s="89" t="s">
        <v>361</v>
      </c>
      <c r="D5905" s="89" t="s">
        <v>18232</v>
      </c>
      <c r="E5905" s="89" t="s">
        <v>22179</v>
      </c>
      <c r="F5905" s="93" t="s">
        <v>369</v>
      </c>
      <c r="G5905" s="93" t="s">
        <v>369</v>
      </c>
      <c r="H5905" s="93" t="s">
        <v>369</v>
      </c>
    </row>
    <row r="5906" spans="1:8">
      <c r="A5906" s="99" t="s">
        <v>6155</v>
      </c>
      <c r="B5906" s="89">
        <v>200</v>
      </c>
      <c r="C5906" s="89" t="s">
        <v>564</v>
      </c>
      <c r="D5906" s="89" t="s">
        <v>5606</v>
      </c>
      <c r="E5906" s="89" t="s">
        <v>22180</v>
      </c>
      <c r="F5906" s="89">
        <v>393878</v>
      </c>
      <c r="G5906" s="89">
        <v>36972</v>
      </c>
      <c r="H5906" s="89" t="s">
        <v>6154</v>
      </c>
    </row>
    <row r="5907" spans="1:8">
      <c r="A5907" s="89" t="s">
        <v>4154</v>
      </c>
      <c r="B5907" s="89">
        <v>1500</v>
      </c>
      <c r="C5907" s="89" t="s">
        <v>564</v>
      </c>
      <c r="D5907" s="89" t="s">
        <v>18232</v>
      </c>
      <c r="E5907" s="89" t="s">
        <v>22181</v>
      </c>
      <c r="F5907" s="89">
        <v>167917</v>
      </c>
      <c r="G5907" s="89">
        <v>441653</v>
      </c>
      <c r="H5907" s="89">
        <v>0</v>
      </c>
    </row>
    <row r="5908" spans="1:8">
      <c r="A5908" s="89" t="s">
        <v>4152</v>
      </c>
      <c r="B5908" s="89">
        <v>100</v>
      </c>
      <c r="C5908" s="89" t="s">
        <v>564</v>
      </c>
      <c r="D5908" s="89" t="s">
        <v>18232</v>
      </c>
      <c r="E5908" s="89" t="s">
        <v>22182</v>
      </c>
      <c r="F5908" s="89">
        <v>231060</v>
      </c>
      <c r="G5908" s="89">
        <v>105886</v>
      </c>
      <c r="H5908" s="89">
        <v>0</v>
      </c>
    </row>
    <row r="5909" spans="1:8">
      <c r="A5909" s="89" t="s">
        <v>4151</v>
      </c>
      <c r="B5909" s="89">
        <v>500</v>
      </c>
      <c r="C5909" s="89" t="s">
        <v>361</v>
      </c>
      <c r="D5909" s="89" t="s">
        <v>18232</v>
      </c>
      <c r="E5909" s="89" t="s">
        <v>22183</v>
      </c>
      <c r="F5909" s="93" t="s">
        <v>369</v>
      </c>
      <c r="G5909" s="93" t="s">
        <v>369</v>
      </c>
      <c r="H5909" s="93" t="s">
        <v>369</v>
      </c>
    </row>
    <row r="5910" spans="1:8">
      <c r="A5910" s="89" t="s">
        <v>4149</v>
      </c>
      <c r="B5910" s="89">
        <v>700</v>
      </c>
      <c r="C5910" s="89" t="s">
        <v>361</v>
      </c>
      <c r="D5910" s="89" t="s">
        <v>18232</v>
      </c>
      <c r="E5910" s="89" t="s">
        <v>22184</v>
      </c>
      <c r="F5910" s="93" t="s">
        <v>369</v>
      </c>
      <c r="G5910" s="93" t="s">
        <v>369</v>
      </c>
      <c r="H5910" s="93" t="s">
        <v>369</v>
      </c>
    </row>
    <row r="5911" spans="1:8">
      <c r="A5911" s="89" t="s">
        <v>6153</v>
      </c>
      <c r="B5911" s="89">
        <v>500</v>
      </c>
      <c r="C5911" s="89" t="s">
        <v>564</v>
      </c>
      <c r="D5911" s="89" t="s">
        <v>5606</v>
      </c>
      <c r="E5911" s="89" t="s">
        <v>22185</v>
      </c>
      <c r="F5911" s="89">
        <v>445973</v>
      </c>
      <c r="G5911" s="89">
        <v>296783</v>
      </c>
      <c r="H5911" s="89">
        <v>0</v>
      </c>
    </row>
    <row r="5912" spans="1:8">
      <c r="A5912" s="89" t="s">
        <v>4147</v>
      </c>
      <c r="B5912" s="89">
        <v>2000</v>
      </c>
      <c r="C5912" s="89" t="s">
        <v>564</v>
      </c>
      <c r="D5912" s="89" t="s">
        <v>18232</v>
      </c>
      <c r="E5912" s="89" t="s">
        <v>22186</v>
      </c>
      <c r="F5912" s="89">
        <v>1056262</v>
      </c>
      <c r="G5912" s="89">
        <v>462575</v>
      </c>
      <c r="H5912" s="89">
        <v>0</v>
      </c>
    </row>
    <row r="5913" spans="1:8">
      <c r="A5913" s="89" t="s">
        <v>14869</v>
      </c>
      <c r="B5913" s="89">
        <v>1500</v>
      </c>
      <c r="C5913" s="89" t="s">
        <v>564</v>
      </c>
      <c r="D5913" s="89" t="s">
        <v>7974</v>
      </c>
      <c r="E5913" s="89" t="s">
        <v>22187</v>
      </c>
      <c r="F5913" s="93" t="s">
        <v>369</v>
      </c>
      <c r="G5913" s="93" t="s">
        <v>369</v>
      </c>
      <c r="H5913" s="93" t="s">
        <v>369</v>
      </c>
    </row>
    <row r="5914" spans="1:8">
      <c r="A5914" s="89" t="s">
        <v>14870</v>
      </c>
      <c r="B5914" s="89">
        <v>1500</v>
      </c>
      <c r="C5914" s="89" t="s">
        <v>564</v>
      </c>
      <c r="D5914" s="89" t="s">
        <v>7974</v>
      </c>
      <c r="E5914" s="89" t="s">
        <v>22187</v>
      </c>
      <c r="F5914" s="93" t="s">
        <v>369</v>
      </c>
      <c r="G5914" s="93" t="s">
        <v>369</v>
      </c>
      <c r="H5914" s="93" t="s">
        <v>369</v>
      </c>
    </row>
    <row r="5915" spans="1:8">
      <c r="A5915" s="89" t="s">
        <v>14871</v>
      </c>
      <c r="B5915" s="89">
        <v>1500</v>
      </c>
      <c r="C5915" s="89" t="s">
        <v>564</v>
      </c>
      <c r="D5915" s="89" t="s">
        <v>7974</v>
      </c>
      <c r="E5915" s="89" t="s">
        <v>22187</v>
      </c>
      <c r="F5915" s="93" t="s">
        <v>369</v>
      </c>
      <c r="G5915" s="93" t="s">
        <v>369</v>
      </c>
      <c r="H5915" s="93" t="s">
        <v>369</v>
      </c>
    </row>
    <row r="5916" spans="1:8">
      <c r="A5916" s="89" t="s">
        <v>14872</v>
      </c>
      <c r="B5916" s="89">
        <v>1500</v>
      </c>
      <c r="C5916" s="89" t="s">
        <v>564</v>
      </c>
      <c r="D5916" s="89" t="s">
        <v>7974</v>
      </c>
      <c r="E5916" s="89" t="s">
        <v>22187</v>
      </c>
      <c r="F5916" s="93" t="s">
        <v>369</v>
      </c>
      <c r="G5916" s="93" t="s">
        <v>369</v>
      </c>
      <c r="H5916" s="93" t="s">
        <v>369</v>
      </c>
    </row>
    <row r="5917" spans="1:8">
      <c r="A5917" s="89" t="s">
        <v>14873</v>
      </c>
      <c r="B5917" s="89">
        <v>1500</v>
      </c>
      <c r="C5917" s="89" t="s">
        <v>564</v>
      </c>
      <c r="D5917" s="89" t="s">
        <v>7974</v>
      </c>
      <c r="E5917" s="89" t="s">
        <v>22187</v>
      </c>
      <c r="F5917" s="93" t="s">
        <v>369</v>
      </c>
      <c r="G5917" s="93" t="s">
        <v>369</v>
      </c>
      <c r="H5917" s="93" t="s">
        <v>369</v>
      </c>
    </row>
    <row r="5918" spans="1:8">
      <c r="A5918" s="89" t="s">
        <v>14874</v>
      </c>
      <c r="B5918" s="89">
        <v>1500</v>
      </c>
      <c r="C5918" s="89" t="s">
        <v>564</v>
      </c>
      <c r="D5918" s="89" t="s">
        <v>7974</v>
      </c>
      <c r="E5918" s="89" t="s">
        <v>22187</v>
      </c>
      <c r="F5918" s="93" t="s">
        <v>369</v>
      </c>
      <c r="G5918" s="93" t="s">
        <v>369</v>
      </c>
      <c r="H5918" s="93" t="s">
        <v>369</v>
      </c>
    </row>
    <row r="5919" spans="1:8">
      <c r="A5919" s="89" t="s">
        <v>14875</v>
      </c>
      <c r="B5919" s="89">
        <v>1500</v>
      </c>
      <c r="C5919" s="89" t="s">
        <v>564</v>
      </c>
      <c r="D5919" s="89" t="s">
        <v>7974</v>
      </c>
      <c r="E5919" s="89" t="s">
        <v>22187</v>
      </c>
      <c r="F5919" s="93" t="s">
        <v>369</v>
      </c>
      <c r="G5919" s="93" t="s">
        <v>369</v>
      </c>
      <c r="H5919" s="93" t="s">
        <v>369</v>
      </c>
    </row>
    <row r="5920" spans="1:8">
      <c r="A5920" s="89" t="s">
        <v>14876</v>
      </c>
      <c r="B5920" s="89">
        <v>1500</v>
      </c>
      <c r="C5920" s="89" t="s">
        <v>564</v>
      </c>
      <c r="D5920" s="89" t="s">
        <v>7974</v>
      </c>
      <c r="E5920" s="89" t="s">
        <v>22187</v>
      </c>
      <c r="F5920" s="93" t="s">
        <v>369</v>
      </c>
      <c r="G5920" s="93" t="s">
        <v>369</v>
      </c>
      <c r="H5920" s="93" t="s">
        <v>369</v>
      </c>
    </row>
    <row r="5921" spans="1:8">
      <c r="A5921" s="89" t="s">
        <v>14877</v>
      </c>
      <c r="B5921" s="89">
        <v>1500</v>
      </c>
      <c r="C5921" s="89" t="s">
        <v>564</v>
      </c>
      <c r="D5921" s="89" t="s">
        <v>7974</v>
      </c>
      <c r="E5921" s="89" t="s">
        <v>22187</v>
      </c>
      <c r="F5921" s="93" t="s">
        <v>369</v>
      </c>
      <c r="G5921" s="93" t="s">
        <v>369</v>
      </c>
      <c r="H5921" s="93" t="s">
        <v>369</v>
      </c>
    </row>
    <row r="5922" spans="1:8">
      <c r="A5922" s="89" t="s">
        <v>14878</v>
      </c>
      <c r="B5922" s="89">
        <v>1500</v>
      </c>
      <c r="C5922" s="89" t="s">
        <v>564</v>
      </c>
      <c r="D5922" s="89" t="s">
        <v>7974</v>
      </c>
      <c r="E5922" s="89" t="s">
        <v>22187</v>
      </c>
      <c r="F5922" s="93" t="s">
        <v>369</v>
      </c>
      <c r="G5922" s="93" t="s">
        <v>369</v>
      </c>
      <c r="H5922" s="93" t="s">
        <v>369</v>
      </c>
    </row>
    <row r="5923" spans="1:8">
      <c r="A5923" s="89" t="s">
        <v>14879</v>
      </c>
      <c r="B5923" s="89">
        <v>1500</v>
      </c>
      <c r="C5923" s="89" t="s">
        <v>361</v>
      </c>
      <c r="D5923" s="89" t="s">
        <v>7963</v>
      </c>
      <c r="E5923" s="89" t="s">
        <v>22187</v>
      </c>
      <c r="F5923" s="93" t="s">
        <v>369</v>
      </c>
      <c r="G5923" s="93" t="s">
        <v>369</v>
      </c>
      <c r="H5923" s="93" t="s">
        <v>369</v>
      </c>
    </row>
    <row r="5924" spans="1:8">
      <c r="A5924" s="99" t="s">
        <v>14880</v>
      </c>
      <c r="B5924" s="89">
        <v>1500</v>
      </c>
      <c r="C5924" s="89" t="s">
        <v>361</v>
      </c>
      <c r="D5924" s="89" t="s">
        <v>7963</v>
      </c>
      <c r="E5924" s="89" t="s">
        <v>22187</v>
      </c>
      <c r="F5924" s="93" t="s">
        <v>369</v>
      </c>
      <c r="G5924" s="93" t="s">
        <v>369</v>
      </c>
      <c r="H5924" s="93" t="s">
        <v>369</v>
      </c>
    </row>
    <row r="5925" spans="1:8">
      <c r="A5925" s="89" t="s">
        <v>14881</v>
      </c>
      <c r="B5925" s="89">
        <v>1500</v>
      </c>
      <c r="C5925" s="89" t="s">
        <v>564</v>
      </c>
      <c r="D5925" s="89" t="s">
        <v>7974</v>
      </c>
      <c r="E5925" s="89" t="s">
        <v>22187</v>
      </c>
      <c r="F5925" s="93" t="s">
        <v>369</v>
      </c>
      <c r="G5925" s="93" t="s">
        <v>369</v>
      </c>
      <c r="H5925" s="93" t="s">
        <v>369</v>
      </c>
    </row>
    <row r="5926" spans="1:8">
      <c r="A5926" s="89" t="s">
        <v>14882</v>
      </c>
      <c r="B5926" s="89">
        <v>1500</v>
      </c>
      <c r="C5926" s="89" t="s">
        <v>564</v>
      </c>
      <c r="D5926" s="89" t="s">
        <v>7974</v>
      </c>
      <c r="E5926" s="89" t="s">
        <v>22187</v>
      </c>
      <c r="F5926" s="93" t="s">
        <v>369</v>
      </c>
      <c r="G5926" s="93" t="s">
        <v>369</v>
      </c>
      <c r="H5926" s="93" t="s">
        <v>369</v>
      </c>
    </row>
    <row r="5927" spans="1:8">
      <c r="A5927" s="89" t="s">
        <v>14883</v>
      </c>
      <c r="B5927" s="89">
        <v>1000</v>
      </c>
      <c r="C5927" s="89" t="s">
        <v>564</v>
      </c>
      <c r="D5927" s="89" t="s">
        <v>7974</v>
      </c>
      <c r="E5927" s="89" t="s">
        <v>22187</v>
      </c>
      <c r="F5927" s="93" t="s">
        <v>369</v>
      </c>
      <c r="G5927" s="93" t="s">
        <v>369</v>
      </c>
      <c r="H5927" s="93" t="s">
        <v>369</v>
      </c>
    </row>
    <row r="5928" spans="1:8">
      <c r="A5928" s="89" t="s">
        <v>14884</v>
      </c>
      <c r="B5928" s="89">
        <v>1000</v>
      </c>
      <c r="C5928" s="89" t="s">
        <v>564</v>
      </c>
      <c r="D5928" s="89" t="s">
        <v>7974</v>
      </c>
      <c r="E5928" s="89" t="s">
        <v>22187</v>
      </c>
      <c r="F5928" s="93" t="s">
        <v>369</v>
      </c>
      <c r="G5928" s="93" t="s">
        <v>369</v>
      </c>
      <c r="H5928" s="93" t="s">
        <v>369</v>
      </c>
    </row>
    <row r="5929" spans="1:8">
      <c r="A5929" s="89" t="s">
        <v>4145</v>
      </c>
      <c r="B5929" s="89">
        <v>3000</v>
      </c>
      <c r="C5929" s="89" t="s">
        <v>564</v>
      </c>
      <c r="D5929" s="89" t="s">
        <v>18232</v>
      </c>
      <c r="E5929" s="89" t="s">
        <v>22188</v>
      </c>
      <c r="F5929" s="89">
        <v>16567</v>
      </c>
      <c r="G5929" s="89">
        <v>105886</v>
      </c>
      <c r="H5929" s="89">
        <v>0</v>
      </c>
    </row>
    <row r="5930" spans="1:8">
      <c r="A5930" s="89" t="s">
        <v>14886</v>
      </c>
      <c r="B5930" s="89">
        <v>1000</v>
      </c>
      <c r="C5930" s="89" t="s">
        <v>361</v>
      </c>
      <c r="D5930" s="89" t="s">
        <v>7963</v>
      </c>
      <c r="E5930" s="89" t="s">
        <v>22189</v>
      </c>
      <c r="F5930" s="93" t="s">
        <v>369</v>
      </c>
      <c r="G5930" s="93" t="s">
        <v>369</v>
      </c>
      <c r="H5930" s="93" t="s">
        <v>369</v>
      </c>
    </row>
    <row r="5931" spans="1:8">
      <c r="A5931" s="89" t="s">
        <v>4143</v>
      </c>
      <c r="B5931" s="89">
        <v>2000</v>
      </c>
      <c r="C5931" s="89" t="s">
        <v>361</v>
      </c>
      <c r="D5931" s="89" t="s">
        <v>18232</v>
      </c>
      <c r="E5931" s="89" t="s">
        <v>22190</v>
      </c>
      <c r="F5931" s="93" t="s">
        <v>369</v>
      </c>
      <c r="G5931" s="93" t="s">
        <v>369</v>
      </c>
      <c r="H5931" s="93" t="s">
        <v>369</v>
      </c>
    </row>
    <row r="5932" spans="1:8">
      <c r="A5932" s="89" t="s">
        <v>14887</v>
      </c>
      <c r="B5932" s="89">
        <v>2000</v>
      </c>
      <c r="C5932" s="89" t="s">
        <v>361</v>
      </c>
      <c r="D5932" s="89" t="s">
        <v>7963</v>
      </c>
      <c r="E5932" s="89" t="s">
        <v>22190</v>
      </c>
      <c r="F5932" s="93" t="s">
        <v>369</v>
      </c>
      <c r="G5932" s="93" t="s">
        <v>369</v>
      </c>
      <c r="H5932" s="93" t="s">
        <v>369</v>
      </c>
    </row>
    <row r="5933" spans="1:8">
      <c r="A5933" s="89" t="s">
        <v>14888</v>
      </c>
      <c r="B5933" s="89">
        <v>3000</v>
      </c>
      <c r="C5933" s="89" t="s">
        <v>564</v>
      </c>
      <c r="D5933" s="89" t="s">
        <v>7963</v>
      </c>
      <c r="E5933" s="89" t="s">
        <v>22191</v>
      </c>
      <c r="F5933" s="93" t="s">
        <v>369</v>
      </c>
      <c r="G5933" s="93" t="s">
        <v>369</v>
      </c>
      <c r="H5933" s="93" t="s">
        <v>369</v>
      </c>
    </row>
    <row r="5934" spans="1:8">
      <c r="A5934" s="89" t="s">
        <v>14890</v>
      </c>
      <c r="B5934" s="89">
        <v>500</v>
      </c>
      <c r="C5934" s="89" t="s">
        <v>564</v>
      </c>
      <c r="D5934" s="89" t="s">
        <v>7963</v>
      </c>
      <c r="E5934" s="89" t="s">
        <v>22192</v>
      </c>
      <c r="F5934" s="93" t="s">
        <v>369</v>
      </c>
      <c r="G5934" s="93" t="s">
        <v>369</v>
      </c>
      <c r="H5934" s="93" t="s">
        <v>369</v>
      </c>
    </row>
    <row r="5935" spans="1:8">
      <c r="A5935" s="89" t="s">
        <v>14892</v>
      </c>
      <c r="B5935" s="89">
        <v>500</v>
      </c>
      <c r="C5935" s="89" t="s">
        <v>564</v>
      </c>
      <c r="D5935" s="89" t="s">
        <v>7963</v>
      </c>
      <c r="E5935" s="89" t="s">
        <v>22192</v>
      </c>
      <c r="F5935" s="93" t="s">
        <v>369</v>
      </c>
      <c r="G5935" s="93" t="s">
        <v>369</v>
      </c>
      <c r="H5935" s="93" t="s">
        <v>369</v>
      </c>
    </row>
    <row r="5936" spans="1:8">
      <c r="A5936" s="89" t="s">
        <v>4141</v>
      </c>
      <c r="B5936" s="89">
        <v>1000</v>
      </c>
      <c r="C5936" s="89" t="s">
        <v>564</v>
      </c>
      <c r="D5936" s="89" t="s">
        <v>18232</v>
      </c>
      <c r="E5936" s="89" t="s">
        <v>22193</v>
      </c>
      <c r="F5936" s="89">
        <v>863230</v>
      </c>
      <c r="G5936" s="89">
        <v>105886</v>
      </c>
      <c r="H5936" s="89">
        <v>0</v>
      </c>
    </row>
    <row r="5937" spans="1:8">
      <c r="A5937" s="89" t="s">
        <v>14895</v>
      </c>
      <c r="B5937" s="89">
        <v>1000</v>
      </c>
      <c r="C5937" s="89" t="s">
        <v>564</v>
      </c>
      <c r="D5937" s="89" t="s">
        <v>7963</v>
      </c>
      <c r="E5937" s="89" t="s">
        <v>22194</v>
      </c>
      <c r="F5937" s="93" t="s">
        <v>369</v>
      </c>
      <c r="G5937" s="93" t="s">
        <v>369</v>
      </c>
      <c r="H5937" s="93" t="s">
        <v>369</v>
      </c>
    </row>
    <row r="5938" spans="1:8">
      <c r="A5938" s="89" t="s">
        <v>4139</v>
      </c>
      <c r="B5938" s="89">
        <v>500</v>
      </c>
      <c r="C5938" s="89" t="s">
        <v>564</v>
      </c>
      <c r="D5938" s="89" t="s">
        <v>18232</v>
      </c>
      <c r="E5938" s="89" t="s">
        <v>22195</v>
      </c>
      <c r="F5938" s="89">
        <v>657873</v>
      </c>
      <c r="G5938" s="89">
        <v>80996</v>
      </c>
      <c r="H5938" s="89">
        <v>0</v>
      </c>
    </row>
    <row r="5939" spans="1:8">
      <c r="A5939" s="89" t="s">
        <v>4137</v>
      </c>
      <c r="B5939" s="89">
        <v>500</v>
      </c>
      <c r="C5939" s="89" t="s">
        <v>564</v>
      </c>
      <c r="D5939" s="89" t="s">
        <v>18232</v>
      </c>
      <c r="E5939" s="89" t="s">
        <v>22196</v>
      </c>
      <c r="F5939" s="89">
        <v>38182</v>
      </c>
      <c r="G5939" s="89">
        <v>1091356</v>
      </c>
      <c r="H5939" s="89">
        <v>0</v>
      </c>
    </row>
    <row r="5940" spans="1:8">
      <c r="A5940" s="89" t="s">
        <v>4135</v>
      </c>
      <c r="B5940" s="89">
        <v>500</v>
      </c>
      <c r="C5940" s="89" t="s">
        <v>564</v>
      </c>
      <c r="D5940" s="89" t="s">
        <v>18232</v>
      </c>
      <c r="E5940" s="89" t="s">
        <v>22197</v>
      </c>
      <c r="F5940" s="89">
        <v>184893</v>
      </c>
      <c r="G5940" s="89">
        <v>36972</v>
      </c>
      <c r="H5940" s="89">
        <v>0</v>
      </c>
    </row>
    <row r="5941" spans="1:8">
      <c r="A5941" s="89" t="s">
        <v>4133</v>
      </c>
      <c r="B5941" s="89">
        <v>600</v>
      </c>
      <c r="C5941" s="89" t="s">
        <v>564</v>
      </c>
      <c r="D5941" s="89" t="s">
        <v>18232</v>
      </c>
      <c r="E5941" s="89" t="s">
        <v>22198</v>
      </c>
      <c r="F5941" s="89">
        <v>139215</v>
      </c>
      <c r="G5941" s="89">
        <v>282718</v>
      </c>
      <c r="H5941" s="89">
        <v>0</v>
      </c>
    </row>
    <row r="5942" spans="1:8">
      <c r="A5942" s="89" t="s">
        <v>14901</v>
      </c>
      <c r="B5942" s="89">
        <v>500</v>
      </c>
      <c r="C5942" s="89" t="s">
        <v>361</v>
      </c>
      <c r="D5942" s="89" t="s">
        <v>7963</v>
      </c>
      <c r="E5942" s="89" t="s">
        <v>22199</v>
      </c>
      <c r="F5942" s="93" t="s">
        <v>369</v>
      </c>
      <c r="G5942" s="93" t="s">
        <v>369</v>
      </c>
      <c r="H5942" s="93" t="s">
        <v>369</v>
      </c>
    </row>
    <row r="5943" spans="1:8">
      <c r="A5943" s="89" t="s">
        <v>14902</v>
      </c>
      <c r="B5943" s="89">
        <v>500</v>
      </c>
      <c r="C5943" s="89" t="s">
        <v>361</v>
      </c>
      <c r="D5943" s="89" t="s">
        <v>7963</v>
      </c>
      <c r="E5943" s="89" t="s">
        <v>22199</v>
      </c>
      <c r="F5943" s="93" t="s">
        <v>369</v>
      </c>
      <c r="G5943" s="93" t="s">
        <v>369</v>
      </c>
      <c r="H5943" s="93" t="s">
        <v>369</v>
      </c>
    </row>
    <row r="5944" spans="1:8">
      <c r="A5944" s="89" t="s">
        <v>14903</v>
      </c>
      <c r="B5944" s="89">
        <v>500</v>
      </c>
      <c r="C5944" s="89" t="s">
        <v>361</v>
      </c>
      <c r="D5944" s="89" t="s">
        <v>7963</v>
      </c>
      <c r="E5944" s="89" t="s">
        <v>22200</v>
      </c>
      <c r="F5944" s="93" t="s">
        <v>369</v>
      </c>
      <c r="G5944" s="93" t="s">
        <v>369</v>
      </c>
      <c r="H5944" s="93" t="s">
        <v>369</v>
      </c>
    </row>
    <row r="5945" spans="1:8">
      <c r="A5945" s="89" t="s">
        <v>14904</v>
      </c>
      <c r="B5945" s="89">
        <v>500</v>
      </c>
      <c r="C5945" s="89" t="s">
        <v>564</v>
      </c>
      <c r="D5945" s="89" t="s">
        <v>7963</v>
      </c>
      <c r="E5945" s="89" t="s">
        <v>22200</v>
      </c>
      <c r="F5945" s="93" t="s">
        <v>369</v>
      </c>
      <c r="G5945" s="93" t="s">
        <v>369</v>
      </c>
      <c r="H5945" s="93" t="s">
        <v>369</v>
      </c>
    </row>
    <row r="5946" spans="1:8">
      <c r="A5946" s="89" t="s">
        <v>14906</v>
      </c>
      <c r="B5946" s="89">
        <v>500</v>
      </c>
      <c r="C5946" s="89" t="s">
        <v>564</v>
      </c>
      <c r="D5946" s="89" t="s">
        <v>7974</v>
      </c>
      <c r="E5946" s="89" t="s">
        <v>22201</v>
      </c>
      <c r="F5946" s="93" t="s">
        <v>369</v>
      </c>
      <c r="G5946" s="93" t="s">
        <v>369</v>
      </c>
      <c r="H5946" s="93" t="s">
        <v>369</v>
      </c>
    </row>
    <row r="5947" spans="1:8">
      <c r="A5947" s="89" t="s">
        <v>14907</v>
      </c>
      <c r="B5947" s="89">
        <v>2000</v>
      </c>
      <c r="C5947" s="89" t="s">
        <v>564</v>
      </c>
      <c r="D5947" s="89" t="s">
        <v>7963</v>
      </c>
      <c r="E5947" s="89" t="s">
        <v>22202</v>
      </c>
      <c r="F5947" s="93" t="s">
        <v>369</v>
      </c>
      <c r="G5947" s="93" t="s">
        <v>369</v>
      </c>
      <c r="H5947" s="93" t="s">
        <v>369</v>
      </c>
    </row>
    <row r="5948" spans="1:8">
      <c r="A5948" s="89" t="s">
        <v>14909</v>
      </c>
      <c r="B5948" s="89">
        <v>2000</v>
      </c>
      <c r="C5948" s="89" t="s">
        <v>361</v>
      </c>
      <c r="D5948" s="89" t="s">
        <v>7963</v>
      </c>
      <c r="E5948" s="89" t="s">
        <v>22203</v>
      </c>
      <c r="F5948" s="93" t="s">
        <v>369</v>
      </c>
      <c r="G5948" s="93" t="s">
        <v>369</v>
      </c>
      <c r="H5948" s="93" t="s">
        <v>369</v>
      </c>
    </row>
    <row r="5949" spans="1:8">
      <c r="A5949" s="89" t="s">
        <v>14910</v>
      </c>
      <c r="B5949" s="89">
        <v>2000</v>
      </c>
      <c r="C5949" s="89" t="s">
        <v>361</v>
      </c>
      <c r="D5949" s="89" t="s">
        <v>7963</v>
      </c>
      <c r="E5949" s="89" t="s">
        <v>22203</v>
      </c>
      <c r="F5949" s="93" t="s">
        <v>369</v>
      </c>
      <c r="G5949" s="93" t="s">
        <v>369</v>
      </c>
      <c r="H5949" s="93" t="s">
        <v>369</v>
      </c>
    </row>
    <row r="5950" spans="1:8">
      <c r="A5950" s="89" t="s">
        <v>14911</v>
      </c>
      <c r="B5950" s="89">
        <v>1000</v>
      </c>
      <c r="C5950" s="89" t="s">
        <v>564</v>
      </c>
      <c r="D5950" s="89" t="s">
        <v>7963</v>
      </c>
      <c r="E5950" s="89" t="s">
        <v>22204</v>
      </c>
      <c r="F5950" s="93" t="s">
        <v>369</v>
      </c>
      <c r="G5950" s="93" t="s">
        <v>369</v>
      </c>
      <c r="H5950" s="93" t="s">
        <v>369</v>
      </c>
    </row>
    <row r="5951" spans="1:8">
      <c r="A5951" s="89" t="s">
        <v>14913</v>
      </c>
      <c r="B5951" s="89">
        <v>1000</v>
      </c>
      <c r="C5951" s="89" t="s">
        <v>361</v>
      </c>
      <c r="D5951" s="89" t="s">
        <v>7963</v>
      </c>
      <c r="E5951" s="89" t="s">
        <v>22204</v>
      </c>
      <c r="F5951" s="93" t="s">
        <v>369</v>
      </c>
      <c r="G5951" s="93" t="s">
        <v>369</v>
      </c>
      <c r="H5951" s="93" t="s">
        <v>369</v>
      </c>
    </row>
    <row r="5952" spans="1:8">
      <c r="A5952" s="89" t="s">
        <v>14914</v>
      </c>
      <c r="B5952" s="89">
        <v>1000</v>
      </c>
      <c r="C5952" s="89" t="s">
        <v>361</v>
      </c>
      <c r="D5952" s="89" t="s">
        <v>7963</v>
      </c>
      <c r="E5952" s="89" t="s">
        <v>22204</v>
      </c>
      <c r="F5952" s="93" t="s">
        <v>369</v>
      </c>
      <c r="G5952" s="93" t="s">
        <v>369</v>
      </c>
      <c r="H5952" s="93" t="s">
        <v>369</v>
      </c>
    </row>
    <row r="5953" spans="1:8">
      <c r="A5953" s="89" t="s">
        <v>14915</v>
      </c>
      <c r="B5953" s="89">
        <v>1600</v>
      </c>
      <c r="C5953" s="89" t="s">
        <v>564</v>
      </c>
      <c r="D5953" s="89" t="s">
        <v>7963</v>
      </c>
      <c r="E5953" s="89" t="s">
        <v>22205</v>
      </c>
      <c r="F5953" s="93" t="s">
        <v>369</v>
      </c>
      <c r="G5953" s="93" t="s">
        <v>369</v>
      </c>
      <c r="H5953" s="93" t="s">
        <v>369</v>
      </c>
    </row>
    <row r="5954" spans="1:8">
      <c r="A5954" s="89" t="s">
        <v>14917</v>
      </c>
      <c r="B5954" s="89">
        <v>1600</v>
      </c>
      <c r="C5954" s="89" t="s">
        <v>564</v>
      </c>
      <c r="D5954" s="89" t="s">
        <v>7963</v>
      </c>
      <c r="E5954" s="89" t="s">
        <v>22205</v>
      </c>
      <c r="F5954" s="93" t="s">
        <v>369</v>
      </c>
      <c r="G5954" s="93" t="s">
        <v>369</v>
      </c>
      <c r="H5954" s="93" t="s">
        <v>369</v>
      </c>
    </row>
    <row r="5955" spans="1:8">
      <c r="A5955" s="89" t="s">
        <v>4131</v>
      </c>
      <c r="B5955" s="89">
        <v>500</v>
      </c>
      <c r="C5955" s="89" t="s">
        <v>564</v>
      </c>
      <c r="D5955" s="89" t="s">
        <v>18232</v>
      </c>
      <c r="E5955" s="89" t="s">
        <v>22206</v>
      </c>
      <c r="F5955" s="89">
        <v>8542</v>
      </c>
      <c r="G5955" s="89">
        <v>80996</v>
      </c>
      <c r="H5955" s="89">
        <v>0</v>
      </c>
    </row>
    <row r="5956" spans="1:8">
      <c r="A5956" s="89" t="s">
        <v>4129</v>
      </c>
      <c r="B5956" s="89">
        <v>500</v>
      </c>
      <c r="C5956" s="89" t="s">
        <v>564</v>
      </c>
      <c r="D5956" s="89" t="s">
        <v>18232</v>
      </c>
      <c r="E5956" s="89" t="s">
        <v>22207</v>
      </c>
      <c r="F5956" s="89">
        <v>383824</v>
      </c>
      <c r="G5956" s="89">
        <v>462575</v>
      </c>
      <c r="H5956" s="89">
        <v>0</v>
      </c>
    </row>
    <row r="5957" spans="1:8">
      <c r="A5957" s="89" t="s">
        <v>14921</v>
      </c>
      <c r="B5957" s="89">
        <v>1000</v>
      </c>
      <c r="C5957" s="89" t="s">
        <v>564</v>
      </c>
      <c r="D5957" s="89" t="s">
        <v>7963</v>
      </c>
      <c r="E5957" s="89" t="s">
        <v>22208</v>
      </c>
      <c r="F5957" s="93" t="s">
        <v>369</v>
      </c>
      <c r="G5957" s="93" t="s">
        <v>369</v>
      </c>
      <c r="H5957" s="93" t="s">
        <v>369</v>
      </c>
    </row>
    <row r="5958" spans="1:8">
      <c r="A5958" s="89" t="s">
        <v>4127</v>
      </c>
      <c r="B5958" s="89">
        <v>1000</v>
      </c>
      <c r="C5958" s="89" t="s">
        <v>564</v>
      </c>
      <c r="D5958" s="89" t="s">
        <v>18232</v>
      </c>
      <c r="E5958" s="89" t="s">
        <v>22209</v>
      </c>
      <c r="F5958" s="89">
        <v>337053</v>
      </c>
      <c r="G5958" s="89">
        <v>36972</v>
      </c>
      <c r="H5958" s="89">
        <v>0</v>
      </c>
    </row>
    <row r="5959" spans="1:8">
      <c r="A5959" s="89" t="s">
        <v>4125</v>
      </c>
      <c r="B5959" s="89">
        <v>100</v>
      </c>
      <c r="C5959" s="89" t="s">
        <v>564</v>
      </c>
      <c r="D5959" s="89" t="s">
        <v>18232</v>
      </c>
      <c r="E5959" s="89" t="s">
        <v>22210</v>
      </c>
      <c r="F5959" s="89">
        <v>825186</v>
      </c>
      <c r="G5959" s="89">
        <v>825186</v>
      </c>
      <c r="H5959" s="89">
        <v>0</v>
      </c>
    </row>
    <row r="5960" spans="1:8">
      <c r="A5960" s="89" t="s">
        <v>4122</v>
      </c>
      <c r="B5960" s="89">
        <v>2000</v>
      </c>
      <c r="C5960" s="89" t="s">
        <v>564</v>
      </c>
      <c r="D5960" s="89" t="s">
        <v>18232</v>
      </c>
      <c r="E5960" s="89" t="s">
        <v>17098</v>
      </c>
      <c r="F5960" s="89">
        <v>868444</v>
      </c>
      <c r="G5960" s="89">
        <v>105886</v>
      </c>
      <c r="H5960" s="89">
        <v>0</v>
      </c>
    </row>
    <row r="5961" spans="1:8">
      <c r="A5961" s="89" t="s">
        <v>4120</v>
      </c>
      <c r="B5961" s="89">
        <v>1000</v>
      </c>
      <c r="C5961" s="89" t="s">
        <v>564</v>
      </c>
      <c r="D5961" s="89" t="s">
        <v>18232</v>
      </c>
      <c r="E5961" s="89" t="s">
        <v>22211</v>
      </c>
      <c r="F5961" s="89">
        <v>20304</v>
      </c>
      <c r="G5961" s="89">
        <v>1091356</v>
      </c>
      <c r="H5961" s="89">
        <v>0</v>
      </c>
    </row>
    <row r="5962" spans="1:8">
      <c r="A5962" s="89" t="s">
        <v>14927</v>
      </c>
      <c r="B5962" s="89">
        <v>2000</v>
      </c>
      <c r="C5962" s="89" t="s">
        <v>564</v>
      </c>
      <c r="D5962" s="89" t="s">
        <v>7963</v>
      </c>
      <c r="E5962" s="89" t="s">
        <v>22212</v>
      </c>
      <c r="F5962" s="93" t="s">
        <v>369</v>
      </c>
      <c r="G5962" s="93" t="s">
        <v>369</v>
      </c>
      <c r="H5962" s="93" t="s">
        <v>369</v>
      </c>
    </row>
    <row r="5963" spans="1:8">
      <c r="A5963" s="89" t="s">
        <v>14929</v>
      </c>
      <c r="B5963" s="89">
        <v>2000</v>
      </c>
      <c r="C5963" s="89" t="s">
        <v>361</v>
      </c>
      <c r="D5963" s="89" t="s">
        <v>7963</v>
      </c>
      <c r="E5963" s="89" t="s">
        <v>22213</v>
      </c>
      <c r="F5963" s="93" t="s">
        <v>369</v>
      </c>
      <c r="G5963" s="93" t="s">
        <v>369</v>
      </c>
      <c r="H5963" s="93" t="s">
        <v>369</v>
      </c>
    </row>
    <row r="5964" spans="1:8">
      <c r="A5964" s="89" t="s">
        <v>14930</v>
      </c>
      <c r="B5964" s="89">
        <v>1000</v>
      </c>
      <c r="C5964" s="89" t="s">
        <v>564</v>
      </c>
      <c r="D5964" s="89" t="s">
        <v>7963</v>
      </c>
      <c r="E5964" s="89" t="s">
        <v>22213</v>
      </c>
      <c r="F5964" s="93" t="s">
        <v>369</v>
      </c>
      <c r="G5964" s="93" t="s">
        <v>369</v>
      </c>
      <c r="H5964" s="93" t="s">
        <v>369</v>
      </c>
    </row>
    <row r="5965" spans="1:8">
      <c r="A5965" s="89" t="s">
        <v>14932</v>
      </c>
      <c r="B5965" s="89">
        <v>1000</v>
      </c>
      <c r="C5965" s="89" t="s">
        <v>564</v>
      </c>
      <c r="D5965" s="89" t="s">
        <v>7963</v>
      </c>
      <c r="E5965" s="89" t="s">
        <v>22213</v>
      </c>
      <c r="F5965" s="93" t="s">
        <v>369</v>
      </c>
      <c r="G5965" s="93" t="s">
        <v>369</v>
      </c>
      <c r="H5965" s="93" t="s">
        <v>369</v>
      </c>
    </row>
    <row r="5966" spans="1:8">
      <c r="A5966" s="89" t="s">
        <v>14934</v>
      </c>
      <c r="B5966" s="89">
        <v>1000</v>
      </c>
      <c r="C5966" s="89" t="s">
        <v>361</v>
      </c>
      <c r="D5966" s="89" t="s">
        <v>7963</v>
      </c>
      <c r="E5966" s="89" t="s">
        <v>22213</v>
      </c>
      <c r="F5966" s="93" t="s">
        <v>369</v>
      </c>
      <c r="G5966" s="93" t="s">
        <v>369</v>
      </c>
      <c r="H5966" s="93" t="s">
        <v>369</v>
      </c>
    </row>
    <row r="5967" spans="1:8">
      <c r="A5967" s="89" t="s">
        <v>4118</v>
      </c>
      <c r="B5967" s="89">
        <v>1000</v>
      </c>
      <c r="C5967" s="89" t="s">
        <v>361</v>
      </c>
      <c r="D5967" s="89" t="s">
        <v>18232</v>
      </c>
      <c r="E5967" s="89" t="s">
        <v>22214</v>
      </c>
      <c r="F5967" s="93" t="s">
        <v>369</v>
      </c>
      <c r="G5967" s="93" t="s">
        <v>369</v>
      </c>
      <c r="H5967" s="93" t="s">
        <v>369</v>
      </c>
    </row>
    <row r="5968" spans="1:8">
      <c r="A5968" s="89" t="s">
        <v>14935</v>
      </c>
      <c r="B5968" s="89">
        <v>1000</v>
      </c>
      <c r="C5968" s="89" t="s">
        <v>361</v>
      </c>
      <c r="D5968" s="89" t="s">
        <v>7963</v>
      </c>
      <c r="E5968" s="89" t="s">
        <v>22214</v>
      </c>
      <c r="F5968" s="93" t="s">
        <v>369</v>
      </c>
      <c r="G5968" s="93" t="s">
        <v>369</v>
      </c>
      <c r="H5968" s="93" t="s">
        <v>369</v>
      </c>
    </row>
    <row r="5969" spans="1:8">
      <c r="A5969" s="89" t="s">
        <v>14936</v>
      </c>
      <c r="B5969" s="89">
        <v>500</v>
      </c>
      <c r="C5969" s="89" t="s">
        <v>564</v>
      </c>
      <c r="D5969" s="89" t="s">
        <v>7963</v>
      </c>
      <c r="E5969" s="89" t="s">
        <v>22215</v>
      </c>
      <c r="F5969" s="93" t="s">
        <v>369</v>
      </c>
      <c r="G5969" s="93" t="s">
        <v>369</v>
      </c>
      <c r="H5969" s="93" t="s">
        <v>369</v>
      </c>
    </row>
    <row r="5970" spans="1:8">
      <c r="A5970" s="89" t="s">
        <v>14938</v>
      </c>
      <c r="B5970" s="89">
        <v>500</v>
      </c>
      <c r="C5970" s="89" t="s">
        <v>564</v>
      </c>
      <c r="D5970" s="89" t="s">
        <v>7963</v>
      </c>
      <c r="E5970" s="89" t="s">
        <v>22215</v>
      </c>
      <c r="F5970" s="93" t="s">
        <v>369</v>
      </c>
      <c r="G5970" s="93" t="s">
        <v>369</v>
      </c>
      <c r="H5970" s="93" t="s">
        <v>369</v>
      </c>
    </row>
    <row r="5971" spans="1:8">
      <c r="A5971" s="89" t="s">
        <v>14940</v>
      </c>
      <c r="B5971" s="89">
        <v>4000</v>
      </c>
      <c r="C5971" s="89" t="s">
        <v>564</v>
      </c>
      <c r="D5971" s="89" t="s">
        <v>7963</v>
      </c>
      <c r="E5971" s="89" t="s">
        <v>22216</v>
      </c>
      <c r="F5971" s="93" t="s">
        <v>369</v>
      </c>
      <c r="G5971" s="93" t="s">
        <v>369</v>
      </c>
      <c r="H5971" s="93" t="s">
        <v>369</v>
      </c>
    </row>
    <row r="5972" spans="1:8">
      <c r="A5972" s="89" t="s">
        <v>6152</v>
      </c>
      <c r="B5972" s="89">
        <v>2000</v>
      </c>
      <c r="C5972" s="89" t="s">
        <v>564</v>
      </c>
      <c r="D5972" s="89" t="s">
        <v>5606</v>
      </c>
      <c r="E5972" s="89" t="s">
        <v>22217</v>
      </c>
      <c r="F5972" s="89">
        <v>24104</v>
      </c>
      <c r="G5972" s="89">
        <v>1096497</v>
      </c>
      <c r="H5972" s="89">
        <v>0</v>
      </c>
    </row>
    <row r="5973" spans="1:8">
      <c r="A5973" s="89" t="s">
        <v>6151</v>
      </c>
      <c r="B5973" s="89">
        <v>2000</v>
      </c>
      <c r="C5973" s="89" t="s">
        <v>564</v>
      </c>
      <c r="D5973" s="89" t="s">
        <v>5606</v>
      </c>
      <c r="E5973" s="89" t="s">
        <v>22217</v>
      </c>
      <c r="F5973" s="89">
        <v>24104</v>
      </c>
      <c r="G5973" s="89">
        <v>1096497</v>
      </c>
      <c r="H5973" s="89">
        <v>0</v>
      </c>
    </row>
    <row r="5974" spans="1:8">
      <c r="A5974" s="89" t="s">
        <v>6150</v>
      </c>
      <c r="B5974" s="89">
        <v>1000</v>
      </c>
      <c r="C5974" s="89" t="s">
        <v>564</v>
      </c>
      <c r="D5974" s="89" t="s">
        <v>5606</v>
      </c>
      <c r="E5974" s="89" t="s">
        <v>22218</v>
      </c>
      <c r="F5974" s="89">
        <v>24104</v>
      </c>
      <c r="G5974" s="89">
        <v>1096497</v>
      </c>
      <c r="H5974" s="89">
        <v>0</v>
      </c>
    </row>
    <row r="5975" spans="1:8">
      <c r="A5975" s="89" t="s">
        <v>4114</v>
      </c>
      <c r="B5975" s="89">
        <v>2000</v>
      </c>
      <c r="C5975" s="89" t="s">
        <v>361</v>
      </c>
      <c r="D5975" s="89" t="s">
        <v>18232</v>
      </c>
      <c r="E5975" s="89" t="s">
        <v>22219</v>
      </c>
      <c r="F5975" s="93" t="s">
        <v>369</v>
      </c>
      <c r="G5975" s="93" t="s">
        <v>369</v>
      </c>
      <c r="H5975" s="93" t="s">
        <v>369</v>
      </c>
    </row>
    <row r="5976" spans="1:8">
      <c r="A5976" s="89" t="s">
        <v>4112</v>
      </c>
      <c r="B5976" s="89">
        <v>500</v>
      </c>
      <c r="C5976" s="89" t="s">
        <v>361</v>
      </c>
      <c r="D5976" s="89" t="s">
        <v>18232</v>
      </c>
      <c r="E5976" s="89" t="s">
        <v>22220</v>
      </c>
      <c r="F5976" s="93" t="s">
        <v>369</v>
      </c>
      <c r="G5976" s="93" t="s">
        <v>369</v>
      </c>
      <c r="H5976" s="93" t="s">
        <v>369</v>
      </c>
    </row>
    <row r="5977" spans="1:8">
      <c r="A5977" s="89" t="s">
        <v>4110</v>
      </c>
      <c r="B5977" s="89">
        <v>1000</v>
      </c>
      <c r="C5977" s="89" t="s">
        <v>361</v>
      </c>
      <c r="D5977" s="89" t="s">
        <v>18232</v>
      </c>
      <c r="E5977" s="89" t="s">
        <v>22221</v>
      </c>
      <c r="F5977" s="93" t="s">
        <v>369</v>
      </c>
      <c r="G5977" s="93" t="s">
        <v>369</v>
      </c>
      <c r="H5977" s="93" t="s">
        <v>369</v>
      </c>
    </row>
    <row r="5978" spans="1:8">
      <c r="A5978" s="89" t="s">
        <v>14945</v>
      </c>
      <c r="B5978" s="89">
        <v>1000</v>
      </c>
      <c r="C5978" s="89" t="s">
        <v>361</v>
      </c>
      <c r="D5978" s="89" t="s">
        <v>7963</v>
      </c>
      <c r="E5978" s="89" t="s">
        <v>22221</v>
      </c>
      <c r="F5978" s="93" t="s">
        <v>369</v>
      </c>
      <c r="G5978" s="93" t="s">
        <v>369</v>
      </c>
      <c r="H5978" s="93" t="s">
        <v>369</v>
      </c>
    </row>
    <row r="5979" spans="1:8">
      <c r="A5979" s="89" t="s">
        <v>4108</v>
      </c>
      <c r="B5979" s="89">
        <v>100</v>
      </c>
      <c r="C5979" s="89" t="s">
        <v>564</v>
      </c>
      <c r="D5979" s="89" t="s">
        <v>18232</v>
      </c>
      <c r="E5979" s="89" t="s">
        <v>22222</v>
      </c>
      <c r="F5979" s="89">
        <v>825186</v>
      </c>
      <c r="G5979" s="89">
        <v>825186</v>
      </c>
      <c r="H5979" s="89">
        <v>0</v>
      </c>
    </row>
    <row r="5980" spans="1:8">
      <c r="A5980" s="89" t="s">
        <v>4106</v>
      </c>
      <c r="B5980" s="89">
        <v>100</v>
      </c>
      <c r="C5980" s="89" t="s">
        <v>564</v>
      </c>
      <c r="D5980" s="89" t="s">
        <v>18232</v>
      </c>
      <c r="E5980" s="89" t="s">
        <v>22223</v>
      </c>
      <c r="F5980" s="89">
        <v>135322</v>
      </c>
      <c r="G5980" s="89">
        <v>825186</v>
      </c>
      <c r="H5980" s="89">
        <v>0</v>
      </c>
    </row>
    <row r="5981" spans="1:8">
      <c r="A5981" s="89" t="s">
        <v>4104</v>
      </c>
      <c r="B5981" s="89">
        <v>500</v>
      </c>
      <c r="C5981" s="89" t="s">
        <v>564</v>
      </c>
      <c r="D5981" s="89" t="s">
        <v>18232</v>
      </c>
      <c r="E5981" s="89" t="s">
        <v>22224</v>
      </c>
      <c r="F5981" s="89">
        <v>357240</v>
      </c>
      <c r="G5981" s="89">
        <v>1091352</v>
      </c>
      <c r="H5981" s="89">
        <v>0</v>
      </c>
    </row>
    <row r="5982" spans="1:8">
      <c r="A5982" s="89" t="s">
        <v>14949</v>
      </c>
      <c r="B5982" s="89">
        <v>500</v>
      </c>
      <c r="C5982" s="89" t="s">
        <v>361</v>
      </c>
      <c r="D5982" s="89" t="s">
        <v>7963</v>
      </c>
      <c r="E5982" s="89" t="s">
        <v>22225</v>
      </c>
      <c r="F5982" s="93" t="s">
        <v>369</v>
      </c>
      <c r="G5982" s="93" t="s">
        <v>369</v>
      </c>
      <c r="H5982" s="93" t="s">
        <v>369</v>
      </c>
    </row>
    <row r="5983" spans="1:8">
      <c r="A5983" s="89" t="s">
        <v>14950</v>
      </c>
      <c r="B5983" s="89">
        <v>500</v>
      </c>
      <c r="C5983" s="89" t="s">
        <v>564</v>
      </c>
      <c r="D5983" s="89" t="s">
        <v>7963</v>
      </c>
      <c r="E5983" s="89" t="s">
        <v>22226</v>
      </c>
      <c r="F5983" s="93" t="s">
        <v>369</v>
      </c>
      <c r="G5983" s="93" t="s">
        <v>369</v>
      </c>
      <c r="H5983" s="93" t="s">
        <v>369</v>
      </c>
    </row>
    <row r="5984" spans="1:8">
      <c r="A5984" s="89" t="s">
        <v>14952</v>
      </c>
      <c r="B5984" s="89">
        <v>500</v>
      </c>
      <c r="C5984" s="89" t="s">
        <v>564</v>
      </c>
      <c r="D5984" s="89" t="s">
        <v>7963</v>
      </c>
      <c r="E5984" s="89" t="s">
        <v>22226</v>
      </c>
      <c r="F5984" s="93" t="s">
        <v>369</v>
      </c>
      <c r="G5984" s="93" t="s">
        <v>369</v>
      </c>
      <c r="H5984" s="93" t="s">
        <v>369</v>
      </c>
    </row>
    <row r="5985" spans="1:8">
      <c r="A5985" s="89" t="s">
        <v>14954</v>
      </c>
      <c r="B5985" s="89">
        <v>1000</v>
      </c>
      <c r="C5985" s="89" t="s">
        <v>564</v>
      </c>
      <c r="D5985" s="89" t="s">
        <v>7963</v>
      </c>
      <c r="E5985" s="89" t="s">
        <v>22227</v>
      </c>
      <c r="F5985" s="93" t="s">
        <v>369</v>
      </c>
      <c r="G5985" s="93" t="s">
        <v>369</v>
      </c>
      <c r="H5985" s="93" t="s">
        <v>369</v>
      </c>
    </row>
    <row r="5986" spans="1:8">
      <c r="A5986" s="89" t="s">
        <v>14956</v>
      </c>
      <c r="B5986" s="89">
        <v>300</v>
      </c>
      <c r="C5986" s="89" t="s">
        <v>564</v>
      </c>
      <c r="D5986" s="89" t="s">
        <v>7963</v>
      </c>
      <c r="E5986" s="89" t="s">
        <v>22228</v>
      </c>
      <c r="F5986" s="93" t="s">
        <v>369</v>
      </c>
      <c r="G5986" s="93" t="s">
        <v>369</v>
      </c>
      <c r="H5986" s="93" t="s">
        <v>369</v>
      </c>
    </row>
    <row r="5987" spans="1:8">
      <c r="A5987" s="89" t="s">
        <v>6149</v>
      </c>
      <c r="B5987" s="89">
        <v>1000</v>
      </c>
      <c r="C5987" s="89" t="s">
        <v>564</v>
      </c>
      <c r="D5987" s="89" t="s">
        <v>5606</v>
      </c>
      <c r="E5987" s="89" t="s">
        <v>22229</v>
      </c>
      <c r="F5987" s="89">
        <v>961960</v>
      </c>
      <c r="G5987" s="89">
        <v>156746</v>
      </c>
      <c r="H5987" s="89">
        <v>0</v>
      </c>
    </row>
    <row r="5988" spans="1:8">
      <c r="A5988" s="89" t="s">
        <v>6148</v>
      </c>
      <c r="B5988" s="89">
        <v>1000</v>
      </c>
      <c r="C5988" s="89" t="s">
        <v>564</v>
      </c>
      <c r="D5988" s="89" t="s">
        <v>5606</v>
      </c>
      <c r="E5988" s="89" t="s">
        <v>22230</v>
      </c>
      <c r="F5988" s="89">
        <v>961960</v>
      </c>
      <c r="G5988" s="89">
        <v>156746</v>
      </c>
      <c r="H5988" s="89">
        <v>0</v>
      </c>
    </row>
    <row r="5989" spans="1:8">
      <c r="A5989" s="89" t="s">
        <v>6147</v>
      </c>
      <c r="B5989" s="89">
        <v>1000</v>
      </c>
      <c r="C5989" s="89" t="s">
        <v>564</v>
      </c>
      <c r="D5989" s="89" t="s">
        <v>5606</v>
      </c>
      <c r="E5989" s="89" t="s">
        <v>22231</v>
      </c>
      <c r="F5989" s="89">
        <v>961960</v>
      </c>
      <c r="G5989" s="89">
        <v>156746</v>
      </c>
      <c r="H5989" s="89">
        <v>0</v>
      </c>
    </row>
    <row r="5990" spans="1:8">
      <c r="A5990" s="89" t="s">
        <v>4102</v>
      </c>
      <c r="B5990" s="89">
        <v>1000</v>
      </c>
      <c r="C5990" s="89" t="s">
        <v>361</v>
      </c>
      <c r="D5990" s="89" t="s">
        <v>18232</v>
      </c>
      <c r="E5990" s="89" t="s">
        <v>22232</v>
      </c>
      <c r="F5990" s="93" t="s">
        <v>369</v>
      </c>
      <c r="G5990" s="93" t="s">
        <v>369</v>
      </c>
      <c r="H5990" s="93" t="s">
        <v>369</v>
      </c>
    </row>
    <row r="5991" spans="1:8">
      <c r="A5991" s="89" t="s">
        <v>14961</v>
      </c>
      <c r="B5991" s="89">
        <v>1000</v>
      </c>
      <c r="C5991" s="89" t="s">
        <v>361</v>
      </c>
      <c r="D5991" s="89" t="s">
        <v>7963</v>
      </c>
      <c r="E5991" s="89" t="s">
        <v>22232</v>
      </c>
      <c r="F5991" s="93" t="s">
        <v>369</v>
      </c>
      <c r="G5991" s="93" t="s">
        <v>369</v>
      </c>
      <c r="H5991" s="93" t="s">
        <v>369</v>
      </c>
    </row>
    <row r="5992" spans="1:8">
      <c r="A5992" s="89" t="s">
        <v>4100</v>
      </c>
      <c r="B5992" s="89">
        <v>1000</v>
      </c>
      <c r="C5992" s="89" t="s">
        <v>564</v>
      </c>
      <c r="D5992" s="89" t="s">
        <v>18232</v>
      </c>
      <c r="E5992" s="89" t="s">
        <v>22233</v>
      </c>
      <c r="F5992" s="89">
        <v>681800</v>
      </c>
      <c r="G5992" s="89">
        <v>36972</v>
      </c>
      <c r="H5992" s="89">
        <v>0</v>
      </c>
    </row>
    <row r="5993" spans="1:8">
      <c r="A5993" s="89" t="s">
        <v>14963</v>
      </c>
      <c r="B5993" s="89">
        <v>3000</v>
      </c>
      <c r="C5993" s="89" t="s">
        <v>564</v>
      </c>
      <c r="D5993" s="89" t="s">
        <v>7963</v>
      </c>
      <c r="E5993" s="89" t="s">
        <v>22234</v>
      </c>
      <c r="F5993" s="93" t="s">
        <v>369</v>
      </c>
      <c r="G5993" s="93" t="s">
        <v>369</v>
      </c>
      <c r="H5993" s="93" t="s">
        <v>369</v>
      </c>
    </row>
    <row r="5994" spans="1:8">
      <c r="A5994" s="89" t="s">
        <v>14965</v>
      </c>
      <c r="B5994" s="89">
        <v>3000</v>
      </c>
      <c r="C5994" s="89" t="s">
        <v>564</v>
      </c>
      <c r="D5994" s="89" t="s">
        <v>7963</v>
      </c>
      <c r="E5994" s="89" t="s">
        <v>22234</v>
      </c>
      <c r="F5994" s="93" t="s">
        <v>369</v>
      </c>
      <c r="G5994" s="93" t="s">
        <v>369</v>
      </c>
      <c r="H5994" s="93" t="s">
        <v>369</v>
      </c>
    </row>
    <row r="5995" spans="1:8">
      <c r="A5995" s="89" t="s">
        <v>14967</v>
      </c>
      <c r="B5995" s="89">
        <v>3000</v>
      </c>
      <c r="C5995" s="89" t="s">
        <v>564</v>
      </c>
      <c r="D5995" s="89" t="s">
        <v>7963</v>
      </c>
      <c r="E5995" s="89" t="s">
        <v>22234</v>
      </c>
      <c r="F5995" s="93" t="s">
        <v>369</v>
      </c>
      <c r="G5995" s="93" t="s">
        <v>369</v>
      </c>
      <c r="H5995" s="93" t="s">
        <v>369</v>
      </c>
    </row>
    <row r="5996" spans="1:8">
      <c r="A5996" s="89" t="s">
        <v>14969</v>
      </c>
      <c r="B5996" s="89">
        <v>3000</v>
      </c>
      <c r="C5996" s="89" t="s">
        <v>361</v>
      </c>
      <c r="D5996" s="89" t="s">
        <v>7963</v>
      </c>
      <c r="E5996" s="89" t="s">
        <v>22235</v>
      </c>
      <c r="F5996" s="93" t="s">
        <v>369</v>
      </c>
      <c r="G5996" s="93" t="s">
        <v>369</v>
      </c>
      <c r="H5996" s="93" t="s">
        <v>369</v>
      </c>
    </row>
    <row r="5997" spans="1:8">
      <c r="A5997" s="89" t="s">
        <v>14970</v>
      </c>
      <c r="B5997" s="89">
        <v>3000</v>
      </c>
      <c r="C5997" s="89" t="s">
        <v>564</v>
      </c>
      <c r="D5997" s="89" t="s">
        <v>7963</v>
      </c>
      <c r="E5997" s="89" t="s">
        <v>22235</v>
      </c>
      <c r="F5997" s="93" t="s">
        <v>369</v>
      </c>
      <c r="G5997" s="93" t="s">
        <v>369</v>
      </c>
      <c r="H5997" s="93" t="s">
        <v>369</v>
      </c>
    </row>
    <row r="5998" spans="1:8">
      <c r="A5998" s="89" t="s">
        <v>14972</v>
      </c>
      <c r="B5998" s="89">
        <v>3000</v>
      </c>
      <c r="C5998" s="89" t="s">
        <v>564</v>
      </c>
      <c r="D5998" s="89" t="s">
        <v>7963</v>
      </c>
      <c r="E5998" s="89" t="s">
        <v>22235</v>
      </c>
      <c r="F5998" s="93" t="s">
        <v>369</v>
      </c>
      <c r="G5998" s="93" t="s">
        <v>369</v>
      </c>
      <c r="H5998" s="93" t="s">
        <v>369</v>
      </c>
    </row>
    <row r="5999" spans="1:8">
      <c r="A5999" s="89" t="s">
        <v>14974</v>
      </c>
      <c r="B5999" s="89">
        <v>3000</v>
      </c>
      <c r="C5999" s="89" t="s">
        <v>564</v>
      </c>
      <c r="D5999" s="89" t="s">
        <v>7963</v>
      </c>
      <c r="E5999" s="89" t="s">
        <v>22235</v>
      </c>
      <c r="F5999" s="93" t="s">
        <v>369</v>
      </c>
      <c r="G5999" s="93" t="s">
        <v>369</v>
      </c>
      <c r="H5999" s="93" t="s">
        <v>369</v>
      </c>
    </row>
    <row r="6000" spans="1:8">
      <c r="A6000" s="89" t="s">
        <v>14976</v>
      </c>
      <c r="B6000" s="89">
        <v>3000</v>
      </c>
      <c r="C6000" s="89" t="s">
        <v>564</v>
      </c>
      <c r="D6000" s="89" t="s">
        <v>7963</v>
      </c>
      <c r="E6000" s="89" t="s">
        <v>22235</v>
      </c>
      <c r="F6000" s="93" t="s">
        <v>369</v>
      </c>
      <c r="G6000" s="93" t="s">
        <v>369</v>
      </c>
      <c r="H6000" s="93" t="s">
        <v>369</v>
      </c>
    </row>
    <row r="6001" spans="1:8">
      <c r="A6001" s="89" t="s">
        <v>14978</v>
      </c>
      <c r="B6001" s="89">
        <v>3000</v>
      </c>
      <c r="C6001" s="89" t="s">
        <v>361</v>
      </c>
      <c r="D6001" s="89" t="s">
        <v>7963</v>
      </c>
      <c r="E6001" s="89" t="s">
        <v>22236</v>
      </c>
      <c r="F6001" s="93" t="s">
        <v>369</v>
      </c>
      <c r="G6001" s="93" t="s">
        <v>369</v>
      </c>
      <c r="H6001" s="93" t="s">
        <v>369</v>
      </c>
    </row>
    <row r="6002" spans="1:8">
      <c r="A6002" s="89" t="s">
        <v>14979</v>
      </c>
      <c r="B6002" s="89">
        <v>3000</v>
      </c>
      <c r="C6002" s="89" t="s">
        <v>361</v>
      </c>
      <c r="D6002" s="89" t="s">
        <v>7963</v>
      </c>
      <c r="E6002" s="89" t="s">
        <v>22237</v>
      </c>
      <c r="F6002" s="93" t="s">
        <v>369</v>
      </c>
      <c r="G6002" s="93" t="s">
        <v>369</v>
      </c>
      <c r="H6002" s="93" t="s">
        <v>369</v>
      </c>
    </row>
    <row r="6003" spans="1:8">
      <c r="A6003" s="89" t="s">
        <v>14980</v>
      </c>
      <c r="B6003" s="89">
        <v>500</v>
      </c>
      <c r="C6003" s="89" t="s">
        <v>361</v>
      </c>
      <c r="D6003" s="89" t="s">
        <v>7963</v>
      </c>
      <c r="E6003" s="89" t="s">
        <v>22238</v>
      </c>
      <c r="F6003" s="93" t="s">
        <v>369</v>
      </c>
      <c r="G6003" s="93" t="s">
        <v>369</v>
      </c>
      <c r="H6003" s="93" t="s">
        <v>369</v>
      </c>
    </row>
    <row r="6004" spans="1:8">
      <c r="A6004" s="89" t="s">
        <v>4098</v>
      </c>
      <c r="B6004" s="89">
        <v>1000</v>
      </c>
      <c r="C6004" s="89" t="s">
        <v>564</v>
      </c>
      <c r="D6004" s="89" t="s">
        <v>18232</v>
      </c>
      <c r="E6004" s="89" t="s">
        <v>22239</v>
      </c>
      <c r="F6004" s="89">
        <v>14669</v>
      </c>
      <c r="G6004" s="89">
        <v>584644</v>
      </c>
      <c r="H6004" s="89">
        <v>0</v>
      </c>
    </row>
    <row r="6005" spans="1:8">
      <c r="A6005" s="89" t="s">
        <v>14982</v>
      </c>
      <c r="B6005" s="89">
        <v>1000</v>
      </c>
      <c r="C6005" s="89" t="s">
        <v>564</v>
      </c>
      <c r="D6005" s="89" t="s">
        <v>7963</v>
      </c>
      <c r="E6005" s="89" t="s">
        <v>22240</v>
      </c>
      <c r="F6005" s="93" t="s">
        <v>369</v>
      </c>
      <c r="G6005" s="93" t="s">
        <v>369</v>
      </c>
      <c r="H6005" s="93" t="s">
        <v>369</v>
      </c>
    </row>
    <row r="6006" spans="1:8">
      <c r="A6006" s="89" t="s">
        <v>14984</v>
      </c>
      <c r="B6006" s="89">
        <v>1000</v>
      </c>
      <c r="C6006" s="89" t="s">
        <v>564</v>
      </c>
      <c r="D6006" s="89" t="s">
        <v>7963</v>
      </c>
      <c r="E6006" s="89" t="s">
        <v>22241</v>
      </c>
      <c r="F6006" s="93" t="s">
        <v>369</v>
      </c>
      <c r="G6006" s="93" t="s">
        <v>369</v>
      </c>
      <c r="H6006" s="93" t="s">
        <v>369</v>
      </c>
    </row>
    <row r="6007" spans="1:8">
      <c r="A6007" s="89" t="s">
        <v>4096</v>
      </c>
      <c r="B6007" s="89">
        <v>1000</v>
      </c>
      <c r="C6007" s="89" t="s">
        <v>564</v>
      </c>
      <c r="D6007" s="89" t="s">
        <v>18232</v>
      </c>
      <c r="E6007" s="89" t="s">
        <v>22242</v>
      </c>
      <c r="F6007" s="89">
        <v>57211</v>
      </c>
      <c r="G6007" s="89">
        <v>296783</v>
      </c>
      <c r="H6007" s="89">
        <v>0</v>
      </c>
    </row>
    <row r="6008" spans="1:8">
      <c r="A6008" s="89" t="s">
        <v>4094</v>
      </c>
      <c r="B6008" s="89">
        <v>2000</v>
      </c>
      <c r="C6008" s="89" t="s">
        <v>564</v>
      </c>
      <c r="D6008" s="89" t="s">
        <v>18232</v>
      </c>
      <c r="E6008" s="89" t="s">
        <v>22243</v>
      </c>
      <c r="F6008" s="89">
        <v>31252</v>
      </c>
      <c r="G6008" s="89">
        <v>105886</v>
      </c>
      <c r="H6008" s="89">
        <v>0</v>
      </c>
    </row>
    <row r="6009" spans="1:8">
      <c r="A6009" s="89" t="s">
        <v>14988</v>
      </c>
      <c r="B6009" s="89">
        <v>1000</v>
      </c>
      <c r="C6009" s="89" t="s">
        <v>564</v>
      </c>
      <c r="D6009" s="89" t="s">
        <v>7963</v>
      </c>
      <c r="E6009" s="89" t="s">
        <v>22244</v>
      </c>
      <c r="F6009" s="93" t="s">
        <v>369</v>
      </c>
      <c r="G6009" s="93" t="s">
        <v>369</v>
      </c>
      <c r="H6009" s="93" t="s">
        <v>369</v>
      </c>
    </row>
    <row r="6010" spans="1:8">
      <c r="A6010" s="89" t="s">
        <v>4185</v>
      </c>
      <c r="B6010" s="89">
        <v>100</v>
      </c>
      <c r="C6010" s="89" t="s">
        <v>564</v>
      </c>
      <c r="D6010" s="89" t="s">
        <v>18232</v>
      </c>
      <c r="E6010" s="89" t="s">
        <v>22245</v>
      </c>
      <c r="F6010" s="89">
        <v>825186</v>
      </c>
      <c r="G6010" s="89">
        <v>825186</v>
      </c>
      <c r="H6010" s="89">
        <v>0</v>
      </c>
    </row>
    <row r="6011" spans="1:8">
      <c r="A6011" s="89" t="s">
        <v>6146</v>
      </c>
      <c r="B6011" s="89">
        <v>1000</v>
      </c>
      <c r="C6011" s="89" t="s">
        <v>564</v>
      </c>
      <c r="D6011" s="89" t="s">
        <v>5606</v>
      </c>
      <c r="E6011" s="89" t="s">
        <v>22246</v>
      </c>
      <c r="F6011" s="89">
        <v>153985</v>
      </c>
      <c r="G6011" s="89">
        <v>1091356</v>
      </c>
      <c r="H6011" s="89">
        <v>0</v>
      </c>
    </row>
    <row r="6012" spans="1:8">
      <c r="A6012" s="89" t="s">
        <v>4334</v>
      </c>
      <c r="B6012" s="89">
        <v>1000</v>
      </c>
      <c r="C6012" s="89" t="s">
        <v>564</v>
      </c>
      <c r="D6012" s="89" t="s">
        <v>18232</v>
      </c>
      <c r="E6012" s="89" t="s">
        <v>22247</v>
      </c>
      <c r="F6012" s="89">
        <v>945208</v>
      </c>
      <c r="G6012" s="89">
        <v>156746</v>
      </c>
      <c r="H6012" s="89">
        <v>0</v>
      </c>
    </row>
    <row r="6013" spans="1:8">
      <c r="A6013" s="89" t="s">
        <v>14993</v>
      </c>
      <c r="B6013" s="89">
        <v>1000</v>
      </c>
      <c r="C6013" s="89" t="s">
        <v>564</v>
      </c>
      <c r="D6013" s="89" t="s">
        <v>7963</v>
      </c>
      <c r="E6013" s="89" t="s">
        <v>22248</v>
      </c>
      <c r="F6013" s="93" t="s">
        <v>369</v>
      </c>
      <c r="G6013" s="93" t="s">
        <v>369</v>
      </c>
      <c r="H6013" s="93" t="s">
        <v>369</v>
      </c>
    </row>
    <row r="6014" spans="1:8">
      <c r="A6014" s="89" t="s">
        <v>4313</v>
      </c>
      <c r="B6014" s="89">
        <v>1000</v>
      </c>
      <c r="C6014" s="89" t="s">
        <v>564</v>
      </c>
      <c r="D6014" s="89" t="s">
        <v>18232</v>
      </c>
      <c r="E6014" s="89" t="s">
        <v>22249</v>
      </c>
      <c r="F6014" s="89">
        <v>38176</v>
      </c>
      <c r="G6014" s="89">
        <v>1091356</v>
      </c>
      <c r="H6014" s="89">
        <v>0</v>
      </c>
    </row>
    <row r="6015" spans="1:8">
      <c r="A6015" s="89" t="s">
        <v>4261</v>
      </c>
      <c r="B6015" s="89">
        <v>1000</v>
      </c>
      <c r="C6015" s="89" t="s">
        <v>564</v>
      </c>
      <c r="D6015" s="89" t="s">
        <v>18232</v>
      </c>
      <c r="E6015" s="89" t="s">
        <v>22250</v>
      </c>
      <c r="F6015" s="89">
        <v>6575</v>
      </c>
      <c r="G6015" s="89">
        <v>1091352</v>
      </c>
      <c r="H6015" s="89">
        <v>0</v>
      </c>
    </row>
    <row r="6016" spans="1:8">
      <c r="A6016" s="89" t="s">
        <v>4259</v>
      </c>
      <c r="B6016" s="89">
        <v>100</v>
      </c>
      <c r="C6016" s="89" t="s">
        <v>564</v>
      </c>
      <c r="D6016" s="89" t="s">
        <v>18232</v>
      </c>
      <c r="E6016" s="89" t="s">
        <v>22251</v>
      </c>
      <c r="F6016" s="89">
        <v>825186</v>
      </c>
      <c r="G6016" s="89">
        <v>825186</v>
      </c>
      <c r="H6016" s="89">
        <v>0</v>
      </c>
    </row>
    <row r="6017" spans="1:8">
      <c r="A6017" s="89" t="s">
        <v>14998</v>
      </c>
      <c r="B6017" s="89">
        <v>500</v>
      </c>
      <c r="C6017" s="89" t="s">
        <v>361</v>
      </c>
      <c r="D6017" s="89" t="s">
        <v>7963</v>
      </c>
      <c r="E6017" s="89" t="s">
        <v>22252</v>
      </c>
      <c r="F6017" s="93" t="s">
        <v>369</v>
      </c>
      <c r="G6017" s="93" t="s">
        <v>369</v>
      </c>
      <c r="H6017" s="93" t="s">
        <v>369</v>
      </c>
    </row>
    <row r="6018" spans="1:8">
      <c r="A6018" s="89" t="s">
        <v>6125</v>
      </c>
      <c r="B6018" s="89">
        <v>1000</v>
      </c>
      <c r="C6018" s="89" t="s">
        <v>564</v>
      </c>
      <c r="D6018" s="89" t="s">
        <v>5606</v>
      </c>
      <c r="E6018" s="89" t="s">
        <v>22253</v>
      </c>
      <c r="F6018" s="89">
        <v>961960</v>
      </c>
      <c r="G6018" s="89">
        <v>156746</v>
      </c>
      <c r="H6018" s="89">
        <v>0</v>
      </c>
    </row>
    <row r="6019" spans="1:8">
      <c r="A6019" s="89" t="s">
        <v>15000</v>
      </c>
      <c r="B6019" s="89">
        <v>300</v>
      </c>
      <c r="C6019" s="89" t="s">
        <v>564</v>
      </c>
      <c r="D6019" s="89" t="s">
        <v>7963</v>
      </c>
      <c r="E6019" s="89" t="s">
        <v>22254</v>
      </c>
      <c r="F6019" s="93" t="s">
        <v>369</v>
      </c>
      <c r="G6019" s="93" t="s">
        <v>369</v>
      </c>
      <c r="H6019" s="93" t="s">
        <v>369</v>
      </c>
    </row>
    <row r="6020" spans="1:8">
      <c r="A6020" s="89" t="s">
        <v>15002</v>
      </c>
      <c r="B6020" s="89">
        <v>500</v>
      </c>
      <c r="C6020" s="89" t="s">
        <v>564</v>
      </c>
      <c r="D6020" s="89" t="s">
        <v>7963</v>
      </c>
      <c r="E6020" s="89" t="s">
        <v>22255</v>
      </c>
      <c r="F6020" s="93" t="s">
        <v>369</v>
      </c>
      <c r="G6020" s="93" t="s">
        <v>369</v>
      </c>
      <c r="H6020" s="93" t="s">
        <v>369</v>
      </c>
    </row>
    <row r="6021" spans="1:8">
      <c r="A6021" s="89" t="s">
        <v>4257</v>
      </c>
      <c r="B6021" s="89">
        <v>500</v>
      </c>
      <c r="C6021" s="89" t="s">
        <v>361</v>
      </c>
      <c r="D6021" s="89" t="s">
        <v>18232</v>
      </c>
      <c r="E6021" s="89" t="s">
        <v>22256</v>
      </c>
      <c r="F6021" s="93" t="s">
        <v>369</v>
      </c>
      <c r="G6021" s="93" t="s">
        <v>369</v>
      </c>
      <c r="H6021" s="93" t="s">
        <v>369</v>
      </c>
    </row>
    <row r="6022" spans="1:8">
      <c r="A6022" s="89" t="s">
        <v>15004</v>
      </c>
      <c r="B6022" s="89">
        <v>500</v>
      </c>
      <c r="C6022" s="89" t="s">
        <v>361</v>
      </c>
      <c r="D6022" s="89" t="s">
        <v>7963</v>
      </c>
      <c r="E6022" s="89" t="s">
        <v>22256</v>
      </c>
      <c r="F6022" s="93" t="s">
        <v>369</v>
      </c>
      <c r="G6022" s="93" t="s">
        <v>369</v>
      </c>
      <c r="H6022" s="93" t="s">
        <v>369</v>
      </c>
    </row>
    <row r="6023" spans="1:8">
      <c r="A6023" s="89" t="s">
        <v>4255</v>
      </c>
      <c r="B6023" s="89">
        <v>1000</v>
      </c>
      <c r="C6023" s="89" t="s">
        <v>564</v>
      </c>
      <c r="D6023" s="89" t="s">
        <v>18232</v>
      </c>
      <c r="E6023" s="89" t="s">
        <v>22257</v>
      </c>
      <c r="F6023" s="89">
        <v>923621</v>
      </c>
      <c r="G6023" s="89">
        <v>156746</v>
      </c>
      <c r="H6023" s="89">
        <v>0</v>
      </c>
    </row>
    <row r="6024" spans="1:8">
      <c r="A6024" s="89" t="s">
        <v>15006</v>
      </c>
      <c r="B6024" s="89">
        <v>750</v>
      </c>
      <c r="C6024" s="89" t="s">
        <v>564</v>
      </c>
      <c r="D6024" s="89" t="s">
        <v>7974</v>
      </c>
      <c r="E6024" s="89" t="s">
        <v>22258</v>
      </c>
      <c r="F6024" s="93" t="s">
        <v>369</v>
      </c>
      <c r="G6024" s="93" t="s">
        <v>369</v>
      </c>
      <c r="H6024" s="93" t="s">
        <v>369</v>
      </c>
    </row>
    <row r="6025" spans="1:8">
      <c r="A6025" s="89" t="s">
        <v>15007</v>
      </c>
      <c r="B6025" s="89">
        <v>750</v>
      </c>
      <c r="C6025" s="89" t="s">
        <v>564</v>
      </c>
      <c r="D6025" s="89" t="s">
        <v>7974</v>
      </c>
      <c r="E6025" s="89" t="s">
        <v>22258</v>
      </c>
      <c r="F6025" s="93" t="s">
        <v>369</v>
      </c>
      <c r="G6025" s="93" t="s">
        <v>369</v>
      </c>
      <c r="H6025" s="93" t="s">
        <v>369</v>
      </c>
    </row>
    <row r="6026" spans="1:8">
      <c r="A6026" s="89" t="s">
        <v>15008</v>
      </c>
      <c r="B6026" s="89">
        <v>750</v>
      </c>
      <c r="C6026" s="89" t="s">
        <v>361</v>
      </c>
      <c r="D6026" s="89" t="s">
        <v>7963</v>
      </c>
      <c r="E6026" s="89" t="s">
        <v>22258</v>
      </c>
      <c r="F6026" s="93" t="s">
        <v>369</v>
      </c>
      <c r="G6026" s="93" t="s">
        <v>369</v>
      </c>
      <c r="H6026" s="93" t="s">
        <v>369</v>
      </c>
    </row>
    <row r="6027" spans="1:8">
      <c r="A6027" s="89" t="s">
        <v>15009</v>
      </c>
      <c r="B6027" s="89">
        <v>750</v>
      </c>
      <c r="C6027" s="89" t="s">
        <v>564</v>
      </c>
      <c r="D6027" s="89" t="s">
        <v>7974</v>
      </c>
      <c r="E6027" s="89" t="s">
        <v>22258</v>
      </c>
      <c r="F6027" s="93" t="s">
        <v>369</v>
      </c>
      <c r="G6027" s="93" t="s">
        <v>369</v>
      </c>
      <c r="H6027" s="93" t="s">
        <v>369</v>
      </c>
    </row>
    <row r="6028" spans="1:8">
      <c r="A6028" s="89" t="s">
        <v>15010</v>
      </c>
      <c r="B6028" s="89">
        <v>2000</v>
      </c>
      <c r="C6028" s="89" t="s">
        <v>361</v>
      </c>
      <c r="D6028" s="89" t="s">
        <v>7963</v>
      </c>
      <c r="E6028" s="89" t="s">
        <v>22259</v>
      </c>
      <c r="F6028" s="93" t="s">
        <v>369</v>
      </c>
      <c r="G6028" s="93" t="s">
        <v>369</v>
      </c>
      <c r="H6028" s="93" t="s">
        <v>369</v>
      </c>
    </row>
    <row r="6029" spans="1:8">
      <c r="A6029" s="89" t="s">
        <v>15011</v>
      </c>
      <c r="B6029" s="89">
        <v>2000</v>
      </c>
      <c r="C6029" s="89" t="s">
        <v>361</v>
      </c>
      <c r="D6029" s="89" t="s">
        <v>7963</v>
      </c>
      <c r="E6029" s="89" t="s">
        <v>22259</v>
      </c>
      <c r="F6029" s="93" t="s">
        <v>369</v>
      </c>
      <c r="G6029" s="93" t="s">
        <v>369</v>
      </c>
      <c r="H6029" s="93" t="s">
        <v>369</v>
      </c>
    </row>
    <row r="6030" spans="1:8">
      <c r="A6030" s="89" t="s">
        <v>15012</v>
      </c>
      <c r="B6030" s="89">
        <v>2000</v>
      </c>
      <c r="C6030" s="89" t="s">
        <v>361</v>
      </c>
      <c r="D6030" s="89" t="s">
        <v>7963</v>
      </c>
      <c r="E6030" s="89" t="s">
        <v>22259</v>
      </c>
      <c r="F6030" s="93" t="s">
        <v>369</v>
      </c>
      <c r="G6030" s="93" t="s">
        <v>369</v>
      </c>
      <c r="H6030" s="93" t="s">
        <v>369</v>
      </c>
    </row>
    <row r="6031" spans="1:8">
      <c r="A6031" s="89" t="s">
        <v>4237</v>
      </c>
      <c r="B6031" s="89">
        <v>500</v>
      </c>
      <c r="C6031" s="89" t="s">
        <v>564</v>
      </c>
      <c r="D6031" s="89" t="s">
        <v>18232</v>
      </c>
      <c r="E6031" s="89" t="s">
        <v>22260</v>
      </c>
      <c r="F6031" s="89">
        <v>12661</v>
      </c>
      <c r="G6031" s="89">
        <v>1091352</v>
      </c>
      <c r="H6031" s="89">
        <v>0</v>
      </c>
    </row>
    <row r="6032" spans="1:8">
      <c r="A6032" s="89" t="s">
        <v>4235</v>
      </c>
      <c r="B6032" s="89">
        <v>100</v>
      </c>
      <c r="C6032" s="89" t="s">
        <v>564</v>
      </c>
      <c r="D6032" s="89" t="s">
        <v>18232</v>
      </c>
      <c r="E6032" s="89" t="s">
        <v>22261</v>
      </c>
      <c r="F6032" s="89">
        <v>825186</v>
      </c>
      <c r="G6032" s="89">
        <v>825186</v>
      </c>
      <c r="H6032" s="89">
        <v>0</v>
      </c>
    </row>
    <row r="6033" spans="1:8">
      <c r="A6033" s="89" t="s">
        <v>6122</v>
      </c>
      <c r="B6033" s="89">
        <v>500</v>
      </c>
      <c r="C6033" s="89" t="s">
        <v>564</v>
      </c>
      <c r="D6033" s="89" t="s">
        <v>18232</v>
      </c>
      <c r="E6033" s="89" t="s">
        <v>22262</v>
      </c>
      <c r="F6033" s="89">
        <v>171663</v>
      </c>
      <c r="G6033" s="89">
        <v>156746</v>
      </c>
      <c r="H6033" s="89">
        <v>0</v>
      </c>
    </row>
    <row r="6034" spans="1:8">
      <c r="A6034" s="89" t="s">
        <v>15016</v>
      </c>
      <c r="B6034" s="89">
        <v>1500</v>
      </c>
      <c r="C6034" s="89" t="s">
        <v>564</v>
      </c>
      <c r="D6034" s="89" t="s">
        <v>7974</v>
      </c>
      <c r="E6034" s="89" t="s">
        <v>22263</v>
      </c>
      <c r="F6034" s="93" t="s">
        <v>369</v>
      </c>
      <c r="G6034" s="93" t="s">
        <v>369</v>
      </c>
      <c r="H6034" s="93" t="s">
        <v>369</v>
      </c>
    </row>
    <row r="6035" spans="1:8">
      <c r="A6035" s="99" t="s">
        <v>15017</v>
      </c>
      <c r="B6035" s="89">
        <v>1000</v>
      </c>
      <c r="C6035" s="89" t="s">
        <v>564</v>
      </c>
      <c r="D6035" s="89" t="s">
        <v>7963</v>
      </c>
      <c r="E6035" s="89" t="s">
        <v>22264</v>
      </c>
      <c r="F6035" s="93" t="s">
        <v>369</v>
      </c>
      <c r="G6035" s="93" t="s">
        <v>369</v>
      </c>
      <c r="H6035" s="93" t="s">
        <v>369</v>
      </c>
    </row>
    <row r="6036" spans="1:8">
      <c r="A6036" s="89" t="s">
        <v>15019</v>
      </c>
      <c r="B6036" s="89">
        <v>1000</v>
      </c>
      <c r="C6036" s="89" t="s">
        <v>564</v>
      </c>
      <c r="D6036" s="89" t="s">
        <v>7963</v>
      </c>
      <c r="E6036" s="89" t="s">
        <v>22265</v>
      </c>
      <c r="F6036" s="93" t="s">
        <v>369</v>
      </c>
      <c r="G6036" s="93" t="s">
        <v>369</v>
      </c>
      <c r="H6036" s="93" t="s">
        <v>369</v>
      </c>
    </row>
    <row r="6037" spans="1:8">
      <c r="A6037" s="89" t="s">
        <v>15021</v>
      </c>
      <c r="B6037" s="89">
        <v>1000</v>
      </c>
      <c r="C6037" s="89" t="s">
        <v>361</v>
      </c>
      <c r="D6037" s="89" t="s">
        <v>7963</v>
      </c>
      <c r="E6037" s="89" t="s">
        <v>22265</v>
      </c>
      <c r="F6037" s="93" t="s">
        <v>369</v>
      </c>
      <c r="G6037" s="93" t="s">
        <v>369</v>
      </c>
      <c r="H6037" s="93" t="s">
        <v>369</v>
      </c>
    </row>
    <row r="6038" spans="1:8">
      <c r="A6038" s="89" t="s">
        <v>15022</v>
      </c>
      <c r="B6038" s="89">
        <v>100</v>
      </c>
      <c r="C6038" s="89" t="s">
        <v>564</v>
      </c>
      <c r="D6038" s="89" t="s">
        <v>7974</v>
      </c>
      <c r="E6038" s="89" t="s">
        <v>22266</v>
      </c>
      <c r="F6038" s="93" t="s">
        <v>369</v>
      </c>
      <c r="G6038" s="93" t="s">
        <v>369</v>
      </c>
      <c r="H6038" s="93" t="s">
        <v>369</v>
      </c>
    </row>
    <row r="6039" spans="1:8">
      <c r="A6039" s="89" t="s">
        <v>15023</v>
      </c>
      <c r="B6039" s="89">
        <v>100</v>
      </c>
      <c r="C6039" s="89" t="s">
        <v>564</v>
      </c>
      <c r="D6039" s="89" t="s">
        <v>7974</v>
      </c>
      <c r="E6039" s="89" t="s">
        <v>22266</v>
      </c>
      <c r="F6039" s="93" t="s">
        <v>369</v>
      </c>
      <c r="G6039" s="93" t="s">
        <v>369</v>
      </c>
      <c r="H6039" s="93" t="s">
        <v>369</v>
      </c>
    </row>
    <row r="6040" spans="1:8">
      <c r="A6040" s="89" t="s">
        <v>4357</v>
      </c>
      <c r="B6040" s="89">
        <v>100</v>
      </c>
      <c r="C6040" s="89" t="s">
        <v>564</v>
      </c>
      <c r="D6040" s="89" t="s">
        <v>18232</v>
      </c>
      <c r="E6040" s="89" t="s">
        <v>22267</v>
      </c>
      <c r="F6040" s="89">
        <v>825186</v>
      </c>
      <c r="G6040" s="89">
        <v>262511</v>
      </c>
      <c r="H6040" s="89">
        <v>0</v>
      </c>
    </row>
    <row r="6041" spans="1:8">
      <c r="A6041" s="89" t="s">
        <v>15025</v>
      </c>
      <c r="B6041" s="89">
        <v>1000</v>
      </c>
      <c r="C6041" s="89" t="s">
        <v>564</v>
      </c>
      <c r="D6041" s="89" t="s">
        <v>7974</v>
      </c>
      <c r="E6041" s="89" t="s">
        <v>22268</v>
      </c>
      <c r="F6041" s="93" t="s">
        <v>369</v>
      </c>
      <c r="G6041" s="93" t="s">
        <v>369</v>
      </c>
      <c r="H6041" s="93" t="s">
        <v>369</v>
      </c>
    </row>
    <row r="6042" spans="1:8">
      <c r="A6042" s="89" t="s">
        <v>15026</v>
      </c>
      <c r="B6042" s="89">
        <v>1000</v>
      </c>
      <c r="C6042" s="89" t="s">
        <v>361</v>
      </c>
      <c r="D6042" s="89" t="s">
        <v>7963</v>
      </c>
      <c r="E6042" s="89" t="s">
        <v>22268</v>
      </c>
      <c r="F6042" s="93" t="s">
        <v>369</v>
      </c>
      <c r="G6042" s="93" t="s">
        <v>369</v>
      </c>
      <c r="H6042" s="93" t="s">
        <v>369</v>
      </c>
    </row>
    <row r="6043" spans="1:8">
      <c r="A6043" s="89" t="s">
        <v>4349</v>
      </c>
      <c r="B6043" s="89">
        <v>100</v>
      </c>
      <c r="C6043" s="89" t="s">
        <v>564</v>
      </c>
      <c r="D6043" s="89" t="s">
        <v>18232</v>
      </c>
      <c r="E6043" s="89" t="s">
        <v>22269</v>
      </c>
      <c r="F6043" s="89">
        <v>832483</v>
      </c>
      <c r="G6043" s="89">
        <v>262511</v>
      </c>
      <c r="H6043" s="89">
        <v>0</v>
      </c>
    </row>
    <row r="6044" spans="1:8">
      <c r="A6044" s="89" t="s">
        <v>4346</v>
      </c>
      <c r="B6044" s="89">
        <v>300</v>
      </c>
      <c r="C6044" s="89" t="s">
        <v>564</v>
      </c>
      <c r="D6044" s="89" t="s">
        <v>18232</v>
      </c>
      <c r="E6044" s="89" t="s">
        <v>22270</v>
      </c>
      <c r="F6044" s="89">
        <v>825186</v>
      </c>
      <c r="G6044" s="89">
        <v>262511</v>
      </c>
      <c r="H6044" s="89">
        <v>0</v>
      </c>
    </row>
    <row r="6045" spans="1:8">
      <c r="A6045" s="89" t="s">
        <v>4343</v>
      </c>
      <c r="B6045" s="89">
        <v>500</v>
      </c>
      <c r="C6045" s="89" t="s">
        <v>564</v>
      </c>
      <c r="D6045" s="89" t="s">
        <v>18232</v>
      </c>
      <c r="E6045" s="89" t="s">
        <v>22271</v>
      </c>
      <c r="F6045" s="89">
        <v>625369</v>
      </c>
      <c r="G6045" s="89">
        <v>262511</v>
      </c>
      <c r="H6045" s="89">
        <v>0</v>
      </c>
    </row>
    <row r="6046" spans="1:8">
      <c r="A6046" s="89" t="s">
        <v>4340</v>
      </c>
      <c r="B6046" s="89">
        <v>1000</v>
      </c>
      <c r="C6046" s="89" t="s">
        <v>564</v>
      </c>
      <c r="D6046" s="89" t="s">
        <v>18232</v>
      </c>
      <c r="E6046" s="89" t="s">
        <v>22272</v>
      </c>
      <c r="F6046" s="89">
        <v>262511</v>
      </c>
      <c r="G6046" s="89">
        <v>2679</v>
      </c>
      <c r="H6046" s="89">
        <v>0</v>
      </c>
    </row>
    <row r="6047" spans="1:8">
      <c r="A6047" s="89" t="s">
        <v>15031</v>
      </c>
      <c r="B6047" s="89">
        <v>500</v>
      </c>
      <c r="C6047" s="89" t="s">
        <v>361</v>
      </c>
      <c r="D6047" s="89" t="s">
        <v>7963</v>
      </c>
      <c r="E6047" s="89" t="s">
        <v>20361</v>
      </c>
      <c r="F6047" s="93" t="s">
        <v>369</v>
      </c>
      <c r="G6047" s="93" t="s">
        <v>369</v>
      </c>
      <c r="H6047" s="93" t="s">
        <v>369</v>
      </c>
    </row>
    <row r="6048" spans="1:8">
      <c r="A6048" s="89" t="s">
        <v>15032</v>
      </c>
      <c r="B6048" s="89">
        <v>500</v>
      </c>
      <c r="C6048" s="89" t="s">
        <v>361</v>
      </c>
      <c r="D6048" s="89" t="s">
        <v>7963</v>
      </c>
      <c r="E6048" s="89" t="s">
        <v>22273</v>
      </c>
      <c r="F6048" s="93" t="s">
        <v>369</v>
      </c>
      <c r="G6048" s="93" t="s">
        <v>369</v>
      </c>
      <c r="H6048" s="93" t="s">
        <v>369</v>
      </c>
    </row>
    <row r="6049" spans="1:8">
      <c r="A6049" s="89" t="s">
        <v>15033</v>
      </c>
      <c r="B6049" s="89">
        <v>500</v>
      </c>
      <c r="C6049" s="89" t="s">
        <v>361</v>
      </c>
      <c r="D6049" s="89" t="s">
        <v>7963</v>
      </c>
      <c r="E6049" s="89" t="s">
        <v>22273</v>
      </c>
      <c r="F6049" s="93" t="s">
        <v>369</v>
      </c>
      <c r="G6049" s="93" t="s">
        <v>369</v>
      </c>
      <c r="H6049" s="93" t="s">
        <v>369</v>
      </c>
    </row>
    <row r="6050" spans="1:8">
      <c r="A6050" s="89" t="s">
        <v>15034</v>
      </c>
      <c r="B6050" s="89">
        <v>500</v>
      </c>
      <c r="C6050" s="89" t="s">
        <v>361</v>
      </c>
      <c r="D6050" s="89" t="s">
        <v>7963</v>
      </c>
      <c r="E6050" s="89" t="s">
        <v>22273</v>
      </c>
      <c r="F6050" s="93" t="s">
        <v>369</v>
      </c>
      <c r="G6050" s="93" t="s">
        <v>369</v>
      </c>
      <c r="H6050" s="93" t="s">
        <v>369</v>
      </c>
    </row>
    <row r="6051" spans="1:8">
      <c r="A6051" s="89" t="s">
        <v>15035</v>
      </c>
      <c r="B6051" s="89">
        <v>1000</v>
      </c>
      <c r="C6051" s="89" t="s">
        <v>361</v>
      </c>
      <c r="D6051" s="89" t="s">
        <v>7963</v>
      </c>
      <c r="E6051" s="89" t="s">
        <v>22274</v>
      </c>
      <c r="F6051" s="93" t="s">
        <v>369</v>
      </c>
      <c r="G6051" s="93" t="s">
        <v>369</v>
      </c>
      <c r="H6051" s="93" t="s">
        <v>369</v>
      </c>
    </row>
    <row r="6052" spans="1:8">
      <c r="A6052" s="89" t="s">
        <v>4338</v>
      </c>
      <c r="B6052" s="89">
        <v>1000</v>
      </c>
      <c r="C6052" s="89" t="s">
        <v>361</v>
      </c>
      <c r="D6052" s="89" t="s">
        <v>18232</v>
      </c>
      <c r="E6052" s="89" t="s">
        <v>22274</v>
      </c>
      <c r="F6052" s="93" t="s">
        <v>369</v>
      </c>
      <c r="G6052" s="93" t="s">
        <v>369</v>
      </c>
      <c r="H6052" s="93" t="s">
        <v>369</v>
      </c>
    </row>
    <row r="6053" spans="1:8">
      <c r="A6053" s="89" t="s">
        <v>15036</v>
      </c>
      <c r="B6053" s="89">
        <v>1000</v>
      </c>
      <c r="C6053" s="89" t="s">
        <v>361</v>
      </c>
      <c r="D6053" s="89" t="s">
        <v>7963</v>
      </c>
      <c r="E6053" s="89" t="s">
        <v>22274</v>
      </c>
      <c r="F6053" s="93" t="s">
        <v>369</v>
      </c>
      <c r="G6053" s="93" t="s">
        <v>369</v>
      </c>
      <c r="H6053" s="93" t="s">
        <v>369</v>
      </c>
    </row>
    <row r="6054" spans="1:8">
      <c r="A6054" s="89" t="s">
        <v>15037</v>
      </c>
      <c r="B6054" s="89">
        <v>1000</v>
      </c>
      <c r="C6054" s="89" t="s">
        <v>564</v>
      </c>
      <c r="D6054" s="89" t="s">
        <v>7963</v>
      </c>
      <c r="E6054" s="89" t="s">
        <v>22275</v>
      </c>
      <c r="F6054" s="93" t="s">
        <v>369</v>
      </c>
      <c r="G6054" s="93" t="s">
        <v>369</v>
      </c>
      <c r="H6054" s="93" t="s">
        <v>369</v>
      </c>
    </row>
    <row r="6055" spans="1:8">
      <c r="A6055" s="89" t="s">
        <v>15039</v>
      </c>
      <c r="B6055" s="89">
        <v>1000</v>
      </c>
      <c r="C6055" s="89" t="s">
        <v>564</v>
      </c>
      <c r="D6055" s="89" t="s">
        <v>7963</v>
      </c>
      <c r="E6055" s="89" t="s">
        <v>22276</v>
      </c>
      <c r="F6055" s="93" t="s">
        <v>369</v>
      </c>
      <c r="G6055" s="93" t="s">
        <v>369</v>
      </c>
      <c r="H6055" s="93" t="s">
        <v>369</v>
      </c>
    </row>
    <row r="6056" spans="1:8">
      <c r="A6056" s="89" t="s">
        <v>15041</v>
      </c>
      <c r="B6056" s="89">
        <v>2000</v>
      </c>
      <c r="C6056" s="89" t="s">
        <v>564</v>
      </c>
      <c r="D6056" s="89" t="s">
        <v>7963</v>
      </c>
      <c r="E6056" s="89" t="s">
        <v>22277</v>
      </c>
      <c r="F6056" s="93" t="s">
        <v>369</v>
      </c>
      <c r="G6056" s="93" t="s">
        <v>369</v>
      </c>
      <c r="H6056" s="93" t="s">
        <v>369</v>
      </c>
    </row>
    <row r="6057" spans="1:8">
      <c r="A6057" s="89" t="s">
        <v>15043</v>
      </c>
      <c r="B6057" s="89">
        <v>2000</v>
      </c>
      <c r="C6057" s="89" t="s">
        <v>564</v>
      </c>
      <c r="D6057" s="89" t="s">
        <v>7963</v>
      </c>
      <c r="E6057" s="89" t="s">
        <v>22277</v>
      </c>
      <c r="F6057" s="93" t="s">
        <v>369</v>
      </c>
      <c r="G6057" s="93" t="s">
        <v>369</v>
      </c>
      <c r="H6057" s="93" t="s">
        <v>369</v>
      </c>
    </row>
    <row r="6058" spans="1:8">
      <c r="A6058" s="89" t="s">
        <v>4336</v>
      </c>
      <c r="B6058" s="89">
        <v>1000</v>
      </c>
      <c r="C6058" s="89" t="s">
        <v>361</v>
      </c>
      <c r="D6058" s="89" t="s">
        <v>18232</v>
      </c>
      <c r="E6058" s="89" t="s">
        <v>22278</v>
      </c>
      <c r="F6058" s="93" t="s">
        <v>369</v>
      </c>
      <c r="G6058" s="93" t="s">
        <v>369</v>
      </c>
      <c r="H6058" s="93" t="s">
        <v>369</v>
      </c>
    </row>
    <row r="6059" spans="1:8">
      <c r="A6059" s="89" t="s">
        <v>15045</v>
      </c>
      <c r="B6059" s="89">
        <v>1000</v>
      </c>
      <c r="C6059" s="89" t="s">
        <v>361</v>
      </c>
      <c r="D6059" s="89" t="s">
        <v>7963</v>
      </c>
      <c r="E6059" s="89" t="s">
        <v>22278</v>
      </c>
      <c r="F6059" s="93" t="s">
        <v>369</v>
      </c>
      <c r="G6059" s="93" t="s">
        <v>369</v>
      </c>
      <c r="H6059" s="93" t="s">
        <v>369</v>
      </c>
    </row>
    <row r="6060" spans="1:8">
      <c r="A6060" s="89" t="s">
        <v>4427</v>
      </c>
      <c r="B6060" s="89">
        <v>100</v>
      </c>
      <c r="C6060" s="89" t="s">
        <v>564</v>
      </c>
      <c r="D6060" s="89" t="s">
        <v>18232</v>
      </c>
      <c r="E6060" s="89" t="s">
        <v>22279</v>
      </c>
      <c r="F6060" s="89">
        <v>825186</v>
      </c>
      <c r="G6060" s="89">
        <v>310206</v>
      </c>
      <c r="H6060" s="89">
        <v>0</v>
      </c>
    </row>
    <row r="6061" spans="1:8">
      <c r="A6061" s="89" t="s">
        <v>4425</v>
      </c>
      <c r="B6061" s="89">
        <v>100</v>
      </c>
      <c r="C6061" s="89" t="s">
        <v>564</v>
      </c>
      <c r="D6061" s="89" t="s">
        <v>18232</v>
      </c>
      <c r="E6061" s="89" t="s">
        <v>22280</v>
      </c>
      <c r="F6061" s="89">
        <v>825186</v>
      </c>
      <c r="G6061" s="89">
        <v>1141700</v>
      </c>
      <c r="H6061" s="89">
        <v>0</v>
      </c>
    </row>
    <row r="6062" spans="1:8">
      <c r="A6062" s="89" t="s">
        <v>15048</v>
      </c>
      <c r="B6062" s="89">
        <v>100</v>
      </c>
      <c r="C6062" s="89" t="s">
        <v>564</v>
      </c>
      <c r="D6062" s="89" t="s">
        <v>7963</v>
      </c>
      <c r="E6062" s="89" t="s">
        <v>22281</v>
      </c>
      <c r="F6062" s="93" t="s">
        <v>369</v>
      </c>
      <c r="G6062" s="93" t="s">
        <v>369</v>
      </c>
      <c r="H6062" s="93" t="s">
        <v>369</v>
      </c>
    </row>
    <row r="6063" spans="1:8">
      <c r="A6063" s="89" t="s">
        <v>4422</v>
      </c>
      <c r="B6063" s="89">
        <v>100</v>
      </c>
      <c r="C6063" s="89" t="s">
        <v>564</v>
      </c>
      <c r="D6063" s="89" t="s">
        <v>18232</v>
      </c>
      <c r="E6063" s="89" t="s">
        <v>22281</v>
      </c>
      <c r="F6063" s="89">
        <v>825186</v>
      </c>
      <c r="G6063" s="89">
        <v>1141722</v>
      </c>
      <c r="H6063" s="89">
        <v>0</v>
      </c>
    </row>
    <row r="6064" spans="1:8">
      <c r="A6064" s="89" t="s">
        <v>4419</v>
      </c>
      <c r="B6064" s="89">
        <v>100</v>
      </c>
      <c r="C6064" s="89" t="s">
        <v>564</v>
      </c>
      <c r="D6064" s="89" t="s">
        <v>18232</v>
      </c>
      <c r="E6064" s="89" t="s">
        <v>22282</v>
      </c>
      <c r="F6064" s="89">
        <v>825186</v>
      </c>
      <c r="G6064" s="89">
        <v>589340</v>
      </c>
      <c r="H6064" s="89">
        <v>0</v>
      </c>
    </row>
    <row r="6065" spans="1:8">
      <c r="A6065" s="89" t="s">
        <v>4416</v>
      </c>
      <c r="B6065" s="89">
        <v>100</v>
      </c>
      <c r="C6065" s="89" t="s">
        <v>564</v>
      </c>
      <c r="D6065" s="89" t="s">
        <v>18232</v>
      </c>
      <c r="E6065" s="89" t="s">
        <v>22282</v>
      </c>
      <c r="F6065" s="89">
        <v>825186</v>
      </c>
      <c r="G6065" s="89">
        <v>1141681</v>
      </c>
      <c r="H6065" s="89">
        <v>0</v>
      </c>
    </row>
    <row r="6066" spans="1:8">
      <c r="A6066" s="89" t="s">
        <v>4413</v>
      </c>
      <c r="B6066" s="89">
        <v>100</v>
      </c>
      <c r="C6066" s="89" t="s">
        <v>564</v>
      </c>
      <c r="D6066" s="89" t="s">
        <v>18232</v>
      </c>
      <c r="E6066" s="89" t="s">
        <v>22283</v>
      </c>
      <c r="F6066" s="89">
        <v>825186</v>
      </c>
      <c r="G6066" s="89">
        <v>523950</v>
      </c>
      <c r="H6066" s="89">
        <v>0</v>
      </c>
    </row>
    <row r="6067" spans="1:8">
      <c r="A6067" s="89" t="s">
        <v>4411</v>
      </c>
      <c r="B6067" s="89">
        <v>100</v>
      </c>
      <c r="C6067" s="89" t="s">
        <v>564</v>
      </c>
      <c r="D6067" s="89" t="s">
        <v>18232</v>
      </c>
      <c r="E6067" s="89" t="s">
        <v>22284</v>
      </c>
      <c r="F6067" s="89">
        <v>825186</v>
      </c>
      <c r="G6067" s="89">
        <v>1140095</v>
      </c>
      <c r="H6067" s="89">
        <v>0</v>
      </c>
    </row>
    <row r="6068" spans="1:8">
      <c r="A6068" s="89" t="s">
        <v>22285</v>
      </c>
      <c r="B6068" s="89">
        <v>100</v>
      </c>
      <c r="C6068" s="89" t="s">
        <v>564</v>
      </c>
      <c r="D6068" s="89" t="s">
        <v>7974</v>
      </c>
      <c r="E6068" s="89" t="s">
        <v>22286</v>
      </c>
      <c r="F6068" s="93" t="s">
        <v>369</v>
      </c>
      <c r="G6068" s="93" t="s">
        <v>369</v>
      </c>
      <c r="H6068" s="93" t="s">
        <v>369</v>
      </c>
    </row>
    <row r="6069" spans="1:8">
      <c r="A6069" s="89" t="s">
        <v>4408</v>
      </c>
      <c r="B6069" s="89">
        <v>500</v>
      </c>
      <c r="C6069" s="89" t="s">
        <v>564</v>
      </c>
      <c r="D6069" s="89" t="s">
        <v>18232</v>
      </c>
      <c r="E6069" s="89" t="s">
        <v>22287</v>
      </c>
      <c r="F6069" s="89">
        <v>148617</v>
      </c>
      <c r="G6069" s="89">
        <v>262511</v>
      </c>
      <c r="H6069" s="89">
        <v>0</v>
      </c>
    </row>
    <row r="6070" spans="1:8">
      <c r="A6070" s="89" t="s">
        <v>4405</v>
      </c>
      <c r="B6070" s="89">
        <v>1000</v>
      </c>
      <c r="C6070" s="89" t="s">
        <v>564</v>
      </c>
      <c r="D6070" s="89" t="s">
        <v>18232</v>
      </c>
      <c r="E6070" s="89" t="s">
        <v>22288</v>
      </c>
      <c r="F6070" s="89">
        <v>299967</v>
      </c>
      <c r="G6070" s="89">
        <v>2679</v>
      </c>
      <c r="H6070" s="89">
        <v>0</v>
      </c>
    </row>
    <row r="6071" spans="1:8">
      <c r="A6071" s="89" t="s">
        <v>4402</v>
      </c>
      <c r="B6071" s="89">
        <v>200</v>
      </c>
      <c r="C6071" s="89" t="s">
        <v>564</v>
      </c>
      <c r="D6071" s="89" t="s">
        <v>7991</v>
      </c>
      <c r="E6071" s="89" t="s">
        <v>22289</v>
      </c>
      <c r="F6071" s="89">
        <v>355585</v>
      </c>
      <c r="G6071" s="89">
        <v>262511</v>
      </c>
      <c r="H6071" s="89">
        <v>0</v>
      </c>
    </row>
    <row r="6072" spans="1:8">
      <c r="A6072" s="89" t="s">
        <v>4400</v>
      </c>
      <c r="B6072" s="89">
        <v>500</v>
      </c>
      <c r="C6072" s="89" t="s">
        <v>564</v>
      </c>
      <c r="D6072" s="89" t="s">
        <v>18232</v>
      </c>
      <c r="E6072" s="89" t="s">
        <v>22290</v>
      </c>
      <c r="F6072" s="89">
        <v>392776</v>
      </c>
      <c r="G6072" s="89">
        <v>1091352</v>
      </c>
      <c r="H6072" s="89">
        <v>0</v>
      </c>
    </row>
    <row r="6073" spans="1:8">
      <c r="A6073" s="89" t="s">
        <v>15059</v>
      </c>
      <c r="B6073" s="89">
        <v>1000</v>
      </c>
      <c r="C6073" s="89" t="s">
        <v>564</v>
      </c>
      <c r="D6073" s="89" t="s">
        <v>7963</v>
      </c>
      <c r="E6073" s="89" t="s">
        <v>22291</v>
      </c>
      <c r="F6073" s="93" t="s">
        <v>369</v>
      </c>
      <c r="G6073" s="93" t="s">
        <v>369</v>
      </c>
      <c r="H6073" s="93" t="s">
        <v>369</v>
      </c>
    </row>
    <row r="6074" spans="1:8">
      <c r="A6074" s="89" t="s">
        <v>15061</v>
      </c>
      <c r="B6074" s="89">
        <v>1000</v>
      </c>
      <c r="C6074" s="89" t="s">
        <v>564</v>
      </c>
      <c r="D6074" s="89" t="s">
        <v>7963</v>
      </c>
      <c r="E6074" s="89" t="s">
        <v>22291</v>
      </c>
      <c r="F6074" s="93" t="s">
        <v>369</v>
      </c>
      <c r="G6074" s="93" t="s">
        <v>369</v>
      </c>
      <c r="H6074" s="93" t="s">
        <v>369</v>
      </c>
    </row>
    <row r="6075" spans="1:8">
      <c r="A6075" s="89" t="s">
        <v>15063</v>
      </c>
      <c r="B6075" s="89">
        <v>500</v>
      </c>
      <c r="C6075" s="89" t="s">
        <v>564</v>
      </c>
      <c r="D6075" s="89" t="s">
        <v>7963</v>
      </c>
      <c r="E6075" s="89" t="s">
        <v>22292</v>
      </c>
      <c r="F6075" s="93" t="s">
        <v>369</v>
      </c>
      <c r="G6075" s="93" t="s">
        <v>369</v>
      </c>
      <c r="H6075" s="93" t="s">
        <v>369</v>
      </c>
    </row>
    <row r="6076" spans="1:8">
      <c r="A6076" s="89" t="s">
        <v>15065</v>
      </c>
      <c r="B6076" s="89">
        <v>500</v>
      </c>
      <c r="C6076" s="89" t="s">
        <v>361</v>
      </c>
      <c r="D6076" s="89" t="s">
        <v>7963</v>
      </c>
      <c r="E6076" s="89" t="s">
        <v>22293</v>
      </c>
      <c r="F6076" s="93" t="s">
        <v>369</v>
      </c>
      <c r="G6076" s="93" t="s">
        <v>369</v>
      </c>
      <c r="H6076" s="93" t="s">
        <v>369</v>
      </c>
    </row>
    <row r="6077" spans="1:8">
      <c r="A6077" s="89" t="s">
        <v>15066</v>
      </c>
      <c r="B6077" s="89">
        <v>500</v>
      </c>
      <c r="C6077" s="89" t="s">
        <v>361</v>
      </c>
      <c r="D6077" s="89" t="s">
        <v>7963</v>
      </c>
      <c r="E6077" s="89" t="s">
        <v>22293</v>
      </c>
      <c r="F6077" s="93" t="s">
        <v>369</v>
      </c>
      <c r="G6077" s="93" t="s">
        <v>369</v>
      </c>
      <c r="H6077" s="93" t="s">
        <v>369</v>
      </c>
    </row>
    <row r="6078" spans="1:8">
      <c r="A6078" s="89" t="s">
        <v>15067</v>
      </c>
      <c r="B6078" s="89">
        <v>2000</v>
      </c>
      <c r="C6078" s="89" t="s">
        <v>361</v>
      </c>
      <c r="D6078" s="89" t="s">
        <v>7963</v>
      </c>
      <c r="E6078" s="89" t="s">
        <v>22294</v>
      </c>
      <c r="F6078" s="93" t="s">
        <v>369</v>
      </c>
      <c r="G6078" s="93" t="s">
        <v>369</v>
      </c>
      <c r="H6078" s="93" t="s">
        <v>369</v>
      </c>
    </row>
    <row r="6079" spans="1:8">
      <c r="A6079" s="89" t="s">
        <v>4398</v>
      </c>
      <c r="B6079" s="89">
        <v>100</v>
      </c>
      <c r="C6079" s="89" t="s">
        <v>564</v>
      </c>
      <c r="D6079" s="89" t="s">
        <v>18232</v>
      </c>
      <c r="E6079" s="89" t="s">
        <v>22295</v>
      </c>
      <c r="F6079" s="89">
        <v>825186</v>
      </c>
      <c r="G6079" s="89">
        <v>1141734</v>
      </c>
      <c r="H6079" s="89">
        <v>0</v>
      </c>
    </row>
    <row r="6080" spans="1:8">
      <c r="A6080" s="89" t="s">
        <v>15069</v>
      </c>
      <c r="B6080" s="89">
        <v>100</v>
      </c>
      <c r="C6080" s="89" t="s">
        <v>564</v>
      </c>
      <c r="D6080" s="89" t="s">
        <v>7974</v>
      </c>
      <c r="E6080" s="89" t="s">
        <v>22296</v>
      </c>
      <c r="F6080" s="93" t="s">
        <v>369</v>
      </c>
      <c r="G6080" s="93" t="s">
        <v>369</v>
      </c>
      <c r="H6080" s="93" t="s">
        <v>369</v>
      </c>
    </row>
    <row r="6081" spans="1:8">
      <c r="A6081" s="89" t="s">
        <v>15070</v>
      </c>
      <c r="B6081" s="89">
        <v>100</v>
      </c>
      <c r="C6081" s="89" t="s">
        <v>564</v>
      </c>
      <c r="D6081" s="89" t="s">
        <v>7974</v>
      </c>
      <c r="E6081" s="89" t="s">
        <v>22297</v>
      </c>
      <c r="F6081" s="93" t="s">
        <v>369</v>
      </c>
      <c r="G6081" s="93" t="s">
        <v>369</v>
      </c>
      <c r="H6081" s="93" t="s">
        <v>369</v>
      </c>
    </row>
    <row r="6082" spans="1:8">
      <c r="A6082" s="89" t="s">
        <v>15071</v>
      </c>
      <c r="B6082" s="89">
        <v>100</v>
      </c>
      <c r="C6082" s="89" t="s">
        <v>564</v>
      </c>
      <c r="D6082" s="89" t="s">
        <v>7974</v>
      </c>
      <c r="E6082" s="89" t="s">
        <v>22298</v>
      </c>
      <c r="F6082" s="93" t="s">
        <v>369</v>
      </c>
      <c r="G6082" s="93" t="s">
        <v>369</v>
      </c>
      <c r="H6082" s="93" t="s">
        <v>369</v>
      </c>
    </row>
    <row r="6083" spans="1:8">
      <c r="A6083" s="89" t="s">
        <v>15072</v>
      </c>
      <c r="B6083" s="89">
        <v>100</v>
      </c>
      <c r="C6083" s="89" t="s">
        <v>564</v>
      </c>
      <c r="D6083" s="89" t="s">
        <v>7974</v>
      </c>
      <c r="E6083" s="89" t="s">
        <v>22298</v>
      </c>
      <c r="F6083" s="93" t="s">
        <v>369</v>
      </c>
      <c r="G6083" s="93" t="s">
        <v>369</v>
      </c>
      <c r="H6083" s="93" t="s">
        <v>369</v>
      </c>
    </row>
    <row r="6084" spans="1:8">
      <c r="A6084" s="89" t="s">
        <v>15073</v>
      </c>
      <c r="B6084" s="89">
        <v>100</v>
      </c>
      <c r="C6084" s="89" t="s">
        <v>564</v>
      </c>
      <c r="D6084" s="89" t="s">
        <v>7974</v>
      </c>
      <c r="E6084" s="89" t="s">
        <v>22298</v>
      </c>
      <c r="F6084" s="93" t="s">
        <v>369</v>
      </c>
      <c r="G6084" s="93" t="s">
        <v>369</v>
      </c>
      <c r="H6084" s="93" t="s">
        <v>369</v>
      </c>
    </row>
    <row r="6085" spans="1:8">
      <c r="A6085" s="89" t="s">
        <v>15074</v>
      </c>
      <c r="B6085" s="89">
        <v>100</v>
      </c>
      <c r="C6085" s="89" t="s">
        <v>564</v>
      </c>
      <c r="D6085" s="89" t="s">
        <v>7974</v>
      </c>
      <c r="E6085" s="89" t="s">
        <v>22299</v>
      </c>
      <c r="F6085" s="93" t="s">
        <v>369</v>
      </c>
      <c r="G6085" s="93" t="s">
        <v>369</v>
      </c>
      <c r="H6085" s="93" t="s">
        <v>369</v>
      </c>
    </row>
    <row r="6086" spans="1:8">
      <c r="A6086" s="89" t="s">
        <v>15075</v>
      </c>
      <c r="B6086" s="89">
        <v>100</v>
      </c>
      <c r="C6086" s="89" t="s">
        <v>564</v>
      </c>
      <c r="D6086" s="89" t="s">
        <v>7974</v>
      </c>
      <c r="E6086" s="89" t="s">
        <v>22300</v>
      </c>
      <c r="F6086" s="93" t="s">
        <v>369</v>
      </c>
      <c r="G6086" s="93" t="s">
        <v>369</v>
      </c>
      <c r="H6086" s="93" t="s">
        <v>369</v>
      </c>
    </row>
    <row r="6087" spans="1:8">
      <c r="A6087" s="89" t="s">
        <v>4395</v>
      </c>
      <c r="B6087" s="89">
        <v>100</v>
      </c>
      <c r="C6087" s="89" t="s">
        <v>564</v>
      </c>
      <c r="D6087" s="89" t="s">
        <v>18232</v>
      </c>
      <c r="E6087" s="89" t="s">
        <v>22300</v>
      </c>
      <c r="F6087" s="89">
        <v>825186</v>
      </c>
      <c r="G6087" s="89">
        <v>825186</v>
      </c>
      <c r="H6087" s="89">
        <v>0</v>
      </c>
    </row>
    <row r="6088" spans="1:8">
      <c r="A6088" s="89" t="s">
        <v>4393</v>
      </c>
      <c r="B6088" s="89">
        <v>100</v>
      </c>
      <c r="C6088" s="89" t="s">
        <v>564</v>
      </c>
      <c r="D6088" s="89" t="s">
        <v>18232</v>
      </c>
      <c r="E6088" s="89" t="s">
        <v>22301</v>
      </c>
      <c r="F6088" s="89">
        <v>825186</v>
      </c>
      <c r="G6088" s="89">
        <v>1145895</v>
      </c>
      <c r="H6088" s="89">
        <v>0</v>
      </c>
    </row>
    <row r="6089" spans="1:8">
      <c r="A6089" s="89" t="s">
        <v>4391</v>
      </c>
      <c r="B6089" s="89">
        <v>100</v>
      </c>
      <c r="C6089" s="89" t="s">
        <v>564</v>
      </c>
      <c r="D6089" s="89" t="s">
        <v>18232</v>
      </c>
      <c r="E6089" s="89" t="s">
        <v>22302</v>
      </c>
      <c r="F6089" s="89">
        <v>825186</v>
      </c>
      <c r="G6089" s="89">
        <v>1145894</v>
      </c>
      <c r="H6089" s="89">
        <v>0</v>
      </c>
    </row>
    <row r="6090" spans="1:8">
      <c r="A6090" s="89" t="s">
        <v>15079</v>
      </c>
      <c r="B6090" s="89">
        <v>100</v>
      </c>
      <c r="C6090" s="89" t="s">
        <v>564</v>
      </c>
      <c r="D6090" s="89" t="s">
        <v>7974</v>
      </c>
      <c r="E6090" s="89" t="s">
        <v>22303</v>
      </c>
      <c r="F6090" s="93" t="s">
        <v>369</v>
      </c>
      <c r="G6090" s="93" t="s">
        <v>369</v>
      </c>
      <c r="H6090" s="93" t="s">
        <v>369</v>
      </c>
    </row>
    <row r="6091" spans="1:8">
      <c r="A6091" s="89" t="s">
        <v>15080</v>
      </c>
      <c r="B6091" s="89">
        <v>100</v>
      </c>
      <c r="C6091" s="89" t="s">
        <v>564</v>
      </c>
      <c r="D6091" s="89" t="s">
        <v>7974</v>
      </c>
      <c r="E6091" s="89" t="s">
        <v>22303</v>
      </c>
      <c r="F6091" s="93" t="s">
        <v>369</v>
      </c>
      <c r="G6091" s="93" t="s">
        <v>369</v>
      </c>
      <c r="H6091" s="93" t="s">
        <v>369</v>
      </c>
    </row>
    <row r="6092" spans="1:8">
      <c r="A6092" s="89" t="s">
        <v>15081</v>
      </c>
      <c r="B6092" s="89">
        <v>100</v>
      </c>
      <c r="C6092" s="89" t="s">
        <v>564</v>
      </c>
      <c r="D6092" s="89" t="s">
        <v>7974</v>
      </c>
      <c r="E6092" s="89" t="s">
        <v>22304</v>
      </c>
      <c r="F6092" s="93" t="s">
        <v>369</v>
      </c>
      <c r="G6092" s="93" t="s">
        <v>369</v>
      </c>
      <c r="H6092" s="93" t="s">
        <v>369</v>
      </c>
    </row>
    <row r="6093" spans="1:8">
      <c r="A6093" s="89" t="s">
        <v>15082</v>
      </c>
      <c r="B6093" s="89">
        <v>100</v>
      </c>
      <c r="C6093" s="89" t="s">
        <v>564</v>
      </c>
      <c r="D6093" s="89" t="s">
        <v>7974</v>
      </c>
      <c r="E6093" s="89" t="s">
        <v>22304</v>
      </c>
      <c r="F6093" s="93" t="s">
        <v>369</v>
      </c>
      <c r="G6093" s="93" t="s">
        <v>369</v>
      </c>
      <c r="H6093" s="93" t="s">
        <v>369</v>
      </c>
    </row>
    <row r="6094" spans="1:8">
      <c r="A6094" s="89" t="s">
        <v>4388</v>
      </c>
      <c r="B6094" s="89">
        <v>100</v>
      </c>
      <c r="C6094" s="89" t="s">
        <v>564</v>
      </c>
      <c r="D6094" s="89" t="s">
        <v>18232</v>
      </c>
      <c r="E6094" s="89" t="s">
        <v>22304</v>
      </c>
      <c r="F6094" s="89">
        <v>825186</v>
      </c>
      <c r="G6094" s="89">
        <v>1141718</v>
      </c>
      <c r="H6094" s="89">
        <v>0</v>
      </c>
    </row>
    <row r="6095" spans="1:8">
      <c r="A6095" s="89" t="s">
        <v>15084</v>
      </c>
      <c r="B6095" s="89">
        <v>100</v>
      </c>
      <c r="C6095" s="89" t="s">
        <v>564</v>
      </c>
      <c r="D6095" s="89" t="s">
        <v>7974</v>
      </c>
      <c r="E6095" s="89" t="s">
        <v>22305</v>
      </c>
      <c r="F6095" s="93" t="s">
        <v>369</v>
      </c>
      <c r="G6095" s="93" t="s">
        <v>369</v>
      </c>
      <c r="H6095" s="93" t="s">
        <v>369</v>
      </c>
    </row>
    <row r="6096" spans="1:8">
      <c r="A6096" s="89" t="s">
        <v>4386</v>
      </c>
      <c r="B6096" s="89">
        <v>100</v>
      </c>
      <c r="C6096" s="89" t="s">
        <v>564</v>
      </c>
      <c r="D6096" s="89" t="s">
        <v>18232</v>
      </c>
      <c r="E6096" s="89" t="s">
        <v>22305</v>
      </c>
      <c r="F6096" s="89">
        <v>825186</v>
      </c>
      <c r="G6096" s="89">
        <v>1141549</v>
      </c>
      <c r="H6096" s="89">
        <v>0</v>
      </c>
    </row>
    <row r="6097" spans="1:8">
      <c r="A6097" s="89" t="s">
        <v>15086</v>
      </c>
      <c r="B6097" s="89">
        <v>100</v>
      </c>
      <c r="C6097" s="89" t="s">
        <v>564</v>
      </c>
      <c r="D6097" s="89" t="s">
        <v>7974</v>
      </c>
      <c r="E6097" s="89" t="s">
        <v>22306</v>
      </c>
      <c r="F6097" s="93" t="s">
        <v>369</v>
      </c>
      <c r="G6097" s="93" t="s">
        <v>369</v>
      </c>
      <c r="H6097" s="93" t="s">
        <v>369</v>
      </c>
    </row>
    <row r="6098" spans="1:8">
      <c r="A6098" s="89" t="s">
        <v>15087</v>
      </c>
      <c r="B6098" s="89">
        <v>100</v>
      </c>
      <c r="C6098" s="89" t="s">
        <v>564</v>
      </c>
      <c r="D6098" s="89" t="s">
        <v>7974</v>
      </c>
      <c r="E6098" s="89" t="s">
        <v>22307</v>
      </c>
      <c r="F6098" s="93" t="s">
        <v>369</v>
      </c>
      <c r="G6098" s="93" t="s">
        <v>369</v>
      </c>
      <c r="H6098" s="93" t="s">
        <v>369</v>
      </c>
    </row>
    <row r="6099" spans="1:8">
      <c r="A6099" s="89" t="s">
        <v>4384</v>
      </c>
      <c r="B6099" s="89">
        <v>100</v>
      </c>
      <c r="C6099" s="89" t="s">
        <v>564</v>
      </c>
      <c r="D6099" s="89" t="s">
        <v>18232</v>
      </c>
      <c r="E6099" s="89" t="s">
        <v>22308</v>
      </c>
      <c r="F6099" s="89">
        <v>825186</v>
      </c>
      <c r="G6099" s="89">
        <v>1142031</v>
      </c>
      <c r="H6099" s="89">
        <v>0</v>
      </c>
    </row>
    <row r="6100" spans="1:8">
      <c r="A6100" s="89" t="s">
        <v>15089</v>
      </c>
      <c r="B6100" s="89">
        <v>100</v>
      </c>
      <c r="C6100" s="89" t="s">
        <v>564</v>
      </c>
      <c r="D6100" s="89" t="s">
        <v>7974</v>
      </c>
      <c r="E6100" s="89" t="s">
        <v>22309</v>
      </c>
      <c r="F6100" s="93" t="s">
        <v>369</v>
      </c>
      <c r="G6100" s="93" t="s">
        <v>369</v>
      </c>
      <c r="H6100" s="93" t="s">
        <v>369</v>
      </c>
    </row>
    <row r="6101" spans="1:8">
      <c r="A6101" s="89" t="s">
        <v>15090</v>
      </c>
      <c r="B6101" s="89">
        <v>100</v>
      </c>
      <c r="C6101" s="89" t="s">
        <v>564</v>
      </c>
      <c r="D6101" s="89" t="s">
        <v>7974</v>
      </c>
      <c r="E6101" s="89" t="s">
        <v>22310</v>
      </c>
      <c r="F6101" s="93" t="s">
        <v>369</v>
      </c>
      <c r="G6101" s="93" t="s">
        <v>369</v>
      </c>
      <c r="H6101" s="93" t="s">
        <v>369</v>
      </c>
    </row>
    <row r="6102" spans="1:8">
      <c r="A6102" s="89" t="s">
        <v>15091</v>
      </c>
      <c r="B6102" s="89">
        <v>100</v>
      </c>
      <c r="C6102" s="89" t="s">
        <v>564</v>
      </c>
      <c r="D6102" s="89" t="s">
        <v>7974</v>
      </c>
      <c r="E6102" s="89" t="s">
        <v>22311</v>
      </c>
      <c r="F6102" s="93" t="s">
        <v>369</v>
      </c>
      <c r="G6102" s="93" t="s">
        <v>369</v>
      </c>
      <c r="H6102" s="93" t="s">
        <v>369</v>
      </c>
    </row>
    <row r="6103" spans="1:8">
      <c r="A6103" s="89" t="s">
        <v>15092</v>
      </c>
      <c r="B6103" s="89">
        <v>100</v>
      </c>
      <c r="C6103" s="89" t="s">
        <v>564</v>
      </c>
      <c r="D6103" s="89" t="s">
        <v>7974</v>
      </c>
      <c r="E6103" s="89" t="s">
        <v>22311</v>
      </c>
      <c r="F6103" s="93" t="s">
        <v>369</v>
      </c>
      <c r="G6103" s="93" t="s">
        <v>369</v>
      </c>
      <c r="H6103" s="93" t="s">
        <v>369</v>
      </c>
    </row>
    <row r="6104" spans="1:8">
      <c r="A6104" s="89" t="s">
        <v>15093</v>
      </c>
      <c r="B6104" s="89">
        <v>100</v>
      </c>
      <c r="C6104" s="89" t="s">
        <v>564</v>
      </c>
      <c r="D6104" s="89" t="s">
        <v>7974</v>
      </c>
      <c r="E6104" s="89" t="s">
        <v>22312</v>
      </c>
      <c r="F6104" s="93" t="s">
        <v>369</v>
      </c>
      <c r="G6104" s="93" t="s">
        <v>369</v>
      </c>
      <c r="H6104" s="93" t="s">
        <v>369</v>
      </c>
    </row>
    <row r="6105" spans="1:8">
      <c r="A6105" s="89" t="s">
        <v>15094</v>
      </c>
      <c r="B6105" s="89">
        <v>100</v>
      </c>
      <c r="C6105" s="89" t="s">
        <v>564</v>
      </c>
      <c r="D6105" s="89" t="s">
        <v>7974</v>
      </c>
      <c r="E6105" s="89" t="s">
        <v>22312</v>
      </c>
      <c r="F6105" s="93" t="s">
        <v>369</v>
      </c>
      <c r="G6105" s="93" t="s">
        <v>369</v>
      </c>
      <c r="H6105" s="93" t="s">
        <v>369</v>
      </c>
    </row>
    <row r="6106" spans="1:8">
      <c r="A6106" s="89" t="s">
        <v>15095</v>
      </c>
      <c r="B6106" s="89">
        <v>100</v>
      </c>
      <c r="C6106" s="89" t="s">
        <v>564</v>
      </c>
      <c r="D6106" s="89" t="s">
        <v>7974</v>
      </c>
      <c r="E6106" s="89" t="s">
        <v>22313</v>
      </c>
      <c r="F6106" s="93" t="s">
        <v>369</v>
      </c>
      <c r="G6106" s="93" t="s">
        <v>369</v>
      </c>
      <c r="H6106" s="93" t="s">
        <v>369</v>
      </c>
    </row>
    <row r="6107" spans="1:8">
      <c r="A6107" s="89" t="s">
        <v>15096</v>
      </c>
      <c r="B6107" s="89">
        <v>100</v>
      </c>
      <c r="C6107" s="89" t="s">
        <v>564</v>
      </c>
      <c r="D6107" s="89" t="s">
        <v>7974</v>
      </c>
      <c r="E6107" s="89" t="s">
        <v>22314</v>
      </c>
      <c r="F6107" s="93" t="s">
        <v>369</v>
      </c>
      <c r="G6107" s="93" t="s">
        <v>369</v>
      </c>
      <c r="H6107" s="93" t="s">
        <v>369</v>
      </c>
    </row>
    <row r="6108" spans="1:8">
      <c r="A6108" s="89" t="s">
        <v>15097</v>
      </c>
      <c r="B6108" s="89">
        <v>100</v>
      </c>
      <c r="C6108" s="89" t="s">
        <v>564</v>
      </c>
      <c r="D6108" s="89" t="s">
        <v>7974</v>
      </c>
      <c r="E6108" s="89" t="s">
        <v>22314</v>
      </c>
      <c r="F6108" s="93" t="s">
        <v>369</v>
      </c>
      <c r="G6108" s="93" t="s">
        <v>369</v>
      </c>
      <c r="H6108" s="93" t="s">
        <v>369</v>
      </c>
    </row>
    <row r="6109" spans="1:8">
      <c r="A6109" s="89" t="s">
        <v>4381</v>
      </c>
      <c r="B6109" s="89">
        <v>100</v>
      </c>
      <c r="C6109" s="89" t="s">
        <v>361</v>
      </c>
      <c r="D6109" s="89" t="s">
        <v>18232</v>
      </c>
      <c r="E6109" s="89" t="s">
        <v>22315</v>
      </c>
      <c r="F6109" s="93" t="s">
        <v>369</v>
      </c>
      <c r="G6109" s="93" t="s">
        <v>369</v>
      </c>
      <c r="H6109" s="93" t="s">
        <v>369</v>
      </c>
    </row>
    <row r="6110" spans="1:8">
      <c r="A6110" s="89" t="s">
        <v>4379</v>
      </c>
      <c r="B6110" s="89">
        <v>1000</v>
      </c>
      <c r="C6110" s="89" t="s">
        <v>361</v>
      </c>
      <c r="D6110" s="89" t="s">
        <v>18232</v>
      </c>
      <c r="E6110" s="89" t="s">
        <v>22316</v>
      </c>
      <c r="F6110" s="93" t="s">
        <v>369</v>
      </c>
      <c r="G6110" s="93" t="s">
        <v>369</v>
      </c>
      <c r="H6110" s="93" t="s">
        <v>369</v>
      </c>
    </row>
    <row r="6111" spans="1:8">
      <c r="A6111" s="89" t="s">
        <v>15098</v>
      </c>
      <c r="B6111" s="89">
        <v>2000</v>
      </c>
      <c r="C6111" s="89" t="s">
        <v>564</v>
      </c>
      <c r="D6111" s="89" t="s">
        <v>7963</v>
      </c>
      <c r="E6111" s="89" t="s">
        <v>22317</v>
      </c>
      <c r="F6111" s="93" t="s">
        <v>369</v>
      </c>
      <c r="G6111" s="93" t="s">
        <v>369</v>
      </c>
      <c r="H6111" s="93" t="s">
        <v>369</v>
      </c>
    </row>
    <row r="6112" spans="1:8">
      <c r="A6112" s="89" t="s">
        <v>15100</v>
      </c>
      <c r="B6112" s="89">
        <v>2000</v>
      </c>
      <c r="C6112" s="89" t="s">
        <v>564</v>
      </c>
      <c r="D6112" s="89" t="s">
        <v>7963</v>
      </c>
      <c r="E6112" s="89" t="s">
        <v>22318</v>
      </c>
      <c r="F6112" s="93" t="s">
        <v>369</v>
      </c>
      <c r="G6112" s="93" t="s">
        <v>369</v>
      </c>
      <c r="H6112" s="93" t="s">
        <v>369</v>
      </c>
    </row>
    <row r="6113" spans="1:8">
      <c r="A6113" s="89" t="s">
        <v>15102</v>
      </c>
      <c r="B6113" s="89">
        <v>500</v>
      </c>
      <c r="C6113" s="89" t="s">
        <v>361</v>
      </c>
      <c r="D6113" s="89" t="s">
        <v>7963</v>
      </c>
      <c r="E6113" s="89" t="s">
        <v>22319</v>
      </c>
      <c r="F6113" s="93" t="s">
        <v>369</v>
      </c>
      <c r="G6113" s="93" t="s">
        <v>369</v>
      </c>
      <c r="H6113" s="93" t="s">
        <v>369</v>
      </c>
    </row>
    <row r="6114" spans="1:8">
      <c r="A6114" s="89" t="s">
        <v>15103</v>
      </c>
      <c r="B6114" s="89">
        <v>500</v>
      </c>
      <c r="C6114" s="89" t="s">
        <v>361</v>
      </c>
      <c r="D6114" s="89" t="s">
        <v>7963</v>
      </c>
      <c r="E6114" s="89" t="s">
        <v>22320</v>
      </c>
      <c r="F6114" s="93" t="s">
        <v>369</v>
      </c>
      <c r="G6114" s="93" t="s">
        <v>369</v>
      </c>
      <c r="H6114" s="93" t="s">
        <v>369</v>
      </c>
    </row>
    <row r="6115" spans="1:8">
      <c r="A6115" s="89" t="s">
        <v>15104</v>
      </c>
      <c r="B6115" s="89">
        <v>500</v>
      </c>
      <c r="C6115" s="89" t="s">
        <v>361</v>
      </c>
      <c r="D6115" s="89" t="s">
        <v>7963</v>
      </c>
      <c r="E6115" s="89" t="s">
        <v>22320</v>
      </c>
      <c r="F6115" s="93" t="s">
        <v>369</v>
      </c>
      <c r="G6115" s="93" t="s">
        <v>369</v>
      </c>
      <c r="H6115" s="93" t="s">
        <v>369</v>
      </c>
    </row>
    <row r="6116" spans="1:8">
      <c r="A6116" s="89" t="s">
        <v>4377</v>
      </c>
      <c r="B6116" s="89">
        <v>2000</v>
      </c>
      <c r="C6116" s="89" t="s">
        <v>564</v>
      </c>
      <c r="D6116" s="89" t="s">
        <v>18232</v>
      </c>
      <c r="E6116" s="89" t="s">
        <v>22321</v>
      </c>
      <c r="F6116" s="89">
        <v>217882</v>
      </c>
      <c r="G6116" s="89">
        <v>1113529</v>
      </c>
      <c r="H6116" s="89">
        <v>0</v>
      </c>
    </row>
    <row r="6117" spans="1:8">
      <c r="A6117" s="89" t="s">
        <v>15106</v>
      </c>
      <c r="B6117" s="89">
        <v>500</v>
      </c>
      <c r="C6117" s="89" t="s">
        <v>361</v>
      </c>
      <c r="D6117" s="89" t="s">
        <v>7963</v>
      </c>
      <c r="E6117" s="89" t="s">
        <v>16975</v>
      </c>
      <c r="F6117" s="93" t="s">
        <v>369</v>
      </c>
      <c r="G6117" s="93" t="s">
        <v>369</v>
      </c>
      <c r="H6117" s="93" t="s">
        <v>369</v>
      </c>
    </row>
    <row r="6118" spans="1:8">
      <c r="A6118" s="89" t="s">
        <v>15107</v>
      </c>
      <c r="B6118" s="89">
        <v>500</v>
      </c>
      <c r="C6118" s="89" t="s">
        <v>361</v>
      </c>
      <c r="D6118" s="89" t="s">
        <v>7963</v>
      </c>
      <c r="E6118" s="89" t="s">
        <v>16975</v>
      </c>
      <c r="F6118" s="93" t="s">
        <v>369</v>
      </c>
      <c r="G6118" s="93" t="s">
        <v>369</v>
      </c>
      <c r="H6118" s="93" t="s">
        <v>369</v>
      </c>
    </row>
    <row r="6119" spans="1:8">
      <c r="A6119" s="89" t="s">
        <v>4375</v>
      </c>
      <c r="B6119" s="89">
        <v>500</v>
      </c>
      <c r="C6119" s="89" t="s">
        <v>564</v>
      </c>
      <c r="D6119" s="89" t="s">
        <v>7991</v>
      </c>
      <c r="E6119" s="89" t="s">
        <v>22322</v>
      </c>
      <c r="F6119" s="89">
        <v>5882</v>
      </c>
      <c r="G6119" s="89">
        <v>296783</v>
      </c>
      <c r="H6119" s="89">
        <v>0</v>
      </c>
    </row>
    <row r="6120" spans="1:8">
      <c r="A6120" s="89" t="s">
        <v>15109</v>
      </c>
      <c r="B6120" s="89">
        <v>500</v>
      </c>
      <c r="C6120" s="89" t="s">
        <v>564</v>
      </c>
      <c r="D6120" s="89" t="s">
        <v>7963</v>
      </c>
      <c r="E6120" s="89" t="s">
        <v>22323</v>
      </c>
      <c r="F6120" s="93" t="s">
        <v>369</v>
      </c>
      <c r="G6120" s="93" t="s">
        <v>369</v>
      </c>
      <c r="H6120" s="93" t="s">
        <v>369</v>
      </c>
    </row>
    <row r="6121" spans="1:8">
      <c r="A6121" s="89" t="s">
        <v>4373</v>
      </c>
      <c r="B6121" s="89">
        <v>500</v>
      </c>
      <c r="C6121" s="89" t="s">
        <v>564</v>
      </c>
      <c r="D6121" s="89" t="s">
        <v>18232</v>
      </c>
      <c r="E6121" s="89" t="s">
        <v>22324</v>
      </c>
      <c r="F6121" s="89">
        <v>463035</v>
      </c>
      <c r="G6121" s="89">
        <v>1091356</v>
      </c>
      <c r="H6121" s="89">
        <v>0</v>
      </c>
    </row>
    <row r="6122" spans="1:8">
      <c r="A6122" s="89" t="s">
        <v>6118</v>
      </c>
      <c r="B6122" s="89">
        <v>1000</v>
      </c>
      <c r="C6122" s="89" t="s">
        <v>564</v>
      </c>
      <c r="D6122" s="89" t="s">
        <v>5606</v>
      </c>
      <c r="E6122" s="89" t="s">
        <v>22325</v>
      </c>
      <c r="F6122" s="89">
        <v>545501</v>
      </c>
      <c r="G6122" s="89">
        <v>1091620</v>
      </c>
      <c r="H6122" s="89">
        <v>0</v>
      </c>
    </row>
    <row r="6123" spans="1:8">
      <c r="A6123" s="89" t="s">
        <v>4371</v>
      </c>
      <c r="B6123" s="89">
        <v>1000</v>
      </c>
      <c r="C6123" s="89" t="s">
        <v>564</v>
      </c>
      <c r="D6123" s="89" t="s">
        <v>18232</v>
      </c>
      <c r="E6123" s="89" t="s">
        <v>22326</v>
      </c>
      <c r="F6123" s="89">
        <v>2567</v>
      </c>
      <c r="G6123" s="89">
        <v>1091356</v>
      </c>
      <c r="H6123" s="89">
        <v>0</v>
      </c>
    </row>
    <row r="6124" spans="1:8">
      <c r="A6124" s="89" t="s">
        <v>15114</v>
      </c>
      <c r="B6124" s="89">
        <v>1000</v>
      </c>
      <c r="C6124" s="89" t="s">
        <v>564</v>
      </c>
      <c r="D6124" s="89" t="s">
        <v>7963</v>
      </c>
      <c r="E6124" s="89" t="s">
        <v>22327</v>
      </c>
      <c r="F6124" s="93" t="s">
        <v>369</v>
      </c>
      <c r="G6124" s="93" t="s">
        <v>369</v>
      </c>
      <c r="H6124" s="93" t="s">
        <v>369</v>
      </c>
    </row>
    <row r="6125" spans="1:8">
      <c r="A6125" s="89" t="s">
        <v>15116</v>
      </c>
      <c r="B6125" s="89">
        <v>1000</v>
      </c>
      <c r="C6125" s="89" t="s">
        <v>564</v>
      </c>
      <c r="D6125" s="89" t="s">
        <v>7963</v>
      </c>
      <c r="E6125" s="89" t="s">
        <v>22327</v>
      </c>
      <c r="F6125" s="93" t="s">
        <v>369</v>
      </c>
      <c r="G6125" s="93" t="s">
        <v>369</v>
      </c>
      <c r="H6125" s="93" t="s">
        <v>369</v>
      </c>
    </row>
    <row r="6126" spans="1:8">
      <c r="A6126" s="89" t="s">
        <v>15118</v>
      </c>
      <c r="B6126" s="89">
        <v>1000</v>
      </c>
      <c r="C6126" s="89" t="s">
        <v>564</v>
      </c>
      <c r="D6126" s="89" t="s">
        <v>7963</v>
      </c>
      <c r="E6126" s="89" t="s">
        <v>22327</v>
      </c>
      <c r="F6126" s="93" t="s">
        <v>369</v>
      </c>
      <c r="G6126" s="93" t="s">
        <v>369</v>
      </c>
      <c r="H6126" s="93" t="s">
        <v>369</v>
      </c>
    </row>
    <row r="6127" spans="1:8">
      <c r="A6127" s="89" t="s">
        <v>15120</v>
      </c>
      <c r="B6127" s="89">
        <v>500</v>
      </c>
      <c r="C6127" s="89" t="s">
        <v>564</v>
      </c>
      <c r="D6127" s="89" t="s">
        <v>7963</v>
      </c>
      <c r="E6127" s="89" t="s">
        <v>22328</v>
      </c>
      <c r="F6127" s="93" t="s">
        <v>369</v>
      </c>
      <c r="G6127" s="93" t="s">
        <v>369</v>
      </c>
      <c r="H6127" s="93" t="s">
        <v>369</v>
      </c>
    </row>
    <row r="6128" spans="1:8">
      <c r="A6128" s="89" t="s">
        <v>4369</v>
      </c>
      <c r="B6128" s="89">
        <v>500</v>
      </c>
      <c r="C6128" s="89" t="s">
        <v>564</v>
      </c>
      <c r="D6128" s="89" t="s">
        <v>18232</v>
      </c>
      <c r="E6128" s="89" t="s">
        <v>22329</v>
      </c>
      <c r="F6128" s="89">
        <v>5017</v>
      </c>
      <c r="G6128" s="89">
        <v>252511</v>
      </c>
      <c r="H6128" s="89">
        <v>0</v>
      </c>
    </row>
    <row r="6129" spans="1:8">
      <c r="A6129" s="89" t="s">
        <v>15123</v>
      </c>
      <c r="B6129" s="89">
        <v>500</v>
      </c>
      <c r="C6129" s="89" t="s">
        <v>564</v>
      </c>
      <c r="D6129" s="89" t="s">
        <v>7963</v>
      </c>
      <c r="E6129" s="89" t="s">
        <v>22330</v>
      </c>
      <c r="F6129" s="93" t="s">
        <v>369</v>
      </c>
      <c r="G6129" s="93" t="s">
        <v>369</v>
      </c>
      <c r="H6129" s="93" t="s">
        <v>369</v>
      </c>
    </row>
    <row r="6130" spans="1:8">
      <c r="A6130" s="89" t="s">
        <v>15125</v>
      </c>
      <c r="B6130" s="89">
        <v>1000</v>
      </c>
      <c r="C6130" s="89" t="s">
        <v>564</v>
      </c>
      <c r="D6130" s="89" t="s">
        <v>7963</v>
      </c>
      <c r="E6130" s="89" t="s">
        <v>22331</v>
      </c>
      <c r="F6130" s="93" t="s">
        <v>369</v>
      </c>
      <c r="G6130" s="93" t="s">
        <v>369</v>
      </c>
      <c r="H6130" s="93" t="s">
        <v>369</v>
      </c>
    </row>
    <row r="6131" spans="1:8">
      <c r="A6131" s="89" t="s">
        <v>4446</v>
      </c>
      <c r="B6131" s="89">
        <v>500</v>
      </c>
      <c r="C6131" s="89" t="s">
        <v>564</v>
      </c>
      <c r="D6131" s="89" t="s">
        <v>18232</v>
      </c>
      <c r="E6131" s="89" t="s">
        <v>22332</v>
      </c>
      <c r="F6131" s="89">
        <v>35237</v>
      </c>
      <c r="G6131" s="89">
        <v>1091620</v>
      </c>
      <c r="H6131" s="89">
        <v>0</v>
      </c>
    </row>
    <row r="6132" spans="1:8">
      <c r="A6132" s="89" t="s">
        <v>6117</v>
      </c>
      <c r="B6132" s="89">
        <v>500</v>
      </c>
      <c r="C6132" s="89" t="s">
        <v>564</v>
      </c>
      <c r="D6132" s="89" t="s">
        <v>5606</v>
      </c>
      <c r="E6132" s="89" t="s">
        <v>22333</v>
      </c>
      <c r="F6132" s="89">
        <v>545501</v>
      </c>
      <c r="G6132" s="89">
        <v>815282</v>
      </c>
      <c r="H6132" s="89">
        <v>0</v>
      </c>
    </row>
    <row r="6133" spans="1:8">
      <c r="A6133" s="99" t="s">
        <v>6116</v>
      </c>
      <c r="B6133" s="89">
        <v>500</v>
      </c>
      <c r="C6133" s="89" t="s">
        <v>564</v>
      </c>
      <c r="D6133" s="89" t="s">
        <v>5606</v>
      </c>
      <c r="E6133" s="89" t="s">
        <v>22333</v>
      </c>
      <c r="F6133" s="89">
        <v>545501</v>
      </c>
      <c r="G6133" s="89">
        <v>815282</v>
      </c>
      <c r="H6133" s="89">
        <v>0</v>
      </c>
    </row>
    <row r="6134" spans="1:8">
      <c r="A6134" s="89" t="s">
        <v>6115</v>
      </c>
      <c r="B6134" s="89">
        <v>1000</v>
      </c>
      <c r="C6134" s="89" t="s">
        <v>564</v>
      </c>
      <c r="D6134" s="89" t="s">
        <v>5606</v>
      </c>
      <c r="E6134" s="89" t="s">
        <v>22334</v>
      </c>
      <c r="F6134" s="89">
        <v>912234</v>
      </c>
      <c r="G6134" s="89">
        <v>36972</v>
      </c>
      <c r="H6134" s="89" t="s">
        <v>5983</v>
      </c>
    </row>
    <row r="6135" spans="1:8">
      <c r="A6135" s="89" t="s">
        <v>4444</v>
      </c>
      <c r="B6135" s="89">
        <v>1000</v>
      </c>
      <c r="C6135" s="89" t="s">
        <v>564</v>
      </c>
      <c r="D6135" s="89" t="s">
        <v>18232</v>
      </c>
      <c r="E6135" s="89" t="s">
        <v>22335</v>
      </c>
      <c r="F6135" s="89">
        <v>178665</v>
      </c>
      <c r="G6135" s="89">
        <v>105886</v>
      </c>
      <c r="H6135" s="89">
        <v>0</v>
      </c>
    </row>
    <row r="6136" spans="1:8">
      <c r="A6136" s="89" t="s">
        <v>6114</v>
      </c>
      <c r="B6136" s="89">
        <v>500</v>
      </c>
      <c r="C6136" s="89" t="s">
        <v>564</v>
      </c>
      <c r="D6136" s="89" t="s">
        <v>5606</v>
      </c>
      <c r="E6136" s="89" t="s">
        <v>22336</v>
      </c>
      <c r="F6136" s="89">
        <v>47606</v>
      </c>
      <c r="G6136" s="89">
        <v>1091356</v>
      </c>
      <c r="H6136" s="89" t="s">
        <v>6079</v>
      </c>
    </row>
    <row r="6137" spans="1:8">
      <c r="A6137" s="89" t="s">
        <v>6113</v>
      </c>
      <c r="B6137" s="89">
        <v>500</v>
      </c>
      <c r="C6137" s="89" t="s">
        <v>564</v>
      </c>
      <c r="D6137" s="89" t="s">
        <v>5606</v>
      </c>
      <c r="E6137" s="89" t="s">
        <v>22336</v>
      </c>
      <c r="F6137" s="89">
        <v>47606</v>
      </c>
      <c r="G6137" s="89">
        <v>1091356</v>
      </c>
      <c r="H6137" s="89" t="s">
        <v>5939</v>
      </c>
    </row>
    <row r="6138" spans="1:8">
      <c r="A6138" s="89" t="s">
        <v>6112</v>
      </c>
      <c r="B6138" s="89">
        <v>500</v>
      </c>
      <c r="C6138" s="89" t="s">
        <v>564</v>
      </c>
      <c r="D6138" s="89" t="s">
        <v>5606</v>
      </c>
      <c r="E6138" s="89" t="s">
        <v>22337</v>
      </c>
      <c r="F6138" s="89">
        <v>653074</v>
      </c>
      <c r="G6138" s="89">
        <v>1142351</v>
      </c>
      <c r="H6138" s="89" t="s">
        <v>5939</v>
      </c>
    </row>
    <row r="6139" spans="1:8">
      <c r="A6139" s="89" t="s">
        <v>4442</v>
      </c>
      <c r="B6139" s="89">
        <v>1000</v>
      </c>
      <c r="C6139" s="89" t="s">
        <v>564</v>
      </c>
      <c r="D6139" s="89" t="s">
        <v>18232</v>
      </c>
      <c r="E6139" s="89" t="s">
        <v>22338</v>
      </c>
      <c r="F6139" s="89">
        <v>607889</v>
      </c>
      <c r="G6139" s="89">
        <v>36972</v>
      </c>
      <c r="H6139" s="89">
        <v>0</v>
      </c>
    </row>
    <row r="6140" spans="1:8">
      <c r="A6140" s="89" t="s">
        <v>4440</v>
      </c>
      <c r="B6140" s="89">
        <v>500</v>
      </c>
      <c r="C6140" s="89" t="s">
        <v>564</v>
      </c>
      <c r="D6140" s="89" t="s">
        <v>18232</v>
      </c>
      <c r="E6140" s="89" t="s">
        <v>22339</v>
      </c>
      <c r="F6140" s="89">
        <v>952562</v>
      </c>
      <c r="G6140" s="89">
        <v>274718</v>
      </c>
      <c r="H6140" s="89">
        <v>0</v>
      </c>
    </row>
    <row r="6141" spans="1:8">
      <c r="A6141" s="89" t="s">
        <v>4438</v>
      </c>
      <c r="B6141" s="89">
        <v>1000</v>
      </c>
      <c r="C6141" s="89" t="s">
        <v>361</v>
      </c>
      <c r="D6141" s="89" t="s">
        <v>18232</v>
      </c>
      <c r="E6141" s="89" t="s">
        <v>22340</v>
      </c>
      <c r="F6141" s="93" t="s">
        <v>369</v>
      </c>
      <c r="G6141" s="93" t="s">
        <v>369</v>
      </c>
      <c r="H6141" s="93" t="s">
        <v>369</v>
      </c>
    </row>
    <row r="6142" spans="1:8">
      <c r="A6142" s="89" t="s">
        <v>15137</v>
      </c>
      <c r="B6142" s="89">
        <v>1000</v>
      </c>
      <c r="C6142" s="89" t="s">
        <v>564</v>
      </c>
      <c r="D6142" s="89" t="s">
        <v>7963</v>
      </c>
      <c r="E6142" s="89" t="s">
        <v>22341</v>
      </c>
      <c r="F6142" s="93" t="s">
        <v>369</v>
      </c>
      <c r="G6142" s="93" t="s">
        <v>369</v>
      </c>
      <c r="H6142" s="93" t="s">
        <v>369</v>
      </c>
    </row>
    <row r="6143" spans="1:8">
      <c r="A6143" s="89" t="s">
        <v>15139</v>
      </c>
      <c r="B6143" s="89">
        <v>500</v>
      </c>
      <c r="C6143" s="89" t="s">
        <v>564</v>
      </c>
      <c r="D6143" s="89" t="s">
        <v>7963</v>
      </c>
      <c r="E6143" s="89" t="s">
        <v>22342</v>
      </c>
      <c r="F6143" s="93" t="s">
        <v>369</v>
      </c>
      <c r="G6143" s="93" t="s">
        <v>369</v>
      </c>
      <c r="H6143" s="93" t="s">
        <v>369</v>
      </c>
    </row>
    <row r="6144" spans="1:8">
      <c r="A6144" s="89" t="s">
        <v>6111</v>
      </c>
      <c r="B6144" s="89">
        <v>500</v>
      </c>
      <c r="C6144" s="89" t="s">
        <v>564</v>
      </c>
      <c r="D6144" s="89" t="s">
        <v>5606</v>
      </c>
      <c r="E6144" s="89" t="s">
        <v>22343</v>
      </c>
      <c r="F6144" s="89">
        <v>4074</v>
      </c>
      <c r="G6144" s="89">
        <v>170927</v>
      </c>
      <c r="H6144" s="89" t="s">
        <v>5934</v>
      </c>
    </row>
    <row r="6145" spans="1:8">
      <c r="A6145" s="89" t="s">
        <v>6110</v>
      </c>
      <c r="B6145" s="89">
        <v>500</v>
      </c>
      <c r="C6145" s="89" t="s">
        <v>564</v>
      </c>
      <c r="D6145" s="89" t="s">
        <v>5606</v>
      </c>
      <c r="E6145" s="89" t="s">
        <v>22344</v>
      </c>
      <c r="F6145" s="89">
        <v>4074</v>
      </c>
      <c r="G6145" s="89">
        <v>170927</v>
      </c>
      <c r="H6145" s="89" t="s">
        <v>5934</v>
      </c>
    </row>
    <row r="6146" spans="1:8">
      <c r="A6146" s="89" t="s">
        <v>6109</v>
      </c>
      <c r="B6146" s="89">
        <v>500</v>
      </c>
      <c r="C6146" s="89" t="s">
        <v>564</v>
      </c>
      <c r="D6146" s="89" t="s">
        <v>5606</v>
      </c>
      <c r="E6146" s="89" t="s">
        <v>22345</v>
      </c>
      <c r="F6146" s="89">
        <v>4074</v>
      </c>
      <c r="G6146" s="89">
        <v>170927</v>
      </c>
      <c r="H6146" s="89" t="s">
        <v>6079</v>
      </c>
    </row>
    <row r="6147" spans="1:8">
      <c r="A6147" s="89" t="s">
        <v>4436</v>
      </c>
      <c r="B6147" s="89">
        <v>1000</v>
      </c>
      <c r="C6147" s="89" t="s">
        <v>564</v>
      </c>
      <c r="D6147" s="89" t="s">
        <v>18232</v>
      </c>
      <c r="E6147" s="89" t="s">
        <v>22346</v>
      </c>
      <c r="F6147" s="89">
        <v>798</v>
      </c>
      <c r="G6147" s="89">
        <v>262511</v>
      </c>
      <c r="H6147" s="89">
        <v>0</v>
      </c>
    </row>
    <row r="6148" spans="1:8">
      <c r="A6148" s="89" t="s">
        <v>4434</v>
      </c>
      <c r="B6148" s="89">
        <v>500</v>
      </c>
      <c r="C6148" s="89" t="s">
        <v>564</v>
      </c>
      <c r="D6148" s="89" t="s">
        <v>18232</v>
      </c>
      <c r="E6148" s="89" t="s">
        <v>22347</v>
      </c>
      <c r="F6148" s="89">
        <v>657873</v>
      </c>
      <c r="G6148" s="89">
        <v>80996</v>
      </c>
      <c r="H6148" s="89">
        <v>0</v>
      </c>
    </row>
    <row r="6149" spans="1:8">
      <c r="A6149" s="89" t="s">
        <v>15146</v>
      </c>
      <c r="B6149" s="89">
        <v>500</v>
      </c>
      <c r="C6149" s="89" t="s">
        <v>361</v>
      </c>
      <c r="D6149" s="89" t="s">
        <v>7963</v>
      </c>
      <c r="E6149" s="89" t="s">
        <v>22348</v>
      </c>
      <c r="F6149" s="93" t="s">
        <v>369</v>
      </c>
      <c r="G6149" s="93" t="s">
        <v>369</v>
      </c>
      <c r="H6149" s="93" t="s">
        <v>369</v>
      </c>
    </row>
    <row r="6150" spans="1:8">
      <c r="A6150" s="89" t="s">
        <v>4432</v>
      </c>
      <c r="B6150" s="89">
        <v>1500</v>
      </c>
      <c r="C6150" s="89" t="s">
        <v>564</v>
      </c>
      <c r="D6150" s="89" t="s">
        <v>18232</v>
      </c>
      <c r="E6150" s="89" t="s">
        <v>22349</v>
      </c>
      <c r="F6150" s="89">
        <v>67738</v>
      </c>
      <c r="G6150" s="89">
        <v>1091356</v>
      </c>
      <c r="H6150" s="89">
        <v>0</v>
      </c>
    </row>
    <row r="6151" spans="1:8">
      <c r="A6151" s="89" t="s">
        <v>4429</v>
      </c>
      <c r="B6151" s="89">
        <v>2000</v>
      </c>
      <c r="C6151" s="89" t="s">
        <v>361</v>
      </c>
      <c r="D6151" s="89" t="s">
        <v>18232</v>
      </c>
      <c r="E6151" s="89" t="s">
        <v>22350</v>
      </c>
      <c r="F6151" s="93" t="s">
        <v>369</v>
      </c>
      <c r="G6151" s="93" t="s">
        <v>369</v>
      </c>
      <c r="H6151" s="93" t="s">
        <v>369</v>
      </c>
    </row>
    <row r="6152" spans="1:8">
      <c r="A6152" s="89" t="s">
        <v>4532</v>
      </c>
      <c r="B6152" s="89">
        <v>500</v>
      </c>
      <c r="C6152" s="89" t="s">
        <v>564</v>
      </c>
      <c r="D6152" s="89" t="s">
        <v>18232</v>
      </c>
      <c r="E6152" s="89" t="s">
        <v>22351</v>
      </c>
      <c r="F6152" s="89">
        <v>798</v>
      </c>
      <c r="G6152" s="89">
        <v>248736</v>
      </c>
      <c r="H6152" s="89">
        <v>0</v>
      </c>
    </row>
    <row r="6153" spans="1:8">
      <c r="A6153" s="89" t="s">
        <v>15149</v>
      </c>
      <c r="B6153" s="89">
        <v>300</v>
      </c>
      <c r="C6153" s="89" t="s">
        <v>564</v>
      </c>
      <c r="D6153" s="89" t="s">
        <v>7963</v>
      </c>
      <c r="E6153" s="89" t="s">
        <v>22352</v>
      </c>
      <c r="F6153" s="93" t="s">
        <v>369</v>
      </c>
      <c r="G6153" s="93" t="s">
        <v>369</v>
      </c>
      <c r="H6153" s="93" t="s">
        <v>369</v>
      </c>
    </row>
    <row r="6154" spans="1:8">
      <c r="A6154" s="89" t="s">
        <v>4529</v>
      </c>
      <c r="B6154" s="89">
        <v>300</v>
      </c>
      <c r="C6154" s="89" t="s">
        <v>361</v>
      </c>
      <c r="D6154" s="89" t="s">
        <v>18232</v>
      </c>
      <c r="E6154" s="89" t="s">
        <v>22352</v>
      </c>
      <c r="F6154" s="93" t="s">
        <v>369</v>
      </c>
      <c r="G6154" s="93" t="s">
        <v>369</v>
      </c>
      <c r="H6154" s="93" t="s">
        <v>369</v>
      </c>
    </row>
    <row r="6155" spans="1:8">
      <c r="A6155" s="89" t="s">
        <v>15151</v>
      </c>
      <c r="B6155" s="89">
        <v>2000</v>
      </c>
      <c r="C6155" s="89" t="s">
        <v>564</v>
      </c>
      <c r="D6155" s="89" t="s">
        <v>7963</v>
      </c>
      <c r="E6155" s="89" t="s">
        <v>22353</v>
      </c>
      <c r="F6155" s="93" t="s">
        <v>369</v>
      </c>
      <c r="G6155" s="93" t="s">
        <v>369</v>
      </c>
      <c r="H6155" s="93" t="s">
        <v>369</v>
      </c>
    </row>
    <row r="6156" spans="1:8">
      <c r="A6156" s="89" t="s">
        <v>15153</v>
      </c>
      <c r="B6156" s="89">
        <v>2000</v>
      </c>
      <c r="C6156" s="89" t="s">
        <v>361</v>
      </c>
      <c r="D6156" s="89" t="s">
        <v>7963</v>
      </c>
      <c r="E6156" s="89" t="s">
        <v>22354</v>
      </c>
      <c r="F6156" s="93" t="s">
        <v>369</v>
      </c>
      <c r="G6156" s="93" t="s">
        <v>369</v>
      </c>
      <c r="H6156" s="93" t="s">
        <v>369</v>
      </c>
    </row>
    <row r="6157" spans="1:8">
      <c r="A6157" s="89" t="s">
        <v>15154</v>
      </c>
      <c r="B6157" s="89">
        <v>2000</v>
      </c>
      <c r="C6157" s="89" t="s">
        <v>361</v>
      </c>
      <c r="D6157" s="89" t="s">
        <v>7963</v>
      </c>
      <c r="E6157" s="89" t="s">
        <v>22354</v>
      </c>
      <c r="F6157" s="93" t="s">
        <v>369</v>
      </c>
      <c r="G6157" s="93" t="s">
        <v>369</v>
      </c>
      <c r="H6157" s="93" t="s">
        <v>369</v>
      </c>
    </row>
    <row r="6158" spans="1:8">
      <c r="A6158" s="89" t="s">
        <v>4527</v>
      </c>
      <c r="B6158" s="89">
        <v>1000</v>
      </c>
      <c r="C6158" s="89" t="s">
        <v>564</v>
      </c>
      <c r="D6158" s="89" t="s">
        <v>18232</v>
      </c>
      <c r="E6158" s="89" t="s">
        <v>22355</v>
      </c>
      <c r="F6158" s="89">
        <v>1025610</v>
      </c>
      <c r="G6158" s="89">
        <v>262511</v>
      </c>
      <c r="H6158" s="89">
        <v>0</v>
      </c>
    </row>
    <row r="6159" spans="1:8">
      <c r="A6159" s="89" t="s">
        <v>4525</v>
      </c>
      <c r="B6159" s="89">
        <v>1000</v>
      </c>
      <c r="C6159" s="89" t="s">
        <v>564</v>
      </c>
      <c r="D6159" s="89" t="s">
        <v>18232</v>
      </c>
      <c r="E6159" s="89" t="s">
        <v>22356</v>
      </c>
      <c r="F6159" s="89">
        <v>1114568</v>
      </c>
      <c r="G6159" s="89">
        <v>1091356</v>
      </c>
      <c r="H6159" s="89">
        <v>0</v>
      </c>
    </row>
    <row r="6160" spans="1:8">
      <c r="A6160" s="89" t="s">
        <v>6108</v>
      </c>
      <c r="B6160" s="89">
        <v>1000</v>
      </c>
      <c r="C6160" s="89" t="s">
        <v>564</v>
      </c>
      <c r="D6160" s="89" t="s">
        <v>5606</v>
      </c>
      <c r="E6160" s="89" t="s">
        <v>22357</v>
      </c>
      <c r="F6160" s="89">
        <v>957701</v>
      </c>
      <c r="G6160" s="89">
        <v>262511</v>
      </c>
      <c r="H6160" s="89">
        <v>0</v>
      </c>
    </row>
    <row r="6161" spans="1:8">
      <c r="A6161" s="89" t="s">
        <v>4523</v>
      </c>
      <c r="B6161" s="89">
        <v>1000</v>
      </c>
      <c r="C6161" s="89" t="s">
        <v>564</v>
      </c>
      <c r="D6161" s="89" t="s">
        <v>18232</v>
      </c>
      <c r="E6161" s="89" t="s">
        <v>22358</v>
      </c>
      <c r="F6161" s="89">
        <v>839</v>
      </c>
      <c r="G6161" s="89">
        <v>736628</v>
      </c>
      <c r="H6161" s="89">
        <v>0</v>
      </c>
    </row>
    <row r="6162" spans="1:8">
      <c r="A6162" s="89" t="s">
        <v>6107</v>
      </c>
      <c r="B6162" s="89">
        <v>5000</v>
      </c>
      <c r="C6162" s="89" t="s">
        <v>564</v>
      </c>
      <c r="D6162" s="89" t="s">
        <v>5606</v>
      </c>
      <c r="E6162" s="89" t="s">
        <v>22359</v>
      </c>
      <c r="F6162" s="89">
        <v>825186</v>
      </c>
      <c r="G6162" s="89">
        <v>825186</v>
      </c>
      <c r="H6162" s="89" t="s">
        <v>5939</v>
      </c>
    </row>
    <row r="6163" spans="1:8">
      <c r="A6163" s="89" t="s">
        <v>15160</v>
      </c>
      <c r="B6163" s="89">
        <v>2000</v>
      </c>
      <c r="C6163" s="89" t="s">
        <v>564</v>
      </c>
      <c r="D6163" s="89" t="s">
        <v>7963</v>
      </c>
      <c r="E6163" s="89" t="s">
        <v>22360</v>
      </c>
      <c r="F6163" s="93" t="s">
        <v>369</v>
      </c>
      <c r="G6163" s="93" t="s">
        <v>369</v>
      </c>
      <c r="H6163" s="93" t="s">
        <v>369</v>
      </c>
    </row>
    <row r="6164" spans="1:8">
      <c r="A6164" s="89" t="s">
        <v>4521</v>
      </c>
      <c r="B6164" s="89">
        <v>100</v>
      </c>
      <c r="C6164" s="89" t="s">
        <v>564</v>
      </c>
      <c r="D6164" s="89" t="s">
        <v>18232</v>
      </c>
      <c r="E6164" s="89" t="s">
        <v>22361</v>
      </c>
      <c r="F6164" s="89">
        <v>825186</v>
      </c>
      <c r="G6164" s="89">
        <v>780293</v>
      </c>
      <c r="H6164" s="89">
        <v>0</v>
      </c>
    </row>
    <row r="6165" spans="1:8">
      <c r="A6165" s="89" t="s">
        <v>4517</v>
      </c>
      <c r="B6165" s="89">
        <v>2000</v>
      </c>
      <c r="C6165" s="89" t="s">
        <v>361</v>
      </c>
      <c r="D6165" s="89" t="s">
        <v>18232</v>
      </c>
      <c r="E6165" s="89" t="s">
        <v>22362</v>
      </c>
      <c r="F6165" s="93" t="s">
        <v>369</v>
      </c>
      <c r="G6165" s="93" t="s">
        <v>369</v>
      </c>
      <c r="H6165" s="93" t="s">
        <v>369</v>
      </c>
    </row>
    <row r="6166" spans="1:8">
      <c r="A6166" s="89" t="s">
        <v>6106</v>
      </c>
      <c r="B6166" s="89">
        <v>1000</v>
      </c>
      <c r="C6166" s="89" t="s">
        <v>564</v>
      </c>
      <c r="D6166" s="89" t="s">
        <v>5606</v>
      </c>
      <c r="E6166" s="89" t="s">
        <v>22363</v>
      </c>
      <c r="F6166" s="89">
        <v>21918</v>
      </c>
      <c r="G6166" s="89">
        <v>296783</v>
      </c>
      <c r="H6166" s="89">
        <v>0</v>
      </c>
    </row>
    <row r="6167" spans="1:8">
      <c r="A6167" s="89" t="s">
        <v>6105</v>
      </c>
      <c r="B6167" s="89">
        <v>1000</v>
      </c>
      <c r="C6167" s="89" t="s">
        <v>564</v>
      </c>
      <c r="D6167" s="89" t="s">
        <v>5606</v>
      </c>
      <c r="E6167" s="89" t="s">
        <v>22363</v>
      </c>
      <c r="F6167" s="89">
        <v>21918</v>
      </c>
      <c r="G6167" s="89">
        <v>296783</v>
      </c>
      <c r="H6167" s="89">
        <v>0</v>
      </c>
    </row>
    <row r="6168" spans="1:8">
      <c r="A6168" s="89" t="s">
        <v>6104</v>
      </c>
      <c r="B6168" s="89">
        <v>1000</v>
      </c>
      <c r="C6168" s="89" t="s">
        <v>564</v>
      </c>
      <c r="D6168" s="89" t="s">
        <v>5606</v>
      </c>
      <c r="E6168" s="89" t="s">
        <v>22364</v>
      </c>
      <c r="F6168" s="89">
        <v>21918</v>
      </c>
      <c r="G6168" s="89">
        <v>296783</v>
      </c>
      <c r="H6168" s="89">
        <v>0</v>
      </c>
    </row>
    <row r="6169" spans="1:8">
      <c r="A6169" s="89" t="s">
        <v>4515</v>
      </c>
      <c r="B6169" s="89">
        <v>1500</v>
      </c>
      <c r="C6169" s="89" t="s">
        <v>564</v>
      </c>
      <c r="D6169" s="89" t="s">
        <v>18232</v>
      </c>
      <c r="E6169" s="89" t="s">
        <v>22365</v>
      </c>
      <c r="F6169" s="89">
        <v>245071</v>
      </c>
      <c r="G6169" s="89">
        <v>1096497</v>
      </c>
      <c r="H6169" s="89">
        <v>0</v>
      </c>
    </row>
    <row r="6170" spans="1:8">
      <c r="A6170" s="89" t="s">
        <v>4512</v>
      </c>
      <c r="B6170" s="89">
        <v>100</v>
      </c>
      <c r="C6170" s="89" t="s">
        <v>361</v>
      </c>
      <c r="D6170" s="89" t="s">
        <v>18232</v>
      </c>
      <c r="E6170" s="89" t="s">
        <v>22366</v>
      </c>
      <c r="F6170" s="93" t="s">
        <v>369</v>
      </c>
      <c r="G6170" s="93" t="s">
        <v>369</v>
      </c>
      <c r="H6170" s="93" t="s">
        <v>369</v>
      </c>
    </row>
    <row r="6171" spans="1:8">
      <c r="A6171" s="89" t="s">
        <v>4510</v>
      </c>
      <c r="B6171" s="89">
        <v>500</v>
      </c>
      <c r="C6171" s="89" t="s">
        <v>564</v>
      </c>
      <c r="D6171" s="89" t="s">
        <v>18232</v>
      </c>
      <c r="E6171" s="89" t="s">
        <v>22367</v>
      </c>
      <c r="F6171" s="89">
        <v>3783</v>
      </c>
      <c r="G6171" s="89">
        <v>1091356</v>
      </c>
      <c r="H6171" s="89">
        <v>0</v>
      </c>
    </row>
    <row r="6172" spans="1:8">
      <c r="A6172" s="89" t="s">
        <v>15168</v>
      </c>
      <c r="B6172" s="89">
        <v>300</v>
      </c>
      <c r="C6172" s="89" t="s">
        <v>564</v>
      </c>
      <c r="D6172" s="89" t="s">
        <v>7963</v>
      </c>
      <c r="E6172" s="89" t="s">
        <v>22368</v>
      </c>
      <c r="F6172" s="93" t="s">
        <v>369</v>
      </c>
      <c r="G6172" s="93" t="s">
        <v>369</v>
      </c>
      <c r="H6172" s="93" t="s">
        <v>369</v>
      </c>
    </row>
    <row r="6173" spans="1:8">
      <c r="A6173" s="89" t="s">
        <v>15170</v>
      </c>
      <c r="B6173" s="89">
        <v>300</v>
      </c>
      <c r="C6173" s="89" t="s">
        <v>564</v>
      </c>
      <c r="D6173" s="89" t="s">
        <v>7963</v>
      </c>
      <c r="E6173" s="89" t="s">
        <v>22368</v>
      </c>
      <c r="F6173" s="93" t="s">
        <v>369</v>
      </c>
      <c r="G6173" s="93" t="s">
        <v>369</v>
      </c>
      <c r="H6173" s="93" t="s">
        <v>369</v>
      </c>
    </row>
    <row r="6174" spans="1:8">
      <c r="A6174" s="99" t="s">
        <v>4508</v>
      </c>
      <c r="B6174" s="89">
        <v>2000</v>
      </c>
      <c r="C6174" s="89" t="s">
        <v>564</v>
      </c>
      <c r="D6174" s="89" t="s">
        <v>18232</v>
      </c>
      <c r="E6174" s="89" t="s">
        <v>22369</v>
      </c>
      <c r="F6174" s="89">
        <v>367592</v>
      </c>
      <c r="G6174" s="89">
        <v>296783</v>
      </c>
      <c r="H6174" s="89">
        <v>0</v>
      </c>
    </row>
    <row r="6175" spans="1:8">
      <c r="A6175" s="89" t="s">
        <v>4506</v>
      </c>
      <c r="B6175" s="89">
        <v>500</v>
      </c>
      <c r="C6175" s="89" t="s">
        <v>564</v>
      </c>
      <c r="D6175" s="89" t="s">
        <v>18232</v>
      </c>
      <c r="E6175" s="89" t="s">
        <v>22370</v>
      </c>
      <c r="F6175" s="89">
        <v>147152</v>
      </c>
      <c r="G6175" s="89">
        <v>1091356</v>
      </c>
      <c r="H6175" s="89">
        <v>0</v>
      </c>
    </row>
    <row r="6176" spans="1:8">
      <c r="A6176" s="89" t="s">
        <v>6103</v>
      </c>
      <c r="B6176" s="89">
        <v>1000</v>
      </c>
      <c r="C6176" s="89" t="s">
        <v>564</v>
      </c>
      <c r="D6176" s="89" t="s">
        <v>5606</v>
      </c>
      <c r="E6176" s="89" t="s">
        <v>22371</v>
      </c>
      <c r="F6176" s="89">
        <v>220493</v>
      </c>
      <c r="G6176" s="89">
        <v>296783</v>
      </c>
      <c r="H6176" s="89">
        <v>0</v>
      </c>
    </row>
    <row r="6177" spans="1:8">
      <c r="A6177" s="89" t="s">
        <v>6102</v>
      </c>
      <c r="B6177" s="89">
        <v>500</v>
      </c>
      <c r="C6177" s="89" t="s">
        <v>564</v>
      </c>
      <c r="D6177" s="89" t="s">
        <v>5606</v>
      </c>
      <c r="E6177" s="89" t="s">
        <v>22372</v>
      </c>
      <c r="F6177" s="89">
        <v>3065</v>
      </c>
      <c r="G6177" s="89">
        <v>1006862</v>
      </c>
      <c r="H6177" s="89">
        <v>0</v>
      </c>
    </row>
    <row r="6178" spans="1:8">
      <c r="A6178" s="89" t="s">
        <v>6101</v>
      </c>
      <c r="B6178" s="89">
        <v>500</v>
      </c>
      <c r="C6178" s="89" t="s">
        <v>564</v>
      </c>
      <c r="D6178" s="89" t="s">
        <v>5606</v>
      </c>
      <c r="E6178" s="89" t="s">
        <v>22373</v>
      </c>
      <c r="F6178" s="89">
        <v>3065</v>
      </c>
      <c r="G6178" s="89">
        <v>1006862</v>
      </c>
      <c r="H6178" s="89">
        <v>0</v>
      </c>
    </row>
    <row r="6179" spans="1:8">
      <c r="A6179" s="89" t="s">
        <v>6100</v>
      </c>
      <c r="B6179" s="89">
        <v>500</v>
      </c>
      <c r="C6179" s="89" t="s">
        <v>564</v>
      </c>
      <c r="D6179" s="89" t="s">
        <v>5606</v>
      </c>
      <c r="E6179" s="89" t="s">
        <v>22373</v>
      </c>
      <c r="F6179" s="89">
        <v>3065</v>
      </c>
      <c r="G6179" s="89">
        <v>1006862</v>
      </c>
      <c r="H6179" s="89">
        <v>0</v>
      </c>
    </row>
    <row r="6180" spans="1:8">
      <c r="A6180" s="89" t="s">
        <v>4503</v>
      </c>
      <c r="B6180" s="89">
        <v>1000</v>
      </c>
      <c r="C6180" s="89" t="s">
        <v>564</v>
      </c>
      <c r="D6180" s="89" t="s">
        <v>18232</v>
      </c>
      <c r="E6180" s="89" t="s">
        <v>22373</v>
      </c>
      <c r="F6180" s="89">
        <v>299967</v>
      </c>
      <c r="G6180" s="89">
        <v>1006862</v>
      </c>
      <c r="H6180" s="89">
        <v>0</v>
      </c>
    </row>
    <row r="6181" spans="1:8">
      <c r="A6181" s="89" t="s">
        <v>4500</v>
      </c>
      <c r="B6181" s="89">
        <v>500</v>
      </c>
      <c r="C6181" s="89" t="s">
        <v>564</v>
      </c>
      <c r="D6181" s="89" t="s">
        <v>18232</v>
      </c>
      <c r="E6181" s="89" t="s">
        <v>22373</v>
      </c>
      <c r="F6181" s="89">
        <v>17617</v>
      </c>
      <c r="G6181" s="89">
        <v>1006862</v>
      </c>
      <c r="H6181" s="89">
        <v>0</v>
      </c>
    </row>
    <row r="6182" spans="1:8">
      <c r="A6182" s="89" t="s">
        <v>6099</v>
      </c>
      <c r="B6182" s="89">
        <v>500</v>
      </c>
      <c r="C6182" s="89" t="s">
        <v>564</v>
      </c>
      <c r="D6182" s="89" t="s">
        <v>5606</v>
      </c>
      <c r="E6182" s="89" t="s">
        <v>22374</v>
      </c>
      <c r="F6182" s="89">
        <v>3065</v>
      </c>
      <c r="G6182" s="89">
        <v>1006862</v>
      </c>
      <c r="H6182" s="89">
        <v>0</v>
      </c>
    </row>
    <row r="6183" spans="1:8">
      <c r="A6183" s="89" t="s">
        <v>4498</v>
      </c>
      <c r="B6183" s="89">
        <v>500</v>
      </c>
      <c r="C6183" s="89" t="s">
        <v>564</v>
      </c>
      <c r="D6183" s="89" t="s">
        <v>18232</v>
      </c>
      <c r="E6183" s="89" t="s">
        <v>22375</v>
      </c>
      <c r="F6183" s="89">
        <v>657873</v>
      </c>
      <c r="G6183" s="89">
        <v>80996</v>
      </c>
      <c r="H6183" s="89">
        <v>0</v>
      </c>
    </row>
    <row r="6184" spans="1:8">
      <c r="A6184" s="89" t="s">
        <v>4496</v>
      </c>
      <c r="B6184" s="89">
        <v>100</v>
      </c>
      <c r="C6184" s="89" t="s">
        <v>564</v>
      </c>
      <c r="D6184" s="89" t="s">
        <v>18232</v>
      </c>
      <c r="E6184" s="89" t="s">
        <v>22376</v>
      </c>
      <c r="F6184" s="89">
        <v>825186</v>
      </c>
      <c r="G6184" s="89">
        <v>1006862</v>
      </c>
      <c r="H6184" s="89">
        <v>0</v>
      </c>
    </row>
    <row r="6185" spans="1:8">
      <c r="A6185" s="89" t="s">
        <v>4494</v>
      </c>
      <c r="B6185" s="89">
        <v>100</v>
      </c>
      <c r="C6185" s="89" t="s">
        <v>564</v>
      </c>
      <c r="D6185" s="89" t="s">
        <v>18232</v>
      </c>
      <c r="E6185" s="89" t="s">
        <v>22377</v>
      </c>
      <c r="F6185" s="89">
        <v>825186</v>
      </c>
      <c r="G6185" s="89">
        <v>1006862</v>
      </c>
      <c r="H6185" s="89">
        <v>0</v>
      </c>
    </row>
    <row r="6186" spans="1:8">
      <c r="A6186" s="89" t="s">
        <v>4492</v>
      </c>
      <c r="B6186" s="89">
        <v>1000</v>
      </c>
      <c r="C6186" s="89" t="s">
        <v>564</v>
      </c>
      <c r="D6186" s="89" t="s">
        <v>18232</v>
      </c>
      <c r="E6186" s="89" t="s">
        <v>22378</v>
      </c>
      <c r="F6186" s="89">
        <v>415252</v>
      </c>
      <c r="G6186" s="89">
        <v>1091352</v>
      </c>
      <c r="H6186" s="89">
        <v>0</v>
      </c>
    </row>
    <row r="6187" spans="1:8">
      <c r="A6187" s="89" t="s">
        <v>15185</v>
      </c>
      <c r="B6187" s="89">
        <v>500</v>
      </c>
      <c r="C6187" s="89" t="s">
        <v>564</v>
      </c>
      <c r="D6187" s="89" t="s">
        <v>7963</v>
      </c>
      <c r="E6187" s="89" t="s">
        <v>22379</v>
      </c>
      <c r="F6187" s="93" t="s">
        <v>369</v>
      </c>
      <c r="G6187" s="93" t="s">
        <v>369</v>
      </c>
      <c r="H6187" s="93" t="s">
        <v>369</v>
      </c>
    </row>
    <row r="6188" spans="1:8">
      <c r="A6188" s="89" t="s">
        <v>4490</v>
      </c>
      <c r="B6188" s="89">
        <v>1000</v>
      </c>
      <c r="C6188" s="89" t="s">
        <v>361</v>
      </c>
      <c r="D6188" s="89" t="s">
        <v>18232</v>
      </c>
      <c r="E6188" s="89" t="s">
        <v>22380</v>
      </c>
      <c r="F6188" s="93" t="s">
        <v>369</v>
      </c>
      <c r="G6188" s="93" t="s">
        <v>369</v>
      </c>
      <c r="H6188" s="93" t="s">
        <v>369</v>
      </c>
    </row>
    <row r="6189" spans="1:8">
      <c r="A6189" s="89" t="s">
        <v>15187</v>
      </c>
      <c r="B6189" s="89">
        <v>1000</v>
      </c>
      <c r="C6189" s="89" t="s">
        <v>361</v>
      </c>
      <c r="D6189" s="89" t="s">
        <v>7963</v>
      </c>
      <c r="E6189" s="89" t="s">
        <v>22380</v>
      </c>
      <c r="F6189" s="93" t="s">
        <v>369</v>
      </c>
      <c r="G6189" s="93" t="s">
        <v>369</v>
      </c>
      <c r="H6189" s="93" t="s">
        <v>369</v>
      </c>
    </row>
    <row r="6190" spans="1:8">
      <c r="A6190" s="89" t="s">
        <v>15188</v>
      </c>
      <c r="B6190" s="89">
        <v>1000</v>
      </c>
      <c r="C6190" s="89" t="s">
        <v>361</v>
      </c>
      <c r="D6190" s="89" t="s">
        <v>7963</v>
      </c>
      <c r="E6190" s="89" t="s">
        <v>22381</v>
      </c>
      <c r="F6190" s="93" t="s">
        <v>369</v>
      </c>
      <c r="G6190" s="93" t="s">
        <v>369</v>
      </c>
      <c r="H6190" s="93" t="s">
        <v>369</v>
      </c>
    </row>
    <row r="6191" spans="1:8">
      <c r="A6191" s="89" t="s">
        <v>4488</v>
      </c>
      <c r="B6191" s="89">
        <v>500</v>
      </c>
      <c r="C6191" s="89" t="s">
        <v>361</v>
      </c>
      <c r="D6191" s="89" t="s">
        <v>18232</v>
      </c>
      <c r="E6191" s="89" t="s">
        <v>22382</v>
      </c>
      <c r="F6191" s="93" t="s">
        <v>369</v>
      </c>
      <c r="G6191" s="93" t="s">
        <v>369</v>
      </c>
      <c r="H6191" s="93" t="s">
        <v>369</v>
      </c>
    </row>
    <row r="6192" spans="1:8">
      <c r="A6192" s="89" t="s">
        <v>15189</v>
      </c>
      <c r="B6192" s="89">
        <v>500</v>
      </c>
      <c r="C6192" s="89" t="s">
        <v>361</v>
      </c>
      <c r="D6192" s="89" t="s">
        <v>7963</v>
      </c>
      <c r="E6192" s="89" t="s">
        <v>22382</v>
      </c>
      <c r="F6192" s="93" t="s">
        <v>369</v>
      </c>
      <c r="G6192" s="93" t="s">
        <v>369</v>
      </c>
      <c r="H6192" s="93" t="s">
        <v>369</v>
      </c>
    </row>
    <row r="6193" spans="1:8">
      <c r="A6193" s="89" t="s">
        <v>4486</v>
      </c>
      <c r="B6193" s="89">
        <v>2000</v>
      </c>
      <c r="C6193" s="89" t="s">
        <v>564</v>
      </c>
      <c r="D6193" s="89" t="s">
        <v>18232</v>
      </c>
      <c r="E6193" s="89" t="s">
        <v>22383</v>
      </c>
      <c r="F6193" s="89">
        <v>1119013</v>
      </c>
      <c r="G6193" s="89">
        <v>1091352</v>
      </c>
      <c r="H6193" s="89">
        <v>0</v>
      </c>
    </row>
    <row r="6194" spans="1:8">
      <c r="A6194" s="89" t="s">
        <v>4484</v>
      </c>
      <c r="B6194" s="89">
        <v>300</v>
      </c>
      <c r="C6194" s="89" t="s">
        <v>361</v>
      </c>
      <c r="D6194" s="89" t="s">
        <v>18232</v>
      </c>
      <c r="E6194" s="89" t="s">
        <v>22384</v>
      </c>
      <c r="F6194" s="93" t="s">
        <v>369</v>
      </c>
      <c r="G6194" s="93" t="s">
        <v>369</v>
      </c>
      <c r="H6194" s="93" t="s">
        <v>369</v>
      </c>
    </row>
    <row r="6195" spans="1:8">
      <c r="A6195" s="89" t="s">
        <v>4482</v>
      </c>
      <c r="B6195" s="89">
        <v>500</v>
      </c>
      <c r="C6195" s="89" t="s">
        <v>564</v>
      </c>
      <c r="D6195" s="89" t="s">
        <v>18232</v>
      </c>
      <c r="E6195" s="89" t="s">
        <v>22385</v>
      </c>
      <c r="F6195" s="89">
        <v>6270</v>
      </c>
      <c r="G6195" s="89">
        <v>274718</v>
      </c>
      <c r="H6195" s="89">
        <v>0</v>
      </c>
    </row>
    <row r="6196" spans="1:8">
      <c r="A6196" s="89" t="s">
        <v>4480</v>
      </c>
      <c r="B6196" s="89">
        <v>100</v>
      </c>
      <c r="C6196" s="89" t="s">
        <v>564</v>
      </c>
      <c r="D6196" s="89" t="s">
        <v>18232</v>
      </c>
      <c r="E6196" s="89" t="s">
        <v>22386</v>
      </c>
      <c r="F6196" s="89">
        <v>825186</v>
      </c>
      <c r="G6196" s="89">
        <v>1146805</v>
      </c>
      <c r="H6196" s="89">
        <v>0</v>
      </c>
    </row>
    <row r="6197" spans="1:8">
      <c r="A6197" s="89" t="s">
        <v>4477</v>
      </c>
      <c r="B6197" s="89">
        <v>750</v>
      </c>
      <c r="C6197" s="89" t="s">
        <v>564</v>
      </c>
      <c r="D6197" s="89" t="s">
        <v>18232</v>
      </c>
      <c r="E6197" s="89" t="s">
        <v>22387</v>
      </c>
      <c r="F6197" s="89">
        <v>698422</v>
      </c>
      <c r="G6197" s="89">
        <v>6596</v>
      </c>
      <c r="H6197" s="89">
        <v>0</v>
      </c>
    </row>
    <row r="6198" spans="1:8">
      <c r="A6198" s="89" t="s">
        <v>15194</v>
      </c>
      <c r="B6198" s="89">
        <v>500</v>
      </c>
      <c r="C6198" s="89" t="s">
        <v>361</v>
      </c>
      <c r="D6198" s="89" t="s">
        <v>7963</v>
      </c>
      <c r="E6198" s="89" t="s">
        <v>22388</v>
      </c>
      <c r="F6198" s="93" t="s">
        <v>369</v>
      </c>
      <c r="G6198" s="93" t="s">
        <v>369</v>
      </c>
      <c r="H6198" s="93" t="s">
        <v>369</v>
      </c>
    </row>
    <row r="6199" spans="1:8">
      <c r="A6199" s="89" t="s">
        <v>4475</v>
      </c>
      <c r="B6199" s="89">
        <v>500</v>
      </c>
      <c r="C6199" s="89" t="s">
        <v>564</v>
      </c>
      <c r="D6199" s="89" t="s">
        <v>18232</v>
      </c>
      <c r="E6199" s="89" t="s">
        <v>22389</v>
      </c>
      <c r="F6199" s="89">
        <v>201345</v>
      </c>
      <c r="G6199" s="89">
        <v>1091620</v>
      </c>
      <c r="H6199" s="89">
        <v>0</v>
      </c>
    </row>
    <row r="6200" spans="1:8">
      <c r="A6200" s="89" t="s">
        <v>15196</v>
      </c>
      <c r="B6200" s="89">
        <v>500</v>
      </c>
      <c r="C6200" s="89" t="s">
        <v>361</v>
      </c>
      <c r="D6200" s="89" t="s">
        <v>7963</v>
      </c>
      <c r="E6200" s="89" t="s">
        <v>22390</v>
      </c>
      <c r="F6200" s="93" t="s">
        <v>369</v>
      </c>
      <c r="G6200" s="93" t="s">
        <v>369</v>
      </c>
      <c r="H6200" s="93" t="s">
        <v>369</v>
      </c>
    </row>
    <row r="6201" spans="1:8">
      <c r="A6201" s="89" t="s">
        <v>15197</v>
      </c>
      <c r="B6201" s="89">
        <v>500</v>
      </c>
      <c r="C6201" s="89" t="s">
        <v>361</v>
      </c>
      <c r="D6201" s="89" t="s">
        <v>7963</v>
      </c>
      <c r="E6201" s="89" t="s">
        <v>22390</v>
      </c>
      <c r="F6201" s="93" t="s">
        <v>369</v>
      </c>
      <c r="G6201" s="93" t="s">
        <v>369</v>
      </c>
      <c r="H6201" s="93" t="s">
        <v>369</v>
      </c>
    </row>
    <row r="6202" spans="1:8">
      <c r="A6202" s="89" t="s">
        <v>15198</v>
      </c>
      <c r="B6202" s="89">
        <v>500</v>
      </c>
      <c r="C6202" s="89" t="s">
        <v>361</v>
      </c>
      <c r="D6202" s="89" t="s">
        <v>7963</v>
      </c>
      <c r="E6202" s="89" t="s">
        <v>22391</v>
      </c>
      <c r="F6202" s="93" t="s">
        <v>369</v>
      </c>
      <c r="G6202" s="93" t="s">
        <v>369</v>
      </c>
      <c r="H6202" s="93" t="s">
        <v>369</v>
      </c>
    </row>
    <row r="6203" spans="1:8">
      <c r="A6203" s="89" t="s">
        <v>15199</v>
      </c>
      <c r="B6203" s="89">
        <v>500</v>
      </c>
      <c r="C6203" s="89" t="s">
        <v>361</v>
      </c>
      <c r="D6203" s="89" t="s">
        <v>7963</v>
      </c>
      <c r="E6203" s="89" t="s">
        <v>22392</v>
      </c>
      <c r="F6203" s="93" t="s">
        <v>369</v>
      </c>
      <c r="G6203" s="93" t="s">
        <v>369</v>
      </c>
      <c r="H6203" s="93" t="s">
        <v>369</v>
      </c>
    </row>
    <row r="6204" spans="1:8">
      <c r="A6204" s="89" t="s">
        <v>15200</v>
      </c>
      <c r="B6204" s="89">
        <v>500</v>
      </c>
      <c r="C6204" s="89" t="s">
        <v>564</v>
      </c>
      <c r="D6204" s="89" t="s">
        <v>7963</v>
      </c>
      <c r="E6204" s="89" t="s">
        <v>22393</v>
      </c>
      <c r="F6204" s="93" t="s">
        <v>369</v>
      </c>
      <c r="G6204" s="93" t="s">
        <v>369</v>
      </c>
      <c r="H6204" s="93" t="s">
        <v>369</v>
      </c>
    </row>
    <row r="6205" spans="1:8">
      <c r="A6205" s="89" t="s">
        <v>15202</v>
      </c>
      <c r="B6205" s="89">
        <v>500</v>
      </c>
      <c r="C6205" s="89" t="s">
        <v>564</v>
      </c>
      <c r="D6205" s="89" t="s">
        <v>7963</v>
      </c>
      <c r="E6205" s="89" t="s">
        <v>22394</v>
      </c>
      <c r="F6205" s="93" t="s">
        <v>369</v>
      </c>
      <c r="G6205" s="93" t="s">
        <v>369</v>
      </c>
      <c r="H6205" s="93" t="s">
        <v>369</v>
      </c>
    </row>
    <row r="6206" spans="1:8">
      <c r="A6206" s="89" t="s">
        <v>15204</v>
      </c>
      <c r="B6206" s="89">
        <v>500</v>
      </c>
      <c r="C6206" s="89" t="s">
        <v>361</v>
      </c>
      <c r="D6206" s="89" t="s">
        <v>7963</v>
      </c>
      <c r="E6206" s="89" t="s">
        <v>22394</v>
      </c>
      <c r="F6206" s="93" t="s">
        <v>369</v>
      </c>
      <c r="G6206" s="93" t="s">
        <v>369</v>
      </c>
      <c r="H6206" s="93" t="s">
        <v>369</v>
      </c>
    </row>
    <row r="6207" spans="1:8">
      <c r="A6207" s="89" t="s">
        <v>15205</v>
      </c>
      <c r="B6207" s="89">
        <v>500</v>
      </c>
      <c r="C6207" s="89" t="s">
        <v>564</v>
      </c>
      <c r="D6207" s="89" t="s">
        <v>7963</v>
      </c>
      <c r="E6207" s="89" t="s">
        <v>22394</v>
      </c>
      <c r="F6207" s="93" t="s">
        <v>369</v>
      </c>
      <c r="G6207" s="93" t="s">
        <v>369</v>
      </c>
      <c r="H6207" s="93" t="s">
        <v>369</v>
      </c>
    </row>
    <row r="6208" spans="1:8">
      <c r="A6208" s="89" t="s">
        <v>15207</v>
      </c>
      <c r="B6208" s="89">
        <v>1000</v>
      </c>
      <c r="C6208" s="89" t="s">
        <v>564</v>
      </c>
      <c r="D6208" s="89" t="s">
        <v>7963</v>
      </c>
      <c r="E6208" s="89" t="s">
        <v>22395</v>
      </c>
      <c r="F6208" s="93" t="s">
        <v>369</v>
      </c>
      <c r="G6208" s="93" t="s">
        <v>369</v>
      </c>
      <c r="H6208" s="93" t="s">
        <v>369</v>
      </c>
    </row>
    <row r="6209" spans="1:8">
      <c r="A6209" s="89" t="s">
        <v>15209</v>
      </c>
      <c r="B6209" s="89">
        <v>1000</v>
      </c>
      <c r="C6209" s="89" t="s">
        <v>361</v>
      </c>
      <c r="D6209" s="89" t="s">
        <v>7963</v>
      </c>
      <c r="E6209" s="89" t="s">
        <v>22396</v>
      </c>
      <c r="F6209" s="93" t="s">
        <v>369</v>
      </c>
      <c r="G6209" s="93" t="s">
        <v>369</v>
      </c>
      <c r="H6209" s="93" t="s">
        <v>369</v>
      </c>
    </row>
    <row r="6210" spans="1:8">
      <c r="A6210" s="89" t="s">
        <v>4473</v>
      </c>
      <c r="B6210" s="89">
        <v>1000</v>
      </c>
      <c r="C6210" s="89" t="s">
        <v>361</v>
      </c>
      <c r="D6210" s="89" t="s">
        <v>18232</v>
      </c>
      <c r="E6210" s="89" t="s">
        <v>22397</v>
      </c>
      <c r="F6210" s="93" t="s">
        <v>369</v>
      </c>
      <c r="G6210" s="93" t="s">
        <v>369</v>
      </c>
      <c r="H6210" s="93" t="s">
        <v>369</v>
      </c>
    </row>
    <row r="6211" spans="1:8">
      <c r="A6211" s="89" t="s">
        <v>15210</v>
      </c>
      <c r="B6211" s="89">
        <v>1000</v>
      </c>
      <c r="C6211" s="89" t="s">
        <v>564</v>
      </c>
      <c r="D6211" s="89" t="s">
        <v>7974</v>
      </c>
      <c r="E6211" s="89" t="s">
        <v>22398</v>
      </c>
      <c r="F6211" s="93" t="s">
        <v>369</v>
      </c>
      <c r="G6211" s="93" t="s">
        <v>369</v>
      </c>
      <c r="H6211" s="93" t="s">
        <v>369</v>
      </c>
    </row>
    <row r="6212" spans="1:8">
      <c r="A6212" s="89" t="s">
        <v>15211</v>
      </c>
      <c r="B6212" s="89">
        <v>500</v>
      </c>
      <c r="C6212" s="89" t="s">
        <v>564</v>
      </c>
      <c r="D6212" s="89" t="s">
        <v>7974</v>
      </c>
      <c r="E6212" s="89" t="s">
        <v>22398</v>
      </c>
      <c r="F6212" s="93" t="s">
        <v>369</v>
      </c>
      <c r="G6212" s="93" t="s">
        <v>369</v>
      </c>
      <c r="H6212" s="93" t="s">
        <v>369</v>
      </c>
    </row>
    <row r="6213" spans="1:8">
      <c r="A6213" s="89" t="s">
        <v>15212</v>
      </c>
      <c r="B6213" s="89">
        <v>500</v>
      </c>
      <c r="C6213" s="89" t="s">
        <v>564</v>
      </c>
      <c r="D6213" s="89" t="s">
        <v>7974</v>
      </c>
      <c r="E6213" s="89" t="s">
        <v>22398</v>
      </c>
      <c r="F6213" s="93" t="s">
        <v>369</v>
      </c>
      <c r="G6213" s="93" t="s">
        <v>369</v>
      </c>
      <c r="H6213" s="93" t="s">
        <v>369</v>
      </c>
    </row>
    <row r="6214" spans="1:8">
      <c r="A6214" s="89" t="s">
        <v>15213</v>
      </c>
      <c r="B6214" s="89">
        <v>500</v>
      </c>
      <c r="C6214" s="89" t="s">
        <v>564</v>
      </c>
      <c r="D6214" s="89" t="s">
        <v>7974</v>
      </c>
      <c r="E6214" s="89" t="s">
        <v>22398</v>
      </c>
      <c r="F6214" s="93" t="s">
        <v>369</v>
      </c>
      <c r="G6214" s="93" t="s">
        <v>369</v>
      </c>
      <c r="H6214" s="93" t="s">
        <v>369</v>
      </c>
    </row>
    <row r="6215" spans="1:8">
      <c r="A6215" s="89" t="s">
        <v>15214</v>
      </c>
      <c r="B6215" s="89">
        <v>500</v>
      </c>
      <c r="C6215" s="89" t="s">
        <v>564</v>
      </c>
      <c r="D6215" s="89" t="s">
        <v>7974</v>
      </c>
      <c r="E6215" s="89" t="s">
        <v>22398</v>
      </c>
      <c r="F6215" s="93" t="s">
        <v>369</v>
      </c>
      <c r="G6215" s="93" t="s">
        <v>369</v>
      </c>
      <c r="H6215" s="93" t="s">
        <v>369</v>
      </c>
    </row>
    <row r="6216" spans="1:8">
      <c r="A6216" s="89" t="s">
        <v>15215</v>
      </c>
      <c r="B6216" s="89">
        <v>500</v>
      </c>
      <c r="C6216" s="89" t="s">
        <v>564</v>
      </c>
      <c r="D6216" s="89" t="s">
        <v>7974</v>
      </c>
      <c r="E6216" s="89" t="s">
        <v>22398</v>
      </c>
      <c r="F6216" s="93" t="s">
        <v>369</v>
      </c>
      <c r="G6216" s="93" t="s">
        <v>369</v>
      </c>
      <c r="H6216" s="93" t="s">
        <v>369</v>
      </c>
    </row>
    <row r="6217" spans="1:8">
      <c r="A6217" s="89" t="s">
        <v>15216</v>
      </c>
      <c r="B6217" s="89">
        <v>500</v>
      </c>
      <c r="C6217" s="89" t="s">
        <v>564</v>
      </c>
      <c r="D6217" s="89" t="s">
        <v>7974</v>
      </c>
      <c r="E6217" s="89" t="s">
        <v>22398</v>
      </c>
      <c r="F6217" s="93" t="s">
        <v>369</v>
      </c>
      <c r="G6217" s="93" t="s">
        <v>369</v>
      </c>
      <c r="H6217" s="93" t="s">
        <v>369</v>
      </c>
    </row>
    <row r="6218" spans="1:8">
      <c r="A6218" s="89" t="s">
        <v>15217</v>
      </c>
      <c r="B6218" s="89">
        <v>500</v>
      </c>
      <c r="C6218" s="89" t="s">
        <v>564</v>
      </c>
      <c r="D6218" s="89" t="s">
        <v>7974</v>
      </c>
      <c r="E6218" s="89" t="s">
        <v>22398</v>
      </c>
      <c r="F6218" s="93" t="s">
        <v>369</v>
      </c>
      <c r="G6218" s="93" t="s">
        <v>369</v>
      </c>
      <c r="H6218" s="93" t="s">
        <v>369</v>
      </c>
    </row>
    <row r="6219" spans="1:8">
      <c r="A6219" s="89" t="s">
        <v>15218</v>
      </c>
      <c r="B6219" s="89">
        <v>500</v>
      </c>
      <c r="C6219" s="89" t="s">
        <v>564</v>
      </c>
      <c r="D6219" s="89" t="s">
        <v>7974</v>
      </c>
      <c r="E6219" s="89" t="s">
        <v>22398</v>
      </c>
      <c r="F6219" s="93" t="s">
        <v>369</v>
      </c>
      <c r="G6219" s="93" t="s">
        <v>369</v>
      </c>
      <c r="H6219" s="93" t="s">
        <v>369</v>
      </c>
    </row>
    <row r="6220" spans="1:8">
      <c r="A6220" s="89" t="s">
        <v>15219</v>
      </c>
      <c r="B6220" s="89">
        <v>500</v>
      </c>
      <c r="C6220" s="89" t="s">
        <v>564</v>
      </c>
      <c r="D6220" s="89" t="s">
        <v>7974</v>
      </c>
      <c r="E6220" s="89" t="s">
        <v>22398</v>
      </c>
      <c r="F6220" s="93" t="s">
        <v>369</v>
      </c>
      <c r="G6220" s="93" t="s">
        <v>369</v>
      </c>
      <c r="H6220" s="93" t="s">
        <v>369</v>
      </c>
    </row>
    <row r="6221" spans="1:8">
      <c r="A6221" s="89" t="s">
        <v>15220</v>
      </c>
      <c r="B6221" s="89">
        <v>500</v>
      </c>
      <c r="C6221" s="89" t="s">
        <v>564</v>
      </c>
      <c r="D6221" s="89" t="s">
        <v>7974</v>
      </c>
      <c r="E6221" s="89" t="s">
        <v>22398</v>
      </c>
      <c r="F6221" s="93" t="s">
        <v>369</v>
      </c>
      <c r="G6221" s="93" t="s">
        <v>369</v>
      </c>
      <c r="H6221" s="93" t="s">
        <v>369</v>
      </c>
    </row>
    <row r="6222" spans="1:8">
      <c r="A6222" s="89" t="s">
        <v>15221</v>
      </c>
      <c r="B6222" s="89">
        <v>500</v>
      </c>
      <c r="C6222" s="89" t="s">
        <v>564</v>
      </c>
      <c r="D6222" s="89" t="s">
        <v>7974</v>
      </c>
      <c r="E6222" s="89" t="s">
        <v>22398</v>
      </c>
      <c r="F6222" s="93" t="s">
        <v>369</v>
      </c>
      <c r="G6222" s="93" t="s">
        <v>369</v>
      </c>
      <c r="H6222" s="93" t="s">
        <v>369</v>
      </c>
    </row>
    <row r="6223" spans="1:8">
      <c r="A6223" s="89" t="s">
        <v>4471</v>
      </c>
      <c r="B6223" s="89">
        <v>500</v>
      </c>
      <c r="C6223" s="89" t="s">
        <v>564</v>
      </c>
      <c r="D6223" s="89" t="s">
        <v>18232</v>
      </c>
      <c r="E6223" s="89" t="s">
        <v>22399</v>
      </c>
      <c r="F6223" s="89">
        <v>657873</v>
      </c>
      <c r="G6223" s="89">
        <v>80996</v>
      </c>
      <c r="H6223" s="89">
        <v>0</v>
      </c>
    </row>
    <row r="6224" spans="1:8">
      <c r="A6224" s="89" t="s">
        <v>15223</v>
      </c>
      <c r="B6224" s="89">
        <v>300</v>
      </c>
      <c r="C6224" s="89" t="s">
        <v>361</v>
      </c>
      <c r="D6224" s="89" t="s">
        <v>7963</v>
      </c>
      <c r="E6224" s="89" t="s">
        <v>22400</v>
      </c>
      <c r="F6224" s="93" t="s">
        <v>369</v>
      </c>
      <c r="G6224" s="93" t="s">
        <v>369</v>
      </c>
      <c r="H6224" s="93" t="s">
        <v>369</v>
      </c>
    </row>
    <row r="6225" spans="1:8">
      <c r="A6225" s="89" t="s">
        <v>15224</v>
      </c>
      <c r="B6225" s="89">
        <v>300</v>
      </c>
      <c r="C6225" s="89" t="s">
        <v>361</v>
      </c>
      <c r="D6225" s="89" t="s">
        <v>7963</v>
      </c>
      <c r="E6225" s="89" t="s">
        <v>22400</v>
      </c>
      <c r="F6225" s="93" t="s">
        <v>369</v>
      </c>
      <c r="G6225" s="93" t="s">
        <v>369</v>
      </c>
      <c r="H6225" s="93" t="s">
        <v>369</v>
      </c>
    </row>
    <row r="6226" spans="1:8">
      <c r="A6226" s="89" t="s">
        <v>4469</v>
      </c>
      <c r="B6226" s="89">
        <v>100</v>
      </c>
      <c r="C6226" s="89" t="s">
        <v>361</v>
      </c>
      <c r="D6226" s="89" t="s">
        <v>18232</v>
      </c>
      <c r="E6226" s="89" t="s">
        <v>22401</v>
      </c>
      <c r="F6226" s="93" t="s">
        <v>369</v>
      </c>
      <c r="G6226" s="93" t="s">
        <v>369</v>
      </c>
      <c r="H6226" s="93" t="s">
        <v>369</v>
      </c>
    </row>
    <row r="6227" spans="1:8">
      <c r="A6227" s="89" t="s">
        <v>15225</v>
      </c>
      <c r="B6227" s="89">
        <v>100</v>
      </c>
      <c r="C6227" s="89" t="s">
        <v>361</v>
      </c>
      <c r="D6227" s="89" t="s">
        <v>7963</v>
      </c>
      <c r="E6227" s="89" t="s">
        <v>22401</v>
      </c>
      <c r="F6227" s="93" t="s">
        <v>369</v>
      </c>
      <c r="G6227" s="93" t="s">
        <v>369</v>
      </c>
      <c r="H6227" s="93" t="s">
        <v>369</v>
      </c>
    </row>
    <row r="6228" spans="1:8">
      <c r="A6228" s="89" t="s">
        <v>15226</v>
      </c>
      <c r="B6228" s="89">
        <v>2000</v>
      </c>
      <c r="C6228" s="89" t="s">
        <v>564</v>
      </c>
      <c r="D6228" s="89" t="s">
        <v>7963</v>
      </c>
      <c r="E6228" s="89" t="s">
        <v>22402</v>
      </c>
      <c r="F6228" s="93" t="s">
        <v>369</v>
      </c>
      <c r="G6228" s="93" t="s">
        <v>369</v>
      </c>
      <c r="H6228" s="93" t="s">
        <v>369</v>
      </c>
    </row>
    <row r="6229" spans="1:8">
      <c r="A6229" s="89" t="s">
        <v>15228</v>
      </c>
      <c r="B6229" s="89">
        <v>500</v>
      </c>
      <c r="C6229" s="89" t="s">
        <v>564</v>
      </c>
      <c r="D6229" s="89" t="s">
        <v>7963</v>
      </c>
      <c r="E6229" s="89" t="s">
        <v>22403</v>
      </c>
      <c r="F6229" s="93" t="s">
        <v>369</v>
      </c>
      <c r="G6229" s="93" t="s">
        <v>369</v>
      </c>
      <c r="H6229" s="93" t="s">
        <v>369</v>
      </c>
    </row>
    <row r="6230" spans="1:8">
      <c r="A6230" s="89" t="s">
        <v>15230</v>
      </c>
      <c r="B6230" s="89">
        <v>1000</v>
      </c>
      <c r="C6230" s="89" t="s">
        <v>564</v>
      </c>
      <c r="D6230" s="89" t="s">
        <v>7963</v>
      </c>
      <c r="E6230" s="89" t="s">
        <v>22404</v>
      </c>
      <c r="F6230" s="93" t="s">
        <v>369</v>
      </c>
      <c r="G6230" s="93" t="s">
        <v>369</v>
      </c>
      <c r="H6230" s="93" t="s">
        <v>369</v>
      </c>
    </row>
    <row r="6231" spans="1:8">
      <c r="A6231" s="89" t="s">
        <v>4466</v>
      </c>
      <c r="B6231" s="89">
        <v>500</v>
      </c>
      <c r="C6231" s="89" t="s">
        <v>361</v>
      </c>
      <c r="D6231" s="89" t="s">
        <v>18232</v>
      </c>
      <c r="E6231" s="89" t="s">
        <v>22405</v>
      </c>
      <c r="F6231" s="93" t="s">
        <v>369</v>
      </c>
      <c r="G6231" s="93" t="s">
        <v>369</v>
      </c>
      <c r="H6231" s="93" t="s">
        <v>369</v>
      </c>
    </row>
    <row r="6232" spans="1:8">
      <c r="A6232" s="89" t="s">
        <v>4464</v>
      </c>
      <c r="B6232" s="89">
        <v>300</v>
      </c>
      <c r="C6232" s="89" t="s">
        <v>361</v>
      </c>
      <c r="D6232" s="89" t="s">
        <v>18232</v>
      </c>
      <c r="E6232" s="89" t="s">
        <v>22406</v>
      </c>
      <c r="F6232" s="93" t="s">
        <v>369</v>
      </c>
      <c r="G6232" s="93" t="s">
        <v>369</v>
      </c>
      <c r="H6232" s="93" t="s">
        <v>369</v>
      </c>
    </row>
    <row r="6233" spans="1:8">
      <c r="A6233" s="89" t="s">
        <v>15232</v>
      </c>
      <c r="B6233" s="89">
        <v>300</v>
      </c>
      <c r="C6233" s="89" t="s">
        <v>361</v>
      </c>
      <c r="D6233" s="89" t="s">
        <v>7963</v>
      </c>
      <c r="E6233" s="89" t="s">
        <v>22406</v>
      </c>
      <c r="F6233" s="93" t="s">
        <v>369</v>
      </c>
      <c r="G6233" s="93" t="s">
        <v>369</v>
      </c>
      <c r="H6233" s="93" t="s">
        <v>369</v>
      </c>
    </row>
    <row r="6234" spans="1:8">
      <c r="A6234" s="89" t="s">
        <v>15233</v>
      </c>
      <c r="B6234" s="89">
        <v>1000</v>
      </c>
      <c r="C6234" s="89" t="s">
        <v>564</v>
      </c>
      <c r="D6234" s="89" t="s">
        <v>7963</v>
      </c>
      <c r="E6234" s="89" t="s">
        <v>22407</v>
      </c>
      <c r="F6234" s="93" t="s">
        <v>369</v>
      </c>
      <c r="G6234" s="93" t="s">
        <v>369</v>
      </c>
      <c r="H6234" s="93" t="s">
        <v>369</v>
      </c>
    </row>
    <row r="6235" spans="1:8">
      <c r="A6235" s="89" t="s">
        <v>15235</v>
      </c>
      <c r="B6235" s="89">
        <v>300</v>
      </c>
      <c r="C6235" s="89" t="s">
        <v>564</v>
      </c>
      <c r="D6235" s="89" t="s">
        <v>7963</v>
      </c>
      <c r="E6235" s="89" t="s">
        <v>22408</v>
      </c>
      <c r="F6235" s="93" t="s">
        <v>369</v>
      </c>
      <c r="G6235" s="93" t="s">
        <v>369</v>
      </c>
      <c r="H6235" s="93" t="s">
        <v>369</v>
      </c>
    </row>
    <row r="6236" spans="1:8">
      <c r="A6236" s="89" t="s">
        <v>15237</v>
      </c>
      <c r="B6236" s="89">
        <v>300</v>
      </c>
      <c r="C6236" s="89" t="s">
        <v>564</v>
      </c>
      <c r="D6236" s="89" t="s">
        <v>7963</v>
      </c>
      <c r="E6236" s="89" t="s">
        <v>22408</v>
      </c>
      <c r="F6236" s="93" t="s">
        <v>369</v>
      </c>
      <c r="G6236" s="93" t="s">
        <v>369</v>
      </c>
      <c r="H6236" s="93" t="s">
        <v>369</v>
      </c>
    </row>
    <row r="6237" spans="1:8">
      <c r="A6237" s="89" t="s">
        <v>15239</v>
      </c>
      <c r="B6237" s="89">
        <v>300</v>
      </c>
      <c r="C6237" s="89" t="s">
        <v>564</v>
      </c>
      <c r="D6237" s="89" t="s">
        <v>7963</v>
      </c>
      <c r="E6237" s="89" t="s">
        <v>22408</v>
      </c>
      <c r="F6237" s="93" t="s">
        <v>369</v>
      </c>
      <c r="G6237" s="93" t="s">
        <v>369</v>
      </c>
      <c r="H6237" s="93" t="s">
        <v>369</v>
      </c>
    </row>
    <row r="6238" spans="1:8">
      <c r="A6238" s="89" t="s">
        <v>4462</v>
      </c>
      <c r="B6238" s="89">
        <v>500</v>
      </c>
      <c r="C6238" s="89" t="s">
        <v>564</v>
      </c>
      <c r="D6238" s="89" t="s">
        <v>18232</v>
      </c>
      <c r="E6238" s="89" t="s">
        <v>22409</v>
      </c>
      <c r="F6238" s="89">
        <v>1089623</v>
      </c>
      <c r="G6238" s="89">
        <v>593823</v>
      </c>
      <c r="H6238" s="89">
        <v>0</v>
      </c>
    </row>
    <row r="6239" spans="1:8">
      <c r="A6239" s="89" t="s">
        <v>15242</v>
      </c>
      <c r="B6239" s="89">
        <v>1000</v>
      </c>
      <c r="C6239" s="89" t="s">
        <v>361</v>
      </c>
      <c r="D6239" s="89" t="s">
        <v>7963</v>
      </c>
      <c r="E6239" s="89" t="s">
        <v>22410</v>
      </c>
      <c r="F6239" s="93" t="s">
        <v>369</v>
      </c>
      <c r="G6239" s="93" t="s">
        <v>369</v>
      </c>
      <c r="H6239" s="93" t="s">
        <v>369</v>
      </c>
    </row>
    <row r="6240" spans="1:8">
      <c r="A6240" s="89" t="s">
        <v>15243</v>
      </c>
      <c r="B6240" s="89">
        <v>1000</v>
      </c>
      <c r="C6240" s="89" t="s">
        <v>361</v>
      </c>
      <c r="D6240" s="89" t="s">
        <v>7963</v>
      </c>
      <c r="E6240" s="89" t="s">
        <v>22410</v>
      </c>
      <c r="F6240" s="93" t="s">
        <v>369</v>
      </c>
      <c r="G6240" s="93" t="s">
        <v>369</v>
      </c>
      <c r="H6240" s="93" t="s">
        <v>369</v>
      </c>
    </row>
    <row r="6241" spans="1:8">
      <c r="A6241" s="89" t="s">
        <v>15244</v>
      </c>
      <c r="B6241" s="89">
        <v>1000</v>
      </c>
      <c r="C6241" s="89" t="s">
        <v>564</v>
      </c>
      <c r="D6241" s="89" t="s">
        <v>7963</v>
      </c>
      <c r="E6241" s="89" t="s">
        <v>22410</v>
      </c>
      <c r="F6241" s="93" t="s">
        <v>369</v>
      </c>
      <c r="G6241" s="93" t="s">
        <v>369</v>
      </c>
      <c r="H6241" s="93" t="s">
        <v>369</v>
      </c>
    </row>
    <row r="6242" spans="1:8">
      <c r="A6242" s="89" t="s">
        <v>15246</v>
      </c>
      <c r="B6242" s="89">
        <v>3000</v>
      </c>
      <c r="C6242" s="89" t="s">
        <v>361</v>
      </c>
      <c r="D6242" s="89" t="s">
        <v>7963</v>
      </c>
      <c r="E6242" s="89" t="s">
        <v>22411</v>
      </c>
      <c r="F6242" s="93" t="s">
        <v>369</v>
      </c>
      <c r="G6242" s="93" t="s">
        <v>369</v>
      </c>
      <c r="H6242" s="93" t="s">
        <v>369</v>
      </c>
    </row>
    <row r="6243" spans="1:8">
      <c r="A6243" s="89" t="s">
        <v>15247</v>
      </c>
      <c r="B6243" s="89">
        <v>3000</v>
      </c>
      <c r="C6243" s="89" t="s">
        <v>564</v>
      </c>
      <c r="D6243" s="89" t="s">
        <v>7963</v>
      </c>
      <c r="E6243" s="89" t="s">
        <v>22411</v>
      </c>
      <c r="F6243" s="93" t="s">
        <v>369</v>
      </c>
      <c r="G6243" s="93" t="s">
        <v>369</v>
      </c>
      <c r="H6243" s="93" t="s">
        <v>369</v>
      </c>
    </row>
    <row r="6244" spans="1:8">
      <c r="A6244" s="89" t="s">
        <v>15249</v>
      </c>
      <c r="B6244" s="89">
        <v>500</v>
      </c>
      <c r="C6244" s="89" t="s">
        <v>361</v>
      </c>
      <c r="D6244" s="89" t="s">
        <v>7963</v>
      </c>
      <c r="E6244" s="89" t="s">
        <v>22412</v>
      </c>
      <c r="F6244" s="93" t="s">
        <v>369</v>
      </c>
      <c r="G6244" s="93" t="s">
        <v>369</v>
      </c>
      <c r="H6244" s="93" t="s">
        <v>369</v>
      </c>
    </row>
    <row r="6245" spans="1:8">
      <c r="A6245" s="89" t="s">
        <v>4460</v>
      </c>
      <c r="B6245" s="89">
        <v>500</v>
      </c>
      <c r="C6245" s="89" t="s">
        <v>564</v>
      </c>
      <c r="D6245" s="89" t="s">
        <v>18232</v>
      </c>
      <c r="E6245" s="89" t="s">
        <v>22413</v>
      </c>
      <c r="F6245" s="89">
        <v>105158</v>
      </c>
      <c r="G6245" s="89">
        <v>252511</v>
      </c>
      <c r="H6245" s="89">
        <v>0</v>
      </c>
    </row>
    <row r="6246" spans="1:8">
      <c r="A6246" s="89" t="s">
        <v>4458</v>
      </c>
      <c r="B6246" s="89">
        <v>3000</v>
      </c>
      <c r="C6246" s="89" t="s">
        <v>564</v>
      </c>
      <c r="D6246" s="89" t="s">
        <v>18232</v>
      </c>
      <c r="E6246" s="89" t="s">
        <v>22414</v>
      </c>
      <c r="F6246" s="89">
        <v>829865</v>
      </c>
      <c r="G6246" s="89">
        <v>1096497</v>
      </c>
      <c r="H6246" s="89">
        <v>0</v>
      </c>
    </row>
    <row r="6247" spans="1:8">
      <c r="A6247" s="89" t="s">
        <v>4456</v>
      </c>
      <c r="B6247" s="89">
        <v>500</v>
      </c>
      <c r="C6247" s="89" t="s">
        <v>564</v>
      </c>
      <c r="D6247" s="89" t="s">
        <v>18232</v>
      </c>
      <c r="E6247" s="89" t="s">
        <v>22415</v>
      </c>
      <c r="F6247" s="89">
        <v>17119</v>
      </c>
      <c r="G6247" s="89">
        <v>527526</v>
      </c>
      <c r="H6247" s="89">
        <v>0</v>
      </c>
    </row>
    <row r="6248" spans="1:8">
      <c r="A6248" s="89" t="s">
        <v>4454</v>
      </c>
      <c r="B6248" s="89">
        <v>100</v>
      </c>
      <c r="C6248" s="89" t="s">
        <v>361</v>
      </c>
      <c r="D6248" s="89" t="s">
        <v>18232</v>
      </c>
      <c r="E6248" s="89" t="s">
        <v>22416</v>
      </c>
      <c r="F6248" s="93" t="s">
        <v>369</v>
      </c>
      <c r="G6248" s="93" t="s">
        <v>369</v>
      </c>
      <c r="H6248" s="93" t="s">
        <v>369</v>
      </c>
    </row>
    <row r="6249" spans="1:8">
      <c r="A6249" s="89" t="s">
        <v>4452</v>
      </c>
      <c r="B6249" s="89">
        <v>3000</v>
      </c>
      <c r="C6249" s="89" t="s">
        <v>361</v>
      </c>
      <c r="D6249" s="89" t="s">
        <v>18232</v>
      </c>
      <c r="E6249" s="89" t="s">
        <v>22417</v>
      </c>
      <c r="F6249" s="93" t="s">
        <v>369</v>
      </c>
      <c r="G6249" s="93" t="s">
        <v>369</v>
      </c>
      <c r="H6249" s="93" t="s">
        <v>369</v>
      </c>
    </row>
    <row r="6250" spans="1:8">
      <c r="A6250" s="89" t="s">
        <v>4450</v>
      </c>
      <c r="B6250" s="89">
        <v>100</v>
      </c>
      <c r="C6250" s="89" t="s">
        <v>564</v>
      </c>
      <c r="D6250" s="89" t="s">
        <v>18232</v>
      </c>
      <c r="E6250" s="89" t="s">
        <v>22418</v>
      </c>
      <c r="F6250" s="89">
        <v>825186</v>
      </c>
      <c r="G6250" s="89">
        <v>825186</v>
      </c>
      <c r="H6250" s="89">
        <v>0</v>
      </c>
    </row>
    <row r="6251" spans="1:8">
      <c r="A6251" s="89" t="s">
        <v>6098</v>
      </c>
      <c r="B6251" s="89">
        <v>100</v>
      </c>
      <c r="C6251" s="89" t="s">
        <v>564</v>
      </c>
      <c r="D6251" s="89" t="s">
        <v>5606</v>
      </c>
      <c r="E6251" s="89" t="s">
        <v>22419</v>
      </c>
      <c r="F6251" s="89">
        <v>3065</v>
      </c>
      <c r="G6251" s="89">
        <v>36972</v>
      </c>
      <c r="H6251" s="89">
        <v>0</v>
      </c>
    </row>
    <row r="6252" spans="1:8">
      <c r="A6252" s="89" t="s">
        <v>4448</v>
      </c>
      <c r="B6252" s="89">
        <v>100</v>
      </c>
      <c r="C6252" s="89" t="s">
        <v>564</v>
      </c>
      <c r="D6252" s="89" t="s">
        <v>18232</v>
      </c>
      <c r="E6252" s="89" t="s">
        <v>22420</v>
      </c>
      <c r="F6252" s="89">
        <v>825186</v>
      </c>
      <c r="G6252" s="89">
        <v>36972</v>
      </c>
      <c r="H6252" s="89">
        <v>0</v>
      </c>
    </row>
    <row r="6253" spans="1:8">
      <c r="A6253" s="89" t="s">
        <v>15256</v>
      </c>
      <c r="B6253" s="89">
        <v>200</v>
      </c>
      <c r="C6253" s="89" t="s">
        <v>564</v>
      </c>
      <c r="D6253" s="89" t="s">
        <v>7963</v>
      </c>
      <c r="E6253" s="89" t="s">
        <v>22421</v>
      </c>
      <c r="F6253" s="93" t="s">
        <v>369</v>
      </c>
      <c r="G6253" s="93" t="s">
        <v>369</v>
      </c>
      <c r="H6253" s="93" t="s">
        <v>369</v>
      </c>
    </row>
    <row r="6254" spans="1:8">
      <c r="A6254" s="89" t="s">
        <v>4562</v>
      </c>
      <c r="B6254" s="89">
        <v>100</v>
      </c>
      <c r="C6254" s="89" t="s">
        <v>564</v>
      </c>
      <c r="D6254" s="89" t="s">
        <v>18232</v>
      </c>
      <c r="E6254" s="89" t="s">
        <v>22422</v>
      </c>
      <c r="F6254" s="89">
        <v>3065</v>
      </c>
      <c r="G6254" s="89">
        <v>36972</v>
      </c>
      <c r="H6254" s="89">
        <v>0</v>
      </c>
    </row>
    <row r="6255" spans="1:8">
      <c r="A6255" s="89" t="s">
        <v>4560</v>
      </c>
      <c r="B6255" s="89">
        <v>100</v>
      </c>
      <c r="C6255" s="89" t="s">
        <v>564</v>
      </c>
      <c r="D6255" s="89" t="s">
        <v>18232</v>
      </c>
      <c r="E6255" s="89" t="s">
        <v>22422</v>
      </c>
      <c r="F6255" s="89">
        <v>3065</v>
      </c>
      <c r="G6255" s="89">
        <v>36972</v>
      </c>
      <c r="H6255" s="89">
        <v>0</v>
      </c>
    </row>
    <row r="6256" spans="1:8">
      <c r="A6256" s="89" t="s">
        <v>4558</v>
      </c>
      <c r="B6256" s="89">
        <v>300</v>
      </c>
      <c r="C6256" s="89" t="s">
        <v>564</v>
      </c>
      <c r="D6256" s="89" t="s">
        <v>18232</v>
      </c>
      <c r="E6256" s="89" t="s">
        <v>22423</v>
      </c>
      <c r="F6256" s="89">
        <v>798</v>
      </c>
      <c r="G6256" s="89">
        <v>248736</v>
      </c>
      <c r="H6256" s="89">
        <v>0</v>
      </c>
    </row>
    <row r="6257" spans="1:8">
      <c r="A6257" s="89" t="s">
        <v>15261</v>
      </c>
      <c r="B6257" s="89">
        <v>2000</v>
      </c>
      <c r="C6257" s="89" t="s">
        <v>564</v>
      </c>
      <c r="D6257" s="89" t="s">
        <v>7963</v>
      </c>
      <c r="E6257" s="89" t="s">
        <v>22424</v>
      </c>
      <c r="F6257" s="93" t="s">
        <v>369</v>
      </c>
      <c r="G6257" s="93" t="s">
        <v>369</v>
      </c>
      <c r="H6257" s="93" t="s">
        <v>369</v>
      </c>
    </row>
    <row r="6258" spans="1:8">
      <c r="A6258" s="89" t="s">
        <v>15263</v>
      </c>
      <c r="B6258" s="89">
        <v>200</v>
      </c>
      <c r="C6258" s="89" t="s">
        <v>564</v>
      </c>
      <c r="D6258" s="89" t="s">
        <v>7963</v>
      </c>
      <c r="E6258" s="89" t="s">
        <v>22425</v>
      </c>
      <c r="F6258" s="93" t="s">
        <v>369</v>
      </c>
      <c r="G6258" s="93" t="s">
        <v>369</v>
      </c>
      <c r="H6258" s="93" t="s">
        <v>369</v>
      </c>
    </row>
    <row r="6259" spans="1:8">
      <c r="A6259" s="89" t="s">
        <v>4556</v>
      </c>
      <c r="B6259" s="89">
        <v>600</v>
      </c>
      <c r="C6259" s="89" t="s">
        <v>361</v>
      </c>
      <c r="D6259" s="89" t="s">
        <v>18232</v>
      </c>
      <c r="E6259" s="89" t="s">
        <v>22426</v>
      </c>
      <c r="F6259" s="93" t="s">
        <v>369</v>
      </c>
      <c r="G6259" s="93" t="s">
        <v>369</v>
      </c>
      <c r="H6259" s="93" t="s">
        <v>369</v>
      </c>
    </row>
    <row r="6260" spans="1:8">
      <c r="A6260" s="89" t="s">
        <v>15265</v>
      </c>
      <c r="B6260" s="89">
        <v>300</v>
      </c>
      <c r="C6260" s="89" t="s">
        <v>564</v>
      </c>
      <c r="D6260" s="89" t="s">
        <v>7963</v>
      </c>
      <c r="E6260" s="89" t="s">
        <v>22427</v>
      </c>
      <c r="F6260" s="93" t="s">
        <v>369</v>
      </c>
      <c r="G6260" s="93" t="s">
        <v>369</v>
      </c>
      <c r="H6260" s="93" t="s">
        <v>369</v>
      </c>
    </row>
    <row r="6261" spans="1:8">
      <c r="A6261" s="89" t="s">
        <v>4554</v>
      </c>
      <c r="B6261" s="89">
        <v>700</v>
      </c>
      <c r="C6261" s="89" t="s">
        <v>361</v>
      </c>
      <c r="D6261" s="89" t="s">
        <v>18232</v>
      </c>
      <c r="E6261" s="89" t="s">
        <v>22428</v>
      </c>
      <c r="F6261" s="93" t="s">
        <v>369</v>
      </c>
      <c r="G6261" s="93" t="s">
        <v>369</v>
      </c>
      <c r="H6261" s="93" t="s">
        <v>369</v>
      </c>
    </row>
    <row r="6262" spans="1:8">
      <c r="A6262" s="89" t="s">
        <v>15267</v>
      </c>
      <c r="B6262" s="89">
        <v>500</v>
      </c>
      <c r="C6262" s="89" t="s">
        <v>564</v>
      </c>
      <c r="D6262" s="89" t="s">
        <v>7963</v>
      </c>
      <c r="E6262" s="89" t="s">
        <v>22429</v>
      </c>
      <c r="F6262" s="93" t="s">
        <v>369</v>
      </c>
      <c r="G6262" s="93" t="s">
        <v>369</v>
      </c>
      <c r="H6262" s="93" t="s">
        <v>369</v>
      </c>
    </row>
    <row r="6263" spans="1:8">
      <c r="A6263" s="89" t="s">
        <v>4552</v>
      </c>
      <c r="B6263" s="89">
        <v>500</v>
      </c>
      <c r="C6263" s="89" t="s">
        <v>564</v>
      </c>
      <c r="D6263" s="89" t="s">
        <v>18232</v>
      </c>
      <c r="E6263" s="89" t="s">
        <v>22430</v>
      </c>
      <c r="F6263" s="89">
        <v>1109401</v>
      </c>
      <c r="G6263" s="89">
        <v>815282</v>
      </c>
      <c r="H6263" s="89">
        <v>0</v>
      </c>
    </row>
    <row r="6264" spans="1:8">
      <c r="A6264" s="89" t="s">
        <v>4550</v>
      </c>
      <c r="B6264" s="89">
        <v>500</v>
      </c>
      <c r="C6264" s="89" t="s">
        <v>564</v>
      </c>
      <c r="D6264" s="89" t="s">
        <v>18232</v>
      </c>
      <c r="E6264" s="89" t="s">
        <v>22431</v>
      </c>
      <c r="F6264" s="89">
        <v>168136</v>
      </c>
      <c r="G6264" s="89">
        <v>1091620</v>
      </c>
      <c r="H6264" s="89">
        <v>0</v>
      </c>
    </row>
    <row r="6265" spans="1:8">
      <c r="A6265" s="89" t="s">
        <v>4548</v>
      </c>
      <c r="B6265" s="89">
        <v>500</v>
      </c>
      <c r="C6265" s="89" t="s">
        <v>564</v>
      </c>
      <c r="D6265" s="89" t="s">
        <v>18232</v>
      </c>
      <c r="E6265" s="89" t="s">
        <v>22432</v>
      </c>
      <c r="F6265" s="89">
        <v>806298</v>
      </c>
      <c r="G6265" s="89">
        <v>441653</v>
      </c>
      <c r="H6265" s="89">
        <v>0</v>
      </c>
    </row>
    <row r="6266" spans="1:8">
      <c r="A6266" s="89" t="s">
        <v>6097</v>
      </c>
      <c r="B6266" s="89">
        <v>1000</v>
      </c>
      <c r="C6266" s="89" t="s">
        <v>564</v>
      </c>
      <c r="D6266" s="89" t="s">
        <v>5606</v>
      </c>
      <c r="E6266" s="89" t="s">
        <v>22433</v>
      </c>
      <c r="F6266" s="89">
        <v>798</v>
      </c>
      <c r="G6266" s="89">
        <v>21590</v>
      </c>
      <c r="H6266" s="89" t="s">
        <v>6079</v>
      </c>
    </row>
    <row r="6267" spans="1:8">
      <c r="A6267" s="89" t="s">
        <v>4546</v>
      </c>
      <c r="B6267" s="89">
        <v>1000</v>
      </c>
      <c r="C6267" s="89" t="s">
        <v>564</v>
      </c>
      <c r="D6267" s="89" t="s">
        <v>18232</v>
      </c>
      <c r="E6267" s="89" t="s">
        <v>22434</v>
      </c>
      <c r="F6267" s="89">
        <v>798</v>
      </c>
      <c r="G6267" s="89">
        <v>21590</v>
      </c>
      <c r="H6267" s="89">
        <v>0</v>
      </c>
    </row>
    <row r="6268" spans="1:8">
      <c r="A6268" s="89" t="s">
        <v>6096</v>
      </c>
      <c r="B6268" s="89">
        <v>500</v>
      </c>
      <c r="C6268" s="89" t="s">
        <v>564</v>
      </c>
      <c r="D6268" s="89" t="s">
        <v>5606</v>
      </c>
      <c r="E6268" s="89" t="s">
        <v>22434</v>
      </c>
      <c r="F6268" s="89">
        <v>147502</v>
      </c>
      <c r="G6268" s="89">
        <v>21590</v>
      </c>
      <c r="H6268" s="89">
        <v>0</v>
      </c>
    </row>
    <row r="6269" spans="1:8">
      <c r="A6269" s="89" t="s">
        <v>6095</v>
      </c>
      <c r="B6269" s="89">
        <v>500</v>
      </c>
      <c r="C6269" s="89" t="s">
        <v>564</v>
      </c>
      <c r="D6269" s="89" t="s">
        <v>5606</v>
      </c>
      <c r="E6269" s="89" t="s">
        <v>22435</v>
      </c>
      <c r="F6269" s="89">
        <v>147502</v>
      </c>
      <c r="G6269" s="89">
        <v>21590</v>
      </c>
      <c r="H6269" s="89">
        <v>0</v>
      </c>
    </row>
    <row r="6270" spans="1:8">
      <c r="A6270" s="89" t="s">
        <v>6094</v>
      </c>
      <c r="B6270" s="89">
        <v>500</v>
      </c>
      <c r="C6270" s="89" t="s">
        <v>564</v>
      </c>
      <c r="D6270" s="89" t="s">
        <v>5606</v>
      </c>
      <c r="E6270" s="89" t="s">
        <v>22435</v>
      </c>
      <c r="F6270" s="89">
        <v>147502</v>
      </c>
      <c r="G6270" s="89">
        <v>21590</v>
      </c>
      <c r="H6270" s="89">
        <v>0</v>
      </c>
    </row>
    <row r="6271" spans="1:8">
      <c r="A6271" s="89" t="s">
        <v>6093</v>
      </c>
      <c r="B6271" s="89">
        <v>500</v>
      </c>
      <c r="C6271" s="89" t="s">
        <v>564</v>
      </c>
      <c r="D6271" s="89" t="s">
        <v>5606</v>
      </c>
      <c r="E6271" s="89" t="s">
        <v>22436</v>
      </c>
      <c r="F6271" s="89">
        <v>147502</v>
      </c>
      <c r="G6271" s="89">
        <v>21590</v>
      </c>
      <c r="H6271" s="89">
        <v>0</v>
      </c>
    </row>
    <row r="6272" spans="1:8">
      <c r="A6272" s="89" t="s">
        <v>6092</v>
      </c>
      <c r="B6272" s="89">
        <v>500</v>
      </c>
      <c r="C6272" s="89" t="s">
        <v>564</v>
      </c>
      <c r="D6272" s="89" t="s">
        <v>5606</v>
      </c>
      <c r="E6272" s="89" t="s">
        <v>22436</v>
      </c>
      <c r="F6272" s="89">
        <v>147502</v>
      </c>
      <c r="G6272" s="89">
        <v>21590</v>
      </c>
      <c r="H6272" s="89">
        <v>0</v>
      </c>
    </row>
    <row r="6273" spans="1:8">
      <c r="A6273" s="89" t="s">
        <v>4544</v>
      </c>
      <c r="B6273" s="89">
        <v>500</v>
      </c>
      <c r="C6273" s="89" t="s">
        <v>361</v>
      </c>
      <c r="D6273" s="89" t="s">
        <v>18232</v>
      </c>
      <c r="E6273" s="89" t="s">
        <v>22437</v>
      </c>
      <c r="F6273" s="93" t="s">
        <v>369</v>
      </c>
      <c r="G6273" s="93" t="s">
        <v>369</v>
      </c>
      <c r="H6273" s="93" t="s">
        <v>369</v>
      </c>
    </row>
    <row r="6274" spans="1:8">
      <c r="A6274" s="89" t="s">
        <v>15279</v>
      </c>
      <c r="B6274" s="89">
        <v>500</v>
      </c>
      <c r="C6274" s="89" t="s">
        <v>361</v>
      </c>
      <c r="D6274" s="89" t="s">
        <v>7963</v>
      </c>
      <c r="E6274" s="89" t="s">
        <v>22437</v>
      </c>
      <c r="F6274" s="93" t="s">
        <v>369</v>
      </c>
      <c r="G6274" s="93" t="s">
        <v>369</v>
      </c>
      <c r="H6274" s="93" t="s">
        <v>369</v>
      </c>
    </row>
    <row r="6275" spans="1:8">
      <c r="A6275" s="99" t="s">
        <v>4542</v>
      </c>
      <c r="B6275" s="89">
        <v>500</v>
      </c>
      <c r="C6275" s="89" t="s">
        <v>564</v>
      </c>
      <c r="D6275" s="89" t="s">
        <v>18232</v>
      </c>
      <c r="E6275" s="89" t="s">
        <v>22437</v>
      </c>
      <c r="F6275" s="89">
        <v>798</v>
      </c>
      <c r="G6275" s="89">
        <v>21590</v>
      </c>
      <c r="H6275" s="89">
        <v>0</v>
      </c>
    </row>
    <row r="6276" spans="1:8">
      <c r="A6276" s="89" t="s">
        <v>4540</v>
      </c>
      <c r="B6276" s="89">
        <v>1000</v>
      </c>
      <c r="C6276" s="89" t="s">
        <v>564</v>
      </c>
      <c r="D6276" s="89" t="s">
        <v>18232</v>
      </c>
      <c r="E6276" s="89" t="s">
        <v>22438</v>
      </c>
      <c r="F6276" s="89">
        <v>212154</v>
      </c>
      <c r="G6276" s="89">
        <v>6596</v>
      </c>
      <c r="H6276" s="89">
        <v>0</v>
      </c>
    </row>
    <row r="6277" spans="1:8">
      <c r="A6277" s="89" t="s">
        <v>6091</v>
      </c>
      <c r="B6277" s="89">
        <v>500</v>
      </c>
      <c r="C6277" s="89" t="s">
        <v>564</v>
      </c>
      <c r="D6277" s="89" t="s">
        <v>5606</v>
      </c>
      <c r="E6277" s="89" t="s">
        <v>22439</v>
      </c>
      <c r="F6277" s="89">
        <v>18615</v>
      </c>
      <c r="G6277" s="89">
        <v>1091356</v>
      </c>
      <c r="H6277" s="89">
        <v>0</v>
      </c>
    </row>
    <row r="6278" spans="1:8">
      <c r="A6278" s="89" t="s">
        <v>6090</v>
      </c>
      <c r="B6278" s="89">
        <v>500</v>
      </c>
      <c r="C6278" s="89" t="s">
        <v>564</v>
      </c>
      <c r="D6278" s="89" t="s">
        <v>5606</v>
      </c>
      <c r="E6278" s="89" t="s">
        <v>22440</v>
      </c>
      <c r="F6278" s="89">
        <v>18615</v>
      </c>
      <c r="G6278" s="89">
        <v>1091356</v>
      </c>
      <c r="H6278" s="89">
        <v>0</v>
      </c>
    </row>
    <row r="6279" spans="1:8">
      <c r="A6279" s="89" t="s">
        <v>6089</v>
      </c>
      <c r="B6279" s="89">
        <v>500</v>
      </c>
      <c r="C6279" s="89" t="s">
        <v>564</v>
      </c>
      <c r="D6279" s="89" t="s">
        <v>5606</v>
      </c>
      <c r="E6279" s="89" t="s">
        <v>22441</v>
      </c>
      <c r="F6279" s="89">
        <v>18615</v>
      </c>
      <c r="G6279" s="89">
        <v>1091356</v>
      </c>
      <c r="H6279" s="89">
        <v>0</v>
      </c>
    </row>
    <row r="6280" spans="1:8">
      <c r="A6280" s="89" t="s">
        <v>15285</v>
      </c>
      <c r="B6280" s="89">
        <v>500</v>
      </c>
      <c r="C6280" s="89" t="s">
        <v>564</v>
      </c>
      <c r="D6280" s="89" t="s">
        <v>7963</v>
      </c>
      <c r="E6280" s="89" t="s">
        <v>22442</v>
      </c>
      <c r="F6280" s="93" t="s">
        <v>369</v>
      </c>
      <c r="G6280" s="93" t="s">
        <v>369</v>
      </c>
      <c r="H6280" s="93" t="s">
        <v>369</v>
      </c>
    </row>
    <row r="6281" spans="1:8">
      <c r="A6281" s="89" t="s">
        <v>15287</v>
      </c>
      <c r="B6281" s="89">
        <v>500</v>
      </c>
      <c r="C6281" s="89" t="s">
        <v>564</v>
      </c>
      <c r="D6281" s="89" t="s">
        <v>7963</v>
      </c>
      <c r="E6281" s="89" t="s">
        <v>22442</v>
      </c>
      <c r="F6281" s="93" t="s">
        <v>369</v>
      </c>
      <c r="G6281" s="93" t="s">
        <v>369</v>
      </c>
      <c r="H6281" s="93" t="s">
        <v>369</v>
      </c>
    </row>
    <row r="6282" spans="1:8">
      <c r="A6282" s="89" t="s">
        <v>15289</v>
      </c>
      <c r="B6282" s="89">
        <v>500</v>
      </c>
      <c r="C6282" s="89" t="s">
        <v>564</v>
      </c>
      <c r="D6282" s="89" t="s">
        <v>7963</v>
      </c>
      <c r="E6282" s="89" t="s">
        <v>22443</v>
      </c>
      <c r="F6282" s="93" t="s">
        <v>369</v>
      </c>
      <c r="G6282" s="93" t="s">
        <v>369</v>
      </c>
      <c r="H6282" s="93" t="s">
        <v>369</v>
      </c>
    </row>
    <row r="6283" spans="1:8">
      <c r="A6283" s="89" t="s">
        <v>15291</v>
      </c>
      <c r="B6283" s="89">
        <v>500</v>
      </c>
      <c r="C6283" s="89" t="s">
        <v>564</v>
      </c>
      <c r="D6283" s="89" t="s">
        <v>7963</v>
      </c>
      <c r="E6283" s="89" t="s">
        <v>22443</v>
      </c>
      <c r="F6283" s="93" t="s">
        <v>369</v>
      </c>
      <c r="G6283" s="93" t="s">
        <v>369</v>
      </c>
      <c r="H6283" s="93" t="s">
        <v>369</v>
      </c>
    </row>
    <row r="6284" spans="1:8">
      <c r="A6284" s="89" t="s">
        <v>6088</v>
      </c>
      <c r="B6284" s="89">
        <v>500</v>
      </c>
      <c r="C6284" s="89" t="s">
        <v>564</v>
      </c>
      <c r="D6284" s="89" t="s">
        <v>5606</v>
      </c>
      <c r="E6284" s="89" t="s">
        <v>22444</v>
      </c>
      <c r="F6284" s="89">
        <v>18615</v>
      </c>
      <c r="G6284" s="89">
        <v>1091356</v>
      </c>
      <c r="H6284" s="89">
        <v>0</v>
      </c>
    </row>
    <row r="6285" spans="1:8">
      <c r="A6285" s="89" t="s">
        <v>15294</v>
      </c>
      <c r="B6285" s="89">
        <v>500</v>
      </c>
      <c r="C6285" s="89" t="s">
        <v>564</v>
      </c>
      <c r="D6285" s="89" t="s">
        <v>7963</v>
      </c>
      <c r="E6285" s="89" t="s">
        <v>22445</v>
      </c>
      <c r="F6285" s="93" t="s">
        <v>369</v>
      </c>
      <c r="G6285" s="93" t="s">
        <v>369</v>
      </c>
      <c r="H6285" s="93" t="s">
        <v>369</v>
      </c>
    </row>
    <row r="6286" spans="1:8">
      <c r="A6286" s="99" t="s">
        <v>4538</v>
      </c>
      <c r="B6286" s="89">
        <v>300</v>
      </c>
      <c r="C6286" s="89" t="s">
        <v>361</v>
      </c>
      <c r="D6286" s="89" t="s">
        <v>18232</v>
      </c>
      <c r="E6286" s="89" t="s">
        <v>22446</v>
      </c>
      <c r="F6286" s="93" t="s">
        <v>369</v>
      </c>
      <c r="G6286" s="93" t="s">
        <v>369</v>
      </c>
      <c r="H6286" s="93" t="s">
        <v>369</v>
      </c>
    </row>
    <row r="6287" spans="1:8">
      <c r="A6287" s="89" t="s">
        <v>15296</v>
      </c>
      <c r="B6287" s="89">
        <v>1000</v>
      </c>
      <c r="C6287" s="89" t="s">
        <v>564</v>
      </c>
      <c r="D6287" s="89" t="s">
        <v>7963</v>
      </c>
      <c r="E6287" s="89" t="s">
        <v>22447</v>
      </c>
      <c r="F6287" s="93" t="s">
        <v>369</v>
      </c>
      <c r="G6287" s="93" t="s">
        <v>369</v>
      </c>
      <c r="H6287" s="93" t="s">
        <v>369</v>
      </c>
    </row>
    <row r="6288" spans="1:8">
      <c r="A6288" s="89" t="s">
        <v>15298</v>
      </c>
      <c r="B6288" s="89">
        <v>1000</v>
      </c>
      <c r="C6288" s="89" t="s">
        <v>564</v>
      </c>
      <c r="D6288" s="89" t="s">
        <v>7963</v>
      </c>
      <c r="E6288" s="89" t="s">
        <v>22448</v>
      </c>
      <c r="F6288" s="93" t="s">
        <v>369</v>
      </c>
      <c r="G6288" s="93" t="s">
        <v>369</v>
      </c>
      <c r="H6288" s="93" t="s">
        <v>369</v>
      </c>
    </row>
    <row r="6289" spans="1:8">
      <c r="A6289" s="89" t="s">
        <v>15300</v>
      </c>
      <c r="B6289" s="89">
        <v>1000</v>
      </c>
      <c r="C6289" s="89" t="s">
        <v>564</v>
      </c>
      <c r="D6289" s="89" t="s">
        <v>7963</v>
      </c>
      <c r="E6289" s="89" t="s">
        <v>22448</v>
      </c>
      <c r="F6289" s="93" t="s">
        <v>369</v>
      </c>
      <c r="G6289" s="93" t="s">
        <v>369</v>
      </c>
      <c r="H6289" s="93" t="s">
        <v>369</v>
      </c>
    </row>
    <row r="6290" spans="1:8">
      <c r="A6290" s="89" t="s">
        <v>4536</v>
      </c>
      <c r="B6290" s="89">
        <v>1000</v>
      </c>
      <c r="C6290" s="89" t="s">
        <v>564</v>
      </c>
      <c r="D6290" s="89" t="s">
        <v>18232</v>
      </c>
      <c r="E6290" s="89" t="s">
        <v>22449</v>
      </c>
      <c r="F6290" s="89">
        <v>639948</v>
      </c>
      <c r="G6290" s="89">
        <v>296783</v>
      </c>
      <c r="H6290" s="89">
        <v>0</v>
      </c>
    </row>
    <row r="6291" spans="1:8">
      <c r="A6291" s="89" t="s">
        <v>15303</v>
      </c>
      <c r="B6291" s="89">
        <v>500</v>
      </c>
      <c r="C6291" s="89" t="s">
        <v>564</v>
      </c>
      <c r="D6291" s="89" t="s">
        <v>7963</v>
      </c>
      <c r="E6291" s="89" t="s">
        <v>22450</v>
      </c>
      <c r="F6291" s="93" t="s">
        <v>369</v>
      </c>
      <c r="G6291" s="93" t="s">
        <v>369</v>
      </c>
      <c r="H6291" s="93" t="s">
        <v>369</v>
      </c>
    </row>
    <row r="6292" spans="1:8">
      <c r="A6292" s="89" t="s">
        <v>15305</v>
      </c>
      <c r="B6292" s="89">
        <v>500</v>
      </c>
      <c r="C6292" s="89" t="s">
        <v>564</v>
      </c>
      <c r="D6292" s="89" t="s">
        <v>7963</v>
      </c>
      <c r="E6292" s="89" t="s">
        <v>22451</v>
      </c>
      <c r="F6292" s="93" t="s">
        <v>369</v>
      </c>
      <c r="G6292" s="93" t="s">
        <v>369</v>
      </c>
      <c r="H6292" s="93" t="s">
        <v>369</v>
      </c>
    </row>
    <row r="6293" spans="1:8">
      <c r="A6293" s="89" t="s">
        <v>15307</v>
      </c>
      <c r="B6293" s="89">
        <v>500</v>
      </c>
      <c r="C6293" s="89" t="s">
        <v>564</v>
      </c>
      <c r="D6293" s="89" t="s">
        <v>7963</v>
      </c>
      <c r="E6293" s="89" t="s">
        <v>22452</v>
      </c>
      <c r="F6293" s="93" t="s">
        <v>369</v>
      </c>
      <c r="G6293" s="93" t="s">
        <v>369</v>
      </c>
      <c r="H6293" s="93" t="s">
        <v>369</v>
      </c>
    </row>
    <row r="6294" spans="1:8">
      <c r="A6294" s="89" t="s">
        <v>15309</v>
      </c>
      <c r="B6294" s="89">
        <v>500</v>
      </c>
      <c r="C6294" s="89" t="s">
        <v>564</v>
      </c>
      <c r="D6294" s="89" t="s">
        <v>7963</v>
      </c>
      <c r="E6294" s="89" t="s">
        <v>22453</v>
      </c>
      <c r="F6294" s="93" t="s">
        <v>369</v>
      </c>
      <c r="G6294" s="93" t="s">
        <v>369</v>
      </c>
      <c r="H6294" s="93" t="s">
        <v>369</v>
      </c>
    </row>
    <row r="6295" spans="1:8">
      <c r="A6295" s="89" t="s">
        <v>15311</v>
      </c>
      <c r="B6295" s="89">
        <v>500</v>
      </c>
      <c r="C6295" s="89" t="s">
        <v>564</v>
      </c>
      <c r="D6295" s="89" t="s">
        <v>7963</v>
      </c>
      <c r="E6295" s="89" t="s">
        <v>22454</v>
      </c>
      <c r="F6295" s="93" t="s">
        <v>369</v>
      </c>
      <c r="G6295" s="93" t="s">
        <v>369</v>
      </c>
      <c r="H6295" s="93" t="s">
        <v>369</v>
      </c>
    </row>
    <row r="6296" spans="1:8">
      <c r="A6296" s="89" t="s">
        <v>15313</v>
      </c>
      <c r="B6296" s="89">
        <v>500</v>
      </c>
      <c r="C6296" s="89" t="s">
        <v>564</v>
      </c>
      <c r="D6296" s="89" t="s">
        <v>7963</v>
      </c>
      <c r="E6296" s="89" t="s">
        <v>22454</v>
      </c>
      <c r="F6296" s="93" t="s">
        <v>369</v>
      </c>
      <c r="G6296" s="93" t="s">
        <v>369</v>
      </c>
      <c r="H6296" s="93" t="s">
        <v>369</v>
      </c>
    </row>
    <row r="6297" spans="1:8">
      <c r="A6297" s="89" t="s">
        <v>4534</v>
      </c>
      <c r="B6297" s="89">
        <v>500</v>
      </c>
      <c r="C6297" s="89" t="s">
        <v>564</v>
      </c>
      <c r="D6297" s="89" t="s">
        <v>18232</v>
      </c>
      <c r="E6297" s="89" t="s">
        <v>22455</v>
      </c>
      <c r="F6297" s="89">
        <v>806298</v>
      </c>
      <c r="G6297" s="89">
        <v>441653</v>
      </c>
      <c r="H6297" s="89">
        <v>0</v>
      </c>
    </row>
    <row r="6298" spans="1:8">
      <c r="A6298" s="89" t="s">
        <v>15316</v>
      </c>
      <c r="B6298" s="89">
        <v>500</v>
      </c>
      <c r="C6298" s="89" t="s">
        <v>564</v>
      </c>
      <c r="D6298" s="89" t="s">
        <v>7963</v>
      </c>
      <c r="E6298" s="89" t="s">
        <v>22456</v>
      </c>
      <c r="F6298" s="93" t="s">
        <v>369</v>
      </c>
      <c r="G6298" s="93" t="s">
        <v>369</v>
      </c>
      <c r="H6298" s="93" t="s">
        <v>369</v>
      </c>
    </row>
    <row r="6299" spans="1:8">
      <c r="A6299" s="89" t="s">
        <v>15318</v>
      </c>
      <c r="B6299" s="89">
        <v>500</v>
      </c>
      <c r="C6299" s="89" t="s">
        <v>564</v>
      </c>
      <c r="D6299" s="89" t="s">
        <v>7963</v>
      </c>
      <c r="E6299" s="89" t="s">
        <v>22456</v>
      </c>
      <c r="F6299" s="93" t="s">
        <v>369</v>
      </c>
      <c r="G6299" s="93" t="s">
        <v>369</v>
      </c>
      <c r="H6299" s="93" t="s">
        <v>369</v>
      </c>
    </row>
    <row r="6300" spans="1:8">
      <c r="A6300" s="89" t="s">
        <v>4625</v>
      </c>
      <c r="B6300" s="89">
        <v>500</v>
      </c>
      <c r="C6300" s="89" t="s">
        <v>564</v>
      </c>
      <c r="D6300" s="89" t="s">
        <v>18232</v>
      </c>
      <c r="E6300" s="89" t="s">
        <v>22457</v>
      </c>
      <c r="F6300" s="89">
        <v>124089</v>
      </c>
      <c r="G6300" s="89">
        <v>262511</v>
      </c>
      <c r="H6300" s="89">
        <v>0</v>
      </c>
    </row>
    <row r="6301" spans="1:8">
      <c r="A6301" s="89" t="s">
        <v>4623</v>
      </c>
      <c r="B6301" s="89">
        <v>300</v>
      </c>
      <c r="C6301" s="89" t="s">
        <v>361</v>
      </c>
      <c r="D6301" s="89" t="s">
        <v>18232</v>
      </c>
      <c r="E6301" s="89" t="s">
        <v>22458</v>
      </c>
      <c r="F6301" s="93" t="s">
        <v>369</v>
      </c>
      <c r="G6301" s="93" t="s">
        <v>369</v>
      </c>
      <c r="H6301" s="93" t="s">
        <v>369</v>
      </c>
    </row>
    <row r="6302" spans="1:8">
      <c r="A6302" s="89" t="s">
        <v>6087</v>
      </c>
      <c r="B6302" s="89">
        <v>1000</v>
      </c>
      <c r="C6302" s="89" t="s">
        <v>564</v>
      </c>
      <c r="D6302" s="89" t="s">
        <v>5606</v>
      </c>
      <c r="E6302" s="89" t="s">
        <v>22459</v>
      </c>
      <c r="F6302" s="89">
        <v>29847</v>
      </c>
      <c r="G6302" s="89">
        <v>236892</v>
      </c>
      <c r="H6302" s="89">
        <v>0</v>
      </c>
    </row>
    <row r="6303" spans="1:8">
      <c r="A6303" s="89" t="s">
        <v>6086</v>
      </c>
      <c r="B6303" s="89">
        <v>1000</v>
      </c>
      <c r="C6303" s="89" t="s">
        <v>564</v>
      </c>
      <c r="D6303" s="89" t="s">
        <v>5606</v>
      </c>
      <c r="E6303" s="89" t="s">
        <v>22460</v>
      </c>
      <c r="F6303" s="89">
        <v>29847</v>
      </c>
      <c r="G6303" s="89">
        <v>236892</v>
      </c>
      <c r="H6303" s="89">
        <v>0</v>
      </c>
    </row>
    <row r="6304" spans="1:8">
      <c r="A6304" s="89" t="s">
        <v>15323</v>
      </c>
      <c r="B6304" s="89">
        <v>2000</v>
      </c>
      <c r="C6304" s="89" t="s">
        <v>564</v>
      </c>
      <c r="D6304" s="89" t="s">
        <v>7963</v>
      </c>
      <c r="E6304" s="89" t="s">
        <v>22461</v>
      </c>
      <c r="F6304" s="93" t="s">
        <v>369</v>
      </c>
      <c r="G6304" s="93" t="s">
        <v>369</v>
      </c>
      <c r="H6304" s="93" t="s">
        <v>369</v>
      </c>
    </row>
    <row r="6305" spans="1:8">
      <c r="A6305" s="89" t="s">
        <v>15325</v>
      </c>
      <c r="B6305" s="89">
        <v>2000</v>
      </c>
      <c r="C6305" s="89" t="s">
        <v>361</v>
      </c>
      <c r="D6305" s="89" t="s">
        <v>7963</v>
      </c>
      <c r="E6305" s="89" t="s">
        <v>22461</v>
      </c>
      <c r="F6305" s="93" t="s">
        <v>369</v>
      </c>
      <c r="G6305" s="93" t="s">
        <v>369</v>
      </c>
      <c r="H6305" s="93" t="s">
        <v>369</v>
      </c>
    </row>
    <row r="6306" spans="1:8">
      <c r="A6306" s="89" t="s">
        <v>15326</v>
      </c>
      <c r="B6306" s="89">
        <v>500</v>
      </c>
      <c r="C6306" s="89" t="s">
        <v>564</v>
      </c>
      <c r="D6306" s="89" t="s">
        <v>7963</v>
      </c>
      <c r="E6306" s="89" t="s">
        <v>22462</v>
      </c>
      <c r="F6306" s="93" t="s">
        <v>369</v>
      </c>
      <c r="G6306" s="93" t="s">
        <v>369</v>
      </c>
      <c r="H6306" s="93" t="s">
        <v>369</v>
      </c>
    </row>
    <row r="6307" spans="1:8">
      <c r="A6307" s="89" t="s">
        <v>15328</v>
      </c>
      <c r="B6307" s="89">
        <v>500</v>
      </c>
      <c r="C6307" s="89" t="s">
        <v>361</v>
      </c>
      <c r="D6307" s="89" t="s">
        <v>7963</v>
      </c>
      <c r="E6307" s="89" t="s">
        <v>22462</v>
      </c>
      <c r="F6307" s="93" t="s">
        <v>369</v>
      </c>
      <c r="G6307" s="93" t="s">
        <v>369</v>
      </c>
      <c r="H6307" s="93" t="s">
        <v>369</v>
      </c>
    </row>
    <row r="6308" spans="1:8">
      <c r="A6308" s="89" t="s">
        <v>4621</v>
      </c>
      <c r="B6308" s="89">
        <v>1000</v>
      </c>
      <c r="C6308" s="89" t="s">
        <v>564</v>
      </c>
      <c r="D6308" s="89" t="s">
        <v>18232</v>
      </c>
      <c r="E6308" s="89" t="s">
        <v>22463</v>
      </c>
      <c r="F6308" s="89">
        <v>176375</v>
      </c>
      <c r="G6308" s="89">
        <v>1091356</v>
      </c>
      <c r="H6308" s="89">
        <v>0</v>
      </c>
    </row>
    <row r="6309" spans="1:8">
      <c r="A6309" s="89" t="s">
        <v>6085</v>
      </c>
      <c r="B6309" s="89">
        <v>100</v>
      </c>
      <c r="C6309" s="89" t="s">
        <v>564</v>
      </c>
      <c r="D6309" s="89" t="s">
        <v>5606</v>
      </c>
      <c r="E6309" s="89" t="s">
        <v>22464</v>
      </c>
      <c r="F6309" s="89">
        <v>2679</v>
      </c>
      <c r="G6309" s="89">
        <v>2679</v>
      </c>
      <c r="H6309" s="89">
        <v>0</v>
      </c>
    </row>
    <row r="6310" spans="1:8">
      <c r="A6310" s="89" t="s">
        <v>6084</v>
      </c>
      <c r="B6310" s="89">
        <v>100</v>
      </c>
      <c r="C6310" s="89" t="s">
        <v>564</v>
      </c>
      <c r="D6310" s="89" t="s">
        <v>5606</v>
      </c>
      <c r="E6310" s="89" t="s">
        <v>22465</v>
      </c>
      <c r="F6310" s="89">
        <v>825186</v>
      </c>
      <c r="G6310" s="89">
        <v>2679</v>
      </c>
      <c r="H6310" s="89" t="s">
        <v>6079</v>
      </c>
    </row>
    <row r="6311" spans="1:8">
      <c r="A6311" s="89" t="s">
        <v>4619</v>
      </c>
      <c r="B6311" s="89">
        <v>100</v>
      </c>
      <c r="C6311" s="89" t="s">
        <v>564</v>
      </c>
      <c r="D6311" s="89" t="s">
        <v>18232</v>
      </c>
      <c r="E6311" s="89" t="s">
        <v>22465</v>
      </c>
      <c r="F6311" s="89">
        <v>825186</v>
      </c>
      <c r="G6311" s="89">
        <v>2679</v>
      </c>
      <c r="H6311" s="89">
        <v>0</v>
      </c>
    </row>
    <row r="6312" spans="1:8">
      <c r="A6312" s="89" t="s">
        <v>4617</v>
      </c>
      <c r="B6312" s="89">
        <v>100</v>
      </c>
      <c r="C6312" s="89" t="s">
        <v>564</v>
      </c>
      <c r="D6312" s="89" t="s">
        <v>18232</v>
      </c>
      <c r="E6312" s="89" t="s">
        <v>22466</v>
      </c>
      <c r="F6312" s="89">
        <v>825186</v>
      </c>
      <c r="G6312" s="89">
        <v>72085</v>
      </c>
      <c r="H6312" s="89">
        <v>0</v>
      </c>
    </row>
    <row r="6313" spans="1:8">
      <c r="A6313" s="89" t="s">
        <v>6083</v>
      </c>
      <c r="B6313" s="89">
        <v>100</v>
      </c>
      <c r="C6313" s="89" t="s">
        <v>564</v>
      </c>
      <c r="D6313" s="89" t="s">
        <v>5606</v>
      </c>
      <c r="E6313" s="89" t="s">
        <v>22467</v>
      </c>
      <c r="F6313" s="89">
        <v>825186</v>
      </c>
      <c r="G6313" s="89">
        <v>2679</v>
      </c>
      <c r="H6313" s="89" t="s">
        <v>6079</v>
      </c>
    </row>
    <row r="6314" spans="1:8">
      <c r="A6314" s="89" t="s">
        <v>4614</v>
      </c>
      <c r="B6314" s="89">
        <v>100</v>
      </c>
      <c r="C6314" s="89" t="s">
        <v>564</v>
      </c>
      <c r="D6314" s="89" t="s">
        <v>18232</v>
      </c>
      <c r="E6314" s="89" t="s">
        <v>22468</v>
      </c>
      <c r="F6314" s="89">
        <v>825186</v>
      </c>
      <c r="G6314" s="89">
        <v>2679</v>
      </c>
      <c r="H6314" s="89">
        <v>0</v>
      </c>
    </row>
    <row r="6315" spans="1:8">
      <c r="A6315" s="89" t="s">
        <v>6082</v>
      </c>
      <c r="B6315" s="89">
        <v>100</v>
      </c>
      <c r="C6315" s="89" t="s">
        <v>564</v>
      </c>
      <c r="D6315" s="89" t="s">
        <v>5606</v>
      </c>
      <c r="E6315" s="89" t="s">
        <v>22469</v>
      </c>
      <c r="F6315" s="89">
        <v>2679</v>
      </c>
      <c r="G6315" s="89">
        <v>2679</v>
      </c>
      <c r="H6315" s="89">
        <v>0</v>
      </c>
    </row>
    <row r="6316" spans="1:8">
      <c r="A6316" s="89" t="s">
        <v>4612</v>
      </c>
      <c r="B6316" s="89">
        <v>500</v>
      </c>
      <c r="C6316" s="89" t="s">
        <v>564</v>
      </c>
      <c r="D6316" s="89" t="s">
        <v>18232</v>
      </c>
      <c r="E6316" s="89" t="s">
        <v>22470</v>
      </c>
      <c r="F6316" s="89">
        <v>364937</v>
      </c>
      <c r="G6316" s="89">
        <v>1091356</v>
      </c>
      <c r="H6316" s="89">
        <v>0</v>
      </c>
    </row>
    <row r="6317" spans="1:8">
      <c r="A6317" s="89" t="s">
        <v>6081</v>
      </c>
      <c r="B6317" s="89">
        <v>100</v>
      </c>
      <c r="C6317" s="89" t="s">
        <v>564</v>
      </c>
      <c r="D6317" s="89" t="s">
        <v>5606</v>
      </c>
      <c r="E6317" s="89" t="s">
        <v>22471</v>
      </c>
      <c r="F6317" s="89">
        <v>2679</v>
      </c>
      <c r="G6317" s="89">
        <v>825186</v>
      </c>
      <c r="H6317" s="89">
        <v>0</v>
      </c>
    </row>
    <row r="6318" spans="1:8">
      <c r="A6318" s="89" t="s">
        <v>6080</v>
      </c>
      <c r="B6318" s="89">
        <v>100</v>
      </c>
      <c r="C6318" s="89" t="s">
        <v>564</v>
      </c>
      <c r="D6318" s="89" t="s">
        <v>5606</v>
      </c>
      <c r="E6318" s="89" t="s">
        <v>22472</v>
      </c>
      <c r="F6318" s="89">
        <v>479715</v>
      </c>
      <c r="G6318" s="89">
        <v>825186</v>
      </c>
      <c r="H6318" s="89" t="s">
        <v>6079</v>
      </c>
    </row>
    <row r="6319" spans="1:8">
      <c r="A6319" s="89" t="s">
        <v>6078</v>
      </c>
      <c r="B6319" s="89">
        <v>100</v>
      </c>
      <c r="C6319" s="89" t="s">
        <v>564</v>
      </c>
      <c r="D6319" s="89" t="s">
        <v>5606</v>
      </c>
      <c r="E6319" s="89" t="s">
        <v>22472</v>
      </c>
      <c r="F6319" s="89">
        <v>479715</v>
      </c>
      <c r="G6319" s="89">
        <v>825186</v>
      </c>
      <c r="H6319" s="89">
        <v>0</v>
      </c>
    </row>
    <row r="6320" spans="1:8">
      <c r="A6320" s="89" t="s">
        <v>4610</v>
      </c>
      <c r="B6320" s="89">
        <v>100</v>
      </c>
      <c r="C6320" s="89" t="s">
        <v>564</v>
      </c>
      <c r="D6320" s="89" t="s">
        <v>18232</v>
      </c>
      <c r="E6320" s="89" t="s">
        <v>22473</v>
      </c>
      <c r="F6320" s="89">
        <v>479715</v>
      </c>
      <c r="G6320" s="89">
        <v>825186</v>
      </c>
      <c r="H6320" s="89">
        <v>0</v>
      </c>
    </row>
    <row r="6321" spans="1:8">
      <c r="A6321" s="89" t="s">
        <v>4608</v>
      </c>
      <c r="B6321" s="89">
        <v>500</v>
      </c>
      <c r="C6321" s="89" t="s">
        <v>564</v>
      </c>
      <c r="D6321" s="89" t="s">
        <v>18232</v>
      </c>
      <c r="E6321" s="89" t="s">
        <v>22474</v>
      </c>
      <c r="F6321" s="89">
        <v>940744</v>
      </c>
      <c r="G6321" s="89">
        <v>1113925</v>
      </c>
      <c r="H6321" s="89">
        <v>0</v>
      </c>
    </row>
    <row r="6322" spans="1:8">
      <c r="A6322" s="89" t="s">
        <v>6077</v>
      </c>
      <c r="B6322" s="89">
        <v>100</v>
      </c>
      <c r="C6322" s="89" t="s">
        <v>564</v>
      </c>
      <c r="D6322" s="89" t="s">
        <v>5606</v>
      </c>
      <c r="E6322" s="89" t="s">
        <v>22475</v>
      </c>
      <c r="F6322" s="89">
        <v>388226</v>
      </c>
      <c r="G6322" s="89">
        <v>825186</v>
      </c>
      <c r="H6322" s="89">
        <v>0</v>
      </c>
    </row>
    <row r="6323" spans="1:8">
      <c r="A6323" s="89" t="s">
        <v>15344</v>
      </c>
      <c r="B6323" s="89">
        <v>100</v>
      </c>
      <c r="C6323" s="89" t="s">
        <v>564</v>
      </c>
      <c r="D6323" s="89" t="s">
        <v>7963</v>
      </c>
      <c r="E6323" s="89" t="s">
        <v>22475</v>
      </c>
      <c r="F6323" s="93" t="s">
        <v>369</v>
      </c>
      <c r="G6323" s="93" t="s">
        <v>369</v>
      </c>
      <c r="H6323" s="93" t="s">
        <v>369</v>
      </c>
    </row>
    <row r="6324" spans="1:8">
      <c r="A6324" s="89" t="s">
        <v>15346</v>
      </c>
      <c r="B6324" s="89">
        <v>100</v>
      </c>
      <c r="C6324" s="89" t="s">
        <v>564</v>
      </c>
      <c r="D6324" s="89" t="s">
        <v>7963</v>
      </c>
      <c r="E6324" s="89" t="s">
        <v>22475</v>
      </c>
      <c r="F6324" s="93" t="s">
        <v>369</v>
      </c>
      <c r="G6324" s="93" t="s">
        <v>369</v>
      </c>
      <c r="H6324" s="93" t="s">
        <v>369</v>
      </c>
    </row>
    <row r="6325" spans="1:8">
      <c r="A6325" s="89" t="s">
        <v>15348</v>
      </c>
      <c r="B6325" s="89">
        <v>100</v>
      </c>
      <c r="C6325" s="89" t="s">
        <v>564</v>
      </c>
      <c r="D6325" s="89" t="s">
        <v>7963</v>
      </c>
      <c r="E6325" s="89" t="s">
        <v>22475</v>
      </c>
      <c r="F6325" s="93" t="s">
        <v>369</v>
      </c>
      <c r="G6325" s="93" t="s">
        <v>369</v>
      </c>
      <c r="H6325" s="93" t="s">
        <v>369</v>
      </c>
    </row>
    <row r="6326" spans="1:8">
      <c r="A6326" s="89" t="s">
        <v>15350</v>
      </c>
      <c r="B6326" s="89">
        <v>100</v>
      </c>
      <c r="C6326" s="89" t="s">
        <v>564</v>
      </c>
      <c r="D6326" s="89" t="s">
        <v>7963</v>
      </c>
      <c r="E6326" s="89" t="s">
        <v>22475</v>
      </c>
      <c r="F6326" s="93" t="s">
        <v>369</v>
      </c>
      <c r="G6326" s="93" t="s">
        <v>369</v>
      </c>
      <c r="H6326" s="93" t="s">
        <v>369</v>
      </c>
    </row>
    <row r="6327" spans="1:8">
      <c r="A6327" s="89" t="s">
        <v>15352</v>
      </c>
      <c r="B6327" s="89">
        <v>100</v>
      </c>
      <c r="C6327" s="89" t="s">
        <v>564</v>
      </c>
      <c r="D6327" s="89" t="s">
        <v>7963</v>
      </c>
      <c r="E6327" s="89" t="s">
        <v>22475</v>
      </c>
      <c r="F6327" s="93" t="s">
        <v>369</v>
      </c>
      <c r="G6327" s="93" t="s">
        <v>369</v>
      </c>
      <c r="H6327" s="93" t="s">
        <v>369</v>
      </c>
    </row>
    <row r="6328" spans="1:8">
      <c r="A6328" s="89" t="s">
        <v>6076</v>
      </c>
      <c r="B6328" s="89">
        <v>100</v>
      </c>
      <c r="C6328" s="89" t="s">
        <v>564</v>
      </c>
      <c r="D6328" s="89" t="s">
        <v>5606</v>
      </c>
      <c r="E6328" s="89" t="s">
        <v>22476</v>
      </c>
      <c r="F6328" s="89">
        <v>388226</v>
      </c>
      <c r="G6328" s="89">
        <v>825186</v>
      </c>
      <c r="H6328" s="89">
        <v>0</v>
      </c>
    </row>
    <row r="6329" spans="1:8">
      <c r="A6329" s="89" t="s">
        <v>15355</v>
      </c>
      <c r="B6329" s="89">
        <v>2000</v>
      </c>
      <c r="C6329" s="89" t="s">
        <v>564</v>
      </c>
      <c r="D6329" s="89" t="s">
        <v>7963</v>
      </c>
      <c r="E6329" s="89" t="s">
        <v>22476</v>
      </c>
      <c r="F6329" s="93" t="s">
        <v>369</v>
      </c>
      <c r="G6329" s="93" t="s">
        <v>369</v>
      </c>
      <c r="H6329" s="93" t="s">
        <v>369</v>
      </c>
    </row>
    <row r="6330" spans="1:8">
      <c r="A6330" s="89" t="s">
        <v>4606</v>
      </c>
      <c r="B6330" s="89">
        <v>2000</v>
      </c>
      <c r="C6330" s="89" t="s">
        <v>361</v>
      </c>
      <c r="D6330" s="89" t="s">
        <v>18232</v>
      </c>
      <c r="E6330" s="89" t="s">
        <v>22476</v>
      </c>
      <c r="F6330" s="93" t="s">
        <v>369</v>
      </c>
      <c r="G6330" s="93" t="s">
        <v>369</v>
      </c>
      <c r="H6330" s="93" t="s">
        <v>369</v>
      </c>
    </row>
    <row r="6331" spans="1:8">
      <c r="A6331" s="89" t="s">
        <v>6075</v>
      </c>
      <c r="B6331" s="89">
        <v>100</v>
      </c>
      <c r="C6331" s="89" t="s">
        <v>564</v>
      </c>
      <c r="D6331" s="89" t="s">
        <v>5606</v>
      </c>
      <c r="E6331" s="89" t="s">
        <v>22477</v>
      </c>
      <c r="F6331" s="89">
        <v>148429</v>
      </c>
      <c r="G6331" s="89">
        <v>825186</v>
      </c>
      <c r="H6331" s="89">
        <v>0</v>
      </c>
    </row>
    <row r="6332" spans="1:8">
      <c r="A6332" s="89" t="s">
        <v>4603</v>
      </c>
      <c r="B6332" s="89">
        <v>500</v>
      </c>
      <c r="C6332" s="89" t="s">
        <v>564</v>
      </c>
      <c r="D6332" s="89" t="s">
        <v>18232</v>
      </c>
      <c r="E6332" s="89" t="s">
        <v>22478</v>
      </c>
      <c r="F6332" s="89">
        <v>456123</v>
      </c>
      <c r="G6332" s="89">
        <v>262511</v>
      </c>
      <c r="H6332" s="89">
        <v>0</v>
      </c>
    </row>
    <row r="6333" spans="1:8">
      <c r="A6333" s="89" t="s">
        <v>6074</v>
      </c>
      <c r="B6333" s="89">
        <v>500</v>
      </c>
      <c r="C6333" s="89" t="s">
        <v>564</v>
      </c>
      <c r="D6333" s="89" t="s">
        <v>5606</v>
      </c>
      <c r="E6333" s="89" t="s">
        <v>22478</v>
      </c>
      <c r="F6333" s="89">
        <v>49471</v>
      </c>
      <c r="G6333" s="89">
        <v>825186</v>
      </c>
      <c r="H6333" s="89">
        <v>0</v>
      </c>
    </row>
    <row r="6334" spans="1:8">
      <c r="A6334" s="99" t="s">
        <v>6073</v>
      </c>
      <c r="B6334" s="89">
        <v>500</v>
      </c>
      <c r="C6334" s="89" t="s">
        <v>564</v>
      </c>
      <c r="D6334" s="89" t="s">
        <v>5606</v>
      </c>
      <c r="E6334" s="89" t="s">
        <v>22478</v>
      </c>
      <c r="F6334" s="89">
        <v>49471</v>
      </c>
      <c r="G6334" s="89">
        <v>825186</v>
      </c>
      <c r="H6334" s="89">
        <v>0</v>
      </c>
    </row>
    <row r="6335" spans="1:8">
      <c r="A6335" s="89" t="s">
        <v>15361</v>
      </c>
      <c r="B6335" s="89">
        <v>100</v>
      </c>
      <c r="C6335" s="89" t="s">
        <v>564</v>
      </c>
      <c r="D6335" s="89" t="s">
        <v>7963</v>
      </c>
      <c r="E6335" s="89" t="s">
        <v>22479</v>
      </c>
      <c r="F6335" s="93" t="s">
        <v>369</v>
      </c>
      <c r="G6335" s="93" t="s">
        <v>369</v>
      </c>
      <c r="H6335" s="93" t="s">
        <v>369</v>
      </c>
    </row>
    <row r="6336" spans="1:8">
      <c r="A6336" s="89" t="s">
        <v>6072</v>
      </c>
      <c r="B6336" s="89">
        <v>100</v>
      </c>
      <c r="C6336" s="89" t="s">
        <v>564</v>
      </c>
      <c r="D6336" s="89" t="s">
        <v>5606</v>
      </c>
      <c r="E6336" s="89" t="s">
        <v>22480</v>
      </c>
      <c r="F6336" s="89">
        <v>704833</v>
      </c>
      <c r="G6336" s="89">
        <v>825186</v>
      </c>
      <c r="H6336" s="89">
        <v>0</v>
      </c>
    </row>
    <row r="6337" spans="1:8">
      <c r="A6337" s="89" t="s">
        <v>4601</v>
      </c>
      <c r="B6337" s="89">
        <v>150</v>
      </c>
      <c r="C6337" s="89" t="s">
        <v>564</v>
      </c>
      <c r="D6337" s="89" t="s">
        <v>7991</v>
      </c>
      <c r="E6337" s="89" t="s">
        <v>22481</v>
      </c>
      <c r="F6337" s="89">
        <v>825186</v>
      </c>
      <c r="G6337" s="89">
        <v>785882</v>
      </c>
      <c r="H6337" s="89">
        <v>0</v>
      </c>
    </row>
    <row r="6338" spans="1:8">
      <c r="A6338" s="89" t="s">
        <v>4599</v>
      </c>
      <c r="B6338" s="89">
        <v>200</v>
      </c>
      <c r="C6338" s="89" t="s">
        <v>564</v>
      </c>
      <c r="D6338" s="89" t="s">
        <v>18232</v>
      </c>
      <c r="E6338" s="89" t="s">
        <v>22482</v>
      </c>
      <c r="F6338" s="89">
        <v>825186</v>
      </c>
      <c r="G6338" s="89">
        <v>785882</v>
      </c>
      <c r="H6338" s="89">
        <v>0</v>
      </c>
    </row>
    <row r="6339" spans="1:8">
      <c r="A6339" s="89" t="s">
        <v>4596</v>
      </c>
      <c r="B6339" s="89">
        <v>100</v>
      </c>
      <c r="C6339" s="89" t="s">
        <v>564</v>
      </c>
      <c r="D6339" s="89" t="s">
        <v>18232</v>
      </c>
      <c r="E6339" s="89" t="s">
        <v>22483</v>
      </c>
      <c r="F6339" s="89">
        <v>785882</v>
      </c>
      <c r="G6339" s="89">
        <v>825186</v>
      </c>
      <c r="H6339" s="89">
        <v>0</v>
      </c>
    </row>
    <row r="6340" spans="1:8">
      <c r="A6340" s="89" t="s">
        <v>6071</v>
      </c>
      <c r="B6340" s="89">
        <v>100</v>
      </c>
      <c r="C6340" s="89" t="s">
        <v>564</v>
      </c>
      <c r="D6340" s="89" t="s">
        <v>5606</v>
      </c>
      <c r="E6340" s="89" t="s">
        <v>22484</v>
      </c>
      <c r="F6340" s="89">
        <v>821204</v>
      </c>
      <c r="G6340" s="89">
        <v>825186</v>
      </c>
      <c r="H6340" s="89">
        <v>0</v>
      </c>
    </row>
    <row r="6341" spans="1:8">
      <c r="A6341" s="89" t="s">
        <v>6070</v>
      </c>
      <c r="B6341" s="89">
        <v>100</v>
      </c>
      <c r="C6341" s="89" t="s">
        <v>564</v>
      </c>
      <c r="D6341" s="89" t="s">
        <v>5606</v>
      </c>
      <c r="E6341" s="89" t="s">
        <v>22484</v>
      </c>
      <c r="F6341" s="89">
        <v>821204</v>
      </c>
      <c r="G6341" s="89">
        <v>825186</v>
      </c>
      <c r="H6341" s="89">
        <v>0</v>
      </c>
    </row>
    <row r="6342" spans="1:8">
      <c r="A6342" s="89" t="s">
        <v>6069</v>
      </c>
      <c r="B6342" s="89">
        <v>100</v>
      </c>
      <c r="C6342" s="89" t="s">
        <v>564</v>
      </c>
      <c r="D6342" s="89" t="s">
        <v>5606</v>
      </c>
      <c r="E6342" s="89" t="s">
        <v>22485</v>
      </c>
      <c r="F6342" s="89">
        <v>388226</v>
      </c>
      <c r="G6342" s="89">
        <v>825186</v>
      </c>
      <c r="H6342" s="89">
        <v>0</v>
      </c>
    </row>
    <row r="6343" spans="1:8">
      <c r="A6343" s="89" t="s">
        <v>15370</v>
      </c>
      <c r="B6343" s="89">
        <v>100</v>
      </c>
      <c r="C6343" s="89" t="s">
        <v>564</v>
      </c>
      <c r="D6343" s="89" t="s">
        <v>7963</v>
      </c>
      <c r="E6343" s="89" t="s">
        <v>22486</v>
      </c>
      <c r="F6343" s="93" t="s">
        <v>369</v>
      </c>
      <c r="G6343" s="93" t="s">
        <v>369</v>
      </c>
      <c r="H6343" s="93" t="s">
        <v>369</v>
      </c>
    </row>
    <row r="6344" spans="1:8">
      <c r="A6344" s="89" t="s">
        <v>15372</v>
      </c>
      <c r="B6344" s="89">
        <v>100</v>
      </c>
      <c r="C6344" s="89" t="s">
        <v>564</v>
      </c>
      <c r="D6344" s="89" t="s">
        <v>7963</v>
      </c>
      <c r="E6344" s="89" t="s">
        <v>22486</v>
      </c>
      <c r="F6344" s="93" t="s">
        <v>369</v>
      </c>
      <c r="G6344" s="93" t="s">
        <v>369</v>
      </c>
      <c r="H6344" s="93" t="s">
        <v>369</v>
      </c>
    </row>
    <row r="6345" spans="1:8">
      <c r="A6345" s="89" t="s">
        <v>15374</v>
      </c>
      <c r="B6345" s="89">
        <v>100</v>
      </c>
      <c r="C6345" s="89" t="s">
        <v>564</v>
      </c>
      <c r="D6345" s="89" t="s">
        <v>7963</v>
      </c>
      <c r="E6345" s="89" t="s">
        <v>22486</v>
      </c>
      <c r="F6345" s="93" t="s">
        <v>369</v>
      </c>
      <c r="G6345" s="93" t="s">
        <v>369</v>
      </c>
      <c r="H6345" s="93" t="s">
        <v>369</v>
      </c>
    </row>
    <row r="6346" spans="1:8">
      <c r="A6346" s="89" t="s">
        <v>6068</v>
      </c>
      <c r="B6346" s="89">
        <v>100</v>
      </c>
      <c r="C6346" s="89" t="s">
        <v>564</v>
      </c>
      <c r="D6346" s="89" t="s">
        <v>5606</v>
      </c>
      <c r="E6346" s="89" t="s">
        <v>22486</v>
      </c>
      <c r="F6346" s="89">
        <v>388226</v>
      </c>
      <c r="G6346" s="89">
        <v>825186</v>
      </c>
      <c r="H6346" s="89">
        <v>0</v>
      </c>
    </row>
    <row r="6347" spans="1:8">
      <c r="A6347" s="89" t="s">
        <v>4594</v>
      </c>
      <c r="B6347" s="89">
        <v>500</v>
      </c>
      <c r="C6347" s="89" t="s">
        <v>564</v>
      </c>
      <c r="D6347" s="89" t="s">
        <v>18232</v>
      </c>
      <c r="E6347" s="89" t="s">
        <v>22487</v>
      </c>
      <c r="F6347" s="89">
        <v>1018092</v>
      </c>
      <c r="G6347" s="89">
        <v>1091620</v>
      </c>
      <c r="H6347" s="89">
        <v>0</v>
      </c>
    </row>
    <row r="6348" spans="1:8">
      <c r="A6348" s="89" t="s">
        <v>15378</v>
      </c>
      <c r="B6348" s="89">
        <v>1000</v>
      </c>
      <c r="C6348" s="89" t="s">
        <v>361</v>
      </c>
      <c r="D6348" s="89" t="s">
        <v>7963</v>
      </c>
      <c r="E6348" s="89" t="s">
        <v>22488</v>
      </c>
      <c r="F6348" s="93" t="s">
        <v>369</v>
      </c>
      <c r="G6348" s="93" t="s">
        <v>369</v>
      </c>
      <c r="H6348" s="93" t="s">
        <v>369</v>
      </c>
    </row>
    <row r="6349" spans="1:8">
      <c r="A6349" s="89" t="s">
        <v>6067</v>
      </c>
      <c r="B6349" s="89">
        <v>1000</v>
      </c>
      <c r="C6349" s="89" t="s">
        <v>564</v>
      </c>
      <c r="D6349" s="89" t="s">
        <v>5606</v>
      </c>
      <c r="E6349" s="89" t="s">
        <v>22489</v>
      </c>
      <c r="F6349" s="89">
        <v>1042790</v>
      </c>
      <c r="G6349" s="89">
        <v>36972</v>
      </c>
      <c r="H6349" s="89">
        <v>0</v>
      </c>
    </row>
    <row r="6350" spans="1:8">
      <c r="A6350" s="89" t="s">
        <v>15380</v>
      </c>
      <c r="B6350" s="89">
        <v>1000</v>
      </c>
      <c r="C6350" s="89" t="s">
        <v>361</v>
      </c>
      <c r="D6350" s="89" t="s">
        <v>7963</v>
      </c>
      <c r="E6350" s="89" t="s">
        <v>22489</v>
      </c>
      <c r="F6350" s="93" t="s">
        <v>369</v>
      </c>
      <c r="G6350" s="93" t="s">
        <v>369</v>
      </c>
      <c r="H6350" s="93" t="s">
        <v>369</v>
      </c>
    </row>
    <row r="6351" spans="1:8">
      <c r="A6351" s="89" t="s">
        <v>15381</v>
      </c>
      <c r="B6351" s="89">
        <v>1000</v>
      </c>
      <c r="C6351" s="89" t="s">
        <v>361</v>
      </c>
      <c r="D6351" s="89" t="s">
        <v>7963</v>
      </c>
      <c r="E6351" s="89" t="s">
        <v>22489</v>
      </c>
      <c r="F6351" s="93" t="s">
        <v>369</v>
      </c>
      <c r="G6351" s="93" t="s">
        <v>369</v>
      </c>
      <c r="H6351" s="93" t="s">
        <v>369</v>
      </c>
    </row>
    <row r="6352" spans="1:8">
      <c r="A6352" s="89" t="s">
        <v>6066</v>
      </c>
      <c r="B6352" s="89">
        <v>3000</v>
      </c>
      <c r="C6352" s="89" t="s">
        <v>564</v>
      </c>
      <c r="D6352" s="89" t="s">
        <v>5606</v>
      </c>
      <c r="E6352" s="89" t="s">
        <v>16882</v>
      </c>
      <c r="F6352" s="89">
        <v>13657</v>
      </c>
      <c r="G6352" s="89">
        <v>105886</v>
      </c>
      <c r="H6352" s="89">
        <v>0</v>
      </c>
    </row>
    <row r="6353" spans="1:8">
      <c r="A6353" s="89" t="s">
        <v>6065</v>
      </c>
      <c r="B6353" s="89">
        <v>3000</v>
      </c>
      <c r="C6353" s="89" t="s">
        <v>564</v>
      </c>
      <c r="D6353" s="89" t="s">
        <v>5606</v>
      </c>
      <c r="E6353" s="89" t="s">
        <v>22490</v>
      </c>
      <c r="F6353" s="89">
        <v>13657</v>
      </c>
      <c r="G6353" s="89">
        <v>105886</v>
      </c>
      <c r="H6353" s="89">
        <v>0</v>
      </c>
    </row>
    <row r="6354" spans="1:8">
      <c r="A6354" s="89" t="s">
        <v>15384</v>
      </c>
      <c r="B6354" s="89">
        <v>3000</v>
      </c>
      <c r="C6354" s="89" t="s">
        <v>361</v>
      </c>
      <c r="D6354" s="89" t="s">
        <v>7963</v>
      </c>
      <c r="E6354" s="89" t="s">
        <v>22491</v>
      </c>
      <c r="F6354" s="93" t="s">
        <v>369</v>
      </c>
      <c r="G6354" s="93" t="s">
        <v>369</v>
      </c>
      <c r="H6354" s="93" t="s">
        <v>369</v>
      </c>
    </row>
    <row r="6355" spans="1:8">
      <c r="A6355" s="89" t="s">
        <v>15385</v>
      </c>
      <c r="B6355" s="89">
        <v>1500</v>
      </c>
      <c r="C6355" s="89" t="s">
        <v>361</v>
      </c>
      <c r="D6355" s="89" t="s">
        <v>7963</v>
      </c>
      <c r="E6355" s="89" t="s">
        <v>22492</v>
      </c>
      <c r="F6355" s="93" t="s">
        <v>369</v>
      </c>
      <c r="G6355" s="93" t="s">
        <v>369</v>
      </c>
      <c r="H6355" s="93" t="s">
        <v>369</v>
      </c>
    </row>
    <row r="6356" spans="1:8">
      <c r="A6356" s="89" t="s">
        <v>4592</v>
      </c>
      <c r="B6356" s="89">
        <v>500</v>
      </c>
      <c r="C6356" s="89" t="s">
        <v>564</v>
      </c>
      <c r="D6356" s="89" t="s">
        <v>18232</v>
      </c>
      <c r="E6356" s="89" t="s">
        <v>22493</v>
      </c>
      <c r="F6356" s="89">
        <v>1089623</v>
      </c>
      <c r="G6356" s="89">
        <v>593823</v>
      </c>
      <c r="H6356" s="89">
        <v>0</v>
      </c>
    </row>
    <row r="6357" spans="1:8">
      <c r="A6357" s="89" t="s">
        <v>4590</v>
      </c>
      <c r="B6357" s="89">
        <v>2000</v>
      </c>
      <c r="C6357" s="89" t="s">
        <v>564</v>
      </c>
      <c r="D6357" s="89" t="s">
        <v>18232</v>
      </c>
      <c r="E6357" s="89" t="s">
        <v>22494</v>
      </c>
      <c r="F6357" s="89">
        <v>612881</v>
      </c>
      <c r="G6357" s="89">
        <v>527526</v>
      </c>
      <c r="H6357" s="89">
        <v>0</v>
      </c>
    </row>
    <row r="6358" spans="1:8">
      <c r="A6358" s="89" t="s">
        <v>4588</v>
      </c>
      <c r="B6358" s="89">
        <v>500</v>
      </c>
      <c r="C6358" s="89" t="s">
        <v>564</v>
      </c>
      <c r="D6358" s="89" t="s">
        <v>18232</v>
      </c>
      <c r="E6358" s="89" t="s">
        <v>22495</v>
      </c>
      <c r="F6358" s="89">
        <v>297398</v>
      </c>
      <c r="G6358" s="89">
        <v>1091356</v>
      </c>
      <c r="H6358" s="89">
        <v>0</v>
      </c>
    </row>
    <row r="6359" spans="1:8">
      <c r="A6359" s="89" t="s">
        <v>15389</v>
      </c>
      <c r="B6359" s="89">
        <v>100</v>
      </c>
      <c r="C6359" s="89" t="s">
        <v>564</v>
      </c>
      <c r="D6359" s="89" t="s">
        <v>7963</v>
      </c>
      <c r="E6359" s="89" t="s">
        <v>22496</v>
      </c>
      <c r="F6359" s="93" t="s">
        <v>369</v>
      </c>
      <c r="G6359" s="93" t="s">
        <v>369</v>
      </c>
      <c r="H6359" s="93" t="s">
        <v>369</v>
      </c>
    </row>
    <row r="6360" spans="1:8">
      <c r="A6360" s="89" t="s">
        <v>15391</v>
      </c>
      <c r="B6360" s="89">
        <v>110</v>
      </c>
      <c r="C6360" s="89" t="s">
        <v>564</v>
      </c>
      <c r="D6360" s="89" t="s">
        <v>7963</v>
      </c>
      <c r="E6360" s="89" t="s">
        <v>22497</v>
      </c>
      <c r="F6360" s="93" t="s">
        <v>369</v>
      </c>
      <c r="G6360" s="93" t="s">
        <v>369</v>
      </c>
      <c r="H6360" s="93" t="s">
        <v>369</v>
      </c>
    </row>
    <row r="6361" spans="1:8">
      <c r="A6361" s="89" t="s">
        <v>15393</v>
      </c>
      <c r="B6361" s="89">
        <v>1000</v>
      </c>
      <c r="C6361" s="89" t="s">
        <v>564</v>
      </c>
      <c r="D6361" s="89" t="s">
        <v>7963</v>
      </c>
      <c r="E6361" s="89" t="s">
        <v>22497</v>
      </c>
      <c r="F6361" s="93" t="s">
        <v>369</v>
      </c>
      <c r="G6361" s="93" t="s">
        <v>369</v>
      </c>
      <c r="H6361" s="93" t="s">
        <v>369</v>
      </c>
    </row>
    <row r="6362" spans="1:8">
      <c r="A6362" s="89" t="s">
        <v>15395</v>
      </c>
      <c r="B6362" s="89">
        <v>100</v>
      </c>
      <c r="C6362" s="89" t="s">
        <v>564</v>
      </c>
      <c r="D6362" s="89" t="s">
        <v>7963</v>
      </c>
      <c r="E6362" s="89" t="s">
        <v>22498</v>
      </c>
      <c r="F6362" s="93" t="s">
        <v>369</v>
      </c>
      <c r="G6362" s="93" t="s">
        <v>369</v>
      </c>
      <c r="H6362" s="93" t="s">
        <v>369</v>
      </c>
    </row>
    <row r="6363" spans="1:8">
      <c r="A6363" s="89" t="s">
        <v>15397</v>
      </c>
      <c r="B6363" s="89">
        <v>100</v>
      </c>
      <c r="C6363" s="89" t="s">
        <v>564</v>
      </c>
      <c r="D6363" s="89" t="s">
        <v>7963</v>
      </c>
      <c r="E6363" s="89" t="s">
        <v>22499</v>
      </c>
      <c r="F6363" s="93" t="s">
        <v>369</v>
      </c>
      <c r="G6363" s="93" t="s">
        <v>369</v>
      </c>
      <c r="H6363" s="93" t="s">
        <v>369</v>
      </c>
    </row>
    <row r="6364" spans="1:8">
      <c r="A6364" s="89" t="s">
        <v>4585</v>
      </c>
      <c r="B6364" s="89">
        <v>100</v>
      </c>
      <c r="C6364" s="89" t="s">
        <v>564</v>
      </c>
      <c r="D6364" s="89" t="s">
        <v>18232</v>
      </c>
      <c r="E6364" s="89" t="s">
        <v>22500</v>
      </c>
      <c r="F6364" s="89">
        <v>825186</v>
      </c>
      <c r="G6364" s="89">
        <v>825186</v>
      </c>
      <c r="H6364" s="89">
        <v>0</v>
      </c>
    </row>
    <row r="6365" spans="1:8">
      <c r="A6365" s="89" t="s">
        <v>15400</v>
      </c>
      <c r="B6365" s="89">
        <v>100</v>
      </c>
      <c r="C6365" s="89" t="s">
        <v>564</v>
      </c>
      <c r="D6365" s="89" t="s">
        <v>7963</v>
      </c>
      <c r="E6365" s="89" t="s">
        <v>22501</v>
      </c>
      <c r="F6365" s="93" t="s">
        <v>369</v>
      </c>
      <c r="G6365" s="93" t="s">
        <v>369</v>
      </c>
      <c r="H6365" s="93" t="s">
        <v>369</v>
      </c>
    </row>
    <row r="6366" spans="1:8">
      <c r="A6366" s="89" t="s">
        <v>15402</v>
      </c>
      <c r="B6366" s="89">
        <v>100</v>
      </c>
      <c r="C6366" s="89" t="s">
        <v>564</v>
      </c>
      <c r="D6366" s="89" t="s">
        <v>7963</v>
      </c>
      <c r="E6366" s="89" t="s">
        <v>22502</v>
      </c>
      <c r="F6366" s="93" t="s">
        <v>369</v>
      </c>
      <c r="G6366" s="93" t="s">
        <v>369</v>
      </c>
      <c r="H6366" s="93" t="s">
        <v>369</v>
      </c>
    </row>
    <row r="6367" spans="1:8">
      <c r="A6367" s="89" t="s">
        <v>15404</v>
      </c>
      <c r="B6367" s="89">
        <v>100</v>
      </c>
      <c r="C6367" s="89" t="s">
        <v>361</v>
      </c>
      <c r="D6367" s="89" t="s">
        <v>7963</v>
      </c>
      <c r="E6367" s="89" t="s">
        <v>22503</v>
      </c>
      <c r="F6367" s="93" t="s">
        <v>369</v>
      </c>
      <c r="G6367" s="93" t="s">
        <v>369</v>
      </c>
      <c r="H6367" s="93" t="s">
        <v>369</v>
      </c>
    </row>
    <row r="6368" spans="1:8">
      <c r="A6368" s="89" t="s">
        <v>15405</v>
      </c>
      <c r="B6368" s="89">
        <v>100</v>
      </c>
      <c r="C6368" s="89" t="s">
        <v>361</v>
      </c>
      <c r="D6368" s="89" t="s">
        <v>7963</v>
      </c>
      <c r="E6368" s="89" t="s">
        <v>22503</v>
      </c>
      <c r="F6368" s="93" t="s">
        <v>369</v>
      </c>
      <c r="G6368" s="93" t="s">
        <v>369</v>
      </c>
      <c r="H6368" s="93" t="s">
        <v>369</v>
      </c>
    </row>
    <row r="6369" spans="1:8">
      <c r="A6369" s="89" t="s">
        <v>15406</v>
      </c>
      <c r="B6369" s="89">
        <v>100</v>
      </c>
      <c r="C6369" s="89" t="s">
        <v>361</v>
      </c>
      <c r="D6369" s="89" t="s">
        <v>7963</v>
      </c>
      <c r="E6369" s="89" t="s">
        <v>22503</v>
      </c>
      <c r="F6369" s="93" t="s">
        <v>369</v>
      </c>
      <c r="G6369" s="93" t="s">
        <v>369</v>
      </c>
      <c r="H6369" s="93" t="s">
        <v>369</v>
      </c>
    </row>
    <row r="6370" spans="1:8">
      <c r="A6370" s="89" t="s">
        <v>15407</v>
      </c>
      <c r="B6370" s="89">
        <v>500</v>
      </c>
      <c r="C6370" s="89" t="s">
        <v>361</v>
      </c>
      <c r="D6370" s="89" t="s">
        <v>7963</v>
      </c>
      <c r="E6370" s="89" t="s">
        <v>22504</v>
      </c>
      <c r="F6370" s="93" t="s">
        <v>369</v>
      </c>
      <c r="G6370" s="93" t="s">
        <v>369</v>
      </c>
      <c r="H6370" s="93" t="s">
        <v>369</v>
      </c>
    </row>
    <row r="6371" spans="1:8">
      <c r="A6371" s="89" t="s">
        <v>15408</v>
      </c>
      <c r="B6371" s="89">
        <v>500</v>
      </c>
      <c r="C6371" s="89" t="s">
        <v>361</v>
      </c>
      <c r="D6371" s="89" t="s">
        <v>7963</v>
      </c>
      <c r="E6371" s="89" t="s">
        <v>22504</v>
      </c>
      <c r="F6371" s="93" t="s">
        <v>369</v>
      </c>
      <c r="G6371" s="93" t="s">
        <v>369</v>
      </c>
      <c r="H6371" s="93" t="s">
        <v>369</v>
      </c>
    </row>
    <row r="6372" spans="1:8">
      <c r="A6372" s="89" t="s">
        <v>15409</v>
      </c>
      <c r="B6372" s="89">
        <v>1000</v>
      </c>
      <c r="C6372" s="89" t="s">
        <v>564</v>
      </c>
      <c r="D6372" s="89" t="s">
        <v>7963</v>
      </c>
      <c r="E6372" s="89" t="s">
        <v>22505</v>
      </c>
      <c r="F6372" s="93" t="s">
        <v>369</v>
      </c>
      <c r="G6372" s="93" t="s">
        <v>369</v>
      </c>
      <c r="H6372" s="93" t="s">
        <v>369</v>
      </c>
    </row>
    <row r="6373" spans="1:8">
      <c r="A6373" s="89" t="s">
        <v>4583</v>
      </c>
      <c r="B6373" s="89">
        <v>100</v>
      </c>
      <c r="C6373" s="89" t="s">
        <v>564</v>
      </c>
      <c r="D6373" s="89" t="s">
        <v>18232</v>
      </c>
      <c r="E6373" s="89" t="s">
        <v>22506</v>
      </c>
      <c r="F6373" s="89">
        <v>479715</v>
      </c>
      <c r="G6373" s="89">
        <v>825186</v>
      </c>
      <c r="H6373" s="89">
        <v>0</v>
      </c>
    </row>
    <row r="6374" spans="1:8">
      <c r="A6374" s="89" t="s">
        <v>6064</v>
      </c>
      <c r="B6374" s="89">
        <v>100</v>
      </c>
      <c r="C6374" s="89" t="s">
        <v>564</v>
      </c>
      <c r="D6374" s="89" t="s">
        <v>5606</v>
      </c>
      <c r="E6374" s="89" t="s">
        <v>22507</v>
      </c>
      <c r="F6374" s="89">
        <v>388226</v>
      </c>
      <c r="G6374" s="89">
        <v>825186</v>
      </c>
      <c r="H6374" s="89">
        <v>0</v>
      </c>
    </row>
    <row r="6375" spans="1:8">
      <c r="A6375" s="89" t="s">
        <v>4581</v>
      </c>
      <c r="B6375" s="89">
        <v>500</v>
      </c>
      <c r="C6375" s="89" t="s">
        <v>564</v>
      </c>
      <c r="D6375" s="89" t="s">
        <v>18232</v>
      </c>
      <c r="E6375" s="89" t="s">
        <v>22508</v>
      </c>
      <c r="F6375" s="89">
        <v>262562</v>
      </c>
      <c r="G6375" s="89">
        <v>555017</v>
      </c>
      <c r="H6375" s="89">
        <v>0</v>
      </c>
    </row>
    <row r="6376" spans="1:8">
      <c r="A6376" s="89" t="s">
        <v>6063</v>
      </c>
      <c r="B6376" s="89">
        <v>2000</v>
      </c>
      <c r="C6376" s="89" t="s">
        <v>564</v>
      </c>
      <c r="D6376" s="89" t="s">
        <v>5606</v>
      </c>
      <c r="E6376" s="89" t="s">
        <v>22509</v>
      </c>
      <c r="F6376" s="89">
        <v>774219</v>
      </c>
      <c r="G6376" s="89">
        <v>1091356</v>
      </c>
      <c r="H6376" s="89">
        <v>0</v>
      </c>
    </row>
    <row r="6377" spans="1:8">
      <c r="A6377" s="89" t="s">
        <v>6062</v>
      </c>
      <c r="B6377" s="89">
        <v>100</v>
      </c>
      <c r="C6377" s="89" t="s">
        <v>564</v>
      </c>
      <c r="D6377" s="89" t="s">
        <v>5606</v>
      </c>
      <c r="E6377" s="89" t="s">
        <v>22509</v>
      </c>
      <c r="F6377" s="89">
        <v>388226</v>
      </c>
      <c r="G6377" s="89">
        <v>17617</v>
      </c>
      <c r="H6377" s="89">
        <v>0</v>
      </c>
    </row>
    <row r="6378" spans="1:8">
      <c r="A6378" s="89" t="s">
        <v>6061</v>
      </c>
      <c r="B6378" s="89">
        <v>1000</v>
      </c>
      <c r="C6378" s="89" t="s">
        <v>564</v>
      </c>
      <c r="D6378" s="89" t="s">
        <v>5606</v>
      </c>
      <c r="E6378" s="89" t="s">
        <v>22509</v>
      </c>
      <c r="F6378" s="89">
        <v>774219</v>
      </c>
      <c r="G6378" s="89">
        <v>1091356</v>
      </c>
      <c r="H6378" s="89">
        <v>0</v>
      </c>
    </row>
    <row r="6379" spans="1:8">
      <c r="A6379" s="89" t="s">
        <v>6060</v>
      </c>
      <c r="B6379" s="89">
        <v>100</v>
      </c>
      <c r="C6379" s="89" t="s">
        <v>564</v>
      </c>
      <c r="D6379" s="89" t="s">
        <v>5606</v>
      </c>
      <c r="E6379" s="89" t="s">
        <v>22510</v>
      </c>
      <c r="F6379" s="89">
        <v>388226</v>
      </c>
      <c r="G6379" s="89">
        <v>17617</v>
      </c>
      <c r="H6379" s="89">
        <v>0</v>
      </c>
    </row>
    <row r="6380" spans="1:8">
      <c r="A6380" s="89" t="s">
        <v>6059</v>
      </c>
      <c r="B6380" s="89">
        <v>500</v>
      </c>
      <c r="C6380" s="89" t="s">
        <v>564</v>
      </c>
      <c r="D6380" s="89" t="s">
        <v>5606</v>
      </c>
      <c r="E6380" s="89" t="s">
        <v>22510</v>
      </c>
      <c r="F6380" s="89">
        <v>388226</v>
      </c>
      <c r="G6380" s="89">
        <v>17617</v>
      </c>
      <c r="H6380" s="89">
        <v>0</v>
      </c>
    </row>
    <row r="6381" spans="1:8">
      <c r="A6381" s="89" t="s">
        <v>4579</v>
      </c>
      <c r="B6381" s="89">
        <v>1000</v>
      </c>
      <c r="C6381" s="89" t="s">
        <v>361</v>
      </c>
      <c r="D6381" s="89" t="s">
        <v>18232</v>
      </c>
      <c r="E6381" s="89" t="s">
        <v>22511</v>
      </c>
      <c r="F6381" s="93" t="s">
        <v>369</v>
      </c>
      <c r="G6381" s="93" t="s">
        <v>369</v>
      </c>
      <c r="H6381" s="93" t="s">
        <v>369</v>
      </c>
    </row>
    <row r="6382" spans="1:8">
      <c r="A6382" s="89" t="s">
        <v>4577</v>
      </c>
      <c r="B6382" s="89">
        <v>100</v>
      </c>
      <c r="C6382" s="89" t="s">
        <v>564</v>
      </c>
      <c r="D6382" s="89" t="s">
        <v>18232</v>
      </c>
      <c r="E6382" s="89" t="s">
        <v>22512</v>
      </c>
      <c r="F6382" s="89">
        <v>825186</v>
      </c>
      <c r="G6382" s="89">
        <v>1147558</v>
      </c>
      <c r="H6382" s="89">
        <v>0</v>
      </c>
    </row>
    <row r="6383" spans="1:8">
      <c r="A6383" s="89" t="s">
        <v>4574</v>
      </c>
      <c r="B6383" s="89">
        <v>100</v>
      </c>
      <c r="C6383" s="89" t="s">
        <v>564</v>
      </c>
      <c r="D6383" s="89" t="s">
        <v>18232</v>
      </c>
      <c r="E6383" s="89" t="s">
        <v>22513</v>
      </c>
      <c r="F6383" s="89">
        <v>825186</v>
      </c>
      <c r="G6383" s="89">
        <v>1147821</v>
      </c>
      <c r="H6383" s="89">
        <v>0</v>
      </c>
    </row>
    <row r="6384" spans="1:8">
      <c r="A6384" s="89" t="s">
        <v>15421</v>
      </c>
      <c r="B6384" s="89">
        <v>500</v>
      </c>
      <c r="C6384" s="89" t="s">
        <v>564</v>
      </c>
      <c r="D6384" s="89" t="s">
        <v>7963</v>
      </c>
      <c r="E6384" s="89" t="s">
        <v>22514</v>
      </c>
      <c r="F6384" s="93" t="s">
        <v>369</v>
      </c>
      <c r="G6384" s="93" t="s">
        <v>369</v>
      </c>
      <c r="H6384" s="93" t="s">
        <v>369</v>
      </c>
    </row>
    <row r="6385" spans="1:8">
      <c r="A6385" s="89" t="s">
        <v>15423</v>
      </c>
      <c r="B6385" s="89">
        <v>500</v>
      </c>
      <c r="C6385" s="89" t="s">
        <v>361</v>
      </c>
      <c r="D6385" s="89" t="s">
        <v>7963</v>
      </c>
      <c r="E6385" s="89" t="s">
        <v>22515</v>
      </c>
      <c r="F6385" s="93" t="s">
        <v>369</v>
      </c>
      <c r="G6385" s="93" t="s">
        <v>369</v>
      </c>
      <c r="H6385" s="93" t="s">
        <v>369</v>
      </c>
    </row>
    <row r="6386" spans="1:8">
      <c r="A6386" s="89" t="s">
        <v>4570</v>
      </c>
      <c r="B6386" s="89">
        <v>500</v>
      </c>
      <c r="C6386" s="89" t="s">
        <v>564</v>
      </c>
      <c r="D6386" s="89" t="s">
        <v>18232</v>
      </c>
      <c r="E6386" s="89" t="s">
        <v>22516</v>
      </c>
      <c r="F6386" s="89">
        <v>124089</v>
      </c>
      <c r="G6386" s="89">
        <v>355585</v>
      </c>
      <c r="H6386" s="89">
        <v>0</v>
      </c>
    </row>
    <row r="6387" spans="1:8">
      <c r="A6387" s="89" t="s">
        <v>4568</v>
      </c>
      <c r="B6387" s="89">
        <v>400</v>
      </c>
      <c r="C6387" s="89" t="s">
        <v>564</v>
      </c>
      <c r="D6387" s="89" t="s">
        <v>18232</v>
      </c>
      <c r="E6387" s="89" t="s">
        <v>22517</v>
      </c>
      <c r="F6387" s="89">
        <v>863200</v>
      </c>
      <c r="G6387" s="89">
        <v>1091620</v>
      </c>
      <c r="H6387" s="89">
        <v>0</v>
      </c>
    </row>
    <row r="6388" spans="1:8">
      <c r="A6388" s="89" t="s">
        <v>15426</v>
      </c>
      <c r="B6388" s="89">
        <v>5000</v>
      </c>
      <c r="C6388" s="89" t="s">
        <v>564</v>
      </c>
      <c r="D6388" s="89" t="s">
        <v>7974</v>
      </c>
      <c r="E6388" s="89" t="s">
        <v>22518</v>
      </c>
      <c r="F6388" s="93" t="s">
        <v>369</v>
      </c>
      <c r="G6388" s="93" t="s">
        <v>369</v>
      </c>
      <c r="H6388" s="93" t="s">
        <v>369</v>
      </c>
    </row>
    <row r="6389" spans="1:8">
      <c r="A6389" s="89" t="s">
        <v>15427</v>
      </c>
      <c r="B6389" s="89">
        <v>5000</v>
      </c>
      <c r="C6389" s="89" t="s">
        <v>564</v>
      </c>
      <c r="D6389" s="89" t="s">
        <v>7974</v>
      </c>
      <c r="E6389" s="89" t="s">
        <v>22518</v>
      </c>
      <c r="F6389" s="93" t="s">
        <v>369</v>
      </c>
      <c r="G6389" s="93" t="s">
        <v>369</v>
      </c>
      <c r="H6389" s="93" t="s">
        <v>369</v>
      </c>
    </row>
    <row r="6390" spans="1:8">
      <c r="A6390" s="89" t="s">
        <v>15428</v>
      </c>
      <c r="B6390" s="89">
        <v>5000</v>
      </c>
      <c r="C6390" s="89" t="s">
        <v>564</v>
      </c>
      <c r="D6390" s="89" t="s">
        <v>7974</v>
      </c>
      <c r="E6390" s="89" t="s">
        <v>22519</v>
      </c>
      <c r="F6390" s="93" t="s">
        <v>369</v>
      </c>
      <c r="G6390" s="93" t="s">
        <v>369</v>
      </c>
      <c r="H6390" s="93" t="s">
        <v>369</v>
      </c>
    </row>
    <row r="6391" spans="1:8">
      <c r="A6391" s="89" t="s">
        <v>15429</v>
      </c>
      <c r="B6391" s="89">
        <v>5000</v>
      </c>
      <c r="C6391" s="89" t="s">
        <v>564</v>
      </c>
      <c r="D6391" s="89" t="s">
        <v>7974</v>
      </c>
      <c r="E6391" s="89" t="s">
        <v>22519</v>
      </c>
      <c r="F6391" s="93" t="s">
        <v>369</v>
      </c>
      <c r="G6391" s="93" t="s">
        <v>369</v>
      </c>
      <c r="H6391" s="93" t="s">
        <v>369</v>
      </c>
    </row>
    <row r="6392" spans="1:8">
      <c r="A6392" s="89" t="s">
        <v>15430</v>
      </c>
      <c r="B6392" s="89">
        <v>5000</v>
      </c>
      <c r="C6392" s="89" t="s">
        <v>564</v>
      </c>
      <c r="D6392" s="89" t="s">
        <v>7974</v>
      </c>
      <c r="E6392" s="89" t="s">
        <v>22519</v>
      </c>
      <c r="F6392" s="93" t="s">
        <v>369</v>
      </c>
      <c r="G6392" s="93" t="s">
        <v>369</v>
      </c>
      <c r="H6392" s="93" t="s">
        <v>369</v>
      </c>
    </row>
    <row r="6393" spans="1:8">
      <c r="A6393" s="89" t="s">
        <v>15431</v>
      </c>
      <c r="B6393" s="89">
        <v>5000</v>
      </c>
      <c r="C6393" s="89" t="s">
        <v>564</v>
      </c>
      <c r="D6393" s="89" t="s">
        <v>7974</v>
      </c>
      <c r="E6393" s="89" t="s">
        <v>22519</v>
      </c>
      <c r="F6393" s="93" t="s">
        <v>369</v>
      </c>
      <c r="G6393" s="93" t="s">
        <v>369</v>
      </c>
      <c r="H6393" s="93" t="s">
        <v>369</v>
      </c>
    </row>
    <row r="6394" spans="1:8">
      <c r="A6394" s="89" t="s">
        <v>15432</v>
      </c>
      <c r="B6394" s="89">
        <v>5000</v>
      </c>
      <c r="C6394" s="89" t="s">
        <v>564</v>
      </c>
      <c r="D6394" s="89" t="s">
        <v>7974</v>
      </c>
      <c r="E6394" s="89" t="s">
        <v>22519</v>
      </c>
      <c r="F6394" s="93" t="s">
        <v>369</v>
      </c>
      <c r="G6394" s="93" t="s">
        <v>369</v>
      </c>
      <c r="H6394" s="93" t="s">
        <v>369</v>
      </c>
    </row>
    <row r="6395" spans="1:8">
      <c r="A6395" s="89" t="s">
        <v>15433</v>
      </c>
      <c r="B6395" s="89">
        <v>5000</v>
      </c>
      <c r="C6395" s="89" t="s">
        <v>564</v>
      </c>
      <c r="D6395" s="89" t="s">
        <v>7974</v>
      </c>
      <c r="E6395" s="89" t="s">
        <v>22519</v>
      </c>
      <c r="F6395" s="93" t="s">
        <v>369</v>
      </c>
      <c r="G6395" s="93" t="s">
        <v>369</v>
      </c>
      <c r="H6395" s="93" t="s">
        <v>369</v>
      </c>
    </row>
    <row r="6396" spans="1:8">
      <c r="A6396" s="89" t="s">
        <v>15434</v>
      </c>
      <c r="B6396" s="89">
        <v>5000</v>
      </c>
      <c r="C6396" s="89" t="s">
        <v>564</v>
      </c>
      <c r="D6396" s="89" t="s">
        <v>7974</v>
      </c>
      <c r="E6396" s="89" t="s">
        <v>22519</v>
      </c>
      <c r="F6396" s="93" t="s">
        <v>369</v>
      </c>
      <c r="G6396" s="93" t="s">
        <v>369</v>
      </c>
      <c r="H6396" s="93" t="s">
        <v>369</v>
      </c>
    </row>
    <row r="6397" spans="1:8">
      <c r="A6397" s="89" t="s">
        <v>15435</v>
      </c>
      <c r="B6397" s="89">
        <v>1500</v>
      </c>
      <c r="C6397" s="89" t="s">
        <v>564</v>
      </c>
      <c r="D6397" s="89" t="s">
        <v>7974</v>
      </c>
      <c r="E6397" s="89" t="s">
        <v>22519</v>
      </c>
      <c r="F6397" s="93" t="s">
        <v>369</v>
      </c>
      <c r="G6397" s="93" t="s">
        <v>369</v>
      </c>
      <c r="H6397" s="93" t="s">
        <v>369</v>
      </c>
    </row>
    <row r="6398" spans="1:8">
      <c r="A6398" s="89" t="s">
        <v>15436</v>
      </c>
      <c r="B6398" s="89">
        <v>1500</v>
      </c>
      <c r="C6398" s="89" t="s">
        <v>564</v>
      </c>
      <c r="D6398" s="89" t="s">
        <v>7974</v>
      </c>
      <c r="E6398" s="89" t="s">
        <v>22519</v>
      </c>
      <c r="F6398" s="93" t="s">
        <v>369</v>
      </c>
      <c r="G6398" s="93" t="s">
        <v>369</v>
      </c>
      <c r="H6398" s="93" t="s">
        <v>369</v>
      </c>
    </row>
    <row r="6399" spans="1:8">
      <c r="A6399" s="89" t="s">
        <v>15437</v>
      </c>
      <c r="B6399" s="89">
        <v>1500</v>
      </c>
      <c r="C6399" s="89" t="s">
        <v>564</v>
      </c>
      <c r="D6399" s="89" t="s">
        <v>7974</v>
      </c>
      <c r="E6399" s="89" t="s">
        <v>22519</v>
      </c>
      <c r="F6399" s="93" t="s">
        <v>369</v>
      </c>
      <c r="G6399" s="93" t="s">
        <v>369</v>
      </c>
      <c r="H6399" s="93" t="s">
        <v>369</v>
      </c>
    </row>
    <row r="6400" spans="1:8">
      <c r="A6400" s="89" t="s">
        <v>15438</v>
      </c>
      <c r="B6400" s="89">
        <v>1500</v>
      </c>
      <c r="C6400" s="89" t="s">
        <v>564</v>
      </c>
      <c r="D6400" s="89" t="s">
        <v>7974</v>
      </c>
      <c r="E6400" s="89" t="s">
        <v>22519</v>
      </c>
      <c r="F6400" s="93" t="s">
        <v>369</v>
      </c>
      <c r="G6400" s="93" t="s">
        <v>369</v>
      </c>
      <c r="H6400" s="93" t="s">
        <v>369</v>
      </c>
    </row>
    <row r="6401" spans="1:8">
      <c r="A6401" s="89" t="s">
        <v>15439</v>
      </c>
      <c r="B6401" s="89">
        <v>1500</v>
      </c>
      <c r="C6401" s="89" t="s">
        <v>564</v>
      </c>
      <c r="D6401" s="89" t="s">
        <v>7974</v>
      </c>
      <c r="E6401" s="89" t="s">
        <v>22519</v>
      </c>
      <c r="F6401" s="93" t="s">
        <v>369</v>
      </c>
      <c r="G6401" s="93" t="s">
        <v>369</v>
      </c>
      <c r="H6401" s="93" t="s">
        <v>369</v>
      </c>
    </row>
    <row r="6402" spans="1:8">
      <c r="A6402" s="89" t="s">
        <v>15440</v>
      </c>
      <c r="B6402" s="89">
        <v>1500</v>
      </c>
      <c r="C6402" s="89" t="s">
        <v>564</v>
      </c>
      <c r="D6402" s="89" t="s">
        <v>7974</v>
      </c>
      <c r="E6402" s="89" t="s">
        <v>22519</v>
      </c>
      <c r="F6402" s="93" t="s">
        <v>369</v>
      </c>
      <c r="G6402" s="93" t="s">
        <v>369</v>
      </c>
      <c r="H6402" s="93" t="s">
        <v>369</v>
      </c>
    </row>
    <row r="6403" spans="1:8">
      <c r="A6403" s="89" t="s">
        <v>15441</v>
      </c>
      <c r="B6403" s="89">
        <v>1500</v>
      </c>
      <c r="C6403" s="89" t="s">
        <v>564</v>
      </c>
      <c r="D6403" s="89" t="s">
        <v>7974</v>
      </c>
      <c r="E6403" s="89" t="s">
        <v>22519</v>
      </c>
      <c r="F6403" s="93" t="s">
        <v>369</v>
      </c>
      <c r="G6403" s="93" t="s">
        <v>369</v>
      </c>
      <c r="H6403" s="93" t="s">
        <v>369</v>
      </c>
    </row>
    <row r="6404" spans="1:8">
      <c r="A6404" s="89" t="s">
        <v>15442</v>
      </c>
      <c r="B6404" s="89">
        <v>1500</v>
      </c>
      <c r="C6404" s="89" t="s">
        <v>564</v>
      </c>
      <c r="D6404" s="89" t="s">
        <v>7974</v>
      </c>
      <c r="E6404" s="89" t="s">
        <v>22519</v>
      </c>
      <c r="F6404" s="93" t="s">
        <v>369</v>
      </c>
      <c r="G6404" s="93" t="s">
        <v>369</v>
      </c>
      <c r="H6404" s="93" t="s">
        <v>369</v>
      </c>
    </row>
    <row r="6405" spans="1:8">
      <c r="A6405" s="89" t="s">
        <v>15443</v>
      </c>
      <c r="B6405" s="89">
        <v>1500</v>
      </c>
      <c r="C6405" s="89" t="s">
        <v>564</v>
      </c>
      <c r="D6405" s="89" t="s">
        <v>7974</v>
      </c>
      <c r="E6405" s="89" t="s">
        <v>22519</v>
      </c>
      <c r="F6405" s="93" t="s">
        <v>369</v>
      </c>
      <c r="G6405" s="93" t="s">
        <v>369</v>
      </c>
      <c r="H6405" s="93" t="s">
        <v>369</v>
      </c>
    </row>
    <row r="6406" spans="1:8">
      <c r="A6406" s="89" t="s">
        <v>15444</v>
      </c>
      <c r="B6406" s="89">
        <v>1500</v>
      </c>
      <c r="C6406" s="89" t="s">
        <v>564</v>
      </c>
      <c r="D6406" s="89" t="s">
        <v>7974</v>
      </c>
      <c r="E6406" s="89" t="s">
        <v>22519</v>
      </c>
      <c r="F6406" s="93" t="s">
        <v>369</v>
      </c>
      <c r="G6406" s="93" t="s">
        <v>369</v>
      </c>
      <c r="H6406" s="93" t="s">
        <v>369</v>
      </c>
    </row>
    <row r="6407" spans="1:8">
      <c r="A6407" s="89" t="s">
        <v>15445</v>
      </c>
      <c r="B6407" s="89">
        <v>1500</v>
      </c>
      <c r="C6407" s="89" t="s">
        <v>564</v>
      </c>
      <c r="D6407" s="89" t="s">
        <v>7974</v>
      </c>
      <c r="E6407" s="89" t="s">
        <v>22519</v>
      </c>
      <c r="F6407" s="93" t="s">
        <v>369</v>
      </c>
      <c r="G6407" s="93" t="s">
        <v>369</v>
      </c>
      <c r="H6407" s="93" t="s">
        <v>369</v>
      </c>
    </row>
    <row r="6408" spans="1:8">
      <c r="A6408" s="89" t="s">
        <v>15446</v>
      </c>
      <c r="B6408" s="89">
        <v>1500</v>
      </c>
      <c r="C6408" s="89" t="s">
        <v>564</v>
      </c>
      <c r="D6408" s="89" t="s">
        <v>7974</v>
      </c>
      <c r="E6408" s="89" t="s">
        <v>22519</v>
      </c>
      <c r="F6408" s="93" t="s">
        <v>369</v>
      </c>
      <c r="G6408" s="93" t="s">
        <v>369</v>
      </c>
      <c r="H6408" s="93" t="s">
        <v>369</v>
      </c>
    </row>
    <row r="6409" spans="1:8">
      <c r="A6409" s="89" t="s">
        <v>15447</v>
      </c>
      <c r="B6409" s="89">
        <v>1500</v>
      </c>
      <c r="C6409" s="89" t="s">
        <v>564</v>
      </c>
      <c r="D6409" s="89" t="s">
        <v>7974</v>
      </c>
      <c r="E6409" s="89" t="s">
        <v>22519</v>
      </c>
      <c r="F6409" s="93" t="s">
        <v>369</v>
      </c>
      <c r="G6409" s="93" t="s">
        <v>369</v>
      </c>
      <c r="H6409" s="93" t="s">
        <v>369</v>
      </c>
    </row>
    <row r="6410" spans="1:8">
      <c r="A6410" s="89" t="s">
        <v>15448</v>
      </c>
      <c r="B6410" s="89">
        <v>1500</v>
      </c>
      <c r="C6410" s="89" t="s">
        <v>564</v>
      </c>
      <c r="D6410" s="89" t="s">
        <v>7974</v>
      </c>
      <c r="E6410" s="89" t="s">
        <v>22519</v>
      </c>
      <c r="F6410" s="93" t="s">
        <v>369</v>
      </c>
      <c r="G6410" s="93" t="s">
        <v>369</v>
      </c>
      <c r="H6410" s="93" t="s">
        <v>369</v>
      </c>
    </row>
    <row r="6411" spans="1:8">
      <c r="A6411" s="89" t="s">
        <v>15449</v>
      </c>
      <c r="B6411" s="89">
        <v>1500</v>
      </c>
      <c r="C6411" s="89" t="s">
        <v>564</v>
      </c>
      <c r="D6411" s="89" t="s">
        <v>7974</v>
      </c>
      <c r="E6411" s="89" t="s">
        <v>22519</v>
      </c>
      <c r="F6411" s="93" t="s">
        <v>369</v>
      </c>
      <c r="G6411" s="93" t="s">
        <v>369</v>
      </c>
      <c r="H6411" s="93" t="s">
        <v>369</v>
      </c>
    </row>
    <row r="6412" spans="1:8">
      <c r="A6412" s="89" t="s">
        <v>15450</v>
      </c>
      <c r="B6412" s="89">
        <v>1500</v>
      </c>
      <c r="C6412" s="89" t="s">
        <v>564</v>
      </c>
      <c r="D6412" s="89" t="s">
        <v>7974</v>
      </c>
      <c r="E6412" s="89" t="s">
        <v>22519</v>
      </c>
      <c r="F6412" s="93" t="s">
        <v>369</v>
      </c>
      <c r="G6412" s="93" t="s">
        <v>369</v>
      </c>
      <c r="H6412" s="93" t="s">
        <v>369</v>
      </c>
    </row>
    <row r="6413" spans="1:8">
      <c r="A6413" s="89" t="s">
        <v>15451</v>
      </c>
      <c r="B6413" s="89">
        <v>1500</v>
      </c>
      <c r="C6413" s="89" t="s">
        <v>564</v>
      </c>
      <c r="D6413" s="89" t="s">
        <v>7974</v>
      </c>
      <c r="E6413" s="89" t="s">
        <v>22519</v>
      </c>
      <c r="F6413" s="93" t="s">
        <v>369</v>
      </c>
      <c r="G6413" s="93" t="s">
        <v>369</v>
      </c>
      <c r="H6413" s="93" t="s">
        <v>369</v>
      </c>
    </row>
    <row r="6414" spans="1:8">
      <c r="A6414" s="89" t="s">
        <v>15452</v>
      </c>
      <c r="B6414" s="89">
        <v>1500</v>
      </c>
      <c r="C6414" s="89" t="s">
        <v>564</v>
      </c>
      <c r="D6414" s="89" t="s">
        <v>7974</v>
      </c>
      <c r="E6414" s="89" t="s">
        <v>22519</v>
      </c>
      <c r="F6414" s="93" t="s">
        <v>369</v>
      </c>
      <c r="G6414" s="93" t="s">
        <v>369</v>
      </c>
      <c r="H6414" s="93" t="s">
        <v>369</v>
      </c>
    </row>
    <row r="6415" spans="1:8">
      <c r="A6415" s="89" t="s">
        <v>15453</v>
      </c>
      <c r="B6415" s="89">
        <v>1500</v>
      </c>
      <c r="C6415" s="89" t="s">
        <v>564</v>
      </c>
      <c r="D6415" s="89" t="s">
        <v>7974</v>
      </c>
      <c r="E6415" s="89" t="s">
        <v>22519</v>
      </c>
      <c r="F6415" s="93" t="s">
        <v>369</v>
      </c>
      <c r="G6415" s="93" t="s">
        <v>369</v>
      </c>
      <c r="H6415" s="93" t="s">
        <v>369</v>
      </c>
    </row>
    <row r="6416" spans="1:8">
      <c r="A6416" s="89" t="s">
        <v>15454</v>
      </c>
      <c r="B6416" s="89">
        <v>1500</v>
      </c>
      <c r="C6416" s="89" t="s">
        <v>564</v>
      </c>
      <c r="D6416" s="89" t="s">
        <v>7974</v>
      </c>
      <c r="E6416" s="89" t="s">
        <v>22519</v>
      </c>
      <c r="F6416" s="93" t="s">
        <v>369</v>
      </c>
      <c r="G6416" s="93" t="s">
        <v>369</v>
      </c>
      <c r="H6416" s="93" t="s">
        <v>369</v>
      </c>
    </row>
    <row r="6417" spans="1:8">
      <c r="A6417" s="89" t="s">
        <v>15455</v>
      </c>
      <c r="B6417" s="89">
        <v>1000</v>
      </c>
      <c r="C6417" s="89" t="s">
        <v>564</v>
      </c>
      <c r="D6417" s="89" t="s">
        <v>7974</v>
      </c>
      <c r="E6417" s="89" t="s">
        <v>22519</v>
      </c>
      <c r="F6417" s="93" t="s">
        <v>369</v>
      </c>
      <c r="G6417" s="93" t="s">
        <v>369</v>
      </c>
      <c r="H6417" s="93" t="s">
        <v>369</v>
      </c>
    </row>
    <row r="6418" spans="1:8">
      <c r="A6418" s="89" t="s">
        <v>15456</v>
      </c>
      <c r="B6418" s="89">
        <v>1000</v>
      </c>
      <c r="C6418" s="89" t="s">
        <v>564</v>
      </c>
      <c r="D6418" s="89" t="s">
        <v>7974</v>
      </c>
      <c r="E6418" s="89" t="s">
        <v>22519</v>
      </c>
      <c r="F6418" s="93" t="s">
        <v>369</v>
      </c>
      <c r="G6418" s="93" t="s">
        <v>369</v>
      </c>
      <c r="H6418" s="93" t="s">
        <v>369</v>
      </c>
    </row>
    <row r="6419" spans="1:8">
      <c r="A6419" s="89" t="s">
        <v>15457</v>
      </c>
      <c r="B6419" s="89">
        <v>1000</v>
      </c>
      <c r="C6419" s="89" t="s">
        <v>564</v>
      </c>
      <c r="D6419" s="89" t="s">
        <v>7974</v>
      </c>
      <c r="E6419" s="89" t="s">
        <v>22519</v>
      </c>
      <c r="F6419" s="93" t="s">
        <v>369</v>
      </c>
      <c r="G6419" s="93" t="s">
        <v>369</v>
      </c>
      <c r="H6419" s="93" t="s">
        <v>369</v>
      </c>
    </row>
    <row r="6420" spans="1:8">
      <c r="A6420" s="89" t="s">
        <v>15458</v>
      </c>
      <c r="B6420" s="89">
        <v>1000</v>
      </c>
      <c r="C6420" s="89" t="s">
        <v>564</v>
      </c>
      <c r="D6420" s="89" t="s">
        <v>7974</v>
      </c>
      <c r="E6420" s="89" t="s">
        <v>22519</v>
      </c>
      <c r="F6420" s="93" t="s">
        <v>369</v>
      </c>
      <c r="G6420" s="93" t="s">
        <v>369</v>
      </c>
      <c r="H6420" s="93" t="s">
        <v>369</v>
      </c>
    </row>
    <row r="6421" spans="1:8">
      <c r="A6421" s="89" t="s">
        <v>15459</v>
      </c>
      <c r="B6421" s="89">
        <v>1000</v>
      </c>
      <c r="C6421" s="89" t="s">
        <v>564</v>
      </c>
      <c r="D6421" s="89" t="s">
        <v>7974</v>
      </c>
      <c r="E6421" s="89" t="s">
        <v>22519</v>
      </c>
      <c r="F6421" s="93" t="s">
        <v>369</v>
      </c>
      <c r="G6421" s="93" t="s">
        <v>369</v>
      </c>
      <c r="H6421" s="93" t="s">
        <v>369</v>
      </c>
    </row>
    <row r="6422" spans="1:8">
      <c r="A6422" s="89" t="s">
        <v>15460</v>
      </c>
      <c r="B6422" s="89">
        <v>1000</v>
      </c>
      <c r="C6422" s="89" t="s">
        <v>564</v>
      </c>
      <c r="D6422" s="89" t="s">
        <v>7974</v>
      </c>
      <c r="E6422" s="89" t="s">
        <v>22519</v>
      </c>
      <c r="F6422" s="93" t="s">
        <v>369</v>
      </c>
      <c r="G6422" s="93" t="s">
        <v>369</v>
      </c>
      <c r="H6422" s="93" t="s">
        <v>369</v>
      </c>
    </row>
    <row r="6423" spans="1:8">
      <c r="A6423" s="89" t="s">
        <v>15461</v>
      </c>
      <c r="B6423" s="89">
        <v>1000</v>
      </c>
      <c r="C6423" s="89" t="s">
        <v>564</v>
      </c>
      <c r="D6423" s="89" t="s">
        <v>7974</v>
      </c>
      <c r="E6423" s="89" t="s">
        <v>22519</v>
      </c>
      <c r="F6423" s="93" t="s">
        <v>369</v>
      </c>
      <c r="G6423" s="93" t="s">
        <v>369</v>
      </c>
      <c r="H6423" s="93" t="s">
        <v>369</v>
      </c>
    </row>
    <row r="6424" spans="1:8">
      <c r="A6424" s="89" t="s">
        <v>15462</v>
      </c>
      <c r="B6424" s="89">
        <v>1000</v>
      </c>
      <c r="C6424" s="89" t="s">
        <v>564</v>
      </c>
      <c r="D6424" s="89" t="s">
        <v>7974</v>
      </c>
      <c r="E6424" s="89" t="s">
        <v>22519</v>
      </c>
      <c r="F6424" s="93" t="s">
        <v>369</v>
      </c>
      <c r="G6424" s="93" t="s">
        <v>369</v>
      </c>
      <c r="H6424" s="93" t="s">
        <v>369</v>
      </c>
    </row>
    <row r="6425" spans="1:8">
      <c r="A6425" s="89" t="s">
        <v>15463</v>
      </c>
      <c r="B6425" s="89">
        <v>1000</v>
      </c>
      <c r="C6425" s="89" t="s">
        <v>564</v>
      </c>
      <c r="D6425" s="89" t="s">
        <v>7974</v>
      </c>
      <c r="E6425" s="89" t="s">
        <v>22519</v>
      </c>
      <c r="F6425" s="93" t="s">
        <v>369</v>
      </c>
      <c r="G6425" s="93" t="s">
        <v>369</v>
      </c>
      <c r="H6425" s="93" t="s">
        <v>369</v>
      </c>
    </row>
    <row r="6426" spans="1:8">
      <c r="A6426" s="89" t="s">
        <v>15464</v>
      </c>
      <c r="B6426" s="89">
        <v>1000</v>
      </c>
      <c r="C6426" s="89" t="s">
        <v>564</v>
      </c>
      <c r="D6426" s="89" t="s">
        <v>7974</v>
      </c>
      <c r="E6426" s="89" t="s">
        <v>22519</v>
      </c>
      <c r="F6426" s="93" t="s">
        <v>369</v>
      </c>
      <c r="G6426" s="93" t="s">
        <v>369</v>
      </c>
      <c r="H6426" s="93" t="s">
        <v>369</v>
      </c>
    </row>
    <row r="6427" spans="1:8">
      <c r="A6427" s="89" t="s">
        <v>15465</v>
      </c>
      <c r="B6427" s="89">
        <v>1000</v>
      </c>
      <c r="C6427" s="89" t="s">
        <v>564</v>
      </c>
      <c r="D6427" s="89" t="s">
        <v>7974</v>
      </c>
      <c r="E6427" s="89" t="s">
        <v>22519</v>
      </c>
      <c r="F6427" s="93" t="s">
        <v>369</v>
      </c>
      <c r="G6427" s="93" t="s">
        <v>369</v>
      </c>
      <c r="H6427" s="93" t="s">
        <v>369</v>
      </c>
    </row>
    <row r="6428" spans="1:8">
      <c r="A6428" s="99" t="s">
        <v>15466</v>
      </c>
      <c r="B6428" s="89">
        <v>1000</v>
      </c>
      <c r="C6428" s="89" t="s">
        <v>564</v>
      </c>
      <c r="D6428" s="89" t="s">
        <v>7974</v>
      </c>
      <c r="E6428" s="89" t="s">
        <v>22519</v>
      </c>
      <c r="F6428" s="93" t="s">
        <v>369</v>
      </c>
      <c r="G6428" s="93" t="s">
        <v>369</v>
      </c>
      <c r="H6428" s="93" t="s">
        <v>369</v>
      </c>
    </row>
    <row r="6429" spans="1:8">
      <c r="A6429" s="89" t="s">
        <v>15467</v>
      </c>
      <c r="B6429" s="89">
        <v>1000</v>
      </c>
      <c r="C6429" s="89" t="s">
        <v>564</v>
      </c>
      <c r="D6429" s="89" t="s">
        <v>7974</v>
      </c>
      <c r="E6429" s="89" t="s">
        <v>22519</v>
      </c>
      <c r="F6429" s="93" t="s">
        <v>369</v>
      </c>
      <c r="G6429" s="93" t="s">
        <v>369</v>
      </c>
      <c r="H6429" s="93" t="s">
        <v>369</v>
      </c>
    </row>
    <row r="6430" spans="1:8">
      <c r="A6430" s="89" t="s">
        <v>15468</v>
      </c>
      <c r="B6430" s="89">
        <v>1000</v>
      </c>
      <c r="C6430" s="89" t="s">
        <v>564</v>
      </c>
      <c r="D6430" s="89" t="s">
        <v>7974</v>
      </c>
      <c r="E6430" s="89" t="s">
        <v>22519</v>
      </c>
      <c r="F6430" s="93" t="s">
        <v>369</v>
      </c>
      <c r="G6430" s="93" t="s">
        <v>369</v>
      </c>
      <c r="H6430" s="93" t="s">
        <v>369</v>
      </c>
    </row>
    <row r="6431" spans="1:8">
      <c r="A6431" s="89" t="s">
        <v>15469</v>
      </c>
      <c r="B6431" s="89">
        <v>1000</v>
      </c>
      <c r="C6431" s="89" t="s">
        <v>564</v>
      </c>
      <c r="D6431" s="89" t="s">
        <v>7974</v>
      </c>
      <c r="E6431" s="89" t="s">
        <v>22519</v>
      </c>
      <c r="F6431" s="93" t="s">
        <v>369</v>
      </c>
      <c r="G6431" s="93" t="s">
        <v>369</v>
      </c>
      <c r="H6431" s="93" t="s">
        <v>369</v>
      </c>
    </row>
    <row r="6432" spans="1:8">
      <c r="A6432" s="89" t="s">
        <v>15470</v>
      </c>
      <c r="B6432" s="89">
        <v>1000</v>
      </c>
      <c r="C6432" s="89" t="s">
        <v>564</v>
      </c>
      <c r="D6432" s="89" t="s">
        <v>7974</v>
      </c>
      <c r="E6432" s="89" t="s">
        <v>22519</v>
      </c>
      <c r="F6432" s="93" t="s">
        <v>369</v>
      </c>
      <c r="G6432" s="93" t="s">
        <v>369</v>
      </c>
      <c r="H6432" s="93" t="s">
        <v>369</v>
      </c>
    </row>
    <row r="6433" spans="1:8">
      <c r="A6433" s="89" t="s">
        <v>15471</v>
      </c>
      <c r="B6433" s="89">
        <v>1000</v>
      </c>
      <c r="C6433" s="89" t="s">
        <v>564</v>
      </c>
      <c r="D6433" s="89" t="s">
        <v>7974</v>
      </c>
      <c r="E6433" s="89" t="s">
        <v>22519</v>
      </c>
      <c r="F6433" s="93" t="s">
        <v>369</v>
      </c>
      <c r="G6433" s="93" t="s">
        <v>369</v>
      </c>
      <c r="H6433" s="93" t="s">
        <v>369</v>
      </c>
    </row>
    <row r="6434" spans="1:8">
      <c r="A6434" s="89" t="s">
        <v>15472</v>
      </c>
      <c r="B6434" s="89">
        <v>1000</v>
      </c>
      <c r="C6434" s="89" t="s">
        <v>564</v>
      </c>
      <c r="D6434" s="89" t="s">
        <v>7974</v>
      </c>
      <c r="E6434" s="89" t="s">
        <v>22519</v>
      </c>
      <c r="F6434" s="93" t="s">
        <v>369</v>
      </c>
      <c r="G6434" s="93" t="s">
        <v>369</v>
      </c>
      <c r="H6434" s="93" t="s">
        <v>369</v>
      </c>
    </row>
    <row r="6435" spans="1:8">
      <c r="A6435" s="89" t="s">
        <v>15473</v>
      </c>
      <c r="B6435" s="89">
        <v>1000</v>
      </c>
      <c r="C6435" s="89" t="s">
        <v>564</v>
      </c>
      <c r="D6435" s="89" t="s">
        <v>7974</v>
      </c>
      <c r="E6435" s="89" t="s">
        <v>22519</v>
      </c>
      <c r="F6435" s="93" t="s">
        <v>369</v>
      </c>
      <c r="G6435" s="93" t="s">
        <v>369</v>
      </c>
      <c r="H6435" s="93" t="s">
        <v>369</v>
      </c>
    </row>
    <row r="6436" spans="1:8">
      <c r="A6436" s="89" t="s">
        <v>15474</v>
      </c>
      <c r="B6436" s="89">
        <v>1000</v>
      </c>
      <c r="C6436" s="89" t="s">
        <v>564</v>
      </c>
      <c r="D6436" s="89" t="s">
        <v>7974</v>
      </c>
      <c r="E6436" s="89" t="s">
        <v>22519</v>
      </c>
      <c r="F6436" s="93" t="s">
        <v>369</v>
      </c>
      <c r="G6436" s="93" t="s">
        <v>369</v>
      </c>
      <c r="H6436" s="93" t="s">
        <v>369</v>
      </c>
    </row>
    <row r="6437" spans="1:8">
      <c r="A6437" s="89" t="s">
        <v>15475</v>
      </c>
      <c r="B6437" s="89">
        <v>1000</v>
      </c>
      <c r="C6437" s="89" t="s">
        <v>564</v>
      </c>
      <c r="D6437" s="89" t="s">
        <v>7974</v>
      </c>
      <c r="E6437" s="89" t="s">
        <v>22519</v>
      </c>
      <c r="F6437" s="93" t="s">
        <v>369</v>
      </c>
      <c r="G6437" s="93" t="s">
        <v>369</v>
      </c>
      <c r="H6437" s="93" t="s">
        <v>369</v>
      </c>
    </row>
    <row r="6438" spans="1:8">
      <c r="A6438" s="89" t="s">
        <v>15476</v>
      </c>
      <c r="B6438" s="89">
        <v>1000</v>
      </c>
      <c r="C6438" s="89" t="s">
        <v>564</v>
      </c>
      <c r="D6438" s="89" t="s">
        <v>7974</v>
      </c>
      <c r="E6438" s="89" t="s">
        <v>22519</v>
      </c>
      <c r="F6438" s="93" t="s">
        <v>369</v>
      </c>
      <c r="G6438" s="93" t="s">
        <v>369</v>
      </c>
      <c r="H6438" s="93" t="s">
        <v>369</v>
      </c>
    </row>
    <row r="6439" spans="1:8">
      <c r="A6439" s="99" t="s">
        <v>15477</v>
      </c>
      <c r="B6439" s="89">
        <v>1000</v>
      </c>
      <c r="C6439" s="89" t="s">
        <v>564</v>
      </c>
      <c r="D6439" s="89" t="s">
        <v>7974</v>
      </c>
      <c r="E6439" s="89" t="s">
        <v>22519</v>
      </c>
      <c r="F6439" s="93" t="s">
        <v>369</v>
      </c>
      <c r="G6439" s="93" t="s">
        <v>369</v>
      </c>
      <c r="H6439" s="93" t="s">
        <v>369</v>
      </c>
    </row>
    <row r="6440" spans="1:8">
      <c r="A6440" s="89" t="s">
        <v>15478</v>
      </c>
      <c r="B6440" s="89">
        <v>500</v>
      </c>
      <c r="C6440" s="89" t="s">
        <v>361</v>
      </c>
      <c r="D6440" s="89" t="s">
        <v>7963</v>
      </c>
      <c r="E6440" s="89" t="s">
        <v>22520</v>
      </c>
      <c r="F6440" s="93" t="s">
        <v>369</v>
      </c>
      <c r="G6440" s="93" t="s">
        <v>369</v>
      </c>
      <c r="H6440" s="93" t="s">
        <v>369</v>
      </c>
    </row>
    <row r="6441" spans="1:8">
      <c r="A6441" s="89" t="s">
        <v>15479</v>
      </c>
      <c r="B6441" s="89">
        <v>500</v>
      </c>
      <c r="C6441" s="89" t="s">
        <v>361</v>
      </c>
      <c r="D6441" s="89" t="s">
        <v>7963</v>
      </c>
      <c r="E6441" s="89" t="s">
        <v>22520</v>
      </c>
      <c r="F6441" s="93" t="s">
        <v>369</v>
      </c>
      <c r="G6441" s="93" t="s">
        <v>369</v>
      </c>
      <c r="H6441" s="93" t="s">
        <v>369</v>
      </c>
    </row>
    <row r="6442" spans="1:8">
      <c r="A6442" s="89" t="s">
        <v>15480</v>
      </c>
      <c r="B6442" s="89">
        <v>500</v>
      </c>
      <c r="C6442" s="89" t="s">
        <v>564</v>
      </c>
      <c r="D6442" s="89" t="s">
        <v>7974</v>
      </c>
      <c r="E6442" s="89" t="s">
        <v>22521</v>
      </c>
      <c r="F6442" s="93" t="s">
        <v>369</v>
      </c>
      <c r="G6442" s="93" t="s">
        <v>369</v>
      </c>
      <c r="H6442" s="93" t="s">
        <v>369</v>
      </c>
    </row>
    <row r="6443" spans="1:8">
      <c r="A6443" s="89" t="s">
        <v>15481</v>
      </c>
      <c r="B6443" s="89">
        <v>500</v>
      </c>
      <c r="C6443" s="89" t="s">
        <v>564</v>
      </c>
      <c r="D6443" s="89" t="s">
        <v>7974</v>
      </c>
      <c r="E6443" s="89" t="s">
        <v>22521</v>
      </c>
      <c r="F6443" s="93" t="s">
        <v>369</v>
      </c>
      <c r="G6443" s="93" t="s">
        <v>369</v>
      </c>
      <c r="H6443" s="93" t="s">
        <v>369</v>
      </c>
    </row>
    <row r="6444" spans="1:8">
      <c r="A6444" s="89" t="s">
        <v>15482</v>
      </c>
      <c r="B6444" s="89">
        <v>500</v>
      </c>
      <c r="C6444" s="89" t="s">
        <v>564</v>
      </c>
      <c r="D6444" s="89" t="s">
        <v>7974</v>
      </c>
      <c r="E6444" s="89" t="s">
        <v>22521</v>
      </c>
      <c r="F6444" s="93" t="s">
        <v>369</v>
      </c>
      <c r="G6444" s="93" t="s">
        <v>369</v>
      </c>
      <c r="H6444" s="93" t="s">
        <v>369</v>
      </c>
    </row>
    <row r="6445" spans="1:8">
      <c r="A6445" s="89" t="s">
        <v>15483</v>
      </c>
      <c r="B6445" s="89">
        <v>500</v>
      </c>
      <c r="C6445" s="89" t="s">
        <v>361</v>
      </c>
      <c r="D6445" s="89" t="s">
        <v>7963</v>
      </c>
      <c r="E6445" s="89" t="s">
        <v>22521</v>
      </c>
      <c r="F6445" s="93" t="s">
        <v>369</v>
      </c>
      <c r="G6445" s="93" t="s">
        <v>369</v>
      </c>
      <c r="H6445" s="93" t="s">
        <v>369</v>
      </c>
    </row>
    <row r="6446" spans="1:8">
      <c r="A6446" s="89" t="s">
        <v>15484</v>
      </c>
      <c r="B6446" s="89">
        <v>500</v>
      </c>
      <c r="C6446" s="89" t="s">
        <v>564</v>
      </c>
      <c r="D6446" s="89" t="s">
        <v>7974</v>
      </c>
      <c r="E6446" s="89" t="s">
        <v>22521</v>
      </c>
      <c r="F6446" s="93" t="s">
        <v>369</v>
      </c>
      <c r="G6446" s="93" t="s">
        <v>369</v>
      </c>
      <c r="H6446" s="93" t="s">
        <v>369</v>
      </c>
    </row>
    <row r="6447" spans="1:8">
      <c r="A6447" s="89" t="s">
        <v>15485</v>
      </c>
      <c r="B6447" s="89">
        <v>500</v>
      </c>
      <c r="C6447" s="89" t="s">
        <v>361</v>
      </c>
      <c r="D6447" s="89" t="s">
        <v>7963</v>
      </c>
      <c r="E6447" s="89" t="s">
        <v>22522</v>
      </c>
      <c r="F6447" s="93" t="s">
        <v>369</v>
      </c>
      <c r="G6447" s="93" t="s">
        <v>369</v>
      </c>
      <c r="H6447" s="93" t="s">
        <v>369</v>
      </c>
    </row>
    <row r="6448" spans="1:8">
      <c r="A6448" s="89" t="s">
        <v>4566</v>
      </c>
      <c r="B6448" s="89">
        <v>500</v>
      </c>
      <c r="C6448" s="89" t="s">
        <v>564</v>
      </c>
      <c r="D6448" s="89" t="s">
        <v>18232</v>
      </c>
      <c r="E6448" s="89" t="s">
        <v>22523</v>
      </c>
      <c r="F6448" s="89">
        <v>657873</v>
      </c>
      <c r="G6448" s="89">
        <v>80996</v>
      </c>
      <c r="H6448" s="89">
        <v>0</v>
      </c>
    </row>
    <row r="6449" spans="1:8">
      <c r="A6449" s="89" t="s">
        <v>6058</v>
      </c>
      <c r="B6449" s="89">
        <v>1000</v>
      </c>
      <c r="C6449" s="89" t="s">
        <v>564</v>
      </c>
      <c r="D6449" s="89" t="s">
        <v>5606</v>
      </c>
      <c r="E6449" s="89" t="s">
        <v>22524</v>
      </c>
      <c r="F6449" s="89">
        <v>214412</v>
      </c>
      <c r="G6449" s="89">
        <v>105886</v>
      </c>
      <c r="H6449" s="89" t="s">
        <v>6057</v>
      </c>
    </row>
    <row r="6450" spans="1:8">
      <c r="A6450" s="89" t="s">
        <v>4564</v>
      </c>
      <c r="B6450" s="89">
        <v>1000</v>
      </c>
      <c r="C6450" s="89" t="s">
        <v>564</v>
      </c>
      <c r="D6450" s="89" t="s">
        <v>18232</v>
      </c>
      <c r="E6450" s="89" t="s">
        <v>22525</v>
      </c>
      <c r="F6450" s="89">
        <v>612881</v>
      </c>
      <c r="G6450" s="89">
        <v>527526</v>
      </c>
      <c r="H6450" s="89">
        <v>0</v>
      </c>
    </row>
    <row r="6451" spans="1:8">
      <c r="A6451" s="89" t="s">
        <v>6056</v>
      </c>
      <c r="B6451" s="89">
        <v>500</v>
      </c>
      <c r="C6451" s="89" t="s">
        <v>564</v>
      </c>
      <c r="D6451" s="89" t="s">
        <v>18232</v>
      </c>
      <c r="E6451" s="89" t="s">
        <v>22526</v>
      </c>
      <c r="F6451" s="89">
        <v>957701</v>
      </c>
      <c r="G6451" s="89">
        <v>262511</v>
      </c>
      <c r="H6451" s="89">
        <v>0</v>
      </c>
    </row>
    <row r="6452" spans="1:8">
      <c r="A6452" s="89" t="s">
        <v>15490</v>
      </c>
      <c r="B6452" s="89">
        <v>500</v>
      </c>
      <c r="C6452" s="89" t="s">
        <v>564</v>
      </c>
      <c r="D6452" s="89" t="s">
        <v>7963</v>
      </c>
      <c r="E6452" s="89" t="s">
        <v>22527</v>
      </c>
      <c r="F6452" s="93" t="s">
        <v>369</v>
      </c>
      <c r="G6452" s="93" t="s">
        <v>369</v>
      </c>
      <c r="H6452" s="93" t="s">
        <v>369</v>
      </c>
    </row>
    <row r="6453" spans="1:8">
      <c r="A6453" s="89" t="s">
        <v>4652</v>
      </c>
      <c r="B6453" s="89">
        <v>1000</v>
      </c>
      <c r="C6453" s="89" t="s">
        <v>361</v>
      </c>
      <c r="D6453" s="89" t="s">
        <v>18232</v>
      </c>
      <c r="E6453" s="89" t="s">
        <v>22528</v>
      </c>
      <c r="F6453" s="93" t="s">
        <v>369</v>
      </c>
      <c r="G6453" s="93" t="s">
        <v>369</v>
      </c>
      <c r="H6453" s="93" t="s">
        <v>369</v>
      </c>
    </row>
    <row r="6454" spans="1:8">
      <c r="A6454" s="89" t="s">
        <v>15492</v>
      </c>
      <c r="B6454" s="89">
        <v>1000</v>
      </c>
      <c r="C6454" s="89" t="s">
        <v>361</v>
      </c>
      <c r="D6454" s="89" t="s">
        <v>7963</v>
      </c>
      <c r="E6454" s="89" t="s">
        <v>22528</v>
      </c>
      <c r="F6454" s="93" t="s">
        <v>369</v>
      </c>
      <c r="G6454" s="93" t="s">
        <v>369</v>
      </c>
      <c r="H6454" s="93" t="s">
        <v>369</v>
      </c>
    </row>
    <row r="6455" spans="1:8">
      <c r="A6455" s="89" t="s">
        <v>15493</v>
      </c>
      <c r="B6455" s="89">
        <v>500</v>
      </c>
      <c r="C6455" s="89" t="s">
        <v>564</v>
      </c>
      <c r="D6455" s="89" t="s">
        <v>7963</v>
      </c>
      <c r="E6455" s="89" t="s">
        <v>22529</v>
      </c>
      <c r="F6455" s="93" t="s">
        <v>369</v>
      </c>
      <c r="G6455" s="93" t="s">
        <v>369</v>
      </c>
      <c r="H6455" s="93" t="s">
        <v>369</v>
      </c>
    </row>
    <row r="6456" spans="1:8">
      <c r="A6456" s="89" t="s">
        <v>15495</v>
      </c>
      <c r="B6456" s="89">
        <v>3000</v>
      </c>
      <c r="C6456" s="89" t="s">
        <v>564</v>
      </c>
      <c r="D6456" s="89" t="s">
        <v>7963</v>
      </c>
      <c r="E6456" s="89" t="s">
        <v>22530</v>
      </c>
      <c r="F6456" s="93" t="s">
        <v>369</v>
      </c>
      <c r="G6456" s="93" t="s">
        <v>369</v>
      </c>
      <c r="H6456" s="93" t="s">
        <v>369</v>
      </c>
    </row>
    <row r="6457" spans="1:8">
      <c r="A6457" s="89" t="s">
        <v>15497</v>
      </c>
      <c r="B6457" s="89">
        <v>3000</v>
      </c>
      <c r="C6457" s="89" t="s">
        <v>361</v>
      </c>
      <c r="D6457" s="89" t="s">
        <v>7963</v>
      </c>
      <c r="E6457" s="89" t="s">
        <v>22530</v>
      </c>
      <c r="F6457" s="93" t="s">
        <v>369</v>
      </c>
      <c r="G6457" s="93" t="s">
        <v>369</v>
      </c>
      <c r="H6457" s="93" t="s">
        <v>369</v>
      </c>
    </row>
    <row r="6458" spans="1:8">
      <c r="A6458" s="89" t="s">
        <v>15498</v>
      </c>
      <c r="B6458" s="89">
        <v>3000</v>
      </c>
      <c r="C6458" s="89" t="s">
        <v>361</v>
      </c>
      <c r="D6458" s="89" t="s">
        <v>7963</v>
      </c>
      <c r="E6458" s="89" t="s">
        <v>22530</v>
      </c>
      <c r="F6458" s="93" t="s">
        <v>369</v>
      </c>
      <c r="G6458" s="93" t="s">
        <v>369</v>
      </c>
      <c r="H6458" s="93" t="s">
        <v>369</v>
      </c>
    </row>
    <row r="6459" spans="1:8">
      <c r="A6459" s="89" t="s">
        <v>15499</v>
      </c>
      <c r="B6459" s="89">
        <v>3000</v>
      </c>
      <c r="C6459" s="89" t="s">
        <v>361</v>
      </c>
      <c r="D6459" s="89" t="s">
        <v>7963</v>
      </c>
      <c r="E6459" s="89" t="s">
        <v>22531</v>
      </c>
      <c r="F6459" s="93" t="s">
        <v>369</v>
      </c>
      <c r="G6459" s="93" t="s">
        <v>369</v>
      </c>
      <c r="H6459" s="93" t="s">
        <v>369</v>
      </c>
    </row>
    <row r="6460" spans="1:8">
      <c r="A6460" s="89" t="s">
        <v>15500</v>
      </c>
      <c r="B6460" s="89">
        <v>3000</v>
      </c>
      <c r="C6460" s="89" t="s">
        <v>361</v>
      </c>
      <c r="D6460" s="89" t="s">
        <v>7963</v>
      </c>
      <c r="E6460" s="89" t="s">
        <v>22531</v>
      </c>
      <c r="F6460" s="93" t="s">
        <v>369</v>
      </c>
      <c r="G6460" s="93" t="s">
        <v>369</v>
      </c>
      <c r="H6460" s="93" t="s">
        <v>369</v>
      </c>
    </row>
    <row r="6461" spans="1:8">
      <c r="A6461" s="89" t="s">
        <v>4650</v>
      </c>
      <c r="B6461" s="89">
        <v>300</v>
      </c>
      <c r="C6461" s="89" t="s">
        <v>361</v>
      </c>
      <c r="D6461" s="89" t="s">
        <v>18232</v>
      </c>
      <c r="E6461" s="89" t="s">
        <v>22532</v>
      </c>
      <c r="F6461" s="93" t="s">
        <v>369</v>
      </c>
      <c r="G6461" s="93" t="s">
        <v>369</v>
      </c>
      <c r="H6461" s="93" t="s">
        <v>369</v>
      </c>
    </row>
    <row r="6462" spans="1:8">
      <c r="A6462" s="89" t="s">
        <v>15501</v>
      </c>
      <c r="B6462" s="89">
        <v>300</v>
      </c>
      <c r="C6462" s="89" t="s">
        <v>361</v>
      </c>
      <c r="D6462" s="89" t="s">
        <v>7963</v>
      </c>
      <c r="E6462" s="89" t="s">
        <v>22532</v>
      </c>
      <c r="F6462" s="93" t="s">
        <v>369</v>
      </c>
      <c r="G6462" s="93" t="s">
        <v>369</v>
      </c>
      <c r="H6462" s="93" t="s">
        <v>369</v>
      </c>
    </row>
    <row r="6463" spans="1:8">
      <c r="A6463" s="89" t="s">
        <v>6055</v>
      </c>
      <c r="B6463" s="89">
        <v>100</v>
      </c>
      <c r="C6463" s="89" t="s">
        <v>564</v>
      </c>
      <c r="D6463" s="89" t="s">
        <v>5606</v>
      </c>
      <c r="E6463" s="89" t="s">
        <v>22533</v>
      </c>
      <c r="F6463" s="89">
        <v>825186</v>
      </c>
      <c r="G6463" s="89">
        <v>1113736</v>
      </c>
      <c r="H6463" s="89" t="s">
        <v>6054</v>
      </c>
    </row>
    <row r="6464" spans="1:8">
      <c r="A6464" s="89" t="s">
        <v>4648</v>
      </c>
      <c r="B6464" s="89">
        <v>100</v>
      </c>
      <c r="C6464" s="89" t="s">
        <v>564</v>
      </c>
      <c r="D6464" s="89" t="s">
        <v>18232</v>
      </c>
      <c r="E6464" s="89" t="s">
        <v>22534</v>
      </c>
      <c r="F6464" s="89">
        <v>825186</v>
      </c>
      <c r="G6464" s="89">
        <v>1113736</v>
      </c>
      <c r="H6464" s="89">
        <v>0</v>
      </c>
    </row>
    <row r="6465" spans="1:8">
      <c r="A6465" s="89" t="s">
        <v>4646</v>
      </c>
      <c r="B6465" s="89">
        <v>100</v>
      </c>
      <c r="C6465" s="89" t="s">
        <v>361</v>
      </c>
      <c r="D6465" s="89" t="s">
        <v>18232</v>
      </c>
      <c r="E6465" s="89" t="s">
        <v>22535</v>
      </c>
      <c r="F6465" s="93" t="s">
        <v>369</v>
      </c>
      <c r="G6465" s="93" t="s">
        <v>369</v>
      </c>
      <c r="H6465" s="93" t="s">
        <v>369</v>
      </c>
    </row>
    <row r="6466" spans="1:8">
      <c r="A6466" s="89" t="s">
        <v>4644</v>
      </c>
      <c r="B6466" s="89">
        <v>100</v>
      </c>
      <c r="C6466" s="89" t="s">
        <v>361</v>
      </c>
      <c r="D6466" s="89" t="s">
        <v>18232</v>
      </c>
      <c r="E6466" s="89" t="s">
        <v>22536</v>
      </c>
      <c r="F6466" s="93" t="s">
        <v>369</v>
      </c>
      <c r="G6466" s="93" t="s">
        <v>369</v>
      </c>
      <c r="H6466" s="93" t="s">
        <v>369</v>
      </c>
    </row>
    <row r="6467" spans="1:8">
      <c r="A6467" s="89" t="s">
        <v>4642</v>
      </c>
      <c r="B6467" s="89">
        <v>1000</v>
      </c>
      <c r="C6467" s="89" t="s">
        <v>361</v>
      </c>
      <c r="D6467" s="89" t="s">
        <v>18232</v>
      </c>
      <c r="E6467" s="89" t="s">
        <v>22537</v>
      </c>
      <c r="F6467" s="93" t="s">
        <v>369</v>
      </c>
      <c r="G6467" s="93" t="s">
        <v>369</v>
      </c>
      <c r="H6467" s="93" t="s">
        <v>369</v>
      </c>
    </row>
    <row r="6468" spans="1:8">
      <c r="A6468" s="89" t="s">
        <v>15504</v>
      </c>
      <c r="B6468" s="89">
        <v>1000</v>
      </c>
      <c r="C6468" s="89" t="s">
        <v>361</v>
      </c>
      <c r="D6468" s="89" t="s">
        <v>7963</v>
      </c>
      <c r="E6468" s="89" t="s">
        <v>22537</v>
      </c>
      <c r="F6468" s="93" t="s">
        <v>369</v>
      </c>
      <c r="G6468" s="93" t="s">
        <v>369</v>
      </c>
      <c r="H6468" s="93" t="s">
        <v>369</v>
      </c>
    </row>
    <row r="6469" spans="1:8">
      <c r="A6469" s="89" t="s">
        <v>15505</v>
      </c>
      <c r="B6469" s="89">
        <v>500</v>
      </c>
      <c r="C6469" s="89" t="s">
        <v>361</v>
      </c>
      <c r="D6469" s="89" t="s">
        <v>7963</v>
      </c>
      <c r="E6469" s="89" t="s">
        <v>22538</v>
      </c>
      <c r="F6469" s="93" t="s">
        <v>369</v>
      </c>
      <c r="G6469" s="93" t="s">
        <v>369</v>
      </c>
      <c r="H6469" s="93" t="s">
        <v>369</v>
      </c>
    </row>
    <row r="6470" spans="1:8">
      <c r="A6470" s="89" t="s">
        <v>15506</v>
      </c>
      <c r="B6470" s="89">
        <v>500</v>
      </c>
      <c r="C6470" s="89" t="s">
        <v>361</v>
      </c>
      <c r="D6470" s="89" t="s">
        <v>7963</v>
      </c>
      <c r="E6470" s="89" t="s">
        <v>22539</v>
      </c>
      <c r="F6470" s="93" t="s">
        <v>369</v>
      </c>
      <c r="G6470" s="93" t="s">
        <v>369</v>
      </c>
      <c r="H6470" s="93" t="s">
        <v>369</v>
      </c>
    </row>
    <row r="6471" spans="1:8">
      <c r="A6471" s="89" t="s">
        <v>6053</v>
      </c>
      <c r="B6471" s="89">
        <v>1000</v>
      </c>
      <c r="C6471" s="89" t="s">
        <v>564</v>
      </c>
      <c r="D6471" s="89" t="s">
        <v>5606</v>
      </c>
      <c r="E6471" s="89" t="s">
        <v>22540</v>
      </c>
      <c r="F6471" s="89">
        <v>177483</v>
      </c>
      <c r="G6471" s="89">
        <v>274718</v>
      </c>
      <c r="H6471" s="89" t="s">
        <v>5934</v>
      </c>
    </row>
    <row r="6472" spans="1:8">
      <c r="A6472" s="89" t="s">
        <v>6052</v>
      </c>
      <c r="B6472" s="89">
        <v>1000</v>
      </c>
      <c r="C6472" s="89" t="s">
        <v>564</v>
      </c>
      <c r="D6472" s="89" t="s">
        <v>5606</v>
      </c>
      <c r="E6472" s="89" t="s">
        <v>22540</v>
      </c>
      <c r="F6472" s="89">
        <v>177483</v>
      </c>
      <c r="G6472" s="89">
        <v>274718</v>
      </c>
      <c r="H6472" s="89" t="s">
        <v>5934</v>
      </c>
    </row>
    <row r="6473" spans="1:8">
      <c r="A6473" s="89" t="s">
        <v>6051</v>
      </c>
      <c r="B6473" s="89">
        <v>1000</v>
      </c>
      <c r="C6473" s="89" t="s">
        <v>564</v>
      </c>
      <c r="D6473" s="89" t="s">
        <v>5606</v>
      </c>
      <c r="E6473" s="89" t="s">
        <v>22540</v>
      </c>
      <c r="F6473" s="89">
        <v>177483</v>
      </c>
      <c r="G6473" s="89">
        <v>274718</v>
      </c>
      <c r="H6473" s="89" t="s">
        <v>5934</v>
      </c>
    </row>
    <row r="6474" spans="1:8">
      <c r="A6474" s="89" t="s">
        <v>15510</v>
      </c>
      <c r="B6474" s="89">
        <v>1000</v>
      </c>
      <c r="C6474" s="89" t="s">
        <v>564</v>
      </c>
      <c r="D6474" s="89" t="s">
        <v>7963</v>
      </c>
      <c r="E6474" s="89" t="s">
        <v>22540</v>
      </c>
      <c r="F6474" s="93" t="s">
        <v>369</v>
      </c>
      <c r="G6474" s="93" t="s">
        <v>369</v>
      </c>
      <c r="H6474" s="93" t="s">
        <v>369</v>
      </c>
    </row>
    <row r="6475" spans="1:8">
      <c r="A6475" s="89" t="s">
        <v>6050</v>
      </c>
      <c r="B6475" s="89">
        <v>300</v>
      </c>
      <c r="C6475" s="89" t="s">
        <v>564</v>
      </c>
      <c r="D6475" s="89" t="s">
        <v>5606</v>
      </c>
      <c r="E6475" s="89" t="s">
        <v>22541</v>
      </c>
      <c r="F6475" s="89">
        <v>1095149</v>
      </c>
      <c r="G6475" s="89">
        <v>274718</v>
      </c>
      <c r="H6475" s="89" t="s">
        <v>5939</v>
      </c>
    </row>
    <row r="6476" spans="1:8">
      <c r="A6476" s="89" t="s">
        <v>4639</v>
      </c>
      <c r="B6476" s="89">
        <v>500</v>
      </c>
      <c r="C6476" s="89" t="s">
        <v>564</v>
      </c>
      <c r="D6476" s="89" t="s">
        <v>18232</v>
      </c>
      <c r="E6476" s="89" t="s">
        <v>22542</v>
      </c>
      <c r="F6476" s="89">
        <v>657873</v>
      </c>
      <c r="G6476" s="89">
        <v>80996</v>
      </c>
      <c r="H6476" s="89">
        <v>0</v>
      </c>
    </row>
    <row r="6477" spans="1:8">
      <c r="A6477" s="89" t="s">
        <v>4637</v>
      </c>
      <c r="B6477" s="89">
        <v>1000</v>
      </c>
      <c r="C6477" s="89" t="s">
        <v>564</v>
      </c>
      <c r="D6477" s="89" t="s">
        <v>18232</v>
      </c>
      <c r="E6477" s="89" t="s">
        <v>22543</v>
      </c>
      <c r="F6477" s="89">
        <v>152763</v>
      </c>
      <c r="G6477" s="89">
        <v>1109476</v>
      </c>
      <c r="H6477" s="89">
        <v>0</v>
      </c>
    </row>
    <row r="6478" spans="1:8">
      <c r="A6478" s="89" t="s">
        <v>4635</v>
      </c>
      <c r="B6478" s="89">
        <v>4000</v>
      </c>
      <c r="C6478" s="89" t="s">
        <v>564</v>
      </c>
      <c r="D6478" s="89" t="s">
        <v>18232</v>
      </c>
      <c r="E6478" s="89" t="s">
        <v>22543</v>
      </c>
      <c r="F6478" s="89">
        <v>152763</v>
      </c>
      <c r="G6478" s="89">
        <v>1109476</v>
      </c>
      <c r="H6478" s="89">
        <v>0</v>
      </c>
    </row>
    <row r="6479" spans="1:8">
      <c r="A6479" s="89" t="s">
        <v>4633</v>
      </c>
      <c r="B6479" s="89">
        <v>300</v>
      </c>
      <c r="C6479" s="89" t="s">
        <v>361</v>
      </c>
      <c r="D6479" s="89" t="s">
        <v>18232</v>
      </c>
      <c r="E6479" s="89" t="s">
        <v>22544</v>
      </c>
      <c r="F6479" s="93" t="s">
        <v>369</v>
      </c>
      <c r="G6479" s="93" t="s">
        <v>369</v>
      </c>
      <c r="H6479" s="93" t="s">
        <v>369</v>
      </c>
    </row>
    <row r="6480" spans="1:8">
      <c r="A6480" s="89" t="s">
        <v>15516</v>
      </c>
      <c r="B6480" s="89">
        <v>300</v>
      </c>
      <c r="C6480" s="89" t="s">
        <v>361</v>
      </c>
      <c r="D6480" s="89" t="s">
        <v>7963</v>
      </c>
      <c r="E6480" s="89" t="s">
        <v>22544</v>
      </c>
      <c r="F6480" s="93" t="s">
        <v>369</v>
      </c>
      <c r="G6480" s="93" t="s">
        <v>369</v>
      </c>
      <c r="H6480" s="93" t="s">
        <v>369</v>
      </c>
    </row>
    <row r="6481" spans="1:8">
      <c r="A6481" s="89" t="s">
        <v>6049</v>
      </c>
      <c r="B6481" s="89">
        <v>500</v>
      </c>
      <c r="C6481" s="89" t="s">
        <v>564</v>
      </c>
      <c r="D6481" s="89" t="s">
        <v>5606</v>
      </c>
      <c r="E6481" s="89" t="s">
        <v>22545</v>
      </c>
      <c r="F6481" s="89">
        <v>274894</v>
      </c>
      <c r="G6481" s="89">
        <v>274718</v>
      </c>
      <c r="H6481" s="89">
        <v>0</v>
      </c>
    </row>
    <row r="6482" spans="1:8">
      <c r="A6482" s="89" t="s">
        <v>4631</v>
      </c>
      <c r="B6482" s="89">
        <v>500</v>
      </c>
      <c r="C6482" s="89" t="s">
        <v>361</v>
      </c>
      <c r="D6482" s="89" t="s">
        <v>18232</v>
      </c>
      <c r="E6482" s="89" t="s">
        <v>22545</v>
      </c>
      <c r="F6482" s="93" t="s">
        <v>369</v>
      </c>
      <c r="G6482" s="93" t="s">
        <v>369</v>
      </c>
      <c r="H6482" s="93" t="s">
        <v>369</v>
      </c>
    </row>
    <row r="6483" spans="1:8">
      <c r="A6483" s="89" t="s">
        <v>15518</v>
      </c>
      <c r="B6483" s="89">
        <v>500</v>
      </c>
      <c r="C6483" s="89" t="s">
        <v>361</v>
      </c>
      <c r="D6483" s="89" t="s">
        <v>7963</v>
      </c>
      <c r="E6483" s="89" t="s">
        <v>22545</v>
      </c>
      <c r="F6483" s="93" t="s">
        <v>369</v>
      </c>
      <c r="G6483" s="93" t="s">
        <v>369</v>
      </c>
      <c r="H6483" s="93" t="s">
        <v>369</v>
      </c>
    </row>
    <row r="6484" spans="1:8">
      <c r="A6484" s="89" t="s">
        <v>6048</v>
      </c>
      <c r="B6484" s="89">
        <v>300</v>
      </c>
      <c r="C6484" s="89" t="s">
        <v>564</v>
      </c>
      <c r="D6484" s="89" t="s">
        <v>5606</v>
      </c>
      <c r="E6484" s="89" t="s">
        <v>22546</v>
      </c>
      <c r="F6484" s="89">
        <v>274894</v>
      </c>
      <c r="G6484" s="89">
        <v>274718</v>
      </c>
      <c r="H6484" s="89">
        <v>0</v>
      </c>
    </row>
    <row r="6485" spans="1:8">
      <c r="A6485" s="89" t="s">
        <v>15520</v>
      </c>
      <c r="B6485" s="89">
        <v>1000</v>
      </c>
      <c r="C6485" s="89" t="s">
        <v>564</v>
      </c>
      <c r="D6485" s="89" t="s">
        <v>7963</v>
      </c>
      <c r="E6485" s="89" t="s">
        <v>22547</v>
      </c>
      <c r="F6485" s="93" t="s">
        <v>369</v>
      </c>
      <c r="G6485" s="93" t="s">
        <v>369</v>
      </c>
      <c r="H6485" s="93" t="s">
        <v>369</v>
      </c>
    </row>
    <row r="6486" spans="1:8">
      <c r="A6486" s="89" t="s">
        <v>4629</v>
      </c>
      <c r="B6486" s="89">
        <v>500</v>
      </c>
      <c r="C6486" s="89" t="s">
        <v>564</v>
      </c>
      <c r="D6486" s="89" t="s">
        <v>18232</v>
      </c>
      <c r="E6486" s="89" t="s">
        <v>22548</v>
      </c>
      <c r="F6486" s="89">
        <v>600568</v>
      </c>
      <c r="G6486" s="89">
        <v>296783</v>
      </c>
      <c r="H6486" s="89">
        <v>0</v>
      </c>
    </row>
    <row r="6487" spans="1:8">
      <c r="A6487" s="89" t="s">
        <v>15523</v>
      </c>
      <c r="B6487" s="89">
        <v>1000</v>
      </c>
      <c r="C6487" s="89" t="s">
        <v>564</v>
      </c>
      <c r="D6487" s="89" t="s">
        <v>7963</v>
      </c>
      <c r="E6487" s="89" t="s">
        <v>22549</v>
      </c>
      <c r="F6487" s="93" t="s">
        <v>369</v>
      </c>
      <c r="G6487" s="93" t="s">
        <v>369</v>
      </c>
      <c r="H6487" s="93" t="s">
        <v>369</v>
      </c>
    </row>
    <row r="6488" spans="1:8">
      <c r="A6488" s="89" t="s">
        <v>4627</v>
      </c>
      <c r="B6488" s="89">
        <v>500</v>
      </c>
      <c r="C6488" s="89" t="s">
        <v>564</v>
      </c>
      <c r="D6488" s="89" t="s">
        <v>18232</v>
      </c>
      <c r="E6488" s="89" t="s">
        <v>22550</v>
      </c>
      <c r="F6488" s="89">
        <v>1089623</v>
      </c>
      <c r="G6488" s="89">
        <v>593823</v>
      </c>
      <c r="H6488" s="89">
        <v>0</v>
      </c>
    </row>
    <row r="6489" spans="1:8">
      <c r="A6489" s="89" t="s">
        <v>4707</v>
      </c>
      <c r="B6489" s="89">
        <v>500</v>
      </c>
      <c r="C6489" s="89" t="s">
        <v>361</v>
      </c>
      <c r="D6489" s="89" t="s">
        <v>18232</v>
      </c>
      <c r="E6489" s="89" t="s">
        <v>22551</v>
      </c>
      <c r="F6489" s="93" t="s">
        <v>369</v>
      </c>
      <c r="G6489" s="93" t="s">
        <v>369</v>
      </c>
      <c r="H6489" s="93" t="s">
        <v>369</v>
      </c>
    </row>
    <row r="6490" spans="1:8">
      <c r="A6490" s="89" t="s">
        <v>15526</v>
      </c>
      <c r="B6490" s="89">
        <v>1000</v>
      </c>
      <c r="C6490" s="89" t="s">
        <v>564</v>
      </c>
      <c r="D6490" s="89" t="s">
        <v>7963</v>
      </c>
      <c r="E6490" s="89" t="s">
        <v>22552</v>
      </c>
      <c r="F6490" s="93" t="s">
        <v>369</v>
      </c>
      <c r="G6490" s="93" t="s">
        <v>369</v>
      </c>
      <c r="H6490" s="93" t="s">
        <v>369</v>
      </c>
    </row>
    <row r="6491" spans="1:8">
      <c r="A6491" s="89" t="s">
        <v>4705</v>
      </c>
      <c r="B6491" s="89">
        <v>300</v>
      </c>
      <c r="C6491" s="89" t="s">
        <v>564</v>
      </c>
      <c r="D6491" s="89" t="s">
        <v>18232</v>
      </c>
      <c r="E6491" s="89" t="s">
        <v>22553</v>
      </c>
      <c r="F6491" s="89">
        <v>168737</v>
      </c>
      <c r="G6491" s="89">
        <v>274718</v>
      </c>
      <c r="H6491" s="89">
        <v>0</v>
      </c>
    </row>
    <row r="6492" spans="1:8">
      <c r="A6492" s="89" t="s">
        <v>4703</v>
      </c>
      <c r="B6492" s="89">
        <v>1000</v>
      </c>
      <c r="C6492" s="89" t="s">
        <v>564</v>
      </c>
      <c r="D6492" s="89" t="s">
        <v>18232</v>
      </c>
      <c r="E6492" s="89" t="s">
        <v>22554</v>
      </c>
      <c r="F6492" s="89">
        <v>227778</v>
      </c>
      <c r="G6492" s="89">
        <v>1109476</v>
      </c>
      <c r="H6492" s="89">
        <v>0</v>
      </c>
    </row>
    <row r="6493" spans="1:8">
      <c r="A6493" s="89" t="s">
        <v>6047</v>
      </c>
      <c r="B6493" s="89">
        <v>300</v>
      </c>
      <c r="C6493" s="89" t="s">
        <v>564</v>
      </c>
      <c r="D6493" s="89" t="s">
        <v>5606</v>
      </c>
      <c r="E6493" s="89" t="s">
        <v>22555</v>
      </c>
      <c r="F6493" s="89">
        <v>147502</v>
      </c>
      <c r="G6493" s="89">
        <v>584644</v>
      </c>
      <c r="H6493" s="89">
        <v>0</v>
      </c>
    </row>
    <row r="6494" spans="1:8">
      <c r="A6494" s="89" t="s">
        <v>6046</v>
      </c>
      <c r="B6494" s="89">
        <v>300</v>
      </c>
      <c r="C6494" s="89" t="s">
        <v>564</v>
      </c>
      <c r="D6494" s="89" t="s">
        <v>5606</v>
      </c>
      <c r="E6494" s="89" t="s">
        <v>22555</v>
      </c>
      <c r="F6494" s="89">
        <v>147502</v>
      </c>
      <c r="G6494" s="89">
        <v>584644</v>
      </c>
      <c r="H6494" s="89">
        <v>0</v>
      </c>
    </row>
    <row r="6495" spans="1:8">
      <c r="A6495" s="89" t="s">
        <v>6045</v>
      </c>
      <c r="B6495" s="89">
        <v>300</v>
      </c>
      <c r="C6495" s="89" t="s">
        <v>564</v>
      </c>
      <c r="D6495" s="89" t="s">
        <v>5606</v>
      </c>
      <c r="E6495" s="89" t="s">
        <v>22556</v>
      </c>
      <c r="F6495" s="89">
        <v>147502</v>
      </c>
      <c r="G6495" s="89">
        <v>584644</v>
      </c>
      <c r="H6495" s="89">
        <v>0</v>
      </c>
    </row>
    <row r="6496" spans="1:8">
      <c r="A6496" s="89" t="s">
        <v>4701</v>
      </c>
      <c r="B6496" s="89">
        <v>500</v>
      </c>
      <c r="C6496" s="89" t="s">
        <v>564</v>
      </c>
      <c r="D6496" s="89" t="s">
        <v>18232</v>
      </c>
      <c r="E6496" s="89" t="s">
        <v>22557</v>
      </c>
      <c r="F6496" s="89">
        <v>798</v>
      </c>
      <c r="G6496" s="89">
        <v>248736</v>
      </c>
      <c r="H6496" s="89">
        <v>0</v>
      </c>
    </row>
    <row r="6497" spans="1:8">
      <c r="A6497" s="89" t="s">
        <v>15534</v>
      </c>
      <c r="B6497" s="89">
        <v>2000</v>
      </c>
      <c r="C6497" s="89" t="s">
        <v>564</v>
      </c>
      <c r="D6497" s="89" t="s">
        <v>7963</v>
      </c>
      <c r="E6497" s="89" t="s">
        <v>22558</v>
      </c>
      <c r="F6497" s="93" t="s">
        <v>369</v>
      </c>
      <c r="G6497" s="93" t="s">
        <v>369</v>
      </c>
      <c r="H6497" s="93" t="s">
        <v>369</v>
      </c>
    </row>
    <row r="6498" spans="1:8">
      <c r="A6498" s="89" t="s">
        <v>15536</v>
      </c>
      <c r="B6498" s="89">
        <v>2000</v>
      </c>
      <c r="C6498" s="89" t="s">
        <v>564</v>
      </c>
      <c r="D6498" s="89" t="s">
        <v>7963</v>
      </c>
      <c r="E6498" s="89" t="s">
        <v>22558</v>
      </c>
      <c r="F6498" s="93" t="s">
        <v>369</v>
      </c>
      <c r="G6498" s="93" t="s">
        <v>369</v>
      </c>
      <c r="H6498" s="93" t="s">
        <v>369</v>
      </c>
    </row>
    <row r="6499" spans="1:8">
      <c r="A6499" s="89" t="s">
        <v>15538</v>
      </c>
      <c r="B6499" s="89">
        <v>2000</v>
      </c>
      <c r="C6499" s="89" t="s">
        <v>361</v>
      </c>
      <c r="D6499" s="89" t="s">
        <v>7974</v>
      </c>
      <c r="E6499" s="89" t="s">
        <v>22558</v>
      </c>
      <c r="F6499" s="93" t="s">
        <v>369</v>
      </c>
      <c r="G6499" s="93" t="s">
        <v>369</v>
      </c>
      <c r="H6499" s="93" t="s">
        <v>369</v>
      </c>
    </row>
    <row r="6500" spans="1:8">
      <c r="A6500" s="89" t="s">
        <v>15539</v>
      </c>
      <c r="B6500" s="89">
        <v>2000</v>
      </c>
      <c r="C6500" s="89" t="s">
        <v>361</v>
      </c>
      <c r="D6500" s="89" t="s">
        <v>7974</v>
      </c>
      <c r="E6500" s="89" t="s">
        <v>22558</v>
      </c>
      <c r="F6500" s="93" t="s">
        <v>369</v>
      </c>
      <c r="G6500" s="93" t="s">
        <v>369</v>
      </c>
      <c r="H6500" s="93" t="s">
        <v>369</v>
      </c>
    </row>
    <row r="6501" spans="1:8">
      <c r="A6501" s="89" t="s">
        <v>15540</v>
      </c>
      <c r="B6501" s="89">
        <v>2000</v>
      </c>
      <c r="C6501" s="89" t="s">
        <v>361</v>
      </c>
      <c r="D6501" s="89" t="s">
        <v>7974</v>
      </c>
      <c r="E6501" s="89" t="s">
        <v>22558</v>
      </c>
      <c r="F6501" s="93" t="s">
        <v>369</v>
      </c>
      <c r="G6501" s="93" t="s">
        <v>369</v>
      </c>
      <c r="H6501" s="93" t="s">
        <v>369</v>
      </c>
    </row>
    <row r="6502" spans="1:8">
      <c r="A6502" s="89" t="s">
        <v>15541</v>
      </c>
      <c r="B6502" s="89">
        <v>2000</v>
      </c>
      <c r="C6502" s="89" t="s">
        <v>361</v>
      </c>
      <c r="D6502" s="89" t="s">
        <v>7974</v>
      </c>
      <c r="E6502" s="89" t="s">
        <v>22558</v>
      </c>
      <c r="F6502" s="93" t="s">
        <v>369</v>
      </c>
      <c r="G6502" s="93" t="s">
        <v>369</v>
      </c>
      <c r="H6502" s="93" t="s">
        <v>369</v>
      </c>
    </row>
    <row r="6503" spans="1:8">
      <c r="A6503" s="89" t="s">
        <v>6044</v>
      </c>
      <c r="B6503" s="89">
        <v>100</v>
      </c>
      <c r="C6503" s="89" t="s">
        <v>564</v>
      </c>
      <c r="D6503" s="89" t="s">
        <v>5606</v>
      </c>
      <c r="E6503" s="89" t="s">
        <v>22559</v>
      </c>
      <c r="F6503" s="89">
        <v>854630</v>
      </c>
      <c r="G6503" s="89">
        <v>170017</v>
      </c>
      <c r="H6503" s="89">
        <v>0</v>
      </c>
    </row>
    <row r="6504" spans="1:8">
      <c r="A6504" s="89" t="s">
        <v>6043</v>
      </c>
      <c r="B6504" s="89">
        <v>100</v>
      </c>
      <c r="C6504" s="89" t="s">
        <v>564</v>
      </c>
      <c r="D6504" s="89" t="s">
        <v>5606</v>
      </c>
      <c r="E6504" s="89" t="s">
        <v>22560</v>
      </c>
      <c r="F6504" s="89">
        <v>854630</v>
      </c>
      <c r="G6504" s="89">
        <v>170017</v>
      </c>
      <c r="H6504" s="89">
        <v>0</v>
      </c>
    </row>
    <row r="6505" spans="1:8">
      <c r="A6505" s="89" t="s">
        <v>6042</v>
      </c>
      <c r="B6505" s="89">
        <v>1000</v>
      </c>
      <c r="C6505" s="89" t="s">
        <v>564</v>
      </c>
      <c r="D6505" s="89" t="s">
        <v>5606</v>
      </c>
      <c r="E6505" s="89" t="s">
        <v>22561</v>
      </c>
      <c r="F6505" s="89">
        <v>839</v>
      </c>
      <c r="G6505" s="89">
        <v>170017</v>
      </c>
      <c r="H6505" s="89">
        <v>0</v>
      </c>
    </row>
    <row r="6506" spans="1:8">
      <c r="A6506" s="89" t="s">
        <v>6041</v>
      </c>
      <c r="B6506" s="89">
        <v>1000</v>
      </c>
      <c r="C6506" s="89" t="s">
        <v>564</v>
      </c>
      <c r="D6506" s="89" t="s">
        <v>5606</v>
      </c>
      <c r="E6506" s="89" t="s">
        <v>22562</v>
      </c>
      <c r="F6506" s="89">
        <v>839</v>
      </c>
      <c r="G6506" s="89">
        <v>170017</v>
      </c>
      <c r="H6506" s="89">
        <v>0</v>
      </c>
    </row>
    <row r="6507" spans="1:8">
      <c r="A6507" s="89" t="s">
        <v>4699</v>
      </c>
      <c r="B6507" s="89">
        <v>100</v>
      </c>
      <c r="C6507" s="89" t="s">
        <v>564</v>
      </c>
      <c r="D6507" s="89" t="s">
        <v>18232</v>
      </c>
      <c r="E6507" s="89" t="s">
        <v>22563</v>
      </c>
      <c r="F6507" s="89">
        <v>825186</v>
      </c>
      <c r="G6507" s="89">
        <v>170017</v>
      </c>
      <c r="H6507" s="89">
        <v>0</v>
      </c>
    </row>
    <row r="6508" spans="1:8">
      <c r="A6508" s="89" t="s">
        <v>15547</v>
      </c>
      <c r="B6508" s="89">
        <v>100</v>
      </c>
      <c r="C6508" s="89" t="s">
        <v>564</v>
      </c>
      <c r="D6508" s="89" t="s">
        <v>7963</v>
      </c>
      <c r="E6508" s="89" t="s">
        <v>22564</v>
      </c>
      <c r="F6508" s="93" t="s">
        <v>369</v>
      </c>
      <c r="G6508" s="93" t="s">
        <v>369</v>
      </c>
      <c r="H6508" s="93" t="s">
        <v>369</v>
      </c>
    </row>
    <row r="6509" spans="1:8">
      <c r="A6509" s="89" t="s">
        <v>15549</v>
      </c>
      <c r="B6509" s="89">
        <v>100</v>
      </c>
      <c r="C6509" s="89" t="s">
        <v>564</v>
      </c>
      <c r="D6509" s="89" t="s">
        <v>7963</v>
      </c>
      <c r="E6509" s="89" t="s">
        <v>22564</v>
      </c>
      <c r="F6509" s="93" t="s">
        <v>369</v>
      </c>
      <c r="G6509" s="93" t="s">
        <v>369</v>
      </c>
      <c r="H6509" s="93" t="s">
        <v>369</v>
      </c>
    </row>
    <row r="6510" spans="1:8">
      <c r="A6510" s="89" t="s">
        <v>15551</v>
      </c>
      <c r="B6510" s="89">
        <v>100</v>
      </c>
      <c r="C6510" s="89" t="s">
        <v>564</v>
      </c>
      <c r="D6510" s="89" t="s">
        <v>7963</v>
      </c>
      <c r="E6510" s="89" t="s">
        <v>22564</v>
      </c>
      <c r="F6510" s="93" t="s">
        <v>369</v>
      </c>
      <c r="G6510" s="93" t="s">
        <v>369</v>
      </c>
      <c r="H6510" s="93" t="s">
        <v>369</v>
      </c>
    </row>
    <row r="6511" spans="1:8">
      <c r="A6511" s="89" t="s">
        <v>15553</v>
      </c>
      <c r="B6511" s="89">
        <v>100</v>
      </c>
      <c r="C6511" s="89" t="s">
        <v>564</v>
      </c>
      <c r="D6511" s="89" t="s">
        <v>7963</v>
      </c>
      <c r="E6511" s="89" t="s">
        <v>22565</v>
      </c>
      <c r="F6511" s="93" t="s">
        <v>369</v>
      </c>
      <c r="G6511" s="93" t="s">
        <v>369</v>
      </c>
      <c r="H6511" s="93" t="s">
        <v>369</v>
      </c>
    </row>
    <row r="6512" spans="1:8">
      <c r="A6512" s="89" t="s">
        <v>15555</v>
      </c>
      <c r="B6512" s="89">
        <v>100</v>
      </c>
      <c r="C6512" s="89" t="s">
        <v>564</v>
      </c>
      <c r="D6512" s="89" t="s">
        <v>7963</v>
      </c>
      <c r="E6512" s="89" t="s">
        <v>22566</v>
      </c>
      <c r="F6512" s="93" t="s">
        <v>369</v>
      </c>
      <c r="G6512" s="93" t="s">
        <v>369</v>
      </c>
      <c r="H6512" s="93" t="s">
        <v>369</v>
      </c>
    </row>
    <row r="6513" spans="1:8">
      <c r="A6513" s="89" t="s">
        <v>4696</v>
      </c>
      <c r="B6513" s="89">
        <v>1500</v>
      </c>
      <c r="C6513" s="89" t="s">
        <v>564</v>
      </c>
      <c r="D6513" s="89" t="s">
        <v>18232</v>
      </c>
      <c r="E6513" s="89" t="s">
        <v>22567</v>
      </c>
      <c r="F6513" s="89">
        <v>56654</v>
      </c>
      <c r="G6513" s="89">
        <v>1091356</v>
      </c>
      <c r="H6513" s="89">
        <v>0</v>
      </c>
    </row>
    <row r="6514" spans="1:8">
      <c r="A6514" s="99" t="s">
        <v>4694</v>
      </c>
      <c r="B6514" s="89">
        <v>500</v>
      </c>
      <c r="C6514" s="89" t="s">
        <v>564</v>
      </c>
      <c r="D6514" s="89" t="s">
        <v>18232</v>
      </c>
      <c r="E6514" s="89" t="s">
        <v>22568</v>
      </c>
      <c r="F6514" s="89">
        <v>80874</v>
      </c>
      <c r="G6514" s="89">
        <v>296783</v>
      </c>
      <c r="H6514" s="89">
        <v>0</v>
      </c>
    </row>
    <row r="6515" spans="1:8">
      <c r="A6515" s="89" t="s">
        <v>4692</v>
      </c>
      <c r="B6515" s="89">
        <v>1000</v>
      </c>
      <c r="C6515" s="89" t="s">
        <v>564</v>
      </c>
      <c r="D6515" s="89" t="s">
        <v>18232</v>
      </c>
      <c r="E6515" s="89" t="s">
        <v>22569</v>
      </c>
      <c r="F6515" s="89">
        <v>798</v>
      </c>
      <c r="G6515" s="89">
        <v>355585</v>
      </c>
      <c r="H6515" s="89">
        <v>0</v>
      </c>
    </row>
    <row r="6516" spans="1:8">
      <c r="A6516" s="89" t="s">
        <v>4690</v>
      </c>
      <c r="B6516" s="89">
        <v>2000</v>
      </c>
      <c r="C6516" s="89" t="s">
        <v>564</v>
      </c>
      <c r="D6516" s="89" t="s">
        <v>18232</v>
      </c>
      <c r="E6516" s="89" t="s">
        <v>16836</v>
      </c>
      <c r="F6516" s="89">
        <v>344607</v>
      </c>
      <c r="G6516" s="89">
        <v>105886</v>
      </c>
      <c r="H6516" s="89">
        <v>0</v>
      </c>
    </row>
    <row r="6517" spans="1:8">
      <c r="A6517" s="89" t="s">
        <v>4687</v>
      </c>
      <c r="B6517" s="89">
        <v>1000</v>
      </c>
      <c r="C6517" s="89" t="s">
        <v>361</v>
      </c>
      <c r="D6517" s="89" t="s">
        <v>18232</v>
      </c>
      <c r="E6517" s="89" t="s">
        <v>22570</v>
      </c>
      <c r="F6517" s="93" t="s">
        <v>369</v>
      </c>
      <c r="G6517" s="93" t="s">
        <v>369</v>
      </c>
      <c r="H6517" s="93" t="s">
        <v>369</v>
      </c>
    </row>
    <row r="6518" spans="1:8">
      <c r="A6518" s="89" t="s">
        <v>4685</v>
      </c>
      <c r="B6518" s="89">
        <v>2000</v>
      </c>
      <c r="C6518" s="89" t="s">
        <v>564</v>
      </c>
      <c r="D6518" s="89" t="s">
        <v>18232</v>
      </c>
      <c r="E6518" s="89" t="s">
        <v>22571</v>
      </c>
      <c r="F6518" s="89">
        <v>129432</v>
      </c>
      <c r="G6518" s="89">
        <v>296783</v>
      </c>
      <c r="H6518" s="89">
        <v>0</v>
      </c>
    </row>
    <row r="6519" spans="1:8">
      <c r="A6519" s="89" t="s">
        <v>4683</v>
      </c>
      <c r="B6519" s="89">
        <v>1000</v>
      </c>
      <c r="C6519" s="89" t="s">
        <v>564</v>
      </c>
      <c r="D6519" s="89" t="s">
        <v>18232</v>
      </c>
      <c r="E6519" s="89" t="s">
        <v>22572</v>
      </c>
      <c r="F6519" s="89">
        <v>194419</v>
      </c>
      <c r="G6519" s="89">
        <v>527526</v>
      </c>
      <c r="H6519" s="89">
        <v>0</v>
      </c>
    </row>
    <row r="6520" spans="1:8">
      <c r="A6520" s="89" t="s">
        <v>4681</v>
      </c>
      <c r="B6520" s="89">
        <v>1000</v>
      </c>
      <c r="C6520" s="89" t="s">
        <v>564</v>
      </c>
      <c r="D6520" s="89" t="s">
        <v>18232</v>
      </c>
      <c r="E6520" s="89" t="s">
        <v>22573</v>
      </c>
      <c r="F6520" s="89">
        <v>194419</v>
      </c>
      <c r="G6520" s="89">
        <v>527526</v>
      </c>
      <c r="H6520" s="89">
        <v>0</v>
      </c>
    </row>
    <row r="6521" spans="1:8">
      <c r="A6521" s="89" t="s">
        <v>4679</v>
      </c>
      <c r="B6521" s="89">
        <v>500</v>
      </c>
      <c r="C6521" s="89" t="s">
        <v>564</v>
      </c>
      <c r="D6521" s="89" t="s">
        <v>18232</v>
      </c>
      <c r="E6521" s="89" t="s">
        <v>22574</v>
      </c>
      <c r="F6521" s="89">
        <v>657873</v>
      </c>
      <c r="G6521" s="89">
        <v>80996</v>
      </c>
      <c r="H6521" s="89">
        <v>0</v>
      </c>
    </row>
    <row r="6522" spans="1:8">
      <c r="A6522" s="89" t="s">
        <v>4677</v>
      </c>
      <c r="B6522" s="89">
        <v>100</v>
      </c>
      <c r="C6522" s="89" t="s">
        <v>564</v>
      </c>
      <c r="D6522" s="89" t="s">
        <v>18232</v>
      </c>
      <c r="E6522" s="89" t="s">
        <v>22575</v>
      </c>
      <c r="F6522" s="89">
        <v>825186</v>
      </c>
      <c r="G6522" s="89">
        <v>825186</v>
      </c>
      <c r="H6522" s="89">
        <v>0</v>
      </c>
    </row>
    <row r="6523" spans="1:8">
      <c r="A6523" s="89" t="s">
        <v>15566</v>
      </c>
      <c r="B6523" s="89">
        <v>100</v>
      </c>
      <c r="C6523" s="89" t="s">
        <v>564</v>
      </c>
      <c r="D6523" s="89" t="s">
        <v>7963</v>
      </c>
      <c r="E6523" s="89" t="s">
        <v>22576</v>
      </c>
      <c r="F6523" s="93" t="s">
        <v>369</v>
      </c>
      <c r="G6523" s="93" t="s">
        <v>369</v>
      </c>
      <c r="H6523" s="93" t="s">
        <v>369</v>
      </c>
    </row>
    <row r="6524" spans="1:8">
      <c r="A6524" s="89" t="s">
        <v>15568</v>
      </c>
      <c r="B6524" s="89">
        <v>100</v>
      </c>
      <c r="C6524" s="89" t="s">
        <v>564</v>
      </c>
      <c r="D6524" s="89" t="s">
        <v>7963</v>
      </c>
      <c r="E6524" s="89" t="s">
        <v>22576</v>
      </c>
      <c r="F6524" s="93" t="s">
        <v>369</v>
      </c>
      <c r="G6524" s="93" t="s">
        <v>369</v>
      </c>
      <c r="H6524" s="93" t="s">
        <v>369</v>
      </c>
    </row>
    <row r="6525" spans="1:8">
      <c r="A6525" s="89" t="s">
        <v>4675</v>
      </c>
      <c r="B6525" s="89">
        <v>500</v>
      </c>
      <c r="C6525" s="89" t="s">
        <v>564</v>
      </c>
      <c r="D6525" s="89" t="s">
        <v>18232</v>
      </c>
      <c r="E6525" s="89" t="s">
        <v>22577</v>
      </c>
      <c r="F6525" s="89">
        <v>13476</v>
      </c>
      <c r="G6525" s="89">
        <v>170927</v>
      </c>
      <c r="H6525" s="89">
        <v>0</v>
      </c>
    </row>
    <row r="6526" spans="1:8">
      <c r="A6526" s="89" t="s">
        <v>15571</v>
      </c>
      <c r="B6526" s="89">
        <v>250</v>
      </c>
      <c r="C6526" s="89" t="s">
        <v>564</v>
      </c>
      <c r="D6526" s="89" t="s">
        <v>7963</v>
      </c>
      <c r="E6526" s="89" t="s">
        <v>22578</v>
      </c>
      <c r="F6526" s="93" t="s">
        <v>369</v>
      </c>
      <c r="G6526" s="93" t="s">
        <v>369</v>
      </c>
      <c r="H6526" s="93" t="s">
        <v>369</v>
      </c>
    </row>
    <row r="6527" spans="1:8">
      <c r="A6527" s="89" t="s">
        <v>15573</v>
      </c>
      <c r="B6527" s="89">
        <v>250</v>
      </c>
      <c r="C6527" s="89" t="s">
        <v>564</v>
      </c>
      <c r="D6527" s="89" t="s">
        <v>7963</v>
      </c>
      <c r="E6527" s="89" t="s">
        <v>22578</v>
      </c>
      <c r="F6527" s="93" t="s">
        <v>369</v>
      </c>
      <c r="G6527" s="93" t="s">
        <v>369</v>
      </c>
      <c r="H6527" s="93" t="s">
        <v>369</v>
      </c>
    </row>
    <row r="6528" spans="1:8">
      <c r="A6528" s="89" t="s">
        <v>15575</v>
      </c>
      <c r="B6528" s="89">
        <v>250</v>
      </c>
      <c r="C6528" s="89" t="s">
        <v>361</v>
      </c>
      <c r="D6528" s="89" t="s">
        <v>7963</v>
      </c>
      <c r="E6528" s="89" t="s">
        <v>22579</v>
      </c>
      <c r="F6528" s="93" t="s">
        <v>369</v>
      </c>
      <c r="G6528" s="93" t="s">
        <v>369</v>
      </c>
      <c r="H6528" s="93" t="s">
        <v>369</v>
      </c>
    </row>
    <row r="6529" spans="1:8">
      <c r="A6529" s="89" t="s">
        <v>15576</v>
      </c>
      <c r="B6529" s="89">
        <v>250</v>
      </c>
      <c r="C6529" s="89" t="s">
        <v>361</v>
      </c>
      <c r="D6529" s="89" t="s">
        <v>7963</v>
      </c>
      <c r="E6529" s="89" t="s">
        <v>22579</v>
      </c>
      <c r="F6529" s="93" t="s">
        <v>369</v>
      </c>
      <c r="G6529" s="93" t="s">
        <v>369</v>
      </c>
      <c r="H6529" s="93" t="s">
        <v>369</v>
      </c>
    </row>
    <row r="6530" spans="1:8">
      <c r="A6530" s="89" t="s">
        <v>15577</v>
      </c>
      <c r="B6530" s="89">
        <v>250</v>
      </c>
      <c r="C6530" s="89" t="s">
        <v>361</v>
      </c>
      <c r="D6530" s="89" t="s">
        <v>7963</v>
      </c>
      <c r="E6530" s="89" t="s">
        <v>22579</v>
      </c>
      <c r="F6530" s="93" t="s">
        <v>369</v>
      </c>
      <c r="G6530" s="93" t="s">
        <v>369</v>
      </c>
      <c r="H6530" s="93" t="s">
        <v>369</v>
      </c>
    </row>
    <row r="6531" spans="1:8">
      <c r="A6531" s="89" t="s">
        <v>6040</v>
      </c>
      <c r="B6531" s="89">
        <v>500</v>
      </c>
      <c r="C6531" s="89" t="s">
        <v>564</v>
      </c>
      <c r="D6531" s="89" t="s">
        <v>5606</v>
      </c>
      <c r="E6531" s="89" t="s">
        <v>22580</v>
      </c>
      <c r="F6531" s="89">
        <v>1034046</v>
      </c>
      <c r="G6531" s="89">
        <v>1091620</v>
      </c>
      <c r="H6531" s="89">
        <v>0</v>
      </c>
    </row>
    <row r="6532" spans="1:8">
      <c r="A6532" s="89" t="s">
        <v>6039</v>
      </c>
      <c r="B6532" s="89">
        <v>500</v>
      </c>
      <c r="C6532" s="89" t="s">
        <v>564</v>
      </c>
      <c r="D6532" s="89" t="s">
        <v>5606</v>
      </c>
      <c r="E6532" s="89" t="s">
        <v>22580</v>
      </c>
      <c r="F6532" s="89">
        <v>1034046</v>
      </c>
      <c r="G6532" s="89">
        <v>1091620</v>
      </c>
      <c r="H6532" s="89">
        <v>0</v>
      </c>
    </row>
    <row r="6533" spans="1:8">
      <c r="A6533" s="89" t="s">
        <v>15580</v>
      </c>
      <c r="B6533" s="89">
        <v>500</v>
      </c>
      <c r="C6533" s="89" t="s">
        <v>564</v>
      </c>
      <c r="D6533" s="89" t="s">
        <v>7963</v>
      </c>
      <c r="E6533" s="89" t="s">
        <v>22581</v>
      </c>
      <c r="F6533" s="93" t="s">
        <v>369</v>
      </c>
      <c r="G6533" s="93" t="s">
        <v>369</v>
      </c>
      <c r="H6533" s="93" t="s">
        <v>369</v>
      </c>
    </row>
    <row r="6534" spans="1:8">
      <c r="A6534" s="89" t="s">
        <v>4673</v>
      </c>
      <c r="B6534" s="89">
        <v>500</v>
      </c>
      <c r="C6534" s="89" t="s">
        <v>564</v>
      </c>
      <c r="D6534" s="89" t="s">
        <v>18232</v>
      </c>
      <c r="E6534" s="89" t="s">
        <v>22582</v>
      </c>
      <c r="F6534" s="89">
        <v>37653</v>
      </c>
      <c r="G6534" s="89">
        <v>296783</v>
      </c>
      <c r="H6534" s="89">
        <v>0</v>
      </c>
    </row>
    <row r="6535" spans="1:8">
      <c r="A6535" s="89" t="s">
        <v>4671</v>
      </c>
      <c r="B6535" s="89">
        <v>800</v>
      </c>
      <c r="C6535" s="89" t="s">
        <v>564</v>
      </c>
      <c r="D6535" s="89" t="s">
        <v>18232</v>
      </c>
      <c r="E6535" s="89" t="s">
        <v>22583</v>
      </c>
      <c r="F6535" s="89">
        <v>415252</v>
      </c>
      <c r="G6535" s="89">
        <v>1091352</v>
      </c>
      <c r="H6535" s="89">
        <v>0</v>
      </c>
    </row>
    <row r="6536" spans="1:8">
      <c r="A6536" s="89" t="s">
        <v>4669</v>
      </c>
      <c r="B6536" s="89">
        <v>1000</v>
      </c>
      <c r="C6536" s="89" t="s">
        <v>564</v>
      </c>
      <c r="D6536" s="89" t="s">
        <v>18232</v>
      </c>
      <c r="E6536" s="89" t="s">
        <v>22584</v>
      </c>
      <c r="F6536" s="89">
        <v>2484</v>
      </c>
      <c r="G6536" s="89">
        <v>6596</v>
      </c>
      <c r="H6536" s="89">
        <v>0</v>
      </c>
    </row>
    <row r="6537" spans="1:8">
      <c r="A6537" s="89" t="s">
        <v>4667</v>
      </c>
      <c r="B6537" s="89">
        <v>3000</v>
      </c>
      <c r="C6537" s="89" t="s">
        <v>564</v>
      </c>
      <c r="D6537" s="89" t="s">
        <v>18232</v>
      </c>
      <c r="E6537" s="89" t="s">
        <v>22585</v>
      </c>
      <c r="F6537" s="89">
        <v>931082</v>
      </c>
      <c r="G6537" s="89">
        <v>1096497</v>
      </c>
      <c r="H6537" s="89">
        <v>0</v>
      </c>
    </row>
    <row r="6538" spans="1:8">
      <c r="A6538" s="89" t="s">
        <v>15586</v>
      </c>
      <c r="B6538" s="89">
        <v>2000</v>
      </c>
      <c r="C6538" s="89" t="s">
        <v>564</v>
      </c>
      <c r="D6538" s="89" t="s">
        <v>7963</v>
      </c>
      <c r="E6538" s="89" t="s">
        <v>22586</v>
      </c>
      <c r="F6538" s="93" t="s">
        <v>369</v>
      </c>
      <c r="G6538" s="93" t="s">
        <v>369</v>
      </c>
      <c r="H6538" s="93" t="s">
        <v>369</v>
      </c>
    </row>
    <row r="6539" spans="1:8">
      <c r="A6539" s="89" t="s">
        <v>15588</v>
      </c>
      <c r="B6539" s="89">
        <v>500</v>
      </c>
      <c r="C6539" s="89" t="s">
        <v>564</v>
      </c>
      <c r="D6539" s="89" t="s">
        <v>7963</v>
      </c>
      <c r="E6539" s="89" t="s">
        <v>22587</v>
      </c>
      <c r="F6539" s="93" t="s">
        <v>369</v>
      </c>
      <c r="G6539" s="93" t="s">
        <v>369</v>
      </c>
      <c r="H6539" s="93" t="s">
        <v>369</v>
      </c>
    </row>
    <row r="6540" spans="1:8">
      <c r="A6540" s="89" t="s">
        <v>15590</v>
      </c>
      <c r="B6540" s="89">
        <v>500</v>
      </c>
      <c r="C6540" s="89" t="s">
        <v>564</v>
      </c>
      <c r="D6540" s="89" t="s">
        <v>7963</v>
      </c>
      <c r="E6540" s="89" t="s">
        <v>22587</v>
      </c>
      <c r="F6540" s="93" t="s">
        <v>369</v>
      </c>
      <c r="G6540" s="93" t="s">
        <v>369</v>
      </c>
      <c r="H6540" s="93" t="s">
        <v>369</v>
      </c>
    </row>
    <row r="6541" spans="1:8">
      <c r="A6541" s="89" t="s">
        <v>15592</v>
      </c>
      <c r="B6541" s="89">
        <v>500</v>
      </c>
      <c r="C6541" s="89" t="s">
        <v>564</v>
      </c>
      <c r="D6541" s="89" t="s">
        <v>7963</v>
      </c>
      <c r="E6541" s="89" t="s">
        <v>22587</v>
      </c>
      <c r="F6541" s="93" t="s">
        <v>369</v>
      </c>
      <c r="G6541" s="93" t="s">
        <v>369</v>
      </c>
      <c r="H6541" s="93" t="s">
        <v>369</v>
      </c>
    </row>
    <row r="6542" spans="1:8">
      <c r="A6542" s="89" t="s">
        <v>6038</v>
      </c>
      <c r="B6542" s="89">
        <v>500</v>
      </c>
      <c r="C6542" s="89" t="s">
        <v>564</v>
      </c>
      <c r="D6542" s="89" t="s">
        <v>5606</v>
      </c>
      <c r="E6542" s="89" t="s">
        <v>16820</v>
      </c>
      <c r="F6542" s="89">
        <v>924182</v>
      </c>
      <c r="G6542" s="89">
        <v>1139846</v>
      </c>
      <c r="H6542" s="89">
        <v>0</v>
      </c>
    </row>
    <row r="6543" spans="1:8">
      <c r="A6543" s="89" t="s">
        <v>15595</v>
      </c>
      <c r="B6543" s="89">
        <v>500</v>
      </c>
      <c r="C6543" s="89" t="s">
        <v>564</v>
      </c>
      <c r="D6543" s="89" t="s">
        <v>7963</v>
      </c>
      <c r="E6543" s="89" t="s">
        <v>22588</v>
      </c>
      <c r="F6543" s="93" t="s">
        <v>369</v>
      </c>
      <c r="G6543" s="93" t="s">
        <v>369</v>
      </c>
      <c r="H6543" s="93" t="s">
        <v>369</v>
      </c>
    </row>
    <row r="6544" spans="1:8">
      <c r="A6544" s="89" t="s">
        <v>4665</v>
      </c>
      <c r="B6544" s="89">
        <v>300</v>
      </c>
      <c r="C6544" s="89" t="s">
        <v>564</v>
      </c>
      <c r="D6544" s="89" t="s">
        <v>18232</v>
      </c>
      <c r="E6544" s="89" t="s">
        <v>22589</v>
      </c>
      <c r="F6544" s="89">
        <v>657873</v>
      </c>
      <c r="G6544" s="89">
        <v>80996</v>
      </c>
      <c r="H6544" s="89">
        <v>0</v>
      </c>
    </row>
    <row r="6545" spans="1:8">
      <c r="A6545" s="89" t="s">
        <v>4663</v>
      </c>
      <c r="B6545" s="89">
        <v>500</v>
      </c>
      <c r="C6545" s="89" t="s">
        <v>564</v>
      </c>
      <c r="D6545" s="89" t="s">
        <v>18232</v>
      </c>
      <c r="E6545" s="89" t="s">
        <v>22590</v>
      </c>
      <c r="F6545" s="89">
        <v>388541</v>
      </c>
      <c r="G6545" s="89">
        <v>1091620</v>
      </c>
      <c r="H6545" s="89">
        <v>0</v>
      </c>
    </row>
    <row r="6546" spans="1:8">
      <c r="A6546" s="89" t="s">
        <v>15599</v>
      </c>
      <c r="B6546" s="89">
        <v>1000</v>
      </c>
      <c r="C6546" s="89" t="s">
        <v>564</v>
      </c>
      <c r="D6546" s="89" t="s">
        <v>7963</v>
      </c>
      <c r="E6546" s="89" t="s">
        <v>22591</v>
      </c>
      <c r="F6546" s="93" t="s">
        <v>369</v>
      </c>
      <c r="G6546" s="93" t="s">
        <v>369</v>
      </c>
      <c r="H6546" s="93" t="s">
        <v>369</v>
      </c>
    </row>
    <row r="6547" spans="1:8">
      <c r="A6547" s="89" t="s">
        <v>15601</v>
      </c>
      <c r="B6547" s="89">
        <v>1000</v>
      </c>
      <c r="C6547" s="89" t="s">
        <v>564</v>
      </c>
      <c r="D6547" s="89" t="s">
        <v>7963</v>
      </c>
      <c r="E6547" s="89" t="s">
        <v>22591</v>
      </c>
      <c r="F6547" s="93" t="s">
        <v>369</v>
      </c>
      <c r="G6547" s="93" t="s">
        <v>369</v>
      </c>
      <c r="H6547" s="93" t="s">
        <v>369</v>
      </c>
    </row>
    <row r="6548" spans="1:8">
      <c r="A6548" s="89" t="s">
        <v>15603</v>
      </c>
      <c r="B6548" s="89">
        <v>1000</v>
      </c>
      <c r="C6548" s="89" t="s">
        <v>361</v>
      </c>
      <c r="D6548" s="89" t="s">
        <v>7963</v>
      </c>
      <c r="E6548" s="89" t="s">
        <v>22591</v>
      </c>
      <c r="F6548" s="93" t="s">
        <v>369</v>
      </c>
      <c r="G6548" s="93" t="s">
        <v>369</v>
      </c>
      <c r="H6548" s="93" t="s">
        <v>369</v>
      </c>
    </row>
    <row r="6549" spans="1:8">
      <c r="A6549" s="89" t="s">
        <v>4661</v>
      </c>
      <c r="B6549" s="89">
        <v>500</v>
      </c>
      <c r="C6549" s="89" t="s">
        <v>564</v>
      </c>
      <c r="D6549" s="89" t="s">
        <v>18232</v>
      </c>
      <c r="E6549" s="89" t="s">
        <v>22592</v>
      </c>
      <c r="F6549" s="89">
        <v>1125061</v>
      </c>
      <c r="G6549" s="89">
        <v>906886</v>
      </c>
      <c r="H6549" s="89">
        <v>0</v>
      </c>
    </row>
    <row r="6550" spans="1:8">
      <c r="A6550" s="89" t="s">
        <v>15605</v>
      </c>
      <c r="B6550" s="89">
        <v>500</v>
      </c>
      <c r="C6550" s="89" t="s">
        <v>564</v>
      </c>
      <c r="D6550" s="89" t="s">
        <v>7963</v>
      </c>
      <c r="E6550" s="89" t="s">
        <v>22593</v>
      </c>
      <c r="F6550" s="93" t="s">
        <v>369</v>
      </c>
      <c r="G6550" s="93" t="s">
        <v>369</v>
      </c>
      <c r="H6550" s="93" t="s">
        <v>369</v>
      </c>
    </row>
    <row r="6551" spans="1:8">
      <c r="A6551" s="89" t="s">
        <v>15607</v>
      </c>
      <c r="B6551" s="89">
        <v>500</v>
      </c>
      <c r="C6551" s="89" t="s">
        <v>361</v>
      </c>
      <c r="D6551" s="89" t="s">
        <v>7963</v>
      </c>
      <c r="E6551" s="89" t="s">
        <v>22593</v>
      </c>
      <c r="F6551" s="93" t="s">
        <v>369</v>
      </c>
      <c r="G6551" s="93" t="s">
        <v>369</v>
      </c>
      <c r="H6551" s="93" t="s">
        <v>369</v>
      </c>
    </row>
    <row r="6552" spans="1:8">
      <c r="A6552" s="89" t="s">
        <v>15608</v>
      </c>
      <c r="B6552" s="89">
        <v>500</v>
      </c>
      <c r="C6552" s="89" t="s">
        <v>564</v>
      </c>
      <c r="D6552" s="89" t="s">
        <v>7963</v>
      </c>
      <c r="E6552" s="89" t="s">
        <v>22594</v>
      </c>
      <c r="F6552" s="93" t="s">
        <v>369</v>
      </c>
      <c r="G6552" s="93" t="s">
        <v>369</v>
      </c>
      <c r="H6552" s="93" t="s">
        <v>369</v>
      </c>
    </row>
    <row r="6553" spans="1:8">
      <c r="A6553" s="89" t="s">
        <v>15610</v>
      </c>
      <c r="B6553" s="89">
        <v>500</v>
      </c>
      <c r="C6553" s="89" t="s">
        <v>564</v>
      </c>
      <c r="D6553" s="89" t="s">
        <v>7963</v>
      </c>
      <c r="E6553" s="89" t="s">
        <v>22595</v>
      </c>
      <c r="F6553" s="93" t="s">
        <v>369</v>
      </c>
      <c r="G6553" s="93" t="s">
        <v>369</v>
      </c>
      <c r="H6553" s="93" t="s">
        <v>369</v>
      </c>
    </row>
    <row r="6554" spans="1:8">
      <c r="A6554" s="89" t="s">
        <v>4658</v>
      </c>
      <c r="B6554" s="89">
        <v>500</v>
      </c>
      <c r="C6554" s="89" t="s">
        <v>564</v>
      </c>
      <c r="D6554" s="89" t="s">
        <v>18232</v>
      </c>
      <c r="E6554" s="89" t="s">
        <v>22596</v>
      </c>
      <c r="F6554" s="89">
        <v>1148878</v>
      </c>
      <c r="G6554" s="89">
        <v>815282</v>
      </c>
      <c r="H6554" s="89">
        <v>0</v>
      </c>
    </row>
    <row r="6555" spans="1:8">
      <c r="A6555" s="89" t="s">
        <v>15613</v>
      </c>
      <c r="B6555" s="89">
        <v>10000</v>
      </c>
      <c r="C6555" s="89" t="s">
        <v>361</v>
      </c>
      <c r="D6555" s="89" t="s">
        <v>7963</v>
      </c>
      <c r="E6555" s="89" t="s">
        <v>22597</v>
      </c>
      <c r="F6555" s="93" t="s">
        <v>369</v>
      </c>
      <c r="G6555" s="93" t="s">
        <v>369</v>
      </c>
      <c r="H6555" s="93" t="s">
        <v>369</v>
      </c>
    </row>
    <row r="6556" spans="1:8">
      <c r="A6556" s="89" t="s">
        <v>15614</v>
      </c>
      <c r="B6556" s="89">
        <v>10000</v>
      </c>
      <c r="C6556" s="89" t="s">
        <v>361</v>
      </c>
      <c r="D6556" s="89" t="s">
        <v>7963</v>
      </c>
      <c r="E6556" s="89" t="s">
        <v>22597</v>
      </c>
      <c r="F6556" s="93" t="s">
        <v>369</v>
      </c>
      <c r="G6556" s="93" t="s">
        <v>369</v>
      </c>
      <c r="H6556" s="93" t="s">
        <v>369</v>
      </c>
    </row>
    <row r="6557" spans="1:8">
      <c r="A6557" s="89" t="s">
        <v>15615</v>
      </c>
      <c r="B6557" s="89">
        <v>2000</v>
      </c>
      <c r="C6557" s="89" t="s">
        <v>564</v>
      </c>
      <c r="D6557" s="89" t="s">
        <v>7963</v>
      </c>
      <c r="E6557" s="89" t="s">
        <v>22598</v>
      </c>
      <c r="F6557" s="93" t="s">
        <v>369</v>
      </c>
      <c r="G6557" s="93" t="s">
        <v>369</v>
      </c>
      <c r="H6557" s="93" t="s">
        <v>369</v>
      </c>
    </row>
    <row r="6558" spans="1:8">
      <c r="A6558" s="89" t="s">
        <v>15617</v>
      </c>
      <c r="B6558" s="89">
        <v>2000</v>
      </c>
      <c r="C6558" s="89" t="s">
        <v>361</v>
      </c>
      <c r="D6558" s="89" t="s">
        <v>7963</v>
      </c>
      <c r="E6558" s="89" t="s">
        <v>22599</v>
      </c>
      <c r="F6558" s="93" t="s">
        <v>369</v>
      </c>
      <c r="G6558" s="93" t="s">
        <v>369</v>
      </c>
      <c r="H6558" s="93" t="s">
        <v>369</v>
      </c>
    </row>
    <row r="6559" spans="1:8">
      <c r="A6559" s="89" t="s">
        <v>6037</v>
      </c>
      <c r="B6559" s="89">
        <v>500</v>
      </c>
      <c r="C6559" s="89" t="s">
        <v>564</v>
      </c>
      <c r="D6559" s="89" t="s">
        <v>5606</v>
      </c>
      <c r="E6559" s="89" t="s">
        <v>22600</v>
      </c>
      <c r="F6559" s="89">
        <v>113148</v>
      </c>
      <c r="G6559" s="89">
        <v>1091356</v>
      </c>
      <c r="H6559" s="89" t="s">
        <v>5934</v>
      </c>
    </row>
    <row r="6560" spans="1:8">
      <c r="A6560" s="89" t="s">
        <v>4656</v>
      </c>
      <c r="B6560" s="89">
        <v>1000</v>
      </c>
      <c r="C6560" s="89" t="s">
        <v>564</v>
      </c>
      <c r="D6560" s="89" t="s">
        <v>18232</v>
      </c>
      <c r="E6560" s="89" t="s">
        <v>22601</v>
      </c>
      <c r="F6560" s="89">
        <v>1107703</v>
      </c>
      <c r="G6560" s="89">
        <v>1136140</v>
      </c>
      <c r="H6560" s="89">
        <v>0</v>
      </c>
    </row>
    <row r="6561" spans="1:8">
      <c r="A6561" s="89" t="s">
        <v>15620</v>
      </c>
      <c r="B6561" s="89">
        <v>500</v>
      </c>
      <c r="C6561" s="89" t="s">
        <v>564</v>
      </c>
      <c r="D6561" s="89" t="s">
        <v>7963</v>
      </c>
      <c r="E6561" s="89" t="s">
        <v>22602</v>
      </c>
      <c r="F6561" s="93" t="s">
        <v>369</v>
      </c>
      <c r="G6561" s="93" t="s">
        <v>369</v>
      </c>
      <c r="H6561" s="93" t="s">
        <v>369</v>
      </c>
    </row>
    <row r="6562" spans="1:8">
      <c r="A6562" s="89" t="s">
        <v>15622</v>
      </c>
      <c r="B6562" s="89">
        <v>500</v>
      </c>
      <c r="C6562" s="89" t="s">
        <v>361</v>
      </c>
      <c r="D6562" s="89" t="s">
        <v>7963</v>
      </c>
      <c r="E6562" s="89" t="s">
        <v>22602</v>
      </c>
      <c r="F6562" s="93" t="s">
        <v>369</v>
      </c>
      <c r="G6562" s="93" t="s">
        <v>369</v>
      </c>
      <c r="H6562" s="93" t="s">
        <v>369</v>
      </c>
    </row>
    <row r="6563" spans="1:8">
      <c r="A6563" s="89" t="s">
        <v>15623</v>
      </c>
      <c r="B6563" s="89">
        <v>500</v>
      </c>
      <c r="C6563" s="89" t="s">
        <v>564</v>
      </c>
      <c r="D6563" s="89" t="s">
        <v>7963</v>
      </c>
      <c r="E6563" s="89" t="s">
        <v>22603</v>
      </c>
      <c r="F6563" s="93" t="s">
        <v>369</v>
      </c>
      <c r="G6563" s="93" t="s">
        <v>369</v>
      </c>
      <c r="H6563" s="93" t="s">
        <v>369</v>
      </c>
    </row>
    <row r="6564" spans="1:8">
      <c r="A6564" s="89" t="s">
        <v>15625</v>
      </c>
      <c r="B6564" s="89">
        <v>500</v>
      </c>
      <c r="C6564" s="89" t="s">
        <v>361</v>
      </c>
      <c r="D6564" s="89" t="s">
        <v>7963</v>
      </c>
      <c r="E6564" s="89" t="s">
        <v>22604</v>
      </c>
      <c r="F6564" s="93" t="s">
        <v>369</v>
      </c>
      <c r="G6564" s="93" t="s">
        <v>369</v>
      </c>
      <c r="H6564" s="93" t="s">
        <v>369</v>
      </c>
    </row>
    <row r="6565" spans="1:8">
      <c r="A6565" s="99" t="s">
        <v>15626</v>
      </c>
      <c r="B6565" s="89">
        <v>500</v>
      </c>
      <c r="C6565" s="89" t="s">
        <v>361</v>
      </c>
      <c r="D6565" s="89" t="s">
        <v>7963</v>
      </c>
      <c r="E6565" s="89" t="s">
        <v>22604</v>
      </c>
      <c r="F6565" s="93" t="s">
        <v>369</v>
      </c>
      <c r="G6565" s="93" t="s">
        <v>369</v>
      </c>
      <c r="H6565" s="93" t="s">
        <v>369</v>
      </c>
    </row>
    <row r="6566" spans="1:8">
      <c r="A6566" s="89" t="s">
        <v>15627</v>
      </c>
      <c r="B6566" s="89">
        <v>500</v>
      </c>
      <c r="C6566" s="89" t="s">
        <v>361</v>
      </c>
      <c r="D6566" s="89" t="s">
        <v>7963</v>
      </c>
      <c r="E6566" s="89" t="s">
        <v>22604</v>
      </c>
      <c r="F6566" s="93" t="s">
        <v>369</v>
      </c>
      <c r="G6566" s="93" t="s">
        <v>369</v>
      </c>
      <c r="H6566" s="93" t="s">
        <v>369</v>
      </c>
    </row>
    <row r="6567" spans="1:8">
      <c r="A6567" s="89" t="s">
        <v>15628</v>
      </c>
      <c r="B6567" s="89">
        <v>500</v>
      </c>
      <c r="C6567" s="89" t="s">
        <v>564</v>
      </c>
      <c r="D6567" s="89" t="s">
        <v>7963</v>
      </c>
      <c r="E6567" s="89" t="s">
        <v>22605</v>
      </c>
      <c r="F6567" s="93" t="s">
        <v>369</v>
      </c>
      <c r="G6567" s="93" t="s">
        <v>369</v>
      </c>
      <c r="H6567" s="93" t="s">
        <v>369</v>
      </c>
    </row>
    <row r="6568" spans="1:8">
      <c r="A6568" s="89" t="s">
        <v>4654</v>
      </c>
      <c r="B6568" s="89">
        <v>500</v>
      </c>
      <c r="C6568" s="89" t="s">
        <v>564</v>
      </c>
      <c r="D6568" s="89" t="s">
        <v>18232</v>
      </c>
      <c r="E6568" s="89" t="s">
        <v>22606</v>
      </c>
      <c r="F6568" s="89">
        <v>384664</v>
      </c>
      <c r="G6568" s="89">
        <v>1091356</v>
      </c>
      <c r="H6568" s="89">
        <v>0</v>
      </c>
    </row>
    <row r="6569" spans="1:8">
      <c r="A6569" s="89" t="s">
        <v>6036</v>
      </c>
      <c r="B6569" s="89">
        <v>1000</v>
      </c>
      <c r="C6569" s="89" t="s">
        <v>564</v>
      </c>
      <c r="D6569" s="89" t="s">
        <v>5606</v>
      </c>
      <c r="E6569" s="89" t="s">
        <v>22607</v>
      </c>
      <c r="F6569" s="89">
        <v>122463</v>
      </c>
      <c r="G6569" s="89">
        <v>1091356</v>
      </c>
      <c r="H6569" s="89">
        <v>0</v>
      </c>
    </row>
    <row r="6570" spans="1:8">
      <c r="A6570" s="89" t="s">
        <v>15632</v>
      </c>
      <c r="B6570" s="89">
        <v>500</v>
      </c>
      <c r="C6570" s="89" t="s">
        <v>564</v>
      </c>
      <c r="D6570" s="89" t="s">
        <v>7963</v>
      </c>
      <c r="E6570" s="89" t="s">
        <v>22608</v>
      </c>
      <c r="F6570" s="93" t="s">
        <v>369</v>
      </c>
      <c r="G6570" s="93" t="s">
        <v>369</v>
      </c>
      <c r="H6570" s="93" t="s">
        <v>369</v>
      </c>
    </row>
    <row r="6571" spans="1:8">
      <c r="A6571" s="99" t="s">
        <v>4719</v>
      </c>
      <c r="B6571" s="89">
        <v>1000</v>
      </c>
      <c r="C6571" s="89" t="s">
        <v>564</v>
      </c>
      <c r="D6571" s="89" t="s">
        <v>18232</v>
      </c>
      <c r="E6571" s="89" t="s">
        <v>22609</v>
      </c>
      <c r="F6571" s="89">
        <v>232956</v>
      </c>
      <c r="G6571" s="89">
        <v>1091352</v>
      </c>
      <c r="H6571" s="89">
        <v>0</v>
      </c>
    </row>
    <row r="6572" spans="1:8">
      <c r="A6572" s="89" t="s">
        <v>4717</v>
      </c>
      <c r="B6572" s="89">
        <v>1000</v>
      </c>
      <c r="C6572" s="89" t="s">
        <v>564</v>
      </c>
      <c r="D6572" s="89" t="s">
        <v>18232</v>
      </c>
      <c r="E6572" s="89" t="s">
        <v>22610</v>
      </c>
      <c r="F6572" s="89">
        <v>6619</v>
      </c>
      <c r="G6572" s="89">
        <v>36972</v>
      </c>
      <c r="H6572" s="89">
        <v>0</v>
      </c>
    </row>
    <row r="6573" spans="1:8">
      <c r="A6573" s="89" t="s">
        <v>4715</v>
      </c>
      <c r="B6573" s="89">
        <v>500</v>
      </c>
      <c r="C6573" s="89" t="s">
        <v>361</v>
      </c>
      <c r="D6573" s="89" t="s">
        <v>18232</v>
      </c>
      <c r="E6573" s="89" t="s">
        <v>22611</v>
      </c>
      <c r="F6573" s="93" t="s">
        <v>369</v>
      </c>
      <c r="G6573" s="93" t="s">
        <v>369</v>
      </c>
      <c r="H6573" s="93" t="s">
        <v>369</v>
      </c>
    </row>
    <row r="6574" spans="1:8">
      <c r="A6574" s="89" t="s">
        <v>15636</v>
      </c>
      <c r="B6574" s="89">
        <v>300</v>
      </c>
      <c r="C6574" s="89" t="s">
        <v>564</v>
      </c>
      <c r="D6574" s="89" t="s">
        <v>7963</v>
      </c>
      <c r="E6574" s="89" t="s">
        <v>22612</v>
      </c>
      <c r="F6574" s="93" t="s">
        <v>369</v>
      </c>
      <c r="G6574" s="93" t="s">
        <v>369</v>
      </c>
      <c r="H6574" s="93" t="s">
        <v>369</v>
      </c>
    </row>
    <row r="6575" spans="1:8">
      <c r="A6575" s="89" t="s">
        <v>15638</v>
      </c>
      <c r="B6575" s="89">
        <v>300</v>
      </c>
      <c r="C6575" s="89" t="s">
        <v>564</v>
      </c>
      <c r="D6575" s="89" t="s">
        <v>7963</v>
      </c>
      <c r="E6575" s="89" t="s">
        <v>22612</v>
      </c>
      <c r="F6575" s="93" t="s">
        <v>369</v>
      </c>
      <c r="G6575" s="93" t="s">
        <v>369</v>
      </c>
      <c r="H6575" s="93" t="s">
        <v>369</v>
      </c>
    </row>
    <row r="6576" spans="1:8">
      <c r="A6576" s="89" t="s">
        <v>15640</v>
      </c>
      <c r="B6576" s="89">
        <v>1000</v>
      </c>
      <c r="C6576" s="89" t="s">
        <v>564</v>
      </c>
      <c r="D6576" s="89" t="s">
        <v>7963</v>
      </c>
      <c r="E6576" s="89" t="s">
        <v>22613</v>
      </c>
      <c r="F6576" s="93" t="s">
        <v>369</v>
      </c>
      <c r="G6576" s="93" t="s">
        <v>369</v>
      </c>
      <c r="H6576" s="93" t="s">
        <v>369</v>
      </c>
    </row>
    <row r="6577" spans="1:8">
      <c r="A6577" s="89" t="s">
        <v>15642</v>
      </c>
      <c r="B6577" s="89">
        <v>1000</v>
      </c>
      <c r="C6577" s="89" t="s">
        <v>361</v>
      </c>
      <c r="D6577" s="89" t="s">
        <v>7963</v>
      </c>
      <c r="E6577" s="89" t="s">
        <v>22613</v>
      </c>
      <c r="F6577" s="93" t="s">
        <v>369</v>
      </c>
      <c r="G6577" s="93" t="s">
        <v>369</v>
      </c>
      <c r="H6577" s="93" t="s">
        <v>369</v>
      </c>
    </row>
    <row r="6578" spans="1:8">
      <c r="A6578" s="89" t="s">
        <v>4713</v>
      </c>
      <c r="B6578" s="89">
        <v>500</v>
      </c>
      <c r="C6578" s="89" t="s">
        <v>564</v>
      </c>
      <c r="D6578" s="89" t="s">
        <v>18232</v>
      </c>
      <c r="E6578" s="89" t="s">
        <v>22614</v>
      </c>
      <c r="F6578" s="89">
        <v>657873</v>
      </c>
      <c r="G6578" s="89">
        <v>80996</v>
      </c>
      <c r="H6578" s="89">
        <v>0</v>
      </c>
    </row>
    <row r="6579" spans="1:8">
      <c r="A6579" s="89" t="s">
        <v>15644</v>
      </c>
      <c r="B6579" s="89">
        <v>500</v>
      </c>
      <c r="C6579" s="89" t="s">
        <v>564</v>
      </c>
      <c r="D6579" s="89" t="s">
        <v>7963</v>
      </c>
      <c r="E6579" s="89" t="s">
        <v>22615</v>
      </c>
      <c r="F6579" s="93" t="s">
        <v>369</v>
      </c>
      <c r="G6579" s="93" t="s">
        <v>369</v>
      </c>
      <c r="H6579" s="93" t="s">
        <v>369</v>
      </c>
    </row>
    <row r="6580" spans="1:8">
      <c r="A6580" s="89" t="s">
        <v>15646</v>
      </c>
      <c r="B6580" s="89">
        <v>1000</v>
      </c>
      <c r="C6580" s="89" t="s">
        <v>564</v>
      </c>
      <c r="D6580" s="89" t="s">
        <v>7963</v>
      </c>
      <c r="E6580" s="89" t="s">
        <v>22616</v>
      </c>
      <c r="F6580" s="93" t="s">
        <v>369</v>
      </c>
      <c r="G6580" s="93" t="s">
        <v>369</v>
      </c>
      <c r="H6580" s="93" t="s">
        <v>369</v>
      </c>
    </row>
    <row r="6581" spans="1:8">
      <c r="A6581" s="89" t="s">
        <v>4711</v>
      </c>
      <c r="B6581" s="89">
        <v>300</v>
      </c>
      <c r="C6581" s="89" t="s">
        <v>564</v>
      </c>
      <c r="D6581" s="89" t="s">
        <v>18232</v>
      </c>
      <c r="E6581" s="89" t="s">
        <v>22617</v>
      </c>
      <c r="F6581" s="89">
        <v>5647</v>
      </c>
      <c r="G6581" s="89">
        <v>1147558</v>
      </c>
      <c r="H6581" s="89">
        <v>0</v>
      </c>
    </row>
    <row r="6582" spans="1:8">
      <c r="A6582" s="89" t="s">
        <v>6035</v>
      </c>
      <c r="B6582" s="89">
        <v>2000</v>
      </c>
      <c r="C6582" s="89" t="s">
        <v>564</v>
      </c>
      <c r="D6582" s="89" t="s">
        <v>5606</v>
      </c>
      <c r="E6582" s="89" t="s">
        <v>22618</v>
      </c>
      <c r="F6582" s="89">
        <v>111431</v>
      </c>
      <c r="G6582" s="89">
        <v>105886</v>
      </c>
      <c r="H6582" s="89">
        <v>0</v>
      </c>
    </row>
    <row r="6583" spans="1:8">
      <c r="A6583" s="89" t="s">
        <v>6034</v>
      </c>
      <c r="B6583" s="89">
        <v>2000</v>
      </c>
      <c r="C6583" s="89" t="s">
        <v>564</v>
      </c>
      <c r="D6583" s="89" t="s">
        <v>5606</v>
      </c>
      <c r="E6583" s="89" t="s">
        <v>22619</v>
      </c>
      <c r="F6583" s="89">
        <v>111431</v>
      </c>
      <c r="G6583" s="89">
        <v>105886</v>
      </c>
      <c r="H6583" s="89">
        <v>0</v>
      </c>
    </row>
    <row r="6584" spans="1:8">
      <c r="A6584" s="89" t="s">
        <v>6033</v>
      </c>
      <c r="B6584" s="89">
        <v>2000</v>
      </c>
      <c r="C6584" s="89" t="s">
        <v>564</v>
      </c>
      <c r="D6584" s="89" t="s">
        <v>5606</v>
      </c>
      <c r="E6584" s="89" t="s">
        <v>22619</v>
      </c>
      <c r="F6584" s="89">
        <v>111431</v>
      </c>
      <c r="G6584" s="89">
        <v>105886</v>
      </c>
      <c r="H6584" s="89">
        <v>0</v>
      </c>
    </row>
    <row r="6585" spans="1:8">
      <c r="A6585" s="89" t="s">
        <v>6032</v>
      </c>
      <c r="B6585" s="89">
        <v>2000</v>
      </c>
      <c r="C6585" s="89" t="s">
        <v>564</v>
      </c>
      <c r="D6585" s="89" t="s">
        <v>5606</v>
      </c>
      <c r="E6585" s="89" t="s">
        <v>22620</v>
      </c>
      <c r="F6585" s="89">
        <v>111431</v>
      </c>
      <c r="G6585" s="89">
        <v>105886</v>
      </c>
      <c r="H6585" s="89">
        <v>0</v>
      </c>
    </row>
    <row r="6586" spans="1:8">
      <c r="A6586" s="89" t="s">
        <v>4709</v>
      </c>
      <c r="B6586" s="89">
        <v>3000</v>
      </c>
      <c r="C6586" s="89" t="s">
        <v>564</v>
      </c>
      <c r="D6586" s="89" t="s">
        <v>18232</v>
      </c>
      <c r="E6586" s="89" t="s">
        <v>22621</v>
      </c>
      <c r="F6586" s="89">
        <v>766850</v>
      </c>
      <c r="G6586" s="89">
        <v>105886</v>
      </c>
      <c r="H6586" s="89">
        <v>0</v>
      </c>
    </row>
    <row r="6587" spans="1:8">
      <c r="A6587" s="89" t="s">
        <v>15654</v>
      </c>
      <c r="B6587" s="89">
        <v>500</v>
      </c>
      <c r="C6587" s="89" t="s">
        <v>564</v>
      </c>
      <c r="D6587" s="89" t="s">
        <v>7963</v>
      </c>
      <c r="E6587" s="89" t="s">
        <v>22622</v>
      </c>
      <c r="F6587" s="93" t="s">
        <v>369</v>
      </c>
      <c r="G6587" s="93" t="s">
        <v>369</v>
      </c>
      <c r="H6587" s="93" t="s">
        <v>369</v>
      </c>
    </row>
    <row r="6588" spans="1:8">
      <c r="A6588" s="89" t="s">
        <v>15656</v>
      </c>
      <c r="B6588" s="89">
        <v>500</v>
      </c>
      <c r="C6588" s="89" t="s">
        <v>564</v>
      </c>
      <c r="D6588" s="89" t="s">
        <v>7963</v>
      </c>
      <c r="E6588" s="89" t="s">
        <v>22622</v>
      </c>
      <c r="F6588" s="93" t="s">
        <v>369</v>
      </c>
      <c r="G6588" s="93" t="s">
        <v>369</v>
      </c>
      <c r="H6588" s="93" t="s">
        <v>369</v>
      </c>
    </row>
    <row r="6589" spans="1:8">
      <c r="A6589" s="89" t="s">
        <v>6031</v>
      </c>
      <c r="B6589" s="89">
        <v>2000</v>
      </c>
      <c r="C6589" s="89" t="s">
        <v>564</v>
      </c>
      <c r="D6589" s="89" t="s">
        <v>5606</v>
      </c>
      <c r="E6589" s="89" t="s">
        <v>22623</v>
      </c>
      <c r="F6589" s="89">
        <v>774219</v>
      </c>
      <c r="G6589" s="89">
        <v>1091356</v>
      </c>
      <c r="H6589" s="89">
        <v>0</v>
      </c>
    </row>
    <row r="6590" spans="1:8">
      <c r="A6590" s="89" t="s">
        <v>6030</v>
      </c>
      <c r="B6590" s="89">
        <v>2000</v>
      </c>
      <c r="C6590" s="89" t="s">
        <v>564</v>
      </c>
      <c r="D6590" s="89" t="s">
        <v>5606</v>
      </c>
      <c r="E6590" s="89" t="s">
        <v>22624</v>
      </c>
      <c r="F6590" s="89">
        <v>774219</v>
      </c>
      <c r="G6590" s="89">
        <v>1091356</v>
      </c>
      <c r="H6590" s="89">
        <v>0</v>
      </c>
    </row>
    <row r="6591" spans="1:8">
      <c r="A6591" s="89" t="s">
        <v>15660</v>
      </c>
      <c r="B6591" s="89">
        <v>1500</v>
      </c>
      <c r="C6591" s="89" t="s">
        <v>564</v>
      </c>
      <c r="D6591" s="89" t="s">
        <v>7963</v>
      </c>
      <c r="E6591" s="89" t="s">
        <v>22625</v>
      </c>
      <c r="F6591" s="93" t="s">
        <v>369</v>
      </c>
      <c r="G6591" s="93" t="s">
        <v>369</v>
      </c>
      <c r="H6591" s="93" t="s">
        <v>369</v>
      </c>
    </row>
    <row r="6592" spans="1:8">
      <c r="A6592" s="89" t="s">
        <v>4740</v>
      </c>
      <c r="B6592" s="89">
        <v>1000</v>
      </c>
      <c r="C6592" s="89" t="s">
        <v>564</v>
      </c>
      <c r="D6592" s="89" t="s">
        <v>18232</v>
      </c>
      <c r="E6592" s="89" t="s">
        <v>22626</v>
      </c>
      <c r="F6592" s="89">
        <v>29024</v>
      </c>
      <c r="G6592" s="89">
        <v>1109476</v>
      </c>
      <c r="H6592" s="89">
        <v>0</v>
      </c>
    </row>
    <row r="6593" spans="1:8">
      <c r="A6593" s="89" t="s">
        <v>15663</v>
      </c>
      <c r="B6593" s="89">
        <v>2000</v>
      </c>
      <c r="C6593" s="89" t="s">
        <v>564</v>
      </c>
      <c r="D6593" s="89" t="s">
        <v>7963</v>
      </c>
      <c r="E6593" s="89" t="s">
        <v>22627</v>
      </c>
      <c r="F6593" s="93" t="s">
        <v>369</v>
      </c>
      <c r="G6593" s="93" t="s">
        <v>369</v>
      </c>
      <c r="H6593" s="93" t="s">
        <v>369</v>
      </c>
    </row>
    <row r="6594" spans="1:8">
      <c r="A6594" s="89" t="s">
        <v>15665</v>
      </c>
      <c r="B6594" s="89">
        <v>100</v>
      </c>
      <c r="C6594" s="89" t="s">
        <v>564</v>
      </c>
      <c r="D6594" s="89" t="s">
        <v>7963</v>
      </c>
      <c r="E6594" s="89" t="s">
        <v>22628</v>
      </c>
      <c r="F6594" s="93" t="s">
        <v>369</v>
      </c>
      <c r="G6594" s="93" t="s">
        <v>369</v>
      </c>
      <c r="H6594" s="93" t="s">
        <v>369</v>
      </c>
    </row>
    <row r="6595" spans="1:8">
      <c r="A6595" s="89" t="s">
        <v>4738</v>
      </c>
      <c r="B6595" s="89">
        <v>100</v>
      </c>
      <c r="C6595" s="89" t="s">
        <v>361</v>
      </c>
      <c r="D6595" s="89" t="s">
        <v>18232</v>
      </c>
      <c r="E6595" s="89" t="s">
        <v>22628</v>
      </c>
      <c r="F6595" s="93" t="s">
        <v>369</v>
      </c>
      <c r="G6595" s="93" t="s">
        <v>369</v>
      </c>
      <c r="H6595" s="93" t="s">
        <v>369</v>
      </c>
    </row>
    <row r="6596" spans="1:8">
      <c r="A6596" s="89" t="s">
        <v>4736</v>
      </c>
      <c r="B6596" s="89">
        <v>1000</v>
      </c>
      <c r="C6596" s="89" t="s">
        <v>361</v>
      </c>
      <c r="D6596" s="89" t="s">
        <v>18232</v>
      </c>
      <c r="E6596" s="89" t="s">
        <v>22629</v>
      </c>
      <c r="F6596" s="93" t="s">
        <v>369</v>
      </c>
      <c r="G6596" s="93" t="s">
        <v>369</v>
      </c>
      <c r="H6596" s="93" t="s">
        <v>369</v>
      </c>
    </row>
    <row r="6597" spans="1:8">
      <c r="A6597" s="89" t="s">
        <v>4734</v>
      </c>
      <c r="B6597" s="89">
        <v>500</v>
      </c>
      <c r="C6597" s="89" t="s">
        <v>564</v>
      </c>
      <c r="D6597" s="89" t="s">
        <v>18232</v>
      </c>
      <c r="E6597" s="89" t="s">
        <v>22630</v>
      </c>
      <c r="F6597" s="89">
        <v>798</v>
      </c>
      <c r="G6597" s="89">
        <v>248736</v>
      </c>
      <c r="H6597" s="89">
        <v>0</v>
      </c>
    </row>
    <row r="6598" spans="1:8">
      <c r="A6598" s="89" t="s">
        <v>4732</v>
      </c>
      <c r="B6598" s="89">
        <v>300</v>
      </c>
      <c r="C6598" s="89" t="s">
        <v>564</v>
      </c>
      <c r="D6598" s="89" t="s">
        <v>18232</v>
      </c>
      <c r="E6598" s="89" t="s">
        <v>22631</v>
      </c>
      <c r="F6598" s="89">
        <v>657873</v>
      </c>
      <c r="G6598" s="89">
        <v>80996</v>
      </c>
      <c r="H6598" s="89">
        <v>0</v>
      </c>
    </row>
    <row r="6599" spans="1:8">
      <c r="A6599" s="89" t="s">
        <v>4730</v>
      </c>
      <c r="B6599" s="89">
        <v>420</v>
      </c>
      <c r="C6599" s="89" t="s">
        <v>361</v>
      </c>
      <c r="D6599" s="89" t="s">
        <v>18232</v>
      </c>
      <c r="E6599" s="89" t="s">
        <v>22632</v>
      </c>
      <c r="F6599" s="93" t="s">
        <v>369</v>
      </c>
      <c r="G6599" s="93" t="s">
        <v>369</v>
      </c>
      <c r="H6599" s="93" t="s">
        <v>369</v>
      </c>
    </row>
    <row r="6600" spans="1:8">
      <c r="A6600" s="89" t="s">
        <v>4728</v>
      </c>
      <c r="B6600" s="89">
        <v>700</v>
      </c>
      <c r="C6600" s="89" t="s">
        <v>564</v>
      </c>
      <c r="D6600" s="89" t="s">
        <v>18232</v>
      </c>
      <c r="E6600" s="89" t="s">
        <v>22633</v>
      </c>
      <c r="F6600" s="89">
        <v>67738</v>
      </c>
      <c r="G6600" s="89">
        <v>1091356</v>
      </c>
      <c r="H6600" s="89">
        <v>0</v>
      </c>
    </row>
    <row r="6601" spans="1:8">
      <c r="A6601" s="89" t="s">
        <v>4725</v>
      </c>
      <c r="B6601" s="89">
        <v>1000</v>
      </c>
      <c r="C6601" s="89" t="s">
        <v>361</v>
      </c>
      <c r="D6601" s="89" t="s">
        <v>18232</v>
      </c>
      <c r="E6601" s="89" t="s">
        <v>22634</v>
      </c>
      <c r="F6601" s="93" t="s">
        <v>369</v>
      </c>
      <c r="G6601" s="93" t="s">
        <v>369</v>
      </c>
      <c r="H6601" s="93" t="s">
        <v>369</v>
      </c>
    </row>
    <row r="6602" spans="1:8">
      <c r="A6602" s="89" t="s">
        <v>15670</v>
      </c>
      <c r="B6602" s="89">
        <v>1000</v>
      </c>
      <c r="C6602" s="89" t="s">
        <v>564</v>
      </c>
      <c r="D6602" s="89" t="s">
        <v>7963</v>
      </c>
      <c r="E6602" s="89" t="s">
        <v>22635</v>
      </c>
      <c r="F6602" s="93" t="s">
        <v>369</v>
      </c>
      <c r="G6602" s="93" t="s">
        <v>369</v>
      </c>
      <c r="H6602" s="93" t="s">
        <v>369</v>
      </c>
    </row>
    <row r="6603" spans="1:8">
      <c r="A6603" s="89" t="s">
        <v>4723</v>
      </c>
      <c r="B6603" s="89">
        <v>500</v>
      </c>
      <c r="C6603" s="89" t="s">
        <v>564</v>
      </c>
      <c r="D6603" s="89" t="s">
        <v>18232</v>
      </c>
      <c r="E6603" s="89" t="s">
        <v>22636</v>
      </c>
      <c r="F6603" s="89">
        <v>163928</v>
      </c>
      <c r="G6603" s="89">
        <v>1091356</v>
      </c>
      <c r="H6603" s="89">
        <v>0</v>
      </c>
    </row>
    <row r="6604" spans="1:8">
      <c r="A6604" s="89" t="s">
        <v>4721</v>
      </c>
      <c r="B6604" s="89">
        <v>5000</v>
      </c>
      <c r="C6604" s="89" t="s">
        <v>564</v>
      </c>
      <c r="D6604" s="89" t="s">
        <v>18232</v>
      </c>
      <c r="E6604" s="89" t="s">
        <v>22637</v>
      </c>
      <c r="F6604" s="89">
        <v>607889</v>
      </c>
      <c r="G6604" s="89">
        <v>54916</v>
      </c>
      <c r="H6604" s="89">
        <v>0</v>
      </c>
    </row>
    <row r="6605" spans="1:8">
      <c r="A6605" s="89" t="s">
        <v>4751</v>
      </c>
      <c r="B6605" s="89">
        <v>1000</v>
      </c>
      <c r="C6605" s="89" t="s">
        <v>361</v>
      </c>
      <c r="D6605" s="89" t="s">
        <v>18232</v>
      </c>
      <c r="E6605" s="89" t="s">
        <v>22638</v>
      </c>
      <c r="F6605" s="93" t="s">
        <v>369</v>
      </c>
      <c r="G6605" s="93" t="s">
        <v>369</v>
      </c>
      <c r="H6605" s="93" t="s">
        <v>369</v>
      </c>
    </row>
    <row r="6606" spans="1:8">
      <c r="A6606" s="89" t="s">
        <v>6029</v>
      </c>
      <c r="B6606" s="89">
        <v>1000</v>
      </c>
      <c r="C6606" s="89" t="s">
        <v>564</v>
      </c>
      <c r="D6606" s="89" t="s">
        <v>5606</v>
      </c>
      <c r="E6606" s="89" t="s">
        <v>22639</v>
      </c>
      <c r="F6606" s="89">
        <v>839</v>
      </c>
      <c r="G6606" s="89">
        <v>584644</v>
      </c>
      <c r="H6606" s="89">
        <v>0</v>
      </c>
    </row>
    <row r="6607" spans="1:8">
      <c r="A6607" s="89" t="s">
        <v>15675</v>
      </c>
      <c r="B6607" s="89">
        <v>500</v>
      </c>
      <c r="C6607" s="89" t="s">
        <v>564</v>
      </c>
      <c r="D6607" s="89" t="s">
        <v>7974</v>
      </c>
      <c r="E6607" s="89" t="s">
        <v>22640</v>
      </c>
      <c r="F6607" s="93" t="s">
        <v>369</v>
      </c>
      <c r="G6607" s="93" t="s">
        <v>369</v>
      </c>
      <c r="H6607" s="93" t="s">
        <v>369</v>
      </c>
    </row>
    <row r="6608" spans="1:8">
      <c r="A6608" s="89" t="s">
        <v>15676</v>
      </c>
      <c r="B6608" s="89">
        <v>500</v>
      </c>
      <c r="C6608" s="89" t="s">
        <v>564</v>
      </c>
      <c r="D6608" s="89" t="s">
        <v>7963</v>
      </c>
      <c r="E6608" s="89" t="s">
        <v>22641</v>
      </c>
      <c r="F6608" s="93" t="s">
        <v>369</v>
      </c>
      <c r="G6608" s="93" t="s">
        <v>369</v>
      </c>
      <c r="H6608" s="93" t="s">
        <v>369</v>
      </c>
    </row>
    <row r="6609" spans="1:8">
      <c r="A6609" s="89" t="s">
        <v>4749</v>
      </c>
      <c r="B6609" s="89">
        <v>100</v>
      </c>
      <c r="C6609" s="89" t="s">
        <v>564</v>
      </c>
      <c r="D6609" s="89" t="s">
        <v>18232</v>
      </c>
      <c r="E6609" s="89" t="s">
        <v>22642</v>
      </c>
      <c r="F6609" s="89">
        <v>825186</v>
      </c>
      <c r="G6609" s="89">
        <v>805809</v>
      </c>
      <c r="H6609" s="89">
        <v>0</v>
      </c>
    </row>
    <row r="6610" spans="1:8">
      <c r="A6610" s="89" t="s">
        <v>15679</v>
      </c>
      <c r="B6610" s="89">
        <v>1000</v>
      </c>
      <c r="C6610" s="89" t="s">
        <v>564</v>
      </c>
      <c r="D6610" s="89" t="s">
        <v>7963</v>
      </c>
      <c r="E6610" s="89" t="s">
        <v>22643</v>
      </c>
      <c r="F6610" s="93" t="s">
        <v>369</v>
      </c>
      <c r="G6610" s="93" t="s">
        <v>369</v>
      </c>
      <c r="H6610" s="93" t="s">
        <v>369</v>
      </c>
    </row>
    <row r="6611" spans="1:8">
      <c r="A6611" s="89" t="s">
        <v>4747</v>
      </c>
      <c r="B6611" s="89">
        <v>1000</v>
      </c>
      <c r="C6611" s="89" t="s">
        <v>361</v>
      </c>
      <c r="D6611" s="89" t="s">
        <v>18232</v>
      </c>
      <c r="E6611" s="89" t="s">
        <v>22643</v>
      </c>
      <c r="F6611" s="93" t="s">
        <v>369</v>
      </c>
      <c r="G6611" s="93" t="s">
        <v>369</v>
      </c>
      <c r="H6611" s="93" t="s">
        <v>369</v>
      </c>
    </row>
    <row r="6612" spans="1:8">
      <c r="A6612" s="89" t="s">
        <v>15681</v>
      </c>
      <c r="B6612" s="89">
        <v>1000</v>
      </c>
      <c r="C6612" s="89" t="s">
        <v>361</v>
      </c>
      <c r="D6612" s="89" t="s">
        <v>7963</v>
      </c>
      <c r="E6612" s="89" t="s">
        <v>22643</v>
      </c>
      <c r="F6612" s="93" t="s">
        <v>369</v>
      </c>
      <c r="G6612" s="93" t="s">
        <v>369</v>
      </c>
      <c r="H6612" s="93" t="s">
        <v>369</v>
      </c>
    </row>
    <row r="6613" spans="1:8">
      <c r="A6613" s="89" t="s">
        <v>15682</v>
      </c>
      <c r="B6613" s="89">
        <v>1000</v>
      </c>
      <c r="C6613" s="89" t="s">
        <v>564</v>
      </c>
      <c r="D6613" s="89" t="s">
        <v>7963</v>
      </c>
      <c r="E6613" s="89" t="s">
        <v>22644</v>
      </c>
      <c r="F6613" s="93" t="s">
        <v>369</v>
      </c>
      <c r="G6613" s="93" t="s">
        <v>369</v>
      </c>
      <c r="H6613" s="93" t="s">
        <v>369</v>
      </c>
    </row>
    <row r="6614" spans="1:8">
      <c r="A6614" s="89" t="s">
        <v>15684</v>
      </c>
      <c r="B6614" s="89">
        <v>1000</v>
      </c>
      <c r="C6614" s="89" t="s">
        <v>564</v>
      </c>
      <c r="D6614" s="89" t="s">
        <v>7963</v>
      </c>
      <c r="E6614" s="89" t="s">
        <v>22645</v>
      </c>
      <c r="F6614" s="93" t="s">
        <v>369</v>
      </c>
      <c r="G6614" s="93" t="s">
        <v>369</v>
      </c>
      <c r="H6614" s="93" t="s">
        <v>369</v>
      </c>
    </row>
    <row r="6615" spans="1:8">
      <c r="A6615" s="89" t="s">
        <v>15686</v>
      </c>
      <c r="B6615" s="89">
        <v>1000</v>
      </c>
      <c r="C6615" s="89" t="s">
        <v>564</v>
      </c>
      <c r="D6615" s="89" t="s">
        <v>7963</v>
      </c>
      <c r="E6615" s="89" t="s">
        <v>22645</v>
      </c>
      <c r="F6615" s="93" t="s">
        <v>369</v>
      </c>
      <c r="G6615" s="93" t="s">
        <v>369</v>
      </c>
      <c r="H6615" s="93" t="s">
        <v>369</v>
      </c>
    </row>
    <row r="6616" spans="1:8">
      <c r="A6616" s="89" t="s">
        <v>4745</v>
      </c>
      <c r="B6616" s="89">
        <v>500</v>
      </c>
      <c r="C6616" s="89" t="s">
        <v>564</v>
      </c>
      <c r="D6616" s="89" t="s">
        <v>18232</v>
      </c>
      <c r="E6616" s="89" t="s">
        <v>22646</v>
      </c>
      <c r="F6616" s="89">
        <v>130562</v>
      </c>
      <c r="G6616" s="89">
        <v>1091620</v>
      </c>
      <c r="H6616" s="89">
        <v>0</v>
      </c>
    </row>
    <row r="6617" spans="1:8">
      <c r="A6617" s="89" t="s">
        <v>4743</v>
      </c>
      <c r="B6617" s="89">
        <v>2000</v>
      </c>
      <c r="C6617" s="89" t="s">
        <v>361</v>
      </c>
      <c r="D6617" s="89" t="s">
        <v>18232</v>
      </c>
      <c r="E6617" s="89" t="s">
        <v>22647</v>
      </c>
      <c r="F6617" s="93" t="s">
        <v>369</v>
      </c>
      <c r="G6617" s="93" t="s">
        <v>369</v>
      </c>
      <c r="H6617" s="93" t="s">
        <v>369</v>
      </c>
    </row>
    <row r="6618" spans="1:8">
      <c r="A6618" s="89" t="s">
        <v>15689</v>
      </c>
      <c r="B6618" s="89">
        <v>2000</v>
      </c>
      <c r="C6618" s="89" t="s">
        <v>361</v>
      </c>
      <c r="D6618" s="89" t="s">
        <v>7963</v>
      </c>
      <c r="E6618" s="89" t="s">
        <v>22647</v>
      </c>
      <c r="F6618" s="93" t="s">
        <v>369</v>
      </c>
      <c r="G6618" s="93" t="s">
        <v>369</v>
      </c>
      <c r="H6618" s="93" t="s">
        <v>369</v>
      </c>
    </row>
    <row r="6619" spans="1:8">
      <c r="A6619" s="89" t="s">
        <v>6028</v>
      </c>
      <c r="B6619" s="89">
        <v>1000</v>
      </c>
      <c r="C6619" s="89" t="s">
        <v>564</v>
      </c>
      <c r="D6619" s="89" t="s">
        <v>5606</v>
      </c>
      <c r="E6619" s="89" t="s">
        <v>22648</v>
      </c>
      <c r="F6619" s="89">
        <v>123563</v>
      </c>
      <c r="G6619" s="89">
        <v>1091356</v>
      </c>
      <c r="H6619" s="89">
        <v>0</v>
      </c>
    </row>
    <row r="6620" spans="1:8">
      <c r="A6620" s="89" t="s">
        <v>6027</v>
      </c>
      <c r="B6620" s="89">
        <v>1000</v>
      </c>
      <c r="C6620" s="89" t="s">
        <v>564</v>
      </c>
      <c r="D6620" s="89" t="s">
        <v>5606</v>
      </c>
      <c r="E6620" s="89" t="s">
        <v>22649</v>
      </c>
      <c r="F6620" s="89">
        <v>123563</v>
      </c>
      <c r="G6620" s="89">
        <v>1091356</v>
      </c>
      <c r="H6620" s="89">
        <v>0</v>
      </c>
    </row>
    <row r="6621" spans="1:8">
      <c r="A6621" s="89" t="s">
        <v>6026</v>
      </c>
      <c r="B6621" s="89">
        <v>1000</v>
      </c>
      <c r="C6621" s="89" t="s">
        <v>564</v>
      </c>
      <c r="D6621" s="89" t="s">
        <v>5606</v>
      </c>
      <c r="E6621" s="89" t="s">
        <v>22649</v>
      </c>
      <c r="F6621" s="89">
        <v>123563</v>
      </c>
      <c r="G6621" s="89">
        <v>1091356</v>
      </c>
      <c r="H6621" s="89">
        <v>0</v>
      </c>
    </row>
    <row r="6622" spans="1:8">
      <c r="A6622" s="89" t="s">
        <v>15693</v>
      </c>
      <c r="B6622" s="89">
        <v>5000</v>
      </c>
      <c r="C6622" s="89" t="s">
        <v>361</v>
      </c>
      <c r="D6622" s="89" t="s">
        <v>7963</v>
      </c>
      <c r="E6622" s="89" t="s">
        <v>22650</v>
      </c>
      <c r="F6622" s="93" t="s">
        <v>369</v>
      </c>
      <c r="G6622" s="93" t="s">
        <v>369</v>
      </c>
      <c r="H6622" s="93" t="s">
        <v>369</v>
      </c>
    </row>
    <row r="6623" spans="1:8">
      <c r="A6623" s="89" t="s">
        <v>15694</v>
      </c>
      <c r="B6623" s="89">
        <v>5000</v>
      </c>
      <c r="C6623" s="89" t="s">
        <v>564</v>
      </c>
      <c r="D6623" s="89" t="s">
        <v>7963</v>
      </c>
      <c r="E6623" s="89" t="s">
        <v>22651</v>
      </c>
      <c r="F6623" s="93" t="s">
        <v>369</v>
      </c>
      <c r="G6623" s="93" t="s">
        <v>369</v>
      </c>
      <c r="H6623" s="93" t="s">
        <v>369</v>
      </c>
    </row>
    <row r="6624" spans="1:8">
      <c r="A6624" s="89" t="s">
        <v>15696</v>
      </c>
      <c r="B6624" s="89">
        <v>5000</v>
      </c>
      <c r="C6624" s="89" t="s">
        <v>564</v>
      </c>
      <c r="D6624" s="89" t="s">
        <v>7963</v>
      </c>
      <c r="E6624" s="89" t="s">
        <v>22651</v>
      </c>
      <c r="F6624" s="93" t="s">
        <v>369</v>
      </c>
      <c r="G6624" s="93" t="s">
        <v>369</v>
      </c>
      <c r="H6624" s="93" t="s">
        <v>369</v>
      </c>
    </row>
    <row r="6625" spans="1:8">
      <c r="A6625" s="89" t="s">
        <v>4773</v>
      </c>
      <c r="B6625" s="89">
        <v>1000</v>
      </c>
      <c r="C6625" s="89" t="s">
        <v>361</v>
      </c>
      <c r="D6625" s="89" t="s">
        <v>18232</v>
      </c>
      <c r="E6625" s="89" t="s">
        <v>22652</v>
      </c>
      <c r="F6625" s="93" t="s">
        <v>369</v>
      </c>
      <c r="G6625" s="93" t="s">
        <v>369</v>
      </c>
      <c r="H6625" s="93" t="s">
        <v>369</v>
      </c>
    </row>
    <row r="6626" spans="1:8">
      <c r="A6626" s="89" t="s">
        <v>6025</v>
      </c>
      <c r="B6626" s="89">
        <v>300</v>
      </c>
      <c r="C6626" s="89" t="s">
        <v>564</v>
      </c>
      <c r="D6626" s="89" t="s">
        <v>5606</v>
      </c>
      <c r="E6626" s="89" t="s">
        <v>22653</v>
      </c>
      <c r="F6626" s="89">
        <v>147502</v>
      </c>
      <c r="G6626" s="89">
        <v>1128489</v>
      </c>
      <c r="H6626" s="89">
        <v>0</v>
      </c>
    </row>
    <row r="6627" spans="1:8">
      <c r="A6627" s="89" t="s">
        <v>4771</v>
      </c>
      <c r="B6627" s="89">
        <v>500</v>
      </c>
      <c r="C6627" s="89" t="s">
        <v>361</v>
      </c>
      <c r="D6627" s="89" t="s">
        <v>18232</v>
      </c>
      <c r="E6627" s="89" t="s">
        <v>22654</v>
      </c>
      <c r="F6627" s="93" t="s">
        <v>369</v>
      </c>
      <c r="G6627" s="93" t="s">
        <v>369</v>
      </c>
      <c r="H6627" s="93" t="s">
        <v>369</v>
      </c>
    </row>
    <row r="6628" spans="1:8">
      <c r="A6628" s="89" t="s">
        <v>6024</v>
      </c>
      <c r="B6628" s="89">
        <v>1000</v>
      </c>
      <c r="C6628" s="89" t="s">
        <v>564</v>
      </c>
      <c r="D6628" s="89" t="s">
        <v>5606</v>
      </c>
      <c r="E6628" s="89" t="s">
        <v>22655</v>
      </c>
      <c r="F6628" s="89">
        <v>29886</v>
      </c>
      <c r="G6628" s="89">
        <v>236892</v>
      </c>
      <c r="H6628" s="89">
        <v>0</v>
      </c>
    </row>
    <row r="6629" spans="1:8">
      <c r="A6629" s="89" t="s">
        <v>4769</v>
      </c>
      <c r="B6629" s="89">
        <v>1000</v>
      </c>
      <c r="C6629" s="89" t="s">
        <v>361</v>
      </c>
      <c r="D6629" s="89" t="s">
        <v>18232</v>
      </c>
      <c r="E6629" s="89" t="s">
        <v>22656</v>
      </c>
      <c r="F6629" s="93" t="s">
        <v>369</v>
      </c>
      <c r="G6629" s="93" t="s">
        <v>369</v>
      </c>
      <c r="H6629" s="93" t="s">
        <v>369</v>
      </c>
    </row>
    <row r="6630" spans="1:8">
      <c r="A6630" s="89" t="s">
        <v>15700</v>
      </c>
      <c r="B6630" s="89">
        <v>500</v>
      </c>
      <c r="C6630" s="89" t="s">
        <v>361</v>
      </c>
      <c r="D6630" s="89" t="s">
        <v>7963</v>
      </c>
      <c r="E6630" s="89" t="s">
        <v>22657</v>
      </c>
      <c r="F6630" s="93" t="s">
        <v>369</v>
      </c>
      <c r="G6630" s="93" t="s">
        <v>369</v>
      </c>
      <c r="H6630" s="93" t="s">
        <v>369</v>
      </c>
    </row>
    <row r="6631" spans="1:8">
      <c r="A6631" s="89" t="s">
        <v>15701</v>
      </c>
      <c r="B6631" s="89">
        <v>1000</v>
      </c>
      <c r="C6631" s="89" t="s">
        <v>564</v>
      </c>
      <c r="D6631" s="89" t="s">
        <v>7963</v>
      </c>
      <c r="E6631" s="89" t="s">
        <v>22658</v>
      </c>
      <c r="F6631" s="93" t="s">
        <v>369</v>
      </c>
      <c r="G6631" s="93" t="s">
        <v>369</v>
      </c>
      <c r="H6631" s="93" t="s">
        <v>369</v>
      </c>
    </row>
    <row r="6632" spans="1:8">
      <c r="A6632" s="89" t="s">
        <v>4767</v>
      </c>
      <c r="B6632" s="89">
        <v>300</v>
      </c>
      <c r="C6632" s="89" t="s">
        <v>361</v>
      </c>
      <c r="D6632" s="89" t="s">
        <v>18232</v>
      </c>
      <c r="E6632" s="89" t="s">
        <v>22659</v>
      </c>
      <c r="F6632" s="93" t="s">
        <v>369</v>
      </c>
      <c r="G6632" s="93" t="s">
        <v>369</v>
      </c>
      <c r="H6632" s="93" t="s">
        <v>369</v>
      </c>
    </row>
    <row r="6633" spans="1:8">
      <c r="A6633" s="89" t="s">
        <v>4765</v>
      </c>
      <c r="B6633" s="89">
        <v>500</v>
      </c>
      <c r="C6633" s="89" t="s">
        <v>564</v>
      </c>
      <c r="D6633" s="89" t="s">
        <v>18232</v>
      </c>
      <c r="E6633" s="89" t="s">
        <v>22660</v>
      </c>
      <c r="F6633" s="89">
        <v>395505</v>
      </c>
      <c r="G6633" s="89">
        <v>441653</v>
      </c>
      <c r="H6633" s="89">
        <v>0</v>
      </c>
    </row>
    <row r="6634" spans="1:8">
      <c r="A6634" s="89" t="s">
        <v>15704</v>
      </c>
      <c r="B6634" s="89">
        <v>3000</v>
      </c>
      <c r="C6634" s="89" t="s">
        <v>361</v>
      </c>
      <c r="D6634" s="89" t="s">
        <v>7963</v>
      </c>
      <c r="E6634" s="89" t="s">
        <v>22661</v>
      </c>
      <c r="F6634" s="93" t="s">
        <v>369</v>
      </c>
      <c r="G6634" s="93" t="s">
        <v>369</v>
      </c>
      <c r="H6634" s="93" t="s">
        <v>369</v>
      </c>
    </row>
    <row r="6635" spans="1:8">
      <c r="A6635" s="89" t="s">
        <v>15705</v>
      </c>
      <c r="B6635" s="89">
        <v>3000</v>
      </c>
      <c r="C6635" s="89" t="s">
        <v>361</v>
      </c>
      <c r="D6635" s="89" t="s">
        <v>7963</v>
      </c>
      <c r="E6635" s="89" t="s">
        <v>22661</v>
      </c>
      <c r="F6635" s="93" t="s">
        <v>369</v>
      </c>
      <c r="G6635" s="93" t="s">
        <v>369</v>
      </c>
      <c r="H6635" s="93" t="s">
        <v>369</v>
      </c>
    </row>
    <row r="6636" spans="1:8">
      <c r="A6636" s="89" t="s">
        <v>4763</v>
      </c>
      <c r="B6636" s="89">
        <v>1000</v>
      </c>
      <c r="C6636" s="89" t="s">
        <v>361</v>
      </c>
      <c r="D6636" s="89" t="s">
        <v>18232</v>
      </c>
      <c r="E6636" s="89" t="s">
        <v>22662</v>
      </c>
      <c r="F6636" s="93" t="s">
        <v>369</v>
      </c>
      <c r="G6636" s="93" t="s">
        <v>369</v>
      </c>
      <c r="H6636" s="93" t="s">
        <v>369</v>
      </c>
    </row>
    <row r="6637" spans="1:8">
      <c r="A6637" s="89" t="s">
        <v>4761</v>
      </c>
      <c r="B6637" s="89">
        <v>1000</v>
      </c>
      <c r="C6637" s="89" t="s">
        <v>564</v>
      </c>
      <c r="D6637" s="89" t="s">
        <v>18232</v>
      </c>
      <c r="E6637" s="89" t="s">
        <v>22663</v>
      </c>
      <c r="F6637" s="89">
        <v>1132730</v>
      </c>
      <c r="G6637" s="89">
        <v>1091620</v>
      </c>
      <c r="H6637" s="89">
        <v>0</v>
      </c>
    </row>
    <row r="6638" spans="1:8">
      <c r="A6638" s="89" t="s">
        <v>4759</v>
      </c>
      <c r="B6638" s="89">
        <v>1000</v>
      </c>
      <c r="C6638" s="89" t="s">
        <v>564</v>
      </c>
      <c r="D6638" s="89" t="s">
        <v>18232</v>
      </c>
      <c r="E6638" s="89" t="s">
        <v>22664</v>
      </c>
      <c r="F6638" s="89">
        <v>132809</v>
      </c>
      <c r="G6638" s="89">
        <v>527526</v>
      </c>
      <c r="H6638" s="89">
        <v>0</v>
      </c>
    </row>
    <row r="6639" spans="1:8">
      <c r="A6639" s="89" t="s">
        <v>6023</v>
      </c>
      <c r="B6639" s="89">
        <v>5000</v>
      </c>
      <c r="C6639" s="89" t="s">
        <v>564</v>
      </c>
      <c r="D6639" s="89" t="s">
        <v>5606</v>
      </c>
      <c r="E6639" s="89" t="s">
        <v>22665</v>
      </c>
      <c r="F6639" s="89">
        <v>76447</v>
      </c>
      <c r="G6639" s="89">
        <v>296783</v>
      </c>
      <c r="H6639" s="89" t="s">
        <v>5934</v>
      </c>
    </row>
    <row r="6640" spans="1:8">
      <c r="A6640" s="89" t="s">
        <v>4757</v>
      </c>
      <c r="B6640" s="89">
        <v>5000</v>
      </c>
      <c r="C6640" s="89" t="s">
        <v>564</v>
      </c>
      <c r="D6640" s="89" t="s">
        <v>18232</v>
      </c>
      <c r="E6640" s="89" t="s">
        <v>22666</v>
      </c>
      <c r="F6640" s="89">
        <v>16728</v>
      </c>
      <c r="G6640" s="89">
        <v>296783</v>
      </c>
      <c r="H6640" s="89">
        <v>0</v>
      </c>
    </row>
    <row r="6641" spans="1:8">
      <c r="A6641" s="89" t="s">
        <v>4755</v>
      </c>
      <c r="B6641" s="89">
        <v>3000</v>
      </c>
      <c r="C6641" s="89" t="s">
        <v>361</v>
      </c>
      <c r="D6641" s="89" t="s">
        <v>18232</v>
      </c>
      <c r="E6641" s="89" t="s">
        <v>22667</v>
      </c>
      <c r="F6641" s="93" t="s">
        <v>369</v>
      </c>
      <c r="G6641" s="93" t="s">
        <v>369</v>
      </c>
      <c r="H6641" s="93" t="s">
        <v>369</v>
      </c>
    </row>
    <row r="6642" spans="1:8">
      <c r="A6642" s="89" t="s">
        <v>15710</v>
      </c>
      <c r="B6642" s="89">
        <v>3000</v>
      </c>
      <c r="C6642" s="89" t="s">
        <v>361</v>
      </c>
      <c r="D6642" s="89" t="s">
        <v>7963</v>
      </c>
      <c r="E6642" s="89" t="s">
        <v>22667</v>
      </c>
      <c r="F6642" s="93" t="s">
        <v>369</v>
      </c>
      <c r="G6642" s="93" t="s">
        <v>369</v>
      </c>
      <c r="H6642" s="93" t="s">
        <v>369</v>
      </c>
    </row>
    <row r="6643" spans="1:8">
      <c r="A6643" s="89" t="s">
        <v>15711</v>
      </c>
      <c r="B6643" s="89">
        <v>2000</v>
      </c>
      <c r="C6643" s="89" t="s">
        <v>564</v>
      </c>
      <c r="D6643" s="89" t="s">
        <v>7963</v>
      </c>
      <c r="E6643" s="89" t="s">
        <v>22668</v>
      </c>
      <c r="F6643" s="93" t="s">
        <v>369</v>
      </c>
      <c r="G6643" s="93" t="s">
        <v>369</v>
      </c>
      <c r="H6643" s="93" t="s">
        <v>369</v>
      </c>
    </row>
    <row r="6644" spans="1:8">
      <c r="A6644" s="89" t="s">
        <v>15713</v>
      </c>
      <c r="B6644" s="89">
        <v>2000</v>
      </c>
      <c r="C6644" s="89" t="s">
        <v>564</v>
      </c>
      <c r="D6644" s="89" t="s">
        <v>7963</v>
      </c>
      <c r="E6644" s="89" t="s">
        <v>22668</v>
      </c>
      <c r="F6644" s="93" t="s">
        <v>369</v>
      </c>
      <c r="G6644" s="93" t="s">
        <v>369</v>
      </c>
      <c r="H6644" s="93" t="s">
        <v>369</v>
      </c>
    </row>
    <row r="6645" spans="1:8">
      <c r="A6645" s="89" t="s">
        <v>4753</v>
      </c>
      <c r="B6645" s="89">
        <v>2000</v>
      </c>
      <c r="C6645" s="89" t="s">
        <v>361</v>
      </c>
      <c r="D6645" s="89" t="s">
        <v>18232</v>
      </c>
      <c r="E6645" s="89" t="s">
        <v>22668</v>
      </c>
      <c r="F6645" s="93" t="s">
        <v>369</v>
      </c>
      <c r="G6645" s="93" t="s">
        <v>369</v>
      </c>
      <c r="H6645" s="93" t="s">
        <v>369</v>
      </c>
    </row>
    <row r="6646" spans="1:8">
      <c r="A6646" s="89" t="s">
        <v>15715</v>
      </c>
      <c r="B6646" s="89">
        <v>2000</v>
      </c>
      <c r="C6646" s="89" t="s">
        <v>361</v>
      </c>
      <c r="D6646" s="89" t="s">
        <v>7963</v>
      </c>
      <c r="E6646" s="89" t="s">
        <v>22668</v>
      </c>
      <c r="F6646" s="93" t="s">
        <v>369</v>
      </c>
      <c r="G6646" s="93" t="s">
        <v>369</v>
      </c>
      <c r="H6646" s="93" t="s">
        <v>369</v>
      </c>
    </row>
    <row r="6647" spans="1:8">
      <c r="A6647" s="89" t="s">
        <v>15716</v>
      </c>
      <c r="B6647" s="89">
        <v>2000</v>
      </c>
      <c r="C6647" s="89" t="s">
        <v>564</v>
      </c>
      <c r="D6647" s="89" t="s">
        <v>7963</v>
      </c>
      <c r="E6647" s="89" t="s">
        <v>22669</v>
      </c>
      <c r="F6647" s="93" t="s">
        <v>369</v>
      </c>
      <c r="G6647" s="93" t="s">
        <v>369</v>
      </c>
      <c r="H6647" s="93" t="s">
        <v>369</v>
      </c>
    </row>
    <row r="6648" spans="1:8">
      <c r="A6648" s="89" t="s">
        <v>15718</v>
      </c>
      <c r="B6648" s="89">
        <v>2000</v>
      </c>
      <c r="C6648" s="89" t="s">
        <v>564</v>
      </c>
      <c r="D6648" s="89" t="s">
        <v>7963</v>
      </c>
      <c r="E6648" s="89" t="s">
        <v>22670</v>
      </c>
      <c r="F6648" s="93" t="s">
        <v>369</v>
      </c>
      <c r="G6648" s="93" t="s">
        <v>369</v>
      </c>
      <c r="H6648" s="93" t="s">
        <v>369</v>
      </c>
    </row>
    <row r="6649" spans="1:8">
      <c r="A6649" s="89" t="s">
        <v>6022</v>
      </c>
      <c r="B6649" s="89">
        <v>300</v>
      </c>
      <c r="C6649" s="89" t="s">
        <v>564</v>
      </c>
      <c r="D6649" s="89" t="s">
        <v>5606</v>
      </c>
      <c r="E6649" s="89" t="s">
        <v>22671</v>
      </c>
      <c r="F6649" s="89">
        <v>6396</v>
      </c>
      <c r="G6649" s="89">
        <v>274718</v>
      </c>
      <c r="H6649" s="89" t="s">
        <v>5934</v>
      </c>
    </row>
    <row r="6650" spans="1:8">
      <c r="A6650" s="89" t="s">
        <v>6021</v>
      </c>
      <c r="B6650" s="89">
        <v>500</v>
      </c>
      <c r="C6650" s="89" t="s">
        <v>564</v>
      </c>
      <c r="D6650" s="89" t="s">
        <v>5606</v>
      </c>
      <c r="E6650" s="89" t="s">
        <v>22672</v>
      </c>
      <c r="F6650" s="89">
        <v>851658</v>
      </c>
      <c r="G6650" s="89">
        <v>1128489</v>
      </c>
      <c r="H6650" s="89" t="s">
        <v>5976</v>
      </c>
    </row>
    <row r="6651" spans="1:8">
      <c r="A6651" s="89" t="s">
        <v>6020</v>
      </c>
      <c r="B6651" s="89">
        <v>100</v>
      </c>
      <c r="C6651" s="89" t="s">
        <v>564</v>
      </c>
      <c r="D6651" s="89" t="s">
        <v>7963</v>
      </c>
      <c r="E6651" s="89" t="s">
        <v>22673</v>
      </c>
      <c r="F6651" s="89">
        <v>825186</v>
      </c>
      <c r="G6651" s="89">
        <v>995315</v>
      </c>
      <c r="H6651" s="89">
        <v>0</v>
      </c>
    </row>
    <row r="6652" spans="1:8">
      <c r="A6652" s="89" t="s">
        <v>4841</v>
      </c>
      <c r="B6652" s="89">
        <v>100</v>
      </c>
      <c r="C6652" s="89" t="s">
        <v>564</v>
      </c>
      <c r="D6652" s="89" t="s">
        <v>18232</v>
      </c>
      <c r="E6652" s="89" t="s">
        <v>22674</v>
      </c>
      <c r="F6652" s="89">
        <v>825186</v>
      </c>
      <c r="G6652" s="89">
        <v>995315</v>
      </c>
      <c r="H6652" s="89">
        <v>0</v>
      </c>
    </row>
    <row r="6653" spans="1:8">
      <c r="A6653" s="89" t="s">
        <v>15724</v>
      </c>
      <c r="B6653" s="89">
        <v>1000</v>
      </c>
      <c r="C6653" s="89" t="s">
        <v>564</v>
      </c>
      <c r="D6653" s="89" t="s">
        <v>7963</v>
      </c>
      <c r="E6653" s="89" t="s">
        <v>22675</v>
      </c>
      <c r="F6653" s="93" t="s">
        <v>369</v>
      </c>
      <c r="G6653" s="93" t="s">
        <v>369</v>
      </c>
      <c r="H6653" s="93" t="s">
        <v>369</v>
      </c>
    </row>
    <row r="6654" spans="1:8">
      <c r="A6654" s="89" t="s">
        <v>15726</v>
      </c>
      <c r="B6654" s="89">
        <v>1000</v>
      </c>
      <c r="C6654" s="89" t="s">
        <v>564</v>
      </c>
      <c r="D6654" s="89" t="s">
        <v>7963</v>
      </c>
      <c r="E6654" s="89" t="s">
        <v>22676</v>
      </c>
      <c r="F6654" s="93" t="s">
        <v>369</v>
      </c>
      <c r="G6654" s="93" t="s">
        <v>369</v>
      </c>
      <c r="H6654" s="93" t="s">
        <v>369</v>
      </c>
    </row>
    <row r="6655" spans="1:8">
      <c r="A6655" s="89" t="s">
        <v>15728</v>
      </c>
      <c r="B6655" s="89">
        <v>1000</v>
      </c>
      <c r="C6655" s="89" t="s">
        <v>564</v>
      </c>
      <c r="D6655" s="89" t="s">
        <v>7963</v>
      </c>
      <c r="E6655" s="89" t="s">
        <v>22676</v>
      </c>
      <c r="F6655" s="93" t="s">
        <v>369</v>
      </c>
      <c r="G6655" s="93" t="s">
        <v>369</v>
      </c>
      <c r="H6655" s="93" t="s">
        <v>369</v>
      </c>
    </row>
    <row r="6656" spans="1:8">
      <c r="A6656" s="89" t="s">
        <v>6019</v>
      </c>
      <c r="B6656" s="89">
        <v>500</v>
      </c>
      <c r="C6656" s="89" t="s">
        <v>564</v>
      </c>
      <c r="D6656" s="89" t="s">
        <v>5606</v>
      </c>
      <c r="E6656" s="89" t="s">
        <v>22677</v>
      </c>
      <c r="F6656" s="89">
        <v>657846</v>
      </c>
      <c r="G6656" s="89">
        <v>1091356</v>
      </c>
      <c r="H6656" s="89">
        <v>0</v>
      </c>
    </row>
    <row r="6657" spans="1:8">
      <c r="A6657" s="89" t="s">
        <v>6018</v>
      </c>
      <c r="B6657" s="89">
        <v>500</v>
      </c>
      <c r="C6657" s="89" t="s">
        <v>564</v>
      </c>
      <c r="D6657" s="89" t="s">
        <v>5606</v>
      </c>
      <c r="E6657" s="89" t="s">
        <v>22677</v>
      </c>
      <c r="F6657" s="89">
        <v>657846</v>
      </c>
      <c r="G6657" s="89">
        <v>1091356</v>
      </c>
      <c r="H6657" s="89">
        <v>0</v>
      </c>
    </row>
    <row r="6658" spans="1:8">
      <c r="A6658" s="89" t="s">
        <v>6017</v>
      </c>
      <c r="B6658" s="89">
        <v>500</v>
      </c>
      <c r="C6658" s="89" t="s">
        <v>564</v>
      </c>
      <c r="D6658" s="89" t="s">
        <v>5606</v>
      </c>
      <c r="E6658" s="89" t="s">
        <v>22678</v>
      </c>
      <c r="F6658" s="89">
        <v>657846</v>
      </c>
      <c r="G6658" s="89">
        <v>1091356</v>
      </c>
      <c r="H6658" s="89">
        <v>0</v>
      </c>
    </row>
    <row r="6659" spans="1:8">
      <c r="A6659" s="89" t="s">
        <v>4839</v>
      </c>
      <c r="B6659" s="89">
        <v>500</v>
      </c>
      <c r="C6659" s="89" t="s">
        <v>564</v>
      </c>
      <c r="D6659" s="89" t="s">
        <v>18232</v>
      </c>
      <c r="E6659" s="89" t="s">
        <v>22679</v>
      </c>
      <c r="F6659" s="89">
        <v>612426</v>
      </c>
      <c r="G6659" s="89">
        <v>274718</v>
      </c>
      <c r="H6659" s="89">
        <v>0</v>
      </c>
    </row>
    <row r="6660" spans="1:8">
      <c r="A6660" s="89" t="s">
        <v>4837</v>
      </c>
      <c r="B6660" s="89">
        <v>2000</v>
      </c>
      <c r="C6660" s="89" t="s">
        <v>564</v>
      </c>
      <c r="D6660" s="89" t="s">
        <v>18232</v>
      </c>
      <c r="E6660" s="89" t="s">
        <v>22680</v>
      </c>
      <c r="F6660" s="89">
        <v>68370</v>
      </c>
      <c r="G6660" s="89">
        <v>105886</v>
      </c>
      <c r="H6660" s="89">
        <v>0</v>
      </c>
    </row>
    <row r="6661" spans="1:8">
      <c r="A6661" s="89" t="s">
        <v>15735</v>
      </c>
      <c r="B6661" s="89">
        <v>2000</v>
      </c>
      <c r="C6661" s="89" t="s">
        <v>564</v>
      </c>
      <c r="D6661" s="89" t="s">
        <v>7963</v>
      </c>
      <c r="E6661" s="89" t="s">
        <v>16779</v>
      </c>
      <c r="F6661" s="93" t="s">
        <v>369</v>
      </c>
      <c r="G6661" s="93" t="s">
        <v>369</v>
      </c>
      <c r="H6661" s="93" t="s">
        <v>369</v>
      </c>
    </row>
    <row r="6662" spans="1:8">
      <c r="A6662" s="99" t="s">
        <v>15737</v>
      </c>
      <c r="B6662" s="89">
        <v>2000</v>
      </c>
      <c r="C6662" s="89" t="s">
        <v>564</v>
      </c>
      <c r="D6662" s="89" t="s">
        <v>7963</v>
      </c>
      <c r="E6662" s="89" t="s">
        <v>16779</v>
      </c>
      <c r="F6662" s="93" t="s">
        <v>369</v>
      </c>
      <c r="G6662" s="93" t="s">
        <v>369</v>
      </c>
      <c r="H6662" s="93" t="s">
        <v>369</v>
      </c>
    </row>
    <row r="6663" spans="1:8">
      <c r="A6663" s="89" t="s">
        <v>15739</v>
      </c>
      <c r="B6663" s="89">
        <v>2000</v>
      </c>
      <c r="C6663" s="89" t="s">
        <v>361</v>
      </c>
      <c r="D6663" s="89" t="s">
        <v>7963</v>
      </c>
      <c r="E6663" s="89" t="s">
        <v>16779</v>
      </c>
      <c r="F6663" s="93" t="s">
        <v>369</v>
      </c>
      <c r="G6663" s="93" t="s">
        <v>369</v>
      </c>
      <c r="H6663" s="93" t="s">
        <v>369</v>
      </c>
    </row>
    <row r="6664" spans="1:8">
      <c r="A6664" s="89" t="s">
        <v>4835</v>
      </c>
      <c r="B6664" s="89">
        <v>1000</v>
      </c>
      <c r="C6664" s="89" t="s">
        <v>564</v>
      </c>
      <c r="D6664" s="89" t="s">
        <v>18232</v>
      </c>
      <c r="E6664" s="89" t="s">
        <v>22681</v>
      </c>
      <c r="F6664" s="89">
        <v>1000385</v>
      </c>
      <c r="G6664" s="89">
        <v>170927</v>
      </c>
      <c r="H6664" s="89">
        <v>0</v>
      </c>
    </row>
    <row r="6665" spans="1:8">
      <c r="A6665" s="89" t="s">
        <v>6016</v>
      </c>
      <c r="B6665" s="89">
        <v>2000</v>
      </c>
      <c r="C6665" s="89" t="s">
        <v>564</v>
      </c>
      <c r="D6665" s="89" t="s">
        <v>5606</v>
      </c>
      <c r="E6665" s="89" t="s">
        <v>22682</v>
      </c>
      <c r="F6665" s="89">
        <v>1490</v>
      </c>
      <c r="G6665" s="89">
        <v>1091356</v>
      </c>
      <c r="H6665" s="89">
        <v>0</v>
      </c>
    </row>
    <row r="6666" spans="1:8">
      <c r="A6666" s="89" t="s">
        <v>6015</v>
      </c>
      <c r="B6666" s="89">
        <v>2000</v>
      </c>
      <c r="C6666" s="89" t="s">
        <v>564</v>
      </c>
      <c r="D6666" s="89" t="s">
        <v>5606</v>
      </c>
      <c r="E6666" s="89" t="s">
        <v>22683</v>
      </c>
      <c r="F6666" s="89">
        <v>1490</v>
      </c>
      <c r="G6666" s="89">
        <v>1091356</v>
      </c>
      <c r="H6666" s="89">
        <v>0</v>
      </c>
    </row>
    <row r="6667" spans="1:8">
      <c r="A6667" s="89" t="s">
        <v>4833</v>
      </c>
      <c r="B6667" s="89">
        <v>2000</v>
      </c>
      <c r="C6667" s="89" t="s">
        <v>564</v>
      </c>
      <c r="D6667" s="89" t="s">
        <v>18232</v>
      </c>
      <c r="E6667" s="89" t="s">
        <v>22684</v>
      </c>
      <c r="F6667" s="89">
        <v>7321</v>
      </c>
      <c r="G6667" s="89">
        <v>1091356</v>
      </c>
      <c r="H6667" s="89">
        <v>0</v>
      </c>
    </row>
    <row r="6668" spans="1:8">
      <c r="A6668" s="89" t="s">
        <v>4831</v>
      </c>
      <c r="B6668" s="89">
        <v>300</v>
      </c>
      <c r="C6668" s="89" t="s">
        <v>564</v>
      </c>
      <c r="D6668" s="89" t="s">
        <v>18232</v>
      </c>
      <c r="E6668" s="89" t="s">
        <v>22685</v>
      </c>
      <c r="F6668" s="89">
        <v>252081</v>
      </c>
      <c r="G6668" s="89">
        <v>274718</v>
      </c>
      <c r="H6668" s="89">
        <v>0</v>
      </c>
    </row>
    <row r="6669" spans="1:8">
      <c r="A6669" s="89" t="s">
        <v>4829</v>
      </c>
      <c r="B6669" s="89">
        <v>500</v>
      </c>
      <c r="C6669" s="89" t="s">
        <v>564</v>
      </c>
      <c r="D6669" s="89" t="s">
        <v>7991</v>
      </c>
      <c r="E6669" s="89" t="s">
        <v>22686</v>
      </c>
      <c r="F6669" s="89">
        <v>905059</v>
      </c>
      <c r="G6669" s="89">
        <v>815282</v>
      </c>
      <c r="H6669" s="89">
        <v>0</v>
      </c>
    </row>
    <row r="6670" spans="1:8">
      <c r="A6670" s="89" t="s">
        <v>15746</v>
      </c>
      <c r="B6670" s="89">
        <v>1000</v>
      </c>
      <c r="C6670" s="89" t="s">
        <v>564</v>
      </c>
      <c r="D6670" s="89" t="s">
        <v>7963</v>
      </c>
      <c r="E6670" s="89" t="s">
        <v>22687</v>
      </c>
      <c r="F6670" s="93" t="s">
        <v>369</v>
      </c>
      <c r="G6670" s="93" t="s">
        <v>369</v>
      </c>
      <c r="H6670" s="93" t="s">
        <v>369</v>
      </c>
    </row>
    <row r="6671" spans="1:8">
      <c r="A6671" s="89" t="s">
        <v>15748</v>
      </c>
      <c r="B6671" s="89">
        <v>1000</v>
      </c>
      <c r="C6671" s="89" t="s">
        <v>564</v>
      </c>
      <c r="D6671" s="89" t="s">
        <v>7963</v>
      </c>
      <c r="E6671" s="89" t="s">
        <v>22687</v>
      </c>
      <c r="F6671" s="93" t="s">
        <v>369</v>
      </c>
      <c r="G6671" s="93" t="s">
        <v>369</v>
      </c>
      <c r="H6671" s="93" t="s">
        <v>369</v>
      </c>
    </row>
    <row r="6672" spans="1:8">
      <c r="A6672" s="89" t="s">
        <v>4827</v>
      </c>
      <c r="B6672" s="89">
        <v>1000</v>
      </c>
      <c r="C6672" s="89" t="s">
        <v>564</v>
      </c>
      <c r="D6672" s="89" t="s">
        <v>7991</v>
      </c>
      <c r="E6672" s="89" t="s">
        <v>22688</v>
      </c>
      <c r="F6672" s="89">
        <v>1008981</v>
      </c>
      <c r="G6672" s="89">
        <v>1091356</v>
      </c>
      <c r="H6672" s="89">
        <v>0</v>
      </c>
    </row>
    <row r="6673" spans="1:8">
      <c r="A6673" s="89" t="s">
        <v>4825</v>
      </c>
      <c r="B6673" s="89">
        <v>100</v>
      </c>
      <c r="C6673" s="89" t="s">
        <v>564</v>
      </c>
      <c r="D6673" s="89" t="s">
        <v>18232</v>
      </c>
      <c r="E6673" s="89" t="s">
        <v>22689</v>
      </c>
      <c r="F6673" s="89">
        <v>825186</v>
      </c>
      <c r="G6673" s="89">
        <v>1142351</v>
      </c>
      <c r="H6673" s="89">
        <v>0</v>
      </c>
    </row>
    <row r="6674" spans="1:8">
      <c r="A6674" s="89" t="s">
        <v>15752</v>
      </c>
      <c r="B6674" s="89">
        <v>500</v>
      </c>
      <c r="C6674" s="89" t="s">
        <v>564</v>
      </c>
      <c r="D6674" s="89" t="s">
        <v>7963</v>
      </c>
      <c r="E6674" s="89" t="s">
        <v>22690</v>
      </c>
      <c r="F6674" s="93" t="s">
        <v>369</v>
      </c>
      <c r="G6674" s="93" t="s">
        <v>369</v>
      </c>
      <c r="H6674" s="93" t="s">
        <v>369</v>
      </c>
    </row>
    <row r="6675" spans="1:8">
      <c r="A6675" s="89" t="s">
        <v>15754</v>
      </c>
      <c r="B6675" s="89">
        <v>500</v>
      </c>
      <c r="C6675" s="89" t="s">
        <v>564</v>
      </c>
      <c r="D6675" s="89" t="s">
        <v>7963</v>
      </c>
      <c r="E6675" s="89" t="s">
        <v>22690</v>
      </c>
      <c r="F6675" s="93" t="s">
        <v>369</v>
      </c>
      <c r="G6675" s="93" t="s">
        <v>369</v>
      </c>
      <c r="H6675" s="93" t="s">
        <v>369</v>
      </c>
    </row>
    <row r="6676" spans="1:8">
      <c r="A6676" s="89" t="s">
        <v>15756</v>
      </c>
      <c r="B6676" s="89">
        <v>500</v>
      </c>
      <c r="C6676" s="89" t="s">
        <v>564</v>
      </c>
      <c r="D6676" s="89" t="s">
        <v>7963</v>
      </c>
      <c r="E6676" s="89" t="s">
        <v>22691</v>
      </c>
      <c r="F6676" s="93" t="s">
        <v>369</v>
      </c>
      <c r="G6676" s="93" t="s">
        <v>369</v>
      </c>
      <c r="H6676" s="93" t="s">
        <v>369</v>
      </c>
    </row>
    <row r="6677" spans="1:8">
      <c r="A6677" s="89" t="s">
        <v>4823</v>
      </c>
      <c r="B6677" s="89">
        <v>500</v>
      </c>
      <c r="C6677" s="89" t="s">
        <v>564</v>
      </c>
      <c r="D6677" s="89" t="s">
        <v>7991</v>
      </c>
      <c r="E6677" s="89" t="s">
        <v>22692</v>
      </c>
      <c r="F6677" s="89">
        <v>388541</v>
      </c>
      <c r="G6677" s="89">
        <v>1091356</v>
      </c>
      <c r="H6677" s="89">
        <v>0</v>
      </c>
    </row>
    <row r="6678" spans="1:8">
      <c r="A6678" s="89" t="s">
        <v>4821</v>
      </c>
      <c r="B6678" s="89">
        <v>600</v>
      </c>
      <c r="C6678" s="89" t="s">
        <v>564</v>
      </c>
      <c r="D6678" s="89" t="s">
        <v>7991</v>
      </c>
      <c r="E6678" s="89" t="s">
        <v>16769</v>
      </c>
      <c r="F6678" s="89">
        <v>1150265</v>
      </c>
      <c r="G6678" s="89">
        <v>815282</v>
      </c>
      <c r="H6678" s="89">
        <v>0</v>
      </c>
    </row>
    <row r="6679" spans="1:8">
      <c r="A6679" s="89" t="s">
        <v>15760</v>
      </c>
      <c r="B6679" s="89">
        <v>1000</v>
      </c>
      <c r="C6679" s="89" t="s">
        <v>564</v>
      </c>
      <c r="D6679" s="89" t="s">
        <v>7963</v>
      </c>
      <c r="E6679" s="89" t="s">
        <v>22693</v>
      </c>
      <c r="F6679" s="93" t="s">
        <v>369</v>
      </c>
      <c r="G6679" s="93" t="s">
        <v>369</v>
      </c>
      <c r="H6679" s="93" t="s">
        <v>369</v>
      </c>
    </row>
    <row r="6680" spans="1:8">
      <c r="A6680" s="89" t="s">
        <v>4819</v>
      </c>
      <c r="B6680" s="89">
        <v>1000</v>
      </c>
      <c r="C6680" s="89" t="s">
        <v>361</v>
      </c>
      <c r="D6680" s="89" t="s">
        <v>18232</v>
      </c>
      <c r="E6680" s="89" t="s">
        <v>22694</v>
      </c>
      <c r="F6680" s="93" t="s">
        <v>369</v>
      </c>
      <c r="G6680" s="93" t="s">
        <v>369</v>
      </c>
      <c r="H6680" s="93" t="s">
        <v>369</v>
      </c>
    </row>
    <row r="6681" spans="1:8">
      <c r="A6681" s="89" t="s">
        <v>15762</v>
      </c>
      <c r="B6681" s="89">
        <v>500</v>
      </c>
      <c r="C6681" s="89" t="s">
        <v>564</v>
      </c>
      <c r="D6681" s="89" t="s">
        <v>7963</v>
      </c>
      <c r="E6681" s="89" t="s">
        <v>22695</v>
      </c>
      <c r="F6681" s="93" t="s">
        <v>369</v>
      </c>
      <c r="G6681" s="93" t="s">
        <v>369</v>
      </c>
      <c r="H6681" s="93" t="s">
        <v>369</v>
      </c>
    </row>
    <row r="6682" spans="1:8">
      <c r="A6682" s="89" t="s">
        <v>15764</v>
      </c>
      <c r="B6682" s="89">
        <v>500</v>
      </c>
      <c r="C6682" s="89" t="s">
        <v>361</v>
      </c>
      <c r="D6682" s="89" t="s">
        <v>7963</v>
      </c>
      <c r="E6682" s="89" t="s">
        <v>22695</v>
      </c>
      <c r="F6682" s="93" t="s">
        <v>369</v>
      </c>
      <c r="G6682" s="93" t="s">
        <v>369</v>
      </c>
      <c r="H6682" s="93" t="s">
        <v>369</v>
      </c>
    </row>
    <row r="6683" spans="1:8">
      <c r="A6683" s="89" t="s">
        <v>15765</v>
      </c>
      <c r="B6683" s="89">
        <v>500</v>
      </c>
      <c r="C6683" s="89" t="s">
        <v>361</v>
      </c>
      <c r="D6683" s="89" t="s">
        <v>7963</v>
      </c>
      <c r="E6683" s="89" t="s">
        <v>22695</v>
      </c>
      <c r="F6683" s="93" t="s">
        <v>369</v>
      </c>
      <c r="G6683" s="93" t="s">
        <v>369</v>
      </c>
      <c r="H6683" s="93" t="s">
        <v>369</v>
      </c>
    </row>
    <row r="6684" spans="1:8">
      <c r="A6684" s="89" t="s">
        <v>4817</v>
      </c>
      <c r="B6684" s="89">
        <v>500</v>
      </c>
      <c r="C6684" s="89" t="s">
        <v>564</v>
      </c>
      <c r="D6684" s="89" t="s">
        <v>7991</v>
      </c>
      <c r="E6684" s="89" t="s">
        <v>22695</v>
      </c>
      <c r="F6684" s="89">
        <v>1150708</v>
      </c>
      <c r="G6684" s="89">
        <v>462575</v>
      </c>
      <c r="H6684" s="89">
        <v>0</v>
      </c>
    </row>
    <row r="6685" spans="1:8">
      <c r="A6685" s="89" t="s">
        <v>4815</v>
      </c>
      <c r="B6685" s="89">
        <v>800</v>
      </c>
      <c r="C6685" s="89" t="s">
        <v>564</v>
      </c>
      <c r="D6685" s="89" t="s">
        <v>7991</v>
      </c>
      <c r="E6685" s="89" t="s">
        <v>22696</v>
      </c>
      <c r="F6685" s="89">
        <v>831363</v>
      </c>
      <c r="G6685" s="89">
        <v>36972</v>
      </c>
      <c r="H6685" s="89">
        <v>0</v>
      </c>
    </row>
    <row r="6686" spans="1:8">
      <c r="A6686" s="89" t="s">
        <v>15768</v>
      </c>
      <c r="B6686" s="89">
        <v>500</v>
      </c>
      <c r="C6686" s="89" t="s">
        <v>564</v>
      </c>
      <c r="D6686" s="89" t="s">
        <v>7974</v>
      </c>
      <c r="E6686" s="89" t="s">
        <v>22697</v>
      </c>
      <c r="F6686" s="93" t="s">
        <v>369</v>
      </c>
      <c r="G6686" s="93" t="s">
        <v>369</v>
      </c>
      <c r="H6686" s="93" t="s">
        <v>369</v>
      </c>
    </row>
    <row r="6687" spans="1:8">
      <c r="A6687" s="89" t="s">
        <v>15769</v>
      </c>
      <c r="B6687" s="89">
        <v>500</v>
      </c>
      <c r="C6687" s="89" t="s">
        <v>564</v>
      </c>
      <c r="D6687" s="89" t="s">
        <v>7974</v>
      </c>
      <c r="E6687" s="89" t="s">
        <v>22698</v>
      </c>
      <c r="F6687" s="93" t="s">
        <v>369</v>
      </c>
      <c r="G6687" s="93" t="s">
        <v>369</v>
      </c>
      <c r="H6687" s="93" t="s">
        <v>369</v>
      </c>
    </row>
    <row r="6688" spans="1:8">
      <c r="A6688" s="89" t="s">
        <v>15770</v>
      </c>
      <c r="B6688" s="89">
        <v>500</v>
      </c>
      <c r="C6688" s="89" t="s">
        <v>564</v>
      </c>
      <c r="D6688" s="89" t="s">
        <v>7974</v>
      </c>
      <c r="E6688" s="89" t="s">
        <v>22699</v>
      </c>
      <c r="F6688" s="93" t="s">
        <v>369</v>
      </c>
      <c r="G6688" s="93" t="s">
        <v>369</v>
      </c>
      <c r="H6688" s="93" t="s">
        <v>369</v>
      </c>
    </row>
    <row r="6689" spans="1:8">
      <c r="A6689" s="89" t="s">
        <v>15771</v>
      </c>
      <c r="B6689" s="89">
        <v>500</v>
      </c>
      <c r="C6689" s="89" t="s">
        <v>564</v>
      </c>
      <c r="D6689" s="89" t="s">
        <v>7974</v>
      </c>
      <c r="E6689" s="89" t="s">
        <v>22700</v>
      </c>
      <c r="F6689" s="93" t="s">
        <v>369</v>
      </c>
      <c r="G6689" s="93" t="s">
        <v>369</v>
      </c>
      <c r="H6689" s="93" t="s">
        <v>369</v>
      </c>
    </row>
    <row r="6690" spans="1:8">
      <c r="A6690" s="89" t="s">
        <v>6014</v>
      </c>
      <c r="B6690" s="89">
        <v>500</v>
      </c>
      <c r="C6690" s="89" t="s">
        <v>564</v>
      </c>
      <c r="D6690" s="89" t="s">
        <v>5606</v>
      </c>
      <c r="E6690" s="89" t="s">
        <v>22701</v>
      </c>
      <c r="F6690" s="89">
        <v>399580</v>
      </c>
      <c r="G6690" s="89">
        <v>1139686</v>
      </c>
      <c r="H6690" s="89" t="s">
        <v>5934</v>
      </c>
    </row>
    <row r="6691" spans="1:8">
      <c r="A6691" s="89" t="s">
        <v>6013</v>
      </c>
      <c r="B6691" s="89">
        <v>500</v>
      </c>
      <c r="C6691" s="89" t="s">
        <v>564</v>
      </c>
      <c r="D6691" s="89" t="s">
        <v>5606</v>
      </c>
      <c r="E6691" s="89" t="s">
        <v>22701</v>
      </c>
      <c r="F6691" s="89">
        <v>399580</v>
      </c>
      <c r="G6691" s="89">
        <v>1139686</v>
      </c>
      <c r="H6691" s="89" t="s">
        <v>5934</v>
      </c>
    </row>
    <row r="6692" spans="1:8">
      <c r="A6692" s="89" t="s">
        <v>4813</v>
      </c>
      <c r="B6692" s="89">
        <v>100</v>
      </c>
      <c r="C6692" s="89" t="s">
        <v>564</v>
      </c>
      <c r="D6692" s="89" t="s">
        <v>18232</v>
      </c>
      <c r="E6692" s="89" t="s">
        <v>22702</v>
      </c>
      <c r="F6692" s="89">
        <v>825186</v>
      </c>
      <c r="G6692" s="89">
        <v>825186</v>
      </c>
      <c r="H6692" s="89">
        <v>0</v>
      </c>
    </row>
    <row r="6693" spans="1:8">
      <c r="A6693" s="89" t="s">
        <v>6012</v>
      </c>
      <c r="B6693" s="89">
        <v>2000</v>
      </c>
      <c r="C6693" s="89" t="s">
        <v>564</v>
      </c>
      <c r="D6693" s="89" t="s">
        <v>5606</v>
      </c>
      <c r="E6693" s="89" t="s">
        <v>22703</v>
      </c>
      <c r="F6693" s="89">
        <v>690255</v>
      </c>
      <c r="G6693" s="89">
        <v>105886</v>
      </c>
      <c r="H6693" s="89">
        <v>0</v>
      </c>
    </row>
    <row r="6694" spans="1:8">
      <c r="A6694" s="89" t="s">
        <v>6011</v>
      </c>
      <c r="B6694" s="89">
        <v>2000</v>
      </c>
      <c r="C6694" s="89" t="s">
        <v>564</v>
      </c>
      <c r="D6694" s="89" t="s">
        <v>5606</v>
      </c>
      <c r="E6694" s="89" t="s">
        <v>22704</v>
      </c>
      <c r="F6694" s="89">
        <v>690255</v>
      </c>
      <c r="G6694" s="89">
        <v>105886</v>
      </c>
      <c r="H6694" s="89">
        <v>0</v>
      </c>
    </row>
    <row r="6695" spans="1:8">
      <c r="A6695" s="89" t="s">
        <v>6010</v>
      </c>
      <c r="B6695" s="89">
        <v>2000</v>
      </c>
      <c r="C6695" s="89" t="s">
        <v>564</v>
      </c>
      <c r="D6695" s="89" t="s">
        <v>5606</v>
      </c>
      <c r="E6695" s="89" t="s">
        <v>22704</v>
      </c>
      <c r="F6695" s="89">
        <v>690255</v>
      </c>
      <c r="G6695" s="89">
        <v>105886</v>
      </c>
      <c r="H6695" s="89">
        <v>0</v>
      </c>
    </row>
    <row r="6696" spans="1:8">
      <c r="A6696" s="89" t="s">
        <v>15778</v>
      </c>
      <c r="B6696" s="89">
        <v>2000</v>
      </c>
      <c r="C6696" s="89" t="s">
        <v>564</v>
      </c>
      <c r="D6696" s="89" t="s">
        <v>7963</v>
      </c>
      <c r="E6696" s="89" t="s">
        <v>22704</v>
      </c>
      <c r="F6696" s="93" t="s">
        <v>369</v>
      </c>
      <c r="G6696" s="93" t="s">
        <v>369</v>
      </c>
      <c r="H6696" s="93" t="s">
        <v>369</v>
      </c>
    </row>
    <row r="6697" spans="1:8">
      <c r="A6697" s="89" t="s">
        <v>15780</v>
      </c>
      <c r="B6697" s="89">
        <v>500</v>
      </c>
      <c r="C6697" s="89" t="s">
        <v>564</v>
      </c>
      <c r="D6697" s="89" t="s">
        <v>7963</v>
      </c>
      <c r="E6697" s="89" t="s">
        <v>22705</v>
      </c>
      <c r="F6697" s="93" t="s">
        <v>369</v>
      </c>
      <c r="G6697" s="93" t="s">
        <v>369</v>
      </c>
      <c r="H6697" s="93" t="s">
        <v>369</v>
      </c>
    </row>
    <row r="6698" spans="1:8">
      <c r="A6698" s="89" t="s">
        <v>4811</v>
      </c>
      <c r="B6698" s="89">
        <v>500</v>
      </c>
      <c r="C6698" s="89" t="s">
        <v>564</v>
      </c>
      <c r="D6698" s="89" t="s">
        <v>7991</v>
      </c>
      <c r="E6698" s="89" t="s">
        <v>22706</v>
      </c>
      <c r="F6698" s="89">
        <v>113566</v>
      </c>
      <c r="G6698" s="89">
        <v>1147558</v>
      </c>
      <c r="H6698" s="89">
        <v>0</v>
      </c>
    </row>
    <row r="6699" spans="1:8">
      <c r="A6699" s="89" t="s">
        <v>4809</v>
      </c>
      <c r="B6699" s="89">
        <v>500</v>
      </c>
      <c r="C6699" s="89" t="s">
        <v>564</v>
      </c>
      <c r="D6699" s="89" t="s">
        <v>7991</v>
      </c>
      <c r="E6699" s="89" t="s">
        <v>22706</v>
      </c>
      <c r="F6699" s="89">
        <v>113566</v>
      </c>
      <c r="G6699" s="89">
        <v>1147558</v>
      </c>
      <c r="H6699" s="89">
        <v>0</v>
      </c>
    </row>
    <row r="6700" spans="1:8">
      <c r="A6700" s="89" t="s">
        <v>4807</v>
      </c>
      <c r="B6700" s="89">
        <v>500</v>
      </c>
      <c r="C6700" s="89" t="s">
        <v>564</v>
      </c>
      <c r="D6700" s="89" t="s">
        <v>7991</v>
      </c>
      <c r="E6700" s="89" t="s">
        <v>22707</v>
      </c>
      <c r="F6700" s="89">
        <v>657873</v>
      </c>
      <c r="G6700" s="89">
        <v>80996</v>
      </c>
      <c r="H6700" s="89">
        <v>0</v>
      </c>
    </row>
    <row r="6701" spans="1:8">
      <c r="A6701" s="89" t="s">
        <v>4805</v>
      </c>
      <c r="B6701" s="89">
        <v>1000</v>
      </c>
      <c r="C6701" s="89" t="s">
        <v>564</v>
      </c>
      <c r="D6701" s="89" t="s">
        <v>7991</v>
      </c>
      <c r="E6701" s="89" t="s">
        <v>22708</v>
      </c>
      <c r="F6701" s="89">
        <v>483651</v>
      </c>
      <c r="G6701" s="89">
        <v>1091352</v>
      </c>
      <c r="H6701" s="89">
        <v>0</v>
      </c>
    </row>
    <row r="6702" spans="1:8">
      <c r="A6702" s="89" t="s">
        <v>15786</v>
      </c>
      <c r="B6702" s="89">
        <v>1000</v>
      </c>
      <c r="C6702" s="89" t="s">
        <v>564</v>
      </c>
      <c r="D6702" s="89" t="s">
        <v>7963</v>
      </c>
      <c r="E6702" s="89" t="s">
        <v>22709</v>
      </c>
      <c r="F6702" s="93" t="s">
        <v>369</v>
      </c>
      <c r="G6702" s="93" t="s">
        <v>369</v>
      </c>
      <c r="H6702" s="93" t="s">
        <v>369</v>
      </c>
    </row>
    <row r="6703" spans="1:8">
      <c r="A6703" s="89" t="s">
        <v>15788</v>
      </c>
      <c r="B6703" s="89">
        <v>1000</v>
      </c>
      <c r="C6703" s="89" t="s">
        <v>564</v>
      </c>
      <c r="D6703" s="89" t="s">
        <v>7963</v>
      </c>
      <c r="E6703" s="89" t="s">
        <v>22709</v>
      </c>
      <c r="F6703" s="93" t="s">
        <v>369</v>
      </c>
      <c r="G6703" s="93" t="s">
        <v>369</v>
      </c>
      <c r="H6703" s="93" t="s">
        <v>369</v>
      </c>
    </row>
    <row r="6704" spans="1:8">
      <c r="A6704" s="89" t="s">
        <v>4803</v>
      </c>
      <c r="B6704" s="89">
        <v>100</v>
      </c>
      <c r="C6704" s="89" t="s">
        <v>564</v>
      </c>
      <c r="D6704" s="89" t="s">
        <v>18232</v>
      </c>
      <c r="E6704" s="89" t="s">
        <v>22710</v>
      </c>
      <c r="F6704" s="89">
        <v>17617</v>
      </c>
      <c r="G6704" s="89">
        <v>17617</v>
      </c>
      <c r="H6704" s="89">
        <v>0</v>
      </c>
    </row>
    <row r="6705" spans="1:8">
      <c r="A6705" s="89" t="s">
        <v>4800</v>
      </c>
      <c r="B6705" s="89">
        <v>500</v>
      </c>
      <c r="C6705" s="89" t="s">
        <v>564</v>
      </c>
      <c r="D6705" s="89" t="s">
        <v>7991</v>
      </c>
      <c r="E6705" s="89" t="s">
        <v>22711</v>
      </c>
      <c r="F6705" s="89">
        <v>17617</v>
      </c>
      <c r="G6705" s="89">
        <v>17617</v>
      </c>
      <c r="H6705" s="89">
        <v>0</v>
      </c>
    </row>
    <row r="6706" spans="1:8">
      <c r="A6706" s="89" t="s">
        <v>15792</v>
      </c>
      <c r="B6706" s="89">
        <v>500</v>
      </c>
      <c r="C6706" s="89" t="s">
        <v>564</v>
      </c>
      <c r="D6706" s="89" t="s">
        <v>7963</v>
      </c>
      <c r="E6706" s="89" t="s">
        <v>22711</v>
      </c>
      <c r="F6706" s="93" t="s">
        <v>369</v>
      </c>
      <c r="G6706" s="93" t="s">
        <v>369</v>
      </c>
      <c r="H6706" s="93" t="s">
        <v>369</v>
      </c>
    </row>
    <row r="6707" spans="1:8">
      <c r="A6707" s="89" t="s">
        <v>4798</v>
      </c>
      <c r="B6707" s="89">
        <v>100</v>
      </c>
      <c r="C6707" s="89" t="s">
        <v>564</v>
      </c>
      <c r="D6707" s="89" t="s">
        <v>7991</v>
      </c>
      <c r="E6707" s="89" t="s">
        <v>22712</v>
      </c>
      <c r="F6707" s="89">
        <v>825186</v>
      </c>
      <c r="G6707" s="89">
        <v>825186</v>
      </c>
      <c r="H6707" s="89">
        <v>0</v>
      </c>
    </row>
    <row r="6708" spans="1:8">
      <c r="A6708" s="89" t="s">
        <v>4796</v>
      </c>
      <c r="B6708" s="89">
        <v>1800</v>
      </c>
      <c r="C6708" s="89" t="s">
        <v>564</v>
      </c>
      <c r="D6708" s="89" t="s">
        <v>7991</v>
      </c>
      <c r="E6708" s="89" t="s">
        <v>22713</v>
      </c>
      <c r="F6708" s="89">
        <v>983389</v>
      </c>
      <c r="G6708" s="89">
        <v>1109476</v>
      </c>
      <c r="H6708" s="89">
        <v>0</v>
      </c>
    </row>
    <row r="6709" spans="1:8">
      <c r="A6709" s="89" t="s">
        <v>4794</v>
      </c>
      <c r="B6709" s="89">
        <v>1500</v>
      </c>
      <c r="C6709" s="89" t="s">
        <v>564</v>
      </c>
      <c r="D6709" s="89" t="s">
        <v>7991</v>
      </c>
      <c r="E6709" s="89" t="s">
        <v>22714</v>
      </c>
      <c r="F6709" s="89">
        <v>67738</v>
      </c>
      <c r="G6709" s="89">
        <v>1091356</v>
      </c>
      <c r="H6709" s="89">
        <v>0</v>
      </c>
    </row>
    <row r="6710" spans="1:8">
      <c r="A6710" s="89" t="s">
        <v>15797</v>
      </c>
      <c r="B6710" s="89">
        <v>1000</v>
      </c>
      <c r="C6710" s="89" t="s">
        <v>361</v>
      </c>
      <c r="D6710" s="89" t="s">
        <v>7963</v>
      </c>
      <c r="E6710" s="89" t="s">
        <v>22715</v>
      </c>
      <c r="F6710" s="93" t="s">
        <v>369</v>
      </c>
      <c r="G6710" s="93" t="s">
        <v>369</v>
      </c>
      <c r="H6710" s="93" t="s">
        <v>369</v>
      </c>
    </row>
    <row r="6711" spans="1:8">
      <c r="A6711" s="89" t="s">
        <v>4792</v>
      </c>
      <c r="B6711" s="89">
        <v>500</v>
      </c>
      <c r="C6711" s="89" t="s">
        <v>564</v>
      </c>
      <c r="D6711" s="89" t="s">
        <v>18232</v>
      </c>
      <c r="E6711" s="89" t="s">
        <v>22716</v>
      </c>
      <c r="F6711" s="89">
        <v>17617</v>
      </c>
      <c r="G6711" s="89">
        <v>17617</v>
      </c>
      <c r="H6711" s="89">
        <v>0</v>
      </c>
    </row>
    <row r="6712" spans="1:8">
      <c r="A6712" s="89" t="s">
        <v>15799</v>
      </c>
      <c r="B6712" s="89">
        <v>500</v>
      </c>
      <c r="C6712" s="89" t="s">
        <v>564</v>
      </c>
      <c r="D6712" s="89" t="s">
        <v>7963</v>
      </c>
      <c r="E6712" s="89" t="s">
        <v>22716</v>
      </c>
      <c r="F6712" s="93" t="s">
        <v>369</v>
      </c>
      <c r="G6712" s="93" t="s">
        <v>369</v>
      </c>
      <c r="H6712" s="93" t="s">
        <v>369</v>
      </c>
    </row>
    <row r="6713" spans="1:8">
      <c r="A6713" s="89" t="s">
        <v>6009</v>
      </c>
      <c r="B6713" s="89">
        <v>500</v>
      </c>
      <c r="C6713" s="89" t="s">
        <v>564</v>
      </c>
      <c r="D6713" s="89" t="s">
        <v>5606</v>
      </c>
      <c r="E6713" s="89" t="s">
        <v>22717</v>
      </c>
      <c r="F6713" s="89">
        <v>1148922</v>
      </c>
      <c r="G6713" s="89">
        <v>170927</v>
      </c>
      <c r="H6713" s="89">
        <v>0</v>
      </c>
    </row>
    <row r="6714" spans="1:8">
      <c r="A6714" s="89" t="s">
        <v>4790</v>
      </c>
      <c r="B6714" s="89">
        <v>290</v>
      </c>
      <c r="C6714" s="89" t="s">
        <v>361</v>
      </c>
      <c r="D6714" s="89" t="s">
        <v>18232</v>
      </c>
      <c r="E6714" s="89" t="s">
        <v>22718</v>
      </c>
      <c r="F6714" s="93" t="s">
        <v>369</v>
      </c>
      <c r="G6714" s="93" t="s">
        <v>369</v>
      </c>
      <c r="H6714" s="93" t="s">
        <v>369</v>
      </c>
    </row>
    <row r="6715" spans="1:8">
      <c r="A6715" s="89" t="s">
        <v>15802</v>
      </c>
      <c r="B6715" s="89">
        <v>10000</v>
      </c>
      <c r="C6715" s="89" t="s">
        <v>564</v>
      </c>
      <c r="D6715" s="89" t="s">
        <v>7963</v>
      </c>
      <c r="E6715" s="89" t="s">
        <v>22719</v>
      </c>
      <c r="F6715" s="93" t="s">
        <v>369</v>
      </c>
      <c r="G6715" s="93" t="s">
        <v>369</v>
      </c>
      <c r="H6715" s="93" t="s">
        <v>369</v>
      </c>
    </row>
    <row r="6716" spans="1:8">
      <c r="A6716" s="89" t="s">
        <v>15804</v>
      </c>
      <c r="B6716" s="89">
        <v>10000</v>
      </c>
      <c r="C6716" s="89" t="s">
        <v>564</v>
      </c>
      <c r="D6716" s="89" t="s">
        <v>7963</v>
      </c>
      <c r="E6716" s="89" t="s">
        <v>22719</v>
      </c>
      <c r="F6716" s="93" t="s">
        <v>369</v>
      </c>
      <c r="G6716" s="93" t="s">
        <v>369</v>
      </c>
      <c r="H6716" s="93" t="s">
        <v>369</v>
      </c>
    </row>
    <row r="6717" spans="1:8">
      <c r="A6717" s="89" t="s">
        <v>15806</v>
      </c>
      <c r="B6717" s="89">
        <v>2000</v>
      </c>
      <c r="C6717" s="89" t="s">
        <v>564</v>
      </c>
      <c r="D6717" s="89" t="s">
        <v>7963</v>
      </c>
      <c r="E6717" s="89" t="s">
        <v>22720</v>
      </c>
      <c r="F6717" s="93" t="s">
        <v>369</v>
      </c>
      <c r="G6717" s="93" t="s">
        <v>369</v>
      </c>
      <c r="H6717" s="93" t="s">
        <v>369</v>
      </c>
    </row>
    <row r="6718" spans="1:8">
      <c r="A6718" s="89" t="s">
        <v>15808</v>
      </c>
      <c r="B6718" s="89">
        <v>1000</v>
      </c>
      <c r="C6718" s="89" t="s">
        <v>361</v>
      </c>
      <c r="D6718" s="89" t="s">
        <v>7963</v>
      </c>
      <c r="E6718" s="89" t="s">
        <v>22721</v>
      </c>
      <c r="F6718" s="93" t="s">
        <v>369</v>
      </c>
      <c r="G6718" s="93" t="s">
        <v>369</v>
      </c>
      <c r="H6718" s="93" t="s">
        <v>369</v>
      </c>
    </row>
    <row r="6719" spans="1:8">
      <c r="A6719" s="89" t="s">
        <v>15809</v>
      </c>
      <c r="B6719" s="89">
        <v>1000</v>
      </c>
      <c r="C6719" s="89" t="s">
        <v>361</v>
      </c>
      <c r="D6719" s="89" t="s">
        <v>7963</v>
      </c>
      <c r="E6719" s="89" t="s">
        <v>22721</v>
      </c>
      <c r="F6719" s="93" t="s">
        <v>369</v>
      </c>
      <c r="G6719" s="93" t="s">
        <v>369</v>
      </c>
      <c r="H6719" s="93" t="s">
        <v>369</v>
      </c>
    </row>
    <row r="6720" spans="1:8">
      <c r="A6720" s="89" t="s">
        <v>4788</v>
      </c>
      <c r="B6720" s="89">
        <v>500</v>
      </c>
      <c r="C6720" s="89" t="s">
        <v>564</v>
      </c>
      <c r="D6720" s="89" t="s">
        <v>18232</v>
      </c>
      <c r="E6720" s="89" t="s">
        <v>22722</v>
      </c>
      <c r="F6720" s="89">
        <v>73598</v>
      </c>
      <c r="G6720" s="89">
        <v>296783</v>
      </c>
      <c r="H6720" s="89">
        <v>0</v>
      </c>
    </row>
    <row r="6721" spans="1:8">
      <c r="A6721" s="89" t="s">
        <v>6008</v>
      </c>
      <c r="B6721" s="89">
        <v>500</v>
      </c>
      <c r="C6721" s="89" t="s">
        <v>564</v>
      </c>
      <c r="D6721" s="89" t="s">
        <v>5606</v>
      </c>
      <c r="E6721" s="89" t="s">
        <v>22723</v>
      </c>
      <c r="F6721" s="89">
        <v>909002</v>
      </c>
      <c r="G6721" s="89">
        <v>1113925</v>
      </c>
      <c r="H6721" s="89" t="s">
        <v>6004</v>
      </c>
    </row>
    <row r="6722" spans="1:8">
      <c r="A6722" s="89" t="s">
        <v>6007</v>
      </c>
      <c r="B6722" s="89">
        <v>500</v>
      </c>
      <c r="C6722" s="89" t="s">
        <v>564</v>
      </c>
      <c r="D6722" s="89" t="s">
        <v>5606</v>
      </c>
      <c r="E6722" s="89" t="s">
        <v>22723</v>
      </c>
      <c r="F6722" s="89">
        <v>909002</v>
      </c>
      <c r="G6722" s="89">
        <v>1113925</v>
      </c>
      <c r="H6722" s="89" t="s">
        <v>6004</v>
      </c>
    </row>
    <row r="6723" spans="1:8">
      <c r="A6723" s="89" t="s">
        <v>6006</v>
      </c>
      <c r="B6723" s="89">
        <v>500</v>
      </c>
      <c r="C6723" s="89" t="s">
        <v>564</v>
      </c>
      <c r="D6723" s="89" t="s">
        <v>5606</v>
      </c>
      <c r="E6723" s="89" t="s">
        <v>22723</v>
      </c>
      <c r="F6723" s="89">
        <v>909002</v>
      </c>
      <c r="G6723" s="89">
        <v>1113925</v>
      </c>
      <c r="H6723" s="89" t="s">
        <v>6004</v>
      </c>
    </row>
    <row r="6724" spans="1:8">
      <c r="A6724" s="89" t="s">
        <v>6005</v>
      </c>
      <c r="B6724" s="89">
        <v>500</v>
      </c>
      <c r="C6724" s="89" t="s">
        <v>564</v>
      </c>
      <c r="D6724" s="89" t="s">
        <v>5606</v>
      </c>
      <c r="E6724" s="89" t="s">
        <v>22724</v>
      </c>
      <c r="F6724" s="89">
        <v>909002</v>
      </c>
      <c r="G6724" s="89">
        <v>1113925</v>
      </c>
      <c r="H6724" s="89" t="s">
        <v>6004</v>
      </c>
    </row>
    <row r="6725" spans="1:8">
      <c r="A6725" s="89" t="s">
        <v>4786</v>
      </c>
      <c r="B6725" s="89">
        <v>700</v>
      </c>
      <c r="C6725" s="89" t="s">
        <v>564</v>
      </c>
      <c r="D6725" s="89" t="s">
        <v>18232</v>
      </c>
      <c r="E6725" s="89" t="s">
        <v>22725</v>
      </c>
      <c r="F6725" s="89">
        <v>1150003</v>
      </c>
      <c r="G6725" s="89">
        <v>105886</v>
      </c>
      <c r="H6725" s="89">
        <v>0</v>
      </c>
    </row>
    <row r="6726" spans="1:8">
      <c r="A6726" s="89" t="s">
        <v>15816</v>
      </c>
      <c r="B6726" s="89">
        <v>500</v>
      </c>
      <c r="C6726" s="89" t="s">
        <v>564</v>
      </c>
      <c r="D6726" s="89" t="s">
        <v>7963</v>
      </c>
      <c r="E6726" s="89" t="s">
        <v>22726</v>
      </c>
      <c r="F6726" s="93" t="s">
        <v>369</v>
      </c>
      <c r="G6726" s="93" t="s">
        <v>369</v>
      </c>
      <c r="H6726" s="93" t="s">
        <v>369</v>
      </c>
    </row>
    <row r="6727" spans="1:8">
      <c r="A6727" s="89" t="s">
        <v>15818</v>
      </c>
      <c r="B6727" s="89">
        <v>3000</v>
      </c>
      <c r="C6727" s="89" t="s">
        <v>564</v>
      </c>
      <c r="D6727" s="89" t="s">
        <v>7963</v>
      </c>
      <c r="E6727" s="89" t="s">
        <v>22727</v>
      </c>
      <c r="F6727" s="93" t="s">
        <v>369</v>
      </c>
      <c r="G6727" s="93" t="s">
        <v>369</v>
      </c>
      <c r="H6727" s="93" t="s">
        <v>369</v>
      </c>
    </row>
    <row r="6728" spans="1:8">
      <c r="A6728" s="89" t="s">
        <v>15820</v>
      </c>
      <c r="B6728" s="89">
        <v>3000</v>
      </c>
      <c r="C6728" s="89" t="s">
        <v>564</v>
      </c>
      <c r="D6728" s="89" t="s">
        <v>7963</v>
      </c>
      <c r="E6728" s="89" t="s">
        <v>22727</v>
      </c>
      <c r="F6728" s="93" t="s">
        <v>369</v>
      </c>
      <c r="G6728" s="93" t="s">
        <v>369</v>
      </c>
      <c r="H6728" s="93" t="s">
        <v>369</v>
      </c>
    </row>
    <row r="6729" spans="1:8">
      <c r="A6729" s="89" t="s">
        <v>4783</v>
      </c>
      <c r="B6729" s="89">
        <v>1000</v>
      </c>
      <c r="C6729" s="89" t="s">
        <v>564</v>
      </c>
      <c r="D6729" s="89" t="s">
        <v>18232</v>
      </c>
      <c r="E6729" s="89" t="s">
        <v>22728</v>
      </c>
      <c r="F6729" s="89">
        <v>1150265</v>
      </c>
      <c r="G6729" s="89">
        <v>441653</v>
      </c>
      <c r="H6729" s="89">
        <v>0</v>
      </c>
    </row>
    <row r="6730" spans="1:8">
      <c r="A6730" s="89" t="s">
        <v>15823</v>
      </c>
      <c r="B6730" s="89">
        <v>500</v>
      </c>
      <c r="C6730" s="89" t="s">
        <v>564</v>
      </c>
      <c r="D6730" s="89" t="s">
        <v>7974</v>
      </c>
      <c r="E6730" s="89" t="s">
        <v>22729</v>
      </c>
      <c r="F6730" s="93" t="s">
        <v>369</v>
      </c>
      <c r="G6730" s="93" t="s">
        <v>369</v>
      </c>
      <c r="H6730" s="93" t="s">
        <v>369</v>
      </c>
    </row>
    <row r="6731" spans="1:8">
      <c r="A6731" s="89" t="s">
        <v>15824</v>
      </c>
      <c r="B6731" s="89">
        <v>500</v>
      </c>
      <c r="C6731" s="89" t="s">
        <v>564</v>
      </c>
      <c r="D6731" s="89" t="s">
        <v>7974</v>
      </c>
      <c r="E6731" s="89" t="s">
        <v>22729</v>
      </c>
      <c r="F6731" s="93" t="s">
        <v>369</v>
      </c>
      <c r="G6731" s="93" t="s">
        <v>369</v>
      </c>
      <c r="H6731" s="93" t="s">
        <v>369</v>
      </c>
    </row>
    <row r="6732" spans="1:8">
      <c r="A6732" s="89" t="s">
        <v>15825</v>
      </c>
      <c r="B6732" s="89">
        <v>500</v>
      </c>
      <c r="C6732" s="89" t="s">
        <v>564</v>
      </c>
      <c r="D6732" s="89" t="s">
        <v>7974</v>
      </c>
      <c r="E6732" s="89" t="s">
        <v>22729</v>
      </c>
      <c r="F6732" s="93" t="s">
        <v>369</v>
      </c>
      <c r="G6732" s="93" t="s">
        <v>369</v>
      </c>
      <c r="H6732" s="93" t="s">
        <v>369</v>
      </c>
    </row>
    <row r="6733" spans="1:8">
      <c r="A6733" s="89" t="s">
        <v>15826</v>
      </c>
      <c r="B6733" s="89">
        <v>500</v>
      </c>
      <c r="C6733" s="89" t="s">
        <v>564</v>
      </c>
      <c r="D6733" s="89" t="s">
        <v>7974</v>
      </c>
      <c r="E6733" s="89" t="s">
        <v>22729</v>
      </c>
      <c r="F6733" s="93" t="s">
        <v>369</v>
      </c>
      <c r="G6733" s="93" t="s">
        <v>369</v>
      </c>
      <c r="H6733" s="93" t="s">
        <v>369</v>
      </c>
    </row>
    <row r="6734" spans="1:8">
      <c r="A6734" s="89" t="s">
        <v>15827</v>
      </c>
      <c r="B6734" s="89">
        <v>500</v>
      </c>
      <c r="C6734" s="89" t="s">
        <v>564</v>
      </c>
      <c r="D6734" s="89" t="s">
        <v>7974</v>
      </c>
      <c r="E6734" s="89" t="s">
        <v>22729</v>
      </c>
      <c r="F6734" s="93" t="s">
        <v>369</v>
      </c>
      <c r="G6734" s="93" t="s">
        <v>369</v>
      </c>
      <c r="H6734" s="93" t="s">
        <v>369</v>
      </c>
    </row>
    <row r="6735" spans="1:8">
      <c r="A6735" s="89" t="s">
        <v>15828</v>
      </c>
      <c r="B6735" s="89">
        <v>500</v>
      </c>
      <c r="C6735" s="89" t="s">
        <v>361</v>
      </c>
      <c r="D6735" s="89" t="s">
        <v>7963</v>
      </c>
      <c r="E6735" s="89" t="s">
        <v>22729</v>
      </c>
      <c r="F6735" s="93" t="s">
        <v>369</v>
      </c>
      <c r="G6735" s="93" t="s">
        <v>369</v>
      </c>
      <c r="H6735" s="93" t="s">
        <v>369</v>
      </c>
    </row>
    <row r="6736" spans="1:8">
      <c r="A6736" s="89" t="s">
        <v>4781</v>
      </c>
      <c r="B6736" s="89">
        <v>500</v>
      </c>
      <c r="C6736" s="89" t="s">
        <v>361</v>
      </c>
      <c r="D6736" s="89" t="s">
        <v>18232</v>
      </c>
      <c r="E6736" s="89" t="s">
        <v>22730</v>
      </c>
      <c r="F6736" s="93" t="s">
        <v>369</v>
      </c>
      <c r="G6736" s="93" t="s">
        <v>369</v>
      </c>
      <c r="H6736" s="93" t="s">
        <v>369</v>
      </c>
    </row>
    <row r="6737" spans="1:8">
      <c r="A6737" s="89" t="s">
        <v>4779</v>
      </c>
      <c r="B6737" s="89">
        <v>500</v>
      </c>
      <c r="C6737" s="89" t="s">
        <v>564</v>
      </c>
      <c r="D6737" s="89" t="s">
        <v>18232</v>
      </c>
      <c r="E6737" s="89" t="s">
        <v>22731</v>
      </c>
      <c r="F6737" s="89">
        <v>147103</v>
      </c>
      <c r="G6737" s="89">
        <v>1091356</v>
      </c>
      <c r="H6737" s="89">
        <v>0</v>
      </c>
    </row>
    <row r="6738" spans="1:8">
      <c r="A6738" s="89" t="s">
        <v>4777</v>
      </c>
      <c r="B6738" s="89">
        <v>700</v>
      </c>
      <c r="C6738" s="89" t="s">
        <v>564</v>
      </c>
      <c r="D6738" s="89" t="s">
        <v>18232</v>
      </c>
      <c r="E6738" s="89" t="s">
        <v>22732</v>
      </c>
      <c r="F6738" s="89">
        <v>1150003</v>
      </c>
      <c r="G6738" s="89">
        <v>105886</v>
      </c>
      <c r="H6738" s="89">
        <v>0</v>
      </c>
    </row>
    <row r="6739" spans="1:8">
      <c r="A6739" s="89" t="s">
        <v>15831</v>
      </c>
      <c r="B6739" s="89">
        <v>500</v>
      </c>
      <c r="C6739" s="89" t="s">
        <v>564</v>
      </c>
      <c r="D6739" s="89" t="s">
        <v>7974</v>
      </c>
      <c r="E6739" s="89" t="s">
        <v>22733</v>
      </c>
      <c r="F6739" s="93" t="s">
        <v>369</v>
      </c>
      <c r="G6739" s="93" t="s">
        <v>369</v>
      </c>
      <c r="H6739" s="93" t="s">
        <v>369</v>
      </c>
    </row>
    <row r="6740" spans="1:8">
      <c r="A6740" s="89" t="s">
        <v>15832</v>
      </c>
      <c r="B6740" s="89">
        <v>500</v>
      </c>
      <c r="C6740" s="89" t="s">
        <v>564</v>
      </c>
      <c r="D6740" s="89" t="s">
        <v>7974</v>
      </c>
      <c r="E6740" s="89" t="s">
        <v>22733</v>
      </c>
      <c r="F6740" s="93" t="s">
        <v>369</v>
      </c>
      <c r="G6740" s="93" t="s">
        <v>369</v>
      </c>
      <c r="H6740" s="93" t="s">
        <v>369</v>
      </c>
    </row>
    <row r="6741" spans="1:8">
      <c r="A6741" s="89" t="s">
        <v>15833</v>
      </c>
      <c r="B6741" s="89">
        <v>500</v>
      </c>
      <c r="C6741" s="89" t="s">
        <v>564</v>
      </c>
      <c r="D6741" s="89" t="s">
        <v>7974</v>
      </c>
      <c r="E6741" s="89" t="s">
        <v>22733</v>
      </c>
      <c r="F6741" s="93" t="s">
        <v>369</v>
      </c>
      <c r="G6741" s="93" t="s">
        <v>369</v>
      </c>
      <c r="H6741" s="93" t="s">
        <v>369</v>
      </c>
    </row>
    <row r="6742" spans="1:8">
      <c r="A6742" s="89" t="s">
        <v>15834</v>
      </c>
      <c r="B6742" s="89">
        <v>500</v>
      </c>
      <c r="C6742" s="89" t="s">
        <v>564</v>
      </c>
      <c r="D6742" s="89" t="s">
        <v>7974</v>
      </c>
      <c r="E6742" s="89" t="s">
        <v>22733</v>
      </c>
      <c r="F6742" s="93" t="s">
        <v>369</v>
      </c>
      <c r="G6742" s="93" t="s">
        <v>369</v>
      </c>
      <c r="H6742" s="93" t="s">
        <v>369</v>
      </c>
    </row>
    <row r="6743" spans="1:8">
      <c r="A6743" s="89" t="s">
        <v>15835</v>
      </c>
      <c r="B6743" s="89">
        <v>500</v>
      </c>
      <c r="C6743" s="89" t="s">
        <v>564</v>
      </c>
      <c r="D6743" s="89" t="s">
        <v>7974</v>
      </c>
      <c r="E6743" s="89" t="s">
        <v>22733</v>
      </c>
      <c r="F6743" s="93" t="s">
        <v>369</v>
      </c>
      <c r="G6743" s="93" t="s">
        <v>369</v>
      </c>
      <c r="H6743" s="93" t="s">
        <v>369</v>
      </c>
    </row>
    <row r="6744" spans="1:8">
      <c r="A6744" s="89" t="s">
        <v>15836</v>
      </c>
      <c r="B6744" s="89">
        <v>500</v>
      </c>
      <c r="C6744" s="89" t="s">
        <v>361</v>
      </c>
      <c r="D6744" s="89" t="s">
        <v>7963</v>
      </c>
      <c r="E6744" s="89" t="s">
        <v>22733</v>
      </c>
      <c r="F6744" s="93" t="s">
        <v>369</v>
      </c>
      <c r="G6744" s="93" t="s">
        <v>369</v>
      </c>
      <c r="H6744" s="93" t="s">
        <v>369</v>
      </c>
    </row>
    <row r="6745" spans="1:8">
      <c r="A6745" s="89" t="s">
        <v>15837</v>
      </c>
      <c r="B6745" s="89">
        <v>500</v>
      </c>
      <c r="C6745" s="89" t="s">
        <v>361</v>
      </c>
      <c r="D6745" s="89" t="s">
        <v>7963</v>
      </c>
      <c r="E6745" s="89" t="s">
        <v>22733</v>
      </c>
      <c r="F6745" s="93" t="s">
        <v>369</v>
      </c>
      <c r="G6745" s="93" t="s">
        <v>369</v>
      </c>
      <c r="H6745" s="93" t="s">
        <v>369</v>
      </c>
    </row>
    <row r="6746" spans="1:8">
      <c r="A6746" s="89" t="s">
        <v>15838</v>
      </c>
      <c r="B6746" s="89">
        <v>500</v>
      </c>
      <c r="C6746" s="89" t="s">
        <v>564</v>
      </c>
      <c r="D6746" s="89" t="s">
        <v>7974</v>
      </c>
      <c r="E6746" s="89" t="s">
        <v>22733</v>
      </c>
      <c r="F6746" s="93" t="s">
        <v>369</v>
      </c>
      <c r="G6746" s="93" t="s">
        <v>369</v>
      </c>
      <c r="H6746" s="93" t="s">
        <v>369</v>
      </c>
    </row>
    <row r="6747" spans="1:8">
      <c r="A6747" s="89" t="s">
        <v>15839</v>
      </c>
      <c r="B6747" s="89">
        <v>500</v>
      </c>
      <c r="C6747" s="89" t="s">
        <v>564</v>
      </c>
      <c r="D6747" s="89" t="s">
        <v>7974</v>
      </c>
      <c r="E6747" s="89" t="s">
        <v>22734</v>
      </c>
      <c r="F6747" s="93" t="s">
        <v>369</v>
      </c>
      <c r="G6747" s="93" t="s">
        <v>369</v>
      </c>
      <c r="H6747" s="93" t="s">
        <v>369</v>
      </c>
    </row>
    <row r="6748" spans="1:8">
      <c r="A6748" s="89" t="s">
        <v>4775</v>
      </c>
      <c r="B6748" s="89">
        <v>3000</v>
      </c>
      <c r="C6748" s="89" t="s">
        <v>564</v>
      </c>
      <c r="D6748" s="89" t="s">
        <v>18232</v>
      </c>
      <c r="E6748" s="89" t="s">
        <v>22734</v>
      </c>
      <c r="F6748" s="89">
        <v>38749</v>
      </c>
      <c r="G6748" s="89">
        <v>1096497</v>
      </c>
      <c r="H6748" s="89">
        <v>0</v>
      </c>
    </row>
    <row r="6749" spans="1:8">
      <c r="A6749" s="89" t="s">
        <v>15841</v>
      </c>
      <c r="B6749" s="89">
        <v>500</v>
      </c>
      <c r="C6749" s="89" t="s">
        <v>564</v>
      </c>
      <c r="D6749" s="89" t="s">
        <v>7974</v>
      </c>
      <c r="E6749" s="89" t="s">
        <v>22734</v>
      </c>
      <c r="F6749" s="93" t="s">
        <v>369</v>
      </c>
      <c r="G6749" s="93" t="s">
        <v>369</v>
      </c>
      <c r="H6749" s="93" t="s">
        <v>369</v>
      </c>
    </row>
    <row r="6750" spans="1:8">
      <c r="A6750" s="89" t="s">
        <v>15842</v>
      </c>
      <c r="B6750" s="89">
        <v>500</v>
      </c>
      <c r="C6750" s="89" t="s">
        <v>564</v>
      </c>
      <c r="D6750" s="89" t="s">
        <v>7974</v>
      </c>
      <c r="E6750" s="89" t="s">
        <v>22734</v>
      </c>
      <c r="F6750" s="93" t="s">
        <v>369</v>
      </c>
      <c r="G6750" s="93" t="s">
        <v>369</v>
      </c>
      <c r="H6750" s="93" t="s">
        <v>369</v>
      </c>
    </row>
    <row r="6751" spans="1:8">
      <c r="A6751" s="89" t="s">
        <v>15843</v>
      </c>
      <c r="B6751" s="89">
        <v>500</v>
      </c>
      <c r="C6751" s="89" t="s">
        <v>564</v>
      </c>
      <c r="D6751" s="89" t="s">
        <v>7974</v>
      </c>
      <c r="E6751" s="89" t="s">
        <v>22734</v>
      </c>
      <c r="F6751" s="93" t="s">
        <v>369</v>
      </c>
      <c r="G6751" s="93" t="s">
        <v>369</v>
      </c>
      <c r="H6751" s="93" t="s">
        <v>369</v>
      </c>
    </row>
    <row r="6752" spans="1:8">
      <c r="A6752" s="89" t="s">
        <v>4930</v>
      </c>
      <c r="B6752" s="89">
        <v>4000</v>
      </c>
      <c r="C6752" s="89" t="s">
        <v>564</v>
      </c>
      <c r="D6752" s="89" t="s">
        <v>18232</v>
      </c>
      <c r="E6752" s="89" t="s">
        <v>22735</v>
      </c>
      <c r="F6752" s="89">
        <v>2857</v>
      </c>
      <c r="G6752" s="89">
        <v>1091352</v>
      </c>
      <c r="H6752" s="89">
        <v>0</v>
      </c>
    </row>
    <row r="6753" spans="1:8">
      <c r="A6753" s="89" t="s">
        <v>4928</v>
      </c>
      <c r="B6753" s="89">
        <v>500</v>
      </c>
      <c r="C6753" s="89" t="s">
        <v>564</v>
      </c>
      <c r="D6753" s="89" t="s">
        <v>7991</v>
      </c>
      <c r="E6753" s="89" t="s">
        <v>22736</v>
      </c>
      <c r="F6753" s="89">
        <v>952350</v>
      </c>
      <c r="G6753" s="89">
        <v>462575</v>
      </c>
      <c r="H6753" s="89">
        <v>0</v>
      </c>
    </row>
    <row r="6754" spans="1:8">
      <c r="A6754" s="89" t="s">
        <v>4926</v>
      </c>
      <c r="B6754" s="89">
        <v>100</v>
      </c>
      <c r="C6754" s="89" t="s">
        <v>564</v>
      </c>
      <c r="D6754" s="89" t="s">
        <v>7991</v>
      </c>
      <c r="E6754" s="89" t="s">
        <v>22737</v>
      </c>
      <c r="F6754" s="89">
        <v>825186</v>
      </c>
      <c r="G6754" s="89">
        <v>462575</v>
      </c>
      <c r="H6754" s="89">
        <v>0</v>
      </c>
    </row>
    <row r="6755" spans="1:8">
      <c r="A6755" s="89" t="s">
        <v>4924</v>
      </c>
      <c r="B6755" s="89">
        <v>1000</v>
      </c>
      <c r="C6755" s="89" t="s">
        <v>564</v>
      </c>
      <c r="D6755" s="89" t="s">
        <v>18232</v>
      </c>
      <c r="E6755" s="89" t="s">
        <v>22738</v>
      </c>
      <c r="F6755" s="89">
        <v>7335</v>
      </c>
      <c r="G6755" s="89">
        <v>296783</v>
      </c>
      <c r="H6755" s="89">
        <v>0</v>
      </c>
    </row>
    <row r="6756" spans="1:8">
      <c r="A6756" s="89" t="s">
        <v>15848</v>
      </c>
      <c r="B6756" s="89">
        <v>100</v>
      </c>
      <c r="C6756" s="89" t="s">
        <v>564</v>
      </c>
      <c r="D6756" s="89" t="s">
        <v>7974</v>
      </c>
      <c r="E6756" s="89" t="s">
        <v>22739</v>
      </c>
      <c r="F6756" s="93" t="s">
        <v>369</v>
      </c>
      <c r="G6756" s="93" t="s">
        <v>369</v>
      </c>
      <c r="H6756" s="93" t="s">
        <v>369</v>
      </c>
    </row>
    <row r="6757" spans="1:8">
      <c r="A6757" s="89" t="s">
        <v>15849</v>
      </c>
      <c r="B6757" s="89">
        <v>100</v>
      </c>
      <c r="C6757" s="89" t="s">
        <v>564</v>
      </c>
      <c r="D6757" s="89" t="s">
        <v>7974</v>
      </c>
      <c r="E6757" s="89" t="s">
        <v>22739</v>
      </c>
      <c r="F6757" s="93" t="s">
        <v>369</v>
      </c>
      <c r="G6757" s="93" t="s">
        <v>369</v>
      </c>
      <c r="H6757" s="93" t="s">
        <v>369</v>
      </c>
    </row>
    <row r="6758" spans="1:8">
      <c r="A6758" s="89" t="s">
        <v>4922</v>
      </c>
      <c r="B6758" s="89">
        <v>100</v>
      </c>
      <c r="C6758" s="89" t="s">
        <v>564</v>
      </c>
      <c r="D6758" s="89" t="s">
        <v>7991</v>
      </c>
      <c r="E6758" s="89" t="s">
        <v>22740</v>
      </c>
      <c r="F6758" s="89">
        <v>825186</v>
      </c>
      <c r="G6758" s="89">
        <v>704833</v>
      </c>
      <c r="H6758" s="89">
        <v>0</v>
      </c>
    </row>
    <row r="6759" spans="1:8">
      <c r="A6759" s="89" t="s">
        <v>15851</v>
      </c>
      <c r="B6759" s="89">
        <v>1000</v>
      </c>
      <c r="C6759" s="89" t="s">
        <v>564</v>
      </c>
      <c r="D6759" s="89" t="s">
        <v>7963</v>
      </c>
      <c r="E6759" s="89" t="s">
        <v>22741</v>
      </c>
      <c r="F6759" s="93" t="s">
        <v>369</v>
      </c>
      <c r="G6759" s="93" t="s">
        <v>369</v>
      </c>
      <c r="H6759" s="93" t="s">
        <v>369</v>
      </c>
    </row>
    <row r="6760" spans="1:8">
      <c r="A6760" s="89" t="s">
        <v>15853</v>
      </c>
      <c r="B6760" s="89">
        <v>1000</v>
      </c>
      <c r="C6760" s="89" t="s">
        <v>361</v>
      </c>
      <c r="D6760" s="89" t="s">
        <v>7963</v>
      </c>
      <c r="E6760" s="89" t="s">
        <v>22741</v>
      </c>
      <c r="F6760" s="93" t="s">
        <v>369</v>
      </c>
      <c r="G6760" s="93" t="s">
        <v>369</v>
      </c>
      <c r="H6760" s="93" t="s">
        <v>369</v>
      </c>
    </row>
    <row r="6761" spans="1:8">
      <c r="A6761" s="89" t="s">
        <v>4920</v>
      </c>
      <c r="B6761" s="89">
        <v>500</v>
      </c>
      <c r="C6761" s="89" t="s">
        <v>564</v>
      </c>
      <c r="D6761" s="89" t="s">
        <v>18232</v>
      </c>
      <c r="E6761" s="89" t="s">
        <v>22742</v>
      </c>
      <c r="F6761" s="89">
        <v>235208</v>
      </c>
      <c r="G6761" s="89">
        <v>1091620</v>
      </c>
      <c r="H6761" s="89">
        <v>0</v>
      </c>
    </row>
    <row r="6762" spans="1:8">
      <c r="A6762" s="89" t="s">
        <v>4918</v>
      </c>
      <c r="B6762" s="89">
        <v>500</v>
      </c>
      <c r="C6762" s="89" t="s">
        <v>564</v>
      </c>
      <c r="D6762" s="89" t="s">
        <v>18232</v>
      </c>
      <c r="E6762" s="89" t="s">
        <v>22743</v>
      </c>
      <c r="F6762" s="89">
        <v>657873</v>
      </c>
      <c r="G6762" s="89">
        <v>80996</v>
      </c>
      <c r="H6762" s="89">
        <v>0</v>
      </c>
    </row>
    <row r="6763" spans="1:8">
      <c r="A6763" s="89" t="s">
        <v>4916</v>
      </c>
      <c r="B6763" s="89">
        <v>1000</v>
      </c>
      <c r="C6763" s="89" t="s">
        <v>564</v>
      </c>
      <c r="D6763" s="89" t="s">
        <v>18232</v>
      </c>
      <c r="E6763" s="89" t="s">
        <v>22744</v>
      </c>
      <c r="F6763" s="89">
        <v>926626</v>
      </c>
      <c r="G6763" s="89">
        <v>36972</v>
      </c>
      <c r="H6763" s="89">
        <v>0</v>
      </c>
    </row>
    <row r="6764" spans="1:8">
      <c r="A6764" s="89" t="s">
        <v>15857</v>
      </c>
      <c r="B6764" s="89">
        <v>1000</v>
      </c>
      <c r="C6764" s="89" t="s">
        <v>564</v>
      </c>
      <c r="D6764" s="89" t="s">
        <v>7963</v>
      </c>
      <c r="E6764" s="89" t="s">
        <v>22745</v>
      </c>
      <c r="F6764" s="93" t="s">
        <v>369</v>
      </c>
      <c r="G6764" s="93" t="s">
        <v>369</v>
      </c>
      <c r="H6764" s="93" t="s">
        <v>369</v>
      </c>
    </row>
    <row r="6765" spans="1:8">
      <c r="A6765" s="89" t="s">
        <v>15859</v>
      </c>
      <c r="B6765" s="89">
        <v>1000</v>
      </c>
      <c r="C6765" s="89" t="s">
        <v>564</v>
      </c>
      <c r="D6765" s="89" t="s">
        <v>7963</v>
      </c>
      <c r="E6765" s="89" t="s">
        <v>22745</v>
      </c>
      <c r="F6765" s="93" t="s">
        <v>369</v>
      </c>
      <c r="G6765" s="93" t="s">
        <v>369</v>
      </c>
      <c r="H6765" s="93" t="s">
        <v>369</v>
      </c>
    </row>
    <row r="6766" spans="1:8">
      <c r="A6766" s="89" t="s">
        <v>6003</v>
      </c>
      <c r="B6766" s="89">
        <v>2000</v>
      </c>
      <c r="C6766" s="89" t="s">
        <v>564</v>
      </c>
      <c r="D6766" s="89" t="s">
        <v>5606</v>
      </c>
      <c r="E6766" s="89" t="s">
        <v>22746</v>
      </c>
      <c r="F6766" s="89">
        <v>19121</v>
      </c>
      <c r="G6766" s="89">
        <v>105886</v>
      </c>
      <c r="H6766" s="89">
        <v>0</v>
      </c>
    </row>
    <row r="6767" spans="1:8">
      <c r="A6767" s="89" t="s">
        <v>6002</v>
      </c>
      <c r="B6767" s="89">
        <v>2000</v>
      </c>
      <c r="C6767" s="89" t="s">
        <v>564</v>
      </c>
      <c r="D6767" s="89" t="s">
        <v>5606</v>
      </c>
      <c r="E6767" s="89" t="s">
        <v>22747</v>
      </c>
      <c r="F6767" s="89">
        <v>19121</v>
      </c>
      <c r="G6767" s="89">
        <v>105886</v>
      </c>
      <c r="H6767" s="89">
        <v>0</v>
      </c>
    </row>
    <row r="6768" spans="1:8">
      <c r="A6768" s="89" t="s">
        <v>6001</v>
      </c>
      <c r="B6768" s="89">
        <v>2000</v>
      </c>
      <c r="C6768" s="89" t="s">
        <v>564</v>
      </c>
      <c r="D6768" s="89" t="s">
        <v>5606</v>
      </c>
      <c r="E6768" s="89" t="s">
        <v>22747</v>
      </c>
      <c r="F6768" s="89">
        <v>19121</v>
      </c>
      <c r="G6768" s="89">
        <v>105886</v>
      </c>
      <c r="H6768" s="89">
        <v>0</v>
      </c>
    </row>
    <row r="6769" spans="1:8">
      <c r="A6769" s="89" t="s">
        <v>15864</v>
      </c>
      <c r="B6769" s="89">
        <v>2000</v>
      </c>
      <c r="C6769" s="89" t="s">
        <v>564</v>
      </c>
      <c r="D6769" s="89" t="s">
        <v>7963</v>
      </c>
      <c r="E6769" s="89" t="s">
        <v>22747</v>
      </c>
      <c r="F6769" s="93" t="s">
        <v>369</v>
      </c>
      <c r="G6769" s="93" t="s">
        <v>369</v>
      </c>
      <c r="H6769" s="93" t="s">
        <v>369</v>
      </c>
    </row>
    <row r="6770" spans="1:8">
      <c r="A6770" s="89" t="s">
        <v>4914</v>
      </c>
      <c r="B6770" s="89">
        <v>2000</v>
      </c>
      <c r="C6770" s="89" t="s">
        <v>361</v>
      </c>
      <c r="D6770" s="89" t="s">
        <v>18232</v>
      </c>
      <c r="E6770" s="89" t="s">
        <v>22748</v>
      </c>
      <c r="F6770" s="93" t="s">
        <v>369</v>
      </c>
      <c r="G6770" s="93" t="s">
        <v>369</v>
      </c>
      <c r="H6770" s="93" t="s">
        <v>369</v>
      </c>
    </row>
    <row r="6771" spans="1:8">
      <c r="A6771" s="89" t="s">
        <v>4912</v>
      </c>
      <c r="B6771" s="89">
        <v>100</v>
      </c>
      <c r="C6771" s="89" t="s">
        <v>564</v>
      </c>
      <c r="D6771" s="89" t="s">
        <v>18232</v>
      </c>
      <c r="E6771" s="89" t="s">
        <v>22749</v>
      </c>
      <c r="F6771" s="89">
        <v>825186</v>
      </c>
      <c r="G6771" s="89">
        <v>825186</v>
      </c>
      <c r="H6771" s="89">
        <v>0</v>
      </c>
    </row>
    <row r="6772" spans="1:8">
      <c r="A6772" s="89" t="s">
        <v>4910</v>
      </c>
      <c r="B6772" s="89">
        <v>100</v>
      </c>
      <c r="C6772" s="89" t="s">
        <v>564</v>
      </c>
      <c r="D6772" s="89" t="s">
        <v>18232</v>
      </c>
      <c r="E6772" s="89" t="s">
        <v>22750</v>
      </c>
      <c r="F6772" s="89">
        <v>825186</v>
      </c>
      <c r="G6772" s="89">
        <v>825186</v>
      </c>
      <c r="H6772" s="89">
        <v>0</v>
      </c>
    </row>
    <row r="6773" spans="1:8">
      <c r="A6773" s="89" t="s">
        <v>4908</v>
      </c>
      <c r="B6773" s="89">
        <v>100</v>
      </c>
      <c r="C6773" s="89" t="s">
        <v>564</v>
      </c>
      <c r="D6773" s="89" t="s">
        <v>18232</v>
      </c>
      <c r="E6773" s="89" t="s">
        <v>22751</v>
      </c>
      <c r="F6773" s="89">
        <v>825186</v>
      </c>
      <c r="G6773" s="89">
        <v>825186</v>
      </c>
      <c r="H6773" s="89">
        <v>0</v>
      </c>
    </row>
    <row r="6774" spans="1:8">
      <c r="A6774" s="89" t="s">
        <v>4906</v>
      </c>
      <c r="B6774" s="89">
        <v>100</v>
      </c>
      <c r="C6774" s="89" t="s">
        <v>564</v>
      </c>
      <c r="D6774" s="89" t="s">
        <v>18232</v>
      </c>
      <c r="E6774" s="89" t="s">
        <v>22751</v>
      </c>
      <c r="F6774" s="89">
        <v>825186</v>
      </c>
      <c r="G6774" s="89">
        <v>825186</v>
      </c>
      <c r="H6774" s="89">
        <v>0</v>
      </c>
    </row>
    <row r="6775" spans="1:8">
      <c r="A6775" s="89" t="s">
        <v>4904</v>
      </c>
      <c r="B6775" s="89">
        <v>100</v>
      </c>
      <c r="C6775" s="89" t="s">
        <v>564</v>
      </c>
      <c r="D6775" s="89" t="s">
        <v>18232</v>
      </c>
      <c r="E6775" s="89" t="s">
        <v>22752</v>
      </c>
      <c r="F6775" s="89">
        <v>825186</v>
      </c>
      <c r="G6775" s="89">
        <v>825186</v>
      </c>
      <c r="H6775" s="89">
        <v>0</v>
      </c>
    </row>
    <row r="6776" spans="1:8">
      <c r="A6776" s="89" t="s">
        <v>4902</v>
      </c>
      <c r="B6776" s="89">
        <v>100</v>
      </c>
      <c r="C6776" s="89" t="s">
        <v>564</v>
      </c>
      <c r="D6776" s="89" t="s">
        <v>18232</v>
      </c>
      <c r="E6776" s="89" t="s">
        <v>22752</v>
      </c>
      <c r="F6776" s="89">
        <v>825186</v>
      </c>
      <c r="G6776" s="89">
        <v>825186</v>
      </c>
      <c r="H6776" s="89">
        <v>0</v>
      </c>
    </row>
    <row r="6777" spans="1:8">
      <c r="A6777" s="89" t="s">
        <v>4900</v>
      </c>
      <c r="B6777" s="89">
        <v>100</v>
      </c>
      <c r="C6777" s="89" t="s">
        <v>564</v>
      </c>
      <c r="D6777" s="89" t="s">
        <v>18232</v>
      </c>
      <c r="E6777" s="89" t="s">
        <v>22753</v>
      </c>
      <c r="F6777" s="89">
        <v>825186</v>
      </c>
      <c r="G6777" s="89">
        <v>825186</v>
      </c>
      <c r="H6777" s="89">
        <v>0</v>
      </c>
    </row>
    <row r="6778" spans="1:8">
      <c r="A6778" s="89" t="s">
        <v>4898</v>
      </c>
      <c r="B6778" s="89">
        <v>100</v>
      </c>
      <c r="C6778" s="89" t="s">
        <v>564</v>
      </c>
      <c r="D6778" s="89" t="s">
        <v>18232</v>
      </c>
      <c r="E6778" s="89" t="s">
        <v>22753</v>
      </c>
      <c r="F6778" s="89">
        <v>825186</v>
      </c>
      <c r="G6778" s="89">
        <v>825186</v>
      </c>
      <c r="H6778" s="89">
        <v>0</v>
      </c>
    </row>
    <row r="6779" spans="1:8">
      <c r="A6779" s="89" t="s">
        <v>4896</v>
      </c>
      <c r="B6779" s="89">
        <v>100</v>
      </c>
      <c r="C6779" s="89" t="s">
        <v>564</v>
      </c>
      <c r="D6779" s="89" t="s">
        <v>18232</v>
      </c>
      <c r="E6779" s="89" t="s">
        <v>22754</v>
      </c>
      <c r="F6779" s="89">
        <v>825186</v>
      </c>
      <c r="G6779" s="89">
        <v>825186</v>
      </c>
      <c r="H6779" s="89">
        <v>0</v>
      </c>
    </row>
    <row r="6780" spans="1:8">
      <c r="A6780" s="89" t="s">
        <v>4894</v>
      </c>
      <c r="B6780" s="89">
        <v>100</v>
      </c>
      <c r="C6780" s="89" t="s">
        <v>564</v>
      </c>
      <c r="D6780" s="89" t="s">
        <v>18232</v>
      </c>
      <c r="E6780" s="89" t="s">
        <v>22754</v>
      </c>
      <c r="F6780" s="89">
        <v>825186</v>
      </c>
      <c r="G6780" s="89">
        <v>825186</v>
      </c>
      <c r="H6780" s="89">
        <v>0</v>
      </c>
    </row>
    <row r="6781" spans="1:8">
      <c r="A6781" s="89" t="s">
        <v>15876</v>
      </c>
      <c r="B6781" s="89">
        <v>1000</v>
      </c>
      <c r="C6781" s="89" t="s">
        <v>564</v>
      </c>
      <c r="D6781" s="89" t="s">
        <v>7963</v>
      </c>
      <c r="E6781" s="89" t="s">
        <v>22755</v>
      </c>
      <c r="F6781" s="93" t="s">
        <v>369</v>
      </c>
      <c r="G6781" s="93" t="s">
        <v>369</v>
      </c>
      <c r="H6781" s="93" t="s">
        <v>369</v>
      </c>
    </row>
    <row r="6782" spans="1:8">
      <c r="A6782" s="89" t="s">
        <v>15878</v>
      </c>
      <c r="B6782" s="89">
        <v>1000</v>
      </c>
      <c r="C6782" s="89" t="s">
        <v>361</v>
      </c>
      <c r="D6782" s="89" t="s">
        <v>7963</v>
      </c>
      <c r="E6782" s="89" t="s">
        <v>22756</v>
      </c>
      <c r="F6782" s="93" t="s">
        <v>369</v>
      </c>
      <c r="G6782" s="93" t="s">
        <v>369</v>
      </c>
      <c r="H6782" s="93" t="s">
        <v>369</v>
      </c>
    </row>
    <row r="6783" spans="1:8">
      <c r="A6783" s="89" t="s">
        <v>15879</v>
      </c>
      <c r="B6783" s="89">
        <v>1000</v>
      </c>
      <c r="C6783" s="89" t="s">
        <v>564</v>
      </c>
      <c r="D6783" s="89" t="s">
        <v>7963</v>
      </c>
      <c r="E6783" s="89" t="s">
        <v>22756</v>
      </c>
      <c r="F6783" s="93" t="s">
        <v>369</v>
      </c>
      <c r="G6783" s="93" t="s">
        <v>369</v>
      </c>
      <c r="H6783" s="93" t="s">
        <v>369</v>
      </c>
    </row>
    <row r="6784" spans="1:8">
      <c r="A6784" s="89" t="s">
        <v>4892</v>
      </c>
      <c r="B6784" s="89">
        <v>100</v>
      </c>
      <c r="C6784" s="89" t="s">
        <v>564</v>
      </c>
      <c r="D6784" s="89" t="s">
        <v>18232</v>
      </c>
      <c r="E6784" s="89" t="s">
        <v>22756</v>
      </c>
      <c r="F6784" s="89">
        <v>825186</v>
      </c>
      <c r="G6784" s="89">
        <v>825186</v>
      </c>
      <c r="H6784" s="89">
        <v>0</v>
      </c>
    </row>
    <row r="6785" spans="1:8">
      <c r="A6785" s="89" t="s">
        <v>4889</v>
      </c>
      <c r="B6785" s="89">
        <v>1000</v>
      </c>
      <c r="C6785" s="89" t="s">
        <v>564</v>
      </c>
      <c r="D6785" s="89" t="s">
        <v>18232</v>
      </c>
      <c r="E6785" s="89" t="s">
        <v>22757</v>
      </c>
      <c r="F6785" s="89">
        <v>825186</v>
      </c>
      <c r="G6785" s="89">
        <v>854630</v>
      </c>
      <c r="H6785" s="89">
        <v>0</v>
      </c>
    </row>
    <row r="6786" spans="1:8">
      <c r="A6786" s="89" t="s">
        <v>4887</v>
      </c>
      <c r="B6786" s="89">
        <v>100</v>
      </c>
      <c r="C6786" s="89" t="s">
        <v>564</v>
      </c>
      <c r="D6786" s="89" t="s">
        <v>18232</v>
      </c>
      <c r="E6786" s="89" t="s">
        <v>22758</v>
      </c>
      <c r="F6786" s="89">
        <v>854630</v>
      </c>
      <c r="G6786" s="89">
        <v>825186</v>
      </c>
      <c r="H6786" s="89">
        <v>0</v>
      </c>
    </row>
    <row r="6787" spans="1:8">
      <c r="A6787" s="89" t="s">
        <v>4885</v>
      </c>
      <c r="B6787" s="89">
        <v>100</v>
      </c>
      <c r="C6787" s="89" t="s">
        <v>564</v>
      </c>
      <c r="D6787" s="89" t="s">
        <v>18232</v>
      </c>
      <c r="E6787" s="89" t="s">
        <v>22758</v>
      </c>
      <c r="F6787" s="89">
        <v>854630</v>
      </c>
      <c r="G6787" s="89">
        <v>825186</v>
      </c>
      <c r="H6787" s="89">
        <v>0</v>
      </c>
    </row>
    <row r="6788" spans="1:8">
      <c r="A6788" s="89" t="s">
        <v>4883</v>
      </c>
      <c r="B6788" s="89">
        <v>100</v>
      </c>
      <c r="C6788" s="89" t="s">
        <v>564</v>
      </c>
      <c r="D6788" s="89" t="s">
        <v>18232</v>
      </c>
      <c r="E6788" s="89" t="s">
        <v>22759</v>
      </c>
      <c r="F6788" s="89">
        <v>854630</v>
      </c>
      <c r="G6788" s="89">
        <v>825186</v>
      </c>
      <c r="H6788" s="89">
        <v>0</v>
      </c>
    </row>
    <row r="6789" spans="1:8">
      <c r="A6789" s="89" t="s">
        <v>4881</v>
      </c>
      <c r="B6789" s="89">
        <v>100</v>
      </c>
      <c r="C6789" s="89" t="s">
        <v>564</v>
      </c>
      <c r="D6789" s="89" t="s">
        <v>18232</v>
      </c>
      <c r="E6789" s="89" t="s">
        <v>22760</v>
      </c>
      <c r="F6789" s="89">
        <v>854630</v>
      </c>
      <c r="G6789" s="89">
        <v>825186</v>
      </c>
      <c r="H6789" s="89">
        <v>0</v>
      </c>
    </row>
    <row r="6790" spans="1:8">
      <c r="A6790" s="89" t="s">
        <v>4879</v>
      </c>
      <c r="B6790" s="89">
        <v>100</v>
      </c>
      <c r="C6790" s="89" t="s">
        <v>564</v>
      </c>
      <c r="D6790" s="89" t="s">
        <v>18232</v>
      </c>
      <c r="E6790" s="89" t="s">
        <v>22760</v>
      </c>
      <c r="F6790" s="89">
        <v>854630</v>
      </c>
      <c r="G6790" s="89">
        <v>825186</v>
      </c>
      <c r="H6790" s="89">
        <v>0</v>
      </c>
    </row>
    <row r="6791" spans="1:8">
      <c r="A6791" s="89" t="s">
        <v>4877</v>
      </c>
      <c r="B6791" s="89">
        <v>100</v>
      </c>
      <c r="C6791" s="89" t="s">
        <v>564</v>
      </c>
      <c r="D6791" s="89" t="s">
        <v>18232</v>
      </c>
      <c r="E6791" s="89" t="s">
        <v>22761</v>
      </c>
      <c r="F6791" s="89">
        <v>854630</v>
      </c>
      <c r="G6791" s="89">
        <v>825186</v>
      </c>
      <c r="H6791" s="89">
        <v>0</v>
      </c>
    </row>
    <row r="6792" spans="1:8">
      <c r="A6792" s="89" t="s">
        <v>4875</v>
      </c>
      <c r="B6792" s="89">
        <v>100</v>
      </c>
      <c r="C6792" s="89" t="s">
        <v>564</v>
      </c>
      <c r="D6792" s="89" t="s">
        <v>18232</v>
      </c>
      <c r="E6792" s="89" t="s">
        <v>22762</v>
      </c>
      <c r="F6792" s="89">
        <v>854630</v>
      </c>
      <c r="G6792" s="89">
        <v>825186</v>
      </c>
      <c r="H6792" s="89">
        <v>0</v>
      </c>
    </row>
    <row r="6793" spans="1:8">
      <c r="A6793" s="89" t="s">
        <v>4873</v>
      </c>
      <c r="B6793" s="89">
        <v>100</v>
      </c>
      <c r="C6793" s="89" t="s">
        <v>564</v>
      </c>
      <c r="D6793" s="89" t="s">
        <v>18232</v>
      </c>
      <c r="E6793" s="89" t="s">
        <v>22763</v>
      </c>
      <c r="F6793" s="89">
        <v>854630</v>
      </c>
      <c r="G6793" s="89">
        <v>825186</v>
      </c>
      <c r="H6793" s="89">
        <v>0</v>
      </c>
    </row>
    <row r="6794" spans="1:8">
      <c r="A6794" s="89" t="s">
        <v>15891</v>
      </c>
      <c r="B6794" s="89">
        <v>300</v>
      </c>
      <c r="C6794" s="89" t="s">
        <v>564</v>
      </c>
      <c r="D6794" s="89" t="s">
        <v>7963</v>
      </c>
      <c r="E6794" s="89" t="s">
        <v>22763</v>
      </c>
      <c r="F6794" s="93" t="s">
        <v>369</v>
      </c>
      <c r="G6794" s="93" t="s">
        <v>369</v>
      </c>
      <c r="H6794" s="93" t="s">
        <v>369</v>
      </c>
    </row>
    <row r="6795" spans="1:8">
      <c r="A6795" s="89" t="s">
        <v>15893</v>
      </c>
      <c r="B6795" s="89">
        <v>300</v>
      </c>
      <c r="C6795" s="89" t="s">
        <v>361</v>
      </c>
      <c r="D6795" s="89" t="s">
        <v>7963</v>
      </c>
      <c r="E6795" s="89" t="s">
        <v>22764</v>
      </c>
      <c r="F6795" s="93" t="s">
        <v>369</v>
      </c>
      <c r="G6795" s="93" t="s">
        <v>369</v>
      </c>
      <c r="H6795" s="93" t="s">
        <v>369</v>
      </c>
    </row>
    <row r="6796" spans="1:8">
      <c r="A6796" s="89" t="s">
        <v>15894</v>
      </c>
      <c r="B6796" s="89">
        <v>300</v>
      </c>
      <c r="C6796" s="89" t="s">
        <v>361</v>
      </c>
      <c r="D6796" s="89" t="s">
        <v>7963</v>
      </c>
      <c r="E6796" s="89" t="s">
        <v>22764</v>
      </c>
      <c r="F6796" s="93" t="s">
        <v>369</v>
      </c>
      <c r="G6796" s="93" t="s">
        <v>369</v>
      </c>
      <c r="H6796" s="93" t="s">
        <v>369</v>
      </c>
    </row>
    <row r="6797" spans="1:8">
      <c r="A6797" s="89" t="s">
        <v>4871</v>
      </c>
      <c r="B6797" s="89">
        <v>100</v>
      </c>
      <c r="C6797" s="89" t="s">
        <v>564</v>
      </c>
      <c r="D6797" s="89" t="s">
        <v>7991</v>
      </c>
      <c r="E6797" s="89" t="s">
        <v>22765</v>
      </c>
      <c r="F6797" s="89">
        <v>825186</v>
      </c>
      <c r="G6797" s="89">
        <v>825186</v>
      </c>
      <c r="H6797" s="89">
        <v>0</v>
      </c>
    </row>
    <row r="6798" spans="1:8">
      <c r="A6798" s="89" t="s">
        <v>4869</v>
      </c>
      <c r="B6798" s="89">
        <v>100</v>
      </c>
      <c r="C6798" s="89" t="s">
        <v>564</v>
      </c>
      <c r="D6798" s="89" t="s">
        <v>18489</v>
      </c>
      <c r="E6798" s="89" t="s">
        <v>22765</v>
      </c>
      <c r="F6798" s="89">
        <v>825186</v>
      </c>
      <c r="G6798" s="89">
        <v>825186</v>
      </c>
      <c r="H6798" s="89">
        <v>0</v>
      </c>
    </row>
    <row r="6799" spans="1:8">
      <c r="A6799" s="89" t="s">
        <v>15897</v>
      </c>
      <c r="B6799" s="89">
        <v>100</v>
      </c>
      <c r="C6799" s="89" t="s">
        <v>564</v>
      </c>
      <c r="D6799" s="89" t="s">
        <v>7974</v>
      </c>
      <c r="E6799" s="89" t="s">
        <v>22766</v>
      </c>
      <c r="F6799" s="93" t="s">
        <v>369</v>
      </c>
      <c r="G6799" s="93" t="s">
        <v>369</v>
      </c>
      <c r="H6799" s="93" t="s">
        <v>369</v>
      </c>
    </row>
    <row r="6800" spans="1:8">
      <c r="A6800" s="89" t="s">
        <v>15898</v>
      </c>
      <c r="B6800" s="89">
        <v>500</v>
      </c>
      <c r="C6800" s="89" t="s">
        <v>564</v>
      </c>
      <c r="D6800" s="89" t="s">
        <v>7974</v>
      </c>
      <c r="E6800" s="89" t="s">
        <v>22767</v>
      </c>
      <c r="F6800" s="93" t="s">
        <v>369</v>
      </c>
      <c r="G6800" s="93" t="s">
        <v>369</v>
      </c>
      <c r="H6800" s="93" t="s">
        <v>369</v>
      </c>
    </row>
    <row r="6801" spans="1:8">
      <c r="A6801" s="89" t="s">
        <v>6000</v>
      </c>
      <c r="B6801" s="89">
        <v>500</v>
      </c>
      <c r="C6801" s="89" t="s">
        <v>564</v>
      </c>
      <c r="D6801" s="89" t="s">
        <v>5606</v>
      </c>
      <c r="E6801" s="89" t="s">
        <v>22768</v>
      </c>
      <c r="F6801" s="89">
        <v>49471</v>
      </c>
      <c r="G6801" s="89">
        <v>825186</v>
      </c>
      <c r="H6801" s="89">
        <v>0</v>
      </c>
    </row>
    <row r="6802" spans="1:8">
      <c r="A6802" s="89" t="s">
        <v>5999</v>
      </c>
      <c r="B6802" s="89">
        <v>500</v>
      </c>
      <c r="C6802" s="89" t="s">
        <v>564</v>
      </c>
      <c r="D6802" s="89" t="s">
        <v>5606</v>
      </c>
      <c r="E6802" s="89" t="s">
        <v>22769</v>
      </c>
      <c r="F6802" s="89">
        <v>49471</v>
      </c>
      <c r="G6802" s="89">
        <v>825186</v>
      </c>
      <c r="H6802" s="89">
        <v>0</v>
      </c>
    </row>
    <row r="6803" spans="1:8">
      <c r="A6803" s="89" t="s">
        <v>4867</v>
      </c>
      <c r="B6803" s="89">
        <v>500</v>
      </c>
      <c r="C6803" s="89" t="s">
        <v>361</v>
      </c>
      <c r="D6803" s="89" t="s">
        <v>18232</v>
      </c>
      <c r="E6803" s="89" t="s">
        <v>22770</v>
      </c>
      <c r="F6803" s="93" t="s">
        <v>369</v>
      </c>
      <c r="G6803" s="93" t="s">
        <v>369</v>
      </c>
      <c r="H6803" s="93" t="s">
        <v>369</v>
      </c>
    </row>
    <row r="6804" spans="1:8">
      <c r="A6804" s="89" t="s">
        <v>15901</v>
      </c>
      <c r="B6804" s="89">
        <v>500</v>
      </c>
      <c r="C6804" s="89" t="s">
        <v>361</v>
      </c>
      <c r="D6804" s="89" t="s">
        <v>7963</v>
      </c>
      <c r="E6804" s="89" t="s">
        <v>22770</v>
      </c>
      <c r="F6804" s="93" t="s">
        <v>369</v>
      </c>
      <c r="G6804" s="93" t="s">
        <v>369</v>
      </c>
      <c r="H6804" s="93" t="s">
        <v>369</v>
      </c>
    </row>
    <row r="6805" spans="1:8">
      <c r="A6805" s="89" t="s">
        <v>15902</v>
      </c>
      <c r="B6805" s="89">
        <v>500</v>
      </c>
      <c r="C6805" s="89" t="s">
        <v>564</v>
      </c>
      <c r="D6805" s="89" t="s">
        <v>7963</v>
      </c>
      <c r="E6805" s="89" t="s">
        <v>22771</v>
      </c>
      <c r="F6805" s="93" t="s">
        <v>369</v>
      </c>
      <c r="G6805" s="93" t="s">
        <v>369</v>
      </c>
      <c r="H6805" s="93" t="s">
        <v>369</v>
      </c>
    </row>
    <row r="6806" spans="1:8">
      <c r="A6806" s="89" t="s">
        <v>15904</v>
      </c>
      <c r="B6806" s="89">
        <v>1000</v>
      </c>
      <c r="C6806" s="89" t="s">
        <v>564</v>
      </c>
      <c r="D6806" s="89" t="s">
        <v>7963</v>
      </c>
      <c r="E6806" s="89" t="s">
        <v>22772</v>
      </c>
      <c r="F6806" s="93" t="s">
        <v>369</v>
      </c>
      <c r="G6806" s="93" t="s">
        <v>369</v>
      </c>
      <c r="H6806" s="93" t="s">
        <v>369</v>
      </c>
    </row>
    <row r="6807" spans="1:8">
      <c r="A6807" s="89" t="s">
        <v>4865</v>
      </c>
      <c r="B6807" s="89">
        <v>100</v>
      </c>
      <c r="C6807" s="89" t="s">
        <v>564</v>
      </c>
      <c r="D6807" s="89" t="s">
        <v>18232</v>
      </c>
      <c r="E6807" s="89" t="s">
        <v>22773</v>
      </c>
      <c r="F6807" s="89">
        <v>825186</v>
      </c>
      <c r="G6807" s="89">
        <v>821204</v>
      </c>
      <c r="H6807" s="89">
        <v>0</v>
      </c>
    </row>
    <row r="6808" spans="1:8">
      <c r="A6808" s="89" t="s">
        <v>4863</v>
      </c>
      <c r="B6808" s="89">
        <v>100</v>
      </c>
      <c r="C6808" s="89" t="s">
        <v>564</v>
      </c>
      <c r="D6808" s="89" t="s">
        <v>18232</v>
      </c>
      <c r="E6808" s="89" t="s">
        <v>22774</v>
      </c>
      <c r="F6808" s="89">
        <v>825186</v>
      </c>
      <c r="G6808" s="89">
        <v>821204</v>
      </c>
      <c r="H6808" s="89">
        <v>0</v>
      </c>
    </row>
    <row r="6809" spans="1:8">
      <c r="A6809" s="89" t="s">
        <v>4861</v>
      </c>
      <c r="B6809" s="89">
        <v>100</v>
      </c>
      <c r="C6809" s="89" t="s">
        <v>564</v>
      </c>
      <c r="D6809" s="89" t="s">
        <v>18232</v>
      </c>
      <c r="E6809" s="89" t="s">
        <v>18184</v>
      </c>
      <c r="F6809" s="89">
        <v>825186</v>
      </c>
      <c r="G6809" s="89">
        <v>821204</v>
      </c>
      <c r="H6809" s="89">
        <v>0</v>
      </c>
    </row>
    <row r="6810" spans="1:8">
      <c r="A6810" s="89" t="s">
        <v>4859</v>
      </c>
      <c r="B6810" s="89">
        <v>100</v>
      </c>
      <c r="C6810" s="89" t="s">
        <v>564</v>
      </c>
      <c r="D6810" s="89" t="s">
        <v>18232</v>
      </c>
      <c r="E6810" s="89" t="s">
        <v>22775</v>
      </c>
      <c r="F6810" s="89">
        <v>821204</v>
      </c>
      <c r="G6810" s="89">
        <v>825186</v>
      </c>
      <c r="H6810" s="89">
        <v>0</v>
      </c>
    </row>
    <row r="6811" spans="1:8">
      <c r="A6811" s="89" t="s">
        <v>4857</v>
      </c>
      <c r="B6811" s="89">
        <v>100</v>
      </c>
      <c r="C6811" s="89" t="s">
        <v>564</v>
      </c>
      <c r="D6811" s="89" t="s">
        <v>18232</v>
      </c>
      <c r="E6811" s="89" t="s">
        <v>18183</v>
      </c>
      <c r="F6811" s="89">
        <v>821204</v>
      </c>
      <c r="G6811" s="89">
        <v>825186</v>
      </c>
      <c r="H6811" s="89">
        <v>0</v>
      </c>
    </row>
    <row r="6812" spans="1:8">
      <c r="A6812" s="89" t="s">
        <v>15911</v>
      </c>
      <c r="B6812" s="89">
        <v>100</v>
      </c>
      <c r="C6812" s="89" t="s">
        <v>564</v>
      </c>
      <c r="D6812" s="89" t="s">
        <v>7963</v>
      </c>
      <c r="E6812" s="89" t="s">
        <v>18179</v>
      </c>
      <c r="F6812" s="93" t="s">
        <v>369</v>
      </c>
      <c r="G6812" s="93" t="s">
        <v>369</v>
      </c>
      <c r="H6812" s="93" t="s">
        <v>369</v>
      </c>
    </row>
    <row r="6813" spans="1:8">
      <c r="A6813" s="89" t="s">
        <v>15913</v>
      </c>
      <c r="B6813" s="89">
        <v>100</v>
      </c>
      <c r="C6813" s="89" t="s">
        <v>564</v>
      </c>
      <c r="D6813" s="89" t="s">
        <v>7963</v>
      </c>
      <c r="E6813" s="89" t="s">
        <v>18179</v>
      </c>
      <c r="F6813" s="93" t="s">
        <v>369</v>
      </c>
      <c r="G6813" s="93" t="s">
        <v>369</v>
      </c>
      <c r="H6813" s="93" t="s">
        <v>369</v>
      </c>
    </row>
    <row r="6814" spans="1:8">
      <c r="A6814" s="89" t="s">
        <v>15915</v>
      </c>
      <c r="B6814" s="89">
        <v>100</v>
      </c>
      <c r="C6814" s="89" t="s">
        <v>564</v>
      </c>
      <c r="D6814" s="89" t="s">
        <v>7963</v>
      </c>
      <c r="E6814" s="89" t="s">
        <v>18179</v>
      </c>
      <c r="F6814" s="93" t="s">
        <v>369</v>
      </c>
      <c r="G6814" s="93" t="s">
        <v>369</v>
      </c>
      <c r="H6814" s="93" t="s">
        <v>369</v>
      </c>
    </row>
    <row r="6815" spans="1:8">
      <c r="A6815" s="89" t="s">
        <v>15917</v>
      </c>
      <c r="B6815" s="89">
        <v>100</v>
      </c>
      <c r="C6815" s="89" t="s">
        <v>564</v>
      </c>
      <c r="D6815" s="89" t="s">
        <v>7963</v>
      </c>
      <c r="E6815" s="89" t="s">
        <v>18179</v>
      </c>
      <c r="F6815" s="93" t="s">
        <v>369</v>
      </c>
      <c r="G6815" s="93" t="s">
        <v>369</v>
      </c>
      <c r="H6815" s="93" t="s">
        <v>369</v>
      </c>
    </row>
    <row r="6816" spans="1:8">
      <c r="A6816" s="89" t="s">
        <v>15919</v>
      </c>
      <c r="B6816" s="89">
        <v>100</v>
      </c>
      <c r="C6816" s="89" t="s">
        <v>564</v>
      </c>
      <c r="D6816" s="89" t="s">
        <v>7963</v>
      </c>
      <c r="E6816" s="89" t="s">
        <v>18179</v>
      </c>
      <c r="F6816" s="93" t="s">
        <v>369</v>
      </c>
      <c r="G6816" s="93" t="s">
        <v>369</v>
      </c>
      <c r="H6816" s="93" t="s">
        <v>369</v>
      </c>
    </row>
    <row r="6817" spans="1:8">
      <c r="A6817" s="89" t="s">
        <v>4855</v>
      </c>
      <c r="B6817" s="89">
        <v>100</v>
      </c>
      <c r="C6817" s="89" t="s">
        <v>564</v>
      </c>
      <c r="D6817" s="89" t="s">
        <v>18232</v>
      </c>
      <c r="E6817" s="89" t="s">
        <v>18179</v>
      </c>
      <c r="F6817" s="89">
        <v>825186</v>
      </c>
      <c r="G6817" s="89">
        <v>825186</v>
      </c>
      <c r="H6817" s="89">
        <v>0</v>
      </c>
    </row>
    <row r="6818" spans="1:8">
      <c r="A6818" s="89" t="s">
        <v>4853</v>
      </c>
      <c r="B6818" s="89">
        <v>100</v>
      </c>
      <c r="C6818" s="89" t="s">
        <v>564</v>
      </c>
      <c r="D6818" s="89" t="s">
        <v>7991</v>
      </c>
      <c r="E6818" s="89" t="s">
        <v>22776</v>
      </c>
      <c r="F6818" s="89">
        <v>825186</v>
      </c>
      <c r="G6818" s="89">
        <v>401282</v>
      </c>
      <c r="H6818" s="89">
        <v>0</v>
      </c>
    </row>
    <row r="6819" spans="1:8">
      <c r="A6819" s="89" t="s">
        <v>15923</v>
      </c>
      <c r="B6819" s="89">
        <v>300</v>
      </c>
      <c r="C6819" s="89" t="s">
        <v>564</v>
      </c>
      <c r="D6819" s="89" t="s">
        <v>7963</v>
      </c>
      <c r="E6819" s="89" t="s">
        <v>22777</v>
      </c>
      <c r="F6819" s="93" t="s">
        <v>369</v>
      </c>
      <c r="G6819" s="93" t="s">
        <v>369</v>
      </c>
      <c r="H6819" s="93" t="s">
        <v>369</v>
      </c>
    </row>
    <row r="6820" spans="1:8">
      <c r="A6820" s="89" t="s">
        <v>15925</v>
      </c>
      <c r="B6820" s="89">
        <v>200</v>
      </c>
      <c r="C6820" s="89" t="s">
        <v>564</v>
      </c>
      <c r="D6820" s="89" t="s">
        <v>7963</v>
      </c>
      <c r="E6820" s="89" t="s">
        <v>18172</v>
      </c>
      <c r="F6820" s="93" t="s">
        <v>369</v>
      </c>
      <c r="G6820" s="93" t="s">
        <v>369</v>
      </c>
      <c r="H6820" s="93" t="s">
        <v>369</v>
      </c>
    </row>
    <row r="6821" spans="1:8">
      <c r="A6821" s="89" t="s">
        <v>15927</v>
      </c>
      <c r="B6821" s="89">
        <v>1000</v>
      </c>
      <c r="C6821" s="89" t="s">
        <v>564</v>
      </c>
      <c r="D6821" s="89" t="s">
        <v>7963</v>
      </c>
      <c r="E6821" s="89" t="s">
        <v>22778</v>
      </c>
      <c r="F6821" s="93" t="s">
        <v>369</v>
      </c>
      <c r="G6821" s="93" t="s">
        <v>369</v>
      </c>
      <c r="H6821" s="93" t="s">
        <v>369</v>
      </c>
    </row>
    <row r="6822" spans="1:8">
      <c r="A6822" s="89" t="s">
        <v>15929</v>
      </c>
      <c r="B6822" s="89">
        <v>1000</v>
      </c>
      <c r="C6822" s="89" t="s">
        <v>361</v>
      </c>
      <c r="D6822" s="89" t="s">
        <v>7963</v>
      </c>
      <c r="E6822" s="89" t="s">
        <v>22779</v>
      </c>
      <c r="F6822" s="93" t="s">
        <v>369</v>
      </c>
      <c r="G6822" s="93" t="s">
        <v>369</v>
      </c>
      <c r="H6822" s="93" t="s">
        <v>369</v>
      </c>
    </row>
    <row r="6823" spans="1:8">
      <c r="A6823" s="89" t="s">
        <v>4851</v>
      </c>
      <c r="B6823" s="89">
        <v>1000</v>
      </c>
      <c r="C6823" s="89" t="s">
        <v>564</v>
      </c>
      <c r="D6823" s="89" t="s">
        <v>7991</v>
      </c>
      <c r="E6823" s="89" t="s">
        <v>22780</v>
      </c>
      <c r="F6823" s="89">
        <v>118901</v>
      </c>
      <c r="G6823" s="89">
        <v>1113925</v>
      </c>
      <c r="H6823" s="89">
        <v>0</v>
      </c>
    </row>
    <row r="6824" spans="1:8">
      <c r="A6824" s="89" t="s">
        <v>4849</v>
      </c>
      <c r="B6824" s="89">
        <v>1000</v>
      </c>
      <c r="C6824" s="89" t="s">
        <v>361</v>
      </c>
      <c r="D6824" s="89" t="s">
        <v>18232</v>
      </c>
      <c r="E6824" s="89" t="s">
        <v>22781</v>
      </c>
      <c r="F6824" s="93" t="s">
        <v>369</v>
      </c>
      <c r="G6824" s="93" t="s">
        <v>369</v>
      </c>
      <c r="H6824" s="93" t="s">
        <v>369</v>
      </c>
    </row>
    <row r="6825" spans="1:8">
      <c r="A6825" s="89" t="s">
        <v>15931</v>
      </c>
      <c r="B6825" s="89">
        <v>1000</v>
      </c>
      <c r="C6825" s="89" t="s">
        <v>361</v>
      </c>
      <c r="D6825" s="89" t="s">
        <v>7963</v>
      </c>
      <c r="E6825" s="89" t="s">
        <v>22781</v>
      </c>
      <c r="F6825" s="93" t="s">
        <v>369</v>
      </c>
      <c r="G6825" s="93" t="s">
        <v>369</v>
      </c>
      <c r="H6825" s="93" t="s">
        <v>369</v>
      </c>
    </row>
    <row r="6826" spans="1:8">
      <c r="A6826" s="89" t="s">
        <v>4847</v>
      </c>
      <c r="B6826" s="89">
        <v>500</v>
      </c>
      <c r="C6826" s="89" t="s">
        <v>564</v>
      </c>
      <c r="D6826" s="89" t="s">
        <v>7991</v>
      </c>
      <c r="E6826" s="89" t="s">
        <v>22782</v>
      </c>
      <c r="F6826" s="89">
        <v>657873</v>
      </c>
      <c r="G6826" s="89">
        <v>80996</v>
      </c>
      <c r="H6826" s="89">
        <v>0</v>
      </c>
    </row>
    <row r="6827" spans="1:8">
      <c r="A6827" s="89" t="s">
        <v>4845</v>
      </c>
      <c r="B6827" s="89">
        <v>100</v>
      </c>
      <c r="C6827" s="89" t="s">
        <v>564</v>
      </c>
      <c r="D6827" s="89" t="s">
        <v>18232</v>
      </c>
      <c r="E6827" s="89" t="s">
        <v>22783</v>
      </c>
      <c r="F6827" s="89">
        <v>1143073</v>
      </c>
      <c r="G6827" s="89">
        <v>825186</v>
      </c>
      <c r="H6827" s="89">
        <v>0</v>
      </c>
    </row>
    <row r="6828" spans="1:8">
      <c r="A6828" s="89" t="s">
        <v>5998</v>
      </c>
      <c r="B6828" s="89">
        <v>1000</v>
      </c>
      <c r="C6828" s="89" t="s">
        <v>564</v>
      </c>
      <c r="D6828" s="89" t="s">
        <v>5606</v>
      </c>
      <c r="E6828" s="89" t="s">
        <v>22784</v>
      </c>
      <c r="F6828" s="89">
        <v>281117</v>
      </c>
      <c r="G6828" s="89">
        <v>1091352</v>
      </c>
      <c r="H6828" s="89">
        <v>0</v>
      </c>
    </row>
    <row r="6829" spans="1:8">
      <c r="A6829" s="89" t="s">
        <v>15935</v>
      </c>
      <c r="B6829" s="89">
        <v>500</v>
      </c>
      <c r="C6829" s="89" t="s">
        <v>361</v>
      </c>
      <c r="D6829" s="89" t="s">
        <v>7963</v>
      </c>
      <c r="E6829" s="89" t="s">
        <v>22785</v>
      </c>
      <c r="F6829" s="93" t="s">
        <v>369</v>
      </c>
      <c r="G6829" s="93" t="s">
        <v>369</v>
      </c>
      <c r="H6829" s="93" t="s">
        <v>369</v>
      </c>
    </row>
    <row r="6830" spans="1:8">
      <c r="A6830" s="89" t="s">
        <v>4843</v>
      </c>
      <c r="B6830" s="89">
        <v>500</v>
      </c>
      <c r="C6830" s="89" t="s">
        <v>361</v>
      </c>
      <c r="D6830" s="89" t="s">
        <v>18232</v>
      </c>
      <c r="E6830" s="89" t="s">
        <v>22785</v>
      </c>
      <c r="F6830" s="93" t="s">
        <v>369</v>
      </c>
      <c r="G6830" s="93" t="s">
        <v>369</v>
      </c>
      <c r="H6830" s="93" t="s">
        <v>369</v>
      </c>
    </row>
    <row r="6831" spans="1:8">
      <c r="A6831" s="89" t="s">
        <v>15936</v>
      </c>
      <c r="B6831" s="89">
        <v>400</v>
      </c>
      <c r="C6831" s="89" t="s">
        <v>361</v>
      </c>
      <c r="D6831" s="89" t="s">
        <v>7963</v>
      </c>
      <c r="E6831" s="89" t="s">
        <v>22786</v>
      </c>
      <c r="F6831" s="93" t="s">
        <v>369</v>
      </c>
      <c r="G6831" s="93" t="s">
        <v>369</v>
      </c>
      <c r="H6831" s="93" t="s">
        <v>369</v>
      </c>
    </row>
    <row r="6832" spans="1:8">
      <c r="A6832" s="89" t="s">
        <v>15937</v>
      </c>
      <c r="B6832" s="89">
        <v>500</v>
      </c>
      <c r="C6832" s="89" t="s">
        <v>361</v>
      </c>
      <c r="D6832" s="89" t="s">
        <v>7963</v>
      </c>
      <c r="E6832" s="89" t="s">
        <v>22787</v>
      </c>
      <c r="F6832" s="93" t="s">
        <v>369</v>
      </c>
      <c r="G6832" s="93" t="s">
        <v>369</v>
      </c>
      <c r="H6832" s="93" t="s">
        <v>369</v>
      </c>
    </row>
    <row r="6833" spans="1:8">
      <c r="A6833" s="89" t="s">
        <v>15938</v>
      </c>
      <c r="B6833" s="89">
        <v>500</v>
      </c>
      <c r="C6833" s="89" t="s">
        <v>564</v>
      </c>
      <c r="D6833" s="89" t="s">
        <v>7963</v>
      </c>
      <c r="E6833" s="89" t="s">
        <v>22787</v>
      </c>
      <c r="F6833" s="93" t="s">
        <v>369</v>
      </c>
      <c r="G6833" s="93" t="s">
        <v>369</v>
      </c>
      <c r="H6833" s="93" t="s">
        <v>369</v>
      </c>
    </row>
    <row r="6834" spans="1:8">
      <c r="A6834" s="89" t="s">
        <v>15940</v>
      </c>
      <c r="B6834" s="89">
        <v>500</v>
      </c>
      <c r="C6834" s="89" t="s">
        <v>564</v>
      </c>
      <c r="D6834" s="89" t="s">
        <v>7963</v>
      </c>
      <c r="E6834" s="89" t="s">
        <v>22787</v>
      </c>
      <c r="F6834" s="93" t="s">
        <v>369</v>
      </c>
      <c r="G6834" s="93" t="s">
        <v>369</v>
      </c>
      <c r="H6834" s="93" t="s">
        <v>369</v>
      </c>
    </row>
    <row r="6835" spans="1:8">
      <c r="A6835" s="89" t="s">
        <v>15942</v>
      </c>
      <c r="B6835" s="89">
        <v>500</v>
      </c>
      <c r="C6835" s="89" t="s">
        <v>564</v>
      </c>
      <c r="D6835" s="89" t="s">
        <v>7963</v>
      </c>
      <c r="E6835" s="89" t="s">
        <v>22787</v>
      </c>
      <c r="F6835" s="93" t="s">
        <v>369</v>
      </c>
      <c r="G6835" s="93" t="s">
        <v>369</v>
      </c>
      <c r="H6835" s="93" t="s">
        <v>369</v>
      </c>
    </row>
    <row r="6836" spans="1:8">
      <c r="A6836" s="89" t="s">
        <v>15944</v>
      </c>
      <c r="B6836" s="89">
        <v>500</v>
      </c>
      <c r="C6836" s="89" t="s">
        <v>564</v>
      </c>
      <c r="D6836" s="89" t="s">
        <v>7963</v>
      </c>
      <c r="E6836" s="89" t="s">
        <v>22787</v>
      </c>
      <c r="F6836" s="93" t="s">
        <v>369</v>
      </c>
      <c r="G6836" s="93" t="s">
        <v>369</v>
      </c>
      <c r="H6836" s="93" t="s">
        <v>369</v>
      </c>
    </row>
    <row r="6837" spans="1:8">
      <c r="A6837" s="89" t="s">
        <v>15946</v>
      </c>
      <c r="B6837" s="89">
        <v>500</v>
      </c>
      <c r="C6837" s="89" t="s">
        <v>564</v>
      </c>
      <c r="D6837" s="89" t="s">
        <v>7963</v>
      </c>
      <c r="E6837" s="89" t="s">
        <v>22787</v>
      </c>
      <c r="F6837" s="93" t="s">
        <v>369</v>
      </c>
      <c r="G6837" s="93" t="s">
        <v>369</v>
      </c>
      <c r="H6837" s="93" t="s">
        <v>369</v>
      </c>
    </row>
    <row r="6838" spans="1:8">
      <c r="A6838" s="89" t="s">
        <v>15948</v>
      </c>
      <c r="B6838" s="89">
        <v>500</v>
      </c>
      <c r="C6838" s="89" t="s">
        <v>564</v>
      </c>
      <c r="D6838" s="89" t="s">
        <v>7963</v>
      </c>
      <c r="E6838" s="89" t="s">
        <v>22787</v>
      </c>
      <c r="F6838" s="93" t="s">
        <v>369</v>
      </c>
      <c r="G6838" s="93" t="s">
        <v>369</v>
      </c>
      <c r="H6838" s="93" t="s">
        <v>369</v>
      </c>
    </row>
    <row r="6839" spans="1:8">
      <c r="A6839" s="89" t="s">
        <v>15950</v>
      </c>
      <c r="B6839" s="89">
        <v>500</v>
      </c>
      <c r="C6839" s="89" t="s">
        <v>564</v>
      </c>
      <c r="D6839" s="89" t="s">
        <v>7963</v>
      </c>
      <c r="E6839" s="89" t="s">
        <v>22787</v>
      </c>
      <c r="F6839" s="93" t="s">
        <v>369</v>
      </c>
      <c r="G6839" s="93" t="s">
        <v>369</v>
      </c>
      <c r="H6839" s="93" t="s">
        <v>369</v>
      </c>
    </row>
    <row r="6840" spans="1:8">
      <c r="A6840" s="89" t="s">
        <v>15952</v>
      </c>
      <c r="B6840" s="89">
        <v>500</v>
      </c>
      <c r="C6840" s="89" t="s">
        <v>564</v>
      </c>
      <c r="D6840" s="89" t="s">
        <v>7963</v>
      </c>
      <c r="E6840" s="89" t="s">
        <v>22787</v>
      </c>
      <c r="F6840" s="93" t="s">
        <v>369</v>
      </c>
      <c r="G6840" s="93" t="s">
        <v>369</v>
      </c>
      <c r="H6840" s="93" t="s">
        <v>369</v>
      </c>
    </row>
    <row r="6841" spans="1:8">
      <c r="A6841" s="89" t="s">
        <v>15954</v>
      </c>
      <c r="B6841" s="89">
        <v>500</v>
      </c>
      <c r="C6841" s="89" t="s">
        <v>564</v>
      </c>
      <c r="D6841" s="89" t="s">
        <v>7963</v>
      </c>
      <c r="E6841" s="89" t="s">
        <v>22787</v>
      </c>
      <c r="F6841" s="93" t="s">
        <v>369</v>
      </c>
      <c r="G6841" s="93" t="s">
        <v>369</v>
      </c>
      <c r="H6841" s="93" t="s">
        <v>369</v>
      </c>
    </row>
    <row r="6842" spans="1:8">
      <c r="A6842" s="89" t="s">
        <v>15956</v>
      </c>
      <c r="B6842" s="89">
        <v>500</v>
      </c>
      <c r="C6842" s="89" t="s">
        <v>564</v>
      </c>
      <c r="D6842" s="89" t="s">
        <v>7963</v>
      </c>
      <c r="E6842" s="89" t="s">
        <v>22788</v>
      </c>
      <c r="F6842" s="93" t="s">
        <v>369</v>
      </c>
      <c r="G6842" s="93" t="s">
        <v>369</v>
      </c>
      <c r="H6842" s="93" t="s">
        <v>369</v>
      </c>
    </row>
    <row r="6843" spans="1:8">
      <c r="A6843" s="89" t="s">
        <v>15958</v>
      </c>
      <c r="B6843" s="89">
        <v>500</v>
      </c>
      <c r="C6843" s="89" t="s">
        <v>564</v>
      </c>
      <c r="D6843" s="89" t="s">
        <v>7963</v>
      </c>
      <c r="E6843" s="89" t="s">
        <v>22788</v>
      </c>
      <c r="F6843" s="93" t="s">
        <v>369</v>
      </c>
      <c r="G6843" s="93" t="s">
        <v>369</v>
      </c>
      <c r="H6843" s="93" t="s">
        <v>369</v>
      </c>
    </row>
    <row r="6844" spans="1:8">
      <c r="A6844" s="89" t="s">
        <v>15960</v>
      </c>
      <c r="B6844" s="89">
        <v>500</v>
      </c>
      <c r="C6844" s="89" t="s">
        <v>564</v>
      </c>
      <c r="D6844" s="89" t="s">
        <v>7963</v>
      </c>
      <c r="E6844" s="89" t="s">
        <v>22789</v>
      </c>
      <c r="F6844" s="93" t="s">
        <v>369</v>
      </c>
      <c r="G6844" s="93" t="s">
        <v>369</v>
      </c>
      <c r="H6844" s="93" t="s">
        <v>369</v>
      </c>
    </row>
    <row r="6845" spans="1:8">
      <c r="A6845" s="89" t="s">
        <v>15962</v>
      </c>
      <c r="B6845" s="89">
        <v>500</v>
      </c>
      <c r="C6845" s="89" t="s">
        <v>564</v>
      </c>
      <c r="D6845" s="89" t="s">
        <v>7963</v>
      </c>
      <c r="E6845" s="89" t="s">
        <v>22790</v>
      </c>
      <c r="F6845" s="93" t="s">
        <v>369</v>
      </c>
      <c r="G6845" s="93" t="s">
        <v>369</v>
      </c>
      <c r="H6845" s="93" t="s">
        <v>369</v>
      </c>
    </row>
    <row r="6846" spans="1:8">
      <c r="A6846" s="89" t="s">
        <v>15964</v>
      </c>
      <c r="B6846" s="89">
        <v>500</v>
      </c>
      <c r="C6846" s="89" t="s">
        <v>564</v>
      </c>
      <c r="D6846" s="89" t="s">
        <v>7963</v>
      </c>
      <c r="E6846" s="89" t="s">
        <v>22790</v>
      </c>
      <c r="F6846" s="93" t="s">
        <v>369</v>
      </c>
      <c r="G6846" s="93" t="s">
        <v>369</v>
      </c>
      <c r="H6846" s="93" t="s">
        <v>369</v>
      </c>
    </row>
    <row r="6847" spans="1:8">
      <c r="A6847" s="89" t="s">
        <v>15966</v>
      </c>
      <c r="B6847" s="89">
        <v>500</v>
      </c>
      <c r="C6847" s="89" t="s">
        <v>564</v>
      </c>
      <c r="D6847" s="89" t="s">
        <v>7963</v>
      </c>
      <c r="E6847" s="89" t="s">
        <v>22790</v>
      </c>
      <c r="F6847" s="93" t="s">
        <v>369</v>
      </c>
      <c r="G6847" s="93" t="s">
        <v>369</v>
      </c>
      <c r="H6847" s="93" t="s">
        <v>369</v>
      </c>
    </row>
    <row r="6848" spans="1:8">
      <c r="A6848" s="89" t="s">
        <v>15968</v>
      </c>
      <c r="B6848" s="89">
        <v>500</v>
      </c>
      <c r="C6848" s="89" t="s">
        <v>564</v>
      </c>
      <c r="D6848" s="89" t="s">
        <v>7963</v>
      </c>
      <c r="E6848" s="89" t="s">
        <v>22790</v>
      </c>
      <c r="F6848" s="93" t="s">
        <v>369</v>
      </c>
      <c r="G6848" s="93" t="s">
        <v>369</v>
      </c>
      <c r="H6848" s="93" t="s">
        <v>369</v>
      </c>
    </row>
    <row r="6849" spans="1:8">
      <c r="A6849" s="89" t="s">
        <v>15970</v>
      </c>
      <c r="B6849" s="89">
        <v>500</v>
      </c>
      <c r="C6849" s="89" t="s">
        <v>564</v>
      </c>
      <c r="D6849" s="89" t="s">
        <v>7963</v>
      </c>
      <c r="E6849" s="89" t="s">
        <v>22790</v>
      </c>
      <c r="F6849" s="93" t="s">
        <v>369</v>
      </c>
      <c r="G6849" s="93" t="s">
        <v>369</v>
      </c>
      <c r="H6849" s="93" t="s">
        <v>369</v>
      </c>
    </row>
    <row r="6850" spans="1:8">
      <c r="A6850" s="89" t="s">
        <v>15972</v>
      </c>
      <c r="B6850" s="89">
        <v>500</v>
      </c>
      <c r="C6850" s="89" t="s">
        <v>564</v>
      </c>
      <c r="D6850" s="89" t="s">
        <v>7963</v>
      </c>
      <c r="E6850" s="89" t="s">
        <v>22790</v>
      </c>
      <c r="F6850" s="93" t="s">
        <v>369</v>
      </c>
      <c r="G6850" s="93" t="s">
        <v>369</v>
      </c>
      <c r="H6850" s="93" t="s">
        <v>369</v>
      </c>
    </row>
    <row r="6851" spans="1:8">
      <c r="A6851" s="89" t="s">
        <v>15974</v>
      </c>
      <c r="B6851" s="89">
        <v>500</v>
      </c>
      <c r="C6851" s="89" t="s">
        <v>564</v>
      </c>
      <c r="D6851" s="89" t="s">
        <v>7963</v>
      </c>
      <c r="E6851" s="89" t="s">
        <v>22790</v>
      </c>
      <c r="F6851" s="93" t="s">
        <v>369</v>
      </c>
      <c r="G6851" s="93" t="s">
        <v>369</v>
      </c>
      <c r="H6851" s="93" t="s">
        <v>369</v>
      </c>
    </row>
    <row r="6852" spans="1:8">
      <c r="A6852" s="89" t="s">
        <v>15976</v>
      </c>
      <c r="B6852" s="89">
        <v>500</v>
      </c>
      <c r="C6852" s="89" t="s">
        <v>564</v>
      </c>
      <c r="D6852" s="89" t="s">
        <v>7963</v>
      </c>
      <c r="E6852" s="89" t="s">
        <v>22790</v>
      </c>
      <c r="F6852" s="93" t="s">
        <v>369</v>
      </c>
      <c r="G6852" s="93" t="s">
        <v>369</v>
      </c>
      <c r="H6852" s="93" t="s">
        <v>369</v>
      </c>
    </row>
    <row r="6853" spans="1:8">
      <c r="A6853" s="89" t="s">
        <v>5997</v>
      </c>
      <c r="B6853" s="89">
        <v>500</v>
      </c>
      <c r="C6853" s="89" t="s">
        <v>564</v>
      </c>
      <c r="D6853" s="89" t="s">
        <v>5606</v>
      </c>
      <c r="E6853" s="89" t="s">
        <v>22791</v>
      </c>
      <c r="F6853" s="89">
        <v>2679</v>
      </c>
      <c r="G6853" s="89">
        <v>262511</v>
      </c>
      <c r="H6853" s="89">
        <v>0</v>
      </c>
    </row>
    <row r="6854" spans="1:8">
      <c r="A6854" s="89" t="s">
        <v>5996</v>
      </c>
      <c r="B6854" s="89">
        <v>500</v>
      </c>
      <c r="C6854" s="89" t="s">
        <v>564</v>
      </c>
      <c r="D6854" s="89" t="s">
        <v>5606</v>
      </c>
      <c r="E6854" s="89" t="s">
        <v>22791</v>
      </c>
      <c r="F6854" s="89">
        <v>2679</v>
      </c>
      <c r="G6854" s="89">
        <v>262511</v>
      </c>
      <c r="H6854" s="89">
        <v>0</v>
      </c>
    </row>
    <row r="6855" spans="1:8">
      <c r="A6855" s="89" t="s">
        <v>15980</v>
      </c>
      <c r="B6855" s="89">
        <v>500</v>
      </c>
      <c r="C6855" s="89" t="s">
        <v>564</v>
      </c>
      <c r="D6855" s="89" t="s">
        <v>7963</v>
      </c>
      <c r="E6855" s="89" t="s">
        <v>22791</v>
      </c>
      <c r="F6855" s="93" t="s">
        <v>369</v>
      </c>
      <c r="G6855" s="93" t="s">
        <v>369</v>
      </c>
      <c r="H6855" s="93" t="s">
        <v>369</v>
      </c>
    </row>
    <row r="6856" spans="1:8">
      <c r="A6856" s="89" t="s">
        <v>15982</v>
      </c>
      <c r="B6856" s="89">
        <v>500</v>
      </c>
      <c r="C6856" s="89" t="s">
        <v>564</v>
      </c>
      <c r="D6856" s="89" t="s">
        <v>7963</v>
      </c>
      <c r="E6856" s="89" t="s">
        <v>22791</v>
      </c>
      <c r="F6856" s="93" t="s">
        <v>369</v>
      </c>
      <c r="G6856" s="93" t="s">
        <v>369</v>
      </c>
      <c r="H6856" s="93" t="s">
        <v>369</v>
      </c>
    </row>
    <row r="6857" spans="1:8">
      <c r="A6857" s="89" t="s">
        <v>15984</v>
      </c>
      <c r="B6857" s="89">
        <v>500</v>
      </c>
      <c r="C6857" s="89" t="s">
        <v>564</v>
      </c>
      <c r="D6857" s="89" t="s">
        <v>7963</v>
      </c>
      <c r="E6857" s="89" t="s">
        <v>22791</v>
      </c>
      <c r="F6857" s="93" t="s">
        <v>369</v>
      </c>
      <c r="G6857" s="93" t="s">
        <v>369</v>
      </c>
      <c r="H6857" s="93" t="s">
        <v>369</v>
      </c>
    </row>
    <row r="6858" spans="1:8">
      <c r="A6858" s="89" t="s">
        <v>15986</v>
      </c>
      <c r="B6858" s="89">
        <v>500</v>
      </c>
      <c r="C6858" s="89" t="s">
        <v>564</v>
      </c>
      <c r="D6858" s="89" t="s">
        <v>7963</v>
      </c>
      <c r="E6858" s="89" t="s">
        <v>22791</v>
      </c>
      <c r="F6858" s="93" t="s">
        <v>369</v>
      </c>
      <c r="G6858" s="93" t="s">
        <v>369</v>
      </c>
      <c r="H6858" s="93" t="s">
        <v>369</v>
      </c>
    </row>
    <row r="6859" spans="1:8">
      <c r="A6859" s="89" t="s">
        <v>15988</v>
      </c>
      <c r="B6859" s="89">
        <v>500</v>
      </c>
      <c r="C6859" s="89" t="s">
        <v>564</v>
      </c>
      <c r="D6859" s="89" t="s">
        <v>7963</v>
      </c>
      <c r="E6859" s="89" t="s">
        <v>22791</v>
      </c>
      <c r="F6859" s="93" t="s">
        <v>369</v>
      </c>
      <c r="G6859" s="93" t="s">
        <v>369</v>
      </c>
      <c r="H6859" s="93" t="s">
        <v>369</v>
      </c>
    </row>
    <row r="6860" spans="1:8">
      <c r="A6860" s="89" t="s">
        <v>15990</v>
      </c>
      <c r="B6860" s="89">
        <v>500</v>
      </c>
      <c r="C6860" s="89" t="s">
        <v>564</v>
      </c>
      <c r="D6860" s="89" t="s">
        <v>7963</v>
      </c>
      <c r="E6860" s="89" t="s">
        <v>22792</v>
      </c>
      <c r="F6860" s="93" t="s">
        <v>369</v>
      </c>
      <c r="G6860" s="93" t="s">
        <v>369</v>
      </c>
      <c r="H6860" s="93" t="s">
        <v>369</v>
      </c>
    </row>
    <row r="6861" spans="1:8">
      <c r="A6861" s="89" t="s">
        <v>15992</v>
      </c>
      <c r="B6861" s="89">
        <v>500</v>
      </c>
      <c r="C6861" s="89" t="s">
        <v>564</v>
      </c>
      <c r="D6861" s="89" t="s">
        <v>7963</v>
      </c>
      <c r="E6861" s="89" t="s">
        <v>22792</v>
      </c>
      <c r="F6861" s="93" t="s">
        <v>369</v>
      </c>
      <c r="G6861" s="93" t="s">
        <v>369</v>
      </c>
      <c r="H6861" s="93" t="s">
        <v>369</v>
      </c>
    </row>
    <row r="6862" spans="1:8">
      <c r="A6862" s="89" t="s">
        <v>15994</v>
      </c>
      <c r="B6862" s="89">
        <v>500</v>
      </c>
      <c r="C6862" s="89" t="s">
        <v>564</v>
      </c>
      <c r="D6862" s="89" t="s">
        <v>7963</v>
      </c>
      <c r="E6862" s="89" t="s">
        <v>22792</v>
      </c>
      <c r="F6862" s="93" t="s">
        <v>369</v>
      </c>
      <c r="G6862" s="93" t="s">
        <v>369</v>
      </c>
      <c r="H6862" s="93" t="s">
        <v>369</v>
      </c>
    </row>
    <row r="6863" spans="1:8">
      <c r="A6863" s="89" t="s">
        <v>15996</v>
      </c>
      <c r="B6863" s="89">
        <v>500</v>
      </c>
      <c r="C6863" s="89" t="s">
        <v>564</v>
      </c>
      <c r="D6863" s="89" t="s">
        <v>7963</v>
      </c>
      <c r="E6863" s="89" t="s">
        <v>22793</v>
      </c>
      <c r="F6863" s="93" t="s">
        <v>369</v>
      </c>
      <c r="G6863" s="93" t="s">
        <v>369</v>
      </c>
      <c r="H6863" s="93" t="s">
        <v>369</v>
      </c>
    </row>
    <row r="6864" spans="1:8">
      <c r="A6864" s="89" t="s">
        <v>15998</v>
      </c>
      <c r="B6864" s="89">
        <v>500</v>
      </c>
      <c r="C6864" s="89" t="s">
        <v>564</v>
      </c>
      <c r="D6864" s="89" t="s">
        <v>7963</v>
      </c>
      <c r="E6864" s="89" t="s">
        <v>22793</v>
      </c>
      <c r="F6864" s="93" t="s">
        <v>369</v>
      </c>
      <c r="G6864" s="93" t="s">
        <v>369</v>
      </c>
      <c r="H6864" s="93" t="s">
        <v>369</v>
      </c>
    </row>
    <row r="6865" spans="1:8">
      <c r="A6865" s="89" t="s">
        <v>16000</v>
      </c>
      <c r="B6865" s="89">
        <v>500</v>
      </c>
      <c r="C6865" s="89" t="s">
        <v>564</v>
      </c>
      <c r="D6865" s="89" t="s">
        <v>7963</v>
      </c>
      <c r="E6865" s="89" t="s">
        <v>22793</v>
      </c>
      <c r="F6865" s="93" t="s">
        <v>369</v>
      </c>
      <c r="G6865" s="93" t="s">
        <v>369</v>
      </c>
      <c r="H6865" s="93" t="s">
        <v>369</v>
      </c>
    </row>
    <row r="6866" spans="1:8">
      <c r="A6866" s="89" t="s">
        <v>16002</v>
      </c>
      <c r="B6866" s="89">
        <v>500</v>
      </c>
      <c r="C6866" s="89" t="s">
        <v>564</v>
      </c>
      <c r="D6866" s="89" t="s">
        <v>7963</v>
      </c>
      <c r="E6866" s="89" t="s">
        <v>22793</v>
      </c>
      <c r="F6866" s="93" t="s">
        <v>369</v>
      </c>
      <c r="G6866" s="93" t="s">
        <v>369</v>
      </c>
      <c r="H6866" s="93" t="s">
        <v>369</v>
      </c>
    </row>
    <row r="6867" spans="1:8">
      <c r="A6867" s="89" t="s">
        <v>16004</v>
      </c>
      <c r="B6867" s="89">
        <v>500</v>
      </c>
      <c r="C6867" s="89" t="s">
        <v>564</v>
      </c>
      <c r="D6867" s="89" t="s">
        <v>7963</v>
      </c>
      <c r="E6867" s="89" t="s">
        <v>22793</v>
      </c>
      <c r="F6867" s="93" t="s">
        <v>369</v>
      </c>
      <c r="G6867" s="93" t="s">
        <v>369</v>
      </c>
      <c r="H6867" s="93" t="s">
        <v>369</v>
      </c>
    </row>
    <row r="6868" spans="1:8">
      <c r="A6868" s="89" t="s">
        <v>16006</v>
      </c>
      <c r="B6868" s="89">
        <v>500</v>
      </c>
      <c r="C6868" s="89" t="s">
        <v>564</v>
      </c>
      <c r="D6868" s="89" t="s">
        <v>7963</v>
      </c>
      <c r="E6868" s="89" t="s">
        <v>22793</v>
      </c>
      <c r="F6868" s="93" t="s">
        <v>369</v>
      </c>
      <c r="G6868" s="93" t="s">
        <v>369</v>
      </c>
      <c r="H6868" s="93" t="s">
        <v>369</v>
      </c>
    </row>
    <row r="6869" spans="1:8">
      <c r="A6869" s="89" t="s">
        <v>16008</v>
      </c>
      <c r="B6869" s="89">
        <v>500</v>
      </c>
      <c r="C6869" s="89" t="s">
        <v>564</v>
      </c>
      <c r="D6869" s="89" t="s">
        <v>7963</v>
      </c>
      <c r="E6869" s="89" t="s">
        <v>22793</v>
      </c>
      <c r="F6869" s="93" t="s">
        <v>369</v>
      </c>
      <c r="G6869" s="93" t="s">
        <v>369</v>
      </c>
      <c r="H6869" s="93" t="s">
        <v>369</v>
      </c>
    </row>
    <row r="6870" spans="1:8">
      <c r="A6870" s="89" t="s">
        <v>16010</v>
      </c>
      <c r="B6870" s="89">
        <v>500</v>
      </c>
      <c r="C6870" s="89" t="s">
        <v>564</v>
      </c>
      <c r="D6870" s="89" t="s">
        <v>7963</v>
      </c>
      <c r="E6870" s="89" t="s">
        <v>22794</v>
      </c>
      <c r="F6870" s="93" t="s">
        <v>369</v>
      </c>
      <c r="G6870" s="93" t="s">
        <v>369</v>
      </c>
      <c r="H6870" s="93" t="s">
        <v>369</v>
      </c>
    </row>
    <row r="6871" spans="1:8">
      <c r="A6871" s="89" t="s">
        <v>16012</v>
      </c>
      <c r="B6871" s="89">
        <v>500</v>
      </c>
      <c r="C6871" s="89" t="s">
        <v>564</v>
      </c>
      <c r="D6871" s="89" t="s">
        <v>7963</v>
      </c>
      <c r="E6871" s="89" t="s">
        <v>22794</v>
      </c>
      <c r="F6871" s="93" t="s">
        <v>369</v>
      </c>
      <c r="G6871" s="93" t="s">
        <v>369</v>
      </c>
      <c r="H6871" s="93" t="s">
        <v>369</v>
      </c>
    </row>
    <row r="6872" spans="1:8">
      <c r="A6872" s="89" t="s">
        <v>16014</v>
      </c>
      <c r="B6872" s="89">
        <v>500</v>
      </c>
      <c r="C6872" s="89" t="s">
        <v>564</v>
      </c>
      <c r="D6872" s="89" t="s">
        <v>7963</v>
      </c>
      <c r="E6872" s="89" t="s">
        <v>22794</v>
      </c>
      <c r="F6872" s="93" t="s">
        <v>369</v>
      </c>
      <c r="G6872" s="93" t="s">
        <v>369</v>
      </c>
      <c r="H6872" s="93" t="s">
        <v>369</v>
      </c>
    </row>
    <row r="6873" spans="1:8">
      <c r="A6873" s="89" t="s">
        <v>16016</v>
      </c>
      <c r="B6873" s="89">
        <v>500</v>
      </c>
      <c r="C6873" s="89" t="s">
        <v>564</v>
      </c>
      <c r="D6873" s="89" t="s">
        <v>7963</v>
      </c>
      <c r="E6873" s="89" t="s">
        <v>22794</v>
      </c>
      <c r="F6873" s="93" t="s">
        <v>369</v>
      </c>
      <c r="G6873" s="93" t="s">
        <v>369</v>
      </c>
      <c r="H6873" s="93" t="s">
        <v>369</v>
      </c>
    </row>
    <row r="6874" spans="1:8">
      <c r="A6874" s="89" t="s">
        <v>16018</v>
      </c>
      <c r="B6874" s="89">
        <v>500</v>
      </c>
      <c r="C6874" s="89" t="s">
        <v>564</v>
      </c>
      <c r="D6874" s="89" t="s">
        <v>7963</v>
      </c>
      <c r="E6874" s="89" t="s">
        <v>22794</v>
      </c>
      <c r="F6874" s="93" t="s">
        <v>369</v>
      </c>
      <c r="G6874" s="93" t="s">
        <v>369</v>
      </c>
      <c r="H6874" s="93" t="s">
        <v>369</v>
      </c>
    </row>
    <row r="6875" spans="1:8">
      <c r="A6875" s="89" t="s">
        <v>16020</v>
      </c>
      <c r="B6875" s="89">
        <v>500</v>
      </c>
      <c r="C6875" s="89" t="s">
        <v>564</v>
      </c>
      <c r="D6875" s="89" t="s">
        <v>7963</v>
      </c>
      <c r="E6875" s="89" t="s">
        <v>22794</v>
      </c>
      <c r="F6875" s="93" t="s">
        <v>369</v>
      </c>
      <c r="G6875" s="93" t="s">
        <v>369</v>
      </c>
      <c r="H6875" s="93" t="s">
        <v>369</v>
      </c>
    </row>
    <row r="6876" spans="1:8">
      <c r="A6876" s="89" t="s">
        <v>16022</v>
      </c>
      <c r="B6876" s="89">
        <v>500</v>
      </c>
      <c r="C6876" s="89" t="s">
        <v>564</v>
      </c>
      <c r="D6876" s="89" t="s">
        <v>7963</v>
      </c>
      <c r="E6876" s="89" t="s">
        <v>22794</v>
      </c>
      <c r="F6876" s="93" t="s">
        <v>369</v>
      </c>
      <c r="G6876" s="93" t="s">
        <v>369</v>
      </c>
      <c r="H6876" s="93" t="s">
        <v>369</v>
      </c>
    </row>
    <row r="6877" spans="1:8">
      <c r="A6877" s="89" t="s">
        <v>16024</v>
      </c>
      <c r="B6877" s="89">
        <v>500</v>
      </c>
      <c r="C6877" s="89" t="s">
        <v>564</v>
      </c>
      <c r="D6877" s="89" t="s">
        <v>7963</v>
      </c>
      <c r="E6877" s="89" t="s">
        <v>22794</v>
      </c>
      <c r="F6877" s="93" t="s">
        <v>369</v>
      </c>
      <c r="G6877" s="93" t="s">
        <v>369</v>
      </c>
      <c r="H6877" s="93" t="s">
        <v>369</v>
      </c>
    </row>
    <row r="6878" spans="1:8">
      <c r="A6878" s="89" t="s">
        <v>16026</v>
      </c>
      <c r="B6878" s="89">
        <v>500</v>
      </c>
      <c r="C6878" s="89" t="s">
        <v>564</v>
      </c>
      <c r="D6878" s="89" t="s">
        <v>7963</v>
      </c>
      <c r="E6878" s="89" t="s">
        <v>22794</v>
      </c>
      <c r="F6878" s="93" t="s">
        <v>369</v>
      </c>
      <c r="G6878" s="93" t="s">
        <v>369</v>
      </c>
      <c r="H6878" s="93" t="s">
        <v>369</v>
      </c>
    </row>
    <row r="6879" spans="1:8">
      <c r="A6879" s="89" t="s">
        <v>16028</v>
      </c>
      <c r="B6879" s="89">
        <v>500</v>
      </c>
      <c r="C6879" s="89" t="s">
        <v>564</v>
      </c>
      <c r="D6879" s="89" t="s">
        <v>7963</v>
      </c>
      <c r="E6879" s="89" t="s">
        <v>22794</v>
      </c>
      <c r="F6879" s="93" t="s">
        <v>369</v>
      </c>
      <c r="G6879" s="93" t="s">
        <v>369</v>
      </c>
      <c r="H6879" s="93" t="s">
        <v>369</v>
      </c>
    </row>
    <row r="6880" spans="1:8">
      <c r="A6880" s="89" t="s">
        <v>16030</v>
      </c>
      <c r="B6880" s="89">
        <v>500</v>
      </c>
      <c r="C6880" s="89" t="s">
        <v>564</v>
      </c>
      <c r="D6880" s="89" t="s">
        <v>7963</v>
      </c>
      <c r="E6880" s="89" t="s">
        <v>22794</v>
      </c>
      <c r="F6880" s="93" t="s">
        <v>369</v>
      </c>
      <c r="G6880" s="93" t="s">
        <v>369</v>
      </c>
      <c r="H6880" s="93" t="s">
        <v>369</v>
      </c>
    </row>
    <row r="6881" spans="1:8">
      <c r="A6881" s="89" t="s">
        <v>16032</v>
      </c>
      <c r="B6881" s="89">
        <v>500</v>
      </c>
      <c r="C6881" s="89" t="s">
        <v>564</v>
      </c>
      <c r="D6881" s="89" t="s">
        <v>7963</v>
      </c>
      <c r="E6881" s="89" t="s">
        <v>22794</v>
      </c>
      <c r="F6881" s="93" t="s">
        <v>369</v>
      </c>
      <c r="G6881" s="93" t="s">
        <v>369</v>
      </c>
      <c r="H6881" s="93" t="s">
        <v>369</v>
      </c>
    </row>
    <row r="6882" spans="1:8">
      <c r="A6882" s="89" t="s">
        <v>16034</v>
      </c>
      <c r="B6882" s="89">
        <v>500</v>
      </c>
      <c r="C6882" s="89" t="s">
        <v>564</v>
      </c>
      <c r="D6882" s="89" t="s">
        <v>7963</v>
      </c>
      <c r="E6882" s="89" t="s">
        <v>22794</v>
      </c>
      <c r="F6882" s="93" t="s">
        <v>369</v>
      </c>
      <c r="G6882" s="93" t="s">
        <v>369</v>
      </c>
      <c r="H6882" s="93" t="s">
        <v>369</v>
      </c>
    </row>
    <row r="6883" spans="1:8">
      <c r="A6883" s="89" t="s">
        <v>16036</v>
      </c>
      <c r="B6883" s="89">
        <v>500</v>
      </c>
      <c r="C6883" s="89" t="s">
        <v>564</v>
      </c>
      <c r="D6883" s="89" t="s">
        <v>7963</v>
      </c>
      <c r="E6883" s="89" t="s">
        <v>22794</v>
      </c>
      <c r="F6883" s="93" t="s">
        <v>369</v>
      </c>
      <c r="G6883" s="93" t="s">
        <v>369</v>
      </c>
      <c r="H6883" s="93" t="s">
        <v>369</v>
      </c>
    </row>
    <row r="6884" spans="1:8">
      <c r="A6884" s="89" t="s">
        <v>16038</v>
      </c>
      <c r="B6884" s="89">
        <v>500</v>
      </c>
      <c r="C6884" s="89" t="s">
        <v>564</v>
      </c>
      <c r="D6884" s="89" t="s">
        <v>7963</v>
      </c>
      <c r="E6884" s="89" t="s">
        <v>22794</v>
      </c>
      <c r="F6884" s="93" t="s">
        <v>369</v>
      </c>
      <c r="G6884" s="93" t="s">
        <v>369</v>
      </c>
      <c r="H6884" s="93" t="s">
        <v>369</v>
      </c>
    </row>
    <row r="6885" spans="1:8">
      <c r="A6885" s="89" t="s">
        <v>16040</v>
      </c>
      <c r="B6885" s="89">
        <v>500</v>
      </c>
      <c r="C6885" s="89" t="s">
        <v>564</v>
      </c>
      <c r="D6885" s="89" t="s">
        <v>7963</v>
      </c>
      <c r="E6885" s="89" t="s">
        <v>22794</v>
      </c>
      <c r="F6885" s="93" t="s">
        <v>369</v>
      </c>
      <c r="G6885" s="93" t="s">
        <v>369</v>
      </c>
      <c r="H6885" s="93" t="s">
        <v>369</v>
      </c>
    </row>
    <row r="6886" spans="1:8">
      <c r="A6886" s="89" t="s">
        <v>16042</v>
      </c>
      <c r="B6886" s="89">
        <v>500</v>
      </c>
      <c r="C6886" s="89" t="s">
        <v>564</v>
      </c>
      <c r="D6886" s="89" t="s">
        <v>7963</v>
      </c>
      <c r="E6886" s="89" t="s">
        <v>22794</v>
      </c>
      <c r="F6886" s="93" t="s">
        <v>369</v>
      </c>
      <c r="G6886" s="93" t="s">
        <v>369</v>
      </c>
      <c r="H6886" s="93" t="s">
        <v>369</v>
      </c>
    </row>
    <row r="6887" spans="1:8">
      <c r="A6887" s="89" t="s">
        <v>16044</v>
      </c>
      <c r="B6887" s="89">
        <v>500</v>
      </c>
      <c r="C6887" s="89" t="s">
        <v>564</v>
      </c>
      <c r="D6887" s="89" t="s">
        <v>7963</v>
      </c>
      <c r="E6887" s="89" t="s">
        <v>22794</v>
      </c>
      <c r="F6887" s="93" t="s">
        <v>369</v>
      </c>
      <c r="G6887" s="93" t="s">
        <v>369</v>
      </c>
      <c r="H6887" s="93" t="s">
        <v>369</v>
      </c>
    </row>
    <row r="6888" spans="1:8">
      <c r="A6888" s="89" t="s">
        <v>16046</v>
      </c>
      <c r="B6888" s="89">
        <v>500</v>
      </c>
      <c r="C6888" s="89" t="s">
        <v>564</v>
      </c>
      <c r="D6888" s="89" t="s">
        <v>7963</v>
      </c>
      <c r="E6888" s="89" t="s">
        <v>22794</v>
      </c>
      <c r="F6888" s="93" t="s">
        <v>369</v>
      </c>
      <c r="G6888" s="93" t="s">
        <v>369</v>
      </c>
      <c r="H6888" s="93" t="s">
        <v>369</v>
      </c>
    </row>
    <row r="6889" spans="1:8">
      <c r="A6889" s="89" t="s">
        <v>16048</v>
      </c>
      <c r="B6889" s="89">
        <v>500</v>
      </c>
      <c r="C6889" s="89" t="s">
        <v>564</v>
      </c>
      <c r="D6889" s="89" t="s">
        <v>7963</v>
      </c>
      <c r="E6889" s="89" t="s">
        <v>22795</v>
      </c>
      <c r="F6889" s="93" t="s">
        <v>369</v>
      </c>
      <c r="G6889" s="93" t="s">
        <v>369</v>
      </c>
      <c r="H6889" s="93" t="s">
        <v>369</v>
      </c>
    </row>
    <row r="6890" spans="1:8">
      <c r="A6890" s="89" t="s">
        <v>16050</v>
      </c>
      <c r="B6890" s="89">
        <v>500</v>
      </c>
      <c r="C6890" s="89" t="s">
        <v>564</v>
      </c>
      <c r="D6890" s="89" t="s">
        <v>7963</v>
      </c>
      <c r="E6890" s="89" t="s">
        <v>22795</v>
      </c>
      <c r="F6890" s="93" t="s">
        <v>369</v>
      </c>
      <c r="G6890" s="93" t="s">
        <v>369</v>
      </c>
      <c r="H6890" s="93" t="s">
        <v>369</v>
      </c>
    </row>
    <row r="6891" spans="1:8">
      <c r="A6891" s="89" t="s">
        <v>16052</v>
      </c>
      <c r="B6891" s="89">
        <v>500</v>
      </c>
      <c r="C6891" s="89" t="s">
        <v>564</v>
      </c>
      <c r="D6891" s="89" t="s">
        <v>7963</v>
      </c>
      <c r="E6891" s="89" t="s">
        <v>22795</v>
      </c>
      <c r="F6891" s="93" t="s">
        <v>369</v>
      </c>
      <c r="G6891" s="93" t="s">
        <v>369</v>
      </c>
      <c r="H6891" s="93" t="s">
        <v>369</v>
      </c>
    </row>
    <row r="6892" spans="1:8">
      <c r="A6892" s="89" t="s">
        <v>4962</v>
      </c>
      <c r="B6892" s="89">
        <v>100</v>
      </c>
      <c r="C6892" s="89" t="s">
        <v>564</v>
      </c>
      <c r="D6892" s="89" t="s">
        <v>18232</v>
      </c>
      <c r="E6892" s="89" t="s">
        <v>22796</v>
      </c>
      <c r="F6892" s="89">
        <v>825186</v>
      </c>
      <c r="G6892" s="89">
        <v>262511</v>
      </c>
      <c r="H6892" s="89">
        <v>0</v>
      </c>
    </row>
    <row r="6893" spans="1:8">
      <c r="A6893" s="89" t="s">
        <v>4960</v>
      </c>
      <c r="B6893" s="89">
        <v>1000</v>
      </c>
      <c r="C6893" s="89" t="s">
        <v>564</v>
      </c>
      <c r="D6893" s="89" t="s">
        <v>18232</v>
      </c>
      <c r="E6893" s="89" t="s">
        <v>22797</v>
      </c>
      <c r="F6893" s="89">
        <v>217882</v>
      </c>
      <c r="G6893" s="89">
        <v>815282</v>
      </c>
      <c r="H6893" s="89">
        <v>0</v>
      </c>
    </row>
    <row r="6894" spans="1:8">
      <c r="A6894" s="89" t="s">
        <v>4958</v>
      </c>
      <c r="B6894" s="89">
        <v>300</v>
      </c>
      <c r="C6894" s="89" t="s">
        <v>361</v>
      </c>
      <c r="D6894" s="89" t="s">
        <v>18232</v>
      </c>
      <c r="E6894" s="89" t="s">
        <v>22798</v>
      </c>
      <c r="F6894" s="93" t="s">
        <v>369</v>
      </c>
      <c r="G6894" s="93" t="s">
        <v>369</v>
      </c>
      <c r="H6894" s="93" t="s">
        <v>369</v>
      </c>
    </row>
    <row r="6895" spans="1:8">
      <c r="A6895" s="89" t="s">
        <v>16056</v>
      </c>
      <c r="B6895" s="89">
        <v>500</v>
      </c>
      <c r="C6895" s="89" t="s">
        <v>564</v>
      </c>
      <c r="D6895" s="89" t="s">
        <v>7963</v>
      </c>
      <c r="E6895" s="89" t="s">
        <v>22799</v>
      </c>
      <c r="F6895" s="93" t="s">
        <v>369</v>
      </c>
      <c r="G6895" s="93" t="s">
        <v>369</v>
      </c>
      <c r="H6895" s="93" t="s">
        <v>369</v>
      </c>
    </row>
    <row r="6896" spans="1:8">
      <c r="A6896" s="89" t="s">
        <v>5995</v>
      </c>
      <c r="B6896" s="89">
        <v>1000</v>
      </c>
      <c r="C6896" s="89" t="s">
        <v>564</v>
      </c>
      <c r="D6896" s="89" t="s">
        <v>5606</v>
      </c>
      <c r="E6896" s="89" t="s">
        <v>22800</v>
      </c>
      <c r="F6896" s="89">
        <v>101752</v>
      </c>
      <c r="G6896" s="89">
        <v>274718</v>
      </c>
      <c r="H6896" s="89" t="s">
        <v>5939</v>
      </c>
    </row>
    <row r="6897" spans="1:8">
      <c r="A6897" s="89" t="s">
        <v>4956</v>
      </c>
      <c r="B6897" s="89">
        <v>1000</v>
      </c>
      <c r="C6897" s="89" t="s">
        <v>361</v>
      </c>
      <c r="D6897" s="89" t="s">
        <v>18232</v>
      </c>
      <c r="E6897" s="89" t="s">
        <v>22801</v>
      </c>
      <c r="F6897" s="93" t="s">
        <v>369</v>
      </c>
      <c r="G6897" s="93" t="s">
        <v>369</v>
      </c>
      <c r="H6897" s="93" t="s">
        <v>369</v>
      </c>
    </row>
    <row r="6898" spans="1:8">
      <c r="A6898" s="89" t="s">
        <v>5994</v>
      </c>
      <c r="B6898" s="89">
        <v>100</v>
      </c>
      <c r="C6898" s="89" t="s">
        <v>564</v>
      </c>
      <c r="D6898" s="89" t="s">
        <v>5606</v>
      </c>
      <c r="E6898" s="89" t="s">
        <v>22802</v>
      </c>
      <c r="F6898" s="89">
        <v>388226</v>
      </c>
      <c r="G6898" s="89">
        <v>17617</v>
      </c>
      <c r="H6898" s="89">
        <v>0</v>
      </c>
    </row>
    <row r="6899" spans="1:8">
      <c r="A6899" s="89" t="s">
        <v>4954</v>
      </c>
      <c r="B6899" s="89">
        <v>500</v>
      </c>
      <c r="C6899" s="89" t="s">
        <v>564</v>
      </c>
      <c r="D6899" s="89" t="s">
        <v>18232</v>
      </c>
      <c r="E6899" s="89" t="s">
        <v>22803</v>
      </c>
      <c r="F6899" s="89">
        <v>16438</v>
      </c>
      <c r="G6899" s="89">
        <v>441653</v>
      </c>
      <c r="H6899" s="89">
        <v>0</v>
      </c>
    </row>
    <row r="6900" spans="1:8">
      <c r="A6900" s="99" t="s">
        <v>4951</v>
      </c>
      <c r="B6900" s="89">
        <v>1000</v>
      </c>
      <c r="C6900" s="89" t="s">
        <v>361</v>
      </c>
      <c r="D6900" s="89" t="s">
        <v>18232</v>
      </c>
      <c r="E6900" s="89" t="s">
        <v>22804</v>
      </c>
      <c r="F6900" s="93" t="s">
        <v>369</v>
      </c>
      <c r="G6900" s="93" t="s">
        <v>369</v>
      </c>
      <c r="H6900" s="93" t="s">
        <v>369</v>
      </c>
    </row>
    <row r="6901" spans="1:8">
      <c r="A6901" s="89" t="s">
        <v>16061</v>
      </c>
      <c r="B6901" s="89">
        <v>1000</v>
      </c>
      <c r="C6901" s="89" t="s">
        <v>361</v>
      </c>
      <c r="D6901" s="89" t="s">
        <v>7963</v>
      </c>
      <c r="E6901" s="89" t="s">
        <v>22804</v>
      </c>
      <c r="F6901" s="93" t="s">
        <v>369</v>
      </c>
      <c r="G6901" s="93" t="s">
        <v>369</v>
      </c>
      <c r="H6901" s="93" t="s">
        <v>369</v>
      </c>
    </row>
    <row r="6902" spans="1:8">
      <c r="A6902" s="89" t="s">
        <v>5993</v>
      </c>
      <c r="B6902" s="89">
        <v>1000</v>
      </c>
      <c r="C6902" s="89" t="s">
        <v>564</v>
      </c>
      <c r="D6902" s="89" t="s">
        <v>5606</v>
      </c>
      <c r="E6902" s="89" t="s">
        <v>22805</v>
      </c>
      <c r="F6902" s="89">
        <v>345118</v>
      </c>
      <c r="G6902" s="89">
        <v>805809</v>
      </c>
      <c r="H6902" s="89" t="s">
        <v>5934</v>
      </c>
    </row>
    <row r="6903" spans="1:8">
      <c r="A6903" s="89" t="s">
        <v>4949</v>
      </c>
      <c r="B6903" s="89">
        <v>1000</v>
      </c>
      <c r="C6903" s="89" t="s">
        <v>564</v>
      </c>
      <c r="D6903" s="89" t="s">
        <v>18232</v>
      </c>
      <c r="E6903" s="89" t="s">
        <v>22806</v>
      </c>
      <c r="F6903" s="89">
        <v>934095</v>
      </c>
      <c r="G6903" s="89">
        <v>805809</v>
      </c>
      <c r="H6903" s="89">
        <v>0</v>
      </c>
    </row>
    <row r="6904" spans="1:8">
      <c r="A6904" s="89" t="s">
        <v>5992</v>
      </c>
      <c r="B6904" s="89">
        <v>500</v>
      </c>
      <c r="C6904" s="89" t="s">
        <v>564</v>
      </c>
      <c r="D6904" s="89" t="s">
        <v>5606</v>
      </c>
      <c r="E6904" s="89" t="s">
        <v>22807</v>
      </c>
      <c r="F6904" s="89">
        <v>627160</v>
      </c>
      <c r="G6904" s="89">
        <v>262511</v>
      </c>
      <c r="H6904" s="89" t="s">
        <v>5939</v>
      </c>
    </row>
    <row r="6905" spans="1:8">
      <c r="A6905" s="89" t="s">
        <v>5991</v>
      </c>
      <c r="B6905" s="89">
        <v>500</v>
      </c>
      <c r="C6905" s="89" t="s">
        <v>564</v>
      </c>
      <c r="D6905" s="89" t="s">
        <v>5606</v>
      </c>
      <c r="E6905" s="89" t="s">
        <v>22808</v>
      </c>
      <c r="F6905" s="89">
        <v>627160</v>
      </c>
      <c r="G6905" s="89">
        <v>262511</v>
      </c>
      <c r="H6905" s="89" t="s">
        <v>5939</v>
      </c>
    </row>
    <row r="6906" spans="1:8">
      <c r="A6906" s="89" t="s">
        <v>5990</v>
      </c>
      <c r="B6906" s="89">
        <v>500</v>
      </c>
      <c r="C6906" s="89" t="s">
        <v>564</v>
      </c>
      <c r="D6906" s="89" t="s">
        <v>5606</v>
      </c>
      <c r="E6906" s="89" t="s">
        <v>22809</v>
      </c>
      <c r="F6906" s="89">
        <v>627160</v>
      </c>
      <c r="G6906" s="89">
        <v>262511</v>
      </c>
      <c r="H6906" s="89">
        <v>0</v>
      </c>
    </row>
    <row r="6907" spans="1:8">
      <c r="A6907" s="89" t="s">
        <v>4947</v>
      </c>
      <c r="B6907" s="89">
        <v>2000</v>
      </c>
      <c r="C6907" s="89" t="s">
        <v>361</v>
      </c>
      <c r="D6907" s="89" t="s">
        <v>18232</v>
      </c>
      <c r="E6907" s="89" t="s">
        <v>22810</v>
      </c>
      <c r="F6907" s="93" t="s">
        <v>369</v>
      </c>
      <c r="G6907" s="93" t="s">
        <v>369</v>
      </c>
      <c r="H6907" s="93" t="s">
        <v>369</v>
      </c>
    </row>
    <row r="6908" spans="1:8">
      <c r="A6908" s="89" t="s">
        <v>16067</v>
      </c>
      <c r="B6908" s="89">
        <v>2000</v>
      </c>
      <c r="C6908" s="89" t="s">
        <v>361</v>
      </c>
      <c r="D6908" s="89" t="s">
        <v>7963</v>
      </c>
      <c r="E6908" s="89" t="s">
        <v>22810</v>
      </c>
      <c r="F6908" s="93" t="s">
        <v>369</v>
      </c>
      <c r="G6908" s="93" t="s">
        <v>369</v>
      </c>
      <c r="H6908" s="93" t="s">
        <v>369</v>
      </c>
    </row>
    <row r="6909" spans="1:8">
      <c r="A6909" s="89" t="s">
        <v>16068</v>
      </c>
      <c r="B6909" s="89">
        <v>1000</v>
      </c>
      <c r="C6909" s="89" t="s">
        <v>564</v>
      </c>
      <c r="D6909" s="89" t="s">
        <v>7963</v>
      </c>
      <c r="E6909" s="89" t="s">
        <v>22811</v>
      </c>
      <c r="F6909" s="93" t="s">
        <v>369</v>
      </c>
      <c r="G6909" s="93" t="s">
        <v>369</v>
      </c>
      <c r="H6909" s="93" t="s">
        <v>369</v>
      </c>
    </row>
    <row r="6910" spans="1:8">
      <c r="A6910" s="89" t="s">
        <v>4945</v>
      </c>
      <c r="B6910" s="89">
        <v>4000</v>
      </c>
      <c r="C6910" s="89" t="s">
        <v>361</v>
      </c>
      <c r="D6910" s="89" t="s">
        <v>18232</v>
      </c>
      <c r="E6910" s="89" t="s">
        <v>18201</v>
      </c>
      <c r="F6910" s="93" t="s">
        <v>369</v>
      </c>
      <c r="G6910" s="93" t="s">
        <v>369</v>
      </c>
      <c r="H6910" s="93" t="s">
        <v>369</v>
      </c>
    </row>
    <row r="6911" spans="1:8">
      <c r="A6911" s="89" t="s">
        <v>16070</v>
      </c>
      <c r="B6911" s="89">
        <v>1000</v>
      </c>
      <c r="C6911" s="89" t="s">
        <v>361</v>
      </c>
      <c r="D6911" s="89" t="s">
        <v>7963</v>
      </c>
      <c r="E6911" s="89" t="s">
        <v>22812</v>
      </c>
      <c r="F6911" s="93" t="s">
        <v>369</v>
      </c>
      <c r="G6911" s="93" t="s">
        <v>369</v>
      </c>
      <c r="H6911" s="93" t="s">
        <v>369</v>
      </c>
    </row>
    <row r="6912" spans="1:8">
      <c r="A6912" s="89" t="s">
        <v>16071</v>
      </c>
      <c r="B6912" s="89">
        <v>1000</v>
      </c>
      <c r="C6912" s="89" t="s">
        <v>361</v>
      </c>
      <c r="D6912" s="89" t="s">
        <v>7963</v>
      </c>
      <c r="E6912" s="89" t="s">
        <v>22812</v>
      </c>
      <c r="F6912" s="93" t="s">
        <v>369</v>
      </c>
      <c r="G6912" s="93" t="s">
        <v>369</v>
      </c>
      <c r="H6912" s="93" t="s">
        <v>369</v>
      </c>
    </row>
    <row r="6913" spans="1:8">
      <c r="A6913" s="89" t="s">
        <v>4943</v>
      </c>
      <c r="B6913" s="89">
        <v>500</v>
      </c>
      <c r="C6913" s="89" t="s">
        <v>564</v>
      </c>
      <c r="D6913" s="89" t="s">
        <v>18232</v>
      </c>
      <c r="E6913" s="89" t="s">
        <v>22813</v>
      </c>
      <c r="F6913" s="89">
        <v>7739</v>
      </c>
      <c r="G6913" s="89">
        <v>1091356</v>
      </c>
      <c r="H6913" s="89">
        <v>0</v>
      </c>
    </row>
    <row r="6914" spans="1:8">
      <c r="A6914" s="89" t="s">
        <v>5989</v>
      </c>
      <c r="B6914" s="89">
        <v>7000</v>
      </c>
      <c r="C6914" s="89" t="s">
        <v>564</v>
      </c>
      <c r="D6914" s="89" t="s">
        <v>5606</v>
      </c>
      <c r="E6914" s="89" t="s">
        <v>22814</v>
      </c>
      <c r="F6914" s="89">
        <v>313868</v>
      </c>
      <c r="G6914" s="89">
        <v>105886</v>
      </c>
      <c r="H6914" s="89">
        <v>0</v>
      </c>
    </row>
    <row r="6915" spans="1:8">
      <c r="A6915" s="89" t="s">
        <v>5988</v>
      </c>
      <c r="B6915" s="89">
        <v>7000</v>
      </c>
      <c r="C6915" s="89" t="s">
        <v>564</v>
      </c>
      <c r="D6915" s="89" t="s">
        <v>5606</v>
      </c>
      <c r="E6915" s="89" t="s">
        <v>22814</v>
      </c>
      <c r="F6915" s="89">
        <v>313868</v>
      </c>
      <c r="G6915" s="89">
        <v>105886</v>
      </c>
      <c r="H6915" s="89">
        <v>0</v>
      </c>
    </row>
    <row r="6916" spans="1:8">
      <c r="A6916" s="89" t="s">
        <v>4941</v>
      </c>
      <c r="B6916" s="89">
        <v>1000</v>
      </c>
      <c r="C6916" s="89" t="s">
        <v>361</v>
      </c>
      <c r="D6916" s="89" t="s">
        <v>18232</v>
      </c>
      <c r="E6916" s="89" t="s">
        <v>22815</v>
      </c>
      <c r="F6916" s="93" t="s">
        <v>369</v>
      </c>
      <c r="G6916" s="93" t="s">
        <v>369</v>
      </c>
      <c r="H6916" s="93" t="s">
        <v>369</v>
      </c>
    </row>
    <row r="6917" spans="1:8">
      <c r="A6917" s="89" t="s">
        <v>4939</v>
      </c>
      <c r="B6917" s="89">
        <v>1000</v>
      </c>
      <c r="C6917" s="89" t="s">
        <v>361</v>
      </c>
      <c r="D6917" s="89" t="s">
        <v>18232</v>
      </c>
      <c r="E6917" s="89" t="s">
        <v>22816</v>
      </c>
      <c r="F6917" s="93" t="s">
        <v>369</v>
      </c>
      <c r="G6917" s="93" t="s">
        <v>369</v>
      </c>
      <c r="H6917" s="93" t="s">
        <v>369</v>
      </c>
    </row>
    <row r="6918" spans="1:8">
      <c r="A6918" s="89" t="s">
        <v>4937</v>
      </c>
      <c r="B6918" s="89">
        <v>2000</v>
      </c>
      <c r="C6918" s="89" t="s">
        <v>564</v>
      </c>
      <c r="D6918" s="89" t="s">
        <v>18232</v>
      </c>
      <c r="E6918" s="89" t="s">
        <v>22817</v>
      </c>
      <c r="F6918" s="89">
        <v>1129165</v>
      </c>
      <c r="G6918" s="89">
        <v>1109476</v>
      </c>
      <c r="H6918" s="89">
        <v>0</v>
      </c>
    </row>
    <row r="6919" spans="1:8">
      <c r="A6919" s="89" t="s">
        <v>16076</v>
      </c>
      <c r="B6919" s="89">
        <v>1000</v>
      </c>
      <c r="C6919" s="89" t="s">
        <v>564</v>
      </c>
      <c r="D6919" s="89" t="s">
        <v>7963</v>
      </c>
      <c r="E6919" s="89" t="s">
        <v>22818</v>
      </c>
      <c r="F6919" s="93" t="s">
        <v>369</v>
      </c>
      <c r="G6919" s="93" t="s">
        <v>369</v>
      </c>
      <c r="H6919" s="93" t="s">
        <v>369</v>
      </c>
    </row>
    <row r="6920" spans="1:8">
      <c r="A6920" s="89" t="s">
        <v>16078</v>
      </c>
      <c r="B6920" s="89">
        <v>1000</v>
      </c>
      <c r="C6920" s="89" t="s">
        <v>564</v>
      </c>
      <c r="D6920" s="89" t="s">
        <v>7963</v>
      </c>
      <c r="E6920" s="89" t="s">
        <v>22819</v>
      </c>
      <c r="F6920" s="93" t="s">
        <v>369</v>
      </c>
      <c r="G6920" s="93" t="s">
        <v>369</v>
      </c>
      <c r="H6920" s="93" t="s">
        <v>369</v>
      </c>
    </row>
    <row r="6921" spans="1:8">
      <c r="A6921" s="89" t="s">
        <v>5987</v>
      </c>
      <c r="B6921" s="89">
        <v>200</v>
      </c>
      <c r="C6921" s="89" t="s">
        <v>564</v>
      </c>
      <c r="D6921" s="89" t="s">
        <v>5606</v>
      </c>
      <c r="E6921" s="89" t="s">
        <v>22820</v>
      </c>
      <c r="F6921" s="89">
        <v>957701</v>
      </c>
      <c r="G6921" s="89">
        <v>262511</v>
      </c>
      <c r="H6921" s="89">
        <v>0</v>
      </c>
    </row>
    <row r="6922" spans="1:8">
      <c r="A6922" s="89" t="s">
        <v>4935</v>
      </c>
      <c r="B6922" s="89">
        <v>500</v>
      </c>
      <c r="C6922" s="89" t="s">
        <v>564</v>
      </c>
      <c r="D6922" s="89" t="s">
        <v>18232</v>
      </c>
      <c r="E6922" s="89" t="s">
        <v>22821</v>
      </c>
      <c r="F6922" s="89">
        <v>1026883</v>
      </c>
      <c r="G6922" s="89">
        <v>1091352</v>
      </c>
      <c r="H6922" s="89">
        <v>0</v>
      </c>
    </row>
    <row r="6923" spans="1:8">
      <c r="A6923" s="89" t="s">
        <v>5986</v>
      </c>
      <c r="B6923" s="89">
        <v>500</v>
      </c>
      <c r="C6923" s="89" t="s">
        <v>564</v>
      </c>
      <c r="D6923" s="89" t="s">
        <v>5606</v>
      </c>
      <c r="E6923" s="89" t="s">
        <v>22822</v>
      </c>
      <c r="F6923" s="89">
        <v>2679</v>
      </c>
      <c r="G6923" s="89">
        <v>262511</v>
      </c>
      <c r="H6923" s="89">
        <v>0</v>
      </c>
    </row>
    <row r="6924" spans="1:8">
      <c r="A6924" s="89" t="s">
        <v>4932</v>
      </c>
      <c r="B6924" s="89">
        <v>500</v>
      </c>
      <c r="C6924" s="89" t="s">
        <v>564</v>
      </c>
      <c r="D6924" s="89" t="s">
        <v>18232</v>
      </c>
      <c r="E6924" s="89" t="s">
        <v>22823</v>
      </c>
      <c r="F6924" s="89">
        <v>480863</v>
      </c>
      <c r="G6924" s="89">
        <v>262511</v>
      </c>
      <c r="H6924" s="89">
        <v>0</v>
      </c>
    </row>
    <row r="6925" spans="1:8">
      <c r="A6925" s="99" t="s">
        <v>5985</v>
      </c>
      <c r="B6925" s="89">
        <v>2000</v>
      </c>
      <c r="C6925" s="89" t="s">
        <v>564</v>
      </c>
      <c r="D6925" s="89" t="s">
        <v>5606</v>
      </c>
      <c r="E6925" s="89" t="s">
        <v>22824</v>
      </c>
      <c r="F6925" s="89">
        <v>774219</v>
      </c>
      <c r="G6925" s="89">
        <v>1091356</v>
      </c>
      <c r="H6925" s="89">
        <v>0</v>
      </c>
    </row>
    <row r="6926" spans="1:8">
      <c r="A6926" s="89" t="s">
        <v>16085</v>
      </c>
      <c r="B6926" s="89">
        <v>500</v>
      </c>
      <c r="C6926" s="89" t="s">
        <v>564</v>
      </c>
      <c r="D6926" s="89" t="s">
        <v>7963</v>
      </c>
      <c r="E6926" s="89" t="s">
        <v>22825</v>
      </c>
      <c r="F6926" s="93" t="s">
        <v>369</v>
      </c>
      <c r="G6926" s="93" t="s">
        <v>369</v>
      </c>
      <c r="H6926" s="93" t="s">
        <v>369</v>
      </c>
    </row>
    <row r="6927" spans="1:8">
      <c r="A6927" s="89" t="s">
        <v>16087</v>
      </c>
      <c r="B6927" s="89">
        <v>500</v>
      </c>
      <c r="C6927" s="89" t="s">
        <v>361</v>
      </c>
      <c r="D6927" s="89" t="s">
        <v>7963</v>
      </c>
      <c r="E6927" s="89" t="s">
        <v>22825</v>
      </c>
      <c r="F6927" s="93" t="s">
        <v>369</v>
      </c>
      <c r="G6927" s="93" t="s">
        <v>369</v>
      </c>
      <c r="H6927" s="93" t="s">
        <v>369</v>
      </c>
    </row>
    <row r="6928" spans="1:8">
      <c r="A6928" s="89" t="s">
        <v>16088</v>
      </c>
      <c r="B6928" s="89">
        <v>500</v>
      </c>
      <c r="C6928" s="89" t="s">
        <v>361</v>
      </c>
      <c r="D6928" s="89" t="s">
        <v>7963</v>
      </c>
      <c r="E6928" s="89" t="s">
        <v>22825</v>
      </c>
      <c r="F6928" s="93" t="s">
        <v>369</v>
      </c>
      <c r="G6928" s="93" t="s">
        <v>369</v>
      </c>
      <c r="H6928" s="93" t="s">
        <v>369</v>
      </c>
    </row>
    <row r="6929" spans="1:8">
      <c r="A6929" s="89" t="s">
        <v>16089</v>
      </c>
      <c r="B6929" s="89">
        <v>1000</v>
      </c>
      <c r="C6929" s="89" t="s">
        <v>361</v>
      </c>
      <c r="D6929" s="89" t="s">
        <v>7963</v>
      </c>
      <c r="E6929" s="89" t="s">
        <v>22826</v>
      </c>
      <c r="F6929" s="93" t="s">
        <v>369</v>
      </c>
      <c r="G6929" s="93" t="s">
        <v>369</v>
      </c>
      <c r="H6929" s="93" t="s">
        <v>369</v>
      </c>
    </row>
    <row r="6930" spans="1:8">
      <c r="A6930" s="89" t="s">
        <v>4995</v>
      </c>
      <c r="B6930" s="89">
        <v>1000</v>
      </c>
      <c r="C6930" s="89" t="s">
        <v>564</v>
      </c>
      <c r="D6930" s="89" t="s">
        <v>18232</v>
      </c>
      <c r="E6930" s="89" t="s">
        <v>22827</v>
      </c>
      <c r="F6930" s="89">
        <v>821308</v>
      </c>
      <c r="G6930" s="89">
        <v>1135226</v>
      </c>
      <c r="H6930" s="89">
        <v>0</v>
      </c>
    </row>
    <row r="6931" spans="1:8">
      <c r="A6931" s="89" t="s">
        <v>16091</v>
      </c>
      <c r="B6931" s="89">
        <v>500</v>
      </c>
      <c r="C6931" s="89" t="s">
        <v>564</v>
      </c>
      <c r="D6931" s="89" t="s">
        <v>7963</v>
      </c>
      <c r="E6931" s="89" t="s">
        <v>22828</v>
      </c>
      <c r="F6931" s="93" t="s">
        <v>369</v>
      </c>
      <c r="G6931" s="93" t="s">
        <v>369</v>
      </c>
      <c r="H6931" s="93" t="s">
        <v>369</v>
      </c>
    </row>
    <row r="6932" spans="1:8">
      <c r="A6932" s="89" t="s">
        <v>16093</v>
      </c>
      <c r="B6932" s="89">
        <v>200</v>
      </c>
      <c r="C6932" s="89" t="s">
        <v>564</v>
      </c>
      <c r="D6932" s="89" t="s">
        <v>7963</v>
      </c>
      <c r="E6932" s="89" t="s">
        <v>22829</v>
      </c>
      <c r="F6932" s="93" t="s">
        <v>369</v>
      </c>
      <c r="G6932" s="93" t="s">
        <v>369</v>
      </c>
      <c r="H6932" s="93" t="s">
        <v>369</v>
      </c>
    </row>
    <row r="6933" spans="1:8">
      <c r="A6933" s="89" t="s">
        <v>4993</v>
      </c>
      <c r="B6933" s="89">
        <v>1000</v>
      </c>
      <c r="C6933" s="89" t="s">
        <v>564</v>
      </c>
      <c r="D6933" s="89" t="s">
        <v>18232</v>
      </c>
      <c r="E6933" s="89" t="s">
        <v>22830</v>
      </c>
      <c r="F6933" s="89">
        <v>627160</v>
      </c>
      <c r="G6933" s="89">
        <v>922910</v>
      </c>
      <c r="H6933" s="89">
        <v>0</v>
      </c>
    </row>
    <row r="6934" spans="1:8">
      <c r="A6934" s="89" t="s">
        <v>4991</v>
      </c>
      <c r="B6934" s="89">
        <v>100</v>
      </c>
      <c r="C6934" s="89" t="s">
        <v>564</v>
      </c>
      <c r="D6934" s="89" t="s">
        <v>18489</v>
      </c>
      <c r="E6934" s="89" t="s">
        <v>22831</v>
      </c>
      <c r="F6934" s="89">
        <v>325453</v>
      </c>
      <c r="G6934" s="89">
        <v>325453</v>
      </c>
      <c r="H6934" s="89">
        <v>0</v>
      </c>
    </row>
    <row r="6935" spans="1:8">
      <c r="A6935" s="89" t="s">
        <v>4989</v>
      </c>
      <c r="B6935" s="89">
        <v>100</v>
      </c>
      <c r="C6935" s="89" t="s">
        <v>564</v>
      </c>
      <c r="D6935" s="89" t="s">
        <v>18489</v>
      </c>
      <c r="E6935" s="89" t="s">
        <v>22832</v>
      </c>
      <c r="F6935" s="89">
        <v>325453</v>
      </c>
      <c r="G6935" s="89">
        <v>325453</v>
      </c>
      <c r="H6935" s="89">
        <v>0</v>
      </c>
    </row>
    <row r="6936" spans="1:8">
      <c r="A6936" s="89" t="s">
        <v>4987</v>
      </c>
      <c r="B6936" s="89">
        <v>100</v>
      </c>
      <c r="C6936" s="89" t="s">
        <v>564</v>
      </c>
      <c r="D6936" s="89" t="s">
        <v>18489</v>
      </c>
      <c r="E6936" s="89" t="s">
        <v>22833</v>
      </c>
      <c r="F6936" s="89">
        <v>325453</v>
      </c>
      <c r="G6936" s="89">
        <v>325453</v>
      </c>
      <c r="H6936" s="89">
        <v>0</v>
      </c>
    </row>
    <row r="6937" spans="1:8">
      <c r="A6937" s="89" t="s">
        <v>4985</v>
      </c>
      <c r="B6937" s="89">
        <v>500</v>
      </c>
      <c r="C6937" s="89" t="s">
        <v>361</v>
      </c>
      <c r="D6937" s="89" t="s">
        <v>18232</v>
      </c>
      <c r="E6937" s="89" t="s">
        <v>22834</v>
      </c>
      <c r="F6937" s="93" t="s">
        <v>369</v>
      </c>
      <c r="G6937" s="93" t="s">
        <v>369</v>
      </c>
      <c r="H6937" s="93" t="s">
        <v>369</v>
      </c>
    </row>
    <row r="6938" spans="1:8">
      <c r="A6938" s="89" t="s">
        <v>16099</v>
      </c>
      <c r="B6938" s="89">
        <v>500</v>
      </c>
      <c r="C6938" s="89" t="s">
        <v>361</v>
      </c>
      <c r="D6938" s="89" t="s">
        <v>7963</v>
      </c>
      <c r="E6938" s="89" t="s">
        <v>22834</v>
      </c>
      <c r="F6938" s="93" t="s">
        <v>369</v>
      </c>
      <c r="G6938" s="93" t="s">
        <v>369</v>
      </c>
      <c r="H6938" s="93" t="s">
        <v>369</v>
      </c>
    </row>
    <row r="6939" spans="1:8">
      <c r="A6939" s="89" t="s">
        <v>16100</v>
      </c>
      <c r="B6939" s="89">
        <v>2000</v>
      </c>
      <c r="C6939" s="89" t="s">
        <v>564</v>
      </c>
      <c r="D6939" s="89" t="s">
        <v>7963</v>
      </c>
      <c r="E6939" s="89" t="s">
        <v>22835</v>
      </c>
      <c r="F6939" s="93" t="s">
        <v>369</v>
      </c>
      <c r="G6939" s="93" t="s">
        <v>369</v>
      </c>
      <c r="H6939" s="93" t="s">
        <v>369</v>
      </c>
    </row>
    <row r="6940" spans="1:8">
      <c r="A6940" s="89" t="s">
        <v>16102</v>
      </c>
      <c r="B6940" s="89">
        <v>2000</v>
      </c>
      <c r="C6940" s="89" t="s">
        <v>564</v>
      </c>
      <c r="D6940" s="89" t="s">
        <v>7963</v>
      </c>
      <c r="E6940" s="89" t="s">
        <v>22835</v>
      </c>
      <c r="F6940" s="93" t="s">
        <v>369</v>
      </c>
      <c r="G6940" s="93" t="s">
        <v>369</v>
      </c>
      <c r="H6940" s="93" t="s">
        <v>369</v>
      </c>
    </row>
    <row r="6941" spans="1:8">
      <c r="A6941" s="89" t="s">
        <v>4983</v>
      </c>
      <c r="B6941" s="89">
        <v>1000</v>
      </c>
      <c r="C6941" s="89" t="s">
        <v>564</v>
      </c>
      <c r="D6941" s="89" t="s">
        <v>18232</v>
      </c>
      <c r="E6941" s="89" t="s">
        <v>22836</v>
      </c>
      <c r="F6941" s="89">
        <v>71220</v>
      </c>
      <c r="G6941" s="89">
        <v>105886</v>
      </c>
      <c r="H6941" s="89">
        <v>0</v>
      </c>
    </row>
    <row r="6942" spans="1:8">
      <c r="A6942" s="89" t="s">
        <v>4981</v>
      </c>
      <c r="B6942" s="89">
        <v>2500</v>
      </c>
      <c r="C6942" s="89" t="s">
        <v>564</v>
      </c>
      <c r="D6942" s="89" t="s">
        <v>18232</v>
      </c>
      <c r="E6942" s="89" t="s">
        <v>22837</v>
      </c>
      <c r="F6942" s="89">
        <v>27779</v>
      </c>
      <c r="G6942" s="89">
        <v>105886</v>
      </c>
      <c r="H6942" s="89">
        <v>0</v>
      </c>
    </row>
    <row r="6943" spans="1:8">
      <c r="A6943" s="89" t="s">
        <v>4979</v>
      </c>
      <c r="B6943" s="89">
        <v>1000</v>
      </c>
      <c r="C6943" s="89" t="s">
        <v>564</v>
      </c>
      <c r="D6943" s="89" t="s">
        <v>18232</v>
      </c>
      <c r="E6943" s="89" t="s">
        <v>22838</v>
      </c>
      <c r="F6943" s="89">
        <v>1124028</v>
      </c>
      <c r="G6943" s="89">
        <v>584644</v>
      </c>
      <c r="H6943" s="89">
        <v>0</v>
      </c>
    </row>
    <row r="6944" spans="1:8">
      <c r="A6944" s="89" t="s">
        <v>16107</v>
      </c>
      <c r="B6944" s="89">
        <v>1000</v>
      </c>
      <c r="C6944" s="89" t="s">
        <v>564</v>
      </c>
      <c r="D6944" s="89" t="s">
        <v>7963</v>
      </c>
      <c r="E6944" s="89" t="s">
        <v>22839</v>
      </c>
      <c r="F6944" s="93" t="s">
        <v>369</v>
      </c>
      <c r="G6944" s="93" t="s">
        <v>369</v>
      </c>
      <c r="H6944" s="93" t="s">
        <v>369</v>
      </c>
    </row>
    <row r="6945" spans="1:8">
      <c r="A6945" s="89" t="s">
        <v>4977</v>
      </c>
      <c r="B6945" s="89">
        <v>500</v>
      </c>
      <c r="C6945" s="89" t="s">
        <v>564</v>
      </c>
      <c r="D6945" s="89" t="s">
        <v>18232</v>
      </c>
      <c r="E6945" s="89" t="s">
        <v>22840</v>
      </c>
      <c r="F6945" s="89">
        <v>921891</v>
      </c>
      <c r="G6945" s="89">
        <v>11722</v>
      </c>
      <c r="H6945" s="89">
        <v>0</v>
      </c>
    </row>
    <row r="6946" spans="1:8">
      <c r="A6946" s="89" t="s">
        <v>4974</v>
      </c>
      <c r="B6946" s="89">
        <v>2000</v>
      </c>
      <c r="C6946" s="89" t="s">
        <v>361</v>
      </c>
      <c r="D6946" s="89" t="s">
        <v>18232</v>
      </c>
      <c r="E6946" s="89" t="s">
        <v>22841</v>
      </c>
      <c r="F6946" s="93" t="s">
        <v>369</v>
      </c>
      <c r="G6946" s="93" t="s">
        <v>369</v>
      </c>
      <c r="H6946" s="93" t="s">
        <v>369</v>
      </c>
    </row>
    <row r="6947" spans="1:8">
      <c r="A6947" s="89" t="s">
        <v>16110</v>
      </c>
      <c r="B6947" s="89">
        <v>2000</v>
      </c>
      <c r="C6947" s="89" t="s">
        <v>361</v>
      </c>
      <c r="D6947" s="89" t="s">
        <v>7963</v>
      </c>
      <c r="E6947" s="89" t="s">
        <v>22841</v>
      </c>
      <c r="F6947" s="93" t="s">
        <v>369</v>
      </c>
      <c r="G6947" s="93" t="s">
        <v>369</v>
      </c>
      <c r="H6947" s="93" t="s">
        <v>369</v>
      </c>
    </row>
    <row r="6948" spans="1:8">
      <c r="A6948" s="89" t="s">
        <v>4972</v>
      </c>
      <c r="B6948" s="89">
        <v>5000</v>
      </c>
      <c r="C6948" s="89" t="s">
        <v>564</v>
      </c>
      <c r="D6948" s="89" t="s">
        <v>18232</v>
      </c>
      <c r="E6948" s="89" t="s">
        <v>22842</v>
      </c>
      <c r="F6948" s="89">
        <v>35715</v>
      </c>
      <c r="G6948" s="89">
        <v>105886</v>
      </c>
      <c r="H6948" s="89">
        <v>0</v>
      </c>
    </row>
    <row r="6949" spans="1:8">
      <c r="A6949" s="89" t="s">
        <v>4970</v>
      </c>
      <c r="B6949" s="89">
        <v>500</v>
      </c>
      <c r="C6949" s="89" t="s">
        <v>564</v>
      </c>
      <c r="D6949" s="89" t="s">
        <v>18232</v>
      </c>
      <c r="E6949" s="89" t="s">
        <v>22843</v>
      </c>
      <c r="F6949" s="89">
        <v>798</v>
      </c>
      <c r="G6949" s="89">
        <v>262511</v>
      </c>
      <c r="H6949" s="89">
        <v>0</v>
      </c>
    </row>
    <row r="6950" spans="1:8">
      <c r="A6950" s="89" t="s">
        <v>4968</v>
      </c>
      <c r="B6950" s="89">
        <v>300</v>
      </c>
      <c r="C6950" s="89" t="s">
        <v>361</v>
      </c>
      <c r="D6950" s="89" t="s">
        <v>18232</v>
      </c>
      <c r="E6950" s="89" t="s">
        <v>22844</v>
      </c>
      <c r="F6950" s="93" t="s">
        <v>369</v>
      </c>
      <c r="G6950" s="93" t="s">
        <v>369</v>
      </c>
      <c r="H6950" s="93" t="s">
        <v>369</v>
      </c>
    </row>
    <row r="6951" spans="1:8">
      <c r="A6951" s="89" t="s">
        <v>4966</v>
      </c>
      <c r="B6951" s="89">
        <v>1500</v>
      </c>
      <c r="C6951" s="89" t="s">
        <v>564</v>
      </c>
      <c r="D6951" s="89" t="s">
        <v>18232</v>
      </c>
      <c r="E6951" s="89" t="s">
        <v>22845</v>
      </c>
      <c r="F6951" s="89">
        <v>243595</v>
      </c>
      <c r="G6951" s="89">
        <v>6596</v>
      </c>
      <c r="H6951" s="89">
        <v>0</v>
      </c>
    </row>
    <row r="6952" spans="1:8">
      <c r="A6952" s="89" t="s">
        <v>16114</v>
      </c>
      <c r="B6952" s="89">
        <v>3000</v>
      </c>
      <c r="C6952" s="89" t="s">
        <v>564</v>
      </c>
      <c r="D6952" s="89" t="s">
        <v>7963</v>
      </c>
      <c r="E6952" s="89" t="s">
        <v>22846</v>
      </c>
      <c r="F6952" s="93" t="s">
        <v>369</v>
      </c>
      <c r="G6952" s="93" t="s">
        <v>369</v>
      </c>
      <c r="H6952" s="93" t="s">
        <v>369</v>
      </c>
    </row>
    <row r="6953" spans="1:8">
      <c r="A6953" s="89" t="s">
        <v>16116</v>
      </c>
      <c r="B6953" s="89">
        <v>3000</v>
      </c>
      <c r="C6953" s="89" t="s">
        <v>564</v>
      </c>
      <c r="D6953" s="89" t="s">
        <v>7963</v>
      </c>
      <c r="E6953" s="89" t="s">
        <v>22847</v>
      </c>
      <c r="F6953" s="93" t="s">
        <v>369</v>
      </c>
      <c r="G6953" s="93" t="s">
        <v>369</v>
      </c>
      <c r="H6953" s="93" t="s">
        <v>369</v>
      </c>
    </row>
    <row r="6954" spans="1:8">
      <c r="A6954" s="89" t="s">
        <v>16118</v>
      </c>
      <c r="B6954" s="89">
        <v>3000</v>
      </c>
      <c r="C6954" s="89" t="s">
        <v>564</v>
      </c>
      <c r="D6954" s="89" t="s">
        <v>7963</v>
      </c>
      <c r="E6954" s="89" t="s">
        <v>22847</v>
      </c>
      <c r="F6954" s="93" t="s">
        <v>369</v>
      </c>
      <c r="G6954" s="93" t="s">
        <v>369</v>
      </c>
      <c r="H6954" s="93" t="s">
        <v>369</v>
      </c>
    </row>
    <row r="6955" spans="1:8">
      <c r="A6955" s="89" t="s">
        <v>16120</v>
      </c>
      <c r="B6955" s="89">
        <v>3000</v>
      </c>
      <c r="C6955" s="89" t="s">
        <v>361</v>
      </c>
      <c r="D6955" s="89" t="s">
        <v>7963</v>
      </c>
      <c r="E6955" s="89" t="s">
        <v>22847</v>
      </c>
      <c r="F6955" s="93" t="s">
        <v>369</v>
      </c>
      <c r="G6955" s="93" t="s">
        <v>369</v>
      </c>
      <c r="H6955" s="93" t="s">
        <v>369</v>
      </c>
    </row>
    <row r="6956" spans="1:8">
      <c r="A6956" s="89" t="s">
        <v>4964</v>
      </c>
      <c r="B6956" s="89">
        <v>1500</v>
      </c>
      <c r="C6956" s="89" t="s">
        <v>564</v>
      </c>
      <c r="D6956" s="89" t="s">
        <v>18232</v>
      </c>
      <c r="E6956" s="89" t="s">
        <v>22848</v>
      </c>
      <c r="F6956" s="89">
        <v>778107</v>
      </c>
      <c r="G6956" s="89">
        <v>282718</v>
      </c>
      <c r="H6956" s="89">
        <v>0</v>
      </c>
    </row>
  </sheetData>
  <autoFilter ref="A1:H1" xr:uid="{651E7E59-B2CD-4598-BFEF-2914130F918B}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0B3964-5E2A-41F9-8AD2-8F3EDECE3281}">
  <dimension ref="A1:AB569"/>
  <sheetViews>
    <sheetView topLeftCell="A82" workbookViewId="0">
      <selection activeCell="G95" sqref="G95"/>
    </sheetView>
  </sheetViews>
  <sheetFormatPr defaultRowHeight="15"/>
  <cols>
    <col min="1" max="1" width="8.7109375" bestFit="1" customWidth="1"/>
    <col min="2" max="2" width="17.7109375" customWidth="1"/>
    <col min="4" max="5" width="17" bestFit="1" customWidth="1"/>
  </cols>
  <sheetData>
    <row r="1" spans="1:11">
      <c r="A1" t="s">
        <v>22849</v>
      </c>
      <c r="B1" t="s">
        <v>22850</v>
      </c>
      <c r="C1" t="s">
        <v>22851</v>
      </c>
      <c r="D1" t="s">
        <v>22852</v>
      </c>
      <c r="E1" t="s">
        <v>22853</v>
      </c>
      <c r="F1" t="s">
        <v>22854</v>
      </c>
    </row>
    <row r="2" spans="1:11">
      <c r="A2">
        <v>623</v>
      </c>
      <c r="B2" t="s">
        <v>22855</v>
      </c>
      <c r="C2" t="s">
        <v>22856</v>
      </c>
      <c r="D2" s="98">
        <v>43051.770138888889</v>
      </c>
      <c r="E2" s="98">
        <v>43051.770138888889</v>
      </c>
      <c r="F2" t="str">
        <f>IF(ISERROR(FIND("iPhone", B2)), "Samsung", "IOS")</f>
        <v>IOS</v>
      </c>
      <c r="G2" cm="1">
        <f t="array" ref="G2">TRANSPOSE(_xlfn._xlws.FILTER('ggPayers archive'!D:D, 'ggPayers archive'!B:B=A2, 0))</f>
        <v>2100</v>
      </c>
    </row>
    <row r="3" spans="1:11">
      <c r="A3">
        <v>887</v>
      </c>
      <c r="B3" t="s">
        <v>22857</v>
      </c>
      <c r="C3" t="s">
        <v>22858</v>
      </c>
      <c r="D3" s="98">
        <v>43553.754166666666</v>
      </c>
      <c r="E3" s="98">
        <v>43553.754166666666</v>
      </c>
      <c r="F3" t="str">
        <f>IF(ISERROR(FIND("iPhone", B3)), "Samsung", "IOS")</f>
        <v>IOS</v>
      </c>
      <c r="G3" cm="1">
        <f t="array" ref="G3">TRANSPOSE(_xlfn._xlws.FILTER('ggPayers archive'!D:D, 'ggPayers archive'!B:B=A3, 0))</f>
        <v>2000</v>
      </c>
    </row>
    <row r="4" spans="1:11">
      <c r="A4">
        <v>933</v>
      </c>
      <c r="B4" t="s">
        <v>22857</v>
      </c>
      <c r="C4" t="s">
        <v>22859</v>
      </c>
      <c r="D4" s="98">
        <v>43662.822222222225</v>
      </c>
      <c r="E4" s="98">
        <v>43662.822222222225</v>
      </c>
      <c r="F4" t="str">
        <f>IF(ISERROR(FIND("iPhone", B4)), "Samsung", "IOS")</f>
        <v>IOS</v>
      </c>
      <c r="G4" cm="1">
        <f t="array" ref="G4">TRANSPOSE(_xlfn._xlws.FILTER('ggPayers archive'!D:D, 'ggPayers archive'!B:B=A4, 0))</f>
        <v>1000</v>
      </c>
    </row>
    <row r="5" spans="1:11">
      <c r="A5">
        <v>1318</v>
      </c>
      <c r="B5" t="s">
        <v>22860</v>
      </c>
      <c r="C5" t="s">
        <v>22861</v>
      </c>
      <c r="D5" s="98">
        <v>43442.42291666667</v>
      </c>
      <c r="E5" s="98">
        <v>43442.42291666667</v>
      </c>
      <c r="F5" t="str">
        <f>IF(ISERROR(FIND("iPhone", B5)), "Samsung", "IOS")</f>
        <v>IOS</v>
      </c>
      <c r="G5" cm="1">
        <f t="array" ref="G5">TRANSPOSE(_xlfn._xlws.FILTER('ggPayers archive'!D:D, 'ggPayers archive'!B:B=A5, 0))</f>
        <v>2000</v>
      </c>
    </row>
    <row r="6" spans="1:11">
      <c r="A6">
        <v>1737</v>
      </c>
      <c r="B6" t="s">
        <v>22862</v>
      </c>
      <c r="C6" t="s">
        <v>22863</v>
      </c>
      <c r="D6" s="98">
        <v>42999.873611111114</v>
      </c>
      <c r="E6" s="98">
        <v>42999.873611111114</v>
      </c>
      <c r="F6" t="str">
        <f>IF(ISERROR(FIND("iPhone", B6)), "Samsung", "IOS")</f>
        <v>IOS</v>
      </c>
      <c r="G6" cm="1">
        <f t="array" ref="G6">TRANSPOSE(_xlfn._xlws.FILTER('ggPayers archive'!D:D, 'ggPayers archive'!B:B=A6, 0))</f>
        <v>1000</v>
      </c>
    </row>
    <row r="7" spans="1:11">
      <c r="A7">
        <v>1760</v>
      </c>
      <c r="B7" t="s">
        <v>22864</v>
      </c>
      <c r="C7" t="s">
        <v>22863</v>
      </c>
      <c r="D7" s="98">
        <v>43051.390972222223</v>
      </c>
      <c r="E7" s="98">
        <v>43051.390972222223</v>
      </c>
      <c r="F7" t="str">
        <f>IF(ISERROR(FIND("iPhone", B7)), "Samsung", "IOS")</f>
        <v>IOS</v>
      </c>
      <c r="G7" cm="1">
        <f t="array" ref="G7">TRANSPOSE(_xlfn._xlws.FILTER('ggPayers archive'!D:D, 'ggPayers archive'!B:B=A7, 0))</f>
        <v>500</v>
      </c>
    </row>
    <row r="8" spans="1:11">
      <c r="A8">
        <v>2387</v>
      </c>
      <c r="B8" t="s">
        <v>22865</v>
      </c>
      <c r="C8" t="s">
        <v>22866</v>
      </c>
      <c r="D8" s="98">
        <v>43130.581250000003</v>
      </c>
      <c r="E8" s="98">
        <v>43130.581250000003</v>
      </c>
      <c r="F8" t="str">
        <f>IF(ISERROR(FIND("iPhone", B8)), "Samsung", "IOS")</f>
        <v>IOS</v>
      </c>
      <c r="G8" cm="1">
        <f t="array" ref="G8">TRANSPOSE(_xlfn._xlws.FILTER('ggPayers archive'!D:D, 'ggPayers archive'!B:B=A8, 0))</f>
        <v>1000</v>
      </c>
    </row>
    <row r="9" spans="1:11">
      <c r="A9">
        <v>2567</v>
      </c>
      <c r="B9" t="s">
        <v>22864</v>
      </c>
      <c r="C9" t="s">
        <v>22867</v>
      </c>
      <c r="D9" s="98">
        <v>43329.563194444447</v>
      </c>
      <c r="E9" s="98">
        <v>43329.563194444447</v>
      </c>
      <c r="F9" t="str">
        <f>IF(ISERROR(FIND("iPhone", B9)), "Samsung", "IOS")</f>
        <v>IOS</v>
      </c>
      <c r="G9" cm="1">
        <f t="array" ref="G9">TRANSPOSE(_xlfn._xlws.FILTER('ggPayers archive'!D:D, 'ggPayers archive'!B:B=A9, 0))</f>
        <v>1000</v>
      </c>
    </row>
    <row r="10" spans="1:11">
      <c r="A10">
        <v>2657</v>
      </c>
      <c r="B10" t="s">
        <v>22862</v>
      </c>
      <c r="C10" t="s">
        <v>22868</v>
      </c>
      <c r="D10" s="98">
        <v>43377.686111111114</v>
      </c>
      <c r="E10" s="98">
        <v>43377.686111111114</v>
      </c>
      <c r="F10" t="str">
        <f>IF(ISERROR(FIND("iPhone", B10)), "Samsung", "IOS")</f>
        <v>IOS</v>
      </c>
      <c r="G10" cm="1">
        <f t="array" ref="G10">TRANSPOSE(_xlfn._xlws.FILTER('ggPayers archive'!D:D, 'ggPayers archive'!B:B=A10, 0))</f>
        <v>5000</v>
      </c>
    </row>
    <row r="11" spans="1:11">
      <c r="A11">
        <v>2857</v>
      </c>
      <c r="B11" t="s">
        <v>22869</v>
      </c>
      <c r="C11" t="s">
        <v>22870</v>
      </c>
      <c r="D11" s="98">
        <v>42899.734027777777</v>
      </c>
      <c r="E11" s="98">
        <v>42899.734027777777</v>
      </c>
      <c r="F11" t="str">
        <f>IF(ISERROR(FIND("iPhone", B11)), "Samsung", "IOS")</f>
        <v>IOS</v>
      </c>
      <c r="G11" cm="1">
        <f t="array" ref="G11">TRANSPOSE(_xlfn._xlws.FILTER('ggPayers archive'!D:D, 'ggPayers archive'!B:B=A11, 0))</f>
        <v>4000</v>
      </c>
    </row>
    <row r="12" spans="1:11">
      <c r="A12">
        <v>3472</v>
      </c>
      <c r="B12" t="s">
        <v>22871</v>
      </c>
      <c r="C12" t="s">
        <v>22872</v>
      </c>
      <c r="D12" s="98">
        <v>42662.484027777777</v>
      </c>
      <c r="E12" s="98">
        <v>42662.484027777777</v>
      </c>
      <c r="F12" t="str">
        <f>IF(ISERROR(FIND("iPhone", B12)), "Samsung", "IOS")</f>
        <v>IOS</v>
      </c>
      <c r="G12" cm="1">
        <f t="array" ref="G12">TRANSPOSE(_xlfn._xlws.FILTER('ggPayers archive'!D:D, 'ggPayers archive'!B:B=A12, 0))</f>
        <v>1000</v>
      </c>
    </row>
    <row r="13" spans="1:11">
      <c r="A13">
        <v>3535</v>
      </c>
      <c r="B13" t="s">
        <v>22862</v>
      </c>
      <c r="C13" t="s">
        <v>22873</v>
      </c>
      <c r="D13" s="98">
        <v>42744.367361111108</v>
      </c>
      <c r="E13" s="98">
        <v>42744.367361111108</v>
      </c>
      <c r="F13" t="str">
        <f>IF(ISERROR(FIND("iPhone", B13)), "Samsung", "IOS")</f>
        <v>IOS</v>
      </c>
      <c r="G13" cm="1">
        <f t="array" ref="G13:K13">TRANSPOSE(_xlfn._xlws.FILTER('ggPayers archive'!D:D, 'ggPayers archive'!B:B=A13, 0))</f>
        <v>500</v>
      </c>
      <c r="H13">
        <v>500</v>
      </c>
      <c r="I13">
        <v>500</v>
      </c>
      <c r="J13">
        <v>500</v>
      </c>
      <c r="K13">
        <v>500</v>
      </c>
    </row>
    <row r="14" spans="1:11">
      <c r="A14">
        <v>3586</v>
      </c>
      <c r="B14" t="s">
        <v>22874</v>
      </c>
      <c r="C14" t="s">
        <v>22875</v>
      </c>
      <c r="D14" s="98">
        <v>44639.692361111112</v>
      </c>
      <c r="E14" s="98">
        <v>44639.692361111112</v>
      </c>
      <c r="F14" t="str">
        <f>IF(ISERROR(FIND("iPhone", B14)), "Samsung", "IOS")</f>
        <v>IOS</v>
      </c>
      <c r="G14" cm="1">
        <f t="array" ref="G14">TRANSPOSE(_xlfn._xlws.FILTER('ggPayers archive'!D:D, 'ggPayers archive'!B:B=A14, 0))</f>
        <v>500</v>
      </c>
    </row>
    <row r="15" spans="1:11">
      <c r="A15">
        <v>3783</v>
      </c>
      <c r="B15" t="s">
        <v>22862</v>
      </c>
      <c r="C15" t="s">
        <v>22875</v>
      </c>
      <c r="D15" s="98">
        <v>44461.655555555553</v>
      </c>
      <c r="E15" s="98">
        <v>45180.344444444447</v>
      </c>
      <c r="F15" t="str">
        <f>IF(ISERROR(FIND("iPhone", B15)), "Samsung", "IOS")</f>
        <v>IOS</v>
      </c>
      <c r="G15" cm="1">
        <f t="array" ref="G15">TRANSPOSE(_xlfn._xlws.FILTER('ggPayers archive'!D:D, 'ggPayers archive'!B:B=A15, 0))</f>
        <v>500</v>
      </c>
    </row>
    <row r="16" spans="1:11">
      <c r="A16">
        <v>4865</v>
      </c>
      <c r="B16" t="s">
        <v>22876</v>
      </c>
      <c r="C16" t="s">
        <v>22877</v>
      </c>
      <c r="D16" s="98">
        <v>45350.861805555556</v>
      </c>
      <c r="E16" s="98">
        <v>45350.861805555556</v>
      </c>
      <c r="F16" t="str">
        <f>IF(ISERROR(FIND("iPhone", B16)), "Samsung", "IOS")</f>
        <v>IOS</v>
      </c>
      <c r="G16" cm="1">
        <f t="array" ref="G16">TRANSPOSE(_xlfn._xlws.FILTER('ggPayers archive'!D:D, 'ggPayers archive'!B:B=A16, 0))</f>
        <v>3000</v>
      </c>
    </row>
    <row r="17" spans="1:11">
      <c r="A17">
        <v>5175</v>
      </c>
      <c r="B17" t="s">
        <v>22862</v>
      </c>
      <c r="C17" t="s">
        <v>22878</v>
      </c>
      <c r="D17" s="98">
        <v>43661.65</v>
      </c>
      <c r="E17" s="98">
        <v>43661.65</v>
      </c>
      <c r="F17" t="str">
        <f>IF(ISERROR(FIND("iPhone", B17)), "Samsung", "IOS")</f>
        <v>IOS</v>
      </c>
      <c r="G17" cm="1">
        <f t="array" ref="G17">TRANSPOSE(_xlfn._xlws.FILTER('ggPayers archive'!D:D, 'ggPayers archive'!B:B=A17, 0))</f>
        <v>3000</v>
      </c>
    </row>
    <row r="18" spans="1:11">
      <c r="A18">
        <v>5647</v>
      </c>
      <c r="B18" t="s">
        <v>22879</v>
      </c>
      <c r="C18" t="s">
        <v>22880</v>
      </c>
      <c r="D18" s="98">
        <v>45299.45416666667</v>
      </c>
      <c r="E18" s="98">
        <v>45299.45416666667</v>
      </c>
      <c r="F18" t="str">
        <f>IF(ISERROR(FIND("iPhone", B18)), "Samsung", "IOS")</f>
        <v>IOS</v>
      </c>
      <c r="G18" cm="1">
        <f t="array" ref="G18">TRANSPOSE(_xlfn._xlws.FILTER('ggPayers archive'!D:D, 'ggPayers archive'!B:B=A18, 0))</f>
        <v>300</v>
      </c>
    </row>
    <row r="19" spans="1:11">
      <c r="A19">
        <v>6270</v>
      </c>
      <c r="B19" t="s">
        <v>22881</v>
      </c>
      <c r="C19" t="s">
        <v>22875</v>
      </c>
      <c r="D19" s="98">
        <v>45463.740972222222</v>
      </c>
      <c r="E19" s="98">
        <v>45463.740972222222</v>
      </c>
      <c r="F19" t="str">
        <f>IF(ISERROR(FIND("iPhone", B19)), "Samsung", "IOS")</f>
        <v>IOS</v>
      </c>
      <c r="G19" cm="1">
        <f t="array" ref="G19">TRANSPOSE(_xlfn._xlws.FILTER('ggPayers archive'!D:D, 'ggPayers archive'!B:B=A19, 0))</f>
        <v>500</v>
      </c>
    </row>
    <row r="20" spans="1:11">
      <c r="A20">
        <v>6396</v>
      </c>
      <c r="B20" t="s">
        <v>22882</v>
      </c>
      <c r="C20" t="s">
        <v>22883</v>
      </c>
      <c r="D20" s="98">
        <v>44077.461805555555</v>
      </c>
      <c r="E20" s="98">
        <v>44077.461805555555</v>
      </c>
      <c r="F20" t="str">
        <f>IF(ISERROR(FIND("iPhone", B20)), "Samsung", "IOS")</f>
        <v>IOS</v>
      </c>
      <c r="G20" cm="1">
        <f t="array" ref="G20">TRANSPOSE(_xlfn._xlws.FILTER('ggPayers archive'!D:D, 'ggPayers archive'!B:B=A20, 0))</f>
        <v>300</v>
      </c>
    </row>
    <row r="21" spans="1:11">
      <c r="A21">
        <v>6575</v>
      </c>
      <c r="B21" t="s">
        <v>22860</v>
      </c>
      <c r="C21" t="s">
        <v>22875</v>
      </c>
      <c r="D21" s="98">
        <v>44964.961111111108</v>
      </c>
      <c r="E21" s="98">
        <v>44964.961111111108</v>
      </c>
      <c r="F21" t="str">
        <f>IF(ISERROR(FIND("iPhone", B21)), "Samsung", "IOS")</f>
        <v>IOS</v>
      </c>
      <c r="G21" cm="1">
        <f t="array" ref="G21">TRANSPOSE(_xlfn._xlws.FILTER('ggPayers archive'!D:D, 'ggPayers archive'!B:B=A21, 0))</f>
        <v>1000</v>
      </c>
    </row>
    <row r="22" spans="1:11">
      <c r="A22">
        <v>6619</v>
      </c>
      <c r="B22" t="s">
        <v>22884</v>
      </c>
      <c r="C22" t="s">
        <v>22885</v>
      </c>
      <c r="D22" s="98">
        <v>44932.813888888886</v>
      </c>
      <c r="E22" s="98">
        <v>44932.813888888886</v>
      </c>
      <c r="F22" t="str">
        <f>IF(ISERROR(FIND("iPhone", B22)), "Samsung", "IOS")</f>
        <v>IOS</v>
      </c>
      <c r="G22" cm="1">
        <f t="array" ref="G22">TRANSPOSE(_xlfn._xlws.FILTER('ggPayers archive'!D:D, 'ggPayers archive'!B:B=A22, 0))</f>
        <v>1000</v>
      </c>
    </row>
    <row r="23" spans="1:11">
      <c r="A23">
        <v>6692</v>
      </c>
      <c r="B23" t="s">
        <v>22860</v>
      </c>
      <c r="C23" t="s">
        <v>22886</v>
      </c>
      <c r="D23" s="98">
        <v>43410.715277777781</v>
      </c>
      <c r="E23" s="98">
        <v>43410.715277777781</v>
      </c>
      <c r="F23" t="str">
        <f>IF(ISERROR(FIND("iPhone", B23)), "Samsung", "IOS")</f>
        <v>IOS</v>
      </c>
      <c r="G23" cm="1">
        <f t="array" ref="G23">TRANSPOSE(_xlfn._xlws.FILTER('ggPayers archive'!D:D, 'ggPayers archive'!B:B=A23, 0))</f>
        <v>1000</v>
      </c>
    </row>
    <row r="24" spans="1:11">
      <c r="A24">
        <v>6716</v>
      </c>
      <c r="B24" t="s">
        <v>22887</v>
      </c>
      <c r="C24" t="s">
        <v>22888</v>
      </c>
      <c r="D24" s="98">
        <v>43802.811111111114</v>
      </c>
      <c r="E24" s="98">
        <v>44040.568749999999</v>
      </c>
      <c r="F24" t="str">
        <f>IF(ISERROR(FIND("iPhone", B24)), "Samsung", "IOS")</f>
        <v>IOS</v>
      </c>
      <c r="G24" cm="1">
        <f t="array" ref="G24">TRANSPOSE(_xlfn._xlws.FILTER('ggPayers archive'!D:D, 'ggPayers archive'!B:B=A24, 0))</f>
        <v>500</v>
      </c>
    </row>
    <row r="25" spans="1:11">
      <c r="A25">
        <v>7115</v>
      </c>
      <c r="B25" t="s">
        <v>22889</v>
      </c>
      <c r="C25" t="s">
        <v>22890</v>
      </c>
      <c r="D25" s="98">
        <v>43388.34652777778</v>
      </c>
      <c r="E25" s="98">
        <v>43388.34652777778</v>
      </c>
      <c r="F25" t="str">
        <f>IF(ISERROR(FIND("iPhone", B25)), "Samsung", "IOS")</f>
        <v>IOS</v>
      </c>
      <c r="G25" cm="1">
        <f t="array" ref="G25:H25">TRANSPOSE(_xlfn._xlws.FILTER('ggPayers archive'!D:D, 'ggPayers archive'!B:B=A25, 0))</f>
        <v>1000</v>
      </c>
      <c r="H25">
        <v>500</v>
      </c>
    </row>
    <row r="26" spans="1:11">
      <c r="A26">
        <v>9555</v>
      </c>
      <c r="B26" t="s">
        <v>22879</v>
      </c>
      <c r="C26" t="s">
        <v>22891</v>
      </c>
      <c r="D26" s="98">
        <v>45209.925000000003</v>
      </c>
      <c r="E26" s="98">
        <v>45442.956944444442</v>
      </c>
      <c r="F26" t="str">
        <f>IF(ISERROR(FIND("iPhone", B26)), "Samsung", "IOS")</f>
        <v>IOS</v>
      </c>
      <c r="G26" cm="1">
        <f t="array" ref="G26:H26">TRANSPOSE(_xlfn._xlws.FILTER('ggPayers archive'!D:D, 'ggPayers archive'!B:B=A26, 0))</f>
        <v>1000</v>
      </c>
      <c r="H26">
        <v>2000</v>
      </c>
    </row>
    <row r="27" spans="1:11">
      <c r="A27">
        <v>9976</v>
      </c>
      <c r="B27" t="s">
        <v>22879</v>
      </c>
      <c r="C27" t="s">
        <v>22880</v>
      </c>
      <c r="D27" s="98">
        <v>45227.475694444445</v>
      </c>
      <c r="E27" s="98">
        <v>45477.638888888891</v>
      </c>
      <c r="F27" t="str">
        <f>IF(ISERROR(FIND("iPhone", B27)), "Samsung", "IOS")</f>
        <v>IOS</v>
      </c>
      <c r="G27" cm="1">
        <f t="array" ref="G27">TRANSPOSE(_xlfn._xlws.FILTER('ggPayers archive'!D:D, 'ggPayers archive'!B:B=A27, 0))</f>
        <v>1000</v>
      </c>
    </row>
    <row r="28" spans="1:11">
      <c r="A28">
        <v>11254</v>
      </c>
      <c r="B28" t="s">
        <v>22871</v>
      </c>
      <c r="C28" t="s">
        <v>22875</v>
      </c>
      <c r="D28" s="98">
        <v>45390.542361111111</v>
      </c>
      <c r="E28" s="98">
        <v>45390.542361111111</v>
      </c>
      <c r="F28" t="str">
        <f>IF(ISERROR(FIND("iPhone", B28)), "Samsung", "IOS")</f>
        <v>IOS</v>
      </c>
      <c r="G28" cm="1">
        <f t="array" ref="G28:K28">TRANSPOSE(_xlfn._xlws.FILTER('ggPayers archive'!D:D, 'ggPayers archive'!B:B=A28, 0))</f>
        <v>2000</v>
      </c>
      <c r="H28">
        <v>3000</v>
      </c>
      <c r="I28">
        <v>500</v>
      </c>
      <c r="J28">
        <v>500</v>
      </c>
      <c r="K28">
        <v>1500</v>
      </c>
    </row>
    <row r="29" spans="1:11">
      <c r="A29">
        <v>11343</v>
      </c>
      <c r="B29" t="s">
        <v>22871</v>
      </c>
      <c r="C29" t="s">
        <v>22892</v>
      </c>
      <c r="D29" s="98">
        <v>45334.638194444444</v>
      </c>
      <c r="E29" s="98">
        <v>45334.638194444444</v>
      </c>
      <c r="F29" t="str">
        <f>IF(ISERROR(FIND("iPhone", B29)), "Samsung", "IOS")</f>
        <v>IOS</v>
      </c>
      <c r="G29" cm="1">
        <f t="array" ref="G29">TRANSPOSE(_xlfn._xlws.FILTER('ggPayers archive'!D:D, 'ggPayers archive'!B:B=A29, 0))</f>
        <v>1000</v>
      </c>
    </row>
    <row r="30" spans="1:11">
      <c r="A30">
        <v>11677</v>
      </c>
      <c r="B30" t="s">
        <v>22893</v>
      </c>
      <c r="C30" t="s">
        <v>22894</v>
      </c>
      <c r="D30" s="98">
        <v>44157.575694444444</v>
      </c>
      <c r="E30" s="98">
        <v>44157.575694444444</v>
      </c>
      <c r="F30" t="str">
        <f>IF(ISERROR(FIND("iPhone", B30)), "Samsung", "IOS")</f>
        <v>IOS</v>
      </c>
      <c r="G30" cm="1">
        <f t="array" ref="G30:I30">TRANSPOSE(_xlfn._xlws.FILTER('ggPayers archive'!D:D, 'ggPayers archive'!B:B=A30, 0))</f>
        <v>1000</v>
      </c>
      <c r="H30">
        <v>1000</v>
      </c>
      <c r="I30">
        <v>1000</v>
      </c>
    </row>
    <row r="31" spans="1:11">
      <c r="A31">
        <v>12609</v>
      </c>
      <c r="B31" t="s">
        <v>22889</v>
      </c>
      <c r="C31" t="s">
        <v>22895</v>
      </c>
      <c r="D31" s="98">
        <v>44404.645138888889</v>
      </c>
      <c r="E31" s="98">
        <v>44404.645138888889</v>
      </c>
      <c r="F31" t="str">
        <f>IF(ISERROR(FIND("iPhone", B31)), "Samsung", "IOS")</f>
        <v>IOS</v>
      </c>
      <c r="G31" cm="1">
        <f t="array" ref="G31:H31">TRANSPOSE(_xlfn._xlws.FILTER('ggPayers archive'!D:D, 'ggPayers archive'!B:B=A31, 0))</f>
        <v>1500</v>
      </c>
      <c r="H31">
        <v>1500</v>
      </c>
    </row>
    <row r="32" spans="1:11">
      <c r="A32">
        <v>12661</v>
      </c>
      <c r="B32" t="s">
        <v>22896</v>
      </c>
      <c r="C32" t="s">
        <v>22897</v>
      </c>
      <c r="D32" s="98">
        <v>43471.540972222225</v>
      </c>
      <c r="E32" s="98">
        <v>43471.540972222225</v>
      </c>
      <c r="F32" t="str">
        <f>IF(ISERROR(FIND("iPhone", B32)), "Samsung", "IOS")</f>
        <v>IOS</v>
      </c>
      <c r="G32" cm="1">
        <f t="array" ref="G32">TRANSPOSE(_xlfn._xlws.FILTER('ggPayers archive'!D:D, 'ggPayers archive'!B:B=A32, 0))</f>
        <v>500</v>
      </c>
    </row>
    <row r="33" spans="1:11">
      <c r="A33">
        <v>13524</v>
      </c>
      <c r="B33" t="s">
        <v>22898</v>
      </c>
      <c r="C33" t="s">
        <v>22899</v>
      </c>
      <c r="D33" s="98">
        <v>43535.478472222225</v>
      </c>
      <c r="E33" s="98">
        <v>44800.636805555558</v>
      </c>
      <c r="F33" t="str">
        <f>IF(ISERROR(FIND("iPhone", B33)), "Samsung", "IOS")</f>
        <v>IOS</v>
      </c>
      <c r="G33" cm="1">
        <f t="array" ref="G33">TRANSPOSE(_xlfn._xlws.FILTER('ggPayers archive'!D:D, 'ggPayers archive'!B:B=A33, 0))</f>
        <v>1000</v>
      </c>
    </row>
    <row r="34" spans="1:11">
      <c r="A34">
        <v>13657</v>
      </c>
      <c r="B34" t="s">
        <v>22900</v>
      </c>
      <c r="C34" t="s">
        <v>22901</v>
      </c>
      <c r="D34" s="98">
        <v>44560.826388888891</v>
      </c>
      <c r="E34" s="98">
        <v>44560.826388888891</v>
      </c>
      <c r="F34" t="str">
        <f>IF(ISERROR(FIND("iPhone", B34)), "Samsung", "IOS")</f>
        <v>IOS</v>
      </c>
      <c r="G34" cm="1">
        <f t="array" ref="G34:H34">TRANSPOSE(_xlfn._xlws.FILTER('ggPayers archive'!D:D, 'ggPayers archive'!B:B=A34, 0))</f>
        <v>3000</v>
      </c>
      <c r="H34">
        <v>3000</v>
      </c>
    </row>
    <row r="35" spans="1:11">
      <c r="A35">
        <v>14188</v>
      </c>
      <c r="B35" t="s">
        <v>22864</v>
      </c>
      <c r="C35" t="s">
        <v>22895</v>
      </c>
      <c r="D35" s="98">
        <v>44094.140972222223</v>
      </c>
      <c r="E35" s="98">
        <v>44094.140972222223</v>
      </c>
      <c r="F35" t="str">
        <f>IF(ISERROR(FIND("iPhone", B35)), "Samsung", "IOS")</f>
        <v>IOS</v>
      </c>
      <c r="G35" cm="1">
        <f t="array" ref="G35:H35">TRANSPOSE(_xlfn._xlws.FILTER('ggPayers archive'!D:D, 'ggPayers archive'!B:B=A35, 0))</f>
        <v>2000</v>
      </c>
      <c r="H35">
        <v>1000</v>
      </c>
    </row>
    <row r="36" spans="1:11">
      <c r="A36">
        <v>14669</v>
      </c>
      <c r="B36" t="s">
        <v>22860</v>
      </c>
      <c r="C36" t="s">
        <v>22902</v>
      </c>
      <c r="D36" s="98">
        <v>43259.993055555555</v>
      </c>
      <c r="E36" s="98">
        <v>43329.908333333333</v>
      </c>
      <c r="F36" t="str">
        <f>IF(ISERROR(FIND("iPhone", B36)), "Samsung", "IOS")</f>
        <v>IOS</v>
      </c>
      <c r="G36" cm="1">
        <f t="array" ref="G36">TRANSPOSE(_xlfn._xlws.FILTER('ggPayers archive'!D:D, 'ggPayers archive'!B:B=A36, 0))</f>
        <v>1000</v>
      </c>
    </row>
    <row r="37" spans="1:11">
      <c r="A37">
        <v>14840</v>
      </c>
      <c r="B37" t="s">
        <v>22903</v>
      </c>
      <c r="C37" t="s">
        <v>22888</v>
      </c>
      <c r="D37" s="98">
        <v>43247.862500000003</v>
      </c>
      <c r="E37" s="98">
        <v>43674.777777777781</v>
      </c>
      <c r="F37" t="str">
        <f>IF(ISERROR(FIND("iPhone", B37)), "Samsung", "IOS")</f>
        <v>IOS</v>
      </c>
      <c r="G37" cm="1">
        <f t="array" ref="G37">TRANSPOSE(_xlfn._xlws.FILTER('ggPayers archive'!D:D, 'ggPayers archive'!B:B=A37, 0))</f>
        <v>1000</v>
      </c>
    </row>
    <row r="38" spans="1:11">
      <c r="A38">
        <v>14892</v>
      </c>
      <c r="B38" t="s">
        <v>22887</v>
      </c>
      <c r="C38" t="s">
        <v>22899</v>
      </c>
      <c r="D38" s="98">
        <v>43942.568055555559</v>
      </c>
      <c r="E38" s="98">
        <v>45031.667361111111</v>
      </c>
      <c r="F38" t="str">
        <f>IF(ISERROR(FIND("iPhone", B38)), "Samsung", "IOS")</f>
        <v>IOS</v>
      </c>
      <c r="G38" cm="1">
        <f t="array" ref="G38">TRANSPOSE(_xlfn._xlws.FILTER('ggPayers archive'!D:D, 'ggPayers archive'!B:B=A38, 0))</f>
        <v>2000</v>
      </c>
    </row>
    <row r="39" spans="1:11">
      <c r="A39">
        <v>15005</v>
      </c>
      <c r="B39" t="s">
        <v>22879</v>
      </c>
      <c r="C39" t="s">
        <v>22883</v>
      </c>
      <c r="D39" s="98">
        <v>43970.95208333333</v>
      </c>
      <c r="E39" s="98">
        <v>43970.95208333333</v>
      </c>
      <c r="F39" t="str">
        <f>IF(ISERROR(FIND("iPhone", B39)), "Samsung", "IOS")</f>
        <v>IOS</v>
      </c>
      <c r="G39" cm="1">
        <f t="array" ref="G39:H39">TRANSPOSE(_xlfn._xlws.FILTER('ggPayers archive'!D:D, 'ggPayers archive'!B:B=A39, 0))</f>
        <v>1000</v>
      </c>
      <c r="H39">
        <v>500</v>
      </c>
    </row>
    <row r="40" spans="1:11">
      <c r="A40">
        <v>16728</v>
      </c>
      <c r="B40" t="s">
        <v>22857</v>
      </c>
      <c r="C40" t="s">
        <v>22904</v>
      </c>
      <c r="D40" s="98">
        <v>43381.782638888886</v>
      </c>
      <c r="E40" s="98">
        <v>43381.782638888886</v>
      </c>
      <c r="F40" t="str">
        <f>IF(ISERROR(FIND("iPhone", B40)), "Samsung", "IOS")</f>
        <v>IOS</v>
      </c>
      <c r="G40" cm="1">
        <f t="array" ref="G40">TRANSPOSE(_xlfn._xlws.FILTER('ggPayers archive'!D:D, 'ggPayers archive'!B:B=A40, 0))</f>
        <v>5000</v>
      </c>
    </row>
    <row r="41" spans="1:11">
      <c r="A41">
        <v>17029</v>
      </c>
      <c r="B41" t="s">
        <v>22905</v>
      </c>
      <c r="C41" t="s">
        <v>22883</v>
      </c>
      <c r="D41" s="98">
        <v>44121.759027777778</v>
      </c>
      <c r="E41" s="98">
        <v>44121.759027777778</v>
      </c>
      <c r="F41" t="str">
        <f>IF(ISERROR(FIND("iPhone", B41)), "Samsung", "IOS")</f>
        <v>IOS</v>
      </c>
      <c r="G41" cm="1">
        <f t="array" ref="G41">TRANSPOSE(_xlfn._xlws.FILTER('ggPayers archive'!D:D, 'ggPayers archive'!B:B=A41, 0))</f>
        <v>200</v>
      </c>
    </row>
    <row r="42" spans="1:11">
      <c r="A42">
        <v>17119</v>
      </c>
      <c r="B42" t="s">
        <v>22860</v>
      </c>
      <c r="C42" t="s">
        <v>22895</v>
      </c>
      <c r="D42" s="98">
        <v>44422.588888888888</v>
      </c>
      <c r="E42" s="98">
        <v>44422.588888888888</v>
      </c>
      <c r="F42" t="str">
        <f>IF(ISERROR(FIND("iPhone", B42)), "Samsung", "IOS")</f>
        <v>IOS</v>
      </c>
      <c r="G42" cm="1">
        <f t="array" ref="G42">TRANSPOSE(_xlfn._xlws.FILTER('ggPayers archive'!D:D, 'ggPayers archive'!B:B=A42, 0))</f>
        <v>500</v>
      </c>
    </row>
    <row r="43" spans="1:11">
      <c r="A43">
        <v>18374</v>
      </c>
      <c r="B43" t="s">
        <v>22906</v>
      </c>
      <c r="C43" t="s">
        <v>22907</v>
      </c>
      <c r="D43" s="98">
        <v>42709.408333333333</v>
      </c>
      <c r="E43" s="98">
        <v>43478.803472222222</v>
      </c>
      <c r="F43" t="str">
        <f>IF(ISERROR(FIND("iPhone", B43)), "Samsung", "IOS")</f>
        <v>IOS</v>
      </c>
      <c r="G43" cm="1">
        <f t="array" ref="G43">TRANSPOSE(_xlfn._xlws.FILTER('ggPayers archive'!D:D, 'ggPayers archive'!B:B=A43, 0))</f>
        <v>2000</v>
      </c>
    </row>
    <row r="44" spans="1:11">
      <c r="A44">
        <v>18668</v>
      </c>
      <c r="B44" t="s">
        <v>22903</v>
      </c>
      <c r="C44" t="s">
        <v>22883</v>
      </c>
      <c r="D44" s="98">
        <v>43984</v>
      </c>
      <c r="E44" s="98">
        <v>43984</v>
      </c>
      <c r="F44" t="str">
        <f>IF(ISERROR(FIND("iPhone", B44)), "Samsung", "IOS")</f>
        <v>IOS</v>
      </c>
      <c r="G44" cm="1">
        <f t="array" ref="G44">TRANSPOSE(_xlfn._xlws.FILTER('ggPayers archive'!D:D, 'ggPayers archive'!B:B=A44, 0))</f>
        <v>500</v>
      </c>
    </row>
    <row r="45" spans="1:11">
      <c r="A45">
        <v>19121</v>
      </c>
      <c r="B45" t="s">
        <v>22908</v>
      </c>
      <c r="C45" t="s">
        <v>22909</v>
      </c>
      <c r="D45" s="98">
        <v>43404.870138888888</v>
      </c>
      <c r="E45" s="98">
        <v>43404.870138888888</v>
      </c>
      <c r="F45" t="str">
        <f>IF(ISERROR(FIND("iPhone", B45)), "Samsung", "IOS")</f>
        <v>IOS</v>
      </c>
      <c r="G45" cm="1">
        <f t="array" ref="G45:I45">TRANSPOSE(_xlfn._xlws.FILTER('ggPayers archive'!D:D, 'ggPayers archive'!B:B=A45, 0))</f>
        <v>2000</v>
      </c>
      <c r="H45">
        <v>2000</v>
      </c>
      <c r="I45">
        <v>2000</v>
      </c>
    </row>
    <row r="46" spans="1:11">
      <c r="A46">
        <v>19846</v>
      </c>
      <c r="B46" t="s">
        <v>22874</v>
      </c>
      <c r="C46" t="s">
        <v>22910</v>
      </c>
      <c r="D46" s="98">
        <v>43434.779861111114</v>
      </c>
      <c r="E46" s="98">
        <v>43448.94027777778</v>
      </c>
      <c r="F46" t="str">
        <f>IF(ISERROR(FIND("iPhone", B46)), "Samsung", "IOS")</f>
        <v>IOS</v>
      </c>
      <c r="G46" cm="1">
        <f t="array" ref="G46">TRANSPOSE(_xlfn._xlws.FILTER('ggPayers archive'!D:D, 'ggPayers archive'!B:B=A46, 0))</f>
        <v>1000</v>
      </c>
    </row>
    <row r="47" spans="1:11">
      <c r="A47">
        <v>20620</v>
      </c>
      <c r="B47" t="s">
        <v>22857</v>
      </c>
      <c r="C47" t="s">
        <v>22911</v>
      </c>
      <c r="D47" s="98">
        <v>43101.068749999999</v>
      </c>
      <c r="E47" s="98">
        <v>43101.068749999999</v>
      </c>
      <c r="F47" t="str">
        <f>IF(ISERROR(FIND("iPhone", B47)), "Samsung", "IOS")</f>
        <v>IOS</v>
      </c>
      <c r="G47" cm="1">
        <f t="array" ref="G47">TRANSPOSE(_xlfn._xlws.FILTER('ggPayers archive'!D:D, 'ggPayers archive'!B:B=A47, 0))</f>
        <v>300</v>
      </c>
    </row>
    <row r="48" spans="1:11">
      <c r="A48">
        <v>20631</v>
      </c>
      <c r="B48" t="s">
        <v>22871</v>
      </c>
      <c r="C48" t="s">
        <v>22875</v>
      </c>
      <c r="D48" s="98">
        <v>44691.704861111109</v>
      </c>
      <c r="E48" s="98">
        <v>44691.704861111109</v>
      </c>
      <c r="F48" t="str">
        <f>IF(ISERROR(FIND("iPhone", B48)), "Samsung", "IOS")</f>
        <v>IOS</v>
      </c>
      <c r="G48" cm="1">
        <f t="array" ref="G48:K48">TRANSPOSE(_xlfn._xlws.FILTER('ggPayers archive'!D:D, 'ggPayers archive'!B:B=A48, 0))</f>
        <v>1000</v>
      </c>
      <c r="H48">
        <v>500</v>
      </c>
      <c r="I48">
        <v>500</v>
      </c>
      <c r="J48">
        <v>1000</v>
      </c>
      <c r="K48">
        <v>500</v>
      </c>
    </row>
    <row r="49" spans="1:17">
      <c r="A49">
        <v>21643</v>
      </c>
      <c r="B49" t="s">
        <v>22912</v>
      </c>
      <c r="C49" t="s">
        <v>22913</v>
      </c>
      <c r="D49" s="98">
        <v>42866.945833333331</v>
      </c>
      <c r="E49" s="98">
        <v>43798.5625</v>
      </c>
      <c r="F49" t="str">
        <f>IF(ISERROR(FIND("iPhone", B49)), "Samsung", "IOS")</f>
        <v>IOS</v>
      </c>
      <c r="G49" cm="1">
        <f t="array" ref="G49">TRANSPOSE(_xlfn._xlws.FILTER('ggPayers archive'!D:D, 'ggPayers archive'!B:B=A49, 0))</f>
        <v>1000</v>
      </c>
    </row>
    <row r="50" spans="1:17">
      <c r="A50">
        <v>21918</v>
      </c>
      <c r="B50" t="s">
        <v>22879</v>
      </c>
      <c r="C50" t="s">
        <v>22904</v>
      </c>
      <c r="D50" s="98">
        <v>43639.932638888888</v>
      </c>
      <c r="E50" s="98">
        <v>43639.932638888888</v>
      </c>
      <c r="F50" t="str">
        <f>IF(ISERROR(FIND("iPhone", B50)), "Samsung", "IOS")</f>
        <v>IOS</v>
      </c>
      <c r="G50" cm="1">
        <f t="array" ref="G50:I50">TRANSPOSE(_xlfn._xlws.FILTER('ggPayers archive'!D:D, 'ggPayers archive'!B:B=A50, 0))</f>
        <v>1000</v>
      </c>
      <c r="H50">
        <v>1000</v>
      </c>
      <c r="I50">
        <v>1000</v>
      </c>
    </row>
    <row r="51" spans="1:17">
      <c r="A51">
        <v>22292</v>
      </c>
      <c r="B51" t="s">
        <v>22857</v>
      </c>
      <c r="C51" t="s">
        <v>22875</v>
      </c>
      <c r="D51" s="98">
        <v>45408.631249999999</v>
      </c>
      <c r="E51" s="98">
        <v>45408.631249999999</v>
      </c>
      <c r="F51" t="str">
        <f>IF(ISERROR(FIND("iPhone", B51)), "Samsung", "IOS")</f>
        <v>IOS</v>
      </c>
      <c r="G51" cm="1">
        <f t="array" ref="G51:Q51">TRANSPOSE(_xlfn._xlws.FILTER('ggPayers archive'!D:D, 'ggPayers archive'!B:B=A51, 0))</f>
        <v>500</v>
      </c>
      <c r="H51">
        <v>500</v>
      </c>
      <c r="I51">
        <v>500</v>
      </c>
      <c r="J51">
        <v>300</v>
      </c>
      <c r="K51">
        <v>300</v>
      </c>
      <c r="L51">
        <v>300</v>
      </c>
      <c r="M51">
        <v>300</v>
      </c>
      <c r="N51">
        <v>300</v>
      </c>
      <c r="O51">
        <v>300</v>
      </c>
      <c r="P51">
        <v>300</v>
      </c>
      <c r="Q51">
        <v>500</v>
      </c>
    </row>
    <row r="52" spans="1:17">
      <c r="A52">
        <v>28038</v>
      </c>
      <c r="B52" t="s">
        <v>22914</v>
      </c>
      <c r="C52" t="s">
        <v>22875</v>
      </c>
      <c r="D52" s="98">
        <v>44375.973611111112</v>
      </c>
      <c r="E52" s="98">
        <v>44375.973611111112</v>
      </c>
      <c r="F52" t="str">
        <f>IF(ISERROR(FIND("iPhone", B52)), "Samsung", "IOS")</f>
        <v>IOS</v>
      </c>
      <c r="G52" cm="1">
        <f t="array" ref="G52">TRANSPOSE(_xlfn._xlws.FILTER('ggPayers archive'!D:D, 'ggPayers archive'!B:B=A52, 0))</f>
        <v>1000</v>
      </c>
    </row>
    <row r="53" spans="1:17">
      <c r="A53">
        <v>29024</v>
      </c>
      <c r="B53" t="s">
        <v>22915</v>
      </c>
      <c r="C53" t="s">
        <v>22875</v>
      </c>
      <c r="D53" s="98">
        <v>44420.665972222225</v>
      </c>
      <c r="E53" s="98">
        <v>45433.601388888892</v>
      </c>
      <c r="F53" t="str">
        <f>IF(ISERROR(FIND("iPhone", B53)), "Samsung", "IOS")</f>
        <v>IOS</v>
      </c>
      <c r="G53" cm="1">
        <f t="array" ref="G53">TRANSPOSE(_xlfn._xlws.FILTER('ggPayers archive'!D:D, 'ggPayers archive'!B:B=A53, 0))</f>
        <v>1000</v>
      </c>
    </row>
    <row r="54" spans="1:17">
      <c r="A54">
        <v>29910</v>
      </c>
      <c r="B54" t="s">
        <v>22862</v>
      </c>
      <c r="C54" t="s">
        <v>22916</v>
      </c>
      <c r="D54" s="98">
        <v>43751.49722222222</v>
      </c>
      <c r="E54" s="98">
        <v>45106.877083333333</v>
      </c>
      <c r="F54" t="str">
        <f>IF(ISERROR(FIND("iPhone", B54)), "Samsung", "IOS")</f>
        <v>IOS</v>
      </c>
      <c r="G54" cm="1">
        <f t="array" ref="G54">TRANSPOSE(_xlfn._xlws.FILTER('ggPayers archive'!D:D, 'ggPayers archive'!B:B=A54, 0))</f>
        <v>3000</v>
      </c>
    </row>
    <row r="55" spans="1:17">
      <c r="A55">
        <v>30938</v>
      </c>
      <c r="B55" t="s">
        <v>22917</v>
      </c>
      <c r="C55" t="s">
        <v>22899</v>
      </c>
      <c r="D55" s="98">
        <v>45143.863888888889</v>
      </c>
      <c r="E55" s="98">
        <v>45143.863888888889</v>
      </c>
      <c r="F55" t="str">
        <f>IF(ISERROR(FIND("iPhone", B55)), "Samsung", "IOS")</f>
        <v>IOS</v>
      </c>
      <c r="G55" cm="1">
        <f t="array" ref="G55">TRANSPOSE(_xlfn._xlws.FILTER('ggPayers archive'!D:D, 'ggPayers archive'!B:B=A55, 0))</f>
        <v>500</v>
      </c>
    </row>
    <row r="56" spans="1:17">
      <c r="A56">
        <v>32142</v>
      </c>
      <c r="B56" t="s">
        <v>22918</v>
      </c>
      <c r="C56" t="s">
        <v>22880</v>
      </c>
      <c r="D56" s="98">
        <v>45467.649305555555</v>
      </c>
      <c r="E56" s="98">
        <v>45467.649305555555</v>
      </c>
      <c r="F56" t="str">
        <f>IF(ISERROR(FIND("iPhone", B56)), "Samsung", "IOS")</f>
        <v>IOS</v>
      </c>
      <c r="G56" cm="1">
        <f t="array" ref="G56">TRANSPOSE(_xlfn._xlws.FILTER('ggPayers archive'!D:D, 'ggPayers archive'!B:B=A56, 0))</f>
        <v>1000</v>
      </c>
    </row>
    <row r="57" spans="1:17">
      <c r="A57">
        <v>32998</v>
      </c>
      <c r="B57" t="s">
        <v>22882</v>
      </c>
      <c r="C57" t="s">
        <v>22880</v>
      </c>
      <c r="D57" s="98">
        <v>44734.568055555559</v>
      </c>
      <c r="E57" s="98">
        <v>45462.045138888891</v>
      </c>
      <c r="F57" t="str">
        <f>IF(ISERROR(FIND("iPhone", B57)), "Samsung", "IOS")</f>
        <v>IOS</v>
      </c>
      <c r="G57" cm="1">
        <f t="array" ref="G57">TRANSPOSE(_xlfn._xlws.FILTER('ggPayers archive'!D:D, 'ggPayers archive'!B:B=A57, 0))</f>
        <v>2000</v>
      </c>
    </row>
    <row r="58" spans="1:17">
      <c r="A58">
        <v>35941</v>
      </c>
      <c r="B58" t="s">
        <v>22889</v>
      </c>
      <c r="C58" t="s">
        <v>22919</v>
      </c>
      <c r="D58" s="98">
        <v>45151.480555555558</v>
      </c>
      <c r="E58" s="98">
        <v>45156.37777777778</v>
      </c>
      <c r="F58" t="str">
        <f>IF(ISERROR(FIND("iPhone", B58)), "Samsung", "IOS")</f>
        <v>IOS</v>
      </c>
      <c r="G58" cm="1">
        <f t="array" ref="G58">TRANSPOSE(_xlfn._xlws.FILTER('ggPayers archive'!D:D, 'ggPayers archive'!B:B=A58, 0))</f>
        <v>500</v>
      </c>
    </row>
    <row r="59" spans="1:17">
      <c r="A59">
        <v>37705</v>
      </c>
      <c r="B59" t="s">
        <v>22862</v>
      </c>
      <c r="C59" t="s">
        <v>22870</v>
      </c>
      <c r="D59" s="98">
        <v>43831.039583333331</v>
      </c>
      <c r="E59" s="98">
        <v>43831.039583333331</v>
      </c>
      <c r="F59" t="str">
        <f>IF(ISERROR(FIND("iPhone", B59)), "Samsung", "IOS")</f>
        <v>IOS</v>
      </c>
      <c r="G59" cm="1">
        <f t="array" ref="G59:I59">TRANSPOSE(_xlfn._xlws.FILTER('ggPayers archive'!D:D, 'ggPayers archive'!B:B=A59, 0))</f>
        <v>700</v>
      </c>
      <c r="H59">
        <v>1000</v>
      </c>
      <c r="I59">
        <v>1000</v>
      </c>
    </row>
    <row r="60" spans="1:17">
      <c r="A60">
        <v>38182</v>
      </c>
      <c r="B60" t="s">
        <v>22889</v>
      </c>
      <c r="C60" t="s">
        <v>22920</v>
      </c>
      <c r="D60" s="98">
        <v>45310.552083333336</v>
      </c>
      <c r="E60" s="98">
        <v>45310.552083333336</v>
      </c>
      <c r="F60" t="str">
        <f>IF(ISERROR(FIND("iPhone", B60)), "Samsung", "IOS")</f>
        <v>IOS</v>
      </c>
      <c r="G60" cm="1">
        <f t="array" ref="G60:K60">TRANSPOSE(_xlfn._xlws.FILTER('ggPayers archive'!D:D, 'ggPayers archive'!B:B=A60, 0))</f>
        <v>500</v>
      </c>
      <c r="H60">
        <v>500</v>
      </c>
      <c r="I60">
        <v>500</v>
      </c>
      <c r="J60">
        <v>1000</v>
      </c>
      <c r="K60">
        <v>500</v>
      </c>
    </row>
    <row r="61" spans="1:17">
      <c r="A61">
        <v>38749</v>
      </c>
      <c r="B61" t="s">
        <v>22887</v>
      </c>
      <c r="C61" t="s">
        <v>22895</v>
      </c>
      <c r="D61" s="98">
        <v>44419.450694444444</v>
      </c>
      <c r="E61" s="98">
        <v>44419.450694444444</v>
      </c>
      <c r="F61" t="str">
        <f>IF(ISERROR(FIND("iPhone", B61)), "Samsung", "IOS")</f>
        <v>IOS</v>
      </c>
      <c r="G61" cm="1">
        <f t="array" ref="G61">TRANSPOSE(_xlfn._xlws.FILTER('ggPayers archive'!D:D, 'ggPayers archive'!B:B=A61, 0))</f>
        <v>3000</v>
      </c>
    </row>
    <row r="62" spans="1:17">
      <c r="A62">
        <v>41044</v>
      </c>
      <c r="B62" t="s">
        <v>22887</v>
      </c>
      <c r="C62" t="s">
        <v>22875</v>
      </c>
      <c r="D62" s="98">
        <v>44289.547222222223</v>
      </c>
      <c r="E62" s="98">
        <v>45403.511805555558</v>
      </c>
      <c r="F62" t="str">
        <f>IF(ISERROR(FIND("iPhone", B62)), "Samsung", "IOS")</f>
        <v>IOS</v>
      </c>
      <c r="G62" cm="1">
        <f t="array" ref="G62">TRANSPOSE(_xlfn._xlws.FILTER('ggPayers archive'!D:D, 'ggPayers archive'!B:B=A62, 0))</f>
        <v>0</v>
      </c>
    </row>
    <row r="63" spans="1:17">
      <c r="A63">
        <v>43996</v>
      </c>
      <c r="B63" t="s">
        <v>22908</v>
      </c>
      <c r="C63" t="s">
        <v>22875</v>
      </c>
      <c r="D63" s="98">
        <v>44576.739583333336</v>
      </c>
      <c r="E63" s="98">
        <v>45235.525000000001</v>
      </c>
      <c r="F63" t="str">
        <f>IF(ISERROR(FIND("iPhone", B63)), "Samsung", "IOS")</f>
        <v>IOS</v>
      </c>
      <c r="G63" cm="1">
        <f t="array" ref="G63:K63">TRANSPOSE(_xlfn._xlws.FILTER('ggPayers archive'!D:D, 'ggPayers archive'!B:B=A63, 0))</f>
        <v>500</v>
      </c>
      <c r="H63">
        <v>500</v>
      </c>
      <c r="I63">
        <v>500</v>
      </c>
      <c r="J63">
        <v>500</v>
      </c>
      <c r="K63">
        <v>500</v>
      </c>
    </row>
    <row r="64" spans="1:17">
      <c r="A64">
        <v>44436</v>
      </c>
      <c r="B64" t="s">
        <v>22921</v>
      </c>
      <c r="C64" t="s">
        <v>22922</v>
      </c>
      <c r="D64" s="98">
        <v>44533.781944444447</v>
      </c>
      <c r="E64" s="98">
        <v>44533.781944444447</v>
      </c>
      <c r="F64" t="str">
        <f>IF(ISERROR(FIND("iPhone", B64)), "Samsung", "IOS")</f>
        <v>IOS</v>
      </c>
      <c r="G64" cm="1">
        <f t="array" ref="G64">TRANSPOSE(_xlfn._xlws.FILTER('ggPayers archive'!D:D, 'ggPayers archive'!B:B=A64, 0))</f>
        <v>3000</v>
      </c>
    </row>
    <row r="65" spans="1:11">
      <c r="A65">
        <v>46748</v>
      </c>
      <c r="B65" t="s">
        <v>22860</v>
      </c>
      <c r="C65" t="s">
        <v>22923</v>
      </c>
      <c r="D65" s="98">
        <v>45085.446527777778</v>
      </c>
      <c r="E65" s="98">
        <v>45085.446527777778</v>
      </c>
      <c r="F65" t="str">
        <f>IF(ISERROR(FIND("iPhone", B65)), "Samsung", "IOS")</f>
        <v>IOS</v>
      </c>
      <c r="G65" cm="1">
        <f t="array" ref="G65">TRANSPOSE(_xlfn._xlws.FILTER('ggPayers archive'!D:D, 'ggPayers archive'!B:B=A65, 0))</f>
        <v>500</v>
      </c>
    </row>
    <row r="66" spans="1:11">
      <c r="A66">
        <v>46929</v>
      </c>
      <c r="B66" t="s">
        <v>22896</v>
      </c>
      <c r="C66" t="s">
        <v>22924</v>
      </c>
      <c r="D66" s="98">
        <v>45000.510416666664</v>
      </c>
      <c r="E66" s="98">
        <v>45008.356944444444</v>
      </c>
      <c r="F66" t="str">
        <f>IF(ISERROR(FIND("iPhone", B66)), "Samsung", "IOS")</f>
        <v>IOS</v>
      </c>
      <c r="G66" cm="1">
        <f t="array" ref="G66">TRANSPOSE(_xlfn._xlws.FILTER('ggPayers archive'!D:D, 'ggPayers archive'!B:B=A66, 0))</f>
        <v>300</v>
      </c>
    </row>
    <row r="67" spans="1:11">
      <c r="A67">
        <v>50577</v>
      </c>
      <c r="B67" t="s">
        <v>22925</v>
      </c>
      <c r="C67" t="s">
        <v>22923</v>
      </c>
      <c r="D67" s="98">
        <v>45081.959027777775</v>
      </c>
      <c r="E67" s="98">
        <v>45081.959027777775</v>
      </c>
      <c r="F67" t="str">
        <f>IF(ISERROR(FIND("iPhone", B67)), "Samsung", "IOS")</f>
        <v>IOS</v>
      </c>
      <c r="G67" cm="1">
        <f t="array" ref="G67">TRANSPOSE(_xlfn._xlws.FILTER('ggPayers archive'!D:D, 'ggPayers archive'!B:B=A67, 0))</f>
        <v>500</v>
      </c>
    </row>
    <row r="68" spans="1:11">
      <c r="A68">
        <v>51009</v>
      </c>
      <c r="B68" t="s">
        <v>22926</v>
      </c>
      <c r="C68" t="s">
        <v>22888</v>
      </c>
      <c r="D68" s="98">
        <v>44227.948611111111</v>
      </c>
      <c r="E68" s="98">
        <v>44227.948611111111</v>
      </c>
      <c r="F68" t="str">
        <f>IF(ISERROR(FIND("iPhone", B68)), "Samsung", "IOS")</f>
        <v>IOS</v>
      </c>
      <c r="G68" cm="1">
        <f t="array" ref="G68">TRANSPOSE(_xlfn._xlws.FILTER('ggPayers archive'!D:D, 'ggPayers archive'!B:B=A68, 0))</f>
        <v>3000</v>
      </c>
    </row>
    <row r="69" spans="1:11">
      <c r="A69">
        <v>53216</v>
      </c>
      <c r="B69" t="s">
        <v>22879</v>
      </c>
      <c r="C69" t="s">
        <v>22916</v>
      </c>
      <c r="D69" s="98">
        <v>43221.663194444445</v>
      </c>
      <c r="E69" s="98">
        <v>44872.408333333333</v>
      </c>
      <c r="F69" t="str">
        <f>IF(ISERROR(FIND("iPhone", B69)), "Samsung", "IOS")</f>
        <v>IOS</v>
      </c>
      <c r="G69" cm="1">
        <f t="array" ref="G69">TRANSPOSE(_xlfn._xlws.FILTER('ggPayers archive'!D:D, 'ggPayers archive'!B:B=A69, 0))</f>
        <v>1000</v>
      </c>
    </row>
    <row r="70" spans="1:11">
      <c r="A70">
        <v>53334</v>
      </c>
      <c r="B70" t="s">
        <v>22927</v>
      </c>
      <c r="C70" t="s">
        <v>22904</v>
      </c>
      <c r="D70" s="98">
        <v>43657.542361111111</v>
      </c>
      <c r="E70" s="98">
        <v>43657.542361111111</v>
      </c>
      <c r="F70" t="str">
        <f>IF(ISERROR(FIND("iPhone", B70)), "Samsung", "IOS")</f>
        <v>IOS</v>
      </c>
      <c r="G70" cm="1">
        <f t="array" ref="G70">TRANSPOSE(_xlfn._xlws.FILTER('ggPayers archive'!D:D, 'ggPayers archive'!B:B=A70, 0))</f>
        <v>2000</v>
      </c>
    </row>
    <row r="71" spans="1:11">
      <c r="A71">
        <v>54814</v>
      </c>
      <c r="B71" t="s">
        <v>22889</v>
      </c>
      <c r="C71" t="s">
        <v>22888</v>
      </c>
      <c r="D71" s="98">
        <v>44327.533333333333</v>
      </c>
      <c r="E71" s="98">
        <v>44327.533333333333</v>
      </c>
      <c r="F71" t="str">
        <f>IF(ISERROR(FIND("iPhone", B71)), "Samsung", "IOS")</f>
        <v>IOS</v>
      </c>
      <c r="G71" cm="1">
        <f t="array" ref="G71">TRANSPOSE(_xlfn._xlws.FILTER('ggPayers archive'!D:D, 'ggPayers archive'!B:B=A71, 0))</f>
        <v>2000</v>
      </c>
    </row>
    <row r="72" spans="1:11">
      <c r="A72">
        <v>57211</v>
      </c>
      <c r="B72" t="s">
        <v>22879</v>
      </c>
      <c r="C72" t="s">
        <v>22928</v>
      </c>
      <c r="D72" s="98">
        <v>44781.052083333336</v>
      </c>
      <c r="E72" s="98">
        <v>44781.052083333336</v>
      </c>
      <c r="F72" t="str">
        <f>IF(ISERROR(FIND("iPhone", B72)), "Samsung", "IOS")</f>
        <v>IOS</v>
      </c>
      <c r="G72" cm="1">
        <f t="array" ref="G72">TRANSPOSE(_xlfn._xlws.FILTER('ggPayers archive'!D:D, 'ggPayers archive'!B:B=A72, 0))</f>
        <v>1000</v>
      </c>
    </row>
    <row r="73" spans="1:11">
      <c r="A73">
        <v>60915</v>
      </c>
      <c r="B73" t="s">
        <v>22929</v>
      </c>
      <c r="C73">
        <v>5.5</v>
      </c>
      <c r="D73" s="98">
        <v>43466.033333333333</v>
      </c>
      <c r="E73" s="98">
        <v>43466.033333333333</v>
      </c>
      <c r="F73" t="str">
        <f>IF(ISERROR(FIND("iPhone", B73)), "Samsung", "IOS")</f>
        <v>IOS</v>
      </c>
      <c r="G73" cm="1">
        <f t="array" ref="G73:H73">TRANSPOSE(_xlfn._xlws.FILTER('ggPayers archive'!D:D, 'ggPayers archive'!B:B=A73, 0))</f>
        <v>2000</v>
      </c>
      <c r="H73">
        <v>2000</v>
      </c>
    </row>
    <row r="74" spans="1:11">
      <c r="A74">
        <v>65292</v>
      </c>
      <c r="B74" t="s">
        <v>22930</v>
      </c>
      <c r="C74" t="s">
        <v>22875</v>
      </c>
      <c r="D74" s="98">
        <v>45185.383333333331</v>
      </c>
      <c r="E74" s="98">
        <v>45185.383333333331</v>
      </c>
      <c r="F74" t="str">
        <f>IF(ISERROR(FIND("iPhone", B74)), "Samsung", "IOS")</f>
        <v>IOS</v>
      </c>
      <c r="G74" cm="1">
        <f t="array" ref="G74">TRANSPOSE(_xlfn._xlws.FILTER('ggPayers archive'!D:D, 'ggPayers archive'!B:B=A74, 0))</f>
        <v>1000</v>
      </c>
    </row>
    <row r="75" spans="1:11">
      <c r="A75">
        <v>65496</v>
      </c>
      <c r="B75" t="s">
        <v>22855</v>
      </c>
      <c r="C75" t="s">
        <v>22875</v>
      </c>
      <c r="D75" s="98">
        <v>45476.79791666667</v>
      </c>
      <c r="E75" s="98">
        <v>45476.79791666667</v>
      </c>
      <c r="F75" t="str">
        <f>IF(ISERROR(FIND("iPhone", B75)), "Samsung", "IOS")</f>
        <v>IOS</v>
      </c>
      <c r="G75" cm="1">
        <f t="array" ref="G75">TRANSPOSE(_xlfn._xlws.FILTER('ggPayers archive'!D:D, 'ggPayers archive'!B:B=A75, 0))</f>
        <v>500</v>
      </c>
    </row>
    <row r="76" spans="1:11">
      <c r="A76">
        <v>65727</v>
      </c>
      <c r="B76" t="s">
        <v>22893</v>
      </c>
      <c r="C76" t="s">
        <v>22891</v>
      </c>
      <c r="D76" s="98">
        <v>45373.783333333333</v>
      </c>
      <c r="E76" s="98">
        <v>45419.619444444441</v>
      </c>
      <c r="F76" t="str">
        <f>IF(ISERROR(FIND("iPhone", B76)), "Samsung", "IOS")</f>
        <v>IOS</v>
      </c>
      <c r="G76" cm="1">
        <f t="array" ref="G76">TRANSPOSE(_xlfn._xlws.FILTER('ggPayers archive'!D:D, 'ggPayers archive'!B:B=A76, 0))</f>
        <v>500</v>
      </c>
    </row>
    <row r="77" spans="1:11">
      <c r="A77">
        <v>68370</v>
      </c>
      <c r="B77" t="s">
        <v>22931</v>
      </c>
      <c r="C77" t="s">
        <v>22928</v>
      </c>
      <c r="D77" s="98">
        <v>44773.475694444445</v>
      </c>
      <c r="E77" s="98">
        <v>44773.475694444445</v>
      </c>
      <c r="F77" t="str">
        <f>IF(ISERROR(FIND("iPhone", B77)), "Samsung", "IOS")</f>
        <v>IOS</v>
      </c>
      <c r="G77" cm="1">
        <f t="array" ref="G77">TRANSPOSE(_xlfn._xlws.FILTER('ggPayers archive'!D:D, 'ggPayers archive'!B:B=A77, 0))</f>
        <v>2000</v>
      </c>
    </row>
    <row r="78" spans="1:11">
      <c r="A78">
        <v>70744</v>
      </c>
      <c r="B78" t="s">
        <v>22932</v>
      </c>
      <c r="C78" t="s">
        <v>22875</v>
      </c>
      <c r="D78" s="98">
        <v>45384.784722222219</v>
      </c>
      <c r="E78" s="98">
        <v>45384.784722222219</v>
      </c>
      <c r="F78" t="str">
        <f>IF(ISERROR(FIND("iPhone", B78)), "Samsung", "IOS")</f>
        <v>IOS</v>
      </c>
      <c r="G78" cm="1">
        <f t="array" ref="G78:K78">TRANSPOSE(_xlfn._xlws.FILTER('ggPayers archive'!D:D, 'ggPayers archive'!B:B=A78, 0))</f>
        <v>1000</v>
      </c>
      <c r="H78">
        <v>1000</v>
      </c>
      <c r="I78">
        <v>500</v>
      </c>
      <c r="J78">
        <v>500</v>
      </c>
      <c r="K78">
        <v>1000</v>
      </c>
    </row>
    <row r="79" spans="1:11">
      <c r="A79">
        <v>71690</v>
      </c>
      <c r="B79" t="s">
        <v>22879</v>
      </c>
      <c r="C79" t="s">
        <v>22875</v>
      </c>
      <c r="D79" s="98">
        <v>44996.530555555553</v>
      </c>
      <c r="E79" s="98">
        <v>45420.872916666667</v>
      </c>
      <c r="F79" t="str">
        <f>IF(ISERROR(FIND("iPhone", B79)), "Samsung", "IOS")</f>
        <v>IOS</v>
      </c>
      <c r="G79" cm="1">
        <f t="array" ref="G79:I79">TRANSPOSE(_xlfn._xlws.FILTER('ggPayers archive'!D:D, 'ggPayers archive'!B:B=A79, 0))</f>
        <v>500</v>
      </c>
      <c r="H79">
        <v>2000</v>
      </c>
      <c r="I79">
        <v>100</v>
      </c>
    </row>
    <row r="80" spans="1:11">
      <c r="A80">
        <v>72085</v>
      </c>
      <c r="B80" t="s">
        <v>22857</v>
      </c>
      <c r="C80" t="s">
        <v>22875</v>
      </c>
      <c r="D80" s="98">
        <v>45413.970138888886</v>
      </c>
      <c r="E80" s="98">
        <v>45415.380555555559</v>
      </c>
      <c r="F80" t="str">
        <f>IF(ISERROR(FIND("iPhone", B80)), "Samsung", "IOS")</f>
        <v>IOS</v>
      </c>
      <c r="G80" cm="1">
        <f t="array" ref="G80">TRANSPOSE(_xlfn._xlws.FILTER('ggPayers archive'!D:D, 'ggPayers archive'!B:B=A80, 0))</f>
        <v>0</v>
      </c>
    </row>
    <row r="81" spans="1:8">
      <c r="A81">
        <v>74783</v>
      </c>
      <c r="B81" t="s">
        <v>22933</v>
      </c>
      <c r="C81" t="s">
        <v>22934</v>
      </c>
      <c r="D81" s="98">
        <v>43742.347916666666</v>
      </c>
      <c r="E81" s="98">
        <v>43742.347916666666</v>
      </c>
      <c r="F81" t="str">
        <f>IF(ISERROR(FIND("iPhone", B81)), "Samsung", "IOS")</f>
        <v>IOS</v>
      </c>
      <c r="G81" cm="1">
        <f t="array" ref="G81">TRANSPOSE(_xlfn._xlws.FILTER('ggPayers archive'!D:D, 'ggPayers archive'!B:B=A81, 0))</f>
        <v>3000</v>
      </c>
    </row>
    <row r="82" spans="1:8">
      <c r="A82">
        <v>76647</v>
      </c>
      <c r="B82" t="s">
        <v>22935</v>
      </c>
      <c r="C82" t="s">
        <v>22936</v>
      </c>
      <c r="D82" s="98">
        <v>43847.068055555559</v>
      </c>
      <c r="E82" s="98">
        <v>43847.068055555559</v>
      </c>
      <c r="F82" t="str">
        <f>IF(ISERROR(FIND("iPhone", B82)), "Samsung", "IOS")</f>
        <v>IOS</v>
      </c>
      <c r="G82" cm="1">
        <f t="array" ref="G82">TRANSPOSE(_xlfn._xlws.FILTER('ggPayers archive'!D:D, 'ggPayers archive'!B:B=A82, 0))</f>
        <v>1000</v>
      </c>
    </row>
    <row r="83" spans="1:8">
      <c r="A83">
        <v>78760</v>
      </c>
      <c r="B83" t="s">
        <v>22879</v>
      </c>
      <c r="C83" t="s">
        <v>22937</v>
      </c>
      <c r="D83" s="98">
        <v>43125.840277777781</v>
      </c>
      <c r="E83" s="98">
        <v>43125.840277777781</v>
      </c>
      <c r="F83" t="str">
        <f>IF(ISERROR(FIND("iPhone", B83)), "Samsung", "IOS")</f>
        <v>IOS</v>
      </c>
      <c r="G83" cm="1">
        <f t="array" ref="G83">TRANSPOSE(_xlfn._xlws.FILTER('ggPayers archive'!D:D, 'ggPayers archive'!B:B=A83, 0))</f>
        <v>2000</v>
      </c>
    </row>
    <row r="84" spans="1:8">
      <c r="A84">
        <v>79633</v>
      </c>
      <c r="B84" t="s">
        <v>22889</v>
      </c>
      <c r="C84" t="s">
        <v>22875</v>
      </c>
      <c r="D84" s="98">
        <v>45046.756944444445</v>
      </c>
      <c r="E84" s="98">
        <v>45046.756944444445</v>
      </c>
      <c r="F84" t="str">
        <f>IF(ISERROR(FIND("iPhone", B84)), "Samsung", "IOS")</f>
        <v>IOS</v>
      </c>
      <c r="G84" cm="1">
        <f t="array" ref="G84">TRANSPOSE(_xlfn._xlws.FILTER('ggPayers archive'!D:D, 'ggPayers archive'!B:B=A84, 0))</f>
        <v>700</v>
      </c>
    </row>
    <row r="85" spans="1:8">
      <c r="A85">
        <v>82335</v>
      </c>
      <c r="B85" t="s">
        <v>22879</v>
      </c>
      <c r="C85" t="s">
        <v>22938</v>
      </c>
      <c r="D85" s="98">
        <v>42714.429166666669</v>
      </c>
      <c r="E85" s="98">
        <v>42714.429166666669</v>
      </c>
      <c r="F85" t="str">
        <f>IF(ISERROR(FIND("iPhone", B85)), "Samsung", "IOS")</f>
        <v>IOS</v>
      </c>
      <c r="G85" cm="1">
        <f t="array" ref="G85:H85">TRANSPOSE(_xlfn._xlws.FILTER('ggPayers archive'!D:D, 'ggPayers archive'!B:B=A85, 0))</f>
        <v>1000</v>
      </c>
      <c r="H85">
        <v>1000</v>
      </c>
    </row>
    <row r="86" spans="1:8">
      <c r="A86">
        <v>87060</v>
      </c>
      <c r="B86" t="s">
        <v>22939</v>
      </c>
      <c r="C86" t="s">
        <v>22870</v>
      </c>
      <c r="D86" s="98">
        <v>43696.383333333331</v>
      </c>
      <c r="E86" s="98">
        <v>43696.383333333331</v>
      </c>
      <c r="F86" t="str">
        <f>IF(ISERROR(FIND("iPhone", B86)), "Samsung", "IOS")</f>
        <v>IOS</v>
      </c>
      <c r="G86" cm="1">
        <f t="array" ref="G86">TRANSPOSE(_xlfn._xlws.FILTER('ggPayers archive'!D:D, 'ggPayers archive'!B:B=A86, 0))</f>
        <v>500</v>
      </c>
    </row>
    <row r="87" spans="1:8">
      <c r="A87">
        <v>89534</v>
      </c>
      <c r="B87" t="s">
        <v>22869</v>
      </c>
      <c r="C87">
        <v>2</v>
      </c>
      <c r="D87" s="98">
        <v>44789.688888888886</v>
      </c>
      <c r="E87" s="98">
        <v>44937.676388888889</v>
      </c>
      <c r="F87" t="str">
        <f>IF(ISERROR(FIND("iPhone", B87)), "Samsung", "IOS")</f>
        <v>IOS</v>
      </c>
      <c r="G87" cm="1">
        <f t="array" ref="G87">TRANSPOSE(_xlfn._xlws.FILTER('ggPayers archive'!D:D, 'ggPayers archive'!B:B=A87, 0))</f>
        <v>500</v>
      </c>
    </row>
    <row r="88" spans="1:8">
      <c r="A88">
        <v>96258</v>
      </c>
      <c r="B88" t="s">
        <v>22940</v>
      </c>
      <c r="C88" t="s">
        <v>22911</v>
      </c>
      <c r="D88" s="98">
        <v>43855.665277777778</v>
      </c>
      <c r="E88" s="98">
        <v>43855.665277777778</v>
      </c>
      <c r="F88" t="str">
        <f>IF(ISERROR(FIND("iPhone", B88)), "Samsung", "IOS")</f>
        <v>IOS</v>
      </c>
      <c r="G88" cm="1">
        <f t="array" ref="G88">TRANSPOSE(_xlfn._xlws.FILTER('ggPayers archive'!D:D, 'ggPayers archive'!B:B=A88, 0))</f>
        <v>1500</v>
      </c>
    </row>
    <row r="89" spans="1:8">
      <c r="A89">
        <v>96398</v>
      </c>
      <c r="B89" t="s">
        <v>22862</v>
      </c>
      <c r="C89" t="s">
        <v>22883</v>
      </c>
      <c r="D89" s="98">
        <v>43868.705555555556</v>
      </c>
      <c r="E89" s="98">
        <v>43868.705555555556</v>
      </c>
      <c r="F89" t="str">
        <f>IF(ISERROR(FIND("iPhone", B89)), "Samsung", "IOS")</f>
        <v>IOS</v>
      </c>
      <c r="G89" cm="1">
        <f t="array" ref="G89:H89">TRANSPOSE(_xlfn._xlws.FILTER('ggPayers archive'!D:D, 'ggPayers archive'!B:B=A89, 0))</f>
        <v>1000</v>
      </c>
      <c r="H89">
        <v>1000</v>
      </c>
    </row>
    <row r="90" spans="1:8">
      <c r="A90">
        <v>100838</v>
      </c>
      <c r="B90" t="s">
        <v>22941</v>
      </c>
      <c r="C90" t="s">
        <v>22942</v>
      </c>
      <c r="D90" s="98">
        <v>44077.672222222223</v>
      </c>
      <c r="E90" s="98">
        <v>44077.672222222223</v>
      </c>
      <c r="F90" t="str">
        <f>IF(ISERROR(FIND("iPhone", B90)), "Samsung", "IOS")</f>
        <v>IOS</v>
      </c>
      <c r="G90" cm="1">
        <f t="array" ref="G90">TRANSPOSE(_xlfn._xlws.FILTER('ggPayers archive'!D:D, 'ggPayers archive'!B:B=A90, 0))</f>
        <v>2000</v>
      </c>
    </row>
    <row r="91" spans="1:8">
      <c r="A91">
        <v>104324</v>
      </c>
      <c r="B91" t="s">
        <v>22943</v>
      </c>
      <c r="C91" t="s">
        <v>22944</v>
      </c>
      <c r="D91" s="98">
        <v>44414.772916666669</v>
      </c>
      <c r="E91" s="98">
        <v>44972.410416666666</v>
      </c>
      <c r="F91" t="str">
        <f>IF(ISERROR(FIND("iPhone", B91)), "Samsung", "IOS")</f>
        <v>IOS</v>
      </c>
      <c r="G91" cm="1">
        <f t="array" ref="G91:H91">TRANSPOSE(_xlfn._xlws.FILTER('ggPayers archive'!D:D, 'ggPayers archive'!B:B=A91, 0))</f>
        <v>2000</v>
      </c>
      <c r="H91">
        <v>5000</v>
      </c>
    </row>
    <row r="92" spans="1:8">
      <c r="A92">
        <v>110902</v>
      </c>
      <c r="B92" t="s">
        <v>22887</v>
      </c>
      <c r="C92" t="s">
        <v>22945</v>
      </c>
      <c r="D92" s="98">
        <v>44760.522222222222</v>
      </c>
      <c r="E92" s="98">
        <v>44760.522222222222</v>
      </c>
      <c r="F92" t="str">
        <f>IF(ISERROR(FIND("iPhone", B92)), "Samsung", "IOS")</f>
        <v>IOS</v>
      </c>
      <c r="G92" cm="1">
        <f t="array" ref="G92:H92">TRANSPOSE(_xlfn._xlws.FILTER('ggPayers archive'!D:D, 'ggPayers archive'!B:B=A92, 0))</f>
        <v>500</v>
      </c>
      <c r="H92">
        <v>500</v>
      </c>
    </row>
    <row r="93" spans="1:8">
      <c r="A93">
        <v>113148</v>
      </c>
      <c r="B93" t="s">
        <v>22946</v>
      </c>
      <c r="C93">
        <v>5</v>
      </c>
      <c r="D93" s="98">
        <v>43386.428472222222</v>
      </c>
      <c r="E93" s="98">
        <v>43386.428472222222</v>
      </c>
      <c r="F93" t="str">
        <f>IF(ISERROR(FIND("iPhone", B93)), "Samsung", "IOS")</f>
        <v>IOS</v>
      </c>
      <c r="G93" cm="1">
        <f t="array" ref="G93">TRANSPOSE(_xlfn._xlws.FILTER('ggPayers archive'!D:D, 'ggPayers archive'!B:B=A93, 0))</f>
        <v>500</v>
      </c>
    </row>
    <row r="94" spans="1:8">
      <c r="A94">
        <v>114702</v>
      </c>
      <c r="B94" t="s">
        <v>22947</v>
      </c>
      <c r="C94" t="s">
        <v>22899</v>
      </c>
      <c r="D94" s="98">
        <v>44890.804861111108</v>
      </c>
      <c r="E94" s="98">
        <v>44890.804861111108</v>
      </c>
      <c r="F94" t="str">
        <f>IF(ISERROR(FIND("iPhone", B94)), "Samsung", "IOS")</f>
        <v>IOS</v>
      </c>
      <c r="G94" cm="1">
        <f t="array" ref="G94">TRANSPOSE(_xlfn._xlws.FILTER('ggPayers archive'!D:D, 'ggPayers archive'!B:B=A94, 0))</f>
        <v>1000</v>
      </c>
    </row>
    <row r="95" spans="1:8">
      <c r="A95">
        <v>115938</v>
      </c>
      <c r="B95" t="s">
        <v>22889</v>
      </c>
      <c r="C95" t="s">
        <v>22948</v>
      </c>
      <c r="D95" s="98">
        <v>44340.852083333331</v>
      </c>
      <c r="E95" s="98">
        <v>45185.302777777775</v>
      </c>
      <c r="F95" t="str">
        <f>IF(ISERROR(FIND("iPhone", B95)), "Samsung", "IOS")</f>
        <v>IOS</v>
      </c>
      <c r="G95" cm="1">
        <f t="array" ref="G95">TRANSPOSE(_xlfn._xlws.FILTER('ggPayers archive'!D:D, 'ggPayers archive'!B:B=A95, 0))</f>
        <v>1000</v>
      </c>
    </row>
    <row r="96" spans="1:8">
      <c r="A96">
        <v>116366</v>
      </c>
      <c r="B96" t="s">
        <v>22879</v>
      </c>
      <c r="C96" t="s">
        <v>22875</v>
      </c>
      <c r="D96" s="98">
        <v>44415.850694444445</v>
      </c>
      <c r="E96" s="98">
        <v>45357.842361111114</v>
      </c>
      <c r="F96" t="str">
        <f>IF(ISERROR(FIND("iPhone", B96)), "Samsung", "IOS")</f>
        <v>IOS</v>
      </c>
      <c r="G96" cm="1">
        <f t="array" ref="G96">TRANSPOSE(_xlfn._xlws.FILTER('ggPayers archive'!D:D, 'ggPayers archive'!B:B=A96, 0))</f>
        <v>1000</v>
      </c>
    </row>
    <row r="97" spans="1:22">
      <c r="A97">
        <v>118731</v>
      </c>
      <c r="B97" t="s">
        <v>22893</v>
      </c>
      <c r="C97" t="s">
        <v>22891</v>
      </c>
      <c r="D97" s="98">
        <v>45181.750694444447</v>
      </c>
      <c r="E97" s="98">
        <v>45181.750694444447</v>
      </c>
      <c r="F97" t="str">
        <f>IF(ISERROR(FIND("iPhone", B97)), "Samsung", "IOS")</f>
        <v>IOS</v>
      </c>
      <c r="G97" cm="1">
        <f t="array" ref="G97">TRANSPOSE(_xlfn._xlws.FILTER('ggPayers archive'!D:D, 'ggPayers archive'!B:B=A97, 0))</f>
        <v>1000</v>
      </c>
    </row>
    <row r="98" spans="1:22">
      <c r="A98">
        <v>119480</v>
      </c>
      <c r="B98" t="s">
        <v>22949</v>
      </c>
      <c r="C98" t="s">
        <v>22870</v>
      </c>
      <c r="D98" s="98">
        <v>43843.418749999997</v>
      </c>
      <c r="E98" s="98">
        <v>43843.418749999997</v>
      </c>
      <c r="F98" t="str">
        <f>IF(ISERROR(FIND("iPhone", B98)), "Samsung", "IOS")</f>
        <v>IOS</v>
      </c>
      <c r="G98" cm="1">
        <f t="array" ref="G98">TRANSPOSE(_xlfn._xlws.FILTER('ggPayers archive'!D:D, 'ggPayers archive'!B:B=A98, 0))</f>
        <v>1000</v>
      </c>
    </row>
    <row r="99" spans="1:22">
      <c r="A99">
        <v>120105</v>
      </c>
      <c r="B99" t="s">
        <v>22950</v>
      </c>
      <c r="C99" t="s">
        <v>22888</v>
      </c>
      <c r="D99" s="98">
        <v>44394.714583333334</v>
      </c>
      <c r="E99" s="98">
        <v>44394.714583333334</v>
      </c>
      <c r="F99" t="str">
        <f>IF(ISERROR(FIND("iPhone", B99)), "Samsung", "IOS")</f>
        <v>IOS</v>
      </c>
      <c r="G99" cm="1">
        <f t="array" ref="G99">TRANSPOSE(_xlfn._xlws.FILTER('ggPayers archive'!D:D, 'ggPayers archive'!B:B=A99, 0))</f>
        <v>3000</v>
      </c>
    </row>
    <row r="100" spans="1:22">
      <c r="A100">
        <v>120116</v>
      </c>
      <c r="B100" t="s">
        <v>22879</v>
      </c>
      <c r="C100" t="s">
        <v>22951</v>
      </c>
      <c r="D100" s="98">
        <v>45338.500694444447</v>
      </c>
      <c r="E100" s="98">
        <v>45338.500694444447</v>
      </c>
      <c r="F100" t="str">
        <f>IF(ISERROR(FIND("iPhone", B100)), "Samsung", "IOS")</f>
        <v>IOS</v>
      </c>
      <c r="G100" cm="1">
        <f t="array" ref="G100">TRANSPOSE(_xlfn._xlws.FILTER('ggPayers archive'!D:D, 'ggPayers archive'!B:B=A100, 0))</f>
        <v>500</v>
      </c>
    </row>
    <row r="101" spans="1:22">
      <c r="A101">
        <v>123467</v>
      </c>
      <c r="B101" t="s">
        <v>22882</v>
      </c>
      <c r="C101" t="s">
        <v>22923</v>
      </c>
      <c r="D101" s="98">
        <v>44471.402777777781</v>
      </c>
      <c r="E101" s="98">
        <v>44679.59652777778</v>
      </c>
      <c r="F101" t="str">
        <f>IF(ISERROR(FIND("iPhone", B101)), "Samsung", "IOS")</f>
        <v>IOS</v>
      </c>
      <c r="G101" cm="1">
        <f t="array" ref="G101">TRANSPOSE(_xlfn._xlws.FILTER('ggPayers archive'!D:D, 'ggPayers archive'!B:B=A101, 0))</f>
        <v>1000</v>
      </c>
    </row>
    <row r="102" spans="1:22">
      <c r="A102">
        <v>123563</v>
      </c>
      <c r="B102" t="s">
        <v>22887</v>
      </c>
      <c r="C102" t="s">
        <v>22952</v>
      </c>
      <c r="D102" s="98">
        <v>44169.657638888886</v>
      </c>
      <c r="E102" s="98">
        <v>44169.657638888886</v>
      </c>
      <c r="F102" t="str">
        <f>IF(ISERROR(FIND("iPhone", B102)), "Samsung", "IOS")</f>
        <v>IOS</v>
      </c>
      <c r="G102" cm="1">
        <f t="array" ref="G102:I102">TRANSPOSE(_xlfn._xlws.FILTER('ggPayers archive'!D:D, 'ggPayers archive'!B:B=A102, 0))</f>
        <v>1000</v>
      </c>
      <c r="H102">
        <v>1000</v>
      </c>
      <c r="I102">
        <v>1000</v>
      </c>
    </row>
    <row r="103" spans="1:22">
      <c r="A103">
        <v>129697</v>
      </c>
      <c r="B103" t="s">
        <v>22857</v>
      </c>
      <c r="C103" t="s">
        <v>22953</v>
      </c>
      <c r="D103" s="98">
        <v>44988.788194444445</v>
      </c>
      <c r="E103" s="98">
        <v>44988.788194444445</v>
      </c>
      <c r="F103" t="str">
        <f>IF(ISERROR(FIND("iPhone", B103)), "Samsung", "IOS")</f>
        <v>IOS</v>
      </c>
      <c r="G103" cm="1">
        <f t="array" ref="G103:I103">TRANSPOSE(_xlfn._xlws.FILTER('ggPayers archive'!D:D, 'ggPayers archive'!B:B=A103, 0))</f>
        <v>2000</v>
      </c>
      <c r="H103">
        <v>1000</v>
      </c>
      <c r="I103">
        <v>1000</v>
      </c>
    </row>
    <row r="104" spans="1:22">
      <c r="A104">
        <v>133253</v>
      </c>
      <c r="B104" t="s">
        <v>22889</v>
      </c>
      <c r="C104" t="s">
        <v>22952</v>
      </c>
      <c r="D104" s="98">
        <v>44064.756249999999</v>
      </c>
      <c r="E104" s="98">
        <v>44233.571527777778</v>
      </c>
      <c r="F104" t="str">
        <f>IF(ISERROR(FIND("iPhone", B104)), "Samsung", "IOS")</f>
        <v>IOS</v>
      </c>
      <c r="G104" cm="1">
        <f t="array" ref="G104:H104">TRANSPOSE(_xlfn._xlws.FILTER('ggPayers archive'!D:D, 'ggPayers archive'!B:B=A104, 0))</f>
        <v>500</v>
      </c>
      <c r="H104">
        <v>500</v>
      </c>
    </row>
    <row r="105" spans="1:22">
      <c r="A105">
        <v>134267</v>
      </c>
      <c r="B105" t="s">
        <v>22954</v>
      </c>
      <c r="C105" t="s">
        <v>22955</v>
      </c>
      <c r="D105" s="98">
        <v>45229.01458333333</v>
      </c>
      <c r="E105" s="98">
        <v>45229.01458333333</v>
      </c>
      <c r="F105" t="str">
        <f>IF(ISERROR(FIND("iPhone", B105)), "Samsung", "IOS")</f>
        <v>IOS</v>
      </c>
      <c r="G105" cm="1">
        <f t="array" ref="G105">TRANSPOSE(_xlfn._xlws.FILTER('ggPayers archive'!D:D, 'ggPayers archive'!B:B=A105, 0))</f>
        <v>1000</v>
      </c>
    </row>
    <row r="106" spans="1:22">
      <c r="A106">
        <v>139363</v>
      </c>
      <c r="B106" t="s">
        <v>22887</v>
      </c>
      <c r="C106" t="s">
        <v>22955</v>
      </c>
      <c r="D106" s="98">
        <v>45104.69027777778</v>
      </c>
      <c r="E106" s="98">
        <v>45369.672222222223</v>
      </c>
      <c r="F106" t="str">
        <f>IF(ISERROR(FIND("iPhone", B106)), "Samsung", "IOS")</f>
        <v>IOS</v>
      </c>
      <c r="G106" cm="1">
        <f t="array" ref="G106">TRANSPOSE(_xlfn._xlws.FILTER('ggPayers archive'!D:D, 'ggPayers archive'!B:B=A106, 0))</f>
        <v>1500</v>
      </c>
    </row>
    <row r="107" spans="1:22">
      <c r="A107">
        <v>143800</v>
      </c>
      <c r="B107" t="s">
        <v>22860</v>
      </c>
      <c r="C107" t="s">
        <v>22955</v>
      </c>
      <c r="D107" s="98">
        <v>45431.795138888891</v>
      </c>
      <c r="E107" s="98">
        <v>45431.795138888891</v>
      </c>
      <c r="F107" t="str">
        <f>IF(ISERROR(FIND("iPhone", B107)), "Samsung", "IOS")</f>
        <v>IOS</v>
      </c>
      <c r="G107" cm="1">
        <f t="array" ref="G107">TRANSPOSE(_xlfn._xlws.FILTER('ggPayers archive'!D:D, 'ggPayers archive'!B:B=A107, 0))</f>
        <v>500</v>
      </c>
    </row>
    <row r="108" spans="1:22">
      <c r="A108">
        <v>143865</v>
      </c>
      <c r="B108" t="s">
        <v>22862</v>
      </c>
      <c r="C108" t="s">
        <v>22955</v>
      </c>
      <c r="D108" s="98">
        <v>45333.836111111108</v>
      </c>
      <c r="E108" s="98">
        <v>45425.817361111112</v>
      </c>
      <c r="F108" t="str">
        <f>IF(ISERROR(FIND("iPhone", B108)), "Samsung", "IOS")</f>
        <v>IOS</v>
      </c>
      <c r="G108" cm="1">
        <f t="array" ref="G108">TRANSPOSE(_xlfn._xlws.FILTER('ggPayers archive'!D:D, 'ggPayers archive'!B:B=A108, 0))</f>
        <v>1000</v>
      </c>
    </row>
    <row r="109" spans="1:22">
      <c r="A109">
        <v>144773</v>
      </c>
      <c r="B109" t="s">
        <v>22857</v>
      </c>
      <c r="C109" t="s">
        <v>22955</v>
      </c>
      <c r="D109" s="98">
        <v>45391.545138888891</v>
      </c>
      <c r="E109" s="98">
        <v>45391.545138888891</v>
      </c>
      <c r="F109" t="str">
        <f>IF(ISERROR(FIND("iPhone", B109)), "Samsung", "IOS")</f>
        <v>IOS</v>
      </c>
      <c r="G109" cm="1">
        <f t="array" ref="G109">TRANSPOSE(_xlfn._xlws.FILTER('ggPayers archive'!D:D, 'ggPayers archive'!B:B=A109, 0))</f>
        <v>500</v>
      </c>
    </row>
    <row r="110" spans="1:22">
      <c r="A110">
        <v>147103</v>
      </c>
      <c r="B110" t="s">
        <v>22855</v>
      </c>
      <c r="C110" t="s">
        <v>22955</v>
      </c>
      <c r="D110" s="98">
        <v>45171.673611111109</v>
      </c>
      <c r="E110" s="98">
        <v>45472.724305555559</v>
      </c>
      <c r="F110" t="str">
        <f>IF(ISERROR(FIND("iPhone", B110)), "Samsung", "IOS")</f>
        <v>IOS</v>
      </c>
      <c r="G110" cm="1">
        <f t="array" ref="G110">TRANSPOSE(_xlfn._xlws.FILTER('ggPayers archive'!D:D, 'ggPayers archive'!B:B=A110, 0))</f>
        <v>500</v>
      </c>
    </row>
    <row r="111" spans="1:22">
      <c r="A111">
        <v>147152</v>
      </c>
      <c r="B111" t="s">
        <v>22889</v>
      </c>
      <c r="C111" t="s">
        <v>22875</v>
      </c>
      <c r="D111" s="98">
        <v>45202.629166666666</v>
      </c>
      <c r="E111" s="98">
        <v>45436.768750000003</v>
      </c>
      <c r="F111" t="str">
        <f>IF(ISERROR(FIND("iPhone", B111)), "Samsung", "IOS")</f>
        <v>IOS</v>
      </c>
      <c r="G111" cm="1">
        <f t="array" ref="G111">TRANSPOSE(_xlfn._xlws.FILTER('ggPayers archive'!D:D, 'ggPayers archive'!B:B=A111, 0))</f>
        <v>500</v>
      </c>
    </row>
    <row r="112" spans="1:22">
      <c r="A112">
        <v>147502</v>
      </c>
      <c r="B112" t="s">
        <v>22956</v>
      </c>
      <c r="C112" t="s">
        <v>22875</v>
      </c>
      <c r="D112" s="98">
        <v>45285.427083333336</v>
      </c>
      <c r="E112" s="98">
        <v>45285.427083333336</v>
      </c>
      <c r="F112" t="str">
        <f>IF(ISERROR(FIND("iPhone", B112)), "Samsung", "IOS")</f>
        <v>IOS</v>
      </c>
      <c r="G112" cm="1">
        <f t="array" ref="G112:V112">TRANSPOSE(_xlfn._xlws.FILTER('ggPayers archive'!D:D, 'ggPayers archive'!B:B=A112, 0))</f>
        <v>300</v>
      </c>
      <c r="H112">
        <v>300</v>
      </c>
      <c r="I112">
        <v>300</v>
      </c>
      <c r="J112">
        <v>300</v>
      </c>
      <c r="K112">
        <v>500</v>
      </c>
      <c r="L112">
        <v>500</v>
      </c>
      <c r="M112">
        <v>500</v>
      </c>
      <c r="N112">
        <v>500</v>
      </c>
      <c r="O112">
        <v>500</v>
      </c>
      <c r="P112">
        <v>1000</v>
      </c>
      <c r="Q112">
        <v>800</v>
      </c>
      <c r="R112">
        <v>1000</v>
      </c>
      <c r="S112">
        <v>800</v>
      </c>
      <c r="T112">
        <v>500</v>
      </c>
      <c r="U112">
        <v>1000</v>
      </c>
      <c r="V112">
        <v>300</v>
      </c>
    </row>
    <row r="113" spans="1:9">
      <c r="A113">
        <v>148617</v>
      </c>
      <c r="B113" t="s">
        <v>22879</v>
      </c>
      <c r="C113" t="s">
        <v>22957</v>
      </c>
      <c r="D113" s="98">
        <v>45448.762499999997</v>
      </c>
      <c r="E113" s="98">
        <v>45482.486111111109</v>
      </c>
      <c r="F113" t="str">
        <f>IF(ISERROR(FIND("iPhone", B113)), "Samsung", "IOS")</f>
        <v>IOS</v>
      </c>
      <c r="G113" cm="1">
        <f t="array" ref="G113">TRANSPOSE(_xlfn._xlws.FILTER('ggPayers archive'!D:D, 'ggPayers archive'!B:B=A113, 0))</f>
        <v>500</v>
      </c>
    </row>
    <row r="114" spans="1:9">
      <c r="A114">
        <v>151432</v>
      </c>
      <c r="B114" t="s">
        <v>22958</v>
      </c>
      <c r="C114" t="s">
        <v>22955</v>
      </c>
      <c r="D114" s="98">
        <v>45373.774305555555</v>
      </c>
      <c r="E114" s="98">
        <v>45478.958333333336</v>
      </c>
      <c r="F114" t="str">
        <f>IF(ISERROR(FIND("iPhone", B114)), "Samsung", "IOS")</f>
        <v>IOS</v>
      </c>
      <c r="G114" cm="1">
        <f t="array" ref="G114">TRANSPOSE(_xlfn._xlws.FILTER('ggPayers archive'!D:D, 'ggPayers archive'!B:B=A114, 0))</f>
        <v>1000</v>
      </c>
    </row>
    <row r="115" spans="1:9">
      <c r="A115">
        <v>151985</v>
      </c>
      <c r="B115" t="s">
        <v>22855</v>
      </c>
      <c r="C115" t="s">
        <v>22951</v>
      </c>
      <c r="D115" s="98">
        <v>44879.79583333333</v>
      </c>
      <c r="E115" s="98">
        <v>44879.79583333333</v>
      </c>
      <c r="F115" t="str">
        <f>IF(ISERROR(FIND("iPhone", B115)), "Samsung", "IOS")</f>
        <v>IOS</v>
      </c>
      <c r="G115" cm="1">
        <f t="array" ref="G115">TRANSPOSE(_xlfn._xlws.FILTER('ggPayers archive'!D:D, 'ggPayers archive'!B:B=A115, 0))</f>
        <v>1000</v>
      </c>
    </row>
    <row r="116" spans="1:9">
      <c r="A116">
        <v>156023</v>
      </c>
      <c r="B116" t="s">
        <v>22887</v>
      </c>
      <c r="C116" t="s">
        <v>22955</v>
      </c>
      <c r="D116" s="98">
        <v>44952.873611111114</v>
      </c>
      <c r="E116" s="98">
        <v>45476.399305555555</v>
      </c>
      <c r="F116" t="str">
        <f>IF(ISERROR(FIND("iPhone", B116)), "Samsung", "IOS")</f>
        <v>IOS</v>
      </c>
      <c r="G116" cm="1">
        <f t="array" ref="G116">TRANSPOSE(_xlfn._xlws.FILTER('ggPayers archive'!D:D, 'ggPayers archive'!B:B=A116, 0))</f>
        <v>500</v>
      </c>
    </row>
    <row r="117" spans="1:9">
      <c r="A117">
        <v>156864</v>
      </c>
      <c r="B117" t="s">
        <v>22908</v>
      </c>
      <c r="C117" t="s">
        <v>22955</v>
      </c>
      <c r="D117" s="98">
        <v>43534.65</v>
      </c>
      <c r="E117" s="98">
        <v>45429.445138888892</v>
      </c>
      <c r="F117" t="str">
        <f>IF(ISERROR(FIND("iPhone", B117)), "Samsung", "IOS")</f>
        <v>IOS</v>
      </c>
      <c r="G117" cm="1">
        <f t="array" ref="G117">TRANSPOSE(_xlfn._xlws.FILTER('ggPayers archive'!D:D, 'ggPayers archive'!B:B=A117, 0))</f>
        <v>1000</v>
      </c>
    </row>
    <row r="118" spans="1:9">
      <c r="A118">
        <v>159282</v>
      </c>
      <c r="B118" t="s">
        <v>22959</v>
      </c>
      <c r="C118" t="s">
        <v>22955</v>
      </c>
      <c r="D118" s="98">
        <v>45019.342361111114</v>
      </c>
      <c r="E118" s="98">
        <v>45394.981249999997</v>
      </c>
      <c r="F118" t="str">
        <f>IF(ISERROR(FIND("iPhone", B118)), "Samsung", "IOS")</f>
        <v>IOS</v>
      </c>
      <c r="G118" cm="1">
        <f t="array" ref="G118:I118">TRANSPOSE(_xlfn._xlws.FILTER('ggPayers archive'!D:D, 'ggPayers archive'!B:B=A118, 0))</f>
        <v>300</v>
      </c>
      <c r="H118">
        <v>500</v>
      </c>
      <c r="I118">
        <v>500</v>
      </c>
    </row>
    <row r="119" spans="1:9">
      <c r="A119">
        <v>161991</v>
      </c>
      <c r="B119" t="s">
        <v>22864</v>
      </c>
      <c r="C119" t="s">
        <v>22955</v>
      </c>
      <c r="D119" s="98">
        <v>43150.898611111108</v>
      </c>
      <c r="E119" s="98">
        <v>45460.616666666669</v>
      </c>
      <c r="F119" t="str">
        <f>IF(ISERROR(FIND("iPhone", B119)), "Samsung", "IOS")</f>
        <v>IOS</v>
      </c>
      <c r="G119" cm="1">
        <f t="array" ref="G119">TRANSPOSE(_xlfn._xlws.FILTER('ggPayers archive'!D:D, 'ggPayers archive'!B:B=A119, 0))</f>
        <v>1000</v>
      </c>
    </row>
    <row r="120" spans="1:9">
      <c r="A120">
        <v>163021</v>
      </c>
      <c r="B120" t="s">
        <v>22958</v>
      </c>
      <c r="C120" t="s">
        <v>22875</v>
      </c>
      <c r="D120" s="98">
        <v>45380.713194444441</v>
      </c>
      <c r="E120" s="98">
        <v>45380.713194444441</v>
      </c>
      <c r="F120" t="str">
        <f>IF(ISERROR(FIND("iPhone", B120)), "Samsung", "IOS")</f>
        <v>IOS</v>
      </c>
      <c r="G120" cm="1">
        <f t="array" ref="G120:H120">TRANSPOSE(_xlfn._xlws.FILTER('ggPayers archive'!D:D, 'ggPayers archive'!B:B=A120, 0))</f>
        <v>1000</v>
      </c>
      <c r="H120">
        <v>1000</v>
      </c>
    </row>
    <row r="121" spans="1:9">
      <c r="A121">
        <v>167008</v>
      </c>
      <c r="B121" t="s">
        <v>22940</v>
      </c>
      <c r="C121" t="s">
        <v>22955</v>
      </c>
      <c r="D121" s="98">
        <v>44948.996527777781</v>
      </c>
      <c r="E121" s="98">
        <v>44948.996527777781</v>
      </c>
      <c r="F121" t="str">
        <f>IF(ISERROR(FIND("iPhone", B121)), "Samsung", "IOS")</f>
        <v>IOS</v>
      </c>
      <c r="G121" cm="1">
        <f t="array" ref="G121">TRANSPOSE(_xlfn._xlws.FILTER('ggPayers archive'!D:D, 'ggPayers archive'!B:B=A121, 0))</f>
        <v>500</v>
      </c>
    </row>
    <row r="122" spans="1:9">
      <c r="A122">
        <v>176375</v>
      </c>
      <c r="B122" t="s">
        <v>22871</v>
      </c>
      <c r="C122" t="s">
        <v>22955</v>
      </c>
      <c r="D122" s="98">
        <v>45182.342361111114</v>
      </c>
      <c r="E122" s="98">
        <v>45431.466666666667</v>
      </c>
      <c r="F122" t="str">
        <f>IF(ISERROR(FIND("iPhone", B122)), "Samsung", "IOS")</f>
        <v>IOS</v>
      </c>
      <c r="G122" cm="1">
        <f t="array" ref="G122:H122">TRANSPOSE(_xlfn._xlws.FILTER('ggPayers archive'!D:D, 'ggPayers archive'!B:B=A122, 0))</f>
        <v>1000</v>
      </c>
      <c r="H122">
        <v>1000</v>
      </c>
    </row>
    <row r="123" spans="1:9">
      <c r="A123">
        <v>177483</v>
      </c>
      <c r="B123" t="s">
        <v>22947</v>
      </c>
      <c r="C123" t="s">
        <v>22955</v>
      </c>
      <c r="D123" s="98">
        <v>44099.739583333336</v>
      </c>
      <c r="E123" s="98">
        <v>45463.700694444444</v>
      </c>
      <c r="F123" t="str">
        <f>IF(ISERROR(FIND("iPhone", B123)), "Samsung", "IOS")</f>
        <v>IOS</v>
      </c>
      <c r="G123" cm="1">
        <f t="array" ref="G123:I123">TRANSPOSE(_xlfn._xlws.FILTER('ggPayers archive'!D:D, 'ggPayers archive'!B:B=A123, 0))</f>
        <v>1000</v>
      </c>
      <c r="H123">
        <v>1000</v>
      </c>
      <c r="I123">
        <v>1000</v>
      </c>
    </row>
    <row r="124" spans="1:9">
      <c r="A124">
        <v>178665</v>
      </c>
      <c r="B124" t="s">
        <v>22887</v>
      </c>
      <c r="C124" t="s">
        <v>22875</v>
      </c>
      <c r="D124" s="98">
        <v>45410.65</v>
      </c>
      <c r="E124" s="98">
        <v>45410.65</v>
      </c>
      <c r="F124" t="str">
        <f>IF(ISERROR(FIND("iPhone", B124)), "Samsung", "IOS")</f>
        <v>IOS</v>
      </c>
      <c r="G124" cm="1">
        <f t="array" ref="G124:H124">TRANSPOSE(_xlfn._xlws.FILTER('ggPayers archive'!D:D, 'ggPayers archive'!B:B=A124, 0))</f>
        <v>1000</v>
      </c>
      <c r="H124">
        <v>2000</v>
      </c>
    </row>
    <row r="125" spans="1:9">
      <c r="A125">
        <v>179527</v>
      </c>
      <c r="B125" t="s">
        <v>22889</v>
      </c>
      <c r="C125" t="s">
        <v>22955</v>
      </c>
      <c r="D125" s="98">
        <v>44712.942361111112</v>
      </c>
      <c r="E125" s="98">
        <v>45348.879861111112</v>
      </c>
      <c r="F125" t="str">
        <f>IF(ISERROR(FIND("iPhone", B125)), "Samsung", "IOS")</f>
        <v>IOS</v>
      </c>
      <c r="G125" cm="1">
        <f t="array" ref="G125">TRANSPOSE(_xlfn._xlws.FILTER('ggPayers archive'!D:D, 'ggPayers archive'!B:B=A125, 0))</f>
        <v>500</v>
      </c>
    </row>
    <row r="126" spans="1:9">
      <c r="A126">
        <v>184893</v>
      </c>
      <c r="B126" t="s">
        <v>22864</v>
      </c>
      <c r="C126" t="s">
        <v>22951</v>
      </c>
      <c r="D126" s="98">
        <v>44977.020833333336</v>
      </c>
      <c r="E126" s="98">
        <v>44977.020833333336</v>
      </c>
      <c r="F126" t="str">
        <f>IF(ISERROR(FIND("iPhone", B126)), "Samsung", "IOS")</f>
        <v>IOS</v>
      </c>
      <c r="G126" cm="1">
        <f t="array" ref="G126">TRANSPOSE(_xlfn._xlws.FILTER('ggPayers archive'!D:D, 'ggPayers archive'!B:B=A126, 0))</f>
        <v>500</v>
      </c>
    </row>
    <row r="127" spans="1:9">
      <c r="A127">
        <v>186493</v>
      </c>
      <c r="B127" t="s">
        <v>22958</v>
      </c>
      <c r="C127" t="s">
        <v>22955</v>
      </c>
      <c r="D127" s="98">
        <v>45142.712500000001</v>
      </c>
      <c r="E127" s="98">
        <v>45478.400000000001</v>
      </c>
      <c r="F127" t="str">
        <f>IF(ISERROR(FIND("iPhone", B127)), "Samsung", "IOS")</f>
        <v>IOS</v>
      </c>
      <c r="G127" cm="1">
        <f t="array" ref="G127">TRANSPOSE(_xlfn._xlws.FILTER('ggPayers archive'!D:D, 'ggPayers archive'!B:B=A127, 0))</f>
        <v>1000</v>
      </c>
    </row>
    <row r="128" spans="1:9">
      <c r="A128">
        <v>187321</v>
      </c>
      <c r="B128" t="s">
        <v>22860</v>
      </c>
      <c r="C128" t="s">
        <v>22875</v>
      </c>
      <c r="D128" s="98">
        <v>45399.967361111114</v>
      </c>
      <c r="E128" s="98">
        <v>45399.967361111114</v>
      </c>
      <c r="F128" t="str">
        <f>IF(ISERROR(FIND("iPhone", B128)), "Samsung", "IOS")</f>
        <v>IOS</v>
      </c>
      <c r="G128" cm="1">
        <f t="array" ref="G128">TRANSPOSE(_xlfn._xlws.FILTER('ggPayers archive'!D:D, 'ggPayers archive'!B:B=A128, 0))</f>
        <v>1000</v>
      </c>
    </row>
    <row r="129" spans="1:12">
      <c r="A129">
        <v>194419</v>
      </c>
      <c r="B129" t="s">
        <v>22960</v>
      </c>
      <c r="C129" t="s">
        <v>22955</v>
      </c>
      <c r="D129" s="98">
        <v>44674.634722222225</v>
      </c>
      <c r="E129" s="98">
        <v>45417.691666666666</v>
      </c>
      <c r="F129" t="str">
        <f>IF(ISERROR(FIND("iPhone", B129)), "Samsung", "IOS")</f>
        <v>IOS</v>
      </c>
      <c r="G129" cm="1">
        <f t="array" ref="G129:I129">TRANSPOSE(_xlfn._xlws.FILTER('ggPayers archive'!D:D, 'ggPayers archive'!B:B=A129, 0))</f>
        <v>1000</v>
      </c>
      <c r="H129">
        <v>1000</v>
      </c>
      <c r="I129">
        <v>1000</v>
      </c>
    </row>
    <row r="130" spans="1:12">
      <c r="A130">
        <v>195408</v>
      </c>
      <c r="B130" t="s">
        <v>22879</v>
      </c>
      <c r="C130" t="s">
        <v>22955</v>
      </c>
      <c r="D130" s="98">
        <v>45132.018055555556</v>
      </c>
      <c r="E130" s="98">
        <v>45433.55</v>
      </c>
      <c r="F130" t="str">
        <f>IF(ISERROR(FIND("iPhone", B130)), "Samsung", "IOS")</f>
        <v>IOS</v>
      </c>
      <c r="G130" cm="1">
        <f t="array" ref="G130">TRANSPOSE(_xlfn._xlws.FILTER('ggPayers archive'!D:D, 'ggPayers archive'!B:B=A130, 0))</f>
        <v>3000</v>
      </c>
    </row>
    <row r="131" spans="1:12">
      <c r="A131">
        <v>198059</v>
      </c>
      <c r="B131" t="s">
        <v>22860</v>
      </c>
      <c r="C131" t="s">
        <v>22955</v>
      </c>
      <c r="D131" s="98">
        <v>45122.557638888888</v>
      </c>
      <c r="E131" s="98">
        <v>45478.890277777777</v>
      </c>
      <c r="F131" t="str">
        <f>IF(ISERROR(FIND("iPhone", B131)), "Samsung", "IOS")</f>
        <v>IOS</v>
      </c>
      <c r="G131" cm="1">
        <f t="array" ref="G131">TRANSPOSE(_xlfn._xlws.FILTER('ggPayers archive'!D:D, 'ggPayers archive'!B:B=A131, 0))</f>
        <v>2000</v>
      </c>
    </row>
    <row r="132" spans="1:12">
      <c r="A132">
        <v>199917</v>
      </c>
      <c r="B132" t="s">
        <v>22961</v>
      </c>
      <c r="C132" t="s">
        <v>22875</v>
      </c>
      <c r="D132" s="98">
        <v>45082.364583333336</v>
      </c>
      <c r="E132" s="98">
        <v>45082.364583333336</v>
      </c>
      <c r="F132" t="str">
        <f>IF(ISERROR(FIND("iPhone", B132)), "Samsung", "IOS")</f>
        <v>IOS</v>
      </c>
      <c r="G132" cm="1">
        <f t="array" ref="G132">TRANSPOSE(_xlfn._xlws.FILTER('ggPayers archive'!D:D, 'ggPayers archive'!B:B=A132, 0))</f>
        <v>1000</v>
      </c>
    </row>
    <row r="133" spans="1:12">
      <c r="A133">
        <v>201345</v>
      </c>
      <c r="B133" t="s">
        <v>22959</v>
      </c>
      <c r="C133" t="s">
        <v>22955</v>
      </c>
      <c r="D133" s="98">
        <v>45429.461111111108</v>
      </c>
      <c r="E133" s="98">
        <v>45429.461111111108</v>
      </c>
      <c r="F133" t="str">
        <f>IF(ISERROR(FIND("iPhone", B133)), "Samsung", "IOS")</f>
        <v>IOS</v>
      </c>
      <c r="G133" cm="1">
        <f t="array" ref="G133">TRANSPOSE(_xlfn._xlws.FILTER('ggPayers archive'!D:D, 'ggPayers archive'!B:B=A133, 0))</f>
        <v>500</v>
      </c>
    </row>
    <row r="134" spans="1:12">
      <c r="A134">
        <v>207959</v>
      </c>
      <c r="B134" t="s">
        <v>22962</v>
      </c>
      <c r="C134" t="s">
        <v>22923</v>
      </c>
      <c r="D134" s="98">
        <v>44999.835416666669</v>
      </c>
      <c r="E134" s="98">
        <v>44999.835416666669</v>
      </c>
      <c r="F134" t="str">
        <f>IF(ISERROR(FIND("iPhone", B134)), "Samsung", "IOS")</f>
        <v>IOS</v>
      </c>
      <c r="G134" cm="1">
        <f t="array" ref="G134">TRANSPOSE(_xlfn._xlws.FILTER('ggPayers archive'!D:D, 'ggPayers archive'!B:B=A134, 0))</f>
        <v>1000</v>
      </c>
    </row>
    <row r="135" spans="1:12">
      <c r="A135">
        <v>209681</v>
      </c>
      <c r="B135" t="s">
        <v>22862</v>
      </c>
      <c r="C135" t="s">
        <v>22955</v>
      </c>
      <c r="D135" s="98">
        <v>45473.106944444444</v>
      </c>
      <c r="E135" s="98">
        <v>45473.106944444444</v>
      </c>
      <c r="F135" t="str">
        <f>IF(ISERROR(FIND("iPhone", B135)), "Samsung", "IOS")</f>
        <v>IOS</v>
      </c>
      <c r="G135" cm="1">
        <f t="array" ref="G135">TRANSPOSE(_xlfn._xlws.FILTER('ggPayers archive'!D:D, 'ggPayers archive'!B:B=A135, 0))</f>
        <v>2000</v>
      </c>
    </row>
    <row r="136" spans="1:12">
      <c r="A136">
        <v>214412</v>
      </c>
      <c r="B136" t="s">
        <v>22963</v>
      </c>
      <c r="C136" t="s">
        <v>22955</v>
      </c>
      <c r="D136" s="98">
        <v>44971.543749999997</v>
      </c>
      <c r="E136" s="98">
        <v>45277.774305555555</v>
      </c>
      <c r="F136" t="str">
        <f>IF(ISERROR(FIND("iPhone", B136)), "Samsung", "IOS")</f>
        <v>IOS</v>
      </c>
      <c r="G136" cm="1">
        <f t="array" ref="G136">TRANSPOSE(_xlfn._xlws.FILTER('ggPayers archive'!D:D, 'ggPayers archive'!B:B=A136, 0))</f>
        <v>1000</v>
      </c>
    </row>
    <row r="137" spans="1:12">
      <c r="A137">
        <v>217882</v>
      </c>
      <c r="B137" t="s">
        <v>22964</v>
      </c>
      <c r="C137" t="s">
        <v>22955</v>
      </c>
      <c r="D137" s="98">
        <v>44780.381944444445</v>
      </c>
      <c r="E137" s="98">
        <v>44780.381944444445</v>
      </c>
      <c r="F137" t="str">
        <f>IF(ISERROR(FIND("iPhone", B137)), "Samsung", "IOS")</f>
        <v>IOS</v>
      </c>
      <c r="G137" cm="1">
        <f t="array" ref="G137:L137">TRANSPOSE(_xlfn._xlws.FILTER('ggPayers archive'!D:D, 'ggPayers archive'!B:B=A137, 0))</f>
        <v>2000</v>
      </c>
      <c r="H137">
        <v>2000</v>
      </c>
      <c r="I137">
        <v>2000</v>
      </c>
      <c r="J137">
        <v>1000</v>
      </c>
      <c r="K137">
        <v>1500</v>
      </c>
      <c r="L137">
        <v>1000</v>
      </c>
    </row>
    <row r="138" spans="1:12">
      <c r="A138">
        <v>223312</v>
      </c>
      <c r="B138" t="s">
        <v>22879</v>
      </c>
      <c r="C138" t="s">
        <v>22951</v>
      </c>
      <c r="D138" s="98">
        <v>45362.710416666669</v>
      </c>
      <c r="E138" s="98">
        <v>45362.710416666669</v>
      </c>
      <c r="F138" t="str">
        <f>IF(ISERROR(FIND("iPhone", B138)), "Samsung", "IOS")</f>
        <v>IOS</v>
      </c>
      <c r="G138" cm="1">
        <f t="array" ref="G138">TRANSPOSE(_xlfn._xlws.FILTER('ggPayers archive'!D:D, 'ggPayers archive'!B:B=A138, 0))</f>
        <v>300</v>
      </c>
    </row>
    <row r="139" spans="1:12">
      <c r="A139">
        <v>224228</v>
      </c>
      <c r="B139" t="s">
        <v>22864</v>
      </c>
      <c r="C139" t="s">
        <v>22875</v>
      </c>
      <c r="D139" s="98">
        <v>45405.788194444445</v>
      </c>
      <c r="E139" s="98">
        <v>45405.788194444445</v>
      </c>
      <c r="F139" t="str">
        <f>IF(ISERROR(FIND("iPhone", B139)), "Samsung", "IOS")</f>
        <v>IOS</v>
      </c>
      <c r="G139" cm="1">
        <f t="array" ref="G139:H139">TRANSPOSE(_xlfn._xlws.FILTER('ggPayers archive'!D:D, 'ggPayers archive'!B:B=A139, 0))</f>
        <v>500</v>
      </c>
      <c r="H139">
        <v>500</v>
      </c>
    </row>
    <row r="140" spans="1:12">
      <c r="A140">
        <v>224264</v>
      </c>
      <c r="B140" t="s">
        <v>22949</v>
      </c>
      <c r="C140" t="s">
        <v>22953</v>
      </c>
      <c r="D140" s="98">
        <v>45060.018750000003</v>
      </c>
      <c r="E140" s="98">
        <v>45445.915972222225</v>
      </c>
      <c r="F140" t="str">
        <f>IF(ISERROR(FIND("iPhone", B140)), "Samsung", "IOS")</f>
        <v>IOS</v>
      </c>
      <c r="G140" cm="1">
        <f t="array" ref="G140">TRANSPOSE(_xlfn._xlws.FILTER('ggPayers archive'!D:D, 'ggPayers archive'!B:B=A140, 0))</f>
        <v>2000</v>
      </c>
    </row>
    <row r="141" spans="1:12">
      <c r="A141">
        <v>224363</v>
      </c>
      <c r="B141" t="s">
        <v>22879</v>
      </c>
      <c r="C141" t="s">
        <v>22955</v>
      </c>
      <c r="D141" s="98">
        <v>45482.5625</v>
      </c>
      <c r="E141" s="98">
        <v>45482.5625</v>
      </c>
      <c r="F141" t="str">
        <f>IF(ISERROR(FIND("iPhone", B141)), "Samsung", "IOS")</f>
        <v>IOS</v>
      </c>
      <c r="G141" cm="1">
        <f t="array" ref="G141">TRANSPOSE(_xlfn._xlws.FILTER('ggPayers archive'!D:D, 'ggPayers archive'!B:B=A141, 0))</f>
        <v>1000</v>
      </c>
    </row>
    <row r="142" spans="1:12">
      <c r="A142">
        <v>227778</v>
      </c>
      <c r="B142" t="s">
        <v>22889</v>
      </c>
      <c r="C142" t="s">
        <v>22955</v>
      </c>
      <c r="D142" s="98">
        <v>45458.245138888888</v>
      </c>
      <c r="E142" s="98">
        <v>45458.245138888888</v>
      </c>
      <c r="F142" t="str">
        <f>IF(ISERROR(FIND("iPhone", B142)), "Samsung", "IOS")</f>
        <v>IOS</v>
      </c>
      <c r="G142" cm="1">
        <f t="array" ref="G142">TRANSPOSE(_xlfn._xlws.FILTER('ggPayers archive'!D:D, 'ggPayers archive'!B:B=A142, 0))</f>
        <v>1000</v>
      </c>
    </row>
    <row r="143" spans="1:12">
      <c r="A143">
        <v>232956</v>
      </c>
      <c r="B143" t="s">
        <v>22864</v>
      </c>
      <c r="C143" t="s">
        <v>22951</v>
      </c>
      <c r="D143" s="98">
        <v>45008.501388888886</v>
      </c>
      <c r="E143" s="98">
        <v>45008.501388888886</v>
      </c>
      <c r="F143" t="str">
        <f>IF(ISERROR(FIND("iPhone", B143)), "Samsung", "IOS")</f>
        <v>IOS</v>
      </c>
      <c r="G143" cm="1">
        <f t="array" ref="G143:H143">TRANSPOSE(_xlfn._xlws.FILTER('ggPayers archive'!D:D, 'ggPayers archive'!B:B=A143, 0))</f>
        <v>1000</v>
      </c>
      <c r="H143">
        <v>3000</v>
      </c>
    </row>
    <row r="144" spans="1:12">
      <c r="A144">
        <v>233291</v>
      </c>
      <c r="B144" t="s">
        <v>22879</v>
      </c>
      <c r="C144" t="s">
        <v>22875</v>
      </c>
      <c r="D144" s="98">
        <v>45399.890972222223</v>
      </c>
      <c r="E144" s="98">
        <v>45399.890972222223</v>
      </c>
      <c r="F144" t="str">
        <f>IF(ISERROR(FIND("iPhone", B144)), "Samsung", "IOS")</f>
        <v>IOS</v>
      </c>
      <c r="G144" cm="1">
        <f t="array" ref="G144">TRANSPOSE(_xlfn._xlws.FILTER('ggPayers archive'!D:D, 'ggPayers archive'!B:B=A144, 0))</f>
        <v>500</v>
      </c>
    </row>
    <row r="145" spans="1:10">
      <c r="A145">
        <v>235208</v>
      </c>
      <c r="B145" t="s">
        <v>22879</v>
      </c>
      <c r="C145" t="s">
        <v>22955</v>
      </c>
      <c r="D145" s="98">
        <v>42704.884027777778</v>
      </c>
      <c r="E145" s="98">
        <v>45376.754166666666</v>
      </c>
      <c r="F145" t="str">
        <f>IF(ISERROR(FIND("iPhone", B145)), "Samsung", "IOS")</f>
        <v>IOS</v>
      </c>
      <c r="G145" cm="1">
        <f t="array" ref="G145">TRANSPOSE(_xlfn._xlws.FILTER('ggPayers archive'!D:D, 'ggPayers archive'!B:B=A145, 0))</f>
        <v>500</v>
      </c>
    </row>
    <row r="146" spans="1:10">
      <c r="A146">
        <v>239583</v>
      </c>
      <c r="B146" t="s">
        <v>22908</v>
      </c>
      <c r="C146" t="s">
        <v>22923</v>
      </c>
      <c r="D146" s="98">
        <v>45018.51458333333</v>
      </c>
      <c r="E146" s="98">
        <v>45030.520833333336</v>
      </c>
      <c r="F146" t="str">
        <f>IF(ISERROR(FIND("iPhone", B146)), "Samsung", "IOS")</f>
        <v>IOS</v>
      </c>
      <c r="G146" cm="1">
        <f t="array" ref="G146">TRANSPOSE(_xlfn._xlws.FILTER('ggPayers archive'!D:D, 'ggPayers archive'!B:B=A146, 0))</f>
        <v>500</v>
      </c>
    </row>
    <row r="147" spans="1:10">
      <c r="A147">
        <v>240082</v>
      </c>
      <c r="B147" t="s">
        <v>22965</v>
      </c>
      <c r="C147" t="s">
        <v>22951</v>
      </c>
      <c r="D147" s="98">
        <v>44837.845833333333</v>
      </c>
      <c r="E147" s="98">
        <v>44837.845833333333</v>
      </c>
      <c r="F147" t="str">
        <f>IF(ISERROR(FIND("iPhone", B147)), "Samsung", "IOS")</f>
        <v>IOS</v>
      </c>
      <c r="G147" cm="1">
        <f t="array" ref="G147">TRANSPOSE(_xlfn._xlws.FILTER('ggPayers archive'!D:D, 'ggPayers archive'!B:B=A147, 0))</f>
        <v>500</v>
      </c>
    </row>
    <row r="148" spans="1:10">
      <c r="A148">
        <v>242343</v>
      </c>
      <c r="B148" t="s">
        <v>22940</v>
      </c>
      <c r="C148" t="s">
        <v>22875</v>
      </c>
      <c r="D148" s="98">
        <v>44852.785416666666</v>
      </c>
      <c r="E148" s="98">
        <v>44852.785416666666</v>
      </c>
      <c r="F148" t="str">
        <f>IF(ISERROR(FIND("iPhone", B148)), "Samsung", "IOS")</f>
        <v>IOS</v>
      </c>
      <c r="G148" cm="1">
        <f t="array" ref="G148:H148">TRANSPOSE(_xlfn._xlws.FILTER('ggPayers archive'!D:D, 'ggPayers archive'!B:B=A148, 0))</f>
        <v>1000</v>
      </c>
      <c r="H148">
        <v>500</v>
      </c>
    </row>
    <row r="149" spans="1:10">
      <c r="A149">
        <v>244125</v>
      </c>
      <c r="B149" t="s">
        <v>22966</v>
      </c>
      <c r="C149" t="s">
        <v>22955</v>
      </c>
      <c r="D149" s="98">
        <v>44369.712500000001</v>
      </c>
      <c r="E149" s="98">
        <v>45442.703472222223</v>
      </c>
      <c r="F149" t="str">
        <f>IF(ISERROR(FIND("iPhone", B149)), "Samsung", "IOS")</f>
        <v>IOS</v>
      </c>
      <c r="G149" cm="1">
        <f t="array" ref="G149">TRANSPOSE(_xlfn._xlws.FILTER('ggPayers archive'!D:D, 'ggPayers archive'!B:B=A149, 0))</f>
        <v>500</v>
      </c>
    </row>
    <row r="150" spans="1:10">
      <c r="A150">
        <v>244850</v>
      </c>
      <c r="B150" t="s">
        <v>22869</v>
      </c>
      <c r="C150" t="s">
        <v>22951</v>
      </c>
      <c r="D150" s="98">
        <v>45343.615277777775</v>
      </c>
      <c r="E150" s="98">
        <v>45343.615277777775</v>
      </c>
      <c r="F150" t="str">
        <f>IF(ISERROR(FIND("iPhone", B150)), "Samsung", "IOS")</f>
        <v>IOS</v>
      </c>
      <c r="G150" cm="1">
        <f t="array" ref="G150">TRANSPOSE(_xlfn._xlws.FILTER('ggPayers archive'!D:D, 'ggPayers archive'!B:B=A150, 0))</f>
        <v>1000</v>
      </c>
    </row>
    <row r="151" spans="1:10">
      <c r="A151">
        <v>245071</v>
      </c>
      <c r="B151" t="s">
        <v>22967</v>
      </c>
      <c r="C151" t="s">
        <v>22955</v>
      </c>
      <c r="D151" s="98">
        <v>44644.521527777775</v>
      </c>
      <c r="E151" s="98">
        <v>44644.521527777775</v>
      </c>
      <c r="F151" t="str">
        <f>IF(ISERROR(FIND("iPhone", B151)), "Samsung", "IOS")</f>
        <v>IOS</v>
      </c>
      <c r="G151" cm="1">
        <f t="array" ref="G151:H151">TRANSPOSE(_xlfn._xlws.FILTER('ggPayers archive'!D:D, 'ggPayers archive'!B:B=A151, 0))</f>
        <v>1500</v>
      </c>
      <c r="H151">
        <v>600</v>
      </c>
    </row>
    <row r="152" spans="1:10">
      <c r="A152">
        <v>245323</v>
      </c>
      <c r="B152" t="s">
        <v>22896</v>
      </c>
      <c r="C152" t="s">
        <v>22955</v>
      </c>
      <c r="D152" s="98">
        <v>44453.579861111109</v>
      </c>
      <c r="E152" s="98">
        <v>45474.563194444447</v>
      </c>
      <c r="F152" t="str">
        <f>IF(ISERROR(FIND("iPhone", B152)), "Samsung", "IOS")</f>
        <v>IOS</v>
      </c>
      <c r="G152" cm="1">
        <f t="array" ref="G152">TRANSPOSE(_xlfn._xlws.FILTER('ggPayers archive'!D:D, 'ggPayers archive'!B:B=A152, 0))</f>
        <v>3000</v>
      </c>
    </row>
    <row r="153" spans="1:10">
      <c r="A153">
        <v>248841</v>
      </c>
      <c r="B153" t="s">
        <v>22879</v>
      </c>
      <c r="C153" t="s">
        <v>22955</v>
      </c>
      <c r="D153" s="98">
        <v>44374.555555555555</v>
      </c>
      <c r="E153" s="98">
        <v>45434.525000000001</v>
      </c>
      <c r="F153" t="str">
        <f>IF(ISERROR(FIND("iPhone", B153)), "Samsung", "IOS")</f>
        <v>IOS</v>
      </c>
      <c r="G153" cm="1">
        <f t="array" ref="G153">TRANSPOSE(_xlfn._xlws.FILTER('ggPayers archive'!D:D, 'ggPayers archive'!B:B=A153, 0))</f>
        <v>1000</v>
      </c>
    </row>
    <row r="154" spans="1:10">
      <c r="A154">
        <v>252081</v>
      </c>
      <c r="B154" t="s">
        <v>22869</v>
      </c>
      <c r="C154" t="s">
        <v>22968</v>
      </c>
      <c r="D154" s="98">
        <v>45152.69027777778</v>
      </c>
      <c r="E154" s="98">
        <v>45152.69027777778</v>
      </c>
      <c r="F154" t="str">
        <f>IF(ISERROR(FIND("iPhone", B154)), "Samsung", "IOS")</f>
        <v>IOS</v>
      </c>
      <c r="G154" cm="1">
        <f t="array" ref="G154">TRANSPOSE(_xlfn._xlws.FILTER('ggPayers archive'!D:D, 'ggPayers archive'!B:B=A154, 0))</f>
        <v>300</v>
      </c>
    </row>
    <row r="155" spans="1:10">
      <c r="A155">
        <v>257927</v>
      </c>
      <c r="B155" t="s">
        <v>22879</v>
      </c>
      <c r="C155" t="s">
        <v>22955</v>
      </c>
      <c r="D155" s="98">
        <v>45347.833333333336</v>
      </c>
      <c r="E155" s="98">
        <v>45347.833333333336</v>
      </c>
      <c r="F155" t="str">
        <f>IF(ISERROR(FIND("iPhone", B155)), "Samsung", "IOS")</f>
        <v>IOS</v>
      </c>
      <c r="G155" cm="1">
        <f t="array" ref="G155">TRANSPOSE(_xlfn._xlws.FILTER('ggPayers archive'!D:D, 'ggPayers archive'!B:B=A155, 0))</f>
        <v>500</v>
      </c>
    </row>
    <row r="156" spans="1:10">
      <c r="A156">
        <v>262511</v>
      </c>
      <c r="B156" t="s">
        <v>22969</v>
      </c>
      <c r="C156" t="s">
        <v>22955</v>
      </c>
      <c r="D156" s="98">
        <v>44689.470833333333</v>
      </c>
      <c r="E156" s="98">
        <v>45460.95416666667</v>
      </c>
      <c r="F156" t="str">
        <f>IF(ISERROR(FIND("iPhone", B156)), "Samsung", "IOS")</f>
        <v>IOS</v>
      </c>
      <c r="G156" cm="1">
        <f t="array" ref="G156:J156">TRANSPOSE(_xlfn._xlws.FILTER('ggPayers archive'!D:D, 'ggPayers archive'!B:B=A156, 0))</f>
        <v>1000</v>
      </c>
      <c r="H156">
        <v>100</v>
      </c>
      <c r="I156">
        <v>100</v>
      </c>
      <c r="J156">
        <v>100</v>
      </c>
    </row>
    <row r="157" spans="1:10">
      <c r="A157">
        <v>262562</v>
      </c>
      <c r="B157" t="s">
        <v>22865</v>
      </c>
      <c r="C157" t="s">
        <v>22923</v>
      </c>
      <c r="D157" s="98">
        <v>44581.299305555556</v>
      </c>
      <c r="E157" s="98">
        <v>44581.299305555556</v>
      </c>
      <c r="F157" t="str">
        <f>IF(ISERROR(FIND("iPhone", B157)), "Samsung", "IOS")</f>
        <v>IOS</v>
      </c>
      <c r="G157" cm="1">
        <f t="array" ref="G157">TRANSPOSE(_xlfn._xlws.FILTER('ggPayers archive'!D:D, 'ggPayers archive'!B:B=A157, 0))</f>
        <v>500</v>
      </c>
    </row>
    <row r="158" spans="1:10">
      <c r="A158">
        <v>272900</v>
      </c>
      <c r="B158" t="s">
        <v>22964</v>
      </c>
      <c r="C158" t="s">
        <v>22955</v>
      </c>
      <c r="D158" s="98">
        <v>45253.024305555555</v>
      </c>
      <c r="E158" s="98">
        <v>45479.580555555556</v>
      </c>
      <c r="F158" t="str">
        <f>IF(ISERROR(FIND("iPhone", B158)), "Samsung", "IOS")</f>
        <v>IOS</v>
      </c>
      <c r="G158" cm="1">
        <f t="array" ref="G158">TRANSPOSE(_xlfn._xlws.FILTER('ggPayers archive'!D:D, 'ggPayers archive'!B:B=A158, 0))</f>
        <v>0</v>
      </c>
    </row>
    <row r="159" spans="1:10">
      <c r="A159">
        <v>281359</v>
      </c>
      <c r="B159" t="s">
        <v>22970</v>
      </c>
      <c r="C159" t="s">
        <v>22971</v>
      </c>
      <c r="D159" s="98">
        <v>44642.759722222225</v>
      </c>
      <c r="E159" s="98">
        <v>44642.759722222225</v>
      </c>
      <c r="F159" t="str">
        <f>IF(ISERROR(FIND("iPhone", B159)), "Samsung", "IOS")</f>
        <v>IOS</v>
      </c>
      <c r="G159" cm="1">
        <f t="array" ref="G159">TRANSPOSE(_xlfn._xlws.FILTER('ggPayers archive'!D:D, 'ggPayers archive'!B:B=A159, 0))</f>
        <v>1000</v>
      </c>
    </row>
    <row r="160" spans="1:10">
      <c r="A160">
        <v>283927</v>
      </c>
      <c r="B160" t="s">
        <v>22857</v>
      </c>
      <c r="C160" t="s">
        <v>22972</v>
      </c>
      <c r="D160" s="98">
        <v>44742.890972222223</v>
      </c>
      <c r="E160" s="98">
        <v>44742.890972222223</v>
      </c>
      <c r="F160" t="str">
        <f>IF(ISERROR(FIND("iPhone", B160)), "Samsung", "IOS")</f>
        <v>IOS</v>
      </c>
      <c r="G160" cm="1">
        <f t="array" ref="G160">TRANSPOSE(_xlfn._xlws.FILTER('ggPayers archive'!D:D, 'ggPayers archive'!B:B=A160, 0))</f>
        <v>2000</v>
      </c>
    </row>
    <row r="161" spans="1:9">
      <c r="A161">
        <v>283965</v>
      </c>
      <c r="B161" t="s">
        <v>22887</v>
      </c>
      <c r="C161" t="s">
        <v>22973</v>
      </c>
      <c r="D161" s="98">
        <v>44707.539583333331</v>
      </c>
      <c r="E161" s="98">
        <v>44707.539583333331</v>
      </c>
      <c r="F161" t="str">
        <f>IF(ISERROR(FIND("iPhone", B161)), "Samsung", "IOS")</f>
        <v>IOS</v>
      </c>
      <c r="G161" cm="1">
        <f t="array" ref="G161">TRANSPOSE(_xlfn._xlws.FILTER('ggPayers archive'!D:D, 'ggPayers archive'!B:B=A161, 0))</f>
        <v>800</v>
      </c>
    </row>
    <row r="162" spans="1:9">
      <c r="A162">
        <v>284609</v>
      </c>
      <c r="B162" t="s">
        <v>22874</v>
      </c>
      <c r="C162" t="s">
        <v>22973</v>
      </c>
      <c r="D162" s="98">
        <v>44699.835416666669</v>
      </c>
      <c r="E162" s="98">
        <v>44699.835416666669</v>
      </c>
      <c r="F162" t="str">
        <f>IF(ISERROR(FIND("iPhone", B162)), "Samsung", "IOS")</f>
        <v>IOS</v>
      </c>
      <c r="G162" cm="1">
        <f t="array" ref="G162">TRANSPOSE(_xlfn._xlws.FILTER('ggPayers archive'!D:D, 'ggPayers archive'!B:B=A162, 0))</f>
        <v>0</v>
      </c>
    </row>
    <row r="163" spans="1:9">
      <c r="A163">
        <v>297398</v>
      </c>
      <c r="B163" t="s">
        <v>22871</v>
      </c>
      <c r="C163" t="s">
        <v>22974</v>
      </c>
      <c r="D163" s="98">
        <v>44391.955555555556</v>
      </c>
      <c r="E163" s="98">
        <v>44391.955555555556</v>
      </c>
      <c r="F163" t="str">
        <f>IF(ISERROR(FIND("iPhone", B163)), "Samsung", "IOS")</f>
        <v>IOS</v>
      </c>
      <c r="G163" cm="1">
        <f t="array" ref="G163">TRANSPOSE(_xlfn._xlws.FILTER('ggPayers archive'!D:D, 'ggPayers archive'!B:B=A163, 0))</f>
        <v>500</v>
      </c>
    </row>
    <row r="164" spans="1:9">
      <c r="A164">
        <v>301399</v>
      </c>
      <c r="B164" t="s">
        <v>22864</v>
      </c>
      <c r="C164" t="s">
        <v>22955</v>
      </c>
      <c r="D164" s="98">
        <v>44501.744444444441</v>
      </c>
      <c r="E164" s="98">
        <v>45460.476388888892</v>
      </c>
      <c r="F164" t="str">
        <f>IF(ISERROR(FIND("iPhone", B164)), "Samsung", "IOS")</f>
        <v>IOS</v>
      </c>
      <c r="G164" cm="1">
        <f t="array" ref="G164">TRANSPOSE(_xlfn._xlws.FILTER('ggPayers archive'!D:D, 'ggPayers archive'!B:B=A164, 0))</f>
        <v>10</v>
      </c>
    </row>
    <row r="165" spans="1:9">
      <c r="A165">
        <v>304256</v>
      </c>
      <c r="B165" t="s">
        <v>22896</v>
      </c>
      <c r="C165" t="s">
        <v>22875</v>
      </c>
      <c r="D165" s="98">
        <v>44429.836805555555</v>
      </c>
      <c r="E165" s="98">
        <v>45441.557638888888</v>
      </c>
      <c r="F165" t="str">
        <f>IF(ISERROR(FIND("iPhone", B165)), "Samsung", "IOS")</f>
        <v>IOS</v>
      </c>
      <c r="G165" cm="1">
        <f t="array" ref="G165">TRANSPOSE(_xlfn._xlws.FILTER('ggPayers archive'!D:D, 'ggPayers archive'!B:B=A165, 0))</f>
        <v>500</v>
      </c>
    </row>
    <row r="166" spans="1:9">
      <c r="A166">
        <v>311147</v>
      </c>
      <c r="B166" t="s">
        <v>22871</v>
      </c>
      <c r="C166" t="s">
        <v>22955</v>
      </c>
      <c r="D166" s="98">
        <v>44438.900694444441</v>
      </c>
      <c r="E166" s="98">
        <v>45468.776388888888</v>
      </c>
      <c r="F166" t="str">
        <f>IF(ISERROR(FIND("iPhone", B166)), "Samsung", "IOS")</f>
        <v>IOS</v>
      </c>
      <c r="G166" cm="1">
        <f t="array" ref="G166">TRANSPOSE(_xlfn._xlws.FILTER('ggPayers archive'!D:D, 'ggPayers archive'!B:B=A166, 0))</f>
        <v>1000</v>
      </c>
    </row>
    <row r="167" spans="1:9">
      <c r="A167">
        <v>337053</v>
      </c>
      <c r="B167" t="s">
        <v>22958</v>
      </c>
      <c r="C167" t="s">
        <v>22955</v>
      </c>
      <c r="D167" s="98">
        <v>45437.388888888891</v>
      </c>
      <c r="E167" s="98">
        <v>45437.388888888891</v>
      </c>
      <c r="F167" t="str">
        <f>IF(ISERROR(FIND("iPhone", B167)), "Samsung", "IOS")</f>
        <v>IOS</v>
      </c>
      <c r="G167" cm="1">
        <f t="array" ref="G167">TRANSPOSE(_xlfn._xlws.FILTER('ggPayers archive'!D:D, 'ggPayers archive'!B:B=A167, 0))</f>
        <v>1000</v>
      </c>
    </row>
    <row r="168" spans="1:9">
      <c r="A168">
        <v>341777</v>
      </c>
      <c r="B168" t="s">
        <v>22864</v>
      </c>
      <c r="C168" t="s">
        <v>22951</v>
      </c>
      <c r="D168" s="98">
        <v>44309.5</v>
      </c>
      <c r="E168" s="98">
        <v>44309.5</v>
      </c>
      <c r="F168" t="str">
        <f>IF(ISERROR(FIND("iPhone", B168)), "Samsung", "IOS")</f>
        <v>IOS</v>
      </c>
      <c r="G168" cm="1">
        <f t="array" ref="G168">TRANSPOSE(_xlfn._xlws.FILTER('ggPayers archive'!D:D, 'ggPayers archive'!B:B=A168, 0))</f>
        <v>3000</v>
      </c>
    </row>
    <row r="169" spans="1:9">
      <c r="A169">
        <v>346671</v>
      </c>
      <c r="B169" t="s">
        <v>22964</v>
      </c>
      <c r="C169" t="s">
        <v>22972</v>
      </c>
      <c r="D169" s="98">
        <v>44820.887499999997</v>
      </c>
      <c r="E169" s="98">
        <v>44820.887499999997</v>
      </c>
      <c r="F169" t="str">
        <f>IF(ISERROR(FIND("iPhone", B169)), "Samsung", "IOS")</f>
        <v>IOS</v>
      </c>
      <c r="G169" cm="1">
        <f t="array" ref="G169:H169">TRANSPOSE(_xlfn._xlws.FILTER('ggPayers archive'!D:D, 'ggPayers archive'!B:B=A169, 0))</f>
        <v>1000</v>
      </c>
      <c r="H169">
        <v>1000</v>
      </c>
    </row>
    <row r="170" spans="1:9">
      <c r="A170">
        <v>346899</v>
      </c>
      <c r="B170" t="s">
        <v>22879</v>
      </c>
      <c r="C170" t="s">
        <v>22894</v>
      </c>
      <c r="D170" s="98">
        <v>44626.939583333333</v>
      </c>
      <c r="E170" s="98">
        <v>44626.939583333333</v>
      </c>
      <c r="F170" t="str">
        <f>IF(ISERROR(FIND("iPhone", B170)), "Samsung", "IOS")</f>
        <v>IOS</v>
      </c>
      <c r="G170" cm="1">
        <f t="array" ref="G170">TRANSPOSE(_xlfn._xlws.FILTER('ggPayers archive'!D:D, 'ggPayers archive'!B:B=A170, 0))</f>
        <v>0</v>
      </c>
    </row>
    <row r="171" spans="1:9">
      <c r="A171">
        <v>349749</v>
      </c>
      <c r="B171" t="s">
        <v>22879</v>
      </c>
      <c r="C171" t="s">
        <v>22955</v>
      </c>
      <c r="D171" s="98">
        <v>45478.881944444445</v>
      </c>
      <c r="E171" s="98">
        <v>45478.881944444445</v>
      </c>
      <c r="F171" t="str">
        <f>IF(ISERROR(FIND("iPhone", B171)), "Samsung", "IOS")</f>
        <v>IOS</v>
      </c>
      <c r="G171" cm="1">
        <f t="array" ref="G171">TRANSPOSE(_xlfn._xlws.FILTER('ggPayers archive'!D:D, 'ggPayers archive'!B:B=A171, 0))</f>
        <v>1000</v>
      </c>
    </row>
    <row r="172" spans="1:9">
      <c r="A172">
        <v>350284</v>
      </c>
      <c r="B172" t="s">
        <v>22855</v>
      </c>
      <c r="C172" t="s">
        <v>22952</v>
      </c>
      <c r="D172" s="98">
        <v>44278.681944444441</v>
      </c>
      <c r="E172" s="98">
        <v>44278.681944444441</v>
      </c>
      <c r="F172" t="str">
        <f>IF(ISERROR(FIND("iPhone", B172)), "Samsung", "IOS")</f>
        <v>IOS</v>
      </c>
      <c r="G172" cm="1">
        <f t="array" ref="G172:I172">TRANSPOSE(_xlfn._xlws.FILTER('ggPayers archive'!D:D, 'ggPayers archive'!B:B=A172, 0))</f>
        <v>1500</v>
      </c>
      <c r="H172">
        <v>1500</v>
      </c>
      <c r="I172">
        <v>1500</v>
      </c>
    </row>
    <row r="173" spans="1:9">
      <c r="A173">
        <v>357240</v>
      </c>
      <c r="B173" t="s">
        <v>22975</v>
      </c>
      <c r="C173" t="s">
        <v>22976</v>
      </c>
      <c r="D173" s="98">
        <v>43792.890277777777</v>
      </c>
      <c r="E173" s="98">
        <v>43792.890277777777</v>
      </c>
      <c r="F173" t="str">
        <f>IF(ISERROR(FIND("iPhone", B173)), "Samsung", "IOS")</f>
        <v>IOS</v>
      </c>
      <c r="G173" cm="1">
        <f t="array" ref="G173">TRANSPOSE(_xlfn._xlws.FILTER('ggPayers archive'!D:D, 'ggPayers archive'!B:B=A173, 0))</f>
        <v>500</v>
      </c>
    </row>
    <row r="174" spans="1:9">
      <c r="A174">
        <v>358526</v>
      </c>
      <c r="B174" t="s">
        <v>22977</v>
      </c>
      <c r="C174" t="s">
        <v>22955</v>
      </c>
      <c r="D174" s="98">
        <v>43571.390277777777</v>
      </c>
      <c r="E174" s="98">
        <v>44218.834027777775</v>
      </c>
      <c r="F174" t="str">
        <f>IF(ISERROR(FIND("iPhone", B174)), "Samsung", "IOS")</f>
        <v>IOS</v>
      </c>
      <c r="G174" cm="1">
        <f t="array" ref="G174">TRANSPOSE(_xlfn._xlws.FILTER('ggPayers archive'!D:D, 'ggPayers archive'!B:B=A174, 0))</f>
        <v>1000</v>
      </c>
    </row>
    <row r="175" spans="1:9">
      <c r="A175">
        <v>359989</v>
      </c>
      <c r="B175" t="s">
        <v>22978</v>
      </c>
      <c r="C175" t="s">
        <v>22952</v>
      </c>
      <c r="D175" s="98">
        <v>44391.677777777775</v>
      </c>
      <c r="E175" s="98">
        <v>44391.677777777775</v>
      </c>
      <c r="F175" t="str">
        <f>IF(ISERROR(FIND("iPhone", B175)), "Samsung", "IOS")</f>
        <v>IOS</v>
      </c>
      <c r="G175" cm="1">
        <f t="array" ref="G175">TRANSPOSE(_xlfn._xlws.FILTER('ggPayers archive'!D:D, 'ggPayers archive'!B:B=A175, 0))</f>
        <v>500</v>
      </c>
    </row>
    <row r="176" spans="1:9">
      <c r="A176">
        <v>363435</v>
      </c>
      <c r="B176" t="s">
        <v>22889</v>
      </c>
      <c r="C176" t="s">
        <v>22875</v>
      </c>
      <c r="D176" s="98">
        <v>45168.518055555556</v>
      </c>
      <c r="E176" s="98">
        <v>45168.518055555556</v>
      </c>
      <c r="F176" t="str">
        <f>IF(ISERROR(FIND("iPhone", B176)), "Samsung", "IOS")</f>
        <v>IOS</v>
      </c>
      <c r="G176" cm="1">
        <f t="array" ref="G176">TRANSPOSE(_xlfn._xlws.FILTER('ggPayers archive'!D:D, 'ggPayers archive'!B:B=A176, 0))</f>
        <v>3000</v>
      </c>
    </row>
    <row r="177" spans="1:8">
      <c r="A177">
        <v>372637</v>
      </c>
      <c r="B177" t="s">
        <v>22935</v>
      </c>
      <c r="C177" t="s">
        <v>22972</v>
      </c>
      <c r="D177" s="98">
        <v>44805.406944444447</v>
      </c>
      <c r="E177" s="98">
        <v>44805.406944444447</v>
      </c>
      <c r="F177" t="str">
        <f>IF(ISERROR(FIND("iPhone", B177)), "Samsung", "IOS")</f>
        <v>IOS</v>
      </c>
      <c r="G177" cm="1">
        <f t="array" ref="G177">TRANSPOSE(_xlfn._xlws.FILTER('ggPayers archive'!D:D, 'ggPayers archive'!B:B=A177, 0))</f>
        <v>500</v>
      </c>
    </row>
    <row r="178" spans="1:8">
      <c r="A178">
        <v>373447</v>
      </c>
      <c r="B178" t="s">
        <v>22979</v>
      </c>
      <c r="C178" t="s">
        <v>22971</v>
      </c>
      <c r="D178" s="98">
        <v>44635.381944444445</v>
      </c>
      <c r="E178" s="98">
        <v>44635.381944444445</v>
      </c>
      <c r="F178" t="str">
        <f>IF(ISERROR(FIND("iPhone", B178)), "Samsung", "IOS")</f>
        <v>IOS</v>
      </c>
      <c r="G178" cm="1">
        <f t="array" ref="G178">TRANSPOSE(_xlfn._xlws.FILTER('ggPayers archive'!D:D, 'ggPayers archive'!B:B=A178, 0))</f>
        <v>1000</v>
      </c>
    </row>
    <row r="179" spans="1:8">
      <c r="A179">
        <v>383824</v>
      </c>
      <c r="B179" t="s">
        <v>22932</v>
      </c>
      <c r="C179" t="s">
        <v>22923</v>
      </c>
      <c r="D179" s="98">
        <v>45132.82708333333</v>
      </c>
      <c r="E179" s="98">
        <v>45132.82708333333</v>
      </c>
      <c r="F179" t="str">
        <f>IF(ISERROR(FIND("iPhone", B179)), "Samsung", "IOS")</f>
        <v>IOS</v>
      </c>
      <c r="G179" cm="1">
        <f t="array" ref="G179">TRANSPOSE(_xlfn._xlws.FILTER('ggPayers archive'!D:D, 'ggPayers archive'!B:B=A179, 0))</f>
        <v>500</v>
      </c>
    </row>
    <row r="180" spans="1:8">
      <c r="A180">
        <v>384664</v>
      </c>
      <c r="B180" t="s">
        <v>22980</v>
      </c>
      <c r="C180" t="s">
        <v>22981</v>
      </c>
      <c r="D180" s="98">
        <v>44836.801388888889</v>
      </c>
      <c r="E180" s="98">
        <v>44836.801388888889</v>
      </c>
      <c r="F180" t="str">
        <f>IF(ISERROR(FIND("iPhone", B180)), "Samsung", "IOS")</f>
        <v>IOS</v>
      </c>
      <c r="G180" cm="1">
        <f t="array" ref="G180">TRANSPOSE(_xlfn._xlws.FILTER('ggPayers archive'!D:D, 'ggPayers archive'!B:B=A180, 0))</f>
        <v>500</v>
      </c>
    </row>
    <row r="181" spans="1:8">
      <c r="A181">
        <v>388541</v>
      </c>
      <c r="B181" t="s">
        <v>22869</v>
      </c>
      <c r="C181" t="s">
        <v>22982</v>
      </c>
      <c r="D181" s="98">
        <v>44553.560416666667</v>
      </c>
      <c r="E181" s="98">
        <v>44553.560416666667</v>
      </c>
      <c r="F181" t="str">
        <f>IF(ISERROR(FIND("iPhone", B181)), "Samsung", "IOS")</f>
        <v>IOS</v>
      </c>
      <c r="G181" cm="1">
        <f t="array" ref="G181:H181">TRANSPOSE(_xlfn._xlws.FILTER('ggPayers archive'!D:D, 'ggPayers archive'!B:B=A181, 0))</f>
        <v>500</v>
      </c>
      <c r="H181">
        <v>500</v>
      </c>
    </row>
    <row r="182" spans="1:8">
      <c r="A182">
        <v>389456</v>
      </c>
      <c r="B182" t="s">
        <v>22882</v>
      </c>
      <c r="C182" t="s">
        <v>22883</v>
      </c>
      <c r="D182" s="98">
        <v>43638.459722222222</v>
      </c>
      <c r="E182" s="98">
        <v>43638.459722222222</v>
      </c>
      <c r="F182" t="str">
        <f>IF(ISERROR(FIND("iPhone", B182)), "Samsung", "IOS")</f>
        <v>IOS</v>
      </c>
      <c r="G182" cm="1">
        <f t="array" ref="G182">TRANSPOSE(_xlfn._xlws.FILTER('ggPayers archive'!D:D, 'ggPayers archive'!B:B=A182, 0))</f>
        <v>2000</v>
      </c>
    </row>
    <row r="183" spans="1:8">
      <c r="A183">
        <v>390408</v>
      </c>
      <c r="B183" t="s">
        <v>22862</v>
      </c>
      <c r="C183" t="s">
        <v>22870</v>
      </c>
      <c r="D183" s="98">
        <v>43354.347222222219</v>
      </c>
      <c r="E183" s="98">
        <v>43817.790972222225</v>
      </c>
      <c r="F183" t="str">
        <f>IF(ISERROR(FIND("iPhone", B183)), "Samsung", "IOS")</f>
        <v>IOS</v>
      </c>
      <c r="G183" cm="1">
        <f t="array" ref="G183">TRANSPOSE(_xlfn._xlws.FILTER('ggPayers archive'!D:D, 'ggPayers archive'!B:B=A183, 0))</f>
        <v>1000</v>
      </c>
    </row>
    <row r="184" spans="1:8">
      <c r="A184">
        <v>392776</v>
      </c>
      <c r="B184" t="s">
        <v>22862</v>
      </c>
      <c r="C184" t="s">
        <v>22983</v>
      </c>
      <c r="D184" s="98">
        <v>42699.776388888888</v>
      </c>
      <c r="E184" s="98">
        <v>42699.776388888888</v>
      </c>
      <c r="F184" t="str">
        <f>IF(ISERROR(FIND("iPhone", B184)), "Samsung", "IOS")</f>
        <v>IOS</v>
      </c>
      <c r="G184" cm="1">
        <f t="array" ref="G184">TRANSPOSE(_xlfn._xlws.FILTER('ggPayers archive'!D:D, 'ggPayers archive'!B:B=A184, 0))</f>
        <v>500</v>
      </c>
    </row>
    <row r="185" spans="1:8">
      <c r="A185">
        <v>395505</v>
      </c>
      <c r="B185" t="s">
        <v>22881</v>
      </c>
      <c r="C185" t="s">
        <v>22984</v>
      </c>
      <c r="D185" s="98">
        <v>43219.99722222222</v>
      </c>
      <c r="E185" s="98">
        <v>43285.897222222222</v>
      </c>
      <c r="F185" t="str">
        <f>IF(ISERROR(FIND("iPhone", B185)), "Samsung", "IOS")</f>
        <v>IOS</v>
      </c>
      <c r="G185" cm="1">
        <f t="array" ref="G185">TRANSPOSE(_xlfn._xlws.FILTER('ggPayers archive'!D:D, 'ggPayers archive'!B:B=A185, 0))</f>
        <v>500</v>
      </c>
    </row>
    <row r="186" spans="1:8">
      <c r="A186">
        <v>399580</v>
      </c>
      <c r="B186" t="s">
        <v>22862</v>
      </c>
      <c r="C186" t="s">
        <v>22878</v>
      </c>
      <c r="D186" s="98">
        <v>43656.804166666669</v>
      </c>
      <c r="E186" s="98">
        <v>43656.804166666669</v>
      </c>
      <c r="F186" t="str">
        <f>IF(ISERROR(FIND("iPhone", B186)), "Samsung", "IOS")</f>
        <v>IOS</v>
      </c>
      <c r="G186" cm="1">
        <f t="array" ref="G186:H186">TRANSPOSE(_xlfn._xlws.FILTER('ggPayers archive'!D:D, 'ggPayers archive'!B:B=A186, 0))</f>
        <v>500</v>
      </c>
      <c r="H186">
        <v>500</v>
      </c>
    </row>
    <row r="187" spans="1:8">
      <c r="A187">
        <v>403602</v>
      </c>
      <c r="B187" t="s">
        <v>22908</v>
      </c>
      <c r="C187" t="s">
        <v>22856</v>
      </c>
      <c r="D187" s="98">
        <v>43531.338888888888</v>
      </c>
      <c r="E187" s="98">
        <v>43531.338888888888</v>
      </c>
      <c r="F187" t="str">
        <f>IF(ISERROR(FIND("iPhone", B187)), "Samsung", "IOS")</f>
        <v>IOS</v>
      </c>
      <c r="G187" cm="1">
        <f t="array" ref="G187">TRANSPOSE(_xlfn._xlws.FILTER('ggPayers archive'!D:D, 'ggPayers archive'!B:B=A187, 0))</f>
        <v>1000</v>
      </c>
    </row>
    <row r="188" spans="1:8">
      <c r="A188">
        <v>423941</v>
      </c>
      <c r="B188" t="s">
        <v>22881</v>
      </c>
      <c r="C188" t="s">
        <v>22858</v>
      </c>
      <c r="D188" s="98">
        <v>43588.586805555555</v>
      </c>
      <c r="E188" s="98">
        <v>43588.586805555555</v>
      </c>
      <c r="F188" t="str">
        <f>IF(ISERROR(FIND("iPhone", B188)), "Samsung", "IOS")</f>
        <v>IOS</v>
      </c>
      <c r="G188" cm="1">
        <f t="array" ref="G188">TRANSPOSE(_xlfn._xlws.FILTER('ggPayers archive'!D:D, 'ggPayers archive'!B:B=A188, 0))</f>
        <v>500</v>
      </c>
    </row>
    <row r="189" spans="1:8">
      <c r="A189">
        <v>429282</v>
      </c>
      <c r="B189" t="s">
        <v>22985</v>
      </c>
      <c r="C189" t="s">
        <v>22986</v>
      </c>
      <c r="D189" s="98">
        <v>43192.455555555556</v>
      </c>
      <c r="E189" s="98">
        <v>43192.455555555556</v>
      </c>
      <c r="F189" t="str">
        <f>IF(ISERROR(FIND("iPhone", B189)), "Samsung", "IOS")</f>
        <v>IOS</v>
      </c>
      <c r="G189" cm="1">
        <f t="array" ref="G189">TRANSPOSE(_xlfn._xlws.FILTER('ggPayers archive'!D:D, 'ggPayers archive'!B:B=A189, 0))</f>
        <v>500</v>
      </c>
    </row>
    <row r="190" spans="1:8">
      <c r="A190">
        <v>438157</v>
      </c>
      <c r="B190" t="s">
        <v>22908</v>
      </c>
      <c r="C190" t="s">
        <v>22986</v>
      </c>
      <c r="D190" s="98">
        <v>43200.729166666664</v>
      </c>
      <c r="E190" s="98">
        <v>43200.729166666664</v>
      </c>
      <c r="F190" t="str">
        <f>IF(ISERROR(FIND("iPhone", B190)), "Samsung", "IOS")</f>
        <v>IOS</v>
      </c>
      <c r="G190" cm="1">
        <f t="array" ref="G190">TRANSPOSE(_xlfn._xlws.FILTER('ggPayers archive'!D:D, 'ggPayers archive'!B:B=A190, 0))</f>
        <v>500</v>
      </c>
    </row>
    <row r="191" spans="1:8">
      <c r="A191">
        <v>443354</v>
      </c>
      <c r="B191" t="s">
        <v>22889</v>
      </c>
      <c r="C191">
        <v>3.1</v>
      </c>
      <c r="D191" s="98">
        <v>43512.746527777781</v>
      </c>
      <c r="E191" s="98">
        <v>43512.746527777781</v>
      </c>
      <c r="F191" t="str">
        <f>IF(ISERROR(FIND("iPhone", B191)), "Samsung", "IOS")</f>
        <v>IOS</v>
      </c>
      <c r="G191" cm="1">
        <f t="array" ref="G191">TRANSPOSE(_xlfn._xlws.FILTER('ggPayers archive'!D:D, 'ggPayers archive'!B:B=A191, 0))</f>
        <v>1000</v>
      </c>
    </row>
    <row r="192" spans="1:8">
      <c r="A192">
        <v>445973</v>
      </c>
      <c r="B192" t="s">
        <v>22940</v>
      </c>
      <c r="C192" t="s">
        <v>22868</v>
      </c>
      <c r="D192" s="98">
        <v>43277.482638888891</v>
      </c>
      <c r="E192" s="98">
        <v>43277.482638888891</v>
      </c>
      <c r="F192" t="str">
        <f>IF(ISERROR(FIND("iPhone", B192)), "Samsung", "IOS")</f>
        <v>IOS</v>
      </c>
      <c r="G192" cm="1">
        <f t="array" ref="G192">TRANSPOSE(_xlfn._xlws.FILTER('ggPayers archive'!D:D, 'ggPayers archive'!B:B=A192, 0))</f>
        <v>500</v>
      </c>
    </row>
    <row r="193" spans="1:9">
      <c r="A193">
        <v>448655</v>
      </c>
      <c r="B193" t="s">
        <v>22869</v>
      </c>
      <c r="C193">
        <v>3</v>
      </c>
      <c r="D193" s="98">
        <v>42374.582638888889</v>
      </c>
      <c r="E193" s="98">
        <v>42374.582638888889</v>
      </c>
      <c r="F193" t="str">
        <f>IF(ISERROR(FIND("iPhone", B193)), "Samsung", "IOS")</f>
        <v>IOS</v>
      </c>
      <c r="G193" cm="1">
        <f t="array" ref="G193">TRANSPOSE(_xlfn._xlws.FILTER('ggPayers archive'!D:D, 'ggPayers archive'!B:B=A193, 0))</f>
        <v>1000</v>
      </c>
    </row>
    <row r="194" spans="1:9">
      <c r="A194">
        <v>453167</v>
      </c>
      <c r="B194" t="s">
        <v>22987</v>
      </c>
      <c r="C194">
        <v>3.7</v>
      </c>
      <c r="D194" s="98">
        <v>43950.798611111109</v>
      </c>
      <c r="E194" s="98">
        <v>43950.798611111109</v>
      </c>
      <c r="F194" t="str">
        <f>IF(ISERROR(FIND("iPhone", B194)), "Samsung", "IOS")</f>
        <v>IOS</v>
      </c>
      <c r="G194" cm="1">
        <f t="array" ref="G194">TRANSPOSE(_xlfn._xlws.FILTER('ggPayers archive'!D:D, 'ggPayers archive'!B:B=A194, 0))</f>
        <v>500</v>
      </c>
    </row>
    <row r="195" spans="1:9">
      <c r="A195">
        <v>463035</v>
      </c>
      <c r="B195" t="s">
        <v>22889</v>
      </c>
      <c r="C195" t="s">
        <v>22909</v>
      </c>
      <c r="D195" s="98">
        <v>43451.421527777777</v>
      </c>
      <c r="E195" s="98">
        <v>43451.421527777777</v>
      </c>
      <c r="F195" t="str">
        <f>IF(ISERROR(FIND("iPhone", B195)), "Samsung", "IOS")</f>
        <v>IOS</v>
      </c>
      <c r="G195" cm="1">
        <f t="array" ref="G195">TRANSPOSE(_xlfn._xlws.FILTER('ggPayers archive'!D:D, 'ggPayers archive'!B:B=A195, 0))</f>
        <v>500</v>
      </c>
    </row>
    <row r="196" spans="1:9">
      <c r="A196">
        <v>463422</v>
      </c>
      <c r="B196" t="s">
        <v>22889</v>
      </c>
      <c r="C196" t="s">
        <v>22859</v>
      </c>
      <c r="D196" s="98">
        <v>43474.945833333331</v>
      </c>
      <c r="E196" s="98">
        <v>43474.945833333331</v>
      </c>
      <c r="F196" t="str">
        <f>IF(ISERROR(FIND("iPhone", B196)), "Samsung", "IOS")</f>
        <v>IOS</v>
      </c>
      <c r="G196" cm="1">
        <f t="array" ref="G196">TRANSPOSE(_xlfn._xlws.FILTER('ggPayers archive'!D:D, 'ggPayers archive'!B:B=A196, 0))</f>
        <v>500</v>
      </c>
    </row>
    <row r="197" spans="1:9">
      <c r="A197">
        <v>468782</v>
      </c>
      <c r="B197" t="s">
        <v>22855</v>
      </c>
      <c r="C197" t="s">
        <v>22858</v>
      </c>
      <c r="D197" s="98">
        <v>43621.399305555555</v>
      </c>
      <c r="E197" s="98">
        <v>43621.399305555555</v>
      </c>
      <c r="F197" t="str">
        <f>IF(ISERROR(FIND("iPhone", B197)), "Samsung", "IOS")</f>
        <v>IOS</v>
      </c>
      <c r="G197" cm="1">
        <f t="array" ref="G197">TRANSPOSE(_xlfn._xlws.FILTER('ggPayers archive'!D:D, 'ggPayers archive'!B:B=A197, 0))</f>
        <v>0</v>
      </c>
    </row>
    <row r="198" spans="1:9">
      <c r="A198">
        <v>490242</v>
      </c>
      <c r="B198" t="s">
        <v>22987</v>
      </c>
      <c r="C198" t="s">
        <v>22870</v>
      </c>
      <c r="D198" s="98">
        <v>43780.695833333331</v>
      </c>
      <c r="E198" s="98">
        <v>43780.695833333331</v>
      </c>
      <c r="F198" t="str">
        <f>IF(ISERROR(FIND("iPhone", B198)), "Samsung", "IOS")</f>
        <v>IOS</v>
      </c>
      <c r="G198" cm="1">
        <f t="array" ref="G198">TRANSPOSE(_xlfn._xlws.FILTER('ggPayers archive'!D:D, 'ggPayers archive'!B:B=A198, 0))</f>
        <v>0</v>
      </c>
    </row>
    <row r="199" spans="1:9">
      <c r="A199">
        <v>519906</v>
      </c>
      <c r="B199" t="s">
        <v>22879</v>
      </c>
      <c r="C199" t="s">
        <v>22988</v>
      </c>
      <c r="D199" s="98">
        <v>43619.862500000003</v>
      </c>
      <c r="E199" s="98">
        <v>43619.862500000003</v>
      </c>
      <c r="F199" t="str">
        <f>IF(ISERROR(FIND("iPhone", B199)), "Samsung", "IOS")</f>
        <v>IOS</v>
      </c>
      <c r="G199" cm="1">
        <f t="array" ref="G199">TRANSPOSE(_xlfn._xlws.FILTER('ggPayers archive'!D:D, 'ggPayers archive'!B:B=A199, 0))</f>
        <v>0</v>
      </c>
    </row>
    <row r="200" spans="1:9">
      <c r="A200">
        <v>520696</v>
      </c>
      <c r="B200" t="s">
        <v>22887</v>
      </c>
      <c r="C200" t="s">
        <v>22878</v>
      </c>
      <c r="D200" s="98">
        <v>43647.90902777778</v>
      </c>
      <c r="E200" s="98">
        <v>43647.90902777778</v>
      </c>
      <c r="F200" t="str">
        <f>IF(ISERROR(FIND("iPhone", B200)), "Samsung", "IOS")</f>
        <v>IOS</v>
      </c>
      <c r="G200" cm="1">
        <f t="array" ref="G200:H200">TRANSPOSE(_xlfn._xlws.FILTER('ggPayers archive'!D:D, 'ggPayers archive'!B:B=A200, 0))</f>
        <v>1000</v>
      </c>
      <c r="H200">
        <v>1000</v>
      </c>
    </row>
    <row r="201" spans="1:9">
      <c r="A201">
        <v>534424</v>
      </c>
      <c r="B201" t="s">
        <v>22882</v>
      </c>
      <c r="C201" t="s">
        <v>22953</v>
      </c>
      <c r="D201" s="98">
        <v>45310.772222222222</v>
      </c>
      <c r="E201" s="98">
        <v>45310.772222222222</v>
      </c>
      <c r="F201" t="str">
        <f>IF(ISERROR(FIND("iPhone", B201)), "Samsung", "IOS")</f>
        <v>IOS</v>
      </c>
      <c r="G201" cm="1">
        <f t="array" ref="G201">TRANSPOSE(_xlfn._xlws.FILTER('ggPayers archive'!D:D, 'ggPayers archive'!B:B=A201, 0))</f>
        <v>1000</v>
      </c>
    </row>
    <row r="202" spans="1:9">
      <c r="A202">
        <v>536691</v>
      </c>
      <c r="B202" t="s">
        <v>22989</v>
      </c>
      <c r="C202">
        <v>2</v>
      </c>
      <c r="D202" s="98">
        <v>42682.720138888886</v>
      </c>
      <c r="E202" s="98">
        <v>42682.720833333333</v>
      </c>
      <c r="F202" t="str">
        <f>IF(ISERROR(FIND("iPhone", B202)), "Samsung", "IOS")</f>
        <v>IOS</v>
      </c>
      <c r="G202" cm="1">
        <f t="array" ref="G202">TRANSPOSE(_xlfn._xlws.FILTER('ggPayers archive'!D:D, 'ggPayers archive'!B:B=A202, 0))</f>
        <v>1000</v>
      </c>
    </row>
    <row r="203" spans="1:9">
      <c r="A203">
        <v>546960</v>
      </c>
      <c r="B203" t="s">
        <v>22860</v>
      </c>
      <c r="C203" t="s">
        <v>22983</v>
      </c>
      <c r="D203" s="98">
        <v>42708.538888888892</v>
      </c>
      <c r="E203" s="98">
        <v>42708.538888888892</v>
      </c>
      <c r="F203" t="str">
        <f>IF(ISERROR(FIND("iPhone", B203)), "Samsung", "IOS")</f>
        <v>IOS</v>
      </c>
      <c r="G203" cm="1">
        <f t="array" ref="G203">TRANSPOSE(_xlfn._xlws.FILTER('ggPayers archive'!D:D, 'ggPayers archive'!B:B=A203, 0))</f>
        <v>800</v>
      </c>
    </row>
    <row r="204" spans="1:9">
      <c r="A204">
        <v>555000</v>
      </c>
      <c r="B204" t="s">
        <v>22862</v>
      </c>
      <c r="C204" t="s">
        <v>22990</v>
      </c>
      <c r="D204" s="98">
        <v>43788.554166666669</v>
      </c>
      <c r="E204" s="98">
        <v>43788.554166666669</v>
      </c>
      <c r="F204" t="str">
        <f>IF(ISERROR(FIND("iPhone", B204)), "Samsung", "IOS")</f>
        <v>IOS</v>
      </c>
      <c r="G204" cm="1">
        <f t="array" ref="G204:I204">TRANSPOSE(_xlfn._xlws.FILTER('ggPayers archive'!D:D, 'ggPayers archive'!B:B=A204, 0))</f>
        <v>1000</v>
      </c>
      <c r="H204">
        <v>1000</v>
      </c>
      <c r="I204">
        <v>1000</v>
      </c>
    </row>
    <row r="205" spans="1:9">
      <c r="A205">
        <v>561836</v>
      </c>
      <c r="B205" t="s">
        <v>22881</v>
      </c>
      <c r="C205" t="s">
        <v>22991</v>
      </c>
      <c r="D205" s="98">
        <v>42999.981249999997</v>
      </c>
      <c r="E205" s="98">
        <v>42999.981249999997</v>
      </c>
      <c r="F205" t="str">
        <f>IF(ISERROR(FIND("iPhone", B205)), "Samsung", "IOS")</f>
        <v>IOS</v>
      </c>
      <c r="G205" cm="1">
        <f t="array" ref="G205">TRANSPOSE(_xlfn._xlws.FILTER('ggPayers archive'!D:D, 'ggPayers archive'!B:B=A205, 0))</f>
        <v>2000</v>
      </c>
    </row>
    <row r="206" spans="1:9">
      <c r="A206">
        <v>609229</v>
      </c>
      <c r="B206" t="s">
        <v>22871</v>
      </c>
      <c r="C206" t="s">
        <v>22948</v>
      </c>
      <c r="D206" s="98">
        <v>45265.629166666666</v>
      </c>
      <c r="E206" s="98">
        <v>45265.629166666666</v>
      </c>
      <c r="F206" t="str">
        <f>IF(ISERROR(FIND("iPhone", B206)), "Samsung", "IOS")</f>
        <v>IOS</v>
      </c>
      <c r="G206" cm="1">
        <f t="array" ref="G206">TRANSPOSE(_xlfn._xlws.FILTER('ggPayers archive'!D:D, 'ggPayers archive'!B:B=A206, 0))</f>
        <v>0</v>
      </c>
    </row>
    <row r="207" spans="1:9">
      <c r="A207">
        <v>612426</v>
      </c>
      <c r="B207" t="s">
        <v>22893</v>
      </c>
      <c r="C207" t="s">
        <v>22992</v>
      </c>
      <c r="D207" s="98">
        <v>43511.609722222223</v>
      </c>
      <c r="E207" s="98">
        <v>43511.609722222223</v>
      </c>
      <c r="F207" t="str">
        <f>IF(ISERROR(FIND("iPhone", B207)), "Samsung", "IOS")</f>
        <v>IOS</v>
      </c>
      <c r="G207" cm="1">
        <f t="array" ref="G207">TRANSPOSE(_xlfn._xlws.FILTER('ggPayers archive'!D:D, 'ggPayers archive'!B:B=A207, 0))</f>
        <v>500</v>
      </c>
    </row>
    <row r="208" spans="1:9">
      <c r="A208">
        <v>636948</v>
      </c>
      <c r="B208" t="s">
        <v>22889</v>
      </c>
      <c r="C208" t="s">
        <v>22899</v>
      </c>
      <c r="D208" s="98">
        <v>45177.93472222222</v>
      </c>
      <c r="E208" s="98">
        <v>45177.93472222222</v>
      </c>
      <c r="F208" t="str">
        <f>IF(ISERROR(FIND("iPhone", B208)), "Samsung", "IOS")</f>
        <v>IOS</v>
      </c>
      <c r="G208" cm="1">
        <f t="array" ref="G208">TRANSPOSE(_xlfn._xlws.FILTER('ggPayers archive'!D:D, 'ggPayers archive'!B:B=A208, 0))</f>
        <v>1000</v>
      </c>
    </row>
    <row r="209" spans="1:28">
      <c r="A209">
        <v>639948</v>
      </c>
      <c r="B209" t="s">
        <v>22879</v>
      </c>
      <c r="C209" t="s">
        <v>22899</v>
      </c>
      <c r="D209" s="98">
        <v>44570.828472222223</v>
      </c>
      <c r="E209" s="98">
        <v>44570.828472222223</v>
      </c>
      <c r="F209" t="str">
        <f>IF(ISERROR(FIND("iPhone", B209)), "Samsung", "IOS")</f>
        <v>IOS</v>
      </c>
      <c r="G209" cm="1">
        <f t="array" ref="G209">TRANSPOSE(_xlfn._xlws.FILTER('ggPayers archive'!D:D, 'ggPayers archive'!B:B=A209, 0))</f>
        <v>1000</v>
      </c>
    </row>
    <row r="210" spans="1:28">
      <c r="A210">
        <v>653074</v>
      </c>
      <c r="B210" t="s">
        <v>22940</v>
      </c>
      <c r="C210" t="s">
        <v>22993</v>
      </c>
      <c r="D210" s="98">
        <v>42982.420138888891</v>
      </c>
      <c r="E210" s="98">
        <v>42984.572222222225</v>
      </c>
      <c r="F210" t="str">
        <f>IF(ISERROR(FIND("iPhone", B210)), "Samsung", "IOS")</f>
        <v>IOS</v>
      </c>
      <c r="G210" cm="1">
        <f t="array" ref="G210">TRANSPOSE(_xlfn._xlws.FILTER('ggPayers archive'!D:D, 'ggPayers archive'!B:B=A210, 0))</f>
        <v>500</v>
      </c>
    </row>
    <row r="211" spans="1:28">
      <c r="A211">
        <v>656500</v>
      </c>
      <c r="B211" t="s">
        <v>22935</v>
      </c>
      <c r="C211" t="s">
        <v>22994</v>
      </c>
      <c r="D211" s="98">
        <v>42950.555555555555</v>
      </c>
      <c r="E211" s="98">
        <v>42950.555555555555</v>
      </c>
      <c r="F211" t="str">
        <f>IF(ISERROR(FIND("iPhone", B211)), "Samsung", "IOS")</f>
        <v>IOS</v>
      </c>
      <c r="G211" cm="1">
        <f t="array" ref="G211:I211">TRANSPOSE(_xlfn._xlws.FILTER('ggPayers archive'!D:D, 'ggPayers archive'!B:B=A211, 0))</f>
        <v>500</v>
      </c>
      <c r="H211">
        <v>500</v>
      </c>
      <c r="I211">
        <v>500</v>
      </c>
    </row>
    <row r="212" spans="1:28">
      <c r="A212">
        <v>657873</v>
      </c>
      <c r="B212" t="s">
        <v>22995</v>
      </c>
      <c r="C212" t="s">
        <v>22883</v>
      </c>
      <c r="D212" s="98">
        <v>43597.002083333333</v>
      </c>
      <c r="E212" s="98">
        <v>43597.002083333333</v>
      </c>
      <c r="F212" t="str">
        <f>IF(ISERROR(FIND("iPhone", B212)), "Samsung", "IOS")</f>
        <v>IOS</v>
      </c>
      <c r="G212" cm="1">
        <f t="array" ref="G212:AB212">TRANSPOSE(_xlfn._xlws.FILTER('ggPayers archive'!D:D, 'ggPayers archive'!B:B=A212, 0))</f>
        <v>500</v>
      </c>
      <c r="H212">
        <v>300</v>
      </c>
      <c r="I212">
        <v>500</v>
      </c>
      <c r="J212">
        <v>300</v>
      </c>
      <c r="K212">
        <v>500</v>
      </c>
      <c r="L212">
        <v>500</v>
      </c>
      <c r="M212">
        <v>500</v>
      </c>
      <c r="N212">
        <v>500</v>
      </c>
      <c r="O212">
        <v>500</v>
      </c>
      <c r="P212">
        <v>500</v>
      </c>
      <c r="Q212">
        <v>500</v>
      </c>
      <c r="R212">
        <v>500</v>
      </c>
      <c r="S212">
        <v>500</v>
      </c>
      <c r="T212">
        <v>500</v>
      </c>
      <c r="U212">
        <v>500</v>
      </c>
      <c r="V212">
        <v>500</v>
      </c>
      <c r="W212">
        <v>500</v>
      </c>
      <c r="X212">
        <v>500</v>
      </c>
      <c r="Y212">
        <v>500</v>
      </c>
      <c r="Z212">
        <v>500</v>
      </c>
      <c r="AA212">
        <v>300</v>
      </c>
      <c r="AB212">
        <v>500</v>
      </c>
    </row>
    <row r="213" spans="1:28">
      <c r="A213">
        <v>668490</v>
      </c>
      <c r="B213" t="s">
        <v>22860</v>
      </c>
      <c r="C213" t="s">
        <v>22924</v>
      </c>
      <c r="D213" s="98">
        <v>43121.959027777775</v>
      </c>
      <c r="E213" s="98">
        <v>43121.959027777775</v>
      </c>
      <c r="F213" t="str">
        <f>IF(ISERROR(FIND("iPhone", B213)), "Samsung", "IOS")</f>
        <v>IOS</v>
      </c>
      <c r="G213" cm="1">
        <f t="array" ref="G213">TRANSPOSE(_xlfn._xlws.FILTER('ggPayers archive'!D:D, 'ggPayers archive'!B:B=A213, 0))</f>
        <v>500</v>
      </c>
    </row>
    <row r="214" spans="1:28">
      <c r="A214">
        <v>668927</v>
      </c>
      <c r="B214" t="s">
        <v>22887</v>
      </c>
      <c r="C214">
        <v>3.4</v>
      </c>
      <c r="D214" s="98">
        <v>42370.142361111109</v>
      </c>
      <c r="E214" s="98">
        <v>42624.931944444441</v>
      </c>
      <c r="F214" t="str">
        <f>IF(ISERROR(FIND("iPhone", B214)), "Samsung", "IOS")</f>
        <v>IOS</v>
      </c>
      <c r="G214" cm="1">
        <f t="array" ref="G214">TRANSPOSE(_xlfn._xlws.FILTER('ggPayers archive'!D:D, 'ggPayers archive'!B:B=A214, 0))</f>
        <v>1000</v>
      </c>
    </row>
    <row r="215" spans="1:28">
      <c r="A215">
        <v>672917</v>
      </c>
      <c r="B215" t="s">
        <v>22860</v>
      </c>
      <c r="C215" t="s">
        <v>22922</v>
      </c>
      <c r="D215" s="98">
        <v>44628.98541666667</v>
      </c>
      <c r="E215" s="98">
        <v>44628.98541666667</v>
      </c>
      <c r="F215" t="str">
        <f>IF(ISERROR(FIND("iPhone", B215)), "Samsung", "IOS")</f>
        <v>IOS</v>
      </c>
      <c r="G215" cm="1">
        <f t="array" ref="G215">TRANSPOSE(_xlfn._xlws.FILTER('ggPayers archive'!D:D, 'ggPayers archive'!B:B=A215, 0))</f>
        <v>500</v>
      </c>
    </row>
    <row r="216" spans="1:28">
      <c r="A216">
        <v>678457</v>
      </c>
      <c r="B216" t="s">
        <v>22869</v>
      </c>
      <c r="C216" t="s">
        <v>22875</v>
      </c>
      <c r="D216" s="98">
        <v>45144.347222222219</v>
      </c>
      <c r="E216" s="98">
        <v>45144.347222222219</v>
      </c>
      <c r="F216" t="str">
        <f>IF(ISERROR(FIND("iPhone", B216)), "Samsung", "IOS")</f>
        <v>IOS</v>
      </c>
      <c r="G216" cm="1">
        <f t="array" ref="G216">TRANSPOSE(_xlfn._xlws.FILTER('ggPayers archive'!D:D, 'ggPayers archive'!B:B=A216, 0))</f>
        <v>500</v>
      </c>
    </row>
    <row r="217" spans="1:28">
      <c r="A217">
        <v>681800</v>
      </c>
      <c r="B217" t="s">
        <v>22889</v>
      </c>
      <c r="C217" t="s">
        <v>22938</v>
      </c>
      <c r="D217" s="98">
        <v>42414.01666666667</v>
      </c>
      <c r="E217" s="98">
        <v>42621.369444444441</v>
      </c>
      <c r="F217" t="str">
        <f>IF(ISERROR(FIND("iPhone", B217)), "Samsung", "IOS")</f>
        <v>IOS</v>
      </c>
      <c r="G217" cm="1">
        <f t="array" ref="G217">TRANSPOSE(_xlfn._xlws.FILTER('ggPayers archive'!D:D, 'ggPayers archive'!B:B=A217, 0))</f>
        <v>1000</v>
      </c>
    </row>
    <row r="218" spans="1:28">
      <c r="A218">
        <v>704272</v>
      </c>
      <c r="B218" t="s">
        <v>22889</v>
      </c>
      <c r="C218" t="s">
        <v>22990</v>
      </c>
      <c r="D218" s="98">
        <v>43161.072916666664</v>
      </c>
      <c r="E218" s="98">
        <v>43161.072916666664</v>
      </c>
      <c r="F218" t="str">
        <f>IF(ISERROR(FIND("iPhone", B218)), "Samsung", "IOS")</f>
        <v>IOS</v>
      </c>
      <c r="G218" cm="1">
        <f t="array" ref="G218">TRANSPOSE(_xlfn._xlws.FILTER('ggPayers archive'!D:D, 'ggPayers archive'!B:B=A218, 0))</f>
        <v>500</v>
      </c>
    </row>
    <row r="219" spans="1:28">
      <c r="A219">
        <v>720496</v>
      </c>
      <c r="B219" t="s">
        <v>22869</v>
      </c>
      <c r="C219" t="s">
        <v>22993</v>
      </c>
      <c r="D219" s="98">
        <v>42919.511805555558</v>
      </c>
      <c r="E219" s="98">
        <v>42919.511805555558</v>
      </c>
      <c r="F219" t="str">
        <f>IF(ISERROR(FIND("iPhone", B219)), "Samsung", "IOS")</f>
        <v>IOS</v>
      </c>
      <c r="G219" cm="1">
        <f t="array" ref="G219">TRANSPOSE(_xlfn._xlws.FILTER('ggPayers archive'!D:D, 'ggPayers archive'!B:B=A219, 0))</f>
        <v>600</v>
      </c>
    </row>
    <row r="220" spans="1:28">
      <c r="A220">
        <v>728736</v>
      </c>
      <c r="B220" t="s">
        <v>22864</v>
      </c>
      <c r="C220" t="s">
        <v>22996</v>
      </c>
      <c r="D220" s="98">
        <v>43476.727777777778</v>
      </c>
      <c r="E220" s="98">
        <v>43483.605555555558</v>
      </c>
      <c r="F220" t="str">
        <f>IF(ISERROR(FIND("iPhone", B220)), "Samsung", "IOS")</f>
        <v>IOS</v>
      </c>
      <c r="G220" cm="1">
        <f t="array" ref="G220">TRANSPOSE(_xlfn._xlws.FILTER('ggPayers archive'!D:D, 'ggPayers archive'!B:B=A220, 0))</f>
        <v>2000</v>
      </c>
    </row>
    <row r="221" spans="1:28">
      <c r="A221">
        <v>759010</v>
      </c>
      <c r="B221" t="s">
        <v>22893</v>
      </c>
      <c r="C221" t="s">
        <v>22997</v>
      </c>
      <c r="D221" s="98">
        <v>43227.656944444447</v>
      </c>
      <c r="E221" s="98">
        <v>43227.656944444447</v>
      </c>
      <c r="F221" t="str">
        <f>IF(ISERROR(FIND("iPhone", B221)), "Samsung", "IOS")</f>
        <v>IOS</v>
      </c>
      <c r="G221" cm="1">
        <f t="array" ref="G221">TRANSPOSE(_xlfn._xlws.FILTER('ggPayers archive'!D:D, 'ggPayers archive'!B:B=A221, 0))</f>
        <v>2000</v>
      </c>
    </row>
    <row r="222" spans="1:28">
      <c r="A222">
        <v>766850</v>
      </c>
      <c r="B222" t="s">
        <v>22887</v>
      </c>
      <c r="C222" t="s">
        <v>22998</v>
      </c>
      <c r="D222" s="98">
        <v>42728.793749999997</v>
      </c>
      <c r="E222" s="98">
        <v>42728.793749999997</v>
      </c>
      <c r="F222" t="str">
        <f>IF(ISERROR(FIND("iPhone", B222)), "Samsung", "IOS")</f>
        <v>IOS</v>
      </c>
      <c r="G222" cm="1">
        <f t="array" ref="G222">TRANSPOSE(_xlfn._xlws.FILTER('ggPayers archive'!D:D, 'ggPayers archive'!B:B=A222, 0))</f>
        <v>3000</v>
      </c>
    </row>
    <row r="223" spans="1:28">
      <c r="A223">
        <v>777987</v>
      </c>
      <c r="B223" t="s">
        <v>22864</v>
      </c>
      <c r="C223" t="s">
        <v>22999</v>
      </c>
      <c r="D223" s="98">
        <v>44621.465277777781</v>
      </c>
      <c r="E223" s="98">
        <v>44621.465277777781</v>
      </c>
      <c r="F223" t="str">
        <f>IF(ISERROR(FIND("iPhone", B223)), "Samsung", "IOS")</f>
        <v>IOS</v>
      </c>
      <c r="G223" cm="1">
        <f t="array" ref="G223">TRANSPOSE(_xlfn._xlws.FILTER('ggPayers archive'!D:D, 'ggPayers archive'!B:B=A223, 0))</f>
        <v>0</v>
      </c>
    </row>
    <row r="224" spans="1:28">
      <c r="A224">
        <v>786859</v>
      </c>
      <c r="B224" t="s">
        <v>22896</v>
      </c>
      <c r="C224" t="s">
        <v>23000</v>
      </c>
      <c r="D224" s="98">
        <v>44081.567361111112</v>
      </c>
      <c r="E224" s="98">
        <v>44081.567361111112</v>
      </c>
      <c r="F224" t="str">
        <f>IF(ISERROR(FIND("iPhone", B224)), "Samsung", "IOS")</f>
        <v>IOS</v>
      </c>
      <c r="G224" cm="1">
        <f t="array" ref="G224">TRANSPOSE(_xlfn._xlws.FILTER('ggPayers archive'!D:D, 'ggPayers archive'!B:B=A224, 0))</f>
        <v>1000</v>
      </c>
    </row>
    <row r="225" spans="1:9">
      <c r="A225">
        <v>790492</v>
      </c>
      <c r="B225" t="s">
        <v>22889</v>
      </c>
      <c r="C225" t="s">
        <v>23001</v>
      </c>
      <c r="D225" s="98">
        <v>43922.538888888892</v>
      </c>
      <c r="E225" s="98">
        <v>43922.538888888892</v>
      </c>
      <c r="F225" t="str">
        <f>IF(ISERROR(FIND("iPhone", B225)), "Samsung", "IOS")</f>
        <v>IOS</v>
      </c>
      <c r="G225" cm="1">
        <f t="array" ref="G225">TRANSPOSE(_xlfn._xlws.FILTER('ggPayers archive'!D:D, 'ggPayers archive'!B:B=A225, 0))</f>
        <v>200</v>
      </c>
    </row>
    <row r="226" spans="1:9">
      <c r="A226">
        <v>798261</v>
      </c>
      <c r="B226" t="s">
        <v>22862</v>
      </c>
      <c r="C226" t="s">
        <v>23002</v>
      </c>
      <c r="D226" s="98">
        <v>43388.840277777781</v>
      </c>
      <c r="E226" s="98">
        <v>43388.840277777781</v>
      </c>
      <c r="F226" t="str">
        <f>IF(ISERROR(FIND("iPhone", B226)), "Samsung", "IOS")</f>
        <v>IOS</v>
      </c>
      <c r="G226" cm="1">
        <f t="array" ref="G226">TRANSPOSE(_xlfn._xlws.FILTER('ggPayers archive'!D:D, 'ggPayers archive'!B:B=A226, 0))</f>
        <v>3000</v>
      </c>
    </row>
    <row r="227" spans="1:9">
      <c r="A227">
        <v>806298</v>
      </c>
      <c r="B227" t="s">
        <v>22893</v>
      </c>
      <c r="C227" t="s">
        <v>23003</v>
      </c>
      <c r="D227" s="98">
        <v>43787.466666666667</v>
      </c>
      <c r="E227" s="98">
        <v>43787.466666666667</v>
      </c>
      <c r="F227" t="str">
        <f>IF(ISERROR(FIND("iPhone", B227)), "Samsung", "IOS")</f>
        <v>IOS</v>
      </c>
      <c r="G227" cm="1">
        <f t="array" ref="G227:H227">TRANSPOSE(_xlfn._xlws.FILTER('ggPayers archive'!D:D, 'ggPayers archive'!B:B=A227, 0))</f>
        <v>500</v>
      </c>
      <c r="H227">
        <v>500</v>
      </c>
    </row>
    <row r="228" spans="1:9">
      <c r="A228">
        <v>818028</v>
      </c>
      <c r="B228" t="s">
        <v>22970</v>
      </c>
      <c r="C228" t="s">
        <v>23004</v>
      </c>
      <c r="D228" s="98">
        <v>44713.526388888888</v>
      </c>
      <c r="E228" s="98">
        <v>44713.526388888888</v>
      </c>
      <c r="F228" t="str">
        <f>IF(ISERROR(FIND("iPhone", B228)), "Samsung", "IOS")</f>
        <v>IOS</v>
      </c>
      <c r="G228" cm="1">
        <f t="array" ref="G228">TRANSPOSE(_xlfn._xlws.FILTER('ggPayers archive'!D:D, 'ggPayers archive'!B:B=A228, 0))</f>
        <v>0</v>
      </c>
    </row>
    <row r="229" spans="1:9">
      <c r="A229">
        <v>822470</v>
      </c>
      <c r="B229" t="s">
        <v>22857</v>
      </c>
      <c r="C229" t="s">
        <v>22944</v>
      </c>
      <c r="D229" s="98">
        <v>43399.845138888886</v>
      </c>
      <c r="E229" s="98">
        <v>44765.01458333333</v>
      </c>
      <c r="F229" t="str">
        <f>IF(ISERROR(FIND("iPhone", B229)), "Samsung", "IOS")</f>
        <v>IOS</v>
      </c>
      <c r="G229" cm="1">
        <f t="array" ref="G229">TRANSPOSE(_xlfn._xlws.FILTER('ggPayers archive'!D:D, 'ggPayers archive'!B:B=A229, 0))</f>
        <v>500</v>
      </c>
    </row>
    <row r="230" spans="1:9">
      <c r="A230">
        <v>827556</v>
      </c>
      <c r="B230" t="s">
        <v>22887</v>
      </c>
      <c r="C230" t="s">
        <v>22936</v>
      </c>
      <c r="D230" s="98">
        <v>43606.565972222219</v>
      </c>
      <c r="E230" s="98">
        <v>43831.870138888888</v>
      </c>
      <c r="F230" t="str">
        <f>IF(ISERROR(FIND("iPhone", B230)), "Samsung", "IOS")</f>
        <v>IOS</v>
      </c>
      <c r="G230" cm="1">
        <f t="array" ref="G230">TRANSPOSE(_xlfn._xlws.FILTER('ggPayers archive'!D:D, 'ggPayers archive'!B:B=A230, 0))</f>
        <v>500</v>
      </c>
    </row>
    <row r="231" spans="1:9">
      <c r="A231">
        <v>828424</v>
      </c>
      <c r="B231" t="s">
        <v>22935</v>
      </c>
      <c r="C231" t="s">
        <v>23005</v>
      </c>
      <c r="D231" s="98">
        <v>44458.719444444447</v>
      </c>
      <c r="E231" s="98">
        <v>44458.719444444447</v>
      </c>
      <c r="F231" t="str">
        <f>IF(ISERROR(FIND("iPhone", B231)), "Samsung", "IOS")</f>
        <v>IOS</v>
      </c>
      <c r="G231" cm="1">
        <f t="array" ref="G231">TRANSPOSE(_xlfn._xlws.FILTER('ggPayers archive'!D:D, 'ggPayers archive'!B:B=A231, 0))</f>
        <v>4000</v>
      </c>
    </row>
    <row r="232" spans="1:9">
      <c r="A232">
        <v>829865</v>
      </c>
      <c r="B232" t="s">
        <v>22964</v>
      </c>
      <c r="C232" t="s">
        <v>22895</v>
      </c>
      <c r="D232" s="98">
        <v>44400.581944444442</v>
      </c>
      <c r="E232" s="98">
        <v>44400.581944444442</v>
      </c>
      <c r="F232" t="str">
        <f>IF(ISERROR(FIND("iPhone", B232)), "Samsung", "IOS")</f>
        <v>IOS</v>
      </c>
      <c r="G232" cm="1">
        <f t="array" ref="G232">TRANSPOSE(_xlfn._xlws.FILTER('ggPayers archive'!D:D, 'ggPayers archive'!B:B=A232, 0))</f>
        <v>3000</v>
      </c>
    </row>
    <row r="233" spans="1:9">
      <c r="A233">
        <v>833343</v>
      </c>
      <c r="B233" t="s">
        <v>22857</v>
      </c>
      <c r="C233" t="s">
        <v>22945</v>
      </c>
      <c r="D233" s="98">
        <v>44796.774305555555</v>
      </c>
      <c r="E233" s="98">
        <v>44796.774305555555</v>
      </c>
      <c r="F233" t="str">
        <f>IF(ISERROR(FIND("iPhone", B233)), "Samsung", "IOS")</f>
        <v>IOS</v>
      </c>
      <c r="G233" cm="1">
        <f t="array" ref="G233">TRANSPOSE(_xlfn._xlws.FILTER('ggPayers archive'!D:D, 'ggPayers archive'!B:B=A233, 0))</f>
        <v>1000</v>
      </c>
    </row>
    <row r="234" spans="1:9">
      <c r="A234">
        <v>833698</v>
      </c>
      <c r="B234" t="s">
        <v>22864</v>
      </c>
      <c r="C234" t="s">
        <v>22899</v>
      </c>
      <c r="D234" s="98">
        <v>43557.90902777778</v>
      </c>
      <c r="E234" s="98">
        <v>43557.90902777778</v>
      </c>
      <c r="F234" t="str">
        <f>IF(ISERROR(FIND("iPhone", B234)), "Samsung", "IOS")</f>
        <v>IOS</v>
      </c>
      <c r="G234" cm="1">
        <f t="array" ref="G234">TRANSPOSE(_xlfn._xlws.FILTER('ggPayers archive'!D:D, 'ggPayers archive'!B:B=A234, 0))</f>
        <v>400</v>
      </c>
    </row>
    <row r="235" spans="1:9">
      <c r="A235">
        <v>846573</v>
      </c>
      <c r="B235" t="s">
        <v>22940</v>
      </c>
      <c r="C235" t="s">
        <v>23006</v>
      </c>
      <c r="D235" s="98">
        <v>43089.572222222225</v>
      </c>
      <c r="E235" s="98">
        <v>43089.572222222225</v>
      </c>
      <c r="F235" t="str">
        <f>IF(ISERROR(FIND("iPhone", B235)), "Samsung", "IOS")</f>
        <v>IOS</v>
      </c>
      <c r="G235" cm="1">
        <f t="array" ref="G235">TRANSPOSE(_xlfn._xlws.FILTER('ggPayers archive'!D:D, 'ggPayers archive'!B:B=A235, 0))</f>
        <v>0</v>
      </c>
    </row>
    <row r="236" spans="1:9">
      <c r="A236">
        <v>847907</v>
      </c>
      <c r="B236" t="s">
        <v>23007</v>
      </c>
      <c r="C236" t="s">
        <v>22875</v>
      </c>
      <c r="D236" s="98">
        <v>44279.261805555558</v>
      </c>
      <c r="E236" s="98">
        <v>44279.261805555558</v>
      </c>
      <c r="F236" t="str">
        <f>IF(ISERROR(FIND("iPhone", B236)), "Samsung", "IOS")</f>
        <v>IOS</v>
      </c>
      <c r="G236" cm="1">
        <f t="array" ref="G236:H236">TRANSPOSE(_xlfn._xlws.FILTER('ggPayers archive'!D:D, 'ggPayers archive'!B:B=A236, 0))</f>
        <v>500</v>
      </c>
      <c r="H236">
        <v>1000</v>
      </c>
    </row>
    <row r="237" spans="1:9">
      <c r="A237">
        <v>851658</v>
      </c>
      <c r="B237" t="s">
        <v>22940</v>
      </c>
      <c r="C237" t="s">
        <v>22998</v>
      </c>
      <c r="D237" s="98">
        <v>42833.134722222225</v>
      </c>
      <c r="E237" s="98">
        <v>42833.134722222225</v>
      </c>
      <c r="F237" t="str">
        <f>IF(ISERROR(FIND("iPhone", B237)), "Samsung", "IOS")</f>
        <v>IOS</v>
      </c>
      <c r="G237" cm="1">
        <f t="array" ref="G237">TRANSPOSE(_xlfn._xlws.FILTER('ggPayers archive'!D:D, 'ggPayers archive'!B:B=A237, 0))</f>
        <v>500</v>
      </c>
    </row>
    <row r="238" spans="1:9">
      <c r="A238">
        <v>852874</v>
      </c>
      <c r="B238" t="s">
        <v>22887</v>
      </c>
      <c r="C238" t="s">
        <v>22883</v>
      </c>
      <c r="D238" s="98">
        <v>43299.913888888892</v>
      </c>
      <c r="E238" s="98">
        <v>43299.913888888892</v>
      </c>
      <c r="F238" t="str">
        <f>IF(ISERROR(FIND("iPhone", B238)), "Samsung", "IOS")</f>
        <v>IOS</v>
      </c>
      <c r="G238" cm="1">
        <f t="array" ref="G238">TRANSPOSE(_xlfn._xlws.FILTER('ggPayers archive'!D:D, 'ggPayers archive'!B:B=A238, 0))</f>
        <v>1000</v>
      </c>
    </row>
    <row r="239" spans="1:9">
      <c r="A239">
        <v>859377</v>
      </c>
      <c r="B239" t="s">
        <v>22869</v>
      </c>
      <c r="C239" t="s">
        <v>23008</v>
      </c>
      <c r="D239" s="98">
        <v>42724.72152777778</v>
      </c>
      <c r="E239" s="98">
        <v>42724.72152777778</v>
      </c>
      <c r="F239" t="str">
        <f>IF(ISERROR(FIND("iPhone", B239)), "Samsung", "IOS")</f>
        <v>IOS</v>
      </c>
      <c r="G239" cm="1">
        <f t="array" ref="G239:I239">TRANSPOSE(_xlfn._xlws.FILTER('ggPayers archive'!D:D, 'ggPayers archive'!B:B=A239, 0))</f>
        <v>1000</v>
      </c>
      <c r="H239">
        <v>1500</v>
      </c>
      <c r="I239">
        <v>1500</v>
      </c>
    </row>
    <row r="240" spans="1:9">
      <c r="A240">
        <v>860007</v>
      </c>
      <c r="B240" t="s">
        <v>22871</v>
      </c>
      <c r="C240" t="s">
        <v>23009</v>
      </c>
      <c r="D240" s="98">
        <v>42937.631249999999</v>
      </c>
      <c r="E240" s="98">
        <v>43295.702777777777</v>
      </c>
      <c r="F240" t="str">
        <f>IF(ISERROR(FIND("iPhone", B240)), "Samsung", "IOS")</f>
        <v>IOS</v>
      </c>
      <c r="G240" cm="1">
        <f t="array" ref="G240">TRANSPOSE(_xlfn._xlws.FILTER('ggPayers archive'!D:D, 'ggPayers archive'!B:B=A240, 0))</f>
        <v>500</v>
      </c>
    </row>
    <row r="241" spans="1:10">
      <c r="A241">
        <v>862393</v>
      </c>
      <c r="B241" t="s">
        <v>22887</v>
      </c>
      <c r="C241" t="s">
        <v>22948</v>
      </c>
      <c r="D241" s="98">
        <v>44359.465277777781</v>
      </c>
      <c r="E241" s="98">
        <v>44359.465277777781</v>
      </c>
      <c r="F241" t="str">
        <f>IF(ISERROR(FIND("iPhone", B241)), "Samsung", "IOS")</f>
        <v>IOS</v>
      </c>
      <c r="G241" cm="1">
        <f t="array" ref="G241">TRANSPOSE(_xlfn._xlws.FILTER('ggPayers archive'!D:D, 'ggPayers archive'!B:B=A241, 0))</f>
        <v>1000</v>
      </c>
    </row>
    <row r="242" spans="1:10">
      <c r="A242">
        <v>863200</v>
      </c>
      <c r="B242" t="s">
        <v>22949</v>
      </c>
      <c r="C242" t="s">
        <v>22894</v>
      </c>
      <c r="D242" s="98">
        <v>44331.607638888891</v>
      </c>
      <c r="E242" s="98">
        <v>44684.476388888892</v>
      </c>
      <c r="F242" t="str">
        <f>IF(ISERROR(FIND("iPhone", B242)), "Samsung", "IOS")</f>
        <v>IOS</v>
      </c>
      <c r="G242" cm="1">
        <f t="array" ref="G242:H242">TRANSPOSE(_xlfn._xlws.FILTER('ggPayers archive'!D:D, 'ggPayers archive'!B:B=A242, 0))</f>
        <v>400</v>
      </c>
      <c r="H242">
        <v>500</v>
      </c>
    </row>
    <row r="243" spans="1:10">
      <c r="A243">
        <v>863230</v>
      </c>
      <c r="B243" t="s">
        <v>22940</v>
      </c>
      <c r="C243" t="s">
        <v>23010</v>
      </c>
      <c r="D243" s="98">
        <v>43124.736111111109</v>
      </c>
      <c r="E243" s="98">
        <v>43416.469444444447</v>
      </c>
      <c r="F243" t="str">
        <f>IF(ISERROR(FIND("iPhone", B243)), "Samsung", "IOS")</f>
        <v>IOS</v>
      </c>
      <c r="G243" cm="1">
        <f t="array" ref="G243">TRANSPOSE(_xlfn._xlws.FILTER('ggPayers archive'!D:D, 'ggPayers archive'!B:B=A243, 0))</f>
        <v>1000</v>
      </c>
    </row>
    <row r="244" spans="1:10">
      <c r="A244">
        <v>868444</v>
      </c>
      <c r="B244" t="s">
        <v>22889</v>
      </c>
      <c r="C244">
        <v>5.5</v>
      </c>
      <c r="D244" s="98">
        <v>43124.78402777778</v>
      </c>
      <c r="E244" s="98">
        <v>43124.78402777778</v>
      </c>
      <c r="F244" t="str">
        <f>IF(ISERROR(FIND("iPhone", B244)), "Samsung", "IOS")</f>
        <v>IOS</v>
      </c>
      <c r="G244" cm="1">
        <f t="array" ref="G244">TRANSPOSE(_xlfn._xlws.FILTER('ggPayers archive'!D:D, 'ggPayers archive'!B:B=A244, 0))</f>
        <v>2000</v>
      </c>
    </row>
    <row r="245" spans="1:10">
      <c r="A245">
        <v>870999</v>
      </c>
      <c r="B245" t="s">
        <v>22935</v>
      </c>
      <c r="C245" t="s">
        <v>22861</v>
      </c>
      <c r="D245" s="98">
        <v>42686.031944444447</v>
      </c>
      <c r="E245" s="98">
        <v>43695.92291666667</v>
      </c>
      <c r="F245" t="str">
        <f>IF(ISERROR(FIND("iPhone", B245)), "Samsung", "IOS")</f>
        <v>IOS</v>
      </c>
      <c r="G245" cm="1">
        <f t="array" ref="G245:H245">TRANSPOSE(_xlfn._xlws.FILTER('ggPayers archive'!D:D, 'ggPayers archive'!B:B=A245, 0))</f>
        <v>500</v>
      </c>
      <c r="H245">
        <v>500</v>
      </c>
    </row>
    <row r="246" spans="1:10">
      <c r="A246">
        <v>882090</v>
      </c>
      <c r="B246" t="s">
        <v>22864</v>
      </c>
      <c r="C246" t="s">
        <v>23006</v>
      </c>
      <c r="D246" s="98">
        <v>43727.130555555559</v>
      </c>
      <c r="E246" s="98">
        <v>43727.134722222225</v>
      </c>
      <c r="F246" t="str">
        <f>IF(ISERROR(FIND("iPhone", B246)), "Samsung", "IOS")</f>
        <v>IOS</v>
      </c>
      <c r="G246" cm="1">
        <f t="array" ref="G246:H246">TRANSPOSE(_xlfn._xlws.FILTER('ggPayers archive'!D:D, 'ggPayers archive'!B:B=A246, 0))</f>
        <v>500</v>
      </c>
      <c r="H246">
        <v>500</v>
      </c>
    </row>
    <row r="247" spans="1:10">
      <c r="A247">
        <v>885056</v>
      </c>
      <c r="B247" t="s">
        <v>22869</v>
      </c>
      <c r="C247" t="s">
        <v>22875</v>
      </c>
      <c r="D247" s="98">
        <v>45401.40625</v>
      </c>
      <c r="E247" s="98">
        <v>45401.40625</v>
      </c>
      <c r="F247" t="str">
        <f>IF(ISERROR(FIND("iPhone", B247)), "Samsung", "IOS")</f>
        <v>IOS</v>
      </c>
      <c r="G247" cm="1">
        <f t="array" ref="G247">TRANSPOSE(_xlfn._xlws.FILTER('ggPayers archive'!D:D, 'ggPayers archive'!B:B=A247, 0))</f>
        <v>500</v>
      </c>
    </row>
    <row r="248" spans="1:10">
      <c r="A248">
        <v>889096</v>
      </c>
      <c r="B248" t="s">
        <v>22935</v>
      </c>
      <c r="C248" t="s">
        <v>22875</v>
      </c>
      <c r="D248" s="98">
        <v>45343.624305555553</v>
      </c>
      <c r="E248" s="98">
        <v>45343.624305555553</v>
      </c>
      <c r="F248" t="str">
        <f>IF(ISERROR(FIND("iPhone", B248)), "Samsung", "IOS")</f>
        <v>IOS</v>
      </c>
      <c r="G248" cm="1">
        <f t="array" ref="G248">TRANSPOSE(_xlfn._xlws.FILTER('ggPayers archive'!D:D, 'ggPayers archive'!B:B=A248, 0))</f>
        <v>3000</v>
      </c>
    </row>
    <row r="249" spans="1:10">
      <c r="A249">
        <v>890294</v>
      </c>
      <c r="B249" t="s">
        <v>22865</v>
      </c>
      <c r="C249" t="s">
        <v>22875</v>
      </c>
      <c r="D249" s="98">
        <v>45436.55972222222</v>
      </c>
      <c r="E249" s="98">
        <v>45436.55972222222</v>
      </c>
      <c r="F249" t="str">
        <f>IF(ISERROR(FIND("iPhone", B249)), "Samsung", "IOS")</f>
        <v>IOS</v>
      </c>
      <c r="G249" cm="1">
        <f t="array" ref="G249">TRANSPOSE(_xlfn._xlws.FILTER('ggPayers archive'!D:D, 'ggPayers archive'!B:B=A249, 0))</f>
        <v>500</v>
      </c>
    </row>
    <row r="250" spans="1:10">
      <c r="A250">
        <v>899789</v>
      </c>
      <c r="B250" t="s">
        <v>22869</v>
      </c>
      <c r="C250" t="s">
        <v>22899</v>
      </c>
      <c r="D250" s="98">
        <v>44627.905555555553</v>
      </c>
      <c r="E250" s="98">
        <v>44843.589583333334</v>
      </c>
      <c r="F250" t="str">
        <f>IF(ISERROR(FIND("iPhone", B250)), "Samsung", "IOS")</f>
        <v>IOS</v>
      </c>
      <c r="G250" cm="1">
        <f t="array" ref="G250">TRANSPOSE(_xlfn._xlws.FILTER('ggPayers archive'!D:D, 'ggPayers archive'!B:B=A250, 0))</f>
        <v>300</v>
      </c>
    </row>
    <row r="251" spans="1:10">
      <c r="A251">
        <v>900143</v>
      </c>
      <c r="B251" t="s">
        <v>22874</v>
      </c>
      <c r="C251" t="s">
        <v>22945</v>
      </c>
      <c r="D251" s="98">
        <v>44741.893055555556</v>
      </c>
      <c r="E251" s="98">
        <v>44741.893055555556</v>
      </c>
      <c r="F251" t="str">
        <f>IF(ISERROR(FIND("iPhone", B251)), "Samsung", "IOS")</f>
        <v>IOS</v>
      </c>
      <c r="G251" cm="1">
        <f t="array" ref="G251">TRANSPOSE(_xlfn._xlws.FILTER('ggPayers archive'!D:D, 'ggPayers archive'!B:B=A251, 0))</f>
        <v>300</v>
      </c>
    </row>
    <row r="252" spans="1:10">
      <c r="A252">
        <v>905059</v>
      </c>
      <c r="B252" t="s">
        <v>22864</v>
      </c>
      <c r="C252" t="s">
        <v>22983</v>
      </c>
      <c r="D252" s="98">
        <v>42580.734027777777</v>
      </c>
      <c r="E252" s="98">
        <v>42598.905555555553</v>
      </c>
      <c r="F252" t="str">
        <f>IF(ISERROR(FIND("iPhone", B252)), "Samsung", "IOS")</f>
        <v>IOS</v>
      </c>
      <c r="G252" cm="1">
        <f t="array" ref="G252:H252">TRANSPOSE(_xlfn._xlws.FILTER('ggPayers archive'!D:D, 'ggPayers archive'!B:B=A252, 0))</f>
        <v>500</v>
      </c>
      <c r="H252">
        <v>500</v>
      </c>
    </row>
    <row r="253" spans="1:10">
      <c r="A253">
        <v>909002</v>
      </c>
      <c r="B253" t="s">
        <v>22935</v>
      </c>
      <c r="C253" t="s">
        <v>23011</v>
      </c>
      <c r="D253" s="98">
        <v>43777.436111111114</v>
      </c>
      <c r="E253" s="98">
        <v>43777.436111111114</v>
      </c>
      <c r="F253" t="str">
        <f>IF(ISERROR(FIND("iPhone", B253)), "Samsung", "IOS")</f>
        <v>IOS</v>
      </c>
      <c r="G253" cm="1">
        <f t="array" ref="G253:J253">TRANSPOSE(_xlfn._xlws.FILTER('ggPayers archive'!D:D, 'ggPayers archive'!B:B=A253, 0))</f>
        <v>500</v>
      </c>
      <c r="H253">
        <v>500</v>
      </c>
      <c r="I253">
        <v>500</v>
      </c>
      <c r="J253">
        <v>500</v>
      </c>
    </row>
    <row r="254" spans="1:10">
      <c r="A254">
        <v>910292</v>
      </c>
      <c r="B254" t="s">
        <v>22896</v>
      </c>
      <c r="C254" t="s">
        <v>22993</v>
      </c>
      <c r="D254" s="98">
        <v>43036.473611111112</v>
      </c>
      <c r="E254" s="98">
        <v>43036.473611111112</v>
      </c>
      <c r="F254" t="str">
        <f>IF(ISERROR(FIND("iPhone", B254)), "Samsung", "IOS")</f>
        <v>IOS</v>
      </c>
      <c r="G254" cm="1">
        <f t="array" ref="G254:H254">TRANSPOSE(_xlfn._xlws.FILTER('ggPayers archive'!D:D, 'ggPayers archive'!B:B=A254, 0))</f>
        <v>1200</v>
      </c>
      <c r="H254">
        <v>800</v>
      </c>
    </row>
    <row r="255" spans="1:10">
      <c r="A255">
        <v>910490</v>
      </c>
      <c r="B255" t="s">
        <v>22857</v>
      </c>
      <c r="C255" t="s">
        <v>22911</v>
      </c>
      <c r="D255" s="98">
        <v>43473.790277777778</v>
      </c>
      <c r="E255" s="98">
        <v>43577.459722222222</v>
      </c>
      <c r="F255" t="str">
        <f>IF(ISERROR(FIND("iPhone", B255)), "Samsung", "IOS")</f>
        <v>IOS</v>
      </c>
      <c r="G255" cm="1">
        <f t="array" ref="G255:I255">TRANSPOSE(_xlfn._xlws.FILTER('ggPayers archive'!D:D, 'ggPayers archive'!B:B=A255, 0))</f>
        <v>500</v>
      </c>
      <c r="H255">
        <v>1000</v>
      </c>
      <c r="I255">
        <v>1000</v>
      </c>
    </row>
    <row r="256" spans="1:10">
      <c r="A256">
        <v>912234</v>
      </c>
      <c r="B256" t="s">
        <v>22855</v>
      </c>
      <c r="C256" t="s">
        <v>22859</v>
      </c>
      <c r="D256" s="98">
        <v>42832.804861111108</v>
      </c>
      <c r="E256" s="98">
        <v>42832.804861111108</v>
      </c>
      <c r="F256" t="str">
        <f>IF(ISERROR(FIND("iPhone", B256)), "Samsung", "IOS")</f>
        <v>IOS</v>
      </c>
      <c r="G256" cm="1">
        <f t="array" ref="G256">TRANSPOSE(_xlfn._xlws.FILTER('ggPayers archive'!D:D, 'ggPayers archive'!B:B=A256, 0))</f>
        <v>1000</v>
      </c>
    </row>
    <row r="257" spans="1:8">
      <c r="A257">
        <v>919002</v>
      </c>
      <c r="B257" t="s">
        <v>22887</v>
      </c>
      <c r="C257" t="s">
        <v>22873</v>
      </c>
      <c r="D257" s="98">
        <v>42725.909722222219</v>
      </c>
      <c r="E257" s="98">
        <v>42751.879861111112</v>
      </c>
      <c r="F257" t="str">
        <f>IF(ISERROR(FIND("iPhone", B257)), "Samsung", "IOS")</f>
        <v>IOS</v>
      </c>
      <c r="G257" cm="1">
        <f t="array" ref="G257">TRANSPOSE(_xlfn._xlws.FILTER('ggPayers archive'!D:D, 'ggPayers archive'!B:B=A257, 0))</f>
        <v>500</v>
      </c>
    </row>
    <row r="258" spans="1:8">
      <c r="A258">
        <v>919952</v>
      </c>
      <c r="B258" t="s">
        <v>22896</v>
      </c>
      <c r="C258" t="s">
        <v>22873</v>
      </c>
      <c r="D258" s="98">
        <v>42700.964583333334</v>
      </c>
      <c r="E258" s="98">
        <v>42700.964583333334</v>
      </c>
      <c r="F258" t="str">
        <f>IF(ISERROR(FIND("iPhone", B258)), "Samsung", "IOS")</f>
        <v>IOS</v>
      </c>
      <c r="G258" cm="1">
        <f t="array" ref="G258">TRANSPOSE(_xlfn._xlws.FILTER('ggPayers archive'!D:D, 'ggPayers archive'!B:B=A258, 0))</f>
        <v>500</v>
      </c>
    </row>
    <row r="259" spans="1:8">
      <c r="A259">
        <v>923621</v>
      </c>
      <c r="B259" t="s">
        <v>22862</v>
      </c>
      <c r="C259" t="s">
        <v>22990</v>
      </c>
      <c r="D259" s="98">
        <v>43819.8</v>
      </c>
      <c r="E259" s="98">
        <v>43819.8</v>
      </c>
      <c r="F259" t="str">
        <f>IF(ISERROR(FIND("iPhone", B259)), "Samsung", "IOS")</f>
        <v>IOS</v>
      </c>
      <c r="G259" cm="1">
        <f t="array" ref="G259">TRANSPOSE(_xlfn._xlws.FILTER('ggPayers archive'!D:D, 'ggPayers archive'!B:B=A259, 0))</f>
        <v>1000</v>
      </c>
    </row>
    <row r="260" spans="1:8">
      <c r="A260">
        <v>924182</v>
      </c>
      <c r="B260" t="s">
        <v>22869</v>
      </c>
      <c r="C260" t="s">
        <v>22990</v>
      </c>
      <c r="D260" s="98">
        <v>43820.749305555553</v>
      </c>
      <c r="E260" s="98">
        <v>43820.749305555553</v>
      </c>
      <c r="F260" t="str">
        <f>IF(ISERROR(FIND("iPhone", B260)), "Samsung", "IOS")</f>
        <v>IOS</v>
      </c>
      <c r="G260" cm="1">
        <f t="array" ref="G260">TRANSPOSE(_xlfn._xlws.FILTER('ggPayers archive'!D:D, 'ggPayers archive'!B:B=A260, 0))</f>
        <v>500</v>
      </c>
    </row>
    <row r="261" spans="1:8">
      <c r="A261">
        <v>925779</v>
      </c>
      <c r="B261" t="s">
        <v>22889</v>
      </c>
      <c r="C261" t="s">
        <v>22861</v>
      </c>
      <c r="D261" s="98">
        <v>42612.795138888891</v>
      </c>
      <c r="E261" s="98">
        <v>42625.959027777775</v>
      </c>
      <c r="F261" t="str">
        <f>IF(ISERROR(FIND("iPhone", B261)), "Samsung", "IOS")</f>
        <v>IOS</v>
      </c>
      <c r="G261" cm="1">
        <f t="array" ref="G261">TRANSPOSE(_xlfn._xlws.FILTER('ggPayers archive'!D:D, 'ggPayers archive'!B:B=A261, 0))</f>
        <v>300</v>
      </c>
    </row>
    <row r="262" spans="1:8">
      <c r="A262">
        <v>926626</v>
      </c>
      <c r="B262" t="s">
        <v>22869</v>
      </c>
      <c r="C262" t="s">
        <v>22861</v>
      </c>
      <c r="D262" s="98">
        <v>43964.416666666664</v>
      </c>
      <c r="E262" s="98">
        <v>43964.416666666664</v>
      </c>
      <c r="F262" t="str">
        <f>IF(ISERROR(FIND("iPhone", B262)), "Samsung", "IOS")</f>
        <v>IOS</v>
      </c>
      <c r="G262" cm="1">
        <f t="array" ref="G262">TRANSPOSE(_xlfn._xlws.FILTER('ggPayers archive'!D:D, 'ggPayers archive'!B:B=A262, 0))</f>
        <v>1000</v>
      </c>
    </row>
    <row r="263" spans="1:8">
      <c r="A263">
        <v>929794</v>
      </c>
      <c r="B263" t="s">
        <v>22862</v>
      </c>
      <c r="C263" t="s">
        <v>22861</v>
      </c>
      <c r="D263" s="98">
        <v>43828.466666666667</v>
      </c>
      <c r="E263" s="98">
        <v>43828.466666666667</v>
      </c>
      <c r="F263" t="str">
        <f>IF(ISERROR(FIND("iPhone", B263)), "Samsung", "IOS")</f>
        <v>IOS</v>
      </c>
      <c r="G263" cm="1">
        <f t="array" ref="G263">TRANSPOSE(_xlfn._xlws.FILTER('ggPayers archive'!D:D, 'ggPayers archive'!B:B=A263, 0))</f>
        <v>500</v>
      </c>
    </row>
    <row r="264" spans="1:8">
      <c r="A264">
        <v>931082</v>
      </c>
      <c r="B264" t="s">
        <v>23007</v>
      </c>
      <c r="C264" t="s">
        <v>22870</v>
      </c>
      <c r="D264" s="98">
        <v>43008.570138888892</v>
      </c>
      <c r="E264" s="98">
        <v>43008.570138888892</v>
      </c>
      <c r="F264" t="str">
        <f>IF(ISERROR(FIND("iPhone", B264)), "Samsung", "IOS")</f>
        <v>IOS</v>
      </c>
      <c r="G264" cm="1">
        <f t="array" ref="G264">TRANSPOSE(_xlfn._xlws.FILTER('ggPayers archive'!D:D, 'ggPayers archive'!B:B=A264, 0))</f>
        <v>3000</v>
      </c>
    </row>
    <row r="265" spans="1:8">
      <c r="A265">
        <v>933974</v>
      </c>
      <c r="B265" t="s">
        <v>22896</v>
      </c>
      <c r="C265" t="s">
        <v>22983</v>
      </c>
      <c r="D265" s="98">
        <v>42587.953472222223</v>
      </c>
      <c r="E265" s="98">
        <v>42620.404166666667</v>
      </c>
      <c r="F265" t="str">
        <f>IF(ISERROR(FIND("iPhone", B265)), "Samsung", "IOS")</f>
        <v>IOS</v>
      </c>
      <c r="G265" cm="1">
        <f t="array" ref="G265">TRANSPOSE(_xlfn._xlws.FILTER('ggPayers archive'!D:D, 'ggPayers archive'!B:B=A265, 0))</f>
        <v>1000</v>
      </c>
    </row>
    <row r="266" spans="1:8">
      <c r="A266">
        <v>934033</v>
      </c>
      <c r="B266" t="s">
        <v>22860</v>
      </c>
      <c r="C266" t="s">
        <v>23012</v>
      </c>
      <c r="D266" s="98">
        <v>43006.695833333331</v>
      </c>
      <c r="E266" s="98">
        <v>43006.695833333331</v>
      </c>
      <c r="F266" t="str">
        <f>IF(ISERROR(FIND("iPhone", B266)), "Samsung", "IOS")</f>
        <v>IOS</v>
      </c>
      <c r="G266" cm="1">
        <f t="array" ref="G266">TRANSPOSE(_xlfn._xlws.FILTER('ggPayers archive'!D:D, 'ggPayers archive'!B:B=A266, 0))</f>
        <v>3000</v>
      </c>
    </row>
    <row r="267" spans="1:8">
      <c r="A267">
        <v>934091</v>
      </c>
      <c r="B267" t="s">
        <v>22860</v>
      </c>
      <c r="C267" t="s">
        <v>23013</v>
      </c>
      <c r="D267" s="98">
        <v>43050.540972222225</v>
      </c>
      <c r="E267" s="98">
        <v>43050.540972222225</v>
      </c>
      <c r="F267" t="str">
        <f>IF(ISERROR(FIND("iPhone", B267)), "Samsung", "IOS")</f>
        <v>IOS</v>
      </c>
      <c r="G267" cm="1">
        <f t="array" ref="G267">TRANSPOSE(_xlfn._xlws.FILTER('ggPayers archive'!D:D, 'ggPayers archive'!B:B=A267, 0))</f>
        <v>500</v>
      </c>
    </row>
    <row r="268" spans="1:8">
      <c r="A268">
        <v>945208</v>
      </c>
      <c r="B268" t="s">
        <v>22864</v>
      </c>
      <c r="C268" t="s">
        <v>22957</v>
      </c>
      <c r="D268" s="98">
        <v>45419.468055555553</v>
      </c>
      <c r="E268" s="98">
        <v>45419.468055555553</v>
      </c>
      <c r="F268" t="str">
        <f>IF(ISERROR(FIND("iPhone", B268)), "Samsung", "IOS")</f>
        <v>IOS</v>
      </c>
      <c r="G268" cm="1">
        <f t="array" ref="G268:H268">TRANSPOSE(_xlfn._xlws.FILTER('ggPayers archive'!D:D, 'ggPayers archive'!B:B=A268, 0))</f>
        <v>1000</v>
      </c>
      <c r="H268">
        <v>3000</v>
      </c>
    </row>
    <row r="269" spans="1:8">
      <c r="A269">
        <v>946846</v>
      </c>
      <c r="B269" t="s">
        <v>22970</v>
      </c>
      <c r="C269" t="s">
        <v>22957</v>
      </c>
      <c r="D269" s="98">
        <v>45481.711805555555</v>
      </c>
      <c r="E269" s="98">
        <v>45481.711805555555</v>
      </c>
      <c r="F269" t="str">
        <f>IF(ISERROR(FIND("iPhone", B269)), "Samsung", "IOS")</f>
        <v>IOS</v>
      </c>
      <c r="G269" cm="1">
        <f t="array" ref="G269">TRANSPOSE(_xlfn._xlws.FILTER('ggPayers archive'!D:D, 'ggPayers archive'!B:B=A269, 0))</f>
        <v>500</v>
      </c>
    </row>
    <row r="270" spans="1:8">
      <c r="A270">
        <v>952350</v>
      </c>
      <c r="B270" t="s">
        <v>22869</v>
      </c>
      <c r="C270" t="s">
        <v>22909</v>
      </c>
      <c r="D270" s="98">
        <v>42982.34652777778</v>
      </c>
      <c r="E270" s="98">
        <v>42982.34652777778</v>
      </c>
      <c r="F270" t="str">
        <f>IF(ISERROR(FIND("iPhone", B270)), "Samsung", "IOS")</f>
        <v>IOS</v>
      </c>
      <c r="G270" cm="1">
        <f t="array" ref="G270">TRANSPOSE(_xlfn._xlws.FILTER('ggPayers archive'!D:D, 'ggPayers archive'!B:B=A270, 0))</f>
        <v>500</v>
      </c>
    </row>
    <row r="271" spans="1:8">
      <c r="A271">
        <v>954530</v>
      </c>
      <c r="B271" t="s">
        <v>22889</v>
      </c>
      <c r="C271" t="s">
        <v>22983</v>
      </c>
      <c r="D271" s="98">
        <v>42555.918749999997</v>
      </c>
      <c r="E271" s="98">
        <v>42576.000694444447</v>
      </c>
      <c r="F271" t="str">
        <f>IF(ISERROR(FIND("iPhone", B271)), "Samsung", "IOS")</f>
        <v>IOS</v>
      </c>
      <c r="G271" cm="1">
        <f t="array" ref="G271">TRANSPOSE(_xlfn._xlws.FILTER('ggPayers archive'!D:D, 'ggPayers archive'!B:B=A271, 0))</f>
        <v>500</v>
      </c>
    </row>
    <row r="272" spans="1:8">
      <c r="A272">
        <v>973147</v>
      </c>
      <c r="B272" t="s">
        <v>22887</v>
      </c>
      <c r="C272" t="s">
        <v>23014</v>
      </c>
      <c r="D272" s="98">
        <v>42495.534722222219</v>
      </c>
      <c r="E272" s="98">
        <v>42495.534722222219</v>
      </c>
      <c r="F272" t="str">
        <f>IF(ISERROR(FIND("iPhone", B272)), "Samsung", "IOS")</f>
        <v>IOS</v>
      </c>
      <c r="G272" cm="1">
        <f t="array" ref="G272">TRANSPOSE(_xlfn._xlws.FILTER('ggPayers archive'!D:D, 'ggPayers archive'!B:B=A272, 0))</f>
        <v>1500</v>
      </c>
    </row>
    <row r="273" spans="1:9">
      <c r="A273">
        <v>980068</v>
      </c>
      <c r="B273" t="s">
        <v>22935</v>
      </c>
      <c r="C273">
        <v>3</v>
      </c>
      <c r="D273" s="98">
        <v>42369.448611111111</v>
      </c>
      <c r="E273" s="98">
        <v>42369.448611111111</v>
      </c>
      <c r="F273" t="str">
        <f>IF(ISERROR(FIND("iPhone", B273)), "Samsung", "IOS")</f>
        <v>IOS</v>
      </c>
      <c r="G273" cm="1">
        <f t="array" ref="G273">TRANSPOSE(_xlfn._xlws.FILTER('ggPayers archive'!D:D, 'ggPayers archive'!B:B=A273, 0))</f>
        <v>500</v>
      </c>
    </row>
    <row r="274" spans="1:9">
      <c r="A274">
        <v>988596</v>
      </c>
      <c r="B274" t="s">
        <v>22871</v>
      </c>
      <c r="C274" t="s">
        <v>22938</v>
      </c>
      <c r="D274" s="98">
        <v>42373.588194444441</v>
      </c>
      <c r="E274" s="98">
        <v>42626.359027777777</v>
      </c>
      <c r="F274" t="str">
        <f>IF(ISERROR(FIND("iPhone", B274)), "Samsung", "IOS")</f>
        <v>IOS</v>
      </c>
      <c r="G274" cm="1">
        <f t="array" ref="G274">TRANSPOSE(_xlfn._xlws.FILTER('ggPayers archive'!D:D, 'ggPayers archive'!B:B=A274, 0))</f>
        <v>10000</v>
      </c>
    </row>
    <row r="275" spans="1:9">
      <c r="A275">
        <v>991632</v>
      </c>
      <c r="B275" t="s">
        <v>22896</v>
      </c>
      <c r="C275" t="s">
        <v>22867</v>
      </c>
      <c r="D275" s="98">
        <v>42950.779166666667</v>
      </c>
      <c r="E275" s="98">
        <v>42950.779166666667</v>
      </c>
      <c r="F275" t="str">
        <f>IF(ISERROR(FIND("iPhone", B275)), "Samsung", "IOS")</f>
        <v>IOS</v>
      </c>
      <c r="G275" cm="1">
        <f t="array" ref="G275">TRANSPOSE(_xlfn._xlws.FILTER('ggPayers archive'!D:D, 'ggPayers archive'!B:B=A275, 0))</f>
        <v>2000</v>
      </c>
    </row>
    <row r="276" spans="1:9">
      <c r="A276">
        <v>1008981</v>
      </c>
      <c r="B276" t="s">
        <v>22896</v>
      </c>
      <c r="C276" t="s">
        <v>22888</v>
      </c>
      <c r="D276" s="98">
        <v>43497.675694444442</v>
      </c>
      <c r="E276" s="98">
        <v>43497.675694444442</v>
      </c>
      <c r="F276" t="str">
        <f>IF(ISERROR(FIND("iPhone", B276)), "Samsung", "IOS")</f>
        <v>IOS</v>
      </c>
      <c r="G276" cm="1">
        <f t="array" ref="G276">TRANSPOSE(_xlfn._xlws.FILTER('ggPayers archive'!D:D, 'ggPayers archive'!B:B=A276, 0))</f>
        <v>1000</v>
      </c>
    </row>
    <row r="277" spans="1:9">
      <c r="A277">
        <v>1016236</v>
      </c>
      <c r="B277" t="s">
        <v>22855</v>
      </c>
      <c r="C277" t="s">
        <v>22888</v>
      </c>
      <c r="D277" s="98">
        <v>43402.390972222223</v>
      </c>
      <c r="E277" s="98">
        <v>43402.390972222223</v>
      </c>
      <c r="F277" t="str">
        <f>IF(ISERROR(FIND("iPhone", B277)), "Samsung", "IOS")</f>
        <v>IOS</v>
      </c>
      <c r="G277" cm="1">
        <f t="array" ref="G277">TRANSPOSE(_xlfn._xlws.FILTER('ggPayers archive'!D:D, 'ggPayers archive'!B:B=A277, 0))</f>
        <v>1000</v>
      </c>
    </row>
    <row r="278" spans="1:9">
      <c r="A278">
        <v>1021229</v>
      </c>
      <c r="B278" t="s">
        <v>22932</v>
      </c>
      <c r="C278">
        <v>5</v>
      </c>
      <c r="D278" s="98">
        <v>43381.518055555556</v>
      </c>
      <c r="E278" s="98">
        <v>43381.518055555556</v>
      </c>
      <c r="F278" t="str">
        <f>IF(ISERROR(FIND("iPhone", B278)), "Samsung", "IOS")</f>
        <v>IOS</v>
      </c>
      <c r="G278" cm="1">
        <f t="array" ref="G278">TRANSPOSE(_xlfn._xlws.FILTER('ggPayers archive'!D:D, 'ggPayers archive'!B:B=A278, 0))</f>
        <v>1000</v>
      </c>
    </row>
    <row r="279" spans="1:9">
      <c r="A279">
        <v>1027078</v>
      </c>
      <c r="B279" t="s">
        <v>22889</v>
      </c>
      <c r="C279" t="s">
        <v>22902</v>
      </c>
      <c r="D279" s="98">
        <v>43372.051388888889</v>
      </c>
      <c r="E279" s="98">
        <v>43372.323611111111</v>
      </c>
      <c r="F279" t="str">
        <f>IF(ISERROR(FIND("iPhone", B279)), "Samsung", "IOS")</f>
        <v>IOS</v>
      </c>
      <c r="G279" cm="1">
        <f t="array" ref="G279:H279">TRANSPOSE(_xlfn._xlws.FILTER('ggPayers archive'!D:D, 'ggPayers archive'!B:B=A279, 0))</f>
        <v>1000</v>
      </c>
      <c r="H279">
        <v>5000</v>
      </c>
    </row>
    <row r="280" spans="1:9">
      <c r="A280">
        <v>1034046</v>
      </c>
      <c r="B280" t="s">
        <v>22889</v>
      </c>
      <c r="C280" t="s">
        <v>22907</v>
      </c>
      <c r="D280" s="98">
        <v>43452.716666666667</v>
      </c>
      <c r="E280" s="98">
        <v>43490.518055555556</v>
      </c>
      <c r="F280" t="str">
        <f>IF(ISERROR(FIND("iPhone", B280)), "Samsung", "IOS")</f>
        <v>IOS</v>
      </c>
      <c r="G280" cm="1">
        <f t="array" ref="G280:H280">TRANSPOSE(_xlfn._xlws.FILTER('ggPayers archive'!D:D, 'ggPayers archive'!B:B=A280, 0))</f>
        <v>500</v>
      </c>
      <c r="H280">
        <v>500</v>
      </c>
    </row>
    <row r="281" spans="1:9">
      <c r="A281">
        <v>1038387</v>
      </c>
      <c r="B281" t="s">
        <v>22940</v>
      </c>
      <c r="C281" t="s">
        <v>22994</v>
      </c>
      <c r="D281" s="98">
        <v>43501.529166666667</v>
      </c>
      <c r="E281" s="98">
        <v>43587.513194444444</v>
      </c>
      <c r="F281" t="str">
        <f>IF(ISERROR(FIND("iPhone", B281)), "Samsung", "IOS")</f>
        <v>IOS</v>
      </c>
      <c r="G281" cm="1">
        <f t="array" ref="G281">TRANSPOSE(_xlfn._xlws.FILTER('ggPayers archive'!D:D, 'ggPayers archive'!B:B=A281, 0))</f>
        <v>0</v>
      </c>
    </row>
    <row r="282" spans="1:9">
      <c r="A282">
        <v>1038570</v>
      </c>
      <c r="B282" t="s">
        <v>22932</v>
      </c>
      <c r="C282" t="s">
        <v>22920</v>
      </c>
      <c r="D282" s="98">
        <v>45310.520833333336</v>
      </c>
      <c r="E282" s="98">
        <v>45310.520833333336</v>
      </c>
      <c r="F282" t="str">
        <f>IF(ISERROR(FIND("iPhone", B282)), "Samsung", "IOS")</f>
        <v>IOS</v>
      </c>
      <c r="G282" cm="1">
        <f t="array" ref="G282">TRANSPOSE(_xlfn._xlws.FILTER('ggPayers archive'!D:D, 'ggPayers archive'!B:B=A282, 0))</f>
        <v>0</v>
      </c>
    </row>
    <row r="283" spans="1:9">
      <c r="A283">
        <v>1042790</v>
      </c>
      <c r="B283" t="s">
        <v>22860</v>
      </c>
      <c r="C283" t="s">
        <v>22867</v>
      </c>
      <c r="D283" s="98">
        <v>43233.036111111112</v>
      </c>
      <c r="E283" s="98">
        <v>43233.036111111112</v>
      </c>
      <c r="F283" t="str">
        <f>IF(ISERROR(FIND("iPhone", B283)), "Samsung", "IOS")</f>
        <v>IOS</v>
      </c>
      <c r="G283" cm="1">
        <f t="array" ref="G283:H283">TRANSPOSE(_xlfn._xlws.FILTER('ggPayers archive'!D:D, 'ggPayers archive'!B:B=A283, 0))</f>
        <v>1000</v>
      </c>
      <c r="H283">
        <v>500</v>
      </c>
    </row>
    <row r="284" spans="1:9">
      <c r="A284">
        <v>1043013</v>
      </c>
      <c r="B284" t="s">
        <v>22970</v>
      </c>
      <c r="C284" t="s">
        <v>23008</v>
      </c>
      <c r="D284" s="98">
        <v>42852.5</v>
      </c>
      <c r="E284" s="98">
        <v>42852.5</v>
      </c>
      <c r="F284" t="str">
        <f>IF(ISERROR(FIND("iPhone", B284)), "Samsung", "IOS")</f>
        <v>IOS</v>
      </c>
      <c r="G284" cm="1">
        <f t="array" ref="G284">TRANSPOSE(_xlfn._xlws.FILTER('ggPayers archive'!D:D, 'ggPayers archive'!B:B=A284, 0))</f>
        <v>500</v>
      </c>
    </row>
    <row r="285" spans="1:9">
      <c r="A285">
        <v>1046193</v>
      </c>
      <c r="B285" t="s">
        <v>22855</v>
      </c>
      <c r="C285" t="s">
        <v>23015</v>
      </c>
      <c r="D285" s="98">
        <v>43057.663194444445</v>
      </c>
      <c r="E285" s="98">
        <v>43057.663194444445</v>
      </c>
      <c r="F285" t="str">
        <f>IF(ISERROR(FIND("iPhone", B285)), "Samsung", "IOS")</f>
        <v>IOS</v>
      </c>
      <c r="G285" cm="1">
        <f t="array" ref="G285">TRANSPOSE(_xlfn._xlws.FILTER('ggPayers archive'!D:D, 'ggPayers archive'!B:B=A285, 0))</f>
        <v>1000</v>
      </c>
    </row>
    <row r="286" spans="1:9">
      <c r="A286">
        <v>1059889</v>
      </c>
      <c r="B286" t="s">
        <v>22855</v>
      </c>
      <c r="C286" t="s">
        <v>22983</v>
      </c>
      <c r="D286" s="98">
        <v>42367.486111111109</v>
      </c>
      <c r="E286" s="98">
        <v>42505.72152777778</v>
      </c>
      <c r="F286" t="str">
        <f>IF(ISERROR(FIND("iPhone", B286)), "Samsung", "IOS")</f>
        <v>IOS</v>
      </c>
      <c r="G286" cm="1">
        <f t="array" ref="G286">TRANSPOSE(_xlfn._xlws.FILTER('ggPayers archive'!D:D, 'ggPayers archive'!B:B=A286, 0))</f>
        <v>1200</v>
      </c>
    </row>
    <row r="287" spans="1:9">
      <c r="A287">
        <v>1077159</v>
      </c>
      <c r="B287" t="s">
        <v>22889</v>
      </c>
      <c r="C287" t="s">
        <v>22983</v>
      </c>
      <c r="D287" s="98">
        <v>42559.545138888891</v>
      </c>
      <c r="E287" s="98">
        <v>42619.648611111108</v>
      </c>
      <c r="F287" t="str">
        <f>IF(ISERROR(FIND("iPhone", B287)), "Samsung", "IOS")</f>
        <v>IOS</v>
      </c>
      <c r="G287" cm="1">
        <f t="array" ref="G287">TRANSPOSE(_xlfn._xlws.FILTER('ggPayers archive'!D:D, 'ggPayers archive'!B:B=A287, 0))</f>
        <v>500</v>
      </c>
    </row>
    <row r="288" spans="1:9">
      <c r="A288">
        <v>1089623</v>
      </c>
      <c r="B288" t="s">
        <v>22889</v>
      </c>
      <c r="C288" t="s">
        <v>22891</v>
      </c>
      <c r="D288" s="98">
        <v>45361.893750000003</v>
      </c>
      <c r="E288" s="98">
        <v>45403.444444444445</v>
      </c>
      <c r="F288" t="str">
        <f>IF(ISERROR(FIND("iPhone", B288)), "Samsung", "IOS")</f>
        <v>IOS</v>
      </c>
      <c r="G288" cm="1">
        <f t="array" ref="G288:I288">TRANSPOSE(_xlfn._xlws.FILTER('ggPayers archive'!D:D, 'ggPayers archive'!B:B=A288, 0))</f>
        <v>500</v>
      </c>
      <c r="H288">
        <v>500</v>
      </c>
      <c r="I288">
        <v>500</v>
      </c>
    </row>
    <row r="289" spans="1:11">
      <c r="A289">
        <v>1095149</v>
      </c>
      <c r="B289" t="s">
        <v>22869</v>
      </c>
      <c r="C289" t="s">
        <v>22877</v>
      </c>
      <c r="D289" s="98">
        <v>45330.713194444441</v>
      </c>
      <c r="E289" s="98">
        <v>45376.802083333336</v>
      </c>
      <c r="F289" t="str">
        <f>IF(ISERROR(FIND("iPhone", B289)), "Samsung", "IOS")</f>
        <v>IOS</v>
      </c>
      <c r="G289" cm="1">
        <f t="array" ref="G289">TRANSPOSE(_xlfn._xlws.FILTER('ggPayers archive'!D:D, 'ggPayers archive'!B:B=A289, 0))</f>
        <v>300</v>
      </c>
    </row>
    <row r="290" spans="1:11">
      <c r="A290">
        <v>1096644</v>
      </c>
      <c r="B290" t="s">
        <v>22987</v>
      </c>
      <c r="C290" t="s">
        <v>22875</v>
      </c>
      <c r="D290" s="98">
        <v>45401.863194444442</v>
      </c>
      <c r="E290" s="98">
        <v>45401.863194444442</v>
      </c>
      <c r="F290" t="str">
        <f>IF(ISERROR(FIND("iPhone", B290)), "Samsung", "IOS")</f>
        <v>IOS</v>
      </c>
      <c r="G290" cm="1">
        <f t="array" ref="G290">TRANSPOSE(_xlfn._xlws.FILTER('ggPayers archive'!D:D, 'ggPayers archive'!B:B=A290, 0))</f>
        <v>300</v>
      </c>
    </row>
    <row r="291" spans="1:11">
      <c r="A291">
        <v>1105631</v>
      </c>
      <c r="B291" t="s">
        <v>22855</v>
      </c>
      <c r="C291" t="s">
        <v>22875</v>
      </c>
      <c r="D291" s="98">
        <v>45387.801388888889</v>
      </c>
      <c r="E291" s="98">
        <v>45387.801388888889</v>
      </c>
      <c r="F291" t="str">
        <f>IF(ISERROR(FIND("iPhone", B291)), "Samsung", "IOS")</f>
        <v>IOS</v>
      </c>
      <c r="G291" cm="1">
        <f t="array" ref="G291">TRANSPOSE(_xlfn._xlws.FILTER('ggPayers archive'!D:D, 'ggPayers archive'!B:B=A291, 0))</f>
        <v>1600</v>
      </c>
    </row>
    <row r="292" spans="1:11">
      <c r="A292">
        <v>1106070</v>
      </c>
      <c r="B292" t="s">
        <v>22940</v>
      </c>
      <c r="C292" t="s">
        <v>22875</v>
      </c>
      <c r="D292" s="98">
        <v>45391.127083333333</v>
      </c>
      <c r="E292" s="98">
        <v>45391.127083333333</v>
      </c>
      <c r="F292" t="str">
        <f>IF(ISERROR(FIND("iPhone", B292)), "Samsung", "IOS")</f>
        <v>IOS</v>
      </c>
      <c r="G292" cm="1">
        <f t="array" ref="G292:K292">TRANSPOSE(_xlfn._xlws.FILTER('ggPayers archive'!D:D, 'ggPayers archive'!B:B=A292, 0))</f>
        <v>300</v>
      </c>
      <c r="H292">
        <v>500</v>
      </c>
      <c r="I292">
        <v>500</v>
      </c>
      <c r="J292">
        <v>500</v>
      </c>
      <c r="K292">
        <v>500</v>
      </c>
    </row>
    <row r="293" spans="1:11">
      <c r="A293">
        <v>1107703</v>
      </c>
      <c r="B293" t="s">
        <v>22857</v>
      </c>
      <c r="C293" t="s">
        <v>22875</v>
      </c>
      <c r="D293" s="98">
        <v>45365.542361111111</v>
      </c>
      <c r="E293" s="98">
        <v>45468.759722222225</v>
      </c>
      <c r="F293" t="str">
        <f>IF(ISERROR(FIND("iPhone", B293)), "Samsung", "IOS")</f>
        <v>IOS</v>
      </c>
      <c r="G293" cm="1">
        <f t="array" ref="G293">TRANSPOSE(_xlfn._xlws.FILTER('ggPayers archive'!D:D, 'ggPayers archive'!B:B=A293, 0))</f>
        <v>1000</v>
      </c>
    </row>
    <row r="294" spans="1:11">
      <c r="A294">
        <v>1109401</v>
      </c>
      <c r="B294" t="s">
        <v>22889</v>
      </c>
      <c r="C294" t="s">
        <v>23016</v>
      </c>
      <c r="D294" s="98">
        <v>45390.645833333336</v>
      </c>
      <c r="E294" s="98">
        <v>45481.706250000003</v>
      </c>
      <c r="F294" t="str">
        <f>IF(ISERROR(FIND("iPhone", B294)), "Samsung", "IOS")</f>
        <v>IOS</v>
      </c>
      <c r="G294" cm="1">
        <f t="array" ref="G294:K294">TRANSPOSE(_xlfn._xlws.FILTER('ggPayers archive'!D:D, 'ggPayers archive'!B:B=A294, 0))</f>
        <v>500</v>
      </c>
      <c r="H294">
        <v>500</v>
      </c>
      <c r="I294">
        <v>500</v>
      </c>
      <c r="J294">
        <v>500</v>
      </c>
      <c r="K294">
        <v>5000</v>
      </c>
    </row>
    <row r="295" spans="1:11">
      <c r="A295">
        <v>1112338</v>
      </c>
      <c r="B295" t="s">
        <v>22964</v>
      </c>
      <c r="C295" t="s">
        <v>22891</v>
      </c>
      <c r="D295" s="98">
        <v>44905.518055555556</v>
      </c>
      <c r="E295" s="98">
        <v>45326.067361111112</v>
      </c>
      <c r="F295" t="str">
        <f>IF(ISERROR(FIND("iPhone", B295)), "Samsung", "IOS")</f>
        <v>IOS</v>
      </c>
      <c r="G295" cm="1">
        <f t="array" ref="G295">TRANSPOSE(_xlfn._xlws.FILTER('ggPayers archive'!D:D, 'ggPayers archive'!B:B=A295, 0))</f>
        <v>300</v>
      </c>
    </row>
    <row r="296" spans="1:11">
      <c r="A296">
        <v>1112754</v>
      </c>
      <c r="B296" t="s">
        <v>22874</v>
      </c>
      <c r="C296" t="s">
        <v>22875</v>
      </c>
      <c r="D296" s="98">
        <v>44955.675000000003</v>
      </c>
      <c r="E296" s="98">
        <v>45422.918055555558</v>
      </c>
      <c r="F296" t="str">
        <f>IF(ISERROR(FIND("iPhone", B296)), "Samsung", "IOS")</f>
        <v>IOS</v>
      </c>
      <c r="G296" cm="1">
        <f t="array" ref="G296">TRANSPOSE(_xlfn._xlws.FILTER('ggPayers archive'!D:D, 'ggPayers archive'!B:B=A296, 0))</f>
        <v>1000</v>
      </c>
    </row>
    <row r="297" spans="1:11">
      <c r="A297">
        <v>1116064</v>
      </c>
      <c r="B297" t="s">
        <v>23017</v>
      </c>
      <c r="C297" t="s">
        <v>22944</v>
      </c>
      <c r="D297" s="98">
        <v>44839.640972222223</v>
      </c>
      <c r="E297" s="98">
        <v>44839.640972222223</v>
      </c>
      <c r="F297" t="str">
        <f>IF(ISERROR(FIND("iPhone", B297)), "Samsung", "IOS")</f>
        <v>IOS</v>
      </c>
      <c r="G297" cm="1">
        <f t="array" ref="G297:I297">TRANSPOSE(_xlfn._xlws.FILTER('ggPayers archive'!D:D, 'ggPayers archive'!B:B=A297, 0))</f>
        <v>100</v>
      </c>
      <c r="H297">
        <v>100</v>
      </c>
      <c r="I297">
        <v>100</v>
      </c>
    </row>
    <row r="298" spans="1:11">
      <c r="A298">
        <v>1120284</v>
      </c>
      <c r="B298" t="s">
        <v>22964</v>
      </c>
      <c r="C298" t="s">
        <v>22875</v>
      </c>
      <c r="D298" s="98">
        <v>44806.592361111114</v>
      </c>
      <c r="E298" s="98">
        <v>44806.592361111114</v>
      </c>
      <c r="F298" t="str">
        <f>IF(ISERROR(FIND("iPhone", B298)), "Samsung", "IOS")</f>
        <v>IOS</v>
      </c>
      <c r="G298" cm="1">
        <f t="array" ref="G298:I298">TRANSPOSE(_xlfn._xlws.FILTER('ggPayers archive'!D:D, 'ggPayers archive'!B:B=A298, 0))</f>
        <v>1000</v>
      </c>
      <c r="H298">
        <v>1000</v>
      </c>
      <c r="I298">
        <v>1000</v>
      </c>
    </row>
    <row r="299" spans="1:11">
      <c r="A299">
        <v>1122602</v>
      </c>
      <c r="B299" t="s">
        <v>22860</v>
      </c>
      <c r="C299" t="s">
        <v>22875</v>
      </c>
      <c r="D299" s="98">
        <v>45473.602777777778</v>
      </c>
      <c r="E299" s="98">
        <v>45473.602777777778</v>
      </c>
      <c r="F299" t="str">
        <f>IF(ISERROR(FIND("iPhone", B299)), "Samsung", "IOS")</f>
        <v>IOS</v>
      </c>
      <c r="G299" cm="1">
        <f t="array" ref="G299:J299">TRANSPOSE(_xlfn._xlws.FILTER('ggPayers archive'!D:D, 'ggPayers archive'!B:B=A299, 0))</f>
        <v>1000</v>
      </c>
      <c r="H299">
        <v>1000</v>
      </c>
      <c r="I299">
        <v>1000</v>
      </c>
      <c r="J299">
        <v>1500</v>
      </c>
    </row>
    <row r="300" spans="1:11">
      <c r="A300">
        <v>1123314</v>
      </c>
      <c r="B300" t="s">
        <v>22940</v>
      </c>
      <c r="C300" t="s">
        <v>22945</v>
      </c>
      <c r="D300" s="98">
        <v>44875.759027777778</v>
      </c>
      <c r="E300" s="98">
        <v>44875.759027777778</v>
      </c>
      <c r="F300" t="str">
        <f>IF(ISERROR(FIND("iPhone", B300)), "Samsung", "IOS")</f>
        <v>IOS</v>
      </c>
      <c r="G300" cm="1">
        <f t="array" ref="G300:K300">TRANSPOSE(_xlfn._xlws.FILTER('ggPayers archive'!D:D, 'ggPayers archive'!B:B=A300, 0))</f>
        <v>700</v>
      </c>
      <c r="H300">
        <v>500</v>
      </c>
      <c r="I300">
        <v>700</v>
      </c>
      <c r="J300">
        <v>700</v>
      </c>
      <c r="K300">
        <v>700</v>
      </c>
    </row>
    <row r="301" spans="1:11">
      <c r="A301">
        <v>1127335</v>
      </c>
      <c r="B301" t="s">
        <v>22857</v>
      </c>
      <c r="C301" t="s">
        <v>23018</v>
      </c>
      <c r="D301" s="98">
        <v>45026.970138888886</v>
      </c>
      <c r="E301" s="98">
        <v>45026.970138888886</v>
      </c>
      <c r="F301" t="str">
        <f>IF(ISERROR(FIND("iPhone", B301)), "Samsung", "IOS")</f>
        <v>IOS</v>
      </c>
      <c r="G301" cm="1">
        <f t="array" ref="G301:H301">TRANSPOSE(_xlfn._xlws.FILTER('ggPayers archive'!D:D, 'ggPayers archive'!B:B=A301, 0))</f>
        <v>1000</v>
      </c>
      <c r="H301">
        <v>1000</v>
      </c>
    </row>
    <row r="302" spans="1:11">
      <c r="A302">
        <v>1130281</v>
      </c>
      <c r="B302" t="s">
        <v>22949</v>
      </c>
      <c r="C302" t="s">
        <v>22875</v>
      </c>
      <c r="D302" s="98">
        <v>44569.93472222222</v>
      </c>
      <c r="E302" s="98">
        <v>45442.476388888892</v>
      </c>
      <c r="F302" t="str">
        <f>IF(ISERROR(FIND("iPhone", B302)), "Samsung", "IOS")</f>
        <v>IOS</v>
      </c>
      <c r="G302" cm="1">
        <f t="array" ref="G302">TRANSPOSE(_xlfn._xlws.FILTER('ggPayers archive'!D:D, 'ggPayers archive'!B:B=A302, 0))</f>
        <v>2000</v>
      </c>
    </row>
    <row r="303" spans="1:11">
      <c r="A303">
        <v>1132542</v>
      </c>
      <c r="B303" t="s">
        <v>22889</v>
      </c>
      <c r="C303" t="s">
        <v>22875</v>
      </c>
      <c r="D303" s="98">
        <v>44772.022222222222</v>
      </c>
      <c r="E303" s="98">
        <v>45467.738888888889</v>
      </c>
      <c r="F303" t="str">
        <f>IF(ISERROR(FIND("iPhone", B303)), "Samsung", "IOS")</f>
        <v>IOS</v>
      </c>
      <c r="G303" cm="1">
        <f t="array" ref="G303">TRANSPOSE(_xlfn._xlws.FILTER('ggPayers archive'!D:D, 'ggPayers archive'!B:B=A303, 0))</f>
        <v>1000</v>
      </c>
    </row>
    <row r="304" spans="1:11">
      <c r="A304">
        <v>1132730</v>
      </c>
      <c r="B304" t="s">
        <v>22862</v>
      </c>
      <c r="C304" t="s">
        <v>22875</v>
      </c>
      <c r="D304" s="98">
        <v>44814.585416666669</v>
      </c>
      <c r="E304" s="98">
        <v>44814.585416666669</v>
      </c>
      <c r="F304" t="str">
        <f>IF(ISERROR(FIND("iPhone", B304)), "Samsung", "IOS")</f>
        <v>IOS</v>
      </c>
      <c r="G304" cm="1">
        <f t="array" ref="G304:H304">TRANSPOSE(_xlfn._xlws.FILTER('ggPayers archive'!D:D, 'ggPayers archive'!B:B=A304, 0))</f>
        <v>1000</v>
      </c>
      <c r="H304">
        <v>1000</v>
      </c>
    </row>
    <row r="305" spans="1:10">
      <c r="A305">
        <v>1136152</v>
      </c>
      <c r="B305" t="s">
        <v>22887</v>
      </c>
      <c r="C305" t="s">
        <v>22875</v>
      </c>
      <c r="D305" s="98">
        <v>45055.94027777778</v>
      </c>
      <c r="E305" s="98">
        <v>45055.94027777778</v>
      </c>
      <c r="F305" t="str">
        <f>IF(ISERROR(FIND("iPhone", B305)), "Samsung", "IOS")</f>
        <v>IOS</v>
      </c>
      <c r="G305" cm="1">
        <f t="array" ref="G305">TRANSPOSE(_xlfn._xlws.FILTER('ggPayers archive'!D:D, 'ggPayers archive'!B:B=A305, 0))</f>
        <v>3000</v>
      </c>
    </row>
    <row r="306" spans="1:10">
      <c r="A306">
        <v>1148922</v>
      </c>
      <c r="B306" t="s">
        <v>22940</v>
      </c>
      <c r="C306" t="s">
        <v>22875</v>
      </c>
      <c r="D306" s="98">
        <v>44882.378472222219</v>
      </c>
      <c r="E306" s="98">
        <v>44882.378472222219</v>
      </c>
      <c r="F306" t="str">
        <f>IF(ISERROR(FIND("iPhone", B306)), "Samsung", "IOS")</f>
        <v>IOS</v>
      </c>
      <c r="G306" cm="1">
        <f t="array" ref="G306">TRANSPOSE(_xlfn._xlws.FILTER('ggPayers archive'!D:D, 'ggPayers archive'!B:B=A306, 0))</f>
        <v>500</v>
      </c>
    </row>
    <row r="307" spans="1:10">
      <c r="A307">
        <v>1150265</v>
      </c>
      <c r="B307" t="s">
        <v>22935</v>
      </c>
      <c r="C307" t="s">
        <v>22983</v>
      </c>
      <c r="D307" s="98">
        <v>42367.746527777781</v>
      </c>
      <c r="E307" s="98">
        <v>42509.815972222219</v>
      </c>
      <c r="F307" t="str">
        <f>IF(ISERROR(FIND("iPhone", B307)), "Samsung", "IOS")</f>
        <v>IOS</v>
      </c>
      <c r="G307" cm="1">
        <f t="array" ref="G307:H307">TRANSPOSE(_xlfn._xlws.FILTER('ggPayers archive'!D:D, 'ggPayers archive'!B:B=A307, 0))</f>
        <v>1000</v>
      </c>
      <c r="H307">
        <v>600</v>
      </c>
    </row>
    <row r="308" spans="1:10">
      <c r="A308">
        <v>1150708</v>
      </c>
      <c r="B308" t="s">
        <v>22855</v>
      </c>
      <c r="C308" t="s">
        <v>22983</v>
      </c>
      <c r="D308" s="98">
        <v>42532.085416666669</v>
      </c>
      <c r="E308" s="98">
        <v>42626.952777777777</v>
      </c>
      <c r="F308" t="str">
        <f>IF(ISERROR(FIND("iPhone", B308)), "Samsung", "IOS")</f>
        <v>IOS</v>
      </c>
      <c r="G308" cm="1">
        <f t="array" ref="G308">TRANSPOSE(_xlfn._xlws.FILTER('ggPayers archive'!D:D, 'ggPayers archive'!B:B=A308, 0))</f>
        <v>500</v>
      </c>
    </row>
    <row r="309" spans="1:10">
      <c r="A309">
        <v>93</v>
      </c>
      <c r="B309" t="s">
        <v>23019</v>
      </c>
      <c r="C309" t="s">
        <v>23020</v>
      </c>
      <c r="D309" s="98">
        <v>43647.865277777775</v>
      </c>
      <c r="E309" s="98">
        <v>43647.865277777775</v>
      </c>
      <c r="F309" t="str">
        <f>IF(ISERROR(FIND("iPhone", B309)), "Samsung", "IOS")</f>
        <v>Samsung</v>
      </c>
      <c r="G309" cm="1">
        <f t="array" ref="G309">TRANSPOSE(_xlfn._xlws.FILTER('ggPayers archive'!D:D, 'ggPayers archive'!B:B=A309, 0))</f>
        <v>0</v>
      </c>
    </row>
    <row r="310" spans="1:10">
      <c r="A310">
        <v>1269</v>
      </c>
      <c r="B310" t="s">
        <v>23021</v>
      </c>
      <c r="C310" t="s">
        <v>22859</v>
      </c>
      <c r="D310" s="98">
        <v>43686.019444444442</v>
      </c>
      <c r="E310" s="98">
        <v>43686.019444444442</v>
      </c>
      <c r="F310" t="str">
        <f>IF(ISERROR(FIND("iPhone", B310)), "Samsung", "IOS")</f>
        <v>Samsung</v>
      </c>
      <c r="G310" cm="1">
        <f t="array" ref="G310:J310">TRANSPOSE(_xlfn._xlws.FILTER('ggPayers archive'!D:D, 'ggPayers archive'!B:B=A310, 0))</f>
        <v>700</v>
      </c>
      <c r="H310">
        <v>500</v>
      </c>
      <c r="I310">
        <v>500</v>
      </c>
      <c r="J310">
        <v>500</v>
      </c>
    </row>
    <row r="311" spans="1:10">
      <c r="A311">
        <v>1490</v>
      </c>
      <c r="B311" t="s">
        <v>23019</v>
      </c>
      <c r="C311" t="s">
        <v>22938</v>
      </c>
      <c r="D311" s="98">
        <v>42764.987500000003</v>
      </c>
      <c r="E311" s="98">
        <v>42764.987500000003</v>
      </c>
      <c r="F311" t="str">
        <f>IF(ISERROR(FIND("iPhone", B311)), "Samsung", "IOS")</f>
        <v>Samsung</v>
      </c>
      <c r="G311" cm="1">
        <f t="array" ref="G311:H311">TRANSPOSE(_xlfn._xlws.FILTER('ggPayers archive'!D:D, 'ggPayers archive'!B:B=A311, 0))</f>
        <v>2000</v>
      </c>
      <c r="H311">
        <v>2000</v>
      </c>
    </row>
    <row r="312" spans="1:10">
      <c r="A312">
        <v>2484</v>
      </c>
      <c r="B312" t="s">
        <v>23019</v>
      </c>
      <c r="C312" t="s">
        <v>23022</v>
      </c>
      <c r="D312" s="98">
        <v>43230.174305555556</v>
      </c>
      <c r="E312" s="98">
        <v>43230.174305555556</v>
      </c>
      <c r="F312" t="str">
        <f>IF(ISERROR(FIND("iPhone", B312)), "Samsung", "IOS")</f>
        <v>Samsung</v>
      </c>
      <c r="G312" cm="1">
        <f t="array" ref="G312">TRANSPOSE(_xlfn._xlws.FILTER('ggPayers archive'!D:D, 'ggPayers archive'!B:B=A312, 0))</f>
        <v>1000</v>
      </c>
    </row>
    <row r="313" spans="1:10">
      <c r="A313">
        <v>2776</v>
      </c>
      <c r="B313" t="s">
        <v>23023</v>
      </c>
      <c r="C313">
        <v>5</v>
      </c>
      <c r="D313" s="98">
        <v>43390.762499999997</v>
      </c>
      <c r="E313" s="98">
        <v>43390.762499999997</v>
      </c>
      <c r="F313" t="str">
        <f>IF(ISERROR(FIND("iPhone", B313)), "Samsung", "IOS")</f>
        <v>Samsung</v>
      </c>
      <c r="G313" cm="1">
        <f t="array" ref="G313">TRANSPOSE(_xlfn._xlws.FILTER('ggPayers archive'!D:D, 'ggPayers archive'!B:B=A313, 0))</f>
        <v>0</v>
      </c>
    </row>
    <row r="314" spans="1:10">
      <c r="A314">
        <v>4074</v>
      </c>
      <c r="B314" t="s">
        <v>23024</v>
      </c>
      <c r="C314" t="s">
        <v>22982</v>
      </c>
      <c r="D314" s="98">
        <v>44524.852083333331</v>
      </c>
      <c r="E314" s="98">
        <v>44524.852083333331</v>
      </c>
      <c r="F314" t="str">
        <f>IF(ISERROR(FIND("iPhone", B314)), "Samsung", "IOS")</f>
        <v>Samsung</v>
      </c>
      <c r="G314" cm="1">
        <f t="array" ref="G314:I314">TRANSPOSE(_xlfn._xlws.FILTER('ggPayers archive'!D:D, 'ggPayers archive'!B:B=A314, 0))</f>
        <v>500</v>
      </c>
      <c r="H314">
        <v>500</v>
      </c>
      <c r="I314">
        <v>500</v>
      </c>
    </row>
    <row r="315" spans="1:10">
      <c r="A315">
        <v>4879</v>
      </c>
      <c r="B315" t="s">
        <v>23025</v>
      </c>
      <c r="C315" t="s">
        <v>22945</v>
      </c>
      <c r="D315" s="98">
        <v>44835.1875</v>
      </c>
      <c r="E315" s="98">
        <v>44835.1875</v>
      </c>
      <c r="F315" t="str">
        <f>IF(ISERROR(FIND("iPhone", B315)), "Samsung", "IOS")</f>
        <v>Samsung</v>
      </c>
      <c r="G315" cm="1">
        <f t="array" ref="G315">TRANSPOSE(_xlfn._xlws.FILTER('ggPayers archive'!D:D, 'ggPayers archive'!B:B=A315, 0))</f>
        <v>1000</v>
      </c>
    </row>
    <row r="316" spans="1:10">
      <c r="A316">
        <v>5012</v>
      </c>
      <c r="B316" t="s">
        <v>23026</v>
      </c>
      <c r="C316" t="s">
        <v>22948</v>
      </c>
      <c r="D316" s="98">
        <v>45265.71875</v>
      </c>
      <c r="E316" s="98">
        <v>45265.71875</v>
      </c>
      <c r="F316" t="str">
        <f>IF(ISERROR(FIND("iPhone", B316)), "Samsung", "IOS")</f>
        <v>Samsung</v>
      </c>
      <c r="G316" cm="1">
        <f t="array" ref="G316:H316">TRANSPOSE(_xlfn._xlws.FILTER('ggPayers archive'!D:D, 'ggPayers archive'!B:B=A316, 0))</f>
        <v>500</v>
      </c>
      <c r="H316">
        <v>500</v>
      </c>
    </row>
    <row r="317" spans="1:10">
      <c r="A317">
        <v>5017</v>
      </c>
      <c r="B317" t="s">
        <v>23027</v>
      </c>
      <c r="C317" t="s">
        <v>22888</v>
      </c>
      <c r="D317" s="98">
        <v>44355.972916666666</v>
      </c>
      <c r="E317" s="98">
        <v>44355.972916666666</v>
      </c>
      <c r="F317" t="str">
        <f>IF(ISERROR(FIND("iPhone", B317)), "Samsung", "IOS")</f>
        <v>Samsung</v>
      </c>
      <c r="G317" cm="1">
        <f t="array" ref="G317">TRANSPOSE(_xlfn._xlws.FILTER('ggPayers archive'!D:D, 'ggPayers archive'!B:B=A317, 0))</f>
        <v>500</v>
      </c>
    </row>
    <row r="318" spans="1:10">
      <c r="A318">
        <v>5882</v>
      </c>
      <c r="B318" t="s">
        <v>23028</v>
      </c>
      <c r="C318" t="s">
        <v>22868</v>
      </c>
      <c r="D318" s="98">
        <v>42933.913194444445</v>
      </c>
      <c r="E318" s="98">
        <v>42933.913194444445</v>
      </c>
      <c r="F318" t="str">
        <f>IF(ISERROR(FIND("iPhone", B318)), "Samsung", "IOS")</f>
        <v>Samsung</v>
      </c>
      <c r="G318" cm="1">
        <f t="array" ref="G318">TRANSPOSE(_xlfn._xlws.FILTER('ggPayers archive'!D:D, 'ggPayers archive'!B:B=A318, 0))</f>
        <v>500</v>
      </c>
    </row>
    <row r="319" spans="1:10">
      <c r="A319">
        <v>6153</v>
      </c>
      <c r="B319" t="s">
        <v>23029</v>
      </c>
      <c r="C319" t="s">
        <v>22928</v>
      </c>
      <c r="D319" s="98">
        <v>43524.530555555553</v>
      </c>
      <c r="E319" s="98">
        <v>44326.585416666669</v>
      </c>
      <c r="F319" t="str">
        <f>IF(ISERROR(FIND("iPhone", B319)), "Samsung", "IOS")</f>
        <v>Samsung</v>
      </c>
      <c r="G319" cm="1">
        <f t="array" ref="G319">TRANSPOSE(_xlfn._xlws.FILTER('ggPayers archive'!D:D, 'ggPayers archive'!B:B=A319, 0))</f>
        <v>2000</v>
      </c>
    </row>
    <row r="320" spans="1:10">
      <c r="A320">
        <v>6321</v>
      </c>
      <c r="B320" t="s">
        <v>23030</v>
      </c>
      <c r="C320" t="s">
        <v>22891</v>
      </c>
      <c r="D320" s="98">
        <v>45352.42083333333</v>
      </c>
      <c r="E320" s="98">
        <v>45467.55</v>
      </c>
      <c r="F320" t="str">
        <f>IF(ISERROR(FIND("iPhone", B320)), "Samsung", "IOS")</f>
        <v>Samsung</v>
      </c>
      <c r="G320" cm="1">
        <f t="array" ref="G320">TRANSPOSE(_xlfn._xlws.FILTER('ggPayers archive'!D:D, 'ggPayers archive'!B:B=A320, 0))</f>
        <v>1000</v>
      </c>
    </row>
    <row r="321" spans="1:10">
      <c r="A321">
        <v>6354</v>
      </c>
      <c r="B321" t="s">
        <v>23031</v>
      </c>
      <c r="C321" t="s">
        <v>22875</v>
      </c>
      <c r="D321" s="98">
        <v>44933.539583333331</v>
      </c>
      <c r="E321" s="98">
        <v>45478.602777777778</v>
      </c>
      <c r="F321" t="str">
        <f>IF(ISERROR(FIND("iPhone", B321)), "Samsung", "IOS")</f>
        <v>Samsung</v>
      </c>
      <c r="G321" cm="1">
        <f t="array" ref="G321">TRANSPOSE(_xlfn._xlws.FILTER('ggPayers archive'!D:D, 'ggPayers archive'!B:B=A321, 0))</f>
        <v>2000</v>
      </c>
    </row>
    <row r="322" spans="1:10">
      <c r="A322">
        <v>7321</v>
      </c>
      <c r="B322" t="s">
        <v>23032</v>
      </c>
      <c r="C322" t="s">
        <v>23009</v>
      </c>
      <c r="D322" s="98">
        <v>43278.761805555558</v>
      </c>
      <c r="E322" s="98">
        <v>43278.761805555558</v>
      </c>
      <c r="F322" t="str">
        <f>IF(ISERROR(FIND("iPhone", B322)), "Samsung", "IOS")</f>
        <v>Samsung</v>
      </c>
      <c r="G322" cm="1">
        <f t="array" ref="G322">TRANSPOSE(_xlfn._xlws.FILTER('ggPayers archive'!D:D, 'ggPayers archive'!B:B=A322, 0))</f>
        <v>2000</v>
      </c>
    </row>
    <row r="323" spans="1:10">
      <c r="A323">
        <v>8542</v>
      </c>
      <c r="B323" t="s">
        <v>23033</v>
      </c>
      <c r="C323" t="s">
        <v>23034</v>
      </c>
      <c r="D323" s="98">
        <v>45371.736111111109</v>
      </c>
      <c r="E323" s="98">
        <v>45371.736111111109</v>
      </c>
      <c r="F323" t="str">
        <f>IF(ISERROR(FIND("iPhone", B323)), "Samsung", "IOS")</f>
        <v>Samsung</v>
      </c>
      <c r="G323" cm="1">
        <f t="array" ref="G323:J323">TRANSPOSE(_xlfn._xlws.FILTER('ggPayers archive'!D:D, 'ggPayers archive'!B:B=A323, 0))</f>
        <v>500</v>
      </c>
      <c r="H323">
        <v>500</v>
      </c>
      <c r="I323">
        <v>500</v>
      </c>
      <c r="J323">
        <v>300</v>
      </c>
    </row>
    <row r="324" spans="1:10">
      <c r="A324">
        <v>8888</v>
      </c>
      <c r="B324" t="s">
        <v>23035</v>
      </c>
      <c r="C324" t="s">
        <v>23036</v>
      </c>
      <c r="D324" s="98">
        <v>44210.35833333333</v>
      </c>
      <c r="E324" s="98">
        <v>44210.35833333333</v>
      </c>
      <c r="F324" t="str">
        <f>IF(ISERROR(FIND("iPhone", B324)), "Samsung", "IOS")</f>
        <v>Samsung</v>
      </c>
      <c r="G324" cm="1">
        <f t="array" ref="G324">TRANSPOSE(_xlfn._xlws.FILTER('ggPayers archive'!D:D, 'ggPayers archive'!B:B=A324, 0))</f>
        <v>500</v>
      </c>
    </row>
    <row r="325" spans="1:10">
      <c r="A325">
        <v>9029</v>
      </c>
      <c r="B325" t="s">
        <v>23037</v>
      </c>
      <c r="C325" t="s">
        <v>22875</v>
      </c>
      <c r="D325" s="98">
        <v>45386.655555555553</v>
      </c>
      <c r="E325" s="98">
        <v>45386.655555555553</v>
      </c>
      <c r="F325" t="str">
        <f>IF(ISERROR(FIND("iPhone", B325)), "Samsung", "IOS")</f>
        <v>Samsung</v>
      </c>
      <c r="G325" cm="1">
        <f t="array" ref="G325:H325">TRANSPOSE(_xlfn._xlws.FILTER('ggPayers archive'!D:D, 'ggPayers archive'!B:B=A325, 0))</f>
        <v>500</v>
      </c>
      <c r="H325">
        <v>300</v>
      </c>
    </row>
    <row r="326" spans="1:10">
      <c r="A326">
        <v>11270</v>
      </c>
      <c r="B326" t="s">
        <v>23038</v>
      </c>
      <c r="C326" t="s">
        <v>22875</v>
      </c>
      <c r="D326" s="98">
        <v>45221.623611111114</v>
      </c>
      <c r="E326" s="98">
        <v>45407.773611111108</v>
      </c>
      <c r="F326" t="str">
        <f>IF(ISERROR(FIND("iPhone", B326)), "Samsung", "IOS")</f>
        <v>Samsung</v>
      </c>
      <c r="G326" cm="1">
        <f t="array" ref="G326:H326">TRANSPOSE(_xlfn._xlws.FILTER('ggPayers archive'!D:D, 'ggPayers archive'!B:B=A326, 0))</f>
        <v>500</v>
      </c>
      <c r="H326">
        <v>500</v>
      </c>
    </row>
    <row r="327" spans="1:10">
      <c r="A327">
        <v>11428</v>
      </c>
      <c r="B327" t="s">
        <v>23039</v>
      </c>
      <c r="C327" t="s">
        <v>22875</v>
      </c>
      <c r="D327" s="98">
        <v>44566.770138888889</v>
      </c>
      <c r="E327" s="98">
        <v>45432.650694444441</v>
      </c>
      <c r="F327" t="str">
        <f>IF(ISERROR(FIND("iPhone", B327)), "Samsung", "IOS")</f>
        <v>Samsung</v>
      </c>
      <c r="G327" cm="1">
        <f t="array" ref="G327">TRANSPOSE(_xlfn._xlws.FILTER('ggPayers archive'!D:D, 'ggPayers archive'!B:B=A327, 0))</f>
        <v>300</v>
      </c>
    </row>
    <row r="328" spans="1:10">
      <c r="A328">
        <v>11872</v>
      </c>
      <c r="B328" t="s">
        <v>23040</v>
      </c>
      <c r="C328" t="s">
        <v>22928</v>
      </c>
      <c r="D328" s="98">
        <v>44653.79583333333</v>
      </c>
      <c r="E328" s="98">
        <v>44653.79583333333</v>
      </c>
      <c r="F328" t="str">
        <f>IF(ISERROR(FIND("iPhone", B328)), "Samsung", "IOS")</f>
        <v>Samsung</v>
      </c>
      <c r="G328" cm="1">
        <f t="array" ref="G328">TRANSPOSE(_xlfn._xlws.FILTER('ggPayers archive'!D:D, 'ggPayers archive'!B:B=A328, 0))</f>
        <v>1000</v>
      </c>
    </row>
    <row r="329" spans="1:10">
      <c r="A329">
        <v>13476</v>
      </c>
      <c r="B329" t="s">
        <v>23041</v>
      </c>
      <c r="C329" t="s">
        <v>22875</v>
      </c>
      <c r="D329" s="98">
        <v>44420.425694444442</v>
      </c>
      <c r="E329" s="98">
        <v>45397.368750000001</v>
      </c>
      <c r="F329" t="str">
        <f>IF(ISERROR(FIND("iPhone", B329)), "Samsung", "IOS")</f>
        <v>Samsung</v>
      </c>
      <c r="G329" cm="1">
        <f t="array" ref="G329">TRANSPOSE(_xlfn._xlws.FILTER('ggPayers archive'!D:D, 'ggPayers archive'!B:B=A329, 0))</f>
        <v>500</v>
      </c>
    </row>
    <row r="330" spans="1:10">
      <c r="A330">
        <v>15766</v>
      </c>
      <c r="B330" t="s">
        <v>23042</v>
      </c>
      <c r="C330" t="s">
        <v>23016</v>
      </c>
      <c r="D330" s="98">
        <v>45455.487500000003</v>
      </c>
      <c r="E330" s="98">
        <v>45455.487500000003</v>
      </c>
      <c r="F330" t="str">
        <f>IF(ISERROR(FIND("iPhone", B330)), "Samsung", "IOS")</f>
        <v>Samsung</v>
      </c>
      <c r="G330" cm="1">
        <f t="array" ref="G330">TRANSPOSE(_xlfn._xlws.FILTER('ggPayers archive'!D:D, 'ggPayers archive'!B:B=A330, 0))</f>
        <v>1000</v>
      </c>
    </row>
    <row r="331" spans="1:10">
      <c r="A331">
        <v>16438</v>
      </c>
      <c r="B331" t="s">
        <v>23043</v>
      </c>
      <c r="C331" t="s">
        <v>22904</v>
      </c>
      <c r="D331" s="98">
        <v>43677.498611111114</v>
      </c>
      <c r="E331" s="98">
        <v>43677.567361111112</v>
      </c>
      <c r="F331" t="str">
        <f>IF(ISERROR(FIND("iPhone", B331)), "Samsung", "IOS")</f>
        <v>Samsung</v>
      </c>
      <c r="G331" cm="1">
        <f t="array" ref="G331:I331">TRANSPOSE(_xlfn._xlws.FILTER('ggPayers archive'!D:D, 'ggPayers archive'!B:B=A331, 0))</f>
        <v>300</v>
      </c>
      <c r="H331">
        <v>500</v>
      </c>
      <c r="I331">
        <v>500</v>
      </c>
    </row>
    <row r="332" spans="1:10">
      <c r="A332">
        <v>17217</v>
      </c>
      <c r="B332" t="s">
        <v>23044</v>
      </c>
      <c r="C332" t="s">
        <v>23036</v>
      </c>
      <c r="D332" s="98">
        <v>44326.486111111109</v>
      </c>
      <c r="E332" s="98">
        <v>44326.486111111109</v>
      </c>
      <c r="F332" t="str">
        <f>IF(ISERROR(FIND("iPhone", B332)), "Samsung", "IOS")</f>
        <v>Samsung</v>
      </c>
      <c r="G332" cm="1">
        <f t="array" ref="G332">TRANSPOSE(_xlfn._xlws.FILTER('ggPayers archive'!D:D, 'ggPayers archive'!B:B=A332, 0))</f>
        <v>500</v>
      </c>
    </row>
    <row r="333" spans="1:10">
      <c r="A333">
        <v>20304</v>
      </c>
      <c r="B333" t="s">
        <v>23045</v>
      </c>
      <c r="C333" t="s">
        <v>23036</v>
      </c>
      <c r="D333" s="98">
        <v>43824.993055555555</v>
      </c>
      <c r="E333" s="98">
        <v>43824.993055555555</v>
      </c>
      <c r="F333" t="str">
        <f>IF(ISERROR(FIND("iPhone", B333)), "Samsung", "IOS")</f>
        <v>Samsung</v>
      </c>
      <c r="G333" cm="1">
        <f t="array" ref="G333:H333">TRANSPOSE(_xlfn._xlws.FILTER('ggPayers archive'!D:D, 'ggPayers archive'!B:B=A333, 0))</f>
        <v>1000</v>
      </c>
      <c r="H333">
        <v>500</v>
      </c>
    </row>
    <row r="334" spans="1:10">
      <c r="A334">
        <v>21967</v>
      </c>
      <c r="B334" t="s">
        <v>23046</v>
      </c>
      <c r="C334" t="s">
        <v>22998</v>
      </c>
      <c r="D334" s="98">
        <v>43292.506249999999</v>
      </c>
      <c r="E334" s="98">
        <v>43292.506249999999</v>
      </c>
      <c r="F334" t="str">
        <f>IF(ISERROR(FIND("iPhone", B334)), "Samsung", "IOS")</f>
        <v>Samsung</v>
      </c>
      <c r="G334" cm="1">
        <f t="array" ref="G334">TRANSPOSE(_xlfn._xlws.FILTER('ggPayers archive'!D:D, 'ggPayers archive'!B:B=A334, 0))</f>
        <v>1000</v>
      </c>
    </row>
    <row r="335" spans="1:10">
      <c r="A335">
        <v>22296</v>
      </c>
      <c r="B335" t="s">
        <v>23019</v>
      </c>
      <c r="C335" t="s">
        <v>22875</v>
      </c>
      <c r="D335" s="98">
        <v>45307.59097222222</v>
      </c>
      <c r="E335" s="98">
        <v>45307.59097222222</v>
      </c>
      <c r="F335" t="str">
        <f>IF(ISERROR(FIND("iPhone", B335)), "Samsung", "IOS")</f>
        <v>Samsung</v>
      </c>
      <c r="G335" cm="1">
        <f t="array" ref="G335:H335">TRANSPOSE(_xlfn._xlws.FILTER('ggPayers archive'!D:D, 'ggPayers archive'!B:B=A335, 0))</f>
        <v>2000</v>
      </c>
      <c r="H335">
        <v>2000</v>
      </c>
    </row>
    <row r="336" spans="1:10">
      <c r="A336">
        <v>23426</v>
      </c>
      <c r="B336" t="s">
        <v>23047</v>
      </c>
      <c r="C336" t="s">
        <v>22948</v>
      </c>
      <c r="D336" s="98">
        <v>45234.648611111108</v>
      </c>
      <c r="E336" s="98">
        <v>45234.648611111108</v>
      </c>
      <c r="F336" t="str">
        <f>IF(ISERROR(FIND("iPhone", B336)), "Samsung", "IOS")</f>
        <v>Samsung</v>
      </c>
      <c r="G336" cm="1">
        <f t="array" ref="G336">TRANSPOSE(_xlfn._xlws.FILTER('ggPayers archive'!D:D, 'ggPayers archive'!B:B=A336, 0))</f>
        <v>3000</v>
      </c>
    </row>
    <row r="337" spans="1:9">
      <c r="A337">
        <v>24104</v>
      </c>
      <c r="B337" t="s">
        <v>23048</v>
      </c>
      <c r="C337" t="s">
        <v>22948</v>
      </c>
      <c r="D337" s="98">
        <v>44194.520833333336</v>
      </c>
      <c r="E337" s="98">
        <v>45036.311111111114</v>
      </c>
      <c r="F337" t="str">
        <f>IF(ISERROR(FIND("iPhone", B337)), "Samsung", "IOS")</f>
        <v>Samsung</v>
      </c>
      <c r="G337" cm="1">
        <f t="array" ref="G337:I337">TRANSPOSE(_xlfn._xlws.FILTER('ggPayers archive'!D:D, 'ggPayers archive'!B:B=A337, 0))</f>
        <v>1000</v>
      </c>
      <c r="H337">
        <v>2000</v>
      </c>
      <c r="I337">
        <v>2000</v>
      </c>
    </row>
    <row r="338" spans="1:9">
      <c r="A338">
        <v>25980</v>
      </c>
      <c r="B338" t="s">
        <v>23049</v>
      </c>
      <c r="C338" t="s">
        <v>22875</v>
      </c>
      <c r="D338" s="98">
        <v>44876.425000000003</v>
      </c>
      <c r="E338" s="98">
        <v>45481.930555555555</v>
      </c>
      <c r="F338" t="str">
        <f>IF(ISERROR(FIND("iPhone", B338)), "Samsung", "IOS")</f>
        <v>Samsung</v>
      </c>
      <c r="G338" cm="1">
        <f t="array" ref="G338">TRANSPOSE(_xlfn._xlws.FILTER('ggPayers archive'!D:D, 'ggPayers archive'!B:B=A338, 0))</f>
        <v>1000</v>
      </c>
    </row>
    <row r="339" spans="1:9">
      <c r="A339">
        <v>27779</v>
      </c>
      <c r="B339" t="s">
        <v>23045</v>
      </c>
      <c r="C339" t="s">
        <v>22891</v>
      </c>
      <c r="D339" s="98">
        <v>44755.824305555558</v>
      </c>
      <c r="E339" s="98">
        <v>45478.361111111109</v>
      </c>
      <c r="F339" t="str">
        <f>IF(ISERROR(FIND("iPhone", B339)), "Samsung", "IOS")</f>
        <v>Samsung</v>
      </c>
      <c r="G339" cm="1">
        <f t="array" ref="G339:I339">TRANSPOSE(_xlfn._xlws.FILTER('ggPayers archive'!D:D, 'ggPayers archive'!B:B=A339, 0))</f>
        <v>1000</v>
      </c>
      <c r="H339">
        <v>2000</v>
      </c>
      <c r="I339">
        <v>2500</v>
      </c>
    </row>
    <row r="340" spans="1:9">
      <c r="A340">
        <v>29847</v>
      </c>
      <c r="B340" t="s">
        <v>23050</v>
      </c>
      <c r="C340" t="s">
        <v>22880</v>
      </c>
      <c r="D340" s="98">
        <v>45467.654861111114</v>
      </c>
      <c r="E340" s="98">
        <v>45467.654861111114</v>
      </c>
      <c r="F340" t="str">
        <f>IF(ISERROR(FIND("iPhone", B340)), "Samsung", "IOS")</f>
        <v>Samsung</v>
      </c>
      <c r="G340" cm="1">
        <f t="array" ref="G340:H340">TRANSPOSE(_xlfn._xlws.FILTER('ggPayers archive'!D:D, 'ggPayers archive'!B:B=A340, 0))</f>
        <v>1000</v>
      </c>
      <c r="H340">
        <v>1000</v>
      </c>
    </row>
    <row r="341" spans="1:9">
      <c r="A341">
        <v>29886</v>
      </c>
      <c r="B341" t="s">
        <v>23051</v>
      </c>
      <c r="C341" t="s">
        <v>23036</v>
      </c>
      <c r="D341" s="98">
        <v>43711.515277777777</v>
      </c>
      <c r="E341" s="98">
        <v>44126.606944444444</v>
      </c>
      <c r="F341" t="str">
        <f>IF(ISERROR(FIND("iPhone", B341)), "Samsung", "IOS")</f>
        <v>Samsung</v>
      </c>
      <c r="G341" cm="1">
        <f t="array" ref="G341">TRANSPOSE(_xlfn._xlws.FILTER('ggPayers archive'!D:D, 'ggPayers archive'!B:B=A341, 0))</f>
        <v>1000</v>
      </c>
    </row>
    <row r="342" spans="1:9">
      <c r="A342">
        <v>31252</v>
      </c>
      <c r="B342" t="s">
        <v>23052</v>
      </c>
      <c r="C342" t="s">
        <v>22875</v>
      </c>
      <c r="D342" s="98">
        <v>45223.775000000001</v>
      </c>
      <c r="E342" s="98">
        <v>45223.775000000001</v>
      </c>
      <c r="F342" t="str">
        <f>IF(ISERROR(FIND("iPhone", B342)), "Samsung", "IOS")</f>
        <v>Samsung</v>
      </c>
      <c r="G342" cm="1">
        <f t="array" ref="G342">TRANSPOSE(_xlfn._xlws.FILTER('ggPayers archive'!D:D, 'ggPayers archive'!B:B=A342, 0))</f>
        <v>2000</v>
      </c>
    </row>
    <row r="343" spans="1:9">
      <c r="A343">
        <v>33682</v>
      </c>
      <c r="B343" t="s">
        <v>23053</v>
      </c>
      <c r="C343" t="s">
        <v>23054</v>
      </c>
      <c r="D343" s="98">
        <v>45468.413194444445</v>
      </c>
      <c r="E343" s="98">
        <v>45468.413194444445</v>
      </c>
      <c r="F343" t="str">
        <f>IF(ISERROR(FIND("iPhone", B343)), "Samsung", "IOS")</f>
        <v>Samsung</v>
      </c>
      <c r="G343" cm="1">
        <f t="array" ref="G343">TRANSPOSE(_xlfn._xlws.FILTER('ggPayers archive'!D:D, 'ggPayers archive'!B:B=A343, 0))</f>
        <v>100</v>
      </c>
    </row>
    <row r="344" spans="1:9">
      <c r="A344">
        <v>34286</v>
      </c>
      <c r="B344" t="s">
        <v>23055</v>
      </c>
      <c r="C344" t="s">
        <v>22936</v>
      </c>
      <c r="D344" s="98">
        <v>43827.051388888889</v>
      </c>
      <c r="E344" s="98">
        <v>43827.051388888889</v>
      </c>
      <c r="F344" t="str">
        <f>IF(ISERROR(FIND("iPhone", B344)), "Samsung", "IOS")</f>
        <v>Samsung</v>
      </c>
      <c r="G344" cm="1">
        <f t="array" ref="G344:H344">TRANSPOSE(_xlfn._xlws.FILTER('ggPayers archive'!D:D, 'ggPayers archive'!B:B=A344, 0))</f>
        <v>500</v>
      </c>
      <c r="H344">
        <v>500</v>
      </c>
    </row>
    <row r="345" spans="1:9">
      <c r="A345">
        <v>35127</v>
      </c>
      <c r="B345" t="s">
        <v>23056</v>
      </c>
      <c r="C345" t="s">
        <v>22875</v>
      </c>
      <c r="D345" s="98">
        <v>45356.340277777781</v>
      </c>
      <c r="E345" s="98">
        <v>45356.340277777781</v>
      </c>
      <c r="F345" t="str">
        <f>IF(ISERROR(FIND("iPhone", B345)), "Samsung", "IOS")</f>
        <v>Samsung</v>
      </c>
      <c r="G345" cm="1">
        <f t="array" ref="G345">TRANSPOSE(_xlfn._xlws.FILTER('ggPayers archive'!D:D, 'ggPayers archive'!B:B=A345, 0))</f>
        <v>3000</v>
      </c>
    </row>
    <row r="346" spans="1:9">
      <c r="A346">
        <v>35237</v>
      </c>
      <c r="B346" t="s">
        <v>23057</v>
      </c>
      <c r="C346" t="s">
        <v>22875</v>
      </c>
      <c r="D346" s="98">
        <v>45430.74722222222</v>
      </c>
      <c r="E346" s="98">
        <v>45430.74722222222</v>
      </c>
      <c r="F346" t="str">
        <f>IF(ISERROR(FIND("iPhone", B346)), "Samsung", "IOS")</f>
        <v>Samsung</v>
      </c>
      <c r="G346" cm="1">
        <f t="array" ref="G346">TRANSPOSE(_xlfn._xlws.FILTER('ggPayers archive'!D:D, 'ggPayers archive'!B:B=A346, 0))</f>
        <v>500</v>
      </c>
    </row>
    <row r="347" spans="1:9">
      <c r="A347">
        <v>36016</v>
      </c>
      <c r="B347" t="s">
        <v>23058</v>
      </c>
      <c r="C347" t="s">
        <v>22861</v>
      </c>
      <c r="D347" s="98">
        <v>43911.008333333331</v>
      </c>
      <c r="E347" s="98">
        <v>43911.008333333331</v>
      </c>
      <c r="F347" t="str">
        <f>IF(ISERROR(FIND("iPhone", B347)), "Samsung", "IOS")</f>
        <v>Samsung</v>
      </c>
      <c r="G347" cm="1">
        <f t="array" ref="G347">TRANSPOSE(_xlfn._xlws.FILTER('ggPayers archive'!D:D, 'ggPayers archive'!B:B=A347, 0))</f>
        <v>500</v>
      </c>
    </row>
    <row r="348" spans="1:9">
      <c r="A348">
        <v>36723</v>
      </c>
      <c r="B348" t="s">
        <v>23059</v>
      </c>
      <c r="C348" t="s">
        <v>22990</v>
      </c>
      <c r="D348" s="98">
        <v>43818.818749999999</v>
      </c>
      <c r="E348" s="98">
        <v>43818.818749999999</v>
      </c>
      <c r="F348" t="str">
        <f>IF(ISERROR(FIND("iPhone", B348)), "Samsung", "IOS")</f>
        <v>Samsung</v>
      </c>
      <c r="G348" cm="1">
        <f t="array" ref="G348">TRANSPOSE(_xlfn._xlws.FILTER('ggPayers archive'!D:D, 'ggPayers archive'!B:B=A348, 0))</f>
        <v>1500</v>
      </c>
    </row>
    <row r="349" spans="1:9">
      <c r="A349">
        <v>37332</v>
      </c>
      <c r="B349" t="s">
        <v>23060</v>
      </c>
      <c r="C349" t="s">
        <v>22870</v>
      </c>
      <c r="D349" s="98">
        <v>43823.594444444447</v>
      </c>
      <c r="E349" s="98">
        <v>43823.594444444447</v>
      </c>
      <c r="F349" t="str">
        <f>IF(ISERROR(FIND("iPhone", B349)), "Samsung", "IOS")</f>
        <v>Samsung</v>
      </c>
      <c r="G349" cm="1">
        <f t="array" ref="G349:H349">TRANSPOSE(_xlfn._xlws.FILTER('ggPayers archive'!D:D, 'ggPayers archive'!B:B=A349, 0))</f>
        <v>1000</v>
      </c>
      <c r="H349">
        <v>1000</v>
      </c>
    </row>
    <row r="350" spans="1:9">
      <c r="A350">
        <v>37586</v>
      </c>
      <c r="B350" t="s">
        <v>23061</v>
      </c>
      <c r="C350" t="s">
        <v>22870</v>
      </c>
      <c r="D350" s="98">
        <v>43871.425000000003</v>
      </c>
      <c r="E350" s="98">
        <v>43871.425000000003</v>
      </c>
      <c r="F350" t="str">
        <f>IF(ISERROR(FIND("iPhone", B350)), "Samsung", "IOS")</f>
        <v>Samsung</v>
      </c>
      <c r="G350" cm="1">
        <f t="array" ref="G350">TRANSPOSE(_xlfn._xlws.FILTER('ggPayers archive'!D:D, 'ggPayers archive'!B:B=A350, 0))</f>
        <v>1000</v>
      </c>
    </row>
    <row r="351" spans="1:9">
      <c r="A351">
        <v>37620</v>
      </c>
      <c r="B351" t="s">
        <v>23062</v>
      </c>
      <c r="C351" t="s">
        <v>22870</v>
      </c>
      <c r="D351" s="98">
        <v>43824.816666666666</v>
      </c>
      <c r="E351" s="98">
        <v>43824.816666666666</v>
      </c>
      <c r="F351" t="str">
        <f>IF(ISERROR(FIND("iPhone", B351)), "Samsung", "IOS")</f>
        <v>Samsung</v>
      </c>
      <c r="G351" cm="1">
        <f t="array" ref="G351">TRANSPOSE(_xlfn._xlws.FILTER('ggPayers archive'!D:D, 'ggPayers archive'!B:B=A351, 0))</f>
        <v>1000</v>
      </c>
    </row>
    <row r="352" spans="1:9">
      <c r="A352">
        <v>37653</v>
      </c>
      <c r="B352" t="s">
        <v>23063</v>
      </c>
      <c r="C352" t="s">
        <v>22861</v>
      </c>
      <c r="D352" s="98">
        <v>43875.693749999999</v>
      </c>
      <c r="E352" s="98">
        <v>43875.693749999999</v>
      </c>
      <c r="F352" t="str">
        <f>IF(ISERROR(FIND("iPhone", B352)), "Samsung", "IOS")</f>
        <v>Samsung</v>
      </c>
      <c r="G352" cm="1">
        <f t="array" ref="G352">TRANSPOSE(_xlfn._xlws.FILTER('ggPayers archive'!D:D, 'ggPayers archive'!B:B=A352, 0))</f>
        <v>500</v>
      </c>
    </row>
    <row r="353" spans="1:11">
      <c r="A353">
        <v>38176</v>
      </c>
      <c r="B353" t="s">
        <v>23064</v>
      </c>
      <c r="C353" t="s">
        <v>22875</v>
      </c>
      <c r="D353" s="98">
        <v>43407.77847222222</v>
      </c>
      <c r="E353" s="98">
        <v>45482.365277777775</v>
      </c>
      <c r="F353" t="str">
        <f>IF(ISERROR(FIND("iPhone", B353)), "Samsung", "IOS")</f>
        <v>Samsung</v>
      </c>
      <c r="G353" cm="1">
        <f t="array" ref="G353">TRANSPOSE(_xlfn._xlws.FILTER('ggPayers archive'!D:D, 'ggPayers archive'!B:B=A353, 0))</f>
        <v>1000</v>
      </c>
    </row>
    <row r="354" spans="1:11">
      <c r="A354">
        <v>39308</v>
      </c>
      <c r="B354" t="s">
        <v>23065</v>
      </c>
      <c r="C354" t="s">
        <v>22891</v>
      </c>
      <c r="D354" s="98">
        <v>45141.870833333334</v>
      </c>
      <c r="E354" s="98">
        <v>45455.043749999997</v>
      </c>
      <c r="F354" t="str">
        <f>IF(ISERROR(FIND("iPhone", B354)), "Samsung", "IOS")</f>
        <v>Samsung</v>
      </c>
      <c r="G354" cm="1">
        <f t="array" ref="G354:I354">TRANSPOSE(_xlfn._xlws.FILTER('ggPayers archive'!D:D, 'ggPayers archive'!B:B=A354, 0))</f>
        <v>5000</v>
      </c>
      <c r="H354">
        <v>1000</v>
      </c>
      <c r="I354">
        <v>2000</v>
      </c>
    </row>
    <row r="355" spans="1:11">
      <c r="A355">
        <v>39317</v>
      </c>
      <c r="B355" t="s">
        <v>23066</v>
      </c>
      <c r="C355" t="s">
        <v>22880</v>
      </c>
      <c r="D355" s="98">
        <v>45467.650694444441</v>
      </c>
      <c r="E355" s="98">
        <v>45467.650694444441</v>
      </c>
      <c r="F355" t="str">
        <f>IF(ISERROR(FIND("iPhone", B355)), "Samsung", "IOS")</f>
        <v>Samsung</v>
      </c>
      <c r="G355" cm="1">
        <f t="array" ref="G355:I355">TRANSPOSE(_xlfn._xlws.FILTER('ggPayers archive'!D:D, 'ggPayers archive'!B:B=A355, 0))</f>
        <v>1000</v>
      </c>
      <c r="H355">
        <v>1000</v>
      </c>
      <c r="I355">
        <v>1000</v>
      </c>
    </row>
    <row r="356" spans="1:11">
      <c r="A356">
        <v>40220</v>
      </c>
      <c r="B356" t="s">
        <v>23067</v>
      </c>
      <c r="C356" t="s">
        <v>23018</v>
      </c>
      <c r="D356" s="98">
        <v>45387.647916666669</v>
      </c>
      <c r="E356" s="98">
        <v>45387.654166666667</v>
      </c>
      <c r="F356" t="str">
        <f>IF(ISERROR(FIND("iPhone", B356)), "Samsung", "IOS")</f>
        <v>Samsung</v>
      </c>
      <c r="G356" cm="1">
        <f t="array" ref="G356">TRANSPOSE(_xlfn._xlws.FILTER('ggPayers archive'!D:D, 'ggPayers archive'!B:B=A356, 0))</f>
        <v>10000</v>
      </c>
    </row>
    <row r="357" spans="1:11">
      <c r="A357">
        <v>47606</v>
      </c>
      <c r="B357" t="s">
        <v>237</v>
      </c>
      <c r="C357" t="s">
        <v>22890</v>
      </c>
      <c r="D357" s="98">
        <v>45018.428472222222</v>
      </c>
      <c r="E357" s="98">
        <v>45018.428472222222</v>
      </c>
      <c r="F357" t="str">
        <f>IF(ISERROR(FIND("iPhone", B357)), "Samsung", "IOS")</f>
        <v>Samsung</v>
      </c>
      <c r="G357" cm="1">
        <f t="array" ref="G357:H357">TRANSPOSE(_xlfn._xlws.FILTER('ggPayers archive'!D:D, 'ggPayers archive'!B:B=A357, 0))</f>
        <v>500</v>
      </c>
      <c r="H357">
        <v>500</v>
      </c>
    </row>
    <row r="358" spans="1:11">
      <c r="A358">
        <v>50428</v>
      </c>
      <c r="B358" t="s">
        <v>23068</v>
      </c>
      <c r="C358" t="s">
        <v>22897</v>
      </c>
      <c r="D358" s="98">
        <v>45017.681250000001</v>
      </c>
      <c r="E358" s="98">
        <v>45017.681250000001</v>
      </c>
      <c r="F358" t="str">
        <f>IF(ISERROR(FIND("iPhone", B358)), "Samsung", "IOS")</f>
        <v>Samsung</v>
      </c>
      <c r="G358" cm="1">
        <f t="array" ref="G358">TRANSPOSE(_xlfn._xlws.FILTER('ggPayers archive'!D:D, 'ggPayers archive'!B:B=A358, 0))</f>
        <v>2000</v>
      </c>
    </row>
    <row r="359" spans="1:11">
      <c r="A359">
        <v>54916</v>
      </c>
      <c r="B359" t="s">
        <v>23069</v>
      </c>
      <c r="C359" t="s">
        <v>22973</v>
      </c>
      <c r="D359" s="98">
        <v>44427.568749999999</v>
      </c>
      <c r="E359" s="98">
        <v>44427.568749999999</v>
      </c>
      <c r="F359" t="str">
        <f>IF(ISERROR(FIND("iPhone", B359)), "Samsung", "IOS")</f>
        <v>Samsung</v>
      </c>
      <c r="G359" cm="1">
        <f t="array" ref="G359">TRANSPOSE(_xlfn._xlws.FILTER('ggPayers archive'!D:D, 'ggPayers archive'!B:B=A359, 0))</f>
        <v>100</v>
      </c>
    </row>
    <row r="360" spans="1:11">
      <c r="A360">
        <v>56654</v>
      </c>
      <c r="B360" t="s">
        <v>23070</v>
      </c>
      <c r="C360" t="s">
        <v>22899</v>
      </c>
      <c r="D360" s="98">
        <v>44853.025000000001</v>
      </c>
      <c r="E360" s="98">
        <v>44853.025000000001</v>
      </c>
      <c r="F360" t="str">
        <f>IF(ISERROR(FIND("iPhone", B360)), "Samsung", "IOS")</f>
        <v>Samsung</v>
      </c>
      <c r="G360" cm="1">
        <f t="array" ref="G360">TRANSPOSE(_xlfn._xlws.FILTER('ggPayers archive'!D:D, 'ggPayers archive'!B:B=A360, 0))</f>
        <v>1500</v>
      </c>
    </row>
    <row r="361" spans="1:11">
      <c r="A361">
        <v>56684</v>
      </c>
      <c r="B361" t="s">
        <v>23071</v>
      </c>
      <c r="C361" t="s">
        <v>22911</v>
      </c>
      <c r="D361" s="98">
        <v>43528.381249999999</v>
      </c>
      <c r="E361" s="98">
        <v>43827.738888888889</v>
      </c>
      <c r="F361" t="str">
        <f>IF(ISERROR(FIND("iPhone", B361)), "Samsung", "IOS")</f>
        <v>Samsung</v>
      </c>
      <c r="G361" cm="1">
        <f t="array" ref="G361">TRANSPOSE(_xlfn._xlws.FILTER('ggPayers archive'!D:D, 'ggPayers archive'!B:B=A361, 0))</f>
        <v>1000</v>
      </c>
    </row>
    <row r="362" spans="1:11">
      <c r="A362">
        <v>63136</v>
      </c>
      <c r="B362" t="s">
        <v>23072</v>
      </c>
      <c r="C362" t="s">
        <v>22883</v>
      </c>
      <c r="D362" s="98">
        <v>44107.972222222219</v>
      </c>
      <c r="E362" s="98">
        <v>44107.972222222219</v>
      </c>
      <c r="F362" t="str">
        <f>IF(ISERROR(FIND("iPhone", B362)), "Samsung", "IOS")</f>
        <v>Samsung</v>
      </c>
      <c r="G362" cm="1">
        <f t="array" ref="G362">TRANSPOSE(_xlfn._xlws.FILTER('ggPayers archive'!D:D, 'ggPayers archive'!B:B=A362, 0))</f>
        <v>10000</v>
      </c>
    </row>
    <row r="363" spans="1:11">
      <c r="A363">
        <v>63408</v>
      </c>
      <c r="B363" t="s">
        <v>23073</v>
      </c>
      <c r="C363" t="s">
        <v>22891</v>
      </c>
      <c r="D363" s="98">
        <v>45432.48541666667</v>
      </c>
      <c r="E363" s="98">
        <v>45432.48541666667</v>
      </c>
      <c r="F363" t="str">
        <f>IF(ISERROR(FIND("iPhone", B363)), "Samsung", "IOS")</f>
        <v>Samsung</v>
      </c>
      <c r="G363" cm="1">
        <f t="array" ref="G363">TRANSPOSE(_xlfn._xlws.FILTER('ggPayers archive'!D:D, 'ggPayers archive'!B:B=A363, 0))</f>
        <v>500</v>
      </c>
    </row>
    <row r="364" spans="1:11">
      <c r="A364">
        <v>64097</v>
      </c>
      <c r="B364" t="s">
        <v>23074</v>
      </c>
      <c r="C364" t="s">
        <v>22891</v>
      </c>
      <c r="D364" s="98">
        <v>45418.522916666669</v>
      </c>
      <c r="E364" s="98">
        <v>45418.522916666669</v>
      </c>
      <c r="F364" t="str">
        <f>IF(ISERROR(FIND("iPhone", B364)), "Samsung", "IOS")</f>
        <v>Samsung</v>
      </c>
      <c r="G364" cm="1">
        <f t="array" ref="G364">TRANSPOSE(_xlfn._xlws.FILTER('ggPayers archive'!D:D, 'ggPayers archive'!B:B=A364, 0))</f>
        <v>1000</v>
      </c>
    </row>
    <row r="365" spans="1:11">
      <c r="A365">
        <v>65772</v>
      </c>
      <c r="B365" t="s">
        <v>237</v>
      </c>
      <c r="C365" t="s">
        <v>22875</v>
      </c>
      <c r="D365" s="98">
        <v>45404.477083333331</v>
      </c>
      <c r="E365" s="98">
        <v>45404.477083333331</v>
      </c>
      <c r="F365" t="str">
        <f>IF(ISERROR(FIND("iPhone", B365)), "Samsung", "IOS")</f>
        <v>Samsung</v>
      </c>
      <c r="G365" cm="1">
        <f t="array" ref="G365">TRANSPOSE(_xlfn._xlws.FILTER('ggPayers archive'!D:D, 'ggPayers archive'!B:B=A365, 0))</f>
        <v>1000</v>
      </c>
    </row>
    <row r="366" spans="1:11">
      <c r="A366">
        <v>65879</v>
      </c>
      <c r="B366" t="s">
        <v>23075</v>
      </c>
      <c r="C366" t="s">
        <v>22875</v>
      </c>
      <c r="D366" s="98">
        <v>45069.823611111111</v>
      </c>
      <c r="E366" s="98">
        <v>45069.823611111111</v>
      </c>
      <c r="F366" t="str">
        <f>IF(ISERROR(FIND("iPhone", B366)), "Samsung", "IOS")</f>
        <v>Samsung</v>
      </c>
      <c r="G366" cm="1">
        <f t="array" ref="G366">TRANSPOSE(_xlfn._xlws.FILTER('ggPayers archive'!D:D, 'ggPayers archive'!B:B=A366, 0))</f>
        <v>500</v>
      </c>
    </row>
    <row r="367" spans="1:11">
      <c r="A367">
        <v>67738</v>
      </c>
      <c r="B367" t="s">
        <v>23076</v>
      </c>
      <c r="C367" t="s">
        <v>23077</v>
      </c>
      <c r="D367" s="98">
        <v>45422.479861111111</v>
      </c>
      <c r="E367" s="98">
        <v>45422.479861111111</v>
      </c>
      <c r="F367" t="str">
        <f>IF(ISERROR(FIND("iPhone", B367)), "Samsung", "IOS")</f>
        <v>Samsung</v>
      </c>
      <c r="G367" cm="1">
        <f t="array" ref="G367:K367">TRANSPOSE(_xlfn._xlws.FILTER('ggPayers archive'!D:D, 'ggPayers archive'!B:B=A367, 0))</f>
        <v>1500</v>
      </c>
      <c r="H367">
        <v>700</v>
      </c>
      <c r="I367">
        <v>1500</v>
      </c>
      <c r="J367">
        <v>800</v>
      </c>
      <c r="K367">
        <v>1500</v>
      </c>
    </row>
    <row r="368" spans="1:11">
      <c r="A368">
        <v>69491</v>
      </c>
      <c r="B368" t="s">
        <v>23078</v>
      </c>
      <c r="C368" t="s">
        <v>22880</v>
      </c>
      <c r="D368" s="98">
        <v>45020.777777777781</v>
      </c>
      <c r="E368" s="98">
        <v>45479.782638888886</v>
      </c>
      <c r="F368" t="str">
        <f>IF(ISERROR(FIND("iPhone", B368)), "Samsung", "IOS")</f>
        <v>Samsung</v>
      </c>
      <c r="G368" cm="1">
        <f t="array" ref="G368:I368">TRANSPOSE(_xlfn._xlws.FILTER('ggPayers archive'!D:D, 'ggPayers archive'!B:B=A368, 0))</f>
        <v>1000</v>
      </c>
      <c r="H368">
        <v>1000</v>
      </c>
      <c r="I368">
        <v>2000</v>
      </c>
    </row>
    <row r="369" spans="1:11">
      <c r="A369">
        <v>69498</v>
      </c>
      <c r="B369" t="s">
        <v>23079</v>
      </c>
      <c r="C369" t="s">
        <v>22875</v>
      </c>
      <c r="D369" s="98">
        <v>45457.40625</v>
      </c>
      <c r="E369" s="98">
        <v>45457.40625</v>
      </c>
      <c r="F369" t="str">
        <f>IF(ISERROR(FIND("iPhone", B369)), "Samsung", "IOS")</f>
        <v>Samsung</v>
      </c>
      <c r="G369" cm="1">
        <f t="array" ref="G369">TRANSPOSE(_xlfn._xlws.FILTER('ggPayers archive'!D:D, 'ggPayers archive'!B:B=A369, 0))</f>
        <v>500</v>
      </c>
    </row>
    <row r="370" spans="1:11">
      <c r="A370">
        <v>71241</v>
      </c>
      <c r="B370" t="s">
        <v>23080</v>
      </c>
      <c r="C370" t="s">
        <v>23081</v>
      </c>
      <c r="D370" s="98">
        <v>44772.618055555555</v>
      </c>
      <c r="E370" s="98">
        <v>44772.618055555555</v>
      </c>
      <c r="F370" t="str">
        <f>IF(ISERROR(FIND("iPhone", B370)), "Samsung", "IOS")</f>
        <v>Samsung</v>
      </c>
      <c r="G370" cm="1">
        <f t="array" ref="G370">TRANSPOSE(_xlfn._xlws.FILTER('ggPayers archive'!D:D, 'ggPayers archive'!B:B=A370, 0))</f>
        <v>1500</v>
      </c>
    </row>
    <row r="371" spans="1:11">
      <c r="A371">
        <v>72642</v>
      </c>
      <c r="B371" t="s">
        <v>462</v>
      </c>
      <c r="C371" t="s">
        <v>22875</v>
      </c>
      <c r="D371" s="98">
        <v>44899.447916666664</v>
      </c>
      <c r="E371" s="98">
        <v>45360.5625</v>
      </c>
      <c r="F371" t="str">
        <f>IF(ISERROR(FIND("iPhone", B371)), "Samsung", "IOS")</f>
        <v>Samsung</v>
      </c>
      <c r="G371" cm="1">
        <f t="array" ref="G371">TRANSPOSE(_xlfn._xlws.FILTER('ggPayers archive'!D:D, 'ggPayers archive'!B:B=A371, 0))</f>
        <v>800</v>
      </c>
    </row>
    <row r="372" spans="1:11">
      <c r="A372">
        <v>73598</v>
      </c>
      <c r="B372" t="s">
        <v>23082</v>
      </c>
      <c r="C372" t="s">
        <v>22899</v>
      </c>
      <c r="D372" s="98">
        <v>45214.451388888891</v>
      </c>
      <c r="E372" s="98">
        <v>45214.451388888891</v>
      </c>
      <c r="F372" t="str">
        <f>IF(ISERROR(FIND("iPhone", B372)), "Samsung", "IOS")</f>
        <v>Samsung</v>
      </c>
      <c r="G372" cm="1">
        <f t="array" ref="G372">TRANSPOSE(_xlfn._xlws.FILTER('ggPayers archive'!D:D, 'ggPayers archive'!B:B=A372, 0))</f>
        <v>500</v>
      </c>
    </row>
    <row r="373" spans="1:11">
      <c r="A373">
        <v>74501</v>
      </c>
      <c r="B373" t="s">
        <v>23083</v>
      </c>
      <c r="C373" t="s">
        <v>22922</v>
      </c>
      <c r="D373" s="98">
        <v>44726.743750000001</v>
      </c>
      <c r="E373" s="98">
        <v>44726.743750000001</v>
      </c>
      <c r="F373" t="str">
        <f>IF(ISERROR(FIND("iPhone", B373)), "Samsung", "IOS")</f>
        <v>Samsung</v>
      </c>
      <c r="G373" cm="1">
        <f t="array" ref="G373:H373">TRANSPOSE(_xlfn._xlws.FILTER('ggPayers archive'!D:D, 'ggPayers archive'!B:B=A373, 0))</f>
        <v>500</v>
      </c>
      <c r="H373">
        <v>5000</v>
      </c>
    </row>
    <row r="374" spans="1:11">
      <c r="A374">
        <v>76447</v>
      </c>
      <c r="B374" t="s">
        <v>23084</v>
      </c>
      <c r="C374" t="s">
        <v>23020</v>
      </c>
      <c r="D374" s="98">
        <v>43752.847916666666</v>
      </c>
      <c r="E374" s="98">
        <v>43752.847916666666</v>
      </c>
      <c r="F374" t="str">
        <f>IF(ISERROR(FIND("iPhone", B374)), "Samsung", "IOS")</f>
        <v>Samsung</v>
      </c>
      <c r="G374" cm="1">
        <f t="array" ref="G374">TRANSPOSE(_xlfn._xlws.FILTER('ggPayers archive'!D:D, 'ggPayers archive'!B:B=A374, 0))</f>
        <v>5000</v>
      </c>
    </row>
    <row r="375" spans="1:11">
      <c r="A375">
        <v>77617</v>
      </c>
      <c r="B375" t="s">
        <v>23085</v>
      </c>
      <c r="C375" t="s">
        <v>22875</v>
      </c>
      <c r="D375" s="98">
        <v>43275.536111111112</v>
      </c>
      <c r="E375" s="98">
        <v>44040.457638888889</v>
      </c>
      <c r="F375" t="str">
        <f>IF(ISERROR(FIND("iPhone", B375)), "Samsung", "IOS")</f>
        <v>Samsung</v>
      </c>
      <c r="G375" cm="1">
        <f t="array" ref="G375">TRANSPOSE(_xlfn._xlws.FILTER('ggPayers archive'!D:D, 'ggPayers archive'!B:B=A375, 0))</f>
        <v>1000</v>
      </c>
    </row>
    <row r="376" spans="1:11">
      <c r="A376">
        <v>78479</v>
      </c>
      <c r="B376" t="s">
        <v>23086</v>
      </c>
      <c r="C376" t="s">
        <v>22928</v>
      </c>
      <c r="D376" s="98">
        <v>44689.525694444441</v>
      </c>
      <c r="E376" s="98">
        <v>44689.525694444441</v>
      </c>
      <c r="F376" t="str">
        <f>IF(ISERROR(FIND("iPhone", B376)), "Samsung", "IOS")</f>
        <v>Samsung</v>
      </c>
      <c r="G376" cm="1">
        <f t="array" ref="G376:H376">TRANSPOSE(_xlfn._xlws.FILTER('ggPayers archive'!D:D, 'ggPayers archive'!B:B=A376, 0))</f>
        <v>300</v>
      </c>
      <c r="H376">
        <v>300</v>
      </c>
    </row>
    <row r="377" spans="1:11">
      <c r="A377">
        <v>79722</v>
      </c>
      <c r="B377" t="s">
        <v>23047</v>
      </c>
      <c r="C377" t="s">
        <v>22875</v>
      </c>
      <c r="D377" s="98">
        <v>44684.856249999997</v>
      </c>
      <c r="E377" s="98">
        <v>45473.05</v>
      </c>
      <c r="F377" t="str">
        <f>IF(ISERROR(FIND("iPhone", B377)), "Samsung", "IOS")</f>
        <v>Samsung</v>
      </c>
      <c r="G377" cm="1">
        <f t="array" ref="G377">TRANSPOSE(_xlfn._xlws.FILTER('ggPayers archive'!D:D, 'ggPayers archive'!B:B=A377, 0))</f>
        <v>1000</v>
      </c>
    </row>
    <row r="378" spans="1:11">
      <c r="A378">
        <v>80874</v>
      </c>
      <c r="B378" t="s">
        <v>23087</v>
      </c>
      <c r="C378" t="s">
        <v>22909</v>
      </c>
      <c r="D378" s="98">
        <v>43413.838888888888</v>
      </c>
      <c r="E378" s="98">
        <v>43413.838888888888</v>
      </c>
      <c r="F378" t="str">
        <f>IF(ISERROR(FIND("iPhone", B378)), "Samsung", "IOS")</f>
        <v>Samsung</v>
      </c>
      <c r="G378" cm="1">
        <f t="array" ref="G378">TRANSPOSE(_xlfn._xlws.FILTER('ggPayers archive'!D:D, 'ggPayers archive'!B:B=A378, 0))</f>
        <v>500</v>
      </c>
    </row>
    <row r="379" spans="1:11">
      <c r="A379">
        <v>90361</v>
      </c>
      <c r="B379" t="s">
        <v>23045</v>
      </c>
      <c r="C379" t="s">
        <v>23088</v>
      </c>
      <c r="D379" s="98">
        <v>43511.618750000001</v>
      </c>
      <c r="E379" s="98">
        <v>43511.618750000001</v>
      </c>
      <c r="F379" t="str">
        <f>IF(ISERROR(FIND("iPhone", B379)), "Samsung", "IOS")</f>
        <v>Samsung</v>
      </c>
      <c r="G379" cm="1">
        <f t="array" ref="G379">TRANSPOSE(_xlfn._xlws.FILTER('ggPayers archive'!D:D, 'ggPayers archive'!B:B=A379, 0))</f>
        <v>500</v>
      </c>
    </row>
    <row r="380" spans="1:11">
      <c r="A380">
        <v>91561</v>
      </c>
      <c r="B380" t="s">
        <v>23089</v>
      </c>
      <c r="C380" t="s">
        <v>22875</v>
      </c>
      <c r="D380" s="98">
        <v>45142.215277777781</v>
      </c>
      <c r="E380" s="98">
        <v>45142.215277777781</v>
      </c>
      <c r="F380" t="str">
        <f>IF(ISERROR(FIND("iPhone", B380)), "Samsung", "IOS")</f>
        <v>Samsung</v>
      </c>
      <c r="G380" cm="1">
        <f t="array" ref="G380:K380">TRANSPOSE(_xlfn._xlws.FILTER('ggPayers archive'!D:D, 'ggPayers archive'!B:B=A380, 0))</f>
        <v>1000</v>
      </c>
      <c r="H380">
        <v>1000</v>
      </c>
      <c r="I380">
        <v>1000</v>
      </c>
      <c r="J380">
        <v>1000</v>
      </c>
      <c r="K380">
        <v>2000</v>
      </c>
    </row>
    <row r="381" spans="1:11">
      <c r="A381">
        <v>105158</v>
      </c>
      <c r="B381" t="s">
        <v>23090</v>
      </c>
      <c r="C381" t="s">
        <v>22875</v>
      </c>
      <c r="D381" s="98">
        <v>43850.55972222222</v>
      </c>
      <c r="E381" s="98">
        <v>43850.55972222222</v>
      </c>
      <c r="F381" t="str">
        <f>IF(ISERROR(FIND("iPhone", B381)), "Samsung", "IOS")</f>
        <v>Samsung</v>
      </c>
      <c r="G381" cm="1">
        <f t="array" ref="G381">TRANSPOSE(_xlfn._xlws.FILTER('ggPayers archive'!D:D, 'ggPayers archive'!B:B=A381, 0))</f>
        <v>500</v>
      </c>
    </row>
    <row r="382" spans="1:11">
      <c r="A382">
        <v>109843</v>
      </c>
      <c r="B382" t="s">
        <v>23091</v>
      </c>
      <c r="C382" t="s">
        <v>23092</v>
      </c>
      <c r="D382" s="98">
        <v>44691.547222222223</v>
      </c>
      <c r="E382" s="98">
        <v>44691.547222222223</v>
      </c>
      <c r="F382" t="str">
        <f>IF(ISERROR(FIND("iPhone", B382)), "Samsung", "IOS")</f>
        <v>Samsung</v>
      </c>
      <c r="G382" cm="1">
        <f t="array" ref="G382">TRANSPOSE(_xlfn._xlws.FILTER('ggPayers archive'!D:D, 'ggPayers archive'!B:B=A382, 0))</f>
        <v>0</v>
      </c>
    </row>
    <row r="383" spans="1:11">
      <c r="A383">
        <v>110225</v>
      </c>
      <c r="B383" t="s">
        <v>23093</v>
      </c>
      <c r="C383" t="s">
        <v>22922</v>
      </c>
      <c r="D383" s="98">
        <v>44800.748611111114</v>
      </c>
      <c r="E383" s="98">
        <v>44800.748611111114</v>
      </c>
      <c r="F383" t="str">
        <f>IF(ISERROR(FIND("iPhone", B383)), "Samsung", "IOS")</f>
        <v>Samsung</v>
      </c>
      <c r="G383" cm="1">
        <f t="array" ref="G383:H383">TRANSPOSE(_xlfn._xlws.FILTER('ggPayers archive'!D:D, 'ggPayers archive'!B:B=A383, 0))</f>
        <v>400</v>
      </c>
      <c r="H383">
        <v>400</v>
      </c>
    </row>
    <row r="384" spans="1:11">
      <c r="A384">
        <v>110882</v>
      </c>
      <c r="B384" t="s">
        <v>23094</v>
      </c>
      <c r="C384" t="s">
        <v>22894</v>
      </c>
      <c r="D384" s="98">
        <v>43759.605555555558</v>
      </c>
      <c r="E384" s="98">
        <v>44156.774305555555</v>
      </c>
      <c r="F384" t="str">
        <f>IF(ISERROR(FIND("iPhone", B384)), "Samsung", "IOS")</f>
        <v>Samsung</v>
      </c>
      <c r="G384" cm="1">
        <f t="array" ref="G384">TRANSPOSE(_xlfn._xlws.FILTER('ggPayers archive'!D:D, 'ggPayers archive'!B:B=A384, 0))</f>
        <v>2000</v>
      </c>
    </row>
    <row r="385" spans="1:12">
      <c r="A385">
        <v>111431</v>
      </c>
      <c r="B385" t="s">
        <v>23095</v>
      </c>
      <c r="C385" t="s">
        <v>22982</v>
      </c>
      <c r="D385" s="98">
        <v>43996.463888888888</v>
      </c>
      <c r="E385" s="98">
        <v>44172.598611111112</v>
      </c>
      <c r="F385" t="str">
        <f>IF(ISERROR(FIND("iPhone", B385)), "Samsung", "IOS")</f>
        <v>Samsung</v>
      </c>
      <c r="G385" cm="1">
        <f t="array" ref="G385:L385">TRANSPOSE(_xlfn._xlws.FILTER('ggPayers archive'!D:D, 'ggPayers archive'!B:B=A385, 0))</f>
        <v>2000</v>
      </c>
      <c r="H385">
        <v>2000</v>
      </c>
      <c r="I385">
        <v>2000</v>
      </c>
      <c r="J385">
        <v>2000</v>
      </c>
      <c r="K385">
        <v>2000</v>
      </c>
      <c r="L385">
        <v>3000</v>
      </c>
    </row>
    <row r="386" spans="1:12">
      <c r="A386">
        <v>111609</v>
      </c>
      <c r="B386" t="s">
        <v>23096</v>
      </c>
      <c r="C386" t="s">
        <v>22944</v>
      </c>
      <c r="D386" s="98">
        <v>44138.811805555553</v>
      </c>
      <c r="E386" s="98">
        <v>44138.811805555553</v>
      </c>
      <c r="F386" t="str">
        <f>IF(ISERROR(FIND("iPhone", B386)), "Samsung", "IOS")</f>
        <v>Samsung</v>
      </c>
      <c r="G386" cm="1">
        <f t="array" ref="G386">TRANSPOSE(_xlfn._xlws.FILTER('ggPayers archive'!D:D, 'ggPayers archive'!B:B=A386, 0))</f>
        <v>1000</v>
      </c>
    </row>
    <row r="387" spans="1:12">
      <c r="A387">
        <v>112204</v>
      </c>
      <c r="B387" t="s">
        <v>23097</v>
      </c>
      <c r="C387" t="s">
        <v>22928</v>
      </c>
      <c r="D387" s="98">
        <v>44356.52847222222</v>
      </c>
      <c r="E387" s="98">
        <v>44356.52847222222</v>
      </c>
      <c r="F387" t="str">
        <f>IF(ISERROR(FIND("iPhone", B387)), "Samsung", "IOS")</f>
        <v>Samsung</v>
      </c>
      <c r="G387" cm="1">
        <f t="array" ref="G387">TRANSPOSE(_xlfn._xlws.FILTER('ggPayers archive'!D:D, 'ggPayers archive'!B:B=A387, 0))</f>
        <v>600</v>
      </c>
    </row>
    <row r="388" spans="1:12">
      <c r="A388">
        <v>113566</v>
      </c>
      <c r="B388" t="s">
        <v>23098</v>
      </c>
      <c r="C388" t="s">
        <v>22988</v>
      </c>
      <c r="D388" s="98">
        <v>43602.338194444441</v>
      </c>
      <c r="E388" s="98">
        <v>43602.338194444441</v>
      </c>
      <c r="F388" t="str">
        <f>IF(ISERROR(FIND("iPhone", B388)), "Samsung", "IOS")</f>
        <v>Samsung</v>
      </c>
      <c r="G388" cm="1">
        <f t="array" ref="G388:H388">TRANSPOSE(_xlfn._xlws.FILTER('ggPayers archive'!D:D, 'ggPayers archive'!B:B=A388, 0))</f>
        <v>500</v>
      </c>
      <c r="H388">
        <v>500</v>
      </c>
    </row>
    <row r="389" spans="1:12">
      <c r="A389">
        <v>114628</v>
      </c>
      <c r="B389" t="s">
        <v>23099</v>
      </c>
      <c r="C389" t="s">
        <v>22875</v>
      </c>
      <c r="D389" s="98">
        <v>44570.759027777778</v>
      </c>
      <c r="E389" s="98">
        <v>45429.756249999999</v>
      </c>
      <c r="F389" t="str">
        <f>IF(ISERROR(FIND("iPhone", B389)), "Samsung", "IOS")</f>
        <v>Samsung</v>
      </c>
      <c r="G389" cm="1">
        <f t="array" ref="G389">TRANSPOSE(_xlfn._xlws.FILTER('ggPayers archive'!D:D, 'ggPayers archive'!B:B=A389, 0))</f>
        <v>1000</v>
      </c>
    </row>
    <row r="390" spans="1:12">
      <c r="A390">
        <v>118244</v>
      </c>
      <c r="B390" t="s">
        <v>23100</v>
      </c>
      <c r="C390" t="s">
        <v>22942</v>
      </c>
      <c r="D390" s="98">
        <v>44271.897222222222</v>
      </c>
      <c r="E390" s="98">
        <v>44548.651388888888</v>
      </c>
      <c r="F390" t="str">
        <f>IF(ISERROR(FIND("iPhone", B390)), "Samsung", "IOS")</f>
        <v>Samsung</v>
      </c>
      <c r="G390" cm="1">
        <f t="array" ref="G390:H390">TRANSPOSE(_xlfn._xlws.FILTER('ggPayers archive'!D:D, 'ggPayers archive'!B:B=A390, 0))</f>
        <v>400</v>
      </c>
      <c r="H390">
        <v>500</v>
      </c>
    </row>
    <row r="391" spans="1:12">
      <c r="A391">
        <v>119337</v>
      </c>
      <c r="B391" t="s">
        <v>23101</v>
      </c>
      <c r="C391" t="s">
        <v>23102</v>
      </c>
      <c r="D391" s="98">
        <v>43815.993055555555</v>
      </c>
      <c r="E391" s="98">
        <v>43815.993055555555</v>
      </c>
      <c r="F391" t="str">
        <f>IF(ISERROR(FIND("iPhone", B391)), "Samsung", "IOS")</f>
        <v>Samsung</v>
      </c>
      <c r="G391" cm="1">
        <f t="array" ref="G391:H391">TRANSPOSE(_xlfn._xlws.FILTER('ggPayers archive'!D:D, 'ggPayers archive'!B:B=A391, 0))</f>
        <v>1000</v>
      </c>
      <c r="H391">
        <v>500</v>
      </c>
    </row>
    <row r="392" spans="1:12">
      <c r="A392">
        <v>122463</v>
      </c>
      <c r="B392" t="s">
        <v>23103</v>
      </c>
      <c r="C392" t="s">
        <v>22923</v>
      </c>
      <c r="D392" s="98">
        <v>45147.797222222223</v>
      </c>
      <c r="E392" s="98">
        <v>45147.797222222223</v>
      </c>
      <c r="F392" t="str">
        <f>IF(ISERROR(FIND("iPhone", B392)), "Samsung", "IOS")</f>
        <v>Samsung</v>
      </c>
      <c r="G392" cm="1">
        <f t="array" ref="G392">TRANSPOSE(_xlfn._xlws.FILTER('ggPayers archive'!D:D, 'ggPayers archive'!B:B=A392, 0))</f>
        <v>1000</v>
      </c>
    </row>
    <row r="393" spans="1:12">
      <c r="A393">
        <v>126562</v>
      </c>
      <c r="B393" t="s">
        <v>23104</v>
      </c>
      <c r="C393" t="s">
        <v>22955</v>
      </c>
      <c r="D393" s="98">
        <v>45475.838194444441</v>
      </c>
      <c r="E393" s="98">
        <v>45478.765972222223</v>
      </c>
      <c r="F393" t="str">
        <f>IF(ISERROR(FIND("iPhone", B393)), "Samsung", "IOS")</f>
        <v>Samsung</v>
      </c>
      <c r="G393" cm="1">
        <f t="array" ref="G393">TRANSPOSE(_xlfn._xlws.FILTER('ggPayers archive'!D:D, 'ggPayers archive'!B:B=A393, 0))</f>
        <v>500</v>
      </c>
    </row>
    <row r="394" spans="1:12">
      <c r="A394">
        <v>127150</v>
      </c>
      <c r="B394" t="s">
        <v>23105</v>
      </c>
      <c r="C394" t="s">
        <v>22971</v>
      </c>
      <c r="D394" s="98">
        <v>43866.8</v>
      </c>
      <c r="E394" s="98">
        <v>43866.8</v>
      </c>
      <c r="F394" t="str">
        <f>IF(ISERROR(FIND("iPhone", B394)), "Samsung", "IOS")</f>
        <v>Samsung</v>
      </c>
      <c r="G394" cm="1">
        <f t="array" ref="G394:H394">TRANSPOSE(_xlfn._xlws.FILTER('ggPayers archive'!D:D, 'ggPayers archive'!B:B=A394, 0))</f>
        <v>500</v>
      </c>
      <c r="H394">
        <v>500</v>
      </c>
    </row>
    <row r="395" spans="1:12">
      <c r="A395">
        <v>127955</v>
      </c>
      <c r="B395" t="s">
        <v>23045</v>
      </c>
      <c r="C395" t="s">
        <v>22971</v>
      </c>
      <c r="D395" s="98">
        <v>44615.419444444444</v>
      </c>
      <c r="E395" s="98">
        <v>44615.419444444444</v>
      </c>
      <c r="F395" t="str">
        <f>IF(ISERROR(FIND("iPhone", B395)), "Samsung", "IOS")</f>
        <v>Samsung</v>
      </c>
      <c r="G395" cm="1">
        <f t="array" ref="G395">TRANSPOSE(_xlfn._xlws.FILTER('ggPayers archive'!D:D, 'ggPayers archive'!B:B=A395, 0))</f>
        <v>1000</v>
      </c>
    </row>
    <row r="396" spans="1:12">
      <c r="A396">
        <v>129432</v>
      </c>
      <c r="B396" t="s">
        <v>23106</v>
      </c>
      <c r="C396" t="s">
        <v>22957</v>
      </c>
      <c r="D396" s="98">
        <v>44984.772222222222</v>
      </c>
      <c r="E396" s="98">
        <v>44984.772222222222</v>
      </c>
      <c r="F396" t="str">
        <f>IF(ISERROR(FIND("iPhone", B396)), "Samsung", "IOS")</f>
        <v>Samsung</v>
      </c>
      <c r="G396" cm="1">
        <f t="array" ref="G396">TRANSPOSE(_xlfn._xlws.FILTER('ggPayers archive'!D:D, 'ggPayers archive'!B:B=A396, 0))</f>
        <v>2000</v>
      </c>
    </row>
    <row r="397" spans="1:12">
      <c r="A397">
        <v>130562</v>
      </c>
      <c r="B397" t="s">
        <v>2587</v>
      </c>
      <c r="C397" t="s">
        <v>22923</v>
      </c>
      <c r="D397" s="98">
        <v>45133.660416666666</v>
      </c>
      <c r="E397" s="98">
        <v>45133.660416666666</v>
      </c>
      <c r="F397" t="str">
        <f>IF(ISERROR(FIND("iPhone", B397)), "Samsung", "IOS")</f>
        <v>Samsung</v>
      </c>
      <c r="G397" cm="1">
        <f t="array" ref="G397">TRANSPOSE(_xlfn._xlws.FILTER('ggPayers archive'!D:D, 'ggPayers archive'!B:B=A397, 0))</f>
        <v>500</v>
      </c>
    </row>
    <row r="398" spans="1:12">
      <c r="A398">
        <v>132761</v>
      </c>
      <c r="B398" t="s">
        <v>23107</v>
      </c>
      <c r="C398" t="s">
        <v>22973</v>
      </c>
      <c r="D398" s="98">
        <v>44879.37777777778</v>
      </c>
      <c r="E398" s="98">
        <v>44879.37777777778</v>
      </c>
      <c r="F398" t="str">
        <f>IF(ISERROR(FIND("iPhone", B398)), "Samsung", "IOS")</f>
        <v>Samsung</v>
      </c>
      <c r="G398" cm="1">
        <f t="array" ref="G398">TRANSPOSE(_xlfn._xlws.FILTER('ggPayers archive'!D:D, 'ggPayers archive'!B:B=A398, 0))</f>
        <v>500</v>
      </c>
    </row>
    <row r="399" spans="1:12">
      <c r="A399">
        <v>132809</v>
      </c>
      <c r="B399" t="s">
        <v>23108</v>
      </c>
      <c r="C399" t="s">
        <v>22973</v>
      </c>
      <c r="D399" s="98">
        <v>44896.972222222219</v>
      </c>
      <c r="E399" s="98">
        <v>44896.972222222219</v>
      </c>
      <c r="F399" t="str">
        <f>IF(ISERROR(FIND("iPhone", B399)), "Samsung", "IOS")</f>
        <v>Samsung</v>
      </c>
      <c r="G399" cm="1">
        <f t="array" ref="G399:J399">TRANSPOSE(_xlfn._xlws.FILTER('ggPayers archive'!D:D, 'ggPayers archive'!B:B=A399, 0))</f>
        <v>1000</v>
      </c>
      <c r="H399">
        <v>1000</v>
      </c>
      <c r="I399">
        <v>1000</v>
      </c>
      <c r="J399">
        <v>500</v>
      </c>
    </row>
    <row r="400" spans="1:12">
      <c r="A400">
        <v>135237</v>
      </c>
      <c r="B400" t="s">
        <v>23109</v>
      </c>
      <c r="C400" t="s">
        <v>22955</v>
      </c>
      <c r="D400" s="98">
        <v>44090.779166666667</v>
      </c>
      <c r="E400" s="98">
        <v>44090.779166666667</v>
      </c>
      <c r="F400" t="str">
        <f>IF(ISERROR(FIND("iPhone", B400)), "Samsung", "IOS")</f>
        <v>Samsung</v>
      </c>
      <c r="G400" cm="1">
        <f t="array" ref="G400">TRANSPOSE(_xlfn._xlws.FILTER('ggPayers archive'!D:D, 'ggPayers archive'!B:B=A400, 0))</f>
        <v>5000</v>
      </c>
    </row>
    <row r="401" spans="1:14">
      <c r="A401">
        <v>137085</v>
      </c>
      <c r="B401" t="s">
        <v>23110</v>
      </c>
      <c r="C401" t="s">
        <v>22955</v>
      </c>
      <c r="D401" s="98">
        <v>45396.053472222222</v>
      </c>
      <c r="E401" s="98">
        <v>45396.053472222222</v>
      </c>
      <c r="F401" t="str">
        <f>IF(ISERROR(FIND("iPhone", B401)), "Samsung", "IOS")</f>
        <v>Samsung</v>
      </c>
      <c r="G401" cm="1">
        <f t="array" ref="G401">TRANSPOSE(_xlfn._xlws.FILTER('ggPayers archive'!D:D, 'ggPayers archive'!B:B=A401, 0))</f>
        <v>2000</v>
      </c>
    </row>
    <row r="402" spans="1:14">
      <c r="A402">
        <v>139215</v>
      </c>
      <c r="B402" t="s">
        <v>23111</v>
      </c>
      <c r="C402" t="s">
        <v>22955</v>
      </c>
      <c r="D402" s="98">
        <v>44536.347222222219</v>
      </c>
      <c r="E402" s="98">
        <v>45474.765277777777</v>
      </c>
      <c r="F402" t="str">
        <f>IF(ISERROR(FIND("iPhone", B402)), "Samsung", "IOS")</f>
        <v>Samsung</v>
      </c>
      <c r="G402" cm="1">
        <f t="array" ref="G402:N402">TRANSPOSE(_xlfn._xlws.FILTER('ggPayers archive'!D:D, 'ggPayers archive'!B:B=A402, 0))</f>
        <v>1000</v>
      </c>
      <c r="H402">
        <v>600</v>
      </c>
      <c r="I402">
        <v>400</v>
      </c>
      <c r="J402">
        <v>500</v>
      </c>
      <c r="K402">
        <v>2000</v>
      </c>
      <c r="L402">
        <v>2000</v>
      </c>
      <c r="M402">
        <v>2000</v>
      </c>
      <c r="N402">
        <v>500</v>
      </c>
    </row>
    <row r="403" spans="1:14">
      <c r="A403">
        <v>140962</v>
      </c>
      <c r="B403" t="s">
        <v>23045</v>
      </c>
      <c r="C403" t="s">
        <v>22955</v>
      </c>
      <c r="D403" s="98">
        <v>44582.773611111108</v>
      </c>
      <c r="E403" s="98">
        <v>44582.773611111108</v>
      </c>
      <c r="F403" t="str">
        <f>IF(ISERROR(FIND("iPhone", B403)), "Samsung", "IOS")</f>
        <v>Samsung</v>
      </c>
      <c r="G403" cm="1">
        <f t="array" ref="G403">TRANSPOSE(_xlfn._xlws.FILTER('ggPayers archive'!D:D, 'ggPayers archive'!B:B=A403, 0))</f>
        <v>1000</v>
      </c>
    </row>
    <row r="404" spans="1:14">
      <c r="A404">
        <v>141206</v>
      </c>
      <c r="B404" t="s">
        <v>23112</v>
      </c>
      <c r="C404" t="s">
        <v>22955</v>
      </c>
      <c r="D404" s="98">
        <v>45408.922222222223</v>
      </c>
      <c r="E404" s="98">
        <v>45408.922222222223</v>
      </c>
      <c r="F404" t="str">
        <f>IF(ISERROR(FIND("iPhone", B404)), "Samsung", "IOS")</f>
        <v>Samsung</v>
      </c>
      <c r="G404" cm="1">
        <f t="array" ref="G404">TRANSPOSE(_xlfn._xlws.FILTER('ggPayers archive'!D:D, 'ggPayers archive'!B:B=A404, 0))</f>
        <v>2000</v>
      </c>
    </row>
    <row r="405" spans="1:14">
      <c r="A405">
        <v>141223</v>
      </c>
      <c r="B405" t="s">
        <v>23091</v>
      </c>
      <c r="C405" t="s">
        <v>22875</v>
      </c>
      <c r="D405" s="98">
        <v>45356.788194444445</v>
      </c>
      <c r="E405" s="98">
        <v>45356.788194444445</v>
      </c>
      <c r="F405" t="str">
        <f>IF(ISERROR(FIND("iPhone", B405)), "Samsung", "IOS")</f>
        <v>Samsung</v>
      </c>
      <c r="G405" cm="1">
        <f t="array" ref="G405">TRANSPOSE(_xlfn._xlws.FILTER('ggPayers archive'!D:D, 'ggPayers archive'!B:B=A405, 0))</f>
        <v>500</v>
      </c>
    </row>
    <row r="406" spans="1:14">
      <c r="A406">
        <v>144433</v>
      </c>
      <c r="B406" t="s">
        <v>23113</v>
      </c>
      <c r="C406" t="s">
        <v>22875</v>
      </c>
      <c r="D406" s="98">
        <v>45407.306944444441</v>
      </c>
      <c r="E406" s="98">
        <v>45407.306944444441</v>
      </c>
      <c r="F406" t="str">
        <f>IF(ISERROR(FIND("iPhone", B406)), "Samsung", "IOS")</f>
        <v>Samsung</v>
      </c>
      <c r="G406" cm="1">
        <f t="array" ref="G406">TRANSPOSE(_xlfn._xlws.FILTER('ggPayers archive'!D:D, 'ggPayers archive'!B:B=A406, 0))</f>
        <v>100</v>
      </c>
    </row>
    <row r="407" spans="1:14">
      <c r="A407">
        <v>145849</v>
      </c>
      <c r="B407" t="s">
        <v>23114</v>
      </c>
      <c r="C407" t="s">
        <v>22955</v>
      </c>
      <c r="D407" s="98">
        <v>45382.538888888892</v>
      </c>
      <c r="E407" s="98">
        <v>45382.538888888892</v>
      </c>
      <c r="F407" t="str">
        <f>IF(ISERROR(FIND("iPhone", B407)), "Samsung", "IOS")</f>
        <v>Samsung</v>
      </c>
      <c r="G407" cm="1">
        <f t="array" ref="G407:H407">TRANSPOSE(_xlfn._xlws.FILTER('ggPayers archive'!D:D, 'ggPayers archive'!B:B=A407, 0))</f>
        <v>500</v>
      </c>
      <c r="H407">
        <v>500</v>
      </c>
    </row>
    <row r="408" spans="1:14">
      <c r="A408">
        <v>152763</v>
      </c>
      <c r="B408" t="s">
        <v>23115</v>
      </c>
      <c r="C408" t="s">
        <v>22955</v>
      </c>
      <c r="D408" s="98">
        <v>45278.792361111111</v>
      </c>
      <c r="E408" s="98">
        <v>45278.792361111111</v>
      </c>
      <c r="F408" t="str">
        <f>IF(ISERROR(FIND("iPhone", B408)), "Samsung", "IOS")</f>
        <v>Samsung</v>
      </c>
      <c r="G408" cm="1">
        <f t="array" ref="G408:H408">TRANSPOSE(_xlfn._xlws.FILTER('ggPayers archive'!D:D, 'ggPayers archive'!B:B=A408, 0))</f>
        <v>4000</v>
      </c>
      <c r="H408">
        <v>1000</v>
      </c>
    </row>
    <row r="409" spans="1:14">
      <c r="A409">
        <v>153339</v>
      </c>
      <c r="B409" t="s">
        <v>23116</v>
      </c>
      <c r="C409" t="s">
        <v>22955</v>
      </c>
      <c r="D409" s="98">
        <v>45430.897222222222</v>
      </c>
      <c r="E409" s="98">
        <v>45430.897222222222</v>
      </c>
      <c r="F409" t="str">
        <f>IF(ISERROR(FIND("iPhone", B409)), "Samsung", "IOS")</f>
        <v>Samsung</v>
      </c>
      <c r="G409" cm="1">
        <f t="array" ref="G409">TRANSPOSE(_xlfn._xlws.FILTER('ggPayers archive'!D:D, 'ggPayers archive'!B:B=A409, 0))</f>
        <v>500</v>
      </c>
    </row>
    <row r="410" spans="1:14">
      <c r="A410">
        <v>153985</v>
      </c>
      <c r="B410" t="s">
        <v>23117</v>
      </c>
      <c r="C410" t="s">
        <v>22955</v>
      </c>
      <c r="D410" s="98">
        <v>45450.970138888886</v>
      </c>
      <c r="E410" s="98">
        <v>45450.970138888886</v>
      </c>
      <c r="F410" t="str">
        <f>IF(ISERROR(FIND("iPhone", B410)), "Samsung", "IOS")</f>
        <v>Samsung</v>
      </c>
      <c r="G410" cm="1">
        <f t="array" ref="G410:H410">TRANSPOSE(_xlfn._xlws.FILTER('ggPayers archive'!D:D, 'ggPayers archive'!B:B=A410, 0))</f>
        <v>1000</v>
      </c>
      <c r="H410">
        <v>1000</v>
      </c>
    </row>
    <row r="411" spans="1:14">
      <c r="A411">
        <v>160817</v>
      </c>
      <c r="B411" t="s">
        <v>23117</v>
      </c>
      <c r="C411" t="s">
        <v>22955</v>
      </c>
      <c r="D411" s="98">
        <v>45126.772916666669</v>
      </c>
      <c r="E411" s="98">
        <v>45126.772916666669</v>
      </c>
      <c r="F411" t="str">
        <f>IF(ISERROR(FIND("iPhone", B411)), "Samsung", "IOS")</f>
        <v>Samsung</v>
      </c>
      <c r="G411" cm="1">
        <f t="array" ref="G411:H411">TRANSPOSE(_xlfn._xlws.FILTER('ggPayers archive'!D:D, 'ggPayers archive'!B:B=A411, 0))</f>
        <v>500</v>
      </c>
      <c r="H411">
        <v>500</v>
      </c>
    </row>
    <row r="412" spans="1:14">
      <c r="A412">
        <v>162166</v>
      </c>
      <c r="B412" t="s">
        <v>23118</v>
      </c>
      <c r="C412" t="s">
        <v>22955</v>
      </c>
      <c r="D412" s="98">
        <v>45415.55</v>
      </c>
      <c r="E412" s="98">
        <v>45415.55</v>
      </c>
      <c r="F412" t="str">
        <f>IF(ISERROR(FIND("iPhone", B412)), "Samsung", "IOS")</f>
        <v>Samsung</v>
      </c>
      <c r="G412" cm="1">
        <f t="array" ref="G412:I412">TRANSPOSE(_xlfn._xlws.FILTER('ggPayers archive'!D:D, 'ggPayers archive'!B:B=A412, 0))</f>
        <v>500</v>
      </c>
      <c r="H412">
        <v>1000</v>
      </c>
      <c r="I412">
        <v>1000</v>
      </c>
    </row>
    <row r="413" spans="1:14">
      <c r="A413">
        <v>163928</v>
      </c>
      <c r="B413" t="s">
        <v>23119</v>
      </c>
      <c r="C413" t="s">
        <v>22875</v>
      </c>
      <c r="D413" s="98">
        <v>45413.605555555558</v>
      </c>
      <c r="E413" s="98">
        <v>45413.605555555558</v>
      </c>
      <c r="F413" t="str">
        <f>IF(ISERROR(FIND("iPhone", B413)), "Samsung", "IOS")</f>
        <v>Samsung</v>
      </c>
      <c r="G413" cm="1">
        <f t="array" ref="G413">TRANSPOSE(_xlfn._xlws.FILTER('ggPayers archive'!D:D, 'ggPayers archive'!B:B=A413, 0))</f>
        <v>500</v>
      </c>
    </row>
    <row r="414" spans="1:14">
      <c r="A414">
        <v>167917</v>
      </c>
      <c r="B414" t="s">
        <v>23120</v>
      </c>
      <c r="C414" t="s">
        <v>22875</v>
      </c>
      <c r="D414" s="98">
        <v>45195.792361111111</v>
      </c>
      <c r="E414" s="98">
        <v>45195.792361111111</v>
      </c>
      <c r="F414" t="str">
        <f>IF(ISERROR(FIND("iPhone", B414)), "Samsung", "IOS")</f>
        <v>Samsung</v>
      </c>
      <c r="G414" cm="1">
        <f t="array" ref="G414:H414">TRANSPOSE(_xlfn._xlws.FILTER('ggPayers archive'!D:D, 'ggPayers archive'!B:B=A414, 0))</f>
        <v>1000</v>
      </c>
      <c r="H414">
        <v>1500</v>
      </c>
    </row>
    <row r="415" spans="1:14">
      <c r="A415">
        <v>168136</v>
      </c>
      <c r="B415" t="s">
        <v>23121</v>
      </c>
      <c r="C415" t="s">
        <v>22955</v>
      </c>
      <c r="D415" s="98">
        <v>45480.856249999997</v>
      </c>
      <c r="E415" s="98">
        <v>45480.856249999997</v>
      </c>
      <c r="F415" t="str">
        <f>IF(ISERROR(FIND("iPhone", B415)), "Samsung", "IOS")</f>
        <v>Samsung</v>
      </c>
      <c r="G415" cm="1">
        <f t="array" ref="G415">TRANSPOSE(_xlfn._xlws.FILTER('ggPayers archive'!D:D, 'ggPayers archive'!B:B=A415, 0))</f>
        <v>500</v>
      </c>
    </row>
    <row r="416" spans="1:14">
      <c r="A416">
        <v>168737</v>
      </c>
      <c r="B416" t="s">
        <v>23122</v>
      </c>
      <c r="C416" t="s">
        <v>22953</v>
      </c>
      <c r="D416" s="98">
        <v>45299.663888888892</v>
      </c>
      <c r="E416" s="98">
        <v>45299.663888888892</v>
      </c>
      <c r="F416" t="str">
        <f>IF(ISERROR(FIND("iPhone", B416)), "Samsung", "IOS")</f>
        <v>Samsung</v>
      </c>
      <c r="G416" cm="1">
        <f t="array" ref="G416">TRANSPOSE(_xlfn._xlws.FILTER('ggPayers archive'!D:D, 'ggPayers archive'!B:B=A416, 0))</f>
        <v>300</v>
      </c>
    </row>
    <row r="417" spans="1:11">
      <c r="A417">
        <v>169979</v>
      </c>
      <c r="B417" t="s">
        <v>23123</v>
      </c>
      <c r="C417" t="s">
        <v>22955</v>
      </c>
      <c r="D417" s="98">
        <v>43594.81527777778</v>
      </c>
      <c r="E417" s="98">
        <v>45427.267361111109</v>
      </c>
      <c r="F417" t="str">
        <f>IF(ISERROR(FIND("iPhone", B417)), "Samsung", "IOS")</f>
        <v>Samsung</v>
      </c>
      <c r="G417" cm="1">
        <f t="array" ref="G417:H417">TRANSPOSE(_xlfn._xlws.FILTER('ggPayers archive'!D:D, 'ggPayers archive'!B:B=A417, 0))</f>
        <v>1000</v>
      </c>
      <c r="H417">
        <v>1500</v>
      </c>
    </row>
    <row r="418" spans="1:11">
      <c r="A418">
        <v>170434</v>
      </c>
      <c r="B418" t="s">
        <v>23124</v>
      </c>
      <c r="C418" t="s">
        <v>22955</v>
      </c>
      <c r="D418" s="98">
        <v>44989.912499999999</v>
      </c>
      <c r="E418" s="98">
        <v>44989.912499999999</v>
      </c>
      <c r="F418" t="str">
        <f>IF(ISERROR(FIND("iPhone", B418)), "Samsung", "IOS")</f>
        <v>Samsung</v>
      </c>
      <c r="G418" cm="1">
        <f t="array" ref="G418">TRANSPOSE(_xlfn._xlws.FILTER('ggPayers archive'!D:D, 'ggPayers archive'!B:B=A418, 0))</f>
        <v>500</v>
      </c>
    </row>
    <row r="419" spans="1:11">
      <c r="A419">
        <v>171663</v>
      </c>
      <c r="B419" t="s">
        <v>23125</v>
      </c>
      <c r="C419" t="s">
        <v>22953</v>
      </c>
      <c r="D419" s="98">
        <v>45470.78125</v>
      </c>
      <c r="E419" s="98">
        <v>45470.78125</v>
      </c>
      <c r="F419" t="str">
        <f>IF(ISERROR(FIND("iPhone", B419)), "Samsung", "IOS")</f>
        <v>Samsung</v>
      </c>
      <c r="G419" cm="1">
        <f t="array" ref="G419">TRANSPOSE(_xlfn._xlws.FILTER('ggPayers archive'!D:D, 'ggPayers archive'!B:B=A419, 0))</f>
        <v>500</v>
      </c>
    </row>
    <row r="420" spans="1:11">
      <c r="A420">
        <v>174342</v>
      </c>
      <c r="B420" t="s">
        <v>23126</v>
      </c>
      <c r="C420" t="s">
        <v>22955</v>
      </c>
      <c r="D420" s="98">
        <v>44860.061805555553</v>
      </c>
      <c r="E420" s="98">
        <v>45414.770833333336</v>
      </c>
      <c r="F420" t="str">
        <f>IF(ISERROR(FIND("iPhone", B420)), "Samsung", "IOS")</f>
        <v>Samsung</v>
      </c>
      <c r="G420" cm="1">
        <f t="array" ref="G420">TRANSPOSE(_xlfn._xlws.FILTER('ggPayers archive'!D:D, 'ggPayers archive'!B:B=A420, 0))</f>
        <v>1000</v>
      </c>
    </row>
    <row r="421" spans="1:11">
      <c r="A421">
        <v>176167</v>
      </c>
      <c r="B421" t="s">
        <v>23127</v>
      </c>
      <c r="C421" t="s">
        <v>22955</v>
      </c>
      <c r="D421" s="98">
        <v>44913.977083333331</v>
      </c>
      <c r="E421" s="98">
        <v>45360.856249999997</v>
      </c>
      <c r="F421" t="str">
        <f>IF(ISERROR(FIND("iPhone", B421)), "Samsung", "IOS")</f>
        <v>Samsung</v>
      </c>
      <c r="G421" cm="1">
        <f t="array" ref="G421">TRANSPOSE(_xlfn._xlws.FILTER('ggPayers archive'!D:D, 'ggPayers archive'!B:B=A421, 0))</f>
        <v>0</v>
      </c>
    </row>
    <row r="422" spans="1:11">
      <c r="A422">
        <v>176935</v>
      </c>
      <c r="B422" t="s">
        <v>23056</v>
      </c>
      <c r="C422" t="s">
        <v>22953</v>
      </c>
      <c r="D422" s="98">
        <v>45467.658333333333</v>
      </c>
      <c r="E422" s="98">
        <v>45467.658333333333</v>
      </c>
      <c r="F422" t="str">
        <f>IF(ISERROR(FIND("iPhone", B422)), "Samsung", "IOS")</f>
        <v>Samsung</v>
      </c>
      <c r="G422" cm="1">
        <f t="array" ref="G422">TRANSPOSE(_xlfn._xlws.FILTER('ggPayers archive'!D:D, 'ggPayers archive'!B:B=A422, 0))</f>
        <v>500</v>
      </c>
    </row>
    <row r="423" spans="1:11">
      <c r="A423">
        <v>180650</v>
      </c>
      <c r="B423" t="s">
        <v>23128</v>
      </c>
      <c r="C423" t="s">
        <v>22955</v>
      </c>
      <c r="D423" s="98">
        <v>45444.572222222225</v>
      </c>
      <c r="E423" s="98">
        <v>45444.572222222225</v>
      </c>
      <c r="F423" t="str">
        <f>IF(ISERROR(FIND("iPhone", B423)), "Samsung", "IOS")</f>
        <v>Samsung</v>
      </c>
      <c r="G423" cm="1">
        <f t="array" ref="G423">TRANSPOSE(_xlfn._xlws.FILTER('ggPayers archive'!D:D, 'ggPayers archive'!B:B=A423, 0))</f>
        <v>300</v>
      </c>
    </row>
    <row r="424" spans="1:11">
      <c r="A424">
        <v>186350</v>
      </c>
      <c r="B424" t="s">
        <v>23129</v>
      </c>
      <c r="C424" t="s">
        <v>22955</v>
      </c>
      <c r="D424" s="98">
        <v>45452.972222222219</v>
      </c>
      <c r="E424" s="98">
        <v>45452.972222222219</v>
      </c>
      <c r="F424" t="str">
        <f>IF(ISERROR(FIND("iPhone", B424)), "Samsung", "IOS")</f>
        <v>Samsung</v>
      </c>
      <c r="G424" cm="1">
        <f t="array" ref="G424">TRANSPOSE(_xlfn._xlws.FILTER('ggPayers archive'!D:D, 'ggPayers archive'!B:B=A424, 0))</f>
        <v>500</v>
      </c>
    </row>
    <row r="425" spans="1:11">
      <c r="A425">
        <v>193283</v>
      </c>
      <c r="B425" t="s">
        <v>23130</v>
      </c>
      <c r="C425" t="s">
        <v>22955</v>
      </c>
      <c r="D425" s="98">
        <v>45477.673611111109</v>
      </c>
      <c r="E425" s="98">
        <v>45477.673611111109</v>
      </c>
      <c r="F425" t="str">
        <f>IF(ISERROR(FIND("iPhone", B425)), "Samsung", "IOS")</f>
        <v>Samsung</v>
      </c>
      <c r="G425" cm="1">
        <f t="array" ref="G425">TRANSPOSE(_xlfn._xlws.FILTER('ggPayers archive'!D:D, 'ggPayers archive'!B:B=A425, 0))</f>
        <v>0</v>
      </c>
    </row>
    <row r="426" spans="1:11">
      <c r="A426">
        <v>196903</v>
      </c>
      <c r="B426" t="s">
        <v>23131</v>
      </c>
      <c r="C426" t="s">
        <v>22953</v>
      </c>
      <c r="D426" s="98">
        <v>45170.888194444444</v>
      </c>
      <c r="E426" s="98">
        <v>45259.699305555558</v>
      </c>
      <c r="F426" t="str">
        <f>IF(ISERROR(FIND("iPhone", B426)), "Samsung", "IOS")</f>
        <v>Samsung</v>
      </c>
      <c r="G426" cm="1">
        <f t="array" ref="G426:K426">TRANSPOSE(_xlfn._xlws.FILTER('ggPayers archive'!D:D, 'ggPayers archive'!B:B=A426, 0))</f>
        <v>500</v>
      </c>
      <c r="H426">
        <v>500</v>
      </c>
      <c r="I426">
        <v>500</v>
      </c>
      <c r="J426">
        <v>500</v>
      </c>
      <c r="K426">
        <v>500</v>
      </c>
    </row>
    <row r="427" spans="1:11">
      <c r="A427">
        <v>198676</v>
      </c>
      <c r="B427" t="s">
        <v>23132</v>
      </c>
      <c r="C427" t="s">
        <v>22955</v>
      </c>
      <c r="D427" s="98">
        <v>45204.620138888888</v>
      </c>
      <c r="E427" s="98">
        <v>45204.620138888888</v>
      </c>
      <c r="F427" t="str">
        <f>IF(ISERROR(FIND("iPhone", B427)), "Samsung", "IOS")</f>
        <v>Samsung</v>
      </c>
      <c r="G427" cm="1">
        <f t="array" ref="G427">TRANSPOSE(_xlfn._xlws.FILTER('ggPayers archive'!D:D, 'ggPayers archive'!B:B=A427, 0))</f>
        <v>500</v>
      </c>
    </row>
    <row r="428" spans="1:11">
      <c r="A428">
        <v>199025</v>
      </c>
      <c r="B428" t="s">
        <v>23133</v>
      </c>
      <c r="C428" t="s">
        <v>22955</v>
      </c>
      <c r="D428" s="98">
        <v>45462.51458333333</v>
      </c>
      <c r="E428" s="98">
        <v>45462.51458333333</v>
      </c>
      <c r="F428" t="str">
        <f>IF(ISERROR(FIND("iPhone", B428)), "Samsung", "IOS")</f>
        <v>Samsung</v>
      </c>
      <c r="G428" cm="1">
        <f t="array" ref="G428">TRANSPOSE(_xlfn._xlws.FILTER('ggPayers archive'!D:D, 'ggPayers archive'!B:B=A428, 0))</f>
        <v>2000</v>
      </c>
    </row>
    <row r="429" spans="1:11">
      <c r="A429">
        <v>201887</v>
      </c>
      <c r="B429" t="s">
        <v>23134</v>
      </c>
      <c r="C429" t="s">
        <v>22875</v>
      </c>
      <c r="D429" s="98">
        <v>43756.39166666667</v>
      </c>
      <c r="E429" s="98">
        <v>45340.890972222223</v>
      </c>
      <c r="F429" t="str">
        <f>IF(ISERROR(FIND("iPhone", B429)), "Samsung", "IOS")</f>
        <v>Samsung</v>
      </c>
      <c r="G429" cm="1">
        <f t="array" ref="G429">TRANSPOSE(_xlfn._xlws.FILTER('ggPayers archive'!D:D, 'ggPayers archive'!B:B=A429, 0))</f>
        <v>500</v>
      </c>
    </row>
    <row r="430" spans="1:11">
      <c r="A430">
        <v>204873</v>
      </c>
      <c r="B430" t="s">
        <v>23135</v>
      </c>
      <c r="C430" t="s">
        <v>22955</v>
      </c>
      <c r="D430" s="98">
        <v>44670.44027777778</v>
      </c>
      <c r="E430" s="98">
        <v>45342.731249999997</v>
      </c>
      <c r="F430" t="str">
        <f>IF(ISERROR(FIND("iPhone", B430)), "Samsung", "IOS")</f>
        <v>Samsung</v>
      </c>
      <c r="G430" cm="1">
        <f t="array" ref="G430">TRANSPOSE(_xlfn._xlws.FILTER('ggPayers archive'!D:D, 'ggPayers archive'!B:B=A430, 0))</f>
        <v>300</v>
      </c>
    </row>
    <row r="431" spans="1:11">
      <c r="A431">
        <v>208155</v>
      </c>
      <c r="B431" t="s">
        <v>23066</v>
      </c>
      <c r="C431" t="s">
        <v>22955</v>
      </c>
      <c r="D431" s="98">
        <v>45481.432638888888</v>
      </c>
      <c r="E431" s="98">
        <v>45481.432638888888</v>
      </c>
      <c r="F431" t="str">
        <f>IF(ISERROR(FIND("iPhone", B431)), "Samsung", "IOS")</f>
        <v>Samsung</v>
      </c>
      <c r="G431" cm="1">
        <f t="array" ref="G431">TRANSPOSE(_xlfn._xlws.FILTER('ggPayers archive'!D:D, 'ggPayers archive'!B:B=A431, 0))</f>
        <v>500</v>
      </c>
    </row>
    <row r="432" spans="1:11">
      <c r="A432">
        <v>212154</v>
      </c>
      <c r="B432" t="s">
        <v>23136</v>
      </c>
      <c r="C432" t="s">
        <v>23137</v>
      </c>
      <c r="D432" s="98">
        <v>45290.813888888886</v>
      </c>
      <c r="E432" s="98">
        <v>45290.813888888886</v>
      </c>
      <c r="F432" t="str">
        <f>IF(ISERROR(FIND("iPhone", B432)), "Samsung", "IOS")</f>
        <v>Samsung</v>
      </c>
      <c r="G432" cm="1">
        <f t="array" ref="G432">TRANSPOSE(_xlfn._xlws.FILTER('ggPayers archive'!D:D, 'ggPayers archive'!B:B=A432, 0))</f>
        <v>1000</v>
      </c>
    </row>
    <row r="433" spans="1:9">
      <c r="A433">
        <v>214637</v>
      </c>
      <c r="B433" t="s">
        <v>23138</v>
      </c>
      <c r="C433" t="s">
        <v>22955</v>
      </c>
      <c r="D433" s="98">
        <v>45331.904166666667</v>
      </c>
      <c r="E433" s="98">
        <v>45460.386805555558</v>
      </c>
      <c r="F433" t="str">
        <f>IF(ISERROR(FIND("iPhone", B433)), "Samsung", "IOS")</f>
        <v>Samsung</v>
      </c>
      <c r="G433" cm="1">
        <f t="array" ref="G433">TRANSPOSE(_xlfn._xlws.FILTER('ggPayers archive'!D:D, 'ggPayers archive'!B:B=A433, 0))</f>
        <v>1000</v>
      </c>
    </row>
    <row r="434" spans="1:9">
      <c r="A434">
        <v>218367</v>
      </c>
      <c r="B434" t="s">
        <v>23139</v>
      </c>
      <c r="C434" t="s">
        <v>22951</v>
      </c>
      <c r="D434" s="98">
        <v>44849.051388888889</v>
      </c>
      <c r="E434" s="98">
        <v>44849.051388888889</v>
      </c>
      <c r="F434" t="str">
        <f>IF(ISERROR(FIND("iPhone", B434)), "Samsung", "IOS")</f>
        <v>Samsung</v>
      </c>
      <c r="G434" cm="1">
        <f t="array" ref="G434">TRANSPOSE(_xlfn._xlws.FILTER('ggPayers archive'!D:D, 'ggPayers archive'!B:B=A434, 0))</f>
        <v>1000</v>
      </c>
    </row>
    <row r="435" spans="1:9">
      <c r="A435">
        <v>220085</v>
      </c>
      <c r="B435" t="s">
        <v>23140</v>
      </c>
      <c r="C435" t="s">
        <v>22875</v>
      </c>
      <c r="D435" s="98">
        <v>44622.512499999997</v>
      </c>
      <c r="E435" s="98">
        <v>44622.512499999997</v>
      </c>
      <c r="F435" t="str">
        <f>IF(ISERROR(FIND("iPhone", B435)), "Samsung", "IOS")</f>
        <v>Samsung</v>
      </c>
      <c r="G435" cm="1">
        <f t="array" ref="G435:I435">TRANSPOSE(_xlfn._xlws.FILTER('ggPayers archive'!D:D, 'ggPayers archive'!B:B=A435, 0))</f>
        <v>1000</v>
      </c>
      <c r="H435">
        <v>500</v>
      </c>
      <c r="I435">
        <v>1000</v>
      </c>
    </row>
    <row r="436" spans="1:9">
      <c r="A436">
        <v>220493</v>
      </c>
      <c r="B436" t="s">
        <v>23141</v>
      </c>
      <c r="C436" t="s">
        <v>22955</v>
      </c>
      <c r="D436" s="98">
        <v>43695.806944444441</v>
      </c>
      <c r="E436" s="98">
        <v>45365.862500000003</v>
      </c>
      <c r="F436" t="str">
        <f>IF(ISERROR(FIND("iPhone", B436)), "Samsung", "IOS")</f>
        <v>Samsung</v>
      </c>
      <c r="G436" cm="1">
        <f t="array" ref="G436">TRANSPOSE(_xlfn._xlws.FILTER('ggPayers archive'!D:D, 'ggPayers archive'!B:B=A436, 0))</f>
        <v>1000</v>
      </c>
    </row>
    <row r="437" spans="1:9">
      <c r="A437">
        <v>235747</v>
      </c>
      <c r="B437" t="s">
        <v>23118</v>
      </c>
      <c r="C437" t="s">
        <v>22955</v>
      </c>
      <c r="D437" s="98">
        <v>44060.440972222219</v>
      </c>
      <c r="E437" s="98">
        <v>45470.859027777777</v>
      </c>
      <c r="F437" t="str">
        <f>IF(ISERROR(FIND("iPhone", B437)), "Samsung", "IOS")</f>
        <v>Samsung</v>
      </c>
      <c r="G437" cm="1">
        <f t="array" ref="G437:H437">TRANSPOSE(_xlfn._xlws.FILTER('ggPayers archive'!D:D, 'ggPayers archive'!B:B=A437, 0))</f>
        <v>1000</v>
      </c>
      <c r="H437">
        <v>1000</v>
      </c>
    </row>
    <row r="438" spans="1:9">
      <c r="A438">
        <v>235796</v>
      </c>
      <c r="B438" t="s">
        <v>23142</v>
      </c>
      <c r="C438" t="s">
        <v>22875</v>
      </c>
      <c r="D438" s="98">
        <v>45139.416666666664</v>
      </c>
      <c r="E438" s="98">
        <v>45139.416666666664</v>
      </c>
      <c r="F438" t="str">
        <f>IF(ISERROR(FIND("iPhone", B438)), "Samsung", "IOS")</f>
        <v>Samsung</v>
      </c>
      <c r="G438" cm="1">
        <f t="array" ref="G438:H438">TRANSPOSE(_xlfn._xlws.FILTER('ggPayers archive'!D:D, 'ggPayers archive'!B:B=A438, 0))</f>
        <v>300</v>
      </c>
      <c r="H438">
        <v>300</v>
      </c>
    </row>
    <row r="439" spans="1:9">
      <c r="A439">
        <v>240674</v>
      </c>
      <c r="B439" t="s">
        <v>23143</v>
      </c>
      <c r="C439" t="s">
        <v>22955</v>
      </c>
      <c r="D439" s="98">
        <v>45124.928472222222</v>
      </c>
      <c r="E439" s="98">
        <v>45124.928472222222</v>
      </c>
      <c r="F439" t="str">
        <f>IF(ISERROR(FIND("iPhone", B439)), "Samsung", "IOS")</f>
        <v>Samsung</v>
      </c>
      <c r="G439" cm="1">
        <f t="array" ref="G439">TRANSPOSE(_xlfn._xlws.FILTER('ggPayers archive'!D:D, 'ggPayers archive'!B:B=A439, 0))</f>
        <v>500</v>
      </c>
    </row>
    <row r="440" spans="1:9">
      <c r="A440">
        <v>242179</v>
      </c>
      <c r="B440" t="s">
        <v>23099</v>
      </c>
      <c r="C440" t="s">
        <v>22982</v>
      </c>
      <c r="D440" s="98">
        <v>44279.900694444441</v>
      </c>
      <c r="E440" s="98">
        <v>44279.900694444441</v>
      </c>
      <c r="F440" t="str">
        <f>IF(ISERROR(FIND("iPhone", B440)), "Samsung", "IOS")</f>
        <v>Samsung</v>
      </c>
      <c r="G440" cm="1">
        <f t="array" ref="G440">TRANSPOSE(_xlfn._xlws.FILTER('ggPayers archive'!D:D, 'ggPayers archive'!B:B=A440, 0))</f>
        <v>5000</v>
      </c>
    </row>
    <row r="441" spans="1:9">
      <c r="A441">
        <v>246802</v>
      </c>
      <c r="B441" t="s">
        <v>23144</v>
      </c>
      <c r="C441" t="s">
        <v>22971</v>
      </c>
      <c r="D441" s="98">
        <v>44675.870833333334</v>
      </c>
      <c r="E441" s="98">
        <v>44675.870833333334</v>
      </c>
      <c r="F441" t="str">
        <f>IF(ISERROR(FIND("iPhone", B441)), "Samsung", "IOS")</f>
        <v>Samsung</v>
      </c>
      <c r="G441" cm="1">
        <f t="array" ref="G441">TRANSPOSE(_xlfn._xlws.FILTER('ggPayers archive'!D:D, 'ggPayers archive'!B:B=A441, 0))</f>
        <v>1000</v>
      </c>
    </row>
    <row r="442" spans="1:9">
      <c r="A442">
        <v>247524</v>
      </c>
      <c r="B442" t="s">
        <v>23145</v>
      </c>
      <c r="C442" t="s">
        <v>22875</v>
      </c>
      <c r="D442" s="98">
        <v>45417.675000000003</v>
      </c>
      <c r="E442" s="98">
        <v>45417.675000000003</v>
      </c>
      <c r="F442" t="str">
        <f>IF(ISERROR(FIND("iPhone", B442)), "Samsung", "IOS")</f>
        <v>Samsung</v>
      </c>
      <c r="G442" cm="1">
        <f t="array" ref="G442">TRANSPOSE(_xlfn._xlws.FILTER('ggPayers archive'!D:D, 'ggPayers archive'!B:B=A442, 0))</f>
        <v>500</v>
      </c>
    </row>
    <row r="443" spans="1:9">
      <c r="A443">
        <v>247592</v>
      </c>
      <c r="B443" t="s">
        <v>23146</v>
      </c>
      <c r="C443" t="s">
        <v>22955</v>
      </c>
      <c r="D443" s="98">
        <v>44822.805555555555</v>
      </c>
      <c r="E443" s="98">
        <v>45478.647916666669</v>
      </c>
      <c r="F443" t="str">
        <f>IF(ISERROR(FIND("iPhone", B443)), "Samsung", "IOS")</f>
        <v>Samsung</v>
      </c>
      <c r="G443" cm="1">
        <f t="array" ref="G443">TRANSPOSE(_xlfn._xlws.FILTER('ggPayers archive'!D:D, 'ggPayers archive'!B:B=A443, 0))</f>
        <v>10000</v>
      </c>
    </row>
    <row r="444" spans="1:9">
      <c r="A444">
        <v>248106</v>
      </c>
      <c r="B444" t="s">
        <v>23147</v>
      </c>
      <c r="C444" t="s">
        <v>22955</v>
      </c>
      <c r="D444" s="98">
        <v>44891.019444444442</v>
      </c>
      <c r="E444" s="98">
        <v>45467.890972222223</v>
      </c>
      <c r="F444" t="str">
        <f>IF(ISERROR(FIND("iPhone", B444)), "Samsung", "IOS")</f>
        <v>Samsung</v>
      </c>
      <c r="G444" cm="1">
        <f t="array" ref="G444:H444">TRANSPOSE(_xlfn._xlws.FILTER('ggPayers archive'!D:D, 'ggPayers archive'!B:B=A444, 0))</f>
        <v>1500</v>
      </c>
      <c r="H444">
        <v>1500</v>
      </c>
    </row>
    <row r="445" spans="1:9">
      <c r="A445">
        <v>252511</v>
      </c>
      <c r="B445" t="s">
        <v>23148</v>
      </c>
      <c r="C445" t="s">
        <v>22955</v>
      </c>
      <c r="D445" s="98">
        <v>44782.047222222223</v>
      </c>
      <c r="E445" s="98">
        <v>45478.779166666667</v>
      </c>
      <c r="F445" t="str">
        <f>IF(ISERROR(FIND("iPhone", B445)), "Samsung", "IOS")</f>
        <v>Samsung</v>
      </c>
      <c r="G445" cm="1">
        <f t="array" ref="G445">TRANSPOSE(_xlfn._xlws.FILTER('ggPayers archive'!D:D, 'ggPayers archive'!B:B=A445, 0))</f>
        <v>100</v>
      </c>
    </row>
    <row r="446" spans="1:9">
      <c r="A446">
        <v>254974</v>
      </c>
      <c r="B446" t="s">
        <v>23145</v>
      </c>
      <c r="C446" t="s">
        <v>22955</v>
      </c>
      <c r="D446" s="98">
        <v>45352.652083333334</v>
      </c>
      <c r="E446" s="98">
        <v>45352.652083333334</v>
      </c>
      <c r="F446" t="str">
        <f>IF(ISERROR(FIND("iPhone", B446)), "Samsung", "IOS")</f>
        <v>Samsung</v>
      </c>
      <c r="G446" cm="1">
        <f t="array" ref="G446:I446">TRANSPOSE(_xlfn._xlws.FILTER('ggPayers archive'!D:D, 'ggPayers archive'!B:B=A446, 0))</f>
        <v>500</v>
      </c>
      <c r="H446">
        <v>500</v>
      </c>
      <c r="I446">
        <v>500</v>
      </c>
    </row>
    <row r="447" spans="1:9">
      <c r="A447">
        <v>260507</v>
      </c>
      <c r="B447" t="s">
        <v>23122</v>
      </c>
      <c r="C447" t="s">
        <v>22955</v>
      </c>
      <c r="D447" s="98">
        <v>45473.70416666667</v>
      </c>
      <c r="E447" s="98">
        <v>45473.70416666667</v>
      </c>
      <c r="F447" t="str">
        <f>IF(ISERROR(FIND("iPhone", B447)), "Samsung", "IOS")</f>
        <v>Samsung</v>
      </c>
      <c r="G447" cm="1">
        <f t="array" ref="G447">TRANSPOSE(_xlfn._xlws.FILTER('ggPayers archive'!D:D, 'ggPayers archive'!B:B=A447, 0))</f>
        <v>3000</v>
      </c>
    </row>
    <row r="448" spans="1:9">
      <c r="A448">
        <v>274894</v>
      </c>
      <c r="B448" t="s">
        <v>23149</v>
      </c>
      <c r="C448" t="s">
        <v>22955</v>
      </c>
      <c r="D448" s="98">
        <v>45129.490972222222</v>
      </c>
      <c r="E448" s="98">
        <v>45461.552777777775</v>
      </c>
      <c r="F448" t="str">
        <f>IF(ISERROR(FIND("iPhone", B448)), "Samsung", "IOS")</f>
        <v>Samsung</v>
      </c>
      <c r="G448" cm="1">
        <f t="array" ref="G448:H448">TRANSPOSE(_xlfn._xlws.FILTER('ggPayers archive'!D:D, 'ggPayers archive'!B:B=A448, 0))</f>
        <v>300</v>
      </c>
      <c r="H448">
        <v>500</v>
      </c>
    </row>
    <row r="449" spans="1:12">
      <c r="A449">
        <v>278691</v>
      </c>
      <c r="B449" t="s">
        <v>23150</v>
      </c>
      <c r="C449" t="s">
        <v>22875</v>
      </c>
      <c r="D449" s="98">
        <v>45392.481944444444</v>
      </c>
      <c r="E449" s="98">
        <v>45392.481944444444</v>
      </c>
      <c r="F449" t="str">
        <f>IF(ISERROR(FIND("iPhone", B449)), "Samsung", "IOS")</f>
        <v>Samsung</v>
      </c>
      <c r="G449" cm="1">
        <f t="array" ref="G449">TRANSPOSE(_xlfn._xlws.FILTER('ggPayers archive'!D:D, 'ggPayers archive'!B:B=A449, 0))</f>
        <v>500</v>
      </c>
    </row>
    <row r="450" spans="1:12">
      <c r="A450">
        <v>281117</v>
      </c>
      <c r="B450" t="s">
        <v>23151</v>
      </c>
      <c r="C450" t="s">
        <v>22875</v>
      </c>
      <c r="D450" s="98">
        <v>45387.654166666667</v>
      </c>
      <c r="E450" s="98">
        <v>45429.324305555558</v>
      </c>
      <c r="F450" t="str">
        <f>IF(ISERROR(FIND("iPhone", B450)), "Samsung", "IOS")</f>
        <v>Samsung</v>
      </c>
      <c r="G450" cm="1">
        <f t="array" ref="G450:J450">TRANSPOSE(_xlfn._xlws.FILTER('ggPayers archive'!D:D, 'ggPayers archive'!B:B=A450, 0))</f>
        <v>1000</v>
      </c>
      <c r="H450">
        <v>1000</v>
      </c>
      <c r="I450">
        <v>1000</v>
      </c>
      <c r="J450">
        <v>1000</v>
      </c>
    </row>
    <row r="451" spans="1:12">
      <c r="A451">
        <v>297883</v>
      </c>
      <c r="B451" t="s">
        <v>23152</v>
      </c>
      <c r="C451">
        <v>3.7</v>
      </c>
      <c r="D451" s="98">
        <v>44214.7</v>
      </c>
      <c r="E451" s="98">
        <v>44214.7</v>
      </c>
      <c r="F451" t="str">
        <f>IF(ISERROR(FIND("iPhone", B451)), "Samsung", "IOS")</f>
        <v>Samsung</v>
      </c>
      <c r="G451" cm="1">
        <f t="array" ref="G451">TRANSPOSE(_xlfn._xlws.FILTER('ggPayers archive'!D:D, 'ggPayers archive'!B:B=A451, 0))</f>
        <v>500</v>
      </c>
    </row>
    <row r="452" spans="1:12">
      <c r="A452">
        <v>298949</v>
      </c>
      <c r="B452" t="s">
        <v>23153</v>
      </c>
      <c r="C452" t="s">
        <v>22982</v>
      </c>
      <c r="D452" s="98">
        <v>44491.92291666667</v>
      </c>
      <c r="E452" s="98">
        <v>44491.92291666667</v>
      </c>
      <c r="F452" t="str">
        <f>IF(ISERROR(FIND("iPhone", B452)), "Samsung", "IOS")</f>
        <v>Samsung</v>
      </c>
      <c r="G452" cm="1">
        <f t="array" ref="G452">TRANSPOSE(_xlfn._xlws.FILTER('ggPayers archive'!D:D, 'ggPayers archive'!B:B=A452, 0))</f>
        <v>1000</v>
      </c>
    </row>
    <row r="453" spans="1:12">
      <c r="A453">
        <v>304332</v>
      </c>
      <c r="B453" t="s">
        <v>23154</v>
      </c>
      <c r="C453" t="s">
        <v>22955</v>
      </c>
      <c r="D453" s="98">
        <v>43821.260416666664</v>
      </c>
      <c r="E453" s="98">
        <v>45456.940972222219</v>
      </c>
      <c r="F453" t="str">
        <f>IF(ISERROR(FIND("iPhone", B453)), "Samsung", "IOS")</f>
        <v>Samsung</v>
      </c>
      <c r="G453" cm="1">
        <f t="array" ref="G453">TRANSPOSE(_xlfn._xlws.FILTER('ggPayers archive'!D:D, 'ggPayers archive'!B:B=A453, 0))</f>
        <v>0</v>
      </c>
    </row>
    <row r="454" spans="1:12">
      <c r="A454">
        <v>318064</v>
      </c>
      <c r="B454" t="s">
        <v>23155</v>
      </c>
      <c r="C454" t="s">
        <v>22976</v>
      </c>
      <c r="D454" s="98">
        <v>44876.472222222219</v>
      </c>
      <c r="E454" s="98">
        <v>44876.472222222219</v>
      </c>
      <c r="F454" t="str">
        <f>IF(ISERROR(FIND("iPhone", B454)), "Samsung", "IOS")</f>
        <v>Samsung</v>
      </c>
      <c r="G454" cm="1">
        <f t="array" ref="G454">TRANSPOSE(_xlfn._xlws.FILTER('ggPayers archive'!D:D, 'ggPayers archive'!B:B=A454, 0))</f>
        <v>0</v>
      </c>
    </row>
    <row r="455" spans="1:12">
      <c r="A455">
        <v>328558</v>
      </c>
      <c r="B455" t="s">
        <v>23156</v>
      </c>
      <c r="C455" t="s">
        <v>22955</v>
      </c>
      <c r="D455" s="98">
        <v>44786.987500000003</v>
      </c>
      <c r="E455" s="98">
        <v>45450.004166666666</v>
      </c>
      <c r="F455" t="str">
        <f>IF(ISERROR(FIND("iPhone", B455)), "Samsung", "IOS")</f>
        <v>Samsung</v>
      </c>
      <c r="G455" cm="1">
        <f t="array" ref="G455">TRANSPOSE(_xlfn._xlws.FILTER('ggPayers archive'!D:D, 'ggPayers archive'!B:B=A455, 0))</f>
        <v>0</v>
      </c>
    </row>
    <row r="456" spans="1:12">
      <c r="A456">
        <v>344607</v>
      </c>
      <c r="B456" t="s">
        <v>23157</v>
      </c>
      <c r="C456" t="s">
        <v>22955</v>
      </c>
      <c r="D456" s="98">
        <v>44499</v>
      </c>
      <c r="E456" s="98">
        <v>44499</v>
      </c>
      <c r="F456" t="str">
        <f>IF(ISERROR(FIND("iPhone", B456)), "Samsung", "IOS")</f>
        <v>Samsung</v>
      </c>
      <c r="G456" cm="1">
        <f t="array" ref="G456">TRANSPOSE(_xlfn._xlws.FILTER('ggPayers archive'!D:D, 'ggPayers archive'!B:B=A456, 0))</f>
        <v>2000</v>
      </c>
    </row>
    <row r="457" spans="1:12">
      <c r="A457">
        <v>346534</v>
      </c>
      <c r="B457" t="s">
        <v>23158</v>
      </c>
      <c r="C457" t="s">
        <v>22953</v>
      </c>
      <c r="D457" s="98">
        <v>45150.632638888892</v>
      </c>
      <c r="E457" s="98">
        <v>45472.592361111114</v>
      </c>
      <c r="F457" t="str">
        <f>IF(ISERROR(FIND("iPhone", B457)), "Samsung", "IOS")</f>
        <v>Samsung</v>
      </c>
      <c r="G457" cm="1">
        <f t="array" ref="G457:L457">TRANSPOSE(_xlfn._xlws.FILTER('ggPayers archive'!D:D, 'ggPayers archive'!B:B=A457, 0))</f>
        <v>100</v>
      </c>
      <c r="H457">
        <v>100</v>
      </c>
      <c r="I457">
        <v>100</v>
      </c>
      <c r="J457">
        <v>100</v>
      </c>
      <c r="K457">
        <v>100</v>
      </c>
      <c r="L457">
        <v>1000</v>
      </c>
    </row>
    <row r="458" spans="1:12">
      <c r="A458">
        <v>348221</v>
      </c>
      <c r="B458" t="s">
        <v>23159</v>
      </c>
      <c r="C458" t="s">
        <v>22875</v>
      </c>
      <c r="D458" s="98">
        <v>45359.652777777781</v>
      </c>
      <c r="E458" s="98">
        <v>45359.652777777781</v>
      </c>
      <c r="F458" t="str">
        <f>IF(ISERROR(FIND("iPhone", B458)), "Samsung", "IOS")</f>
        <v>Samsung</v>
      </c>
      <c r="G458" cm="1">
        <f t="array" ref="G458">TRANSPOSE(_xlfn._xlws.FILTER('ggPayers archive'!D:D, 'ggPayers archive'!B:B=A458, 0))</f>
        <v>300</v>
      </c>
    </row>
    <row r="459" spans="1:12">
      <c r="A459">
        <v>349307</v>
      </c>
      <c r="B459" t="s">
        <v>23053</v>
      </c>
      <c r="C459" t="s">
        <v>22955</v>
      </c>
      <c r="D459" s="98">
        <v>45200.714583333334</v>
      </c>
      <c r="E459" s="98">
        <v>45200.714583333334</v>
      </c>
      <c r="F459" t="str">
        <f>IF(ISERROR(FIND("iPhone", B459)), "Samsung", "IOS")</f>
        <v>Samsung</v>
      </c>
      <c r="G459" cm="1">
        <f t="array" ref="G459">TRANSPOSE(_xlfn._xlws.FILTER('ggPayers archive'!D:D, 'ggPayers archive'!B:B=A459, 0))</f>
        <v>1000</v>
      </c>
    </row>
    <row r="460" spans="1:12">
      <c r="A460">
        <v>357015</v>
      </c>
      <c r="B460" t="s">
        <v>23160</v>
      </c>
      <c r="C460" t="s">
        <v>23137</v>
      </c>
      <c r="D460" s="98">
        <v>45269.421527777777</v>
      </c>
      <c r="E460" s="98">
        <v>45269.421527777777</v>
      </c>
      <c r="F460" t="str">
        <f>IF(ISERROR(FIND("iPhone", B460)), "Samsung", "IOS")</f>
        <v>Samsung</v>
      </c>
      <c r="G460" cm="1">
        <f t="array" ref="G460">TRANSPOSE(_xlfn._xlws.FILTER('ggPayers archive'!D:D, 'ggPayers archive'!B:B=A460, 0))</f>
        <v>500</v>
      </c>
    </row>
    <row r="461" spans="1:12">
      <c r="A461">
        <v>363404</v>
      </c>
      <c r="B461" t="s">
        <v>23161</v>
      </c>
      <c r="C461" t="s">
        <v>22955</v>
      </c>
      <c r="D461" s="98">
        <v>44765.612500000003</v>
      </c>
      <c r="E461" s="98">
        <v>45450.465277777781</v>
      </c>
      <c r="F461" t="str">
        <f>IF(ISERROR(FIND("iPhone", B461)), "Samsung", "IOS")</f>
        <v>Samsung</v>
      </c>
      <c r="G461" cm="1">
        <f t="array" ref="G461">TRANSPOSE(_xlfn._xlws.FILTER('ggPayers archive'!D:D, 'ggPayers archive'!B:B=A461, 0))</f>
        <v>0</v>
      </c>
    </row>
    <row r="462" spans="1:12">
      <c r="A462">
        <v>363780</v>
      </c>
      <c r="B462" t="s">
        <v>23162</v>
      </c>
      <c r="C462" t="s">
        <v>22952</v>
      </c>
      <c r="D462" s="98">
        <v>44353.588194444441</v>
      </c>
      <c r="E462" s="98">
        <v>44353.588194444441</v>
      </c>
      <c r="F462" t="str">
        <f>IF(ISERROR(FIND("iPhone", B462)), "Samsung", "IOS")</f>
        <v>Samsung</v>
      </c>
      <c r="G462" cm="1">
        <f t="array" ref="G462">TRANSPOSE(_xlfn._xlws.FILTER('ggPayers archive'!D:D, 'ggPayers archive'!B:B=A462, 0))</f>
        <v>2000</v>
      </c>
    </row>
    <row r="463" spans="1:12">
      <c r="A463">
        <v>364937</v>
      </c>
      <c r="B463" t="s">
        <v>23163</v>
      </c>
      <c r="C463" t="s">
        <v>22951</v>
      </c>
      <c r="D463" s="98">
        <v>45358.654166666667</v>
      </c>
      <c r="E463" s="98">
        <v>45358.654166666667</v>
      </c>
      <c r="F463" t="str">
        <f>IF(ISERROR(FIND("iPhone", B463)), "Samsung", "IOS")</f>
        <v>Samsung</v>
      </c>
      <c r="G463" cm="1">
        <f t="array" ref="G463:H463">TRANSPOSE(_xlfn._xlws.FILTER('ggPayers archive'!D:D, 'ggPayers archive'!B:B=A463, 0))</f>
        <v>500</v>
      </c>
      <c r="H463">
        <v>500</v>
      </c>
    </row>
    <row r="464" spans="1:12">
      <c r="A464">
        <v>367592</v>
      </c>
      <c r="B464" t="s">
        <v>23164</v>
      </c>
      <c r="C464" t="s">
        <v>22955</v>
      </c>
      <c r="D464" s="98">
        <v>45197.063888888886</v>
      </c>
      <c r="E464" s="98">
        <v>45197.063888888886</v>
      </c>
      <c r="F464" t="str">
        <f>IF(ISERROR(FIND("iPhone", B464)), "Samsung", "IOS")</f>
        <v>Samsung</v>
      </c>
      <c r="G464" cm="1">
        <f t="array" ref="G464">TRANSPOSE(_xlfn._xlws.FILTER('ggPayers archive'!D:D, 'ggPayers archive'!B:B=A464, 0))</f>
        <v>2000</v>
      </c>
    </row>
    <row r="465" spans="1:10">
      <c r="A465">
        <v>368104</v>
      </c>
      <c r="B465" t="s">
        <v>23067</v>
      </c>
      <c r="C465" t="s">
        <v>22972</v>
      </c>
      <c r="D465" s="98">
        <v>44338.944444444445</v>
      </c>
      <c r="E465" s="98">
        <v>44338.944444444445</v>
      </c>
      <c r="F465" t="str">
        <f>IF(ISERROR(FIND("iPhone", B465)), "Samsung", "IOS")</f>
        <v>Samsung</v>
      </c>
      <c r="G465" cm="1">
        <f t="array" ref="G465">TRANSPOSE(_xlfn._xlws.FILTER('ggPayers archive'!D:D, 'ggPayers archive'!B:B=A465, 0))</f>
        <v>500</v>
      </c>
    </row>
    <row r="466" spans="1:10">
      <c r="A466">
        <v>369813</v>
      </c>
      <c r="B466" t="s">
        <v>23165</v>
      </c>
      <c r="C466" t="s">
        <v>22923</v>
      </c>
      <c r="D466" s="98">
        <v>44982.420138888891</v>
      </c>
      <c r="E466" s="98">
        <v>44982.420138888891</v>
      </c>
      <c r="F466" t="str">
        <f>IF(ISERROR(FIND("iPhone", B466)), "Samsung", "IOS")</f>
        <v>Samsung</v>
      </c>
      <c r="G466" cm="1">
        <f t="array" ref="G466:H466">TRANSPOSE(_xlfn._xlws.FILTER('ggPayers archive'!D:D, 'ggPayers archive'!B:B=A466, 0))</f>
        <v>3000</v>
      </c>
      <c r="H466">
        <v>1000</v>
      </c>
    </row>
    <row r="467" spans="1:10">
      <c r="A467">
        <v>375012</v>
      </c>
      <c r="B467" t="s">
        <v>23166</v>
      </c>
      <c r="C467" t="s">
        <v>22875</v>
      </c>
      <c r="D467" s="98">
        <v>45384.45208333333</v>
      </c>
      <c r="E467" s="98">
        <v>45404.588194444441</v>
      </c>
      <c r="F467" t="str">
        <f>IF(ISERROR(FIND("iPhone", B467)), "Samsung", "IOS")</f>
        <v>Samsung</v>
      </c>
      <c r="G467" cm="1">
        <f t="array" ref="G467">TRANSPOSE(_xlfn._xlws.FILTER('ggPayers archive'!D:D, 'ggPayers archive'!B:B=A467, 0))</f>
        <v>1000</v>
      </c>
    </row>
    <row r="468" spans="1:10">
      <c r="A468">
        <v>385903</v>
      </c>
      <c r="B468" t="s">
        <v>23167</v>
      </c>
      <c r="C468" t="s">
        <v>22875</v>
      </c>
      <c r="D468" s="98">
        <v>45372.597916666666</v>
      </c>
      <c r="E468" s="98">
        <v>45403.503472222219</v>
      </c>
      <c r="F468" t="str">
        <f>IF(ISERROR(FIND("iPhone", B468)), "Samsung", "IOS")</f>
        <v>Samsung</v>
      </c>
      <c r="G468" cm="1">
        <f t="array" ref="G468">TRANSPOSE(_xlfn._xlws.FILTER('ggPayers archive'!D:D, 'ggPayers archive'!B:B=A468, 0))</f>
        <v>1000</v>
      </c>
    </row>
    <row r="469" spans="1:10">
      <c r="A469">
        <v>389527</v>
      </c>
      <c r="B469" t="s">
        <v>23168</v>
      </c>
      <c r="C469" t="s">
        <v>22875</v>
      </c>
      <c r="D469" s="98">
        <v>44998.924305555556</v>
      </c>
      <c r="E469" s="98">
        <v>44998.924305555556</v>
      </c>
      <c r="F469" t="str">
        <f>IF(ISERROR(FIND("iPhone", B469)), "Samsung", "IOS")</f>
        <v>Samsung</v>
      </c>
      <c r="G469" cm="1">
        <f t="array" ref="G469">TRANSPOSE(_xlfn._xlws.FILTER('ggPayers archive'!D:D, 'ggPayers archive'!B:B=A469, 0))</f>
        <v>0</v>
      </c>
    </row>
    <row r="470" spans="1:10">
      <c r="A470">
        <v>393878</v>
      </c>
      <c r="B470" t="s">
        <v>23169</v>
      </c>
      <c r="C470" t="s">
        <v>22988</v>
      </c>
      <c r="D470" s="98">
        <v>43294.701388888891</v>
      </c>
      <c r="E470" s="98">
        <v>43294.701388888891</v>
      </c>
      <c r="F470" t="str">
        <f>IF(ISERROR(FIND("iPhone", B470)), "Samsung", "IOS")</f>
        <v>Samsung</v>
      </c>
      <c r="G470" cm="1">
        <f t="array" ref="G470">TRANSPOSE(_xlfn._xlws.FILTER('ggPayers archive'!D:D, 'ggPayers archive'!B:B=A470, 0))</f>
        <v>200</v>
      </c>
    </row>
    <row r="471" spans="1:10">
      <c r="A471">
        <v>415252</v>
      </c>
      <c r="B471" t="s">
        <v>23118</v>
      </c>
      <c r="C471" t="s">
        <v>22990</v>
      </c>
      <c r="D471" s="98">
        <v>43200.944444444445</v>
      </c>
      <c r="E471" s="98">
        <v>43200.944444444445</v>
      </c>
      <c r="F471" t="str">
        <f>IF(ISERROR(FIND("iPhone", B471)), "Samsung", "IOS")</f>
        <v>Samsung</v>
      </c>
      <c r="G471" cm="1">
        <f t="array" ref="G471:J471">TRANSPOSE(_xlfn._xlws.FILTER('ggPayers archive'!D:D, 'ggPayers archive'!B:B=A471, 0))</f>
        <v>800</v>
      </c>
      <c r="H471">
        <v>1000</v>
      </c>
      <c r="I471">
        <v>500</v>
      </c>
      <c r="J471">
        <v>500</v>
      </c>
    </row>
    <row r="472" spans="1:10">
      <c r="A472">
        <v>418123</v>
      </c>
      <c r="B472" t="s">
        <v>23170</v>
      </c>
      <c r="C472" t="s">
        <v>23171</v>
      </c>
      <c r="D472" s="98">
        <v>43439.51666666667</v>
      </c>
      <c r="E472" s="98">
        <v>43439.51666666667</v>
      </c>
      <c r="F472" t="str">
        <f>IF(ISERROR(FIND("iPhone", B472)), "Samsung", "IOS")</f>
        <v>Samsung</v>
      </c>
      <c r="G472" cm="1">
        <f t="array" ref="G472">TRANSPOSE(_xlfn._xlws.FILTER('ggPayers archive'!D:D, 'ggPayers archive'!B:B=A472, 0))</f>
        <v>1500</v>
      </c>
    </row>
    <row r="473" spans="1:10">
      <c r="A473">
        <v>422648</v>
      </c>
      <c r="B473" t="s">
        <v>23086</v>
      </c>
      <c r="C473" t="s">
        <v>23006</v>
      </c>
      <c r="D473" s="98">
        <v>43109.713888888888</v>
      </c>
      <c r="E473" s="98">
        <v>43109.713888888888</v>
      </c>
      <c r="F473" t="str">
        <f>IF(ISERROR(FIND("iPhone", B473)), "Samsung", "IOS")</f>
        <v>Samsung</v>
      </c>
      <c r="G473" cm="1">
        <f t="array" ref="G473:H473">TRANSPOSE(_xlfn._xlws.FILTER('ggPayers archive'!D:D, 'ggPayers archive'!B:B=A473, 0))</f>
        <v>500</v>
      </c>
      <c r="H473">
        <v>500</v>
      </c>
    </row>
    <row r="474" spans="1:10">
      <c r="A474">
        <v>440437</v>
      </c>
      <c r="B474" t="s">
        <v>23172</v>
      </c>
      <c r="C474">
        <v>3.1</v>
      </c>
      <c r="D474" s="98">
        <v>43284.084722222222</v>
      </c>
      <c r="E474" s="98">
        <v>43522.884722222225</v>
      </c>
      <c r="F474" t="str">
        <f>IF(ISERROR(FIND("iPhone", B474)), "Samsung", "IOS")</f>
        <v>Samsung</v>
      </c>
      <c r="G474" cm="1">
        <f t="array" ref="G474">TRANSPOSE(_xlfn._xlws.FILTER('ggPayers archive'!D:D, 'ggPayers archive'!B:B=A474, 0))</f>
        <v>2000</v>
      </c>
    </row>
    <row r="475" spans="1:10">
      <c r="A475">
        <v>441663</v>
      </c>
      <c r="B475" t="s">
        <v>23173</v>
      </c>
      <c r="C475">
        <v>3.1</v>
      </c>
      <c r="D475" s="98">
        <v>43510.681250000001</v>
      </c>
      <c r="E475" s="98">
        <v>43510.681250000001</v>
      </c>
      <c r="F475" t="str">
        <f>IF(ISERROR(FIND("iPhone", B475)), "Samsung", "IOS")</f>
        <v>Samsung</v>
      </c>
      <c r="G475" cm="1">
        <f t="array" ref="G475">TRANSPOSE(_xlfn._xlws.FILTER('ggPayers archive'!D:D, 'ggPayers archive'!B:B=A475, 0))</f>
        <v>4000</v>
      </c>
    </row>
    <row r="476" spans="1:10">
      <c r="A476">
        <v>466150</v>
      </c>
      <c r="B476" t="s">
        <v>23174</v>
      </c>
      <c r="C476" t="s">
        <v>22859</v>
      </c>
      <c r="D476" s="98">
        <v>43710.763888888891</v>
      </c>
      <c r="E476" s="98">
        <v>43710.763888888891</v>
      </c>
      <c r="F476" t="str">
        <f>IF(ISERROR(FIND("iPhone", B476)), "Samsung", "IOS")</f>
        <v>Samsung</v>
      </c>
      <c r="G476" cm="1">
        <f t="array" ref="G476">TRANSPOSE(_xlfn._xlws.FILTER('ggPayers archive'!D:D, 'ggPayers archive'!B:B=A476, 0))</f>
        <v>1000</v>
      </c>
    </row>
    <row r="477" spans="1:10">
      <c r="A477">
        <v>468020</v>
      </c>
      <c r="B477" t="s">
        <v>23175</v>
      </c>
      <c r="C477" t="s">
        <v>22856</v>
      </c>
      <c r="D477" s="98">
        <v>42845.784722222219</v>
      </c>
      <c r="E477" s="98">
        <v>42937.01458333333</v>
      </c>
      <c r="F477" t="str">
        <f>IF(ISERROR(FIND("iPhone", B477)), "Samsung", "IOS")</f>
        <v>Samsung</v>
      </c>
      <c r="G477" cm="1">
        <f t="array" ref="G477">TRANSPOSE(_xlfn._xlws.FILTER('ggPayers archive'!D:D, 'ggPayers archive'!B:B=A477, 0))</f>
        <v>1000</v>
      </c>
    </row>
    <row r="478" spans="1:10">
      <c r="A478">
        <v>501295</v>
      </c>
      <c r="B478" t="s">
        <v>23176</v>
      </c>
      <c r="C478" t="s">
        <v>22878</v>
      </c>
      <c r="D478" s="98">
        <v>43655.897916666669</v>
      </c>
      <c r="E478" s="98">
        <v>43655.897916666669</v>
      </c>
      <c r="F478" t="str">
        <f>IF(ISERROR(FIND("iPhone", B478)), "Samsung", "IOS")</f>
        <v>Samsung</v>
      </c>
      <c r="G478" cm="1">
        <f t="array" ref="G478:H478">TRANSPOSE(_xlfn._xlws.FILTER('ggPayers archive'!D:D, 'ggPayers archive'!B:B=A478, 0))</f>
        <v>1000</v>
      </c>
      <c r="H478">
        <v>1000</v>
      </c>
    </row>
    <row r="479" spans="1:10">
      <c r="A479">
        <v>519784</v>
      </c>
      <c r="B479" t="s">
        <v>23177</v>
      </c>
      <c r="C479" t="s">
        <v>22878</v>
      </c>
      <c r="D479" s="98">
        <v>43641.863888888889</v>
      </c>
      <c r="E479" s="98">
        <v>43641.863888888889</v>
      </c>
      <c r="F479" t="str">
        <f>IF(ISERROR(FIND("iPhone", B479)), "Samsung", "IOS")</f>
        <v>Samsung</v>
      </c>
      <c r="G479" cm="1">
        <f t="array" ref="G479">TRANSPOSE(_xlfn._xlws.FILTER('ggPayers archive'!D:D, 'ggPayers archive'!B:B=A479, 0))</f>
        <v>1000</v>
      </c>
    </row>
    <row r="480" spans="1:10">
      <c r="A480">
        <v>534206</v>
      </c>
      <c r="B480" t="s">
        <v>23027</v>
      </c>
      <c r="C480" t="s">
        <v>22861</v>
      </c>
      <c r="D480" s="98">
        <v>44005.734722222223</v>
      </c>
      <c r="E480" s="98">
        <v>44005.734722222223</v>
      </c>
      <c r="F480" t="str">
        <f>IF(ISERROR(FIND("iPhone", B480)), "Samsung", "IOS")</f>
        <v>Samsung</v>
      </c>
      <c r="G480" cm="1">
        <f t="array" ref="G480">TRANSPOSE(_xlfn._xlws.FILTER('ggPayers archive'!D:D, 'ggPayers archive'!B:B=A480, 0))</f>
        <v>1000</v>
      </c>
    </row>
    <row r="481" spans="1:28">
      <c r="A481">
        <v>545501</v>
      </c>
      <c r="B481" t="s">
        <v>23095</v>
      </c>
      <c r="C481" t="s">
        <v>22868</v>
      </c>
      <c r="D481" s="98">
        <v>43293.884027777778</v>
      </c>
      <c r="E481" s="98">
        <v>43293.884027777778</v>
      </c>
      <c r="F481" t="str">
        <f>IF(ISERROR(FIND("iPhone", B481)), "Samsung", "IOS")</f>
        <v>Samsung</v>
      </c>
      <c r="G481" cm="1">
        <f t="array" ref="G481:AB481">TRANSPOSE(_xlfn._xlws.FILTER('ggPayers archive'!D:D, 'ggPayers archive'!B:B=A481, 0))</f>
        <v>500</v>
      </c>
      <c r="H481">
        <v>500</v>
      </c>
      <c r="I481">
        <v>1000</v>
      </c>
      <c r="J481">
        <v>500</v>
      </c>
      <c r="K481">
        <v>500</v>
      </c>
      <c r="L481">
        <v>500</v>
      </c>
      <c r="M481">
        <v>500</v>
      </c>
      <c r="N481">
        <v>500</v>
      </c>
      <c r="O481">
        <v>500</v>
      </c>
      <c r="P481">
        <v>500</v>
      </c>
      <c r="Q481">
        <v>500</v>
      </c>
      <c r="R481">
        <v>500</v>
      </c>
      <c r="S481">
        <v>500</v>
      </c>
      <c r="T481">
        <v>500</v>
      </c>
      <c r="U481">
        <v>500</v>
      </c>
      <c r="V481">
        <v>1000</v>
      </c>
      <c r="W481">
        <v>500</v>
      </c>
      <c r="X481">
        <v>1000</v>
      </c>
      <c r="Y481">
        <v>1000</v>
      </c>
      <c r="Z481">
        <v>1000</v>
      </c>
      <c r="AA481">
        <v>1500</v>
      </c>
      <c r="AB481">
        <v>500</v>
      </c>
    </row>
    <row r="482" spans="1:28">
      <c r="A482">
        <v>553433</v>
      </c>
      <c r="B482" t="s">
        <v>23178</v>
      </c>
      <c r="C482" t="s">
        <v>23179</v>
      </c>
      <c r="D482" s="98">
        <v>42810.686111111114</v>
      </c>
      <c r="E482" s="98">
        <v>42810.686111111114</v>
      </c>
      <c r="F482" t="str">
        <f>IF(ISERROR(FIND("iPhone", B482)), "Samsung", "IOS")</f>
        <v>Samsung</v>
      </c>
      <c r="G482" cm="1">
        <f t="array" ref="G482">TRANSPOSE(_xlfn._xlws.FILTER('ggPayers archive'!D:D, 'ggPayers archive'!B:B=A482, 0))</f>
        <v>0</v>
      </c>
    </row>
    <row r="483" spans="1:28">
      <c r="A483">
        <v>556665</v>
      </c>
      <c r="B483" t="s">
        <v>23045</v>
      </c>
      <c r="C483" t="s">
        <v>22859</v>
      </c>
      <c r="D483" s="98">
        <v>42934.787499999999</v>
      </c>
      <c r="E483" s="98">
        <v>42934.787499999999</v>
      </c>
      <c r="F483" t="str">
        <f>IF(ISERROR(FIND("iPhone", B483)), "Samsung", "IOS")</f>
        <v>Samsung</v>
      </c>
      <c r="G483" cm="1">
        <f t="array" ref="G483">TRANSPOSE(_xlfn._xlws.FILTER('ggPayers archive'!D:D, 'ggPayers archive'!B:B=A483, 0))</f>
        <v>500</v>
      </c>
    </row>
    <row r="484" spans="1:28">
      <c r="A484">
        <v>577150</v>
      </c>
      <c r="B484" t="s">
        <v>23180</v>
      </c>
      <c r="C484" t="s">
        <v>22938</v>
      </c>
      <c r="D484" s="98">
        <v>42924.10833333333</v>
      </c>
      <c r="E484" s="98">
        <v>42924.10833333333</v>
      </c>
      <c r="F484" t="str">
        <f>IF(ISERROR(FIND("iPhone", B484)), "Samsung", "IOS")</f>
        <v>Samsung</v>
      </c>
      <c r="G484" cm="1">
        <f t="array" ref="G484">TRANSPOSE(_xlfn._xlws.FILTER('ggPayers archive'!D:D, 'ggPayers archive'!B:B=A484, 0))</f>
        <v>500</v>
      </c>
    </row>
    <row r="485" spans="1:28">
      <c r="A485">
        <v>593755</v>
      </c>
      <c r="B485" t="s">
        <v>23122</v>
      </c>
      <c r="C485" t="s">
        <v>22861</v>
      </c>
      <c r="D485" s="98">
        <v>43791.036111111112</v>
      </c>
      <c r="E485" s="98">
        <v>43791.036111111112</v>
      </c>
      <c r="F485" t="str">
        <f>IF(ISERROR(FIND("iPhone", B485)), "Samsung", "IOS")</f>
        <v>Samsung</v>
      </c>
      <c r="G485" cm="1">
        <f t="array" ref="G485">TRANSPOSE(_xlfn._xlws.FILTER('ggPayers archive'!D:D, 'ggPayers archive'!B:B=A485, 0))</f>
        <v>1500</v>
      </c>
    </row>
    <row r="486" spans="1:28">
      <c r="A486">
        <v>600568</v>
      </c>
      <c r="B486" t="s">
        <v>23181</v>
      </c>
      <c r="C486" t="s">
        <v>22953</v>
      </c>
      <c r="D486" s="98">
        <v>45244.897916666669</v>
      </c>
      <c r="E486" s="98">
        <v>45421.879166666666</v>
      </c>
      <c r="F486" t="str">
        <f>IF(ISERROR(FIND("iPhone", B486)), "Samsung", "IOS")</f>
        <v>Samsung</v>
      </c>
      <c r="G486" cm="1">
        <f t="array" ref="G486">TRANSPOSE(_xlfn._xlws.FILTER('ggPayers archive'!D:D, 'ggPayers archive'!B:B=A486, 0))</f>
        <v>500</v>
      </c>
    </row>
    <row r="487" spans="1:28">
      <c r="A487">
        <v>607889</v>
      </c>
      <c r="B487" t="s">
        <v>23182</v>
      </c>
      <c r="C487" t="s">
        <v>22983</v>
      </c>
      <c r="D487" s="98">
        <v>42652.842361111114</v>
      </c>
      <c r="E487" s="98">
        <v>42652.842361111114</v>
      </c>
      <c r="F487" t="str">
        <f>IF(ISERROR(FIND("iPhone", B487)), "Samsung", "IOS")</f>
        <v>Samsung</v>
      </c>
      <c r="G487" cm="1">
        <f t="array" ref="G487:H487">TRANSPOSE(_xlfn._xlws.FILTER('ggPayers archive'!D:D, 'ggPayers archive'!B:B=A487, 0))</f>
        <v>5000</v>
      </c>
      <c r="H487">
        <v>1000</v>
      </c>
    </row>
    <row r="488" spans="1:28">
      <c r="A488">
        <v>612120</v>
      </c>
      <c r="B488" t="s">
        <v>23183</v>
      </c>
      <c r="C488" t="s">
        <v>22895</v>
      </c>
      <c r="D488" s="98">
        <v>43714.552083333336</v>
      </c>
      <c r="E488" s="98">
        <v>44354.615972222222</v>
      </c>
      <c r="F488" t="str">
        <f>IF(ISERROR(FIND("iPhone", B488)), "Samsung", "IOS")</f>
        <v>Samsung</v>
      </c>
      <c r="G488" cm="1">
        <f t="array" ref="G488">TRANSPOSE(_xlfn._xlws.FILTER('ggPayers archive'!D:D, 'ggPayers archive'!B:B=A488, 0))</f>
        <v>0</v>
      </c>
    </row>
    <row r="489" spans="1:28">
      <c r="A489">
        <v>612881</v>
      </c>
      <c r="B489" t="s">
        <v>23184</v>
      </c>
      <c r="C489">
        <v>1</v>
      </c>
      <c r="D489" s="98">
        <v>43907.843055555553</v>
      </c>
      <c r="E489" s="98">
        <v>43907.843055555553</v>
      </c>
      <c r="F489" t="str">
        <f>IF(ISERROR(FIND("iPhone", B489)), "Samsung", "IOS")</f>
        <v>Samsung</v>
      </c>
      <c r="G489" cm="1">
        <f t="array" ref="G489:H489">TRANSPOSE(_xlfn._xlws.FILTER('ggPayers archive'!D:D, 'ggPayers archive'!B:B=A489, 0))</f>
        <v>1000</v>
      </c>
      <c r="H489">
        <v>2000</v>
      </c>
    </row>
    <row r="490" spans="1:28">
      <c r="A490">
        <v>613505</v>
      </c>
      <c r="B490" t="s">
        <v>23185</v>
      </c>
      <c r="C490" t="s">
        <v>22894</v>
      </c>
      <c r="D490" s="98">
        <v>43675.377083333333</v>
      </c>
      <c r="E490" s="98">
        <v>44681.572916666664</v>
      </c>
      <c r="F490" t="str">
        <f>IF(ISERROR(FIND("iPhone", B490)), "Samsung", "IOS")</f>
        <v>Samsung</v>
      </c>
      <c r="G490" cm="1">
        <f t="array" ref="G490">TRANSPOSE(_xlfn._xlws.FILTER('ggPayers archive'!D:D, 'ggPayers archive'!B:B=A490, 0))</f>
        <v>500</v>
      </c>
    </row>
    <row r="491" spans="1:28">
      <c r="A491">
        <v>626270</v>
      </c>
      <c r="B491" t="s">
        <v>23186</v>
      </c>
      <c r="C491" t="s">
        <v>22998</v>
      </c>
      <c r="D491" s="98">
        <v>43219.832638888889</v>
      </c>
      <c r="E491" s="98">
        <v>43219.832638888889</v>
      </c>
      <c r="F491" t="str">
        <f>IF(ISERROR(FIND("iPhone", B491)), "Samsung", "IOS")</f>
        <v>Samsung</v>
      </c>
      <c r="G491" cm="1">
        <f t="array" ref="G491">TRANSPOSE(_xlfn._xlws.FILTER('ggPayers archive'!D:D, 'ggPayers archive'!B:B=A491, 0))</f>
        <v>500</v>
      </c>
    </row>
    <row r="492" spans="1:28">
      <c r="A492">
        <v>630779</v>
      </c>
      <c r="B492" t="s">
        <v>23187</v>
      </c>
      <c r="C492" t="s">
        <v>22888</v>
      </c>
      <c r="D492" s="98">
        <v>44263.656944444447</v>
      </c>
      <c r="E492" s="98">
        <v>44263.656944444447</v>
      </c>
      <c r="F492" t="str">
        <f>IF(ISERROR(FIND("iPhone", B492)), "Samsung", "IOS")</f>
        <v>Samsung</v>
      </c>
      <c r="G492" cm="1">
        <f t="array" ref="G492">TRANSPOSE(_xlfn._xlws.FILTER('ggPayers archive'!D:D, 'ggPayers archive'!B:B=A492, 0))</f>
        <v>0</v>
      </c>
    </row>
    <row r="493" spans="1:28">
      <c r="A493">
        <v>641817</v>
      </c>
      <c r="B493" t="s">
        <v>23188</v>
      </c>
      <c r="C493" t="s">
        <v>22888</v>
      </c>
      <c r="D493" s="98">
        <v>44223.628472222219</v>
      </c>
      <c r="E493" s="98">
        <v>44223.628472222219</v>
      </c>
      <c r="F493" t="str">
        <f>IF(ISERROR(FIND("iPhone", B493)), "Samsung", "IOS")</f>
        <v>Samsung</v>
      </c>
      <c r="G493" cm="1">
        <f t="array" ref="G493">TRANSPOSE(_xlfn._xlws.FILTER('ggPayers archive'!D:D, 'ggPayers archive'!B:B=A493, 0))</f>
        <v>0</v>
      </c>
    </row>
    <row r="494" spans="1:28">
      <c r="A494">
        <v>649325</v>
      </c>
      <c r="B494" t="s">
        <v>23189</v>
      </c>
      <c r="C494" t="s">
        <v>22996</v>
      </c>
      <c r="D494" s="98">
        <v>43306.068749999999</v>
      </c>
      <c r="E494" s="98">
        <v>43504.545138888891</v>
      </c>
      <c r="F494" t="str">
        <f>IF(ISERROR(FIND("iPhone", B494)), "Samsung", "IOS")</f>
        <v>Samsung</v>
      </c>
      <c r="G494" cm="1">
        <f t="array" ref="G494:H494">TRANSPOSE(_xlfn._xlws.FILTER('ggPayers archive'!D:D, 'ggPayers archive'!B:B=A494, 0))</f>
        <v>500</v>
      </c>
      <c r="H494">
        <v>2000</v>
      </c>
    </row>
    <row r="495" spans="1:28">
      <c r="A495">
        <v>657846</v>
      </c>
      <c r="B495" t="s">
        <v>23086</v>
      </c>
      <c r="C495" t="s">
        <v>22873</v>
      </c>
      <c r="D495" s="98">
        <v>42763.603472222225</v>
      </c>
      <c r="E495" s="98">
        <v>42763.603472222225</v>
      </c>
      <c r="F495" t="str">
        <f>IF(ISERROR(FIND("iPhone", B495)), "Samsung", "IOS")</f>
        <v>Samsung</v>
      </c>
      <c r="G495" cm="1">
        <f t="array" ref="G495:I495">TRANSPOSE(_xlfn._xlws.FILTER('ggPayers archive'!D:D, 'ggPayers archive'!B:B=A495, 0))</f>
        <v>500</v>
      </c>
      <c r="H495">
        <v>500</v>
      </c>
      <c r="I495">
        <v>500</v>
      </c>
    </row>
    <row r="496" spans="1:28">
      <c r="A496">
        <v>666942</v>
      </c>
      <c r="B496" t="s">
        <v>23190</v>
      </c>
      <c r="C496" t="s">
        <v>22883</v>
      </c>
      <c r="D496" s="98">
        <v>44193.888194444444</v>
      </c>
      <c r="E496" s="98">
        <v>44193.888194444444</v>
      </c>
      <c r="F496" t="str">
        <f>IF(ISERROR(FIND("iPhone", B496)), "Samsung", "IOS")</f>
        <v>Samsung</v>
      </c>
      <c r="G496" cm="1">
        <f t="array" ref="G496">TRANSPOSE(_xlfn._xlws.FILTER('ggPayers archive'!D:D, 'ggPayers archive'!B:B=A496, 0))</f>
        <v>1000</v>
      </c>
    </row>
    <row r="497" spans="1:12">
      <c r="A497">
        <v>698422</v>
      </c>
      <c r="B497" t="s">
        <v>23190</v>
      </c>
      <c r="C497">
        <v>3.3</v>
      </c>
      <c r="D497" s="98">
        <v>42846.259722222225</v>
      </c>
      <c r="E497" s="98">
        <v>42846.259722222225</v>
      </c>
      <c r="F497" t="str">
        <f>IF(ISERROR(FIND("iPhone", B497)), "Samsung", "IOS")</f>
        <v>Samsung</v>
      </c>
      <c r="G497" cm="1">
        <f t="array" ref="G497:H497">TRANSPOSE(_xlfn._xlws.FILTER('ggPayers archive'!D:D, 'ggPayers archive'!B:B=A497, 0))</f>
        <v>750</v>
      </c>
      <c r="H497">
        <v>1000</v>
      </c>
    </row>
    <row r="498" spans="1:12">
      <c r="A498">
        <v>719000</v>
      </c>
      <c r="B498" t="s">
        <v>23191</v>
      </c>
      <c r="C498" t="s">
        <v>22936</v>
      </c>
      <c r="D498" s="98">
        <v>43622.038194444445</v>
      </c>
      <c r="E498" s="98">
        <v>43815.972916666666</v>
      </c>
      <c r="F498" t="str">
        <f>IF(ISERROR(FIND("iPhone", B498)), "Samsung", "IOS")</f>
        <v>Samsung</v>
      </c>
      <c r="G498" cm="1">
        <f t="array" ref="G498:L498">TRANSPOSE(_xlfn._xlws.FILTER('ggPayers archive'!D:D, 'ggPayers archive'!B:B=A498, 0))</f>
        <v>500</v>
      </c>
      <c r="H498">
        <v>500</v>
      </c>
      <c r="I498">
        <v>500</v>
      </c>
      <c r="J498">
        <v>500</v>
      </c>
      <c r="K498">
        <v>500</v>
      </c>
      <c r="L498">
        <v>500</v>
      </c>
    </row>
    <row r="499" spans="1:12">
      <c r="A499">
        <v>733425</v>
      </c>
      <c r="B499" t="s">
        <v>23192</v>
      </c>
      <c r="C499" t="s">
        <v>22899</v>
      </c>
      <c r="D499" s="98">
        <v>45182.82916666667</v>
      </c>
      <c r="E499" s="98">
        <v>45182.82916666667</v>
      </c>
      <c r="F499" t="str">
        <f>IF(ISERROR(FIND("iPhone", B499)), "Samsung", "IOS")</f>
        <v>Samsung</v>
      </c>
      <c r="G499" cm="1">
        <f t="array" ref="G499">TRANSPOSE(_xlfn._xlws.FILTER('ggPayers archive'!D:D, 'ggPayers archive'!B:B=A499, 0))</f>
        <v>0</v>
      </c>
    </row>
    <row r="500" spans="1:12">
      <c r="A500">
        <v>736628</v>
      </c>
      <c r="B500" t="s">
        <v>23091</v>
      </c>
      <c r="C500" t="s">
        <v>22888</v>
      </c>
      <c r="D500" s="98">
        <v>44179.558333333334</v>
      </c>
      <c r="E500" s="98">
        <v>44179.558333333334</v>
      </c>
      <c r="F500" t="str">
        <f>IF(ISERROR(FIND("iPhone", B500)), "Samsung", "IOS")</f>
        <v>Samsung</v>
      </c>
      <c r="G500" cm="1">
        <f t="array" ref="G500">TRANSPOSE(_xlfn._xlws.FILTER('ggPayers archive'!D:D, 'ggPayers archive'!B:B=A500, 0))</f>
        <v>0</v>
      </c>
    </row>
    <row r="501" spans="1:12">
      <c r="A501">
        <v>741955</v>
      </c>
      <c r="B501" t="s">
        <v>23032</v>
      </c>
      <c r="C501" t="s">
        <v>22920</v>
      </c>
      <c r="D501" s="98">
        <v>45310.547222222223</v>
      </c>
      <c r="E501" s="98">
        <v>45310.547222222223</v>
      </c>
      <c r="F501" t="str">
        <f>IF(ISERROR(FIND("iPhone", B501)), "Samsung", "IOS")</f>
        <v>Samsung</v>
      </c>
      <c r="G501" cm="1">
        <f t="array" ref="G501">TRANSPOSE(_xlfn._xlws.FILTER('ggPayers archive'!D:D, 'ggPayers archive'!B:B=A501, 0))</f>
        <v>500</v>
      </c>
    </row>
    <row r="502" spans="1:12">
      <c r="A502">
        <v>743267</v>
      </c>
      <c r="B502" t="s">
        <v>23193</v>
      </c>
      <c r="C502" t="s">
        <v>22944</v>
      </c>
      <c r="D502" s="98">
        <v>43943.717361111114</v>
      </c>
      <c r="E502" s="98">
        <v>43943.717361111114</v>
      </c>
      <c r="F502" t="str">
        <f>IF(ISERROR(FIND("iPhone", B502)), "Samsung", "IOS")</f>
        <v>Samsung</v>
      </c>
      <c r="G502" cm="1">
        <f t="array" ref="G502">TRANSPOSE(_xlfn._xlws.FILTER('ggPayers archive'!D:D, 'ggPayers archive'!B:B=A502, 0))</f>
        <v>500</v>
      </c>
    </row>
    <row r="503" spans="1:12">
      <c r="A503">
        <v>750696</v>
      </c>
      <c r="B503" t="s">
        <v>23194</v>
      </c>
      <c r="C503">
        <v>3.7</v>
      </c>
      <c r="D503" s="98">
        <v>44388.074999999997</v>
      </c>
      <c r="E503" s="98">
        <v>44388.092361111114</v>
      </c>
      <c r="F503" t="str">
        <f>IF(ISERROR(FIND("iPhone", B503)), "Samsung", "IOS")</f>
        <v>Samsung</v>
      </c>
      <c r="G503" cm="1">
        <f t="array" ref="G503">TRANSPOSE(_xlfn._xlws.FILTER('ggPayers archive'!D:D, 'ggPayers archive'!B:B=A503, 0))</f>
        <v>3000</v>
      </c>
    </row>
    <row r="504" spans="1:12">
      <c r="A504">
        <v>753547</v>
      </c>
      <c r="B504" t="s">
        <v>23038</v>
      </c>
      <c r="C504" t="s">
        <v>22983</v>
      </c>
      <c r="D504" s="98">
        <v>42557.015277777777</v>
      </c>
      <c r="E504" s="98">
        <v>42611.874305555553</v>
      </c>
      <c r="F504" t="str">
        <f>IF(ISERROR(FIND("iPhone", B504)), "Samsung", "IOS")</f>
        <v>Samsung</v>
      </c>
      <c r="G504" cm="1">
        <f t="array" ref="G504">TRANSPOSE(_xlfn._xlws.FILTER('ggPayers archive'!D:D, 'ggPayers archive'!B:B=A504, 0))</f>
        <v>1500</v>
      </c>
    </row>
    <row r="505" spans="1:12">
      <c r="A505">
        <v>753554</v>
      </c>
      <c r="B505" t="s">
        <v>23195</v>
      </c>
      <c r="C505" t="s">
        <v>22928</v>
      </c>
      <c r="D505" s="98">
        <v>44635.947222222225</v>
      </c>
      <c r="E505" s="98">
        <v>44635.947222222225</v>
      </c>
      <c r="F505" t="str">
        <f>IF(ISERROR(FIND("iPhone", B505)), "Samsung", "IOS")</f>
        <v>Samsung</v>
      </c>
      <c r="G505" cm="1">
        <f t="array" ref="G505">TRANSPOSE(_xlfn._xlws.FILTER('ggPayers archive'!D:D, 'ggPayers archive'!B:B=A505, 0))</f>
        <v>300</v>
      </c>
    </row>
    <row r="506" spans="1:12">
      <c r="A506">
        <v>770417</v>
      </c>
      <c r="B506" t="s">
        <v>23196</v>
      </c>
      <c r="C506" t="s">
        <v>22875</v>
      </c>
      <c r="D506" s="98">
        <v>45414.754861111112</v>
      </c>
      <c r="E506" s="98">
        <v>45414.754861111112</v>
      </c>
      <c r="F506" t="str">
        <f>IF(ISERROR(FIND("iPhone", B506)), "Samsung", "IOS")</f>
        <v>Samsung</v>
      </c>
      <c r="G506" cm="1">
        <f t="array" ref="G506">TRANSPOSE(_xlfn._xlws.FILTER('ggPayers archive'!D:D, 'ggPayers archive'!B:B=A506, 0))</f>
        <v>100</v>
      </c>
    </row>
    <row r="507" spans="1:12">
      <c r="A507">
        <v>773174</v>
      </c>
      <c r="B507" t="s">
        <v>23096</v>
      </c>
      <c r="C507" t="s">
        <v>22875</v>
      </c>
      <c r="D507" s="98">
        <v>45051.503472222219</v>
      </c>
      <c r="E507" s="98">
        <v>45051.503472222219</v>
      </c>
      <c r="F507" t="str">
        <f>IF(ISERROR(FIND("iPhone", B507)), "Samsung", "IOS")</f>
        <v>Samsung</v>
      </c>
      <c r="G507" cm="1">
        <f t="array" ref="G507">TRANSPOSE(_xlfn._xlws.FILTER('ggPayers archive'!D:D, 'ggPayers archive'!B:B=A507, 0))</f>
        <v>500</v>
      </c>
    </row>
    <row r="508" spans="1:12">
      <c r="A508">
        <v>774219</v>
      </c>
      <c r="B508" t="s">
        <v>23071</v>
      </c>
      <c r="C508" t="s">
        <v>23197</v>
      </c>
      <c r="D508" s="98">
        <v>44683.508333333331</v>
      </c>
      <c r="E508" s="98">
        <v>44683.508333333331</v>
      </c>
      <c r="F508" t="str">
        <f>IF(ISERROR(FIND("iPhone", B508)), "Samsung", "IOS")</f>
        <v>Samsung</v>
      </c>
      <c r="G508" cm="1">
        <f t="array" ref="G508:L508">TRANSPOSE(_xlfn._xlws.FILTER('ggPayers archive'!D:D, 'ggPayers archive'!B:B=A508, 0))</f>
        <v>2000</v>
      </c>
      <c r="H508">
        <v>2000</v>
      </c>
      <c r="I508">
        <v>1000</v>
      </c>
      <c r="J508">
        <v>2000</v>
      </c>
      <c r="K508">
        <v>2000</v>
      </c>
      <c r="L508">
        <v>2000</v>
      </c>
    </row>
    <row r="509" spans="1:12">
      <c r="A509">
        <v>799832</v>
      </c>
      <c r="B509" t="s">
        <v>23156</v>
      </c>
      <c r="C509" t="s">
        <v>23198</v>
      </c>
      <c r="D509" s="98">
        <v>43313.726388888892</v>
      </c>
      <c r="E509" s="98">
        <v>43313.726388888892</v>
      </c>
      <c r="F509" t="str">
        <f>IF(ISERROR(FIND("iPhone", B509)), "Samsung", "IOS")</f>
        <v>Samsung</v>
      </c>
      <c r="G509" cm="1">
        <f t="array" ref="G509">TRANSPOSE(_xlfn._xlws.FILTER('ggPayers archive'!D:D, 'ggPayers archive'!B:B=A509, 0))</f>
        <v>1000</v>
      </c>
    </row>
    <row r="510" spans="1:12">
      <c r="A510">
        <v>800597</v>
      </c>
      <c r="B510" t="s">
        <v>23199</v>
      </c>
      <c r="C510" t="s">
        <v>23200</v>
      </c>
      <c r="D510" s="98">
        <v>42658.917361111111</v>
      </c>
      <c r="E510" s="98">
        <v>42658.917361111111</v>
      </c>
      <c r="F510" t="str">
        <f>IF(ISERROR(FIND("iPhone", B510)), "Samsung", "IOS")</f>
        <v>Samsung</v>
      </c>
      <c r="G510" cm="1">
        <f t="array" ref="G510">TRANSPOSE(_xlfn._xlws.FILTER('ggPayers archive'!D:D, 'ggPayers archive'!B:B=A510, 0))</f>
        <v>0</v>
      </c>
    </row>
    <row r="511" spans="1:12">
      <c r="A511">
        <v>821030</v>
      </c>
      <c r="B511" t="s">
        <v>23201</v>
      </c>
      <c r="C511" t="s">
        <v>22888</v>
      </c>
      <c r="D511" s="98">
        <v>43521.674305555556</v>
      </c>
      <c r="E511" s="98">
        <v>43521.674305555556</v>
      </c>
      <c r="F511" t="str">
        <f>IF(ISERROR(FIND("iPhone", B511)), "Samsung", "IOS")</f>
        <v>Samsung</v>
      </c>
      <c r="G511" cm="1">
        <f t="array" ref="G511">TRANSPOSE(_xlfn._xlws.FILTER('ggPayers archive'!D:D, 'ggPayers archive'!B:B=A511, 0))</f>
        <v>500</v>
      </c>
    </row>
    <row r="512" spans="1:12">
      <c r="A512">
        <v>827399</v>
      </c>
      <c r="B512" t="s">
        <v>23202</v>
      </c>
      <c r="C512" t="s">
        <v>22902</v>
      </c>
      <c r="D512" s="98">
        <v>43101.046527777777</v>
      </c>
      <c r="E512" s="98">
        <v>43101.046527777777</v>
      </c>
      <c r="F512" t="str">
        <f>IF(ISERROR(FIND("iPhone", B512)), "Samsung", "IOS")</f>
        <v>Samsung</v>
      </c>
      <c r="G512" cm="1">
        <f t="array" ref="G512">TRANSPOSE(_xlfn._xlws.FILTER('ggPayers archive'!D:D, 'ggPayers archive'!B:B=A512, 0))</f>
        <v>1000</v>
      </c>
    </row>
    <row r="513" spans="1:15">
      <c r="A513">
        <v>827960</v>
      </c>
      <c r="B513" t="s">
        <v>23203</v>
      </c>
      <c r="C513" t="s">
        <v>23010</v>
      </c>
      <c r="D513" s="98">
        <v>43740.821527777778</v>
      </c>
      <c r="E513" s="98">
        <v>43740.821527777778</v>
      </c>
      <c r="F513" t="str">
        <f>IF(ISERROR(FIND("iPhone", B513)), "Samsung", "IOS")</f>
        <v>Samsung</v>
      </c>
      <c r="G513" cm="1">
        <f t="array" ref="G513">TRANSPOSE(_xlfn._xlws.FILTER('ggPayers archive'!D:D, 'ggPayers archive'!B:B=A513, 0))</f>
        <v>300</v>
      </c>
    </row>
    <row r="514" spans="1:15">
      <c r="A514">
        <v>831363</v>
      </c>
      <c r="B514" t="s">
        <v>23204</v>
      </c>
      <c r="C514" t="s">
        <v>22890</v>
      </c>
      <c r="D514" s="98">
        <v>43376.077777777777</v>
      </c>
      <c r="E514" s="98">
        <v>43376.077777777777</v>
      </c>
      <c r="F514" t="str">
        <f>IF(ISERROR(FIND("iPhone", B514)), "Samsung", "IOS")</f>
        <v>Samsung</v>
      </c>
      <c r="G514" cm="1">
        <f t="array" ref="G514">TRANSPOSE(_xlfn._xlws.FILTER('ggPayers archive'!D:D, 'ggPayers archive'!B:B=A514, 0))</f>
        <v>800</v>
      </c>
    </row>
    <row r="515" spans="1:15">
      <c r="A515">
        <v>833134</v>
      </c>
      <c r="B515" t="s">
        <v>23205</v>
      </c>
      <c r="C515" t="s">
        <v>22944</v>
      </c>
      <c r="D515" s="98">
        <v>43383.649305555555</v>
      </c>
      <c r="E515" s="98">
        <v>44906.486805555556</v>
      </c>
      <c r="F515" t="str">
        <f>IF(ISERROR(FIND("iPhone", B515)), "Samsung", "IOS")</f>
        <v>Samsung</v>
      </c>
      <c r="G515" cm="1">
        <f t="array" ref="G515:O515">TRANSPOSE(_xlfn._xlws.FILTER('ggPayers archive'!D:D, 'ggPayers archive'!B:B=A515, 0))</f>
        <v>500</v>
      </c>
      <c r="H515">
        <v>300</v>
      </c>
      <c r="I515">
        <v>500</v>
      </c>
      <c r="J515">
        <v>500</v>
      </c>
      <c r="K515">
        <v>500</v>
      </c>
      <c r="L515">
        <v>500</v>
      </c>
      <c r="M515">
        <v>500</v>
      </c>
      <c r="N515">
        <v>400</v>
      </c>
      <c r="O515">
        <v>500</v>
      </c>
    </row>
    <row r="516" spans="1:15">
      <c r="A516">
        <v>835134</v>
      </c>
      <c r="B516" t="s">
        <v>23190</v>
      </c>
      <c r="C516" t="s">
        <v>22936</v>
      </c>
      <c r="D516" s="98">
        <v>43409.753472222219</v>
      </c>
      <c r="E516" s="98">
        <v>43409.753472222219</v>
      </c>
      <c r="F516" t="str">
        <f>IF(ISERROR(FIND("iPhone", B516)), "Samsung", "IOS")</f>
        <v>Samsung</v>
      </c>
      <c r="G516" cm="1">
        <f t="array" ref="G516">TRANSPOSE(_xlfn._xlws.FILTER('ggPayers archive'!D:D, 'ggPayers archive'!B:B=A516, 0))</f>
        <v>500</v>
      </c>
    </row>
    <row r="517" spans="1:15">
      <c r="A517">
        <v>843810</v>
      </c>
      <c r="B517" t="s">
        <v>23206</v>
      </c>
      <c r="C517" t="s">
        <v>23207</v>
      </c>
      <c r="D517" s="98">
        <v>42865.570833333331</v>
      </c>
      <c r="E517" s="98">
        <v>42865.570833333331</v>
      </c>
      <c r="F517" t="str">
        <f>IF(ISERROR(FIND("iPhone", B517)), "Samsung", "IOS")</f>
        <v>Samsung</v>
      </c>
      <c r="G517" cm="1">
        <f t="array" ref="G517">TRANSPOSE(_xlfn._xlws.FILTER('ggPayers archive'!D:D, 'ggPayers archive'!B:B=A517, 0))</f>
        <v>1000</v>
      </c>
    </row>
    <row r="518" spans="1:15">
      <c r="A518">
        <v>845447</v>
      </c>
      <c r="B518" t="s">
        <v>23028</v>
      </c>
      <c r="C518" t="s">
        <v>22938</v>
      </c>
      <c r="D518" s="98">
        <v>42903.17291666667</v>
      </c>
      <c r="E518" s="98">
        <v>42914.699305555558</v>
      </c>
      <c r="F518" t="str">
        <f>IF(ISERROR(FIND("iPhone", B518)), "Samsung", "IOS")</f>
        <v>Samsung</v>
      </c>
      <c r="G518" cm="1">
        <f t="array" ref="G518:H518">TRANSPOSE(_xlfn._xlws.FILTER('ggPayers archive'!D:D, 'ggPayers archive'!B:B=A518, 0))</f>
        <v>500</v>
      </c>
      <c r="H518">
        <v>1000</v>
      </c>
    </row>
    <row r="519" spans="1:15">
      <c r="A519">
        <v>846098</v>
      </c>
      <c r="B519" t="s">
        <v>23208</v>
      </c>
      <c r="C519" t="s">
        <v>22863</v>
      </c>
      <c r="D519" s="98">
        <v>42946.121527777781</v>
      </c>
      <c r="E519" s="98">
        <v>42946.121527777781</v>
      </c>
      <c r="F519" t="str">
        <f>IF(ISERROR(FIND("iPhone", B519)), "Samsung", "IOS")</f>
        <v>Samsung</v>
      </c>
      <c r="G519" cm="1">
        <f t="array" ref="G519:H519">TRANSPOSE(_xlfn._xlws.FILTER('ggPayers archive'!D:D, 'ggPayers archive'!B:B=A519, 0))</f>
        <v>500</v>
      </c>
      <c r="H519">
        <v>500</v>
      </c>
    </row>
    <row r="520" spans="1:15">
      <c r="A520">
        <v>866001</v>
      </c>
      <c r="B520" t="s">
        <v>23209</v>
      </c>
      <c r="C520" t="s">
        <v>22859</v>
      </c>
      <c r="D520" s="98">
        <v>43678.45416666667</v>
      </c>
      <c r="E520" s="98">
        <v>43678.45416666667</v>
      </c>
      <c r="F520" t="str">
        <f>IF(ISERROR(FIND("iPhone", B520)), "Samsung", "IOS")</f>
        <v>Samsung</v>
      </c>
      <c r="G520" cm="1">
        <f t="array" ref="G520">TRANSPOSE(_xlfn._xlws.FILTER('ggPayers archive'!D:D, 'ggPayers archive'!B:B=A520, 0))</f>
        <v>2000</v>
      </c>
    </row>
    <row r="521" spans="1:15">
      <c r="A521">
        <v>872682</v>
      </c>
      <c r="B521" t="s">
        <v>23210</v>
      </c>
      <c r="C521" t="s">
        <v>23211</v>
      </c>
      <c r="D521" s="98">
        <v>42736.157638888886</v>
      </c>
      <c r="E521" s="98">
        <v>42736.157638888886</v>
      </c>
      <c r="F521" t="str">
        <f>IF(ISERROR(FIND("iPhone", B521)), "Samsung", "IOS")</f>
        <v>Samsung</v>
      </c>
      <c r="G521" cm="1">
        <f t="array" ref="G521">TRANSPOSE(_xlfn._xlws.FILTER('ggPayers archive'!D:D, 'ggPayers archive'!B:B=A521, 0))</f>
        <v>0</v>
      </c>
    </row>
    <row r="522" spans="1:15">
      <c r="A522">
        <v>881457</v>
      </c>
      <c r="B522" t="s">
        <v>23038</v>
      </c>
      <c r="C522" t="s">
        <v>22993</v>
      </c>
      <c r="D522" s="98">
        <v>43006.751388888886</v>
      </c>
      <c r="E522" s="98">
        <v>43006.751388888886</v>
      </c>
      <c r="F522" t="str">
        <f>IF(ISERROR(FIND("iPhone", B522)), "Samsung", "IOS")</f>
        <v>Samsung</v>
      </c>
      <c r="G522" cm="1">
        <f t="array" ref="G522">TRANSPOSE(_xlfn._xlws.FILTER('ggPayers archive'!D:D, 'ggPayers archive'!B:B=A522, 0))</f>
        <v>500</v>
      </c>
    </row>
    <row r="523" spans="1:15">
      <c r="A523">
        <v>902112</v>
      </c>
      <c r="B523" t="s">
        <v>23180</v>
      </c>
      <c r="C523" t="s">
        <v>22872</v>
      </c>
      <c r="D523" s="98">
        <v>42516.59652777778</v>
      </c>
      <c r="E523" s="98">
        <v>42535.895138888889</v>
      </c>
      <c r="F523" t="str">
        <f>IF(ISERROR(FIND("iPhone", B523)), "Samsung", "IOS")</f>
        <v>Samsung</v>
      </c>
      <c r="G523" cm="1">
        <f t="array" ref="G523">TRANSPOSE(_xlfn._xlws.FILTER('ggPayers archive'!D:D, 'ggPayers archive'!B:B=A523, 0))</f>
        <v>400</v>
      </c>
    </row>
    <row r="524" spans="1:15">
      <c r="A524">
        <v>906228</v>
      </c>
      <c r="B524" t="s">
        <v>23212</v>
      </c>
      <c r="C524" t="s">
        <v>22863</v>
      </c>
      <c r="D524" s="98">
        <v>43071.07708333333</v>
      </c>
      <c r="E524" s="98">
        <v>43071.07708333333</v>
      </c>
      <c r="F524" t="str">
        <f>IF(ISERROR(FIND("iPhone", B524)), "Samsung", "IOS")</f>
        <v>Samsung</v>
      </c>
      <c r="G524" cm="1">
        <f t="array" ref="G524">TRANSPOSE(_xlfn._xlws.FILTER('ggPayers archive'!D:D, 'ggPayers archive'!B:B=A524, 0))</f>
        <v>1000</v>
      </c>
    </row>
    <row r="525" spans="1:15">
      <c r="A525">
        <v>911725</v>
      </c>
      <c r="B525" t="s">
        <v>23213</v>
      </c>
      <c r="C525" t="s">
        <v>23020</v>
      </c>
      <c r="D525" s="98">
        <v>43197.557638888888</v>
      </c>
      <c r="E525" s="98">
        <v>43197.557638888888</v>
      </c>
      <c r="F525" t="str">
        <f>IF(ISERROR(FIND("iPhone", B525)), "Samsung", "IOS")</f>
        <v>Samsung</v>
      </c>
      <c r="G525" cm="1">
        <f t="array" ref="G525">TRANSPOSE(_xlfn._xlws.FILTER('ggPayers archive'!D:D, 'ggPayers archive'!B:B=A525, 0))</f>
        <v>800</v>
      </c>
    </row>
    <row r="526" spans="1:15">
      <c r="A526">
        <v>916424</v>
      </c>
      <c r="B526" t="s">
        <v>23214</v>
      </c>
      <c r="C526" t="s">
        <v>22928</v>
      </c>
      <c r="D526" s="98">
        <v>44502.847916666666</v>
      </c>
      <c r="E526" s="98">
        <v>44502.847916666666</v>
      </c>
      <c r="F526" t="str">
        <f>IF(ISERROR(FIND("iPhone", B526)), "Samsung", "IOS")</f>
        <v>Samsung</v>
      </c>
      <c r="G526" cm="1">
        <f t="array" ref="G526">TRANSPOSE(_xlfn._xlws.FILTER('ggPayers archive'!D:D, 'ggPayers archive'!B:B=A526, 0))</f>
        <v>1000</v>
      </c>
    </row>
    <row r="527" spans="1:15">
      <c r="A527">
        <v>922910</v>
      </c>
      <c r="B527" t="s">
        <v>23215</v>
      </c>
      <c r="C527" t="s">
        <v>22875</v>
      </c>
      <c r="D527" s="98">
        <v>45005.03402777778</v>
      </c>
      <c r="E527" s="98">
        <v>45477.865972222222</v>
      </c>
      <c r="F527" t="str">
        <f>IF(ISERROR(FIND("iPhone", B527)), "Samsung", "IOS")</f>
        <v>Samsung</v>
      </c>
      <c r="G527" cm="1">
        <f t="array" ref="G527">TRANSPOSE(_xlfn._xlws.FILTER('ggPayers archive'!D:D, 'ggPayers archive'!B:B=A527, 0))</f>
        <v>0</v>
      </c>
    </row>
    <row r="528" spans="1:15">
      <c r="A528">
        <v>926433</v>
      </c>
      <c r="B528" t="s">
        <v>23216</v>
      </c>
      <c r="C528" t="s">
        <v>22866</v>
      </c>
      <c r="D528" s="98">
        <v>42611.130555555559</v>
      </c>
      <c r="E528" s="98">
        <v>42622.1</v>
      </c>
      <c r="F528" t="str">
        <f>IF(ISERROR(FIND("iPhone", B528)), "Samsung", "IOS")</f>
        <v>Samsung</v>
      </c>
      <c r="G528" cm="1">
        <f t="array" ref="G528:H528">TRANSPOSE(_xlfn._xlws.FILTER('ggPayers archive'!D:D, 'ggPayers archive'!B:B=A528, 0))</f>
        <v>1</v>
      </c>
      <c r="H528">
        <v>1</v>
      </c>
    </row>
    <row r="529" spans="1:10">
      <c r="A529">
        <v>937821</v>
      </c>
      <c r="B529" t="s">
        <v>23217</v>
      </c>
      <c r="C529" t="s">
        <v>22993</v>
      </c>
      <c r="D529" s="98">
        <v>43050.54583333333</v>
      </c>
      <c r="E529" s="98">
        <v>43634.651388888888</v>
      </c>
      <c r="F529" t="str">
        <f>IF(ISERROR(FIND("iPhone", B529)), "Samsung", "IOS")</f>
        <v>Samsung</v>
      </c>
      <c r="G529" cm="1">
        <f t="array" ref="G529">TRANSPOSE(_xlfn._xlws.FILTER('ggPayers archive'!D:D, 'ggPayers archive'!B:B=A529, 0))</f>
        <v>2000</v>
      </c>
    </row>
    <row r="530" spans="1:10">
      <c r="A530">
        <v>940744</v>
      </c>
      <c r="B530" t="s">
        <v>23218</v>
      </c>
      <c r="C530" t="s">
        <v>22924</v>
      </c>
      <c r="D530" s="98">
        <v>43071.911805555559</v>
      </c>
      <c r="E530" s="98">
        <v>43071.911805555559</v>
      </c>
      <c r="F530" t="str">
        <f>IF(ISERROR(FIND("iPhone", B530)), "Samsung", "IOS")</f>
        <v>Samsung</v>
      </c>
      <c r="G530" cm="1">
        <f t="array" ref="G530">TRANSPOSE(_xlfn._xlws.FILTER('ggPayers archive'!D:D, 'ggPayers archive'!B:B=A530, 0))</f>
        <v>500</v>
      </c>
    </row>
    <row r="531" spans="1:10">
      <c r="A531">
        <v>943226</v>
      </c>
      <c r="B531" t="s">
        <v>23219</v>
      </c>
      <c r="C531" t="s">
        <v>22859</v>
      </c>
      <c r="D531" s="98">
        <v>43387.704861111109</v>
      </c>
      <c r="E531" s="98">
        <v>43387.704861111109</v>
      </c>
      <c r="F531" t="str">
        <f>IF(ISERROR(FIND("iPhone", B531)), "Samsung", "IOS")</f>
        <v>Samsung</v>
      </c>
      <c r="G531" cm="1">
        <f t="array" ref="G531">TRANSPOSE(_xlfn._xlws.FILTER('ggPayers archive'!D:D, 'ggPayers archive'!B:B=A531, 0))</f>
        <v>3000</v>
      </c>
    </row>
    <row r="532" spans="1:10">
      <c r="A532">
        <v>947536</v>
      </c>
      <c r="B532" t="s">
        <v>23220</v>
      </c>
      <c r="C532" t="s">
        <v>23171</v>
      </c>
      <c r="D532" s="98">
        <v>43474.463888888888</v>
      </c>
      <c r="E532" s="98">
        <v>43474.463888888888</v>
      </c>
      <c r="F532" t="str">
        <f>IF(ISERROR(FIND("iPhone", B532)), "Samsung", "IOS")</f>
        <v>Samsung</v>
      </c>
      <c r="G532" cm="1">
        <f t="array" ref="G532:J532">TRANSPOSE(_xlfn._xlws.FILTER('ggPayers archive'!D:D, 'ggPayers archive'!B:B=A532, 0))</f>
        <v>500</v>
      </c>
      <c r="H532">
        <v>500</v>
      </c>
      <c r="I532">
        <v>500</v>
      </c>
      <c r="J532">
        <v>500</v>
      </c>
    </row>
    <row r="533" spans="1:10">
      <c r="A533">
        <v>950410</v>
      </c>
      <c r="B533" t="s">
        <v>23221</v>
      </c>
      <c r="C533" t="s">
        <v>23020</v>
      </c>
      <c r="D533" s="98">
        <v>43205.086805555555</v>
      </c>
      <c r="E533" s="98">
        <v>43205.086805555555</v>
      </c>
      <c r="F533" t="str">
        <f>IF(ISERROR(FIND("iPhone", B533)), "Samsung", "IOS")</f>
        <v>Samsung</v>
      </c>
      <c r="G533" cm="1">
        <f t="array" ref="G533">TRANSPOSE(_xlfn._xlws.FILTER('ggPayers archive'!D:D, 'ggPayers archive'!B:B=A533, 0))</f>
        <v>1000</v>
      </c>
    </row>
    <row r="534" spans="1:10">
      <c r="A534">
        <v>952247</v>
      </c>
      <c r="B534" t="s">
        <v>23222</v>
      </c>
      <c r="C534" t="s">
        <v>23211</v>
      </c>
      <c r="D534" s="98">
        <v>42929.030555555553</v>
      </c>
      <c r="E534" s="98">
        <v>42929.030555555553</v>
      </c>
      <c r="F534" t="str">
        <f>IF(ISERROR(FIND("iPhone", B534)), "Samsung", "IOS")</f>
        <v>Samsung</v>
      </c>
      <c r="G534" cm="1">
        <f t="array" ref="G534">TRANSPOSE(_xlfn._xlws.FILTER('ggPayers archive'!D:D, 'ggPayers archive'!B:B=A534, 0))</f>
        <v>500</v>
      </c>
    </row>
    <row r="535" spans="1:10">
      <c r="A535">
        <v>959048</v>
      </c>
      <c r="B535" t="s">
        <v>23126</v>
      </c>
      <c r="C535">
        <v>3.1</v>
      </c>
      <c r="D535" s="98">
        <v>42720.723611111112</v>
      </c>
      <c r="E535" s="98">
        <v>42720.723611111112</v>
      </c>
      <c r="F535" t="str">
        <f>IF(ISERROR(FIND("iPhone", B535)), "Samsung", "IOS")</f>
        <v>Samsung</v>
      </c>
      <c r="G535" cm="1">
        <f t="array" ref="G535">TRANSPOSE(_xlfn._xlws.FILTER('ggPayers archive'!D:D, 'ggPayers archive'!B:B=A535, 0))</f>
        <v>300</v>
      </c>
    </row>
    <row r="536" spans="1:10">
      <c r="A536">
        <v>961960</v>
      </c>
      <c r="B536" t="s">
        <v>23223</v>
      </c>
      <c r="C536" t="s">
        <v>22899</v>
      </c>
      <c r="D536" s="98">
        <v>44901.831944444442</v>
      </c>
      <c r="E536" s="98">
        <v>44901.831944444442</v>
      </c>
      <c r="F536" t="str">
        <f>IF(ISERROR(FIND("iPhone", B536)), "Samsung", "IOS")</f>
        <v>Samsung</v>
      </c>
      <c r="G536" cm="1">
        <f t="array" ref="G536:J536">TRANSPOSE(_xlfn._xlws.FILTER('ggPayers archive'!D:D, 'ggPayers archive'!B:B=A536, 0))</f>
        <v>1000</v>
      </c>
      <c r="H536">
        <v>1000</v>
      </c>
      <c r="I536">
        <v>1000</v>
      </c>
      <c r="J536">
        <v>1000</v>
      </c>
    </row>
    <row r="537" spans="1:10">
      <c r="A537">
        <v>971926</v>
      </c>
      <c r="B537" t="s">
        <v>23062</v>
      </c>
      <c r="C537" t="s">
        <v>22875</v>
      </c>
      <c r="D537" s="98">
        <v>45202.683333333334</v>
      </c>
      <c r="E537" s="98">
        <v>45202.683333333334</v>
      </c>
      <c r="F537" t="str">
        <f>IF(ISERROR(FIND("iPhone", B537)), "Samsung", "IOS")</f>
        <v>Samsung</v>
      </c>
      <c r="G537" cm="1">
        <f t="array" ref="G537">TRANSPOSE(_xlfn._xlws.FILTER('ggPayers archive'!D:D, 'ggPayers archive'!B:B=A537, 0))</f>
        <v>3000</v>
      </c>
    </row>
    <row r="538" spans="1:10">
      <c r="A538">
        <v>976134</v>
      </c>
      <c r="B538" t="s">
        <v>23019</v>
      </c>
      <c r="C538" t="s">
        <v>22863</v>
      </c>
      <c r="D538" s="98">
        <v>42621.384027777778</v>
      </c>
      <c r="E538" s="98">
        <v>42626.89166666667</v>
      </c>
      <c r="F538" t="str">
        <f>IF(ISERROR(FIND("iPhone", B538)), "Samsung", "IOS")</f>
        <v>Samsung</v>
      </c>
      <c r="G538" cm="1">
        <f t="array" ref="G538">TRANSPOSE(_xlfn._xlws.FILTER('ggPayers archive'!D:D, 'ggPayers archive'!B:B=A538, 0))</f>
        <v>500</v>
      </c>
    </row>
    <row r="539" spans="1:10">
      <c r="A539">
        <v>983389</v>
      </c>
      <c r="B539" t="s">
        <v>23045</v>
      </c>
      <c r="C539" t="s">
        <v>22990</v>
      </c>
      <c r="D539" s="98">
        <v>42500.429166666669</v>
      </c>
      <c r="E539" s="98">
        <v>42623.973611111112</v>
      </c>
      <c r="F539" t="str">
        <f>IF(ISERROR(FIND("iPhone", B539)), "Samsung", "IOS")</f>
        <v>Samsung</v>
      </c>
      <c r="G539" cm="1">
        <f t="array" ref="G539">TRANSPOSE(_xlfn._xlws.FILTER('ggPayers archive'!D:D, 'ggPayers archive'!B:B=A539, 0))</f>
        <v>1800</v>
      </c>
    </row>
    <row r="540" spans="1:10">
      <c r="A540">
        <v>983915</v>
      </c>
      <c r="B540" t="s">
        <v>23210</v>
      </c>
      <c r="C540" t="s">
        <v>22859</v>
      </c>
      <c r="D540" s="98">
        <v>43194.928472222222</v>
      </c>
      <c r="E540" s="98">
        <v>43194.928472222222</v>
      </c>
      <c r="F540" t="str">
        <f>IF(ISERROR(FIND("iPhone", B540)), "Samsung", "IOS")</f>
        <v>Samsung</v>
      </c>
      <c r="G540" cm="1">
        <f t="array" ref="G540">TRANSPOSE(_xlfn._xlws.FILTER('ggPayers archive'!D:D, 'ggPayers archive'!B:B=A540, 0))</f>
        <v>0</v>
      </c>
    </row>
    <row r="541" spans="1:10">
      <c r="A541">
        <v>984353</v>
      </c>
      <c r="B541" t="s">
        <v>23213</v>
      </c>
      <c r="C541" t="s">
        <v>22866</v>
      </c>
      <c r="D541" s="98">
        <v>43000.829861111109</v>
      </c>
      <c r="E541" s="98">
        <v>43000.829861111109</v>
      </c>
      <c r="F541" t="str">
        <f>IF(ISERROR(FIND("iPhone", B541)), "Samsung", "IOS")</f>
        <v>Samsung</v>
      </c>
      <c r="G541" cm="1">
        <f t="array" ref="G541">TRANSPOSE(_xlfn._xlws.FILTER('ggPayers archive'!D:D, 'ggPayers archive'!B:B=A541, 0))</f>
        <v>300</v>
      </c>
    </row>
    <row r="542" spans="1:10">
      <c r="A542">
        <v>993929</v>
      </c>
      <c r="B542" t="s">
        <v>23027</v>
      </c>
      <c r="C542" t="s">
        <v>22948</v>
      </c>
      <c r="D542" s="98">
        <v>43261.033333333333</v>
      </c>
      <c r="E542" s="98">
        <v>44992.399305555555</v>
      </c>
      <c r="F542" t="str">
        <f>IF(ISERROR(FIND("iPhone", B542)), "Samsung", "IOS")</f>
        <v>Samsung</v>
      </c>
      <c r="G542" cm="1">
        <f t="array" ref="G542:J542">TRANSPOSE(_xlfn._xlws.FILTER('ggPayers archive'!D:D, 'ggPayers archive'!B:B=A542, 0))</f>
        <v>500</v>
      </c>
      <c r="H542">
        <v>500</v>
      </c>
      <c r="I542">
        <v>500</v>
      </c>
      <c r="J542">
        <v>500</v>
      </c>
    </row>
    <row r="543" spans="1:10">
      <c r="A543">
        <v>1000385</v>
      </c>
      <c r="B543" t="s">
        <v>23224</v>
      </c>
      <c r="C543" t="s">
        <v>22911</v>
      </c>
      <c r="D543" s="98">
        <v>42893.370833333334</v>
      </c>
      <c r="E543" s="98">
        <v>43544.011111111111</v>
      </c>
      <c r="F543" t="str">
        <f>IF(ISERROR(FIND("iPhone", B543)), "Samsung", "IOS")</f>
        <v>Samsung</v>
      </c>
      <c r="G543" cm="1">
        <f t="array" ref="G543:H543">TRANSPOSE(_xlfn._xlws.FILTER('ggPayers archive'!D:D, 'ggPayers archive'!B:B=A543, 0))</f>
        <v>1000</v>
      </c>
      <c r="H543">
        <v>300</v>
      </c>
    </row>
    <row r="544" spans="1:10">
      <c r="A544">
        <v>1018092</v>
      </c>
      <c r="B544" t="s">
        <v>23225</v>
      </c>
      <c r="C544" t="s">
        <v>22901</v>
      </c>
      <c r="D544" s="98">
        <v>43418.870833333334</v>
      </c>
      <c r="E544" s="98">
        <v>43787.663194444445</v>
      </c>
      <c r="F544" t="str">
        <f>IF(ISERROR(FIND("iPhone", B544)), "Samsung", "IOS")</f>
        <v>Samsung</v>
      </c>
      <c r="G544" cm="1">
        <f t="array" ref="G544">TRANSPOSE(_xlfn._xlws.FILTER('ggPayers archive'!D:D, 'ggPayers archive'!B:B=A544, 0))</f>
        <v>500</v>
      </c>
    </row>
    <row r="545" spans="1:13">
      <c r="A545">
        <v>1019179</v>
      </c>
      <c r="B545" t="s">
        <v>23226</v>
      </c>
      <c r="C545" t="s">
        <v>22924</v>
      </c>
      <c r="D545" s="98">
        <v>43395.795138888891</v>
      </c>
      <c r="E545" s="98">
        <v>43395.795138888891</v>
      </c>
      <c r="F545" t="str">
        <f>IF(ISERROR(FIND("iPhone", B545)), "Samsung", "IOS")</f>
        <v>Samsung</v>
      </c>
      <c r="G545" cm="1">
        <f t="array" ref="G545">TRANSPOSE(_xlfn._xlws.FILTER('ggPayers archive'!D:D, 'ggPayers archive'!B:B=A545, 0))</f>
        <v>400</v>
      </c>
    </row>
    <row r="546" spans="1:13">
      <c r="A546">
        <v>1025597</v>
      </c>
      <c r="B546" t="s">
        <v>23227</v>
      </c>
      <c r="C546" t="s">
        <v>22910</v>
      </c>
      <c r="D546" s="98">
        <v>43453.504861111112</v>
      </c>
      <c r="E546" s="98">
        <v>43453.504861111112</v>
      </c>
      <c r="F546" t="str">
        <f>IF(ISERROR(FIND("iPhone", B546)), "Samsung", "IOS")</f>
        <v>Samsung</v>
      </c>
      <c r="G546" cm="1">
        <f t="array" ref="G546">TRANSPOSE(_xlfn._xlws.FILTER('ggPayers archive'!D:D, 'ggPayers archive'!B:B=A546, 0))</f>
        <v>0</v>
      </c>
    </row>
    <row r="547" spans="1:13">
      <c r="A547">
        <v>1036438</v>
      </c>
      <c r="B547" t="s">
        <v>23210</v>
      </c>
      <c r="C547" t="s">
        <v>22924</v>
      </c>
      <c r="D547" s="98">
        <v>43388.525694444441</v>
      </c>
      <c r="E547" s="98">
        <v>43391.649305555555</v>
      </c>
      <c r="F547" t="str">
        <f>IF(ISERROR(FIND("iPhone", B547)), "Samsung", "IOS")</f>
        <v>Samsung</v>
      </c>
      <c r="G547" cm="1">
        <f t="array" ref="G547">TRANSPOSE(_xlfn._xlws.FILTER('ggPayers archive'!D:D, 'ggPayers archive'!B:B=A547, 0))</f>
        <v>500</v>
      </c>
    </row>
    <row r="548" spans="1:13">
      <c r="A548">
        <v>1039016</v>
      </c>
      <c r="B548" t="s">
        <v>23228</v>
      </c>
      <c r="C548" t="s">
        <v>22877</v>
      </c>
      <c r="D548" s="98">
        <v>45330.646527777775</v>
      </c>
      <c r="E548" s="98">
        <v>45330.646527777775</v>
      </c>
      <c r="F548" t="str">
        <f>IF(ISERROR(FIND("iPhone", B548)), "Samsung", "IOS")</f>
        <v>Samsung</v>
      </c>
      <c r="G548" cm="1">
        <f t="array" ref="G548:H548">TRANSPOSE(_xlfn._xlws.FILTER('ggPayers archive'!D:D, 'ggPayers archive'!B:B=A548, 0))</f>
        <v>1000</v>
      </c>
      <c r="H548">
        <v>2000</v>
      </c>
    </row>
    <row r="549" spans="1:13">
      <c r="A549">
        <v>1056262</v>
      </c>
      <c r="B549" t="s">
        <v>23229</v>
      </c>
      <c r="C549" t="s">
        <v>22983</v>
      </c>
      <c r="D549" s="98">
        <v>42559.553472222222</v>
      </c>
      <c r="E549" s="98">
        <v>42559.5625</v>
      </c>
      <c r="F549" t="str">
        <f>IF(ISERROR(FIND("iPhone", B549)), "Samsung", "IOS")</f>
        <v>Samsung</v>
      </c>
      <c r="G549" cm="1">
        <f t="array" ref="G549">TRANSPOSE(_xlfn._xlws.FILTER('ggPayers archive'!D:D, 'ggPayers archive'!B:B=A549, 0))</f>
        <v>2000</v>
      </c>
    </row>
    <row r="550" spans="1:13">
      <c r="A550">
        <v>1061654</v>
      </c>
      <c r="B550" t="s">
        <v>23045</v>
      </c>
      <c r="C550">
        <v>3.3</v>
      </c>
      <c r="D550" s="98">
        <v>42506.275000000001</v>
      </c>
      <c r="E550" s="98">
        <v>42624.481249999997</v>
      </c>
      <c r="F550" t="str">
        <f>IF(ISERROR(FIND("iPhone", B550)), "Samsung", "IOS")</f>
        <v>Samsung</v>
      </c>
      <c r="G550" cm="1">
        <f t="array" ref="G550:J550">TRANSPOSE(_xlfn._xlws.FILTER('ggPayers archive'!D:D, 'ggPayers archive'!B:B=A550, 0))</f>
        <v>500</v>
      </c>
      <c r="H550">
        <v>500</v>
      </c>
      <c r="I550">
        <v>500</v>
      </c>
      <c r="J550">
        <v>500</v>
      </c>
    </row>
    <row r="551" spans="1:13">
      <c r="A551">
        <v>1067851</v>
      </c>
      <c r="B551" t="s">
        <v>23230</v>
      </c>
      <c r="C551" t="s">
        <v>22998</v>
      </c>
      <c r="D551" s="98">
        <v>43494.688194444447</v>
      </c>
      <c r="E551" s="98">
        <v>43494.688194444447</v>
      </c>
      <c r="F551" t="str">
        <f>IF(ISERROR(FIND("iPhone", B551)), "Samsung", "IOS")</f>
        <v>Samsung</v>
      </c>
      <c r="G551" cm="1">
        <f t="array" ref="G551">TRANSPOSE(_xlfn._xlws.FILTER('ggPayers archive'!D:D, 'ggPayers archive'!B:B=A551, 0))</f>
        <v>500</v>
      </c>
    </row>
    <row r="552" spans="1:13">
      <c r="A552">
        <v>1072967</v>
      </c>
      <c r="B552" t="s">
        <v>23231</v>
      </c>
      <c r="C552" t="s">
        <v>22866</v>
      </c>
      <c r="D552" s="98">
        <v>42765.568749999999</v>
      </c>
      <c r="E552" s="98">
        <v>42765.568749999999</v>
      </c>
      <c r="F552" t="str">
        <f>IF(ISERROR(FIND("iPhone", B552)), "Samsung", "IOS")</f>
        <v>Samsung</v>
      </c>
      <c r="G552" cm="1">
        <f t="array" ref="G552:H552">TRANSPOSE(_xlfn._xlws.FILTER('ggPayers archive'!D:D, 'ggPayers archive'!B:B=A552, 0))</f>
        <v>1000</v>
      </c>
      <c r="H552">
        <v>1500</v>
      </c>
    </row>
    <row r="553" spans="1:13">
      <c r="A553">
        <v>1085392</v>
      </c>
      <c r="B553" t="s">
        <v>23232</v>
      </c>
      <c r="C553" t="s">
        <v>22875</v>
      </c>
      <c r="D553" s="98">
        <v>45053.813888888886</v>
      </c>
      <c r="E553" s="98">
        <v>45053.813888888886</v>
      </c>
      <c r="F553" t="str">
        <f>IF(ISERROR(FIND("iPhone", B553)), "Samsung", "IOS")</f>
        <v>Samsung</v>
      </c>
      <c r="G553" cm="1">
        <f t="array" ref="G553">TRANSPOSE(_xlfn._xlws.FILTER('ggPayers archive'!D:D, 'ggPayers archive'!B:B=A553, 0))</f>
        <v>1000</v>
      </c>
    </row>
    <row r="554" spans="1:13">
      <c r="A554">
        <v>1087702</v>
      </c>
      <c r="B554" t="s">
        <v>23233</v>
      </c>
      <c r="C554" t="s">
        <v>22875</v>
      </c>
      <c r="D554" s="98">
        <v>45072.9375</v>
      </c>
      <c r="E554" s="98">
        <v>45073.384027777778</v>
      </c>
      <c r="F554" t="str">
        <f>IF(ISERROR(FIND("iPhone", B554)), "Samsung", "IOS")</f>
        <v>Samsung</v>
      </c>
      <c r="G554" cm="1">
        <f t="array" ref="G554">TRANSPOSE(_xlfn._xlws.FILTER('ggPayers archive'!D:D, 'ggPayers archive'!B:B=A554, 0))</f>
        <v>1000</v>
      </c>
    </row>
    <row r="555" spans="1:13">
      <c r="A555">
        <v>1089821</v>
      </c>
      <c r="B555" t="s">
        <v>23038</v>
      </c>
      <c r="C555" t="s">
        <v>22872</v>
      </c>
      <c r="D555" s="98">
        <v>42372.46875</v>
      </c>
      <c r="E555" s="98">
        <v>42603.76458333333</v>
      </c>
      <c r="F555" t="str">
        <f>IF(ISERROR(FIND("iPhone", B555)), "Samsung", "IOS")</f>
        <v>Samsung</v>
      </c>
      <c r="G555" cm="1">
        <f t="array" ref="G555:M555">TRANSPOSE(_xlfn._xlws.FILTER('ggPayers archive'!D:D, 'ggPayers archive'!B:B=A555, 0))</f>
        <v>1000</v>
      </c>
      <c r="H555">
        <v>1000</v>
      </c>
      <c r="I555">
        <v>700</v>
      </c>
      <c r="J555">
        <v>500</v>
      </c>
      <c r="K555">
        <v>1000</v>
      </c>
      <c r="L555">
        <v>1000</v>
      </c>
      <c r="M555">
        <v>1000</v>
      </c>
    </row>
    <row r="556" spans="1:13">
      <c r="A556">
        <v>1095232</v>
      </c>
      <c r="B556" t="s">
        <v>23027</v>
      </c>
      <c r="C556" t="s">
        <v>22888</v>
      </c>
      <c r="D556" s="98">
        <v>44268.984722222223</v>
      </c>
      <c r="E556" s="98">
        <v>44303.84652777778</v>
      </c>
      <c r="F556" t="str">
        <f>IF(ISERROR(FIND("iPhone", B556)), "Samsung", "IOS")</f>
        <v>Samsung</v>
      </c>
      <c r="G556" cm="1">
        <f t="array" ref="G556">TRANSPOSE(_xlfn._xlws.FILTER('ggPayers archive'!D:D, 'ggPayers archive'!B:B=A556, 0))</f>
        <v>1800</v>
      </c>
    </row>
    <row r="557" spans="1:13">
      <c r="A557">
        <v>1095591</v>
      </c>
      <c r="B557" t="s">
        <v>23118</v>
      </c>
      <c r="C557" t="s">
        <v>22888</v>
      </c>
      <c r="D557" s="98">
        <v>44095.339583333334</v>
      </c>
      <c r="E557" s="98">
        <v>44104.453472222223</v>
      </c>
      <c r="F557" t="str">
        <f>IF(ISERROR(FIND("iPhone", B557)), "Samsung", "IOS")</f>
        <v>Samsung</v>
      </c>
      <c r="G557" cm="1">
        <f t="array" ref="G557">TRANSPOSE(_xlfn._xlws.FILTER('ggPayers archive'!D:D, 'ggPayers archive'!B:B=A557, 0))</f>
        <v>1000</v>
      </c>
    </row>
    <row r="558" spans="1:13">
      <c r="A558">
        <v>1107752</v>
      </c>
      <c r="B558" t="s">
        <v>23234</v>
      </c>
      <c r="C558" t="s">
        <v>22891</v>
      </c>
      <c r="D558" s="98">
        <v>45342.50277777778</v>
      </c>
      <c r="E558" s="98">
        <v>45342.50277777778</v>
      </c>
      <c r="F558" t="str">
        <f>IF(ISERROR(FIND("iPhone", B558)), "Samsung", "IOS")</f>
        <v>Samsung</v>
      </c>
      <c r="G558" cm="1">
        <f t="array" ref="G558">TRANSPOSE(_xlfn._xlws.FILTER('ggPayers archive'!D:D, 'ggPayers archive'!B:B=A558, 0))</f>
        <v>500</v>
      </c>
    </row>
    <row r="559" spans="1:13">
      <c r="A559">
        <v>1107834</v>
      </c>
      <c r="B559" t="s">
        <v>23235</v>
      </c>
      <c r="C559" t="s">
        <v>22875</v>
      </c>
      <c r="D559" s="98">
        <v>45235.993750000001</v>
      </c>
      <c r="E559" s="98">
        <v>45477.72152777778</v>
      </c>
      <c r="F559" t="str">
        <f>IF(ISERROR(FIND("iPhone", B559)), "Samsung", "IOS")</f>
        <v>Samsung</v>
      </c>
      <c r="G559" cm="1">
        <f t="array" ref="G559">TRANSPOSE(_xlfn._xlws.FILTER('ggPayers archive'!D:D, 'ggPayers archive'!B:B=A559, 0))</f>
        <v>2000</v>
      </c>
    </row>
    <row r="560" spans="1:13">
      <c r="A560">
        <v>1109435</v>
      </c>
      <c r="B560" t="s">
        <v>23132</v>
      </c>
      <c r="C560" t="s">
        <v>22875</v>
      </c>
      <c r="D560" s="98">
        <v>45089.411805555559</v>
      </c>
      <c r="E560" s="98">
        <v>45374.943749999999</v>
      </c>
      <c r="F560" t="str">
        <f>IF(ISERROR(FIND("iPhone", B560)), "Samsung", "IOS")</f>
        <v>Samsung</v>
      </c>
      <c r="G560" cm="1">
        <f t="array" ref="G560:I560">TRANSPOSE(_xlfn._xlws.FILTER('ggPayers archive'!D:D, 'ggPayers archive'!B:B=A560, 0))</f>
        <v>300</v>
      </c>
      <c r="H560">
        <v>800</v>
      </c>
      <c r="I560">
        <v>500</v>
      </c>
    </row>
    <row r="561" spans="1:8">
      <c r="A561">
        <v>1114568</v>
      </c>
      <c r="B561" t="s">
        <v>23232</v>
      </c>
      <c r="C561" t="s">
        <v>22875</v>
      </c>
      <c r="D561" s="98">
        <v>45303.872916666667</v>
      </c>
      <c r="E561" s="98">
        <v>45303.872916666667</v>
      </c>
      <c r="F561" t="str">
        <f>IF(ISERROR(FIND("iPhone", B561)), "Samsung", "IOS")</f>
        <v>Samsung</v>
      </c>
      <c r="G561" cm="1">
        <f t="array" ref="G561">TRANSPOSE(_xlfn._xlws.FILTER('ggPayers archive'!D:D, 'ggPayers archive'!B:B=A561, 0))</f>
        <v>1000</v>
      </c>
    </row>
    <row r="562" spans="1:8">
      <c r="A562">
        <v>1119013</v>
      </c>
      <c r="B562" t="s">
        <v>23236</v>
      </c>
      <c r="C562" t="s">
        <v>22875</v>
      </c>
      <c r="D562" s="98">
        <v>45360.580555555556</v>
      </c>
      <c r="E562" s="98">
        <v>45360.580555555556</v>
      </c>
      <c r="F562" t="str">
        <f>IF(ISERROR(FIND("iPhone", B562)), "Samsung", "IOS")</f>
        <v>Samsung</v>
      </c>
      <c r="G562" cm="1">
        <f t="array" ref="G562">TRANSPOSE(_xlfn._xlws.FILTER('ggPayers archive'!D:D, 'ggPayers archive'!B:B=A562, 0))</f>
        <v>2000</v>
      </c>
    </row>
    <row r="563" spans="1:8">
      <c r="A563">
        <v>1122637</v>
      </c>
      <c r="B563" t="s">
        <v>23212</v>
      </c>
      <c r="C563" t="s">
        <v>22875</v>
      </c>
      <c r="D563" s="98">
        <v>44710.125694444447</v>
      </c>
      <c r="E563" s="98">
        <v>44710.125694444447</v>
      </c>
      <c r="F563" t="str">
        <f>IF(ISERROR(FIND("iPhone", B563)), "Samsung", "IOS")</f>
        <v>Samsung</v>
      </c>
      <c r="G563" cm="1">
        <f t="array" ref="G563">TRANSPOSE(_xlfn._xlws.FILTER('ggPayers archive'!D:D, 'ggPayers archive'!B:B=A563, 0))</f>
        <v>2000</v>
      </c>
    </row>
    <row r="564" spans="1:8">
      <c r="A564">
        <v>1125061</v>
      </c>
      <c r="B564" t="s">
        <v>23237</v>
      </c>
      <c r="C564" t="s">
        <v>23238</v>
      </c>
      <c r="D564" s="98">
        <v>45065.482638888891</v>
      </c>
      <c r="E564" s="98">
        <v>45362.662499999999</v>
      </c>
      <c r="F564" t="str">
        <f>IF(ISERROR(FIND("iPhone", B564)), "Samsung", "IOS")</f>
        <v>Samsung</v>
      </c>
      <c r="G564" cm="1">
        <f t="array" ref="G564">TRANSPOSE(_xlfn._xlws.FILTER('ggPayers archive'!D:D, 'ggPayers archive'!B:B=A564, 0))</f>
        <v>500</v>
      </c>
    </row>
    <row r="565" spans="1:8">
      <c r="A565">
        <v>1127613</v>
      </c>
      <c r="B565" t="s">
        <v>23239</v>
      </c>
      <c r="C565" t="s">
        <v>23240</v>
      </c>
      <c r="D565" s="98">
        <v>45155.455555555556</v>
      </c>
      <c r="E565" s="98">
        <v>45155.709722222222</v>
      </c>
      <c r="F565" t="str">
        <f>IF(ISERROR(FIND("iPhone", B565)), "Samsung", "IOS")</f>
        <v>Samsung</v>
      </c>
      <c r="G565" cm="1">
        <f t="array" ref="G565">TRANSPOSE(_xlfn._xlws.FILTER('ggPayers archive'!D:D, 'ggPayers archive'!B:B=A565, 0))</f>
        <v>2000</v>
      </c>
    </row>
    <row r="566" spans="1:8">
      <c r="A566">
        <v>1130174</v>
      </c>
      <c r="B566" t="s">
        <v>23241</v>
      </c>
      <c r="C566" t="s">
        <v>22875</v>
      </c>
      <c r="D566" s="98">
        <v>44928.586805555555</v>
      </c>
      <c r="E566" s="98">
        <v>44928.586805555555</v>
      </c>
      <c r="F566" t="str">
        <f>IF(ISERROR(FIND("iPhone", B566)), "Samsung", "IOS")</f>
        <v>Samsung</v>
      </c>
      <c r="G566" cm="1">
        <f t="array" ref="G566">TRANSPOSE(_xlfn._xlws.FILTER('ggPayers archive'!D:D, 'ggPayers archive'!B:B=A566, 0))</f>
        <v>500</v>
      </c>
    </row>
    <row r="567" spans="1:8">
      <c r="A567">
        <v>1132496</v>
      </c>
      <c r="B567" t="s">
        <v>23242</v>
      </c>
      <c r="C567" t="s">
        <v>22948</v>
      </c>
      <c r="D567" s="98">
        <v>44661.799305555556</v>
      </c>
      <c r="E567" s="98">
        <v>45272.638194444444</v>
      </c>
      <c r="F567" t="str">
        <f>IF(ISERROR(FIND("iPhone", B567)), "Samsung", "IOS")</f>
        <v>Samsung</v>
      </c>
      <c r="G567" cm="1">
        <f t="array" ref="G567">TRANSPOSE(_xlfn._xlws.FILTER('ggPayers archive'!D:D, 'ggPayers archive'!B:B=A567, 0))</f>
        <v>1500</v>
      </c>
    </row>
    <row r="568" spans="1:8">
      <c r="A568">
        <v>1148878</v>
      </c>
      <c r="B568" t="s">
        <v>23243</v>
      </c>
      <c r="C568" t="s">
        <v>22875</v>
      </c>
      <c r="D568" s="98">
        <v>45109.006249999999</v>
      </c>
      <c r="E568" s="98">
        <v>45109.006249999999</v>
      </c>
      <c r="F568" t="str">
        <f>IF(ISERROR(FIND("iPhone", B568)), "Samsung", "IOS")</f>
        <v>Samsung</v>
      </c>
      <c r="G568" cm="1">
        <f t="array" ref="G568">TRANSPOSE(_xlfn._xlws.FILTER('ggPayers archive'!D:D, 'ggPayers archive'!B:B=A568, 0))</f>
        <v>500</v>
      </c>
    </row>
    <row r="569" spans="1:8">
      <c r="A569">
        <v>1150003</v>
      </c>
      <c r="B569" t="s">
        <v>23244</v>
      </c>
      <c r="C569" t="s">
        <v>22938</v>
      </c>
      <c r="D569" s="98">
        <v>42913.544444444444</v>
      </c>
      <c r="E569" s="98">
        <v>42913.544444444444</v>
      </c>
      <c r="F569" t="str">
        <f>IF(ISERROR(FIND("iPhone", B569)), "Samsung", "IOS")</f>
        <v>Samsung</v>
      </c>
      <c r="G569" cm="1">
        <f t="array" ref="G569:H569">TRANSPOSE(_xlfn._xlws.FILTER('ggPayers archive'!D:D, 'ggPayers archive'!B:B=A569, 0))</f>
        <v>700</v>
      </c>
      <c r="H569">
        <v>700</v>
      </c>
    </row>
  </sheetData>
  <autoFilter ref="A1:F1" xr:uid="{A30B3964-5E2A-41F9-8AD2-8F3EDECE3281}">
    <sortState xmlns:xlrd2="http://schemas.microsoft.com/office/spreadsheetml/2017/richdata2" ref="A2:F569">
      <sortCondition ref="F1"/>
    </sortState>
  </autoFilter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5C92C3-CE58-4CD3-B43D-074FF94B540C}">
  <dimension ref="A1:AN66"/>
  <sheetViews>
    <sheetView topLeftCell="A50" workbookViewId="0">
      <selection activeCell="I61" sqref="I61"/>
    </sheetView>
  </sheetViews>
  <sheetFormatPr defaultRowHeight="15"/>
  <sheetData>
    <row r="1" spans="1:40">
      <c r="A1" t="s">
        <v>23245</v>
      </c>
    </row>
    <row r="2" spans="1:40">
      <c r="A2" t="e" cm="1" vm="13">
        <f t="array" aca="1" ref="A2" ca="1">_xlfn.UNIQUE('Android-IOS users'!G2:Y308)</f>
        <v>#VALUE!</v>
      </c>
      <c r="V2" cm="1">
        <f t="array" ref="V2:AN66">_xlfn.UNIQUE('Android-IOS users'!G308:Y569)</f>
        <v>500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</row>
    <row r="3" spans="1:40"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</row>
    <row r="4" spans="1:40">
      <c r="V4">
        <v>700</v>
      </c>
      <c r="W4">
        <v>500</v>
      </c>
      <c r="X4">
        <v>500</v>
      </c>
      <c r="Y4">
        <v>500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</row>
    <row r="5" spans="1:40">
      <c r="V5">
        <v>2000</v>
      </c>
      <c r="W5">
        <v>2000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</row>
    <row r="6" spans="1:40">
      <c r="V6">
        <v>1000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</row>
    <row r="7" spans="1:40">
      <c r="V7">
        <v>500</v>
      </c>
      <c r="W7">
        <v>500</v>
      </c>
      <c r="X7">
        <v>500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</row>
    <row r="8" spans="1:40">
      <c r="V8">
        <v>500</v>
      </c>
      <c r="W8">
        <v>500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</row>
    <row r="9" spans="1:40">
      <c r="V9">
        <v>2000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</row>
    <row r="10" spans="1:40">
      <c r="V10">
        <v>500</v>
      </c>
      <c r="W10">
        <v>500</v>
      </c>
      <c r="X10">
        <v>500</v>
      </c>
      <c r="Y10">
        <v>300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</row>
    <row r="11" spans="1:40">
      <c r="V11">
        <v>500</v>
      </c>
      <c r="W11">
        <v>300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</row>
    <row r="12" spans="1:40">
      <c r="V12">
        <v>300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</row>
    <row r="13" spans="1:40">
      <c r="V13">
        <v>300</v>
      </c>
      <c r="W13">
        <v>500</v>
      </c>
      <c r="X13">
        <v>500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</row>
    <row r="14" spans="1:40">
      <c r="V14">
        <v>1000</v>
      </c>
      <c r="W14">
        <v>500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</row>
    <row r="15" spans="1:40">
      <c r="V15">
        <v>3000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</row>
    <row r="16" spans="1:40">
      <c r="V16">
        <v>1000</v>
      </c>
      <c r="W16">
        <v>2000</v>
      </c>
      <c r="X16">
        <v>2000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</row>
    <row r="17" spans="22:40">
      <c r="V17">
        <v>1000</v>
      </c>
      <c r="W17">
        <v>2000</v>
      </c>
      <c r="X17">
        <v>2500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</row>
    <row r="18" spans="22:40">
      <c r="V18">
        <v>1000</v>
      </c>
      <c r="W18">
        <v>1000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</row>
    <row r="19" spans="22:40">
      <c r="V19">
        <v>100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</row>
    <row r="20" spans="22:40">
      <c r="V20">
        <v>1500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</row>
    <row r="21" spans="22:40">
      <c r="V21">
        <v>5000</v>
      </c>
      <c r="W21">
        <v>1000</v>
      </c>
      <c r="X21">
        <v>2000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</row>
    <row r="22" spans="22:40">
      <c r="V22">
        <v>1000</v>
      </c>
      <c r="W22">
        <v>1000</v>
      </c>
      <c r="X22">
        <v>1000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</row>
    <row r="23" spans="22:40">
      <c r="V23">
        <v>10000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</row>
    <row r="24" spans="22:40">
      <c r="V24">
        <v>1500</v>
      </c>
      <c r="W24">
        <v>700</v>
      </c>
      <c r="X24">
        <v>1500</v>
      </c>
      <c r="Y24">
        <v>800</v>
      </c>
      <c r="Z24">
        <v>1500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</row>
    <row r="25" spans="22:40">
      <c r="V25">
        <v>1000</v>
      </c>
      <c r="W25">
        <v>1000</v>
      </c>
      <c r="X25">
        <v>2000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</row>
    <row r="26" spans="22:40">
      <c r="V26">
        <v>800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</row>
    <row r="27" spans="22:40">
      <c r="V27">
        <v>500</v>
      </c>
      <c r="W27">
        <v>5000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</row>
    <row r="28" spans="22:40">
      <c r="V28">
        <v>5000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</row>
    <row r="29" spans="22:40">
      <c r="V29">
        <v>300</v>
      </c>
      <c r="W29">
        <v>300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</row>
    <row r="30" spans="22:40">
      <c r="V30">
        <v>1000</v>
      </c>
      <c r="W30">
        <v>1000</v>
      </c>
      <c r="X30">
        <v>1000</v>
      </c>
      <c r="Y30">
        <v>1000</v>
      </c>
      <c r="Z30">
        <v>2000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</row>
    <row r="31" spans="22:40">
      <c r="V31">
        <v>400</v>
      </c>
      <c r="W31">
        <v>400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</row>
    <row r="32" spans="22:40">
      <c r="V32">
        <v>2000</v>
      </c>
      <c r="W32">
        <v>2000</v>
      </c>
      <c r="X32">
        <v>2000</v>
      </c>
      <c r="Y32">
        <v>2000</v>
      </c>
      <c r="Z32">
        <v>2000</v>
      </c>
      <c r="AA32">
        <v>3000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</row>
    <row r="33" spans="22:40">
      <c r="V33">
        <v>600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</row>
    <row r="34" spans="22:40">
      <c r="V34">
        <v>400</v>
      </c>
      <c r="W34">
        <v>500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</row>
    <row r="35" spans="22:40">
      <c r="V35">
        <v>1000</v>
      </c>
      <c r="W35">
        <v>1000</v>
      </c>
      <c r="X35">
        <v>1000</v>
      </c>
      <c r="Y35">
        <v>500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</row>
    <row r="36" spans="22:40">
      <c r="V36">
        <v>1000</v>
      </c>
      <c r="W36">
        <v>600</v>
      </c>
      <c r="X36">
        <v>400</v>
      </c>
      <c r="Y36">
        <v>500</v>
      </c>
      <c r="Z36">
        <v>2000</v>
      </c>
      <c r="AA36">
        <v>2000</v>
      </c>
      <c r="AB36">
        <v>2000</v>
      </c>
      <c r="AC36">
        <v>500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</row>
    <row r="37" spans="22:40">
      <c r="V37">
        <v>4000</v>
      </c>
      <c r="W37">
        <v>1000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</row>
    <row r="38" spans="22:40">
      <c r="V38">
        <v>500</v>
      </c>
      <c r="W38">
        <v>1000</v>
      </c>
      <c r="X38">
        <v>1000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</row>
    <row r="39" spans="22:40">
      <c r="V39">
        <v>1000</v>
      </c>
      <c r="W39">
        <v>1500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</row>
    <row r="40" spans="22:40">
      <c r="V40">
        <v>500</v>
      </c>
      <c r="W40">
        <v>500</v>
      </c>
      <c r="X40">
        <v>500</v>
      </c>
      <c r="Y40">
        <v>500</v>
      </c>
      <c r="Z40">
        <v>500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</row>
    <row r="41" spans="22:40">
      <c r="V41">
        <v>1000</v>
      </c>
      <c r="W41">
        <v>500</v>
      </c>
      <c r="X41">
        <v>1000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</row>
    <row r="42" spans="22:40">
      <c r="V42">
        <v>1500</v>
      </c>
      <c r="W42">
        <v>1500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</row>
    <row r="43" spans="22:40">
      <c r="V43">
        <v>300</v>
      </c>
      <c r="W43">
        <v>500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</row>
    <row r="44" spans="22:40">
      <c r="V44">
        <v>1000</v>
      </c>
      <c r="W44">
        <v>1000</v>
      </c>
      <c r="X44">
        <v>1000</v>
      </c>
      <c r="Y44">
        <v>1000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</row>
    <row r="45" spans="22:40">
      <c r="V45">
        <v>100</v>
      </c>
      <c r="W45">
        <v>100</v>
      </c>
      <c r="X45">
        <v>100</v>
      </c>
      <c r="Y45">
        <v>100</v>
      </c>
      <c r="Z45">
        <v>100</v>
      </c>
      <c r="AA45">
        <v>1000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</row>
    <row r="46" spans="22:40">
      <c r="V46">
        <v>3000</v>
      </c>
      <c r="W46">
        <v>1000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</row>
    <row r="47" spans="22:40">
      <c r="V47">
        <v>200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</row>
    <row r="48" spans="22:40">
      <c r="V48">
        <v>800</v>
      </c>
      <c r="W48">
        <v>1000</v>
      </c>
      <c r="X48">
        <v>500</v>
      </c>
      <c r="Y48">
        <v>500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</row>
    <row r="49" spans="1:40">
      <c r="V49">
        <v>4000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</row>
    <row r="50" spans="1:40">
      <c r="V50">
        <v>500</v>
      </c>
      <c r="W50">
        <v>500</v>
      </c>
      <c r="X50">
        <v>1000</v>
      </c>
      <c r="Y50">
        <v>500</v>
      </c>
      <c r="Z50">
        <v>500</v>
      </c>
      <c r="AA50">
        <v>500</v>
      </c>
      <c r="AB50">
        <v>500</v>
      </c>
      <c r="AC50">
        <v>500</v>
      </c>
      <c r="AD50">
        <v>500</v>
      </c>
      <c r="AE50">
        <v>500</v>
      </c>
      <c r="AF50">
        <v>500</v>
      </c>
      <c r="AG50">
        <v>500</v>
      </c>
      <c r="AH50">
        <v>500</v>
      </c>
      <c r="AI50">
        <v>500</v>
      </c>
      <c r="AJ50">
        <v>500</v>
      </c>
      <c r="AK50">
        <v>1000</v>
      </c>
      <c r="AL50">
        <v>500</v>
      </c>
      <c r="AM50">
        <v>1000</v>
      </c>
      <c r="AN50">
        <v>1000</v>
      </c>
    </row>
    <row r="51" spans="1:40">
      <c r="V51">
        <v>5000</v>
      </c>
      <c r="W51">
        <v>1000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</row>
    <row r="52" spans="1:40">
      <c r="V52">
        <v>1000</v>
      </c>
      <c r="W52">
        <v>2000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</row>
    <row r="53" spans="1:40">
      <c r="V53">
        <v>500</v>
      </c>
      <c r="W53">
        <v>2000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</row>
    <row r="54" spans="1:40">
      <c r="V54">
        <v>750</v>
      </c>
      <c r="W54">
        <v>1000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</row>
    <row r="55" spans="1:40">
      <c r="V55">
        <v>500</v>
      </c>
      <c r="W55">
        <v>500</v>
      </c>
      <c r="X55">
        <v>500</v>
      </c>
      <c r="Y55">
        <v>500</v>
      </c>
      <c r="Z55">
        <v>500</v>
      </c>
      <c r="AA55">
        <v>500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</row>
    <row r="56" spans="1:40">
      <c r="V56">
        <v>2000</v>
      </c>
      <c r="W56">
        <v>2000</v>
      </c>
      <c r="X56">
        <v>1000</v>
      </c>
      <c r="Y56">
        <v>2000</v>
      </c>
      <c r="Z56">
        <v>2000</v>
      </c>
      <c r="AA56">
        <v>2000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</row>
    <row r="57" spans="1:40">
      <c r="V57">
        <v>500</v>
      </c>
      <c r="W57">
        <v>300</v>
      </c>
      <c r="X57">
        <v>500</v>
      </c>
      <c r="Y57">
        <v>500</v>
      </c>
      <c r="Z57">
        <v>500</v>
      </c>
      <c r="AA57">
        <v>500</v>
      </c>
      <c r="AB57">
        <v>500</v>
      </c>
      <c r="AC57">
        <v>400</v>
      </c>
      <c r="AD57">
        <v>500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</row>
    <row r="58" spans="1:40">
      <c r="V58">
        <v>500</v>
      </c>
      <c r="W58">
        <v>1000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</row>
    <row r="59" spans="1:40">
      <c r="V59">
        <v>400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</row>
    <row r="60" spans="1:40">
      <c r="A60" t="s">
        <v>23245</v>
      </c>
      <c r="E60" t="s">
        <v>23246</v>
      </c>
      <c r="V60">
        <v>1</v>
      </c>
      <c r="W60">
        <v>1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</row>
    <row r="61" spans="1:40">
      <c r="A61">
        <v>300</v>
      </c>
      <c r="B61">
        <f>COUNTIF($A$2:$S$58, A61)</f>
        <v>0</v>
      </c>
      <c r="C61">
        <f ca="1">COUNTIF($A$2:$E$58, A61)</f>
        <v>0</v>
      </c>
      <c r="E61">
        <v>300</v>
      </c>
      <c r="F61">
        <f>COUNTIF($V$2:$AN$62, E61)</f>
        <v>8</v>
      </c>
      <c r="G61">
        <f>COUNTIF($V$2:$AA$62, E61)</f>
        <v>8</v>
      </c>
      <c r="V61">
        <v>500</v>
      </c>
      <c r="W61">
        <v>500</v>
      </c>
      <c r="X61">
        <v>500</v>
      </c>
      <c r="Y61">
        <v>500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</row>
    <row r="62" spans="1:40">
      <c r="A62">
        <v>500</v>
      </c>
      <c r="B62">
        <f>COUNTIF($A$2:$S$58, A62)</f>
        <v>0</v>
      </c>
      <c r="C62">
        <f ca="1">COUNTIF($A$2:$E$58, A62)</f>
        <v>0</v>
      </c>
      <c r="E62">
        <v>500</v>
      </c>
      <c r="F62">
        <f>COUNTIF($V$2:$AN$62, E62)</f>
        <v>65</v>
      </c>
      <c r="G62">
        <f>COUNTIF($V$2:$AA$62, E62)</f>
        <v>52</v>
      </c>
      <c r="V62">
        <v>1800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</row>
    <row r="63" spans="1:40">
      <c r="B63">
        <f>B61+B62</f>
        <v>0</v>
      </c>
      <c r="C63">
        <f ca="1">C61+C62</f>
        <v>0</v>
      </c>
      <c r="F63">
        <f>F61+F62</f>
        <v>73</v>
      </c>
      <c r="G63">
        <f>G61+G62</f>
        <v>60</v>
      </c>
      <c r="V63">
        <v>1000</v>
      </c>
      <c r="W63">
        <v>300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</row>
    <row r="64" spans="1:40">
      <c r="V64">
        <v>1000</v>
      </c>
      <c r="W64">
        <v>1000</v>
      </c>
      <c r="X64">
        <v>700</v>
      </c>
      <c r="Y64">
        <v>500</v>
      </c>
      <c r="Z64">
        <v>1000</v>
      </c>
      <c r="AA64">
        <v>1000</v>
      </c>
      <c r="AB64">
        <v>1000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</row>
    <row r="65" spans="1:40">
      <c r="A65" t="s">
        <v>23247</v>
      </c>
      <c r="B65">
        <f>COUNTIF($A$2:$S$58, "&gt;"&amp;0)</f>
        <v>0</v>
      </c>
      <c r="C65">
        <f ca="1">COUNTIF($A$2:$E$58, "&gt;"&amp;0)</f>
        <v>0</v>
      </c>
      <c r="E65" t="s">
        <v>23247</v>
      </c>
      <c r="F65">
        <f>COUNTIF($V$2:$AN$62, "&gt;"&amp;0)</f>
        <v>181</v>
      </c>
      <c r="G65">
        <f>COUNTIF($V$2:$AA$62, "&gt;"&amp;0)</f>
        <v>163</v>
      </c>
      <c r="V65">
        <v>300</v>
      </c>
      <c r="W65">
        <v>800</v>
      </c>
      <c r="X65">
        <v>500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</row>
    <row r="66" spans="1:40">
      <c r="C66" t="e">
        <f ca="1">C63/C65*100</f>
        <v>#DIV/0!</v>
      </c>
      <c r="G66">
        <f>G63/G65*100</f>
        <v>36.809815950920246</v>
      </c>
      <c r="V66">
        <v>700</v>
      </c>
      <c r="W66">
        <v>700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0C8B49-C6A5-489D-99EE-35A0CB56FDA0}">
  <sheetPr>
    <tabColor theme="4" tint="0.39997558519241921"/>
  </sheetPr>
  <dimension ref="A1:T49"/>
  <sheetViews>
    <sheetView workbookViewId="0">
      <selection activeCell="I4" sqref="I4"/>
    </sheetView>
  </sheetViews>
  <sheetFormatPr defaultRowHeight="15"/>
  <cols>
    <col min="1" max="1" width="16.5703125" bestFit="1" customWidth="1"/>
    <col min="2" max="2" width="25.7109375" bestFit="1" customWidth="1"/>
    <col min="3" max="3" width="12.7109375" bestFit="1" customWidth="1"/>
    <col min="4" max="4" width="27" bestFit="1" customWidth="1"/>
    <col min="5" max="5" width="21.5703125" style="2" bestFit="1" customWidth="1"/>
    <col min="7" max="7" width="14" bestFit="1" customWidth="1"/>
    <col min="10" max="10" width="9.85546875" bestFit="1" customWidth="1"/>
    <col min="14" max="14" width="9.85546875" bestFit="1" customWidth="1"/>
    <col min="15" max="15" width="9.85546875" customWidth="1"/>
    <col min="24" max="24" width="9.85546875" bestFit="1" customWidth="1"/>
    <col min="27" max="27" width="9.85546875" bestFit="1" customWidth="1"/>
  </cols>
  <sheetData>
    <row r="1" spans="1:20" s="9" customFormat="1">
      <c r="A1" s="9" t="s">
        <v>23248</v>
      </c>
      <c r="B1" s="9" t="s">
        <v>6381</v>
      </c>
      <c r="C1" s="9" t="s">
        <v>23249</v>
      </c>
      <c r="D1" s="9" t="s">
        <v>23250</v>
      </c>
      <c r="E1" s="7" t="s">
        <v>23251</v>
      </c>
      <c r="F1" s="9" t="s">
        <v>23252</v>
      </c>
      <c r="G1" s="9" t="s">
        <v>23253</v>
      </c>
      <c r="Q1"/>
      <c r="R1"/>
      <c r="T1"/>
    </row>
    <row r="2" spans="1:20">
      <c r="A2" s="9" t="s">
        <v>476</v>
      </c>
      <c r="B2" s="9"/>
      <c r="C2" t="s">
        <v>23254</v>
      </c>
      <c r="D2" t="s">
        <v>23255</v>
      </c>
      <c r="E2" s="2">
        <v>99705504</v>
      </c>
      <c r="F2" cm="1">
        <f t="array" ref="F2">INDEX(Phone_ID[userId], MATCH(RIGHT(PartnersPhoneNumbers[[#This Row],[Հեռախոսահամար]], 8), RIGHT(Phone_ID[?column?], 8), 0))</f>
        <v>145849</v>
      </c>
    </row>
    <row r="3" spans="1:20">
      <c r="A3" s="9" t="s">
        <v>476</v>
      </c>
      <c r="B3" s="9"/>
      <c r="C3" t="s">
        <v>23256</v>
      </c>
      <c r="D3" t="s">
        <v>23257</v>
      </c>
      <c r="E3" s="2">
        <v>41100626</v>
      </c>
      <c r="F3" cm="1">
        <f t="array" ref="F3">INDEX(Phone_ID[userId], MATCH(RIGHT(PartnersPhoneNumbers[[#This Row],[Հեռախոսահամար]], 8), RIGHT(Phone_ID[?column?], 8), 0))</f>
        <v>186928</v>
      </c>
    </row>
    <row r="4" spans="1:20" ht="15.75">
      <c r="A4" s="9" t="s">
        <v>23258</v>
      </c>
      <c r="B4" s="9"/>
      <c r="C4" t="s">
        <v>23254</v>
      </c>
      <c r="E4" t="s">
        <v>23259</v>
      </c>
      <c r="F4" t="e" cm="1">
        <f t="array" ref="F4">INDEX(Phone_ID[userId], MATCH(RIGHT(PartnersPhoneNumbers[[#This Row],[Հեռախոսահամար]], 8), RIGHT(Phone_ID[?column?], 8), 0))</f>
        <v>#N/A</v>
      </c>
      <c r="T4" s="92"/>
    </row>
    <row r="5" spans="1:20">
      <c r="A5" s="9" t="s">
        <v>23258</v>
      </c>
      <c r="B5" t="s">
        <v>23260</v>
      </c>
      <c r="C5" t="s">
        <v>23256</v>
      </c>
      <c r="D5" t="s">
        <v>23261</v>
      </c>
      <c r="E5" s="2">
        <v>94447616</v>
      </c>
      <c r="F5" cm="1">
        <f t="array" ref="F5">INDEX(Phone_ID[userId], MATCH(RIGHT(PartnersPhoneNumbers[[#This Row],[Հեռախոսահամար]], 8), RIGHT(Phone_ID[?column?], 8), 0))</f>
        <v>59672</v>
      </c>
      <c r="G5" t="s">
        <v>23262</v>
      </c>
    </row>
    <row r="6" spans="1:20">
      <c r="A6" s="9" t="s">
        <v>23258</v>
      </c>
      <c r="B6" t="s">
        <v>23263</v>
      </c>
      <c r="C6" t="s">
        <v>23256</v>
      </c>
      <c r="D6" t="s">
        <v>23264</v>
      </c>
      <c r="E6" s="2" t="s">
        <v>23265</v>
      </c>
      <c r="F6" t="e" cm="1">
        <f t="array" ref="F6">INDEX(Phone_ID[userId], MATCH(RIGHT(PartnersPhoneNumbers[[#This Row],[Հեռախոսահամար]], 8), RIGHT(Phone_ID[?column?], 8), 0))</f>
        <v>#N/A</v>
      </c>
      <c r="G6" t="s">
        <v>23266</v>
      </c>
    </row>
    <row r="7" spans="1:20">
      <c r="A7" s="9" t="s">
        <v>23267</v>
      </c>
      <c r="B7" s="9"/>
      <c r="C7" t="s">
        <v>23254</v>
      </c>
      <c r="D7" t="s">
        <v>23268</v>
      </c>
      <c r="E7" s="2" t="s">
        <v>23259</v>
      </c>
      <c r="F7" t="e" cm="1">
        <f t="array" ref="F7">INDEX(Phone_ID[userId], MATCH(RIGHT(PartnersPhoneNumbers[[#This Row],[Հեռախոսահամար]], 8), RIGHT(Phone_ID[?column?], 8), 0))</f>
        <v>#N/A</v>
      </c>
    </row>
    <row r="8" spans="1:20">
      <c r="A8" s="9" t="s">
        <v>23269</v>
      </c>
      <c r="B8" t="s">
        <v>23266</v>
      </c>
      <c r="C8" t="s">
        <v>23270</v>
      </c>
      <c r="D8" t="s">
        <v>23271</v>
      </c>
      <c r="E8" s="2">
        <v>98777878</v>
      </c>
      <c r="F8" cm="1">
        <f t="array" ref="F8">INDEX(Phone_ID[userId], MATCH(RIGHT(PartnersPhoneNumbers[[#This Row],[Հեռախոսահամար]], 8), RIGHT(Phone_ID[?column?], 8), 0))</f>
        <v>113162</v>
      </c>
    </row>
    <row r="9" spans="1:20">
      <c r="A9" s="9" t="s">
        <v>23269</v>
      </c>
      <c r="B9" s="9"/>
      <c r="D9" t="s">
        <v>23272</v>
      </c>
      <c r="E9" s="2">
        <v>77980448</v>
      </c>
      <c r="F9" cm="1">
        <f t="array" ref="F9">INDEX(Phone_ID[userId], MATCH(RIGHT(PartnersPhoneNumbers[[#This Row],[Հեռախոսահամար]], 8), RIGHT(Phone_ID[?column?], 8), 0))</f>
        <v>1136140</v>
      </c>
    </row>
    <row r="10" spans="1:20">
      <c r="A10" s="9" t="s">
        <v>23269</v>
      </c>
      <c r="B10" s="9"/>
      <c r="D10" t="s">
        <v>23273</v>
      </c>
      <c r="E10" s="2">
        <v>98427292</v>
      </c>
      <c r="F10" cm="1">
        <f t="array" ref="F10">INDEX(Phone_ID[userId], MATCH(RIGHT(PartnersPhoneNumbers[[#This Row],[Հեռախոսահամար]], 8), RIGHT(Phone_ID[?column?], 8), 0))</f>
        <v>1150614</v>
      </c>
    </row>
    <row r="11" spans="1:20">
      <c r="A11" s="9" t="s">
        <v>23269</v>
      </c>
      <c r="B11" s="9"/>
      <c r="D11" t="s">
        <v>23274</v>
      </c>
      <c r="E11" s="2">
        <v>41260002</v>
      </c>
      <c r="F11" cm="1">
        <f t="array" ref="F11">INDEX(Phone_ID[userId], MATCH(RIGHT(PartnersPhoneNumbers[[#This Row],[Հեռախոսահամար]], 8), RIGHT(Phone_ID[?column?], 8), 0))</f>
        <v>1150615</v>
      </c>
    </row>
    <row r="12" spans="1:20">
      <c r="A12" s="9" t="s">
        <v>23269</v>
      </c>
      <c r="B12" s="9"/>
      <c r="D12" t="s">
        <v>23275</v>
      </c>
      <c r="E12" s="2">
        <v>43156930</v>
      </c>
      <c r="F12" cm="1">
        <f t="array" ref="F12">INDEX(Phone_ID[userId], MATCH(RIGHT(PartnersPhoneNumbers[[#This Row],[Հեռախոսահամար]], 8), RIGHT(Phone_ID[?column?], 8), 0))</f>
        <v>1150617</v>
      </c>
    </row>
    <row r="13" spans="1:20">
      <c r="A13" s="9" t="s">
        <v>23269</v>
      </c>
      <c r="B13" s="9"/>
      <c r="D13" t="s">
        <v>23276</v>
      </c>
      <c r="E13" s="2">
        <v>77088009</v>
      </c>
      <c r="F13" cm="1">
        <f t="array" ref="F13">INDEX(Phone_ID[userId], MATCH(RIGHT(PartnersPhoneNumbers[[#This Row],[Հեռախոսահամար]], 8), RIGHT(Phone_ID[?column?], 8), 0))</f>
        <v>422161</v>
      </c>
    </row>
    <row r="14" spans="1:20">
      <c r="A14" s="9" t="s">
        <v>23269</v>
      </c>
      <c r="B14" s="9"/>
      <c r="D14" t="s">
        <v>23277</v>
      </c>
      <c r="E14" s="2">
        <v>77261644</v>
      </c>
      <c r="F14" cm="1">
        <f t="array" ref="F14">INDEX(Phone_ID[userId], MATCH(RIGHT(PartnersPhoneNumbers[[#This Row],[Հեռախոսահամար]], 8), RIGHT(Phone_ID[?column?], 8), 0))</f>
        <v>190005</v>
      </c>
    </row>
    <row r="15" spans="1:20">
      <c r="A15" s="9" t="s">
        <v>23269</v>
      </c>
      <c r="B15" s="9"/>
      <c r="D15" t="s">
        <v>23278</v>
      </c>
      <c r="E15" s="2">
        <v>93240728</v>
      </c>
      <c r="F15" cm="1">
        <f t="array" ref="F15">INDEX(Phone_ID[userId], MATCH(RIGHT(PartnersPhoneNumbers[[#This Row],[Հեռախոսահամար]], 8), RIGHT(Phone_ID[?column?], 8), 0))</f>
        <v>1150619</v>
      </c>
    </row>
    <row r="16" spans="1:20">
      <c r="A16" s="9" t="s">
        <v>23269</v>
      </c>
      <c r="B16" s="9"/>
      <c r="D16" t="s">
        <v>23279</v>
      </c>
      <c r="E16" s="2">
        <v>77608894</v>
      </c>
      <c r="F16" cm="1">
        <f t="array" ref="F16">INDEX(Phone_ID[userId], MATCH(RIGHT(PartnersPhoneNumbers[[#This Row],[Հեռախոսահամար]], 8), RIGHT(Phone_ID[?column?], 8), 0))</f>
        <v>1150620</v>
      </c>
    </row>
    <row r="17" spans="1:6">
      <c r="A17" s="9" t="s">
        <v>23269</v>
      </c>
      <c r="B17" s="9"/>
      <c r="D17" t="s">
        <v>23280</v>
      </c>
      <c r="E17" s="2">
        <v>93307761</v>
      </c>
      <c r="F17" cm="1">
        <f t="array" ref="F17">INDEX(Phone_ID[userId], MATCH(RIGHT(PartnersPhoneNumbers[[#This Row],[Հեռախոսահամար]], 8), RIGHT(Phone_ID[?column?], 8), 0))</f>
        <v>860962</v>
      </c>
    </row>
    <row r="18" spans="1:6">
      <c r="A18" s="9" t="s">
        <v>23269</v>
      </c>
      <c r="B18" s="9"/>
      <c r="D18" t="s">
        <v>23281</v>
      </c>
      <c r="E18" s="2">
        <v>98386638</v>
      </c>
      <c r="F18" cm="1">
        <f t="array" ref="F18">INDEX(Phone_ID[userId], MATCH(RIGHT(PartnersPhoneNumbers[[#This Row],[Հեռախոսահամար]], 8), RIGHT(Phone_ID[?column?], 8), 0))</f>
        <v>1150622</v>
      </c>
    </row>
    <row r="19" spans="1:6">
      <c r="A19" s="9" t="s">
        <v>23269</v>
      </c>
      <c r="B19" s="9"/>
      <c r="D19" t="s">
        <v>23282</v>
      </c>
      <c r="E19" s="2">
        <v>98796772</v>
      </c>
      <c r="F19" cm="1">
        <f t="array" ref="F19">INDEX(Phone_ID[userId], MATCH(RIGHT(PartnersPhoneNumbers[[#This Row],[Հեռախոսահամար]], 8), RIGHT(Phone_ID[?column?], 8), 0))</f>
        <v>1124955</v>
      </c>
    </row>
    <row r="20" spans="1:6">
      <c r="A20" s="9" t="s">
        <v>23283</v>
      </c>
      <c r="B20" t="s">
        <v>23284</v>
      </c>
      <c r="C20" t="s">
        <v>23285</v>
      </c>
      <c r="D20" t="s">
        <v>7080</v>
      </c>
      <c r="E20" s="2">
        <v>95130589</v>
      </c>
      <c r="F20" cm="1">
        <f t="array" ref="F20">INDEX(Phone_ID[userId], MATCH(RIGHT(PartnersPhoneNumbers[[#This Row],[Հեռախոսահամար]], 8), RIGHT(Phone_ID[?column?], 8), 0))</f>
        <v>0</v>
      </c>
    </row>
    <row r="21" spans="1:6">
      <c r="A21" s="9" t="s">
        <v>23283</v>
      </c>
      <c r="B21" t="s">
        <v>23266</v>
      </c>
      <c r="D21" t="s">
        <v>23286</v>
      </c>
      <c r="E21" s="2">
        <v>91281891</v>
      </c>
      <c r="F21" cm="1">
        <f t="array" ref="F21">INDEX(Phone_ID[userId], MATCH(RIGHT(PartnersPhoneNumbers[[#This Row],[Հեռախոսահամար]], 8), RIGHT(Phone_ID[?column?], 8), 0))</f>
        <v>4235</v>
      </c>
    </row>
    <row r="22" spans="1:6">
      <c r="A22" s="9" t="s">
        <v>23287</v>
      </c>
      <c r="B22" s="9"/>
      <c r="C22" t="s">
        <v>23288</v>
      </c>
      <c r="D22" t="s">
        <v>23289</v>
      </c>
      <c r="E22" s="2">
        <v>94669723</v>
      </c>
      <c r="F22" cm="1">
        <f t="array" ref="F22">INDEX(Phone_ID[userId], MATCH(RIGHT(PartnersPhoneNumbers[[#This Row],[Հեռախոսահամար]], 8), RIGHT(Phone_ID[?column?], 8), 0))</f>
        <v>113362</v>
      </c>
    </row>
    <row r="23" spans="1:6">
      <c r="A23" s="9" t="s">
        <v>515</v>
      </c>
      <c r="B23" t="s">
        <v>6457</v>
      </c>
      <c r="C23" t="s">
        <v>23288</v>
      </c>
      <c r="D23" t="s">
        <v>23290</v>
      </c>
      <c r="E23" s="2">
        <v>93030355</v>
      </c>
      <c r="F23" cm="1">
        <f t="array" ref="F23">INDEX(Phone_ID[userId], MATCH(RIGHT(PartnersPhoneNumbers[[#This Row],[Հեռախոսահամար]], 8), RIGHT(Phone_ID[?column?], 8), 0))</f>
        <v>6547</v>
      </c>
    </row>
    <row r="24" spans="1:6">
      <c r="A24" s="9" t="s">
        <v>23291</v>
      </c>
      <c r="B24" s="9"/>
      <c r="C24" t="s">
        <v>23292</v>
      </c>
      <c r="E24" s="2">
        <v>94019708</v>
      </c>
      <c r="F24" cm="1">
        <f t="array" ref="F24">INDEX(Phone_ID[userId], MATCH(RIGHT(PartnersPhoneNumbers[[#This Row],[Հեռախոսահամար]], 8), RIGHT(Phone_ID[?column?], 8), 0))</f>
        <v>0</v>
      </c>
    </row>
    <row r="25" spans="1:6">
      <c r="A25" s="9" t="s">
        <v>23291</v>
      </c>
      <c r="B25" s="9"/>
      <c r="C25" t="s">
        <v>23292</v>
      </c>
      <c r="E25" s="2">
        <v>93842728</v>
      </c>
      <c r="F25" cm="1">
        <f t="array" ref="F25">INDEX(Phone_ID[userId], MATCH(RIGHT(PartnersPhoneNumbers[[#This Row],[Հեռախոսահամար]], 8), RIGHT(Phone_ID[?column?], 8), 0))</f>
        <v>0</v>
      </c>
    </row>
    <row r="26" spans="1:6">
      <c r="A26" s="9" t="s">
        <v>23291</v>
      </c>
      <c r="B26" s="9"/>
      <c r="C26" t="s">
        <v>23292</v>
      </c>
      <c r="E26" s="2">
        <v>55802216</v>
      </c>
      <c r="F26" cm="1">
        <f t="array" ref="F26">INDEX(Phone_ID[userId], MATCH(RIGHT(PartnersPhoneNumbers[[#This Row],[Հեռախոսահամար]], 8), RIGHT(Phone_ID[?column?], 8), 0))</f>
        <v>702783</v>
      </c>
    </row>
    <row r="27" spans="1:6">
      <c r="A27" s="9" t="s">
        <v>23291</v>
      </c>
      <c r="B27" s="9"/>
      <c r="C27" t="s">
        <v>23292</v>
      </c>
      <c r="E27" s="2">
        <v>93303130</v>
      </c>
      <c r="F27" cm="1">
        <f t="array" ref="F27">INDEX(Phone_ID[userId], MATCH(RIGHT(PartnersPhoneNumbers[[#This Row],[Հեռախոսահամար]], 8), RIGHT(Phone_ID[?column?], 8), 0))</f>
        <v>223554</v>
      </c>
    </row>
    <row r="28" spans="1:6">
      <c r="A28" s="9" t="s">
        <v>23291</v>
      </c>
      <c r="B28" s="9"/>
      <c r="C28" t="s">
        <v>23292</v>
      </c>
      <c r="E28" s="2">
        <v>55366962</v>
      </c>
      <c r="F28" cm="1">
        <f t="array" ref="F28">INDEX(Phone_ID[userId], MATCH(RIGHT(PartnersPhoneNumbers[[#This Row],[Հեռախոսահամար]], 8), RIGHT(Phone_ID[?column?], 8), 0))</f>
        <v>0</v>
      </c>
    </row>
    <row r="29" spans="1:6">
      <c r="A29" s="9" t="s">
        <v>23291</v>
      </c>
      <c r="B29" s="9"/>
      <c r="C29" t="s">
        <v>23292</v>
      </c>
      <c r="E29" s="2">
        <v>93614143</v>
      </c>
      <c r="F29" cm="1">
        <f t="array" ref="F29">INDEX(Phone_ID[userId], MATCH(RIGHT(PartnersPhoneNumbers[[#This Row],[Հեռախոսահամար]], 8), RIGHT(Phone_ID[?column?], 8), 0))</f>
        <v>0</v>
      </c>
    </row>
    <row r="30" spans="1:6">
      <c r="A30" s="9" t="s">
        <v>23291</v>
      </c>
      <c r="B30" s="9"/>
      <c r="C30" t="s">
        <v>23292</v>
      </c>
      <c r="E30" s="2">
        <v>94639914</v>
      </c>
      <c r="F30" cm="1">
        <f t="array" ref="F30">INDEX(Phone_ID[userId], MATCH(RIGHT(PartnersPhoneNumbers[[#This Row],[Հեռախոսահամար]], 8), RIGHT(Phone_ID[?column?], 8), 0))</f>
        <v>1135976</v>
      </c>
    </row>
    <row r="31" spans="1:6">
      <c r="A31" s="9" t="s">
        <v>7704</v>
      </c>
      <c r="B31" s="9"/>
      <c r="C31" t="s">
        <v>23292</v>
      </c>
      <c r="E31" s="2">
        <v>44222224</v>
      </c>
      <c r="F31" cm="1">
        <f t="array" ref="F31">INDEX(Phone_ID[userId], MATCH(RIGHT(PartnersPhoneNumbers[[#This Row],[Հեռախոսահամար]], 8), RIGHT(Phone_ID[?column?], 8), 0))</f>
        <v>170017</v>
      </c>
    </row>
    <row r="32" spans="1:6">
      <c r="A32" s="9" t="s">
        <v>7704</v>
      </c>
      <c r="B32" s="9"/>
      <c r="C32" t="s">
        <v>23292</v>
      </c>
      <c r="E32" s="2">
        <v>98055750</v>
      </c>
      <c r="F32" cm="1">
        <f t="array" ref="F32">INDEX(Phone_ID[userId], MATCH(RIGHT(PartnersPhoneNumbers[[#This Row],[Հեռախոսահամար]], 8), RIGHT(Phone_ID[?column?], 8), 0))</f>
        <v>102945</v>
      </c>
    </row>
    <row r="33" spans="1:6">
      <c r="A33" s="9" t="s">
        <v>7704</v>
      </c>
      <c r="B33" s="9"/>
      <c r="C33" t="s">
        <v>23292</v>
      </c>
      <c r="E33" s="2">
        <v>55468418</v>
      </c>
      <c r="F33" cm="1">
        <f t="array" ref="F33">INDEX(Phone_ID[userId], MATCH(RIGHT(PartnersPhoneNumbers[[#This Row],[Հեռախոսահամար]], 8), RIGHT(Phone_ID[?column?], 8), 0))</f>
        <v>149977</v>
      </c>
    </row>
    <row r="34" spans="1:6">
      <c r="A34" s="9" t="s">
        <v>7704</v>
      </c>
      <c r="B34" s="9"/>
      <c r="C34" t="s">
        <v>23292</v>
      </c>
      <c r="E34" s="2">
        <v>99996192</v>
      </c>
      <c r="F34" cm="1">
        <f t="array" ref="F34">INDEX(Phone_ID[userId], MATCH(RIGHT(PartnersPhoneNumbers[[#This Row],[Հեռախոսահամար]], 8), RIGHT(Phone_ID[?column?], 8), 0))</f>
        <v>1147893</v>
      </c>
    </row>
    <row r="35" spans="1:6">
      <c r="A35" s="9" t="s">
        <v>7704</v>
      </c>
      <c r="B35" s="9"/>
      <c r="C35" t="s">
        <v>23292</v>
      </c>
      <c r="E35" s="2">
        <v>55889989</v>
      </c>
      <c r="F35" cm="1">
        <f t="array" ref="F35">INDEX(Phone_ID[userId], MATCH(RIGHT(PartnersPhoneNumbers[[#This Row],[Հեռախոսահամար]], 8), RIGHT(Phone_ID[?column?], 8), 0))</f>
        <v>288243</v>
      </c>
    </row>
    <row r="36" spans="1:6">
      <c r="A36" s="9" t="s">
        <v>7704</v>
      </c>
      <c r="B36" s="9"/>
      <c r="C36" t="s">
        <v>23292</v>
      </c>
      <c r="E36" s="2">
        <v>93553738</v>
      </c>
      <c r="F36" cm="1">
        <f t="array" ref="F36">INDEX(Phone_ID[userId], MATCH(RIGHT(PartnersPhoneNumbers[[#This Row],[Հեռախոսահամար]], 8), RIGHT(Phone_ID[?column?], 8), 0))</f>
        <v>60162</v>
      </c>
    </row>
    <row r="37" spans="1:6">
      <c r="A37" s="9" t="s">
        <v>7704</v>
      </c>
      <c r="B37" s="9"/>
      <c r="C37" t="s">
        <v>23292</v>
      </c>
      <c r="E37" s="2">
        <v>44702207</v>
      </c>
      <c r="F37" cm="1">
        <f t="array" ref="F37">INDEX(Phone_ID[userId], MATCH(RIGHT(PartnersPhoneNumbers[[#This Row],[Հեռախոսահամար]], 8), RIGHT(Phone_ID[?column?], 8), 0))</f>
        <v>842557</v>
      </c>
    </row>
    <row r="38" spans="1:6">
      <c r="A38" s="9" t="s">
        <v>7704</v>
      </c>
      <c r="B38" s="9"/>
      <c r="C38" t="s">
        <v>23292</v>
      </c>
      <c r="E38" s="2">
        <v>99403050</v>
      </c>
      <c r="F38" cm="1">
        <f t="array" ref="F38">INDEX(Phone_ID[userId], MATCH(RIGHT(PartnersPhoneNumbers[[#This Row],[Հեռախոսահամար]], 8), RIGHT(Phone_ID[?column?], 8), 0))</f>
        <v>675180</v>
      </c>
    </row>
    <row r="39" spans="1:6">
      <c r="A39" s="9" t="s">
        <v>7704</v>
      </c>
      <c r="B39" s="9"/>
      <c r="C39" t="s">
        <v>23292</v>
      </c>
      <c r="E39" s="2">
        <v>44487303</v>
      </c>
      <c r="F39" cm="1">
        <f t="array" ref="F39">INDEX(Phone_ID[userId], MATCH(RIGHT(PartnersPhoneNumbers[[#This Row],[Հեռախոսահամար]], 8), RIGHT(Phone_ID[?column?], 8), 0))</f>
        <v>711748</v>
      </c>
    </row>
    <row r="40" spans="1:6">
      <c r="A40" s="9" t="s">
        <v>7704</v>
      </c>
      <c r="B40" s="9"/>
      <c r="C40" t="s">
        <v>23292</v>
      </c>
      <c r="E40" s="2">
        <v>55550809</v>
      </c>
      <c r="F40" cm="1">
        <f t="array" ref="F40">INDEX(Phone_ID[userId], MATCH(RIGHT(PartnersPhoneNumbers[[#This Row],[Հեռախոսահամար]], 8), RIGHT(Phone_ID[?column?], 8), 0))</f>
        <v>1147894</v>
      </c>
    </row>
    <row r="41" spans="1:6">
      <c r="A41" s="9" t="s">
        <v>7704</v>
      </c>
      <c r="B41" s="9"/>
      <c r="C41" t="s">
        <v>23292</v>
      </c>
      <c r="E41" s="2">
        <v>44190302</v>
      </c>
      <c r="F41" cm="1">
        <f t="array" ref="F41">INDEX(Phone_ID[userId], MATCH(RIGHT(PartnersPhoneNumbers[[#This Row],[Հեռախոսահամար]], 8), RIGHT(Phone_ID[?column?], 8), 0))</f>
        <v>697210</v>
      </c>
    </row>
    <row r="42" spans="1:6">
      <c r="A42" s="9" t="s">
        <v>412</v>
      </c>
      <c r="B42" s="9"/>
      <c r="C42" t="s">
        <v>23288</v>
      </c>
      <c r="D42" t="s">
        <v>6912</v>
      </c>
      <c r="E42" s="2">
        <v>55463358</v>
      </c>
      <c r="F42" cm="1">
        <f t="array" ref="F42">INDEX(Phone_ID[userId], MATCH(RIGHT(PartnersPhoneNumbers[[#This Row],[Հեռախոսահամար]], 8), RIGHT(Phone_ID[?column?], 8), 0))</f>
        <v>982824</v>
      </c>
    </row>
    <row r="43" spans="1:6">
      <c r="A43" s="9" t="s">
        <v>5832</v>
      </c>
      <c r="B43" s="9"/>
      <c r="C43" t="s">
        <v>23292</v>
      </c>
      <c r="E43" s="2">
        <v>41452815</v>
      </c>
      <c r="F43">
        <v>1027931</v>
      </c>
    </row>
    <row r="44" spans="1:6">
      <c r="A44" s="9" t="s">
        <v>5832</v>
      </c>
      <c r="B44" s="9"/>
      <c r="C44" t="s">
        <v>23292</v>
      </c>
      <c r="E44" s="12">
        <v>93554662</v>
      </c>
      <c r="F44">
        <v>197887</v>
      </c>
    </row>
    <row r="45" spans="1:6">
      <c r="A45" s="9" t="s">
        <v>5832</v>
      </c>
      <c r="B45" s="9"/>
      <c r="C45" t="s">
        <v>23292</v>
      </c>
      <c r="E45" s="12">
        <v>77456291</v>
      </c>
      <c r="F45" s="12">
        <v>967824</v>
      </c>
    </row>
    <row r="46" spans="1:6">
      <c r="A46" s="9" t="s">
        <v>5832</v>
      </c>
      <c r="B46" s="9"/>
      <c r="C46" t="s">
        <v>23292</v>
      </c>
      <c r="E46" s="12">
        <v>44228238</v>
      </c>
      <c r="F46">
        <v>979629</v>
      </c>
    </row>
    <row r="47" spans="1:6">
      <c r="A47" s="9" t="s">
        <v>5832</v>
      </c>
      <c r="B47" s="9"/>
      <c r="C47" t="s">
        <v>23292</v>
      </c>
      <c r="E47" s="12">
        <v>55250891</v>
      </c>
      <c r="F47">
        <v>532254</v>
      </c>
    </row>
    <row r="48" spans="1:6">
      <c r="A48" s="9" t="s">
        <v>5832</v>
      </c>
      <c r="B48" s="9"/>
      <c r="C48" t="s">
        <v>23292</v>
      </c>
      <c r="E48" s="12">
        <v>91020091</v>
      </c>
      <c r="F48">
        <v>669658</v>
      </c>
    </row>
    <row r="49" spans="1:6">
      <c r="A49" s="9" t="s">
        <v>5832</v>
      </c>
      <c r="B49" s="9"/>
      <c r="C49" t="s">
        <v>23292</v>
      </c>
      <c r="E49" s="2">
        <v>41807073</v>
      </c>
      <c r="F49">
        <v>1043197</v>
      </c>
    </row>
  </sheetData>
  <pageMargins left="0.7" right="0.7" top="0.75" bottom="0.75" header="0.3" footer="0.3"/>
  <tableParts count="1">
    <tablePart r:id="rId1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BE9180-F950-4B54-B848-ADC676317053}">
  <dimension ref="A1:B83"/>
  <sheetViews>
    <sheetView workbookViewId="0">
      <selection activeCell="A2" sqref="A2:A83"/>
    </sheetView>
  </sheetViews>
  <sheetFormatPr defaultRowHeight="15"/>
  <cols>
    <col min="1" max="1" width="11" bestFit="1" customWidth="1"/>
  </cols>
  <sheetData>
    <row r="1" spans="1:2">
      <c r="A1" s="21" t="s">
        <v>6467</v>
      </c>
      <c r="B1" s="21" t="s">
        <v>23293</v>
      </c>
    </row>
    <row r="2" spans="1:2">
      <c r="A2" s="21">
        <v>850</v>
      </c>
      <c r="B2" s="21">
        <v>37477600375</v>
      </c>
    </row>
    <row r="3" spans="1:2">
      <c r="A3" s="21">
        <v>3065</v>
      </c>
      <c r="B3" s="21">
        <v>37495501001</v>
      </c>
    </row>
    <row r="4" spans="1:2">
      <c r="A4" s="21">
        <v>625369</v>
      </c>
      <c r="B4" s="21">
        <v>37477179014</v>
      </c>
    </row>
    <row r="5" spans="1:2">
      <c r="A5" s="21">
        <v>355585</v>
      </c>
      <c r="B5" s="21">
        <v>37493631849</v>
      </c>
    </row>
    <row r="6" spans="1:2">
      <c r="A6" s="21">
        <v>318064</v>
      </c>
      <c r="B6" s="21">
        <v>37498769490</v>
      </c>
    </row>
    <row r="7" spans="1:2">
      <c r="A7" s="21">
        <v>704833</v>
      </c>
      <c r="B7" s="21">
        <v>37498205553</v>
      </c>
    </row>
    <row r="8" spans="1:2">
      <c r="A8" s="21">
        <v>428690</v>
      </c>
      <c r="B8" s="21">
        <v>37498881363</v>
      </c>
    </row>
    <row r="9" spans="1:2">
      <c r="A9" s="21">
        <v>72085</v>
      </c>
      <c r="B9" s="21">
        <v>37493220043</v>
      </c>
    </row>
    <row r="10" spans="1:2">
      <c r="A10" s="21">
        <v>821204</v>
      </c>
      <c r="B10" s="21">
        <v>37444148184</v>
      </c>
    </row>
    <row r="11" spans="1:2">
      <c r="A11" s="21">
        <v>135322</v>
      </c>
      <c r="B11" s="21">
        <v>37497727227</v>
      </c>
    </row>
    <row r="12" spans="1:2">
      <c r="A12" s="21">
        <v>825186</v>
      </c>
      <c r="B12" s="21">
        <v>37443607244</v>
      </c>
    </row>
    <row r="13" spans="1:2">
      <c r="A13" s="21">
        <v>17617</v>
      </c>
      <c r="B13" s="21">
        <v>37495920209</v>
      </c>
    </row>
    <row r="14" spans="1:2">
      <c r="A14" s="21">
        <v>388226</v>
      </c>
      <c r="B14" s="21">
        <v>37495774143</v>
      </c>
    </row>
    <row r="15" spans="1:2">
      <c r="A15" s="21">
        <v>231060</v>
      </c>
      <c r="B15" s="21">
        <v>37477517268</v>
      </c>
    </row>
    <row r="16" spans="1:2">
      <c r="A16" s="21">
        <v>345</v>
      </c>
      <c r="B16" s="21">
        <v>37499133266</v>
      </c>
    </row>
    <row r="17" spans="1:2">
      <c r="A17" s="21">
        <v>148429</v>
      </c>
      <c r="B17" s="21">
        <v>37494627188</v>
      </c>
    </row>
    <row r="18" spans="1:2">
      <c r="A18" s="21">
        <v>124089</v>
      </c>
      <c r="B18" s="21">
        <v>37493631532</v>
      </c>
    </row>
    <row r="19" spans="1:2">
      <c r="A19" s="21">
        <v>733425</v>
      </c>
      <c r="B19" s="21">
        <v>37494696639</v>
      </c>
    </row>
    <row r="20" spans="1:2">
      <c r="A20" s="21">
        <v>299967</v>
      </c>
      <c r="B20" s="21">
        <v>37455379707</v>
      </c>
    </row>
    <row r="21" spans="1:2">
      <c r="A21" s="21">
        <v>839</v>
      </c>
      <c r="B21" s="21">
        <v>37455440985</v>
      </c>
    </row>
    <row r="22" spans="1:2">
      <c r="A22" s="21">
        <v>325453</v>
      </c>
      <c r="B22" s="21">
        <v>37493652532</v>
      </c>
    </row>
    <row r="23" spans="1:2">
      <c r="A23" s="21">
        <v>269354</v>
      </c>
      <c r="B23" s="21">
        <v>37498514860</v>
      </c>
    </row>
    <row r="24" spans="1:2">
      <c r="A24" s="21">
        <v>162906</v>
      </c>
      <c r="B24" s="21">
        <v>37491605705</v>
      </c>
    </row>
    <row r="25" spans="1:2">
      <c r="A25" s="21">
        <v>2679</v>
      </c>
      <c r="B25" s="21">
        <v>37494071008</v>
      </c>
    </row>
    <row r="26" spans="1:2">
      <c r="A26" s="21">
        <v>456123</v>
      </c>
      <c r="B26" s="21">
        <v>37441750130</v>
      </c>
    </row>
    <row r="27" spans="1:2">
      <c r="A27" s="21">
        <v>612120</v>
      </c>
      <c r="B27" s="21">
        <v>37494847602</v>
      </c>
    </row>
    <row r="28" spans="1:2">
      <c r="A28" s="21">
        <v>480863</v>
      </c>
      <c r="B28" s="21">
        <v>37497335423</v>
      </c>
    </row>
    <row r="29" spans="1:2">
      <c r="A29" s="21">
        <v>468782</v>
      </c>
      <c r="B29" s="21">
        <v>37455080018</v>
      </c>
    </row>
    <row r="30" spans="1:2">
      <c r="A30" s="21">
        <v>328558</v>
      </c>
      <c r="B30" s="21">
        <v>37477552751</v>
      </c>
    </row>
    <row r="31" spans="1:2">
      <c r="A31" s="21">
        <v>193283</v>
      </c>
      <c r="B31" s="21">
        <v>37493558558</v>
      </c>
    </row>
    <row r="32" spans="1:2">
      <c r="A32" s="21">
        <v>519906</v>
      </c>
      <c r="B32" s="21">
        <v>37494627267</v>
      </c>
    </row>
    <row r="33" spans="1:2">
      <c r="A33" s="21">
        <v>748384</v>
      </c>
      <c r="B33" s="21">
        <v>37498542424</v>
      </c>
    </row>
    <row r="34" spans="1:2">
      <c r="A34" s="21">
        <v>777987</v>
      </c>
      <c r="B34" s="21">
        <v>37477262550</v>
      </c>
    </row>
    <row r="35" spans="1:2">
      <c r="A35" s="21">
        <v>832483</v>
      </c>
      <c r="B35" s="21">
        <v>37497212270</v>
      </c>
    </row>
    <row r="36" spans="1:2">
      <c r="A36" s="21">
        <v>905596</v>
      </c>
      <c r="B36" s="21">
        <v>37493646236</v>
      </c>
    </row>
    <row r="37" spans="1:2">
      <c r="A37" s="21">
        <v>946207</v>
      </c>
      <c r="B37" s="21">
        <v>37477254388</v>
      </c>
    </row>
    <row r="38" spans="1:2">
      <c r="A38" s="21">
        <v>272900</v>
      </c>
      <c r="B38" s="21">
        <v>37498223303</v>
      </c>
    </row>
    <row r="39" spans="1:2">
      <c r="A39" s="21">
        <v>627160</v>
      </c>
      <c r="B39" s="21">
        <v>37477714570</v>
      </c>
    </row>
    <row r="40" spans="1:2">
      <c r="A40" s="21">
        <v>304332</v>
      </c>
      <c r="B40" s="21">
        <v>37494702780</v>
      </c>
    </row>
    <row r="41" spans="1:2">
      <c r="A41" s="21">
        <v>480221</v>
      </c>
      <c r="B41" s="21">
        <v>37443233876</v>
      </c>
    </row>
    <row r="42" spans="1:2">
      <c r="A42" s="21">
        <v>785882</v>
      </c>
      <c r="B42" s="21">
        <v>37477653202</v>
      </c>
    </row>
    <row r="43" spans="1:2">
      <c r="A43" s="21">
        <v>49471</v>
      </c>
      <c r="B43" s="21">
        <v>37493380289</v>
      </c>
    </row>
    <row r="44" spans="1:2">
      <c r="A44" s="21">
        <v>818028</v>
      </c>
      <c r="B44" s="21">
        <v>37495252533</v>
      </c>
    </row>
    <row r="45" spans="1:2">
      <c r="A45" s="21">
        <v>925671</v>
      </c>
      <c r="B45" s="21">
        <v>37491575975</v>
      </c>
    </row>
    <row r="46" spans="1:2">
      <c r="A46" s="21">
        <v>685480</v>
      </c>
      <c r="B46" s="21">
        <v>37441481616</v>
      </c>
    </row>
    <row r="47" spans="1:2">
      <c r="A47" s="21">
        <v>479715</v>
      </c>
      <c r="B47" s="21">
        <v>37493321019</v>
      </c>
    </row>
    <row r="48" spans="1:2">
      <c r="A48" s="21">
        <v>983915</v>
      </c>
      <c r="B48" s="21">
        <v>37497270805</v>
      </c>
    </row>
    <row r="49" spans="1:2">
      <c r="A49" s="21">
        <v>854630</v>
      </c>
      <c r="B49" s="21">
        <v>37477150331</v>
      </c>
    </row>
    <row r="50" spans="1:2">
      <c r="A50" s="21">
        <v>609229</v>
      </c>
      <c r="B50" s="21">
        <v>37493640543</v>
      </c>
    </row>
    <row r="51" spans="1:2">
      <c r="A51" s="21">
        <v>238397</v>
      </c>
      <c r="B51" s="21">
        <v>37496067000</v>
      </c>
    </row>
    <row r="52" spans="1:2">
      <c r="A52" s="21">
        <v>922910</v>
      </c>
      <c r="B52" s="21">
        <v>37493554079</v>
      </c>
    </row>
    <row r="53" spans="1:2">
      <c r="A53" s="21">
        <v>553433</v>
      </c>
      <c r="B53" s="21">
        <v>37497266960</v>
      </c>
    </row>
    <row r="54" spans="1:2">
      <c r="A54" s="21">
        <v>681243</v>
      </c>
      <c r="B54" s="21">
        <v>37494980707</v>
      </c>
    </row>
    <row r="55" spans="1:2">
      <c r="A55" s="21">
        <v>109843</v>
      </c>
      <c r="B55" s="21">
        <v>37493111829</v>
      </c>
    </row>
    <row r="56" spans="1:2">
      <c r="A56" s="21">
        <v>736628</v>
      </c>
      <c r="B56" s="21">
        <v>37494138040</v>
      </c>
    </row>
    <row r="57" spans="1:2">
      <c r="A57" s="21">
        <v>490242</v>
      </c>
      <c r="B57" s="21">
        <v>37477009129</v>
      </c>
    </row>
    <row r="58" spans="1:2">
      <c r="A58" s="21">
        <v>806879</v>
      </c>
      <c r="B58" s="21">
        <v>37498276171</v>
      </c>
    </row>
    <row r="59" spans="1:2">
      <c r="A59" s="21">
        <v>1038387</v>
      </c>
      <c r="B59" s="21">
        <v>374098029629</v>
      </c>
    </row>
    <row r="60" spans="1:2">
      <c r="A60" s="21">
        <v>2776</v>
      </c>
      <c r="B60" s="21">
        <v>37455523748</v>
      </c>
    </row>
    <row r="61" spans="1:2">
      <c r="A61" s="21">
        <v>176167</v>
      </c>
      <c r="B61" s="21">
        <v>37498807581</v>
      </c>
    </row>
    <row r="62" spans="1:2">
      <c r="A62" s="21">
        <v>872682</v>
      </c>
      <c r="B62" s="21">
        <v>37494821547</v>
      </c>
    </row>
    <row r="63" spans="1:2">
      <c r="A63" s="21">
        <v>41044</v>
      </c>
      <c r="B63" s="21">
        <v>37455050029</v>
      </c>
    </row>
    <row r="64" spans="1:2">
      <c r="A64" s="21">
        <v>1035309</v>
      </c>
      <c r="B64" s="21">
        <v>37494713624</v>
      </c>
    </row>
    <row r="65" spans="1:2">
      <c r="A65" s="21">
        <v>389527</v>
      </c>
      <c r="B65" s="21">
        <v>37493916884</v>
      </c>
    </row>
    <row r="66" spans="1:2">
      <c r="A66" s="21">
        <v>346899</v>
      </c>
      <c r="B66" s="21">
        <v>37498985021</v>
      </c>
    </row>
    <row r="67" spans="1:2">
      <c r="A67" s="21">
        <v>363404</v>
      </c>
      <c r="B67" s="21">
        <v>37477388218</v>
      </c>
    </row>
    <row r="68" spans="1:2">
      <c r="A68" s="21">
        <v>630779</v>
      </c>
      <c r="B68" s="21">
        <v>37477205442</v>
      </c>
    </row>
    <row r="69" spans="1:2">
      <c r="A69" s="21">
        <v>284609</v>
      </c>
      <c r="B69" s="21">
        <v>37496438834</v>
      </c>
    </row>
    <row r="70" spans="1:2">
      <c r="A70" s="21">
        <v>800597</v>
      </c>
      <c r="B70" s="21">
        <v>37497251242</v>
      </c>
    </row>
    <row r="71" spans="1:2">
      <c r="A71" s="21">
        <v>1025610</v>
      </c>
      <c r="B71" s="21">
        <v>37493642179</v>
      </c>
    </row>
    <row r="72" spans="1:2">
      <c r="A72" s="21">
        <v>957701</v>
      </c>
      <c r="B72" s="21">
        <v>37495057302</v>
      </c>
    </row>
    <row r="73" spans="1:2">
      <c r="A73" s="21">
        <v>641817</v>
      </c>
      <c r="B73" s="21">
        <v>37496075858</v>
      </c>
    </row>
    <row r="74" spans="1:2">
      <c r="A74" s="21">
        <v>1025597</v>
      </c>
      <c r="B74" s="21">
        <v>37433999881</v>
      </c>
    </row>
    <row r="75" spans="1:2">
      <c r="A75" s="21">
        <v>798</v>
      </c>
      <c r="B75" s="21">
        <v>37493355733</v>
      </c>
    </row>
    <row r="76" spans="1:2">
      <c r="A76" s="21">
        <v>93</v>
      </c>
      <c r="B76" s="21">
        <v>37441841191</v>
      </c>
    </row>
    <row r="77" spans="1:2">
      <c r="A77">
        <v>5237</v>
      </c>
      <c r="B77">
        <v>37495429560</v>
      </c>
    </row>
    <row r="78" spans="1:2">
      <c r="A78">
        <v>879643</v>
      </c>
      <c r="B78">
        <v>37491936747</v>
      </c>
    </row>
    <row r="79" spans="1:2">
      <c r="A79" s="21">
        <v>1038570</v>
      </c>
      <c r="B79" s="21">
        <v>37497320927</v>
      </c>
    </row>
    <row r="80" spans="1:2">
      <c r="A80" s="21">
        <v>846573</v>
      </c>
      <c r="B80" s="21">
        <v>37494967999</v>
      </c>
    </row>
    <row r="81" spans="1:2">
      <c r="A81" s="21">
        <v>207980</v>
      </c>
      <c r="B81" s="21">
        <v>37498029629</v>
      </c>
    </row>
    <row r="82" spans="1:2">
      <c r="A82" s="21">
        <v>1143073</v>
      </c>
      <c r="B82" s="21">
        <v>44302355</v>
      </c>
    </row>
    <row r="83" spans="1:2">
      <c r="A83" s="21">
        <v>147502</v>
      </c>
      <c r="B83" s="21">
        <v>98220136</v>
      </c>
    </row>
  </sheetData>
  <conditionalFormatting sqref="A1:N81 A83:N196 B82:N82">
    <cfRule type="duplicateValues" dxfId="53" priority="600"/>
  </conditionalFormatting>
  <pageMargins left="0.7" right="0.7" top="0.75" bottom="0.75" header="0.3" footer="0.3"/>
  <tableParts count="1">
    <tablePart r:id="rId1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E8CE33-742A-4307-BCE7-902CA121B63F}">
  <dimension ref="B2:BL617"/>
  <sheetViews>
    <sheetView topLeftCell="AU109" workbookViewId="0">
      <selection activeCell="BC118" sqref="BC92:BL118"/>
    </sheetView>
  </sheetViews>
  <sheetFormatPr defaultRowHeight="15"/>
  <cols>
    <col min="2" max="2" width="28.85546875" bestFit="1" customWidth="1"/>
    <col min="3" max="3" width="23.42578125" bestFit="1" customWidth="1"/>
    <col min="4" max="4" width="15.7109375" bestFit="1" customWidth="1"/>
    <col min="13" max="13" width="42" customWidth="1"/>
    <col min="14" max="16" width="9.140625" style="57"/>
    <col min="18" max="18" width="19.85546875" customWidth="1"/>
    <col min="19" max="19" width="21.28515625" customWidth="1"/>
    <col min="20" max="20" width="15.7109375" bestFit="1" customWidth="1"/>
    <col min="29" max="29" width="17.140625" bestFit="1" customWidth="1"/>
    <col min="30" max="30" width="14.85546875" customWidth="1"/>
    <col min="38" max="38" width="16.7109375" bestFit="1" customWidth="1"/>
    <col min="57" max="57" width="16.7109375" bestFit="1" customWidth="1"/>
  </cols>
  <sheetData>
    <row r="2" spans="2:53">
      <c r="B2" s="77"/>
      <c r="C2" s="77" t="s">
        <v>379</v>
      </c>
      <c r="D2" s="78">
        <v>45469.915972222225</v>
      </c>
      <c r="E2" s="77">
        <v>1000</v>
      </c>
      <c r="F2" s="77" t="s">
        <v>560</v>
      </c>
      <c r="G2" s="77" t="s">
        <v>564</v>
      </c>
      <c r="H2" s="77" t="s">
        <v>23294</v>
      </c>
      <c r="I2" s="77" t="s">
        <v>4564</v>
      </c>
      <c r="J2" s="77" t="s">
        <v>4565</v>
      </c>
      <c r="K2" s="79" t="s">
        <v>369</v>
      </c>
      <c r="L2" s="83" t="s">
        <v>3911</v>
      </c>
      <c r="N2" s="57" t="s">
        <v>6467</v>
      </c>
      <c r="R2" t="s">
        <v>23295</v>
      </c>
      <c r="S2" t="str">
        <f>TRIM(R2)</f>
        <v>fas ff</v>
      </c>
    </row>
    <row r="3" spans="2:53">
      <c r="B3" s="77" t="s">
        <v>461</v>
      </c>
      <c r="C3" s="77" t="s">
        <v>461</v>
      </c>
      <c r="D3" s="78">
        <v>45469.850694444445</v>
      </c>
      <c r="E3" s="77">
        <v>500</v>
      </c>
      <c r="F3" s="77" t="s">
        <v>560</v>
      </c>
      <c r="G3" s="77" t="s">
        <v>564</v>
      </c>
      <c r="H3" s="77" t="s">
        <v>23294</v>
      </c>
      <c r="I3" s="77" t="s">
        <v>4566</v>
      </c>
      <c r="J3" s="77" t="s">
        <v>4567</v>
      </c>
      <c r="K3" s="79" t="s">
        <v>369</v>
      </c>
      <c r="L3" s="83" t="s">
        <v>3911</v>
      </c>
      <c r="N3" s="57">
        <v>952350</v>
      </c>
      <c r="O3" s="57" t="str">
        <f>N3&amp;","</f>
        <v>952350,</v>
      </c>
    </row>
    <row r="4" spans="2:53">
      <c r="B4" s="77" t="s">
        <v>601</v>
      </c>
      <c r="C4" s="77" t="s">
        <v>602</v>
      </c>
      <c r="D4" s="78">
        <v>45469.734027777777</v>
      </c>
      <c r="E4" s="77">
        <v>400</v>
      </c>
      <c r="F4" s="77" t="s">
        <v>560</v>
      </c>
      <c r="G4" s="77" t="s">
        <v>564</v>
      </c>
      <c r="H4" s="77" t="s">
        <v>23294</v>
      </c>
      <c r="I4" s="77" t="s">
        <v>4568</v>
      </c>
      <c r="J4" s="77" t="s">
        <v>4569</v>
      </c>
      <c r="K4" s="79" t="s">
        <v>369</v>
      </c>
      <c r="L4" s="83" t="s">
        <v>3911</v>
      </c>
      <c r="N4" s="57">
        <v>2857</v>
      </c>
      <c r="O4" s="57" t="str">
        <f t="shared" ref="O4:O46" si="0">N4&amp;","</f>
        <v>2857,</v>
      </c>
    </row>
    <row r="5" spans="2:53">
      <c r="B5" s="77" t="s">
        <v>559</v>
      </c>
      <c r="C5" s="77" t="s">
        <v>313</v>
      </c>
      <c r="D5" s="78">
        <v>45469.708333333336</v>
      </c>
      <c r="E5" s="77">
        <v>500</v>
      </c>
      <c r="F5" s="77" t="s">
        <v>560</v>
      </c>
      <c r="G5" s="77" t="s">
        <v>564</v>
      </c>
      <c r="H5" s="77" t="s">
        <v>23294</v>
      </c>
      <c r="I5" s="77" t="s">
        <v>4570</v>
      </c>
      <c r="J5" s="77" t="s">
        <v>4571</v>
      </c>
      <c r="K5" s="79" t="s">
        <v>369</v>
      </c>
      <c r="L5" s="83" t="s">
        <v>3911</v>
      </c>
      <c r="N5" s="57">
        <v>38749</v>
      </c>
      <c r="O5" s="57" t="str">
        <f t="shared" si="0"/>
        <v>38749,</v>
      </c>
    </row>
    <row r="6" spans="2:53">
      <c r="B6" s="77" t="s">
        <v>4572</v>
      </c>
      <c r="C6" s="77" t="s">
        <v>4573</v>
      </c>
      <c r="D6" s="78">
        <v>45469.683333333334</v>
      </c>
      <c r="E6" s="77">
        <v>100</v>
      </c>
      <c r="F6" s="77" t="s">
        <v>560</v>
      </c>
      <c r="G6" s="77" t="s">
        <v>564</v>
      </c>
      <c r="H6" s="77" t="s">
        <v>23294</v>
      </c>
      <c r="I6" s="77" t="s">
        <v>4574</v>
      </c>
      <c r="J6" s="77" t="s">
        <v>4575</v>
      </c>
      <c r="K6" s="77" t="s">
        <v>617</v>
      </c>
      <c r="L6" s="83" t="s">
        <v>3911</v>
      </c>
      <c r="N6" s="57">
        <v>1150003</v>
      </c>
      <c r="O6" s="57" t="str">
        <f t="shared" si="0"/>
        <v>1150003,</v>
      </c>
      <c r="R6" s="123"/>
      <c r="S6" s="123"/>
      <c r="T6" s="123"/>
      <c r="U6" s="123"/>
      <c r="V6" s="123"/>
      <c r="W6" s="123"/>
      <c r="AB6" s="128" t="s">
        <v>379</v>
      </c>
      <c r="AC6" s="128" t="s">
        <v>379</v>
      </c>
      <c r="AD6" s="125">
        <v>45522.018055555556</v>
      </c>
      <c r="AE6" s="128">
        <v>1000</v>
      </c>
      <c r="AF6" s="128" t="s">
        <v>560</v>
      </c>
      <c r="AG6" s="128" t="s">
        <v>561</v>
      </c>
      <c r="AH6" s="122" t="s">
        <v>369</v>
      </c>
      <c r="AJ6" s="123"/>
      <c r="AK6" s="123"/>
      <c r="AL6" s="123"/>
      <c r="AM6" s="123"/>
      <c r="AN6" s="123"/>
      <c r="AO6" s="123"/>
      <c r="AP6" s="123"/>
      <c r="AQ6" s="123"/>
      <c r="AR6" s="123"/>
    </row>
    <row r="7" spans="2:53">
      <c r="B7" s="77" t="s">
        <v>4576</v>
      </c>
      <c r="C7" s="77" t="s">
        <v>4066</v>
      </c>
      <c r="D7" s="78">
        <v>45469.679861111108</v>
      </c>
      <c r="E7" s="77">
        <v>100</v>
      </c>
      <c r="F7" s="77" t="s">
        <v>560</v>
      </c>
      <c r="G7" s="77" t="s">
        <v>564</v>
      </c>
      <c r="H7" s="77" t="s">
        <v>23294</v>
      </c>
      <c r="I7" s="77" t="s">
        <v>4577</v>
      </c>
      <c r="J7" s="77" t="s">
        <v>4578</v>
      </c>
      <c r="K7" s="77" t="s">
        <v>617</v>
      </c>
      <c r="L7" s="83" t="s">
        <v>3911</v>
      </c>
      <c r="N7" s="57">
        <v>147103</v>
      </c>
      <c r="O7" s="57" t="str">
        <f t="shared" si="0"/>
        <v>147103,</v>
      </c>
      <c r="R7" s="120" t="s">
        <v>476</v>
      </c>
      <c r="S7" s="120" t="s">
        <v>476</v>
      </c>
      <c r="T7" s="127">
        <v>45504.567361111112</v>
      </c>
      <c r="U7" s="120">
        <v>500</v>
      </c>
      <c r="V7" s="120" t="s">
        <v>23296</v>
      </c>
      <c r="W7" s="121" t="s">
        <v>369</v>
      </c>
      <c r="AB7" s="120" t="s">
        <v>381</v>
      </c>
      <c r="AC7" s="120" t="s">
        <v>382</v>
      </c>
      <c r="AD7" s="127">
        <v>45521.994444444441</v>
      </c>
      <c r="AE7" s="120">
        <v>1000</v>
      </c>
      <c r="AF7" s="120" t="s">
        <v>560</v>
      </c>
      <c r="AG7" s="120" t="s">
        <v>561</v>
      </c>
      <c r="AH7" s="121" t="s">
        <v>369</v>
      </c>
      <c r="AJ7" s="120" t="s">
        <v>601</v>
      </c>
      <c r="AK7" s="120" t="s">
        <v>601</v>
      </c>
      <c r="AL7" s="125">
        <v>45522.720138888886</v>
      </c>
      <c r="AM7" s="120">
        <v>600</v>
      </c>
      <c r="AN7" s="120" t="s">
        <v>560</v>
      </c>
      <c r="AO7" s="120" t="s">
        <v>561</v>
      </c>
      <c r="AP7" s="120" t="s">
        <v>5668</v>
      </c>
      <c r="AQ7" s="120" t="s">
        <v>5669</v>
      </c>
      <c r="AR7" s="120" t="s">
        <v>5670</v>
      </c>
    </row>
    <row r="8" spans="2:53">
      <c r="B8" s="77" t="s">
        <v>861</v>
      </c>
      <c r="C8" s="77" t="s">
        <v>1403</v>
      </c>
      <c r="D8" s="78">
        <v>45469.663888888892</v>
      </c>
      <c r="E8" s="77">
        <v>1000</v>
      </c>
      <c r="F8" s="77" t="s">
        <v>560</v>
      </c>
      <c r="G8" s="77" t="s">
        <v>361</v>
      </c>
      <c r="H8" s="77" t="s">
        <v>23294</v>
      </c>
      <c r="I8" s="77" t="s">
        <v>4579</v>
      </c>
      <c r="J8" s="77" t="s">
        <v>4580</v>
      </c>
      <c r="K8" s="79" t="s">
        <v>369</v>
      </c>
      <c r="L8" s="83" t="s">
        <v>3911</v>
      </c>
      <c r="N8" s="57">
        <v>1150265</v>
      </c>
      <c r="O8" s="57" t="str">
        <f t="shared" si="0"/>
        <v>1150265,</v>
      </c>
      <c r="R8" s="120" t="s">
        <v>139</v>
      </c>
      <c r="S8" s="120" t="s">
        <v>571</v>
      </c>
      <c r="T8" s="127">
        <v>45504.587500000001</v>
      </c>
      <c r="U8" s="120">
        <v>1000</v>
      </c>
      <c r="V8" s="120" t="s">
        <v>23297</v>
      </c>
      <c r="W8" s="121" t="s">
        <v>369</v>
      </c>
      <c r="AB8" s="120" t="s">
        <v>601</v>
      </c>
      <c r="AC8" s="120" t="s">
        <v>601</v>
      </c>
      <c r="AD8" s="127">
        <v>45521.880555555559</v>
      </c>
      <c r="AE8" s="120">
        <v>2000</v>
      </c>
      <c r="AF8" s="120" t="s">
        <v>560</v>
      </c>
      <c r="AG8" s="120" t="s">
        <v>561</v>
      </c>
      <c r="AH8" s="120" t="s">
        <v>4194</v>
      </c>
      <c r="AJ8" s="120" t="s">
        <v>4088</v>
      </c>
      <c r="AK8" s="120" t="s">
        <v>4088</v>
      </c>
      <c r="AL8" s="125">
        <v>45522.676388888889</v>
      </c>
      <c r="AM8" s="120">
        <v>500</v>
      </c>
      <c r="AN8" s="120" t="s">
        <v>560</v>
      </c>
      <c r="AO8" s="120" t="s">
        <v>561</v>
      </c>
      <c r="AP8" s="120" t="s">
        <v>5671</v>
      </c>
      <c r="AQ8" s="121" t="s">
        <v>369</v>
      </c>
      <c r="AR8" s="121" t="s">
        <v>369</v>
      </c>
    </row>
    <row r="9" spans="2:53">
      <c r="B9" s="77" t="s">
        <v>559</v>
      </c>
      <c r="C9" s="77" t="s">
        <v>278</v>
      </c>
      <c r="D9" s="78">
        <v>45469.600694444445</v>
      </c>
      <c r="E9" s="77">
        <v>100</v>
      </c>
      <c r="F9" s="77" t="s">
        <v>560</v>
      </c>
      <c r="G9" s="77" t="s">
        <v>564</v>
      </c>
      <c r="H9" s="77" t="s">
        <v>23294</v>
      </c>
      <c r="I9" s="77" t="s">
        <v>4583</v>
      </c>
      <c r="J9" s="77" t="s">
        <v>4584</v>
      </c>
      <c r="K9" s="79" t="s">
        <v>369</v>
      </c>
      <c r="L9" s="83" t="s">
        <v>3911</v>
      </c>
      <c r="N9" s="57">
        <v>73598</v>
      </c>
      <c r="O9" s="57" t="str">
        <f t="shared" si="0"/>
        <v>73598,</v>
      </c>
      <c r="R9" s="120" t="s">
        <v>476</v>
      </c>
      <c r="S9" s="120" t="s">
        <v>476</v>
      </c>
      <c r="T9" s="127">
        <v>45504.624305555553</v>
      </c>
      <c r="U9" s="120">
        <v>1000</v>
      </c>
      <c r="V9" s="121" t="s">
        <v>369</v>
      </c>
      <c r="W9" s="121" t="s">
        <v>369</v>
      </c>
      <c r="AB9" s="120" t="s">
        <v>461</v>
      </c>
      <c r="AC9" s="120" t="s">
        <v>461</v>
      </c>
      <c r="AD9" s="127">
        <v>45521.390972222223</v>
      </c>
      <c r="AE9" s="120">
        <v>500</v>
      </c>
      <c r="AF9" s="120" t="s">
        <v>560</v>
      </c>
      <c r="AG9" s="120" t="s">
        <v>561</v>
      </c>
      <c r="AH9" s="121" t="s">
        <v>369</v>
      </c>
      <c r="AJ9" s="120" t="s">
        <v>5007</v>
      </c>
      <c r="AK9" s="120" t="s">
        <v>5008</v>
      </c>
      <c r="AL9" s="125">
        <v>45522.644444444442</v>
      </c>
      <c r="AM9" s="120">
        <v>2000</v>
      </c>
      <c r="AN9" s="120" t="s">
        <v>560</v>
      </c>
      <c r="AO9" s="120" t="s">
        <v>561</v>
      </c>
      <c r="AP9" s="120" t="s">
        <v>5672</v>
      </c>
      <c r="AQ9" s="120" t="s">
        <v>5673</v>
      </c>
      <c r="AR9" s="121" t="s">
        <v>369</v>
      </c>
      <c r="AV9" t="s">
        <v>5481</v>
      </c>
      <c r="BA9">
        <v>1000</v>
      </c>
    </row>
    <row r="10" spans="2:53">
      <c r="B10" s="77" t="s">
        <v>559</v>
      </c>
      <c r="C10" s="77" t="s">
        <v>278</v>
      </c>
      <c r="D10" s="78">
        <v>45469.48333333333</v>
      </c>
      <c r="E10" s="77">
        <v>100</v>
      </c>
      <c r="F10" s="77" t="s">
        <v>560</v>
      </c>
      <c r="G10" s="77" t="s">
        <v>564</v>
      </c>
      <c r="H10" s="77" t="s">
        <v>23294</v>
      </c>
      <c r="I10" s="77" t="s">
        <v>4585</v>
      </c>
      <c r="J10" s="77" t="s">
        <v>4586</v>
      </c>
      <c r="K10" s="77" t="s">
        <v>4587</v>
      </c>
      <c r="L10" s="83" t="s">
        <v>3911</v>
      </c>
      <c r="N10" s="57">
        <v>1148922</v>
      </c>
      <c r="O10" s="57" t="str">
        <f t="shared" si="0"/>
        <v>1148922,</v>
      </c>
      <c r="R10" s="120" t="s">
        <v>476</v>
      </c>
      <c r="S10" s="120" t="s">
        <v>476</v>
      </c>
      <c r="T10" s="127">
        <v>45504.683333333334</v>
      </c>
      <c r="U10" s="120">
        <v>1000</v>
      </c>
      <c r="V10" s="120" t="s">
        <v>23298</v>
      </c>
      <c r="W10" s="121" t="s">
        <v>369</v>
      </c>
      <c r="AB10" s="120" t="s">
        <v>476</v>
      </c>
      <c r="AC10" s="120" t="s">
        <v>476</v>
      </c>
      <c r="AD10" s="127">
        <v>45521.556250000001</v>
      </c>
      <c r="AE10" s="120">
        <v>1200</v>
      </c>
      <c r="AF10" s="120" t="s">
        <v>560</v>
      </c>
      <c r="AG10" s="120" t="s">
        <v>5606</v>
      </c>
      <c r="AH10" s="121" t="s">
        <v>369</v>
      </c>
      <c r="AJ10" s="120" t="s">
        <v>4088</v>
      </c>
      <c r="AK10" s="120" t="s">
        <v>4088</v>
      </c>
      <c r="AL10" s="125">
        <v>45522.550694444442</v>
      </c>
      <c r="AM10" s="120">
        <v>500</v>
      </c>
      <c r="AN10" s="120" t="s">
        <v>560</v>
      </c>
      <c r="AO10" s="120" t="s">
        <v>561</v>
      </c>
      <c r="AP10" s="120" t="s">
        <v>5674</v>
      </c>
      <c r="AQ10" s="121" t="s">
        <v>369</v>
      </c>
      <c r="AR10" s="121" t="s">
        <v>369</v>
      </c>
      <c r="AV10" t="s">
        <v>5483</v>
      </c>
      <c r="BA10">
        <v>500</v>
      </c>
    </row>
    <row r="11" spans="2:53">
      <c r="B11" s="77" t="s">
        <v>601</v>
      </c>
      <c r="C11" s="77" t="s">
        <v>602</v>
      </c>
      <c r="D11" s="78">
        <v>45468.761805555558</v>
      </c>
      <c r="E11" s="77">
        <v>500</v>
      </c>
      <c r="F11" s="77" t="s">
        <v>560</v>
      </c>
      <c r="G11" s="77" t="s">
        <v>564</v>
      </c>
      <c r="H11" s="77" t="s">
        <v>23294</v>
      </c>
      <c r="I11" s="77" t="s">
        <v>4594</v>
      </c>
      <c r="J11" s="77" t="s">
        <v>4595</v>
      </c>
      <c r="K11" s="79" t="s">
        <v>369</v>
      </c>
      <c r="L11" s="83" t="s">
        <v>3911</v>
      </c>
      <c r="N11" s="57">
        <v>657873</v>
      </c>
      <c r="O11" s="57" t="str">
        <f t="shared" si="0"/>
        <v>657873,</v>
      </c>
      <c r="R11" s="120" t="s">
        <v>515</v>
      </c>
      <c r="S11" s="120" t="s">
        <v>5328</v>
      </c>
      <c r="T11" s="127">
        <v>45504.693749999999</v>
      </c>
      <c r="U11" s="120">
        <v>1000</v>
      </c>
      <c r="V11" s="120" t="s">
        <v>23299</v>
      </c>
      <c r="W11" s="120" t="s">
        <v>786</v>
      </c>
      <c r="AB11" s="120" t="s">
        <v>476</v>
      </c>
      <c r="AC11" s="120" t="s">
        <v>476</v>
      </c>
      <c r="AD11" s="127">
        <v>45521.559027777781</v>
      </c>
      <c r="AE11" s="120">
        <v>1000</v>
      </c>
      <c r="AF11" s="120" t="s">
        <v>560</v>
      </c>
      <c r="AG11" s="120" t="s">
        <v>561</v>
      </c>
      <c r="AH11" s="121" t="s">
        <v>369</v>
      </c>
      <c r="AJ11" s="120" t="s">
        <v>622</v>
      </c>
      <c r="AK11" s="120" t="s">
        <v>623</v>
      </c>
      <c r="AL11" s="125">
        <v>45522.529861111114</v>
      </c>
      <c r="AM11" s="120">
        <v>200</v>
      </c>
      <c r="AN11" s="120" t="s">
        <v>560</v>
      </c>
      <c r="AO11" s="120" t="s">
        <v>561</v>
      </c>
      <c r="AP11" s="120" t="s">
        <v>5675</v>
      </c>
      <c r="AQ11" s="120" t="s">
        <v>5676</v>
      </c>
      <c r="AR11" s="121" t="s">
        <v>369</v>
      </c>
      <c r="AV11" t="s">
        <v>5484</v>
      </c>
      <c r="BA11">
        <v>1000</v>
      </c>
    </row>
    <row r="12" spans="2:53">
      <c r="B12" s="77" t="s">
        <v>559</v>
      </c>
      <c r="C12" s="77" t="s">
        <v>278</v>
      </c>
      <c r="D12" s="78">
        <v>45468.711805555555</v>
      </c>
      <c r="E12" s="77">
        <v>100</v>
      </c>
      <c r="F12" s="77" t="s">
        <v>560</v>
      </c>
      <c r="G12" s="77" t="s">
        <v>564</v>
      </c>
      <c r="H12" s="77" t="s">
        <v>23294</v>
      </c>
      <c r="I12" s="77" t="s">
        <v>4596</v>
      </c>
      <c r="J12" s="77" t="s">
        <v>4597</v>
      </c>
      <c r="K12" s="77" t="s">
        <v>891</v>
      </c>
      <c r="L12" s="83" t="s">
        <v>3911</v>
      </c>
      <c r="N12" s="57">
        <v>113566</v>
      </c>
      <c r="O12" s="57" t="str">
        <f t="shared" si="0"/>
        <v>113566,</v>
      </c>
      <c r="R12" s="120" t="s">
        <v>4088</v>
      </c>
      <c r="S12" s="120" t="s">
        <v>4088</v>
      </c>
      <c r="T12" s="127">
        <v>45504.696527777778</v>
      </c>
      <c r="U12" s="120">
        <v>300</v>
      </c>
      <c r="V12" s="120" t="s">
        <v>23300</v>
      </c>
      <c r="W12" s="121" t="s">
        <v>369</v>
      </c>
      <c r="AB12" s="120" t="s">
        <v>476</v>
      </c>
      <c r="AC12" s="120" t="s">
        <v>476</v>
      </c>
      <c r="AD12" s="127">
        <v>45521.666666666664</v>
      </c>
      <c r="AE12" s="120">
        <v>800</v>
      </c>
      <c r="AF12" s="120" t="s">
        <v>560</v>
      </c>
      <c r="AG12" s="120" t="s">
        <v>561</v>
      </c>
      <c r="AH12" s="121" t="s">
        <v>369</v>
      </c>
      <c r="AJ12" s="120" t="s">
        <v>515</v>
      </c>
      <c r="AK12" s="120" t="s">
        <v>516</v>
      </c>
      <c r="AL12" s="125">
        <v>45522.454861111109</v>
      </c>
      <c r="AM12" s="120">
        <v>1000</v>
      </c>
      <c r="AN12" s="120" t="s">
        <v>560</v>
      </c>
      <c r="AO12" s="120" t="s">
        <v>561</v>
      </c>
      <c r="AP12" s="120" t="s">
        <v>5677</v>
      </c>
      <c r="AQ12" s="121" t="s">
        <v>369</v>
      </c>
      <c r="AR12" s="121" t="s">
        <v>369</v>
      </c>
      <c r="AV12" t="s">
        <v>5486</v>
      </c>
      <c r="BA12">
        <v>500</v>
      </c>
    </row>
    <row r="13" spans="2:53">
      <c r="B13" s="77" t="s">
        <v>559</v>
      </c>
      <c r="C13" s="77" t="s">
        <v>4342</v>
      </c>
      <c r="D13" s="78">
        <v>45468.6875</v>
      </c>
      <c r="E13" s="77">
        <v>500</v>
      </c>
      <c r="F13" s="77" t="s">
        <v>560</v>
      </c>
      <c r="G13" s="77" t="s">
        <v>564</v>
      </c>
      <c r="H13" s="77" t="s">
        <v>23294</v>
      </c>
      <c r="I13" s="77" t="s">
        <v>4603</v>
      </c>
      <c r="J13" s="77" t="s">
        <v>4604</v>
      </c>
      <c r="K13" s="77" t="s">
        <v>4605</v>
      </c>
      <c r="L13" s="83" t="s">
        <v>3911</v>
      </c>
      <c r="N13" s="57">
        <v>831363</v>
      </c>
      <c r="O13" s="57" t="str">
        <f t="shared" si="0"/>
        <v>831363,</v>
      </c>
      <c r="R13" s="120" t="s">
        <v>386</v>
      </c>
      <c r="S13" s="120" t="s">
        <v>387</v>
      </c>
      <c r="T13" s="127">
        <v>45504.811111111114</v>
      </c>
      <c r="U13" s="120">
        <v>1000</v>
      </c>
      <c r="V13" s="120" t="s">
        <v>23301</v>
      </c>
      <c r="W13" s="120" t="s">
        <v>1675</v>
      </c>
      <c r="AB13" s="120" t="s">
        <v>476</v>
      </c>
      <c r="AC13" s="120" t="s">
        <v>476</v>
      </c>
      <c r="AD13" s="127">
        <v>45521.78125</v>
      </c>
      <c r="AE13" s="120">
        <v>500</v>
      </c>
      <c r="AF13" s="120" t="s">
        <v>560</v>
      </c>
      <c r="AG13" s="120" t="s">
        <v>561</v>
      </c>
      <c r="AH13" s="121" t="s">
        <v>369</v>
      </c>
      <c r="AJ13" s="120" t="s">
        <v>379</v>
      </c>
      <c r="AK13" s="120" t="s">
        <v>379</v>
      </c>
      <c r="AL13" s="125">
        <v>45522.018055555556</v>
      </c>
      <c r="AM13" s="120">
        <v>1000</v>
      </c>
      <c r="AN13" s="120" t="s">
        <v>560</v>
      </c>
      <c r="AO13" s="120" t="s">
        <v>561</v>
      </c>
      <c r="AP13" s="120" t="s">
        <v>5678</v>
      </c>
      <c r="AQ13" s="120" t="s">
        <v>5679</v>
      </c>
      <c r="AR13" s="121" t="s">
        <v>369</v>
      </c>
      <c r="AV13" t="s">
        <v>5487</v>
      </c>
      <c r="BA13">
        <v>500</v>
      </c>
    </row>
    <row r="14" spans="2:53">
      <c r="B14" s="77" t="s">
        <v>682</v>
      </c>
      <c r="C14" s="77" t="s">
        <v>683</v>
      </c>
      <c r="D14" s="78">
        <v>45468.68472222222</v>
      </c>
      <c r="E14" s="77">
        <v>2000</v>
      </c>
      <c r="F14" s="77" t="s">
        <v>560</v>
      </c>
      <c r="G14" s="77" t="s">
        <v>361</v>
      </c>
      <c r="H14" s="77" t="s">
        <v>23294</v>
      </c>
      <c r="I14" s="77" t="s">
        <v>4606</v>
      </c>
      <c r="J14" s="77" t="s">
        <v>4607</v>
      </c>
      <c r="K14" s="79" t="s">
        <v>369</v>
      </c>
      <c r="L14" s="83" t="s">
        <v>3911</v>
      </c>
      <c r="N14" s="57">
        <v>1150708</v>
      </c>
      <c r="O14" s="57" t="str">
        <f t="shared" si="0"/>
        <v>1150708,</v>
      </c>
      <c r="R14" s="120" t="s">
        <v>515</v>
      </c>
      <c r="S14" s="120" t="s">
        <v>5328</v>
      </c>
      <c r="T14" s="127">
        <v>45504.816666666666</v>
      </c>
      <c r="U14" s="120">
        <v>500</v>
      </c>
      <c r="V14" s="120" t="s">
        <v>23302</v>
      </c>
      <c r="W14" s="121" t="s">
        <v>369</v>
      </c>
      <c r="AB14" s="120" t="s">
        <v>5614</v>
      </c>
      <c r="AC14" s="120" t="s">
        <v>128</v>
      </c>
      <c r="AD14" s="127">
        <v>45521.769444444442</v>
      </c>
      <c r="AE14" s="120">
        <v>3000</v>
      </c>
      <c r="AF14" s="120" t="s">
        <v>560</v>
      </c>
      <c r="AG14" s="120" t="s">
        <v>561</v>
      </c>
      <c r="AH14" s="121" t="s">
        <v>369</v>
      </c>
      <c r="AJ14" s="120" t="s">
        <v>381</v>
      </c>
      <c r="AK14" s="120" t="s">
        <v>382</v>
      </c>
      <c r="AL14" s="125">
        <v>45521.994444444441</v>
      </c>
      <c r="AM14" s="120">
        <v>1000</v>
      </c>
      <c r="AN14" s="120" t="s">
        <v>560</v>
      </c>
      <c r="AO14" s="120" t="s">
        <v>561</v>
      </c>
      <c r="AP14" s="120" t="s">
        <v>5680</v>
      </c>
      <c r="AQ14" s="121" t="s">
        <v>369</v>
      </c>
      <c r="AR14" s="121" t="s">
        <v>369</v>
      </c>
      <c r="AV14" t="s">
        <v>5488</v>
      </c>
      <c r="BA14">
        <v>500</v>
      </c>
    </row>
    <row r="15" spans="2:53">
      <c r="B15" s="77" t="s">
        <v>476</v>
      </c>
      <c r="C15" s="77" t="s">
        <v>476</v>
      </c>
      <c r="D15" s="78">
        <v>45468.666666666664</v>
      </c>
      <c r="E15" s="77">
        <v>500</v>
      </c>
      <c r="F15" s="77" t="s">
        <v>560</v>
      </c>
      <c r="G15" s="77" t="s">
        <v>564</v>
      </c>
      <c r="H15" s="77" t="s">
        <v>23294</v>
      </c>
      <c r="I15" s="77" t="s">
        <v>4612</v>
      </c>
      <c r="J15" s="77" t="s">
        <v>4613</v>
      </c>
      <c r="K15" s="79" t="s">
        <v>369</v>
      </c>
      <c r="L15" s="83" t="s">
        <v>3911</v>
      </c>
      <c r="N15" s="57">
        <v>905059</v>
      </c>
      <c r="O15" s="57" t="str">
        <f t="shared" si="0"/>
        <v>905059,</v>
      </c>
      <c r="R15" s="120" t="s">
        <v>381</v>
      </c>
      <c r="S15" s="120" t="s">
        <v>382</v>
      </c>
      <c r="T15" s="127">
        <v>45504.943055555559</v>
      </c>
      <c r="U15" s="120">
        <v>1000</v>
      </c>
      <c r="V15" s="121" t="s">
        <v>369</v>
      </c>
      <c r="W15" s="121" t="s">
        <v>369</v>
      </c>
      <c r="AB15" s="120" t="s">
        <v>5614</v>
      </c>
      <c r="AC15" s="120" t="s">
        <v>128</v>
      </c>
      <c r="AD15" s="127">
        <v>45521.864583333336</v>
      </c>
      <c r="AE15" s="120">
        <v>2000</v>
      </c>
      <c r="AF15" s="120" t="s">
        <v>560</v>
      </c>
      <c r="AG15" s="120" t="s">
        <v>561</v>
      </c>
      <c r="AH15" s="121" t="s">
        <v>369</v>
      </c>
      <c r="AJ15" s="120" t="s">
        <v>381</v>
      </c>
      <c r="AK15" s="120" t="s">
        <v>382</v>
      </c>
      <c r="AL15" s="125">
        <v>45521.993750000001</v>
      </c>
      <c r="AM15" s="120">
        <v>1000</v>
      </c>
      <c r="AN15" s="120" t="s">
        <v>560</v>
      </c>
      <c r="AO15" s="120" t="s">
        <v>5606</v>
      </c>
      <c r="AP15" s="120" t="s">
        <v>5681</v>
      </c>
      <c r="AQ15" s="121" t="s">
        <v>369</v>
      </c>
      <c r="AR15" s="121" t="s">
        <v>369</v>
      </c>
      <c r="AV15" t="s">
        <v>5490</v>
      </c>
      <c r="BA15">
        <v>500</v>
      </c>
    </row>
    <row r="16" spans="2:53">
      <c r="B16" s="77" t="s">
        <v>559</v>
      </c>
      <c r="C16" s="77" t="s">
        <v>337</v>
      </c>
      <c r="D16" s="78">
        <v>45468.663194444445</v>
      </c>
      <c r="E16" s="77">
        <v>100</v>
      </c>
      <c r="F16" s="77" t="s">
        <v>560</v>
      </c>
      <c r="G16" s="77" t="s">
        <v>564</v>
      </c>
      <c r="H16" s="77" t="s">
        <v>23294</v>
      </c>
      <c r="I16" s="77" t="s">
        <v>4614</v>
      </c>
      <c r="J16" s="77" t="s">
        <v>4615</v>
      </c>
      <c r="K16" s="77" t="s">
        <v>4616</v>
      </c>
      <c r="L16" s="83" t="s">
        <v>3911</v>
      </c>
      <c r="N16" s="57">
        <v>252081</v>
      </c>
      <c r="O16" s="57" t="str">
        <f t="shared" si="0"/>
        <v>252081,</v>
      </c>
      <c r="R16" s="120" t="s">
        <v>4272</v>
      </c>
      <c r="S16" s="120" t="s">
        <v>462</v>
      </c>
      <c r="T16" s="127">
        <v>45504.95416666667</v>
      </c>
      <c r="U16" s="120">
        <v>1000</v>
      </c>
      <c r="V16" s="121" t="s">
        <v>369</v>
      </c>
      <c r="W16" s="121" t="s">
        <v>369</v>
      </c>
      <c r="AB16" s="120" t="s">
        <v>515</v>
      </c>
      <c r="AC16" s="120" t="s">
        <v>516</v>
      </c>
      <c r="AD16" s="127">
        <v>45521.486111111109</v>
      </c>
      <c r="AE16" s="120">
        <v>2000</v>
      </c>
      <c r="AF16" s="120" t="s">
        <v>560</v>
      </c>
      <c r="AG16" s="120" t="s">
        <v>561</v>
      </c>
      <c r="AH16" s="121" t="s">
        <v>369</v>
      </c>
      <c r="AJ16" s="120" t="s">
        <v>381</v>
      </c>
      <c r="AK16" s="120" t="s">
        <v>382</v>
      </c>
      <c r="AL16" s="125">
        <v>45521.993055555555</v>
      </c>
      <c r="AM16" s="120">
        <v>1000</v>
      </c>
      <c r="AN16" s="120" t="s">
        <v>560</v>
      </c>
      <c r="AO16" s="120" t="s">
        <v>5606</v>
      </c>
      <c r="AP16" s="120" t="s">
        <v>5682</v>
      </c>
      <c r="AQ16" s="121" t="s">
        <v>369</v>
      </c>
      <c r="AR16" s="121" t="s">
        <v>369</v>
      </c>
      <c r="AV16" t="s">
        <v>5491</v>
      </c>
      <c r="BA16">
        <v>500</v>
      </c>
    </row>
    <row r="17" spans="2:53">
      <c r="B17" s="77" t="s">
        <v>559</v>
      </c>
      <c r="C17" s="77" t="s">
        <v>337</v>
      </c>
      <c r="D17" s="78">
        <v>45468.65347222222</v>
      </c>
      <c r="E17" s="77">
        <v>100</v>
      </c>
      <c r="F17" s="77" t="s">
        <v>560</v>
      </c>
      <c r="G17" s="77" t="s">
        <v>564</v>
      </c>
      <c r="H17" s="77" t="s">
        <v>23294</v>
      </c>
      <c r="I17" s="77" t="s">
        <v>4619</v>
      </c>
      <c r="J17" s="77" t="s">
        <v>4620</v>
      </c>
      <c r="K17" s="77" t="s">
        <v>617</v>
      </c>
      <c r="L17" s="83" t="s">
        <v>3911</v>
      </c>
      <c r="N17" s="57">
        <v>1490</v>
      </c>
      <c r="O17" s="57" t="str">
        <f t="shared" si="0"/>
        <v>1490,</v>
      </c>
      <c r="R17" s="120" t="s">
        <v>518</v>
      </c>
      <c r="S17" s="120" t="s">
        <v>518</v>
      </c>
      <c r="T17" s="127">
        <v>45504.973611111112</v>
      </c>
      <c r="U17" s="120">
        <v>500</v>
      </c>
      <c r="V17" s="120" t="s">
        <v>23303</v>
      </c>
      <c r="W17" s="121" t="s">
        <v>369</v>
      </c>
      <c r="AB17" s="120" t="s">
        <v>515</v>
      </c>
      <c r="AC17" s="120" t="s">
        <v>516</v>
      </c>
      <c r="AD17" s="127">
        <v>45521.49722222222</v>
      </c>
      <c r="AE17" s="120">
        <v>1000</v>
      </c>
      <c r="AF17" s="120" t="s">
        <v>560</v>
      </c>
      <c r="AG17" s="120" t="s">
        <v>5606</v>
      </c>
      <c r="AH17" s="121" t="s">
        <v>369</v>
      </c>
      <c r="AJ17" s="120" t="s">
        <v>515</v>
      </c>
      <c r="AK17" s="120" t="s">
        <v>516</v>
      </c>
      <c r="AL17" s="125">
        <v>45521.965277777781</v>
      </c>
      <c r="AM17" s="120">
        <v>800</v>
      </c>
      <c r="AN17" s="120" t="s">
        <v>560</v>
      </c>
      <c r="AO17" s="120" t="s">
        <v>561</v>
      </c>
      <c r="AP17" s="120" t="s">
        <v>5683</v>
      </c>
      <c r="AQ17" s="120" t="s">
        <v>5684</v>
      </c>
      <c r="AR17" s="121" t="s">
        <v>369</v>
      </c>
      <c r="AV17" t="s">
        <v>5492</v>
      </c>
      <c r="BA17">
        <v>2000</v>
      </c>
    </row>
    <row r="18" spans="2:53">
      <c r="B18" s="77" t="s">
        <v>476</v>
      </c>
      <c r="C18" s="77" t="s">
        <v>476</v>
      </c>
      <c r="D18" s="78">
        <v>45468.637499999997</v>
      </c>
      <c r="E18" s="77">
        <v>1000</v>
      </c>
      <c r="F18" s="77" t="s">
        <v>560</v>
      </c>
      <c r="G18" s="77" t="s">
        <v>564</v>
      </c>
      <c r="H18" s="77" t="s">
        <v>23294</v>
      </c>
      <c r="I18" s="77" t="s">
        <v>4621</v>
      </c>
      <c r="J18" s="77" t="s">
        <v>4622</v>
      </c>
      <c r="K18" s="79" t="s">
        <v>369</v>
      </c>
      <c r="L18" s="83" t="s">
        <v>3911</v>
      </c>
      <c r="N18" s="57">
        <v>1000385</v>
      </c>
      <c r="O18" s="57" t="str">
        <f t="shared" si="0"/>
        <v>1000385,</v>
      </c>
      <c r="R18" s="120" t="s">
        <v>515</v>
      </c>
      <c r="S18" s="120" t="s">
        <v>5328</v>
      </c>
      <c r="T18" s="127">
        <v>45505.385416666664</v>
      </c>
      <c r="U18" s="120">
        <v>1000</v>
      </c>
      <c r="V18" s="120" t="s">
        <v>5480</v>
      </c>
      <c r="W18" s="121" t="s">
        <v>369</v>
      </c>
      <c r="AB18" s="120" t="s">
        <v>515</v>
      </c>
      <c r="AC18" s="120" t="s">
        <v>516</v>
      </c>
      <c r="AD18" s="127">
        <v>45521.681250000001</v>
      </c>
      <c r="AE18" s="120">
        <v>3000</v>
      </c>
      <c r="AF18" s="120" t="s">
        <v>560</v>
      </c>
      <c r="AG18" s="120" t="s">
        <v>561</v>
      </c>
      <c r="AH18" s="121" t="s">
        <v>369</v>
      </c>
      <c r="AJ18" s="120" t="s">
        <v>515</v>
      </c>
      <c r="AK18" s="120" t="s">
        <v>516</v>
      </c>
      <c r="AL18" s="125">
        <v>45521.964583333334</v>
      </c>
      <c r="AM18" s="120">
        <v>1000</v>
      </c>
      <c r="AN18" s="120" t="s">
        <v>560</v>
      </c>
      <c r="AO18" s="120" t="s">
        <v>5606</v>
      </c>
      <c r="AP18" s="120" t="s">
        <v>5685</v>
      </c>
      <c r="AQ18" s="120" t="s">
        <v>5686</v>
      </c>
      <c r="AR18" s="121" t="s">
        <v>369</v>
      </c>
      <c r="AV18" t="s">
        <v>5494</v>
      </c>
      <c r="BA18">
        <v>1000</v>
      </c>
    </row>
    <row r="19" spans="2:53">
      <c r="B19" s="77" t="s">
        <v>4088</v>
      </c>
      <c r="C19" s="77" t="s">
        <v>4088</v>
      </c>
      <c r="D19" s="78">
        <v>45468.530555555553</v>
      </c>
      <c r="E19" s="77">
        <v>300</v>
      </c>
      <c r="F19" s="77" t="s">
        <v>560</v>
      </c>
      <c r="G19" s="77" t="s">
        <v>361</v>
      </c>
      <c r="H19" s="77" t="s">
        <v>23294</v>
      </c>
      <c r="I19" s="77" t="s">
        <v>4623</v>
      </c>
      <c r="J19" s="77" t="s">
        <v>4624</v>
      </c>
      <c r="K19" s="79" t="s">
        <v>369</v>
      </c>
      <c r="L19" s="83" t="s">
        <v>3911</v>
      </c>
      <c r="N19" s="57">
        <v>68370</v>
      </c>
      <c r="O19" s="57" t="str">
        <f t="shared" si="0"/>
        <v>68370,</v>
      </c>
      <c r="R19" s="120" t="s">
        <v>515</v>
      </c>
      <c r="S19" s="120" t="s">
        <v>516</v>
      </c>
      <c r="T19" s="127">
        <v>45505.436111111114</v>
      </c>
      <c r="U19" s="120">
        <v>550</v>
      </c>
      <c r="V19" s="120" t="s">
        <v>23304</v>
      </c>
      <c r="W19" s="121" t="s">
        <v>369</v>
      </c>
      <c r="AB19" s="120" t="s">
        <v>515</v>
      </c>
      <c r="AC19" s="120" t="s">
        <v>5328</v>
      </c>
      <c r="AD19" s="127">
        <v>45521.757638888892</v>
      </c>
      <c r="AE19" s="120">
        <v>2000</v>
      </c>
      <c r="AF19" s="120" t="s">
        <v>560</v>
      </c>
      <c r="AG19" s="120" t="s">
        <v>561</v>
      </c>
      <c r="AH19" s="121" t="s">
        <v>369</v>
      </c>
      <c r="AJ19" s="120" t="s">
        <v>710</v>
      </c>
      <c r="AK19" s="120" t="s">
        <v>710</v>
      </c>
      <c r="AL19" s="125">
        <v>45521.944444444445</v>
      </c>
      <c r="AM19" s="120">
        <v>1000</v>
      </c>
      <c r="AN19" s="120" t="s">
        <v>560</v>
      </c>
      <c r="AO19" s="120" t="s">
        <v>561</v>
      </c>
      <c r="AP19" s="120" t="s">
        <v>5687</v>
      </c>
      <c r="AQ19" s="120" t="s">
        <v>5688</v>
      </c>
      <c r="AR19" s="121" t="s">
        <v>369</v>
      </c>
      <c r="AV19" t="s">
        <v>5498</v>
      </c>
      <c r="BA19">
        <v>1000</v>
      </c>
    </row>
    <row r="20" spans="2:53">
      <c r="B20" s="77" t="s">
        <v>559</v>
      </c>
      <c r="C20" s="77" t="s">
        <v>4342</v>
      </c>
      <c r="D20" s="78">
        <v>45468.525000000001</v>
      </c>
      <c r="E20" s="77">
        <v>500</v>
      </c>
      <c r="F20" s="77" t="s">
        <v>560</v>
      </c>
      <c r="G20" s="77" t="s">
        <v>564</v>
      </c>
      <c r="H20" s="77" t="s">
        <v>23294</v>
      </c>
      <c r="I20" s="77" t="s">
        <v>4625</v>
      </c>
      <c r="J20" s="77" t="s">
        <v>4626</v>
      </c>
      <c r="K20" s="82"/>
      <c r="L20" s="82"/>
      <c r="N20" s="57">
        <v>612426</v>
      </c>
      <c r="O20" s="57" t="str">
        <f t="shared" si="0"/>
        <v>612426,</v>
      </c>
      <c r="R20" s="120" t="s">
        <v>567</v>
      </c>
      <c r="S20" s="120" t="s">
        <v>568</v>
      </c>
      <c r="T20" s="127">
        <v>45505.595833333333</v>
      </c>
      <c r="U20" s="120">
        <v>1000</v>
      </c>
      <c r="V20" s="120" t="s">
        <v>5479</v>
      </c>
      <c r="W20" s="121" t="s">
        <v>369</v>
      </c>
      <c r="AB20" s="120" t="s">
        <v>515</v>
      </c>
      <c r="AC20" s="120" t="s">
        <v>516</v>
      </c>
      <c r="AD20" s="127">
        <v>45521.759722222225</v>
      </c>
      <c r="AE20" s="120">
        <v>500</v>
      </c>
      <c r="AF20" s="120" t="s">
        <v>560</v>
      </c>
      <c r="AG20" s="120" t="s">
        <v>561</v>
      </c>
      <c r="AH20" s="121" t="s">
        <v>369</v>
      </c>
      <c r="AJ20" s="120" t="s">
        <v>710</v>
      </c>
      <c r="AK20" s="120" t="s">
        <v>710</v>
      </c>
      <c r="AL20" s="125">
        <v>45521.918749999997</v>
      </c>
      <c r="AM20" s="120">
        <v>1000</v>
      </c>
      <c r="AN20" s="120" t="s">
        <v>560</v>
      </c>
      <c r="AO20" s="120" t="s">
        <v>561</v>
      </c>
      <c r="AP20" s="120" t="s">
        <v>5689</v>
      </c>
      <c r="AQ20" s="121" t="s">
        <v>369</v>
      </c>
      <c r="AR20" s="121" t="s">
        <v>369</v>
      </c>
      <c r="AV20" t="s">
        <v>5499</v>
      </c>
      <c r="BA20">
        <v>1000</v>
      </c>
    </row>
    <row r="21" spans="2:53">
      <c r="N21" s="57">
        <v>657846</v>
      </c>
      <c r="O21" s="57" t="str">
        <f t="shared" si="0"/>
        <v>657846,</v>
      </c>
      <c r="R21" s="120" t="s">
        <v>4088</v>
      </c>
      <c r="S21" s="120" t="s">
        <v>4088</v>
      </c>
      <c r="T21" s="127">
        <v>45505.607638888891</v>
      </c>
      <c r="U21" s="120">
        <v>2000</v>
      </c>
      <c r="V21" s="121" t="s">
        <v>369</v>
      </c>
      <c r="W21" s="121" t="s">
        <v>369</v>
      </c>
      <c r="AB21" s="120" t="s">
        <v>515</v>
      </c>
      <c r="AC21" s="120" t="s">
        <v>516</v>
      </c>
      <c r="AD21" s="127">
        <v>45521.965277777781</v>
      </c>
      <c r="AE21" s="120">
        <v>800</v>
      </c>
      <c r="AF21" s="120" t="s">
        <v>560</v>
      </c>
      <c r="AG21" s="120" t="s">
        <v>561</v>
      </c>
      <c r="AH21" s="121" t="s">
        <v>369</v>
      </c>
      <c r="AJ21" s="120" t="s">
        <v>601</v>
      </c>
      <c r="AK21" s="120" t="s">
        <v>601</v>
      </c>
      <c r="AL21" s="125">
        <v>45521.880555555559</v>
      </c>
      <c r="AM21" s="120">
        <v>2000</v>
      </c>
      <c r="AN21" s="120" t="s">
        <v>560</v>
      </c>
      <c r="AO21" s="120" t="s">
        <v>561</v>
      </c>
      <c r="AP21" s="120" t="s">
        <v>5690</v>
      </c>
      <c r="AQ21" s="121" t="s">
        <v>369</v>
      </c>
      <c r="AR21" s="120" t="s">
        <v>4194</v>
      </c>
      <c r="AV21" t="s">
        <v>5501</v>
      </c>
      <c r="BA21">
        <v>1000</v>
      </c>
    </row>
    <row r="22" spans="2:53">
      <c r="B22" s="77" t="s">
        <v>1152</v>
      </c>
      <c r="C22" s="77" t="s">
        <v>1153</v>
      </c>
      <c r="D22" s="78">
        <v>45470.999305555553</v>
      </c>
      <c r="E22" s="77">
        <v>500</v>
      </c>
      <c r="F22" s="77" t="s">
        <v>560</v>
      </c>
      <c r="G22" s="77" t="s">
        <v>564</v>
      </c>
      <c r="H22" s="77" t="s">
        <v>23294</v>
      </c>
      <c r="I22" s="77" t="s">
        <v>4627</v>
      </c>
      <c r="J22" s="77" t="s">
        <v>4628</v>
      </c>
      <c r="K22" s="79" t="s">
        <v>369</v>
      </c>
      <c r="L22" s="83" t="s">
        <v>3911</v>
      </c>
      <c r="N22" s="57">
        <v>851658</v>
      </c>
      <c r="O22" s="57" t="str">
        <f t="shared" si="0"/>
        <v>851658,</v>
      </c>
      <c r="R22" s="120" t="s">
        <v>4088</v>
      </c>
      <c r="S22" s="120" t="s">
        <v>4088</v>
      </c>
      <c r="T22" s="127">
        <v>45505.720833333333</v>
      </c>
      <c r="U22" s="120">
        <v>500</v>
      </c>
      <c r="V22" s="121" t="s">
        <v>369</v>
      </c>
      <c r="W22" s="121" t="s">
        <v>369</v>
      </c>
      <c r="AB22" s="120" t="s">
        <v>801</v>
      </c>
      <c r="AC22" s="120" t="s">
        <v>801</v>
      </c>
      <c r="AD22" s="127">
        <v>45521.49722222222</v>
      </c>
      <c r="AE22" s="120">
        <v>1000</v>
      </c>
      <c r="AF22" s="120" t="s">
        <v>560</v>
      </c>
      <c r="AG22" s="120" t="s">
        <v>561</v>
      </c>
      <c r="AH22" s="121" t="s">
        <v>369</v>
      </c>
      <c r="AJ22" s="120" t="s">
        <v>5614</v>
      </c>
      <c r="AK22" s="120" t="s">
        <v>128</v>
      </c>
      <c r="AL22" s="125">
        <v>45521.864583333336</v>
      </c>
      <c r="AM22" s="120">
        <v>2000</v>
      </c>
      <c r="AN22" s="120" t="s">
        <v>560</v>
      </c>
      <c r="AO22" s="120" t="s">
        <v>561</v>
      </c>
      <c r="AP22" s="120" t="s">
        <v>5691</v>
      </c>
      <c r="AQ22" s="121" t="s">
        <v>369</v>
      </c>
      <c r="AR22" s="121" t="s">
        <v>369</v>
      </c>
      <c r="AV22" t="s">
        <v>5503</v>
      </c>
      <c r="BA22">
        <v>500</v>
      </c>
    </row>
    <row r="23" spans="2:53">
      <c r="B23" s="77" t="s">
        <v>386</v>
      </c>
      <c r="C23" s="77" t="s">
        <v>387</v>
      </c>
      <c r="D23" s="78">
        <v>45470.981249999997</v>
      </c>
      <c r="E23" s="77">
        <v>500</v>
      </c>
      <c r="F23" s="77" t="s">
        <v>560</v>
      </c>
      <c r="G23" s="77" t="s">
        <v>564</v>
      </c>
      <c r="H23" s="77" t="s">
        <v>23294</v>
      </c>
      <c r="I23" s="77" t="s">
        <v>4629</v>
      </c>
      <c r="J23" s="77" t="s">
        <v>4630</v>
      </c>
      <c r="K23" s="79" t="s">
        <v>369</v>
      </c>
      <c r="L23" s="83" t="s">
        <v>3911</v>
      </c>
      <c r="N23" s="57">
        <v>6396</v>
      </c>
      <c r="O23" s="57" t="str">
        <f t="shared" si="0"/>
        <v>6396,</v>
      </c>
      <c r="R23" s="120" t="s">
        <v>461</v>
      </c>
      <c r="S23" s="120" t="s">
        <v>461</v>
      </c>
      <c r="T23" s="127">
        <v>45505.744444444441</v>
      </c>
      <c r="U23" s="120">
        <v>500</v>
      </c>
      <c r="V23" s="120" t="s">
        <v>5476</v>
      </c>
      <c r="W23" s="121" t="s">
        <v>369</v>
      </c>
      <c r="AB23" s="120" t="s">
        <v>3908</v>
      </c>
      <c r="AC23" s="120" t="s">
        <v>4091</v>
      </c>
      <c r="AD23" s="127">
        <v>45521.741666666669</v>
      </c>
      <c r="AE23" s="120">
        <v>500</v>
      </c>
      <c r="AF23" s="120" t="s">
        <v>560</v>
      </c>
      <c r="AG23" s="120" t="s">
        <v>561</v>
      </c>
      <c r="AH23" s="121" t="s">
        <v>369</v>
      </c>
      <c r="AJ23" s="120" t="s">
        <v>4572</v>
      </c>
      <c r="AK23" s="120" t="s">
        <v>4573</v>
      </c>
      <c r="AL23" s="125">
        <v>45521.836805555555</v>
      </c>
      <c r="AM23" s="120">
        <v>300</v>
      </c>
      <c r="AN23" s="120" t="s">
        <v>560</v>
      </c>
      <c r="AO23" s="120" t="s">
        <v>561</v>
      </c>
      <c r="AP23" s="120" t="s">
        <v>5692</v>
      </c>
      <c r="AQ23" s="120" t="s">
        <v>5693</v>
      </c>
      <c r="AR23" s="121" t="s">
        <v>369</v>
      </c>
      <c r="AV23" t="s">
        <v>5504</v>
      </c>
      <c r="BA23">
        <v>1000</v>
      </c>
    </row>
    <row r="24" spans="2:53">
      <c r="B24" s="77" t="s">
        <v>4088</v>
      </c>
      <c r="C24" s="77" t="s">
        <v>4088</v>
      </c>
      <c r="D24" s="78">
        <v>45470.883333333331</v>
      </c>
      <c r="E24" s="77">
        <v>500</v>
      </c>
      <c r="F24" s="77" t="s">
        <v>560</v>
      </c>
      <c r="G24" s="77" t="s">
        <v>361</v>
      </c>
      <c r="H24" s="77" t="s">
        <v>23294</v>
      </c>
      <c r="I24" s="77" t="s">
        <v>4631</v>
      </c>
      <c r="J24" s="77" t="s">
        <v>4632</v>
      </c>
      <c r="K24" s="79" t="s">
        <v>369</v>
      </c>
      <c r="L24" s="83" t="s">
        <v>3911</v>
      </c>
      <c r="N24" s="57">
        <v>16728</v>
      </c>
      <c r="O24" s="57" t="str">
        <f t="shared" si="0"/>
        <v>16728,</v>
      </c>
      <c r="R24" s="120" t="s">
        <v>386</v>
      </c>
      <c r="S24" s="120" t="s">
        <v>387</v>
      </c>
      <c r="T24" s="127">
        <v>45505.779166666667</v>
      </c>
      <c r="U24" s="120">
        <v>2000</v>
      </c>
      <c r="V24" s="120" t="s">
        <v>5474</v>
      </c>
      <c r="W24" s="121" t="s">
        <v>369</v>
      </c>
      <c r="AB24" s="120" t="s">
        <v>710</v>
      </c>
      <c r="AC24" s="120" t="s">
        <v>710</v>
      </c>
      <c r="AD24" s="127">
        <v>45521.918749999997</v>
      </c>
      <c r="AE24" s="120">
        <v>1000</v>
      </c>
      <c r="AF24" s="120" t="s">
        <v>560</v>
      </c>
      <c r="AG24" s="120" t="s">
        <v>561</v>
      </c>
      <c r="AH24" s="121" t="s">
        <v>369</v>
      </c>
      <c r="AJ24" s="120" t="s">
        <v>476</v>
      </c>
      <c r="AK24" s="120" t="s">
        <v>476</v>
      </c>
      <c r="AL24" s="125">
        <v>45521.78125</v>
      </c>
      <c r="AM24" s="120">
        <v>500</v>
      </c>
      <c r="AN24" s="120" t="s">
        <v>560</v>
      </c>
      <c r="AO24" s="120" t="s">
        <v>561</v>
      </c>
      <c r="AP24" s="120" t="s">
        <v>5694</v>
      </c>
      <c r="AQ24" s="121" t="s">
        <v>369</v>
      </c>
      <c r="AR24" s="121" t="s">
        <v>369</v>
      </c>
      <c r="AV24" t="s">
        <v>5506</v>
      </c>
      <c r="BA24">
        <v>500</v>
      </c>
    </row>
    <row r="25" spans="2:53">
      <c r="B25" s="77" t="s">
        <v>4088</v>
      </c>
      <c r="C25" s="77" t="s">
        <v>4088</v>
      </c>
      <c r="D25" s="78">
        <v>45470.878472222219</v>
      </c>
      <c r="E25" s="77">
        <v>300</v>
      </c>
      <c r="F25" s="77" t="s">
        <v>560</v>
      </c>
      <c r="G25" s="77" t="s">
        <v>361</v>
      </c>
      <c r="H25" s="77" t="s">
        <v>23294</v>
      </c>
      <c r="I25" s="77" t="s">
        <v>4633</v>
      </c>
      <c r="J25" s="77" t="s">
        <v>4634</v>
      </c>
      <c r="K25" s="79" t="s">
        <v>369</v>
      </c>
      <c r="L25" s="83" t="s">
        <v>3911</v>
      </c>
      <c r="N25" s="57">
        <v>76447</v>
      </c>
      <c r="O25" s="57" t="str">
        <f t="shared" si="0"/>
        <v>76447,</v>
      </c>
      <c r="R25" s="120" t="s">
        <v>381</v>
      </c>
      <c r="S25" s="120" t="s">
        <v>382</v>
      </c>
      <c r="T25" s="127">
        <v>45505.818749999999</v>
      </c>
      <c r="U25" s="120">
        <v>500</v>
      </c>
      <c r="V25" s="120" t="s">
        <v>23305</v>
      </c>
      <c r="W25" s="121" t="s">
        <v>369</v>
      </c>
      <c r="AB25" s="120" t="s">
        <v>710</v>
      </c>
      <c r="AC25" s="120" t="s">
        <v>710</v>
      </c>
      <c r="AD25" s="127">
        <v>45521.944444444445</v>
      </c>
      <c r="AE25" s="120">
        <v>1000</v>
      </c>
      <c r="AF25" s="120" t="s">
        <v>560</v>
      </c>
      <c r="AG25" s="120" t="s">
        <v>561</v>
      </c>
      <c r="AH25" s="121" t="s">
        <v>369</v>
      </c>
      <c r="AJ25" s="120" t="s">
        <v>5695</v>
      </c>
      <c r="AK25" s="120" t="s">
        <v>5696</v>
      </c>
      <c r="AL25" s="125">
        <v>45521.770833333336</v>
      </c>
      <c r="AM25" s="120">
        <v>500</v>
      </c>
      <c r="AN25" s="120" t="s">
        <v>560</v>
      </c>
      <c r="AO25" s="120" t="s">
        <v>561</v>
      </c>
      <c r="AP25" s="120" t="s">
        <v>5697</v>
      </c>
      <c r="AQ25" s="120" t="s">
        <v>5698</v>
      </c>
      <c r="AR25" s="121" t="s">
        <v>369</v>
      </c>
      <c r="AV25" t="s">
        <v>5513</v>
      </c>
      <c r="BA25">
        <v>2000</v>
      </c>
    </row>
    <row r="26" spans="2:53">
      <c r="B26" s="77" t="s">
        <v>461</v>
      </c>
      <c r="C26" s="77" t="s">
        <v>461</v>
      </c>
      <c r="D26" s="78">
        <v>45470.826388888891</v>
      </c>
      <c r="E26" s="77">
        <v>500</v>
      </c>
      <c r="F26" s="77" t="s">
        <v>560</v>
      </c>
      <c r="G26" s="77" t="s">
        <v>564</v>
      </c>
      <c r="H26" s="77" t="s">
        <v>23294</v>
      </c>
      <c r="I26" s="77" t="s">
        <v>4639</v>
      </c>
      <c r="J26" s="77" t="s">
        <v>4640</v>
      </c>
      <c r="K26" s="79" t="s">
        <v>369</v>
      </c>
      <c r="L26" s="83" t="s">
        <v>3911</v>
      </c>
      <c r="N26" s="57">
        <v>395505</v>
      </c>
      <c r="O26" s="57" t="str">
        <f t="shared" si="0"/>
        <v>395505,</v>
      </c>
      <c r="R26" s="120" t="s">
        <v>682</v>
      </c>
      <c r="S26" s="120" t="s">
        <v>683</v>
      </c>
      <c r="T26" s="127">
        <v>45505.869444444441</v>
      </c>
      <c r="U26" s="120">
        <v>2000</v>
      </c>
      <c r="V26" s="121" t="s">
        <v>369</v>
      </c>
      <c r="W26" s="121" t="s">
        <v>369</v>
      </c>
      <c r="AB26" s="120" t="s">
        <v>4088</v>
      </c>
      <c r="AC26" s="120" t="s">
        <v>4088</v>
      </c>
      <c r="AD26" s="127">
        <v>45521.592361111114</v>
      </c>
      <c r="AE26" s="120">
        <v>500</v>
      </c>
      <c r="AF26" s="120" t="s">
        <v>560</v>
      </c>
      <c r="AG26" s="120" t="s">
        <v>561</v>
      </c>
      <c r="AH26" s="121" t="s">
        <v>369</v>
      </c>
      <c r="AJ26" s="120" t="s">
        <v>5614</v>
      </c>
      <c r="AK26" s="120" t="s">
        <v>128</v>
      </c>
      <c r="AL26" s="125">
        <v>45521.769444444442</v>
      </c>
      <c r="AM26" s="120">
        <v>3000</v>
      </c>
      <c r="AN26" s="120" t="s">
        <v>560</v>
      </c>
      <c r="AO26" s="120" t="s">
        <v>561</v>
      </c>
      <c r="AP26" s="120" t="s">
        <v>5699</v>
      </c>
      <c r="AQ26" s="121" t="s">
        <v>369</v>
      </c>
      <c r="AR26" s="121" t="s">
        <v>369</v>
      </c>
      <c r="AV26" t="s">
        <v>5565</v>
      </c>
      <c r="BA26">
        <v>1000</v>
      </c>
    </row>
    <row r="27" spans="2:53">
      <c r="B27" s="77" t="s">
        <v>4641</v>
      </c>
      <c r="C27" s="77" t="s">
        <v>4641</v>
      </c>
      <c r="D27" s="78">
        <v>45470.734722222223</v>
      </c>
      <c r="E27" s="77">
        <v>1000</v>
      </c>
      <c r="F27" s="77" t="s">
        <v>560</v>
      </c>
      <c r="G27" s="77" t="s">
        <v>361</v>
      </c>
      <c r="H27" s="77" t="s">
        <v>23294</v>
      </c>
      <c r="I27" s="77" t="s">
        <v>4642</v>
      </c>
      <c r="J27" s="77" t="s">
        <v>4643</v>
      </c>
      <c r="K27" s="79" t="s">
        <v>369</v>
      </c>
      <c r="L27" s="83" t="s">
        <v>3911</v>
      </c>
      <c r="N27" s="57">
        <v>29886</v>
      </c>
      <c r="O27" s="57" t="str">
        <f t="shared" si="0"/>
        <v>29886,</v>
      </c>
      <c r="R27" s="128" t="s">
        <v>5007</v>
      </c>
      <c r="S27" s="128" t="s">
        <v>5008</v>
      </c>
      <c r="T27" s="125">
        <v>45505.924305555556</v>
      </c>
      <c r="U27" s="128">
        <v>2000</v>
      </c>
      <c r="V27" s="122" t="s">
        <v>369</v>
      </c>
      <c r="W27" s="122" t="s">
        <v>369</v>
      </c>
      <c r="AB27" s="120" t="s">
        <v>4088</v>
      </c>
      <c r="AC27" s="120" t="s">
        <v>4088</v>
      </c>
      <c r="AD27" s="127">
        <v>45521.749305555553</v>
      </c>
      <c r="AE27" s="120">
        <v>500</v>
      </c>
      <c r="AF27" s="120" t="s">
        <v>560</v>
      </c>
      <c r="AG27" s="120" t="s">
        <v>561</v>
      </c>
      <c r="AH27" s="121" t="s">
        <v>369</v>
      </c>
      <c r="AJ27" s="120" t="s">
        <v>515</v>
      </c>
      <c r="AK27" s="120" t="s">
        <v>516</v>
      </c>
      <c r="AL27" s="125">
        <v>45521.759722222225</v>
      </c>
      <c r="AM27" s="120">
        <v>500</v>
      </c>
      <c r="AN27" s="120" t="s">
        <v>560</v>
      </c>
      <c r="AO27" s="120" t="s">
        <v>561</v>
      </c>
      <c r="AP27" s="120" t="s">
        <v>5700</v>
      </c>
      <c r="AQ27" s="120" t="s">
        <v>5701</v>
      </c>
      <c r="AR27" s="121" t="s">
        <v>369</v>
      </c>
      <c r="AV27" t="s">
        <v>5567</v>
      </c>
      <c r="BA27">
        <v>1000</v>
      </c>
    </row>
    <row r="28" spans="2:53">
      <c r="B28" s="77" t="s">
        <v>559</v>
      </c>
      <c r="C28" s="77" t="s">
        <v>135</v>
      </c>
      <c r="D28" s="78">
        <v>45470.727083333331</v>
      </c>
      <c r="E28" s="77">
        <v>100</v>
      </c>
      <c r="F28" s="77" t="s">
        <v>560</v>
      </c>
      <c r="G28" s="77" t="s">
        <v>361</v>
      </c>
      <c r="H28" s="77" t="s">
        <v>23294</v>
      </c>
      <c r="I28" s="77" t="s">
        <v>4644</v>
      </c>
      <c r="J28" s="77" t="s">
        <v>4645</v>
      </c>
      <c r="K28" s="77" t="s">
        <v>617</v>
      </c>
      <c r="L28" s="83" t="s">
        <v>3911</v>
      </c>
      <c r="N28" s="57">
        <v>147502</v>
      </c>
      <c r="O28" s="57" t="str">
        <f t="shared" si="0"/>
        <v>147502,</v>
      </c>
      <c r="AB28" s="120" t="s">
        <v>4088</v>
      </c>
      <c r="AC28" s="120" t="s">
        <v>4088</v>
      </c>
      <c r="AD28" s="127">
        <v>45521.750694444447</v>
      </c>
      <c r="AE28" s="120">
        <v>500</v>
      </c>
      <c r="AF28" s="120" t="s">
        <v>560</v>
      </c>
      <c r="AG28" s="120" t="s">
        <v>561</v>
      </c>
      <c r="AH28" s="121" t="s">
        <v>369</v>
      </c>
      <c r="AJ28" s="120" t="s">
        <v>515</v>
      </c>
      <c r="AK28" s="120" t="s">
        <v>5328</v>
      </c>
      <c r="AL28" s="125">
        <v>45521.757638888892</v>
      </c>
      <c r="AM28" s="120">
        <v>2000</v>
      </c>
      <c r="AN28" s="120" t="s">
        <v>560</v>
      </c>
      <c r="AO28" s="120" t="s">
        <v>561</v>
      </c>
      <c r="AP28" s="120" t="s">
        <v>5702</v>
      </c>
      <c r="AQ28" s="120" t="s">
        <v>5703</v>
      </c>
      <c r="AR28" s="121" t="s">
        <v>369</v>
      </c>
      <c r="AV28" t="s">
        <v>5569</v>
      </c>
      <c r="BA28">
        <v>2000</v>
      </c>
    </row>
    <row r="29" spans="2:53">
      <c r="B29" s="77" t="s">
        <v>559</v>
      </c>
      <c r="C29" s="77" t="s">
        <v>135</v>
      </c>
      <c r="D29" s="78">
        <v>45470.724999999999</v>
      </c>
      <c r="E29" s="77">
        <v>100</v>
      </c>
      <c r="F29" s="77" t="s">
        <v>560</v>
      </c>
      <c r="G29" s="77" t="s">
        <v>361</v>
      </c>
      <c r="H29" s="77" t="s">
        <v>23294</v>
      </c>
      <c r="I29" s="77" t="s">
        <v>4646</v>
      </c>
      <c r="J29" s="77" t="s">
        <v>4647</v>
      </c>
      <c r="K29" s="77" t="s">
        <v>617</v>
      </c>
      <c r="L29" s="83" t="s">
        <v>3911</v>
      </c>
      <c r="N29" s="57">
        <v>123563</v>
      </c>
      <c r="O29" s="57" t="str">
        <f t="shared" si="0"/>
        <v>123563,</v>
      </c>
      <c r="AB29" s="120" t="s">
        <v>4572</v>
      </c>
      <c r="AC29" s="120" t="s">
        <v>4573</v>
      </c>
      <c r="AD29" s="127">
        <v>45521.48333333333</v>
      </c>
      <c r="AE29" s="120">
        <v>200</v>
      </c>
      <c r="AF29" s="120" t="s">
        <v>560</v>
      </c>
      <c r="AG29" s="120" t="s">
        <v>561</v>
      </c>
      <c r="AH29" s="121" t="s">
        <v>369</v>
      </c>
      <c r="AJ29" s="120" t="s">
        <v>4088</v>
      </c>
      <c r="AK29" s="120" t="s">
        <v>4088</v>
      </c>
      <c r="AL29" s="125">
        <v>45521.750694444447</v>
      </c>
      <c r="AM29" s="120">
        <v>500</v>
      </c>
      <c r="AN29" s="120" t="s">
        <v>560</v>
      </c>
      <c r="AO29" s="120" t="s">
        <v>561</v>
      </c>
      <c r="AP29" s="120" t="s">
        <v>5704</v>
      </c>
      <c r="AQ29" s="121" t="s">
        <v>369</v>
      </c>
      <c r="AR29" s="121" t="s">
        <v>369</v>
      </c>
      <c r="AV29" t="s">
        <v>5570</v>
      </c>
      <c r="BA29">
        <v>1000</v>
      </c>
    </row>
    <row r="30" spans="2:53">
      <c r="B30" s="77" t="s">
        <v>4576</v>
      </c>
      <c r="C30" s="77" t="s">
        <v>4066</v>
      </c>
      <c r="D30" s="78">
        <v>45470.688194444447</v>
      </c>
      <c r="E30" s="77">
        <v>300</v>
      </c>
      <c r="F30" s="77" t="s">
        <v>560</v>
      </c>
      <c r="G30" s="77" t="s">
        <v>361</v>
      </c>
      <c r="H30" s="77" t="s">
        <v>23294</v>
      </c>
      <c r="I30" s="77" t="s">
        <v>4650</v>
      </c>
      <c r="J30" s="77" t="s">
        <v>4651</v>
      </c>
      <c r="K30" s="79" t="s">
        <v>369</v>
      </c>
      <c r="L30" s="83" t="s">
        <v>3911</v>
      </c>
      <c r="N30" s="57">
        <v>607889</v>
      </c>
      <c r="O30" s="57" t="str">
        <f t="shared" si="0"/>
        <v>607889,</v>
      </c>
      <c r="R30" s="130">
        <v>686648</v>
      </c>
      <c r="AB30" s="120" t="s">
        <v>4572</v>
      </c>
      <c r="AC30" s="120" t="s">
        <v>4573</v>
      </c>
      <c r="AD30" s="127">
        <v>45521.65</v>
      </c>
      <c r="AE30" s="120">
        <v>1000</v>
      </c>
      <c r="AF30" s="120" t="s">
        <v>560</v>
      </c>
      <c r="AG30" s="120" t="s">
        <v>561</v>
      </c>
      <c r="AH30" s="121" t="s">
        <v>369</v>
      </c>
      <c r="AJ30" s="120" t="s">
        <v>4088</v>
      </c>
      <c r="AK30" s="120" t="s">
        <v>4088</v>
      </c>
      <c r="AL30" s="125">
        <v>45521.749305555553</v>
      </c>
      <c r="AM30" s="120">
        <v>500</v>
      </c>
      <c r="AN30" s="120" t="s">
        <v>560</v>
      </c>
      <c r="AO30" s="120" t="s">
        <v>561</v>
      </c>
      <c r="AP30" s="120" t="s">
        <v>5705</v>
      </c>
      <c r="AQ30" s="121" t="s">
        <v>369</v>
      </c>
      <c r="AR30" s="121" t="s">
        <v>369</v>
      </c>
      <c r="AV30" t="s">
        <v>5571</v>
      </c>
      <c r="BA30">
        <v>500</v>
      </c>
    </row>
    <row r="31" spans="2:53">
      <c r="B31" s="77" t="s">
        <v>476</v>
      </c>
      <c r="C31" s="77" t="s">
        <v>476</v>
      </c>
      <c r="D31" s="78">
        <v>45473.809027777781</v>
      </c>
      <c r="E31" s="77">
        <v>500</v>
      </c>
      <c r="F31" s="77" t="s">
        <v>560</v>
      </c>
      <c r="G31" s="77" t="s">
        <v>564</v>
      </c>
      <c r="H31" s="77" t="s">
        <v>23294</v>
      </c>
      <c r="I31" s="77" t="s">
        <v>4654</v>
      </c>
      <c r="J31" s="77" t="s">
        <v>4655</v>
      </c>
      <c r="K31" s="79" t="s">
        <v>369</v>
      </c>
      <c r="L31" s="83" t="s">
        <v>3911</v>
      </c>
      <c r="N31" s="57">
        <v>774219</v>
      </c>
      <c r="O31" s="57" t="str">
        <f t="shared" si="0"/>
        <v>774219,</v>
      </c>
      <c r="R31" s="129">
        <v>819078</v>
      </c>
      <c r="AB31" s="120" t="s">
        <v>4572</v>
      </c>
      <c r="AC31" s="120" t="s">
        <v>4573</v>
      </c>
      <c r="AD31" s="127">
        <v>45521.836805555555</v>
      </c>
      <c r="AE31" s="120">
        <v>300</v>
      </c>
      <c r="AF31" s="120" t="s">
        <v>560</v>
      </c>
      <c r="AG31" s="120" t="s">
        <v>561</v>
      </c>
      <c r="AH31" s="121" t="s">
        <v>369</v>
      </c>
      <c r="AJ31" s="120" t="s">
        <v>3908</v>
      </c>
      <c r="AK31" s="120" t="s">
        <v>4091</v>
      </c>
      <c r="AL31" s="125">
        <v>45521.741666666669</v>
      </c>
      <c r="AM31" s="120">
        <v>500</v>
      </c>
      <c r="AN31" s="120" t="s">
        <v>560</v>
      </c>
      <c r="AO31" s="120" t="s">
        <v>561</v>
      </c>
      <c r="AP31" s="120" t="s">
        <v>5706</v>
      </c>
      <c r="AQ31" s="120" t="s">
        <v>5707</v>
      </c>
      <c r="AR31" s="121" t="s">
        <v>369</v>
      </c>
      <c r="AV31" t="s">
        <v>5572</v>
      </c>
      <c r="BA31">
        <v>500</v>
      </c>
    </row>
    <row r="32" spans="2:53">
      <c r="B32" s="77" t="s">
        <v>4049</v>
      </c>
      <c r="C32" s="77" t="s">
        <v>4049</v>
      </c>
      <c r="D32" s="78">
        <v>45473.720833333333</v>
      </c>
      <c r="E32" s="77">
        <v>1000</v>
      </c>
      <c r="F32" s="77" t="s">
        <v>560</v>
      </c>
      <c r="G32" s="77" t="s">
        <v>564</v>
      </c>
      <c r="H32" s="77" t="s">
        <v>23294</v>
      </c>
      <c r="I32" s="77" t="s">
        <v>4656</v>
      </c>
      <c r="J32" s="77" t="s">
        <v>4657</v>
      </c>
      <c r="K32" s="79" t="s">
        <v>369</v>
      </c>
      <c r="L32" s="83" t="s">
        <v>3911</v>
      </c>
      <c r="N32" s="57">
        <v>766850</v>
      </c>
      <c r="O32" s="57" t="str">
        <f t="shared" si="0"/>
        <v>766850,</v>
      </c>
      <c r="R32" s="130">
        <v>1163118</v>
      </c>
      <c r="AB32" s="120" t="s">
        <v>5695</v>
      </c>
      <c r="AC32" s="120" t="s">
        <v>5696</v>
      </c>
      <c r="AD32" s="127">
        <v>45521.770833333336</v>
      </c>
      <c r="AE32" s="120">
        <v>500</v>
      </c>
      <c r="AF32" s="120" t="s">
        <v>560</v>
      </c>
      <c r="AG32" s="120" t="s">
        <v>561</v>
      </c>
      <c r="AH32" s="121" t="s">
        <v>369</v>
      </c>
      <c r="AJ32" s="120" t="s">
        <v>515</v>
      </c>
      <c r="AK32" s="120" t="s">
        <v>516</v>
      </c>
      <c r="AL32" s="125">
        <v>45521.681250000001</v>
      </c>
      <c r="AM32" s="120">
        <v>3000</v>
      </c>
      <c r="AN32" s="120" t="s">
        <v>560</v>
      </c>
      <c r="AO32" s="120" t="s">
        <v>561</v>
      </c>
      <c r="AP32" s="120" t="s">
        <v>5708</v>
      </c>
      <c r="AQ32" s="120" t="s">
        <v>5709</v>
      </c>
      <c r="AR32" s="121" t="s">
        <v>369</v>
      </c>
      <c r="AV32" t="s">
        <v>5574</v>
      </c>
      <c r="BA32">
        <v>600</v>
      </c>
    </row>
    <row r="33" spans="2:53">
      <c r="B33" s="77" t="s">
        <v>567</v>
      </c>
      <c r="C33" s="77" t="s">
        <v>568</v>
      </c>
      <c r="D33" s="78">
        <v>45473.606249999997</v>
      </c>
      <c r="E33" s="77">
        <v>500</v>
      </c>
      <c r="F33" s="77" t="s">
        <v>560</v>
      </c>
      <c r="G33" s="77" t="s">
        <v>564</v>
      </c>
      <c r="H33" s="77" t="s">
        <v>23294</v>
      </c>
      <c r="I33" s="77" t="s">
        <v>4658</v>
      </c>
      <c r="J33" s="77" t="s">
        <v>4659</v>
      </c>
      <c r="K33" s="79" t="s">
        <v>369</v>
      </c>
      <c r="L33" s="83" t="s">
        <v>3911</v>
      </c>
      <c r="N33" s="57">
        <v>111431</v>
      </c>
      <c r="O33" s="57" t="str">
        <f t="shared" si="0"/>
        <v>111431,</v>
      </c>
      <c r="R33" s="129">
        <v>22292</v>
      </c>
      <c r="AJ33" s="120" t="s">
        <v>476</v>
      </c>
      <c r="AK33" s="120" t="s">
        <v>476</v>
      </c>
      <c r="AL33" s="125">
        <v>45521.666666666664</v>
      </c>
      <c r="AM33" s="120">
        <v>800</v>
      </c>
      <c r="AN33" s="120" t="s">
        <v>560</v>
      </c>
      <c r="AO33" s="120" t="s">
        <v>561</v>
      </c>
      <c r="AP33" s="120" t="s">
        <v>5710</v>
      </c>
      <c r="AQ33" s="120" t="s">
        <v>5711</v>
      </c>
      <c r="AR33" s="121" t="s">
        <v>369</v>
      </c>
      <c r="AV33" t="s">
        <v>5575</v>
      </c>
      <c r="BA33">
        <v>500</v>
      </c>
    </row>
    <row r="34" spans="2:53">
      <c r="B34" s="77" t="s">
        <v>1152</v>
      </c>
      <c r="C34" s="77" t="s">
        <v>4660</v>
      </c>
      <c r="D34" s="78">
        <v>45473.593055555553</v>
      </c>
      <c r="E34" s="77">
        <v>500</v>
      </c>
      <c r="F34" s="77" t="s">
        <v>560</v>
      </c>
      <c r="G34" s="77" t="s">
        <v>564</v>
      </c>
      <c r="H34" s="77" t="s">
        <v>23294</v>
      </c>
      <c r="I34" s="77" t="s">
        <v>4661</v>
      </c>
      <c r="J34" s="77" t="s">
        <v>4662</v>
      </c>
      <c r="K34" s="79" t="s">
        <v>369</v>
      </c>
      <c r="L34" s="83" t="s">
        <v>3911</v>
      </c>
      <c r="N34" s="57">
        <v>5647</v>
      </c>
      <c r="O34" s="57" t="str">
        <f t="shared" si="0"/>
        <v>5647,</v>
      </c>
      <c r="R34" s="130">
        <v>217882</v>
      </c>
      <c r="AJ34" s="120" t="s">
        <v>4572</v>
      </c>
      <c r="AK34" s="120" t="s">
        <v>4573</v>
      </c>
      <c r="AL34" s="125">
        <v>45521.65</v>
      </c>
      <c r="AM34" s="120">
        <v>1000</v>
      </c>
      <c r="AN34" s="120" t="s">
        <v>560</v>
      </c>
      <c r="AO34" s="120" t="s">
        <v>561</v>
      </c>
      <c r="AP34" s="120" t="s">
        <v>5712</v>
      </c>
      <c r="AQ34" s="120" t="s">
        <v>5713</v>
      </c>
      <c r="AR34" s="121" t="s">
        <v>369</v>
      </c>
      <c r="AV34" t="s">
        <v>5577</v>
      </c>
      <c r="BA34">
        <v>500</v>
      </c>
    </row>
    <row r="35" spans="2:53">
      <c r="B35" s="77" t="s">
        <v>601</v>
      </c>
      <c r="C35" s="77" t="s">
        <v>602</v>
      </c>
      <c r="D35" s="78">
        <v>45473.533333333333</v>
      </c>
      <c r="E35" s="77">
        <v>500</v>
      </c>
      <c r="F35" s="77" t="s">
        <v>560</v>
      </c>
      <c r="G35" s="77" t="s">
        <v>564</v>
      </c>
      <c r="H35" s="77" t="s">
        <v>23294</v>
      </c>
      <c r="I35" s="77" t="s">
        <v>4663</v>
      </c>
      <c r="J35" s="77" t="s">
        <v>4664</v>
      </c>
      <c r="K35" s="79" t="s">
        <v>369</v>
      </c>
      <c r="L35" s="83" t="s">
        <v>3911</v>
      </c>
      <c r="N35" s="57">
        <v>6619</v>
      </c>
      <c r="O35" s="57" t="str">
        <f t="shared" si="0"/>
        <v>6619,</v>
      </c>
      <c r="R35" s="129">
        <v>168136</v>
      </c>
      <c r="AJ35" s="120" t="s">
        <v>4088</v>
      </c>
      <c r="AK35" s="120" t="s">
        <v>4088</v>
      </c>
      <c r="AL35" s="125">
        <v>45521.592361111114</v>
      </c>
      <c r="AM35" s="120">
        <v>500</v>
      </c>
      <c r="AN35" s="120" t="s">
        <v>560</v>
      </c>
      <c r="AO35" s="120" t="s">
        <v>561</v>
      </c>
      <c r="AP35" s="120" t="s">
        <v>5714</v>
      </c>
      <c r="AQ35" s="120" t="s">
        <v>5715</v>
      </c>
      <c r="AR35" s="121" t="s">
        <v>369</v>
      </c>
      <c r="AV35" t="s">
        <v>5580</v>
      </c>
      <c r="BA35">
        <v>500</v>
      </c>
    </row>
    <row r="36" spans="2:53">
      <c r="B36" s="77" t="s">
        <v>461</v>
      </c>
      <c r="C36" s="77" t="s">
        <v>461</v>
      </c>
      <c r="D36" s="78">
        <v>45473.375</v>
      </c>
      <c r="E36" s="77">
        <v>300</v>
      </c>
      <c r="F36" s="77" t="s">
        <v>560</v>
      </c>
      <c r="G36" s="77" t="s">
        <v>564</v>
      </c>
      <c r="H36" s="77" t="s">
        <v>23294</v>
      </c>
      <c r="I36" s="77" t="s">
        <v>4665</v>
      </c>
      <c r="J36" s="77" t="s">
        <v>4666</v>
      </c>
      <c r="K36" s="79" t="s">
        <v>369</v>
      </c>
      <c r="L36" s="83" t="s">
        <v>3911</v>
      </c>
      <c r="N36" s="57">
        <v>232956</v>
      </c>
      <c r="O36" s="57" t="str">
        <f t="shared" si="0"/>
        <v>232956,</v>
      </c>
      <c r="R36" s="130">
        <v>3586</v>
      </c>
      <c r="AJ36" s="120" t="s">
        <v>4088</v>
      </c>
      <c r="AK36" s="120" t="s">
        <v>4088</v>
      </c>
      <c r="AL36" s="125">
        <v>45521.591666666667</v>
      </c>
      <c r="AM36" s="120">
        <v>500</v>
      </c>
      <c r="AN36" s="120" t="s">
        <v>560</v>
      </c>
      <c r="AO36" s="120" t="s">
        <v>5606</v>
      </c>
      <c r="AP36" s="120" t="s">
        <v>5716</v>
      </c>
      <c r="AQ36" s="120" t="s">
        <v>5717</v>
      </c>
      <c r="AR36" s="121" t="s">
        <v>369</v>
      </c>
      <c r="AV36" t="s">
        <v>5581</v>
      </c>
      <c r="BA36">
        <v>1000</v>
      </c>
    </row>
    <row r="37" spans="2:53">
      <c r="B37" s="77" t="s">
        <v>710</v>
      </c>
      <c r="C37" s="77" t="s">
        <v>710</v>
      </c>
      <c r="D37" s="78">
        <v>45472.940972222219</v>
      </c>
      <c r="E37" s="77">
        <v>3000</v>
      </c>
      <c r="F37" s="77" t="s">
        <v>560</v>
      </c>
      <c r="G37" s="77" t="s">
        <v>564</v>
      </c>
      <c r="H37" s="77" t="s">
        <v>23294</v>
      </c>
      <c r="I37" s="77" t="s">
        <v>4667</v>
      </c>
      <c r="J37" s="77" t="s">
        <v>4668</v>
      </c>
      <c r="K37" s="79" t="s">
        <v>369</v>
      </c>
      <c r="L37" s="83" t="s">
        <v>3911</v>
      </c>
      <c r="N37" s="57">
        <v>122463</v>
      </c>
      <c r="O37" s="57" t="str">
        <f t="shared" si="0"/>
        <v>122463,</v>
      </c>
      <c r="R37" s="129">
        <v>867580</v>
      </c>
      <c r="AJ37" s="120" t="s">
        <v>476</v>
      </c>
      <c r="AK37" s="120" t="s">
        <v>476</v>
      </c>
      <c r="AL37" s="125">
        <v>45521.559027777781</v>
      </c>
      <c r="AM37" s="120">
        <v>1000</v>
      </c>
      <c r="AN37" s="120" t="s">
        <v>560</v>
      </c>
      <c r="AO37" s="120" t="s">
        <v>561</v>
      </c>
      <c r="AP37" s="120" t="s">
        <v>5718</v>
      </c>
      <c r="AQ37" s="121" t="s">
        <v>369</v>
      </c>
      <c r="AR37" s="121" t="s">
        <v>369</v>
      </c>
      <c r="AV37" t="s">
        <v>5582</v>
      </c>
      <c r="BA37">
        <v>2000</v>
      </c>
    </row>
    <row r="38" spans="2:53">
      <c r="B38" s="77" t="s">
        <v>381</v>
      </c>
      <c r="C38" s="77" t="s">
        <v>382</v>
      </c>
      <c r="D38" s="78">
        <v>45472.908333333333</v>
      </c>
      <c r="E38" s="77">
        <v>1000</v>
      </c>
      <c r="F38" s="77" t="s">
        <v>560</v>
      </c>
      <c r="G38" s="77" t="s">
        <v>564</v>
      </c>
      <c r="H38" s="77" t="s">
        <v>23294</v>
      </c>
      <c r="I38" s="77" t="s">
        <v>4669</v>
      </c>
      <c r="J38" s="77" t="s">
        <v>4670</v>
      </c>
      <c r="K38" s="79" t="s">
        <v>369</v>
      </c>
      <c r="L38" s="83" t="s">
        <v>3911</v>
      </c>
      <c r="N38" s="57">
        <v>384664</v>
      </c>
      <c r="O38" s="57" t="str">
        <f t="shared" si="0"/>
        <v>384664,</v>
      </c>
      <c r="R38" s="130">
        <v>306813</v>
      </c>
      <c r="AJ38" s="120" t="s">
        <v>476</v>
      </c>
      <c r="AK38" s="120" t="s">
        <v>476</v>
      </c>
      <c r="AL38" s="125">
        <v>45521.556250000001</v>
      </c>
      <c r="AM38" s="120">
        <v>1200</v>
      </c>
      <c r="AN38" s="120" t="s">
        <v>560</v>
      </c>
      <c r="AO38" s="120" t="s">
        <v>5606</v>
      </c>
      <c r="AP38" s="120" t="s">
        <v>5719</v>
      </c>
      <c r="AQ38" s="121" t="s">
        <v>369</v>
      </c>
      <c r="AR38" s="121" t="s">
        <v>369</v>
      </c>
      <c r="AV38" t="s">
        <v>5583</v>
      </c>
      <c r="BA38">
        <v>3000</v>
      </c>
    </row>
    <row r="39" spans="2:53">
      <c r="B39" s="77" t="s">
        <v>515</v>
      </c>
      <c r="C39" s="77" t="s">
        <v>516</v>
      </c>
      <c r="D39" s="78">
        <v>45472.904861111114</v>
      </c>
      <c r="E39" s="77">
        <v>800</v>
      </c>
      <c r="F39" s="77" t="s">
        <v>560</v>
      </c>
      <c r="G39" s="77" t="s">
        <v>564</v>
      </c>
      <c r="H39" s="77" t="s">
        <v>23294</v>
      </c>
      <c r="I39" s="77" t="s">
        <v>4671</v>
      </c>
      <c r="J39" s="77" t="s">
        <v>4672</v>
      </c>
      <c r="K39" s="79" t="s">
        <v>369</v>
      </c>
      <c r="L39" s="83" t="s">
        <v>3911</v>
      </c>
      <c r="N39" s="57">
        <v>1107703</v>
      </c>
      <c r="O39" s="57" t="str">
        <f t="shared" si="0"/>
        <v>1107703,</v>
      </c>
      <c r="R39" s="129">
        <v>238874</v>
      </c>
      <c r="AJ39" s="120" t="s">
        <v>801</v>
      </c>
      <c r="AK39" s="120" t="s">
        <v>801</v>
      </c>
      <c r="AL39" s="125">
        <v>45521.49722222222</v>
      </c>
      <c r="AM39" s="120">
        <v>1000</v>
      </c>
      <c r="AN39" s="120" t="s">
        <v>560</v>
      </c>
      <c r="AO39" s="120" t="s">
        <v>561</v>
      </c>
      <c r="AP39" s="120" t="s">
        <v>5720</v>
      </c>
      <c r="AQ39" s="121" t="s">
        <v>369</v>
      </c>
      <c r="AR39" s="121" t="s">
        <v>369</v>
      </c>
      <c r="AV39" t="s">
        <v>5585</v>
      </c>
      <c r="BA39">
        <v>2000</v>
      </c>
    </row>
    <row r="40" spans="2:53">
      <c r="B40" s="77" t="s">
        <v>386</v>
      </c>
      <c r="C40" s="77" t="s">
        <v>387</v>
      </c>
      <c r="D40" s="78">
        <v>45472.886111111111</v>
      </c>
      <c r="E40" s="77">
        <v>500</v>
      </c>
      <c r="F40" s="77" t="s">
        <v>560</v>
      </c>
      <c r="G40" s="77" t="s">
        <v>564</v>
      </c>
      <c r="H40" s="77" t="s">
        <v>23294</v>
      </c>
      <c r="I40" s="77" t="s">
        <v>4673</v>
      </c>
      <c r="J40" s="77" t="s">
        <v>4674</v>
      </c>
      <c r="K40" s="79" t="s">
        <v>369</v>
      </c>
      <c r="L40" s="83" t="s">
        <v>3911</v>
      </c>
      <c r="N40" s="57">
        <v>113148</v>
      </c>
      <c r="O40" s="57" t="str">
        <f t="shared" si="0"/>
        <v>113148,</v>
      </c>
      <c r="R40" s="130">
        <v>952350</v>
      </c>
      <c r="AJ40" s="120" t="s">
        <v>515</v>
      </c>
      <c r="AK40" s="120" t="s">
        <v>516</v>
      </c>
      <c r="AL40" s="125">
        <v>45521.49722222222</v>
      </c>
      <c r="AM40" s="120">
        <v>1000</v>
      </c>
      <c r="AN40" s="120" t="s">
        <v>560</v>
      </c>
      <c r="AO40" s="120" t="s">
        <v>5606</v>
      </c>
      <c r="AP40" s="126" t="s">
        <v>5721</v>
      </c>
      <c r="AQ40" s="120" t="s">
        <v>5722</v>
      </c>
      <c r="AR40" s="121" t="s">
        <v>369</v>
      </c>
      <c r="AV40" t="s">
        <v>5586</v>
      </c>
      <c r="BA40">
        <v>700</v>
      </c>
    </row>
    <row r="41" spans="2:53">
      <c r="B41" s="77" t="s">
        <v>622</v>
      </c>
      <c r="C41" s="77" t="s">
        <v>623</v>
      </c>
      <c r="D41" s="78">
        <v>45472.495138888888</v>
      </c>
      <c r="E41" s="77">
        <v>500</v>
      </c>
      <c r="F41" s="77" t="s">
        <v>560</v>
      </c>
      <c r="G41" s="77" t="s">
        <v>564</v>
      </c>
      <c r="H41" s="77" t="s">
        <v>23294</v>
      </c>
      <c r="I41" s="77" t="s">
        <v>4675</v>
      </c>
      <c r="J41" s="77" t="s">
        <v>4676</v>
      </c>
      <c r="K41" s="79" t="s">
        <v>369</v>
      </c>
      <c r="L41" s="83" t="s">
        <v>3911</v>
      </c>
      <c r="N41" s="57">
        <v>1148878</v>
      </c>
      <c r="O41" s="57" t="str">
        <f t="shared" si="0"/>
        <v>1148878,</v>
      </c>
      <c r="R41" s="129">
        <v>82763</v>
      </c>
      <c r="AJ41" s="120" t="s">
        <v>515</v>
      </c>
      <c r="AK41" s="120" t="s">
        <v>516</v>
      </c>
      <c r="AL41" s="125">
        <v>45521.49722222222</v>
      </c>
      <c r="AM41" s="120">
        <v>1000</v>
      </c>
      <c r="AN41" s="120" t="s">
        <v>560</v>
      </c>
      <c r="AO41" s="120" t="s">
        <v>5606</v>
      </c>
      <c r="AP41" s="120" t="s">
        <v>5723</v>
      </c>
      <c r="AQ41" s="120" t="s">
        <v>5724</v>
      </c>
      <c r="AR41" s="121" t="s">
        <v>369</v>
      </c>
      <c r="AV41" t="s">
        <v>5588</v>
      </c>
      <c r="BA41">
        <v>500</v>
      </c>
    </row>
    <row r="42" spans="2:53">
      <c r="B42" s="77" t="s">
        <v>559</v>
      </c>
      <c r="C42" s="77" t="s">
        <v>278</v>
      </c>
      <c r="D42" s="78">
        <v>45472.493055555555</v>
      </c>
      <c r="E42" s="77">
        <v>100</v>
      </c>
      <c r="F42" s="77" t="s">
        <v>560</v>
      </c>
      <c r="G42" s="77" t="s">
        <v>564</v>
      </c>
      <c r="H42" s="77" t="s">
        <v>23294</v>
      </c>
      <c r="I42" s="77" t="s">
        <v>4677</v>
      </c>
      <c r="J42" s="77" t="s">
        <v>4678</v>
      </c>
      <c r="K42" s="77" t="s">
        <v>617</v>
      </c>
      <c r="L42" s="83" t="s">
        <v>3911</v>
      </c>
      <c r="N42" s="57">
        <v>1125061</v>
      </c>
      <c r="O42" s="57" t="str">
        <f t="shared" si="0"/>
        <v>1125061,</v>
      </c>
      <c r="R42" s="130">
        <v>92362</v>
      </c>
      <c r="AJ42" s="120" t="s">
        <v>515</v>
      </c>
      <c r="AK42" s="120" t="s">
        <v>516</v>
      </c>
      <c r="AL42" s="125">
        <v>45521.486111111109</v>
      </c>
      <c r="AM42" s="120">
        <v>2000</v>
      </c>
      <c r="AN42" s="120" t="s">
        <v>560</v>
      </c>
      <c r="AO42" s="120" t="s">
        <v>561</v>
      </c>
      <c r="AP42" s="120" t="s">
        <v>5725</v>
      </c>
      <c r="AQ42" s="121" t="s">
        <v>369</v>
      </c>
      <c r="AR42" s="121" t="s">
        <v>369</v>
      </c>
      <c r="AV42" t="s">
        <v>5590</v>
      </c>
      <c r="BA42">
        <v>1500</v>
      </c>
    </row>
    <row r="43" spans="2:53">
      <c r="B43" s="77" t="s">
        <v>461</v>
      </c>
      <c r="C43" s="77" t="s">
        <v>461</v>
      </c>
      <c r="D43" s="78">
        <v>45472.395833333336</v>
      </c>
      <c r="E43" s="77">
        <v>500</v>
      </c>
      <c r="F43" s="77" t="s">
        <v>560</v>
      </c>
      <c r="G43" s="77" t="s">
        <v>564</v>
      </c>
      <c r="H43" s="77" t="s">
        <v>23294</v>
      </c>
      <c r="I43" s="77" t="s">
        <v>4679</v>
      </c>
      <c r="J43" s="77" t="s">
        <v>4680</v>
      </c>
      <c r="K43" s="79" t="s">
        <v>369</v>
      </c>
      <c r="L43" s="83" t="s">
        <v>3911</v>
      </c>
      <c r="N43" s="57">
        <v>924182</v>
      </c>
      <c r="O43" s="57" t="str">
        <f t="shared" si="0"/>
        <v>924182,</v>
      </c>
      <c r="R43" s="129">
        <v>19652</v>
      </c>
      <c r="AJ43" s="120" t="s">
        <v>4572</v>
      </c>
      <c r="AK43" s="120" t="s">
        <v>4573</v>
      </c>
      <c r="AL43" s="125">
        <v>45521.48333333333</v>
      </c>
      <c r="AM43" s="120">
        <v>200</v>
      </c>
      <c r="AN43" s="120" t="s">
        <v>560</v>
      </c>
      <c r="AO43" s="120" t="s">
        <v>561</v>
      </c>
      <c r="AP43" s="120" t="s">
        <v>5726</v>
      </c>
      <c r="AQ43" s="121" t="s">
        <v>369</v>
      </c>
      <c r="AR43" s="121" t="s">
        <v>369</v>
      </c>
      <c r="AV43" t="s">
        <v>5592</v>
      </c>
      <c r="BA43">
        <v>500</v>
      </c>
    </row>
    <row r="44" spans="2:53">
      <c r="B44" s="77" t="s">
        <v>379</v>
      </c>
      <c r="C44" s="77" t="s">
        <v>379</v>
      </c>
      <c r="D44" s="78">
        <v>45472.055555555555</v>
      </c>
      <c r="E44" s="77">
        <v>1000</v>
      </c>
      <c r="F44" s="77" t="s">
        <v>560</v>
      </c>
      <c r="G44" s="77" t="s">
        <v>564</v>
      </c>
      <c r="H44" s="77" t="s">
        <v>23294</v>
      </c>
      <c r="I44" s="77" t="s">
        <v>4681</v>
      </c>
      <c r="J44" s="77" t="s">
        <v>4682</v>
      </c>
      <c r="K44" s="79" t="s">
        <v>369</v>
      </c>
      <c r="L44" s="83" t="s">
        <v>3911</v>
      </c>
      <c r="N44" s="57">
        <v>931082</v>
      </c>
      <c r="O44" s="57" t="str">
        <f t="shared" si="0"/>
        <v>931082,</v>
      </c>
      <c r="R44" s="130">
        <v>757310</v>
      </c>
      <c r="AJ44" s="120" t="s">
        <v>461</v>
      </c>
      <c r="AK44" s="120" t="s">
        <v>461</v>
      </c>
      <c r="AL44" s="125">
        <v>45521.390972222223</v>
      </c>
      <c r="AM44" s="120">
        <v>500</v>
      </c>
      <c r="AN44" s="120" t="s">
        <v>560</v>
      </c>
      <c r="AO44" s="120" t="s">
        <v>561</v>
      </c>
      <c r="AP44" s="120" t="s">
        <v>5727</v>
      </c>
      <c r="AQ44" s="120" t="s">
        <v>5728</v>
      </c>
      <c r="AR44" s="121" t="s">
        <v>369</v>
      </c>
      <c r="AV44" t="s">
        <v>5593</v>
      </c>
      <c r="BA44">
        <v>1000</v>
      </c>
    </row>
    <row r="45" spans="2:53">
      <c r="B45" s="77" t="s">
        <v>379</v>
      </c>
      <c r="C45" s="77" t="s">
        <v>379</v>
      </c>
      <c r="D45" s="78">
        <v>45472.054861111108</v>
      </c>
      <c r="E45" s="77">
        <v>1000</v>
      </c>
      <c r="F45" s="77" t="s">
        <v>560</v>
      </c>
      <c r="G45" s="77" t="s">
        <v>564</v>
      </c>
      <c r="H45" s="77" t="s">
        <v>23294</v>
      </c>
      <c r="I45" s="77" t="s">
        <v>4683</v>
      </c>
      <c r="J45" s="77" t="s">
        <v>4684</v>
      </c>
      <c r="K45" s="79" t="s">
        <v>369</v>
      </c>
      <c r="L45" s="83" t="s">
        <v>3911</v>
      </c>
      <c r="N45" s="57">
        <v>2484</v>
      </c>
      <c r="O45" s="57" t="str">
        <f t="shared" si="0"/>
        <v>2484,</v>
      </c>
      <c r="R45" s="129">
        <v>489223</v>
      </c>
      <c r="AJ45" s="120" t="s">
        <v>381</v>
      </c>
      <c r="AK45" s="120" t="s">
        <v>382</v>
      </c>
      <c r="AL45" s="125">
        <v>45520.9375</v>
      </c>
      <c r="AM45" s="120">
        <v>1500</v>
      </c>
      <c r="AN45" s="120" t="s">
        <v>560</v>
      </c>
      <c r="AO45" s="120" t="s">
        <v>5606</v>
      </c>
      <c r="AP45" s="120" t="s">
        <v>5729</v>
      </c>
      <c r="AQ45" s="120" t="s">
        <v>5730</v>
      </c>
      <c r="AR45" s="121" t="s">
        <v>369</v>
      </c>
      <c r="AV45" t="s">
        <v>5595</v>
      </c>
      <c r="BA45">
        <v>1000</v>
      </c>
    </row>
    <row r="46" spans="2:53">
      <c r="B46" s="77" t="s">
        <v>386</v>
      </c>
      <c r="C46" s="77" t="s">
        <v>387</v>
      </c>
      <c r="D46" s="78">
        <v>45471.913194444445</v>
      </c>
      <c r="E46" s="77">
        <v>2000</v>
      </c>
      <c r="F46" s="77" t="s">
        <v>560</v>
      </c>
      <c r="G46" s="77" t="s">
        <v>564</v>
      </c>
      <c r="H46" s="77" t="s">
        <v>23294</v>
      </c>
      <c r="I46" s="77" t="s">
        <v>4685</v>
      </c>
      <c r="J46" s="77" t="s">
        <v>4686</v>
      </c>
      <c r="K46" s="79" t="s">
        <v>369</v>
      </c>
      <c r="L46" s="83" t="s">
        <v>3911</v>
      </c>
      <c r="N46" s="57">
        <v>415252</v>
      </c>
      <c r="O46" s="57" t="str">
        <f t="shared" si="0"/>
        <v>415252,</v>
      </c>
      <c r="R46" s="130">
        <v>415252</v>
      </c>
      <c r="AJ46" s="120" t="s">
        <v>5496</v>
      </c>
      <c r="AK46" s="120" t="s">
        <v>5497</v>
      </c>
      <c r="AL46" s="125">
        <v>45520.928472222222</v>
      </c>
      <c r="AM46" s="120">
        <v>1000</v>
      </c>
      <c r="AN46" s="120" t="s">
        <v>560</v>
      </c>
      <c r="AO46" s="120" t="s">
        <v>561</v>
      </c>
      <c r="AP46" s="120" t="s">
        <v>5731</v>
      </c>
      <c r="AQ46" s="120" t="s">
        <v>5732</v>
      </c>
      <c r="AR46" s="121" t="s">
        <v>369</v>
      </c>
      <c r="AV46" t="s">
        <v>5597</v>
      </c>
      <c r="BA46">
        <v>500</v>
      </c>
    </row>
    <row r="47" spans="2:53">
      <c r="B47" s="77" t="s">
        <v>682</v>
      </c>
      <c r="C47" s="77" t="s">
        <v>683</v>
      </c>
      <c r="D47" s="78">
        <v>45475.570833333331</v>
      </c>
      <c r="E47" s="77">
        <v>1000</v>
      </c>
      <c r="F47" s="77" t="s">
        <v>560</v>
      </c>
      <c r="G47" s="77" t="s">
        <v>564</v>
      </c>
      <c r="H47" s="77" t="s">
        <v>23294</v>
      </c>
      <c r="I47" s="77" t="s">
        <v>4740</v>
      </c>
      <c r="J47" s="77" t="s">
        <v>4741</v>
      </c>
      <c r="K47" s="77" t="s">
        <v>4742</v>
      </c>
      <c r="L47" s="82"/>
      <c r="N47" s="57">
        <v>29847</v>
      </c>
      <c r="O47" s="57" t="str">
        <f t="shared" ref="O47:O85" si="1">N47&amp;","</f>
        <v>29847,</v>
      </c>
      <c r="AJ47" s="120" t="s">
        <v>5614</v>
      </c>
      <c r="AK47" s="120" t="s">
        <v>128</v>
      </c>
      <c r="AL47" s="125">
        <v>45520.893750000003</v>
      </c>
      <c r="AM47" s="120">
        <v>2000</v>
      </c>
      <c r="AN47" s="120" t="s">
        <v>560</v>
      </c>
      <c r="AO47" s="120" t="s">
        <v>561</v>
      </c>
      <c r="AP47" s="120" t="s">
        <v>5733</v>
      </c>
      <c r="AQ47" s="120" t="s">
        <v>5734</v>
      </c>
      <c r="AR47" s="121" t="s">
        <v>369</v>
      </c>
      <c r="AV47" t="s">
        <v>5599</v>
      </c>
      <c r="BA47">
        <v>1000</v>
      </c>
    </row>
    <row r="48" spans="2:53">
      <c r="N48" s="57">
        <v>806298</v>
      </c>
      <c r="O48" s="57" t="str">
        <f t="shared" si="1"/>
        <v>806298,</v>
      </c>
      <c r="AA48" s="120" t="s">
        <v>601</v>
      </c>
      <c r="AB48" s="120" t="s">
        <v>601</v>
      </c>
      <c r="AC48" s="127">
        <v>45510.994444444441</v>
      </c>
      <c r="AD48" s="120">
        <v>1000</v>
      </c>
      <c r="AE48" s="120" t="s">
        <v>560</v>
      </c>
      <c r="AF48" s="120" t="s">
        <v>561</v>
      </c>
      <c r="AG48" s="120" t="s">
        <v>5565</v>
      </c>
      <c r="AJ48" s="120" t="s">
        <v>5614</v>
      </c>
      <c r="AK48" s="120" t="s">
        <v>128</v>
      </c>
      <c r="AL48" s="125">
        <v>45520.893750000003</v>
      </c>
      <c r="AM48" s="120">
        <v>2000</v>
      </c>
      <c r="AN48" s="120" t="s">
        <v>560</v>
      </c>
      <c r="AO48" s="120" t="s">
        <v>561</v>
      </c>
      <c r="AP48" s="120" t="s">
        <v>5735</v>
      </c>
      <c r="AQ48" s="120" t="s">
        <v>5736</v>
      </c>
      <c r="AR48" s="121" t="s">
        <v>369</v>
      </c>
      <c r="AV48" t="s">
        <v>5602</v>
      </c>
      <c r="BA48">
        <v>1000</v>
      </c>
    </row>
    <row r="49" spans="2:53">
      <c r="B49" s="77" t="s">
        <v>601</v>
      </c>
      <c r="C49" s="77" t="s">
        <v>602</v>
      </c>
      <c r="D49" s="78">
        <v>45476.950694444444</v>
      </c>
      <c r="E49" s="77">
        <v>500</v>
      </c>
      <c r="F49" s="77" t="s">
        <v>560</v>
      </c>
      <c r="G49" s="77" t="s">
        <v>564</v>
      </c>
      <c r="H49" s="77" t="s">
        <v>23294</v>
      </c>
      <c r="I49" s="77" t="s">
        <v>4745</v>
      </c>
      <c r="J49" s="77" t="s">
        <v>4746</v>
      </c>
      <c r="K49" s="79" t="s">
        <v>369</v>
      </c>
      <c r="L49" s="83" t="s">
        <v>3911</v>
      </c>
      <c r="N49" s="57">
        <v>18615</v>
      </c>
      <c r="O49" s="57" t="str">
        <f t="shared" si="1"/>
        <v>18615,</v>
      </c>
      <c r="Q49" s="120" t="s">
        <v>515</v>
      </c>
      <c r="R49" s="120" t="s">
        <v>5328</v>
      </c>
      <c r="S49" s="125">
        <v>45508.9</v>
      </c>
      <c r="T49" s="120">
        <v>400</v>
      </c>
      <c r="U49" s="120" t="s">
        <v>560</v>
      </c>
      <c r="V49" s="121" t="s">
        <v>369</v>
      </c>
      <c r="AA49" s="120" t="s">
        <v>596</v>
      </c>
      <c r="AB49" s="120" t="s">
        <v>128</v>
      </c>
      <c r="AC49" s="127">
        <v>45510.984027777777</v>
      </c>
      <c r="AD49" s="120">
        <v>2000</v>
      </c>
      <c r="AE49" s="120" t="s">
        <v>560</v>
      </c>
      <c r="AF49" s="120" t="s">
        <v>561</v>
      </c>
      <c r="AG49" s="120" t="s">
        <v>5567</v>
      </c>
      <c r="AJ49" s="120" t="s">
        <v>567</v>
      </c>
      <c r="AK49" s="120" t="s">
        <v>568</v>
      </c>
      <c r="AL49" s="125">
        <v>45520.866666666669</v>
      </c>
      <c r="AM49" s="120">
        <v>500</v>
      </c>
      <c r="AN49" s="120" t="s">
        <v>560</v>
      </c>
      <c r="AO49" s="120" t="s">
        <v>561</v>
      </c>
      <c r="AP49" s="120" t="s">
        <v>5737</v>
      </c>
      <c r="AQ49" s="121" t="s">
        <v>369</v>
      </c>
      <c r="AR49" s="121" t="s">
        <v>369</v>
      </c>
      <c r="AV49" t="s">
        <v>5604</v>
      </c>
      <c r="BA49">
        <v>1000</v>
      </c>
    </row>
    <row r="50" spans="2:53">
      <c r="B50" s="77" t="s">
        <v>3822</v>
      </c>
      <c r="C50" s="77" t="s">
        <v>3823</v>
      </c>
      <c r="D50" s="78">
        <v>45476.656944444447</v>
      </c>
      <c r="E50" s="77">
        <v>1000</v>
      </c>
      <c r="F50" s="77" t="s">
        <v>560</v>
      </c>
      <c r="G50" s="77" t="s">
        <v>361</v>
      </c>
      <c r="H50" s="77" t="s">
        <v>23294</v>
      </c>
      <c r="I50" s="77" t="s">
        <v>4747</v>
      </c>
      <c r="J50" s="77" t="s">
        <v>4748</v>
      </c>
      <c r="K50" s="77" t="s">
        <v>2594</v>
      </c>
      <c r="L50" s="83" t="s">
        <v>3911</v>
      </c>
      <c r="N50" s="57">
        <v>212154</v>
      </c>
      <c r="O50" s="57" t="str">
        <f t="shared" si="1"/>
        <v>212154,</v>
      </c>
      <c r="Q50" s="120" t="s">
        <v>5496</v>
      </c>
      <c r="R50" s="120" t="s">
        <v>5497</v>
      </c>
      <c r="S50" s="125">
        <v>45508.862500000003</v>
      </c>
      <c r="T50" s="120">
        <v>1000</v>
      </c>
      <c r="U50" s="120" t="s">
        <v>560</v>
      </c>
      <c r="V50" s="121" t="s">
        <v>369</v>
      </c>
      <c r="AA50" s="120" t="s">
        <v>5293</v>
      </c>
      <c r="AB50" s="120" t="s">
        <v>5294</v>
      </c>
      <c r="AC50" s="127">
        <v>45510.959027777775</v>
      </c>
      <c r="AD50" s="120">
        <v>600</v>
      </c>
      <c r="AE50" s="120" t="s">
        <v>560</v>
      </c>
      <c r="AF50" s="120" t="s">
        <v>561</v>
      </c>
      <c r="AG50" s="120" t="s">
        <v>5569</v>
      </c>
      <c r="AJ50" s="120" t="s">
        <v>601</v>
      </c>
      <c r="AK50" s="120" t="s">
        <v>601</v>
      </c>
      <c r="AL50" s="125">
        <v>45520.770833333336</v>
      </c>
      <c r="AM50" s="120">
        <v>500</v>
      </c>
      <c r="AN50" s="120" t="s">
        <v>560</v>
      </c>
      <c r="AO50" s="120" t="s">
        <v>561</v>
      </c>
      <c r="AP50" s="120" t="s">
        <v>5738</v>
      </c>
      <c r="AQ50" s="120" t="s">
        <v>5739</v>
      </c>
      <c r="AR50" s="121" t="s">
        <v>369</v>
      </c>
      <c r="AV50" t="s">
        <v>5607</v>
      </c>
      <c r="BA50">
        <v>1000</v>
      </c>
    </row>
    <row r="51" spans="2:53">
      <c r="B51" s="77" t="s">
        <v>4117</v>
      </c>
      <c r="C51" s="77" t="s">
        <v>4117</v>
      </c>
      <c r="D51" s="78">
        <v>45476.647222222222</v>
      </c>
      <c r="E51" s="77">
        <v>100</v>
      </c>
      <c r="F51" s="77" t="s">
        <v>560</v>
      </c>
      <c r="G51" s="77" t="s">
        <v>564</v>
      </c>
      <c r="H51" s="77" t="s">
        <v>23294</v>
      </c>
      <c r="I51" s="77" t="s">
        <v>4749</v>
      </c>
      <c r="J51" s="77" t="s">
        <v>4750</v>
      </c>
      <c r="K51" s="77" t="s">
        <v>617</v>
      </c>
      <c r="L51" s="83" t="s">
        <v>3911</v>
      </c>
      <c r="N51" s="57">
        <v>168136</v>
      </c>
      <c r="O51" s="57" t="str">
        <f t="shared" si="1"/>
        <v>168136,</v>
      </c>
      <c r="Q51" s="120" t="s">
        <v>5496</v>
      </c>
      <c r="R51" s="120" t="s">
        <v>5497</v>
      </c>
      <c r="S51" s="125">
        <v>45508.848611111112</v>
      </c>
      <c r="T51" s="120">
        <v>2000</v>
      </c>
      <c r="U51" s="120" t="s">
        <v>560</v>
      </c>
      <c r="V51" s="121" t="s">
        <v>369</v>
      </c>
      <c r="AA51" s="120" t="s">
        <v>515</v>
      </c>
      <c r="AB51" s="120" t="s">
        <v>516</v>
      </c>
      <c r="AC51" s="127">
        <v>45510.954861111109</v>
      </c>
      <c r="AD51" s="120">
        <v>1000</v>
      </c>
      <c r="AE51" s="120" t="s">
        <v>560</v>
      </c>
      <c r="AF51" s="120" t="s">
        <v>561</v>
      </c>
      <c r="AG51" s="120" t="s">
        <v>5570</v>
      </c>
      <c r="AJ51" s="120" t="s">
        <v>4088</v>
      </c>
      <c r="AK51" s="120" t="s">
        <v>4088</v>
      </c>
      <c r="AL51" s="125">
        <v>45520.709027777775</v>
      </c>
      <c r="AM51" s="120">
        <v>300</v>
      </c>
      <c r="AN51" s="120" t="s">
        <v>560</v>
      </c>
      <c r="AO51" s="120" t="s">
        <v>561</v>
      </c>
      <c r="AP51" s="120" t="s">
        <v>5740</v>
      </c>
      <c r="AQ51" s="121" t="s">
        <v>369</v>
      </c>
      <c r="AR51" s="121" t="s">
        <v>369</v>
      </c>
      <c r="AV51" t="s">
        <v>5609</v>
      </c>
      <c r="BA51">
        <v>400</v>
      </c>
    </row>
    <row r="52" spans="2:53">
      <c r="B52" s="77" t="s">
        <v>476</v>
      </c>
      <c r="C52" s="77" t="s">
        <v>476</v>
      </c>
      <c r="D52" s="78">
        <v>45476.498611111114</v>
      </c>
      <c r="E52" s="77">
        <v>1000</v>
      </c>
      <c r="F52" s="77" t="s">
        <v>560</v>
      </c>
      <c r="G52" s="77" t="s">
        <v>361</v>
      </c>
      <c r="H52" s="77" t="s">
        <v>23294</v>
      </c>
      <c r="I52" s="77" t="s">
        <v>4751</v>
      </c>
      <c r="J52" s="77" t="s">
        <v>4752</v>
      </c>
      <c r="K52" s="79" t="s">
        <v>369</v>
      </c>
      <c r="L52" s="82"/>
      <c r="N52" s="57">
        <v>1109401</v>
      </c>
      <c r="O52" s="57" t="str">
        <f t="shared" si="1"/>
        <v>1109401,</v>
      </c>
      <c r="Q52" s="120" t="s">
        <v>515</v>
      </c>
      <c r="R52" s="120" t="s">
        <v>5328</v>
      </c>
      <c r="S52" s="125">
        <v>45508.838194444441</v>
      </c>
      <c r="T52" s="120">
        <v>500</v>
      </c>
      <c r="U52" s="120" t="s">
        <v>560</v>
      </c>
      <c r="V52" s="121" t="s">
        <v>369</v>
      </c>
      <c r="AA52" s="120" t="s">
        <v>710</v>
      </c>
      <c r="AB52" s="120" t="s">
        <v>710</v>
      </c>
      <c r="AC52" s="127">
        <v>45510.925000000003</v>
      </c>
      <c r="AD52" s="120">
        <v>3000</v>
      </c>
      <c r="AE52" s="120" t="s">
        <v>560</v>
      </c>
      <c r="AF52" s="120" t="s">
        <v>561</v>
      </c>
      <c r="AG52" s="120" t="s">
        <v>5571</v>
      </c>
      <c r="AJ52" s="120" t="s">
        <v>139</v>
      </c>
      <c r="AK52" s="120" t="s">
        <v>571</v>
      </c>
      <c r="AL52" s="125">
        <v>45520.663888888892</v>
      </c>
      <c r="AM52" s="120">
        <v>2000</v>
      </c>
      <c r="AN52" s="120" t="s">
        <v>560</v>
      </c>
      <c r="AO52" s="120" t="s">
        <v>561</v>
      </c>
      <c r="AP52" s="120" t="s">
        <v>5741</v>
      </c>
      <c r="AQ52" s="120" t="s">
        <v>5742</v>
      </c>
      <c r="AR52" s="120" t="s">
        <v>5743</v>
      </c>
      <c r="AV52" t="s">
        <v>5610</v>
      </c>
      <c r="BA52">
        <v>400</v>
      </c>
    </row>
    <row r="53" spans="2:53">
      <c r="B53" s="77" t="s">
        <v>382</v>
      </c>
      <c r="C53" s="78">
        <v>45477.917361111111</v>
      </c>
      <c r="D53" s="77">
        <v>2000</v>
      </c>
      <c r="E53" s="77" t="s">
        <v>560</v>
      </c>
      <c r="F53" s="77" t="s">
        <v>361</v>
      </c>
      <c r="G53" s="77" t="s">
        <v>23294</v>
      </c>
      <c r="H53" s="77" t="s">
        <v>4753</v>
      </c>
      <c r="I53" s="77" t="s">
        <v>4754</v>
      </c>
      <c r="J53" s="79" t="s">
        <v>369</v>
      </c>
      <c r="K53" s="83" t="s">
        <v>3911</v>
      </c>
      <c r="L53" s="82"/>
      <c r="N53" s="57">
        <v>829865</v>
      </c>
      <c r="O53" s="57" t="str">
        <f t="shared" si="1"/>
        <v>829865,</v>
      </c>
      <c r="Q53" s="120" t="s">
        <v>801</v>
      </c>
      <c r="R53" s="120" t="s">
        <v>801</v>
      </c>
      <c r="S53" s="125">
        <v>45508.788888888892</v>
      </c>
      <c r="T53" s="120">
        <v>500</v>
      </c>
      <c r="U53" s="120" t="s">
        <v>560</v>
      </c>
      <c r="V53" s="120" t="s">
        <v>5523</v>
      </c>
      <c r="AA53" s="120" t="s">
        <v>386</v>
      </c>
      <c r="AB53" s="120" t="s">
        <v>387</v>
      </c>
      <c r="AC53" s="127">
        <v>45510.913194444445</v>
      </c>
      <c r="AD53" s="120">
        <v>2000</v>
      </c>
      <c r="AE53" s="120" t="s">
        <v>560</v>
      </c>
      <c r="AF53" s="120" t="s">
        <v>561</v>
      </c>
      <c r="AG53" s="120" t="s">
        <v>5572</v>
      </c>
      <c r="AJ53" s="120" t="s">
        <v>5496</v>
      </c>
      <c r="AK53" s="120" t="s">
        <v>5497</v>
      </c>
      <c r="AL53" s="125">
        <v>45520.573611111111</v>
      </c>
      <c r="AM53" s="120">
        <v>1000</v>
      </c>
      <c r="AN53" s="120" t="s">
        <v>560</v>
      </c>
      <c r="AO53" s="120" t="s">
        <v>561</v>
      </c>
      <c r="AP53" s="120" t="s">
        <v>5744</v>
      </c>
      <c r="AQ53" s="120" t="s">
        <v>5745</v>
      </c>
      <c r="AR53" s="121" t="s">
        <v>369</v>
      </c>
      <c r="AV53" t="s">
        <v>5611</v>
      </c>
      <c r="BA53">
        <v>2000</v>
      </c>
    </row>
    <row r="54" spans="2:53">
      <c r="B54" s="77" t="s">
        <v>386</v>
      </c>
      <c r="C54" s="77" t="s">
        <v>387</v>
      </c>
      <c r="D54" s="78">
        <v>45477.88958333333</v>
      </c>
      <c r="E54" s="77">
        <v>5000</v>
      </c>
      <c r="F54" s="77" t="s">
        <v>560</v>
      </c>
      <c r="G54" s="77" t="s">
        <v>564</v>
      </c>
      <c r="H54" s="77" t="s">
        <v>23306</v>
      </c>
      <c r="I54" s="77" t="s">
        <v>4757</v>
      </c>
      <c r="J54" s="77" t="s">
        <v>4758</v>
      </c>
      <c r="K54" s="79" t="s">
        <v>369</v>
      </c>
      <c r="L54" s="83" t="s">
        <v>3911</v>
      </c>
      <c r="N54" s="57">
        <v>201345</v>
      </c>
      <c r="O54" s="57" t="str">
        <f t="shared" si="1"/>
        <v>201345,</v>
      </c>
      <c r="Q54" s="120" t="s">
        <v>412</v>
      </c>
      <c r="R54" s="120" t="s">
        <v>585</v>
      </c>
      <c r="S54" s="125">
        <v>45508.724999999999</v>
      </c>
      <c r="T54" s="120">
        <v>300</v>
      </c>
      <c r="U54" s="120" t="s">
        <v>560</v>
      </c>
      <c r="V54" s="121" t="s">
        <v>369</v>
      </c>
      <c r="AA54" s="120" t="s">
        <v>476</v>
      </c>
      <c r="AB54" s="120" t="s">
        <v>476</v>
      </c>
      <c r="AC54" s="127">
        <v>45510.881249999999</v>
      </c>
      <c r="AD54" s="120">
        <v>3000</v>
      </c>
      <c r="AE54" s="120" t="s">
        <v>560</v>
      </c>
      <c r="AF54" s="120" t="s">
        <v>561</v>
      </c>
      <c r="AG54" s="120" t="s">
        <v>5574</v>
      </c>
      <c r="AJ54" s="120" t="s">
        <v>4049</v>
      </c>
      <c r="AK54" s="120" t="s">
        <v>4049</v>
      </c>
      <c r="AL54" s="125">
        <v>45520.571527777778</v>
      </c>
      <c r="AM54" s="120">
        <v>500</v>
      </c>
      <c r="AN54" s="120" t="s">
        <v>560</v>
      </c>
      <c r="AO54" s="120" t="s">
        <v>561</v>
      </c>
      <c r="AP54" s="120" t="s">
        <v>5746</v>
      </c>
      <c r="AQ54" s="121" t="s">
        <v>369</v>
      </c>
      <c r="AR54" s="121" t="s">
        <v>369</v>
      </c>
      <c r="AV54" t="s">
        <v>5612</v>
      </c>
      <c r="BA54">
        <v>2000</v>
      </c>
    </row>
    <row r="55" spans="2:53">
      <c r="B55" s="77" t="s">
        <v>601</v>
      </c>
      <c r="C55" s="77" t="s">
        <v>602</v>
      </c>
      <c r="D55" s="78">
        <v>45477.84375</v>
      </c>
      <c r="E55" s="77">
        <v>1000</v>
      </c>
      <c r="F55" s="77" t="s">
        <v>560</v>
      </c>
      <c r="G55" s="77" t="s">
        <v>564</v>
      </c>
      <c r="H55" s="77" t="s">
        <v>23294</v>
      </c>
      <c r="I55" s="77" t="s">
        <v>4761</v>
      </c>
      <c r="J55" s="77" t="s">
        <v>4762</v>
      </c>
      <c r="K55" s="79" t="s">
        <v>369</v>
      </c>
      <c r="L55" s="83" t="s">
        <v>3911</v>
      </c>
      <c r="N55" s="57">
        <v>6270</v>
      </c>
      <c r="O55" s="57" t="str">
        <f t="shared" si="1"/>
        <v>6270,</v>
      </c>
      <c r="Q55" s="120" t="s">
        <v>596</v>
      </c>
      <c r="R55" s="120" t="s">
        <v>128</v>
      </c>
      <c r="S55" s="125">
        <v>45508.674305555556</v>
      </c>
      <c r="T55" s="120">
        <v>2000</v>
      </c>
      <c r="U55" s="120" t="s">
        <v>560</v>
      </c>
      <c r="V55" s="121" t="s">
        <v>369</v>
      </c>
      <c r="AA55" s="120" t="s">
        <v>3908</v>
      </c>
      <c r="AB55" s="120" t="s">
        <v>4091</v>
      </c>
      <c r="AC55" s="127">
        <v>45510.831944444442</v>
      </c>
      <c r="AD55" s="120">
        <v>500</v>
      </c>
      <c r="AE55" s="120" t="s">
        <v>560</v>
      </c>
      <c r="AF55" s="120" t="s">
        <v>561</v>
      </c>
      <c r="AG55" s="120" t="s">
        <v>5575</v>
      </c>
      <c r="AJ55" s="120" t="s">
        <v>4088</v>
      </c>
      <c r="AK55" s="120" t="s">
        <v>4088</v>
      </c>
      <c r="AL55" s="125">
        <v>45520.523611111108</v>
      </c>
      <c r="AM55" s="120">
        <v>500</v>
      </c>
      <c r="AN55" s="120" t="s">
        <v>560</v>
      </c>
      <c r="AO55" s="120" t="s">
        <v>561</v>
      </c>
      <c r="AP55" s="126" t="s">
        <v>5747</v>
      </c>
      <c r="AQ55" s="121" t="s">
        <v>369</v>
      </c>
      <c r="AR55" s="121" t="s">
        <v>369</v>
      </c>
      <c r="AV55" t="s">
        <v>5613</v>
      </c>
      <c r="BA55">
        <v>500</v>
      </c>
    </row>
    <row r="56" spans="2:53">
      <c r="B56" s="77" t="s">
        <v>4088</v>
      </c>
      <c r="C56" s="77" t="s">
        <v>4088</v>
      </c>
      <c r="D56" s="78">
        <v>45477.820833333331</v>
      </c>
      <c r="E56" s="77">
        <v>1000</v>
      </c>
      <c r="F56" s="77" t="s">
        <v>560</v>
      </c>
      <c r="G56" s="77" t="s">
        <v>361</v>
      </c>
      <c r="H56" s="77" t="s">
        <v>23294</v>
      </c>
      <c r="I56" s="77" t="s">
        <v>4763</v>
      </c>
      <c r="J56" s="77" t="s">
        <v>4764</v>
      </c>
      <c r="K56" s="79" t="s">
        <v>369</v>
      </c>
      <c r="L56" s="83" t="s">
        <v>3911</v>
      </c>
      <c r="N56" s="57">
        <v>1119013</v>
      </c>
      <c r="O56" s="57" t="str">
        <f t="shared" si="1"/>
        <v>1119013,</v>
      </c>
      <c r="Q56" s="120" t="s">
        <v>5496</v>
      </c>
      <c r="R56" s="120" t="s">
        <v>5497</v>
      </c>
      <c r="S56" s="125">
        <v>45508.654861111114</v>
      </c>
      <c r="T56" s="120">
        <v>500</v>
      </c>
      <c r="U56" s="120" t="s">
        <v>560</v>
      </c>
      <c r="V56" s="121" t="s">
        <v>369</v>
      </c>
      <c r="AA56" s="120" t="s">
        <v>476</v>
      </c>
      <c r="AB56" s="120" t="s">
        <v>476</v>
      </c>
      <c r="AC56" s="127">
        <v>45510.77847222222</v>
      </c>
      <c r="AD56" s="120">
        <v>500</v>
      </c>
      <c r="AE56" s="120" t="s">
        <v>560</v>
      </c>
      <c r="AF56" s="120" t="s">
        <v>561</v>
      </c>
      <c r="AG56" s="120" t="s">
        <v>5577</v>
      </c>
      <c r="AJ56" s="120" t="s">
        <v>515</v>
      </c>
      <c r="AK56" s="120" t="s">
        <v>516</v>
      </c>
      <c r="AL56" s="125">
        <v>45520.494444444441</v>
      </c>
      <c r="AM56" s="120">
        <v>1000</v>
      </c>
      <c r="AN56" s="120" t="s">
        <v>560</v>
      </c>
      <c r="AO56" s="120" t="s">
        <v>561</v>
      </c>
      <c r="AP56" s="120" t="s">
        <v>5748</v>
      </c>
      <c r="AQ56" s="120" t="s">
        <v>5749</v>
      </c>
      <c r="AR56" s="121" t="s">
        <v>369</v>
      </c>
      <c r="AV56" t="s">
        <v>5615</v>
      </c>
      <c r="BA56">
        <v>500</v>
      </c>
    </row>
    <row r="57" spans="2:53">
      <c r="B57" s="77" t="s">
        <v>1335</v>
      </c>
      <c r="C57" s="77" t="s">
        <v>115</v>
      </c>
      <c r="D57" s="78">
        <v>45477.779861111114</v>
      </c>
      <c r="E57" s="77">
        <v>500</v>
      </c>
      <c r="F57" s="77" t="s">
        <v>560</v>
      </c>
      <c r="G57" s="77" t="s">
        <v>564</v>
      </c>
      <c r="H57" s="77" t="s">
        <v>23294</v>
      </c>
      <c r="I57" s="77" t="s">
        <v>4765</v>
      </c>
      <c r="J57" s="77" t="s">
        <v>4766</v>
      </c>
      <c r="K57" s="79" t="s">
        <v>369</v>
      </c>
      <c r="L57" s="83" t="s">
        <v>3911</v>
      </c>
      <c r="N57" s="57">
        <v>220493</v>
      </c>
      <c r="O57" s="57" t="str">
        <f t="shared" si="1"/>
        <v>220493,</v>
      </c>
      <c r="Q57" s="120" t="s">
        <v>4117</v>
      </c>
      <c r="R57" s="120" t="s">
        <v>4117</v>
      </c>
      <c r="S57" s="125">
        <v>45508.57708333333</v>
      </c>
      <c r="T57" s="120">
        <v>500</v>
      </c>
      <c r="U57" s="120" t="s">
        <v>560</v>
      </c>
      <c r="V57" s="121" t="s">
        <v>369</v>
      </c>
      <c r="AA57" s="120" t="s">
        <v>5579</v>
      </c>
      <c r="AB57" s="120" t="s">
        <v>655</v>
      </c>
      <c r="AC57" s="127">
        <v>45510.734722222223</v>
      </c>
      <c r="AD57" s="120">
        <v>500</v>
      </c>
      <c r="AE57" s="120" t="s">
        <v>560</v>
      </c>
      <c r="AF57" s="120" t="s">
        <v>561</v>
      </c>
      <c r="AG57" s="120" t="s">
        <v>5580</v>
      </c>
      <c r="AJ57" s="120" t="s">
        <v>379</v>
      </c>
      <c r="AK57" s="120" t="s">
        <v>379</v>
      </c>
      <c r="AL57" s="125">
        <v>45520.102777777778</v>
      </c>
      <c r="AM57" s="120">
        <v>1000</v>
      </c>
      <c r="AN57" s="120" t="s">
        <v>560</v>
      </c>
      <c r="AO57" s="120" t="s">
        <v>561</v>
      </c>
      <c r="AP57" s="120" t="s">
        <v>5750</v>
      </c>
      <c r="AQ57" s="120" t="s">
        <v>5751</v>
      </c>
      <c r="AR57" s="121" t="s">
        <v>369</v>
      </c>
      <c r="AV57" t="s">
        <v>5616</v>
      </c>
      <c r="BA57">
        <v>1000</v>
      </c>
    </row>
    <row r="58" spans="2:53">
      <c r="B58" s="77" t="s">
        <v>461</v>
      </c>
      <c r="C58" s="77" t="s">
        <v>461</v>
      </c>
      <c r="D58" s="78">
        <v>45477.722222222219</v>
      </c>
      <c r="E58" s="77">
        <v>300</v>
      </c>
      <c r="F58" s="77" t="s">
        <v>560</v>
      </c>
      <c r="G58" s="77" t="s">
        <v>361</v>
      </c>
      <c r="H58" s="77" t="s">
        <v>23294</v>
      </c>
      <c r="I58" s="77" t="s">
        <v>4767</v>
      </c>
      <c r="J58" s="77" t="s">
        <v>4768</v>
      </c>
      <c r="K58" s="79" t="s">
        <v>369</v>
      </c>
      <c r="L58" s="83" t="s">
        <v>3911</v>
      </c>
      <c r="N58" s="57">
        <v>147152</v>
      </c>
      <c r="O58" s="57" t="str">
        <f t="shared" si="1"/>
        <v>147152,</v>
      </c>
      <c r="Q58" s="120" t="s">
        <v>515</v>
      </c>
      <c r="R58" s="120" t="s">
        <v>516</v>
      </c>
      <c r="S58" s="125">
        <v>45508.53402777778</v>
      </c>
      <c r="T58" s="120">
        <v>1000</v>
      </c>
      <c r="U58" s="120" t="s">
        <v>560</v>
      </c>
      <c r="V58" s="121" t="s">
        <v>369</v>
      </c>
      <c r="AA58" s="120" t="s">
        <v>3822</v>
      </c>
      <c r="AB58" s="120" t="s">
        <v>3823</v>
      </c>
      <c r="AC58" s="127">
        <v>45510.540972222225</v>
      </c>
      <c r="AD58" s="120">
        <v>5000</v>
      </c>
      <c r="AE58" s="120" t="s">
        <v>560</v>
      </c>
      <c r="AF58" s="120" t="s">
        <v>561</v>
      </c>
      <c r="AG58" s="120" t="s">
        <v>5581</v>
      </c>
      <c r="AJ58" s="120" t="s">
        <v>1335</v>
      </c>
      <c r="AK58" s="120" t="s">
        <v>115</v>
      </c>
      <c r="AL58" s="125">
        <v>45519.970833333333</v>
      </c>
      <c r="AM58" s="120">
        <v>400</v>
      </c>
      <c r="AN58" s="120" t="s">
        <v>560</v>
      </c>
      <c r="AO58" s="120" t="s">
        <v>5606</v>
      </c>
      <c r="AP58" s="120" t="s">
        <v>5752</v>
      </c>
      <c r="AQ58" s="120" t="s">
        <v>5753</v>
      </c>
      <c r="AR58" s="121" t="s">
        <v>369</v>
      </c>
      <c r="AV58" t="s">
        <v>5618</v>
      </c>
      <c r="BA58">
        <v>1000</v>
      </c>
    </row>
    <row r="59" spans="2:53">
      <c r="B59" s="77" t="s">
        <v>4088</v>
      </c>
      <c r="C59" s="77" t="s">
        <v>4088</v>
      </c>
      <c r="D59" s="78">
        <v>45477.685416666667</v>
      </c>
      <c r="E59" s="77">
        <v>1000</v>
      </c>
      <c r="F59" s="77" t="s">
        <v>560</v>
      </c>
      <c r="G59" s="77" t="s">
        <v>361</v>
      </c>
      <c r="H59" s="77" t="s">
        <v>23294</v>
      </c>
      <c r="I59" s="77" t="s">
        <v>4769</v>
      </c>
      <c r="J59" s="77" t="s">
        <v>4770</v>
      </c>
      <c r="K59" s="79" t="s">
        <v>369</v>
      </c>
      <c r="L59" s="83" t="s">
        <v>3911</v>
      </c>
      <c r="N59" s="57">
        <v>367592</v>
      </c>
      <c r="O59" s="57" t="str">
        <f t="shared" si="1"/>
        <v>367592,</v>
      </c>
      <c r="Q59" s="120" t="s">
        <v>381</v>
      </c>
      <c r="R59" s="120" t="s">
        <v>382</v>
      </c>
      <c r="S59" s="125">
        <v>45508.527777777781</v>
      </c>
      <c r="T59" s="120">
        <v>400</v>
      </c>
      <c r="U59" s="120" t="s">
        <v>560</v>
      </c>
      <c r="V59" s="121" t="s">
        <v>369</v>
      </c>
      <c r="AA59" s="120" t="s">
        <v>515</v>
      </c>
      <c r="AB59" s="120" t="s">
        <v>516</v>
      </c>
      <c r="AC59" s="127">
        <v>45510.506944444445</v>
      </c>
      <c r="AD59" s="120">
        <v>500</v>
      </c>
      <c r="AE59" s="120" t="s">
        <v>560</v>
      </c>
      <c r="AF59" s="120" t="s">
        <v>5606</v>
      </c>
      <c r="AG59" s="120" t="s">
        <v>6380</v>
      </c>
      <c r="AJ59" s="120" t="s">
        <v>386</v>
      </c>
      <c r="AK59" s="120" t="s">
        <v>387</v>
      </c>
      <c r="AL59" s="125">
        <v>45519.934027777781</v>
      </c>
      <c r="AM59" s="120">
        <v>5000</v>
      </c>
      <c r="AN59" s="120" t="s">
        <v>560</v>
      </c>
      <c r="AO59" s="120" t="s">
        <v>561</v>
      </c>
      <c r="AP59" s="120" t="s">
        <v>5754</v>
      </c>
      <c r="AQ59" s="121" t="s">
        <v>369</v>
      </c>
      <c r="AR59" s="121" t="s">
        <v>369</v>
      </c>
      <c r="AV59" t="s">
        <v>5620</v>
      </c>
      <c r="BA59">
        <v>500</v>
      </c>
    </row>
    <row r="60" spans="2:53">
      <c r="B60" s="77" t="s">
        <v>476</v>
      </c>
      <c r="C60" s="77" t="s">
        <v>476</v>
      </c>
      <c r="D60" s="78">
        <v>45477.63958333333</v>
      </c>
      <c r="E60" s="77">
        <v>500</v>
      </c>
      <c r="F60" s="77" t="s">
        <v>560</v>
      </c>
      <c r="G60" s="77" t="s">
        <v>361</v>
      </c>
      <c r="H60" s="77" t="s">
        <v>23294</v>
      </c>
      <c r="I60" s="77" t="s">
        <v>4771</v>
      </c>
      <c r="J60" s="77" t="s">
        <v>4772</v>
      </c>
      <c r="K60" s="79" t="s">
        <v>369</v>
      </c>
      <c r="L60" s="83" t="s">
        <v>3911</v>
      </c>
      <c r="N60" s="57">
        <v>3783</v>
      </c>
      <c r="O60" s="57" t="str">
        <f t="shared" si="1"/>
        <v>3783,</v>
      </c>
      <c r="Q60" s="120" t="s">
        <v>461</v>
      </c>
      <c r="R60" s="120" t="s">
        <v>461</v>
      </c>
      <c r="S60" s="125">
        <v>45508.381249999999</v>
      </c>
      <c r="T60" s="120">
        <v>500</v>
      </c>
      <c r="U60" s="120" t="s">
        <v>560</v>
      </c>
      <c r="V60" s="121" t="s">
        <v>369</v>
      </c>
      <c r="AA60" s="120" t="s">
        <v>559</v>
      </c>
      <c r="AB60" s="120" t="s">
        <v>4342</v>
      </c>
      <c r="AC60" s="127">
        <v>45510.398611111108</v>
      </c>
      <c r="AD60" s="120">
        <v>1000</v>
      </c>
      <c r="AE60" s="120" t="s">
        <v>560</v>
      </c>
      <c r="AF60" s="120" t="s">
        <v>561</v>
      </c>
      <c r="AG60" s="120" t="s">
        <v>5481</v>
      </c>
      <c r="AJ60" s="120" t="s">
        <v>5614</v>
      </c>
      <c r="AK60" s="120" t="s">
        <v>128</v>
      </c>
      <c r="AL60" s="125">
        <v>45519.915972222225</v>
      </c>
      <c r="AM60" s="120">
        <v>3000</v>
      </c>
      <c r="AN60" s="120" t="s">
        <v>560</v>
      </c>
      <c r="AO60" s="120" t="s">
        <v>561</v>
      </c>
      <c r="AP60" s="120" t="s">
        <v>5755</v>
      </c>
      <c r="AQ60" s="121" t="s">
        <v>369</v>
      </c>
      <c r="AR60" s="121" t="s">
        <v>369</v>
      </c>
      <c r="AV60" t="s">
        <v>5622</v>
      </c>
      <c r="BA60">
        <v>500</v>
      </c>
    </row>
    <row r="61" spans="2:53">
      <c r="B61" s="77" t="s">
        <v>4117</v>
      </c>
      <c r="C61" s="77" t="s">
        <v>4117</v>
      </c>
      <c r="D61" s="78">
        <v>45477.527777777781</v>
      </c>
      <c r="E61" s="77">
        <v>1000</v>
      </c>
      <c r="F61" s="77" t="s">
        <v>560</v>
      </c>
      <c r="G61" s="77" t="s">
        <v>361</v>
      </c>
      <c r="H61" s="77" t="s">
        <v>23294</v>
      </c>
      <c r="I61" s="77" t="s">
        <v>4773</v>
      </c>
      <c r="J61" s="77" t="s">
        <v>4774</v>
      </c>
      <c r="K61" s="79" t="s">
        <v>369</v>
      </c>
      <c r="L61" s="82"/>
      <c r="N61" s="57">
        <v>245071</v>
      </c>
      <c r="O61" s="57" t="str">
        <f t="shared" si="1"/>
        <v>245071,</v>
      </c>
      <c r="Q61" s="128" t="s">
        <v>379</v>
      </c>
      <c r="R61" s="128" t="s">
        <v>379</v>
      </c>
      <c r="S61" s="125">
        <v>45508.115277777775</v>
      </c>
      <c r="T61" s="128">
        <v>500</v>
      </c>
      <c r="U61" s="128" t="s">
        <v>560</v>
      </c>
      <c r="V61" s="82"/>
      <c r="AJ61" s="120" t="s">
        <v>476</v>
      </c>
      <c r="AK61" s="120" t="s">
        <v>476</v>
      </c>
      <c r="AL61" s="125">
        <v>45519.878472222219</v>
      </c>
      <c r="AM61" s="120">
        <v>500</v>
      </c>
      <c r="AN61" s="120" t="s">
        <v>560</v>
      </c>
      <c r="AO61" s="120" t="s">
        <v>561</v>
      </c>
      <c r="AP61" s="120" t="s">
        <v>5756</v>
      </c>
      <c r="AQ61" s="120" t="s">
        <v>5757</v>
      </c>
      <c r="AR61" s="121" t="s">
        <v>369</v>
      </c>
      <c r="AV61" t="s">
        <v>5623</v>
      </c>
      <c r="BA61">
        <v>1000</v>
      </c>
    </row>
    <row r="62" spans="2:53">
      <c r="N62" s="57">
        <v>21918</v>
      </c>
      <c r="O62" s="57" t="str">
        <f t="shared" si="1"/>
        <v>21918,</v>
      </c>
      <c r="AJ62" s="120" t="s">
        <v>461</v>
      </c>
      <c r="AK62" s="120" t="s">
        <v>461</v>
      </c>
      <c r="AL62" s="125">
        <v>45519.870833333334</v>
      </c>
      <c r="AM62" s="120">
        <v>500</v>
      </c>
      <c r="AN62" s="120" t="s">
        <v>560</v>
      </c>
      <c r="AO62" s="120" t="s">
        <v>561</v>
      </c>
      <c r="AP62" s="120" t="s">
        <v>5758</v>
      </c>
      <c r="AQ62" s="120" t="s">
        <v>5759</v>
      </c>
      <c r="AR62" s="121" t="s">
        <v>369</v>
      </c>
      <c r="AV62" t="s">
        <v>5625</v>
      </c>
      <c r="BA62">
        <v>1000</v>
      </c>
    </row>
    <row r="63" spans="2:53">
      <c r="B63" s="77" t="s">
        <v>710</v>
      </c>
      <c r="C63" s="77" t="s">
        <v>710</v>
      </c>
      <c r="D63" s="78">
        <v>45480.856944444444</v>
      </c>
      <c r="E63" s="77">
        <v>3000</v>
      </c>
      <c r="F63" s="77" t="s">
        <v>560</v>
      </c>
      <c r="G63" s="77" t="s">
        <v>564</v>
      </c>
      <c r="H63" s="77" t="s">
        <v>23294</v>
      </c>
      <c r="I63" s="77" t="s">
        <v>4775</v>
      </c>
      <c r="J63" s="77" t="s">
        <v>4776</v>
      </c>
      <c r="K63" s="79" t="s">
        <v>369</v>
      </c>
      <c r="L63" s="83" t="s">
        <v>3911</v>
      </c>
      <c r="N63" s="57">
        <v>1114568</v>
      </c>
      <c r="O63" s="57" t="str">
        <f t="shared" si="1"/>
        <v>1114568,</v>
      </c>
      <c r="AJ63" s="120" t="s">
        <v>4576</v>
      </c>
      <c r="AK63" s="120" t="s">
        <v>5760</v>
      </c>
      <c r="AL63" s="125">
        <v>45519.832638888889</v>
      </c>
      <c r="AM63" s="120">
        <v>1500</v>
      </c>
      <c r="AN63" s="120" t="s">
        <v>560</v>
      </c>
      <c r="AO63" s="120" t="s">
        <v>561</v>
      </c>
      <c r="AP63" s="120" t="s">
        <v>5761</v>
      </c>
      <c r="AQ63" s="121" t="s">
        <v>369</v>
      </c>
      <c r="AR63" s="121" t="s">
        <v>369</v>
      </c>
      <c r="AV63" t="s">
        <v>5628</v>
      </c>
      <c r="BA63">
        <v>1000</v>
      </c>
    </row>
    <row r="64" spans="2:53">
      <c r="B64" s="77" t="s">
        <v>596</v>
      </c>
      <c r="C64" s="77" t="s">
        <v>128</v>
      </c>
      <c r="D64" s="78">
        <v>45480.810416666667</v>
      </c>
      <c r="E64" s="77">
        <v>700</v>
      </c>
      <c r="F64" s="77" t="s">
        <v>560</v>
      </c>
      <c r="G64" s="77" t="s">
        <v>564</v>
      </c>
      <c r="H64" s="77" t="s">
        <v>23294</v>
      </c>
      <c r="I64" s="77" t="s">
        <v>4777</v>
      </c>
      <c r="J64" s="77" t="s">
        <v>4778</v>
      </c>
      <c r="K64" s="77">
        <v>700</v>
      </c>
      <c r="L64" s="83" t="s">
        <v>3911</v>
      </c>
      <c r="N64" s="57">
        <v>4074</v>
      </c>
      <c r="O64" s="57" t="str">
        <f t="shared" si="1"/>
        <v>4074,</v>
      </c>
      <c r="Y64" s="129">
        <v>22292</v>
      </c>
      <c r="AJ64" s="120" t="s">
        <v>139</v>
      </c>
      <c r="AK64" s="120" t="s">
        <v>571</v>
      </c>
      <c r="AL64" s="125">
        <v>45519.701388888891</v>
      </c>
      <c r="AM64" s="120">
        <v>1000</v>
      </c>
      <c r="AN64" s="120" t="s">
        <v>560</v>
      </c>
      <c r="AO64" s="120" t="s">
        <v>561</v>
      </c>
      <c r="AP64" s="120" t="s">
        <v>5762</v>
      </c>
      <c r="AQ64" s="120" t="s">
        <v>5763</v>
      </c>
      <c r="AR64" s="121" t="s">
        <v>369</v>
      </c>
      <c r="AV64" t="s">
        <v>5629</v>
      </c>
      <c r="BA64">
        <v>500</v>
      </c>
    </row>
    <row r="65" spans="2:53">
      <c r="B65" s="77" t="s">
        <v>476</v>
      </c>
      <c r="C65" s="77" t="s">
        <v>476</v>
      </c>
      <c r="D65" s="78">
        <v>45480.807638888888</v>
      </c>
      <c r="E65" s="77">
        <v>500</v>
      </c>
      <c r="F65" s="77" t="s">
        <v>560</v>
      </c>
      <c r="G65" s="77" t="s">
        <v>564</v>
      </c>
      <c r="H65" s="77" t="s">
        <v>23294</v>
      </c>
      <c r="I65" s="77" t="s">
        <v>4779</v>
      </c>
      <c r="J65" s="77" t="s">
        <v>4780</v>
      </c>
      <c r="K65" s="77" t="s">
        <v>786</v>
      </c>
      <c r="L65" s="83" t="s">
        <v>3911</v>
      </c>
      <c r="N65" s="57">
        <v>952562</v>
      </c>
      <c r="O65" s="57" t="str">
        <f t="shared" si="1"/>
        <v>952562,</v>
      </c>
      <c r="Q65" s="120" t="s">
        <v>1335</v>
      </c>
      <c r="R65" s="120" t="s">
        <v>115</v>
      </c>
      <c r="S65" s="127">
        <v>45509.975694444445</v>
      </c>
      <c r="T65" s="120">
        <v>500</v>
      </c>
      <c r="U65" s="120" t="s">
        <v>560</v>
      </c>
      <c r="V65" s="121" t="s">
        <v>369</v>
      </c>
      <c r="Y65" s="130">
        <v>217882</v>
      </c>
      <c r="AJ65" s="120" t="s">
        <v>4088</v>
      </c>
      <c r="AK65" s="120" t="s">
        <v>4088</v>
      </c>
      <c r="AL65" s="125">
        <v>45519.613888888889</v>
      </c>
      <c r="AM65" s="120">
        <v>500</v>
      </c>
      <c r="AN65" s="120" t="s">
        <v>560</v>
      </c>
      <c r="AO65" s="120" t="s">
        <v>561</v>
      </c>
      <c r="AP65" s="120" t="s">
        <v>5764</v>
      </c>
      <c r="AQ65" s="121" t="s">
        <v>369</v>
      </c>
      <c r="AR65" s="121" t="s">
        <v>369</v>
      </c>
      <c r="AV65" t="s">
        <v>5631</v>
      </c>
      <c r="BA65">
        <v>1000</v>
      </c>
    </row>
    <row r="66" spans="2:53">
      <c r="B66" s="77" t="s">
        <v>4088</v>
      </c>
      <c r="C66" s="77" t="s">
        <v>4088</v>
      </c>
      <c r="D66" s="78">
        <v>45480.729166666664</v>
      </c>
      <c r="E66" s="77">
        <v>500</v>
      </c>
      <c r="F66" s="77" t="s">
        <v>560</v>
      </c>
      <c r="G66" s="77" t="s">
        <v>361</v>
      </c>
      <c r="H66" s="77" t="s">
        <v>23294</v>
      </c>
      <c r="I66" s="77" t="s">
        <v>4781</v>
      </c>
      <c r="J66" s="77" t="s">
        <v>4782</v>
      </c>
      <c r="K66" s="79" t="s">
        <v>369</v>
      </c>
      <c r="L66" s="83" t="s">
        <v>3911</v>
      </c>
      <c r="N66" s="57">
        <v>653074</v>
      </c>
      <c r="O66" s="57" t="str">
        <f t="shared" si="1"/>
        <v>653074,</v>
      </c>
      <c r="Q66" s="120" t="s">
        <v>4088</v>
      </c>
      <c r="R66" s="120" t="s">
        <v>4088</v>
      </c>
      <c r="S66" s="127">
        <v>45509.890972222223</v>
      </c>
      <c r="T66" s="120">
        <v>300</v>
      </c>
      <c r="U66" s="120" t="s">
        <v>560</v>
      </c>
      <c r="V66" s="121" t="s">
        <v>369</v>
      </c>
      <c r="Y66" s="129">
        <v>1163118</v>
      </c>
      <c r="AJ66" s="120" t="s">
        <v>412</v>
      </c>
      <c r="AK66" s="120" t="s">
        <v>5307</v>
      </c>
      <c r="AL66" s="125">
        <v>45519.569444444445</v>
      </c>
      <c r="AM66" s="120">
        <v>1000</v>
      </c>
      <c r="AN66" s="120" t="s">
        <v>560</v>
      </c>
      <c r="AO66" s="120" t="s">
        <v>561</v>
      </c>
      <c r="AP66" s="120" t="s">
        <v>5765</v>
      </c>
      <c r="AQ66" s="121" t="s">
        <v>369</v>
      </c>
      <c r="AR66" s="121" t="s">
        <v>369</v>
      </c>
      <c r="AV66" t="s">
        <v>5632</v>
      </c>
      <c r="BA66">
        <v>5000</v>
      </c>
    </row>
    <row r="67" spans="2:53">
      <c r="B67" s="77" t="s">
        <v>1335</v>
      </c>
      <c r="C67" s="77" t="s">
        <v>115</v>
      </c>
      <c r="D67" s="78">
        <v>45480.710416666669</v>
      </c>
      <c r="E67" s="77">
        <v>1000</v>
      </c>
      <c r="F67" s="77" t="s">
        <v>560</v>
      </c>
      <c r="G67" s="77" t="s">
        <v>564</v>
      </c>
      <c r="H67" s="77" t="s">
        <v>23294</v>
      </c>
      <c r="I67" s="77" t="s">
        <v>4783</v>
      </c>
      <c r="J67" s="77" t="s">
        <v>4784</v>
      </c>
      <c r="K67" s="77" t="s">
        <v>4785</v>
      </c>
      <c r="L67" s="83" t="s">
        <v>3911</v>
      </c>
      <c r="N67" s="57">
        <v>47606</v>
      </c>
      <c r="O67" s="57" t="str">
        <f t="shared" si="1"/>
        <v>47606,</v>
      </c>
      <c r="Q67" s="120" t="s">
        <v>5007</v>
      </c>
      <c r="R67" s="120" t="s">
        <v>5008</v>
      </c>
      <c r="S67" s="127">
        <v>45509.884722222225</v>
      </c>
      <c r="T67" s="120">
        <v>1000</v>
      </c>
      <c r="U67" s="120" t="s">
        <v>560</v>
      </c>
      <c r="V67" s="121" t="s">
        <v>369</v>
      </c>
      <c r="Y67" s="130">
        <v>168136</v>
      </c>
      <c r="AJ67" s="120" t="s">
        <v>461</v>
      </c>
      <c r="AK67" s="120" t="s">
        <v>461</v>
      </c>
      <c r="AL67" s="125">
        <v>45519.448611111111</v>
      </c>
      <c r="AM67" s="120">
        <v>1000</v>
      </c>
      <c r="AN67" s="120" t="s">
        <v>560</v>
      </c>
      <c r="AO67" s="120" t="s">
        <v>561</v>
      </c>
      <c r="AP67" s="120" t="s">
        <v>5766</v>
      </c>
      <c r="AQ67" s="121" t="s">
        <v>369</v>
      </c>
      <c r="AR67" s="121" t="s">
        <v>369</v>
      </c>
      <c r="AV67" t="s">
        <v>5634</v>
      </c>
      <c r="BA67">
        <v>500</v>
      </c>
    </row>
    <row r="68" spans="2:53">
      <c r="B68" s="77" t="s">
        <v>596</v>
      </c>
      <c r="C68" s="77" t="s">
        <v>128</v>
      </c>
      <c r="D68" s="78">
        <v>45479.970833333333</v>
      </c>
      <c r="E68" s="77">
        <v>700</v>
      </c>
      <c r="F68" s="77" t="s">
        <v>560</v>
      </c>
      <c r="G68" s="77" t="s">
        <v>564</v>
      </c>
      <c r="H68" s="77" t="s">
        <v>23294</v>
      </c>
      <c r="I68" s="77" t="s">
        <v>4786</v>
      </c>
      <c r="J68" s="77" t="s">
        <v>4787</v>
      </c>
      <c r="K68" s="77">
        <v>700</v>
      </c>
      <c r="L68" s="83" t="s">
        <v>3911</v>
      </c>
      <c r="N68" s="57">
        <v>178665</v>
      </c>
      <c r="O68" s="57" t="str">
        <f t="shared" si="1"/>
        <v>178665,</v>
      </c>
      <c r="Q68" s="120" t="s">
        <v>5007</v>
      </c>
      <c r="R68" s="120" t="s">
        <v>5008</v>
      </c>
      <c r="S68" s="127">
        <v>45509.880555555559</v>
      </c>
      <c r="T68" s="120">
        <v>1000</v>
      </c>
      <c r="U68" s="120" t="s">
        <v>560</v>
      </c>
      <c r="V68" s="121" t="s">
        <v>369</v>
      </c>
      <c r="Y68" s="129">
        <v>3586</v>
      </c>
      <c r="AJ68" s="120" t="s">
        <v>379</v>
      </c>
      <c r="AK68" s="120" t="s">
        <v>379</v>
      </c>
      <c r="AL68" s="125">
        <v>45519.09652777778</v>
      </c>
      <c r="AM68" s="120">
        <v>1000</v>
      </c>
      <c r="AN68" s="120" t="s">
        <v>560</v>
      </c>
      <c r="AO68" s="120" t="s">
        <v>561</v>
      </c>
      <c r="AP68" s="120" t="s">
        <v>5767</v>
      </c>
      <c r="AQ68" s="120" t="s">
        <v>5768</v>
      </c>
      <c r="AR68" s="121" t="s">
        <v>369</v>
      </c>
      <c r="AV68" t="s">
        <v>5636</v>
      </c>
      <c r="BA68">
        <v>500</v>
      </c>
    </row>
    <row r="69" spans="2:53">
      <c r="B69" s="77" t="s">
        <v>386</v>
      </c>
      <c r="C69" s="77" t="s">
        <v>387</v>
      </c>
      <c r="D69" s="78">
        <v>45479.9375</v>
      </c>
      <c r="E69" s="77">
        <v>500</v>
      </c>
      <c r="F69" s="77" t="s">
        <v>560</v>
      </c>
      <c r="G69" s="77" t="s">
        <v>564</v>
      </c>
      <c r="H69" s="77" t="s">
        <v>23294</v>
      </c>
      <c r="I69" s="77" t="s">
        <v>4788</v>
      </c>
      <c r="J69" s="77" t="s">
        <v>4789</v>
      </c>
      <c r="K69" s="79" t="s">
        <v>369</v>
      </c>
      <c r="L69" s="83" t="s">
        <v>3911</v>
      </c>
      <c r="N69" s="57">
        <v>912234</v>
      </c>
      <c r="O69" s="57" t="str">
        <f t="shared" si="1"/>
        <v>912234,</v>
      </c>
      <c r="Q69" s="120" t="s">
        <v>601</v>
      </c>
      <c r="R69" s="120" t="s">
        <v>601</v>
      </c>
      <c r="S69" s="127">
        <v>45509.875</v>
      </c>
      <c r="T69" s="120">
        <v>1000</v>
      </c>
      <c r="U69" s="120" t="s">
        <v>560</v>
      </c>
      <c r="V69" s="121" t="s">
        <v>369</v>
      </c>
      <c r="Y69" s="130">
        <v>867580</v>
      </c>
      <c r="AJ69" s="120" t="s">
        <v>4046</v>
      </c>
      <c r="AK69" s="120" t="s">
        <v>4046</v>
      </c>
      <c r="AL69" s="125">
        <v>45518.987500000003</v>
      </c>
      <c r="AM69" s="120">
        <v>1500</v>
      </c>
      <c r="AN69" s="120" t="s">
        <v>560</v>
      </c>
      <c r="AO69" s="120" t="s">
        <v>561</v>
      </c>
      <c r="AP69" s="120" t="s">
        <v>5769</v>
      </c>
      <c r="AQ69" s="120" t="s">
        <v>5770</v>
      </c>
      <c r="AR69" s="121" t="s">
        <v>369</v>
      </c>
      <c r="AV69" t="s">
        <v>5637</v>
      </c>
      <c r="BA69">
        <v>500</v>
      </c>
    </row>
    <row r="70" spans="2:53">
      <c r="B70" s="77" t="s">
        <v>4088</v>
      </c>
      <c r="C70" s="77" t="s">
        <v>4088</v>
      </c>
      <c r="D70" s="78">
        <v>45479.913194444445</v>
      </c>
      <c r="E70" s="77">
        <v>290</v>
      </c>
      <c r="F70" s="77" t="s">
        <v>560</v>
      </c>
      <c r="G70" s="77" t="s">
        <v>361</v>
      </c>
      <c r="H70" s="77" t="s">
        <v>23294</v>
      </c>
      <c r="I70" s="77" t="s">
        <v>4790</v>
      </c>
      <c r="J70" s="77" t="s">
        <v>4791</v>
      </c>
      <c r="K70" s="79" t="s">
        <v>369</v>
      </c>
      <c r="L70" s="83" t="s">
        <v>3911</v>
      </c>
      <c r="N70" s="57">
        <v>545501</v>
      </c>
      <c r="O70" s="57" t="str">
        <f t="shared" si="1"/>
        <v>545501,</v>
      </c>
      <c r="Q70" s="120" t="s">
        <v>1152</v>
      </c>
      <c r="R70" s="120" t="s">
        <v>1153</v>
      </c>
      <c r="S70" s="127">
        <v>45509.832638888889</v>
      </c>
      <c r="T70" s="120">
        <v>500</v>
      </c>
      <c r="U70" s="120" t="s">
        <v>560</v>
      </c>
      <c r="V70" s="121" t="s">
        <v>369</v>
      </c>
      <c r="Y70" s="129">
        <v>306813</v>
      </c>
      <c r="AJ70" s="120" t="s">
        <v>412</v>
      </c>
      <c r="AK70" s="120" t="s">
        <v>5307</v>
      </c>
      <c r="AL70" s="125">
        <v>45518.981249999997</v>
      </c>
      <c r="AM70" s="120">
        <v>500</v>
      </c>
      <c r="AN70" s="120" t="s">
        <v>560</v>
      </c>
      <c r="AO70" s="120" t="s">
        <v>561</v>
      </c>
      <c r="AP70" s="120" t="s">
        <v>5771</v>
      </c>
      <c r="AQ70" s="121" t="s">
        <v>369</v>
      </c>
      <c r="AR70" s="121" t="s">
        <v>369</v>
      </c>
      <c r="AV70" t="s">
        <v>5639</v>
      </c>
      <c r="BA70">
        <v>500</v>
      </c>
    </row>
    <row r="71" spans="2:53">
      <c r="B71" s="77" t="s">
        <v>559</v>
      </c>
      <c r="C71" s="77" t="s">
        <v>218</v>
      </c>
      <c r="D71" s="78">
        <v>45479.818749999999</v>
      </c>
      <c r="E71" s="77">
        <v>500</v>
      </c>
      <c r="F71" s="77" t="s">
        <v>560</v>
      </c>
      <c r="G71" s="77" t="s">
        <v>564</v>
      </c>
      <c r="H71" s="77" t="s">
        <v>23294</v>
      </c>
      <c r="I71" s="77" t="s">
        <v>4792</v>
      </c>
      <c r="J71" s="77" t="s">
        <v>4793</v>
      </c>
      <c r="K71" s="79" t="s">
        <v>369</v>
      </c>
      <c r="L71" s="83" t="s">
        <v>3911</v>
      </c>
      <c r="N71" s="57">
        <v>35237</v>
      </c>
      <c r="O71" s="57" t="str">
        <f t="shared" si="1"/>
        <v>35237,</v>
      </c>
      <c r="Q71" s="120" t="s">
        <v>5051</v>
      </c>
      <c r="R71" s="120" t="s">
        <v>464</v>
      </c>
      <c r="S71" s="127">
        <v>45509.829861111109</v>
      </c>
      <c r="T71" s="120">
        <v>1000</v>
      </c>
      <c r="U71" s="120" t="s">
        <v>560</v>
      </c>
      <c r="V71" s="121" t="s">
        <v>369</v>
      </c>
      <c r="Y71" s="130">
        <v>238874</v>
      </c>
      <c r="AJ71" s="120" t="s">
        <v>476</v>
      </c>
      <c r="AK71" s="120" t="s">
        <v>476</v>
      </c>
      <c r="AL71" s="125">
        <v>45518.929166666669</v>
      </c>
      <c r="AM71" s="120">
        <v>1000</v>
      </c>
      <c r="AN71" s="120" t="s">
        <v>560</v>
      </c>
      <c r="AO71" s="120" t="s">
        <v>561</v>
      </c>
      <c r="AP71" s="120" t="s">
        <v>5772</v>
      </c>
      <c r="AQ71" s="120" t="s">
        <v>5773</v>
      </c>
      <c r="AR71" s="121" t="s">
        <v>369</v>
      </c>
      <c r="AV71" t="s">
        <v>5640</v>
      </c>
      <c r="BA71">
        <v>2000</v>
      </c>
    </row>
    <row r="72" spans="2:53">
      <c r="B72" s="77" t="s">
        <v>476</v>
      </c>
      <c r="C72" s="77" t="s">
        <v>476</v>
      </c>
      <c r="D72" s="78">
        <v>45479.752083333333</v>
      </c>
      <c r="E72" s="77">
        <v>1500</v>
      </c>
      <c r="F72" s="77" t="s">
        <v>560</v>
      </c>
      <c r="G72" s="77" t="s">
        <v>564</v>
      </c>
      <c r="H72" s="77" t="s">
        <v>23306</v>
      </c>
      <c r="I72" s="77" t="s">
        <v>4794</v>
      </c>
      <c r="J72" s="77" t="s">
        <v>4795</v>
      </c>
      <c r="K72" s="77">
        <v>1500</v>
      </c>
      <c r="L72" s="83" t="s">
        <v>3911</v>
      </c>
      <c r="N72" s="57">
        <v>5017</v>
      </c>
      <c r="O72" s="57" t="str">
        <f t="shared" si="1"/>
        <v>5017,</v>
      </c>
      <c r="Q72" s="120" t="s">
        <v>4049</v>
      </c>
      <c r="R72" s="120" t="s">
        <v>4049</v>
      </c>
      <c r="S72" s="127">
        <v>45509.820833333331</v>
      </c>
      <c r="T72" s="120">
        <v>500</v>
      </c>
      <c r="U72" s="120" t="s">
        <v>560</v>
      </c>
      <c r="V72" s="121" t="s">
        <v>369</v>
      </c>
      <c r="Y72" s="129">
        <v>952350</v>
      </c>
      <c r="AJ72" s="120" t="s">
        <v>515</v>
      </c>
      <c r="AK72" s="120" t="s">
        <v>516</v>
      </c>
      <c r="AL72" s="125">
        <v>45518.863888888889</v>
      </c>
      <c r="AM72" s="120">
        <v>2000</v>
      </c>
      <c r="AN72" s="120" t="s">
        <v>560</v>
      </c>
      <c r="AO72" s="120" t="s">
        <v>561</v>
      </c>
      <c r="AP72" s="120" t="s">
        <v>5774</v>
      </c>
      <c r="AQ72" s="121" t="s">
        <v>369</v>
      </c>
      <c r="AR72" s="121" t="s">
        <v>369</v>
      </c>
      <c r="AV72" t="s">
        <v>5642</v>
      </c>
      <c r="BA72">
        <v>500</v>
      </c>
    </row>
    <row r="73" spans="2:53">
      <c r="B73" s="77" t="s">
        <v>682</v>
      </c>
      <c r="C73" s="77" t="s">
        <v>683</v>
      </c>
      <c r="D73" s="78">
        <v>45479.681250000001</v>
      </c>
      <c r="E73" s="77">
        <v>1800</v>
      </c>
      <c r="F73" s="77" t="s">
        <v>560</v>
      </c>
      <c r="G73" s="77" t="s">
        <v>564</v>
      </c>
      <c r="H73" s="77" t="s">
        <v>23306</v>
      </c>
      <c r="I73" s="77" t="s">
        <v>4796</v>
      </c>
      <c r="J73" s="77" t="s">
        <v>4797</v>
      </c>
      <c r="K73" s="79" t="s">
        <v>369</v>
      </c>
      <c r="L73" s="83" t="s">
        <v>3911</v>
      </c>
      <c r="N73" s="57">
        <v>2567</v>
      </c>
      <c r="O73" s="57" t="str">
        <f t="shared" si="1"/>
        <v>2567,</v>
      </c>
      <c r="Q73" s="120" t="s">
        <v>515</v>
      </c>
      <c r="R73" s="120" t="s">
        <v>5328</v>
      </c>
      <c r="S73" s="127">
        <v>45509.81527777778</v>
      </c>
      <c r="T73" s="120">
        <v>500</v>
      </c>
      <c r="U73" s="120" t="s">
        <v>560</v>
      </c>
      <c r="V73" s="121" t="s">
        <v>369</v>
      </c>
      <c r="Y73" s="130">
        <v>82763</v>
      </c>
      <c r="AJ73" s="120" t="s">
        <v>601</v>
      </c>
      <c r="AK73" s="120" t="s">
        <v>601</v>
      </c>
      <c r="AL73" s="125">
        <v>45518.852777777778</v>
      </c>
      <c r="AM73" s="120">
        <v>2000</v>
      </c>
      <c r="AN73" s="120" t="s">
        <v>560</v>
      </c>
      <c r="AO73" s="120" t="s">
        <v>561</v>
      </c>
      <c r="AP73" s="120" t="s">
        <v>5775</v>
      </c>
      <c r="AQ73" s="121" t="s">
        <v>369</v>
      </c>
      <c r="AR73" s="121" t="s">
        <v>369</v>
      </c>
      <c r="AV73" t="s">
        <v>5643</v>
      </c>
      <c r="BA73">
        <v>500</v>
      </c>
    </row>
    <row r="74" spans="2:53">
      <c r="B74" s="77" t="s">
        <v>559</v>
      </c>
      <c r="C74" s="77" t="s">
        <v>278</v>
      </c>
      <c r="D74" s="78">
        <v>45479.589583333334</v>
      </c>
      <c r="E74" s="77">
        <v>100</v>
      </c>
      <c r="F74" s="77" t="s">
        <v>560</v>
      </c>
      <c r="G74" s="77" t="s">
        <v>564</v>
      </c>
      <c r="H74" s="77" t="s">
        <v>23306</v>
      </c>
      <c r="I74" s="77" t="s">
        <v>4798</v>
      </c>
      <c r="J74" s="77" t="s">
        <v>4799</v>
      </c>
      <c r="K74" s="77" t="s">
        <v>617</v>
      </c>
      <c r="L74" s="83" t="s">
        <v>3911</v>
      </c>
      <c r="N74" s="57">
        <v>463035</v>
      </c>
      <c r="O74" s="57" t="str">
        <f t="shared" si="1"/>
        <v>463035,</v>
      </c>
      <c r="Q74" s="120" t="s">
        <v>379</v>
      </c>
      <c r="R74" s="120" t="s">
        <v>379</v>
      </c>
      <c r="S74" s="127">
        <v>45509.791666666664</v>
      </c>
      <c r="T74" s="120">
        <v>500</v>
      </c>
      <c r="U74" s="120" t="s">
        <v>560</v>
      </c>
      <c r="V74" s="120">
        <v>1000</v>
      </c>
      <c r="Y74" s="129">
        <v>92362</v>
      </c>
      <c r="AJ74" s="120" t="s">
        <v>4576</v>
      </c>
      <c r="AK74" s="120" t="s">
        <v>5760</v>
      </c>
      <c r="AL74" s="125">
        <v>45518.84375</v>
      </c>
      <c r="AM74" s="120">
        <v>500</v>
      </c>
      <c r="AN74" s="120" t="s">
        <v>560</v>
      </c>
      <c r="AO74" s="120" t="s">
        <v>561</v>
      </c>
      <c r="AP74" s="120" t="s">
        <v>5776</v>
      </c>
      <c r="AQ74" s="121" t="s">
        <v>369</v>
      </c>
      <c r="AR74" s="121" t="s">
        <v>369</v>
      </c>
      <c r="AV74" t="s">
        <v>5645</v>
      </c>
      <c r="BA74">
        <v>300</v>
      </c>
    </row>
    <row r="75" spans="2:53">
      <c r="B75" s="77" t="s">
        <v>559</v>
      </c>
      <c r="C75" s="77" t="s">
        <v>218</v>
      </c>
      <c r="D75" s="78">
        <v>45479.581944444442</v>
      </c>
      <c r="E75" s="77">
        <v>500</v>
      </c>
      <c r="F75" s="77" t="s">
        <v>560</v>
      </c>
      <c r="G75" s="77" t="s">
        <v>564</v>
      </c>
      <c r="H75" s="77" t="s">
        <v>23306</v>
      </c>
      <c r="I75" s="77" t="s">
        <v>4800</v>
      </c>
      <c r="J75" s="77" t="s">
        <v>4801</v>
      </c>
      <c r="K75" s="77" t="s">
        <v>4802</v>
      </c>
      <c r="L75" s="83" t="s">
        <v>3911</v>
      </c>
      <c r="N75" s="57">
        <v>5882</v>
      </c>
      <c r="O75" s="57" t="str">
        <f t="shared" si="1"/>
        <v>5882,</v>
      </c>
      <c r="Q75" s="120" t="s">
        <v>5496</v>
      </c>
      <c r="R75" s="120" t="s">
        <v>5497</v>
      </c>
      <c r="S75" s="127">
        <v>45509.785416666666</v>
      </c>
      <c r="T75" s="120">
        <v>1000</v>
      </c>
      <c r="U75" s="120" t="s">
        <v>560</v>
      </c>
      <c r="V75" s="121" t="s">
        <v>369</v>
      </c>
      <c r="Y75" s="130">
        <v>19652</v>
      </c>
      <c r="AJ75" s="120" t="s">
        <v>601</v>
      </c>
      <c r="AK75" s="120" t="s">
        <v>601</v>
      </c>
      <c r="AL75" s="125">
        <v>45518.706250000003</v>
      </c>
      <c r="AM75" s="120">
        <v>500</v>
      </c>
      <c r="AN75" s="120" t="s">
        <v>560</v>
      </c>
      <c r="AO75" s="120" t="s">
        <v>561</v>
      </c>
      <c r="AP75" s="120" t="s">
        <v>5777</v>
      </c>
      <c r="AQ75" s="120" t="s">
        <v>5778</v>
      </c>
      <c r="AR75" s="121" t="s">
        <v>369</v>
      </c>
      <c r="AV75" t="s">
        <v>5647</v>
      </c>
      <c r="BA75">
        <v>300</v>
      </c>
    </row>
    <row r="76" spans="2:53">
      <c r="B76" s="77" t="s">
        <v>559</v>
      </c>
      <c r="C76" s="77" t="s">
        <v>218</v>
      </c>
      <c r="D76" s="78">
        <v>45479.57916666667</v>
      </c>
      <c r="E76" s="77">
        <v>100</v>
      </c>
      <c r="F76" s="77" t="s">
        <v>560</v>
      </c>
      <c r="G76" s="77" t="s">
        <v>564</v>
      </c>
      <c r="H76" s="77" t="s">
        <v>23294</v>
      </c>
      <c r="I76" s="77" t="s">
        <v>4803</v>
      </c>
      <c r="J76" s="77" t="s">
        <v>4804</v>
      </c>
      <c r="K76" s="79" t="s">
        <v>369</v>
      </c>
      <c r="L76" s="83" t="s">
        <v>3911</v>
      </c>
      <c r="N76" s="57">
        <v>217882</v>
      </c>
      <c r="O76" s="57" t="str">
        <f t="shared" si="1"/>
        <v>217882,</v>
      </c>
      <c r="Q76" s="120" t="s">
        <v>3822</v>
      </c>
      <c r="R76" s="120" t="s">
        <v>3823</v>
      </c>
      <c r="S76" s="127">
        <v>45509.781944444447</v>
      </c>
      <c r="T76" s="120">
        <v>1500</v>
      </c>
      <c r="U76" s="120" t="s">
        <v>560</v>
      </c>
      <c r="V76" s="120" t="s">
        <v>5500</v>
      </c>
      <c r="Y76" s="129">
        <v>757310</v>
      </c>
      <c r="AJ76" s="120" t="s">
        <v>139</v>
      </c>
      <c r="AK76" s="120" t="s">
        <v>571</v>
      </c>
      <c r="AL76" s="125">
        <v>45518.647222222222</v>
      </c>
      <c r="AM76" s="120">
        <v>500</v>
      </c>
      <c r="AN76" s="120" t="s">
        <v>560</v>
      </c>
      <c r="AO76" s="120" t="s">
        <v>561</v>
      </c>
      <c r="AP76" s="120" t="s">
        <v>5779</v>
      </c>
      <c r="AQ76" s="120" t="s">
        <v>5780</v>
      </c>
      <c r="AR76" s="121" t="s">
        <v>369</v>
      </c>
      <c r="AV76" t="s">
        <v>5649</v>
      </c>
      <c r="BA76">
        <v>1000</v>
      </c>
    </row>
    <row r="77" spans="2:53">
      <c r="B77" s="77" t="s">
        <v>515</v>
      </c>
      <c r="C77" s="77" t="s">
        <v>516</v>
      </c>
      <c r="D77" s="78">
        <v>45479.40902777778</v>
      </c>
      <c r="E77" s="77">
        <v>1000</v>
      </c>
      <c r="F77" s="77" t="s">
        <v>560</v>
      </c>
      <c r="G77" s="77" t="s">
        <v>564</v>
      </c>
      <c r="H77" s="77" t="s">
        <v>23306</v>
      </c>
      <c r="I77" s="77" t="s">
        <v>4805</v>
      </c>
      <c r="J77" s="77" t="s">
        <v>4806</v>
      </c>
      <c r="K77" s="79" t="s">
        <v>369</v>
      </c>
      <c r="L77" s="83" t="s">
        <v>3911</v>
      </c>
      <c r="N77" s="57">
        <v>392776</v>
      </c>
      <c r="O77" s="57" t="str">
        <f t="shared" si="1"/>
        <v>392776,</v>
      </c>
      <c r="Q77" s="120" t="s">
        <v>3908</v>
      </c>
      <c r="R77" s="120" t="s">
        <v>4091</v>
      </c>
      <c r="S77" s="127">
        <v>45509.694444444445</v>
      </c>
      <c r="T77" s="120">
        <v>1000</v>
      </c>
      <c r="U77" s="120" t="s">
        <v>560</v>
      </c>
      <c r="V77" s="121" t="s">
        <v>369</v>
      </c>
      <c r="Y77" s="130">
        <v>489223</v>
      </c>
      <c r="AJ77" s="120" t="s">
        <v>641</v>
      </c>
      <c r="AK77" s="120" t="s">
        <v>642</v>
      </c>
      <c r="AL77" s="125">
        <v>45518.589583333334</v>
      </c>
      <c r="AM77" s="120">
        <v>1000</v>
      </c>
      <c r="AN77" s="120" t="s">
        <v>560</v>
      </c>
      <c r="AO77" s="120" t="s">
        <v>561</v>
      </c>
      <c r="AP77" s="120" t="s">
        <v>5781</v>
      </c>
      <c r="AQ77" s="120" t="s">
        <v>5782</v>
      </c>
      <c r="AR77" s="121" t="s">
        <v>369</v>
      </c>
      <c r="AV77" t="s">
        <v>5651</v>
      </c>
      <c r="BA77">
        <v>1000</v>
      </c>
    </row>
    <row r="78" spans="2:53">
      <c r="B78" s="77" t="s">
        <v>461</v>
      </c>
      <c r="C78" s="77" t="s">
        <v>461</v>
      </c>
      <c r="D78" s="78">
        <v>45479.406944444447</v>
      </c>
      <c r="E78" s="77">
        <v>500</v>
      </c>
      <c r="F78" s="77" t="s">
        <v>560</v>
      </c>
      <c r="G78" s="77" t="s">
        <v>564</v>
      </c>
      <c r="H78" s="77" t="s">
        <v>23306</v>
      </c>
      <c r="I78" s="77" t="s">
        <v>4807</v>
      </c>
      <c r="J78" s="77" t="s">
        <v>4808</v>
      </c>
      <c r="K78" s="79" t="s">
        <v>369</v>
      </c>
      <c r="L78" s="83" t="s">
        <v>3911</v>
      </c>
      <c r="N78" s="57">
        <v>148617</v>
      </c>
      <c r="O78" s="57" t="str">
        <f t="shared" si="1"/>
        <v>148617,</v>
      </c>
      <c r="Q78" s="120" t="s">
        <v>5007</v>
      </c>
      <c r="R78" s="120" t="s">
        <v>5008</v>
      </c>
      <c r="S78" s="127">
        <v>45509.677083333336</v>
      </c>
      <c r="T78" s="120">
        <v>1000</v>
      </c>
      <c r="U78" s="120" t="s">
        <v>560</v>
      </c>
      <c r="V78" s="121" t="s">
        <v>369</v>
      </c>
      <c r="Y78" s="129">
        <v>415252</v>
      </c>
      <c r="AJ78" s="120" t="s">
        <v>4088</v>
      </c>
      <c r="AK78" s="120" t="s">
        <v>4088</v>
      </c>
      <c r="AL78" s="125">
        <v>45518.570833333331</v>
      </c>
      <c r="AM78" s="120">
        <v>500</v>
      </c>
      <c r="AN78" s="120" t="s">
        <v>560</v>
      </c>
      <c r="AO78" s="120" t="s">
        <v>561</v>
      </c>
      <c r="AP78" s="120" t="s">
        <v>5783</v>
      </c>
      <c r="AQ78" s="121" t="s">
        <v>369</v>
      </c>
      <c r="AR78" s="121" t="s">
        <v>369</v>
      </c>
      <c r="AV78" t="s">
        <v>5657</v>
      </c>
      <c r="BA78">
        <v>1000</v>
      </c>
    </row>
    <row r="79" spans="2:53">
      <c r="B79" s="77" t="s">
        <v>4576</v>
      </c>
      <c r="C79" s="77" t="s">
        <v>4066</v>
      </c>
      <c r="D79" s="78">
        <v>45478.957638888889</v>
      </c>
      <c r="E79" s="77">
        <v>500</v>
      </c>
      <c r="F79" s="77" t="s">
        <v>560</v>
      </c>
      <c r="G79" s="77" t="s">
        <v>564</v>
      </c>
      <c r="H79" s="77" t="s">
        <v>23306</v>
      </c>
      <c r="I79" s="77" t="s">
        <v>4811</v>
      </c>
      <c r="J79" s="77" t="s">
        <v>4812</v>
      </c>
      <c r="K79" s="79" t="s">
        <v>369</v>
      </c>
      <c r="L79" s="83" t="s">
        <v>3911</v>
      </c>
      <c r="N79" s="57">
        <v>672917</v>
      </c>
      <c r="O79" s="57" t="str">
        <f t="shared" si="1"/>
        <v>672917,</v>
      </c>
      <c r="Q79" s="120" t="s">
        <v>4215</v>
      </c>
      <c r="R79" s="120" t="s">
        <v>4418</v>
      </c>
      <c r="S79" s="127">
        <v>45509.638194444444</v>
      </c>
      <c r="T79" s="120">
        <v>300</v>
      </c>
      <c r="U79" s="120" t="s">
        <v>560</v>
      </c>
      <c r="V79" s="121" t="s">
        <v>369</v>
      </c>
      <c r="Y79" s="130">
        <v>231799</v>
      </c>
      <c r="AJ79" s="120" t="s">
        <v>601</v>
      </c>
      <c r="AK79" s="120" t="s">
        <v>601</v>
      </c>
      <c r="AL79" s="125">
        <v>45518.502083333333</v>
      </c>
      <c r="AM79" s="120">
        <v>500</v>
      </c>
      <c r="AN79" s="120" t="s">
        <v>560</v>
      </c>
      <c r="AO79" s="120" t="s">
        <v>561</v>
      </c>
      <c r="AP79" s="120" t="s">
        <v>5784</v>
      </c>
      <c r="AQ79" s="120" t="s">
        <v>5785</v>
      </c>
      <c r="AR79" s="121" t="s">
        <v>369</v>
      </c>
      <c r="AV79" t="s">
        <v>5658</v>
      </c>
      <c r="BA79">
        <v>1000</v>
      </c>
    </row>
    <row r="80" spans="2:53">
      <c r="B80" s="77" t="s">
        <v>559</v>
      </c>
      <c r="C80" s="77" t="s">
        <v>278</v>
      </c>
      <c r="D80" s="78">
        <v>45478.93472222222</v>
      </c>
      <c r="E80" s="77">
        <v>100</v>
      </c>
      <c r="F80" s="77" t="s">
        <v>560</v>
      </c>
      <c r="G80" s="77" t="s">
        <v>564</v>
      </c>
      <c r="H80" s="77" t="s">
        <v>23294</v>
      </c>
      <c r="I80" s="77" t="s">
        <v>4813</v>
      </c>
      <c r="J80" s="77" t="s">
        <v>4814</v>
      </c>
      <c r="K80" s="77" t="s">
        <v>617</v>
      </c>
      <c r="L80" s="83" t="s">
        <v>3911</v>
      </c>
      <c r="N80" s="57">
        <v>87060</v>
      </c>
      <c r="O80" s="57" t="str">
        <f t="shared" si="1"/>
        <v>87060,</v>
      </c>
      <c r="Q80" s="120" t="s">
        <v>4088</v>
      </c>
      <c r="R80" s="120" t="s">
        <v>4088</v>
      </c>
      <c r="S80" s="127">
        <v>45509.576388888891</v>
      </c>
      <c r="T80" s="120">
        <v>500</v>
      </c>
      <c r="U80" s="120" t="s">
        <v>560</v>
      </c>
      <c r="V80" s="121" t="s">
        <v>369</v>
      </c>
      <c r="Y80" s="129">
        <v>313769</v>
      </c>
      <c r="AJ80" s="120" t="s">
        <v>5614</v>
      </c>
      <c r="AK80" s="120" t="s">
        <v>128</v>
      </c>
      <c r="AL80" s="125">
        <v>45517.986805555556</v>
      </c>
      <c r="AM80" s="120">
        <v>20000</v>
      </c>
      <c r="AN80" s="120" t="s">
        <v>560</v>
      </c>
      <c r="AO80" s="120" t="s">
        <v>561</v>
      </c>
      <c r="AP80" s="120" t="s">
        <v>5786</v>
      </c>
      <c r="AQ80" s="121" t="s">
        <v>369</v>
      </c>
      <c r="AR80" s="120">
        <v>20000</v>
      </c>
      <c r="AV80" t="s">
        <v>5659</v>
      </c>
      <c r="BA80">
        <v>1000</v>
      </c>
    </row>
    <row r="81" spans="2:64">
      <c r="B81" s="77"/>
      <c r="C81" s="77"/>
      <c r="D81" s="78"/>
      <c r="E81" s="77"/>
      <c r="F81" s="77"/>
      <c r="G81" s="77"/>
      <c r="H81" s="77"/>
      <c r="I81" s="77"/>
      <c r="J81" s="77"/>
      <c r="K81" s="79"/>
      <c r="L81" s="83"/>
      <c r="Q81" s="120" t="s">
        <v>4215</v>
      </c>
      <c r="R81" s="120" t="s">
        <v>4418</v>
      </c>
      <c r="S81" s="127">
        <v>45509.362500000003</v>
      </c>
      <c r="T81" s="120">
        <v>300</v>
      </c>
      <c r="U81" s="120" t="s">
        <v>560</v>
      </c>
      <c r="V81" s="121" t="s">
        <v>369</v>
      </c>
      <c r="Y81" s="129">
        <v>36119</v>
      </c>
      <c r="AJ81" s="120" t="s">
        <v>515</v>
      </c>
      <c r="AK81" s="120" t="s">
        <v>516</v>
      </c>
      <c r="AL81" s="125">
        <v>45517.928472222222</v>
      </c>
      <c r="AM81" s="120">
        <v>500</v>
      </c>
      <c r="AN81" s="120" t="s">
        <v>560</v>
      </c>
      <c r="AO81" s="120" t="s">
        <v>5606</v>
      </c>
      <c r="AP81" s="120" t="s">
        <v>5787</v>
      </c>
      <c r="AQ81" s="120" t="s">
        <v>5788</v>
      </c>
      <c r="AR81" s="121" t="s">
        <v>369</v>
      </c>
      <c r="AV81" t="s">
        <v>5660</v>
      </c>
      <c r="BA81">
        <v>1000</v>
      </c>
    </row>
    <row r="82" spans="2:64">
      <c r="B82" s="77"/>
      <c r="C82" s="77"/>
      <c r="D82" s="78"/>
      <c r="E82" s="77"/>
      <c r="F82" s="77"/>
      <c r="G82" s="77"/>
      <c r="H82" s="77"/>
      <c r="I82" s="77"/>
      <c r="J82" s="77"/>
      <c r="K82" s="79"/>
      <c r="L82" s="83"/>
      <c r="Q82" s="120"/>
      <c r="R82" s="120"/>
      <c r="S82" s="127"/>
      <c r="T82" s="120"/>
      <c r="U82" s="120"/>
      <c r="V82" s="120"/>
      <c r="Y82" s="130">
        <v>45180</v>
      </c>
      <c r="AJ82" s="120" t="s">
        <v>5614</v>
      </c>
      <c r="AK82" s="120" t="s">
        <v>128</v>
      </c>
      <c r="AL82" s="125">
        <v>45517.922222222223</v>
      </c>
      <c r="AM82" s="120">
        <v>2000</v>
      </c>
      <c r="AN82" s="120" t="s">
        <v>560</v>
      </c>
      <c r="AO82" s="120" t="s">
        <v>561</v>
      </c>
      <c r="AP82" s="120" t="s">
        <v>5789</v>
      </c>
      <c r="AQ82" s="120" t="s">
        <v>5790</v>
      </c>
      <c r="AR82" s="121" t="s">
        <v>369</v>
      </c>
      <c r="AV82" t="s">
        <v>5661</v>
      </c>
      <c r="BA82">
        <v>1000</v>
      </c>
    </row>
    <row r="83" spans="2:64">
      <c r="B83" s="77" t="s">
        <v>641</v>
      </c>
      <c r="C83" s="77" t="s">
        <v>642</v>
      </c>
      <c r="D83" s="78">
        <v>45478.829861111109</v>
      </c>
      <c r="E83" s="77">
        <v>1000</v>
      </c>
      <c r="F83" s="77" t="s">
        <v>560</v>
      </c>
      <c r="G83" s="77" t="s">
        <v>361</v>
      </c>
      <c r="H83" s="77" t="s">
        <v>23294</v>
      </c>
      <c r="I83" s="77" t="s">
        <v>4819</v>
      </c>
      <c r="J83" s="77" t="s">
        <v>4820</v>
      </c>
      <c r="K83" s="79" t="s">
        <v>369</v>
      </c>
      <c r="L83" s="83" t="s">
        <v>3911</v>
      </c>
      <c r="N83" s="57">
        <v>171663</v>
      </c>
      <c r="O83" s="57" t="str">
        <f t="shared" si="1"/>
        <v>171663,</v>
      </c>
      <c r="Y83" s="129">
        <v>40825</v>
      </c>
      <c r="AJ83" s="120" t="s">
        <v>5614</v>
      </c>
      <c r="AK83" s="120" t="s">
        <v>128</v>
      </c>
      <c r="AL83" s="125">
        <v>45517.907638888886</v>
      </c>
      <c r="AM83" s="120">
        <v>1000</v>
      </c>
      <c r="AN83" s="120" t="s">
        <v>560</v>
      </c>
      <c r="AO83" s="120" t="s">
        <v>561</v>
      </c>
      <c r="AP83" s="120" t="s">
        <v>5791</v>
      </c>
      <c r="AQ83" s="121" t="s">
        <v>369</v>
      </c>
      <c r="AR83" s="121" t="s">
        <v>369</v>
      </c>
      <c r="AV83" t="s">
        <v>5662</v>
      </c>
      <c r="BA83">
        <v>500</v>
      </c>
    </row>
    <row r="84" spans="2:64">
      <c r="B84" s="77" t="s">
        <v>567</v>
      </c>
      <c r="C84" s="77" t="s">
        <v>568</v>
      </c>
      <c r="D84" s="78">
        <v>45478.81527777778</v>
      </c>
      <c r="E84" s="77">
        <v>600</v>
      </c>
      <c r="F84" s="77" t="s">
        <v>560</v>
      </c>
      <c r="G84" s="77" t="s">
        <v>564</v>
      </c>
      <c r="H84" s="77" t="s">
        <v>23306</v>
      </c>
      <c r="I84" s="77" t="s">
        <v>4821</v>
      </c>
      <c r="J84" s="77" t="s">
        <v>4822</v>
      </c>
      <c r="K84" s="79" t="s">
        <v>369</v>
      </c>
      <c r="L84" s="83" t="s">
        <v>3911</v>
      </c>
      <c r="N84" s="57">
        <v>12661</v>
      </c>
      <c r="O84" s="57" t="str">
        <f t="shared" si="1"/>
        <v>12661,</v>
      </c>
      <c r="Q84" s="120" t="s">
        <v>559</v>
      </c>
      <c r="R84" s="120" t="s">
        <v>4342</v>
      </c>
      <c r="S84" s="125">
        <v>45510.398611111108</v>
      </c>
      <c r="T84" s="120">
        <v>1000</v>
      </c>
      <c r="U84" s="120" t="s">
        <v>560</v>
      </c>
      <c r="W84" s="120" t="s">
        <v>561</v>
      </c>
      <c r="X84" s="120" t="s">
        <v>5481</v>
      </c>
      <c r="Y84" s="120" t="s">
        <v>5482</v>
      </c>
      <c r="Z84" s="121" t="s">
        <v>369</v>
      </c>
      <c r="AJ84" s="120" t="s">
        <v>4046</v>
      </c>
      <c r="AK84" s="120" t="s">
        <v>4046</v>
      </c>
      <c r="AL84" s="125">
        <v>45517.897916666669</v>
      </c>
      <c r="AM84" s="120">
        <v>1000</v>
      </c>
      <c r="AN84" s="120" t="s">
        <v>560</v>
      </c>
      <c r="AO84" s="120" t="s">
        <v>561</v>
      </c>
      <c r="AP84" s="120" t="s">
        <v>5792</v>
      </c>
      <c r="AQ84" s="120" t="s">
        <v>5793</v>
      </c>
      <c r="AR84" s="121" t="s">
        <v>369</v>
      </c>
      <c r="AV84" t="s">
        <v>5663</v>
      </c>
      <c r="BA84">
        <v>500</v>
      </c>
    </row>
    <row r="85" spans="2:64">
      <c r="B85" s="77" t="s">
        <v>476</v>
      </c>
      <c r="C85" s="77" t="s">
        <v>476</v>
      </c>
      <c r="D85" s="78">
        <v>45478.793749999997</v>
      </c>
      <c r="E85" s="77">
        <v>500</v>
      </c>
      <c r="F85" s="77" t="s">
        <v>560</v>
      </c>
      <c r="G85" s="77" t="s">
        <v>564</v>
      </c>
      <c r="H85" s="77" t="s">
        <v>23306</v>
      </c>
      <c r="I85" s="77" t="s">
        <v>4823</v>
      </c>
      <c r="J85" s="77" t="s">
        <v>4824</v>
      </c>
      <c r="K85" s="79" t="s">
        <v>369</v>
      </c>
      <c r="L85" s="83" t="s">
        <v>3911</v>
      </c>
      <c r="N85" s="57">
        <v>3472</v>
      </c>
      <c r="O85" s="57" t="str">
        <f t="shared" si="1"/>
        <v>3472,</v>
      </c>
      <c r="Q85" s="120" t="s">
        <v>1335</v>
      </c>
      <c r="R85" s="120" t="s">
        <v>115</v>
      </c>
      <c r="S85" s="125">
        <v>45509.975694444445</v>
      </c>
      <c r="T85" s="120">
        <v>500</v>
      </c>
      <c r="U85" s="120" t="s">
        <v>560</v>
      </c>
      <c r="W85" s="120" t="s">
        <v>561</v>
      </c>
      <c r="X85" s="120" t="s">
        <v>5483</v>
      </c>
      <c r="Y85" s="121" t="s">
        <v>369</v>
      </c>
      <c r="Z85" s="121" t="s">
        <v>369</v>
      </c>
      <c r="AJ85" s="120" t="s">
        <v>5088</v>
      </c>
      <c r="AK85" s="120" t="s">
        <v>5089</v>
      </c>
      <c r="AL85" s="125">
        <v>45517.895833333336</v>
      </c>
      <c r="AM85" s="120">
        <v>500</v>
      </c>
      <c r="AN85" s="120" t="s">
        <v>560</v>
      </c>
      <c r="AO85" s="120" t="s">
        <v>561</v>
      </c>
      <c r="AP85" s="120" t="s">
        <v>5794</v>
      </c>
      <c r="AQ85" s="121" t="s">
        <v>369</v>
      </c>
      <c r="AR85" s="120" t="s">
        <v>1324</v>
      </c>
      <c r="AV85" t="s">
        <v>5664</v>
      </c>
      <c r="BA85">
        <v>500</v>
      </c>
    </row>
    <row r="86" spans="2:64">
      <c r="B86" s="77" t="s">
        <v>4282</v>
      </c>
      <c r="C86" s="77" t="s">
        <v>4293</v>
      </c>
      <c r="D86" s="78">
        <v>45478.686111111114</v>
      </c>
      <c r="E86" s="77">
        <v>100</v>
      </c>
      <c r="F86" s="77" t="s">
        <v>560</v>
      </c>
      <c r="G86" s="77" t="s">
        <v>564</v>
      </c>
      <c r="H86" s="77" t="s">
        <v>23294</v>
      </c>
      <c r="I86" s="77" t="s">
        <v>4825</v>
      </c>
      <c r="J86" s="77" t="s">
        <v>4826</v>
      </c>
      <c r="K86" s="77" t="s">
        <v>617</v>
      </c>
      <c r="L86" s="83" t="s">
        <v>3911</v>
      </c>
      <c r="N86" s="57">
        <v>281117</v>
      </c>
      <c r="O86" s="57" t="str">
        <f t="shared" ref="O86:O149" si="2">N86&amp;","</f>
        <v>281117,</v>
      </c>
      <c r="Q86" s="120" t="s">
        <v>4088</v>
      </c>
      <c r="R86" s="120" t="s">
        <v>4088</v>
      </c>
      <c r="S86" s="125">
        <v>45509.890972222223</v>
      </c>
      <c r="T86" s="120">
        <v>300</v>
      </c>
      <c r="U86" s="120" t="s">
        <v>560</v>
      </c>
      <c r="W86" s="120" t="s">
        <v>561</v>
      </c>
      <c r="X86" s="120" t="s">
        <v>5484</v>
      </c>
      <c r="Y86" s="120" t="s">
        <v>5485</v>
      </c>
      <c r="Z86" s="121" t="s">
        <v>369</v>
      </c>
      <c r="AJ86" s="120" t="s">
        <v>559</v>
      </c>
      <c r="AK86" s="120" t="s">
        <v>278</v>
      </c>
      <c r="AL86" s="125">
        <v>45517.813194444447</v>
      </c>
      <c r="AM86" s="120">
        <v>100</v>
      </c>
      <c r="AN86" s="120" t="s">
        <v>560</v>
      </c>
      <c r="AO86" s="120" t="s">
        <v>561</v>
      </c>
      <c r="AP86" s="120" t="s">
        <v>5795</v>
      </c>
      <c r="AQ86" s="120" t="s">
        <v>5796</v>
      </c>
      <c r="AR86" s="120" t="s">
        <v>617</v>
      </c>
      <c r="AV86" t="s">
        <v>5666</v>
      </c>
      <c r="BA86">
        <v>300</v>
      </c>
    </row>
    <row r="87" spans="2:64">
      <c r="B87" s="77" t="s">
        <v>476</v>
      </c>
      <c r="C87" s="77" t="s">
        <v>476</v>
      </c>
      <c r="D87" s="78">
        <v>45478.67291666667</v>
      </c>
      <c r="E87" s="77">
        <v>1000</v>
      </c>
      <c r="F87" s="77" t="s">
        <v>560</v>
      </c>
      <c r="G87" s="77" t="s">
        <v>564</v>
      </c>
      <c r="H87" s="77" t="s">
        <v>23306</v>
      </c>
      <c r="I87" s="77" t="s">
        <v>4827</v>
      </c>
      <c r="J87" s="77" t="s">
        <v>4828</v>
      </c>
      <c r="K87" s="79" t="s">
        <v>369</v>
      </c>
      <c r="L87" s="83" t="s">
        <v>3911</v>
      </c>
      <c r="N87" s="57">
        <v>298949</v>
      </c>
      <c r="O87" s="57" t="str">
        <f t="shared" si="2"/>
        <v>298949,</v>
      </c>
      <c r="Q87" s="120" t="s">
        <v>5007</v>
      </c>
      <c r="R87" s="120" t="s">
        <v>5008</v>
      </c>
      <c r="S87" s="125">
        <v>45509.884722222225</v>
      </c>
      <c r="T87" s="120">
        <v>1000</v>
      </c>
      <c r="U87" s="120" t="s">
        <v>560</v>
      </c>
      <c r="W87" s="120" t="s">
        <v>561</v>
      </c>
      <c r="X87" s="120" t="s">
        <v>5486</v>
      </c>
      <c r="Y87" s="121" t="s">
        <v>369</v>
      </c>
      <c r="Z87" s="121" t="s">
        <v>369</v>
      </c>
      <c r="AJ87" s="120" t="s">
        <v>4215</v>
      </c>
      <c r="AK87" s="120" t="s">
        <v>4418</v>
      </c>
      <c r="AL87" s="125">
        <v>45517.573611111111</v>
      </c>
      <c r="AM87" s="120">
        <v>500</v>
      </c>
      <c r="AN87" s="120" t="s">
        <v>560</v>
      </c>
      <c r="AO87" s="120" t="s">
        <v>561</v>
      </c>
      <c r="AP87" s="120" t="s">
        <v>5797</v>
      </c>
      <c r="AQ87" s="120" t="s">
        <v>5798</v>
      </c>
      <c r="AR87" s="120" t="s">
        <v>5799</v>
      </c>
      <c r="AV87" t="s">
        <v>5824</v>
      </c>
      <c r="BA87">
        <v>300</v>
      </c>
    </row>
    <row r="88" spans="2:64">
      <c r="B88" s="77" t="s">
        <v>567</v>
      </c>
      <c r="C88" s="77" t="s">
        <v>568</v>
      </c>
      <c r="D88" s="78">
        <v>45478.648611111108</v>
      </c>
      <c r="E88" s="77">
        <v>500</v>
      </c>
      <c r="F88" s="77" t="s">
        <v>560</v>
      </c>
      <c r="G88" s="77" t="s">
        <v>564</v>
      </c>
      <c r="H88" s="77" t="s">
        <v>23306</v>
      </c>
      <c r="I88" s="77" t="s">
        <v>4829</v>
      </c>
      <c r="J88" s="77" t="s">
        <v>4830</v>
      </c>
      <c r="K88" s="79" t="s">
        <v>369</v>
      </c>
      <c r="L88" s="83" t="s">
        <v>3911</v>
      </c>
      <c r="N88" s="57">
        <v>463422</v>
      </c>
      <c r="O88" s="57" t="str">
        <f t="shared" si="2"/>
        <v>463422,</v>
      </c>
      <c r="Q88" s="120" t="s">
        <v>5007</v>
      </c>
      <c r="R88" s="120" t="s">
        <v>5008</v>
      </c>
      <c r="S88" s="125">
        <v>45509.880555555559</v>
      </c>
      <c r="T88" s="120">
        <v>1000</v>
      </c>
      <c r="U88" s="120" t="s">
        <v>560</v>
      </c>
      <c r="W88" s="120" t="s">
        <v>561</v>
      </c>
      <c r="X88" s="120" t="s">
        <v>5487</v>
      </c>
      <c r="Y88" s="121" t="s">
        <v>369</v>
      </c>
      <c r="Z88" s="121" t="s">
        <v>369</v>
      </c>
      <c r="AJ88" s="120" t="s">
        <v>515</v>
      </c>
      <c r="AK88" s="120" t="s">
        <v>5328</v>
      </c>
      <c r="AL88" s="125">
        <v>45517.489583333336</v>
      </c>
      <c r="AM88" s="120">
        <v>1000</v>
      </c>
      <c r="AN88" s="120" t="s">
        <v>560</v>
      </c>
      <c r="AO88" s="120" t="s">
        <v>561</v>
      </c>
      <c r="AP88" s="120" t="s">
        <v>5800</v>
      </c>
      <c r="AQ88" s="121" t="s">
        <v>369</v>
      </c>
      <c r="AR88" s="121" t="s">
        <v>369</v>
      </c>
      <c r="AV88" t="s">
        <v>5826</v>
      </c>
      <c r="BA88">
        <v>400</v>
      </c>
    </row>
    <row r="89" spans="2:64">
      <c r="B89" s="77" t="s">
        <v>4088</v>
      </c>
      <c r="C89" s="77" t="s">
        <v>4088</v>
      </c>
      <c r="D89" s="78">
        <v>45478.604166666664</v>
      </c>
      <c r="E89" s="77">
        <v>300</v>
      </c>
      <c r="F89" s="77" t="s">
        <v>560</v>
      </c>
      <c r="G89" s="77" t="s">
        <v>564</v>
      </c>
      <c r="H89" s="77" t="s">
        <v>23294</v>
      </c>
      <c r="I89" s="77" t="s">
        <v>4831</v>
      </c>
      <c r="J89" s="77" t="s">
        <v>4832</v>
      </c>
      <c r="K89" s="79" t="s">
        <v>369</v>
      </c>
      <c r="L89" s="83" t="s">
        <v>3911</v>
      </c>
      <c r="N89" s="57">
        <v>923621</v>
      </c>
      <c r="O89" s="57" t="str">
        <f t="shared" si="2"/>
        <v>923621,</v>
      </c>
      <c r="Q89" s="120" t="s">
        <v>601</v>
      </c>
      <c r="R89" s="120" t="s">
        <v>601</v>
      </c>
      <c r="S89" s="125">
        <v>45509.875</v>
      </c>
      <c r="T89" s="120">
        <v>1000</v>
      </c>
      <c r="U89" s="120" t="s">
        <v>560</v>
      </c>
      <c r="W89" s="120" t="s">
        <v>561</v>
      </c>
      <c r="X89" s="120" t="s">
        <v>5488</v>
      </c>
      <c r="Y89" s="120" t="s">
        <v>5489</v>
      </c>
      <c r="Z89" s="121" t="s">
        <v>369</v>
      </c>
      <c r="AJ89" s="120" t="s">
        <v>476</v>
      </c>
      <c r="AK89" s="120" t="s">
        <v>476</v>
      </c>
      <c r="AL89" s="125">
        <v>45517.474999999999</v>
      </c>
      <c r="AM89" s="120">
        <v>500</v>
      </c>
      <c r="AN89" s="120" t="s">
        <v>560</v>
      </c>
      <c r="AO89" s="120" t="s">
        <v>561</v>
      </c>
      <c r="AP89" s="120" t="s">
        <v>5801</v>
      </c>
      <c r="AQ89" s="120" t="s">
        <v>5802</v>
      </c>
      <c r="AR89" s="121" t="s">
        <v>369</v>
      </c>
      <c r="AV89" t="s">
        <v>5828</v>
      </c>
      <c r="BA89">
        <v>400</v>
      </c>
    </row>
    <row r="90" spans="2:64">
      <c r="B90" s="77" t="s">
        <v>476</v>
      </c>
      <c r="C90" s="77" t="s">
        <v>476</v>
      </c>
      <c r="D90" s="78">
        <v>45478.586111111108</v>
      </c>
      <c r="E90" s="77">
        <v>2000</v>
      </c>
      <c r="F90" s="77" t="s">
        <v>560</v>
      </c>
      <c r="G90" s="77" t="s">
        <v>564</v>
      </c>
      <c r="H90" s="77" t="s">
        <v>23306</v>
      </c>
      <c r="I90" s="77" t="s">
        <v>4833</v>
      </c>
      <c r="J90" s="77" t="s">
        <v>4834</v>
      </c>
      <c r="K90" s="79" t="s">
        <v>369</v>
      </c>
      <c r="L90" s="83" t="s">
        <v>3911</v>
      </c>
      <c r="N90" s="57">
        <v>961960</v>
      </c>
      <c r="O90" s="57" t="str">
        <f t="shared" si="2"/>
        <v>961960,</v>
      </c>
      <c r="Q90" s="120" t="s">
        <v>1152</v>
      </c>
      <c r="R90" s="120" t="s">
        <v>1153</v>
      </c>
      <c r="S90" s="125">
        <v>45509.832638888889</v>
      </c>
      <c r="T90" s="120">
        <v>500</v>
      </c>
      <c r="U90" s="120" t="s">
        <v>560</v>
      </c>
      <c r="W90" s="120" t="s">
        <v>561</v>
      </c>
      <c r="X90" s="120" t="s">
        <v>5490</v>
      </c>
      <c r="Y90" s="121" t="s">
        <v>369</v>
      </c>
      <c r="Z90" s="121" t="s">
        <v>369</v>
      </c>
      <c r="AJ90" s="120" t="s">
        <v>4215</v>
      </c>
      <c r="AK90" s="120" t="s">
        <v>4418</v>
      </c>
      <c r="AL90" s="125">
        <v>45517.356944444444</v>
      </c>
      <c r="AM90" s="120">
        <v>500</v>
      </c>
      <c r="AN90" s="120" t="s">
        <v>560</v>
      </c>
      <c r="AO90" s="120" t="s">
        <v>561</v>
      </c>
      <c r="AP90" s="120" t="s">
        <v>5803</v>
      </c>
      <c r="AQ90" s="121" t="s">
        <v>369</v>
      </c>
      <c r="AR90" s="121" t="s">
        <v>369</v>
      </c>
      <c r="AV90" t="s">
        <v>5830</v>
      </c>
      <c r="BA90">
        <v>1000</v>
      </c>
    </row>
    <row r="91" spans="2:64">
      <c r="B91" s="77" t="s">
        <v>622</v>
      </c>
      <c r="C91" s="77" t="s">
        <v>623</v>
      </c>
      <c r="D91" s="78">
        <v>45478.570833333331</v>
      </c>
      <c r="E91" s="77">
        <v>1000</v>
      </c>
      <c r="F91" s="77" t="s">
        <v>560</v>
      </c>
      <c r="G91" s="77" t="s">
        <v>564</v>
      </c>
      <c r="H91" s="77" t="s">
        <v>23294</v>
      </c>
      <c r="I91" s="77" t="s">
        <v>4835</v>
      </c>
      <c r="J91" s="77" t="s">
        <v>4836</v>
      </c>
      <c r="K91" s="79" t="s">
        <v>369</v>
      </c>
      <c r="L91" s="83" t="s">
        <v>3911</v>
      </c>
      <c r="N91" s="57">
        <v>6575</v>
      </c>
      <c r="O91" s="57" t="str">
        <f t="shared" si="2"/>
        <v>6575,</v>
      </c>
      <c r="Q91" s="120" t="s">
        <v>4049</v>
      </c>
      <c r="R91" s="120" t="s">
        <v>4049</v>
      </c>
      <c r="S91" s="125">
        <v>45509.820833333331</v>
      </c>
      <c r="T91" s="120">
        <v>500</v>
      </c>
      <c r="U91" s="120" t="s">
        <v>560</v>
      </c>
      <c r="W91" s="120" t="s">
        <v>561</v>
      </c>
      <c r="X91" s="120" t="s">
        <v>5491</v>
      </c>
      <c r="Y91" s="121" t="s">
        <v>369</v>
      </c>
      <c r="Z91" s="121" t="s">
        <v>369</v>
      </c>
      <c r="AJ91" s="120" t="s">
        <v>379</v>
      </c>
      <c r="AK91" s="120" t="s">
        <v>379</v>
      </c>
      <c r="AL91" s="125">
        <v>45517.072916666664</v>
      </c>
      <c r="AM91" s="120">
        <v>1000</v>
      </c>
      <c r="AN91" s="120" t="s">
        <v>560</v>
      </c>
      <c r="AO91" s="120" t="s">
        <v>561</v>
      </c>
      <c r="AP91" s="120" t="s">
        <v>5804</v>
      </c>
      <c r="AQ91" s="120" t="s">
        <v>5805</v>
      </c>
      <c r="AR91" s="121" t="s">
        <v>369</v>
      </c>
      <c r="AV91" t="s">
        <v>5831</v>
      </c>
      <c r="BA91">
        <v>500</v>
      </c>
    </row>
    <row r="92" spans="2:64">
      <c r="B92" s="77" t="s">
        <v>596</v>
      </c>
      <c r="C92" s="77" t="s">
        <v>128</v>
      </c>
      <c r="D92" s="78">
        <v>45478.54583333333</v>
      </c>
      <c r="E92" s="77">
        <v>2000</v>
      </c>
      <c r="F92" s="77" t="s">
        <v>560</v>
      </c>
      <c r="G92" s="77" t="s">
        <v>564</v>
      </c>
      <c r="H92" s="77" t="s">
        <v>23294</v>
      </c>
      <c r="I92" s="77" t="s">
        <v>4837</v>
      </c>
      <c r="J92" s="77" t="s">
        <v>4838</v>
      </c>
      <c r="K92" s="79" t="s">
        <v>369</v>
      </c>
      <c r="L92" s="83" t="s">
        <v>3911</v>
      </c>
      <c r="N92" s="57">
        <v>159282</v>
      </c>
      <c r="O92" s="57" t="str">
        <f t="shared" si="2"/>
        <v>159282,</v>
      </c>
      <c r="Q92" s="120" t="s">
        <v>515</v>
      </c>
      <c r="R92" s="120" t="s">
        <v>5328</v>
      </c>
      <c r="S92" s="125">
        <v>45509.81527777778</v>
      </c>
      <c r="T92" s="120">
        <v>500</v>
      </c>
      <c r="U92" s="120" t="s">
        <v>560</v>
      </c>
      <c r="W92" s="120" t="s">
        <v>561</v>
      </c>
      <c r="X92" s="120" t="s">
        <v>5492</v>
      </c>
      <c r="Y92" s="120" t="s">
        <v>5493</v>
      </c>
      <c r="Z92" s="121" t="s">
        <v>369</v>
      </c>
      <c r="AJ92" s="120" t="s">
        <v>710</v>
      </c>
      <c r="AK92" s="120" t="s">
        <v>710</v>
      </c>
      <c r="AL92" s="125">
        <v>45516.957638888889</v>
      </c>
      <c r="AM92" s="120">
        <v>2000</v>
      </c>
      <c r="AN92" s="120" t="s">
        <v>560</v>
      </c>
      <c r="AO92" s="120" t="s">
        <v>561</v>
      </c>
      <c r="AP92" s="120" t="s">
        <v>5806</v>
      </c>
      <c r="AQ92" s="120" t="s">
        <v>5807</v>
      </c>
      <c r="AR92" s="121" t="s">
        <v>369</v>
      </c>
      <c r="AV92" t="s">
        <v>5833</v>
      </c>
      <c r="BA92">
        <v>1000</v>
      </c>
      <c r="BC92" s="142" t="s">
        <v>4088</v>
      </c>
      <c r="BD92" s="142" t="s">
        <v>4088</v>
      </c>
      <c r="BE92" s="146">
        <v>45525.868055555555</v>
      </c>
      <c r="BF92" s="142">
        <v>1000</v>
      </c>
      <c r="BG92" s="142" t="s">
        <v>560</v>
      </c>
      <c r="BI92" s="142" t="s">
        <v>561</v>
      </c>
      <c r="BJ92" s="142" t="s">
        <v>5869</v>
      </c>
      <c r="BK92" s="143" t="s">
        <v>369</v>
      </c>
      <c r="BL92" s="143" t="s">
        <v>369</v>
      </c>
    </row>
    <row r="93" spans="2:64">
      <c r="B93" s="77" t="s">
        <v>4088</v>
      </c>
      <c r="C93" s="77" t="s">
        <v>4088</v>
      </c>
      <c r="D93" s="78">
        <v>45478.532638888886</v>
      </c>
      <c r="E93" s="77">
        <v>500</v>
      </c>
      <c r="F93" s="77" t="s">
        <v>560</v>
      </c>
      <c r="G93" s="77" t="s">
        <v>564</v>
      </c>
      <c r="H93" s="77" t="s">
        <v>23294</v>
      </c>
      <c r="I93" s="77" t="s">
        <v>4839</v>
      </c>
      <c r="J93" s="77" t="s">
        <v>4840</v>
      </c>
      <c r="K93" s="79" t="s">
        <v>369</v>
      </c>
      <c r="L93" s="83" t="s">
        <v>3911</v>
      </c>
      <c r="N93" s="57">
        <v>35127</v>
      </c>
      <c r="O93" s="57" t="str">
        <f t="shared" si="2"/>
        <v>35127,</v>
      </c>
      <c r="Q93" s="120" t="s">
        <v>379</v>
      </c>
      <c r="R93" s="120" t="s">
        <v>379</v>
      </c>
      <c r="S93" s="125">
        <v>45509.791666666664</v>
      </c>
      <c r="T93" s="120">
        <v>500</v>
      </c>
      <c r="U93" s="120" t="s">
        <v>560</v>
      </c>
      <c r="W93" s="120" t="s">
        <v>561</v>
      </c>
      <c r="X93" s="120" t="s">
        <v>5494</v>
      </c>
      <c r="Y93" s="120" t="s">
        <v>5495</v>
      </c>
      <c r="Z93" s="120">
        <v>1000</v>
      </c>
      <c r="AJ93" s="120" t="s">
        <v>4088</v>
      </c>
      <c r="AK93" s="120" t="s">
        <v>4088</v>
      </c>
      <c r="AL93" s="125">
        <v>45516.940972222219</v>
      </c>
      <c r="AM93" s="120">
        <v>1000</v>
      </c>
      <c r="AN93" s="120" t="s">
        <v>560</v>
      </c>
      <c r="AO93" s="120" t="s">
        <v>561</v>
      </c>
      <c r="AP93" s="120" t="s">
        <v>5808</v>
      </c>
      <c r="AQ93" s="121" t="s">
        <v>369</v>
      </c>
      <c r="AR93" s="121" t="s">
        <v>369</v>
      </c>
      <c r="AV93" t="s">
        <v>5834</v>
      </c>
      <c r="BA93">
        <v>2100</v>
      </c>
      <c r="BC93" s="144" t="s">
        <v>1728</v>
      </c>
      <c r="BD93" s="144" t="s">
        <v>1728</v>
      </c>
      <c r="BE93" s="146">
        <v>45525.828472222223</v>
      </c>
      <c r="BF93" s="144">
        <v>500</v>
      </c>
      <c r="BG93" s="144" t="s">
        <v>560</v>
      </c>
      <c r="BI93" s="144" t="s">
        <v>561</v>
      </c>
      <c r="BJ93" s="144" t="s">
        <v>5870</v>
      </c>
      <c r="BK93" s="145" t="s">
        <v>369</v>
      </c>
      <c r="BL93" s="145" t="s">
        <v>369</v>
      </c>
    </row>
    <row r="94" spans="2:64">
      <c r="B94" s="77" t="s">
        <v>596</v>
      </c>
      <c r="C94" s="77" t="s">
        <v>783</v>
      </c>
      <c r="D94" s="78">
        <v>45478.402083333334</v>
      </c>
      <c r="E94" s="77">
        <v>100</v>
      </c>
      <c r="F94" s="77" t="s">
        <v>560</v>
      </c>
      <c r="G94" s="77" t="s">
        <v>564</v>
      </c>
      <c r="H94" s="77" t="s">
        <v>23294</v>
      </c>
      <c r="I94" s="77" t="s">
        <v>4841</v>
      </c>
      <c r="J94" s="77" t="s">
        <v>4842</v>
      </c>
      <c r="K94" s="77" t="s">
        <v>617</v>
      </c>
      <c r="L94" s="82"/>
      <c r="N94" s="57">
        <v>37586</v>
      </c>
      <c r="O94" s="57" t="str">
        <f t="shared" si="2"/>
        <v>37586,</v>
      </c>
      <c r="Q94" s="120" t="s">
        <v>5496</v>
      </c>
      <c r="R94" s="120" t="s">
        <v>5497</v>
      </c>
      <c r="S94" s="125">
        <v>45509.785416666666</v>
      </c>
      <c r="T94" s="120">
        <v>1000</v>
      </c>
      <c r="U94" s="120" t="s">
        <v>560</v>
      </c>
      <c r="W94" s="120" t="s">
        <v>561</v>
      </c>
      <c r="X94" s="120" t="s">
        <v>5498</v>
      </c>
      <c r="Y94" s="121" t="s">
        <v>369</v>
      </c>
      <c r="Z94" s="121" t="s">
        <v>369</v>
      </c>
      <c r="AJ94" s="120" t="s">
        <v>710</v>
      </c>
      <c r="AK94" s="120" t="s">
        <v>710</v>
      </c>
      <c r="AL94" s="125">
        <v>45516.939583333333</v>
      </c>
      <c r="AM94" s="120">
        <v>2500</v>
      </c>
      <c r="AN94" s="120" t="s">
        <v>560</v>
      </c>
      <c r="AO94" s="120" t="s">
        <v>561</v>
      </c>
      <c r="AP94" s="120" t="s">
        <v>5809</v>
      </c>
      <c r="AQ94" s="121" t="s">
        <v>369</v>
      </c>
      <c r="AR94" s="121" t="s">
        <v>369</v>
      </c>
      <c r="AV94" t="s">
        <v>5835</v>
      </c>
      <c r="BA94">
        <v>800</v>
      </c>
      <c r="BC94" s="144" t="s">
        <v>559</v>
      </c>
      <c r="BD94" s="144" t="s">
        <v>278</v>
      </c>
      <c r="BE94" s="146">
        <v>45525.765277777777</v>
      </c>
      <c r="BF94" s="144">
        <v>100</v>
      </c>
      <c r="BG94" s="144" t="s">
        <v>560</v>
      </c>
      <c r="BI94" s="144" t="s">
        <v>561</v>
      </c>
      <c r="BJ94" s="144" t="s">
        <v>5871</v>
      </c>
      <c r="BK94" s="144" t="s">
        <v>5872</v>
      </c>
      <c r="BL94" s="144" t="s">
        <v>617</v>
      </c>
    </row>
    <row r="95" spans="2:64">
      <c r="N95" s="57">
        <v>224264</v>
      </c>
      <c r="O95" s="57" t="str">
        <f t="shared" si="2"/>
        <v>224264,</v>
      </c>
      <c r="Q95" s="120" t="s">
        <v>3822</v>
      </c>
      <c r="R95" s="120" t="s">
        <v>3823</v>
      </c>
      <c r="S95" s="125">
        <v>45509.781944444447</v>
      </c>
      <c r="T95" s="120">
        <v>1500</v>
      </c>
      <c r="U95" s="120" t="s">
        <v>560</v>
      </c>
      <c r="W95" s="120" t="s">
        <v>561</v>
      </c>
      <c r="X95" s="120" t="s">
        <v>5499</v>
      </c>
      <c r="Y95" s="121" t="s">
        <v>369</v>
      </c>
      <c r="Z95" s="120" t="s">
        <v>5500</v>
      </c>
      <c r="AJ95" s="120" t="s">
        <v>5007</v>
      </c>
      <c r="AK95" s="120" t="s">
        <v>5008</v>
      </c>
      <c r="AL95" s="125">
        <v>45516.880555555559</v>
      </c>
      <c r="AM95" s="120">
        <v>2000</v>
      </c>
      <c r="AN95" s="120" t="s">
        <v>560</v>
      </c>
      <c r="AO95" s="120" t="s">
        <v>561</v>
      </c>
      <c r="AP95" s="120" t="s">
        <v>5810</v>
      </c>
      <c r="AQ95" s="121" t="s">
        <v>369</v>
      </c>
      <c r="AR95" s="121" t="s">
        <v>369</v>
      </c>
      <c r="AV95" t="s">
        <v>5836</v>
      </c>
      <c r="BA95">
        <v>1000</v>
      </c>
      <c r="BC95" s="144" t="s">
        <v>567</v>
      </c>
      <c r="BD95" s="144" t="s">
        <v>568</v>
      </c>
      <c r="BE95" s="146">
        <v>45525.618055555555</v>
      </c>
      <c r="BF95" s="144">
        <v>1000</v>
      </c>
      <c r="BG95" s="144" t="s">
        <v>560</v>
      </c>
      <c r="BI95" s="144" t="s">
        <v>561</v>
      </c>
      <c r="BJ95" s="144" t="s">
        <v>5873</v>
      </c>
      <c r="BK95" s="144" t="s">
        <v>5874</v>
      </c>
      <c r="BL95" s="145" t="s">
        <v>369</v>
      </c>
    </row>
    <row r="96" spans="2:64">
      <c r="N96" s="57">
        <v>37705</v>
      </c>
      <c r="O96" s="57" t="str">
        <f t="shared" si="2"/>
        <v>37705,</v>
      </c>
      <c r="Q96" s="120" t="s">
        <v>3908</v>
      </c>
      <c r="R96" s="120" t="s">
        <v>4091</v>
      </c>
      <c r="S96" s="125">
        <v>45509.694444444445</v>
      </c>
      <c r="T96" s="120">
        <v>1000</v>
      </c>
      <c r="U96" s="120" t="s">
        <v>560</v>
      </c>
      <c r="W96" s="120" t="s">
        <v>561</v>
      </c>
      <c r="X96" s="120" t="s">
        <v>5501</v>
      </c>
      <c r="Y96" s="120" t="s">
        <v>5502</v>
      </c>
      <c r="Z96" s="121" t="s">
        <v>369</v>
      </c>
      <c r="AJ96" s="120" t="s">
        <v>4088</v>
      </c>
      <c r="AK96" s="120" t="s">
        <v>4088</v>
      </c>
      <c r="AL96" s="125">
        <v>45516.87777777778</v>
      </c>
      <c r="AM96" s="120">
        <v>500</v>
      </c>
      <c r="AN96" s="120" t="s">
        <v>560</v>
      </c>
      <c r="AO96" s="120" t="s">
        <v>561</v>
      </c>
      <c r="AP96" s="120" t="s">
        <v>5811</v>
      </c>
      <c r="AQ96" s="120" t="s">
        <v>5812</v>
      </c>
      <c r="AR96" s="121" t="s">
        <v>369</v>
      </c>
      <c r="AV96" t="s">
        <v>5838</v>
      </c>
      <c r="BA96">
        <v>800</v>
      </c>
      <c r="BC96" s="144" t="s">
        <v>5832</v>
      </c>
      <c r="BD96" s="144" t="s">
        <v>5832</v>
      </c>
      <c r="BE96" s="146">
        <v>45524.986111111109</v>
      </c>
      <c r="BF96" s="144">
        <v>500</v>
      </c>
      <c r="BG96" s="144" t="s">
        <v>560</v>
      </c>
      <c r="BI96" s="144" t="s">
        <v>561</v>
      </c>
      <c r="BJ96" s="144" t="s">
        <v>5875</v>
      </c>
      <c r="BK96" s="144" t="s">
        <v>5876</v>
      </c>
      <c r="BL96" s="145" t="s">
        <v>369</v>
      </c>
    </row>
    <row r="97" spans="2:64">
      <c r="B97" s="77" t="s">
        <v>4698</v>
      </c>
      <c r="C97" s="77" t="s">
        <v>4698</v>
      </c>
      <c r="D97" s="78">
        <v>45483.169444444444</v>
      </c>
      <c r="E97" s="77">
        <v>500</v>
      </c>
      <c r="F97" s="77" t="s">
        <v>560</v>
      </c>
      <c r="G97" s="77" t="s">
        <v>361</v>
      </c>
      <c r="H97" s="77" t="s">
        <v>23294</v>
      </c>
      <c r="I97" s="77" t="s">
        <v>4843</v>
      </c>
      <c r="J97" s="77" t="s">
        <v>4844</v>
      </c>
      <c r="K97" s="79" t="s">
        <v>369</v>
      </c>
      <c r="L97" s="83" t="s">
        <v>3911</v>
      </c>
      <c r="N97" s="57">
        <v>440437</v>
      </c>
      <c r="O97" s="57" t="str">
        <f t="shared" si="2"/>
        <v>440437,</v>
      </c>
      <c r="Q97" s="120" t="s">
        <v>5007</v>
      </c>
      <c r="R97" s="120" t="s">
        <v>5008</v>
      </c>
      <c r="S97" s="125">
        <v>45509.677083333336</v>
      </c>
      <c r="T97" s="120">
        <v>1000</v>
      </c>
      <c r="U97" s="120" t="s">
        <v>560</v>
      </c>
      <c r="W97" s="120" t="s">
        <v>561</v>
      </c>
      <c r="X97" s="120" t="s">
        <v>5503</v>
      </c>
      <c r="Y97" s="121" t="s">
        <v>369</v>
      </c>
      <c r="Z97" s="121" t="s">
        <v>369</v>
      </c>
      <c r="AJ97" s="120" t="s">
        <v>476</v>
      </c>
      <c r="AK97" s="120" t="s">
        <v>476</v>
      </c>
      <c r="AL97" s="125">
        <v>45516.727083333331</v>
      </c>
      <c r="AM97" s="120">
        <v>1000</v>
      </c>
      <c r="AN97" s="120" t="s">
        <v>560</v>
      </c>
      <c r="AO97" s="120" t="s">
        <v>561</v>
      </c>
      <c r="AP97" s="120" t="s">
        <v>5813</v>
      </c>
      <c r="AQ97" s="121" t="s">
        <v>369</v>
      </c>
      <c r="AR97" s="121" t="s">
        <v>369</v>
      </c>
      <c r="AV97" t="s">
        <v>5839</v>
      </c>
      <c r="BA97">
        <v>1000</v>
      </c>
      <c r="BC97" s="144" t="s">
        <v>3822</v>
      </c>
      <c r="BD97" s="144" t="s">
        <v>3823</v>
      </c>
      <c r="BE97" s="146">
        <v>45524.932638888888</v>
      </c>
      <c r="BF97" s="144">
        <v>1200</v>
      </c>
      <c r="BG97" s="144" t="s">
        <v>560</v>
      </c>
      <c r="BI97" s="144" t="s">
        <v>561</v>
      </c>
      <c r="BJ97" s="144" t="s">
        <v>5877</v>
      </c>
      <c r="BK97" s="145" t="s">
        <v>369</v>
      </c>
      <c r="BL97" s="145" t="s">
        <v>369</v>
      </c>
    </row>
    <row r="98" spans="2:64">
      <c r="B98" s="77" t="s">
        <v>559</v>
      </c>
      <c r="C98" s="77" t="s">
        <v>278</v>
      </c>
      <c r="D98" s="78">
        <v>45482.911805555559</v>
      </c>
      <c r="E98" s="77">
        <v>100</v>
      </c>
      <c r="F98" s="77" t="s">
        <v>560</v>
      </c>
      <c r="G98" s="77" t="s">
        <v>564</v>
      </c>
      <c r="H98" s="77" t="s">
        <v>23294</v>
      </c>
      <c r="I98" s="77" t="s">
        <v>4845</v>
      </c>
      <c r="J98" s="77" t="s">
        <v>4846</v>
      </c>
      <c r="K98" s="77" t="s">
        <v>617</v>
      </c>
      <c r="L98" s="83" t="s">
        <v>3911</v>
      </c>
      <c r="N98" s="57">
        <v>919952</v>
      </c>
      <c r="O98" s="57" t="str">
        <f t="shared" si="2"/>
        <v>919952,</v>
      </c>
      <c r="Q98" s="120" t="s">
        <v>4215</v>
      </c>
      <c r="R98" s="120" t="s">
        <v>4418</v>
      </c>
      <c r="S98" s="125">
        <v>45509.638194444444</v>
      </c>
      <c r="T98" s="120">
        <v>300</v>
      </c>
      <c r="U98" s="120" t="s">
        <v>560</v>
      </c>
      <c r="W98" s="120" t="s">
        <v>561</v>
      </c>
      <c r="X98" s="120" t="s">
        <v>5504</v>
      </c>
      <c r="Y98" s="120" t="s">
        <v>5505</v>
      </c>
      <c r="Z98" s="121" t="s">
        <v>369</v>
      </c>
      <c r="AJ98" s="120" t="s">
        <v>3873</v>
      </c>
      <c r="AK98" s="120" t="s">
        <v>3873</v>
      </c>
      <c r="AL98" s="125">
        <v>45516.696527777778</v>
      </c>
      <c r="AM98" s="120">
        <v>500</v>
      </c>
      <c r="AN98" s="120" t="s">
        <v>560</v>
      </c>
      <c r="AO98" s="120" t="s">
        <v>561</v>
      </c>
      <c r="AP98" s="120" t="s">
        <v>5814</v>
      </c>
      <c r="AQ98" s="121" t="s">
        <v>369</v>
      </c>
      <c r="AR98" s="121" t="s">
        <v>369</v>
      </c>
      <c r="AV98" t="s">
        <v>5842</v>
      </c>
      <c r="BA98">
        <v>1000</v>
      </c>
      <c r="BC98" s="144" t="s">
        <v>710</v>
      </c>
      <c r="BD98" s="144" t="s">
        <v>710</v>
      </c>
      <c r="BE98" s="146">
        <v>45524.836111111108</v>
      </c>
      <c r="BF98" s="144">
        <v>1000</v>
      </c>
      <c r="BG98" s="144" t="s">
        <v>560</v>
      </c>
      <c r="BI98" s="144" t="s">
        <v>561</v>
      </c>
      <c r="BJ98" s="144" t="s">
        <v>5878</v>
      </c>
      <c r="BK98" s="145" t="s">
        <v>369</v>
      </c>
      <c r="BL98" s="144">
        <v>2000</v>
      </c>
    </row>
    <row r="99" spans="2:64">
      <c r="B99" s="77" t="s">
        <v>461</v>
      </c>
      <c r="C99" s="77" t="s">
        <v>461</v>
      </c>
      <c r="D99" s="78">
        <v>45482.879861111112</v>
      </c>
      <c r="E99" s="77">
        <v>500</v>
      </c>
      <c r="F99" s="77" t="s">
        <v>560</v>
      </c>
      <c r="G99" s="77" t="s">
        <v>564</v>
      </c>
      <c r="H99" s="77" t="s">
        <v>23306</v>
      </c>
      <c r="I99" s="77" t="s">
        <v>4847</v>
      </c>
      <c r="J99" s="77" t="s">
        <v>4848</v>
      </c>
      <c r="K99" s="79" t="s">
        <v>369</v>
      </c>
      <c r="L99" s="83" t="s">
        <v>3911</v>
      </c>
      <c r="N99" s="57">
        <v>38176</v>
      </c>
      <c r="O99" s="57" t="str">
        <f t="shared" si="2"/>
        <v>38176,</v>
      </c>
      <c r="Q99" s="120" t="s">
        <v>4088</v>
      </c>
      <c r="R99" s="120" t="s">
        <v>4088</v>
      </c>
      <c r="S99" s="125">
        <v>45509.576388888891</v>
      </c>
      <c r="T99" s="120">
        <v>500</v>
      </c>
      <c r="U99" s="120" t="s">
        <v>560</v>
      </c>
      <c r="W99" s="120" t="s">
        <v>561</v>
      </c>
      <c r="X99" s="120" t="s">
        <v>5506</v>
      </c>
      <c r="Y99" s="121" t="s">
        <v>369</v>
      </c>
      <c r="Z99" s="121" t="s">
        <v>369</v>
      </c>
      <c r="AJ99" s="120" t="s">
        <v>4088</v>
      </c>
      <c r="AK99" s="120" t="s">
        <v>4088</v>
      </c>
      <c r="AL99" s="125">
        <v>45516.655555555553</v>
      </c>
      <c r="AM99" s="120">
        <v>500</v>
      </c>
      <c r="AN99" s="120" t="s">
        <v>560</v>
      </c>
      <c r="AO99" s="120" t="s">
        <v>561</v>
      </c>
      <c r="AP99" s="120" t="s">
        <v>5815</v>
      </c>
      <c r="AQ99" s="121" t="s">
        <v>369</v>
      </c>
      <c r="AR99" s="121" t="s">
        <v>369</v>
      </c>
      <c r="AV99" t="s">
        <v>5844</v>
      </c>
      <c r="BA99">
        <v>1000</v>
      </c>
      <c r="BC99" s="144" t="s">
        <v>139</v>
      </c>
      <c r="BD99" s="144" t="s">
        <v>571</v>
      </c>
      <c r="BE99" s="146">
        <v>45524.773611111108</v>
      </c>
      <c r="BF99" s="144">
        <v>500</v>
      </c>
      <c r="BG99" s="144" t="s">
        <v>560</v>
      </c>
      <c r="BI99" s="144" t="s">
        <v>561</v>
      </c>
      <c r="BJ99" s="144" t="s">
        <v>5879</v>
      </c>
      <c r="BK99" s="144" t="s">
        <v>5880</v>
      </c>
      <c r="BL99" s="145" t="s">
        <v>369</v>
      </c>
    </row>
    <row r="100" spans="2:64">
      <c r="B100" s="77" t="s">
        <v>4576</v>
      </c>
      <c r="C100" s="77" t="s">
        <v>4066</v>
      </c>
      <c r="D100" s="78">
        <v>45482.869444444441</v>
      </c>
      <c r="E100" s="77">
        <v>1000</v>
      </c>
      <c r="F100" s="77" t="s">
        <v>560</v>
      </c>
      <c r="G100" s="77" t="s">
        <v>361</v>
      </c>
      <c r="H100" s="77" t="s">
        <v>23294</v>
      </c>
      <c r="I100" s="77" t="s">
        <v>4849</v>
      </c>
      <c r="J100" s="77" t="s">
        <v>4850</v>
      </c>
      <c r="K100" s="79" t="s">
        <v>369</v>
      </c>
      <c r="L100" s="83" t="s">
        <v>3911</v>
      </c>
      <c r="N100" s="57">
        <v>902206</v>
      </c>
      <c r="O100" s="57" t="str">
        <f t="shared" si="2"/>
        <v>902206,</v>
      </c>
      <c r="Q100" s="120" t="s">
        <v>559</v>
      </c>
      <c r="R100" s="120" t="s">
        <v>258</v>
      </c>
      <c r="S100" s="125">
        <v>45509.459027777775</v>
      </c>
      <c r="T100" s="120">
        <v>100</v>
      </c>
      <c r="U100" s="120" t="s">
        <v>560</v>
      </c>
      <c r="W100" s="120" t="s">
        <v>561</v>
      </c>
      <c r="X100" s="120" t="s">
        <v>5507</v>
      </c>
      <c r="Y100" s="120" t="s">
        <v>5508</v>
      </c>
      <c r="Z100" s="120" t="s">
        <v>5509</v>
      </c>
      <c r="AJ100" s="120" t="s">
        <v>5088</v>
      </c>
      <c r="AK100" s="120" t="s">
        <v>5089</v>
      </c>
      <c r="AL100" s="125">
        <v>45516.634027777778</v>
      </c>
      <c r="AM100" s="120">
        <v>500</v>
      </c>
      <c r="AN100" s="120" t="s">
        <v>560</v>
      </c>
      <c r="AO100" s="120" t="s">
        <v>561</v>
      </c>
      <c r="AP100" s="120" t="s">
        <v>5816</v>
      </c>
      <c r="AQ100" s="121" t="s">
        <v>369</v>
      </c>
      <c r="AR100" s="121" t="s">
        <v>369</v>
      </c>
      <c r="AV100" t="s">
        <v>5846</v>
      </c>
      <c r="BA100">
        <v>1000</v>
      </c>
      <c r="BC100" s="144" t="s">
        <v>710</v>
      </c>
      <c r="BD100" s="144" t="s">
        <v>710</v>
      </c>
      <c r="BE100" s="146">
        <v>45524.740277777775</v>
      </c>
      <c r="BF100" s="144">
        <v>800</v>
      </c>
      <c r="BG100" s="144" t="s">
        <v>560</v>
      </c>
      <c r="BI100" s="144" t="s">
        <v>561</v>
      </c>
      <c r="BJ100" s="144" t="s">
        <v>5881</v>
      </c>
      <c r="BK100" s="144" t="s">
        <v>5882</v>
      </c>
      <c r="BL100" s="145" t="s">
        <v>369</v>
      </c>
    </row>
    <row r="101" spans="2:64">
      <c r="B101" s="77" t="s">
        <v>1146</v>
      </c>
      <c r="C101" s="77" t="s">
        <v>1880</v>
      </c>
      <c r="D101" s="78">
        <v>45482.864583333336</v>
      </c>
      <c r="E101" s="77">
        <v>1000</v>
      </c>
      <c r="F101" s="77" t="s">
        <v>560</v>
      </c>
      <c r="G101" s="77" t="s">
        <v>564</v>
      </c>
      <c r="H101" s="77" t="s">
        <v>23306</v>
      </c>
      <c r="I101" s="77" t="s">
        <v>4851</v>
      </c>
      <c r="J101" s="77" t="s">
        <v>4852</v>
      </c>
      <c r="K101" s="79" t="s">
        <v>369</v>
      </c>
      <c r="L101" s="83" t="s">
        <v>3911</v>
      </c>
      <c r="N101" s="57">
        <v>63408</v>
      </c>
      <c r="O101" s="57" t="str">
        <f t="shared" si="2"/>
        <v>63408,</v>
      </c>
      <c r="Q101" s="120" t="s">
        <v>559</v>
      </c>
      <c r="R101" s="120" t="s">
        <v>258</v>
      </c>
      <c r="S101" s="125">
        <v>45509.458333333336</v>
      </c>
      <c r="T101" s="120">
        <v>100</v>
      </c>
      <c r="U101" s="120" t="s">
        <v>560</v>
      </c>
      <c r="W101" s="120" t="s">
        <v>561</v>
      </c>
      <c r="X101" s="120" t="s">
        <v>5510</v>
      </c>
      <c r="Y101" s="120" t="s">
        <v>5511</v>
      </c>
      <c r="Z101" s="120" t="s">
        <v>5512</v>
      </c>
      <c r="AJ101" s="120" t="s">
        <v>461</v>
      </c>
      <c r="AK101" s="120" t="s">
        <v>461</v>
      </c>
      <c r="AL101" s="125">
        <v>45516.62777777778</v>
      </c>
      <c r="AM101" s="120">
        <v>500</v>
      </c>
      <c r="AN101" s="120" t="s">
        <v>560</v>
      </c>
      <c r="AO101" s="120" t="s">
        <v>561</v>
      </c>
      <c r="AP101" s="120" t="s">
        <v>5817</v>
      </c>
      <c r="AQ101" s="120" t="s">
        <v>5818</v>
      </c>
      <c r="AR101" s="121" t="s">
        <v>369</v>
      </c>
      <c r="AV101" t="s">
        <v>5847</v>
      </c>
      <c r="BA101">
        <v>500</v>
      </c>
      <c r="BC101" s="144" t="s">
        <v>515</v>
      </c>
      <c r="BD101" s="144" t="s">
        <v>516</v>
      </c>
      <c r="BE101" s="146">
        <v>45524.732638888891</v>
      </c>
      <c r="BF101" s="144">
        <v>2000</v>
      </c>
      <c r="BG101" s="144" t="s">
        <v>560</v>
      </c>
      <c r="BI101" s="144" t="s">
        <v>561</v>
      </c>
      <c r="BJ101" s="144" t="s">
        <v>5883</v>
      </c>
      <c r="BK101" s="144" t="s">
        <v>5884</v>
      </c>
      <c r="BL101" s="145" t="s">
        <v>369</v>
      </c>
    </row>
    <row r="102" spans="2:64">
      <c r="B102" s="77" t="s">
        <v>559</v>
      </c>
      <c r="C102" s="77" t="s">
        <v>343</v>
      </c>
      <c r="D102" s="78">
        <v>45482.685416666667</v>
      </c>
      <c r="E102" s="77">
        <v>100</v>
      </c>
      <c r="F102" s="77" t="s">
        <v>560</v>
      </c>
      <c r="G102" s="77" t="s">
        <v>564</v>
      </c>
      <c r="H102" s="77" t="s">
        <v>23306</v>
      </c>
      <c r="I102" s="77" t="s">
        <v>4853</v>
      </c>
      <c r="J102" s="77" t="s">
        <v>4854</v>
      </c>
      <c r="K102" s="77" t="s">
        <v>617</v>
      </c>
      <c r="L102" s="83" t="s">
        <v>3911</v>
      </c>
      <c r="N102" s="57">
        <v>143800</v>
      </c>
      <c r="O102" s="57" t="str">
        <f t="shared" si="2"/>
        <v>143800,</v>
      </c>
      <c r="Q102" s="120" t="s">
        <v>4215</v>
      </c>
      <c r="R102" s="120" t="s">
        <v>4418</v>
      </c>
      <c r="S102" s="125">
        <v>45509.362500000003</v>
      </c>
      <c r="T102" s="120">
        <v>300</v>
      </c>
      <c r="U102" s="120" t="s">
        <v>560</v>
      </c>
      <c r="W102" s="120" t="s">
        <v>561</v>
      </c>
      <c r="X102" s="120" t="s">
        <v>5513</v>
      </c>
      <c r="Y102" s="121" t="s">
        <v>369</v>
      </c>
      <c r="Z102" s="121" t="s">
        <v>369</v>
      </c>
      <c r="AJ102" s="120" t="s">
        <v>461</v>
      </c>
      <c r="AK102" s="120" t="s">
        <v>461</v>
      </c>
      <c r="AL102" s="125">
        <v>45516.62777777778</v>
      </c>
      <c r="AM102" s="120">
        <v>500</v>
      </c>
      <c r="AN102" s="120" t="s">
        <v>560</v>
      </c>
      <c r="AO102" s="120" t="s">
        <v>561</v>
      </c>
      <c r="AP102" s="120" t="s">
        <v>5819</v>
      </c>
      <c r="AQ102" s="120" t="s">
        <v>5820</v>
      </c>
      <c r="AR102" s="121" t="s">
        <v>369</v>
      </c>
      <c r="AV102" t="s">
        <v>5850</v>
      </c>
      <c r="BA102">
        <v>500</v>
      </c>
      <c r="BC102" s="144" t="s">
        <v>5885</v>
      </c>
      <c r="BD102" s="144" t="s">
        <v>5885</v>
      </c>
      <c r="BE102" s="146">
        <v>45524.705555555556</v>
      </c>
      <c r="BF102" s="144">
        <v>1000</v>
      </c>
      <c r="BG102" s="144" t="s">
        <v>560</v>
      </c>
      <c r="BI102" s="144" t="s">
        <v>561</v>
      </c>
      <c r="BJ102" s="144" t="s">
        <v>5886</v>
      </c>
      <c r="BK102" s="145" t="s">
        <v>369</v>
      </c>
      <c r="BL102" s="145" t="s">
        <v>369</v>
      </c>
    </row>
    <row r="103" spans="2:64">
      <c r="B103" s="77" t="s">
        <v>559</v>
      </c>
      <c r="C103" s="77" t="s">
        <v>278</v>
      </c>
      <c r="D103" s="78">
        <v>45482.681250000001</v>
      </c>
      <c r="E103" s="77">
        <v>100</v>
      </c>
      <c r="F103" s="77" t="s">
        <v>560</v>
      </c>
      <c r="G103" s="77" t="s">
        <v>564</v>
      </c>
      <c r="H103" s="77" t="s">
        <v>23294</v>
      </c>
      <c r="I103" s="77" t="s">
        <v>4855</v>
      </c>
      <c r="J103" s="77" t="s">
        <v>4856</v>
      </c>
      <c r="K103" s="79" t="s">
        <v>369</v>
      </c>
      <c r="L103" s="83" t="s">
        <v>3911</v>
      </c>
      <c r="N103" s="57">
        <v>945208</v>
      </c>
      <c r="O103" s="57" t="str">
        <f t="shared" si="2"/>
        <v>945208,</v>
      </c>
      <c r="Q103" s="120" t="s">
        <v>515</v>
      </c>
      <c r="R103" s="120" t="s">
        <v>5328</v>
      </c>
      <c r="S103" s="125">
        <v>45508.9</v>
      </c>
      <c r="T103" s="120">
        <v>400</v>
      </c>
      <c r="U103" s="120" t="s">
        <v>560</v>
      </c>
      <c r="W103" s="120" t="s">
        <v>561</v>
      </c>
      <c r="X103" s="120" t="s">
        <v>5514</v>
      </c>
      <c r="Y103" s="120" t="s">
        <v>5515</v>
      </c>
      <c r="Z103" s="121" t="s">
        <v>369</v>
      </c>
      <c r="AJ103" s="120" t="s">
        <v>476</v>
      </c>
      <c r="AK103" s="120" t="s">
        <v>476</v>
      </c>
      <c r="AL103" s="125">
        <v>45516.55</v>
      </c>
      <c r="AM103" s="120">
        <v>1000</v>
      </c>
      <c r="AN103" s="120" t="s">
        <v>560</v>
      </c>
      <c r="AO103" s="120" t="s">
        <v>561</v>
      </c>
      <c r="AP103" s="120" t="s">
        <v>5821</v>
      </c>
      <c r="AQ103" s="121" t="s">
        <v>369</v>
      </c>
      <c r="AR103" s="121" t="s">
        <v>369</v>
      </c>
      <c r="AV103" t="s">
        <v>5851</v>
      </c>
      <c r="BA103">
        <v>500</v>
      </c>
      <c r="BC103" s="144" t="s">
        <v>567</v>
      </c>
      <c r="BD103" s="144" t="s">
        <v>568</v>
      </c>
      <c r="BE103" s="146">
        <v>45524.667361111111</v>
      </c>
      <c r="BF103" s="144">
        <v>1000</v>
      </c>
      <c r="BG103" s="144" t="s">
        <v>560</v>
      </c>
      <c r="BI103" s="144" t="s">
        <v>561</v>
      </c>
      <c r="BJ103" s="144" t="s">
        <v>5887</v>
      </c>
      <c r="BK103" s="144" t="s">
        <v>5888</v>
      </c>
      <c r="BL103" s="145" t="s">
        <v>369</v>
      </c>
    </row>
    <row r="104" spans="2:64">
      <c r="B104" s="77" t="s">
        <v>559</v>
      </c>
      <c r="C104" s="77" t="s">
        <v>278</v>
      </c>
      <c r="D104" s="78">
        <v>45482.678472222222</v>
      </c>
      <c r="E104" s="77">
        <v>100</v>
      </c>
      <c r="F104" s="77" t="s">
        <v>560</v>
      </c>
      <c r="G104" s="77" t="s">
        <v>564</v>
      </c>
      <c r="H104" s="77" t="s">
        <v>23294</v>
      </c>
      <c r="I104" s="77" t="s">
        <v>4857</v>
      </c>
      <c r="J104" s="77" t="s">
        <v>4858</v>
      </c>
      <c r="K104" s="79" t="s">
        <v>369</v>
      </c>
      <c r="L104" s="83" t="s">
        <v>3911</v>
      </c>
      <c r="N104" s="57">
        <v>613505</v>
      </c>
      <c r="O104" s="57" t="str">
        <f t="shared" si="2"/>
        <v>613505,</v>
      </c>
      <c r="Q104" s="120" t="s">
        <v>5496</v>
      </c>
      <c r="R104" s="120" t="s">
        <v>5497</v>
      </c>
      <c r="S104" s="125">
        <v>45508.862500000003</v>
      </c>
      <c r="T104" s="120">
        <v>1000</v>
      </c>
      <c r="U104" s="120" t="s">
        <v>560</v>
      </c>
      <c r="W104" s="120" t="s">
        <v>561</v>
      </c>
      <c r="X104" s="120" t="s">
        <v>5516</v>
      </c>
      <c r="Y104" s="120" t="s">
        <v>5517</v>
      </c>
      <c r="Z104" s="121" t="s">
        <v>369</v>
      </c>
      <c r="AJ104" s="120" t="s">
        <v>559</v>
      </c>
      <c r="AK104" s="120" t="s">
        <v>278</v>
      </c>
      <c r="AL104" s="125">
        <v>45516.472916666666</v>
      </c>
      <c r="AM104" s="120">
        <v>1000</v>
      </c>
      <c r="AN104" s="120" t="s">
        <v>560</v>
      </c>
      <c r="AO104" s="120" t="s">
        <v>561</v>
      </c>
      <c r="AP104" s="120" t="s">
        <v>5822</v>
      </c>
      <c r="AQ104" s="120" t="s">
        <v>5823</v>
      </c>
      <c r="AR104" s="121" t="s">
        <v>369</v>
      </c>
      <c r="AV104" t="s">
        <v>5853</v>
      </c>
      <c r="BA104">
        <v>500</v>
      </c>
      <c r="BC104" s="144" t="s">
        <v>5885</v>
      </c>
      <c r="BD104" s="144" t="s">
        <v>5885</v>
      </c>
      <c r="BE104" s="146">
        <v>45524.664583333331</v>
      </c>
      <c r="BF104" s="144">
        <v>1000</v>
      </c>
      <c r="BG104" s="144" t="s">
        <v>560</v>
      </c>
      <c r="BI104" s="144" t="s">
        <v>561</v>
      </c>
      <c r="BJ104" s="144" t="s">
        <v>5889</v>
      </c>
      <c r="BK104" s="144" t="s">
        <v>5890</v>
      </c>
      <c r="BL104" s="145" t="s">
        <v>369</v>
      </c>
    </row>
    <row r="105" spans="2:64">
      <c r="B105" s="77" t="s">
        <v>559</v>
      </c>
      <c r="C105" s="77" t="s">
        <v>278</v>
      </c>
      <c r="D105" s="78">
        <v>45482.677777777775</v>
      </c>
      <c r="E105" s="77">
        <v>100</v>
      </c>
      <c r="F105" s="77" t="s">
        <v>560</v>
      </c>
      <c r="G105" s="77" t="s">
        <v>564</v>
      </c>
      <c r="H105" s="77" t="s">
        <v>23294</v>
      </c>
      <c r="I105" s="77" t="s">
        <v>4859</v>
      </c>
      <c r="J105" s="77" t="s">
        <v>4860</v>
      </c>
      <c r="K105" s="79" t="s">
        <v>369</v>
      </c>
      <c r="L105" s="83" t="s">
        <v>3911</v>
      </c>
      <c r="N105" s="57">
        <v>254974</v>
      </c>
      <c r="O105" s="57" t="str">
        <f t="shared" si="2"/>
        <v>254974,</v>
      </c>
      <c r="Q105" s="120" t="s">
        <v>5496</v>
      </c>
      <c r="R105" s="120" t="s">
        <v>5497</v>
      </c>
      <c r="S105" s="125">
        <v>45508.848611111112</v>
      </c>
      <c r="T105" s="120">
        <v>2000</v>
      </c>
      <c r="U105" s="120" t="s">
        <v>560</v>
      </c>
      <c r="W105" s="120" t="s">
        <v>561</v>
      </c>
      <c r="X105" s="120" t="s">
        <v>5518</v>
      </c>
      <c r="Y105" s="121" t="s">
        <v>369</v>
      </c>
      <c r="Z105" s="121" t="s">
        <v>369</v>
      </c>
      <c r="AJ105" s="120" t="s">
        <v>641</v>
      </c>
      <c r="AK105" s="120" t="s">
        <v>642</v>
      </c>
      <c r="AL105" s="125">
        <v>45515.943749999999</v>
      </c>
      <c r="AM105" s="120">
        <v>1000</v>
      </c>
      <c r="AN105" s="120" t="s">
        <v>560</v>
      </c>
      <c r="AO105" s="120" t="s">
        <v>561</v>
      </c>
      <c r="AP105" s="120" t="s">
        <v>5824</v>
      </c>
      <c r="AQ105" s="120" t="s">
        <v>5825</v>
      </c>
      <c r="AR105" s="121" t="s">
        <v>369</v>
      </c>
      <c r="AV105" t="s">
        <v>5855</v>
      </c>
      <c r="BA105">
        <v>500</v>
      </c>
      <c r="BC105" s="144" t="s">
        <v>4572</v>
      </c>
      <c r="BD105" s="144" t="s">
        <v>4573</v>
      </c>
      <c r="BE105" s="146">
        <v>45524.629861111112</v>
      </c>
      <c r="BF105" s="144">
        <v>500</v>
      </c>
      <c r="BG105" s="144" t="s">
        <v>560</v>
      </c>
      <c r="BI105" s="144" t="s">
        <v>561</v>
      </c>
      <c r="BJ105" s="144" t="s">
        <v>5891</v>
      </c>
      <c r="BK105" s="144" t="s">
        <v>5892</v>
      </c>
      <c r="BL105" s="145" t="s">
        <v>369</v>
      </c>
    </row>
    <row r="106" spans="2:64">
      <c r="B106" s="77" t="s">
        <v>559</v>
      </c>
      <c r="C106" s="77" t="s">
        <v>258</v>
      </c>
      <c r="D106" s="78">
        <v>45482.676388888889</v>
      </c>
      <c r="E106" s="77">
        <v>100</v>
      </c>
      <c r="F106" s="77" t="s">
        <v>560</v>
      </c>
      <c r="G106" s="77" t="s">
        <v>564</v>
      </c>
      <c r="H106" s="77" t="s">
        <v>23294</v>
      </c>
      <c r="I106" s="77" t="s">
        <v>4861</v>
      </c>
      <c r="J106" s="77" t="s">
        <v>4862</v>
      </c>
      <c r="K106" s="77" t="s">
        <v>617</v>
      </c>
      <c r="L106" s="83" t="s">
        <v>3911</v>
      </c>
      <c r="N106" s="57">
        <v>220085</v>
      </c>
      <c r="O106" s="57" t="str">
        <f t="shared" si="2"/>
        <v>220085,</v>
      </c>
      <c r="Q106" s="120" t="s">
        <v>515</v>
      </c>
      <c r="R106" s="120" t="s">
        <v>5328</v>
      </c>
      <c r="S106" s="125">
        <v>45508.838194444441</v>
      </c>
      <c r="T106" s="120">
        <v>500</v>
      </c>
      <c r="U106" s="120" t="s">
        <v>560</v>
      </c>
      <c r="W106" s="120" t="s">
        <v>561</v>
      </c>
      <c r="X106" s="120" t="s">
        <v>5519</v>
      </c>
      <c r="Y106" s="120" t="s">
        <v>5520</v>
      </c>
      <c r="Z106" s="121" t="s">
        <v>369</v>
      </c>
      <c r="AJ106" s="120" t="s">
        <v>5007</v>
      </c>
      <c r="AK106" s="120" t="s">
        <v>5008</v>
      </c>
      <c r="AL106" s="125">
        <v>45515.913194444445</v>
      </c>
      <c r="AM106" s="120">
        <v>3500</v>
      </c>
      <c r="AN106" s="120" t="s">
        <v>560</v>
      </c>
      <c r="AO106" s="120" t="s">
        <v>561</v>
      </c>
      <c r="AP106" s="120" t="s">
        <v>5826</v>
      </c>
      <c r="AQ106" s="121" t="s">
        <v>369</v>
      </c>
      <c r="AR106" s="121" t="s">
        <v>369</v>
      </c>
      <c r="AV106" t="s">
        <v>5856</v>
      </c>
      <c r="BA106">
        <v>500</v>
      </c>
      <c r="BC106" s="144" t="s">
        <v>4088</v>
      </c>
      <c r="BD106" s="144" t="s">
        <v>4088</v>
      </c>
      <c r="BE106" s="146">
        <v>45524.535416666666</v>
      </c>
      <c r="BF106" s="144">
        <v>1000</v>
      </c>
      <c r="BG106" s="144" t="s">
        <v>560</v>
      </c>
      <c r="BI106" s="144" t="s">
        <v>561</v>
      </c>
      <c r="BJ106" s="144" t="s">
        <v>5893</v>
      </c>
      <c r="BK106" s="145" t="s">
        <v>369</v>
      </c>
      <c r="BL106" s="145" t="s">
        <v>369</v>
      </c>
    </row>
    <row r="107" spans="2:64">
      <c r="B107" s="77" t="s">
        <v>559</v>
      </c>
      <c r="C107" s="77" t="s">
        <v>258</v>
      </c>
      <c r="D107" s="78">
        <v>45482.674305555556</v>
      </c>
      <c r="E107" s="77">
        <v>100</v>
      </c>
      <c r="F107" s="77" t="s">
        <v>560</v>
      </c>
      <c r="G107" s="77" t="s">
        <v>564</v>
      </c>
      <c r="H107" s="77" t="s">
        <v>23294</v>
      </c>
      <c r="I107" s="77" t="s">
        <v>4863</v>
      </c>
      <c r="J107" s="77" t="s">
        <v>4864</v>
      </c>
      <c r="K107" s="79" t="s">
        <v>369</v>
      </c>
      <c r="L107" s="83" t="s">
        <v>3911</v>
      </c>
      <c r="N107" s="57">
        <v>448655</v>
      </c>
      <c r="O107" s="57" t="str">
        <f t="shared" si="2"/>
        <v>448655,</v>
      </c>
      <c r="Q107" s="120" t="s">
        <v>1728</v>
      </c>
      <c r="R107" s="120" t="s">
        <v>1728</v>
      </c>
      <c r="S107" s="125">
        <v>45508.835416666669</v>
      </c>
      <c r="T107" s="120">
        <v>700</v>
      </c>
      <c r="U107" s="120" t="s">
        <v>560</v>
      </c>
      <c r="W107" s="120" t="s">
        <v>561</v>
      </c>
      <c r="X107" s="120" t="s">
        <v>5521</v>
      </c>
      <c r="Y107" s="121" t="s">
        <v>369</v>
      </c>
      <c r="Z107" s="121" t="s">
        <v>369</v>
      </c>
      <c r="AJ107" s="120" t="s">
        <v>5827</v>
      </c>
      <c r="AK107" s="120" t="s">
        <v>476</v>
      </c>
      <c r="AL107" s="125">
        <v>45515.898611111108</v>
      </c>
      <c r="AM107" s="120">
        <v>500</v>
      </c>
      <c r="AN107" s="120" t="s">
        <v>560</v>
      </c>
      <c r="AO107" s="120" t="s">
        <v>561</v>
      </c>
      <c r="AP107" s="120" t="s">
        <v>5828</v>
      </c>
      <c r="AQ107" s="120" t="s">
        <v>5829</v>
      </c>
      <c r="AR107" s="121" t="s">
        <v>369</v>
      </c>
      <c r="AV107" s="141" t="s">
        <v>5858</v>
      </c>
      <c r="BA107">
        <v>500</v>
      </c>
      <c r="BC107" s="144" t="s">
        <v>515</v>
      </c>
      <c r="BD107" s="144" t="s">
        <v>516</v>
      </c>
      <c r="BE107" s="146">
        <v>45524.388888888891</v>
      </c>
      <c r="BF107" s="144">
        <v>1000</v>
      </c>
      <c r="BG107" s="144" t="s">
        <v>560</v>
      </c>
      <c r="BI107" s="144" t="s">
        <v>561</v>
      </c>
      <c r="BJ107" s="144" t="s">
        <v>5894</v>
      </c>
      <c r="BK107" s="145" t="s">
        <v>369</v>
      </c>
      <c r="BL107" s="145" t="s">
        <v>369</v>
      </c>
    </row>
    <row r="108" spans="2:64">
      <c r="B108" s="77" t="s">
        <v>559</v>
      </c>
      <c r="C108" s="77" t="s">
        <v>258</v>
      </c>
      <c r="D108" s="78">
        <v>45482.67291666667</v>
      </c>
      <c r="E108" s="77">
        <v>100</v>
      </c>
      <c r="F108" s="77" t="s">
        <v>560</v>
      </c>
      <c r="G108" s="77" t="s">
        <v>564</v>
      </c>
      <c r="H108" s="77" t="s">
        <v>23294</v>
      </c>
      <c r="I108" s="77" t="s">
        <v>4865</v>
      </c>
      <c r="J108" s="77" t="s">
        <v>4866</v>
      </c>
      <c r="K108" s="77" t="s">
        <v>617</v>
      </c>
      <c r="L108" s="83" t="s">
        <v>3911</v>
      </c>
      <c r="N108" s="57">
        <v>4865</v>
      </c>
      <c r="O108" s="57" t="str">
        <f t="shared" si="2"/>
        <v>4865,</v>
      </c>
      <c r="Q108" s="120" t="s">
        <v>801</v>
      </c>
      <c r="R108" s="120" t="s">
        <v>801</v>
      </c>
      <c r="S108" s="125">
        <v>45508.788888888892</v>
      </c>
      <c r="T108" s="120">
        <v>500</v>
      </c>
      <c r="U108" s="120" t="s">
        <v>560</v>
      </c>
      <c r="W108" s="120" t="s">
        <v>561</v>
      </c>
      <c r="X108" s="120" t="s">
        <v>5522</v>
      </c>
      <c r="Y108" s="121" t="s">
        <v>369</v>
      </c>
      <c r="Z108" s="120" t="s">
        <v>5523</v>
      </c>
      <c r="AJ108" s="120" t="s">
        <v>710</v>
      </c>
      <c r="AK108" s="120" t="s">
        <v>710</v>
      </c>
      <c r="AL108" s="125">
        <v>45515.897916666669</v>
      </c>
      <c r="AM108" s="120">
        <v>3000</v>
      </c>
      <c r="AN108" s="120" t="s">
        <v>560</v>
      </c>
      <c r="AO108" s="120" t="s">
        <v>561</v>
      </c>
      <c r="AP108" s="120" t="s">
        <v>5830</v>
      </c>
      <c r="AQ108" s="121" t="s">
        <v>369</v>
      </c>
      <c r="AR108" s="120" t="s">
        <v>1675</v>
      </c>
      <c r="AV108" t="s">
        <v>5860</v>
      </c>
      <c r="BA108">
        <v>500</v>
      </c>
      <c r="BC108" s="144" t="s">
        <v>601</v>
      </c>
      <c r="BD108" s="144" t="s">
        <v>601</v>
      </c>
      <c r="BE108" s="146">
        <v>45523.951388888891</v>
      </c>
      <c r="BF108" s="144">
        <v>2000</v>
      </c>
      <c r="BG108" s="144" t="s">
        <v>560</v>
      </c>
      <c r="BI108" s="144" t="s">
        <v>561</v>
      </c>
      <c r="BJ108" s="144" t="s">
        <v>5895</v>
      </c>
      <c r="BK108" s="145" t="s">
        <v>369</v>
      </c>
      <c r="BL108" s="145" t="s">
        <v>369</v>
      </c>
    </row>
    <row r="109" spans="2:64">
      <c r="B109" s="77" t="s">
        <v>4046</v>
      </c>
      <c r="C109" s="77" t="s">
        <v>4046</v>
      </c>
      <c r="D109" s="78">
        <v>45482.548611111109</v>
      </c>
      <c r="E109" s="77">
        <v>500</v>
      </c>
      <c r="F109" s="77" t="s">
        <v>560</v>
      </c>
      <c r="G109" s="77" t="s">
        <v>361</v>
      </c>
      <c r="H109" s="77" t="s">
        <v>23294</v>
      </c>
      <c r="I109" s="77" t="s">
        <v>4867</v>
      </c>
      <c r="J109" s="77" t="s">
        <v>4868</v>
      </c>
      <c r="K109" s="79" t="s">
        <v>369</v>
      </c>
      <c r="L109" s="83" t="s">
        <v>3911</v>
      </c>
      <c r="N109" s="57">
        <v>1089821</v>
      </c>
      <c r="O109" s="57" t="str">
        <f t="shared" si="2"/>
        <v>1089821,</v>
      </c>
      <c r="Q109" s="120" t="s">
        <v>515</v>
      </c>
      <c r="R109" s="120" t="s">
        <v>5328</v>
      </c>
      <c r="S109" s="125">
        <v>45508.711111111108</v>
      </c>
      <c r="T109" s="120">
        <v>500</v>
      </c>
      <c r="U109" s="120" t="s">
        <v>560</v>
      </c>
      <c r="W109" s="120" t="s">
        <v>561</v>
      </c>
      <c r="X109" s="120" t="s">
        <v>5524</v>
      </c>
      <c r="Y109" s="120" t="s">
        <v>5525</v>
      </c>
      <c r="Z109" s="121" t="s">
        <v>369</v>
      </c>
      <c r="AJ109" s="120" t="s">
        <v>4088</v>
      </c>
      <c r="AK109" s="120" t="s">
        <v>4088</v>
      </c>
      <c r="AL109" s="125">
        <v>45515.857638888891</v>
      </c>
      <c r="AM109" s="120">
        <v>500</v>
      </c>
      <c r="AN109" s="120" t="s">
        <v>560</v>
      </c>
      <c r="AO109" s="120" t="s">
        <v>561</v>
      </c>
      <c r="AP109" s="120" t="s">
        <v>5831</v>
      </c>
      <c r="AQ109" s="121" t="s">
        <v>369</v>
      </c>
      <c r="AR109" s="121" t="s">
        <v>369</v>
      </c>
      <c r="AV109" t="s">
        <v>5861</v>
      </c>
      <c r="BA109">
        <v>500</v>
      </c>
      <c r="BC109" s="144" t="s">
        <v>515</v>
      </c>
      <c r="BD109" s="144" t="s">
        <v>516</v>
      </c>
      <c r="BE109" s="146">
        <v>45523.933333333334</v>
      </c>
      <c r="BF109" s="144">
        <v>2000</v>
      </c>
      <c r="BG109" s="144" t="s">
        <v>560</v>
      </c>
      <c r="BI109" s="144" t="s">
        <v>561</v>
      </c>
      <c r="BJ109" s="144" t="s">
        <v>5896</v>
      </c>
      <c r="BK109" s="145" t="s">
        <v>369</v>
      </c>
      <c r="BL109" s="145" t="s">
        <v>369</v>
      </c>
    </row>
    <row r="110" spans="2:64">
      <c r="B110" s="77" t="s">
        <v>559</v>
      </c>
      <c r="C110" s="77" t="s">
        <v>278</v>
      </c>
      <c r="D110" s="78">
        <v>45482.519444444442</v>
      </c>
      <c r="E110" s="77">
        <v>100</v>
      </c>
      <c r="F110" s="77" t="s">
        <v>560</v>
      </c>
      <c r="G110" s="77" t="s">
        <v>564</v>
      </c>
      <c r="H110" s="77" t="s">
        <v>1014</v>
      </c>
      <c r="I110" s="77" t="s">
        <v>4869</v>
      </c>
      <c r="J110" s="77" t="s">
        <v>4870</v>
      </c>
      <c r="K110" s="79" t="s">
        <v>369</v>
      </c>
      <c r="L110" s="83" t="s">
        <v>3911</v>
      </c>
      <c r="N110" s="57">
        <v>577150</v>
      </c>
      <c r="O110" s="57" t="str">
        <f t="shared" si="2"/>
        <v>577150,</v>
      </c>
      <c r="Q110" s="120" t="s">
        <v>596</v>
      </c>
      <c r="R110" s="120" t="s">
        <v>128</v>
      </c>
      <c r="S110" s="125">
        <v>45508.674305555556</v>
      </c>
      <c r="T110" s="120">
        <v>2000</v>
      </c>
      <c r="U110" s="120" t="s">
        <v>560</v>
      </c>
      <c r="W110" s="120" t="s">
        <v>561</v>
      </c>
      <c r="X110" s="120" t="s">
        <v>5526</v>
      </c>
      <c r="Y110" s="121" t="s">
        <v>369</v>
      </c>
      <c r="Z110" s="121" t="s">
        <v>369</v>
      </c>
      <c r="AJ110" s="120" t="s">
        <v>5832</v>
      </c>
      <c r="AK110" s="120" t="s">
        <v>5832</v>
      </c>
      <c r="AL110" s="125">
        <v>45515.810416666667</v>
      </c>
      <c r="AM110" s="120">
        <v>2000</v>
      </c>
      <c r="AN110" s="120" t="s">
        <v>560</v>
      </c>
      <c r="AO110" s="120" t="s">
        <v>561</v>
      </c>
      <c r="AP110" s="120" t="s">
        <v>5833</v>
      </c>
      <c r="AQ110" s="121" t="s">
        <v>369</v>
      </c>
      <c r="AR110" s="121" t="s">
        <v>369</v>
      </c>
      <c r="AV110" t="s">
        <v>5862</v>
      </c>
      <c r="BA110">
        <v>500</v>
      </c>
      <c r="BC110" s="144" t="s">
        <v>567</v>
      </c>
      <c r="BD110" s="144" t="s">
        <v>568</v>
      </c>
      <c r="BE110" s="146">
        <v>45523.881944444445</v>
      </c>
      <c r="BF110" s="144">
        <v>1000</v>
      </c>
      <c r="BG110" s="144" t="s">
        <v>560</v>
      </c>
      <c r="BI110" s="144" t="s">
        <v>561</v>
      </c>
      <c r="BJ110" s="144" t="s">
        <v>5897</v>
      </c>
      <c r="BK110" s="145" t="s">
        <v>369</v>
      </c>
      <c r="BL110" s="145" t="s">
        <v>369</v>
      </c>
    </row>
    <row r="111" spans="2:64">
      <c r="B111" s="77" t="s">
        <v>559</v>
      </c>
      <c r="C111" s="77" t="s">
        <v>278</v>
      </c>
      <c r="D111" s="78">
        <v>45482.519444444442</v>
      </c>
      <c r="E111" s="77">
        <v>100</v>
      </c>
      <c r="F111" s="77" t="s">
        <v>560</v>
      </c>
      <c r="G111" s="77" t="s">
        <v>564</v>
      </c>
      <c r="H111" s="77" t="s">
        <v>23306</v>
      </c>
      <c r="I111" s="77" t="s">
        <v>4871</v>
      </c>
      <c r="J111" s="77" t="s">
        <v>4872</v>
      </c>
      <c r="K111" s="79" t="s">
        <v>369</v>
      </c>
      <c r="L111" s="83" t="s">
        <v>3911</v>
      </c>
      <c r="N111" s="57">
        <v>278691</v>
      </c>
      <c r="O111" s="57" t="str">
        <f t="shared" si="2"/>
        <v>278691,</v>
      </c>
      <c r="Q111" s="120" t="s">
        <v>5496</v>
      </c>
      <c r="R111" s="120" t="s">
        <v>5497</v>
      </c>
      <c r="S111" s="125">
        <v>45508.654861111114</v>
      </c>
      <c r="T111" s="120">
        <v>500</v>
      </c>
      <c r="U111" s="120" t="s">
        <v>560</v>
      </c>
      <c r="W111" s="120" t="s">
        <v>561</v>
      </c>
      <c r="X111" s="120" t="s">
        <v>5527</v>
      </c>
      <c r="Y111" s="120" t="s">
        <v>5528</v>
      </c>
      <c r="Z111" s="121" t="s">
        <v>369</v>
      </c>
      <c r="AJ111" s="120" t="s">
        <v>5832</v>
      </c>
      <c r="AK111" s="120" t="s">
        <v>5832</v>
      </c>
      <c r="AL111" s="125">
        <v>45515.807638888888</v>
      </c>
      <c r="AM111" s="120">
        <v>2000</v>
      </c>
      <c r="AN111" s="120" t="s">
        <v>560</v>
      </c>
      <c r="AO111" s="120" t="s">
        <v>5606</v>
      </c>
      <c r="AP111" s="120" t="s">
        <v>5834</v>
      </c>
      <c r="AQ111" s="121" t="s">
        <v>369</v>
      </c>
      <c r="AR111" s="121" t="s">
        <v>369</v>
      </c>
      <c r="AV111" t="s">
        <v>5863</v>
      </c>
      <c r="BA111">
        <v>500</v>
      </c>
      <c r="BC111" s="144" t="s">
        <v>5614</v>
      </c>
      <c r="BD111" s="144" t="s">
        <v>128</v>
      </c>
      <c r="BE111" s="146">
        <v>45523.852777777778</v>
      </c>
      <c r="BF111" s="144">
        <v>1000</v>
      </c>
      <c r="BG111" s="144" t="s">
        <v>560</v>
      </c>
      <c r="BI111" s="144" t="s">
        <v>561</v>
      </c>
      <c r="BJ111" s="144" t="s">
        <v>5898</v>
      </c>
      <c r="BK111" s="144" t="s">
        <v>5899</v>
      </c>
      <c r="BL111" s="145" t="s">
        <v>369</v>
      </c>
    </row>
    <row r="112" spans="2:64">
      <c r="B112" s="77" t="s">
        <v>559</v>
      </c>
      <c r="C112" s="77" t="s">
        <v>278</v>
      </c>
      <c r="D112" s="78">
        <v>45482.515277777777</v>
      </c>
      <c r="E112" s="77">
        <v>100</v>
      </c>
      <c r="F112" s="77" t="s">
        <v>560</v>
      </c>
      <c r="G112" s="77" t="s">
        <v>564</v>
      </c>
      <c r="H112" s="77" t="s">
        <v>23294</v>
      </c>
      <c r="I112" s="77" t="s">
        <v>4873</v>
      </c>
      <c r="J112" s="77" t="s">
        <v>4874</v>
      </c>
      <c r="K112" s="79" t="s">
        <v>369</v>
      </c>
      <c r="L112" s="83" t="s">
        <v>3911</v>
      </c>
      <c r="N112" s="57">
        <v>167917</v>
      </c>
      <c r="O112" s="57" t="str">
        <f t="shared" si="2"/>
        <v>167917,</v>
      </c>
      <c r="Q112" s="120" t="s">
        <v>4117</v>
      </c>
      <c r="R112" s="120" t="s">
        <v>4117</v>
      </c>
      <c r="S112" s="125">
        <v>45508.57708333333</v>
      </c>
      <c r="T112" s="120">
        <v>500</v>
      </c>
      <c r="U112" s="120" t="s">
        <v>560</v>
      </c>
      <c r="W112" s="120" t="s">
        <v>561</v>
      </c>
      <c r="X112" s="120" t="s">
        <v>5529</v>
      </c>
      <c r="Y112" s="120" t="s">
        <v>5530</v>
      </c>
      <c r="Z112" s="121" t="s">
        <v>369</v>
      </c>
      <c r="AJ112" s="120" t="s">
        <v>381</v>
      </c>
      <c r="AK112" s="120" t="s">
        <v>382</v>
      </c>
      <c r="AL112" s="125">
        <v>45515.797222222223</v>
      </c>
      <c r="AM112" s="120">
        <v>1500</v>
      </c>
      <c r="AN112" s="120" t="s">
        <v>560</v>
      </c>
      <c r="AO112" s="120" t="s">
        <v>561</v>
      </c>
      <c r="AP112" s="120" t="s">
        <v>5835</v>
      </c>
      <c r="AQ112" s="121" t="s">
        <v>369</v>
      </c>
      <c r="AR112" s="121" t="s">
        <v>369</v>
      </c>
      <c r="AV112" t="s">
        <v>5865</v>
      </c>
      <c r="BA112">
        <v>500</v>
      </c>
      <c r="BC112" s="144" t="s">
        <v>559</v>
      </c>
      <c r="BD112" s="144" t="s">
        <v>246</v>
      </c>
      <c r="BE112" s="146">
        <v>45523.800694444442</v>
      </c>
      <c r="BF112" s="144">
        <v>1000</v>
      </c>
      <c r="BG112" s="144" t="s">
        <v>560</v>
      </c>
      <c r="BI112" s="144" t="s">
        <v>561</v>
      </c>
      <c r="BJ112" s="144" t="s">
        <v>5900</v>
      </c>
      <c r="BK112" s="144" t="s">
        <v>5901</v>
      </c>
      <c r="BL112" s="145" t="s">
        <v>369</v>
      </c>
    </row>
    <row r="113" spans="2:64">
      <c r="B113" s="77" t="s">
        <v>559</v>
      </c>
      <c r="C113" s="77" t="s">
        <v>278</v>
      </c>
      <c r="D113" s="78">
        <v>45482.51458333333</v>
      </c>
      <c r="E113" s="77">
        <v>100</v>
      </c>
      <c r="F113" s="77" t="s">
        <v>560</v>
      </c>
      <c r="G113" s="77" t="s">
        <v>564</v>
      </c>
      <c r="H113" s="77" t="s">
        <v>23294</v>
      </c>
      <c r="I113" s="77" t="s">
        <v>4875</v>
      </c>
      <c r="J113" s="77" t="s">
        <v>4876</v>
      </c>
      <c r="K113" s="79" t="s">
        <v>369</v>
      </c>
      <c r="L113" s="83" t="s">
        <v>3911</v>
      </c>
      <c r="N113" s="57">
        <v>390408</v>
      </c>
      <c r="O113" s="57" t="str">
        <f t="shared" si="2"/>
        <v>390408,</v>
      </c>
      <c r="Q113" s="120" t="s">
        <v>381</v>
      </c>
      <c r="R113" s="120" t="s">
        <v>382</v>
      </c>
      <c r="S113" s="125">
        <v>45508.527777777781</v>
      </c>
      <c r="T113" s="120">
        <v>400</v>
      </c>
      <c r="U113" s="120" t="s">
        <v>560</v>
      </c>
      <c r="W113" s="120" t="s">
        <v>561</v>
      </c>
      <c r="X113" s="120" t="s">
        <v>5531</v>
      </c>
      <c r="Y113" s="120" t="s">
        <v>5532</v>
      </c>
      <c r="Z113" s="121" t="s">
        <v>369</v>
      </c>
      <c r="AJ113" s="120" t="s">
        <v>3822</v>
      </c>
      <c r="AK113" s="120" t="s">
        <v>3823</v>
      </c>
      <c r="AL113" s="125">
        <v>45515.783333333333</v>
      </c>
      <c r="AM113" s="120">
        <v>1000</v>
      </c>
      <c r="AN113" s="120" t="s">
        <v>560</v>
      </c>
      <c r="AO113" s="120" t="s">
        <v>5606</v>
      </c>
      <c r="AP113" s="120" t="s">
        <v>5836</v>
      </c>
      <c r="AQ113" s="120" t="s">
        <v>5837</v>
      </c>
      <c r="AR113" s="121" t="s">
        <v>369</v>
      </c>
      <c r="AV113" t="s">
        <v>5866</v>
      </c>
      <c r="BA113">
        <v>500</v>
      </c>
      <c r="BC113" s="144" t="s">
        <v>5496</v>
      </c>
      <c r="BD113" s="144" t="s">
        <v>5497</v>
      </c>
      <c r="BE113" s="146">
        <v>45523.686805555553</v>
      </c>
      <c r="BF113" s="144">
        <v>1000</v>
      </c>
      <c r="BG113" s="144" t="s">
        <v>560</v>
      </c>
      <c r="BI113" s="144" t="s">
        <v>561</v>
      </c>
      <c r="BJ113" s="144" t="s">
        <v>5902</v>
      </c>
      <c r="BK113" s="145" t="s">
        <v>369</v>
      </c>
      <c r="BL113" s="145" t="s">
        <v>369</v>
      </c>
    </row>
    <row r="114" spans="2:64">
      <c r="B114" s="77" t="s">
        <v>559</v>
      </c>
      <c r="C114" s="77" t="s">
        <v>278</v>
      </c>
      <c r="D114" s="78">
        <v>45482.513888888891</v>
      </c>
      <c r="E114" s="77">
        <v>100</v>
      </c>
      <c r="F114" s="77" t="s">
        <v>560</v>
      </c>
      <c r="G114" s="77" t="s">
        <v>564</v>
      </c>
      <c r="H114" s="77" t="s">
        <v>23294</v>
      </c>
      <c r="I114" s="77" t="s">
        <v>4877</v>
      </c>
      <c r="J114" s="77" t="s">
        <v>4878</v>
      </c>
      <c r="K114" s="79" t="s">
        <v>369</v>
      </c>
      <c r="L114" s="83" t="s">
        <v>3911</v>
      </c>
      <c r="N114" s="57">
        <v>993929</v>
      </c>
      <c r="O114" s="57" t="str">
        <f t="shared" si="2"/>
        <v>993929,</v>
      </c>
      <c r="Q114" s="120" t="s">
        <v>461</v>
      </c>
      <c r="R114" s="120" t="s">
        <v>461</v>
      </c>
      <c r="S114" s="125">
        <v>45508.381249999999</v>
      </c>
      <c r="T114" s="120">
        <v>500</v>
      </c>
      <c r="U114" s="120" t="s">
        <v>560</v>
      </c>
      <c r="W114" s="120" t="s">
        <v>561</v>
      </c>
      <c r="X114" s="120" t="s">
        <v>5533</v>
      </c>
      <c r="Y114" s="120" t="s">
        <v>5534</v>
      </c>
      <c r="Z114" s="121" t="s">
        <v>369</v>
      </c>
      <c r="AJ114" s="120" t="s">
        <v>515</v>
      </c>
      <c r="AK114" s="120" t="s">
        <v>5328</v>
      </c>
      <c r="AL114" s="125">
        <v>45515.707638888889</v>
      </c>
      <c r="AM114" s="120">
        <v>1000</v>
      </c>
      <c r="AN114" s="120" t="s">
        <v>560</v>
      </c>
      <c r="AO114" s="120" t="s">
        <v>561</v>
      </c>
      <c r="AP114" s="120" t="s">
        <v>5838</v>
      </c>
      <c r="AQ114" s="121" t="s">
        <v>369</v>
      </c>
      <c r="AR114" s="121" t="s">
        <v>369</v>
      </c>
      <c r="AV114" t="s">
        <v>5868</v>
      </c>
      <c r="BA114">
        <v>500</v>
      </c>
      <c r="BC114" s="144" t="s">
        <v>1146</v>
      </c>
      <c r="BD114" s="144" t="s">
        <v>1880</v>
      </c>
      <c r="BE114" s="146">
        <v>45523.631249999999</v>
      </c>
      <c r="BF114" s="144">
        <v>500</v>
      </c>
      <c r="BG114" s="144" t="s">
        <v>560</v>
      </c>
      <c r="BI114" s="144" t="s">
        <v>561</v>
      </c>
      <c r="BJ114" s="144" t="s">
        <v>5903</v>
      </c>
      <c r="BK114" s="145" t="s">
        <v>369</v>
      </c>
      <c r="BL114" s="145" t="s">
        <v>369</v>
      </c>
    </row>
    <row r="115" spans="2:64">
      <c r="B115" s="77" t="s">
        <v>559</v>
      </c>
      <c r="C115" s="77" t="s">
        <v>278</v>
      </c>
      <c r="D115" s="78">
        <v>45482.513194444444</v>
      </c>
      <c r="E115" s="77">
        <v>100</v>
      </c>
      <c r="F115" s="77" t="s">
        <v>560</v>
      </c>
      <c r="G115" s="77" t="s">
        <v>564</v>
      </c>
      <c r="H115" s="77" t="s">
        <v>23294</v>
      </c>
      <c r="I115" s="77" t="s">
        <v>4879</v>
      </c>
      <c r="J115" s="77" t="s">
        <v>4880</v>
      </c>
      <c r="K115" s="79" t="s">
        <v>369</v>
      </c>
      <c r="L115" s="83" t="s">
        <v>3911</v>
      </c>
      <c r="N115" s="57">
        <v>11677</v>
      </c>
      <c r="O115" s="57" t="str">
        <f t="shared" si="2"/>
        <v>11677,</v>
      </c>
      <c r="Q115" s="120" t="s">
        <v>682</v>
      </c>
      <c r="R115" s="120" t="s">
        <v>683</v>
      </c>
      <c r="S115" s="125">
        <v>45507.902777777781</v>
      </c>
      <c r="T115" s="120">
        <v>2000</v>
      </c>
      <c r="U115" s="120" t="s">
        <v>560</v>
      </c>
      <c r="W115" s="120" t="s">
        <v>561</v>
      </c>
      <c r="X115" s="120" t="s">
        <v>5535</v>
      </c>
      <c r="Y115" s="120" t="s">
        <v>5536</v>
      </c>
      <c r="Z115" s="121" t="s">
        <v>369</v>
      </c>
      <c r="AJ115" s="120" t="s">
        <v>476</v>
      </c>
      <c r="AK115" s="120" t="s">
        <v>476</v>
      </c>
      <c r="AL115" s="125">
        <v>45515.65347222222</v>
      </c>
      <c r="AM115" s="120">
        <v>1000</v>
      </c>
      <c r="AN115" s="120" t="s">
        <v>560</v>
      </c>
      <c r="AO115" s="120" t="s">
        <v>561</v>
      </c>
      <c r="AP115" s="120" t="s">
        <v>5839</v>
      </c>
      <c r="AQ115" s="120" t="s">
        <v>5840</v>
      </c>
      <c r="AR115" s="120" t="s">
        <v>5841</v>
      </c>
      <c r="AV115" t="s">
        <v>5604</v>
      </c>
      <c r="BA115">
        <v>500</v>
      </c>
      <c r="BC115" s="144" t="s">
        <v>4088</v>
      </c>
      <c r="BD115" s="144" t="s">
        <v>4088</v>
      </c>
      <c r="BE115" s="146">
        <v>45523.556250000001</v>
      </c>
      <c r="BF115" s="144">
        <v>500</v>
      </c>
      <c r="BG115" s="144" t="s">
        <v>560</v>
      </c>
      <c r="BI115" s="144" t="s">
        <v>561</v>
      </c>
      <c r="BJ115" s="144" t="s">
        <v>5904</v>
      </c>
      <c r="BK115" s="145" t="s">
        <v>369</v>
      </c>
      <c r="BL115" s="145" t="s">
        <v>369</v>
      </c>
    </row>
    <row r="116" spans="2:64">
      <c r="B116" s="77" t="s">
        <v>559</v>
      </c>
      <c r="C116" s="77" t="s">
        <v>278</v>
      </c>
      <c r="D116" s="78">
        <v>45482.513194444444</v>
      </c>
      <c r="E116" s="77">
        <v>100</v>
      </c>
      <c r="F116" s="77" t="s">
        <v>560</v>
      </c>
      <c r="G116" s="77" t="s">
        <v>564</v>
      </c>
      <c r="H116" s="77" t="s">
        <v>23294</v>
      </c>
      <c r="I116" s="77" t="s">
        <v>4881</v>
      </c>
      <c r="J116" s="77" t="s">
        <v>4882</v>
      </c>
      <c r="K116" s="79" t="s">
        <v>369</v>
      </c>
      <c r="L116" s="83" t="s">
        <v>3911</v>
      </c>
      <c r="N116" s="57">
        <v>139215</v>
      </c>
      <c r="O116" s="57" t="str">
        <f t="shared" si="2"/>
        <v>139215,</v>
      </c>
      <c r="Q116" s="120" t="s">
        <v>5013</v>
      </c>
      <c r="R116" s="120" t="s">
        <v>5014</v>
      </c>
      <c r="S116" s="125">
        <v>45507.887499999997</v>
      </c>
      <c r="T116" s="120">
        <v>500</v>
      </c>
      <c r="U116" s="120" t="s">
        <v>560</v>
      </c>
      <c r="W116" s="120" t="s">
        <v>561</v>
      </c>
      <c r="X116" s="120" t="s">
        <v>5537</v>
      </c>
      <c r="Y116" s="121" t="s">
        <v>369</v>
      </c>
      <c r="Z116" s="120" t="s">
        <v>1466</v>
      </c>
      <c r="AJ116" s="120" t="s">
        <v>476</v>
      </c>
      <c r="AK116" s="120" t="s">
        <v>476</v>
      </c>
      <c r="AL116" s="125">
        <v>45515.638888888891</v>
      </c>
      <c r="AM116" s="120">
        <v>500</v>
      </c>
      <c r="AN116" s="120" t="s">
        <v>560</v>
      </c>
      <c r="AO116" s="120" t="s">
        <v>561</v>
      </c>
      <c r="AP116" s="120" t="s">
        <v>5842</v>
      </c>
      <c r="AQ116" s="120" t="s">
        <v>5843</v>
      </c>
      <c r="AR116" s="121" t="s">
        <v>369</v>
      </c>
      <c r="BA116">
        <v>500</v>
      </c>
      <c r="BC116" s="144" t="s">
        <v>379</v>
      </c>
      <c r="BD116" s="144" t="s">
        <v>379</v>
      </c>
      <c r="BE116" s="146">
        <v>45523.116666666669</v>
      </c>
      <c r="BF116" s="144">
        <v>1000</v>
      </c>
      <c r="BG116" s="144" t="s">
        <v>560</v>
      </c>
      <c r="BI116" s="144" t="s">
        <v>561</v>
      </c>
      <c r="BJ116" s="144" t="s">
        <v>5905</v>
      </c>
      <c r="BK116" s="144" t="s">
        <v>5906</v>
      </c>
      <c r="BL116" s="145" t="s">
        <v>369</v>
      </c>
    </row>
    <row r="117" spans="2:64">
      <c r="B117" s="77" t="s">
        <v>559</v>
      </c>
      <c r="C117" s="77" t="s">
        <v>278</v>
      </c>
      <c r="D117" s="78">
        <v>45482.512499999997</v>
      </c>
      <c r="E117" s="77">
        <v>100</v>
      </c>
      <c r="F117" s="77" t="s">
        <v>560</v>
      </c>
      <c r="G117" s="77" t="s">
        <v>564</v>
      </c>
      <c r="H117" s="77" t="s">
        <v>23294</v>
      </c>
      <c r="I117" s="77" t="s">
        <v>4883</v>
      </c>
      <c r="J117" s="77" t="s">
        <v>4884</v>
      </c>
      <c r="K117" s="79" t="s">
        <v>369</v>
      </c>
      <c r="L117" s="83" t="s">
        <v>3911</v>
      </c>
      <c r="N117" s="57">
        <v>6692</v>
      </c>
      <c r="O117" s="57" t="str">
        <f t="shared" si="2"/>
        <v>6692,</v>
      </c>
      <c r="Q117" s="120" t="s">
        <v>4117</v>
      </c>
      <c r="R117" s="120" t="s">
        <v>4117</v>
      </c>
      <c r="S117" s="125">
        <v>45507.808333333334</v>
      </c>
      <c r="T117" s="120">
        <v>1000</v>
      </c>
      <c r="U117" s="120" t="s">
        <v>560</v>
      </c>
      <c r="W117" s="120" t="s">
        <v>561</v>
      </c>
      <c r="X117" s="120" t="s">
        <v>5538</v>
      </c>
      <c r="Y117" s="121" t="s">
        <v>369</v>
      </c>
      <c r="Z117" s="121" t="s">
        <v>369</v>
      </c>
      <c r="AJ117" s="120" t="s">
        <v>5007</v>
      </c>
      <c r="AK117" s="120" t="s">
        <v>5008</v>
      </c>
      <c r="AL117" s="125">
        <v>45515.628472222219</v>
      </c>
      <c r="AM117" s="120">
        <v>5000</v>
      </c>
      <c r="AN117" s="120" t="s">
        <v>560</v>
      </c>
      <c r="AO117" s="120" t="s">
        <v>561</v>
      </c>
      <c r="AP117" s="120" t="s">
        <v>5844</v>
      </c>
      <c r="AQ117" s="120" t="s">
        <v>5845</v>
      </c>
      <c r="AR117" s="121" t="s">
        <v>369</v>
      </c>
      <c r="BA117">
        <v>1000</v>
      </c>
      <c r="BC117" s="144" t="s">
        <v>5832</v>
      </c>
      <c r="BD117" s="144" t="s">
        <v>5832</v>
      </c>
      <c r="BE117" s="146">
        <v>45522.851388888892</v>
      </c>
      <c r="BF117" s="144">
        <v>1000</v>
      </c>
      <c r="BG117" s="144" t="s">
        <v>560</v>
      </c>
      <c r="BI117" s="144" t="s">
        <v>561</v>
      </c>
      <c r="BJ117" s="144" t="s">
        <v>5907</v>
      </c>
      <c r="BK117" s="145" t="s">
        <v>369</v>
      </c>
      <c r="BL117" s="145" t="s">
        <v>369</v>
      </c>
    </row>
    <row r="118" spans="2:64">
      <c r="B118" s="77" t="s">
        <v>559</v>
      </c>
      <c r="C118" s="77" t="s">
        <v>278</v>
      </c>
      <c r="D118" s="78">
        <v>45482.511805555558</v>
      </c>
      <c r="E118" s="77">
        <v>100</v>
      </c>
      <c r="F118" s="77" t="s">
        <v>560</v>
      </c>
      <c r="G118" s="77" t="s">
        <v>564</v>
      </c>
      <c r="H118" s="77" t="s">
        <v>23294</v>
      </c>
      <c r="I118" s="77" t="s">
        <v>4885</v>
      </c>
      <c r="J118" s="77" t="s">
        <v>4886</v>
      </c>
      <c r="K118" s="79" t="s">
        <v>369</v>
      </c>
      <c r="L118" s="83" t="s">
        <v>3911</v>
      </c>
      <c r="N118" s="57">
        <v>90361</v>
      </c>
      <c r="O118" s="57" t="str">
        <f t="shared" si="2"/>
        <v>90361,</v>
      </c>
      <c r="Q118" s="120" t="s">
        <v>386</v>
      </c>
      <c r="R118" s="120" t="s">
        <v>387</v>
      </c>
      <c r="S118" s="125">
        <v>45507.804166666669</v>
      </c>
      <c r="T118" s="120">
        <v>500</v>
      </c>
      <c r="U118" s="120" t="s">
        <v>560</v>
      </c>
      <c r="W118" s="120" t="s">
        <v>561</v>
      </c>
      <c r="X118" s="120" t="s">
        <v>5539</v>
      </c>
      <c r="Y118" s="120" t="s">
        <v>5540</v>
      </c>
      <c r="Z118" s="121" t="s">
        <v>369</v>
      </c>
      <c r="AJ118" s="120" t="s">
        <v>710</v>
      </c>
      <c r="AK118" s="120" t="s">
        <v>710</v>
      </c>
      <c r="AL118" s="125">
        <v>45515.6</v>
      </c>
      <c r="AM118" s="120">
        <v>2000</v>
      </c>
      <c r="AN118" s="120" t="s">
        <v>560</v>
      </c>
      <c r="AO118" s="120" t="s">
        <v>561</v>
      </c>
      <c r="AP118" s="120" t="s">
        <v>5846</v>
      </c>
      <c r="AQ118" s="121" t="s">
        <v>369</v>
      </c>
      <c r="AR118" s="121" t="s">
        <v>369</v>
      </c>
      <c r="BA118">
        <v>500</v>
      </c>
      <c r="BC118" s="144" t="s">
        <v>601</v>
      </c>
      <c r="BD118" s="144" t="s">
        <v>601</v>
      </c>
      <c r="BE118" s="146">
        <v>45522.720138888886</v>
      </c>
      <c r="BF118" s="144">
        <v>600</v>
      </c>
      <c r="BG118" s="144" t="s">
        <v>560</v>
      </c>
      <c r="BI118" s="144" t="s">
        <v>561</v>
      </c>
      <c r="BJ118" s="144" t="s">
        <v>5668</v>
      </c>
      <c r="BK118" s="144" t="s">
        <v>5669</v>
      </c>
      <c r="BL118" s="147"/>
    </row>
    <row r="119" spans="2:64">
      <c r="B119" s="77" t="s">
        <v>559</v>
      </c>
      <c r="C119" s="77" t="s">
        <v>278</v>
      </c>
      <c r="D119" s="78">
        <v>45482.511805555558</v>
      </c>
      <c r="E119" s="77">
        <v>100</v>
      </c>
      <c r="F119" s="77" t="s">
        <v>560</v>
      </c>
      <c r="G119" s="77" t="s">
        <v>564</v>
      </c>
      <c r="H119" s="77" t="s">
        <v>23294</v>
      </c>
      <c r="I119" s="77" t="s">
        <v>4887</v>
      </c>
      <c r="J119" s="77" t="s">
        <v>4888</v>
      </c>
      <c r="K119" s="79" t="s">
        <v>369</v>
      </c>
      <c r="L119" s="83" t="s">
        <v>3911</v>
      </c>
      <c r="N119" s="57">
        <v>442265</v>
      </c>
      <c r="O119" s="57" t="str">
        <f t="shared" si="2"/>
        <v>442265,</v>
      </c>
      <c r="Q119" s="120" t="s">
        <v>386</v>
      </c>
      <c r="R119" s="120" t="s">
        <v>387</v>
      </c>
      <c r="S119" s="125">
        <v>45507.781944444447</v>
      </c>
      <c r="T119" s="120">
        <v>500</v>
      </c>
      <c r="U119" s="120" t="s">
        <v>560</v>
      </c>
      <c r="W119" s="120" t="s">
        <v>561</v>
      </c>
      <c r="X119" s="120" t="s">
        <v>5541</v>
      </c>
      <c r="Y119" s="120" t="s">
        <v>5542</v>
      </c>
      <c r="Z119" s="121" t="s">
        <v>369</v>
      </c>
      <c r="AJ119" s="120" t="s">
        <v>5614</v>
      </c>
      <c r="AK119" s="120" t="s">
        <v>128</v>
      </c>
      <c r="AL119" s="125">
        <v>45515.013194444444</v>
      </c>
      <c r="AM119" s="120">
        <v>2000</v>
      </c>
      <c r="AN119" s="120" t="s">
        <v>560</v>
      </c>
      <c r="AO119" s="120" t="s">
        <v>561</v>
      </c>
      <c r="AP119" s="120" t="s">
        <v>5847</v>
      </c>
      <c r="AQ119" s="120" t="s">
        <v>5848</v>
      </c>
      <c r="AR119" s="120" t="s">
        <v>5849</v>
      </c>
      <c r="BA119">
        <v>500</v>
      </c>
    </row>
    <row r="120" spans="2:64">
      <c r="B120" s="77" t="s">
        <v>559</v>
      </c>
      <c r="C120" s="77" t="s">
        <v>243</v>
      </c>
      <c r="D120" s="78">
        <v>45482.509722222225</v>
      </c>
      <c r="E120" s="77">
        <v>1000</v>
      </c>
      <c r="F120" s="77" t="s">
        <v>560</v>
      </c>
      <c r="G120" s="77" t="s">
        <v>564</v>
      </c>
      <c r="H120" s="77" t="s">
        <v>23294</v>
      </c>
      <c r="I120" s="77" t="s">
        <v>4889</v>
      </c>
      <c r="J120" s="77" t="s">
        <v>4890</v>
      </c>
      <c r="K120" s="77" t="s">
        <v>4891</v>
      </c>
      <c r="L120" s="83" t="s">
        <v>3911</v>
      </c>
      <c r="N120" s="57">
        <v>240082</v>
      </c>
      <c r="O120" s="57" t="str">
        <f t="shared" si="2"/>
        <v>240082,</v>
      </c>
      <c r="Q120" s="120" t="s">
        <v>515</v>
      </c>
      <c r="R120" s="120" t="s">
        <v>516</v>
      </c>
      <c r="S120" s="125">
        <v>45507.770138888889</v>
      </c>
      <c r="T120" s="120">
        <v>500</v>
      </c>
      <c r="U120" s="120" t="s">
        <v>560</v>
      </c>
      <c r="W120" s="120" t="s">
        <v>561</v>
      </c>
      <c r="X120" s="120" t="s">
        <v>5543</v>
      </c>
      <c r="Y120" s="121" t="s">
        <v>369</v>
      </c>
      <c r="Z120" s="120" t="s">
        <v>2335</v>
      </c>
      <c r="AJ120" s="120" t="s">
        <v>5832</v>
      </c>
      <c r="AK120" s="120" t="s">
        <v>5832</v>
      </c>
      <c r="AL120" s="125">
        <v>45514.955555555556</v>
      </c>
      <c r="AM120" s="120">
        <v>500</v>
      </c>
      <c r="AN120" s="120" t="s">
        <v>560</v>
      </c>
      <c r="AO120" s="120" t="s">
        <v>561</v>
      </c>
      <c r="AP120" s="120" t="s">
        <v>5850</v>
      </c>
      <c r="AQ120" s="121" t="s">
        <v>369</v>
      </c>
      <c r="AR120" s="121" t="s">
        <v>369</v>
      </c>
      <c r="BA120">
        <v>500</v>
      </c>
    </row>
    <row r="121" spans="2:64">
      <c r="B121" s="77" t="s">
        <v>559</v>
      </c>
      <c r="C121" s="77" t="s">
        <v>278</v>
      </c>
      <c r="D121" s="78">
        <v>45482.506944444445</v>
      </c>
      <c r="E121" s="77">
        <v>100</v>
      </c>
      <c r="F121" s="77" t="s">
        <v>560</v>
      </c>
      <c r="G121" s="77" t="s">
        <v>564</v>
      </c>
      <c r="H121" s="77" t="s">
        <v>23294</v>
      </c>
      <c r="I121" s="77" t="s">
        <v>4892</v>
      </c>
      <c r="J121" s="77" t="s">
        <v>4893</v>
      </c>
      <c r="K121" s="77" t="s">
        <v>617</v>
      </c>
      <c r="L121" s="83" t="s">
        <v>3911</v>
      </c>
      <c r="N121" s="57">
        <v>116366</v>
      </c>
      <c r="O121" s="57" t="str">
        <f t="shared" si="2"/>
        <v>116366,</v>
      </c>
      <c r="Q121" s="120" t="s">
        <v>596</v>
      </c>
      <c r="R121" s="120" t="s">
        <v>128</v>
      </c>
      <c r="S121" s="125">
        <v>45507.742361111108</v>
      </c>
      <c r="T121" s="120">
        <v>500</v>
      </c>
      <c r="U121" s="120" t="s">
        <v>560</v>
      </c>
      <c r="W121" s="120" t="s">
        <v>561</v>
      </c>
      <c r="X121" s="120" t="s">
        <v>5544</v>
      </c>
      <c r="Y121" s="121" t="s">
        <v>369</v>
      </c>
      <c r="Z121" s="121" t="s">
        <v>369</v>
      </c>
      <c r="AJ121" s="120" t="s">
        <v>601</v>
      </c>
      <c r="AK121" s="120" t="s">
        <v>601</v>
      </c>
      <c r="AL121" s="125">
        <v>45514.934027777781</v>
      </c>
      <c r="AM121" s="120">
        <v>1000</v>
      </c>
      <c r="AN121" s="120" t="s">
        <v>560</v>
      </c>
      <c r="AO121" s="120" t="s">
        <v>561</v>
      </c>
      <c r="AP121" s="120" t="s">
        <v>5851</v>
      </c>
      <c r="AQ121" s="120" t="s">
        <v>5852</v>
      </c>
      <c r="AR121" s="121" t="s">
        <v>369</v>
      </c>
      <c r="BA121">
        <v>500</v>
      </c>
    </row>
    <row r="122" spans="2:64">
      <c r="B122" s="77" t="s">
        <v>559</v>
      </c>
      <c r="C122" s="77" t="s">
        <v>278</v>
      </c>
      <c r="D122" s="78">
        <v>45482.505555555559</v>
      </c>
      <c r="E122" s="77">
        <v>100</v>
      </c>
      <c r="F122" s="77" t="s">
        <v>560</v>
      </c>
      <c r="G122" s="77" t="s">
        <v>564</v>
      </c>
      <c r="H122" s="77" t="s">
        <v>23294</v>
      </c>
      <c r="I122" s="77" t="s">
        <v>4894</v>
      </c>
      <c r="J122" s="77" t="s">
        <v>4895</v>
      </c>
      <c r="K122" s="77" t="s">
        <v>617</v>
      </c>
      <c r="L122" s="83" t="s">
        <v>3911</v>
      </c>
      <c r="N122" s="57">
        <v>719000</v>
      </c>
      <c r="O122" s="57" t="str">
        <f t="shared" si="2"/>
        <v>719000,</v>
      </c>
      <c r="Q122" s="120" t="s">
        <v>1152</v>
      </c>
      <c r="R122" s="120" t="s">
        <v>1153</v>
      </c>
      <c r="S122" s="125">
        <v>45507.697222222225</v>
      </c>
      <c r="T122" s="120">
        <v>500</v>
      </c>
      <c r="U122" s="120" t="s">
        <v>560</v>
      </c>
      <c r="W122" s="120" t="s">
        <v>561</v>
      </c>
      <c r="X122" s="120" t="s">
        <v>5545</v>
      </c>
      <c r="Y122" s="121" t="s">
        <v>369</v>
      </c>
      <c r="Z122" s="120" t="s">
        <v>5546</v>
      </c>
      <c r="AJ122" s="120" t="s">
        <v>1728</v>
      </c>
      <c r="AK122" s="120" t="s">
        <v>1728</v>
      </c>
      <c r="AL122" s="125">
        <v>45514.910416666666</v>
      </c>
      <c r="AM122" s="120">
        <v>700</v>
      </c>
      <c r="AN122" s="120" t="s">
        <v>560</v>
      </c>
      <c r="AO122" s="120" t="s">
        <v>561</v>
      </c>
      <c r="AP122" s="120" t="s">
        <v>5853</v>
      </c>
      <c r="AQ122" s="120" t="s">
        <v>5854</v>
      </c>
      <c r="AR122" s="121" t="s">
        <v>369</v>
      </c>
      <c r="BA122">
        <v>500</v>
      </c>
    </row>
    <row r="123" spans="2:64">
      <c r="B123" s="77" t="s">
        <v>559</v>
      </c>
      <c r="C123" s="77" t="s">
        <v>278</v>
      </c>
      <c r="D123" s="78">
        <v>45482.505555555559</v>
      </c>
      <c r="E123" s="77">
        <v>100</v>
      </c>
      <c r="F123" s="77" t="s">
        <v>560</v>
      </c>
      <c r="G123" s="77" t="s">
        <v>564</v>
      </c>
      <c r="H123" s="77" t="s">
        <v>23294</v>
      </c>
      <c r="I123" s="77" t="s">
        <v>4896</v>
      </c>
      <c r="J123" s="77" t="s">
        <v>4897</v>
      </c>
      <c r="K123" s="77" t="s">
        <v>617</v>
      </c>
      <c r="L123" s="83" t="s">
        <v>3911</v>
      </c>
      <c r="N123" s="57">
        <v>153985</v>
      </c>
      <c r="O123" s="57" t="str">
        <f t="shared" si="2"/>
        <v>153985,</v>
      </c>
      <c r="Q123" s="120" t="s">
        <v>710</v>
      </c>
      <c r="R123" s="120" t="s">
        <v>710</v>
      </c>
      <c r="S123" s="125">
        <v>45507.679166666669</v>
      </c>
      <c r="T123" s="120">
        <v>1500</v>
      </c>
      <c r="U123" s="120" t="s">
        <v>560</v>
      </c>
      <c r="W123" s="120" t="s">
        <v>561</v>
      </c>
      <c r="X123" s="120" t="s">
        <v>5547</v>
      </c>
      <c r="Y123" s="121" t="s">
        <v>369</v>
      </c>
      <c r="Z123" s="121" t="s">
        <v>369</v>
      </c>
      <c r="AJ123" s="120" t="s">
        <v>5496</v>
      </c>
      <c r="AK123" s="120" t="s">
        <v>5497</v>
      </c>
      <c r="AL123" s="125">
        <v>45514.856249999997</v>
      </c>
      <c r="AM123" s="120">
        <v>1000</v>
      </c>
      <c r="AN123" s="120" t="s">
        <v>560</v>
      </c>
      <c r="AO123" s="120" t="s">
        <v>561</v>
      </c>
      <c r="AP123" s="120" t="s">
        <v>5855</v>
      </c>
      <c r="AQ123" s="121" t="s">
        <v>369</v>
      </c>
      <c r="AR123" s="121" t="s">
        <v>369</v>
      </c>
      <c r="BA123">
        <v>500</v>
      </c>
    </row>
    <row r="124" spans="2:64">
      <c r="B124" s="77" t="s">
        <v>559</v>
      </c>
      <c r="C124" s="77" t="s">
        <v>278</v>
      </c>
      <c r="D124" s="78">
        <v>45482.504861111112</v>
      </c>
      <c r="E124" s="77">
        <v>100</v>
      </c>
      <c r="F124" s="77" t="s">
        <v>560</v>
      </c>
      <c r="G124" s="77" t="s">
        <v>564</v>
      </c>
      <c r="H124" s="77" t="s">
        <v>23294</v>
      </c>
      <c r="I124" s="77" t="s">
        <v>4898</v>
      </c>
      <c r="J124" s="77" t="s">
        <v>4899</v>
      </c>
      <c r="K124" s="77" t="s">
        <v>617</v>
      </c>
      <c r="L124" s="83" t="s">
        <v>3911</v>
      </c>
      <c r="N124" s="57">
        <v>31252</v>
      </c>
      <c r="O124" s="57" t="str">
        <f t="shared" si="2"/>
        <v>31252,</v>
      </c>
      <c r="Q124" s="120" t="s">
        <v>515</v>
      </c>
      <c r="R124" s="120" t="s">
        <v>516</v>
      </c>
      <c r="S124" s="125">
        <v>45507.661111111112</v>
      </c>
      <c r="T124" s="120">
        <v>500</v>
      </c>
      <c r="U124" s="120" t="s">
        <v>560</v>
      </c>
      <c r="W124" s="120" t="s">
        <v>561</v>
      </c>
      <c r="X124" s="120" t="s">
        <v>5548</v>
      </c>
      <c r="Y124" s="120" t="s">
        <v>5549</v>
      </c>
      <c r="Z124" s="121" t="s">
        <v>369</v>
      </c>
      <c r="AJ124" s="120" t="s">
        <v>710</v>
      </c>
      <c r="AK124" s="120" t="s">
        <v>710</v>
      </c>
      <c r="AL124" s="125">
        <v>45514.853472222225</v>
      </c>
      <c r="AM124" s="120">
        <v>10000</v>
      </c>
      <c r="AN124" s="120" t="s">
        <v>560</v>
      </c>
      <c r="AO124" s="120" t="s">
        <v>561</v>
      </c>
      <c r="AP124" s="120" t="s">
        <v>5856</v>
      </c>
      <c r="AQ124" s="120" t="s">
        <v>5857</v>
      </c>
      <c r="AR124" s="121" t="s">
        <v>369</v>
      </c>
      <c r="BA124">
        <v>600</v>
      </c>
    </row>
    <row r="125" spans="2:64">
      <c r="B125" s="77" t="s">
        <v>559</v>
      </c>
      <c r="C125" s="77" t="s">
        <v>278</v>
      </c>
      <c r="D125" s="78">
        <v>45482.504861111112</v>
      </c>
      <c r="E125" s="77">
        <v>100</v>
      </c>
      <c r="F125" s="77" t="s">
        <v>560</v>
      </c>
      <c r="G125" s="77" t="s">
        <v>564</v>
      </c>
      <c r="H125" s="77" t="s">
        <v>23294</v>
      </c>
      <c r="I125" s="77" t="s">
        <v>4900</v>
      </c>
      <c r="J125" s="77" t="s">
        <v>4901</v>
      </c>
      <c r="K125" s="77" t="s">
        <v>617</v>
      </c>
      <c r="L125" s="83" t="s">
        <v>3911</v>
      </c>
      <c r="N125" s="57">
        <v>57211</v>
      </c>
      <c r="O125" s="57" t="str">
        <f t="shared" si="2"/>
        <v>57211,</v>
      </c>
      <c r="Q125" s="120" t="s">
        <v>476</v>
      </c>
      <c r="R125" s="120" t="s">
        <v>476</v>
      </c>
      <c r="S125" s="125">
        <v>45507.656944444447</v>
      </c>
      <c r="T125" s="120">
        <v>1000</v>
      </c>
      <c r="U125" s="120" t="s">
        <v>560</v>
      </c>
      <c r="W125" s="120" t="s">
        <v>561</v>
      </c>
      <c r="X125" s="120" t="s">
        <v>5550</v>
      </c>
      <c r="Y125" s="120" t="s">
        <v>5551</v>
      </c>
      <c r="Z125" s="121" t="s">
        <v>369</v>
      </c>
      <c r="AJ125" s="120" t="s">
        <v>515</v>
      </c>
      <c r="AK125" s="120" t="s">
        <v>516</v>
      </c>
      <c r="AL125" s="125">
        <v>45514.853472222225</v>
      </c>
      <c r="AM125" s="120">
        <v>2000</v>
      </c>
      <c r="AN125" s="120" t="s">
        <v>560</v>
      </c>
      <c r="AO125" s="120" t="s">
        <v>5606</v>
      </c>
      <c r="AP125" s="126" t="s">
        <v>5858</v>
      </c>
      <c r="AQ125" s="120" t="s">
        <v>5859</v>
      </c>
      <c r="AR125" s="121" t="s">
        <v>369</v>
      </c>
      <c r="BA125">
        <v>600</v>
      </c>
    </row>
    <row r="126" spans="2:64">
      <c r="B126" s="77" t="s">
        <v>559</v>
      </c>
      <c r="C126" s="77" t="s">
        <v>278</v>
      </c>
      <c r="D126" s="78">
        <v>45482.504166666666</v>
      </c>
      <c r="E126" s="77">
        <v>100</v>
      </c>
      <c r="F126" s="77" t="s">
        <v>560</v>
      </c>
      <c r="G126" s="77" t="s">
        <v>564</v>
      </c>
      <c r="H126" s="77" t="s">
        <v>23294</v>
      </c>
      <c r="I126" s="77" t="s">
        <v>4902</v>
      </c>
      <c r="J126" s="77" t="s">
        <v>4903</v>
      </c>
      <c r="K126" s="77" t="s">
        <v>617</v>
      </c>
      <c r="L126" s="83" t="s">
        <v>3911</v>
      </c>
      <c r="N126" s="57">
        <v>14669</v>
      </c>
      <c r="O126" s="57" t="str">
        <f t="shared" si="2"/>
        <v>14669,</v>
      </c>
      <c r="Q126" s="120" t="s">
        <v>559</v>
      </c>
      <c r="R126" s="120" t="s">
        <v>278</v>
      </c>
      <c r="S126" s="125">
        <v>45507.59097222222</v>
      </c>
      <c r="T126" s="120">
        <v>100</v>
      </c>
      <c r="U126" s="120" t="s">
        <v>560</v>
      </c>
      <c r="W126" s="120" t="s">
        <v>561</v>
      </c>
      <c r="X126" s="120" t="s">
        <v>5552</v>
      </c>
      <c r="Y126" s="121" t="s">
        <v>369</v>
      </c>
      <c r="Z126" s="120" t="s">
        <v>617</v>
      </c>
      <c r="AJ126" s="120" t="s">
        <v>515</v>
      </c>
      <c r="AK126" s="120" t="s">
        <v>516</v>
      </c>
      <c r="AL126" s="125">
        <v>45514.84097222222</v>
      </c>
      <c r="AM126" s="120">
        <v>1000</v>
      </c>
      <c r="AN126" s="120" t="s">
        <v>560</v>
      </c>
      <c r="AO126" s="120" t="s">
        <v>561</v>
      </c>
      <c r="AP126" s="120" t="s">
        <v>5860</v>
      </c>
      <c r="AQ126" s="121" t="s">
        <v>369</v>
      </c>
      <c r="AR126" s="121" t="s">
        <v>369</v>
      </c>
      <c r="BA126">
        <v>600</v>
      </c>
    </row>
    <row r="127" spans="2:64">
      <c r="B127" s="77" t="s">
        <v>559</v>
      </c>
      <c r="C127" s="77" t="s">
        <v>278</v>
      </c>
      <c r="D127" s="78">
        <v>45482.504166666666</v>
      </c>
      <c r="E127" s="77">
        <v>100</v>
      </c>
      <c r="F127" s="77" t="s">
        <v>560</v>
      </c>
      <c r="G127" s="77" t="s">
        <v>564</v>
      </c>
      <c r="H127" s="77" t="s">
        <v>23294</v>
      </c>
      <c r="I127" s="77" t="s">
        <v>4904</v>
      </c>
      <c r="J127" s="77" t="s">
        <v>4905</v>
      </c>
      <c r="K127" s="77" t="s">
        <v>617</v>
      </c>
      <c r="L127" s="83" t="s">
        <v>3911</v>
      </c>
      <c r="N127" s="57">
        <v>681800</v>
      </c>
      <c r="O127" s="57" t="str">
        <f t="shared" si="2"/>
        <v>681800,</v>
      </c>
      <c r="Q127" s="120" t="s">
        <v>559</v>
      </c>
      <c r="R127" s="120" t="s">
        <v>278</v>
      </c>
      <c r="S127" s="125">
        <v>45507.589583333334</v>
      </c>
      <c r="T127" s="120">
        <v>100</v>
      </c>
      <c r="U127" s="120" t="s">
        <v>560</v>
      </c>
      <c r="W127" s="120" t="s">
        <v>561</v>
      </c>
      <c r="X127" s="120" t="s">
        <v>5553</v>
      </c>
      <c r="Y127" s="121" t="s">
        <v>369</v>
      </c>
      <c r="Z127" s="120" t="s">
        <v>617</v>
      </c>
      <c r="AJ127" s="120" t="s">
        <v>515</v>
      </c>
      <c r="AK127" s="120" t="s">
        <v>516</v>
      </c>
      <c r="AL127" s="125">
        <v>45514.751388888886</v>
      </c>
      <c r="AM127" s="120">
        <v>2000</v>
      </c>
      <c r="AN127" s="120" t="s">
        <v>560</v>
      </c>
      <c r="AO127" s="120" t="s">
        <v>561</v>
      </c>
      <c r="AP127" s="120" t="s">
        <v>5861</v>
      </c>
      <c r="AQ127" s="121" t="s">
        <v>369</v>
      </c>
      <c r="AR127" s="121" t="s">
        <v>369</v>
      </c>
      <c r="BA127">
        <v>600</v>
      </c>
    </row>
    <row r="128" spans="2:64">
      <c r="B128" s="77" t="s">
        <v>559</v>
      </c>
      <c r="C128" s="77" t="s">
        <v>278</v>
      </c>
      <c r="D128" s="78">
        <v>45482.503472222219</v>
      </c>
      <c r="E128" s="77">
        <v>100</v>
      </c>
      <c r="F128" s="77" t="s">
        <v>560</v>
      </c>
      <c r="G128" s="77" t="s">
        <v>564</v>
      </c>
      <c r="H128" s="77" t="s">
        <v>23294</v>
      </c>
      <c r="I128" s="77" t="s">
        <v>4906</v>
      </c>
      <c r="J128" s="77" t="s">
        <v>4907</v>
      </c>
      <c r="K128" s="77" t="s">
        <v>617</v>
      </c>
      <c r="L128" s="83" t="s">
        <v>3911</v>
      </c>
      <c r="N128" s="57">
        <v>357240</v>
      </c>
      <c r="O128" s="57" t="str">
        <f t="shared" si="2"/>
        <v>357240,</v>
      </c>
      <c r="Q128" s="120" t="s">
        <v>515</v>
      </c>
      <c r="R128" s="120" t="s">
        <v>516</v>
      </c>
      <c r="S128" s="125">
        <v>45507.53402777778</v>
      </c>
      <c r="T128" s="120">
        <v>700</v>
      </c>
      <c r="U128" s="120" t="s">
        <v>560</v>
      </c>
      <c r="W128" s="120" t="s">
        <v>561</v>
      </c>
      <c r="X128" s="120" t="s">
        <v>5554</v>
      </c>
      <c r="Y128" s="121" t="s">
        <v>369</v>
      </c>
      <c r="Z128" s="121" t="s">
        <v>369</v>
      </c>
      <c r="AJ128" s="120" t="s">
        <v>515</v>
      </c>
      <c r="AK128" s="120" t="s">
        <v>516</v>
      </c>
      <c r="AL128" s="125">
        <v>45514.750694444447</v>
      </c>
      <c r="AM128" s="120">
        <v>2000</v>
      </c>
      <c r="AN128" s="120" t="s">
        <v>560</v>
      </c>
      <c r="AO128" s="120" t="s">
        <v>5606</v>
      </c>
      <c r="AP128" s="120" t="s">
        <v>5862</v>
      </c>
      <c r="AQ128" s="121" t="s">
        <v>369</v>
      </c>
      <c r="AR128" s="121" t="s">
        <v>369</v>
      </c>
      <c r="BA128">
        <v>600</v>
      </c>
    </row>
    <row r="129" spans="2:53">
      <c r="B129" s="77" t="s">
        <v>559</v>
      </c>
      <c r="C129" s="77" t="s">
        <v>278</v>
      </c>
      <c r="D129" s="78">
        <v>45482.503472222219</v>
      </c>
      <c r="E129" s="77">
        <v>100</v>
      </c>
      <c r="F129" s="77" t="s">
        <v>560</v>
      </c>
      <c r="G129" s="77" t="s">
        <v>564</v>
      </c>
      <c r="H129" s="77" t="s">
        <v>23294</v>
      </c>
      <c r="I129" s="77" t="s">
        <v>4908</v>
      </c>
      <c r="J129" s="77" t="s">
        <v>4909</v>
      </c>
      <c r="K129" s="77" t="s">
        <v>617</v>
      </c>
      <c r="L129" s="83" t="s">
        <v>3911</v>
      </c>
      <c r="N129" s="57">
        <v>24104</v>
      </c>
      <c r="O129" s="57" t="str">
        <f t="shared" si="2"/>
        <v>24104,</v>
      </c>
      <c r="Q129" s="120" t="s">
        <v>476</v>
      </c>
      <c r="R129" s="120" t="s">
        <v>476</v>
      </c>
      <c r="S129" s="125">
        <v>45507.488888888889</v>
      </c>
      <c r="T129" s="120">
        <v>1000</v>
      </c>
      <c r="U129" s="120" t="s">
        <v>560</v>
      </c>
      <c r="W129" s="120" t="s">
        <v>561</v>
      </c>
      <c r="X129" s="120" t="s">
        <v>5555</v>
      </c>
      <c r="Y129" s="121" t="s">
        <v>369</v>
      </c>
      <c r="Z129" s="121" t="s">
        <v>369</v>
      </c>
      <c r="AJ129" s="120" t="s">
        <v>515</v>
      </c>
      <c r="AK129" s="120" t="s">
        <v>516</v>
      </c>
      <c r="AL129" s="125">
        <v>45514.713194444441</v>
      </c>
      <c r="AM129" s="120">
        <v>500</v>
      </c>
      <c r="AN129" s="120" t="s">
        <v>560</v>
      </c>
      <c r="AO129" s="120" t="s">
        <v>561</v>
      </c>
      <c r="AP129" s="120" t="s">
        <v>5863</v>
      </c>
      <c r="AQ129" s="120" t="s">
        <v>5864</v>
      </c>
      <c r="AR129" s="121" t="s">
        <v>369</v>
      </c>
      <c r="BA129">
        <v>400</v>
      </c>
    </row>
    <row r="130" spans="2:53">
      <c r="B130" s="77" t="s">
        <v>559</v>
      </c>
      <c r="C130" s="77" t="s">
        <v>278</v>
      </c>
      <c r="D130" s="78">
        <v>45482.50277777778</v>
      </c>
      <c r="E130" s="77">
        <v>100</v>
      </c>
      <c r="F130" s="77" t="s">
        <v>560</v>
      </c>
      <c r="G130" s="77" t="s">
        <v>564</v>
      </c>
      <c r="H130" s="77" t="s">
        <v>23294</v>
      </c>
      <c r="I130" s="77" t="s">
        <v>4910</v>
      </c>
      <c r="J130" s="77" t="s">
        <v>4911</v>
      </c>
      <c r="K130" s="77" t="s">
        <v>617</v>
      </c>
      <c r="L130" s="83" t="s">
        <v>3911</v>
      </c>
      <c r="N130" s="57">
        <v>20304</v>
      </c>
      <c r="O130" s="57" t="str">
        <f t="shared" si="2"/>
        <v>20304,</v>
      </c>
      <c r="Q130" s="120" t="s">
        <v>461</v>
      </c>
      <c r="R130" s="120" t="s">
        <v>461</v>
      </c>
      <c r="S130" s="125">
        <v>45507.390277777777</v>
      </c>
      <c r="T130" s="120">
        <v>500</v>
      </c>
      <c r="U130" s="120" t="s">
        <v>560</v>
      </c>
      <c r="W130" s="120" t="s">
        <v>561</v>
      </c>
      <c r="X130" s="120" t="s">
        <v>5556</v>
      </c>
      <c r="Y130" s="120" t="s">
        <v>5557</v>
      </c>
      <c r="Z130" s="121" t="s">
        <v>369</v>
      </c>
      <c r="AJ130" s="120" t="s">
        <v>1152</v>
      </c>
      <c r="AK130" s="120" t="s">
        <v>4660</v>
      </c>
      <c r="AL130" s="125">
        <v>45514.686111111114</v>
      </c>
      <c r="AM130" s="120">
        <v>2000</v>
      </c>
      <c r="AN130" s="120" t="s">
        <v>560</v>
      </c>
      <c r="AO130" s="120" t="s">
        <v>561</v>
      </c>
      <c r="AP130" s="120" t="s">
        <v>5865</v>
      </c>
      <c r="AQ130" s="121" t="s">
        <v>369</v>
      </c>
      <c r="AR130" s="121" t="s">
        <v>369</v>
      </c>
      <c r="BA130">
        <v>1000</v>
      </c>
    </row>
    <row r="131" spans="2:53">
      <c r="B131" s="77" t="s">
        <v>559</v>
      </c>
      <c r="C131" s="77" t="s">
        <v>278</v>
      </c>
      <c r="D131" s="78">
        <v>45482.501388888886</v>
      </c>
      <c r="E131" s="77">
        <v>100</v>
      </c>
      <c r="F131" s="77" t="s">
        <v>560</v>
      </c>
      <c r="G131" s="77" t="s">
        <v>564</v>
      </c>
      <c r="H131" s="77" t="s">
        <v>23294</v>
      </c>
      <c r="I131" s="77" t="s">
        <v>4912</v>
      </c>
      <c r="J131" s="77" t="s">
        <v>4913</v>
      </c>
      <c r="K131" s="77" t="s">
        <v>617</v>
      </c>
      <c r="L131" s="83" t="s">
        <v>3911</v>
      </c>
      <c r="N131" s="57">
        <v>868444</v>
      </c>
      <c r="O131" s="57" t="str">
        <f t="shared" si="2"/>
        <v>868444,</v>
      </c>
      <c r="Q131" s="120" t="s">
        <v>4215</v>
      </c>
      <c r="R131" s="120" t="s">
        <v>4418</v>
      </c>
      <c r="S131" s="125">
        <v>45507.387499999997</v>
      </c>
      <c r="T131" s="120">
        <v>500</v>
      </c>
      <c r="U131" s="120" t="s">
        <v>560</v>
      </c>
      <c r="W131" s="120" t="s">
        <v>561</v>
      </c>
      <c r="X131" s="120" t="s">
        <v>5558</v>
      </c>
      <c r="Y131" s="121" t="s">
        <v>369</v>
      </c>
      <c r="Z131" s="121" t="s">
        <v>369</v>
      </c>
      <c r="AJ131" s="120" t="s">
        <v>1335</v>
      </c>
      <c r="AK131" s="120" t="s">
        <v>115</v>
      </c>
      <c r="AL131" s="125">
        <v>45514.657638888886</v>
      </c>
      <c r="AM131" s="120">
        <v>500</v>
      </c>
      <c r="AN131" s="120" t="s">
        <v>560</v>
      </c>
      <c r="AO131" s="120" t="s">
        <v>561</v>
      </c>
      <c r="AP131" s="120" t="s">
        <v>5866</v>
      </c>
      <c r="AQ131" s="120" t="s">
        <v>5867</v>
      </c>
      <c r="AR131" s="121" t="s">
        <v>369</v>
      </c>
      <c r="BA131">
        <v>2000</v>
      </c>
    </row>
    <row r="132" spans="2:53">
      <c r="B132" s="77" t="s">
        <v>641</v>
      </c>
      <c r="C132" s="77" t="s">
        <v>642</v>
      </c>
      <c r="D132" s="78">
        <v>45481.943749999999</v>
      </c>
      <c r="E132" s="77">
        <v>2000</v>
      </c>
      <c r="F132" s="77" t="s">
        <v>560</v>
      </c>
      <c r="G132" s="77" t="s">
        <v>361</v>
      </c>
      <c r="H132" s="77" t="s">
        <v>23294</v>
      </c>
      <c r="I132" s="77" t="s">
        <v>4914</v>
      </c>
      <c r="J132" s="77" t="s">
        <v>4915</v>
      </c>
      <c r="K132" s="79" t="s">
        <v>369</v>
      </c>
      <c r="L132" s="83" t="s">
        <v>3911</v>
      </c>
      <c r="N132" s="57">
        <v>337053</v>
      </c>
      <c r="O132" s="57" t="str">
        <f t="shared" si="2"/>
        <v>337053,</v>
      </c>
      <c r="Q132" s="120" t="s">
        <v>710</v>
      </c>
      <c r="R132" s="120" t="s">
        <v>710</v>
      </c>
      <c r="S132" s="125">
        <v>45506.884027777778</v>
      </c>
      <c r="T132" s="120">
        <v>3000</v>
      </c>
      <c r="U132" s="120" t="s">
        <v>560</v>
      </c>
      <c r="W132" s="120" t="s">
        <v>561</v>
      </c>
      <c r="X132" s="120" t="s">
        <v>5559</v>
      </c>
      <c r="Y132" s="121" t="s">
        <v>369</v>
      </c>
      <c r="Z132" s="121" t="s">
        <v>369</v>
      </c>
      <c r="AJ132" s="120" t="s">
        <v>4088</v>
      </c>
      <c r="AK132" s="120" t="s">
        <v>4088</v>
      </c>
      <c r="AL132" s="125">
        <v>45514.643055555556</v>
      </c>
      <c r="AM132" s="120">
        <v>500</v>
      </c>
      <c r="AN132" s="120" t="s">
        <v>560</v>
      </c>
      <c r="AO132" s="120" t="s">
        <v>5606</v>
      </c>
      <c r="AP132" s="120" t="s">
        <v>5868</v>
      </c>
      <c r="AQ132" s="121" t="s">
        <v>369</v>
      </c>
      <c r="AR132" s="121" t="s">
        <v>369</v>
      </c>
      <c r="BA132">
        <v>2000</v>
      </c>
    </row>
    <row r="133" spans="2:53">
      <c r="B133" s="77" t="s">
        <v>641</v>
      </c>
      <c r="C133" s="77" t="s">
        <v>642</v>
      </c>
      <c r="D133" s="78">
        <v>45481.861111111109</v>
      </c>
      <c r="E133" s="77">
        <v>1000</v>
      </c>
      <c r="F133" s="77" t="s">
        <v>560</v>
      </c>
      <c r="G133" s="77" t="s">
        <v>564</v>
      </c>
      <c r="H133" s="77" t="s">
        <v>23294</v>
      </c>
      <c r="I133" s="77" t="s">
        <v>4916</v>
      </c>
      <c r="J133" s="77" t="s">
        <v>4917</v>
      </c>
      <c r="K133" s="79" t="s">
        <v>369</v>
      </c>
      <c r="L133" s="83" t="s">
        <v>3911</v>
      </c>
      <c r="N133" s="57">
        <v>383824</v>
      </c>
      <c r="O133" s="57" t="str">
        <f t="shared" si="2"/>
        <v>383824,</v>
      </c>
      <c r="Q133" s="120" t="s">
        <v>550</v>
      </c>
      <c r="R133" s="120" t="s">
        <v>550</v>
      </c>
      <c r="S133" s="125">
        <v>45506.747916666667</v>
      </c>
      <c r="T133" s="120">
        <v>1000</v>
      </c>
      <c r="U133" s="120" t="s">
        <v>560</v>
      </c>
      <c r="W133" s="120" t="s">
        <v>561</v>
      </c>
      <c r="X133" s="120" t="s">
        <v>5560</v>
      </c>
      <c r="Y133" s="120" t="s">
        <v>5561</v>
      </c>
      <c r="Z133" s="120" t="s">
        <v>5562</v>
      </c>
      <c r="AJ133" s="128" t="s">
        <v>461</v>
      </c>
      <c r="AK133" s="128" t="s">
        <v>461</v>
      </c>
      <c r="AL133" s="125">
        <v>45514.394444444442</v>
      </c>
      <c r="AM133" s="128">
        <v>400</v>
      </c>
      <c r="AN133" s="128" t="s">
        <v>560</v>
      </c>
      <c r="AO133" s="128" t="s">
        <v>561</v>
      </c>
      <c r="AP133" s="128" t="s">
        <v>5604</v>
      </c>
      <c r="AQ133" s="128" t="s">
        <v>5605</v>
      </c>
      <c r="AR133" s="122" t="s">
        <v>369</v>
      </c>
      <c r="BA133">
        <v>2000</v>
      </c>
    </row>
    <row r="134" spans="2:53">
      <c r="B134" s="77" t="s">
        <v>461</v>
      </c>
      <c r="C134" s="77" t="s">
        <v>461</v>
      </c>
      <c r="D134" s="78">
        <v>45481.835416666669</v>
      </c>
      <c r="E134" s="77">
        <v>500</v>
      </c>
      <c r="F134" s="77" t="s">
        <v>560</v>
      </c>
      <c r="G134" s="77" t="s">
        <v>564</v>
      </c>
      <c r="H134" s="77" t="s">
        <v>23294</v>
      </c>
      <c r="I134" s="77" t="s">
        <v>4918</v>
      </c>
      <c r="J134" s="77" t="s">
        <v>4919</v>
      </c>
      <c r="K134" s="79" t="s">
        <v>369</v>
      </c>
      <c r="L134" s="83" t="s">
        <v>3911</v>
      </c>
      <c r="N134" s="57">
        <v>8542</v>
      </c>
      <c r="O134" s="57" t="str">
        <f t="shared" si="2"/>
        <v>8542,</v>
      </c>
      <c r="Q134" s="120" t="s">
        <v>550</v>
      </c>
      <c r="R134" s="120" t="s">
        <v>550</v>
      </c>
      <c r="S134" s="125">
        <v>45506.739583333336</v>
      </c>
      <c r="T134" s="120">
        <v>1000</v>
      </c>
      <c r="U134" s="120" t="s">
        <v>560</v>
      </c>
      <c r="W134" s="120" t="s">
        <v>561</v>
      </c>
      <c r="X134" s="120" t="s">
        <v>5563</v>
      </c>
      <c r="Y134" s="120" t="s">
        <v>5564</v>
      </c>
      <c r="Z134" s="82"/>
      <c r="BA134">
        <v>2000</v>
      </c>
    </row>
    <row r="135" spans="2:53">
      <c r="B135" s="77" t="s">
        <v>601</v>
      </c>
      <c r="C135" s="77" t="s">
        <v>602</v>
      </c>
      <c r="D135" s="78">
        <v>45481.779166666667</v>
      </c>
      <c r="E135" s="77">
        <v>500</v>
      </c>
      <c r="F135" s="77" t="s">
        <v>560</v>
      </c>
      <c r="G135" s="77" t="s">
        <v>564</v>
      </c>
      <c r="H135" s="77" t="s">
        <v>23294</v>
      </c>
      <c r="I135" s="77" t="s">
        <v>4920</v>
      </c>
      <c r="J135" s="77" t="s">
        <v>4921</v>
      </c>
      <c r="K135" s="79" t="s">
        <v>369</v>
      </c>
      <c r="L135" s="83" t="s">
        <v>3911</v>
      </c>
      <c r="N135" s="57">
        <v>184893</v>
      </c>
      <c r="O135" s="57" t="str">
        <f t="shared" si="2"/>
        <v>184893,</v>
      </c>
      <c r="BA135">
        <v>2000</v>
      </c>
    </row>
    <row r="136" spans="2:53">
      <c r="B136" s="77" t="s">
        <v>559</v>
      </c>
      <c r="C136" s="77" t="s">
        <v>249</v>
      </c>
      <c r="D136" s="78">
        <v>45481.730555555558</v>
      </c>
      <c r="E136" s="77">
        <v>100</v>
      </c>
      <c r="F136" s="77" t="s">
        <v>560</v>
      </c>
      <c r="G136" s="77" t="s">
        <v>564</v>
      </c>
      <c r="H136" s="77" t="s">
        <v>23306</v>
      </c>
      <c r="I136" s="77" t="s">
        <v>4922</v>
      </c>
      <c r="J136" s="77" t="s">
        <v>4923</v>
      </c>
      <c r="K136" s="77" t="s">
        <v>617</v>
      </c>
      <c r="L136" s="83" t="s">
        <v>3911</v>
      </c>
      <c r="N136" s="57">
        <v>38182</v>
      </c>
      <c r="O136" s="57" t="str">
        <f t="shared" si="2"/>
        <v>38182,</v>
      </c>
      <c r="BA136">
        <v>500</v>
      </c>
    </row>
    <row r="137" spans="2:53">
      <c r="B137" s="77" t="s">
        <v>386</v>
      </c>
      <c r="C137" s="77" t="s">
        <v>387</v>
      </c>
      <c r="D137" s="78">
        <v>45481.708333333336</v>
      </c>
      <c r="E137" s="77">
        <v>1000</v>
      </c>
      <c r="F137" s="77" t="s">
        <v>560</v>
      </c>
      <c r="G137" s="77" t="s">
        <v>564</v>
      </c>
      <c r="H137" s="77" t="s">
        <v>23294</v>
      </c>
      <c r="I137" s="77" t="s">
        <v>4924</v>
      </c>
      <c r="J137" s="77" t="s">
        <v>4925</v>
      </c>
      <c r="K137" s="77" t="s">
        <v>1466</v>
      </c>
      <c r="L137" s="83" t="s">
        <v>3911</v>
      </c>
      <c r="N137" s="57">
        <v>863230</v>
      </c>
      <c r="O137" s="57" t="str">
        <f t="shared" si="2"/>
        <v>863230,</v>
      </c>
      <c r="BA137">
        <v>500</v>
      </c>
    </row>
    <row r="138" spans="2:53">
      <c r="B138" s="77" t="s">
        <v>3873</v>
      </c>
      <c r="C138" s="77" t="s">
        <v>3873</v>
      </c>
      <c r="D138" s="78">
        <v>45481.614583333336</v>
      </c>
      <c r="E138" s="77">
        <v>100</v>
      </c>
      <c r="F138" s="77" t="s">
        <v>560</v>
      </c>
      <c r="G138" s="77" t="s">
        <v>564</v>
      </c>
      <c r="H138" s="77" t="s">
        <v>23306</v>
      </c>
      <c r="I138" s="77" t="s">
        <v>4926</v>
      </c>
      <c r="J138" s="77" t="s">
        <v>4927</v>
      </c>
      <c r="K138" s="77" t="s">
        <v>617</v>
      </c>
      <c r="L138" s="83" t="s">
        <v>3911</v>
      </c>
      <c r="N138" s="57">
        <v>16567</v>
      </c>
      <c r="O138" s="57" t="str">
        <f t="shared" si="2"/>
        <v>16567,</v>
      </c>
      <c r="BA138">
        <v>500</v>
      </c>
    </row>
    <row r="139" spans="2:53">
      <c r="B139" s="77" t="s">
        <v>3873</v>
      </c>
      <c r="C139" s="77" t="s">
        <v>3873</v>
      </c>
      <c r="D139" s="78">
        <v>45481.609027777777</v>
      </c>
      <c r="E139" s="77">
        <v>500</v>
      </c>
      <c r="F139" s="77" t="s">
        <v>560</v>
      </c>
      <c r="G139" s="77" t="s">
        <v>564</v>
      </c>
      <c r="H139" s="77" t="s">
        <v>23306</v>
      </c>
      <c r="I139" s="77" t="s">
        <v>4928</v>
      </c>
      <c r="J139" s="77" t="s">
        <v>4929</v>
      </c>
      <c r="K139" s="79" t="s">
        <v>369</v>
      </c>
      <c r="L139" s="83" t="s">
        <v>3911</v>
      </c>
      <c r="N139" s="57">
        <v>1056262</v>
      </c>
      <c r="O139" s="57" t="str">
        <f t="shared" si="2"/>
        <v>1056262,</v>
      </c>
      <c r="BA139">
        <v>1500</v>
      </c>
    </row>
    <row r="140" spans="2:53">
      <c r="B140" s="77" t="s">
        <v>515</v>
      </c>
      <c r="C140" s="77" t="s">
        <v>516</v>
      </c>
      <c r="D140" s="78">
        <v>45481.486111111109</v>
      </c>
      <c r="E140" s="77">
        <v>4000</v>
      </c>
      <c r="F140" s="77" t="s">
        <v>560</v>
      </c>
      <c r="G140" s="77" t="s">
        <v>564</v>
      </c>
      <c r="H140" s="77" t="s">
        <v>23294</v>
      </c>
      <c r="I140" s="77" t="s">
        <v>4930</v>
      </c>
      <c r="J140" s="77" t="s">
        <v>4931</v>
      </c>
      <c r="K140" s="79" t="s">
        <v>369</v>
      </c>
      <c r="L140" s="82"/>
      <c r="N140" s="57">
        <v>445973</v>
      </c>
      <c r="O140" s="57" t="str">
        <f t="shared" si="2"/>
        <v>445973,</v>
      </c>
      <c r="BA140">
        <v>1500</v>
      </c>
    </row>
    <row r="141" spans="2:53">
      <c r="N141" s="57">
        <v>393878</v>
      </c>
      <c r="O141" s="57" t="str">
        <f t="shared" si="2"/>
        <v>393878,</v>
      </c>
      <c r="BA141">
        <v>1000</v>
      </c>
    </row>
    <row r="142" spans="2:53">
      <c r="N142" s="57">
        <v>20631</v>
      </c>
      <c r="O142" s="57" t="str">
        <f t="shared" si="2"/>
        <v>20631,</v>
      </c>
      <c r="BA142">
        <v>2000</v>
      </c>
    </row>
    <row r="143" spans="2:53">
      <c r="B143" s="77" t="s">
        <v>559</v>
      </c>
      <c r="C143" s="77" t="s">
        <v>4342</v>
      </c>
      <c r="D143" s="78">
        <v>45484.470833333333</v>
      </c>
      <c r="E143" s="77">
        <v>500</v>
      </c>
      <c r="F143" s="77" t="s">
        <v>560</v>
      </c>
      <c r="G143" s="77" t="s">
        <v>564</v>
      </c>
      <c r="H143" s="77" t="s">
        <v>23294</v>
      </c>
      <c r="I143" s="77" t="s">
        <v>4932</v>
      </c>
      <c r="J143" s="77" t="s">
        <v>4933</v>
      </c>
      <c r="K143" s="77" t="s">
        <v>4934</v>
      </c>
      <c r="L143" s="83" t="s">
        <v>3911</v>
      </c>
      <c r="N143" s="57">
        <v>833134</v>
      </c>
      <c r="O143" s="57" t="str">
        <f t="shared" si="2"/>
        <v>833134,</v>
      </c>
      <c r="BA143">
        <v>2000</v>
      </c>
    </row>
    <row r="144" spans="2:53">
      <c r="B144" s="77" t="s">
        <v>515</v>
      </c>
      <c r="C144" s="77" t="s">
        <v>516</v>
      </c>
      <c r="D144" s="78">
        <v>45484.465277777781</v>
      </c>
      <c r="E144" s="77">
        <v>500</v>
      </c>
      <c r="F144" s="77" t="s">
        <v>560</v>
      </c>
      <c r="G144" s="77" t="s">
        <v>564</v>
      </c>
      <c r="H144" s="77" t="s">
        <v>23294</v>
      </c>
      <c r="I144" s="77" t="s">
        <v>4935</v>
      </c>
      <c r="J144" s="77" t="s">
        <v>4936</v>
      </c>
      <c r="K144" s="79" t="s">
        <v>369</v>
      </c>
      <c r="L144" s="83" t="s">
        <v>3911</v>
      </c>
      <c r="N144" s="57">
        <v>346671</v>
      </c>
      <c r="O144" s="57" t="str">
        <f t="shared" si="2"/>
        <v>346671,</v>
      </c>
      <c r="BA144">
        <v>8400</v>
      </c>
    </row>
    <row r="145" spans="2:53">
      <c r="B145" s="77" t="s">
        <v>682</v>
      </c>
      <c r="C145" s="77" t="s">
        <v>683</v>
      </c>
      <c r="D145" s="78">
        <v>45483.964583333334</v>
      </c>
      <c r="E145" s="77">
        <v>2000</v>
      </c>
      <c r="F145" s="77" t="s">
        <v>560</v>
      </c>
      <c r="G145" s="77" t="s">
        <v>564</v>
      </c>
      <c r="H145" s="77" t="s">
        <v>23294</v>
      </c>
      <c r="I145" s="77" t="s">
        <v>4937</v>
      </c>
      <c r="J145" s="77" t="s">
        <v>4938</v>
      </c>
      <c r="K145" s="79" t="s">
        <v>369</v>
      </c>
      <c r="L145" s="83" t="s">
        <v>3911</v>
      </c>
      <c r="N145" s="57">
        <v>666942</v>
      </c>
      <c r="O145" s="57" t="str">
        <f t="shared" si="2"/>
        <v>666942,</v>
      </c>
      <c r="BA145">
        <v>500</v>
      </c>
    </row>
    <row r="146" spans="2:53">
      <c r="B146" s="77" t="s">
        <v>381</v>
      </c>
      <c r="C146" s="77" t="s">
        <v>382</v>
      </c>
      <c r="D146" s="78">
        <v>45483.958333333336</v>
      </c>
      <c r="E146" s="77">
        <v>1000</v>
      </c>
      <c r="F146" s="77" t="s">
        <v>560</v>
      </c>
      <c r="G146" s="77" t="s">
        <v>361</v>
      </c>
      <c r="H146" s="77" t="s">
        <v>23294</v>
      </c>
      <c r="I146" s="77" t="s">
        <v>4939</v>
      </c>
      <c r="J146" s="77" t="s">
        <v>4940</v>
      </c>
      <c r="K146" s="79" t="s">
        <v>369</v>
      </c>
      <c r="L146" s="83" t="s">
        <v>3911</v>
      </c>
      <c r="N146" s="57">
        <v>110225</v>
      </c>
      <c r="O146" s="57" t="str">
        <f t="shared" si="2"/>
        <v>110225,</v>
      </c>
      <c r="BA146">
        <v>500</v>
      </c>
    </row>
    <row r="147" spans="2:53">
      <c r="B147" s="77" t="s">
        <v>641</v>
      </c>
      <c r="C147" s="77" t="s">
        <v>642</v>
      </c>
      <c r="D147" s="78">
        <v>45483.936111111114</v>
      </c>
      <c r="E147" s="77">
        <v>1000</v>
      </c>
      <c r="F147" s="77" t="s">
        <v>560</v>
      </c>
      <c r="G147" s="77" t="s">
        <v>361</v>
      </c>
      <c r="H147" s="77" t="s">
        <v>23294</v>
      </c>
      <c r="I147" s="77" t="s">
        <v>4941</v>
      </c>
      <c r="J147" s="77" t="s">
        <v>4942</v>
      </c>
      <c r="K147" s="77">
        <v>1000</v>
      </c>
      <c r="L147" s="83" t="s">
        <v>3911</v>
      </c>
      <c r="N147" s="57">
        <v>160817</v>
      </c>
      <c r="O147" s="57" t="str">
        <f t="shared" si="2"/>
        <v>160817,</v>
      </c>
      <c r="BA147">
        <v>1000</v>
      </c>
    </row>
    <row r="148" spans="2:53">
      <c r="B148" s="77" t="s">
        <v>476</v>
      </c>
      <c r="C148" s="77" t="s">
        <v>476</v>
      </c>
      <c r="D148" s="78">
        <v>45483.904166666667</v>
      </c>
      <c r="E148" s="77">
        <v>500</v>
      </c>
      <c r="F148" s="77" t="s">
        <v>560</v>
      </c>
      <c r="G148" s="77" t="s">
        <v>564</v>
      </c>
      <c r="H148" s="77" t="s">
        <v>23294</v>
      </c>
      <c r="I148" s="77" t="s">
        <v>4943</v>
      </c>
      <c r="J148" s="77" t="s">
        <v>4944</v>
      </c>
      <c r="K148" s="79" t="s">
        <v>369</v>
      </c>
      <c r="L148" s="83" t="s">
        <v>3911</v>
      </c>
      <c r="N148" s="57">
        <v>561836</v>
      </c>
      <c r="O148" s="57" t="str">
        <f t="shared" si="2"/>
        <v>561836,</v>
      </c>
      <c r="BA148">
        <v>1000</v>
      </c>
    </row>
    <row r="149" spans="2:53">
      <c r="B149" s="77" t="s">
        <v>381</v>
      </c>
      <c r="C149" s="77" t="s">
        <v>382</v>
      </c>
      <c r="D149" s="78">
        <v>45483.893750000003</v>
      </c>
      <c r="E149" s="77">
        <v>4000</v>
      </c>
      <c r="F149" s="77" t="s">
        <v>560</v>
      </c>
      <c r="G149" s="77" t="s">
        <v>361</v>
      </c>
      <c r="H149" s="77" t="s">
        <v>23294</v>
      </c>
      <c r="I149" s="77" t="s">
        <v>4945</v>
      </c>
      <c r="J149" s="77" t="s">
        <v>4946</v>
      </c>
      <c r="K149" s="79" t="s">
        <v>369</v>
      </c>
      <c r="L149" s="83" t="s">
        <v>3911</v>
      </c>
      <c r="N149" s="57">
        <v>132761</v>
      </c>
      <c r="O149" s="57" t="str">
        <f t="shared" si="2"/>
        <v>132761,</v>
      </c>
      <c r="BA149">
        <v>500</v>
      </c>
    </row>
    <row r="150" spans="2:53">
      <c r="B150" s="77" t="s">
        <v>710</v>
      </c>
      <c r="C150" s="77" t="s">
        <v>710</v>
      </c>
      <c r="D150" s="78">
        <v>45483.845833333333</v>
      </c>
      <c r="E150" s="77">
        <v>2000</v>
      </c>
      <c r="F150" s="77" t="s">
        <v>560</v>
      </c>
      <c r="G150" s="77" t="s">
        <v>361</v>
      </c>
      <c r="H150" s="77" t="s">
        <v>23294</v>
      </c>
      <c r="I150" s="77" t="s">
        <v>4947</v>
      </c>
      <c r="J150" s="77" t="s">
        <v>4948</v>
      </c>
      <c r="K150" s="79" t="s">
        <v>369</v>
      </c>
      <c r="L150" s="83" t="s">
        <v>3911</v>
      </c>
      <c r="N150" s="57">
        <v>96398</v>
      </c>
      <c r="O150" s="57" t="str">
        <f t="shared" ref="O150:O213" si="3">N150&amp;","</f>
        <v>96398,</v>
      </c>
      <c r="BA150">
        <v>500</v>
      </c>
    </row>
    <row r="151" spans="2:53">
      <c r="B151" s="77" t="s">
        <v>4117</v>
      </c>
      <c r="C151" s="77" t="s">
        <v>4117</v>
      </c>
      <c r="D151" s="78">
        <v>45483.804861111108</v>
      </c>
      <c r="E151" s="77">
        <v>1000</v>
      </c>
      <c r="F151" s="77" t="s">
        <v>560</v>
      </c>
      <c r="G151" s="77" t="s">
        <v>564</v>
      </c>
      <c r="H151" s="77" t="s">
        <v>23294</v>
      </c>
      <c r="I151" s="77" t="s">
        <v>4949</v>
      </c>
      <c r="J151" s="77" t="s">
        <v>4950</v>
      </c>
      <c r="K151" s="79" t="s">
        <v>369</v>
      </c>
      <c r="L151" s="83" t="s">
        <v>3911</v>
      </c>
      <c r="N151" s="57">
        <v>89534</v>
      </c>
      <c r="O151" s="57" t="str">
        <f t="shared" si="3"/>
        <v>89534,</v>
      </c>
      <c r="BA151">
        <v>200</v>
      </c>
    </row>
    <row r="152" spans="2:53">
      <c r="B152" s="77" t="s">
        <v>3822</v>
      </c>
      <c r="C152" s="77" t="s">
        <v>3823</v>
      </c>
      <c r="D152" s="78">
        <v>45483.78402777778</v>
      </c>
      <c r="E152" s="77">
        <v>1000</v>
      </c>
      <c r="F152" s="77" t="s">
        <v>560</v>
      </c>
      <c r="G152" s="77" t="s">
        <v>361</v>
      </c>
      <c r="H152" s="77" t="s">
        <v>23294</v>
      </c>
      <c r="I152" s="80" t="s">
        <v>4951</v>
      </c>
      <c r="J152" s="77" t="s">
        <v>4952</v>
      </c>
      <c r="K152" s="77" t="s">
        <v>4953</v>
      </c>
      <c r="L152" s="83" t="s">
        <v>3911</v>
      </c>
      <c r="N152" s="57">
        <v>1072174</v>
      </c>
      <c r="O152" s="57" t="str">
        <f t="shared" si="3"/>
        <v>1072174,</v>
      </c>
      <c r="BA152">
        <v>500</v>
      </c>
    </row>
    <row r="153" spans="2:53">
      <c r="B153" s="77" t="s">
        <v>1335</v>
      </c>
      <c r="C153" s="77" t="s">
        <v>115</v>
      </c>
      <c r="D153" s="78">
        <v>45483.727083333331</v>
      </c>
      <c r="E153" s="77">
        <v>500</v>
      </c>
      <c r="F153" s="77" t="s">
        <v>560</v>
      </c>
      <c r="G153" s="77" t="s">
        <v>564</v>
      </c>
      <c r="H153" s="77" t="s">
        <v>23294</v>
      </c>
      <c r="I153" s="77" t="s">
        <v>4954</v>
      </c>
      <c r="J153" s="77" t="s">
        <v>4955</v>
      </c>
      <c r="K153" s="79" t="s">
        <v>369</v>
      </c>
      <c r="L153" s="83" t="s">
        <v>3911</v>
      </c>
      <c r="N153" s="57">
        <v>5175</v>
      </c>
      <c r="O153" s="57" t="str">
        <f t="shared" si="3"/>
        <v>5175,</v>
      </c>
      <c r="BA153">
        <v>1500</v>
      </c>
    </row>
    <row r="154" spans="2:53">
      <c r="B154" s="77" t="s">
        <v>4088</v>
      </c>
      <c r="C154" s="77" t="s">
        <v>4088</v>
      </c>
      <c r="D154" s="78">
        <v>45483.590277777781</v>
      </c>
      <c r="E154" s="77">
        <v>1000</v>
      </c>
      <c r="F154" s="77" t="s">
        <v>560</v>
      </c>
      <c r="G154" s="77" t="s">
        <v>361</v>
      </c>
      <c r="H154" s="77" t="s">
        <v>23294</v>
      </c>
      <c r="I154" s="77" t="s">
        <v>4956</v>
      </c>
      <c r="J154" s="77" t="s">
        <v>4957</v>
      </c>
      <c r="K154" s="79" t="s">
        <v>369</v>
      </c>
      <c r="L154" s="83" t="s">
        <v>3911</v>
      </c>
      <c r="N154" s="57">
        <v>846098</v>
      </c>
      <c r="O154" s="57" t="str">
        <f t="shared" si="3"/>
        <v>846098,</v>
      </c>
      <c r="BA154">
        <v>1500</v>
      </c>
    </row>
    <row r="155" spans="2:53">
      <c r="B155" s="77" t="s">
        <v>4088</v>
      </c>
      <c r="C155" s="77" t="s">
        <v>4088</v>
      </c>
      <c r="D155" s="78">
        <v>45483.557638888888</v>
      </c>
      <c r="E155" s="77">
        <v>300</v>
      </c>
      <c r="F155" s="77" t="s">
        <v>560</v>
      </c>
      <c r="G155" s="77" t="s">
        <v>361</v>
      </c>
      <c r="H155" s="77" t="s">
        <v>23294</v>
      </c>
      <c r="I155" s="77" t="s">
        <v>4958</v>
      </c>
      <c r="J155" s="77" t="s">
        <v>4959</v>
      </c>
      <c r="K155" s="79" t="s">
        <v>369</v>
      </c>
      <c r="L155" s="83" t="s">
        <v>3911</v>
      </c>
      <c r="N155" s="57">
        <v>244125</v>
      </c>
      <c r="O155" s="57" t="str">
        <f t="shared" si="3"/>
        <v>244125,</v>
      </c>
      <c r="BA155">
        <v>1500</v>
      </c>
    </row>
    <row r="156" spans="2:53">
      <c r="B156" s="77" t="s">
        <v>567</v>
      </c>
      <c r="C156" s="77" t="s">
        <v>568</v>
      </c>
      <c r="D156" s="78">
        <v>45483.538194444445</v>
      </c>
      <c r="E156" s="77">
        <v>1000</v>
      </c>
      <c r="F156" s="77" t="s">
        <v>560</v>
      </c>
      <c r="G156" s="77" t="s">
        <v>564</v>
      </c>
      <c r="H156" s="77" t="s">
        <v>23294</v>
      </c>
      <c r="I156" s="77" t="s">
        <v>4960</v>
      </c>
      <c r="J156" s="77" t="s">
        <v>4961</v>
      </c>
      <c r="K156" s="79" t="s">
        <v>369</v>
      </c>
      <c r="L156" s="83" t="s">
        <v>3911</v>
      </c>
      <c r="N156" s="57">
        <v>82335</v>
      </c>
      <c r="O156" s="57" t="str">
        <f t="shared" si="3"/>
        <v>82335,</v>
      </c>
      <c r="BA156">
        <v>1500</v>
      </c>
    </row>
    <row r="157" spans="2:53">
      <c r="B157" s="77" t="s">
        <v>559</v>
      </c>
      <c r="C157" s="77" t="s">
        <v>4342</v>
      </c>
      <c r="D157" s="78">
        <v>45483.507638888892</v>
      </c>
      <c r="E157" s="77">
        <v>100</v>
      </c>
      <c r="F157" s="77" t="s">
        <v>560</v>
      </c>
      <c r="G157" s="77" t="s">
        <v>564</v>
      </c>
      <c r="H157" s="77" t="s">
        <v>23294</v>
      </c>
      <c r="I157" s="77" t="s">
        <v>4962</v>
      </c>
      <c r="J157" s="77" t="s">
        <v>4963</v>
      </c>
      <c r="K157" s="77" t="s">
        <v>617</v>
      </c>
      <c r="L157" s="82"/>
      <c r="N157" s="57">
        <v>3535</v>
      </c>
      <c r="O157" s="57" t="str">
        <f t="shared" si="3"/>
        <v>3535,</v>
      </c>
      <c r="BA157">
        <v>1500</v>
      </c>
    </row>
    <row r="158" spans="2:53">
      <c r="N158" s="57">
        <v>369813</v>
      </c>
      <c r="O158" s="57" t="str">
        <f t="shared" si="3"/>
        <v>369813,</v>
      </c>
      <c r="BA158">
        <v>1500</v>
      </c>
    </row>
    <row r="159" spans="2:53">
      <c r="N159" s="57">
        <v>843810</v>
      </c>
      <c r="O159" s="57" t="str">
        <f t="shared" si="3"/>
        <v>843810,</v>
      </c>
      <c r="BA159">
        <v>1500</v>
      </c>
    </row>
    <row r="160" spans="2:53">
      <c r="B160" s="77" t="s">
        <v>1728</v>
      </c>
      <c r="C160" s="77" t="s">
        <v>1728</v>
      </c>
      <c r="D160" s="78">
        <v>45485.029861111114</v>
      </c>
      <c r="E160" s="77">
        <v>1500</v>
      </c>
      <c r="F160" s="77" t="s">
        <v>560</v>
      </c>
      <c r="G160" s="77" t="s">
        <v>564</v>
      </c>
      <c r="H160" s="77" t="s">
        <v>23294</v>
      </c>
      <c r="I160" s="77" t="s">
        <v>4964</v>
      </c>
      <c r="J160" s="77" t="s">
        <v>4965</v>
      </c>
      <c r="K160" s="79" t="s">
        <v>369</v>
      </c>
      <c r="L160" s="83" t="s">
        <v>3911</v>
      </c>
      <c r="N160" s="57">
        <v>1136152</v>
      </c>
      <c r="O160" s="57" t="str">
        <f t="shared" si="3"/>
        <v>1136152,</v>
      </c>
      <c r="BA160">
        <v>1500</v>
      </c>
    </row>
    <row r="161" spans="2:53">
      <c r="B161" s="77" t="s">
        <v>381</v>
      </c>
      <c r="C161" s="77" t="s">
        <v>382</v>
      </c>
      <c r="D161" s="78">
        <v>45484.974305555559</v>
      </c>
      <c r="E161" s="77">
        <v>1500</v>
      </c>
      <c r="F161" s="77" t="s">
        <v>560</v>
      </c>
      <c r="G161" s="77" t="s">
        <v>564</v>
      </c>
      <c r="H161" s="77" t="s">
        <v>23294</v>
      </c>
      <c r="I161" s="77" t="s">
        <v>4966</v>
      </c>
      <c r="J161" s="77" t="s">
        <v>4967</v>
      </c>
      <c r="K161" s="79" t="s">
        <v>369</v>
      </c>
      <c r="L161" s="83" t="s">
        <v>3911</v>
      </c>
      <c r="N161" s="57">
        <v>201887</v>
      </c>
      <c r="O161" s="57" t="str">
        <f t="shared" si="3"/>
        <v>201887,</v>
      </c>
      <c r="BA161">
        <v>1500</v>
      </c>
    </row>
    <row r="162" spans="2:53">
      <c r="B162" s="77" t="s">
        <v>4088</v>
      </c>
      <c r="C162" s="77" t="s">
        <v>4088</v>
      </c>
      <c r="D162" s="78">
        <v>45484.940972222219</v>
      </c>
      <c r="E162" s="77">
        <v>300</v>
      </c>
      <c r="F162" s="77" t="s">
        <v>560</v>
      </c>
      <c r="G162" s="77" t="s">
        <v>361</v>
      </c>
      <c r="H162" s="77" t="s">
        <v>23294</v>
      </c>
      <c r="I162" s="77" t="s">
        <v>4968</v>
      </c>
      <c r="J162" s="77" t="s">
        <v>4969</v>
      </c>
      <c r="K162" s="79" t="s">
        <v>369</v>
      </c>
      <c r="L162" s="83" t="s">
        <v>3911</v>
      </c>
      <c r="N162" s="57">
        <v>247592</v>
      </c>
      <c r="O162" s="57" t="str">
        <f t="shared" si="3"/>
        <v>247592,</v>
      </c>
      <c r="BA162">
        <v>1500</v>
      </c>
    </row>
    <row r="163" spans="2:53">
      <c r="B163" s="77" t="s">
        <v>559</v>
      </c>
      <c r="C163" s="77" t="s">
        <v>4342</v>
      </c>
      <c r="D163" s="78">
        <v>45484.918749999997</v>
      </c>
      <c r="E163" s="77">
        <v>500</v>
      </c>
      <c r="F163" s="77" t="s">
        <v>560</v>
      </c>
      <c r="G163" s="77" t="s">
        <v>564</v>
      </c>
      <c r="H163" s="77" t="s">
        <v>23294</v>
      </c>
      <c r="I163" s="77" t="s">
        <v>4970</v>
      </c>
      <c r="J163" s="77" t="s">
        <v>4971</v>
      </c>
      <c r="K163" s="79" t="s">
        <v>369</v>
      </c>
      <c r="L163" s="83" t="s">
        <v>3911</v>
      </c>
      <c r="N163" s="57">
        <v>64097</v>
      </c>
      <c r="O163" s="57" t="str">
        <f t="shared" si="3"/>
        <v>64097,</v>
      </c>
      <c r="BA163">
        <v>1500</v>
      </c>
    </row>
    <row r="164" spans="2:53">
      <c r="B164" s="77" t="s">
        <v>596</v>
      </c>
      <c r="C164" s="77" t="s">
        <v>128</v>
      </c>
      <c r="D164" s="78">
        <v>45484.915277777778</v>
      </c>
      <c r="E164" s="77">
        <v>5000</v>
      </c>
      <c r="F164" s="77" t="s">
        <v>560</v>
      </c>
      <c r="G164" s="77" t="s">
        <v>564</v>
      </c>
      <c r="H164" s="77" t="s">
        <v>23294</v>
      </c>
      <c r="I164" s="77" t="s">
        <v>4972</v>
      </c>
      <c r="J164" s="77" t="s">
        <v>4973</v>
      </c>
      <c r="K164" s="79" t="s">
        <v>369</v>
      </c>
      <c r="L164" s="83" t="s">
        <v>3911</v>
      </c>
      <c r="N164" s="57">
        <v>170434</v>
      </c>
      <c r="O164" s="57" t="str">
        <f t="shared" si="3"/>
        <v>170434,</v>
      </c>
      <c r="BA164">
        <v>1500</v>
      </c>
    </row>
    <row r="165" spans="2:53">
      <c r="B165" s="77" t="s">
        <v>476</v>
      </c>
      <c r="C165" s="77" t="s">
        <v>476</v>
      </c>
      <c r="D165" s="78">
        <v>45484.911805555559</v>
      </c>
      <c r="E165" s="77">
        <v>2000</v>
      </c>
      <c r="F165" s="77" t="s">
        <v>560</v>
      </c>
      <c r="G165" s="77" t="s">
        <v>361</v>
      </c>
      <c r="H165" s="77" t="s">
        <v>23294</v>
      </c>
      <c r="I165" s="77" t="s">
        <v>4974</v>
      </c>
      <c r="J165" s="77" t="s">
        <v>4975</v>
      </c>
      <c r="K165" s="77" t="s">
        <v>4976</v>
      </c>
      <c r="L165" s="83" t="s">
        <v>3911</v>
      </c>
      <c r="N165" s="57">
        <v>833343</v>
      </c>
      <c r="O165" s="57" t="str">
        <f t="shared" si="3"/>
        <v>833343,</v>
      </c>
      <c r="BA165">
        <v>1500</v>
      </c>
    </row>
    <row r="166" spans="2:53">
      <c r="B166" s="77" t="s">
        <v>4046</v>
      </c>
      <c r="C166" s="77" t="s">
        <v>4046</v>
      </c>
      <c r="D166" s="78">
        <v>45484.904166666667</v>
      </c>
      <c r="E166" s="77">
        <v>500</v>
      </c>
      <c r="F166" s="77" t="s">
        <v>560</v>
      </c>
      <c r="G166" s="77" t="s">
        <v>564</v>
      </c>
      <c r="H166" s="77" t="s">
        <v>23294</v>
      </c>
      <c r="I166" s="77" t="s">
        <v>4977</v>
      </c>
      <c r="J166" s="77" t="s">
        <v>4978</v>
      </c>
      <c r="K166" s="79" t="s">
        <v>369</v>
      </c>
      <c r="L166" s="83" t="s">
        <v>3911</v>
      </c>
      <c r="N166" s="57">
        <v>235747</v>
      </c>
      <c r="O166" s="57" t="str">
        <f t="shared" si="3"/>
        <v>235747,</v>
      </c>
      <c r="BA166">
        <v>1500</v>
      </c>
    </row>
    <row r="167" spans="2:53">
      <c r="B167" s="77" t="s">
        <v>801</v>
      </c>
      <c r="C167" s="77" t="s">
        <v>801</v>
      </c>
      <c r="D167" s="78">
        <v>45484.877083333333</v>
      </c>
      <c r="E167" s="77">
        <v>1000</v>
      </c>
      <c r="F167" s="77" t="s">
        <v>560</v>
      </c>
      <c r="G167" s="77" t="s">
        <v>564</v>
      </c>
      <c r="H167" s="77" t="s">
        <v>23294</v>
      </c>
      <c r="I167" s="77" t="s">
        <v>4979</v>
      </c>
      <c r="J167" s="77" t="s">
        <v>4980</v>
      </c>
      <c r="K167" s="79" t="s">
        <v>369</v>
      </c>
      <c r="L167" s="83" t="s">
        <v>3911</v>
      </c>
      <c r="N167" s="57">
        <v>466150</v>
      </c>
      <c r="O167" s="57" t="str">
        <f t="shared" si="3"/>
        <v>466150,</v>
      </c>
      <c r="BA167">
        <v>1000</v>
      </c>
    </row>
    <row r="168" spans="2:53">
      <c r="B168" s="77" t="s">
        <v>596</v>
      </c>
      <c r="C168" s="77" t="s">
        <v>128</v>
      </c>
      <c r="D168" s="78">
        <v>45484.852777777778</v>
      </c>
      <c r="E168" s="77">
        <v>2500</v>
      </c>
      <c r="F168" s="77" t="s">
        <v>560</v>
      </c>
      <c r="G168" s="77" t="s">
        <v>564</v>
      </c>
      <c r="H168" s="77" t="s">
        <v>23294</v>
      </c>
      <c r="I168" s="77" t="s">
        <v>4981</v>
      </c>
      <c r="J168" s="77" t="s">
        <v>4982</v>
      </c>
      <c r="K168" s="79" t="s">
        <v>369</v>
      </c>
      <c r="L168" s="83" t="s">
        <v>3911</v>
      </c>
      <c r="N168" s="57">
        <v>22292</v>
      </c>
      <c r="O168" s="57" t="str">
        <f t="shared" si="3"/>
        <v>22292,</v>
      </c>
      <c r="BA168">
        <v>1000</v>
      </c>
    </row>
    <row r="169" spans="2:53">
      <c r="B169" s="77" t="s">
        <v>596</v>
      </c>
      <c r="C169" s="77" t="s">
        <v>128</v>
      </c>
      <c r="D169" s="78">
        <v>45484.830555555556</v>
      </c>
      <c r="E169" s="77">
        <v>1000</v>
      </c>
      <c r="F169" s="77" t="s">
        <v>560</v>
      </c>
      <c r="G169" s="77" t="s">
        <v>564</v>
      </c>
      <c r="H169" s="77" t="s">
        <v>23294</v>
      </c>
      <c r="I169" s="77" t="s">
        <v>4983</v>
      </c>
      <c r="J169" s="77" t="s">
        <v>4984</v>
      </c>
      <c r="K169" s="77" t="s">
        <v>1675</v>
      </c>
      <c r="L169" s="83" t="s">
        <v>3911</v>
      </c>
      <c r="N169" s="57">
        <v>1132542</v>
      </c>
      <c r="O169" s="57" t="str">
        <f t="shared" si="3"/>
        <v>1132542,</v>
      </c>
      <c r="BA169">
        <v>1000</v>
      </c>
    </row>
    <row r="170" spans="2:53">
      <c r="B170" s="77" t="s">
        <v>476</v>
      </c>
      <c r="C170" s="77" t="s">
        <v>476</v>
      </c>
      <c r="D170" s="78">
        <v>45484.767361111109</v>
      </c>
      <c r="E170" s="77">
        <v>500</v>
      </c>
      <c r="F170" s="77" t="s">
        <v>560</v>
      </c>
      <c r="G170" s="77" t="s">
        <v>361</v>
      </c>
      <c r="H170" s="77" t="s">
        <v>23294</v>
      </c>
      <c r="I170" s="77" t="s">
        <v>4985</v>
      </c>
      <c r="J170" s="77" t="s">
        <v>4986</v>
      </c>
      <c r="K170" s="79" t="s">
        <v>369</v>
      </c>
      <c r="L170" s="83" t="s">
        <v>3911</v>
      </c>
      <c r="N170" s="57">
        <v>534424</v>
      </c>
      <c r="O170" s="57" t="str">
        <f t="shared" si="3"/>
        <v>534424,</v>
      </c>
      <c r="BA170">
        <v>2000</v>
      </c>
    </row>
    <row r="171" spans="2:53">
      <c r="B171" s="77" t="s">
        <v>559</v>
      </c>
      <c r="C171" s="77" t="s">
        <v>331</v>
      </c>
      <c r="D171" s="78">
        <v>45484.719444444447</v>
      </c>
      <c r="E171" s="77">
        <v>100</v>
      </c>
      <c r="F171" s="77" t="s">
        <v>560</v>
      </c>
      <c r="G171" s="77" t="s">
        <v>564</v>
      </c>
      <c r="H171" s="77" t="s">
        <v>1014</v>
      </c>
      <c r="I171" s="77" t="s">
        <v>4987</v>
      </c>
      <c r="J171" s="77" t="s">
        <v>4988</v>
      </c>
      <c r="K171" s="79" t="s">
        <v>369</v>
      </c>
      <c r="L171" s="83" t="s">
        <v>3911</v>
      </c>
      <c r="N171" s="57">
        <v>257927</v>
      </c>
      <c r="O171" s="57" t="str">
        <f t="shared" si="3"/>
        <v>257927,</v>
      </c>
      <c r="BA171">
        <v>3000</v>
      </c>
    </row>
    <row r="172" spans="2:53">
      <c r="B172" s="77" t="s">
        <v>559</v>
      </c>
      <c r="C172" s="77" t="s">
        <v>331</v>
      </c>
      <c r="D172" s="78">
        <v>45484.717361111114</v>
      </c>
      <c r="E172" s="77">
        <v>100</v>
      </c>
      <c r="F172" s="77" t="s">
        <v>560</v>
      </c>
      <c r="G172" s="77" t="s">
        <v>564</v>
      </c>
      <c r="H172" s="77" t="s">
        <v>1014</v>
      </c>
      <c r="I172" s="77" t="s">
        <v>4989</v>
      </c>
      <c r="J172" s="77" t="s">
        <v>4990</v>
      </c>
      <c r="K172" s="79" t="s">
        <v>369</v>
      </c>
      <c r="L172" s="83" t="s">
        <v>3911</v>
      </c>
      <c r="N172" s="57">
        <v>980068</v>
      </c>
      <c r="O172" s="57" t="str">
        <f t="shared" si="3"/>
        <v>980068,</v>
      </c>
      <c r="BA172">
        <v>500</v>
      </c>
    </row>
    <row r="173" spans="2:53">
      <c r="B173" s="77" t="s">
        <v>559</v>
      </c>
      <c r="C173" s="77" t="s">
        <v>331</v>
      </c>
      <c r="D173" s="78">
        <v>45484.716666666667</v>
      </c>
      <c r="E173" s="77">
        <v>100</v>
      </c>
      <c r="F173" s="77" t="s">
        <v>560</v>
      </c>
      <c r="G173" s="77" t="s">
        <v>564</v>
      </c>
      <c r="H173" s="77" t="s">
        <v>1014</v>
      </c>
      <c r="I173" s="77" t="s">
        <v>4991</v>
      </c>
      <c r="J173" s="77" t="s">
        <v>4992</v>
      </c>
      <c r="K173" s="79" t="s">
        <v>369</v>
      </c>
      <c r="L173" s="83" t="s">
        <v>3911</v>
      </c>
      <c r="N173" s="57">
        <v>169979</v>
      </c>
      <c r="O173" s="57" t="str">
        <f t="shared" si="3"/>
        <v>169979,</v>
      </c>
      <c r="BA173">
        <v>500</v>
      </c>
    </row>
    <row r="174" spans="2:53">
      <c r="B174" s="77" t="s">
        <v>559</v>
      </c>
      <c r="C174" s="77" t="s">
        <v>284</v>
      </c>
      <c r="D174" s="78">
        <v>45484.663194444445</v>
      </c>
      <c r="E174" s="77">
        <v>1000</v>
      </c>
      <c r="F174" s="77" t="s">
        <v>560</v>
      </c>
      <c r="G174" s="77" t="s">
        <v>564</v>
      </c>
      <c r="H174" s="77" t="s">
        <v>23294</v>
      </c>
      <c r="I174" s="77" t="s">
        <v>4993</v>
      </c>
      <c r="J174" s="77" t="s">
        <v>4994</v>
      </c>
      <c r="K174" s="79" t="s">
        <v>369</v>
      </c>
      <c r="L174" s="83" t="s">
        <v>3911</v>
      </c>
      <c r="N174" s="57">
        <v>50428</v>
      </c>
      <c r="O174" s="57" t="str">
        <f t="shared" si="3"/>
        <v>50428,</v>
      </c>
      <c r="BA174">
        <v>1000</v>
      </c>
    </row>
    <row r="175" spans="2:53">
      <c r="B175" s="77" t="s">
        <v>3908</v>
      </c>
      <c r="C175" s="77" t="s">
        <v>4091</v>
      </c>
      <c r="D175" s="78">
        <v>45484.577777777777</v>
      </c>
      <c r="E175" s="77">
        <v>1000</v>
      </c>
      <c r="F175" s="77" t="s">
        <v>560</v>
      </c>
      <c r="G175" s="77" t="s">
        <v>564</v>
      </c>
      <c r="H175" s="77" t="s">
        <v>23294</v>
      </c>
      <c r="I175" s="77" t="s">
        <v>4995</v>
      </c>
      <c r="J175" s="77" t="s">
        <v>4996</v>
      </c>
      <c r="K175" s="82"/>
      <c r="L175" s="82"/>
      <c r="N175" s="57">
        <v>65292</v>
      </c>
      <c r="O175" s="57" t="str">
        <f t="shared" si="3"/>
        <v>65292,</v>
      </c>
      <c r="BA175">
        <v>500</v>
      </c>
    </row>
    <row r="176" spans="2:53">
      <c r="N176" s="57">
        <v>1085392</v>
      </c>
      <c r="O176" s="57" t="str">
        <f t="shared" si="3"/>
        <v>1085392,</v>
      </c>
      <c r="BA176">
        <v>500</v>
      </c>
    </row>
    <row r="177" spans="2:53">
      <c r="B177" s="77" t="s">
        <v>4572</v>
      </c>
      <c r="C177" s="77" t="s">
        <v>4573</v>
      </c>
      <c r="D177" s="78">
        <v>45495.461805555555</v>
      </c>
      <c r="E177" s="77">
        <v>500</v>
      </c>
      <c r="F177" s="77" t="s">
        <v>560</v>
      </c>
      <c r="G177" s="79" t="s">
        <v>369</v>
      </c>
      <c r="H177" s="77"/>
      <c r="I177" s="77" t="s">
        <v>4997</v>
      </c>
      <c r="J177" s="79" t="s">
        <v>369</v>
      </c>
      <c r="K177" s="79" t="s">
        <v>369</v>
      </c>
      <c r="L177" s="83" t="s">
        <v>3911</v>
      </c>
      <c r="N177" s="57">
        <v>1269</v>
      </c>
      <c r="O177" s="57" t="str">
        <f t="shared" si="3"/>
        <v>1269,</v>
      </c>
      <c r="BA177">
        <v>500</v>
      </c>
    </row>
    <row r="178" spans="2:53">
      <c r="B178" s="77" t="s">
        <v>379</v>
      </c>
      <c r="C178" s="77" t="s">
        <v>379</v>
      </c>
      <c r="D178" s="78">
        <v>45494.961805555555</v>
      </c>
      <c r="E178" s="77">
        <v>500</v>
      </c>
      <c r="F178" s="77" t="s">
        <v>560</v>
      </c>
      <c r="G178" s="79" t="s">
        <v>369</v>
      </c>
      <c r="H178" s="77"/>
      <c r="I178" s="77" t="s">
        <v>4998</v>
      </c>
      <c r="J178" s="77" t="s">
        <v>4999</v>
      </c>
      <c r="K178" s="79" t="s">
        <v>369</v>
      </c>
      <c r="L178" s="83" t="s">
        <v>3911</v>
      </c>
      <c r="N178" s="57">
        <v>368104</v>
      </c>
      <c r="O178" s="57" t="str">
        <f t="shared" si="3"/>
        <v>368104,</v>
      </c>
      <c r="BA178">
        <v>500</v>
      </c>
    </row>
    <row r="179" spans="2:53">
      <c r="B179" s="77" t="s">
        <v>4088</v>
      </c>
      <c r="C179" s="77" t="s">
        <v>4088</v>
      </c>
      <c r="D179" s="78">
        <v>45494.915972222225</v>
      </c>
      <c r="E179" s="77">
        <v>1000</v>
      </c>
      <c r="F179" s="77" t="s">
        <v>560</v>
      </c>
      <c r="G179" s="79" t="s">
        <v>369</v>
      </c>
      <c r="H179" s="77"/>
      <c r="I179" s="77" t="s">
        <v>5000</v>
      </c>
      <c r="J179" s="79" t="s">
        <v>369</v>
      </c>
      <c r="K179" s="79" t="s">
        <v>369</v>
      </c>
      <c r="L179" s="83" t="s">
        <v>3911</v>
      </c>
      <c r="N179" s="57">
        <v>91561</v>
      </c>
      <c r="O179" s="57" t="str">
        <f t="shared" si="3"/>
        <v>91561,</v>
      </c>
      <c r="BA179">
        <v>500</v>
      </c>
    </row>
    <row r="180" spans="2:53">
      <c r="B180" s="77" t="s">
        <v>4088</v>
      </c>
      <c r="C180" s="77" t="s">
        <v>4088</v>
      </c>
      <c r="D180" s="78">
        <v>45494.907638888886</v>
      </c>
      <c r="E180" s="77">
        <v>1000</v>
      </c>
      <c r="F180" s="77" t="s">
        <v>560</v>
      </c>
      <c r="G180" s="79" t="s">
        <v>369</v>
      </c>
      <c r="H180" s="77"/>
      <c r="I180" s="77" t="s">
        <v>5001</v>
      </c>
      <c r="J180" s="77" t="s">
        <v>5002</v>
      </c>
      <c r="K180" s="79" t="s">
        <v>369</v>
      </c>
      <c r="L180" s="83" t="s">
        <v>3911</v>
      </c>
      <c r="N180" s="57">
        <v>54814</v>
      </c>
      <c r="O180" s="57" t="str">
        <f t="shared" si="3"/>
        <v>54814,</v>
      </c>
      <c r="BA180">
        <v>2000</v>
      </c>
    </row>
    <row r="181" spans="2:53">
      <c r="B181" s="77" t="s">
        <v>601</v>
      </c>
      <c r="C181" s="77" t="s">
        <v>602</v>
      </c>
      <c r="D181" s="78">
        <v>45494.868055555555</v>
      </c>
      <c r="E181" s="77">
        <v>500</v>
      </c>
      <c r="F181" s="77" t="s">
        <v>560</v>
      </c>
      <c r="G181" s="79" t="s">
        <v>369</v>
      </c>
      <c r="H181" s="77"/>
      <c r="I181" s="77" t="s">
        <v>5003</v>
      </c>
      <c r="J181" s="77" t="s">
        <v>5004</v>
      </c>
      <c r="K181" s="79" t="s">
        <v>369</v>
      </c>
      <c r="L181" s="83" t="s">
        <v>3911</v>
      </c>
      <c r="N181" s="57">
        <v>954530</v>
      </c>
      <c r="O181" s="57" t="str">
        <f t="shared" si="3"/>
        <v>954530,</v>
      </c>
      <c r="BA181">
        <v>2000</v>
      </c>
    </row>
    <row r="182" spans="2:53">
      <c r="B182" s="77" t="s">
        <v>381</v>
      </c>
      <c r="C182" s="77" t="s">
        <v>382</v>
      </c>
      <c r="D182" s="78">
        <v>45494.827777777777</v>
      </c>
      <c r="E182" s="77">
        <v>2000</v>
      </c>
      <c r="F182" s="77" t="s">
        <v>560</v>
      </c>
      <c r="G182" s="79" t="s">
        <v>369</v>
      </c>
      <c r="H182" s="77"/>
      <c r="I182" s="77" t="s">
        <v>5005</v>
      </c>
      <c r="J182" s="77" t="s">
        <v>5006</v>
      </c>
      <c r="K182" s="79" t="s">
        <v>369</v>
      </c>
      <c r="L182" s="83" t="s">
        <v>3911</v>
      </c>
      <c r="N182" s="57">
        <v>556665</v>
      </c>
      <c r="O182" s="57" t="str">
        <f t="shared" si="3"/>
        <v>556665,</v>
      </c>
      <c r="BA182">
        <v>2000</v>
      </c>
    </row>
    <row r="183" spans="2:53">
      <c r="B183" s="77" t="s">
        <v>5007</v>
      </c>
      <c r="C183" s="77" t="s">
        <v>5008</v>
      </c>
      <c r="D183" s="78">
        <v>45494.818749999999</v>
      </c>
      <c r="E183" s="77">
        <v>2000</v>
      </c>
      <c r="F183" s="77" t="s">
        <v>560</v>
      </c>
      <c r="G183" s="79" t="s">
        <v>369</v>
      </c>
      <c r="H183" s="77"/>
      <c r="I183" s="77" t="s">
        <v>5009</v>
      </c>
      <c r="J183" s="77" t="s">
        <v>5010</v>
      </c>
      <c r="K183" s="79" t="s">
        <v>369</v>
      </c>
      <c r="L183" s="83" t="s">
        <v>3911</v>
      </c>
      <c r="N183" s="57">
        <v>79722</v>
      </c>
      <c r="O183" s="57" t="str">
        <f t="shared" si="3"/>
        <v>79722,</v>
      </c>
      <c r="BA183">
        <v>1000</v>
      </c>
    </row>
    <row r="184" spans="2:53">
      <c r="B184" s="77" t="s">
        <v>386</v>
      </c>
      <c r="C184" s="77" t="s">
        <v>387</v>
      </c>
      <c r="D184" s="78">
        <v>45494.814583333333</v>
      </c>
      <c r="E184" s="77">
        <v>2000</v>
      </c>
      <c r="F184" s="77" t="s">
        <v>560</v>
      </c>
      <c r="G184" s="79" t="s">
        <v>369</v>
      </c>
      <c r="H184" s="77"/>
      <c r="I184" s="77" t="s">
        <v>5011</v>
      </c>
      <c r="J184" s="77" t="s">
        <v>5012</v>
      </c>
      <c r="K184" s="79" t="s">
        <v>369</v>
      </c>
      <c r="L184" s="83" t="s">
        <v>3911</v>
      </c>
      <c r="N184" s="57">
        <v>118731</v>
      </c>
      <c r="O184" s="57" t="str">
        <f t="shared" si="3"/>
        <v>118731,</v>
      </c>
      <c r="BA184">
        <v>1000</v>
      </c>
    </row>
    <row r="185" spans="2:53">
      <c r="B185" s="77" t="s">
        <v>5013</v>
      </c>
      <c r="C185" s="77" t="s">
        <v>5014</v>
      </c>
      <c r="D185" s="78">
        <v>45494.805555555555</v>
      </c>
      <c r="E185" s="77">
        <v>400</v>
      </c>
      <c r="F185" s="77" t="s">
        <v>560</v>
      </c>
      <c r="G185" s="79" t="s">
        <v>369</v>
      </c>
      <c r="H185" s="77"/>
      <c r="I185" s="77" t="s">
        <v>5015</v>
      </c>
      <c r="J185" s="79" t="s">
        <v>369</v>
      </c>
      <c r="K185" s="79" t="s">
        <v>369</v>
      </c>
      <c r="L185" s="83" t="s">
        <v>3911</v>
      </c>
      <c r="N185" s="57">
        <v>25980</v>
      </c>
      <c r="O185" s="57" t="str">
        <f t="shared" si="3"/>
        <v>25980,</v>
      </c>
      <c r="BA185">
        <v>1000</v>
      </c>
    </row>
    <row r="186" spans="2:53">
      <c r="B186" s="77" t="s">
        <v>3908</v>
      </c>
      <c r="C186" s="77" t="s">
        <v>4091</v>
      </c>
      <c r="D186" s="78">
        <v>45494.782638888886</v>
      </c>
      <c r="E186" s="77">
        <v>300</v>
      </c>
      <c r="F186" s="77" t="s">
        <v>560</v>
      </c>
      <c r="G186" s="79" t="s">
        <v>369</v>
      </c>
      <c r="H186" s="77"/>
      <c r="I186" s="77" t="s">
        <v>5016</v>
      </c>
      <c r="J186" s="79" t="s">
        <v>369</v>
      </c>
      <c r="K186" s="79" t="s">
        <v>369</v>
      </c>
      <c r="L186" s="83" t="s">
        <v>3911</v>
      </c>
      <c r="N186" s="57">
        <v>247524</v>
      </c>
      <c r="O186" s="57" t="str">
        <f t="shared" si="3"/>
        <v>247524,</v>
      </c>
      <c r="BA186">
        <v>1600</v>
      </c>
    </row>
    <row r="187" spans="2:53">
      <c r="B187" s="77" t="s">
        <v>567</v>
      </c>
      <c r="C187" s="77" t="s">
        <v>568</v>
      </c>
      <c r="D187" s="78">
        <v>45494.777777777781</v>
      </c>
      <c r="E187" s="77">
        <v>1000</v>
      </c>
      <c r="F187" s="77" t="s">
        <v>560</v>
      </c>
      <c r="G187" s="79" t="s">
        <v>369</v>
      </c>
      <c r="H187" s="77"/>
      <c r="I187" s="77" t="s">
        <v>5017</v>
      </c>
      <c r="J187" s="77" t="s">
        <v>5018</v>
      </c>
      <c r="K187" s="79" t="s">
        <v>369</v>
      </c>
      <c r="L187" s="83" t="s">
        <v>3911</v>
      </c>
      <c r="N187" s="57">
        <v>69498</v>
      </c>
      <c r="O187" s="57" t="str">
        <f t="shared" si="3"/>
        <v>69498,</v>
      </c>
      <c r="BA187">
        <v>1600</v>
      </c>
    </row>
    <row r="188" spans="2:53">
      <c r="B188" s="77" t="s">
        <v>476</v>
      </c>
      <c r="C188" s="77" t="s">
        <v>476</v>
      </c>
      <c r="D188" s="78">
        <v>45494.758333333331</v>
      </c>
      <c r="E188" s="77">
        <v>500</v>
      </c>
      <c r="F188" s="77" t="s">
        <v>560</v>
      </c>
      <c r="G188" s="79" t="s">
        <v>369</v>
      </c>
      <c r="H188" s="77"/>
      <c r="I188" s="77" t="s">
        <v>5019</v>
      </c>
      <c r="J188" s="77" t="s">
        <v>5020</v>
      </c>
      <c r="K188" s="79" t="s">
        <v>369</v>
      </c>
      <c r="L188" s="83" t="s">
        <v>3911</v>
      </c>
      <c r="N188" s="57">
        <v>283927</v>
      </c>
      <c r="O188" s="57" t="str">
        <f t="shared" si="3"/>
        <v>283927,</v>
      </c>
      <c r="BA188">
        <v>1000</v>
      </c>
    </row>
    <row r="189" spans="2:53">
      <c r="B189" s="77" t="s">
        <v>4088</v>
      </c>
      <c r="C189" s="77" t="s">
        <v>4088</v>
      </c>
      <c r="D189" s="78">
        <v>45494.750694444447</v>
      </c>
      <c r="E189" s="77">
        <v>300</v>
      </c>
      <c r="F189" s="77" t="s">
        <v>560</v>
      </c>
      <c r="G189" s="79" t="s">
        <v>369</v>
      </c>
      <c r="H189" s="77"/>
      <c r="I189" s="77" t="s">
        <v>5021</v>
      </c>
      <c r="J189" s="77" t="s">
        <v>5022</v>
      </c>
      <c r="K189" s="79" t="s">
        <v>369</v>
      </c>
      <c r="L189" s="83" t="s">
        <v>3911</v>
      </c>
      <c r="N189" s="57">
        <v>114628</v>
      </c>
      <c r="O189" s="57" t="str">
        <f t="shared" si="3"/>
        <v>114628,</v>
      </c>
      <c r="BA189">
        <v>2000</v>
      </c>
    </row>
    <row r="190" spans="2:53">
      <c r="B190" s="77" t="s">
        <v>515</v>
      </c>
      <c r="C190" s="77" t="s">
        <v>516</v>
      </c>
      <c r="D190" s="78">
        <v>45494.656944444447</v>
      </c>
      <c r="E190" s="77">
        <v>2000</v>
      </c>
      <c r="F190" s="77" t="s">
        <v>560</v>
      </c>
      <c r="G190" s="79" t="s">
        <v>369</v>
      </c>
      <c r="H190" s="77"/>
      <c r="I190" s="77" t="s">
        <v>5023</v>
      </c>
      <c r="J190" s="77" t="s">
        <v>5024</v>
      </c>
      <c r="K190" s="79" t="s">
        <v>369</v>
      </c>
      <c r="L190" s="83" t="s">
        <v>3911</v>
      </c>
      <c r="N190" s="57">
        <v>161991</v>
      </c>
      <c r="O190" s="57" t="str">
        <f t="shared" si="3"/>
        <v>161991,</v>
      </c>
      <c r="BA190">
        <v>2000</v>
      </c>
    </row>
    <row r="191" spans="2:53">
      <c r="B191" s="77" t="s">
        <v>581</v>
      </c>
      <c r="C191" s="77" t="s">
        <v>582</v>
      </c>
      <c r="D191" s="78">
        <v>45494.62777777778</v>
      </c>
      <c r="E191" s="77">
        <v>500</v>
      </c>
      <c r="F191" s="77" t="s">
        <v>560</v>
      </c>
      <c r="G191" s="79" t="s">
        <v>369</v>
      </c>
      <c r="H191" s="77"/>
      <c r="I191" s="77" t="s">
        <v>5025</v>
      </c>
      <c r="J191" s="77" t="s">
        <v>5026</v>
      </c>
      <c r="K191" s="79" t="s">
        <v>369</v>
      </c>
      <c r="L191" s="83" t="s">
        <v>3911</v>
      </c>
      <c r="N191" s="57">
        <v>126562</v>
      </c>
      <c r="O191" s="57" t="str">
        <f t="shared" si="3"/>
        <v>126562,</v>
      </c>
      <c r="BA191">
        <v>1000</v>
      </c>
    </row>
    <row r="192" spans="2:53">
      <c r="B192" s="77" t="s">
        <v>515</v>
      </c>
      <c r="C192" s="77" t="s">
        <v>516</v>
      </c>
      <c r="D192" s="78">
        <v>45494.624305555553</v>
      </c>
      <c r="E192" s="77">
        <v>2000</v>
      </c>
      <c r="F192" s="77" t="s">
        <v>560</v>
      </c>
      <c r="G192" s="79" t="s">
        <v>369</v>
      </c>
      <c r="H192" s="77"/>
      <c r="I192" s="77" t="s">
        <v>5027</v>
      </c>
      <c r="J192" s="77" t="s">
        <v>5028</v>
      </c>
      <c r="K192" s="79" t="s">
        <v>369</v>
      </c>
      <c r="L192" s="83" t="s">
        <v>3911</v>
      </c>
      <c r="N192" s="57">
        <v>50577</v>
      </c>
      <c r="O192" s="57" t="str">
        <f t="shared" si="3"/>
        <v>50577,</v>
      </c>
      <c r="BA192">
        <v>1000</v>
      </c>
    </row>
    <row r="193" spans="2:53">
      <c r="B193" s="77" t="s">
        <v>139</v>
      </c>
      <c r="C193" s="77" t="s">
        <v>571</v>
      </c>
      <c r="D193" s="78">
        <v>45494.592361111114</v>
      </c>
      <c r="E193" s="77">
        <v>300</v>
      </c>
      <c r="F193" s="77" t="s">
        <v>560</v>
      </c>
      <c r="G193" s="79" t="s">
        <v>369</v>
      </c>
      <c r="H193" s="77"/>
      <c r="I193" s="77" t="s">
        <v>5029</v>
      </c>
      <c r="J193" s="77" t="s">
        <v>5030</v>
      </c>
      <c r="K193" s="79" t="s">
        <v>369</v>
      </c>
      <c r="L193" s="83" t="s">
        <v>3911</v>
      </c>
      <c r="N193" s="57">
        <v>14188</v>
      </c>
      <c r="O193" s="57" t="str">
        <f t="shared" si="3"/>
        <v>14188,</v>
      </c>
      <c r="BA193">
        <v>1000</v>
      </c>
    </row>
    <row r="194" spans="2:53">
      <c r="B194" s="77" t="s">
        <v>476</v>
      </c>
      <c r="C194" s="77" t="s">
        <v>476</v>
      </c>
      <c r="D194" s="78">
        <v>45494.495833333334</v>
      </c>
      <c r="E194" s="77">
        <v>500</v>
      </c>
      <c r="F194" s="77" t="s">
        <v>560</v>
      </c>
      <c r="G194" s="79" t="s">
        <v>369</v>
      </c>
      <c r="H194" s="77"/>
      <c r="I194" s="77" t="s">
        <v>5031</v>
      </c>
      <c r="J194" s="77" t="s">
        <v>5032</v>
      </c>
      <c r="K194" s="79" t="s">
        <v>369</v>
      </c>
      <c r="L194" s="83" t="s">
        <v>3911</v>
      </c>
      <c r="N194" s="57">
        <v>649325</v>
      </c>
      <c r="O194" s="57" t="str">
        <f t="shared" si="3"/>
        <v>649325,</v>
      </c>
      <c r="BA194">
        <v>1000</v>
      </c>
    </row>
    <row r="195" spans="2:53">
      <c r="B195" s="77" t="s">
        <v>461</v>
      </c>
      <c r="C195" s="77" t="s">
        <v>461</v>
      </c>
      <c r="D195" s="78">
        <v>45494.357638888891</v>
      </c>
      <c r="E195" s="77">
        <v>500</v>
      </c>
      <c r="F195" s="77" t="s">
        <v>560</v>
      </c>
      <c r="G195" s="79" t="s">
        <v>369</v>
      </c>
      <c r="H195" s="77"/>
      <c r="I195" s="77" t="s">
        <v>5033</v>
      </c>
      <c r="J195" s="77" t="s">
        <v>5034</v>
      </c>
      <c r="K195" s="79" t="s">
        <v>369</v>
      </c>
      <c r="L195" s="83" t="s">
        <v>3911</v>
      </c>
      <c r="N195" s="57">
        <v>174342</v>
      </c>
      <c r="O195" s="57" t="str">
        <f t="shared" si="3"/>
        <v>174342,</v>
      </c>
      <c r="BA195">
        <v>500</v>
      </c>
    </row>
    <row r="196" spans="2:53">
      <c r="B196" s="77" t="s">
        <v>510</v>
      </c>
      <c r="C196" s="77" t="s">
        <v>5008</v>
      </c>
      <c r="D196" s="78">
        <v>45493.946527777778</v>
      </c>
      <c r="E196" s="77">
        <v>100</v>
      </c>
      <c r="F196" s="77" t="s">
        <v>560</v>
      </c>
      <c r="G196" s="79" t="s">
        <v>369</v>
      </c>
      <c r="H196" s="77"/>
      <c r="I196" s="77" t="s">
        <v>5035</v>
      </c>
      <c r="J196" s="77" t="s">
        <v>5036</v>
      </c>
      <c r="K196" s="79" t="s">
        <v>369</v>
      </c>
      <c r="L196" s="83" t="s">
        <v>3911</v>
      </c>
      <c r="N196" s="57">
        <v>199025</v>
      </c>
      <c r="O196" s="57" t="str">
        <f t="shared" si="3"/>
        <v>199025,</v>
      </c>
      <c r="BA196">
        <v>500</v>
      </c>
    </row>
    <row r="197" spans="2:53">
      <c r="B197" s="77" t="s">
        <v>559</v>
      </c>
      <c r="C197" s="77" t="s">
        <v>206</v>
      </c>
      <c r="D197" s="78">
        <v>45493.925694444442</v>
      </c>
      <c r="E197" s="77">
        <v>500</v>
      </c>
      <c r="F197" s="77" t="s">
        <v>560</v>
      </c>
      <c r="G197" s="79" t="s">
        <v>369</v>
      </c>
      <c r="H197" s="77"/>
      <c r="I197" s="77" t="s">
        <v>5037</v>
      </c>
      <c r="J197" s="77" t="s">
        <v>5038</v>
      </c>
      <c r="K197" s="79" t="s">
        <v>369</v>
      </c>
      <c r="L197" s="83" t="s">
        <v>3911</v>
      </c>
      <c r="N197" s="57">
        <v>636948</v>
      </c>
      <c r="O197" s="57" t="str">
        <f t="shared" si="3"/>
        <v>636948,</v>
      </c>
      <c r="BA197">
        <v>4000</v>
      </c>
    </row>
    <row r="198" spans="2:53">
      <c r="B198" s="77" t="s">
        <v>596</v>
      </c>
      <c r="C198" s="77" t="s">
        <v>128</v>
      </c>
      <c r="D198" s="78">
        <v>45493.914583333331</v>
      </c>
      <c r="E198" s="77">
        <v>2000</v>
      </c>
      <c r="F198" s="77" t="s">
        <v>560</v>
      </c>
      <c r="G198" s="79" t="s">
        <v>369</v>
      </c>
      <c r="H198" s="77"/>
      <c r="I198" s="77" t="s">
        <v>5039</v>
      </c>
      <c r="J198" s="77" t="s">
        <v>5040</v>
      </c>
      <c r="K198" s="79" t="s">
        <v>369</v>
      </c>
      <c r="L198" s="83" t="s">
        <v>3911</v>
      </c>
      <c r="N198" s="57">
        <v>743267</v>
      </c>
      <c r="O198" s="57" t="str">
        <f t="shared" si="3"/>
        <v>743267,</v>
      </c>
      <c r="BA198">
        <v>2000</v>
      </c>
    </row>
    <row r="199" spans="2:53">
      <c r="B199" s="77" t="s">
        <v>5007</v>
      </c>
      <c r="C199" s="77" t="s">
        <v>5008</v>
      </c>
      <c r="D199" s="78">
        <v>45493.900694444441</v>
      </c>
      <c r="E199" s="77">
        <v>1000</v>
      </c>
      <c r="F199" s="77" t="s">
        <v>560</v>
      </c>
      <c r="G199" s="79" t="s">
        <v>369</v>
      </c>
      <c r="H199" s="77"/>
      <c r="I199" s="77" t="s">
        <v>5041</v>
      </c>
      <c r="J199" s="79" t="s">
        <v>369</v>
      </c>
      <c r="K199" s="79" t="s">
        <v>369</v>
      </c>
      <c r="L199" s="83" t="s">
        <v>3911</v>
      </c>
      <c r="N199" s="57">
        <v>833698</v>
      </c>
      <c r="O199" s="57" t="str">
        <f t="shared" si="3"/>
        <v>833698,</v>
      </c>
      <c r="BA199">
        <v>2000</v>
      </c>
    </row>
    <row r="200" spans="2:53">
      <c r="B200" s="77" t="s">
        <v>386</v>
      </c>
      <c r="C200" s="77" t="s">
        <v>387</v>
      </c>
      <c r="D200" s="78">
        <v>45493.9</v>
      </c>
      <c r="E200" s="77">
        <v>2000</v>
      </c>
      <c r="F200" s="77" t="s">
        <v>560</v>
      </c>
      <c r="G200" s="79" t="s">
        <v>369</v>
      </c>
      <c r="H200" s="77"/>
      <c r="I200" s="77" t="s">
        <v>5042</v>
      </c>
      <c r="J200" s="77" t="s">
        <v>5043</v>
      </c>
      <c r="K200" s="79" t="s">
        <v>369</v>
      </c>
      <c r="L200" s="83" t="s">
        <v>3911</v>
      </c>
      <c r="N200" s="57">
        <v>16438</v>
      </c>
      <c r="O200" s="57" t="str">
        <f t="shared" si="3"/>
        <v>16438,</v>
      </c>
      <c r="BA200">
        <v>1000</v>
      </c>
    </row>
    <row r="201" spans="2:53">
      <c r="B201" s="77" t="s">
        <v>559</v>
      </c>
      <c r="C201" s="77" t="s">
        <v>278</v>
      </c>
      <c r="D201" s="78">
        <v>45493.877083333333</v>
      </c>
      <c r="E201" s="77">
        <v>100</v>
      </c>
      <c r="F201" s="77" t="s">
        <v>560</v>
      </c>
      <c r="G201" s="79" t="s">
        <v>369</v>
      </c>
      <c r="H201" s="77"/>
      <c r="I201" s="77" t="s">
        <v>5044</v>
      </c>
      <c r="J201" s="77" t="s">
        <v>5045</v>
      </c>
      <c r="K201" s="77" t="s">
        <v>617</v>
      </c>
      <c r="L201" s="83" t="s">
        <v>3911</v>
      </c>
      <c r="N201" s="57">
        <v>790492</v>
      </c>
      <c r="O201" s="57" t="str">
        <f t="shared" si="3"/>
        <v>790492,</v>
      </c>
      <c r="BA201">
        <v>1000</v>
      </c>
    </row>
    <row r="202" spans="2:53">
      <c r="B202" s="77" t="s">
        <v>5007</v>
      </c>
      <c r="C202" s="77" t="s">
        <v>5008</v>
      </c>
      <c r="D202" s="78">
        <v>45493.779166666667</v>
      </c>
      <c r="E202" s="77">
        <v>1000</v>
      </c>
      <c r="F202" s="77" t="s">
        <v>560</v>
      </c>
      <c r="G202" s="79" t="s">
        <v>369</v>
      </c>
      <c r="H202" s="77"/>
      <c r="I202" s="77" t="s">
        <v>5046</v>
      </c>
      <c r="J202" s="79" t="s">
        <v>369</v>
      </c>
      <c r="K202" s="79" t="s">
        <v>369</v>
      </c>
      <c r="L202" s="83" t="s">
        <v>3911</v>
      </c>
      <c r="N202" s="57">
        <v>1123314</v>
      </c>
      <c r="O202" s="57" t="str">
        <f t="shared" si="3"/>
        <v>1123314,</v>
      </c>
      <c r="BA202">
        <v>500</v>
      </c>
    </row>
    <row r="203" spans="2:53">
      <c r="B203" s="77" t="s">
        <v>596</v>
      </c>
      <c r="C203" s="77" t="s">
        <v>128</v>
      </c>
      <c r="D203" s="78">
        <v>45493.765972222223</v>
      </c>
      <c r="E203" s="77">
        <v>3000</v>
      </c>
      <c r="F203" s="77" t="s">
        <v>560</v>
      </c>
      <c r="G203" s="79" t="s">
        <v>369</v>
      </c>
      <c r="H203" s="77"/>
      <c r="I203" s="77" t="s">
        <v>5047</v>
      </c>
      <c r="J203" s="77" t="s">
        <v>5048</v>
      </c>
      <c r="K203" s="79" t="s">
        <v>369</v>
      </c>
      <c r="L203" s="83" t="s">
        <v>3911</v>
      </c>
      <c r="N203" s="57">
        <v>18374</v>
      </c>
      <c r="O203" s="57" t="str">
        <f t="shared" si="3"/>
        <v>18374,</v>
      </c>
      <c r="BA203">
        <v>500</v>
      </c>
    </row>
    <row r="204" spans="2:53">
      <c r="B204" s="77" t="s">
        <v>1728</v>
      </c>
      <c r="C204" s="77" t="s">
        <v>1728</v>
      </c>
      <c r="D204" s="78">
        <v>45493.709722222222</v>
      </c>
      <c r="E204" s="77">
        <v>500</v>
      </c>
      <c r="F204" s="77" t="s">
        <v>560</v>
      </c>
      <c r="G204" s="79" t="s">
        <v>369</v>
      </c>
      <c r="H204" s="77"/>
      <c r="I204" s="77" t="s">
        <v>5049</v>
      </c>
      <c r="J204" s="77" t="s">
        <v>5050</v>
      </c>
      <c r="K204" s="79" t="s">
        <v>369</v>
      </c>
      <c r="L204" s="83" t="s">
        <v>3911</v>
      </c>
      <c r="N204" s="57">
        <v>697861</v>
      </c>
      <c r="O204" s="57" t="str">
        <f t="shared" si="3"/>
        <v>697861,</v>
      </c>
      <c r="BA204">
        <v>500</v>
      </c>
    </row>
    <row r="205" spans="2:53">
      <c r="B205" s="77" t="s">
        <v>5051</v>
      </c>
      <c r="C205" s="77" t="s">
        <v>464</v>
      </c>
      <c r="D205" s="78">
        <v>45493.688888888886</v>
      </c>
      <c r="E205" s="77">
        <v>500</v>
      </c>
      <c r="F205" s="77" t="s">
        <v>560</v>
      </c>
      <c r="G205" s="79" t="s">
        <v>369</v>
      </c>
      <c r="H205" s="77"/>
      <c r="I205" s="80" t="s">
        <v>5052</v>
      </c>
      <c r="J205" s="79" t="s">
        <v>369</v>
      </c>
      <c r="K205" s="77" t="s">
        <v>5053</v>
      </c>
      <c r="L205" s="83" t="s">
        <v>3911</v>
      </c>
      <c r="N205" s="57">
        <v>1132496</v>
      </c>
      <c r="O205" s="57" t="str">
        <f t="shared" si="3"/>
        <v>1132496,</v>
      </c>
      <c r="BA205">
        <v>1000</v>
      </c>
    </row>
    <row r="206" spans="2:53">
      <c r="B206" s="77" t="s">
        <v>5007</v>
      </c>
      <c r="C206" s="77" t="s">
        <v>5008</v>
      </c>
      <c r="D206" s="78">
        <v>45493.679166666669</v>
      </c>
      <c r="E206" s="77">
        <v>500</v>
      </c>
      <c r="F206" s="77" t="s">
        <v>560</v>
      </c>
      <c r="G206" s="79" t="s">
        <v>369</v>
      </c>
      <c r="H206" s="77"/>
      <c r="I206" s="77" t="s">
        <v>5054</v>
      </c>
      <c r="J206" s="77" t="s">
        <v>5055</v>
      </c>
      <c r="K206" s="79" t="s">
        <v>369</v>
      </c>
      <c r="L206" s="83" t="s">
        <v>3911</v>
      </c>
      <c r="N206" s="57">
        <v>860007</v>
      </c>
      <c r="O206" s="57" t="str">
        <f t="shared" si="3"/>
        <v>860007,</v>
      </c>
      <c r="BA206">
        <v>300</v>
      </c>
    </row>
    <row r="207" spans="2:53">
      <c r="B207" s="77" t="s">
        <v>1094</v>
      </c>
      <c r="C207" s="77" t="s">
        <v>1095</v>
      </c>
      <c r="D207" s="78">
        <v>45493.646527777775</v>
      </c>
      <c r="E207" s="77">
        <v>2000</v>
      </c>
      <c r="F207" s="77" t="s">
        <v>560</v>
      </c>
      <c r="G207" s="79" t="s">
        <v>369</v>
      </c>
      <c r="H207" s="77"/>
      <c r="I207" s="77" t="s">
        <v>5056</v>
      </c>
      <c r="J207" s="77" t="s">
        <v>5057</v>
      </c>
      <c r="K207" s="79" t="s">
        <v>369</v>
      </c>
      <c r="L207" s="83" t="s">
        <v>3911</v>
      </c>
      <c r="N207" s="57">
        <v>902112</v>
      </c>
      <c r="O207" s="57" t="str">
        <f t="shared" si="3"/>
        <v>902112,</v>
      </c>
      <c r="BA207">
        <v>1000</v>
      </c>
    </row>
    <row r="208" spans="2:53">
      <c r="B208" s="77" t="s">
        <v>515</v>
      </c>
      <c r="C208" s="77" t="s">
        <v>516</v>
      </c>
      <c r="D208" s="78">
        <v>45493.642361111109</v>
      </c>
      <c r="E208" s="77">
        <v>1000</v>
      </c>
      <c r="F208" s="77" t="s">
        <v>560</v>
      </c>
      <c r="G208" s="79" t="s">
        <v>369</v>
      </c>
      <c r="H208" s="77"/>
      <c r="I208" s="77" t="s">
        <v>5058</v>
      </c>
      <c r="J208" s="77" t="s">
        <v>5059</v>
      </c>
      <c r="K208" s="79" t="s">
        <v>369</v>
      </c>
      <c r="L208" s="83" t="s">
        <v>3911</v>
      </c>
      <c r="N208" s="57">
        <v>720496</v>
      </c>
      <c r="O208" s="57" t="str">
        <f t="shared" si="3"/>
        <v>720496,</v>
      </c>
      <c r="BA208">
        <v>1000</v>
      </c>
    </row>
    <row r="209" spans="2:53">
      <c r="B209" s="77" t="s">
        <v>1094</v>
      </c>
      <c r="C209" s="77" t="s">
        <v>1095</v>
      </c>
      <c r="D209" s="78">
        <v>45493.629861111112</v>
      </c>
      <c r="E209" s="77">
        <v>1000</v>
      </c>
      <c r="F209" s="77" t="s">
        <v>560</v>
      </c>
      <c r="G209" s="79" t="s">
        <v>369</v>
      </c>
      <c r="H209" s="77"/>
      <c r="I209" s="77" t="s">
        <v>5060</v>
      </c>
      <c r="J209" s="77" t="s">
        <v>5061</v>
      </c>
      <c r="K209" s="79" t="s">
        <v>369</v>
      </c>
      <c r="L209" s="83" t="s">
        <v>3911</v>
      </c>
      <c r="N209" s="57">
        <v>8888</v>
      </c>
      <c r="O209" s="57" t="str">
        <f t="shared" si="3"/>
        <v>8888,</v>
      </c>
      <c r="BA209">
        <v>1000</v>
      </c>
    </row>
    <row r="210" spans="2:53">
      <c r="B210" s="77" t="s">
        <v>1094</v>
      </c>
      <c r="C210" s="77" t="s">
        <v>1095</v>
      </c>
      <c r="D210" s="78">
        <v>45493.628472222219</v>
      </c>
      <c r="E210" s="77">
        <v>100</v>
      </c>
      <c r="F210" s="77" t="s">
        <v>560</v>
      </c>
      <c r="G210" s="79" t="s">
        <v>369</v>
      </c>
      <c r="H210" s="77"/>
      <c r="I210" s="77" t="s">
        <v>5062</v>
      </c>
      <c r="J210" s="77" t="s">
        <v>5063</v>
      </c>
      <c r="K210" s="77" t="s">
        <v>617</v>
      </c>
      <c r="L210" s="83" t="s">
        <v>3911</v>
      </c>
      <c r="N210" s="57">
        <v>199917</v>
      </c>
      <c r="O210" s="57" t="str">
        <f t="shared" si="3"/>
        <v>199917,</v>
      </c>
      <c r="BA210">
        <v>1000</v>
      </c>
    </row>
    <row r="211" spans="2:53">
      <c r="B211" s="77" t="s">
        <v>1094</v>
      </c>
      <c r="C211" s="77" t="s">
        <v>1095</v>
      </c>
      <c r="D211" s="78">
        <v>45493.627083333333</v>
      </c>
      <c r="E211" s="77">
        <v>5000</v>
      </c>
      <c r="F211" s="77" t="s">
        <v>560</v>
      </c>
      <c r="G211" s="79" t="s">
        <v>369</v>
      </c>
      <c r="H211" s="77"/>
      <c r="I211" s="77" t="s">
        <v>5064</v>
      </c>
      <c r="J211" s="79" t="s">
        <v>369</v>
      </c>
      <c r="K211" s="79" t="s">
        <v>369</v>
      </c>
      <c r="L211" s="83" t="s">
        <v>3911</v>
      </c>
      <c r="N211" s="57">
        <v>13524</v>
      </c>
      <c r="O211" s="57" t="str">
        <f t="shared" si="3"/>
        <v>13524,</v>
      </c>
      <c r="BA211">
        <v>3000</v>
      </c>
    </row>
    <row r="212" spans="2:53">
      <c r="B212" s="77" t="s">
        <v>3908</v>
      </c>
      <c r="C212" s="77" t="s">
        <v>4091</v>
      </c>
      <c r="D212" s="78">
        <v>45493.574999999997</v>
      </c>
      <c r="E212" s="77">
        <v>500</v>
      </c>
      <c r="F212" s="77" t="s">
        <v>560</v>
      </c>
      <c r="G212" s="79" t="s">
        <v>369</v>
      </c>
      <c r="H212" s="77"/>
      <c r="I212" s="77" t="s">
        <v>5065</v>
      </c>
      <c r="J212" s="79" t="s">
        <v>369</v>
      </c>
      <c r="K212" s="79" t="s">
        <v>369</v>
      </c>
      <c r="L212" s="83" t="s">
        <v>3911</v>
      </c>
      <c r="N212" s="57">
        <v>2657</v>
      </c>
      <c r="O212" s="57" t="str">
        <f t="shared" si="3"/>
        <v>2657,</v>
      </c>
      <c r="BA212">
        <v>3000</v>
      </c>
    </row>
    <row r="213" spans="2:53">
      <c r="B213" s="77" t="s">
        <v>4088</v>
      </c>
      <c r="C213" s="77" t="s">
        <v>4088</v>
      </c>
      <c r="D213" s="78">
        <v>45493.560416666667</v>
      </c>
      <c r="E213" s="77">
        <v>300</v>
      </c>
      <c r="F213" s="77" t="s">
        <v>560</v>
      </c>
      <c r="G213" s="79" t="s">
        <v>369</v>
      </c>
      <c r="H213" s="77"/>
      <c r="I213" s="77" t="s">
        <v>5066</v>
      </c>
      <c r="J213" s="79" t="s">
        <v>369</v>
      </c>
      <c r="K213" s="79" t="s">
        <v>369</v>
      </c>
      <c r="L213" s="83" t="s">
        <v>3911</v>
      </c>
      <c r="N213" s="57">
        <v>398769</v>
      </c>
      <c r="O213" s="57" t="str">
        <f t="shared" si="3"/>
        <v>398769,</v>
      </c>
      <c r="BA213">
        <v>3000</v>
      </c>
    </row>
    <row r="214" spans="2:53">
      <c r="B214" s="77" t="s">
        <v>476</v>
      </c>
      <c r="C214" s="77" t="s">
        <v>476</v>
      </c>
      <c r="D214" s="78">
        <v>45493.428472222222</v>
      </c>
      <c r="E214" s="77">
        <v>1000</v>
      </c>
      <c r="F214" s="77" t="s">
        <v>560</v>
      </c>
      <c r="G214" s="79" t="s">
        <v>369</v>
      </c>
      <c r="H214" s="77"/>
      <c r="I214" s="77" t="s">
        <v>5067</v>
      </c>
      <c r="J214" s="77" t="s">
        <v>5068</v>
      </c>
      <c r="K214" s="79" t="s">
        <v>369</v>
      </c>
      <c r="L214" s="83" t="s">
        <v>3911</v>
      </c>
      <c r="N214" s="57">
        <v>1318</v>
      </c>
      <c r="O214" s="57" t="str">
        <f t="shared" ref="O214:O277" si="4">N214&amp;","</f>
        <v>1318,</v>
      </c>
      <c r="BA214">
        <v>3000</v>
      </c>
    </row>
    <row r="215" spans="2:53">
      <c r="B215" s="77" t="s">
        <v>641</v>
      </c>
      <c r="C215" s="77" t="s">
        <v>642</v>
      </c>
      <c r="D215" s="78">
        <v>45492.865972222222</v>
      </c>
      <c r="E215" s="77">
        <v>1000</v>
      </c>
      <c r="F215" s="77" t="s">
        <v>560</v>
      </c>
      <c r="G215" s="79" t="s">
        <v>369</v>
      </c>
      <c r="H215" s="77"/>
      <c r="I215" s="77" t="s">
        <v>5069</v>
      </c>
      <c r="J215" s="77" t="s">
        <v>5070</v>
      </c>
      <c r="K215" s="79" t="s">
        <v>369</v>
      </c>
      <c r="L215" s="83" t="s">
        <v>3911</v>
      </c>
      <c r="N215" s="57">
        <v>933974</v>
      </c>
      <c r="O215" s="57" t="str">
        <f t="shared" si="4"/>
        <v>933974,</v>
      </c>
      <c r="BA215">
        <v>3000</v>
      </c>
    </row>
    <row r="216" spans="2:53">
      <c r="B216" s="77" t="s">
        <v>4572</v>
      </c>
      <c r="C216" s="77" t="s">
        <v>4573</v>
      </c>
      <c r="D216" s="78">
        <v>45492.803472222222</v>
      </c>
      <c r="E216" s="77">
        <v>300</v>
      </c>
      <c r="F216" s="77" t="s">
        <v>560</v>
      </c>
      <c r="G216" s="79" t="s">
        <v>369</v>
      </c>
      <c r="H216" s="77"/>
      <c r="I216" s="77" t="s">
        <v>5071</v>
      </c>
      <c r="J216" s="79" t="s">
        <v>369</v>
      </c>
      <c r="K216" s="79" t="s">
        <v>369</v>
      </c>
      <c r="L216" s="83" t="s">
        <v>3911</v>
      </c>
      <c r="N216" s="57">
        <v>786859</v>
      </c>
      <c r="O216" s="57" t="str">
        <f t="shared" si="4"/>
        <v>786859,</v>
      </c>
      <c r="BA216">
        <v>3000</v>
      </c>
    </row>
    <row r="217" spans="2:53">
      <c r="B217" s="77" t="s">
        <v>5051</v>
      </c>
      <c r="C217" s="77" t="s">
        <v>2019</v>
      </c>
      <c r="D217" s="78">
        <v>45492.779861111114</v>
      </c>
      <c r="E217" s="77">
        <v>500</v>
      </c>
      <c r="F217" s="77" t="s">
        <v>560</v>
      </c>
      <c r="G217" s="79" t="s">
        <v>369</v>
      </c>
      <c r="H217" s="77"/>
      <c r="I217" s="77" t="s">
        <v>5072</v>
      </c>
      <c r="J217" s="77" t="s">
        <v>5073</v>
      </c>
      <c r="K217" s="79" t="s">
        <v>369</v>
      </c>
      <c r="L217" s="83" t="s">
        <v>3911</v>
      </c>
      <c r="N217" s="57">
        <v>1021229</v>
      </c>
      <c r="O217" s="57" t="str">
        <f t="shared" si="4"/>
        <v>1021229,</v>
      </c>
      <c r="BA217">
        <v>3000</v>
      </c>
    </row>
    <row r="218" spans="2:53">
      <c r="B218" s="77" t="s">
        <v>5013</v>
      </c>
      <c r="C218" s="77" t="s">
        <v>5014</v>
      </c>
      <c r="D218" s="78">
        <v>45492.754861111112</v>
      </c>
      <c r="E218" s="77">
        <v>1000</v>
      </c>
      <c r="F218" s="77" t="s">
        <v>560</v>
      </c>
      <c r="G218" s="79" t="s">
        <v>369</v>
      </c>
      <c r="H218" s="77"/>
      <c r="I218" s="77" t="s">
        <v>5074</v>
      </c>
      <c r="J218" s="79" t="s">
        <v>369</v>
      </c>
      <c r="K218" s="79" t="s">
        <v>369</v>
      </c>
      <c r="L218" s="83" t="s">
        <v>3911</v>
      </c>
      <c r="N218" s="57">
        <v>51009</v>
      </c>
      <c r="O218" s="57" t="str">
        <f t="shared" si="4"/>
        <v>51009,</v>
      </c>
      <c r="BA218">
        <v>3000</v>
      </c>
    </row>
    <row r="219" spans="2:53">
      <c r="B219" s="77" t="s">
        <v>4572</v>
      </c>
      <c r="C219" s="77" t="s">
        <v>4573</v>
      </c>
      <c r="D219" s="78">
        <v>45492.724305555559</v>
      </c>
      <c r="E219" s="77">
        <v>300</v>
      </c>
      <c r="F219" s="77" t="s">
        <v>560</v>
      </c>
      <c r="G219" s="79" t="s">
        <v>369</v>
      </c>
      <c r="H219" s="77"/>
      <c r="I219" s="77" t="s">
        <v>5075</v>
      </c>
      <c r="J219" s="77" t="s">
        <v>5076</v>
      </c>
      <c r="K219" s="79" t="s">
        <v>369</v>
      </c>
      <c r="L219" s="83" t="s">
        <v>3911</v>
      </c>
      <c r="N219" s="57">
        <v>1067851</v>
      </c>
      <c r="O219" s="57" t="str">
        <f t="shared" si="4"/>
        <v>1067851,</v>
      </c>
      <c r="BA219">
        <v>3000</v>
      </c>
    </row>
    <row r="220" spans="2:53">
      <c r="B220" s="77" t="s">
        <v>4156</v>
      </c>
      <c r="C220" s="77" t="s">
        <v>5077</v>
      </c>
      <c r="D220" s="78">
        <v>45492.692361111112</v>
      </c>
      <c r="E220" s="77">
        <v>300</v>
      </c>
      <c r="F220" s="77" t="s">
        <v>560</v>
      </c>
      <c r="G220" s="79" t="s">
        <v>369</v>
      </c>
      <c r="H220" s="77"/>
      <c r="I220" s="77" t="s">
        <v>5078</v>
      </c>
      <c r="J220" s="79" t="s">
        <v>369</v>
      </c>
      <c r="K220" s="79" t="s">
        <v>369</v>
      </c>
      <c r="L220" s="83" t="s">
        <v>3911</v>
      </c>
      <c r="N220" s="57">
        <v>15005</v>
      </c>
      <c r="O220" s="57" t="str">
        <f t="shared" si="4"/>
        <v>15005,</v>
      </c>
      <c r="BA220">
        <v>3000</v>
      </c>
    </row>
    <row r="221" spans="2:53">
      <c r="B221" s="77" t="s">
        <v>559</v>
      </c>
      <c r="C221" s="77" t="s">
        <v>278</v>
      </c>
      <c r="D221" s="78">
        <v>45492.656944444447</v>
      </c>
      <c r="E221" s="77">
        <v>500</v>
      </c>
      <c r="F221" s="77" t="s">
        <v>560</v>
      </c>
      <c r="G221" s="79" t="s">
        <v>369</v>
      </c>
      <c r="H221" s="77"/>
      <c r="I221" s="77" t="s">
        <v>5079</v>
      </c>
      <c r="J221" s="77" t="s">
        <v>5080</v>
      </c>
      <c r="K221" s="77">
        <v>5</v>
      </c>
      <c r="L221" s="83" t="s">
        <v>3911</v>
      </c>
      <c r="N221" s="57">
        <v>678457</v>
      </c>
      <c r="O221" s="57" t="str">
        <f t="shared" si="4"/>
        <v>678457,</v>
      </c>
      <c r="BA221">
        <v>500</v>
      </c>
    </row>
    <row r="222" spans="2:53">
      <c r="B222" s="77" t="s">
        <v>4572</v>
      </c>
      <c r="C222" s="77" t="s">
        <v>4573</v>
      </c>
      <c r="D222" s="78">
        <v>45492.583333333336</v>
      </c>
      <c r="E222" s="77">
        <v>300</v>
      </c>
      <c r="F222" s="77" t="s">
        <v>560</v>
      </c>
      <c r="G222" s="79" t="s">
        <v>369</v>
      </c>
      <c r="H222" s="77"/>
      <c r="I222" s="77" t="s">
        <v>5081</v>
      </c>
      <c r="J222" s="77" t="s">
        <v>5082</v>
      </c>
      <c r="K222" s="79" t="s">
        <v>369</v>
      </c>
      <c r="L222" s="83" t="s">
        <v>3911</v>
      </c>
      <c r="N222" s="57">
        <v>74783</v>
      </c>
      <c r="O222" s="57" t="str">
        <f t="shared" si="4"/>
        <v>74783,</v>
      </c>
      <c r="BA222">
        <v>1000</v>
      </c>
    </row>
    <row r="223" spans="2:53">
      <c r="B223" s="77" t="s">
        <v>4088</v>
      </c>
      <c r="C223" s="77" t="s">
        <v>4088</v>
      </c>
      <c r="D223" s="78">
        <v>45492.567361111112</v>
      </c>
      <c r="E223" s="77">
        <v>370</v>
      </c>
      <c r="F223" s="77" t="s">
        <v>560</v>
      </c>
      <c r="G223" s="79" t="s">
        <v>369</v>
      </c>
      <c r="H223" s="77"/>
      <c r="I223" s="77" t="s">
        <v>5083</v>
      </c>
      <c r="J223" s="77" t="s">
        <v>5084</v>
      </c>
      <c r="K223" s="79" t="s">
        <v>369</v>
      </c>
      <c r="L223" s="83" t="s">
        <v>3911</v>
      </c>
      <c r="N223" s="57">
        <v>195408</v>
      </c>
      <c r="O223" s="57" t="str">
        <f t="shared" si="4"/>
        <v>195408,</v>
      </c>
      <c r="BA223">
        <v>1000</v>
      </c>
    </row>
    <row r="224" spans="2:53">
      <c r="B224" s="77" t="s">
        <v>559</v>
      </c>
      <c r="C224" s="77" t="s">
        <v>278</v>
      </c>
      <c r="D224" s="78">
        <v>45492.395833333336</v>
      </c>
      <c r="E224" s="77">
        <v>100</v>
      </c>
      <c r="F224" s="77" t="s">
        <v>560</v>
      </c>
      <c r="G224" s="79" t="s">
        <v>369</v>
      </c>
      <c r="H224" s="77"/>
      <c r="I224" s="77" t="s">
        <v>5085</v>
      </c>
      <c r="J224" s="79" t="s">
        <v>369</v>
      </c>
      <c r="K224" s="77" t="s">
        <v>617</v>
      </c>
      <c r="L224" s="83" t="s">
        <v>3911</v>
      </c>
      <c r="N224" s="57">
        <v>239583</v>
      </c>
      <c r="O224" s="57" t="str">
        <f t="shared" si="4"/>
        <v>239583,</v>
      </c>
    </row>
    <row r="225" spans="2:15">
      <c r="B225" s="77" t="s">
        <v>4088</v>
      </c>
      <c r="C225" s="77" t="s">
        <v>4088</v>
      </c>
      <c r="D225" s="78">
        <v>45491.886111111111</v>
      </c>
      <c r="E225" s="77">
        <v>300</v>
      </c>
      <c r="F225" s="77" t="s">
        <v>560</v>
      </c>
      <c r="G225" s="79" t="s">
        <v>369</v>
      </c>
      <c r="H225" s="77"/>
      <c r="I225" s="77" t="s">
        <v>5086</v>
      </c>
      <c r="J225" s="79" t="s">
        <v>369</v>
      </c>
      <c r="K225" s="79" t="s">
        <v>369</v>
      </c>
      <c r="L225" s="83" t="s">
        <v>3911</v>
      </c>
      <c r="N225" s="57">
        <v>198676</v>
      </c>
      <c r="O225" s="57" t="str">
        <f t="shared" si="4"/>
        <v>198676,</v>
      </c>
    </row>
    <row r="226" spans="2:15">
      <c r="B226" s="77" t="s">
        <v>596</v>
      </c>
      <c r="C226" s="77" t="s">
        <v>128</v>
      </c>
      <c r="D226" s="78">
        <v>45491.883333333331</v>
      </c>
      <c r="E226" s="77">
        <v>1000</v>
      </c>
      <c r="F226" s="77" t="s">
        <v>560</v>
      </c>
      <c r="G226" s="79" t="s">
        <v>369</v>
      </c>
      <c r="H226" s="77"/>
      <c r="I226" s="77" t="s">
        <v>5087</v>
      </c>
      <c r="J226" s="79" t="s">
        <v>369</v>
      </c>
      <c r="K226" s="79" t="s">
        <v>369</v>
      </c>
      <c r="L226" s="83" t="s">
        <v>3911</v>
      </c>
      <c r="N226" s="57">
        <v>248841</v>
      </c>
      <c r="O226" s="57" t="str">
        <f t="shared" si="4"/>
        <v>248841,</v>
      </c>
    </row>
    <row r="227" spans="2:15">
      <c r="B227" s="77" t="s">
        <v>5088</v>
      </c>
      <c r="C227" s="77" t="s">
        <v>5089</v>
      </c>
      <c r="D227" s="78">
        <v>45491.734722222223</v>
      </c>
      <c r="E227" s="77">
        <v>200</v>
      </c>
      <c r="F227" s="77" t="s">
        <v>560</v>
      </c>
      <c r="G227" s="79" t="s">
        <v>369</v>
      </c>
      <c r="H227" s="77"/>
      <c r="I227" s="77" t="s">
        <v>5090</v>
      </c>
      <c r="J227" s="79" t="s">
        <v>369</v>
      </c>
      <c r="K227" s="77">
        <v>200</v>
      </c>
      <c r="L227" s="83" t="s">
        <v>3911</v>
      </c>
      <c r="N227" s="57">
        <v>866001</v>
      </c>
      <c r="O227" s="57" t="str">
        <f t="shared" si="4"/>
        <v>866001,</v>
      </c>
    </row>
    <row r="228" spans="2:15">
      <c r="B228" s="77" t="s">
        <v>4088</v>
      </c>
      <c r="C228" s="77" t="s">
        <v>4088</v>
      </c>
      <c r="D228" s="78">
        <v>45491.728472222225</v>
      </c>
      <c r="E228" s="77">
        <v>300</v>
      </c>
      <c r="F228" s="77" t="s">
        <v>560</v>
      </c>
      <c r="G228" s="79" t="s">
        <v>369</v>
      </c>
      <c r="H228" s="77"/>
      <c r="I228" s="77" t="s">
        <v>5091</v>
      </c>
      <c r="J228" s="79" t="s">
        <v>369</v>
      </c>
      <c r="K228" s="79" t="s">
        <v>369</v>
      </c>
      <c r="L228" s="83" t="s">
        <v>3911</v>
      </c>
      <c r="N228" s="57">
        <v>845447</v>
      </c>
      <c r="O228" s="57" t="str">
        <f t="shared" si="4"/>
        <v>845447,</v>
      </c>
    </row>
    <row r="229" spans="2:15">
      <c r="B229" s="77" t="s">
        <v>559</v>
      </c>
      <c r="C229" s="77" t="s">
        <v>278</v>
      </c>
      <c r="D229" s="78">
        <v>45491.632638888892</v>
      </c>
      <c r="E229" s="77">
        <v>100</v>
      </c>
      <c r="F229" s="77" t="s">
        <v>560</v>
      </c>
      <c r="G229" s="79" t="s">
        <v>369</v>
      </c>
      <c r="H229" s="77"/>
      <c r="I229" s="77" t="s">
        <v>5092</v>
      </c>
      <c r="J229" s="77" t="s">
        <v>5093</v>
      </c>
      <c r="K229" s="77" t="s">
        <v>617</v>
      </c>
      <c r="L229" s="83" t="s">
        <v>3911</v>
      </c>
      <c r="N229" s="57">
        <v>223312</v>
      </c>
      <c r="O229" s="57" t="str">
        <f t="shared" si="4"/>
        <v>223312,</v>
      </c>
    </row>
    <row r="230" spans="2:15">
      <c r="B230" s="77" t="s">
        <v>379</v>
      </c>
      <c r="C230" s="77" t="s">
        <v>379</v>
      </c>
      <c r="D230" s="78">
        <v>45491.054861111108</v>
      </c>
      <c r="E230" s="77">
        <v>1000</v>
      </c>
      <c r="F230" s="77" t="s">
        <v>560</v>
      </c>
      <c r="G230" s="79" t="s">
        <v>369</v>
      </c>
      <c r="H230" s="77"/>
      <c r="I230" s="77" t="s">
        <v>5094</v>
      </c>
      <c r="J230" s="77" t="s">
        <v>5095</v>
      </c>
      <c r="K230" s="79" t="s">
        <v>369</v>
      </c>
      <c r="L230" s="83" t="s">
        <v>3911</v>
      </c>
      <c r="N230" s="57">
        <v>39308</v>
      </c>
      <c r="O230" s="57" t="str">
        <f t="shared" si="4"/>
        <v>39308,</v>
      </c>
    </row>
    <row r="231" spans="2:15">
      <c r="B231" s="77" t="s">
        <v>5007</v>
      </c>
      <c r="C231" s="77" t="s">
        <v>5008</v>
      </c>
      <c r="D231" s="78">
        <v>45490.988888888889</v>
      </c>
      <c r="E231" s="77">
        <v>100</v>
      </c>
      <c r="F231" s="77" t="s">
        <v>560</v>
      </c>
      <c r="G231" s="79" t="s">
        <v>369</v>
      </c>
      <c r="H231" s="77"/>
      <c r="I231" s="77" t="s">
        <v>5096</v>
      </c>
      <c r="J231" s="79" t="s">
        <v>369</v>
      </c>
      <c r="K231" s="77" t="s">
        <v>5097</v>
      </c>
      <c r="L231" s="83" t="s">
        <v>3911</v>
      </c>
      <c r="N231" s="57">
        <v>835134</v>
      </c>
      <c r="O231" s="57" t="str">
        <f t="shared" si="4"/>
        <v>835134,</v>
      </c>
    </row>
    <row r="232" spans="2:15">
      <c r="B232" s="77" t="s">
        <v>515</v>
      </c>
      <c r="C232" s="77" t="s">
        <v>516</v>
      </c>
      <c r="D232" s="78">
        <v>45490.963888888888</v>
      </c>
      <c r="E232" s="77">
        <v>2000</v>
      </c>
      <c r="F232" s="77" t="s">
        <v>560</v>
      </c>
      <c r="G232" s="79" t="s">
        <v>369</v>
      </c>
      <c r="H232" s="77"/>
      <c r="I232" s="77" t="s">
        <v>5098</v>
      </c>
      <c r="J232" s="77" t="s">
        <v>5099</v>
      </c>
      <c r="K232" s="77" t="s">
        <v>5100</v>
      </c>
      <c r="L232" s="83" t="s">
        <v>3911</v>
      </c>
      <c r="N232" s="57">
        <v>53216</v>
      </c>
      <c r="O232" s="57" t="str">
        <f t="shared" si="4"/>
        <v>53216,</v>
      </c>
    </row>
    <row r="233" spans="2:15">
      <c r="B233" s="77" t="s">
        <v>4088</v>
      </c>
      <c r="C233" s="77" t="s">
        <v>4088</v>
      </c>
      <c r="D233" s="78">
        <v>45490.919444444444</v>
      </c>
      <c r="E233" s="77">
        <v>1000</v>
      </c>
      <c r="F233" s="77" t="s">
        <v>560</v>
      </c>
      <c r="G233" s="79" t="s">
        <v>369</v>
      </c>
      <c r="H233" s="77"/>
      <c r="I233" s="77" t="s">
        <v>5101</v>
      </c>
      <c r="J233" s="79" t="s">
        <v>369</v>
      </c>
      <c r="K233" s="79" t="s">
        <v>369</v>
      </c>
      <c r="L233" s="83" t="s">
        <v>3911</v>
      </c>
      <c r="N233" s="57">
        <v>1130281</v>
      </c>
      <c r="O233" s="57" t="str">
        <f t="shared" si="4"/>
        <v>1130281,</v>
      </c>
    </row>
    <row r="234" spans="2:15">
      <c r="B234" s="77" t="s">
        <v>412</v>
      </c>
      <c r="C234" s="77" t="s">
        <v>585</v>
      </c>
      <c r="D234" s="78">
        <v>45490.907638888886</v>
      </c>
      <c r="E234" s="77">
        <v>100</v>
      </c>
      <c r="F234" s="77" t="s">
        <v>560</v>
      </c>
      <c r="G234" s="79" t="s">
        <v>369</v>
      </c>
      <c r="H234" s="77"/>
      <c r="I234" s="77" t="s">
        <v>5102</v>
      </c>
      <c r="J234" s="79" t="s">
        <v>369</v>
      </c>
      <c r="K234" s="79" t="s">
        <v>369</v>
      </c>
      <c r="L234" s="83" t="s">
        <v>3911</v>
      </c>
      <c r="N234" s="57">
        <v>357015</v>
      </c>
      <c r="O234" s="57" t="str">
        <f t="shared" si="4"/>
        <v>357015,</v>
      </c>
    </row>
    <row r="235" spans="2:15">
      <c r="B235" s="77" t="s">
        <v>1728</v>
      </c>
      <c r="C235" s="77" t="s">
        <v>1728</v>
      </c>
      <c r="D235" s="78">
        <v>45490.902083333334</v>
      </c>
      <c r="E235" s="77">
        <v>500</v>
      </c>
      <c r="F235" s="77" t="s">
        <v>560</v>
      </c>
      <c r="G235" s="79" t="s">
        <v>369</v>
      </c>
      <c r="H235" s="77"/>
      <c r="I235" s="77" t="s">
        <v>5103</v>
      </c>
      <c r="J235" s="79" t="s">
        <v>369</v>
      </c>
      <c r="K235" s="79" t="s">
        <v>369</v>
      </c>
      <c r="L235" s="83" t="s">
        <v>3911</v>
      </c>
      <c r="N235" s="57">
        <v>156023</v>
      </c>
      <c r="O235" s="57" t="str">
        <f t="shared" si="4"/>
        <v>156023,</v>
      </c>
    </row>
    <row r="236" spans="2:15">
      <c r="B236" s="77" t="s">
        <v>476</v>
      </c>
      <c r="C236" s="77" t="s">
        <v>476</v>
      </c>
      <c r="D236" s="78">
        <v>45490.9</v>
      </c>
      <c r="E236" s="77">
        <v>500</v>
      </c>
      <c r="F236" s="77" t="s">
        <v>560</v>
      </c>
      <c r="G236" s="79" t="s">
        <v>369</v>
      </c>
      <c r="H236" s="77"/>
      <c r="I236" s="80" t="s">
        <v>5104</v>
      </c>
      <c r="J236" s="79" t="s">
        <v>369</v>
      </c>
      <c r="K236" s="77" t="s">
        <v>5105</v>
      </c>
      <c r="L236" s="83" t="s">
        <v>3911</v>
      </c>
      <c r="N236" s="57">
        <v>65496</v>
      </c>
      <c r="O236" s="57" t="str">
        <f t="shared" si="4"/>
        <v>65496,</v>
      </c>
    </row>
    <row r="237" spans="2:15">
      <c r="B237" s="77" t="s">
        <v>4088</v>
      </c>
      <c r="C237" s="77" t="s">
        <v>4088</v>
      </c>
      <c r="D237" s="78">
        <v>45490.791666666664</v>
      </c>
      <c r="E237" s="77">
        <v>500</v>
      </c>
      <c r="F237" s="77" t="s">
        <v>560</v>
      </c>
      <c r="G237" s="79" t="s">
        <v>369</v>
      </c>
      <c r="H237" s="77"/>
      <c r="I237" s="77" t="s">
        <v>5106</v>
      </c>
      <c r="J237" s="79" t="s">
        <v>369</v>
      </c>
      <c r="K237" s="77" t="s">
        <v>5107</v>
      </c>
      <c r="L237" s="83" t="s">
        <v>3911</v>
      </c>
      <c r="N237" s="57">
        <v>626270</v>
      </c>
      <c r="O237" s="57" t="str">
        <f t="shared" si="4"/>
        <v>626270,</v>
      </c>
    </row>
    <row r="238" spans="2:15">
      <c r="B238" s="77" t="s">
        <v>476</v>
      </c>
      <c r="C238" s="77" t="s">
        <v>476</v>
      </c>
      <c r="D238" s="78">
        <v>45490.790277777778</v>
      </c>
      <c r="E238" s="77">
        <v>500</v>
      </c>
      <c r="F238" s="77" t="s">
        <v>560</v>
      </c>
      <c r="G238" s="79" t="s">
        <v>369</v>
      </c>
      <c r="H238" s="77"/>
      <c r="I238" s="77" t="s">
        <v>5108</v>
      </c>
      <c r="J238" s="77" t="s">
        <v>5109</v>
      </c>
      <c r="K238" s="79" t="s">
        <v>369</v>
      </c>
      <c r="L238" s="83" t="s">
        <v>3911</v>
      </c>
      <c r="N238" s="57">
        <v>35941</v>
      </c>
      <c r="O238" s="57" t="str">
        <f t="shared" si="4"/>
        <v>35941,</v>
      </c>
    </row>
    <row r="239" spans="2:15">
      <c r="B239" s="77" t="s">
        <v>559</v>
      </c>
      <c r="C239" s="77" t="s">
        <v>331</v>
      </c>
      <c r="D239" s="78">
        <v>45490.732638888891</v>
      </c>
      <c r="E239" s="77">
        <v>100</v>
      </c>
      <c r="F239" s="77" t="s">
        <v>560</v>
      </c>
      <c r="G239" s="79" t="s">
        <v>369</v>
      </c>
      <c r="H239" s="77"/>
      <c r="I239" s="77" t="s">
        <v>5110</v>
      </c>
      <c r="J239" s="77" t="s">
        <v>5111</v>
      </c>
      <c r="K239" s="79" t="s">
        <v>369</v>
      </c>
      <c r="L239" s="83" t="s">
        <v>3911</v>
      </c>
      <c r="N239" s="57">
        <v>952247</v>
      </c>
      <c r="O239" s="57" t="str">
        <f t="shared" si="4"/>
        <v>952247,</v>
      </c>
    </row>
    <row r="240" spans="2:15">
      <c r="B240" s="77" t="s">
        <v>3908</v>
      </c>
      <c r="C240" s="77" t="s">
        <v>4091</v>
      </c>
      <c r="D240" s="78">
        <v>45490.730555555558</v>
      </c>
      <c r="E240" s="77">
        <v>500</v>
      </c>
      <c r="F240" s="77" t="s">
        <v>560</v>
      </c>
      <c r="G240" s="79" t="s">
        <v>369</v>
      </c>
      <c r="H240" s="77"/>
      <c r="I240" s="77" t="s">
        <v>5112</v>
      </c>
      <c r="J240" s="79" t="s">
        <v>369</v>
      </c>
      <c r="K240" s="79" t="s">
        <v>369</v>
      </c>
      <c r="L240" s="83" t="s">
        <v>3911</v>
      </c>
      <c r="N240" s="57">
        <v>1130174</v>
      </c>
      <c r="O240" s="57" t="str">
        <f t="shared" si="4"/>
        <v>1130174,</v>
      </c>
    </row>
    <row r="241" spans="2:25">
      <c r="B241" s="77" t="s">
        <v>4088</v>
      </c>
      <c r="C241" s="77" t="s">
        <v>4088</v>
      </c>
      <c r="D241" s="78">
        <v>45490.531944444447</v>
      </c>
      <c r="E241" s="77">
        <v>300</v>
      </c>
      <c r="F241" s="77" t="s">
        <v>560</v>
      </c>
      <c r="G241" s="79" t="s">
        <v>369</v>
      </c>
      <c r="H241" s="77"/>
      <c r="I241" s="77" t="s">
        <v>5113</v>
      </c>
      <c r="J241" s="79" t="s">
        <v>369</v>
      </c>
      <c r="K241" s="79" t="s">
        <v>369</v>
      </c>
      <c r="L241" s="83" t="s">
        <v>3911</v>
      </c>
      <c r="N241" s="57">
        <v>65879</v>
      </c>
      <c r="O241" s="57" t="str">
        <f t="shared" si="4"/>
        <v>65879,</v>
      </c>
    </row>
    <row r="242" spans="2:25">
      <c r="B242" s="77" t="s">
        <v>559</v>
      </c>
      <c r="C242" s="77" t="s">
        <v>278</v>
      </c>
      <c r="D242" s="78">
        <v>45490.527083333334</v>
      </c>
      <c r="E242" s="77">
        <v>500</v>
      </c>
      <c r="F242" s="77" t="s">
        <v>560</v>
      </c>
      <c r="G242" s="79" t="s">
        <v>369</v>
      </c>
      <c r="H242" s="77"/>
      <c r="I242" s="77" t="s">
        <v>5114</v>
      </c>
      <c r="J242" s="77" t="s">
        <v>5115</v>
      </c>
      <c r="K242" s="77" t="s">
        <v>617</v>
      </c>
      <c r="L242" s="83" t="s">
        <v>3911</v>
      </c>
      <c r="N242" s="57">
        <v>260507</v>
      </c>
      <c r="O242" s="57" t="str">
        <f t="shared" si="4"/>
        <v>260507,</v>
      </c>
    </row>
    <row r="243" spans="2:25">
      <c r="B243" s="77" t="s">
        <v>559</v>
      </c>
      <c r="C243" s="77" t="s">
        <v>278</v>
      </c>
      <c r="D243" s="78">
        <v>45490.524305555555</v>
      </c>
      <c r="E243" s="77">
        <v>500</v>
      </c>
      <c r="F243" s="77" t="s">
        <v>560</v>
      </c>
      <c r="G243" s="79" t="s">
        <v>369</v>
      </c>
      <c r="H243" s="77"/>
      <c r="I243" s="77" t="s">
        <v>5116</v>
      </c>
      <c r="J243" s="77" t="s">
        <v>5117</v>
      </c>
      <c r="K243" s="79" t="s">
        <v>369</v>
      </c>
      <c r="L243" s="83" t="s">
        <v>3911</v>
      </c>
      <c r="N243" s="57">
        <v>852874</v>
      </c>
      <c r="O243" s="57" t="str">
        <f t="shared" si="4"/>
        <v>852874,</v>
      </c>
    </row>
    <row r="244" spans="2:25">
      <c r="B244" s="77" t="s">
        <v>4572</v>
      </c>
      <c r="C244" s="77" t="s">
        <v>4573</v>
      </c>
      <c r="D244" s="78">
        <v>45490.487500000003</v>
      </c>
      <c r="E244" s="77">
        <v>500</v>
      </c>
      <c r="F244" s="77" t="s">
        <v>560</v>
      </c>
      <c r="G244" s="79" t="s">
        <v>369</v>
      </c>
      <c r="H244" s="77"/>
      <c r="I244" s="77" t="s">
        <v>5118</v>
      </c>
      <c r="J244" s="77" t="s">
        <v>5119</v>
      </c>
      <c r="K244" s="79" t="s">
        <v>369</v>
      </c>
      <c r="L244" s="83" t="s">
        <v>3911</v>
      </c>
      <c r="N244" s="57">
        <v>104324</v>
      </c>
      <c r="O244" s="57" t="str">
        <f t="shared" si="4"/>
        <v>104324,</v>
      </c>
    </row>
    <row r="245" spans="2:25">
      <c r="B245" s="77" t="s">
        <v>559</v>
      </c>
      <c r="C245" s="77" t="s">
        <v>258</v>
      </c>
      <c r="D245" s="78">
        <v>45490.46597222222</v>
      </c>
      <c r="E245" s="77">
        <v>500</v>
      </c>
      <c r="F245" s="77" t="s">
        <v>560</v>
      </c>
      <c r="G245" s="79" t="s">
        <v>369</v>
      </c>
      <c r="H245" s="77"/>
      <c r="I245" s="77" t="s">
        <v>5120</v>
      </c>
      <c r="J245" s="77" t="s">
        <v>5121</v>
      </c>
      <c r="K245" s="77" t="s">
        <v>617</v>
      </c>
      <c r="L245" s="83" t="s">
        <v>3911</v>
      </c>
      <c r="N245" s="57">
        <v>363435</v>
      </c>
      <c r="O245" s="57" t="str">
        <f t="shared" si="4"/>
        <v>363435,</v>
      </c>
    </row>
    <row r="246" spans="2:25">
      <c r="B246" s="77" t="s">
        <v>559</v>
      </c>
      <c r="C246" s="77" t="s">
        <v>258</v>
      </c>
      <c r="D246" s="78">
        <v>45490.464583333334</v>
      </c>
      <c r="E246" s="77">
        <v>400</v>
      </c>
      <c r="F246" s="77" t="s">
        <v>560</v>
      </c>
      <c r="G246" s="79" t="s">
        <v>369</v>
      </c>
      <c r="H246" s="77"/>
      <c r="I246" s="77" t="s">
        <v>5122</v>
      </c>
      <c r="J246" s="77" t="s">
        <v>5123</v>
      </c>
      <c r="K246" s="77" t="s">
        <v>617</v>
      </c>
      <c r="L246" s="83" t="s">
        <v>3911</v>
      </c>
      <c r="N246" s="57">
        <v>929794</v>
      </c>
      <c r="O246" s="57" t="str">
        <f t="shared" si="4"/>
        <v>929794,</v>
      </c>
    </row>
    <row r="247" spans="2:25">
      <c r="B247" s="77" t="s">
        <v>559</v>
      </c>
      <c r="C247" s="77" t="s">
        <v>278</v>
      </c>
      <c r="D247" s="78">
        <v>45490.454861111109</v>
      </c>
      <c r="E247" s="77">
        <v>200</v>
      </c>
      <c r="F247" s="77" t="s">
        <v>560</v>
      </c>
      <c r="G247" s="79" t="s">
        <v>369</v>
      </c>
      <c r="H247" s="77"/>
      <c r="I247" s="77" t="s">
        <v>5124</v>
      </c>
      <c r="J247" s="77" t="s">
        <v>5125</v>
      </c>
      <c r="K247" s="79" t="s">
        <v>369</v>
      </c>
      <c r="L247" s="83" t="s">
        <v>3911</v>
      </c>
      <c r="N247" s="57">
        <v>1016236</v>
      </c>
      <c r="O247" s="57" t="str">
        <f t="shared" si="4"/>
        <v>1016236,</v>
      </c>
    </row>
    <row r="248" spans="2:25">
      <c r="B248" s="77" t="s">
        <v>559</v>
      </c>
      <c r="C248" s="77" t="s">
        <v>206</v>
      </c>
      <c r="D248" s="78">
        <v>45490.451388888891</v>
      </c>
      <c r="E248" s="77">
        <v>500</v>
      </c>
      <c r="F248" s="77" t="s">
        <v>560</v>
      </c>
      <c r="G248" s="79" t="s">
        <v>369</v>
      </c>
      <c r="H248" s="77"/>
      <c r="I248" s="77" t="s">
        <v>5126</v>
      </c>
      <c r="J248" s="77" t="s">
        <v>5127</v>
      </c>
      <c r="K248" s="79" t="s">
        <v>369</v>
      </c>
      <c r="L248" s="83" t="s">
        <v>3911</v>
      </c>
      <c r="N248" s="57">
        <v>151432</v>
      </c>
      <c r="O248" s="57" t="str">
        <f t="shared" si="4"/>
        <v>151432,</v>
      </c>
    </row>
    <row r="249" spans="2:25">
      <c r="B249" s="77" t="s">
        <v>559</v>
      </c>
      <c r="C249" s="77" t="s">
        <v>206</v>
      </c>
      <c r="D249" s="78">
        <v>45490.449305555558</v>
      </c>
      <c r="E249" s="77">
        <v>500</v>
      </c>
      <c r="F249" s="77" t="s">
        <v>560</v>
      </c>
      <c r="G249" s="79" t="s">
        <v>369</v>
      </c>
      <c r="H249" s="77"/>
      <c r="I249" s="77" t="s">
        <v>5128</v>
      </c>
      <c r="J249" s="77" t="s">
        <v>5129</v>
      </c>
      <c r="K249" s="79" t="s">
        <v>369</v>
      </c>
      <c r="L249" s="83" t="s">
        <v>3911</v>
      </c>
      <c r="N249" s="57">
        <v>593755</v>
      </c>
      <c r="O249" s="57" t="str">
        <f t="shared" si="4"/>
        <v>593755,</v>
      </c>
    </row>
    <row r="250" spans="2:25">
      <c r="B250" s="77" t="s">
        <v>559</v>
      </c>
      <c r="C250" s="77" t="s">
        <v>258</v>
      </c>
      <c r="D250" s="78">
        <v>45490.442361111112</v>
      </c>
      <c r="E250" s="77">
        <v>100</v>
      </c>
      <c r="F250" s="77" t="s">
        <v>560</v>
      </c>
      <c r="G250" s="79" t="s">
        <v>369</v>
      </c>
      <c r="H250" s="77"/>
      <c r="I250" s="77" t="s">
        <v>5130</v>
      </c>
      <c r="J250" s="77" t="s">
        <v>5131</v>
      </c>
      <c r="K250" s="77" t="s">
        <v>617</v>
      </c>
      <c r="L250" s="83" t="s">
        <v>3911</v>
      </c>
      <c r="N250" s="57">
        <v>750696</v>
      </c>
      <c r="O250" s="57" t="str">
        <f t="shared" si="4"/>
        <v>750696,</v>
      </c>
    </row>
    <row r="251" spans="2:25">
      <c r="B251" s="77" t="s">
        <v>515</v>
      </c>
      <c r="C251" s="77" t="s">
        <v>516</v>
      </c>
      <c r="D251" s="78">
        <v>45490.397222222222</v>
      </c>
      <c r="E251" s="77">
        <v>1000</v>
      </c>
      <c r="F251" s="77" t="s">
        <v>560</v>
      </c>
      <c r="G251" s="79" t="s">
        <v>369</v>
      </c>
      <c r="H251" s="77"/>
      <c r="I251" s="77" t="s">
        <v>5132</v>
      </c>
      <c r="J251" s="77" t="s">
        <v>5133</v>
      </c>
      <c r="K251" s="79" t="s">
        <v>369</v>
      </c>
      <c r="L251" s="83" t="s">
        <v>3911</v>
      </c>
      <c r="N251" s="57">
        <v>916424</v>
      </c>
      <c r="O251" s="57" t="str">
        <f t="shared" si="4"/>
        <v>916424,</v>
      </c>
    </row>
    <row r="252" spans="2:25">
      <c r="B252" s="77" t="s">
        <v>4088</v>
      </c>
      <c r="C252" s="77" t="s">
        <v>4088</v>
      </c>
      <c r="D252" s="78">
        <v>45489.959722222222</v>
      </c>
      <c r="E252" s="77">
        <v>200</v>
      </c>
      <c r="F252" s="77" t="s">
        <v>560</v>
      </c>
      <c r="G252" s="79" t="s">
        <v>369</v>
      </c>
      <c r="H252" s="77"/>
      <c r="I252" s="77" t="s">
        <v>5134</v>
      </c>
      <c r="J252" s="79" t="s">
        <v>369</v>
      </c>
      <c r="K252" s="79" t="s">
        <v>369</v>
      </c>
      <c r="L252" s="83" t="s">
        <v>3911</v>
      </c>
      <c r="N252" s="57">
        <v>959048</v>
      </c>
      <c r="O252" s="57" t="str">
        <f t="shared" si="4"/>
        <v>959048,</v>
      </c>
      <c r="R252" s="77" t="s">
        <v>476</v>
      </c>
      <c r="S252" s="77" t="s">
        <v>476</v>
      </c>
      <c r="T252" s="78">
        <v>45502.918749999997</v>
      </c>
      <c r="U252" s="77">
        <v>1000</v>
      </c>
      <c r="V252" s="77" t="s">
        <v>5285</v>
      </c>
      <c r="W252" s="79" t="s">
        <v>369</v>
      </c>
      <c r="X252" s="79" t="s">
        <v>369</v>
      </c>
      <c r="Y252" s="83" t="s">
        <v>3911</v>
      </c>
    </row>
    <row r="253" spans="2:25">
      <c r="B253" s="77" t="s">
        <v>682</v>
      </c>
      <c r="C253" s="77" t="s">
        <v>683</v>
      </c>
      <c r="D253" s="78">
        <v>45489.948611111111</v>
      </c>
      <c r="E253" s="77">
        <v>1500</v>
      </c>
      <c r="F253" s="77" t="s">
        <v>560</v>
      </c>
      <c r="G253" s="79" t="s">
        <v>369</v>
      </c>
      <c r="H253" s="77"/>
      <c r="I253" s="77" t="s">
        <v>5135</v>
      </c>
      <c r="J253" s="77" t="s">
        <v>5136</v>
      </c>
      <c r="K253" s="79" t="s">
        <v>369</v>
      </c>
      <c r="L253" s="83" t="s">
        <v>3911</v>
      </c>
      <c r="N253" s="57">
        <v>37332</v>
      </c>
      <c r="O253" s="57" t="str">
        <f t="shared" si="4"/>
        <v>37332,</v>
      </c>
      <c r="R253" s="77" t="s">
        <v>601</v>
      </c>
      <c r="S253" s="77" t="s">
        <v>601</v>
      </c>
      <c r="T253" s="78">
        <v>45502.9</v>
      </c>
      <c r="U253" s="77">
        <v>1000</v>
      </c>
      <c r="V253" s="77" t="s">
        <v>5286</v>
      </c>
      <c r="W253" s="79" t="s">
        <v>369</v>
      </c>
      <c r="X253" s="79" t="s">
        <v>369</v>
      </c>
      <c r="Y253" s="83" t="s">
        <v>3911</v>
      </c>
    </row>
    <row r="254" spans="2:25">
      <c r="B254" s="77" t="s">
        <v>596</v>
      </c>
      <c r="C254" s="77" t="s">
        <v>128</v>
      </c>
      <c r="D254" s="78">
        <v>45489.947916666664</v>
      </c>
      <c r="E254" s="77">
        <v>3000</v>
      </c>
      <c r="F254" s="77" t="s">
        <v>560</v>
      </c>
      <c r="G254" s="79" t="s">
        <v>369</v>
      </c>
      <c r="H254" s="77"/>
      <c r="I254" s="77" t="s">
        <v>5137</v>
      </c>
      <c r="J254" s="77" t="s">
        <v>5138</v>
      </c>
      <c r="K254" s="79" t="s">
        <v>369</v>
      </c>
      <c r="L254" s="83" t="s">
        <v>3911</v>
      </c>
      <c r="N254" s="57">
        <v>656500</v>
      </c>
      <c r="O254" s="57" t="str">
        <f t="shared" si="4"/>
        <v>656500,</v>
      </c>
      <c r="R254" s="77" t="s">
        <v>4088</v>
      </c>
      <c r="S254" s="77" t="s">
        <v>4088</v>
      </c>
      <c r="T254" s="78">
        <v>45502.882638888892</v>
      </c>
      <c r="U254" s="77">
        <v>300</v>
      </c>
      <c r="V254" s="77" t="s">
        <v>5287</v>
      </c>
      <c r="W254" s="77" t="s">
        <v>5288</v>
      </c>
      <c r="X254" s="79" t="s">
        <v>369</v>
      </c>
      <c r="Y254" s="83" t="s">
        <v>3911</v>
      </c>
    </row>
    <row r="255" spans="2:25">
      <c r="B255" s="77" t="s">
        <v>461</v>
      </c>
      <c r="C255" s="77" t="s">
        <v>461</v>
      </c>
      <c r="D255" s="78">
        <v>45489.879166666666</v>
      </c>
      <c r="E255" s="77">
        <v>300</v>
      </c>
      <c r="F255" s="77" t="s">
        <v>560</v>
      </c>
      <c r="G255" s="79" t="s">
        <v>369</v>
      </c>
      <c r="H255" s="77"/>
      <c r="I255" s="77" t="s">
        <v>5139</v>
      </c>
      <c r="J255" s="77" t="s">
        <v>5140</v>
      </c>
      <c r="K255" s="79" t="s">
        <v>369</v>
      </c>
      <c r="L255" s="83" t="s">
        <v>3911</v>
      </c>
      <c r="N255" s="57">
        <v>71690</v>
      </c>
      <c r="O255" s="57" t="str">
        <f t="shared" si="4"/>
        <v>71690,</v>
      </c>
      <c r="R255" s="77" t="s">
        <v>386</v>
      </c>
      <c r="S255" s="77" t="s">
        <v>387</v>
      </c>
      <c r="T255" s="78">
        <v>45502.854166666664</v>
      </c>
      <c r="U255" s="77">
        <v>2000</v>
      </c>
      <c r="V255" s="77" t="s">
        <v>5289</v>
      </c>
      <c r="W255" s="79" t="s">
        <v>369</v>
      </c>
      <c r="X255" s="79" t="s">
        <v>369</v>
      </c>
      <c r="Y255" s="83" t="s">
        <v>3911</v>
      </c>
    </row>
    <row r="256" spans="2:25">
      <c r="B256" s="77" t="s">
        <v>515</v>
      </c>
      <c r="C256" s="77" t="s">
        <v>516</v>
      </c>
      <c r="D256" s="78">
        <v>45489.820833333331</v>
      </c>
      <c r="E256" s="77">
        <v>600</v>
      </c>
      <c r="F256" s="77" t="s">
        <v>560</v>
      </c>
      <c r="G256" s="79" t="s">
        <v>369</v>
      </c>
      <c r="H256" s="77"/>
      <c r="I256" s="77" t="s">
        <v>5141</v>
      </c>
      <c r="J256" s="79" t="s">
        <v>369</v>
      </c>
      <c r="K256" s="79" t="s">
        <v>369</v>
      </c>
      <c r="L256" s="83" t="s">
        <v>3911</v>
      </c>
      <c r="N256" s="57">
        <v>304256</v>
      </c>
      <c r="O256" s="57" t="str">
        <f t="shared" si="4"/>
        <v>304256,</v>
      </c>
      <c r="R256" s="77" t="s">
        <v>601</v>
      </c>
      <c r="S256" s="77" t="s">
        <v>601</v>
      </c>
      <c r="T256" s="78">
        <v>45502.822916666664</v>
      </c>
      <c r="U256" s="77">
        <v>1000</v>
      </c>
      <c r="V256" s="77" t="s">
        <v>5290</v>
      </c>
      <c r="W256" s="77" t="s">
        <v>5291</v>
      </c>
      <c r="X256" s="79" t="s">
        <v>369</v>
      </c>
      <c r="Y256" s="83" t="s">
        <v>3911</v>
      </c>
    </row>
    <row r="257" spans="2:25">
      <c r="B257" s="77" t="s">
        <v>515</v>
      </c>
      <c r="C257" s="77" t="s">
        <v>516</v>
      </c>
      <c r="D257" s="78">
        <v>45489.763888888891</v>
      </c>
      <c r="E257" s="77">
        <v>1000</v>
      </c>
      <c r="F257" s="77" t="s">
        <v>560</v>
      </c>
      <c r="G257" s="79" t="s">
        <v>369</v>
      </c>
      <c r="H257" s="77"/>
      <c r="I257" s="77" t="s">
        <v>5142</v>
      </c>
      <c r="J257" s="79" t="s">
        <v>369</v>
      </c>
      <c r="K257" s="79" t="s">
        <v>369</v>
      </c>
      <c r="L257" s="83" t="s">
        <v>3911</v>
      </c>
      <c r="N257" s="57">
        <v>143865</v>
      </c>
      <c r="O257" s="57" t="str">
        <f t="shared" si="4"/>
        <v>143865,</v>
      </c>
      <c r="R257" s="77" t="s">
        <v>476</v>
      </c>
      <c r="S257" s="77" t="s">
        <v>476</v>
      </c>
      <c r="T257" s="78">
        <v>45502.81527777778</v>
      </c>
      <c r="U257" s="77">
        <v>1000</v>
      </c>
      <c r="V257" s="77" t="s">
        <v>5292</v>
      </c>
      <c r="W257" s="79" t="s">
        <v>369</v>
      </c>
      <c r="X257" s="79" t="s">
        <v>369</v>
      </c>
      <c r="Y257" s="83" t="s">
        <v>3911</v>
      </c>
    </row>
    <row r="258" spans="2:25">
      <c r="B258" s="77" t="s">
        <v>801</v>
      </c>
      <c r="C258" s="77" t="s">
        <v>801</v>
      </c>
      <c r="D258" s="78">
        <v>45489.738888888889</v>
      </c>
      <c r="E258" s="77">
        <v>1000</v>
      </c>
      <c r="F258" s="77" t="s">
        <v>560</v>
      </c>
      <c r="G258" s="79" t="s">
        <v>369</v>
      </c>
      <c r="H258" s="77"/>
      <c r="I258" s="77" t="s">
        <v>5143</v>
      </c>
      <c r="J258" s="77" t="s">
        <v>5144</v>
      </c>
      <c r="K258" s="79" t="s">
        <v>369</v>
      </c>
      <c r="L258" s="83" t="s">
        <v>3911</v>
      </c>
      <c r="N258" s="57">
        <v>1127335</v>
      </c>
      <c r="O258" s="57" t="str">
        <f t="shared" si="4"/>
        <v>1127335,</v>
      </c>
      <c r="R258" s="77" t="s">
        <v>5293</v>
      </c>
      <c r="S258" s="77" t="s">
        <v>5294</v>
      </c>
      <c r="T258" s="78">
        <v>45502.779861111114</v>
      </c>
      <c r="U258" s="77">
        <v>300</v>
      </c>
      <c r="V258" s="77" t="s">
        <v>5295</v>
      </c>
      <c r="W258" s="79" t="s">
        <v>369</v>
      </c>
      <c r="X258" s="79" t="s">
        <v>369</v>
      </c>
      <c r="Y258" s="83" t="s">
        <v>3911</v>
      </c>
    </row>
    <row r="259" spans="2:25">
      <c r="B259" s="77" t="s">
        <v>559</v>
      </c>
      <c r="C259" s="77" t="s">
        <v>331</v>
      </c>
      <c r="D259" s="78">
        <v>45489.71597222222</v>
      </c>
      <c r="E259" s="77">
        <v>100</v>
      </c>
      <c r="F259" s="77" t="s">
        <v>560</v>
      </c>
      <c r="G259" s="79" t="s">
        <v>369</v>
      </c>
      <c r="H259" s="77"/>
      <c r="I259" s="77" t="s">
        <v>5145</v>
      </c>
      <c r="J259" s="77" t="s">
        <v>5146</v>
      </c>
      <c r="K259" s="79" t="s">
        <v>369</v>
      </c>
      <c r="L259" s="83" t="s">
        <v>3911</v>
      </c>
      <c r="N259" s="57">
        <v>346534</v>
      </c>
      <c r="O259" s="57" t="str">
        <f t="shared" si="4"/>
        <v>346534,</v>
      </c>
      <c r="R259" s="77" t="s">
        <v>1728</v>
      </c>
      <c r="S259" s="77" t="s">
        <v>1728</v>
      </c>
      <c r="T259" s="78">
        <v>45502.752083333333</v>
      </c>
      <c r="U259" s="77">
        <v>1000</v>
      </c>
      <c r="V259" s="77" t="s">
        <v>5296</v>
      </c>
      <c r="W259" s="79" t="s">
        <v>369</v>
      </c>
      <c r="X259" s="79" t="s">
        <v>369</v>
      </c>
      <c r="Y259" s="83" t="s">
        <v>3911</v>
      </c>
    </row>
    <row r="260" spans="2:25">
      <c r="B260" s="77" t="s">
        <v>4282</v>
      </c>
      <c r="C260" s="77" t="s">
        <v>4293</v>
      </c>
      <c r="D260" s="78">
        <v>45489.656944444447</v>
      </c>
      <c r="E260" s="77">
        <v>100</v>
      </c>
      <c r="F260" s="77" t="s">
        <v>560</v>
      </c>
      <c r="G260" s="79" t="s">
        <v>369</v>
      </c>
      <c r="H260" s="77"/>
      <c r="I260" s="77" t="s">
        <v>5147</v>
      </c>
      <c r="J260" s="77" t="s">
        <v>5148</v>
      </c>
      <c r="K260" s="77" t="s">
        <v>617</v>
      </c>
      <c r="L260" s="83" t="s">
        <v>3911</v>
      </c>
      <c r="N260" s="57">
        <v>1116064</v>
      </c>
      <c r="O260" s="57" t="str">
        <f t="shared" si="4"/>
        <v>1116064,</v>
      </c>
      <c r="R260" s="77" t="s">
        <v>601</v>
      </c>
      <c r="S260" s="77" t="s">
        <v>601</v>
      </c>
      <c r="T260" s="78">
        <v>45502.747916666667</v>
      </c>
      <c r="U260" s="77">
        <v>1000</v>
      </c>
      <c r="V260" s="77" t="s">
        <v>5297</v>
      </c>
      <c r="W260" s="79" t="s">
        <v>369</v>
      </c>
      <c r="X260" s="77">
        <v>1000</v>
      </c>
      <c r="Y260" s="83" t="s">
        <v>3911</v>
      </c>
    </row>
    <row r="261" spans="2:25">
      <c r="B261" s="77" t="s">
        <v>476</v>
      </c>
      <c r="C261" s="77" t="s">
        <v>476</v>
      </c>
      <c r="D261" s="78">
        <v>45489.601388888892</v>
      </c>
      <c r="E261" s="77">
        <v>500</v>
      </c>
      <c r="F261" s="77" t="s">
        <v>560</v>
      </c>
      <c r="G261" s="79" t="s">
        <v>369</v>
      </c>
      <c r="H261" s="77"/>
      <c r="I261" s="77" t="s">
        <v>5149</v>
      </c>
      <c r="J261" s="79" t="s">
        <v>369</v>
      </c>
      <c r="K261" s="79" t="s">
        <v>369</v>
      </c>
      <c r="L261" s="83" t="s">
        <v>3911</v>
      </c>
      <c r="N261" s="57">
        <v>6153</v>
      </c>
      <c r="O261" s="57" t="str">
        <f t="shared" si="4"/>
        <v>6153,</v>
      </c>
      <c r="R261" s="77" t="s">
        <v>381</v>
      </c>
      <c r="S261" s="77" t="s">
        <v>382</v>
      </c>
      <c r="T261" s="78">
        <v>45502.623611111114</v>
      </c>
      <c r="U261" s="77">
        <v>1000</v>
      </c>
      <c r="V261" s="77" t="s">
        <v>5298</v>
      </c>
      <c r="W261" s="77" t="s">
        <v>5299</v>
      </c>
      <c r="X261" s="79" t="s">
        <v>369</v>
      </c>
      <c r="Y261" s="83" t="s">
        <v>3911</v>
      </c>
    </row>
    <row r="262" spans="2:25">
      <c r="B262" s="77" t="s">
        <v>476</v>
      </c>
      <c r="C262" s="77" t="s">
        <v>476</v>
      </c>
      <c r="D262" s="78">
        <v>45489.445138888892</v>
      </c>
      <c r="E262" s="77">
        <v>500</v>
      </c>
      <c r="F262" s="77" t="s">
        <v>560</v>
      </c>
      <c r="G262" s="79" t="s">
        <v>369</v>
      </c>
      <c r="H262" s="77"/>
      <c r="I262" s="77" t="s">
        <v>5150</v>
      </c>
      <c r="J262" s="77" t="s">
        <v>5151</v>
      </c>
      <c r="K262" s="79" t="s">
        <v>369</v>
      </c>
      <c r="L262" s="83" t="s">
        <v>3911</v>
      </c>
      <c r="N262" s="57">
        <v>224228</v>
      </c>
      <c r="O262" s="57" t="str">
        <f t="shared" si="4"/>
        <v>224228,</v>
      </c>
      <c r="R262" s="77" t="s">
        <v>5013</v>
      </c>
      <c r="S262" s="77" t="s">
        <v>5014</v>
      </c>
      <c r="T262" s="78">
        <v>45502.620138888888</v>
      </c>
      <c r="U262" s="77">
        <v>500</v>
      </c>
      <c r="V262" s="77" t="s">
        <v>5300</v>
      </c>
      <c r="W262" s="77" t="s">
        <v>5301</v>
      </c>
      <c r="X262" s="77" t="s">
        <v>5302</v>
      </c>
      <c r="Y262" s="83" t="s">
        <v>3911</v>
      </c>
    </row>
    <row r="263" spans="2:25">
      <c r="B263" s="77" t="s">
        <v>710</v>
      </c>
      <c r="C263" s="77" t="s">
        <v>710</v>
      </c>
      <c r="D263" s="78">
        <v>45488.904861111114</v>
      </c>
      <c r="E263" s="77">
        <v>4000</v>
      </c>
      <c r="F263" s="77" t="s">
        <v>560</v>
      </c>
      <c r="G263" s="79" t="s">
        <v>369</v>
      </c>
      <c r="H263" s="77"/>
      <c r="I263" s="77" t="s">
        <v>5152</v>
      </c>
      <c r="J263" s="77" t="s">
        <v>5153</v>
      </c>
      <c r="K263" s="79" t="s">
        <v>369</v>
      </c>
      <c r="L263" s="83" t="s">
        <v>3911</v>
      </c>
      <c r="N263" s="57">
        <v>141223</v>
      </c>
      <c r="O263" s="57" t="str">
        <f t="shared" si="4"/>
        <v>141223,</v>
      </c>
      <c r="R263" s="77" t="s">
        <v>567</v>
      </c>
      <c r="S263" s="77" t="s">
        <v>568</v>
      </c>
      <c r="T263" s="78">
        <v>45502.561805555553</v>
      </c>
      <c r="U263" s="77">
        <v>500</v>
      </c>
      <c r="V263" s="77" t="s">
        <v>5303</v>
      </c>
      <c r="W263" s="79" t="s">
        <v>369</v>
      </c>
      <c r="X263" s="79" t="s">
        <v>369</v>
      </c>
      <c r="Y263" s="83" t="s">
        <v>3911</v>
      </c>
    </row>
    <row r="264" spans="2:25">
      <c r="B264" s="77" t="s">
        <v>710</v>
      </c>
      <c r="C264" s="77" t="s">
        <v>710</v>
      </c>
      <c r="D264" s="78">
        <v>45488.868750000001</v>
      </c>
      <c r="E264" s="77">
        <v>3000</v>
      </c>
      <c r="F264" s="77" t="s">
        <v>560</v>
      </c>
      <c r="G264" s="79" t="s">
        <v>369</v>
      </c>
      <c r="H264" s="77"/>
      <c r="I264" s="77" t="s">
        <v>5154</v>
      </c>
      <c r="J264" s="77" t="s">
        <v>5155</v>
      </c>
      <c r="K264" s="79" t="s">
        <v>369</v>
      </c>
      <c r="L264" s="83" t="s">
        <v>3911</v>
      </c>
      <c r="N264" s="57">
        <v>115938</v>
      </c>
      <c r="O264" s="57" t="str">
        <f t="shared" si="4"/>
        <v>115938,</v>
      </c>
      <c r="R264" s="77" t="s">
        <v>515</v>
      </c>
      <c r="S264" s="77" t="s">
        <v>516</v>
      </c>
      <c r="T264" s="78">
        <v>45502.53402777778</v>
      </c>
      <c r="U264" s="77">
        <v>2000</v>
      </c>
      <c r="V264" s="77" t="s">
        <v>5304</v>
      </c>
      <c r="W264" s="79" t="s">
        <v>369</v>
      </c>
      <c r="X264" s="79" t="s">
        <v>369</v>
      </c>
      <c r="Y264" s="83" t="s">
        <v>3911</v>
      </c>
    </row>
    <row r="265" spans="2:25">
      <c r="B265" s="77" t="s">
        <v>461</v>
      </c>
      <c r="C265" s="77" t="s">
        <v>461</v>
      </c>
      <c r="D265" s="78">
        <v>45488.857638888891</v>
      </c>
      <c r="E265" s="77">
        <v>500</v>
      </c>
      <c r="F265" s="77" t="s">
        <v>560</v>
      </c>
      <c r="G265" s="79" t="s">
        <v>369</v>
      </c>
      <c r="H265" s="77"/>
      <c r="I265" s="77" t="s">
        <v>5156</v>
      </c>
      <c r="J265" s="77" t="s">
        <v>5157</v>
      </c>
      <c r="K265" s="79" t="s">
        <v>369</v>
      </c>
      <c r="L265" s="83" t="s">
        <v>3911</v>
      </c>
      <c r="N265" s="57">
        <v>100838</v>
      </c>
      <c r="O265" s="57" t="str">
        <f t="shared" si="4"/>
        <v>100838,</v>
      </c>
      <c r="R265" s="77" t="s">
        <v>461</v>
      </c>
      <c r="S265" s="77" t="s">
        <v>461</v>
      </c>
      <c r="T265" s="78">
        <v>45502.383333333331</v>
      </c>
      <c r="U265" s="77">
        <v>500</v>
      </c>
      <c r="V265" s="77" t="s">
        <v>5305</v>
      </c>
      <c r="W265" s="77" t="s">
        <v>5306</v>
      </c>
      <c r="X265" s="79" t="s">
        <v>369</v>
      </c>
      <c r="Y265" s="82"/>
    </row>
    <row r="266" spans="2:25">
      <c r="B266" s="77" t="s">
        <v>559</v>
      </c>
      <c r="C266" s="77" t="s">
        <v>284</v>
      </c>
      <c r="D266" s="78">
        <v>45488.717361111114</v>
      </c>
      <c r="E266" s="77">
        <v>100</v>
      </c>
      <c r="F266" s="77" t="s">
        <v>560</v>
      </c>
      <c r="G266" s="79" t="s">
        <v>369</v>
      </c>
      <c r="H266" s="77"/>
      <c r="I266" s="77" t="s">
        <v>5158</v>
      </c>
      <c r="J266" s="79" t="s">
        <v>369</v>
      </c>
      <c r="K266" s="79" t="s">
        <v>369</v>
      </c>
      <c r="L266" s="83" t="s">
        <v>3911</v>
      </c>
      <c r="N266" s="57">
        <v>1036438</v>
      </c>
      <c r="O266" s="57" t="str">
        <f t="shared" si="4"/>
        <v>1036438,</v>
      </c>
    </row>
    <row r="267" spans="2:25">
      <c r="B267" s="77" t="s">
        <v>559</v>
      </c>
      <c r="C267" s="77" t="s">
        <v>284</v>
      </c>
      <c r="D267" s="78">
        <v>45488.71597222222</v>
      </c>
      <c r="E267" s="77">
        <v>100</v>
      </c>
      <c r="F267" s="77" t="s">
        <v>560</v>
      </c>
      <c r="G267" s="79" t="s">
        <v>369</v>
      </c>
      <c r="H267" s="77"/>
      <c r="I267" s="77" t="s">
        <v>5159</v>
      </c>
      <c r="J267" s="79" t="s">
        <v>369</v>
      </c>
      <c r="K267" s="79" t="s">
        <v>369</v>
      </c>
      <c r="L267" s="83" t="s">
        <v>3911</v>
      </c>
      <c r="N267" s="57">
        <v>14892</v>
      </c>
      <c r="O267" s="57" t="str">
        <f t="shared" si="4"/>
        <v>14892,</v>
      </c>
    </row>
    <row r="268" spans="2:25">
      <c r="B268" s="77" t="s">
        <v>4088</v>
      </c>
      <c r="C268" s="77" t="s">
        <v>4088</v>
      </c>
      <c r="D268" s="78">
        <v>45488.706250000003</v>
      </c>
      <c r="E268" s="77">
        <v>500</v>
      </c>
      <c r="F268" s="77" t="s">
        <v>560</v>
      </c>
      <c r="G268" s="79" t="s">
        <v>369</v>
      </c>
      <c r="H268" s="77"/>
      <c r="I268" s="77" t="s">
        <v>5160</v>
      </c>
      <c r="J268" s="79" t="s">
        <v>369</v>
      </c>
      <c r="K268" s="79" t="s">
        <v>369</v>
      </c>
      <c r="L268" s="83" t="s">
        <v>3911</v>
      </c>
      <c r="N268" s="57">
        <v>728736</v>
      </c>
      <c r="O268" s="57" t="str">
        <f t="shared" si="4"/>
        <v>728736,</v>
      </c>
    </row>
    <row r="269" spans="2:25">
      <c r="B269" s="77" t="s">
        <v>826</v>
      </c>
      <c r="C269" s="77" t="s">
        <v>884</v>
      </c>
      <c r="D269" s="78">
        <v>45488.67083333333</v>
      </c>
      <c r="E269" s="77">
        <v>1000</v>
      </c>
      <c r="F269" s="77" t="s">
        <v>560</v>
      </c>
      <c r="G269" s="79" t="s">
        <v>369</v>
      </c>
      <c r="H269" s="77"/>
      <c r="I269" s="77" t="s">
        <v>5161</v>
      </c>
      <c r="J269" s="77" t="s">
        <v>5162</v>
      </c>
      <c r="K269" s="79" t="s">
        <v>369</v>
      </c>
      <c r="L269" s="83" t="s">
        <v>3911</v>
      </c>
      <c r="N269" s="57">
        <v>870999</v>
      </c>
      <c r="O269" s="57" t="str">
        <f t="shared" si="4"/>
        <v>870999,</v>
      </c>
    </row>
    <row r="270" spans="2:25">
      <c r="B270" s="77" t="s">
        <v>559</v>
      </c>
      <c r="C270" s="77" t="s">
        <v>206</v>
      </c>
      <c r="D270" s="78">
        <v>45488.665277777778</v>
      </c>
      <c r="E270" s="77">
        <v>500</v>
      </c>
      <c r="F270" s="77" t="s">
        <v>560</v>
      </c>
      <c r="G270" s="79" t="s">
        <v>369</v>
      </c>
      <c r="H270" s="77"/>
      <c r="I270" s="77" t="s">
        <v>5163</v>
      </c>
      <c r="J270" s="77" t="s">
        <v>5164</v>
      </c>
      <c r="K270" s="77" t="s">
        <v>5165</v>
      </c>
      <c r="L270" s="83" t="s">
        <v>3911</v>
      </c>
      <c r="N270" s="57">
        <v>429282</v>
      </c>
      <c r="O270" s="57" t="str">
        <f t="shared" si="4"/>
        <v>429282,</v>
      </c>
    </row>
    <row r="271" spans="2:25">
      <c r="B271" s="77" t="s">
        <v>559</v>
      </c>
      <c r="C271" s="77" t="s">
        <v>278</v>
      </c>
      <c r="D271" s="78">
        <v>45488.655555555553</v>
      </c>
      <c r="E271" s="77">
        <v>100</v>
      </c>
      <c r="F271" s="77" t="s">
        <v>560</v>
      </c>
      <c r="G271" s="79" t="s">
        <v>369</v>
      </c>
      <c r="H271" s="77"/>
      <c r="I271" s="77" t="s">
        <v>5166</v>
      </c>
      <c r="J271" s="77" t="s">
        <v>5167</v>
      </c>
      <c r="K271" s="77" t="s">
        <v>617</v>
      </c>
      <c r="L271" s="83" t="s">
        <v>3911</v>
      </c>
      <c r="N271" s="57">
        <v>859377</v>
      </c>
      <c r="O271" s="57" t="str">
        <f t="shared" si="4"/>
        <v>859377,</v>
      </c>
    </row>
    <row r="272" spans="2:25">
      <c r="B272" s="77" t="s">
        <v>641</v>
      </c>
      <c r="C272" s="77" t="s">
        <v>642</v>
      </c>
      <c r="D272" s="78">
        <v>45488.625</v>
      </c>
      <c r="E272" s="77">
        <v>1000</v>
      </c>
      <c r="F272" s="77" t="s">
        <v>560</v>
      </c>
      <c r="G272" s="79" t="s">
        <v>369</v>
      </c>
      <c r="H272" s="77"/>
      <c r="I272" s="77" t="s">
        <v>5168</v>
      </c>
      <c r="J272" s="77" t="s">
        <v>5169</v>
      </c>
      <c r="K272" s="79" t="s">
        <v>369</v>
      </c>
      <c r="L272" s="83" t="s">
        <v>3911</v>
      </c>
      <c r="N272" s="57">
        <v>821030</v>
      </c>
      <c r="O272" s="57" t="str">
        <f t="shared" si="4"/>
        <v>821030,</v>
      </c>
    </row>
    <row r="273" spans="2:15">
      <c r="B273" s="77" t="s">
        <v>476</v>
      </c>
      <c r="C273" s="77" t="s">
        <v>476</v>
      </c>
      <c r="D273" s="78">
        <v>45488.581250000003</v>
      </c>
      <c r="E273" s="77">
        <v>500</v>
      </c>
      <c r="F273" s="77" t="s">
        <v>560</v>
      </c>
      <c r="G273" s="79" t="s">
        <v>369</v>
      </c>
      <c r="H273" s="77"/>
      <c r="I273" s="77" t="s">
        <v>5170</v>
      </c>
      <c r="J273" s="79" t="s">
        <v>369</v>
      </c>
      <c r="K273" s="77" t="s">
        <v>1795</v>
      </c>
      <c r="L273" s="83" t="s">
        <v>3911</v>
      </c>
      <c r="N273" s="57">
        <v>144773</v>
      </c>
      <c r="O273" s="57" t="str">
        <f t="shared" si="4"/>
        <v>144773,</v>
      </c>
    </row>
    <row r="274" spans="2:15">
      <c r="B274" s="77" t="s">
        <v>559</v>
      </c>
      <c r="C274" s="77" t="s">
        <v>331</v>
      </c>
      <c r="D274" s="78">
        <v>45488.463888888888</v>
      </c>
      <c r="E274" s="77">
        <v>100</v>
      </c>
      <c r="F274" s="77" t="s">
        <v>560</v>
      </c>
      <c r="G274" s="79" t="s">
        <v>369</v>
      </c>
      <c r="H274" s="77"/>
      <c r="I274" s="77" t="s">
        <v>5171</v>
      </c>
      <c r="J274" s="77" t="s">
        <v>5172</v>
      </c>
      <c r="K274" s="77" t="s">
        <v>5173</v>
      </c>
      <c r="L274" s="83" t="s">
        <v>3911</v>
      </c>
      <c r="N274" s="57">
        <v>919002</v>
      </c>
      <c r="O274" s="57" t="str">
        <f t="shared" si="4"/>
        <v>919002,</v>
      </c>
    </row>
    <row r="275" spans="2:15">
      <c r="B275" s="77" t="s">
        <v>581</v>
      </c>
      <c r="C275" s="77" t="s">
        <v>184</v>
      </c>
      <c r="D275" s="78">
        <v>45488.423611111109</v>
      </c>
      <c r="E275" s="77">
        <v>100</v>
      </c>
      <c r="F275" s="77" t="s">
        <v>560</v>
      </c>
      <c r="G275" s="79" t="s">
        <v>369</v>
      </c>
      <c r="H275" s="77"/>
      <c r="I275" s="77" t="s">
        <v>5174</v>
      </c>
      <c r="J275" s="77" t="s">
        <v>5175</v>
      </c>
      <c r="K275" s="77" t="s">
        <v>617</v>
      </c>
      <c r="L275" s="83" t="s">
        <v>3911</v>
      </c>
      <c r="N275" s="57">
        <v>441663</v>
      </c>
      <c r="O275" s="57" t="str">
        <f t="shared" si="4"/>
        <v>441663,</v>
      </c>
    </row>
    <row r="276" spans="2:15">
      <c r="B276" s="77" t="s">
        <v>559</v>
      </c>
      <c r="C276" s="77" t="s">
        <v>278</v>
      </c>
      <c r="D276" s="78">
        <v>45487.925000000003</v>
      </c>
      <c r="E276" s="77">
        <v>100</v>
      </c>
      <c r="F276" s="77" t="s">
        <v>560</v>
      </c>
      <c r="G276" s="79" t="s">
        <v>369</v>
      </c>
      <c r="H276" s="77"/>
      <c r="I276" s="77" t="s">
        <v>5176</v>
      </c>
      <c r="J276" s="77" t="s">
        <v>5177</v>
      </c>
      <c r="K276" s="77" t="s">
        <v>617</v>
      </c>
      <c r="L276" s="83" t="s">
        <v>3911</v>
      </c>
      <c r="N276" s="57">
        <v>1127613</v>
      </c>
      <c r="O276" s="57" t="str">
        <f t="shared" si="4"/>
        <v>1127613,</v>
      </c>
    </row>
    <row r="277" spans="2:15">
      <c r="B277" s="77" t="s">
        <v>515</v>
      </c>
      <c r="C277" s="77" t="s">
        <v>516</v>
      </c>
      <c r="D277" s="78">
        <v>45487.677083333336</v>
      </c>
      <c r="E277" s="77">
        <v>500</v>
      </c>
      <c r="F277" s="77" t="s">
        <v>560</v>
      </c>
      <c r="G277" s="79" t="s">
        <v>369</v>
      </c>
      <c r="H277" s="77"/>
      <c r="I277" s="77" t="s">
        <v>5178</v>
      </c>
      <c r="J277" s="77" t="s">
        <v>5179</v>
      </c>
      <c r="K277" s="79" t="s">
        <v>369</v>
      </c>
      <c r="L277" s="83" t="s">
        <v>3911</v>
      </c>
      <c r="N277" s="57">
        <v>423941</v>
      </c>
      <c r="O277" s="57" t="str">
        <f t="shared" si="4"/>
        <v>423941,</v>
      </c>
    </row>
    <row r="278" spans="2:15">
      <c r="B278" s="77" t="s">
        <v>4049</v>
      </c>
      <c r="C278" s="77" t="s">
        <v>4049</v>
      </c>
      <c r="D278" s="78">
        <v>45487.611111111109</v>
      </c>
      <c r="E278" s="77">
        <v>100</v>
      </c>
      <c r="F278" s="77" t="s">
        <v>560</v>
      </c>
      <c r="G278" s="79" t="s">
        <v>369</v>
      </c>
      <c r="H278" s="77"/>
      <c r="I278" s="77" t="s">
        <v>5180</v>
      </c>
      <c r="J278" s="77" t="s">
        <v>5181</v>
      </c>
      <c r="K278" s="77" t="s">
        <v>617</v>
      </c>
      <c r="L278" s="83" t="s">
        <v>3911</v>
      </c>
      <c r="N278" s="57">
        <v>1072967</v>
      </c>
      <c r="O278" s="57" t="str">
        <f t="shared" ref="O278:O340" si="5">N278&amp;","</f>
        <v>1072967,</v>
      </c>
    </row>
    <row r="279" spans="2:15">
      <c r="B279" s="77" t="s">
        <v>4088</v>
      </c>
      <c r="C279" s="77" t="s">
        <v>4088</v>
      </c>
      <c r="D279" s="78">
        <v>45487.591666666667</v>
      </c>
      <c r="E279" s="77">
        <v>300</v>
      </c>
      <c r="F279" s="77" t="s">
        <v>560</v>
      </c>
      <c r="G279" s="79" t="s">
        <v>369</v>
      </c>
      <c r="H279" s="77"/>
      <c r="I279" s="77" t="s">
        <v>5182</v>
      </c>
      <c r="J279" s="77" t="s">
        <v>5183</v>
      </c>
      <c r="K279" s="79" t="s">
        <v>369</v>
      </c>
      <c r="L279" s="83" t="s">
        <v>3911</v>
      </c>
      <c r="N279" s="57">
        <v>167008</v>
      </c>
      <c r="O279" s="57" t="str">
        <f t="shared" si="5"/>
        <v>167008,</v>
      </c>
    </row>
    <row r="280" spans="2:15">
      <c r="B280" s="77" t="s">
        <v>515</v>
      </c>
      <c r="C280" s="77" t="s">
        <v>516</v>
      </c>
      <c r="D280" s="78">
        <v>45487.492361111108</v>
      </c>
      <c r="E280" s="77">
        <v>1000</v>
      </c>
      <c r="F280" s="77" t="s">
        <v>560</v>
      </c>
      <c r="G280" s="79" t="s">
        <v>369</v>
      </c>
      <c r="H280" s="77"/>
      <c r="I280" s="77" t="s">
        <v>5184</v>
      </c>
      <c r="J280" s="77" t="s">
        <v>5185</v>
      </c>
      <c r="K280" s="79" t="s">
        <v>369</v>
      </c>
      <c r="L280" s="83" t="s">
        <v>3911</v>
      </c>
      <c r="N280" s="57">
        <v>798261</v>
      </c>
      <c r="O280" s="57" t="str">
        <f t="shared" si="5"/>
        <v>798261,</v>
      </c>
    </row>
    <row r="281" spans="2:15">
      <c r="B281" s="77" t="s">
        <v>4698</v>
      </c>
      <c r="C281" s="77" t="s">
        <v>4698</v>
      </c>
      <c r="D281" s="78">
        <v>45487.047222222223</v>
      </c>
      <c r="E281" s="77">
        <v>1000</v>
      </c>
      <c r="F281" s="77" t="s">
        <v>560</v>
      </c>
      <c r="G281" s="79" t="s">
        <v>369</v>
      </c>
      <c r="H281" s="77"/>
      <c r="I281" s="77" t="s">
        <v>5186</v>
      </c>
      <c r="J281" s="77" t="s">
        <v>5187</v>
      </c>
      <c r="K281" s="79" t="s">
        <v>369</v>
      </c>
      <c r="L281" s="83" t="s">
        <v>3911</v>
      </c>
      <c r="N281" s="57">
        <v>244850</v>
      </c>
      <c r="O281" s="57" t="str">
        <f t="shared" si="5"/>
        <v>244850,</v>
      </c>
    </row>
    <row r="282" spans="2:15">
      <c r="B282" s="77" t="s">
        <v>559</v>
      </c>
      <c r="C282" s="77" t="s">
        <v>206</v>
      </c>
      <c r="D282" s="78">
        <v>45486.991666666669</v>
      </c>
      <c r="E282" s="77">
        <v>500</v>
      </c>
      <c r="F282" s="77" t="s">
        <v>560</v>
      </c>
      <c r="G282" s="79" t="s">
        <v>369</v>
      </c>
      <c r="H282" s="77"/>
      <c r="I282" s="80" t="s">
        <v>5188</v>
      </c>
      <c r="J282" s="77" t="s">
        <v>5189</v>
      </c>
      <c r="K282" s="77" t="s">
        <v>5190</v>
      </c>
      <c r="L282" s="83" t="s">
        <v>3911</v>
      </c>
      <c r="N282" s="57">
        <v>110882</v>
      </c>
      <c r="O282" s="57" t="str">
        <f t="shared" si="5"/>
        <v>110882,</v>
      </c>
    </row>
    <row r="283" spans="2:15">
      <c r="B283" s="77" t="s">
        <v>559</v>
      </c>
      <c r="C283" s="77" t="s">
        <v>206</v>
      </c>
      <c r="D283" s="78">
        <v>45486.89166666667</v>
      </c>
      <c r="E283" s="77">
        <v>100</v>
      </c>
      <c r="F283" s="77" t="s">
        <v>560</v>
      </c>
      <c r="G283" s="79" t="s">
        <v>369</v>
      </c>
      <c r="H283" s="77"/>
      <c r="I283" s="77" t="s">
        <v>5191</v>
      </c>
      <c r="J283" s="79" t="s">
        <v>369</v>
      </c>
      <c r="K283" s="79" t="s">
        <v>369</v>
      </c>
      <c r="L283" s="83" t="s">
        <v>3911</v>
      </c>
      <c r="N283" s="57">
        <v>422648</v>
      </c>
      <c r="O283" s="57" t="str">
        <f t="shared" si="5"/>
        <v>422648,</v>
      </c>
    </row>
    <row r="284" spans="2:15">
      <c r="B284" s="77" t="s">
        <v>559</v>
      </c>
      <c r="C284" s="77" t="s">
        <v>278</v>
      </c>
      <c r="D284" s="78">
        <v>45486.882638888892</v>
      </c>
      <c r="E284" s="77">
        <v>100</v>
      </c>
      <c r="F284" s="77" t="s">
        <v>560</v>
      </c>
      <c r="G284" s="79" t="s">
        <v>369</v>
      </c>
      <c r="H284" s="77"/>
      <c r="I284" s="77" t="s">
        <v>5192</v>
      </c>
      <c r="J284" s="79" t="s">
        <v>369</v>
      </c>
      <c r="K284" s="79" t="s">
        <v>369</v>
      </c>
      <c r="L284" s="83" t="s">
        <v>3911</v>
      </c>
      <c r="N284" s="57">
        <v>34286</v>
      </c>
      <c r="O284" s="57" t="str">
        <f t="shared" si="5"/>
        <v>34286,</v>
      </c>
    </row>
    <row r="285" spans="2:15">
      <c r="B285" s="77" t="s">
        <v>559</v>
      </c>
      <c r="C285" s="77" t="s">
        <v>206</v>
      </c>
      <c r="D285" s="78">
        <v>45486.857638888891</v>
      </c>
      <c r="E285" s="77">
        <v>500</v>
      </c>
      <c r="F285" s="77" t="s">
        <v>560</v>
      </c>
      <c r="G285" s="79" t="s">
        <v>369</v>
      </c>
      <c r="H285" s="77"/>
      <c r="I285" s="77" t="s">
        <v>5193</v>
      </c>
      <c r="J285" s="79" t="s">
        <v>369</v>
      </c>
      <c r="K285" s="79" t="s">
        <v>369</v>
      </c>
      <c r="L285" s="83" t="s">
        <v>3911</v>
      </c>
      <c r="N285" s="57">
        <v>359989</v>
      </c>
      <c r="O285" s="57" t="str">
        <f t="shared" si="5"/>
        <v>359989,</v>
      </c>
    </row>
    <row r="286" spans="2:15">
      <c r="B286" s="77" t="s">
        <v>581</v>
      </c>
      <c r="C286" s="77" t="s">
        <v>582</v>
      </c>
      <c r="D286" s="78">
        <v>45486.618055555555</v>
      </c>
      <c r="E286" s="77">
        <v>200</v>
      </c>
      <c r="F286" s="77" t="s">
        <v>560</v>
      </c>
      <c r="G286" s="79" t="s">
        <v>369</v>
      </c>
      <c r="H286" s="77"/>
      <c r="I286" s="77" t="s">
        <v>5194</v>
      </c>
      <c r="J286" s="77" t="s">
        <v>5195</v>
      </c>
      <c r="K286" s="79" t="s">
        <v>369</v>
      </c>
      <c r="L286" s="83" t="s">
        <v>3911</v>
      </c>
      <c r="N286" s="57">
        <v>196903</v>
      </c>
      <c r="O286" s="57" t="str">
        <f t="shared" si="5"/>
        <v>196903,</v>
      </c>
    </row>
    <row r="287" spans="2:15">
      <c r="B287" s="77" t="s">
        <v>4576</v>
      </c>
      <c r="C287" s="77" t="s">
        <v>4066</v>
      </c>
      <c r="D287" s="78">
        <v>45486.589583333334</v>
      </c>
      <c r="E287" s="77">
        <v>1000</v>
      </c>
      <c r="F287" s="77" t="s">
        <v>560</v>
      </c>
      <c r="G287" s="79" t="s">
        <v>369</v>
      </c>
      <c r="H287" s="77"/>
      <c r="I287" s="77" t="s">
        <v>5196</v>
      </c>
      <c r="J287" s="77" t="s">
        <v>5197</v>
      </c>
      <c r="K287" s="79" t="s">
        <v>369</v>
      </c>
      <c r="L287" s="83" t="s">
        <v>3911</v>
      </c>
      <c r="N287" s="57">
        <v>245323</v>
      </c>
      <c r="O287" s="57" t="str">
        <f t="shared" si="5"/>
        <v>245323,</v>
      </c>
    </row>
    <row r="288" spans="2:15">
      <c r="B288" s="77" t="s">
        <v>4576</v>
      </c>
      <c r="C288" s="77" t="s">
        <v>4066</v>
      </c>
      <c r="D288" s="78">
        <v>45486.588888888888</v>
      </c>
      <c r="E288" s="77">
        <v>1000</v>
      </c>
      <c r="F288" s="77" t="s">
        <v>560</v>
      </c>
      <c r="G288" s="79" t="s">
        <v>369</v>
      </c>
      <c r="H288" s="77"/>
      <c r="I288" s="77" t="s">
        <v>5198</v>
      </c>
      <c r="J288" s="77" t="s">
        <v>5199</v>
      </c>
      <c r="K288" s="79" t="s">
        <v>369</v>
      </c>
      <c r="L288" s="83" t="s">
        <v>3911</v>
      </c>
      <c r="N288" s="57">
        <v>224363</v>
      </c>
      <c r="O288" s="57" t="str">
        <f t="shared" si="5"/>
        <v>224363,</v>
      </c>
    </row>
    <row r="289" spans="2:15">
      <c r="B289" s="77" t="s">
        <v>476</v>
      </c>
      <c r="C289" s="77" t="s">
        <v>476</v>
      </c>
      <c r="D289" s="78">
        <v>45486.557638888888</v>
      </c>
      <c r="E289" s="77">
        <v>2000</v>
      </c>
      <c r="F289" s="77" t="s">
        <v>560</v>
      </c>
      <c r="G289" s="79" t="s">
        <v>369</v>
      </c>
      <c r="H289" s="77"/>
      <c r="I289" s="77" t="s">
        <v>5200</v>
      </c>
      <c r="J289" s="77" t="s">
        <v>5201</v>
      </c>
      <c r="K289" s="77" t="s">
        <v>5202</v>
      </c>
      <c r="L289" s="83" t="s">
        <v>3911</v>
      </c>
      <c r="N289" s="57">
        <v>389456</v>
      </c>
      <c r="O289" s="57" t="str">
        <f t="shared" si="5"/>
        <v>389456,</v>
      </c>
    </row>
    <row r="290" spans="2:15">
      <c r="B290" s="77" t="s">
        <v>476</v>
      </c>
      <c r="C290" s="77" t="s">
        <v>476</v>
      </c>
      <c r="D290" s="78">
        <v>45486.429861111108</v>
      </c>
      <c r="E290" s="77">
        <v>100</v>
      </c>
      <c r="F290" s="77" t="s">
        <v>560</v>
      </c>
      <c r="G290" s="79" t="s">
        <v>369</v>
      </c>
      <c r="H290" s="77"/>
      <c r="I290" s="77" t="s">
        <v>5203</v>
      </c>
      <c r="J290" s="77" t="s">
        <v>5204</v>
      </c>
      <c r="K290" s="77" t="s">
        <v>617</v>
      </c>
      <c r="L290" s="83" t="s">
        <v>3911</v>
      </c>
      <c r="N290" s="57">
        <v>1061654</v>
      </c>
      <c r="O290" s="57" t="str">
        <f t="shared" si="5"/>
        <v>1061654,</v>
      </c>
    </row>
    <row r="291" spans="2:15">
      <c r="B291" s="77" t="s">
        <v>381</v>
      </c>
      <c r="C291" s="77" t="s">
        <v>382</v>
      </c>
      <c r="D291" s="78">
        <v>45485.990972222222</v>
      </c>
      <c r="E291" s="77">
        <v>1000</v>
      </c>
      <c r="F291" s="77" t="s">
        <v>560</v>
      </c>
      <c r="G291" s="79" t="s">
        <v>369</v>
      </c>
      <c r="H291" s="77"/>
      <c r="I291" s="77" t="s">
        <v>5205</v>
      </c>
      <c r="J291" s="77" t="s">
        <v>5206</v>
      </c>
      <c r="K291" s="77" t="s">
        <v>5207</v>
      </c>
      <c r="L291" s="83" t="s">
        <v>3911</v>
      </c>
      <c r="N291" s="57">
        <v>14840</v>
      </c>
      <c r="O291" s="57" t="str">
        <f t="shared" si="5"/>
        <v>14840,</v>
      </c>
    </row>
    <row r="292" spans="2:15">
      <c r="B292" s="77" t="s">
        <v>596</v>
      </c>
      <c r="C292" s="77" t="s">
        <v>128</v>
      </c>
      <c r="D292" s="78">
        <v>45485.902777777781</v>
      </c>
      <c r="E292" s="77">
        <v>2000</v>
      </c>
      <c r="F292" s="77" t="s">
        <v>560</v>
      </c>
      <c r="G292" s="79" t="s">
        <v>369</v>
      </c>
      <c r="H292" s="77"/>
      <c r="I292" s="77" t="s">
        <v>5208</v>
      </c>
      <c r="J292" s="77" t="s">
        <v>5209</v>
      </c>
      <c r="K292" s="79" t="s">
        <v>369</v>
      </c>
      <c r="L292" s="83" t="s">
        <v>3911</v>
      </c>
      <c r="N292" s="57">
        <v>69491</v>
      </c>
      <c r="O292" s="57" t="str">
        <f t="shared" si="5"/>
        <v>69491,</v>
      </c>
    </row>
    <row r="293" spans="2:15">
      <c r="B293" s="77" t="s">
        <v>379</v>
      </c>
      <c r="C293" s="77" t="s">
        <v>379</v>
      </c>
      <c r="D293" s="78">
        <v>45485.885416666664</v>
      </c>
      <c r="E293" s="77">
        <v>2000</v>
      </c>
      <c r="F293" s="77" t="s">
        <v>560</v>
      </c>
      <c r="G293" s="79" t="s">
        <v>369</v>
      </c>
      <c r="H293" s="77" t="s">
        <v>23306</v>
      </c>
      <c r="I293" s="77" t="s">
        <v>5210</v>
      </c>
      <c r="J293" s="77" t="s">
        <v>5211</v>
      </c>
      <c r="K293" s="79" t="s">
        <v>369</v>
      </c>
      <c r="L293" s="83" t="s">
        <v>3911</v>
      </c>
      <c r="N293" s="57">
        <v>56684</v>
      </c>
      <c r="O293" s="57" t="str">
        <f t="shared" si="5"/>
        <v>56684,</v>
      </c>
    </row>
    <row r="294" spans="2:15">
      <c r="B294" s="77" t="s">
        <v>567</v>
      </c>
      <c r="C294" s="77" t="s">
        <v>568</v>
      </c>
      <c r="D294" s="78">
        <v>45485.86041666667</v>
      </c>
      <c r="E294" s="77">
        <v>500</v>
      </c>
      <c r="F294" s="77" t="s">
        <v>560</v>
      </c>
      <c r="G294" s="79" t="s">
        <v>369</v>
      </c>
      <c r="H294" s="77" t="s">
        <v>23306</v>
      </c>
      <c r="I294" s="77" t="s">
        <v>5212</v>
      </c>
      <c r="J294" s="77" t="s">
        <v>5213</v>
      </c>
      <c r="K294" s="79" t="s">
        <v>369</v>
      </c>
      <c r="L294" s="83" t="s">
        <v>3911</v>
      </c>
      <c r="N294" s="57">
        <v>991632</v>
      </c>
      <c r="O294" s="57" t="str">
        <f t="shared" si="5"/>
        <v>991632,</v>
      </c>
    </row>
    <row r="295" spans="2:15">
      <c r="B295" s="77" t="s">
        <v>461</v>
      </c>
      <c r="C295" s="77" t="s">
        <v>461</v>
      </c>
      <c r="D295" s="78">
        <v>45485.855555555558</v>
      </c>
      <c r="E295" s="77">
        <v>300</v>
      </c>
      <c r="F295" s="77" t="s">
        <v>560</v>
      </c>
      <c r="G295" s="79" t="s">
        <v>369</v>
      </c>
      <c r="H295" s="77"/>
      <c r="I295" s="77" t="s">
        <v>5214</v>
      </c>
      <c r="J295" s="77" t="s">
        <v>5215</v>
      </c>
      <c r="K295" s="79" t="s">
        <v>369</v>
      </c>
      <c r="L295" s="83" t="s">
        <v>3911</v>
      </c>
      <c r="N295" s="57">
        <v>773174</v>
      </c>
      <c r="O295" s="57" t="str">
        <f t="shared" si="5"/>
        <v>773174,</v>
      </c>
    </row>
    <row r="296" spans="2:15">
      <c r="B296" s="77" t="s">
        <v>476</v>
      </c>
      <c r="C296" s="77" t="s">
        <v>476</v>
      </c>
      <c r="D296" s="78">
        <v>45485.75277777778</v>
      </c>
      <c r="E296" s="77">
        <v>100</v>
      </c>
      <c r="F296" s="77" t="s">
        <v>560</v>
      </c>
      <c r="G296" s="79" t="s">
        <v>369</v>
      </c>
      <c r="H296" s="77"/>
      <c r="I296" s="77" t="s">
        <v>5216</v>
      </c>
      <c r="J296" s="77" t="s">
        <v>5217</v>
      </c>
      <c r="K296" s="77" t="s">
        <v>617</v>
      </c>
      <c r="L296" s="83" t="s">
        <v>3911</v>
      </c>
      <c r="N296" s="57">
        <v>5012</v>
      </c>
      <c r="O296" s="57" t="str">
        <f t="shared" si="5"/>
        <v>5012,</v>
      </c>
    </row>
    <row r="297" spans="2:15">
      <c r="B297" s="77" t="s">
        <v>559</v>
      </c>
      <c r="C297" s="77" t="s">
        <v>331</v>
      </c>
      <c r="D297" s="78">
        <v>45485.731249999997</v>
      </c>
      <c r="E297" s="77">
        <v>100</v>
      </c>
      <c r="F297" s="77" t="s">
        <v>560</v>
      </c>
      <c r="G297" s="79" t="s">
        <v>369</v>
      </c>
      <c r="H297" s="77"/>
      <c r="I297" s="77" t="s">
        <v>5218</v>
      </c>
      <c r="J297" s="77" t="s">
        <v>5219</v>
      </c>
      <c r="K297" s="79" t="s">
        <v>369</v>
      </c>
      <c r="L297" s="83" t="s">
        <v>3911</v>
      </c>
      <c r="N297" s="57">
        <v>520696</v>
      </c>
      <c r="O297" s="57" t="str">
        <f t="shared" si="5"/>
        <v>520696,</v>
      </c>
    </row>
    <row r="298" spans="2:15">
      <c r="B298" s="77" t="s">
        <v>515</v>
      </c>
      <c r="C298" s="77" t="s">
        <v>516</v>
      </c>
      <c r="D298" s="78">
        <v>45485.688194444447</v>
      </c>
      <c r="E298" s="77">
        <v>500</v>
      </c>
      <c r="F298" s="77" t="s">
        <v>560</v>
      </c>
      <c r="G298" s="79" t="s">
        <v>369</v>
      </c>
      <c r="H298" s="77"/>
      <c r="I298" s="77" t="s">
        <v>5220</v>
      </c>
      <c r="J298" s="77" t="s">
        <v>5221</v>
      </c>
      <c r="K298" s="79" t="s">
        <v>369</v>
      </c>
      <c r="L298" s="83" t="s">
        <v>3911</v>
      </c>
      <c r="N298" s="57">
        <v>151985</v>
      </c>
      <c r="O298" s="57" t="str">
        <f t="shared" si="5"/>
        <v>151985,</v>
      </c>
    </row>
    <row r="299" spans="2:15">
      <c r="B299" s="77" t="s">
        <v>515</v>
      </c>
      <c r="C299" s="77" t="s">
        <v>516</v>
      </c>
      <c r="D299" s="78">
        <v>45485.665277777778</v>
      </c>
      <c r="E299" s="77">
        <v>1000</v>
      </c>
      <c r="F299" s="77" t="s">
        <v>560</v>
      </c>
      <c r="G299" s="79" t="s">
        <v>369</v>
      </c>
      <c r="H299" s="77"/>
      <c r="I299" s="77" t="s">
        <v>5222</v>
      </c>
      <c r="J299" s="77" t="s">
        <v>5223</v>
      </c>
      <c r="K299" s="79" t="s">
        <v>369</v>
      </c>
      <c r="L299" s="83" t="s">
        <v>3911</v>
      </c>
      <c r="N299" s="57">
        <v>1019179</v>
      </c>
      <c r="O299" s="57" t="str">
        <f t="shared" si="5"/>
        <v>1019179,</v>
      </c>
    </row>
    <row r="300" spans="2:15">
      <c r="B300" s="77" t="s">
        <v>641</v>
      </c>
      <c r="C300" s="77" t="s">
        <v>642</v>
      </c>
      <c r="D300" s="78">
        <v>45485.593055555553</v>
      </c>
      <c r="E300" s="77">
        <v>1000</v>
      </c>
      <c r="F300" s="77" t="s">
        <v>560</v>
      </c>
      <c r="G300" s="79" t="s">
        <v>369</v>
      </c>
      <c r="H300" s="77"/>
      <c r="I300" s="77" t="s">
        <v>5224</v>
      </c>
      <c r="J300" s="77" t="s">
        <v>5225</v>
      </c>
      <c r="K300" s="79" t="s">
        <v>369</v>
      </c>
      <c r="L300" s="82"/>
      <c r="N300" s="57">
        <v>186493</v>
      </c>
      <c r="O300" s="57" t="str">
        <f t="shared" si="5"/>
        <v>186493,</v>
      </c>
    </row>
    <row r="301" spans="2:15">
      <c r="N301" s="57">
        <v>363780</v>
      </c>
      <c r="O301" s="57" t="str">
        <f t="shared" si="5"/>
        <v>363780,</v>
      </c>
    </row>
    <row r="302" spans="2:15">
      <c r="N302" s="57">
        <v>524342</v>
      </c>
      <c r="O302" s="57" t="str">
        <f t="shared" si="5"/>
        <v>524342,</v>
      </c>
    </row>
    <row r="303" spans="2:15">
      <c r="B303" s="77" t="s">
        <v>4088</v>
      </c>
      <c r="C303" s="77" t="s">
        <v>4088</v>
      </c>
      <c r="D303" s="78">
        <v>45496.636111111111</v>
      </c>
      <c r="E303" s="77">
        <v>500</v>
      </c>
      <c r="F303" s="77" t="s">
        <v>560</v>
      </c>
      <c r="G303" s="79" t="s">
        <v>369</v>
      </c>
      <c r="H303" s="77"/>
      <c r="I303" s="77" t="s">
        <v>5226</v>
      </c>
      <c r="J303" s="79" t="s">
        <v>369</v>
      </c>
      <c r="K303" s="79" t="s">
        <v>369</v>
      </c>
      <c r="L303" s="83" t="s">
        <v>3911</v>
      </c>
      <c r="N303" s="57">
        <v>827556</v>
      </c>
      <c r="O303" s="57" t="str">
        <f t="shared" si="5"/>
        <v>827556,</v>
      </c>
    </row>
    <row r="304" spans="2:15">
      <c r="B304" s="77" t="s">
        <v>567</v>
      </c>
      <c r="C304" s="77" t="s">
        <v>568</v>
      </c>
      <c r="D304" s="78">
        <v>45496.629861111112</v>
      </c>
      <c r="E304" s="77">
        <v>500</v>
      </c>
      <c r="F304" s="77" t="s">
        <v>560</v>
      </c>
      <c r="G304" s="79" t="s">
        <v>369</v>
      </c>
      <c r="H304" s="77"/>
      <c r="I304" s="77" t="s">
        <v>5227</v>
      </c>
      <c r="J304" s="77" t="s">
        <v>5228</v>
      </c>
      <c r="K304" s="79" t="s">
        <v>369</v>
      </c>
      <c r="L304" s="83" t="s">
        <v>3911</v>
      </c>
      <c r="N304" s="57">
        <v>1077159</v>
      </c>
      <c r="O304" s="57" t="str">
        <f t="shared" si="5"/>
        <v>1077159,</v>
      </c>
    </row>
    <row r="305" spans="2:15">
      <c r="B305" s="77" t="s">
        <v>826</v>
      </c>
      <c r="C305" s="77" t="s">
        <v>884</v>
      </c>
      <c r="D305" s="78">
        <v>45496.628472222219</v>
      </c>
      <c r="E305" s="77">
        <v>100</v>
      </c>
      <c r="F305" s="77" t="s">
        <v>560</v>
      </c>
      <c r="G305" s="79" t="s">
        <v>369</v>
      </c>
      <c r="H305" s="77"/>
      <c r="I305" s="77" t="s">
        <v>5229</v>
      </c>
      <c r="J305" s="79" t="s">
        <v>369</v>
      </c>
      <c r="K305" s="77" t="s">
        <v>5230</v>
      </c>
      <c r="L305" s="83" t="s">
        <v>3911</v>
      </c>
      <c r="N305" s="57">
        <v>6716</v>
      </c>
      <c r="O305" s="57" t="str">
        <f t="shared" si="5"/>
        <v>6716,</v>
      </c>
    </row>
    <row r="306" spans="2:15">
      <c r="B306" s="77" t="s">
        <v>476</v>
      </c>
      <c r="C306" s="77" t="s">
        <v>476</v>
      </c>
      <c r="D306" s="78">
        <v>45496.574999999997</v>
      </c>
      <c r="E306" s="77">
        <v>500</v>
      </c>
      <c r="F306" s="77" t="s">
        <v>560</v>
      </c>
      <c r="G306" s="79" t="s">
        <v>369</v>
      </c>
      <c r="H306" s="77"/>
      <c r="I306" s="77" t="s">
        <v>5231</v>
      </c>
      <c r="J306" s="77" t="s">
        <v>5232</v>
      </c>
      <c r="K306" s="79" t="s">
        <v>369</v>
      </c>
      <c r="L306" s="83" t="s">
        <v>3911</v>
      </c>
      <c r="N306" s="57">
        <v>1122602</v>
      </c>
      <c r="O306" s="57" t="str">
        <f t="shared" si="5"/>
        <v>1122602,</v>
      </c>
    </row>
    <row r="307" spans="2:15">
      <c r="B307" s="77" t="s">
        <v>476</v>
      </c>
      <c r="C307" s="77" t="s">
        <v>476</v>
      </c>
      <c r="D307" s="78">
        <v>45496.55972222222</v>
      </c>
      <c r="E307" s="77">
        <v>500</v>
      </c>
      <c r="F307" s="77" t="s">
        <v>560</v>
      </c>
      <c r="G307" s="79" t="s">
        <v>369</v>
      </c>
      <c r="H307" s="77"/>
      <c r="I307" s="77" t="s">
        <v>5233</v>
      </c>
      <c r="J307" s="77" t="s">
        <v>5234</v>
      </c>
      <c r="K307" s="79" t="s">
        <v>369</v>
      </c>
      <c r="L307" s="83" t="s">
        <v>3911</v>
      </c>
      <c r="N307" s="57">
        <v>21967</v>
      </c>
      <c r="O307" s="57" t="str">
        <f t="shared" si="5"/>
        <v>21967,</v>
      </c>
    </row>
    <row r="308" spans="2:15">
      <c r="B308" s="77" t="s">
        <v>559</v>
      </c>
      <c r="C308" s="77" t="s">
        <v>206</v>
      </c>
      <c r="D308" s="78">
        <v>45496.529861111114</v>
      </c>
      <c r="E308" s="77">
        <v>100</v>
      </c>
      <c r="F308" s="77" t="s">
        <v>560</v>
      </c>
      <c r="G308" s="79" t="s">
        <v>369</v>
      </c>
      <c r="H308" s="77"/>
      <c r="I308" s="77" t="s">
        <v>5235</v>
      </c>
      <c r="J308" s="79" t="s">
        <v>369</v>
      </c>
      <c r="K308" s="79" t="s">
        <v>369</v>
      </c>
      <c r="L308" s="83" t="s">
        <v>3911</v>
      </c>
      <c r="N308" s="57">
        <v>9555</v>
      </c>
      <c r="O308" s="57" t="str">
        <f t="shared" si="5"/>
        <v>9555,</v>
      </c>
    </row>
    <row r="309" spans="2:15">
      <c r="B309" s="77" t="s">
        <v>559</v>
      </c>
      <c r="C309" s="77" t="s">
        <v>331</v>
      </c>
      <c r="D309" s="78">
        <v>45496.527777777781</v>
      </c>
      <c r="E309" s="77">
        <v>100</v>
      </c>
      <c r="F309" s="77" t="s">
        <v>560</v>
      </c>
      <c r="G309" s="79" t="s">
        <v>369</v>
      </c>
      <c r="H309" s="77"/>
      <c r="I309" s="77" t="s">
        <v>5236</v>
      </c>
      <c r="J309" s="79" t="s">
        <v>369</v>
      </c>
      <c r="K309" s="79" t="s">
        <v>369</v>
      </c>
      <c r="L309" s="83" t="s">
        <v>3911</v>
      </c>
      <c r="N309" s="57">
        <v>11872</v>
      </c>
      <c r="O309" s="57" t="str">
        <f t="shared" si="5"/>
        <v>11872,</v>
      </c>
    </row>
    <row r="310" spans="2:15">
      <c r="B310" s="77" t="s">
        <v>559</v>
      </c>
      <c r="C310" s="77" t="s">
        <v>331</v>
      </c>
      <c r="D310" s="78">
        <v>45496.523611111108</v>
      </c>
      <c r="E310" s="77">
        <v>100</v>
      </c>
      <c r="F310" s="77" t="s">
        <v>560</v>
      </c>
      <c r="G310" s="79" t="s">
        <v>369</v>
      </c>
      <c r="H310" s="77"/>
      <c r="I310" s="77" t="s">
        <v>5237</v>
      </c>
      <c r="J310" s="79" t="s">
        <v>369</v>
      </c>
      <c r="K310" s="79" t="s">
        <v>369</v>
      </c>
      <c r="L310" s="83" t="s">
        <v>3911</v>
      </c>
      <c r="N310" s="57">
        <v>971926</v>
      </c>
      <c r="O310" s="57" t="str">
        <f t="shared" si="5"/>
        <v>971926,</v>
      </c>
    </row>
    <row r="311" spans="2:15">
      <c r="B311" s="77" t="s">
        <v>682</v>
      </c>
      <c r="C311" s="77" t="s">
        <v>683</v>
      </c>
      <c r="D311" s="78">
        <v>45496.515972222223</v>
      </c>
      <c r="E311" s="77">
        <v>1000</v>
      </c>
      <c r="F311" s="77" t="s">
        <v>560</v>
      </c>
      <c r="G311" s="79" t="s">
        <v>369</v>
      </c>
      <c r="H311" s="77"/>
      <c r="I311" s="77" t="s">
        <v>5238</v>
      </c>
      <c r="J311" s="77" t="s">
        <v>5239</v>
      </c>
      <c r="K311" s="79" t="s">
        <v>369</v>
      </c>
      <c r="L311" s="83" t="s">
        <v>3911</v>
      </c>
      <c r="N311" s="57">
        <v>134267</v>
      </c>
      <c r="O311" s="57" t="str">
        <f t="shared" si="5"/>
        <v>134267,</v>
      </c>
    </row>
    <row r="312" spans="2:15">
      <c r="B312" s="77" t="s">
        <v>559</v>
      </c>
      <c r="C312" s="77" t="s">
        <v>278</v>
      </c>
      <c r="D312" s="78">
        <v>45496.505555555559</v>
      </c>
      <c r="E312" s="77">
        <v>100</v>
      </c>
      <c r="F312" s="77" t="s">
        <v>560</v>
      </c>
      <c r="G312" s="79" t="s">
        <v>369</v>
      </c>
      <c r="H312" s="77"/>
      <c r="I312" s="77" t="s">
        <v>5240</v>
      </c>
      <c r="J312" s="79" t="s">
        <v>369</v>
      </c>
      <c r="K312" s="79" t="s">
        <v>369</v>
      </c>
      <c r="L312" s="83" t="s">
        <v>3911</v>
      </c>
      <c r="N312" s="57">
        <v>385903</v>
      </c>
      <c r="O312" s="57" t="str">
        <f t="shared" si="5"/>
        <v>385903,</v>
      </c>
    </row>
    <row r="313" spans="2:15">
      <c r="B313" s="77" t="s">
        <v>559</v>
      </c>
      <c r="C313" s="77" t="s">
        <v>278</v>
      </c>
      <c r="D313" s="78">
        <v>45496.46597222222</v>
      </c>
      <c r="E313" s="77">
        <v>100</v>
      </c>
      <c r="F313" s="77" t="s">
        <v>560</v>
      </c>
      <c r="G313" s="79" t="s">
        <v>369</v>
      </c>
      <c r="H313" s="77"/>
      <c r="I313" s="77" t="s">
        <v>5241</v>
      </c>
      <c r="J313" s="79" t="s">
        <v>369</v>
      </c>
      <c r="K313" s="79" t="s">
        <v>369</v>
      </c>
      <c r="L313" s="83" t="s">
        <v>3911</v>
      </c>
      <c r="N313" s="57">
        <v>139363</v>
      </c>
      <c r="O313" s="57" t="str">
        <f t="shared" si="5"/>
        <v>139363,</v>
      </c>
    </row>
    <row r="314" spans="2:15">
      <c r="B314" s="77" t="s">
        <v>559</v>
      </c>
      <c r="C314" s="77" t="s">
        <v>331</v>
      </c>
      <c r="D314" s="78">
        <v>45496.454861111109</v>
      </c>
      <c r="E314" s="77">
        <v>100</v>
      </c>
      <c r="F314" s="77" t="s">
        <v>560</v>
      </c>
      <c r="G314" s="79" t="s">
        <v>369</v>
      </c>
      <c r="H314" s="77"/>
      <c r="I314" s="77" t="s">
        <v>5242</v>
      </c>
      <c r="J314" s="79" t="s">
        <v>369</v>
      </c>
      <c r="K314" s="79" t="s">
        <v>369</v>
      </c>
      <c r="L314" s="83" t="s">
        <v>3911</v>
      </c>
      <c r="N314" s="57">
        <v>1112754</v>
      </c>
      <c r="O314" s="57" t="str">
        <f t="shared" si="5"/>
        <v>1112754,</v>
      </c>
    </row>
    <row r="315" spans="2:15">
      <c r="B315" s="77" t="s">
        <v>559</v>
      </c>
      <c r="C315" s="77" t="s">
        <v>278</v>
      </c>
      <c r="D315" s="78">
        <v>45496.45208333333</v>
      </c>
      <c r="E315" s="77">
        <v>100</v>
      </c>
      <c r="F315" s="77" t="s">
        <v>560</v>
      </c>
      <c r="G315" s="79" t="s">
        <v>369</v>
      </c>
      <c r="H315" s="77"/>
      <c r="I315" s="77" t="s">
        <v>5243</v>
      </c>
      <c r="J315" s="79" t="s">
        <v>369</v>
      </c>
      <c r="K315" s="79" t="s">
        <v>369</v>
      </c>
      <c r="L315" s="83" t="s">
        <v>3911</v>
      </c>
      <c r="N315" s="57">
        <v>847907</v>
      </c>
      <c r="O315" s="57" t="str">
        <f t="shared" si="5"/>
        <v>847907,</v>
      </c>
    </row>
    <row r="316" spans="2:15">
      <c r="B316" s="77" t="s">
        <v>559</v>
      </c>
      <c r="C316" s="77" t="s">
        <v>278</v>
      </c>
      <c r="D316" s="78">
        <v>45496.449305555558</v>
      </c>
      <c r="E316" s="77">
        <v>100</v>
      </c>
      <c r="F316" s="77" t="s">
        <v>560</v>
      </c>
      <c r="G316" s="79" t="s">
        <v>369</v>
      </c>
      <c r="H316" s="77"/>
      <c r="I316" s="77" t="s">
        <v>5244</v>
      </c>
      <c r="J316" s="79" t="s">
        <v>369</v>
      </c>
      <c r="K316" s="79" t="s">
        <v>369</v>
      </c>
      <c r="L316" s="83" t="s">
        <v>3911</v>
      </c>
      <c r="N316" s="57">
        <v>120116</v>
      </c>
      <c r="O316" s="57" t="str">
        <f t="shared" si="5"/>
        <v>120116,</v>
      </c>
    </row>
    <row r="317" spans="2:15">
      <c r="B317" s="77" t="s">
        <v>559</v>
      </c>
      <c r="C317" s="77" t="s">
        <v>278</v>
      </c>
      <c r="D317" s="78">
        <v>45496.415277777778</v>
      </c>
      <c r="E317" s="77">
        <v>100</v>
      </c>
      <c r="F317" s="77" t="s">
        <v>560</v>
      </c>
      <c r="G317" s="79" t="s">
        <v>369</v>
      </c>
      <c r="H317" s="77"/>
      <c r="I317" s="77" t="s">
        <v>5245</v>
      </c>
      <c r="J317" s="79" t="s">
        <v>369</v>
      </c>
      <c r="K317" s="79" t="s">
        <v>369</v>
      </c>
      <c r="L317" s="83" t="s">
        <v>3911</v>
      </c>
      <c r="N317" s="57">
        <v>881457</v>
      </c>
      <c r="O317" s="57" t="str">
        <f t="shared" si="5"/>
        <v>881457,</v>
      </c>
    </row>
    <row r="318" spans="2:15">
      <c r="B318" s="77" t="s">
        <v>559</v>
      </c>
      <c r="C318" s="77" t="s">
        <v>278</v>
      </c>
      <c r="D318" s="78">
        <v>45496.410416666666</v>
      </c>
      <c r="E318" s="77">
        <v>100</v>
      </c>
      <c r="F318" s="77" t="s">
        <v>560</v>
      </c>
      <c r="G318" s="79" t="s">
        <v>369</v>
      </c>
      <c r="H318" s="77"/>
      <c r="I318" s="77" t="s">
        <v>5246</v>
      </c>
      <c r="J318" s="79" t="s">
        <v>369</v>
      </c>
      <c r="K318" s="79" t="s">
        <v>369</v>
      </c>
      <c r="L318" s="83" t="s">
        <v>3911</v>
      </c>
      <c r="N318" s="57">
        <v>74501</v>
      </c>
      <c r="O318" s="57" t="str">
        <f t="shared" si="5"/>
        <v>74501,</v>
      </c>
    </row>
    <row r="319" spans="2:15">
      <c r="B319" s="77" t="s">
        <v>596</v>
      </c>
      <c r="C319" s="77" t="s">
        <v>128</v>
      </c>
      <c r="D319" s="78">
        <v>45496.406944444447</v>
      </c>
      <c r="E319" s="77">
        <v>100</v>
      </c>
      <c r="F319" s="77" t="s">
        <v>560</v>
      </c>
      <c r="G319" s="79" t="s">
        <v>369</v>
      </c>
      <c r="H319" s="77"/>
      <c r="I319" s="80" t="s">
        <v>5247</v>
      </c>
      <c r="J319" s="79" t="s">
        <v>369</v>
      </c>
      <c r="K319" s="79" t="s">
        <v>369</v>
      </c>
      <c r="L319" s="83" t="s">
        <v>3911</v>
      </c>
      <c r="N319" s="57">
        <v>39317</v>
      </c>
      <c r="O319" s="57" t="str">
        <f t="shared" si="5"/>
        <v>39317,</v>
      </c>
    </row>
    <row r="320" spans="2:15">
      <c r="B320" s="77" t="s">
        <v>559</v>
      </c>
      <c r="C320" s="77" t="s">
        <v>278</v>
      </c>
      <c r="D320" s="78">
        <v>45496.397222222222</v>
      </c>
      <c r="E320" s="77">
        <v>500</v>
      </c>
      <c r="F320" s="77" t="s">
        <v>560</v>
      </c>
      <c r="G320" s="79" t="s">
        <v>369</v>
      </c>
      <c r="H320" s="77"/>
      <c r="I320" s="77" t="s">
        <v>5248</v>
      </c>
      <c r="J320" s="79" t="s">
        <v>369</v>
      </c>
      <c r="K320" s="79" t="s">
        <v>369</v>
      </c>
      <c r="L320" s="83" t="s">
        <v>3911</v>
      </c>
      <c r="N320" s="57">
        <v>3586</v>
      </c>
      <c r="O320" s="57" t="str">
        <f t="shared" si="5"/>
        <v>3586,</v>
      </c>
    </row>
    <row r="321" spans="2:21">
      <c r="B321" s="77" t="s">
        <v>559</v>
      </c>
      <c r="C321" s="77" t="s">
        <v>278</v>
      </c>
      <c r="D321" s="78">
        <v>45496.393750000003</v>
      </c>
      <c r="E321" s="77">
        <v>100</v>
      </c>
      <c r="F321" s="77" t="s">
        <v>560</v>
      </c>
      <c r="G321" s="79" t="s">
        <v>369</v>
      </c>
      <c r="H321" s="77"/>
      <c r="I321" s="77" t="s">
        <v>5249</v>
      </c>
      <c r="J321" s="79" t="s">
        <v>369</v>
      </c>
      <c r="K321" s="79" t="s">
        <v>369</v>
      </c>
      <c r="L321" s="83" t="s">
        <v>3911</v>
      </c>
      <c r="N321" s="57">
        <v>946846</v>
      </c>
      <c r="O321" s="57" t="str">
        <f t="shared" si="5"/>
        <v>946846,</v>
      </c>
    </row>
    <row r="322" spans="2:21">
      <c r="B322" s="77" t="s">
        <v>379</v>
      </c>
      <c r="C322" s="77" t="s">
        <v>379</v>
      </c>
      <c r="D322" s="78">
        <v>45495.98541666667</v>
      </c>
      <c r="E322" s="77">
        <v>1000</v>
      </c>
      <c r="F322" s="77" t="s">
        <v>560</v>
      </c>
      <c r="G322" s="79" t="s">
        <v>369</v>
      </c>
      <c r="H322" s="77"/>
      <c r="I322" s="77" t="s">
        <v>5250</v>
      </c>
      <c r="J322" s="77" t="s">
        <v>5251</v>
      </c>
      <c r="K322" s="79" t="s">
        <v>369</v>
      </c>
      <c r="L322" s="83" t="s">
        <v>3911</v>
      </c>
      <c r="N322" s="57">
        <v>1120284</v>
      </c>
      <c r="O322" s="57" t="str">
        <f t="shared" si="5"/>
        <v>1120284,</v>
      </c>
    </row>
    <row r="323" spans="2:21">
      <c r="B323" s="77" t="s">
        <v>515</v>
      </c>
      <c r="C323" s="77" t="s">
        <v>516</v>
      </c>
      <c r="D323" s="78">
        <v>45495.95</v>
      </c>
      <c r="E323" s="77">
        <v>1000</v>
      </c>
      <c r="F323" s="77" t="s">
        <v>560</v>
      </c>
      <c r="G323" s="79" t="s">
        <v>369</v>
      </c>
      <c r="H323" s="77"/>
      <c r="I323" s="77" t="s">
        <v>5252</v>
      </c>
      <c r="J323" s="77" t="s">
        <v>5253</v>
      </c>
      <c r="K323" s="79" t="s">
        <v>369</v>
      </c>
      <c r="L323" s="83" t="s">
        <v>3911</v>
      </c>
      <c r="N323" s="57">
        <v>906228</v>
      </c>
      <c r="O323" s="57" t="str">
        <f t="shared" si="5"/>
        <v>906228,</v>
      </c>
      <c r="Q323" s="129">
        <v>164897</v>
      </c>
    </row>
    <row r="324" spans="2:21">
      <c r="B324" s="77" t="s">
        <v>412</v>
      </c>
      <c r="C324" s="77" t="s">
        <v>585</v>
      </c>
      <c r="D324" s="78">
        <v>45495.886111111111</v>
      </c>
      <c r="E324" s="77">
        <v>500</v>
      </c>
      <c r="F324" s="77" t="s">
        <v>560</v>
      </c>
      <c r="G324" s="79" t="s">
        <v>369</v>
      </c>
      <c r="H324" s="77"/>
      <c r="I324" s="77" t="s">
        <v>5254</v>
      </c>
      <c r="J324" s="77" t="s">
        <v>5255</v>
      </c>
      <c r="K324" s="77" t="s">
        <v>5256</v>
      </c>
      <c r="L324" s="83" t="s">
        <v>3911</v>
      </c>
      <c r="N324" s="57">
        <v>988596</v>
      </c>
      <c r="O324" s="57" t="str">
        <f t="shared" si="5"/>
        <v>988596,</v>
      </c>
      <c r="Q324" s="130">
        <v>418944</v>
      </c>
    </row>
    <row r="325" spans="2:21">
      <c r="B325" s="77" t="s">
        <v>559</v>
      </c>
      <c r="C325" s="77" t="s">
        <v>206</v>
      </c>
      <c r="D325" s="78">
        <v>45495.863888888889</v>
      </c>
      <c r="E325" s="77">
        <v>1000</v>
      </c>
      <c r="F325" s="77" t="s">
        <v>560</v>
      </c>
      <c r="G325" s="79" t="s">
        <v>369</v>
      </c>
      <c r="H325" s="77"/>
      <c r="I325" s="77" t="s">
        <v>5257</v>
      </c>
      <c r="J325" s="79" t="s">
        <v>369</v>
      </c>
      <c r="K325" s="79" t="s">
        <v>369</v>
      </c>
      <c r="L325" s="83" t="s">
        <v>3911</v>
      </c>
      <c r="N325" s="57">
        <v>22296</v>
      </c>
      <c r="O325" s="57" t="str">
        <f t="shared" si="5"/>
        <v>22296,</v>
      </c>
      <c r="Q325" s="129">
        <v>27779</v>
      </c>
    </row>
    <row r="326" spans="2:21">
      <c r="B326" s="77" t="s">
        <v>559</v>
      </c>
      <c r="C326" s="77" t="s">
        <v>206</v>
      </c>
      <c r="D326" s="78">
        <v>45495.857638888891</v>
      </c>
      <c r="E326" s="77">
        <v>500</v>
      </c>
      <c r="F326" s="77" t="s">
        <v>560</v>
      </c>
      <c r="G326" s="79" t="s">
        <v>369</v>
      </c>
      <c r="H326" s="77"/>
      <c r="I326" s="77" t="s">
        <v>5258</v>
      </c>
      <c r="J326" s="79" t="s">
        <v>369</v>
      </c>
      <c r="K326" s="79" t="s">
        <v>369</v>
      </c>
      <c r="L326" s="83" t="s">
        <v>3911</v>
      </c>
      <c r="N326" s="57">
        <v>753547</v>
      </c>
      <c r="O326" s="57" t="str">
        <f t="shared" si="5"/>
        <v>753547,</v>
      </c>
      <c r="Q326" s="130">
        <v>8484</v>
      </c>
    </row>
    <row r="327" spans="2:21">
      <c r="B327" s="77" t="s">
        <v>476</v>
      </c>
      <c r="C327" s="77" t="s">
        <v>476</v>
      </c>
      <c r="D327" s="78">
        <v>45495.852777777778</v>
      </c>
      <c r="E327" s="77">
        <v>800</v>
      </c>
      <c r="F327" s="77" t="s">
        <v>560</v>
      </c>
      <c r="G327" s="79" t="s">
        <v>369</v>
      </c>
      <c r="H327" s="77"/>
      <c r="I327" s="77" t="s">
        <v>5259</v>
      </c>
      <c r="J327" s="79" t="s">
        <v>369</v>
      </c>
      <c r="K327" s="79" t="s">
        <v>369</v>
      </c>
      <c r="L327" s="83" t="s">
        <v>3911</v>
      </c>
      <c r="N327" s="57">
        <v>1122637</v>
      </c>
      <c r="O327" s="57" t="str">
        <f t="shared" si="5"/>
        <v>1122637,</v>
      </c>
      <c r="Q327" s="129">
        <v>1040592</v>
      </c>
    </row>
    <row r="328" spans="2:21">
      <c r="B328" s="77" t="s">
        <v>518</v>
      </c>
      <c r="C328" s="77" t="s">
        <v>518</v>
      </c>
      <c r="D328" s="78">
        <v>45495.836111111108</v>
      </c>
      <c r="E328" s="77">
        <v>1000</v>
      </c>
      <c r="F328" s="77" t="s">
        <v>560</v>
      </c>
      <c r="G328" s="79" t="s">
        <v>369</v>
      </c>
      <c r="H328" s="77"/>
      <c r="I328" s="77" t="s">
        <v>5260</v>
      </c>
      <c r="J328" s="77" t="s">
        <v>5261</v>
      </c>
      <c r="K328" s="77" t="s">
        <v>5262</v>
      </c>
      <c r="L328" s="83" t="s">
        <v>3911</v>
      </c>
      <c r="N328" s="57">
        <v>373447</v>
      </c>
      <c r="O328" s="57" t="str">
        <f t="shared" si="5"/>
        <v>373447,</v>
      </c>
      <c r="Q328" s="130">
        <v>95399</v>
      </c>
    </row>
    <row r="329" spans="2:21">
      <c r="B329" s="77" t="s">
        <v>641</v>
      </c>
      <c r="C329" s="77" t="s">
        <v>642</v>
      </c>
      <c r="D329" s="78">
        <v>45495.788194444445</v>
      </c>
      <c r="E329" s="77">
        <v>1000</v>
      </c>
      <c r="F329" s="77" t="s">
        <v>560</v>
      </c>
      <c r="G329" s="79" t="s">
        <v>369</v>
      </c>
      <c r="H329" s="77"/>
      <c r="I329" s="77" t="s">
        <v>5263</v>
      </c>
      <c r="J329" s="77" t="s">
        <v>5264</v>
      </c>
      <c r="K329" s="79" t="s">
        <v>369</v>
      </c>
      <c r="L329" s="83" t="s">
        <v>3911</v>
      </c>
      <c r="N329" s="57">
        <v>28038</v>
      </c>
      <c r="O329" s="57" t="str">
        <f t="shared" si="5"/>
        <v>28038,</v>
      </c>
      <c r="Q329" s="129">
        <v>840169</v>
      </c>
    </row>
    <row r="330" spans="2:21">
      <c r="B330" s="77" t="s">
        <v>5088</v>
      </c>
      <c r="C330" s="77" t="s">
        <v>5265</v>
      </c>
      <c r="D330" s="78">
        <v>45495.769444444442</v>
      </c>
      <c r="E330" s="77">
        <v>100</v>
      </c>
      <c r="F330" s="77" t="s">
        <v>560</v>
      </c>
      <c r="G330" s="79" t="s">
        <v>369</v>
      </c>
      <c r="H330" s="77"/>
      <c r="I330" s="77" t="s">
        <v>5266</v>
      </c>
      <c r="J330" s="77" t="s">
        <v>5267</v>
      </c>
      <c r="K330" s="77" t="s">
        <v>5268</v>
      </c>
      <c r="L330" s="83" t="s">
        <v>3911</v>
      </c>
      <c r="N330" s="57">
        <v>162166</v>
      </c>
      <c r="O330" s="57" t="str">
        <f t="shared" si="5"/>
        <v>162166,</v>
      </c>
      <c r="Q330" s="130">
        <v>316558</v>
      </c>
    </row>
    <row r="331" spans="2:21">
      <c r="B331" s="77" t="s">
        <v>559</v>
      </c>
      <c r="C331" s="77" t="s">
        <v>313</v>
      </c>
      <c r="D331" s="78">
        <v>45495.765972222223</v>
      </c>
      <c r="E331" s="77">
        <v>1000</v>
      </c>
      <c r="F331" s="77" t="s">
        <v>560</v>
      </c>
      <c r="G331" s="79" t="s">
        <v>369</v>
      </c>
      <c r="H331" s="77"/>
      <c r="I331" s="77" t="s">
        <v>5269</v>
      </c>
      <c r="J331" s="77" t="s">
        <v>5270</v>
      </c>
      <c r="K331" s="79" t="s">
        <v>369</v>
      </c>
      <c r="L331" s="83" t="s">
        <v>3911</v>
      </c>
      <c r="N331" s="57">
        <v>910490</v>
      </c>
      <c r="O331" s="57" t="str">
        <f t="shared" si="5"/>
        <v>910490,</v>
      </c>
      <c r="Q331" s="129">
        <v>31871</v>
      </c>
    </row>
    <row r="332" spans="2:21">
      <c r="B332" s="77" t="s">
        <v>515</v>
      </c>
      <c r="C332" s="77" t="s">
        <v>516</v>
      </c>
      <c r="D332" s="78">
        <v>45495.70416666667</v>
      </c>
      <c r="E332" s="77">
        <v>1000</v>
      </c>
      <c r="F332" s="77" t="s">
        <v>560</v>
      </c>
      <c r="G332" s="79" t="s">
        <v>369</v>
      </c>
      <c r="H332" s="77"/>
      <c r="I332" s="77" t="s">
        <v>5271</v>
      </c>
      <c r="J332" s="77" t="s">
        <v>5272</v>
      </c>
      <c r="K332" s="79" t="s">
        <v>369</v>
      </c>
      <c r="L332" s="82"/>
      <c r="N332" s="57">
        <v>17217</v>
      </c>
      <c r="O332" s="57" t="str">
        <f t="shared" si="5"/>
        <v>17217,</v>
      </c>
      <c r="Q332" s="130">
        <v>100255</v>
      </c>
    </row>
    <row r="333" spans="2:21">
      <c r="N333" s="57">
        <v>828424</v>
      </c>
      <c r="O333" s="57" t="str">
        <f t="shared" si="5"/>
        <v>828424,</v>
      </c>
      <c r="Q333" s="129">
        <v>45438</v>
      </c>
    </row>
    <row r="334" spans="2:21">
      <c r="N334" s="57">
        <v>950410</v>
      </c>
      <c r="O334" s="57" t="str">
        <f t="shared" si="5"/>
        <v>950410,</v>
      </c>
      <c r="Q334" s="130">
        <v>67738</v>
      </c>
    </row>
    <row r="335" spans="2:21">
      <c r="B335" s="77" t="s">
        <v>23307</v>
      </c>
      <c r="C335" s="77" t="s">
        <v>461</v>
      </c>
      <c r="D335" s="78">
        <v>45502.383333333331</v>
      </c>
      <c r="E335" s="77">
        <v>500</v>
      </c>
      <c r="F335" s="77" t="s">
        <v>560</v>
      </c>
      <c r="G335" s="79" t="s">
        <v>369</v>
      </c>
      <c r="H335" s="77"/>
      <c r="I335" s="77" t="s">
        <v>5305</v>
      </c>
      <c r="J335" s="77" t="s">
        <v>5306</v>
      </c>
      <c r="K335" s="79" t="s">
        <v>369</v>
      </c>
      <c r="L335" s="83" t="s">
        <v>3911</v>
      </c>
      <c r="N335" s="57">
        <v>114702</v>
      </c>
      <c r="O335" s="57" t="str">
        <f t="shared" si="5"/>
        <v>114702,</v>
      </c>
      <c r="Q335" s="129">
        <v>49228</v>
      </c>
    </row>
    <row r="336" spans="2:21">
      <c r="B336" s="77" t="s">
        <v>412</v>
      </c>
      <c r="C336" s="77" t="s">
        <v>5307</v>
      </c>
      <c r="D336" s="78">
        <v>45501.98333333333</v>
      </c>
      <c r="E336" s="77">
        <v>500</v>
      </c>
      <c r="F336" s="77" t="s">
        <v>560</v>
      </c>
      <c r="G336" s="79" t="s">
        <v>369</v>
      </c>
      <c r="H336" s="77"/>
      <c r="I336" s="77" t="s">
        <v>5308</v>
      </c>
      <c r="J336" s="77" t="s">
        <v>5309</v>
      </c>
      <c r="K336" s="79" t="s">
        <v>369</v>
      </c>
      <c r="L336" s="83" t="s">
        <v>3911</v>
      </c>
      <c r="N336" s="57">
        <v>133253</v>
      </c>
      <c r="O336" s="57" t="str">
        <f t="shared" si="5"/>
        <v>133253,</v>
      </c>
      <c r="Q336" s="130">
        <v>672127</v>
      </c>
      <c r="U336" s="119">
        <v>649325</v>
      </c>
    </row>
    <row r="337" spans="2:21">
      <c r="B337" s="77" t="s">
        <v>381</v>
      </c>
      <c r="C337" s="77" t="s">
        <v>382</v>
      </c>
      <c r="D337" s="78">
        <v>45501.851388888892</v>
      </c>
      <c r="E337" s="77">
        <v>1500</v>
      </c>
      <c r="F337" s="77" t="s">
        <v>560</v>
      </c>
      <c r="G337" s="79" t="s">
        <v>369</v>
      </c>
      <c r="H337" s="77"/>
      <c r="I337" s="77" t="s">
        <v>5310</v>
      </c>
      <c r="J337" s="79" t="s">
        <v>369</v>
      </c>
      <c r="K337" s="77" t="s">
        <v>5311</v>
      </c>
      <c r="L337" s="83" t="s">
        <v>3911</v>
      </c>
      <c r="N337" s="57">
        <v>43996</v>
      </c>
      <c r="O337" s="57" t="str">
        <f t="shared" si="5"/>
        <v>43996,</v>
      </c>
      <c r="Q337" s="129">
        <v>118891</v>
      </c>
      <c r="U337" s="133">
        <v>1027931</v>
      </c>
    </row>
    <row r="338" spans="2:21">
      <c r="B338" s="77" t="s">
        <v>4088</v>
      </c>
      <c r="C338" s="77" t="s">
        <v>4088</v>
      </c>
      <c r="D338" s="78">
        <v>45501.82916666667</v>
      </c>
      <c r="E338" s="77">
        <v>300</v>
      </c>
      <c r="F338" s="77" t="s">
        <v>560</v>
      </c>
      <c r="G338" s="79" t="s">
        <v>369</v>
      </c>
      <c r="H338" s="77"/>
      <c r="I338" s="77" t="s">
        <v>5312</v>
      </c>
      <c r="J338" s="79" t="s">
        <v>369</v>
      </c>
      <c r="K338" s="79" t="s">
        <v>369</v>
      </c>
      <c r="L338" s="83" t="s">
        <v>3911</v>
      </c>
      <c r="N338" s="57">
        <v>947536</v>
      </c>
      <c r="O338" s="57" t="str">
        <f t="shared" si="5"/>
        <v>947536,</v>
      </c>
      <c r="Q338" s="130">
        <v>118891</v>
      </c>
      <c r="U338" s="119">
        <v>466629</v>
      </c>
    </row>
    <row r="339" spans="2:21">
      <c r="B339" s="77" t="s">
        <v>412</v>
      </c>
      <c r="C339" s="77" t="s">
        <v>5307</v>
      </c>
      <c r="D339" s="78">
        <v>45501.765972222223</v>
      </c>
      <c r="E339" s="77">
        <v>200</v>
      </c>
      <c r="F339" s="77" t="s">
        <v>560</v>
      </c>
      <c r="G339" s="79" t="s">
        <v>369</v>
      </c>
      <c r="H339" s="77"/>
      <c r="I339" s="77" t="s">
        <v>5313</v>
      </c>
      <c r="J339" s="79" t="s">
        <v>369</v>
      </c>
      <c r="K339" s="79" t="s">
        <v>369</v>
      </c>
      <c r="L339" s="83" t="s">
        <v>3911</v>
      </c>
      <c r="N339" s="57">
        <v>46929</v>
      </c>
      <c r="O339" s="57" t="str">
        <f t="shared" si="5"/>
        <v>46929,</v>
      </c>
      <c r="Q339" s="129">
        <v>845447</v>
      </c>
      <c r="U339" s="133">
        <v>22292</v>
      </c>
    </row>
    <row r="340" spans="2:21">
      <c r="B340" s="77" t="s">
        <v>601</v>
      </c>
      <c r="C340" s="77" t="s">
        <v>601</v>
      </c>
      <c r="D340" s="78">
        <v>45501.738888888889</v>
      </c>
      <c r="E340" s="77">
        <v>500</v>
      </c>
      <c r="F340" s="77" t="s">
        <v>560</v>
      </c>
      <c r="G340" s="79" t="s">
        <v>369</v>
      </c>
      <c r="H340" s="77"/>
      <c r="I340" s="77" t="s">
        <v>5315</v>
      </c>
      <c r="J340" s="77" t="s">
        <v>5316</v>
      </c>
      <c r="K340" s="77" t="s">
        <v>5317</v>
      </c>
      <c r="L340" s="83" t="s">
        <v>3911</v>
      </c>
      <c r="N340" s="57">
        <v>704272</v>
      </c>
      <c r="O340" s="57" t="str">
        <f t="shared" si="5"/>
        <v>704272,</v>
      </c>
      <c r="Q340" s="129">
        <v>1109401</v>
      </c>
      <c r="U340" s="133">
        <v>779598</v>
      </c>
    </row>
    <row r="341" spans="2:21">
      <c r="B341" s="77" t="s">
        <v>5007</v>
      </c>
      <c r="C341" s="77" t="s">
        <v>5008</v>
      </c>
      <c r="D341" s="78">
        <v>45501.734722222223</v>
      </c>
      <c r="E341" s="77">
        <v>1000</v>
      </c>
      <c r="F341" s="77" t="s">
        <v>560</v>
      </c>
      <c r="G341" s="79" t="s">
        <v>369</v>
      </c>
      <c r="H341" s="77"/>
      <c r="I341" s="77" t="s">
        <v>5318</v>
      </c>
      <c r="J341" s="79" t="s">
        <v>369</v>
      </c>
      <c r="K341" s="79" t="s">
        <v>369</v>
      </c>
      <c r="L341" s="83" t="s">
        <v>3911</v>
      </c>
      <c r="N341" s="57">
        <v>44436</v>
      </c>
      <c r="O341" s="57" t="str">
        <f t="shared" ref="O341:O389" si="6">N341&amp;","</f>
        <v>44436,</v>
      </c>
      <c r="Q341" s="130">
        <v>1063833</v>
      </c>
      <c r="U341" s="119">
        <v>141861</v>
      </c>
    </row>
    <row r="342" spans="2:21">
      <c r="B342" s="77" t="s">
        <v>641</v>
      </c>
      <c r="C342" s="77" t="s">
        <v>642</v>
      </c>
      <c r="D342" s="78">
        <v>45501.698611111111</v>
      </c>
      <c r="E342" s="77">
        <v>1000</v>
      </c>
      <c r="F342" s="77" t="s">
        <v>560</v>
      </c>
      <c r="G342" s="79" t="s">
        <v>369</v>
      </c>
      <c r="H342" s="77"/>
      <c r="I342" s="77" t="s">
        <v>5319</v>
      </c>
      <c r="J342" s="77" t="s">
        <v>5320</v>
      </c>
      <c r="K342" s="79" t="s">
        <v>369</v>
      </c>
      <c r="L342" s="83" t="s">
        <v>3911</v>
      </c>
      <c r="N342" s="57">
        <v>233291</v>
      </c>
      <c r="O342" s="57" t="str">
        <f t="shared" si="6"/>
        <v>233291,</v>
      </c>
      <c r="Q342" s="129">
        <v>364937</v>
      </c>
      <c r="U342" s="133">
        <v>1167482</v>
      </c>
    </row>
    <row r="343" spans="2:21">
      <c r="B343" s="77" t="s">
        <v>596</v>
      </c>
      <c r="C343" s="77" t="s">
        <v>128</v>
      </c>
      <c r="D343" s="78">
        <v>45501.69027777778</v>
      </c>
      <c r="E343" s="77">
        <v>500</v>
      </c>
      <c r="F343" s="77" t="s">
        <v>560</v>
      </c>
      <c r="G343" s="79" t="s">
        <v>369</v>
      </c>
      <c r="H343" s="77"/>
      <c r="I343" s="77" t="s">
        <v>5321</v>
      </c>
      <c r="J343" s="79" t="s">
        <v>369</v>
      </c>
      <c r="K343" s="79" t="s">
        <v>369</v>
      </c>
      <c r="L343" s="83" t="s">
        <v>3911</v>
      </c>
      <c r="N343" s="57">
        <v>759010</v>
      </c>
      <c r="O343" s="57" t="str">
        <f t="shared" si="6"/>
        <v>759010,</v>
      </c>
      <c r="Q343" s="130">
        <v>981768</v>
      </c>
      <c r="U343" s="119">
        <v>9470</v>
      </c>
    </row>
    <row r="344" spans="2:21">
      <c r="B344" s="77" t="s">
        <v>412</v>
      </c>
      <c r="C344" s="77" t="s">
        <v>585</v>
      </c>
      <c r="D344" s="78">
        <v>45501.686805555553</v>
      </c>
      <c r="E344" s="77">
        <v>1000</v>
      </c>
      <c r="F344" s="77" t="s">
        <v>560</v>
      </c>
      <c r="G344" s="79" t="s">
        <v>369</v>
      </c>
      <c r="H344" s="77"/>
      <c r="I344" s="77" t="s">
        <v>5322</v>
      </c>
      <c r="J344" s="79" t="s">
        <v>369</v>
      </c>
      <c r="K344" s="77" t="s">
        <v>5323</v>
      </c>
      <c r="L344" s="83" t="s">
        <v>3911</v>
      </c>
      <c r="N344" s="57">
        <v>800405</v>
      </c>
      <c r="O344" s="57" t="str">
        <f t="shared" si="6"/>
        <v>800405,</v>
      </c>
      <c r="U344" s="133">
        <v>244781</v>
      </c>
    </row>
    <row r="345" spans="2:21">
      <c r="B345" s="77" t="s">
        <v>559</v>
      </c>
      <c r="C345" s="77" t="s">
        <v>1705</v>
      </c>
      <c r="D345" s="78">
        <v>45501.67291666667</v>
      </c>
      <c r="E345" s="77">
        <v>2000</v>
      </c>
      <c r="F345" s="77" t="s">
        <v>560</v>
      </c>
      <c r="G345" s="79" t="s">
        <v>369</v>
      </c>
      <c r="H345" s="77"/>
      <c r="I345" s="77" t="s">
        <v>5324</v>
      </c>
      <c r="J345" s="77" t="s">
        <v>5325</v>
      </c>
      <c r="K345" s="77" t="s">
        <v>5326</v>
      </c>
      <c r="L345" s="83" t="s">
        <v>3911</v>
      </c>
      <c r="N345" s="57">
        <v>187321</v>
      </c>
      <c r="O345" s="57" t="str">
        <f t="shared" si="6"/>
        <v>187321,</v>
      </c>
      <c r="U345" s="119">
        <v>905027</v>
      </c>
    </row>
    <row r="346" spans="2:21">
      <c r="B346" s="77" t="s">
        <v>515</v>
      </c>
      <c r="C346" s="77" t="s">
        <v>516</v>
      </c>
      <c r="D346" s="78">
        <v>45501.664583333331</v>
      </c>
      <c r="E346" s="77">
        <v>2000</v>
      </c>
      <c r="F346" s="77" t="s">
        <v>560</v>
      </c>
      <c r="G346" s="79" t="s">
        <v>369</v>
      </c>
      <c r="H346" s="77"/>
      <c r="I346" s="77" t="s">
        <v>5327</v>
      </c>
      <c r="J346" s="79" t="s">
        <v>369</v>
      </c>
      <c r="K346" s="79" t="s">
        <v>369</v>
      </c>
      <c r="L346" s="83" t="s">
        <v>3911</v>
      </c>
      <c r="N346" s="57">
        <v>900143</v>
      </c>
      <c r="O346" s="57" t="str">
        <f t="shared" si="6"/>
        <v>900143,</v>
      </c>
      <c r="U346" s="133">
        <v>313769</v>
      </c>
    </row>
    <row r="347" spans="2:21">
      <c r="B347" s="77" t="s">
        <v>515</v>
      </c>
      <c r="C347" s="77" t="s">
        <v>5328</v>
      </c>
      <c r="D347" s="78">
        <v>45501.660416666666</v>
      </c>
      <c r="E347" s="77">
        <v>500</v>
      </c>
      <c r="F347" s="77" t="s">
        <v>560</v>
      </c>
      <c r="G347" s="79" t="s">
        <v>369</v>
      </c>
      <c r="H347" s="77"/>
      <c r="I347" s="77" t="s">
        <v>5329</v>
      </c>
      <c r="J347" s="77" t="s">
        <v>5330</v>
      </c>
      <c r="K347" s="79" t="s">
        <v>369</v>
      </c>
      <c r="L347" s="83" t="s">
        <v>3911</v>
      </c>
      <c r="N347" s="57">
        <v>1043013</v>
      </c>
      <c r="O347" s="57" t="str">
        <f t="shared" si="6"/>
        <v>1043013,</v>
      </c>
      <c r="U347" s="119">
        <v>17463</v>
      </c>
    </row>
    <row r="348" spans="2:21">
      <c r="B348" s="77" t="s">
        <v>476</v>
      </c>
      <c r="C348" s="77" t="s">
        <v>476</v>
      </c>
      <c r="D348" s="78">
        <v>45500.990277777775</v>
      </c>
      <c r="E348" s="77">
        <v>500</v>
      </c>
      <c r="F348" s="77" t="s">
        <v>560</v>
      </c>
      <c r="G348" s="79" t="s">
        <v>369</v>
      </c>
      <c r="H348" s="77"/>
      <c r="I348" s="77" t="s">
        <v>5331</v>
      </c>
      <c r="J348" s="77" t="s">
        <v>5332</v>
      </c>
      <c r="K348" s="79" t="s">
        <v>369</v>
      </c>
      <c r="L348" s="83" t="s">
        <v>3911</v>
      </c>
      <c r="N348" s="57">
        <v>934091</v>
      </c>
      <c r="O348" s="57" t="str">
        <f t="shared" si="6"/>
        <v>934091,</v>
      </c>
      <c r="U348" s="133">
        <v>831564</v>
      </c>
    </row>
    <row r="349" spans="2:21">
      <c r="B349" s="77" t="s">
        <v>4088</v>
      </c>
      <c r="C349" s="77" t="s">
        <v>4088</v>
      </c>
      <c r="D349" s="78">
        <v>45500.913194444445</v>
      </c>
      <c r="E349" s="77">
        <v>200</v>
      </c>
      <c r="F349" s="77" t="s">
        <v>560</v>
      </c>
      <c r="G349" s="79" t="s">
        <v>369</v>
      </c>
      <c r="H349" s="77"/>
      <c r="I349" s="77" t="s">
        <v>5333</v>
      </c>
      <c r="J349" s="77" t="s">
        <v>5334</v>
      </c>
      <c r="K349" s="79" t="s">
        <v>369</v>
      </c>
      <c r="L349" s="83" t="s">
        <v>3911</v>
      </c>
      <c r="N349" s="57">
        <v>9976</v>
      </c>
      <c r="O349" s="57" t="str">
        <f t="shared" si="6"/>
        <v>9976,</v>
      </c>
      <c r="U349" s="119">
        <v>174498</v>
      </c>
    </row>
    <row r="350" spans="2:21">
      <c r="B350" s="77" t="s">
        <v>515</v>
      </c>
      <c r="C350" s="77" t="s">
        <v>516</v>
      </c>
      <c r="D350" s="78">
        <v>45500.895138888889</v>
      </c>
      <c r="E350" s="77">
        <v>2000</v>
      </c>
      <c r="F350" s="77" t="s">
        <v>560</v>
      </c>
      <c r="G350" s="79" t="s">
        <v>369</v>
      </c>
      <c r="H350" s="77"/>
      <c r="I350" s="77" t="s">
        <v>5335</v>
      </c>
      <c r="J350" s="79" t="s">
        <v>369</v>
      </c>
      <c r="K350" s="79" t="s">
        <v>369</v>
      </c>
      <c r="L350" s="83" t="s">
        <v>3911</v>
      </c>
      <c r="N350" s="57">
        <v>118244</v>
      </c>
      <c r="O350" s="57" t="str">
        <f t="shared" si="6"/>
        <v>118244,</v>
      </c>
      <c r="U350" s="133">
        <v>489223</v>
      </c>
    </row>
    <row r="351" spans="2:21">
      <c r="B351" s="77" t="s">
        <v>4088</v>
      </c>
      <c r="C351" s="77" t="s">
        <v>4088</v>
      </c>
      <c r="D351" s="78">
        <v>45500.869444444441</v>
      </c>
      <c r="E351" s="77">
        <v>500</v>
      </c>
      <c r="F351" s="77" t="s">
        <v>560</v>
      </c>
      <c r="G351" s="79" t="s">
        <v>369</v>
      </c>
      <c r="H351" s="77"/>
      <c r="I351" s="77" t="s">
        <v>5336</v>
      </c>
      <c r="J351" s="79" t="s">
        <v>369</v>
      </c>
      <c r="K351" s="79" t="s">
        <v>369</v>
      </c>
      <c r="L351" s="83" t="s">
        <v>3911</v>
      </c>
      <c r="N351" s="57">
        <v>882090</v>
      </c>
      <c r="O351" s="57" t="str">
        <f t="shared" si="6"/>
        <v>882090,</v>
      </c>
    </row>
    <row r="352" spans="2:21">
      <c r="B352" s="77" t="s">
        <v>476</v>
      </c>
      <c r="C352" s="77" t="s">
        <v>476</v>
      </c>
      <c r="D352" s="78">
        <v>45500.743055555555</v>
      </c>
      <c r="E352" s="77">
        <v>1000</v>
      </c>
      <c r="F352" s="77" t="s">
        <v>560</v>
      </c>
      <c r="G352" s="79" t="s">
        <v>369</v>
      </c>
      <c r="H352" s="77"/>
      <c r="I352" s="77" t="s">
        <v>5337</v>
      </c>
      <c r="J352" s="77" t="s">
        <v>5338</v>
      </c>
      <c r="K352" s="79" t="s">
        <v>369</v>
      </c>
      <c r="L352" s="83" t="s">
        <v>3911</v>
      </c>
      <c r="N352" s="57">
        <v>11270</v>
      </c>
      <c r="O352" s="57" t="str">
        <f t="shared" si="6"/>
        <v>11270,</v>
      </c>
    </row>
    <row r="353" spans="2:26">
      <c r="B353" s="77" t="s">
        <v>5339</v>
      </c>
      <c r="C353" s="77" t="s">
        <v>5340</v>
      </c>
      <c r="D353" s="78">
        <v>45500.680555555555</v>
      </c>
      <c r="E353" s="77">
        <v>500</v>
      </c>
      <c r="F353" s="77" t="s">
        <v>560</v>
      </c>
      <c r="G353" s="79" t="s">
        <v>369</v>
      </c>
      <c r="H353" s="77"/>
      <c r="I353" s="77" t="s">
        <v>5341</v>
      </c>
      <c r="J353" s="77" t="s">
        <v>5342</v>
      </c>
      <c r="K353" s="79" t="s">
        <v>369</v>
      </c>
      <c r="L353" s="83" t="s">
        <v>3911</v>
      </c>
      <c r="N353" s="57">
        <v>123467</v>
      </c>
      <c r="O353" s="57" t="str">
        <f t="shared" si="6"/>
        <v>123467,</v>
      </c>
    </row>
    <row r="354" spans="2:26">
      <c r="B354" s="77" t="s">
        <v>5007</v>
      </c>
      <c r="C354" s="77" t="s">
        <v>5008</v>
      </c>
      <c r="D354" s="78">
        <v>45500.65347222222</v>
      </c>
      <c r="E354" s="77">
        <v>1000</v>
      </c>
      <c r="F354" s="77" t="s">
        <v>560</v>
      </c>
      <c r="G354" s="79" t="s">
        <v>369</v>
      </c>
      <c r="H354" s="77"/>
      <c r="I354" s="77" t="s">
        <v>5343</v>
      </c>
      <c r="J354" s="77" t="s">
        <v>5344</v>
      </c>
      <c r="K354" s="79" t="s">
        <v>369</v>
      </c>
      <c r="L354" s="83" t="s">
        <v>3911</v>
      </c>
      <c r="N354" s="57">
        <v>890294</v>
      </c>
      <c r="O354" s="57" t="str">
        <f t="shared" si="6"/>
        <v>890294,</v>
      </c>
    </row>
    <row r="355" spans="2:26">
      <c r="B355" s="77" t="s">
        <v>601</v>
      </c>
      <c r="C355" s="77" t="s">
        <v>601</v>
      </c>
      <c r="D355" s="78">
        <v>45500.65347222222</v>
      </c>
      <c r="E355" s="77">
        <v>1000</v>
      </c>
      <c r="F355" s="77" t="s">
        <v>560</v>
      </c>
      <c r="G355" s="79" t="s">
        <v>369</v>
      </c>
      <c r="H355" s="77"/>
      <c r="I355" s="77" t="s">
        <v>5345</v>
      </c>
      <c r="J355" s="77" t="s">
        <v>5346</v>
      </c>
      <c r="K355" s="79" t="s">
        <v>369</v>
      </c>
      <c r="L355" s="83" t="s">
        <v>3911</v>
      </c>
      <c r="N355" s="57">
        <v>78760</v>
      </c>
      <c r="O355" s="57" t="str">
        <f t="shared" si="6"/>
        <v>78760,</v>
      </c>
    </row>
    <row r="356" spans="2:26">
      <c r="B356" s="77" t="s">
        <v>601</v>
      </c>
      <c r="C356" s="77" t="s">
        <v>601</v>
      </c>
      <c r="D356" s="78">
        <v>45500.652777777781</v>
      </c>
      <c r="E356" s="77">
        <v>500</v>
      </c>
      <c r="F356" s="77" t="s">
        <v>560</v>
      </c>
      <c r="G356" s="79" t="s">
        <v>369</v>
      </c>
      <c r="H356" s="77"/>
      <c r="I356" s="77" t="s">
        <v>5347</v>
      </c>
      <c r="J356" s="77" t="s">
        <v>5348</v>
      </c>
      <c r="K356" s="77" t="s">
        <v>617</v>
      </c>
      <c r="L356" s="83" t="s">
        <v>3911</v>
      </c>
      <c r="N356" s="57">
        <v>65727</v>
      </c>
      <c r="O356" s="57" t="str">
        <f t="shared" si="6"/>
        <v>65727,</v>
      </c>
      <c r="R356" s="120" t="s">
        <v>379</v>
      </c>
      <c r="S356" s="120" t="s">
        <v>379</v>
      </c>
      <c r="T356" s="127">
        <v>45517.072916666664</v>
      </c>
      <c r="U356" s="120">
        <v>1000</v>
      </c>
      <c r="V356" s="120" t="s">
        <v>560</v>
      </c>
      <c r="W356" s="120" t="s">
        <v>561</v>
      </c>
      <c r="X356" s="120" t="s">
        <v>5804</v>
      </c>
      <c r="Y356" s="120" t="s">
        <v>5805</v>
      </c>
      <c r="Z356" s="121" t="s">
        <v>369</v>
      </c>
    </row>
    <row r="357" spans="2:26">
      <c r="B357" s="77" t="s">
        <v>1094</v>
      </c>
      <c r="C357" s="77" t="s">
        <v>1095</v>
      </c>
      <c r="D357" s="78">
        <v>45500.650694444441</v>
      </c>
      <c r="E357" s="77">
        <v>10000</v>
      </c>
      <c r="F357" s="77" t="s">
        <v>560</v>
      </c>
      <c r="G357" s="79" t="s">
        <v>369</v>
      </c>
      <c r="H357" s="77"/>
      <c r="I357" s="77" t="s">
        <v>5349</v>
      </c>
      <c r="J357" s="79" t="s">
        <v>369</v>
      </c>
      <c r="K357" s="79" t="s">
        <v>369</v>
      </c>
      <c r="L357" s="83" t="s">
        <v>3911</v>
      </c>
      <c r="N357" s="57">
        <v>20620</v>
      </c>
      <c r="O357" s="57" t="str">
        <f t="shared" si="6"/>
        <v>20620,</v>
      </c>
      <c r="R357" s="120" t="s">
        <v>710</v>
      </c>
      <c r="S357" s="120" t="s">
        <v>710</v>
      </c>
      <c r="T357" s="127">
        <v>45516.957638888889</v>
      </c>
      <c r="U357" s="120">
        <v>2000</v>
      </c>
      <c r="V357" s="120" t="s">
        <v>560</v>
      </c>
      <c r="W357" s="120" t="s">
        <v>561</v>
      </c>
      <c r="X357" s="120" t="s">
        <v>5806</v>
      </c>
      <c r="Y357" s="120" t="s">
        <v>5807</v>
      </c>
      <c r="Z357" s="121" t="s">
        <v>369</v>
      </c>
    </row>
    <row r="358" spans="2:26">
      <c r="B358" s="77" t="s">
        <v>515</v>
      </c>
      <c r="C358" s="77" t="s">
        <v>516</v>
      </c>
      <c r="D358" s="78">
        <v>45500.622916666667</v>
      </c>
      <c r="E358" s="77">
        <v>1000</v>
      </c>
      <c r="F358" s="77" t="s">
        <v>560</v>
      </c>
      <c r="G358" s="79" t="s">
        <v>369</v>
      </c>
      <c r="H358" s="77"/>
      <c r="I358" s="77" t="s">
        <v>5350</v>
      </c>
      <c r="J358" s="77" t="s">
        <v>5351</v>
      </c>
      <c r="K358" s="79" t="s">
        <v>369</v>
      </c>
      <c r="L358" s="83" t="s">
        <v>3911</v>
      </c>
      <c r="N358" s="57">
        <v>27779</v>
      </c>
      <c r="O358" s="57" t="str">
        <f t="shared" si="6"/>
        <v>27779,</v>
      </c>
      <c r="R358" s="120" t="s">
        <v>4088</v>
      </c>
      <c r="S358" s="120" t="s">
        <v>4088</v>
      </c>
      <c r="T358" s="127">
        <v>45516.940972222219</v>
      </c>
      <c r="U358" s="120">
        <v>1000</v>
      </c>
      <c r="V358" s="120" t="s">
        <v>560</v>
      </c>
      <c r="W358" s="120" t="s">
        <v>561</v>
      </c>
      <c r="X358" s="120" t="s">
        <v>5808</v>
      </c>
      <c r="Y358" s="121" t="s">
        <v>369</v>
      </c>
      <c r="Z358" s="121" t="s">
        <v>369</v>
      </c>
    </row>
    <row r="359" spans="2:26">
      <c r="B359" s="77" t="s">
        <v>476</v>
      </c>
      <c r="C359" s="77" t="s">
        <v>476</v>
      </c>
      <c r="D359" s="78">
        <v>45500.525694444441</v>
      </c>
      <c r="E359" s="77">
        <v>1000</v>
      </c>
      <c r="F359" s="77" t="s">
        <v>560</v>
      </c>
      <c r="G359" s="79" t="s">
        <v>369</v>
      </c>
      <c r="H359" s="77"/>
      <c r="I359" s="77" t="s">
        <v>5352</v>
      </c>
      <c r="J359" s="77" t="s">
        <v>5353</v>
      </c>
      <c r="K359" s="79" t="s">
        <v>369</v>
      </c>
      <c r="L359" s="83" t="s">
        <v>3911</v>
      </c>
      <c r="N359" s="57">
        <v>501295</v>
      </c>
      <c r="O359" s="57" t="str">
        <f t="shared" si="6"/>
        <v>501295,</v>
      </c>
      <c r="R359" s="120" t="s">
        <v>710</v>
      </c>
      <c r="S359" s="120" t="s">
        <v>710</v>
      </c>
      <c r="T359" s="127">
        <v>45516.939583333333</v>
      </c>
      <c r="U359" s="120">
        <v>2500</v>
      </c>
      <c r="V359" s="120" t="s">
        <v>560</v>
      </c>
      <c r="W359" s="120" t="s">
        <v>561</v>
      </c>
      <c r="X359" s="120" t="s">
        <v>5809</v>
      </c>
      <c r="Y359" s="121" t="s">
        <v>369</v>
      </c>
      <c r="Z359" s="121" t="s">
        <v>369</v>
      </c>
    </row>
    <row r="360" spans="2:26">
      <c r="B360" s="77" t="s">
        <v>381</v>
      </c>
      <c r="C360" s="77" t="s">
        <v>382</v>
      </c>
      <c r="D360" s="78">
        <v>45499.991666666669</v>
      </c>
      <c r="E360" s="77">
        <v>1000</v>
      </c>
      <c r="F360" s="77" t="s">
        <v>560</v>
      </c>
      <c r="G360" s="79" t="s">
        <v>369</v>
      </c>
      <c r="H360" s="77"/>
      <c r="I360" s="77" t="s">
        <v>5354</v>
      </c>
      <c r="J360" s="77" t="s">
        <v>5355</v>
      </c>
      <c r="K360" s="79" t="s">
        <v>369</v>
      </c>
      <c r="L360" s="83" t="s">
        <v>3911</v>
      </c>
      <c r="N360" s="57">
        <v>218367</v>
      </c>
      <c r="O360" s="57" t="str">
        <f t="shared" si="6"/>
        <v>218367,</v>
      </c>
      <c r="R360" s="120" t="s">
        <v>5007</v>
      </c>
      <c r="S360" s="120" t="s">
        <v>5008</v>
      </c>
      <c r="T360" s="127">
        <v>45516.880555555559</v>
      </c>
      <c r="U360" s="120">
        <v>2000</v>
      </c>
      <c r="V360" s="120" t="s">
        <v>560</v>
      </c>
      <c r="W360" s="120" t="s">
        <v>561</v>
      </c>
      <c r="X360" s="120" t="s">
        <v>5810</v>
      </c>
      <c r="Y360" s="121" t="s">
        <v>369</v>
      </c>
      <c r="Z360" s="121" t="s">
        <v>369</v>
      </c>
    </row>
    <row r="361" spans="2:26">
      <c r="B361" s="77" t="s">
        <v>596</v>
      </c>
      <c r="C361" s="77" t="s">
        <v>128</v>
      </c>
      <c r="D361" s="78">
        <v>45499.970138888886</v>
      </c>
      <c r="E361" s="77">
        <v>2000</v>
      </c>
      <c r="F361" s="77" t="s">
        <v>560</v>
      </c>
      <c r="G361" s="79" t="s">
        <v>369</v>
      </c>
      <c r="H361" s="77"/>
      <c r="I361" s="77" t="s">
        <v>5356</v>
      </c>
      <c r="J361" s="77" t="s">
        <v>5357</v>
      </c>
      <c r="K361" s="77" t="s">
        <v>5358</v>
      </c>
      <c r="L361" s="83" t="s">
        <v>3911</v>
      </c>
      <c r="N361" s="57">
        <v>79633</v>
      </c>
      <c r="O361" s="57" t="str">
        <f t="shared" si="6"/>
        <v>79633,</v>
      </c>
      <c r="R361" s="120" t="s">
        <v>4088</v>
      </c>
      <c r="S361" s="120" t="s">
        <v>4088</v>
      </c>
      <c r="T361" s="127">
        <v>45516.87777777778</v>
      </c>
      <c r="U361" s="120">
        <v>500</v>
      </c>
      <c r="V361" s="120" t="s">
        <v>560</v>
      </c>
      <c r="W361" s="120" t="s">
        <v>561</v>
      </c>
      <c r="X361" s="120" t="s">
        <v>5811</v>
      </c>
      <c r="Y361" s="120" t="s">
        <v>5812</v>
      </c>
      <c r="Z361" s="121" t="s">
        <v>369</v>
      </c>
    </row>
    <row r="362" spans="2:26">
      <c r="B362" s="77" t="s">
        <v>381</v>
      </c>
      <c r="C362" s="77" t="s">
        <v>384</v>
      </c>
      <c r="D362" s="78">
        <v>45499.96597222222</v>
      </c>
      <c r="E362" s="77">
        <v>500</v>
      </c>
      <c r="F362" s="77" t="s">
        <v>560</v>
      </c>
      <c r="G362" s="79" t="s">
        <v>369</v>
      </c>
      <c r="H362" s="77"/>
      <c r="I362" s="77" t="s">
        <v>5359</v>
      </c>
      <c r="J362" s="77" t="s">
        <v>5360</v>
      </c>
      <c r="K362" s="79" t="s">
        <v>369</v>
      </c>
      <c r="L362" s="83" t="s">
        <v>3911</v>
      </c>
      <c r="N362" s="57">
        <v>350284</v>
      </c>
      <c r="O362" s="57" t="str">
        <f t="shared" si="6"/>
        <v>350284,</v>
      </c>
      <c r="R362" s="120" t="s">
        <v>476</v>
      </c>
      <c r="S362" s="120" t="s">
        <v>476</v>
      </c>
      <c r="T362" s="127">
        <v>45516.727083333331</v>
      </c>
      <c r="U362" s="120">
        <v>1000</v>
      </c>
      <c r="V362" s="120" t="s">
        <v>560</v>
      </c>
      <c r="W362" s="120" t="s">
        <v>561</v>
      </c>
      <c r="X362" s="120" t="s">
        <v>5813</v>
      </c>
      <c r="Y362" s="121" t="s">
        <v>369</v>
      </c>
      <c r="Z362" s="121" t="s">
        <v>369</v>
      </c>
    </row>
    <row r="363" spans="2:26">
      <c r="B363" s="77" t="s">
        <v>381</v>
      </c>
      <c r="C363" s="77" t="s">
        <v>384</v>
      </c>
      <c r="D363" s="78">
        <v>45499.96597222222</v>
      </c>
      <c r="E363" s="77">
        <v>500</v>
      </c>
      <c r="F363" s="77" t="s">
        <v>560</v>
      </c>
      <c r="G363" s="79" t="s">
        <v>369</v>
      </c>
      <c r="H363" s="77"/>
      <c r="I363" s="77" t="s">
        <v>5361</v>
      </c>
      <c r="J363" s="77" t="s">
        <v>5362</v>
      </c>
      <c r="K363" s="79" t="s">
        <v>369</v>
      </c>
      <c r="L363" s="83" t="s">
        <v>3911</v>
      </c>
      <c r="N363" s="57">
        <v>468020</v>
      </c>
      <c r="O363" s="57" t="str">
        <f t="shared" si="6"/>
        <v>468020,</v>
      </c>
      <c r="R363" s="120" t="s">
        <v>3873</v>
      </c>
      <c r="S363" s="120" t="s">
        <v>3873</v>
      </c>
      <c r="T363" s="127">
        <v>45516.696527777778</v>
      </c>
      <c r="U363" s="120">
        <v>500</v>
      </c>
      <c r="V363" s="120" t="s">
        <v>560</v>
      </c>
      <c r="W363" s="120" t="s">
        <v>561</v>
      </c>
      <c r="X363" s="120" t="s">
        <v>5814</v>
      </c>
      <c r="Y363" s="121" t="s">
        <v>369</v>
      </c>
      <c r="Z363" s="121" t="s">
        <v>369</v>
      </c>
    </row>
    <row r="364" spans="2:26">
      <c r="B364" s="77" t="s">
        <v>412</v>
      </c>
      <c r="C364" s="77" t="s">
        <v>5307</v>
      </c>
      <c r="D364" s="78">
        <v>45499.94027777778</v>
      </c>
      <c r="E364" s="77">
        <v>3000</v>
      </c>
      <c r="F364" s="77" t="s">
        <v>560</v>
      </c>
      <c r="G364" s="79" t="s">
        <v>369</v>
      </c>
      <c r="H364" s="77"/>
      <c r="I364" s="77" t="s">
        <v>5363</v>
      </c>
      <c r="J364" s="77" t="s">
        <v>5364</v>
      </c>
      <c r="K364" s="79" t="s">
        <v>369</v>
      </c>
      <c r="L364" s="83" t="s">
        <v>3911</v>
      </c>
      <c r="N364" s="57">
        <v>207959</v>
      </c>
      <c r="O364" s="57" t="str">
        <f t="shared" si="6"/>
        <v>207959,</v>
      </c>
      <c r="R364" s="120" t="s">
        <v>4088</v>
      </c>
      <c r="S364" s="120" t="s">
        <v>4088</v>
      </c>
      <c r="T364" s="127">
        <v>45516.655555555553</v>
      </c>
      <c r="U364" s="120">
        <v>500</v>
      </c>
      <c r="V364" s="120" t="s">
        <v>560</v>
      </c>
      <c r="W364" s="120" t="s">
        <v>561</v>
      </c>
      <c r="X364" s="120" t="s">
        <v>5815</v>
      </c>
      <c r="Y364" s="121" t="s">
        <v>369</v>
      </c>
      <c r="Z364" s="121" t="s">
        <v>369</v>
      </c>
    </row>
    <row r="365" spans="2:26">
      <c r="B365" s="77" t="s">
        <v>4572</v>
      </c>
      <c r="C365" s="77" t="s">
        <v>4573</v>
      </c>
      <c r="D365" s="78">
        <v>45499.905555555553</v>
      </c>
      <c r="E365" s="77">
        <v>1000</v>
      </c>
      <c r="F365" s="77" t="s">
        <v>560</v>
      </c>
      <c r="G365" s="79" t="s">
        <v>369</v>
      </c>
      <c r="H365" s="77"/>
      <c r="I365" s="77" t="s">
        <v>5365</v>
      </c>
      <c r="J365" s="79" t="s">
        <v>369</v>
      </c>
      <c r="K365" s="77" t="s">
        <v>5053</v>
      </c>
      <c r="L365" s="83" t="s">
        <v>3911</v>
      </c>
      <c r="N365" s="57">
        <v>36016</v>
      </c>
      <c r="O365" s="57" t="str">
        <f t="shared" si="6"/>
        <v>36016,</v>
      </c>
      <c r="R365" s="120" t="s">
        <v>5088</v>
      </c>
      <c r="S365" s="120" t="s">
        <v>5089</v>
      </c>
      <c r="T365" s="127">
        <v>45516.634027777778</v>
      </c>
      <c r="U365" s="120">
        <v>500</v>
      </c>
      <c r="V365" s="120" t="s">
        <v>560</v>
      </c>
      <c r="W365" s="120" t="s">
        <v>561</v>
      </c>
      <c r="X365" s="120" t="s">
        <v>5816</v>
      </c>
      <c r="Y365" s="121" t="s">
        <v>369</v>
      </c>
      <c r="Z365" s="121" t="s">
        <v>369</v>
      </c>
    </row>
    <row r="366" spans="2:26">
      <c r="B366" s="77" t="s">
        <v>4046</v>
      </c>
      <c r="C366" s="77" t="s">
        <v>4046</v>
      </c>
      <c r="D366" s="78">
        <v>45499.893055555556</v>
      </c>
      <c r="E366" s="77">
        <v>500</v>
      </c>
      <c r="F366" s="77" t="s">
        <v>560</v>
      </c>
      <c r="G366" s="79" t="s">
        <v>369</v>
      </c>
      <c r="H366" s="77"/>
      <c r="I366" s="77" t="s">
        <v>5366</v>
      </c>
      <c r="J366" s="79" t="s">
        <v>369</v>
      </c>
      <c r="K366" s="79" t="s">
        <v>369</v>
      </c>
      <c r="L366" s="83" t="s">
        <v>3911</v>
      </c>
      <c r="N366" s="57">
        <v>5638</v>
      </c>
      <c r="O366" s="57" t="str">
        <f t="shared" si="6"/>
        <v>5638,</v>
      </c>
      <c r="R366" s="120" t="s">
        <v>461</v>
      </c>
      <c r="S366" s="120" t="s">
        <v>461</v>
      </c>
      <c r="T366" s="127">
        <v>45516.62777777778</v>
      </c>
      <c r="U366" s="120">
        <v>500</v>
      </c>
      <c r="V366" s="120" t="s">
        <v>560</v>
      </c>
      <c r="W366" s="120" t="s">
        <v>561</v>
      </c>
      <c r="X366" s="120" t="s">
        <v>5817</v>
      </c>
      <c r="Y366" s="120" t="s">
        <v>5818</v>
      </c>
      <c r="Z366" s="121" t="s">
        <v>369</v>
      </c>
    </row>
    <row r="367" spans="2:26">
      <c r="B367" s="77" t="s">
        <v>461</v>
      </c>
      <c r="C367" s="77" t="s">
        <v>461</v>
      </c>
      <c r="D367" s="78">
        <v>45499.872916666667</v>
      </c>
      <c r="E367" s="77">
        <v>500</v>
      </c>
      <c r="F367" s="77" t="s">
        <v>560</v>
      </c>
      <c r="G367" s="79" t="s">
        <v>369</v>
      </c>
      <c r="H367" s="77"/>
      <c r="I367" s="77" t="s">
        <v>5367</v>
      </c>
      <c r="J367" s="77" t="s">
        <v>5368</v>
      </c>
      <c r="K367" s="79" t="s">
        <v>369</v>
      </c>
      <c r="L367" s="83" t="s">
        <v>3911</v>
      </c>
      <c r="N367" s="57">
        <v>1106070</v>
      </c>
      <c r="O367" s="57" t="str">
        <f t="shared" si="6"/>
        <v>1106070,</v>
      </c>
      <c r="R367" s="120" t="s">
        <v>461</v>
      </c>
      <c r="S367" s="120" t="s">
        <v>461</v>
      </c>
      <c r="T367" s="127">
        <v>45516.62777777778</v>
      </c>
      <c r="U367" s="120">
        <v>500</v>
      </c>
      <c r="V367" s="120" t="s">
        <v>560</v>
      </c>
      <c r="W367" s="120" t="s">
        <v>561</v>
      </c>
      <c r="X367" s="120" t="s">
        <v>5819</v>
      </c>
      <c r="Y367" s="120" t="s">
        <v>5820</v>
      </c>
      <c r="Z367" s="121" t="s">
        <v>369</v>
      </c>
    </row>
    <row r="368" spans="2:26">
      <c r="B368" s="77" t="s">
        <v>5293</v>
      </c>
      <c r="C368" s="77" t="s">
        <v>5294</v>
      </c>
      <c r="D368" s="78">
        <v>45499.788194444445</v>
      </c>
      <c r="E368" s="77">
        <v>500</v>
      </c>
      <c r="F368" s="77" t="s">
        <v>560</v>
      </c>
      <c r="G368" s="79" t="s">
        <v>369</v>
      </c>
      <c r="H368" s="77"/>
      <c r="I368" s="77" t="s">
        <v>5369</v>
      </c>
      <c r="J368" s="79" t="s">
        <v>369</v>
      </c>
      <c r="K368" s="79" t="s">
        <v>369</v>
      </c>
      <c r="L368" s="83" t="s">
        <v>3911</v>
      </c>
      <c r="N368" s="57">
        <v>76647</v>
      </c>
      <c r="O368" s="57" t="str">
        <f t="shared" si="6"/>
        <v>76647,</v>
      </c>
      <c r="R368" s="120" t="s">
        <v>476</v>
      </c>
      <c r="S368" s="120" t="s">
        <v>476</v>
      </c>
      <c r="T368" s="127">
        <v>45516.55</v>
      </c>
      <c r="U368" s="120">
        <v>1000</v>
      </c>
      <c r="V368" s="120" t="s">
        <v>560</v>
      </c>
      <c r="W368" s="120" t="s">
        <v>561</v>
      </c>
      <c r="X368" s="120" t="s">
        <v>5821</v>
      </c>
      <c r="Y368" s="121" t="s">
        <v>369</v>
      </c>
      <c r="Z368" s="121" t="s">
        <v>369</v>
      </c>
    </row>
    <row r="369" spans="2:26">
      <c r="B369" s="77" t="s">
        <v>412</v>
      </c>
      <c r="C369" s="77" t="s">
        <v>5307</v>
      </c>
      <c r="D369" s="78">
        <v>45499.782638888886</v>
      </c>
      <c r="E369" s="77">
        <v>500</v>
      </c>
      <c r="F369" s="77" t="s">
        <v>560</v>
      </c>
      <c r="G369" s="79" t="s">
        <v>369</v>
      </c>
      <c r="H369" s="77"/>
      <c r="I369" s="77" t="s">
        <v>5370</v>
      </c>
      <c r="J369" s="79" t="s">
        <v>369</v>
      </c>
      <c r="K369" s="79" t="s">
        <v>369</v>
      </c>
      <c r="L369" s="83" t="s">
        <v>3911</v>
      </c>
      <c r="N369" s="57">
        <v>896670</v>
      </c>
      <c r="O369" s="57" t="str">
        <f t="shared" si="6"/>
        <v>896670,</v>
      </c>
      <c r="R369" s="120" t="s">
        <v>559</v>
      </c>
      <c r="S369" s="120" t="s">
        <v>278</v>
      </c>
      <c r="T369" s="127">
        <v>45516.472916666666</v>
      </c>
      <c r="U369" s="120">
        <v>1000</v>
      </c>
      <c r="V369" s="120" t="s">
        <v>560</v>
      </c>
      <c r="W369" s="120" t="s">
        <v>561</v>
      </c>
      <c r="X369" s="120" t="s">
        <v>5822</v>
      </c>
      <c r="Y369" s="120" t="s">
        <v>5823</v>
      </c>
      <c r="Z369" s="121" t="s">
        <v>369</v>
      </c>
    </row>
    <row r="370" spans="2:26">
      <c r="B370" s="77" t="s">
        <v>567</v>
      </c>
      <c r="C370" s="77" t="s">
        <v>655</v>
      </c>
      <c r="D370" s="78">
        <v>45499.759722222225</v>
      </c>
      <c r="E370" s="77">
        <v>1000</v>
      </c>
      <c r="F370" s="77" t="s">
        <v>560</v>
      </c>
      <c r="G370" s="79" t="s">
        <v>369</v>
      </c>
      <c r="H370" s="77"/>
      <c r="I370" s="77" t="s">
        <v>5371</v>
      </c>
      <c r="J370" s="77" t="s">
        <v>5372</v>
      </c>
      <c r="K370" s="79" t="s">
        <v>369</v>
      </c>
      <c r="L370" s="83" t="s">
        <v>3911</v>
      </c>
      <c r="N370" s="57">
        <v>208155</v>
      </c>
      <c r="O370" s="57" t="str">
        <f t="shared" si="6"/>
        <v>208155,</v>
      </c>
    </row>
    <row r="371" spans="2:26">
      <c r="B371" s="77" t="s">
        <v>710</v>
      </c>
      <c r="C371" s="77" t="s">
        <v>710</v>
      </c>
      <c r="D371" s="78">
        <v>45499.754166666666</v>
      </c>
      <c r="E371" s="77">
        <v>3000</v>
      </c>
      <c r="F371" s="77" t="s">
        <v>560</v>
      </c>
      <c r="G371" s="79" t="s">
        <v>369</v>
      </c>
      <c r="H371" s="77"/>
      <c r="I371" s="77" t="s">
        <v>5373</v>
      </c>
      <c r="J371" s="79" t="s">
        <v>369</v>
      </c>
      <c r="K371" s="79" t="s">
        <v>369</v>
      </c>
      <c r="L371" s="83" t="s">
        <v>3911</v>
      </c>
      <c r="N371" s="57">
        <v>18668</v>
      </c>
      <c r="O371" s="57" t="str">
        <f t="shared" si="6"/>
        <v>18668,</v>
      </c>
    </row>
    <row r="372" spans="2:26">
      <c r="B372" s="77" t="s">
        <v>412</v>
      </c>
      <c r="C372" s="77" t="s">
        <v>5307</v>
      </c>
      <c r="D372" s="78">
        <v>45499.729861111111</v>
      </c>
      <c r="E372" s="77">
        <v>500</v>
      </c>
      <c r="F372" s="77" t="s">
        <v>560</v>
      </c>
      <c r="G372" s="79" t="s">
        <v>369</v>
      </c>
      <c r="H372" s="77"/>
      <c r="I372" s="77" t="s">
        <v>5374</v>
      </c>
      <c r="J372" s="77" t="s">
        <v>5375</v>
      </c>
      <c r="K372" s="79" t="s">
        <v>369</v>
      </c>
      <c r="L372" s="83" t="s">
        <v>3911</v>
      </c>
      <c r="N372" s="57">
        <v>79672</v>
      </c>
      <c r="O372" s="57" t="str">
        <f t="shared" si="6"/>
        <v>79672,</v>
      </c>
    </row>
    <row r="373" spans="2:26">
      <c r="B373" s="77" t="s">
        <v>4572</v>
      </c>
      <c r="C373" s="77" t="s">
        <v>4573</v>
      </c>
      <c r="D373" s="78">
        <v>45499.709722222222</v>
      </c>
      <c r="E373" s="77">
        <v>300</v>
      </c>
      <c r="F373" s="77" t="s">
        <v>560</v>
      </c>
      <c r="G373" s="79" t="s">
        <v>369</v>
      </c>
      <c r="H373" s="77"/>
      <c r="I373" s="77" t="s">
        <v>5376</v>
      </c>
      <c r="J373" s="79" t="s">
        <v>369</v>
      </c>
      <c r="K373" s="79" t="s">
        <v>369</v>
      </c>
      <c r="L373" s="83" t="s">
        <v>3911</v>
      </c>
      <c r="N373" s="57">
        <v>235796</v>
      </c>
      <c r="O373" s="57" t="str">
        <f t="shared" si="6"/>
        <v>235796,</v>
      </c>
    </row>
    <row r="374" spans="2:26">
      <c r="B374" s="77" t="s">
        <v>476</v>
      </c>
      <c r="C374" s="77" t="s">
        <v>476</v>
      </c>
      <c r="D374" s="78">
        <v>45499.686805555553</v>
      </c>
      <c r="E374" s="77">
        <v>100</v>
      </c>
      <c r="F374" s="77" t="s">
        <v>560</v>
      </c>
      <c r="G374" s="79" t="s">
        <v>369</v>
      </c>
      <c r="H374" s="77"/>
      <c r="I374" s="77" t="s">
        <v>5380</v>
      </c>
      <c r="J374" s="79" t="s">
        <v>369</v>
      </c>
      <c r="K374" s="77" t="s">
        <v>617</v>
      </c>
      <c r="L374" s="83" t="s">
        <v>3911</v>
      </c>
      <c r="N374" s="57">
        <v>876051</v>
      </c>
      <c r="O374" s="57" t="str">
        <f t="shared" si="6"/>
        <v>876051,</v>
      </c>
    </row>
    <row r="375" spans="2:26">
      <c r="B375" s="77" t="s">
        <v>476</v>
      </c>
      <c r="C375" s="77" t="s">
        <v>476</v>
      </c>
      <c r="D375" s="78">
        <v>45499.680555555555</v>
      </c>
      <c r="E375" s="77">
        <v>100</v>
      </c>
      <c r="F375" s="77" t="s">
        <v>560</v>
      </c>
      <c r="G375" s="79" t="s">
        <v>369</v>
      </c>
      <c r="H375" s="77"/>
      <c r="I375" s="77" t="s">
        <v>5381</v>
      </c>
      <c r="J375" s="79" t="s">
        <v>369</v>
      </c>
      <c r="K375" s="79" t="s">
        <v>369</v>
      </c>
      <c r="L375" s="83" t="s">
        <v>3911</v>
      </c>
      <c r="N375" s="57">
        <v>77617</v>
      </c>
      <c r="O375" s="57" t="str">
        <f t="shared" si="6"/>
        <v>77617,</v>
      </c>
    </row>
    <row r="376" spans="2:26">
      <c r="B376" s="77" t="s">
        <v>476</v>
      </c>
      <c r="C376" s="77" t="s">
        <v>476</v>
      </c>
      <c r="D376" s="78">
        <v>45499.625694444447</v>
      </c>
      <c r="E376" s="77">
        <v>500</v>
      </c>
      <c r="F376" s="77" t="s">
        <v>560</v>
      </c>
      <c r="G376" s="79" t="s">
        <v>369</v>
      </c>
      <c r="H376" s="77"/>
      <c r="I376" s="77" t="s">
        <v>5386</v>
      </c>
      <c r="J376" s="77" t="s">
        <v>5387</v>
      </c>
      <c r="K376" s="79" t="s">
        <v>369</v>
      </c>
      <c r="L376" s="83" t="s">
        <v>3911</v>
      </c>
      <c r="N376" s="57">
        <v>822470</v>
      </c>
      <c r="O376" s="57" t="str">
        <f t="shared" si="6"/>
        <v>822470,</v>
      </c>
    </row>
    <row r="377" spans="2:26">
      <c r="B377" s="77" t="s">
        <v>5007</v>
      </c>
      <c r="C377" s="77" t="s">
        <v>5008</v>
      </c>
      <c r="D377" s="78">
        <v>45499.615972222222</v>
      </c>
      <c r="E377" s="77">
        <v>1000</v>
      </c>
      <c r="F377" s="77" t="s">
        <v>560</v>
      </c>
      <c r="G377" s="79" t="s">
        <v>369</v>
      </c>
      <c r="H377" s="77"/>
      <c r="I377" s="77" t="s">
        <v>5406</v>
      </c>
      <c r="J377" s="77" t="s">
        <v>5407</v>
      </c>
      <c r="K377" s="79" t="s">
        <v>369</v>
      </c>
      <c r="L377" s="83" t="s">
        <v>3911</v>
      </c>
      <c r="N377" s="57">
        <v>311147</v>
      </c>
      <c r="O377" s="57" t="str">
        <f t="shared" si="6"/>
        <v>311147,</v>
      </c>
    </row>
    <row r="378" spans="2:26">
      <c r="N378" s="57">
        <v>72642</v>
      </c>
      <c r="O378" s="57" t="str">
        <f t="shared" si="6"/>
        <v>72642,</v>
      </c>
    </row>
    <row r="379" spans="2:26">
      <c r="N379" s="57">
        <v>32142</v>
      </c>
      <c r="O379" s="57" t="str">
        <f t="shared" si="6"/>
        <v>32142,</v>
      </c>
    </row>
    <row r="380" spans="2:26">
      <c r="B380" s="120" t="s">
        <v>4215</v>
      </c>
      <c r="C380" s="120" t="s">
        <v>4418</v>
      </c>
      <c r="D380" s="127">
        <v>45512.352083333331</v>
      </c>
      <c r="E380" s="120">
        <v>500</v>
      </c>
      <c r="F380" s="120" t="s">
        <v>560</v>
      </c>
      <c r="H380" s="120" t="s">
        <v>561</v>
      </c>
      <c r="I380" s="120" t="s">
        <v>5582</v>
      </c>
      <c r="J380" s="121" t="s">
        <v>369</v>
      </c>
      <c r="K380" s="121" t="s">
        <v>369</v>
      </c>
      <c r="N380" s="57">
        <v>1059889</v>
      </c>
      <c r="O380" s="57" t="str">
        <f t="shared" si="6"/>
        <v>1059889,</v>
      </c>
    </row>
    <row r="381" spans="2:26">
      <c r="B381" s="120" t="s">
        <v>5496</v>
      </c>
      <c r="C381" s="120" t="s">
        <v>5497</v>
      </c>
      <c r="D381" s="127">
        <v>45511.927777777775</v>
      </c>
      <c r="E381" s="120">
        <v>500</v>
      </c>
      <c r="F381" s="120" t="s">
        <v>560</v>
      </c>
      <c r="H381" s="120" t="s">
        <v>561</v>
      </c>
      <c r="I381" s="120" t="s">
        <v>5583</v>
      </c>
      <c r="J381" s="120" t="s">
        <v>5584</v>
      </c>
      <c r="K381" s="121" t="s">
        <v>369</v>
      </c>
      <c r="N381" s="57">
        <v>70744</v>
      </c>
      <c r="O381" s="57" t="str">
        <f t="shared" si="6"/>
        <v>70744,</v>
      </c>
    </row>
    <row r="382" spans="2:26">
      <c r="B382" s="120" t="s">
        <v>5293</v>
      </c>
      <c r="C382" s="120" t="s">
        <v>5434</v>
      </c>
      <c r="D382" s="127">
        <v>45511.913888888892</v>
      </c>
      <c r="E382" s="120">
        <v>1000</v>
      </c>
      <c r="F382" s="120" t="s">
        <v>560</v>
      </c>
      <c r="H382" s="120" t="s">
        <v>561</v>
      </c>
      <c r="I382" s="120" t="s">
        <v>5585</v>
      </c>
      <c r="J382" s="121" t="s">
        <v>369</v>
      </c>
      <c r="K382" s="121" t="s">
        <v>369</v>
      </c>
      <c r="N382" s="57">
        <v>60915</v>
      </c>
      <c r="O382" s="57" t="str">
        <f t="shared" si="6"/>
        <v>60915,</v>
      </c>
    </row>
    <row r="383" spans="2:26">
      <c r="B383" s="120" t="s">
        <v>5007</v>
      </c>
      <c r="C383" s="120" t="s">
        <v>5008</v>
      </c>
      <c r="D383" s="127">
        <v>45511.908333333333</v>
      </c>
      <c r="E383" s="120">
        <v>2000</v>
      </c>
      <c r="F383" s="120" t="s">
        <v>560</v>
      </c>
      <c r="H383" s="120" t="s">
        <v>561</v>
      </c>
      <c r="I383" s="120" t="s">
        <v>5586</v>
      </c>
      <c r="J383" s="120" t="s">
        <v>5587</v>
      </c>
      <c r="K383" s="121" t="s">
        <v>369</v>
      </c>
      <c r="N383" s="57">
        <v>1027078</v>
      </c>
      <c r="O383" s="57" t="str">
        <f t="shared" si="6"/>
        <v>1027078,</v>
      </c>
    </row>
    <row r="384" spans="2:26">
      <c r="B384" s="120" t="s">
        <v>641</v>
      </c>
      <c r="C384" s="120" t="s">
        <v>642</v>
      </c>
      <c r="D384" s="127">
        <v>45511.849305555559</v>
      </c>
      <c r="E384" s="120">
        <v>1000</v>
      </c>
      <c r="F384" s="120" t="s">
        <v>560</v>
      </c>
      <c r="H384" s="120" t="s">
        <v>561</v>
      </c>
      <c r="I384" s="120" t="s">
        <v>5588</v>
      </c>
      <c r="J384" s="120" t="s">
        <v>5589</v>
      </c>
      <c r="K384" s="121" t="s">
        <v>369</v>
      </c>
      <c r="N384" s="57">
        <v>242179</v>
      </c>
      <c r="O384" s="57" t="str">
        <f t="shared" si="6"/>
        <v>242179,</v>
      </c>
    </row>
    <row r="385" spans="2:15">
      <c r="B385" s="120" t="s">
        <v>461</v>
      </c>
      <c r="C385" s="120" t="s">
        <v>461</v>
      </c>
      <c r="D385" s="127">
        <v>45511.847222222219</v>
      </c>
      <c r="E385" s="120">
        <v>500</v>
      </c>
      <c r="F385" s="120" t="s">
        <v>560</v>
      </c>
      <c r="H385" s="120" t="s">
        <v>561</v>
      </c>
      <c r="I385" s="120" t="s">
        <v>5590</v>
      </c>
      <c r="J385" s="120" t="s">
        <v>5591</v>
      </c>
      <c r="K385" s="121" t="s">
        <v>369</v>
      </c>
      <c r="N385" s="57">
        <v>71241</v>
      </c>
      <c r="O385" s="57" t="str">
        <f t="shared" si="6"/>
        <v>71241,</v>
      </c>
    </row>
    <row r="386" spans="2:15">
      <c r="B386" s="120" t="s">
        <v>1152</v>
      </c>
      <c r="C386" s="120" t="s">
        <v>1153</v>
      </c>
      <c r="D386" s="127">
        <v>45511.839583333334</v>
      </c>
      <c r="E386" s="120">
        <v>500</v>
      </c>
      <c r="F386" s="120" t="s">
        <v>560</v>
      </c>
      <c r="H386" s="120" t="s">
        <v>561</v>
      </c>
      <c r="I386" s="120" t="s">
        <v>5592</v>
      </c>
      <c r="J386" s="121" t="s">
        <v>369</v>
      </c>
      <c r="K386" s="121" t="s">
        <v>369</v>
      </c>
      <c r="N386" s="57">
        <v>984353</v>
      </c>
      <c r="O386" s="57" t="str">
        <f t="shared" si="6"/>
        <v>984353,</v>
      </c>
    </row>
    <row r="387" spans="2:15">
      <c r="B387" s="120" t="s">
        <v>515</v>
      </c>
      <c r="C387" s="120" t="s">
        <v>516</v>
      </c>
      <c r="D387" s="127">
        <v>45511.832638888889</v>
      </c>
      <c r="E387" s="120">
        <v>1000</v>
      </c>
      <c r="F387" s="120" t="s">
        <v>560</v>
      </c>
      <c r="H387" s="120" t="s">
        <v>561</v>
      </c>
      <c r="I387" s="120" t="s">
        <v>5593</v>
      </c>
      <c r="J387" s="120" t="s">
        <v>5594</v>
      </c>
      <c r="K387" s="121" t="s">
        <v>369</v>
      </c>
      <c r="N387" s="57">
        <v>248106</v>
      </c>
      <c r="O387" s="57" t="str">
        <f t="shared" si="6"/>
        <v>248106,</v>
      </c>
    </row>
    <row r="388" spans="2:15">
      <c r="B388" s="120" t="s">
        <v>139</v>
      </c>
      <c r="C388" s="120" t="s">
        <v>571</v>
      </c>
      <c r="D388" s="127">
        <v>45511.808333333334</v>
      </c>
      <c r="E388" s="120">
        <v>1000</v>
      </c>
      <c r="F388" s="120" t="s">
        <v>560</v>
      </c>
      <c r="H388" s="120" t="s">
        <v>561</v>
      </c>
      <c r="I388" s="120" t="s">
        <v>5595</v>
      </c>
      <c r="J388" s="120" t="s">
        <v>5596</v>
      </c>
      <c r="K388" s="121" t="s">
        <v>369</v>
      </c>
      <c r="N388" s="57">
        <v>2387</v>
      </c>
      <c r="O388" s="57" t="str">
        <f t="shared" si="6"/>
        <v>2387,</v>
      </c>
    </row>
    <row r="389" spans="2:15">
      <c r="B389" s="120" t="s">
        <v>601</v>
      </c>
      <c r="C389" s="120" t="s">
        <v>601</v>
      </c>
      <c r="D389" s="127">
        <v>45511.734722222223</v>
      </c>
      <c r="E389" s="120">
        <v>400</v>
      </c>
      <c r="F389" s="120" t="s">
        <v>560</v>
      </c>
      <c r="H389" s="120" t="s">
        <v>561</v>
      </c>
      <c r="I389" s="120" t="s">
        <v>5597</v>
      </c>
      <c r="J389" s="120" t="s">
        <v>5598</v>
      </c>
      <c r="K389" s="121" t="s">
        <v>369</v>
      </c>
      <c r="N389" s="57">
        <v>534206</v>
      </c>
      <c r="O389" s="57" t="str">
        <f t="shared" si="6"/>
        <v>534206,</v>
      </c>
    </row>
    <row r="390" spans="2:15">
      <c r="B390" s="120" t="s">
        <v>559</v>
      </c>
      <c r="C390" s="120" t="s">
        <v>189</v>
      </c>
      <c r="D390" s="127">
        <v>45511.666666666664</v>
      </c>
      <c r="E390" s="120">
        <v>500</v>
      </c>
      <c r="F390" s="120" t="s">
        <v>560</v>
      </c>
      <c r="H390" s="120" t="s">
        <v>561</v>
      </c>
      <c r="I390" s="120" t="s">
        <v>5599</v>
      </c>
      <c r="J390" s="120" t="s">
        <v>5600</v>
      </c>
      <c r="K390" s="120" t="s">
        <v>5601</v>
      </c>
      <c r="N390" s="57">
        <v>1096644</v>
      </c>
      <c r="O390" s="57" t="str">
        <f t="shared" ref="O390:O452" si="7">N390&amp;","</f>
        <v>1096644,</v>
      </c>
    </row>
    <row r="391" spans="2:15">
      <c r="B391" s="120" t="s">
        <v>461</v>
      </c>
      <c r="C391" s="120" t="s">
        <v>461</v>
      </c>
      <c r="D391" s="127">
        <v>45511.563888888886</v>
      </c>
      <c r="E391" s="120">
        <v>500</v>
      </c>
      <c r="F391" s="120" t="s">
        <v>560</v>
      </c>
      <c r="H391" s="120" t="s">
        <v>561</v>
      </c>
      <c r="I391" s="120" t="s">
        <v>5602</v>
      </c>
      <c r="J391" s="120" t="s">
        <v>5603</v>
      </c>
      <c r="K391" s="121" t="s">
        <v>369</v>
      </c>
      <c r="N391" s="57">
        <v>21643</v>
      </c>
      <c r="O391" s="57" t="str">
        <f t="shared" si="7"/>
        <v>21643,</v>
      </c>
    </row>
    <row r="392" spans="2:15">
      <c r="N392" s="57">
        <v>23426</v>
      </c>
      <c r="O392" s="57" t="str">
        <f t="shared" si="7"/>
        <v>23426,</v>
      </c>
    </row>
    <row r="393" spans="2:15">
      <c r="N393" s="57">
        <v>910292</v>
      </c>
      <c r="O393" s="57" t="str">
        <f t="shared" si="7"/>
        <v>910292,</v>
      </c>
    </row>
    <row r="394" spans="2:15">
      <c r="N394" s="57">
        <v>140962</v>
      </c>
      <c r="O394" s="57" t="str">
        <f t="shared" si="7"/>
        <v>140962,</v>
      </c>
    </row>
    <row r="395" spans="2:15">
      <c r="N395" s="57">
        <v>242343</v>
      </c>
      <c r="O395" s="57" t="str">
        <f t="shared" si="7"/>
        <v>242343,</v>
      </c>
    </row>
    <row r="396" spans="2:15">
      <c r="N396" s="57">
        <v>682217</v>
      </c>
      <c r="O396" s="57" t="str">
        <f t="shared" si="7"/>
        <v>682217,</v>
      </c>
    </row>
    <row r="397" spans="2:15">
      <c r="B397" s="6" t="s">
        <v>23308</v>
      </c>
      <c r="C397" t="s">
        <v>23309</v>
      </c>
      <c r="N397" s="57">
        <v>1112338</v>
      </c>
      <c r="O397" s="57" t="str">
        <f t="shared" si="7"/>
        <v>1112338,</v>
      </c>
    </row>
    <row r="398" spans="2:15">
      <c r="N398" s="57">
        <v>911725</v>
      </c>
      <c r="O398" s="57" t="str">
        <f t="shared" si="7"/>
        <v>911725,</v>
      </c>
    </row>
    <row r="399" spans="2:15">
      <c r="N399" s="57">
        <v>799832</v>
      </c>
      <c r="O399" s="57" t="str">
        <f t="shared" si="7"/>
        <v>799832,</v>
      </c>
    </row>
    <row r="400" spans="2:15">
      <c r="B400" t="s">
        <v>359</v>
      </c>
      <c r="C400" t="s">
        <v>16737</v>
      </c>
      <c r="D400" t="s">
        <v>550</v>
      </c>
      <c r="E400" t="s">
        <v>551</v>
      </c>
      <c r="N400" s="57">
        <v>731973</v>
      </c>
      <c r="O400" s="57" t="str">
        <f t="shared" si="7"/>
        <v>731973,</v>
      </c>
    </row>
    <row r="401" spans="2:15">
      <c r="B401" s="120" t="s">
        <v>596</v>
      </c>
      <c r="C401" s="120" t="s">
        <v>128</v>
      </c>
      <c r="D401" s="125">
        <v>45512.852083333331</v>
      </c>
      <c r="E401" s="120">
        <v>2000</v>
      </c>
      <c r="F401" s="120" t="s">
        <v>560</v>
      </c>
      <c r="G401" s="120" t="s">
        <v>561</v>
      </c>
      <c r="H401" s="120" t="s">
        <v>5643</v>
      </c>
      <c r="I401" s="120" t="s">
        <v>5644</v>
      </c>
      <c r="J401" s="121" t="s">
        <v>369</v>
      </c>
      <c r="N401" s="57">
        <v>348221</v>
      </c>
      <c r="O401" s="57" t="str">
        <f t="shared" si="7"/>
        <v>348221,</v>
      </c>
    </row>
    <row r="402" spans="2:15">
      <c r="B402" s="120" t="s">
        <v>596</v>
      </c>
      <c r="C402" s="120" t="s">
        <v>128</v>
      </c>
      <c r="D402" s="125">
        <v>45512.686805555553</v>
      </c>
      <c r="E402" s="120">
        <v>1000</v>
      </c>
      <c r="F402" s="120" t="s">
        <v>560</v>
      </c>
      <c r="G402" s="120" t="s">
        <v>561</v>
      </c>
      <c r="H402" s="120" t="s">
        <v>5657</v>
      </c>
      <c r="I402" s="121" t="s">
        <v>369</v>
      </c>
      <c r="J402" s="121" t="s">
        <v>369</v>
      </c>
      <c r="N402" s="57">
        <v>546960</v>
      </c>
      <c r="O402" s="57" t="str">
        <f t="shared" si="7"/>
        <v>546960,</v>
      </c>
    </row>
    <row r="403" spans="2:15">
      <c r="B403" s="120" t="s">
        <v>379</v>
      </c>
      <c r="C403" s="120" t="s">
        <v>379</v>
      </c>
      <c r="D403" s="125">
        <v>45513.04791666667</v>
      </c>
      <c r="E403" s="120">
        <v>1000</v>
      </c>
      <c r="F403" s="120" t="s">
        <v>560</v>
      </c>
      <c r="G403" s="120" t="s">
        <v>561</v>
      </c>
      <c r="H403" s="120" t="s">
        <v>5634</v>
      </c>
      <c r="I403" s="120" t="s">
        <v>5635</v>
      </c>
      <c r="J403" s="121" t="s">
        <v>369</v>
      </c>
      <c r="N403" s="57">
        <v>111609</v>
      </c>
      <c r="O403" s="57" t="str">
        <f t="shared" si="7"/>
        <v>111609,</v>
      </c>
    </row>
    <row r="404" spans="2:15">
      <c r="B404" s="120" t="s">
        <v>386</v>
      </c>
      <c r="C404" s="120" t="s">
        <v>387</v>
      </c>
      <c r="D404" s="125">
        <v>45512.990277777775</v>
      </c>
      <c r="E404" s="120">
        <v>2000</v>
      </c>
      <c r="F404" s="120" t="s">
        <v>560</v>
      </c>
      <c r="G404" s="120" t="s">
        <v>561</v>
      </c>
      <c r="H404" s="120" t="s">
        <v>5637</v>
      </c>
      <c r="I404" s="120" t="s">
        <v>5638</v>
      </c>
      <c r="J404" s="121" t="s">
        <v>369</v>
      </c>
      <c r="N404" s="57">
        <v>281359</v>
      </c>
      <c r="O404" s="57" t="str">
        <f t="shared" si="7"/>
        <v>281359,</v>
      </c>
    </row>
    <row r="405" spans="2:15">
      <c r="B405" s="120" t="s">
        <v>386</v>
      </c>
      <c r="C405" s="120" t="s">
        <v>387</v>
      </c>
      <c r="D405" s="125">
        <v>45512.973611111112</v>
      </c>
      <c r="E405" s="120">
        <v>500</v>
      </c>
      <c r="F405" s="120" t="s">
        <v>560</v>
      </c>
      <c r="G405" s="120" t="s">
        <v>5606</v>
      </c>
      <c r="H405" s="120" t="s">
        <v>5639</v>
      </c>
      <c r="I405" s="121" t="s">
        <v>369</v>
      </c>
      <c r="J405" s="121" t="s">
        <v>369</v>
      </c>
      <c r="N405" s="57">
        <v>119480</v>
      </c>
      <c r="O405" s="57" t="str">
        <f t="shared" si="7"/>
        <v>119480,</v>
      </c>
    </row>
    <row r="406" spans="2:15">
      <c r="B406" s="120" t="s">
        <v>386</v>
      </c>
      <c r="C406" s="120" t="s">
        <v>387</v>
      </c>
      <c r="D406" s="125">
        <v>45512.826388888891</v>
      </c>
      <c r="E406" s="120">
        <v>500</v>
      </c>
      <c r="F406" s="120" t="s">
        <v>560</v>
      </c>
      <c r="G406" s="120" t="s">
        <v>561</v>
      </c>
      <c r="H406" s="120" t="s">
        <v>5647</v>
      </c>
      <c r="I406" s="120" t="s">
        <v>5648</v>
      </c>
      <c r="J406" s="121" t="s">
        <v>369</v>
      </c>
      <c r="N406" s="57">
        <v>1109435</v>
      </c>
      <c r="O406" s="57" t="str">
        <f t="shared" si="7"/>
        <v>1109435,</v>
      </c>
    </row>
    <row r="407" spans="2:15">
      <c r="B407" s="120" t="s">
        <v>641</v>
      </c>
      <c r="C407" s="120" t="s">
        <v>642</v>
      </c>
      <c r="D407" s="125">
        <v>45512.836805555555</v>
      </c>
      <c r="E407" s="120">
        <v>500</v>
      </c>
      <c r="F407" s="120" t="s">
        <v>560</v>
      </c>
      <c r="G407" s="120" t="s">
        <v>5606</v>
      </c>
      <c r="H407" s="120" t="s">
        <v>5645</v>
      </c>
      <c r="I407" s="120" t="s">
        <v>5646</v>
      </c>
      <c r="J407" s="121" t="s">
        <v>369</v>
      </c>
      <c r="N407" s="57">
        <v>209681</v>
      </c>
      <c r="O407" s="57" t="str">
        <f t="shared" si="7"/>
        <v>209681,</v>
      </c>
    </row>
    <row r="408" spans="2:15">
      <c r="B408" s="120" t="s">
        <v>1728</v>
      </c>
      <c r="C408" s="120" t="s">
        <v>1728</v>
      </c>
      <c r="D408" s="125">
        <v>45512.996527777781</v>
      </c>
      <c r="E408" s="120">
        <v>1000</v>
      </c>
      <c r="F408" s="120" t="s">
        <v>560</v>
      </c>
      <c r="G408" s="120" t="s">
        <v>561</v>
      </c>
      <c r="H408" s="120" t="s">
        <v>5636</v>
      </c>
      <c r="I408" s="121" t="s">
        <v>369</v>
      </c>
      <c r="J408" s="121" t="s">
        <v>369</v>
      </c>
      <c r="N408" s="57">
        <v>862393</v>
      </c>
      <c r="O408" s="57" t="str">
        <f t="shared" si="7"/>
        <v>862393,</v>
      </c>
    </row>
    <row r="409" spans="2:15">
      <c r="B409" s="120" t="s">
        <v>1728</v>
      </c>
      <c r="C409" s="120" t="s">
        <v>1728</v>
      </c>
      <c r="D409" s="125">
        <v>45512.635416666664</v>
      </c>
      <c r="E409" s="120">
        <v>1000</v>
      </c>
      <c r="F409" s="120" t="s">
        <v>560</v>
      </c>
      <c r="G409" s="120" t="s">
        <v>561</v>
      </c>
      <c r="H409" s="120" t="s">
        <v>5659</v>
      </c>
      <c r="I409" s="121" t="s">
        <v>369</v>
      </c>
      <c r="J409" s="121" t="s">
        <v>369</v>
      </c>
      <c r="N409" s="57">
        <v>240674</v>
      </c>
      <c r="O409" s="57" t="str">
        <f t="shared" si="7"/>
        <v>240674,</v>
      </c>
    </row>
    <row r="410" spans="2:15">
      <c r="B410" s="120" t="s">
        <v>4215</v>
      </c>
      <c r="C410" s="120" t="s">
        <v>4418</v>
      </c>
      <c r="D410" s="125">
        <v>45512.500694444447</v>
      </c>
      <c r="E410" s="120">
        <v>300</v>
      </c>
      <c r="F410" s="120" t="s">
        <v>560</v>
      </c>
      <c r="G410" s="120" t="s">
        <v>561</v>
      </c>
      <c r="H410" s="120" t="s">
        <v>5664</v>
      </c>
      <c r="I410" s="120" t="s">
        <v>5665</v>
      </c>
      <c r="J410" s="121" t="s">
        <v>369</v>
      </c>
      <c r="N410" s="57">
        <v>144433</v>
      </c>
      <c r="O410" s="57" t="str">
        <f t="shared" si="7"/>
        <v>144433,</v>
      </c>
    </row>
    <row r="411" spans="2:15">
      <c r="B411" s="128" t="s">
        <v>4215</v>
      </c>
      <c r="C411" s="128" t="s">
        <v>4418</v>
      </c>
      <c r="D411" s="125">
        <v>45512.352083333331</v>
      </c>
      <c r="E411" s="128">
        <v>500</v>
      </c>
      <c r="F411" s="128" t="s">
        <v>560</v>
      </c>
      <c r="G411" s="128" t="s">
        <v>561</v>
      </c>
      <c r="H411" s="128" t="s">
        <v>5582</v>
      </c>
      <c r="I411" s="122" t="s">
        <v>369</v>
      </c>
      <c r="J411" s="121" t="s">
        <v>369</v>
      </c>
      <c r="N411" s="57">
        <v>925779</v>
      </c>
      <c r="O411" s="57" t="str">
        <f t="shared" si="7"/>
        <v>925779,</v>
      </c>
    </row>
    <row r="412" spans="2:15">
      <c r="B412" s="120" t="s">
        <v>601</v>
      </c>
      <c r="C412" s="120" t="s">
        <v>601</v>
      </c>
      <c r="D412" s="125">
        <v>45512.818055555559</v>
      </c>
      <c r="E412" s="120">
        <v>500</v>
      </c>
      <c r="F412" s="120" t="s">
        <v>560</v>
      </c>
      <c r="G412" s="120" t="s">
        <v>561</v>
      </c>
      <c r="H412" s="120" t="s">
        <v>5649</v>
      </c>
      <c r="I412" s="120" t="s">
        <v>5650</v>
      </c>
      <c r="J412" s="121" t="s">
        <v>369</v>
      </c>
      <c r="N412" s="57">
        <v>349307</v>
      </c>
      <c r="O412" s="57" t="str">
        <f t="shared" si="7"/>
        <v>349307,</v>
      </c>
    </row>
    <row r="413" spans="2:15">
      <c r="B413" s="120" t="s">
        <v>515</v>
      </c>
      <c r="C413" s="120" t="s">
        <v>516</v>
      </c>
      <c r="D413" s="125">
        <v>45512.92291666667</v>
      </c>
      <c r="E413" s="120">
        <v>1000</v>
      </c>
      <c r="F413" s="120" t="s">
        <v>560</v>
      </c>
      <c r="G413" s="120" t="s">
        <v>561</v>
      </c>
      <c r="H413" s="120" t="s">
        <v>5640</v>
      </c>
      <c r="I413" s="120" t="s">
        <v>5641</v>
      </c>
      <c r="J413" s="121" t="s">
        <v>369</v>
      </c>
      <c r="N413" s="57">
        <v>770417</v>
      </c>
      <c r="O413" s="57" t="str">
        <f t="shared" si="7"/>
        <v>770417,</v>
      </c>
    </row>
    <row r="414" spans="2:15">
      <c r="B414" s="120" t="s">
        <v>515</v>
      </c>
      <c r="C414" s="120" t="s">
        <v>516</v>
      </c>
      <c r="D414" s="125">
        <v>45512.570833333331</v>
      </c>
      <c r="E414" s="120">
        <v>2000</v>
      </c>
      <c r="F414" s="120" t="s">
        <v>560</v>
      </c>
      <c r="G414" s="120" t="s">
        <v>561</v>
      </c>
      <c r="H414" s="120" t="s">
        <v>5662</v>
      </c>
      <c r="I414" s="121" t="s">
        <v>369</v>
      </c>
      <c r="J414" s="121" t="s">
        <v>369</v>
      </c>
      <c r="N414" s="57">
        <v>926433</v>
      </c>
      <c r="O414" s="57" t="str">
        <f t="shared" si="7"/>
        <v>926433,</v>
      </c>
    </row>
    <row r="415" spans="2:15">
      <c r="B415" s="120" t="s">
        <v>515</v>
      </c>
      <c r="C415" s="120" t="s">
        <v>516</v>
      </c>
      <c r="D415" s="125">
        <v>45512.453472222223</v>
      </c>
      <c r="E415" s="120">
        <v>1000</v>
      </c>
      <c r="F415" s="120" t="s">
        <v>560</v>
      </c>
      <c r="G415" s="120" t="s">
        <v>561</v>
      </c>
      <c r="H415" s="120" t="s">
        <v>5666</v>
      </c>
      <c r="I415" s="120" t="s">
        <v>5667</v>
      </c>
      <c r="J415" s="121" t="s">
        <v>369</v>
      </c>
      <c r="N415" s="57">
        <v>198059</v>
      </c>
      <c r="O415" s="57" t="str">
        <f t="shared" si="7"/>
        <v>198059,</v>
      </c>
    </row>
    <row r="416" spans="2:15">
      <c r="B416" s="120" t="s">
        <v>5007</v>
      </c>
      <c r="C416" s="120" t="s">
        <v>5008</v>
      </c>
      <c r="D416" s="125">
        <v>45512.622916666667</v>
      </c>
      <c r="E416" s="120">
        <v>1000</v>
      </c>
      <c r="F416" s="120" t="s">
        <v>560</v>
      </c>
      <c r="G416" s="120" t="s">
        <v>5606</v>
      </c>
      <c r="H416" s="120" t="s">
        <v>5660</v>
      </c>
      <c r="I416" s="121" t="s">
        <v>369</v>
      </c>
      <c r="J416" s="121" t="s">
        <v>369</v>
      </c>
      <c r="N416" s="57">
        <v>827399</v>
      </c>
      <c r="O416" s="57" t="str">
        <f t="shared" si="7"/>
        <v>827399,</v>
      </c>
    </row>
    <row r="417" spans="2:15">
      <c r="B417" s="120" t="s">
        <v>4088</v>
      </c>
      <c r="C417" s="120" t="s">
        <v>4088</v>
      </c>
      <c r="D417" s="125">
        <v>45512.647916666669</v>
      </c>
      <c r="E417" s="120">
        <v>300</v>
      </c>
      <c r="F417" s="120" t="s">
        <v>560</v>
      </c>
      <c r="G417" s="120" t="s">
        <v>561</v>
      </c>
      <c r="H417" s="120" t="s">
        <v>5658</v>
      </c>
      <c r="I417" s="121" t="s">
        <v>369</v>
      </c>
      <c r="J417" s="121" t="s">
        <v>369</v>
      </c>
      <c r="N417" s="57">
        <v>1039016</v>
      </c>
      <c r="O417" s="57" t="str">
        <f t="shared" si="7"/>
        <v>1039016,</v>
      </c>
    </row>
    <row r="418" spans="2:15">
      <c r="B418" s="120" t="s">
        <v>4088</v>
      </c>
      <c r="C418" s="120" t="s">
        <v>4088</v>
      </c>
      <c r="D418" s="125">
        <v>45512.549305555556</v>
      </c>
      <c r="E418" s="120">
        <v>500</v>
      </c>
      <c r="F418" s="120" t="s">
        <v>560</v>
      </c>
      <c r="G418" s="120" t="s">
        <v>561</v>
      </c>
      <c r="H418" s="120" t="s">
        <v>5663</v>
      </c>
      <c r="I418" s="121" t="s">
        <v>369</v>
      </c>
      <c r="J418" s="121" t="s">
        <v>369</v>
      </c>
      <c r="N418" s="57">
        <v>32998</v>
      </c>
      <c r="O418" s="57" t="str">
        <f t="shared" si="7"/>
        <v>32998,</v>
      </c>
    </row>
    <row r="419" spans="2:15">
      <c r="B419" s="120" t="s">
        <v>4572</v>
      </c>
      <c r="C419" s="120" t="s">
        <v>4573</v>
      </c>
      <c r="D419" s="125">
        <v>45512.802083333336</v>
      </c>
      <c r="E419" s="120">
        <v>500</v>
      </c>
      <c r="F419" s="120" t="s">
        <v>560</v>
      </c>
      <c r="G419" s="120" t="s">
        <v>561</v>
      </c>
      <c r="H419" s="120" t="s">
        <v>5651</v>
      </c>
      <c r="I419" s="120" t="s">
        <v>5652</v>
      </c>
      <c r="J419" s="121" t="s">
        <v>369</v>
      </c>
      <c r="N419" s="57">
        <v>129697</v>
      </c>
      <c r="O419" s="57" t="str">
        <f t="shared" si="7"/>
        <v>129697,</v>
      </c>
    </row>
    <row r="420" spans="2:15">
      <c r="B420" s="120" t="s">
        <v>4046</v>
      </c>
      <c r="C420" s="120" t="s">
        <v>4046</v>
      </c>
      <c r="D420" s="125">
        <v>45512.870138888888</v>
      </c>
      <c r="E420" s="120">
        <v>500</v>
      </c>
      <c r="F420" s="120" t="s">
        <v>560</v>
      </c>
      <c r="G420" s="120" t="s">
        <v>561</v>
      </c>
      <c r="H420" s="120" t="s">
        <v>5642</v>
      </c>
      <c r="I420" s="121" t="s">
        <v>369</v>
      </c>
      <c r="J420" s="121" t="s">
        <v>369</v>
      </c>
      <c r="N420" s="57">
        <v>33682</v>
      </c>
      <c r="O420" s="57" t="str">
        <f t="shared" si="7"/>
        <v>33682,</v>
      </c>
    </row>
    <row r="421" spans="2:15">
      <c r="B421" s="120" t="s">
        <v>4046</v>
      </c>
      <c r="C421" s="120" t="s">
        <v>4046</v>
      </c>
      <c r="D421" s="125">
        <v>45512.62222222222</v>
      </c>
      <c r="E421" s="120">
        <v>500</v>
      </c>
      <c r="F421" s="120" t="s">
        <v>560</v>
      </c>
      <c r="G421" s="120" t="s">
        <v>561</v>
      </c>
      <c r="H421" s="120" t="s">
        <v>5661</v>
      </c>
      <c r="I421" s="121" t="s">
        <v>369</v>
      </c>
      <c r="J421" s="122" t="s">
        <v>369</v>
      </c>
      <c r="N421" s="57">
        <v>3515</v>
      </c>
      <c r="O421" s="57" t="str">
        <f t="shared" si="7"/>
        <v>3515,</v>
      </c>
    </row>
    <row r="422" spans="2:15">
      <c r="N422" s="57">
        <v>46748</v>
      </c>
      <c r="O422" s="57" t="str">
        <f t="shared" si="7"/>
        <v>46748,</v>
      </c>
    </row>
    <row r="423" spans="2:15">
      <c r="N423" s="57">
        <v>623</v>
      </c>
      <c r="O423" s="57" t="str">
        <f t="shared" si="7"/>
        <v>623,</v>
      </c>
    </row>
    <row r="424" spans="2:15">
      <c r="N424" s="57">
        <v>12609</v>
      </c>
      <c r="O424" s="57" t="str">
        <f t="shared" si="7"/>
        <v>12609,</v>
      </c>
    </row>
    <row r="425" spans="2:15">
      <c r="B425" s="120" t="s">
        <v>461</v>
      </c>
      <c r="C425" s="120" t="s">
        <v>461</v>
      </c>
      <c r="D425" s="125">
        <v>45514.394444444442</v>
      </c>
      <c r="E425" s="120">
        <v>400</v>
      </c>
      <c r="F425" s="120" t="s">
        <v>560</v>
      </c>
      <c r="H425" s="120" t="s">
        <v>561</v>
      </c>
      <c r="I425" s="120" t="s">
        <v>5604</v>
      </c>
      <c r="J425" s="120" t="s">
        <v>5605</v>
      </c>
      <c r="K425" s="121" t="s">
        <v>369</v>
      </c>
      <c r="N425" s="57">
        <v>438157</v>
      </c>
      <c r="O425" s="57" t="str">
        <f t="shared" si="7"/>
        <v>438157,</v>
      </c>
    </row>
    <row r="426" spans="2:15">
      <c r="B426" s="120" t="s">
        <v>379</v>
      </c>
      <c r="C426" s="120" t="s">
        <v>379</v>
      </c>
      <c r="D426" s="125">
        <v>45513.973611111112</v>
      </c>
      <c r="E426" s="120">
        <v>1000</v>
      </c>
      <c r="F426" s="120" t="s">
        <v>560</v>
      </c>
      <c r="H426" s="120" t="s">
        <v>5606</v>
      </c>
      <c r="I426" s="120" t="s">
        <v>5607</v>
      </c>
      <c r="J426" s="120" t="s">
        <v>5608</v>
      </c>
      <c r="K426" s="120" t="s">
        <v>786</v>
      </c>
      <c r="N426" s="57">
        <v>375012</v>
      </c>
      <c r="O426" s="57" t="str">
        <f t="shared" si="7"/>
        <v>375012,</v>
      </c>
    </row>
    <row r="427" spans="2:15">
      <c r="B427" s="120" t="s">
        <v>515</v>
      </c>
      <c r="C427" s="120" t="s">
        <v>516</v>
      </c>
      <c r="D427" s="125">
        <v>45513.888888888891</v>
      </c>
      <c r="E427" s="120">
        <v>1000</v>
      </c>
      <c r="F427" s="120" t="s">
        <v>560</v>
      </c>
      <c r="H427" s="120" t="s">
        <v>561</v>
      </c>
      <c r="I427" s="120" t="s">
        <v>5609</v>
      </c>
      <c r="J427" s="121" t="s">
        <v>369</v>
      </c>
      <c r="K427" s="121" t="s">
        <v>369</v>
      </c>
      <c r="N427" s="57">
        <v>691202</v>
      </c>
      <c r="O427" s="57" t="str">
        <f t="shared" si="7"/>
        <v>691202,</v>
      </c>
    </row>
    <row r="428" spans="2:15">
      <c r="B428" s="120" t="s">
        <v>386</v>
      </c>
      <c r="C428" s="120" t="s">
        <v>387</v>
      </c>
      <c r="D428" s="125">
        <v>45513.886805555558</v>
      </c>
      <c r="E428" s="120">
        <v>500</v>
      </c>
      <c r="F428" s="120" t="s">
        <v>560</v>
      </c>
      <c r="H428" s="120" t="s">
        <v>561</v>
      </c>
      <c r="I428" s="120" t="s">
        <v>5610</v>
      </c>
      <c r="J428" s="121" t="s">
        <v>369</v>
      </c>
      <c r="K428" s="121" t="s">
        <v>369</v>
      </c>
      <c r="N428" s="57">
        <v>7115</v>
      </c>
      <c r="O428" s="57" t="str">
        <f t="shared" si="7"/>
        <v>7115,</v>
      </c>
    </row>
    <row r="429" spans="2:15">
      <c r="B429" s="120" t="s">
        <v>4156</v>
      </c>
      <c r="C429" s="120" t="s">
        <v>5077</v>
      </c>
      <c r="D429" s="125">
        <v>45513.879166666666</v>
      </c>
      <c r="E429" s="120">
        <v>500</v>
      </c>
      <c r="F429" s="120" t="s">
        <v>560</v>
      </c>
      <c r="H429" s="120" t="s">
        <v>561</v>
      </c>
      <c r="I429" s="120" t="s">
        <v>5611</v>
      </c>
      <c r="J429" s="121" t="s">
        <v>369</v>
      </c>
      <c r="K429" s="121" t="s">
        <v>369</v>
      </c>
      <c r="N429" s="57">
        <v>443597</v>
      </c>
      <c r="O429" s="57" t="str">
        <f t="shared" si="7"/>
        <v>443597,</v>
      </c>
    </row>
    <row r="430" spans="2:15">
      <c r="B430" s="120" t="s">
        <v>682</v>
      </c>
      <c r="C430" s="120" t="s">
        <v>683</v>
      </c>
      <c r="D430" s="125">
        <v>45513.87777777778</v>
      </c>
      <c r="E430" s="120">
        <v>2000</v>
      </c>
      <c r="F430" s="120" t="s">
        <v>560</v>
      </c>
      <c r="H430" s="120" t="s">
        <v>561</v>
      </c>
      <c r="I430" s="120" t="s">
        <v>5612</v>
      </c>
      <c r="J430" s="121" t="s">
        <v>369</v>
      </c>
      <c r="K430" s="121" t="s">
        <v>369</v>
      </c>
      <c r="N430" s="57">
        <v>180650</v>
      </c>
      <c r="O430" s="57" t="str">
        <f t="shared" si="7"/>
        <v>180650,</v>
      </c>
    </row>
    <row r="431" spans="2:15">
      <c r="B431" s="120" t="s">
        <v>4088</v>
      </c>
      <c r="C431" s="120" t="s">
        <v>4088</v>
      </c>
      <c r="D431" s="125">
        <v>45513.871527777781</v>
      </c>
      <c r="E431" s="120">
        <v>500</v>
      </c>
      <c r="F431" s="120" t="s">
        <v>560</v>
      </c>
      <c r="H431" s="120" t="s">
        <v>561</v>
      </c>
      <c r="I431" s="120" t="s">
        <v>5613</v>
      </c>
      <c r="J431" s="121" t="s">
        <v>369</v>
      </c>
      <c r="K431" s="121" t="s">
        <v>369</v>
      </c>
      <c r="N431" s="57">
        <v>937821</v>
      </c>
      <c r="O431" s="57" t="str">
        <f t="shared" si="7"/>
        <v>937821,</v>
      </c>
    </row>
    <row r="432" spans="2:15">
      <c r="B432" s="120" t="s">
        <v>5614</v>
      </c>
      <c r="C432" s="120" t="s">
        <v>128</v>
      </c>
      <c r="D432" s="125">
        <v>45513.864583333336</v>
      </c>
      <c r="E432" s="120">
        <v>4000</v>
      </c>
      <c r="F432" s="120" t="s">
        <v>560</v>
      </c>
      <c r="H432" s="120" t="s">
        <v>561</v>
      </c>
      <c r="I432" s="120" t="s">
        <v>5615</v>
      </c>
      <c r="J432" s="121" t="s">
        <v>369</v>
      </c>
      <c r="K432" s="121" t="s">
        <v>369</v>
      </c>
      <c r="N432" s="57">
        <v>753554</v>
      </c>
      <c r="O432" s="57" t="str">
        <f t="shared" si="7"/>
        <v>753554,</v>
      </c>
    </row>
    <row r="433" spans="2:15">
      <c r="B433" s="120" t="s">
        <v>139</v>
      </c>
      <c r="C433" s="120" t="s">
        <v>571</v>
      </c>
      <c r="D433" s="125">
        <v>45513.802083333336</v>
      </c>
      <c r="E433" s="120">
        <v>500</v>
      </c>
      <c r="F433" s="120" t="s">
        <v>560</v>
      </c>
      <c r="H433" s="120" t="s">
        <v>561</v>
      </c>
      <c r="I433" s="120" t="s">
        <v>5616</v>
      </c>
      <c r="J433" s="120" t="s">
        <v>5617</v>
      </c>
      <c r="K433" s="121" t="s">
        <v>369</v>
      </c>
      <c r="N433" s="57">
        <v>349749</v>
      </c>
      <c r="O433" s="57" t="str">
        <f t="shared" si="7"/>
        <v>349749,</v>
      </c>
    </row>
    <row r="434" spans="2:15">
      <c r="B434" s="120" t="s">
        <v>5007</v>
      </c>
      <c r="C434" s="120" t="s">
        <v>5008</v>
      </c>
      <c r="D434" s="125">
        <v>45513.790972222225</v>
      </c>
      <c r="E434" s="120">
        <v>2000</v>
      </c>
      <c r="F434" s="120" t="s">
        <v>560</v>
      </c>
      <c r="H434" s="120" t="s">
        <v>561</v>
      </c>
      <c r="I434" s="120" t="s">
        <v>5618</v>
      </c>
      <c r="J434" s="120" t="s">
        <v>5619</v>
      </c>
      <c r="K434" s="121" t="s">
        <v>369</v>
      </c>
      <c r="N434" s="57">
        <v>246802</v>
      </c>
      <c r="O434" s="57" t="str">
        <f t="shared" si="7"/>
        <v>246802,</v>
      </c>
    </row>
    <row r="435" spans="2:15">
      <c r="B435" s="120" t="s">
        <v>5007</v>
      </c>
      <c r="C435" s="120" t="s">
        <v>5008</v>
      </c>
      <c r="D435" s="125">
        <v>45513.789583333331</v>
      </c>
      <c r="E435" s="120">
        <v>2000</v>
      </c>
      <c r="F435" s="120" t="s">
        <v>560</v>
      </c>
      <c r="H435" s="120" t="s">
        <v>5606</v>
      </c>
      <c r="I435" s="120" t="s">
        <v>5620</v>
      </c>
      <c r="J435" s="120" t="s">
        <v>5621</v>
      </c>
      <c r="K435" s="121" t="s">
        <v>369</v>
      </c>
      <c r="N435" s="57">
        <v>40220</v>
      </c>
      <c r="O435" s="57" t="str">
        <f t="shared" si="7"/>
        <v>40220,</v>
      </c>
    </row>
    <row r="436" spans="2:15">
      <c r="B436" s="120" t="s">
        <v>4088</v>
      </c>
      <c r="C436" s="120" t="s">
        <v>4088</v>
      </c>
      <c r="D436" s="125">
        <v>45513.754861111112</v>
      </c>
      <c r="E436" s="120">
        <v>300</v>
      </c>
      <c r="F436" s="120" t="s">
        <v>560</v>
      </c>
      <c r="H436" s="120" t="s">
        <v>561</v>
      </c>
      <c r="I436" s="120" t="s">
        <v>5622</v>
      </c>
      <c r="J436" s="121" t="s">
        <v>369</v>
      </c>
      <c r="K436" s="121" t="s">
        <v>369</v>
      </c>
      <c r="N436" s="57">
        <v>11254</v>
      </c>
      <c r="O436" s="57" t="str">
        <f t="shared" si="7"/>
        <v>11254,</v>
      </c>
    </row>
    <row r="437" spans="2:15">
      <c r="B437" s="120" t="s">
        <v>641</v>
      </c>
      <c r="C437" s="120" t="s">
        <v>642</v>
      </c>
      <c r="D437" s="125">
        <v>45513.615972222222</v>
      </c>
      <c r="E437" s="120">
        <v>1000</v>
      </c>
      <c r="F437" s="120" t="s">
        <v>560</v>
      </c>
      <c r="H437" s="120" t="s">
        <v>561</v>
      </c>
      <c r="I437" s="120" t="s">
        <v>5623</v>
      </c>
      <c r="J437" s="120" t="s">
        <v>5624</v>
      </c>
      <c r="K437" s="121" t="s">
        <v>369</v>
      </c>
      <c r="N437" s="57">
        <v>17029</v>
      </c>
      <c r="O437" s="57" t="str">
        <f t="shared" si="7"/>
        <v>17029,</v>
      </c>
    </row>
    <row r="438" spans="2:15">
      <c r="B438" s="120" t="s">
        <v>567</v>
      </c>
      <c r="C438" s="120" t="s">
        <v>568</v>
      </c>
      <c r="D438" s="125">
        <v>45513.585416666669</v>
      </c>
      <c r="E438" s="120">
        <v>2000</v>
      </c>
      <c r="F438" s="120" t="s">
        <v>560</v>
      </c>
      <c r="H438" s="120" t="s">
        <v>561</v>
      </c>
      <c r="I438" s="120" t="s">
        <v>5625</v>
      </c>
      <c r="J438" s="120" t="s">
        <v>5626</v>
      </c>
      <c r="K438" s="121" t="s">
        <v>369</v>
      </c>
      <c r="N438" s="57">
        <v>37620</v>
      </c>
      <c r="O438" s="57" t="str">
        <f t="shared" si="7"/>
        <v>37620,</v>
      </c>
    </row>
    <row r="439" spans="2:15">
      <c r="B439" s="120" t="s">
        <v>5293</v>
      </c>
      <c r="C439" s="120" t="s">
        <v>5627</v>
      </c>
      <c r="D439" s="125">
        <v>45513.578472222223</v>
      </c>
      <c r="E439" s="120">
        <v>1000</v>
      </c>
      <c r="F439" s="120" t="s">
        <v>560</v>
      </c>
      <c r="H439" s="120" t="s">
        <v>561</v>
      </c>
      <c r="I439" s="120" t="s">
        <v>5628</v>
      </c>
      <c r="J439" s="121" t="s">
        <v>369</v>
      </c>
      <c r="K439" s="120">
        <v>1000</v>
      </c>
      <c r="N439" s="57">
        <v>6321</v>
      </c>
      <c r="O439" s="57" t="str">
        <f t="shared" si="7"/>
        <v>6321,</v>
      </c>
    </row>
    <row r="440" spans="2:15">
      <c r="B440" s="120" t="s">
        <v>515</v>
      </c>
      <c r="C440" s="120" t="s">
        <v>516</v>
      </c>
      <c r="D440" s="125">
        <v>45513.573611111111</v>
      </c>
      <c r="E440" s="120">
        <v>2000</v>
      </c>
      <c r="F440" s="120" t="s">
        <v>560</v>
      </c>
      <c r="H440" s="120" t="s">
        <v>561</v>
      </c>
      <c r="I440" s="120" t="s">
        <v>5629</v>
      </c>
      <c r="J440" s="120" t="s">
        <v>5630</v>
      </c>
      <c r="K440" s="121" t="s">
        <v>369</v>
      </c>
      <c r="N440" s="57">
        <v>519784</v>
      </c>
      <c r="O440" s="57" t="str">
        <f t="shared" si="7"/>
        <v>519784,</v>
      </c>
    </row>
    <row r="441" spans="2:15">
      <c r="B441" s="120" t="s">
        <v>476</v>
      </c>
      <c r="C441" s="120" t="s">
        <v>476</v>
      </c>
      <c r="D441" s="125">
        <v>45513.570138888892</v>
      </c>
      <c r="E441" s="120">
        <v>2000</v>
      </c>
      <c r="F441" s="120" t="s">
        <v>560</v>
      </c>
      <c r="H441" s="120" t="s">
        <v>561</v>
      </c>
      <c r="I441" s="120" t="s">
        <v>5631</v>
      </c>
      <c r="J441" s="121" t="s">
        <v>369</v>
      </c>
      <c r="K441" s="121" t="s">
        <v>369</v>
      </c>
      <c r="N441" s="57">
        <v>153339</v>
      </c>
      <c r="O441" s="57" t="str">
        <f t="shared" si="7"/>
        <v>153339,</v>
      </c>
    </row>
    <row r="442" spans="2:15">
      <c r="B442" s="120" t="s">
        <v>515</v>
      </c>
      <c r="C442" s="120" t="s">
        <v>516</v>
      </c>
      <c r="D442" s="125">
        <v>45513.539583333331</v>
      </c>
      <c r="E442" s="120">
        <v>1000</v>
      </c>
      <c r="F442" s="120" t="s">
        <v>560</v>
      </c>
      <c r="H442" s="120" t="s">
        <v>561</v>
      </c>
      <c r="I442" s="120" t="s">
        <v>5632</v>
      </c>
      <c r="J442" s="120" t="s">
        <v>5633</v>
      </c>
      <c r="K442" s="121" t="s">
        <v>369</v>
      </c>
      <c r="N442" s="57">
        <v>1107834</v>
      </c>
      <c r="O442" s="57" t="str">
        <f t="shared" si="7"/>
        <v>1107834,</v>
      </c>
    </row>
    <row r="443" spans="2:15">
      <c r="B443" s="120" t="s">
        <v>379</v>
      </c>
      <c r="C443" s="120" t="s">
        <v>379</v>
      </c>
      <c r="D443" s="125">
        <v>45513.04791666667</v>
      </c>
      <c r="E443" s="120">
        <v>1000</v>
      </c>
      <c r="F443" s="120" t="s">
        <v>560</v>
      </c>
      <c r="H443" s="120" t="s">
        <v>561</v>
      </c>
      <c r="I443" s="120" t="s">
        <v>5634</v>
      </c>
      <c r="J443" s="120" t="s">
        <v>5635</v>
      </c>
      <c r="K443" s="121" t="s">
        <v>369</v>
      </c>
      <c r="N443" s="57">
        <v>1107752</v>
      </c>
      <c r="O443" s="57" t="str">
        <f t="shared" si="7"/>
        <v>1107752,</v>
      </c>
    </row>
    <row r="444" spans="2:15">
      <c r="B444" s="120" t="s">
        <v>1728</v>
      </c>
      <c r="C444" s="120" t="s">
        <v>1728</v>
      </c>
      <c r="D444" s="125">
        <v>45512.996527777781</v>
      </c>
      <c r="E444" s="120">
        <v>1000</v>
      </c>
      <c r="F444" s="120" t="s">
        <v>560</v>
      </c>
      <c r="H444" s="120" t="s">
        <v>561</v>
      </c>
      <c r="I444" s="120" t="s">
        <v>5636</v>
      </c>
      <c r="J444" s="121" t="s">
        <v>369</v>
      </c>
      <c r="K444" s="121" t="s">
        <v>369</v>
      </c>
      <c r="N444" s="57">
        <v>19846</v>
      </c>
      <c r="O444" s="57" t="str">
        <f t="shared" si="7"/>
        <v>19846,</v>
      </c>
    </row>
    <row r="445" spans="2:15">
      <c r="B445" s="120" t="s">
        <v>386</v>
      </c>
      <c r="C445" s="120" t="s">
        <v>387</v>
      </c>
      <c r="D445" s="125">
        <v>45512.990277777775</v>
      </c>
      <c r="E445" s="120">
        <v>2000</v>
      </c>
      <c r="F445" s="120" t="s">
        <v>560</v>
      </c>
      <c r="H445" s="120" t="s">
        <v>561</v>
      </c>
      <c r="I445" s="120" t="s">
        <v>5637</v>
      </c>
      <c r="J445" s="120" t="s">
        <v>5638</v>
      </c>
      <c r="K445" s="121" t="s">
        <v>369</v>
      </c>
      <c r="N445" s="57">
        <v>827960</v>
      </c>
      <c r="O445" s="57" t="str">
        <f t="shared" si="7"/>
        <v>827960,</v>
      </c>
    </row>
    <row r="446" spans="2:15">
      <c r="B446" s="120" t="s">
        <v>386</v>
      </c>
      <c r="C446" s="120" t="s">
        <v>387</v>
      </c>
      <c r="D446" s="125">
        <v>45512.973611111112</v>
      </c>
      <c r="E446" s="120">
        <v>500</v>
      </c>
      <c r="F446" s="120" t="s">
        <v>560</v>
      </c>
      <c r="H446" s="120" t="s">
        <v>5606</v>
      </c>
      <c r="I446" s="120" t="s">
        <v>5639</v>
      </c>
      <c r="J446" s="121" t="s">
        <v>369</v>
      </c>
      <c r="K446" s="121" t="s">
        <v>369</v>
      </c>
      <c r="N446" s="57">
        <v>418123</v>
      </c>
      <c r="O446" s="57" t="str">
        <f t="shared" si="7"/>
        <v>418123,</v>
      </c>
    </row>
    <row r="447" spans="2:15">
      <c r="B447" s="120" t="s">
        <v>515</v>
      </c>
      <c r="C447" s="120" t="s">
        <v>516</v>
      </c>
      <c r="D447" s="125">
        <v>45512.92291666667</v>
      </c>
      <c r="E447" s="120">
        <v>1000</v>
      </c>
      <c r="F447" s="120" t="s">
        <v>560</v>
      </c>
      <c r="H447" s="120" t="s">
        <v>561</v>
      </c>
      <c r="I447" s="120" t="s">
        <v>5640</v>
      </c>
      <c r="J447" s="120" t="s">
        <v>5641</v>
      </c>
      <c r="K447" s="121" t="s">
        <v>369</v>
      </c>
      <c r="N447" s="57">
        <v>11343</v>
      </c>
      <c r="O447" s="57" t="str">
        <f t="shared" si="7"/>
        <v>11343,</v>
      </c>
    </row>
    <row r="448" spans="2:15">
      <c r="B448" s="120" t="s">
        <v>4046</v>
      </c>
      <c r="C448" s="120" t="s">
        <v>4046</v>
      </c>
      <c r="D448" s="125">
        <v>45512.870138888888</v>
      </c>
      <c r="E448" s="120">
        <v>500</v>
      </c>
      <c r="F448" s="120" t="s">
        <v>560</v>
      </c>
      <c r="H448" s="120" t="s">
        <v>561</v>
      </c>
      <c r="I448" s="120" t="s">
        <v>5642</v>
      </c>
      <c r="J448" s="121" t="s">
        <v>369</v>
      </c>
      <c r="K448" s="121" t="s">
        <v>369</v>
      </c>
      <c r="N448" s="57">
        <v>127150</v>
      </c>
      <c r="O448" s="57" t="str">
        <f t="shared" si="7"/>
        <v>127150,</v>
      </c>
    </row>
    <row r="449" spans="2:15">
      <c r="B449" s="120" t="s">
        <v>5614</v>
      </c>
      <c r="C449" s="120" t="s">
        <v>128</v>
      </c>
      <c r="D449" s="125">
        <v>45512.852083333331</v>
      </c>
      <c r="E449" s="120">
        <v>2000</v>
      </c>
      <c r="F449" s="120" t="s">
        <v>560</v>
      </c>
      <c r="H449" s="120" t="s">
        <v>561</v>
      </c>
      <c r="I449" s="120" t="s">
        <v>5643</v>
      </c>
      <c r="J449" s="120" t="s">
        <v>5644</v>
      </c>
      <c r="K449" s="121" t="s">
        <v>369</v>
      </c>
      <c r="N449" s="57">
        <v>741955</v>
      </c>
      <c r="O449" s="57" t="str">
        <f t="shared" si="7"/>
        <v>741955,</v>
      </c>
    </row>
    <row r="450" spans="2:15">
      <c r="B450" s="120" t="s">
        <v>641</v>
      </c>
      <c r="C450" s="120" t="s">
        <v>642</v>
      </c>
      <c r="D450" s="125">
        <v>45512.836805555555</v>
      </c>
      <c r="E450" s="120">
        <v>500</v>
      </c>
      <c r="F450" s="120" t="s">
        <v>560</v>
      </c>
      <c r="H450" s="120" t="s">
        <v>5606</v>
      </c>
      <c r="I450" s="120" t="s">
        <v>5645</v>
      </c>
      <c r="J450" s="120" t="s">
        <v>5646</v>
      </c>
      <c r="K450" s="121" t="s">
        <v>369</v>
      </c>
      <c r="N450" s="57">
        <v>297883</v>
      </c>
      <c r="O450" s="57" t="str">
        <f t="shared" si="7"/>
        <v>297883,</v>
      </c>
    </row>
    <row r="451" spans="2:15">
      <c r="B451" s="120" t="s">
        <v>386</v>
      </c>
      <c r="C451" s="120" t="s">
        <v>387</v>
      </c>
      <c r="D451" s="125">
        <v>45512.826388888891</v>
      </c>
      <c r="E451" s="120">
        <v>500</v>
      </c>
      <c r="F451" s="120" t="s">
        <v>560</v>
      </c>
      <c r="H451" s="120" t="s">
        <v>561</v>
      </c>
      <c r="I451" s="120" t="s">
        <v>5647</v>
      </c>
      <c r="J451" s="120" t="s">
        <v>5648</v>
      </c>
      <c r="K451" s="121" t="s">
        <v>369</v>
      </c>
      <c r="N451" s="57">
        <v>933</v>
      </c>
      <c r="O451" s="57" t="str">
        <f t="shared" si="7"/>
        <v>933,</v>
      </c>
    </row>
    <row r="452" spans="2:15">
      <c r="B452" s="120" t="s">
        <v>601</v>
      </c>
      <c r="C452" s="120" t="s">
        <v>601</v>
      </c>
      <c r="D452" s="125">
        <v>45512.818055555559</v>
      </c>
      <c r="E452" s="120">
        <v>500</v>
      </c>
      <c r="F452" s="120" t="s">
        <v>560</v>
      </c>
      <c r="H452" s="120" t="s">
        <v>561</v>
      </c>
      <c r="I452" s="120" t="s">
        <v>5649</v>
      </c>
      <c r="J452" s="120" t="s">
        <v>5650</v>
      </c>
      <c r="K452" s="121" t="s">
        <v>369</v>
      </c>
      <c r="N452" s="57">
        <v>6354</v>
      </c>
      <c r="O452" s="57" t="str">
        <f t="shared" si="7"/>
        <v>6354,</v>
      </c>
    </row>
    <row r="453" spans="2:15">
      <c r="B453" s="120" t="s">
        <v>4572</v>
      </c>
      <c r="C453" s="120" t="s">
        <v>4573</v>
      </c>
      <c r="D453" s="125">
        <v>45512.802083333336</v>
      </c>
      <c r="E453" s="120">
        <v>500</v>
      </c>
      <c r="F453" s="120" t="s">
        <v>560</v>
      </c>
      <c r="H453" s="120" t="s">
        <v>561</v>
      </c>
      <c r="I453" s="120" t="s">
        <v>5651</v>
      </c>
      <c r="J453" s="120" t="s">
        <v>5652</v>
      </c>
      <c r="K453" s="121" t="s">
        <v>369</v>
      </c>
      <c r="N453" s="57">
        <v>252511</v>
      </c>
      <c r="O453" s="57" t="str">
        <f t="shared" ref="O453:O515" si="8">N453&amp;","</f>
        <v>252511,</v>
      </c>
    </row>
    <row r="454" spans="2:15">
      <c r="B454" s="120" t="s">
        <v>5653</v>
      </c>
      <c r="C454" s="120" t="s">
        <v>5654</v>
      </c>
      <c r="D454" s="125">
        <v>45512.747916666667</v>
      </c>
      <c r="E454" s="120">
        <v>100</v>
      </c>
      <c r="F454" s="120" t="s">
        <v>560</v>
      </c>
      <c r="H454" s="120" t="s">
        <v>561</v>
      </c>
      <c r="I454" s="120" t="s">
        <v>5655</v>
      </c>
      <c r="J454" s="120" t="s">
        <v>5656</v>
      </c>
      <c r="K454" s="121" t="s">
        <v>369</v>
      </c>
      <c r="N454" s="57">
        <v>1760</v>
      </c>
      <c r="O454" s="57" t="str">
        <f t="shared" si="8"/>
        <v>1760,</v>
      </c>
    </row>
    <row r="455" spans="2:15">
      <c r="B455" s="120" t="s">
        <v>5614</v>
      </c>
      <c r="C455" s="120" t="s">
        <v>128</v>
      </c>
      <c r="D455" s="125">
        <v>45512.686805555553</v>
      </c>
      <c r="E455" s="120">
        <v>1000</v>
      </c>
      <c r="F455" s="120" t="s">
        <v>560</v>
      </c>
      <c r="H455" s="120" t="s">
        <v>561</v>
      </c>
      <c r="I455" s="120" t="s">
        <v>5657</v>
      </c>
      <c r="J455" s="121" t="s">
        <v>369</v>
      </c>
      <c r="K455" s="121" t="s">
        <v>369</v>
      </c>
      <c r="N455" s="57">
        <v>689999</v>
      </c>
      <c r="O455" s="57" t="str">
        <f t="shared" si="8"/>
        <v>689999,</v>
      </c>
    </row>
    <row r="456" spans="2:15">
      <c r="B456" s="120" t="s">
        <v>4088</v>
      </c>
      <c r="C456" s="120" t="s">
        <v>4088</v>
      </c>
      <c r="D456" s="125">
        <v>45512.647916666669</v>
      </c>
      <c r="E456" s="120">
        <v>300</v>
      </c>
      <c r="F456" s="120" t="s">
        <v>560</v>
      </c>
      <c r="H456" s="120" t="s">
        <v>561</v>
      </c>
      <c r="I456" s="120" t="s">
        <v>5658</v>
      </c>
      <c r="J456" s="121" t="s">
        <v>369</v>
      </c>
      <c r="K456" s="121" t="s">
        <v>369</v>
      </c>
      <c r="N456" s="57">
        <v>889096</v>
      </c>
      <c r="O456" s="57" t="str">
        <f t="shared" si="8"/>
        <v>889096,</v>
      </c>
    </row>
    <row r="457" spans="2:15">
      <c r="B457" s="120" t="s">
        <v>1728</v>
      </c>
      <c r="C457" s="120" t="s">
        <v>1728</v>
      </c>
      <c r="D457" s="125">
        <v>45512.635416666664</v>
      </c>
      <c r="E457" s="120">
        <v>1000</v>
      </c>
      <c r="F457" s="120" t="s">
        <v>560</v>
      </c>
      <c r="H457" s="120" t="s">
        <v>561</v>
      </c>
      <c r="I457" s="120" t="s">
        <v>5659</v>
      </c>
      <c r="J457" s="121" t="s">
        <v>369</v>
      </c>
      <c r="K457" s="121" t="s">
        <v>369</v>
      </c>
      <c r="N457" s="57">
        <v>214637</v>
      </c>
      <c r="O457" s="57" t="str">
        <f t="shared" si="8"/>
        <v>214637,</v>
      </c>
    </row>
    <row r="458" spans="2:15">
      <c r="B458" s="120" t="s">
        <v>5007</v>
      </c>
      <c r="C458" s="120" t="s">
        <v>5008</v>
      </c>
      <c r="D458" s="125">
        <v>45512.622916666667</v>
      </c>
      <c r="E458" s="120">
        <v>1000</v>
      </c>
      <c r="F458" s="120" t="s">
        <v>560</v>
      </c>
      <c r="H458" s="120" t="s">
        <v>5606</v>
      </c>
      <c r="I458" s="120" t="s">
        <v>5660</v>
      </c>
      <c r="J458" s="121" t="s">
        <v>369</v>
      </c>
      <c r="K458" s="121" t="s">
        <v>369</v>
      </c>
      <c r="N458" s="57">
        <v>65772</v>
      </c>
      <c r="O458" s="57" t="str">
        <f t="shared" si="8"/>
        <v>65772,</v>
      </c>
    </row>
    <row r="459" spans="2:15">
      <c r="B459" s="120" t="s">
        <v>4046</v>
      </c>
      <c r="C459" s="120" t="s">
        <v>4046</v>
      </c>
      <c r="D459" s="125">
        <v>45512.62222222222</v>
      </c>
      <c r="E459" s="120">
        <v>500</v>
      </c>
      <c r="F459" s="120" t="s">
        <v>560</v>
      </c>
      <c r="H459" s="120" t="s">
        <v>561</v>
      </c>
      <c r="I459" s="120" t="s">
        <v>5661</v>
      </c>
      <c r="J459" s="121" t="s">
        <v>369</v>
      </c>
      <c r="K459" s="121" t="s">
        <v>369</v>
      </c>
      <c r="N459" s="57">
        <v>11428</v>
      </c>
      <c r="O459" s="57" t="str">
        <f t="shared" si="8"/>
        <v>11428,</v>
      </c>
    </row>
    <row r="460" spans="2:15">
      <c r="B460" s="120" t="s">
        <v>515</v>
      </c>
      <c r="C460" s="120" t="s">
        <v>516</v>
      </c>
      <c r="D460" s="125">
        <v>45512.570833333331</v>
      </c>
      <c r="E460" s="120">
        <v>2000</v>
      </c>
      <c r="F460" s="120" t="s">
        <v>560</v>
      </c>
      <c r="H460" s="120" t="s">
        <v>561</v>
      </c>
      <c r="I460" s="120" t="s">
        <v>5662</v>
      </c>
      <c r="J460" s="121" t="s">
        <v>369</v>
      </c>
      <c r="K460" s="121" t="s">
        <v>369</v>
      </c>
      <c r="N460" s="57">
        <v>1105631</v>
      </c>
      <c r="O460" s="57" t="str">
        <f t="shared" si="8"/>
        <v>1105631,</v>
      </c>
    </row>
    <row r="461" spans="2:15">
      <c r="B461" s="120" t="s">
        <v>4088</v>
      </c>
      <c r="C461" s="120" t="s">
        <v>4088</v>
      </c>
      <c r="D461" s="125">
        <v>45512.549305555556</v>
      </c>
      <c r="E461" s="120">
        <v>500</v>
      </c>
      <c r="F461" s="120" t="s">
        <v>560</v>
      </c>
      <c r="H461" s="120" t="s">
        <v>561</v>
      </c>
      <c r="I461" s="120" t="s">
        <v>5663</v>
      </c>
      <c r="J461" s="121" t="s">
        <v>369</v>
      </c>
      <c r="K461" s="121" t="s">
        <v>369</v>
      </c>
      <c r="N461" s="57">
        <v>30938</v>
      </c>
      <c r="O461" s="57" t="str">
        <f t="shared" si="8"/>
        <v>30938,</v>
      </c>
    </row>
    <row r="462" spans="2:15">
      <c r="B462" s="120" t="s">
        <v>4215</v>
      </c>
      <c r="C462" s="120" t="s">
        <v>4418</v>
      </c>
      <c r="D462" s="125">
        <v>45512.500694444447</v>
      </c>
      <c r="E462" s="120">
        <v>300</v>
      </c>
      <c r="F462" s="120" t="s">
        <v>560</v>
      </c>
      <c r="H462" s="120" t="s">
        <v>561</v>
      </c>
      <c r="I462" s="120" t="s">
        <v>5664</v>
      </c>
      <c r="J462" s="120" t="s">
        <v>5665</v>
      </c>
      <c r="K462" s="121" t="s">
        <v>369</v>
      </c>
      <c r="N462" s="57">
        <v>141206</v>
      </c>
      <c r="O462" s="57" t="str">
        <f t="shared" si="8"/>
        <v>141206,</v>
      </c>
    </row>
    <row r="463" spans="2:15">
      <c r="B463" s="120" t="s">
        <v>515</v>
      </c>
      <c r="C463" s="120" t="s">
        <v>516</v>
      </c>
      <c r="D463" s="125">
        <v>45512.453472222223</v>
      </c>
      <c r="E463" s="120">
        <v>1000</v>
      </c>
      <c r="F463" s="120" t="s">
        <v>560</v>
      </c>
      <c r="H463" s="120" t="s">
        <v>561</v>
      </c>
      <c r="I463" s="120" t="s">
        <v>5666</v>
      </c>
      <c r="J463" s="120" t="s">
        <v>5667</v>
      </c>
      <c r="K463" s="121" t="s">
        <v>369</v>
      </c>
      <c r="N463" s="57">
        <v>1737</v>
      </c>
      <c r="O463" s="57" t="str">
        <f t="shared" si="8"/>
        <v>1737,</v>
      </c>
    </row>
    <row r="464" spans="2:15">
      <c r="N464" s="57">
        <v>943226</v>
      </c>
      <c r="O464" s="57" t="str">
        <f t="shared" si="8"/>
        <v>943226,</v>
      </c>
    </row>
    <row r="465" spans="2:15">
      <c r="N465" s="57">
        <v>1087702</v>
      </c>
      <c r="O465" s="57" t="str">
        <f t="shared" si="8"/>
        <v>1087702,</v>
      </c>
    </row>
    <row r="466" spans="2:15">
      <c r="B466" s="129">
        <v>12841</v>
      </c>
      <c r="N466" s="57">
        <v>301399</v>
      </c>
      <c r="O466" s="57" t="str">
        <f t="shared" si="8"/>
        <v>301399,</v>
      </c>
    </row>
    <row r="467" spans="2:15">
      <c r="B467" s="130">
        <v>75611</v>
      </c>
      <c r="N467" s="57">
        <v>96258</v>
      </c>
      <c r="O467" s="57" t="str">
        <f t="shared" si="8"/>
        <v>96258,</v>
      </c>
    </row>
    <row r="468" spans="2:15">
      <c r="B468" s="129">
        <v>179677</v>
      </c>
      <c r="N468" s="57">
        <v>110902</v>
      </c>
      <c r="O468" s="57" t="str">
        <f t="shared" si="8"/>
        <v>110902,</v>
      </c>
    </row>
    <row r="469" spans="2:15">
      <c r="B469" s="130">
        <v>2835</v>
      </c>
      <c r="N469" s="57">
        <v>163021</v>
      </c>
      <c r="O469" s="57" t="str">
        <f t="shared" si="8"/>
        <v>163021,</v>
      </c>
    </row>
    <row r="470" spans="2:15">
      <c r="B470" s="129">
        <v>27779</v>
      </c>
      <c r="N470" s="57">
        <v>403602</v>
      </c>
      <c r="O470" s="57" t="str">
        <f t="shared" si="8"/>
        <v>403602,</v>
      </c>
    </row>
    <row r="471" spans="2:15">
      <c r="B471" s="129">
        <v>907007</v>
      </c>
      <c r="N471" s="57">
        <v>341777</v>
      </c>
      <c r="O471" s="57" t="str">
        <f t="shared" si="8"/>
        <v>341777,</v>
      </c>
    </row>
    <row r="472" spans="2:15">
      <c r="B472" s="130">
        <v>863200</v>
      </c>
      <c r="N472" s="57">
        <v>119337</v>
      </c>
      <c r="O472" s="57" t="str">
        <f t="shared" si="8"/>
        <v>119337,</v>
      </c>
    </row>
    <row r="473" spans="2:15">
      <c r="B473" s="129">
        <v>22292</v>
      </c>
      <c r="N473" s="57">
        <v>976134</v>
      </c>
      <c r="O473" s="57" t="str">
        <f t="shared" si="8"/>
        <v>976134,</v>
      </c>
    </row>
    <row r="474" spans="2:15">
      <c r="B474" s="130">
        <v>24628</v>
      </c>
      <c r="N474" s="57">
        <v>4879</v>
      </c>
      <c r="O474" s="57" t="str">
        <f t="shared" si="8"/>
        <v>4879,</v>
      </c>
    </row>
    <row r="475" spans="2:15">
      <c r="B475" s="129">
        <v>920801</v>
      </c>
      <c r="N475" s="57">
        <v>668490</v>
      </c>
      <c r="O475" s="57" t="str">
        <f t="shared" si="8"/>
        <v>668490,</v>
      </c>
    </row>
    <row r="476" spans="2:15">
      <c r="B476" s="130">
        <v>1007121</v>
      </c>
      <c r="N476" s="57">
        <v>9029</v>
      </c>
      <c r="O476" s="57" t="str">
        <f t="shared" si="8"/>
        <v>9029,</v>
      </c>
    </row>
    <row r="477" spans="2:15">
      <c r="B477" s="129">
        <v>45180</v>
      </c>
      <c r="N477" s="57">
        <v>885056</v>
      </c>
      <c r="O477" s="57" t="str">
        <f t="shared" si="8"/>
        <v>885056,</v>
      </c>
    </row>
    <row r="478" spans="2:15">
      <c r="B478" s="130">
        <v>147348</v>
      </c>
      <c r="N478" s="57">
        <v>887</v>
      </c>
      <c r="O478" s="57" t="str">
        <f t="shared" si="8"/>
        <v>887,</v>
      </c>
    </row>
    <row r="479" spans="2:15">
      <c r="B479" s="129">
        <v>657873</v>
      </c>
      <c r="N479" s="57">
        <v>204873</v>
      </c>
      <c r="O479" s="57" t="str">
        <f t="shared" si="8"/>
        <v>204873,</v>
      </c>
    </row>
    <row r="480" spans="2:15">
      <c r="B480" s="130">
        <v>398687</v>
      </c>
      <c r="N480" s="57">
        <v>186350</v>
      </c>
      <c r="O480" s="57" t="str">
        <f t="shared" si="8"/>
        <v>186350,</v>
      </c>
    </row>
    <row r="481" spans="2:15">
      <c r="B481" s="129">
        <v>708154</v>
      </c>
      <c r="N481" s="57">
        <v>54916</v>
      </c>
      <c r="O481" s="57" t="str">
        <f t="shared" si="8"/>
        <v>54916,</v>
      </c>
    </row>
    <row r="482" spans="2:15">
      <c r="B482" s="130">
        <v>217882</v>
      </c>
      <c r="N482" s="57">
        <v>135237</v>
      </c>
      <c r="O482" s="57" t="str">
        <f t="shared" si="8"/>
        <v>135237,</v>
      </c>
    </row>
    <row r="483" spans="2:15">
      <c r="B483" s="129">
        <v>16728</v>
      </c>
      <c r="N483" s="57">
        <v>1095591</v>
      </c>
      <c r="O483" s="57" t="str">
        <f t="shared" si="8"/>
        <v>1095591,</v>
      </c>
    </row>
    <row r="484" spans="2:15">
      <c r="B484" s="130">
        <v>40139</v>
      </c>
      <c r="N484" s="57">
        <v>127955</v>
      </c>
      <c r="O484" s="57" t="str">
        <f t="shared" si="8"/>
        <v>127955,</v>
      </c>
    </row>
    <row r="485" spans="2:15">
      <c r="B485" s="129">
        <v>194419</v>
      </c>
      <c r="N485" s="57">
        <v>443354</v>
      </c>
      <c r="O485" s="57" t="str">
        <f t="shared" si="8"/>
        <v>443354,</v>
      </c>
    </row>
    <row r="486" spans="2:15">
      <c r="B486" s="130">
        <v>167917</v>
      </c>
      <c r="N486" s="57">
        <v>1095232</v>
      </c>
      <c r="O486" s="57" t="str">
        <f t="shared" si="8"/>
        <v>1095232,</v>
      </c>
    </row>
    <row r="487" spans="2:15">
      <c r="B487" s="129">
        <v>431171</v>
      </c>
      <c r="N487" s="57">
        <v>137085</v>
      </c>
      <c r="O487" s="57" t="str">
        <f t="shared" si="8"/>
        <v>137085,</v>
      </c>
    </row>
    <row r="488" spans="2:15">
      <c r="B488" s="130">
        <v>432562</v>
      </c>
      <c r="N488" s="57">
        <v>453167</v>
      </c>
      <c r="O488" s="57" t="str">
        <f t="shared" si="8"/>
        <v>453167,</v>
      </c>
    </row>
    <row r="489" spans="2:15">
      <c r="B489" s="129">
        <v>22355</v>
      </c>
      <c r="N489" s="57">
        <v>934033</v>
      </c>
      <c r="O489" s="57" t="str">
        <f t="shared" si="8"/>
        <v>934033,</v>
      </c>
    </row>
    <row r="490" spans="2:15">
      <c r="B490" s="130">
        <v>115272</v>
      </c>
      <c r="N490" s="57">
        <v>145849</v>
      </c>
      <c r="O490" s="57" t="str">
        <f t="shared" si="8"/>
        <v>145849,</v>
      </c>
    </row>
    <row r="491" spans="2:15">
      <c r="B491" s="129">
        <v>421909</v>
      </c>
      <c r="N491" s="57">
        <v>589291</v>
      </c>
      <c r="O491" s="57" t="str">
        <f t="shared" si="8"/>
        <v>589291,</v>
      </c>
    </row>
    <row r="492" spans="2:15">
      <c r="B492" s="130">
        <v>262511</v>
      </c>
      <c r="N492" s="57">
        <v>19121</v>
      </c>
      <c r="O492" s="57" t="str">
        <f t="shared" si="8"/>
        <v>19121,</v>
      </c>
    </row>
    <row r="493" spans="2:15">
      <c r="N493" s="57">
        <v>926626</v>
      </c>
      <c r="O493" s="57" t="str">
        <f t="shared" si="8"/>
        <v>926626,</v>
      </c>
    </row>
    <row r="494" spans="2:15">
      <c r="N494" s="57">
        <v>235208</v>
      </c>
      <c r="O494" s="57" t="str">
        <f t="shared" si="8"/>
        <v>235208,</v>
      </c>
    </row>
    <row r="495" spans="2:15">
      <c r="N495" s="57">
        <v>318064</v>
      </c>
      <c r="O495" s="57" t="str">
        <f t="shared" si="8"/>
        <v>318064,</v>
      </c>
    </row>
    <row r="496" spans="2:15">
      <c r="N496" s="57">
        <v>72085</v>
      </c>
      <c r="O496" s="57" t="str">
        <f t="shared" si="8"/>
        <v>72085,</v>
      </c>
    </row>
    <row r="497" spans="14:15">
      <c r="N497" s="57">
        <v>733425</v>
      </c>
      <c r="O497" s="57" t="str">
        <f t="shared" si="8"/>
        <v>733425,</v>
      </c>
    </row>
    <row r="498" spans="14:15">
      <c r="N498" s="57">
        <v>612120</v>
      </c>
      <c r="O498" s="57" t="str">
        <f t="shared" si="8"/>
        <v>612120,</v>
      </c>
    </row>
    <row r="499" spans="14:15">
      <c r="N499" s="57">
        <v>468782</v>
      </c>
      <c r="O499" s="57" t="str">
        <f t="shared" si="8"/>
        <v>468782,</v>
      </c>
    </row>
    <row r="500" spans="14:15">
      <c r="N500" s="57">
        <v>328558</v>
      </c>
      <c r="O500" s="57" t="str">
        <f t="shared" si="8"/>
        <v>328558,</v>
      </c>
    </row>
    <row r="501" spans="14:15">
      <c r="N501" s="57">
        <v>193283</v>
      </c>
      <c r="O501" s="57" t="str">
        <f t="shared" si="8"/>
        <v>193283,</v>
      </c>
    </row>
    <row r="502" spans="14:15">
      <c r="N502" s="57">
        <v>519906</v>
      </c>
      <c r="O502" s="57" t="str">
        <f t="shared" si="8"/>
        <v>519906,</v>
      </c>
    </row>
    <row r="503" spans="14:15">
      <c r="N503" s="57">
        <v>777987</v>
      </c>
      <c r="O503" s="57" t="str">
        <f t="shared" si="8"/>
        <v>777987,</v>
      </c>
    </row>
    <row r="504" spans="14:15">
      <c r="N504" s="57">
        <v>272900</v>
      </c>
      <c r="O504" s="57" t="str">
        <f t="shared" si="8"/>
        <v>272900,</v>
      </c>
    </row>
    <row r="505" spans="14:15">
      <c r="N505" s="57">
        <v>304332</v>
      </c>
      <c r="O505" s="57" t="str">
        <f t="shared" si="8"/>
        <v>304332,</v>
      </c>
    </row>
    <row r="506" spans="14:15">
      <c r="N506" s="57">
        <v>818028</v>
      </c>
      <c r="O506" s="57" t="str">
        <f t="shared" si="8"/>
        <v>818028,</v>
      </c>
    </row>
    <row r="507" spans="14:15">
      <c r="N507" s="57">
        <v>983915</v>
      </c>
      <c r="O507" s="57" t="str">
        <f t="shared" si="8"/>
        <v>983915,</v>
      </c>
    </row>
    <row r="508" spans="14:15">
      <c r="N508" s="57">
        <v>609229</v>
      </c>
      <c r="O508" s="57" t="str">
        <f t="shared" si="8"/>
        <v>609229,</v>
      </c>
    </row>
    <row r="509" spans="14:15">
      <c r="N509" s="57">
        <v>922910</v>
      </c>
      <c r="O509" s="57" t="str">
        <f t="shared" si="8"/>
        <v>922910,</v>
      </c>
    </row>
    <row r="510" spans="14:15">
      <c r="N510" s="57">
        <v>553433</v>
      </c>
      <c r="O510" s="57" t="str">
        <f t="shared" si="8"/>
        <v>553433,</v>
      </c>
    </row>
    <row r="511" spans="14:15">
      <c r="N511" s="57">
        <v>681243</v>
      </c>
      <c r="O511" s="57" t="str">
        <f t="shared" si="8"/>
        <v>681243,</v>
      </c>
    </row>
    <row r="512" spans="14:15">
      <c r="N512" s="57">
        <v>109843</v>
      </c>
      <c r="O512" s="57" t="str">
        <f t="shared" si="8"/>
        <v>109843,</v>
      </c>
    </row>
    <row r="513" spans="14:15">
      <c r="N513" s="57">
        <v>736628</v>
      </c>
      <c r="O513" s="57" t="str">
        <f t="shared" si="8"/>
        <v>736628,</v>
      </c>
    </row>
    <row r="514" spans="14:15">
      <c r="N514" s="57">
        <v>490242</v>
      </c>
      <c r="O514" s="57" t="str">
        <f t="shared" si="8"/>
        <v>490242,</v>
      </c>
    </row>
    <row r="515" spans="14:15">
      <c r="N515" s="57">
        <v>806879</v>
      </c>
      <c r="O515" s="57" t="str">
        <f t="shared" si="8"/>
        <v>806879,</v>
      </c>
    </row>
    <row r="516" spans="14:15">
      <c r="N516" s="57">
        <v>1038387</v>
      </c>
      <c r="O516" s="57" t="str">
        <f t="shared" ref="O516:O579" si="9">N516&amp;","</f>
        <v>1038387,</v>
      </c>
    </row>
    <row r="517" spans="14:15">
      <c r="N517" s="57">
        <v>2776</v>
      </c>
      <c r="O517" s="57" t="str">
        <f t="shared" si="9"/>
        <v>2776,</v>
      </c>
    </row>
    <row r="518" spans="14:15">
      <c r="N518" s="57">
        <v>176167</v>
      </c>
      <c r="O518" s="57" t="str">
        <f t="shared" si="9"/>
        <v>176167,</v>
      </c>
    </row>
    <row r="519" spans="14:15">
      <c r="N519" s="57">
        <v>872682</v>
      </c>
      <c r="O519" s="57" t="str">
        <f t="shared" si="9"/>
        <v>872682,</v>
      </c>
    </row>
    <row r="520" spans="14:15">
      <c r="N520" s="57">
        <v>41044</v>
      </c>
      <c r="O520" s="57" t="str">
        <f t="shared" si="9"/>
        <v>41044,</v>
      </c>
    </row>
    <row r="521" spans="14:15">
      <c r="N521" s="57">
        <v>389527</v>
      </c>
      <c r="O521" s="57" t="str">
        <f t="shared" si="9"/>
        <v>389527,</v>
      </c>
    </row>
    <row r="522" spans="14:15">
      <c r="N522" s="57">
        <v>346899</v>
      </c>
      <c r="O522" s="57" t="str">
        <f t="shared" si="9"/>
        <v>346899,</v>
      </c>
    </row>
    <row r="523" spans="14:15">
      <c r="N523" s="57">
        <v>363404</v>
      </c>
      <c r="O523" s="57" t="str">
        <f t="shared" si="9"/>
        <v>363404,</v>
      </c>
    </row>
    <row r="524" spans="14:15">
      <c r="N524" s="57">
        <v>630779</v>
      </c>
      <c r="O524" s="57" t="str">
        <f t="shared" si="9"/>
        <v>630779,</v>
      </c>
    </row>
    <row r="525" spans="14:15">
      <c r="N525" s="57">
        <v>284609</v>
      </c>
      <c r="O525" s="57" t="str">
        <f t="shared" si="9"/>
        <v>284609,</v>
      </c>
    </row>
    <row r="526" spans="14:15">
      <c r="N526" s="57">
        <v>800597</v>
      </c>
      <c r="O526" s="57" t="str">
        <f t="shared" si="9"/>
        <v>800597,</v>
      </c>
    </row>
    <row r="527" spans="14:15">
      <c r="N527" s="57">
        <v>641817</v>
      </c>
      <c r="O527" s="57" t="str">
        <f t="shared" si="9"/>
        <v>641817,</v>
      </c>
    </row>
    <row r="528" spans="14:15">
      <c r="N528" s="57">
        <v>1025597</v>
      </c>
      <c r="O528" s="57" t="str">
        <f t="shared" si="9"/>
        <v>1025597,</v>
      </c>
    </row>
    <row r="529" spans="14:15">
      <c r="N529" s="57">
        <v>93</v>
      </c>
      <c r="O529" s="57" t="str">
        <f t="shared" si="9"/>
        <v>93,</v>
      </c>
    </row>
    <row r="530" spans="14:15">
      <c r="N530" s="57">
        <v>1038570</v>
      </c>
      <c r="O530" s="57" t="str">
        <f t="shared" si="9"/>
        <v>1038570,</v>
      </c>
    </row>
    <row r="531" spans="14:15">
      <c r="N531" s="57">
        <v>846573</v>
      </c>
      <c r="O531" s="57">
        <f>N531</f>
        <v>846573</v>
      </c>
    </row>
    <row r="532" spans="14:15">
      <c r="N532" s="57">
        <v>825186</v>
      </c>
      <c r="O532" s="57" t="str">
        <f t="shared" si="9"/>
        <v>825186,</v>
      </c>
    </row>
    <row r="533" spans="14:15">
      <c r="N533" s="57">
        <v>17617</v>
      </c>
      <c r="O533" s="57" t="str">
        <f t="shared" si="9"/>
        <v>17617,</v>
      </c>
    </row>
    <row r="534" spans="14:15">
      <c r="N534" s="57">
        <v>839</v>
      </c>
      <c r="O534" s="57" t="str">
        <f t="shared" si="9"/>
        <v>839,</v>
      </c>
    </row>
    <row r="535" spans="14:15">
      <c r="N535" s="57">
        <v>798</v>
      </c>
      <c r="O535" s="57" t="str">
        <f t="shared" si="9"/>
        <v>798,</v>
      </c>
    </row>
    <row r="536" spans="14:15">
      <c r="N536" s="57">
        <v>854630</v>
      </c>
      <c r="O536" s="57" t="str">
        <f t="shared" si="9"/>
        <v>854630,</v>
      </c>
    </row>
    <row r="537" spans="14:15">
      <c r="N537" s="57">
        <v>957701</v>
      </c>
      <c r="O537" s="57" t="str">
        <f t="shared" si="9"/>
        <v>957701,</v>
      </c>
    </row>
    <row r="538" spans="14:15">
      <c r="N538" s="57">
        <v>124089</v>
      </c>
      <c r="O538" s="57" t="str">
        <f t="shared" si="9"/>
        <v>124089,</v>
      </c>
    </row>
    <row r="539" spans="14:15">
      <c r="N539" s="57">
        <v>388226</v>
      </c>
      <c r="O539" s="57" t="str">
        <f t="shared" si="9"/>
        <v>388226,</v>
      </c>
    </row>
    <row r="540" spans="14:15">
      <c r="N540" s="57">
        <v>479715</v>
      </c>
      <c r="O540" s="57" t="str">
        <f t="shared" si="9"/>
        <v>479715,</v>
      </c>
    </row>
    <row r="541" spans="14:15">
      <c r="N541" s="57">
        <v>821204</v>
      </c>
      <c r="O541" s="57" t="str">
        <f t="shared" si="9"/>
        <v>821204,</v>
      </c>
    </row>
    <row r="542" spans="14:15">
      <c r="N542" s="57">
        <v>785882</v>
      </c>
      <c r="O542" s="57" t="str">
        <f t="shared" si="9"/>
        <v>785882,</v>
      </c>
    </row>
    <row r="543" spans="14:15">
      <c r="N543" s="57">
        <v>704833</v>
      </c>
      <c r="O543" s="57" t="str">
        <f t="shared" si="9"/>
        <v>704833,</v>
      </c>
    </row>
    <row r="544" spans="14:15">
      <c r="N544" s="57">
        <v>49471</v>
      </c>
      <c r="O544" s="57" t="str">
        <f t="shared" si="9"/>
        <v>49471,</v>
      </c>
    </row>
    <row r="545" spans="14:15">
      <c r="N545" s="57">
        <v>456123</v>
      </c>
      <c r="O545" s="57" t="str">
        <f t="shared" si="9"/>
        <v>456123,</v>
      </c>
    </row>
    <row r="546" spans="14:15">
      <c r="N546" s="57">
        <v>148429</v>
      </c>
      <c r="O546" s="57" t="str">
        <f t="shared" si="9"/>
        <v>148429,</v>
      </c>
    </row>
    <row r="547" spans="14:15">
      <c r="N547" s="57">
        <v>2679</v>
      </c>
      <c r="O547" s="57" t="str">
        <f t="shared" si="9"/>
        <v>2679,</v>
      </c>
    </row>
    <row r="548" spans="14:15">
      <c r="N548" s="57">
        <v>3065</v>
      </c>
      <c r="O548" s="57" t="str">
        <f t="shared" si="9"/>
        <v>3065,</v>
      </c>
    </row>
    <row r="549" spans="14:15">
      <c r="N549" s="57">
        <v>299967</v>
      </c>
      <c r="O549" s="57" t="str">
        <f t="shared" si="9"/>
        <v>299967,</v>
      </c>
    </row>
    <row r="550" spans="14:15">
      <c r="N550" s="57">
        <v>1025610</v>
      </c>
      <c r="O550" s="57" t="str">
        <f t="shared" si="9"/>
        <v>1025610,</v>
      </c>
    </row>
    <row r="551" spans="14:15">
      <c r="N551" s="57">
        <v>355585</v>
      </c>
      <c r="O551" s="57" t="str">
        <f t="shared" si="9"/>
        <v>355585,</v>
      </c>
    </row>
    <row r="552" spans="14:15">
      <c r="N552" s="57">
        <v>625369</v>
      </c>
      <c r="O552" s="57" t="str">
        <f t="shared" si="9"/>
        <v>625369,</v>
      </c>
    </row>
    <row r="553" spans="14:15">
      <c r="N553" s="57">
        <v>832483</v>
      </c>
      <c r="O553" s="57" t="str">
        <f t="shared" si="9"/>
        <v>832483,</v>
      </c>
    </row>
    <row r="554" spans="14:15">
      <c r="N554" s="57">
        <v>231060</v>
      </c>
      <c r="O554" s="57" t="str">
        <f t="shared" si="9"/>
        <v>231060,</v>
      </c>
    </row>
    <row r="555" spans="14:15">
      <c r="N555" s="57">
        <v>480863</v>
      </c>
      <c r="O555" s="57" t="str">
        <f t="shared" si="9"/>
        <v>480863,</v>
      </c>
    </row>
    <row r="556" spans="14:15">
      <c r="N556" s="57">
        <v>480221</v>
      </c>
      <c r="O556" s="57" t="str">
        <f t="shared" si="9"/>
        <v>480221,</v>
      </c>
    </row>
    <row r="557" spans="14:15">
      <c r="N557" s="57">
        <v>135322</v>
      </c>
      <c r="O557" s="57" t="str">
        <f t="shared" si="9"/>
        <v>135322,</v>
      </c>
    </row>
    <row r="558" spans="14:15">
      <c r="N558" s="57">
        <v>325453</v>
      </c>
      <c r="O558" s="57" t="str">
        <f t="shared" si="9"/>
        <v>325453,</v>
      </c>
    </row>
    <row r="559" spans="14:15">
      <c r="N559" s="57">
        <v>748384</v>
      </c>
      <c r="O559" s="57" t="str">
        <f t="shared" si="9"/>
        <v>748384,</v>
      </c>
    </row>
    <row r="560" spans="14:15">
      <c r="N560" s="57">
        <v>207980</v>
      </c>
      <c r="O560" s="57" t="str">
        <f t="shared" si="9"/>
        <v>207980,</v>
      </c>
    </row>
    <row r="561" spans="14:15">
      <c r="N561" s="57">
        <v>850</v>
      </c>
      <c r="O561" s="57" t="str">
        <f t="shared" si="9"/>
        <v>850,</v>
      </c>
    </row>
    <row r="562" spans="14:15">
      <c r="N562" s="57">
        <v>1035309</v>
      </c>
      <c r="O562" s="57" t="str">
        <f t="shared" si="9"/>
        <v>1035309,</v>
      </c>
    </row>
    <row r="563" spans="14:15">
      <c r="N563" s="57">
        <v>627160</v>
      </c>
      <c r="O563" s="57" t="str">
        <f t="shared" si="9"/>
        <v>627160,</v>
      </c>
    </row>
    <row r="564" spans="14:15">
      <c r="N564" s="57">
        <v>946207</v>
      </c>
      <c r="O564" s="57" t="str">
        <f t="shared" si="9"/>
        <v>946207,</v>
      </c>
    </row>
    <row r="565" spans="14:15">
      <c r="N565" s="57">
        <v>238397</v>
      </c>
      <c r="O565" s="57" t="str">
        <f t="shared" si="9"/>
        <v>238397,</v>
      </c>
    </row>
    <row r="566" spans="14:15">
      <c r="N566" s="57">
        <v>162906</v>
      </c>
      <c r="O566" s="57" t="str">
        <f t="shared" si="9"/>
        <v>162906,</v>
      </c>
    </row>
    <row r="567" spans="14:15">
      <c r="N567" s="57">
        <v>345</v>
      </c>
      <c r="O567" s="57" t="str">
        <f t="shared" si="9"/>
        <v>345,</v>
      </c>
    </row>
    <row r="568" spans="14:15">
      <c r="N568" s="57">
        <v>685480</v>
      </c>
      <c r="O568" s="57" t="str">
        <f t="shared" si="9"/>
        <v>685480,</v>
      </c>
    </row>
    <row r="569" spans="14:15">
      <c r="N569" s="57">
        <v>269354</v>
      </c>
      <c r="O569" s="57" t="str">
        <f t="shared" si="9"/>
        <v>269354,</v>
      </c>
    </row>
    <row r="570" spans="14:15">
      <c r="N570" s="57">
        <v>428690</v>
      </c>
      <c r="O570" s="57" t="str">
        <f t="shared" si="9"/>
        <v>428690,</v>
      </c>
    </row>
    <row r="571" spans="14:15">
      <c r="N571" s="57">
        <v>5237</v>
      </c>
      <c r="O571" s="57" t="str">
        <f t="shared" si="9"/>
        <v>5237,</v>
      </c>
    </row>
    <row r="572" spans="14:15">
      <c r="N572" s="57">
        <v>879643</v>
      </c>
      <c r="O572" s="57" t="str">
        <f t="shared" si="9"/>
        <v>879643,</v>
      </c>
    </row>
    <row r="573" spans="14:15">
      <c r="N573" s="57">
        <v>925671</v>
      </c>
      <c r="O573" s="57" t="str">
        <f t="shared" si="9"/>
        <v>925671,</v>
      </c>
    </row>
    <row r="574" spans="14:15">
      <c r="N574" s="57">
        <v>905596</v>
      </c>
      <c r="O574" s="57" t="str">
        <f t="shared" si="9"/>
        <v>905596,</v>
      </c>
    </row>
    <row r="575" spans="14:15">
      <c r="N575" s="57">
        <v>850</v>
      </c>
      <c r="O575" s="57" t="str">
        <f t="shared" si="9"/>
        <v>850,</v>
      </c>
    </row>
    <row r="576" spans="14:15">
      <c r="N576" s="57">
        <v>3065</v>
      </c>
      <c r="O576" s="57" t="str">
        <f t="shared" si="9"/>
        <v>3065,</v>
      </c>
    </row>
    <row r="577" spans="14:15">
      <c r="N577" s="57">
        <v>625369</v>
      </c>
      <c r="O577" s="57" t="str">
        <f t="shared" si="9"/>
        <v>625369,</v>
      </c>
    </row>
    <row r="578" spans="14:15">
      <c r="N578" s="57">
        <v>355585</v>
      </c>
      <c r="O578" s="57" t="str">
        <f t="shared" si="9"/>
        <v>355585,</v>
      </c>
    </row>
    <row r="579" spans="14:15">
      <c r="N579" s="57">
        <v>704833</v>
      </c>
      <c r="O579" s="57" t="str">
        <f t="shared" si="9"/>
        <v>704833,</v>
      </c>
    </row>
    <row r="580" spans="14:15">
      <c r="N580" s="57">
        <v>428690</v>
      </c>
      <c r="O580" s="57" t="str">
        <f t="shared" ref="O580:O617" si="10">N580&amp;","</f>
        <v>428690,</v>
      </c>
    </row>
    <row r="581" spans="14:15">
      <c r="N581" s="57">
        <v>821204</v>
      </c>
      <c r="O581" s="57" t="str">
        <f t="shared" si="10"/>
        <v>821204,</v>
      </c>
    </row>
    <row r="582" spans="14:15">
      <c r="N582" s="57">
        <v>135322</v>
      </c>
      <c r="O582" s="57" t="str">
        <f t="shared" si="10"/>
        <v>135322,</v>
      </c>
    </row>
    <row r="583" spans="14:15">
      <c r="N583" s="57">
        <v>825186</v>
      </c>
      <c r="O583" s="57" t="str">
        <f t="shared" si="10"/>
        <v>825186,</v>
      </c>
    </row>
    <row r="584" spans="14:15">
      <c r="N584" s="57">
        <v>17617</v>
      </c>
      <c r="O584" s="57" t="str">
        <f t="shared" si="10"/>
        <v>17617,</v>
      </c>
    </row>
    <row r="585" spans="14:15">
      <c r="N585" s="57">
        <v>388226</v>
      </c>
      <c r="O585" s="57" t="str">
        <f t="shared" si="10"/>
        <v>388226,</v>
      </c>
    </row>
    <row r="586" spans="14:15">
      <c r="N586" s="57">
        <v>231060</v>
      </c>
      <c r="O586" s="57" t="str">
        <f t="shared" si="10"/>
        <v>231060,</v>
      </c>
    </row>
    <row r="587" spans="14:15">
      <c r="N587" s="57">
        <v>345</v>
      </c>
      <c r="O587" s="57" t="str">
        <f t="shared" si="10"/>
        <v>345,</v>
      </c>
    </row>
    <row r="588" spans="14:15">
      <c r="N588" s="57">
        <v>148429</v>
      </c>
      <c r="O588" s="57" t="str">
        <f t="shared" si="10"/>
        <v>148429,</v>
      </c>
    </row>
    <row r="589" spans="14:15">
      <c r="N589" s="57">
        <v>124089</v>
      </c>
      <c r="O589" s="57" t="str">
        <f t="shared" si="10"/>
        <v>124089,</v>
      </c>
    </row>
    <row r="590" spans="14:15">
      <c r="N590" s="57">
        <v>299967</v>
      </c>
      <c r="O590" s="57" t="str">
        <f t="shared" si="10"/>
        <v>299967,</v>
      </c>
    </row>
    <row r="591" spans="14:15">
      <c r="N591" s="57">
        <v>839</v>
      </c>
      <c r="O591" s="57" t="str">
        <f t="shared" si="10"/>
        <v>839,</v>
      </c>
    </row>
    <row r="592" spans="14:15">
      <c r="N592" s="57">
        <v>325453</v>
      </c>
      <c r="O592" s="57" t="str">
        <f t="shared" si="10"/>
        <v>325453,</v>
      </c>
    </row>
    <row r="593" spans="14:15">
      <c r="N593" s="57">
        <v>269354</v>
      </c>
      <c r="O593" s="57" t="str">
        <f t="shared" si="10"/>
        <v>269354,</v>
      </c>
    </row>
    <row r="594" spans="14:15">
      <c r="N594" s="57">
        <v>162906</v>
      </c>
      <c r="O594" s="57" t="str">
        <f t="shared" si="10"/>
        <v>162906,</v>
      </c>
    </row>
    <row r="595" spans="14:15">
      <c r="N595" s="57">
        <v>2679</v>
      </c>
      <c r="O595" s="57" t="str">
        <f t="shared" si="10"/>
        <v>2679,</v>
      </c>
    </row>
    <row r="596" spans="14:15">
      <c r="N596" s="57">
        <v>456123</v>
      </c>
      <c r="O596" s="57" t="str">
        <f t="shared" si="10"/>
        <v>456123,</v>
      </c>
    </row>
    <row r="597" spans="14:15">
      <c r="N597" s="57">
        <v>480863</v>
      </c>
      <c r="O597" s="57" t="str">
        <f t="shared" si="10"/>
        <v>480863,</v>
      </c>
    </row>
    <row r="598" spans="14:15">
      <c r="N598" s="57">
        <v>748384</v>
      </c>
      <c r="O598" s="57" t="str">
        <f t="shared" si="10"/>
        <v>748384,</v>
      </c>
    </row>
    <row r="599" spans="14:15">
      <c r="N599" s="57">
        <v>832483</v>
      </c>
      <c r="O599" s="57" t="str">
        <f t="shared" si="10"/>
        <v>832483,</v>
      </c>
    </row>
    <row r="600" spans="14:15">
      <c r="N600" s="57">
        <v>905596</v>
      </c>
      <c r="O600" s="57" t="str">
        <f t="shared" si="10"/>
        <v>905596,</v>
      </c>
    </row>
    <row r="601" spans="14:15">
      <c r="N601" s="57">
        <v>946207</v>
      </c>
      <c r="O601" s="57" t="str">
        <f t="shared" si="10"/>
        <v>946207,</v>
      </c>
    </row>
    <row r="602" spans="14:15">
      <c r="N602" s="57">
        <v>627160</v>
      </c>
      <c r="O602" s="57" t="str">
        <f t="shared" si="10"/>
        <v>627160,</v>
      </c>
    </row>
    <row r="603" spans="14:15">
      <c r="N603" s="57">
        <v>480221</v>
      </c>
      <c r="O603" s="57" t="str">
        <f t="shared" si="10"/>
        <v>480221,</v>
      </c>
    </row>
    <row r="604" spans="14:15">
      <c r="N604" s="57">
        <v>785882</v>
      </c>
      <c r="O604" s="57" t="str">
        <f t="shared" si="10"/>
        <v>785882,</v>
      </c>
    </row>
    <row r="605" spans="14:15">
      <c r="N605" s="57">
        <v>49471</v>
      </c>
      <c r="O605" s="57" t="str">
        <f t="shared" si="10"/>
        <v>49471,</v>
      </c>
    </row>
    <row r="606" spans="14:15">
      <c r="N606" s="57">
        <v>925671</v>
      </c>
      <c r="O606" s="57" t="str">
        <f t="shared" si="10"/>
        <v>925671,</v>
      </c>
    </row>
    <row r="607" spans="14:15">
      <c r="N607" s="57">
        <v>685480</v>
      </c>
      <c r="O607" s="57" t="str">
        <f t="shared" si="10"/>
        <v>685480,</v>
      </c>
    </row>
    <row r="608" spans="14:15">
      <c r="N608" s="57">
        <v>479715</v>
      </c>
      <c r="O608" s="57" t="str">
        <f t="shared" si="10"/>
        <v>479715,</v>
      </c>
    </row>
    <row r="609" spans="14:15">
      <c r="N609" s="57">
        <v>854630</v>
      </c>
      <c r="O609" s="57" t="str">
        <f t="shared" si="10"/>
        <v>854630,</v>
      </c>
    </row>
    <row r="610" spans="14:15">
      <c r="N610" s="57">
        <v>238397</v>
      </c>
      <c r="O610" s="57" t="str">
        <f t="shared" si="10"/>
        <v>238397,</v>
      </c>
    </row>
    <row r="611" spans="14:15">
      <c r="N611" s="57">
        <v>1035309</v>
      </c>
      <c r="O611" s="57" t="str">
        <f t="shared" si="10"/>
        <v>1035309,</v>
      </c>
    </row>
    <row r="612" spans="14:15">
      <c r="N612" s="57">
        <v>1025610</v>
      </c>
      <c r="O612" s="57" t="str">
        <f t="shared" si="10"/>
        <v>1025610,</v>
      </c>
    </row>
    <row r="613" spans="14:15">
      <c r="N613" s="57">
        <v>957701</v>
      </c>
      <c r="O613" s="57" t="str">
        <f t="shared" si="10"/>
        <v>957701,</v>
      </c>
    </row>
    <row r="614" spans="14:15">
      <c r="N614" s="57">
        <v>798</v>
      </c>
      <c r="O614" s="57" t="str">
        <f t="shared" si="10"/>
        <v>798,</v>
      </c>
    </row>
    <row r="615" spans="14:15">
      <c r="N615" s="57">
        <v>5237</v>
      </c>
      <c r="O615" s="57" t="str">
        <f t="shared" si="10"/>
        <v>5237,</v>
      </c>
    </row>
    <row r="616" spans="14:15">
      <c r="N616" s="57">
        <v>879643</v>
      </c>
      <c r="O616" s="57" t="str">
        <f t="shared" si="10"/>
        <v>879643,</v>
      </c>
    </row>
    <row r="617" spans="14:15">
      <c r="N617" s="57">
        <v>207980</v>
      </c>
      <c r="O617" s="57" t="str">
        <f t="shared" si="10"/>
        <v>207980,</v>
      </c>
    </row>
  </sheetData>
  <autoFilter ref="AB5:AH5" xr:uid="{5EE8CE33-742A-4307-BCE7-902CA121B63F}">
    <sortState xmlns:xlrd2="http://schemas.microsoft.com/office/spreadsheetml/2017/richdata2" ref="AB6:AH32">
      <sortCondition ref="AB5"/>
    </sortState>
  </autoFilter>
  <conditionalFormatting sqref="N538:N617">
    <cfRule type="duplicateValues" dxfId="47" priority="8"/>
  </conditionalFormatting>
  <conditionalFormatting sqref="N1:N1048576">
    <cfRule type="duplicateValues" dxfId="46" priority="7"/>
  </conditionalFormatting>
  <conditionalFormatting sqref="Y64:Y83">
    <cfRule type="duplicateValues" dxfId="45" priority="3"/>
  </conditionalFormatting>
  <conditionalFormatting sqref="B466:B492">
    <cfRule type="duplicateValues" dxfId="44" priority="613"/>
  </conditionalFormatting>
  <conditionalFormatting sqref="Q323:Q343">
    <cfRule type="duplicateValues" dxfId="43" priority="617"/>
  </conditionalFormatting>
  <conditionalFormatting sqref="U336:U350">
    <cfRule type="duplicateValues" dxfId="42" priority="1"/>
  </conditionalFormatting>
  <conditionalFormatting sqref="R30:R31">
    <cfRule type="duplicateValues" dxfId="41" priority="626"/>
  </conditionalFormatting>
  <conditionalFormatting sqref="R30:R46">
    <cfRule type="duplicateValues" dxfId="40" priority="628"/>
  </conditionalFormatting>
  <hyperlinks>
    <hyperlink ref="B397" r:id="rId1" xr:uid="{D3264646-CBC4-4B23-8A02-DD04DA65F207}"/>
  </hyperlink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60AC02-E98D-4B38-8B5F-0456C22391FA}">
  <dimension ref="A1:F33"/>
  <sheetViews>
    <sheetView topLeftCell="F10" workbookViewId="0">
      <selection activeCell="F10" sqref="F10"/>
    </sheetView>
  </sheetViews>
  <sheetFormatPr defaultRowHeight="15"/>
  <sheetData>
    <row r="1" spans="1:6">
      <c r="A1" t="s">
        <v>4405</v>
      </c>
      <c r="F1" t="str">
        <f>"'"&amp;A1&amp;"',"</f>
        <v>'2f755330-aab4-4532-bf96-1c0a905575af',</v>
      </c>
    </row>
    <row r="2" spans="1:6">
      <c r="A2" t="s">
        <v>4340</v>
      </c>
      <c r="F2" t="str">
        <f t="shared" ref="F2:F8" si="0">"'"&amp;A2&amp;"',"</f>
        <v>'a73cc0e7-1d5d-41f7-a3bb-a6e82794c6d6',</v>
      </c>
    </row>
    <row r="3" spans="1:6">
      <c r="A3" t="s">
        <v>4237</v>
      </c>
      <c r="F3" t="str">
        <f t="shared" si="0"/>
        <v>'b8726f2f-3fbb-4c47-9f18-cb6eeb00545e',</v>
      </c>
    </row>
    <row r="4" spans="1:6">
      <c r="A4" t="s">
        <v>4261</v>
      </c>
      <c r="F4" t="str">
        <f t="shared" si="0"/>
        <v>'fab037f4-8893-4beb-9bdf-e9b2ccf78237',</v>
      </c>
    </row>
    <row r="5" spans="1:6">
      <c r="A5" t="s">
        <v>6161</v>
      </c>
      <c r="F5" t="str">
        <f t="shared" si="0"/>
        <v>'498f263e-ce69-4f4f-8d39-e00e92ff91db',</v>
      </c>
    </row>
    <row r="6" spans="1:6">
      <c r="A6" t="s">
        <v>6163</v>
      </c>
      <c r="F6" t="str">
        <f t="shared" si="0"/>
        <v>'129a1b3f-83f6-41a6-ba22-da62a7385481',</v>
      </c>
    </row>
    <row r="7" spans="1:6">
      <c r="A7" t="s">
        <v>4757</v>
      </c>
      <c r="F7" t="str">
        <f t="shared" si="0"/>
        <v>'8f6b4066-40f2-4dbd-be2d-25029ca5cc7c',</v>
      </c>
    </row>
    <row r="8" spans="1:6">
      <c r="A8" t="s">
        <v>4833</v>
      </c>
      <c r="F8" t="str">
        <f t="shared" si="0"/>
        <v>'f22f7b4e-374f-41a7-bf60-b0f4c7d27421',</v>
      </c>
    </row>
    <row r="10" spans="1:6">
      <c r="A10" s="120" t="s">
        <v>6352</v>
      </c>
      <c r="F10" t="str">
        <f t="shared" ref="F10:F33" si="1">"'"&amp;A10&amp;"',"</f>
        <v>'cb628618-0913-4eaf-b214-190ae008145f',</v>
      </c>
    </row>
    <row r="11" spans="1:6">
      <c r="A11" s="120" t="s">
        <v>6353</v>
      </c>
      <c r="F11" t="str">
        <f t="shared" si="1"/>
        <v>'6f40ed28-24c4-4908-85c9-03cda647f9df',</v>
      </c>
    </row>
    <row r="12" spans="1:6">
      <c r="A12" s="126" t="s">
        <v>6354</v>
      </c>
      <c r="F12" t="str">
        <f t="shared" si="1"/>
        <v>'1e374c79-628c-49d4-8d16-69aa0b45a965',</v>
      </c>
    </row>
    <row r="13" spans="1:6">
      <c r="A13" s="120" t="s">
        <v>6355</v>
      </c>
      <c r="F13" t="str">
        <f t="shared" si="1"/>
        <v>'122addd4-ce21-4827-aae5-17cb485863b6',</v>
      </c>
    </row>
    <row r="14" spans="1:6">
      <c r="A14" s="120" t="s">
        <v>6357</v>
      </c>
      <c r="F14" t="str">
        <f t="shared" si="1"/>
        <v>'9038944a-1659-4a3c-82e4-b0cf5250d8ff',</v>
      </c>
    </row>
    <row r="15" spans="1:6">
      <c r="A15" s="120" t="s">
        <v>6358</v>
      </c>
      <c r="F15" t="str">
        <f t="shared" si="1"/>
        <v>'a9ecb588-806f-464d-b740-02dc7a59e9f1',</v>
      </c>
    </row>
    <row r="16" spans="1:6">
      <c r="A16" s="120" t="s">
        <v>6359</v>
      </c>
      <c r="F16" t="str">
        <f t="shared" si="1"/>
        <v>'18de89b3-9b49-4c35-9f7d-7edd44d5ee7e',</v>
      </c>
    </row>
    <row r="17" spans="1:6">
      <c r="A17" s="120" t="s">
        <v>23310</v>
      </c>
      <c r="F17" t="str">
        <f t="shared" si="1"/>
        <v>'b41c0f54-b9ad-4f95-bf5b-6d5074768eb6',</v>
      </c>
    </row>
    <row r="18" spans="1:6">
      <c r="A18" s="120" t="s">
        <v>6360</v>
      </c>
      <c r="F18" t="str">
        <f t="shared" si="1"/>
        <v>'d184d451-eebf-474d-bf51-5a2fb51b7e6e',</v>
      </c>
    </row>
    <row r="19" spans="1:6">
      <c r="A19" s="120" t="s">
        <v>6361</v>
      </c>
      <c r="F19" t="str">
        <f t="shared" si="1"/>
        <v>'4a682b6f-4f60-439f-9dbd-f3edc347179e',</v>
      </c>
    </row>
    <row r="20" spans="1:6">
      <c r="A20" s="120" t="s">
        <v>6362</v>
      </c>
      <c r="F20" t="str">
        <f t="shared" si="1"/>
        <v>'b3b90c80-44a9-4318-a22d-3187276ef2a9',</v>
      </c>
    </row>
    <row r="21" spans="1:6">
      <c r="A21" s="120" t="s">
        <v>6363</v>
      </c>
      <c r="F21" t="str">
        <f t="shared" si="1"/>
        <v>'6536d48f-8501-4c2b-ac22-c8c8728841fb',</v>
      </c>
    </row>
    <row r="22" spans="1:6">
      <c r="A22" s="120" t="s">
        <v>6364</v>
      </c>
      <c r="F22" t="str">
        <f t="shared" si="1"/>
        <v>'72620a65-dc32-47fd-a45b-e332d1dd9742',</v>
      </c>
    </row>
    <row r="23" spans="1:6">
      <c r="A23" s="120" t="s">
        <v>6342</v>
      </c>
      <c r="F23" t="str">
        <f t="shared" si="1"/>
        <v>'12fc953d-3062-4464-ada1-78dd08376c01',</v>
      </c>
    </row>
    <row r="24" spans="1:6">
      <c r="A24" s="120" t="s">
        <v>6343</v>
      </c>
      <c r="F24" t="str">
        <f t="shared" si="1"/>
        <v>'4fc17349-81df-4307-bf40-ea2a29ae8f76',</v>
      </c>
    </row>
    <row r="25" spans="1:6">
      <c r="A25" s="120" t="s">
        <v>6344</v>
      </c>
      <c r="F25" t="str">
        <f t="shared" si="1"/>
        <v>'95475f4b-9a6a-4611-b3b8-83ddf02c56d6',</v>
      </c>
    </row>
    <row r="26" spans="1:6">
      <c r="A26" s="120" t="s">
        <v>6345</v>
      </c>
      <c r="F26" t="str">
        <f t="shared" si="1"/>
        <v>'bf5c0f4e-44ec-4723-a212-4c94e2a0dd50',</v>
      </c>
    </row>
    <row r="27" spans="1:6">
      <c r="A27" s="120" t="s">
        <v>6346</v>
      </c>
      <c r="F27" t="str">
        <f t="shared" si="1"/>
        <v>'3d2ee592-b4df-4eae-b6cd-d20691f256a5',</v>
      </c>
    </row>
    <row r="28" spans="1:6">
      <c r="A28" s="120" t="s">
        <v>23311</v>
      </c>
      <c r="F28" t="str">
        <f t="shared" si="1"/>
        <v>'a2c7b624-5105-47e1-9227-f26286d26e8a',</v>
      </c>
    </row>
    <row r="29" spans="1:6">
      <c r="A29" s="120" t="s">
        <v>6347</v>
      </c>
      <c r="F29" t="str">
        <f t="shared" si="1"/>
        <v>'eeaba7a3-4203-4363-a336-bd3fc4a316ed',</v>
      </c>
    </row>
    <row r="30" spans="1:6">
      <c r="A30" s="120" t="s">
        <v>6348</v>
      </c>
      <c r="F30" t="str">
        <f t="shared" si="1"/>
        <v>'47b52945-313f-4a71-be42-6ab34c3ed3e9',</v>
      </c>
    </row>
    <row r="31" spans="1:6">
      <c r="A31" s="120" t="s">
        <v>6349</v>
      </c>
      <c r="F31" t="str">
        <f t="shared" si="1"/>
        <v>'815d9d0c-16a7-4219-8be6-64b6876b8245',</v>
      </c>
    </row>
    <row r="32" spans="1:6">
      <c r="A32" s="120" t="s">
        <v>6350</v>
      </c>
      <c r="F32" t="str">
        <f t="shared" si="1"/>
        <v>'33018d4e-c67c-454f-8c09-acfb8b14680d',</v>
      </c>
    </row>
    <row r="33" spans="1:6">
      <c r="A33" s="120" t="s">
        <v>6351</v>
      </c>
      <c r="F33" t="str">
        <f t="shared" si="1"/>
        <v>'f6243c69-0410-48f6-be4a-1e63c31ba8d1',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DB95CA-7504-4D94-8F1C-8C1B6964A9B7}">
  <dimension ref="A1:G40"/>
  <sheetViews>
    <sheetView workbookViewId="0">
      <selection activeCell="G39" sqref="A39:G39"/>
    </sheetView>
  </sheetViews>
  <sheetFormatPr defaultRowHeight="15"/>
  <cols>
    <col min="5" max="5" width="18" customWidth="1"/>
    <col min="6" max="6" width="9.140625" style="77"/>
  </cols>
  <sheetData>
    <row r="1" spans="1:7">
      <c r="A1" t="s">
        <v>23312</v>
      </c>
      <c r="F1" s="77" t="s">
        <v>23313</v>
      </c>
      <c r="G1" s="77"/>
    </row>
    <row r="2" spans="1:7">
      <c r="A2" t="s">
        <v>23314</v>
      </c>
      <c r="F2" s="77" t="s">
        <v>23313</v>
      </c>
      <c r="G2" s="77"/>
    </row>
    <row r="3" spans="1:7">
      <c r="A3" t="s">
        <v>23315</v>
      </c>
      <c r="F3" s="77" t="s">
        <v>23313</v>
      </c>
      <c r="G3" s="77"/>
    </row>
    <row r="4" spans="1:7">
      <c r="A4" t="s">
        <v>23316</v>
      </c>
      <c r="F4" s="77" t="s">
        <v>23313</v>
      </c>
      <c r="G4" s="77"/>
    </row>
    <row r="5" spans="1:7">
      <c r="A5" t="s">
        <v>23317</v>
      </c>
      <c r="F5" s="77" t="s">
        <v>23313</v>
      </c>
      <c r="G5" s="77"/>
    </row>
    <row r="6" spans="1:7">
      <c r="A6" t="s">
        <v>23318</v>
      </c>
      <c r="F6" s="77" t="s">
        <v>23313</v>
      </c>
      <c r="G6" s="77"/>
    </row>
    <row r="7" spans="1:7">
      <c r="A7" t="s">
        <v>23319</v>
      </c>
      <c r="F7" s="77" t="s">
        <v>23313</v>
      </c>
      <c r="G7" s="77"/>
    </row>
    <row r="8" spans="1:7">
      <c r="A8" t="s">
        <v>23320</v>
      </c>
      <c r="F8" s="77" t="s">
        <v>23313</v>
      </c>
      <c r="G8" s="77"/>
    </row>
    <row r="9" spans="1:7">
      <c r="A9" t="s">
        <v>23321</v>
      </c>
      <c r="F9" s="77" t="s">
        <v>23313</v>
      </c>
      <c r="G9" s="77"/>
    </row>
    <row r="10" spans="1:7">
      <c r="A10" t="s">
        <v>23322</v>
      </c>
      <c r="F10" s="77" t="s">
        <v>23313</v>
      </c>
      <c r="G10" s="77"/>
    </row>
    <row r="11" spans="1:7">
      <c r="A11" t="s">
        <v>23323</v>
      </c>
      <c r="F11" s="77" t="s">
        <v>23313</v>
      </c>
      <c r="G11" s="77"/>
    </row>
    <row r="12" spans="1:7">
      <c r="A12" t="s">
        <v>23324</v>
      </c>
      <c r="F12" s="77" t="s">
        <v>23313</v>
      </c>
      <c r="G12" s="77"/>
    </row>
    <row r="13" spans="1:7">
      <c r="A13" t="s">
        <v>23325</v>
      </c>
      <c r="F13" s="77" t="s">
        <v>23313</v>
      </c>
      <c r="G13" s="77"/>
    </row>
    <row r="14" spans="1:7">
      <c r="A14" t="s">
        <v>23326</v>
      </c>
      <c r="F14" s="77" t="s">
        <v>23313</v>
      </c>
      <c r="G14" s="77"/>
    </row>
    <row r="15" spans="1:7">
      <c r="A15" t="s">
        <v>23327</v>
      </c>
      <c r="F15" s="77" t="s">
        <v>23313</v>
      </c>
      <c r="G15" s="77"/>
    </row>
    <row r="16" spans="1:7">
      <c r="A16" t="s">
        <v>23328</v>
      </c>
      <c r="F16" s="77" t="s">
        <v>23313</v>
      </c>
      <c r="G16" s="77"/>
    </row>
    <row r="17" spans="1:7">
      <c r="A17" t="s">
        <v>23329</v>
      </c>
      <c r="F17" s="77" t="s">
        <v>23313</v>
      </c>
      <c r="G17" s="77"/>
    </row>
    <row r="18" spans="1:7">
      <c r="A18" t="s">
        <v>23330</v>
      </c>
      <c r="F18" s="77" t="s">
        <v>23313</v>
      </c>
      <c r="G18" s="77"/>
    </row>
    <row r="19" spans="1:7">
      <c r="A19" t="s">
        <v>23331</v>
      </c>
      <c r="F19" s="77" t="s">
        <v>23313</v>
      </c>
      <c r="G19" s="77"/>
    </row>
    <row r="20" spans="1:7">
      <c r="A20" t="s">
        <v>23332</v>
      </c>
      <c r="F20" s="77" t="s">
        <v>23313</v>
      </c>
      <c r="G20" s="77"/>
    </row>
    <row r="21" spans="1:7">
      <c r="A21" t="s">
        <v>23333</v>
      </c>
      <c r="B21" t="s">
        <v>389</v>
      </c>
      <c r="C21" t="s">
        <v>23334</v>
      </c>
      <c r="E21" t="s">
        <v>23335</v>
      </c>
      <c r="F21" s="77" t="s">
        <v>23336</v>
      </c>
      <c r="G21" s="77"/>
    </row>
    <row r="22" spans="1:7">
      <c r="A22" t="s">
        <v>23337</v>
      </c>
      <c r="B22" t="s">
        <v>389</v>
      </c>
      <c r="C22" t="s">
        <v>23334</v>
      </c>
      <c r="F22" s="77" t="s">
        <v>4418</v>
      </c>
      <c r="G22" s="77"/>
    </row>
    <row r="23" spans="1:7">
      <c r="A23" t="s">
        <v>23338</v>
      </c>
      <c r="B23" t="s">
        <v>389</v>
      </c>
      <c r="C23" t="s">
        <v>23334</v>
      </c>
      <c r="E23" t="s">
        <v>23335</v>
      </c>
      <c r="F23" s="77" t="s">
        <v>237</v>
      </c>
      <c r="G23" s="77"/>
    </row>
    <row r="24" spans="1:7">
      <c r="A24" t="s">
        <v>23339</v>
      </c>
      <c r="B24" t="s">
        <v>389</v>
      </c>
      <c r="C24" t="s">
        <v>23334</v>
      </c>
      <c r="E24" t="s">
        <v>23340</v>
      </c>
      <c r="F24" s="77" t="s">
        <v>7440</v>
      </c>
      <c r="G24" s="77"/>
    </row>
    <row r="25" spans="1:7">
      <c r="A25" t="s">
        <v>23341</v>
      </c>
      <c r="B25" t="s">
        <v>389</v>
      </c>
      <c r="C25" t="s">
        <v>23334</v>
      </c>
      <c r="F25" s="77" t="s">
        <v>23342</v>
      </c>
      <c r="G25" s="77"/>
    </row>
    <row r="26" spans="1:7">
      <c r="A26" t="s">
        <v>23343</v>
      </c>
      <c r="B26" t="s">
        <v>389</v>
      </c>
      <c r="C26" t="s">
        <v>23334</v>
      </c>
      <c r="F26" s="77" t="s">
        <v>184</v>
      </c>
      <c r="G26" s="77"/>
    </row>
    <row r="27" spans="1:7">
      <c r="A27" t="s">
        <v>23344</v>
      </c>
      <c r="B27" t="s">
        <v>389</v>
      </c>
      <c r="C27" t="s">
        <v>23345</v>
      </c>
      <c r="E27" t="s">
        <v>23335</v>
      </c>
      <c r="F27" s="77" t="s">
        <v>4421</v>
      </c>
      <c r="G27" s="77"/>
    </row>
    <row r="28" spans="1:7">
      <c r="A28" t="s">
        <v>23346</v>
      </c>
      <c r="B28" t="s">
        <v>389</v>
      </c>
      <c r="C28" t="s">
        <v>23334</v>
      </c>
      <c r="E28" t="s">
        <v>23335</v>
      </c>
      <c r="F28" s="77" t="s">
        <v>655</v>
      </c>
      <c r="G28" s="77"/>
    </row>
    <row r="29" spans="1:7">
      <c r="A29" t="s">
        <v>23347</v>
      </c>
      <c r="B29" t="s">
        <v>389</v>
      </c>
      <c r="C29" t="s">
        <v>23334</v>
      </c>
      <c r="F29" s="77" t="s">
        <v>6968</v>
      </c>
      <c r="G29" s="77"/>
    </row>
    <row r="30" spans="1:7">
      <c r="A30" t="s">
        <v>23348</v>
      </c>
      <c r="B30" t="s">
        <v>389</v>
      </c>
      <c r="C30" t="s">
        <v>23334</v>
      </c>
      <c r="F30" s="77" t="s">
        <v>4424</v>
      </c>
      <c r="G30" s="77"/>
    </row>
    <row r="31" spans="1:7">
      <c r="A31" t="s">
        <v>23349</v>
      </c>
      <c r="B31" t="s">
        <v>389</v>
      </c>
      <c r="C31" t="s">
        <v>23350</v>
      </c>
      <c r="E31" t="s">
        <v>23335</v>
      </c>
      <c r="F31" s="77" t="s">
        <v>6758</v>
      </c>
      <c r="G31" s="77"/>
    </row>
    <row r="32" spans="1:7">
      <c r="A32" t="s">
        <v>23351</v>
      </c>
      <c r="B32" t="s">
        <v>389</v>
      </c>
      <c r="C32" t="s">
        <v>23334</v>
      </c>
      <c r="E32" t="s">
        <v>23352</v>
      </c>
      <c r="F32" s="77" t="s">
        <v>4415</v>
      </c>
      <c r="G32" s="77"/>
    </row>
    <row r="33" spans="1:7">
      <c r="A33" t="s">
        <v>23353</v>
      </c>
      <c r="B33" t="s">
        <v>389</v>
      </c>
      <c r="C33" t="s">
        <v>23354</v>
      </c>
      <c r="E33" t="s">
        <v>23355</v>
      </c>
      <c r="F33" s="77" t="s">
        <v>23313</v>
      </c>
      <c r="G33" s="77"/>
    </row>
    <row r="34" spans="1:7">
      <c r="A34" t="s">
        <v>23356</v>
      </c>
      <c r="B34" t="s">
        <v>389</v>
      </c>
      <c r="F34" s="77" t="s">
        <v>23313</v>
      </c>
      <c r="G34" s="77"/>
    </row>
    <row r="35" spans="1:7">
      <c r="A35" t="s">
        <v>23357</v>
      </c>
      <c r="B35" t="s">
        <v>389</v>
      </c>
      <c r="C35" t="s">
        <v>23358</v>
      </c>
      <c r="E35" t="s">
        <v>23359</v>
      </c>
      <c r="F35" s="77" t="s">
        <v>6947</v>
      </c>
      <c r="G35" s="77"/>
    </row>
    <row r="36" spans="1:7">
      <c r="A36" t="s">
        <v>23360</v>
      </c>
      <c r="B36" t="s">
        <v>389</v>
      </c>
      <c r="C36" t="s">
        <v>23334</v>
      </c>
      <c r="F36" s="77" t="s">
        <v>184</v>
      </c>
      <c r="G36" s="77"/>
    </row>
    <row r="37" spans="1:7">
      <c r="A37" t="s">
        <v>23361</v>
      </c>
      <c r="B37" t="s">
        <v>389</v>
      </c>
      <c r="C37" t="s">
        <v>23358</v>
      </c>
      <c r="F37" s="77" t="s">
        <v>4221</v>
      </c>
      <c r="G37" s="77"/>
    </row>
    <row r="38" spans="1:7">
      <c r="A38" t="s">
        <v>23362</v>
      </c>
      <c r="B38" t="s">
        <v>389</v>
      </c>
      <c r="C38" t="s">
        <v>23358</v>
      </c>
      <c r="F38" s="77" t="s">
        <v>4216</v>
      </c>
      <c r="G38" s="77"/>
    </row>
    <row r="39" spans="1:7">
      <c r="A39" t="s">
        <v>23363</v>
      </c>
      <c r="B39" t="s">
        <v>389</v>
      </c>
      <c r="C39" t="s">
        <v>23334</v>
      </c>
      <c r="D39" t="s">
        <v>23364</v>
      </c>
      <c r="F39" s="77" t="s">
        <v>4224</v>
      </c>
      <c r="G39" s="77"/>
    </row>
    <row r="40" spans="1:7">
      <c r="A40" t="s">
        <v>23365</v>
      </c>
      <c r="B40" t="s">
        <v>389</v>
      </c>
      <c r="C40" t="s">
        <v>23358</v>
      </c>
      <c r="F40" s="77" t="s">
        <v>6675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15A1CB-EEE1-463A-955A-87DD3246A292}">
  <dimension ref="A1:B163"/>
  <sheetViews>
    <sheetView topLeftCell="A88" workbookViewId="0">
      <selection activeCell="C96" sqref="C96"/>
    </sheetView>
  </sheetViews>
  <sheetFormatPr defaultRowHeight="15"/>
  <sheetData>
    <row r="1" spans="1:2">
      <c r="A1" s="88" t="s">
        <v>6467</v>
      </c>
      <c r="B1" s="88" t="s">
        <v>23366</v>
      </c>
    </row>
    <row r="2" spans="1:2">
      <c r="A2" s="88">
        <v>850</v>
      </c>
      <c r="B2" s="88" t="b">
        <v>1</v>
      </c>
    </row>
    <row r="3" spans="1:2">
      <c r="A3" s="88">
        <v>3065</v>
      </c>
      <c r="B3" s="88" t="b">
        <v>1</v>
      </c>
    </row>
    <row r="4" spans="1:2">
      <c r="A4" s="88">
        <v>3535</v>
      </c>
      <c r="B4" s="88" t="b">
        <v>1</v>
      </c>
    </row>
    <row r="5" spans="1:2">
      <c r="A5" s="88">
        <v>5175</v>
      </c>
      <c r="B5" s="88" t="b">
        <v>1</v>
      </c>
    </row>
    <row r="6" spans="1:2">
      <c r="A6" s="88">
        <v>5237</v>
      </c>
      <c r="B6" s="88" t="b">
        <v>1</v>
      </c>
    </row>
    <row r="7" spans="1:2">
      <c r="A7" s="88">
        <v>6153</v>
      </c>
      <c r="B7" s="88" t="b">
        <v>1</v>
      </c>
    </row>
    <row r="8" spans="1:2">
      <c r="A8" s="88">
        <v>9555</v>
      </c>
      <c r="B8" s="88" t="b">
        <v>1</v>
      </c>
    </row>
    <row r="9" spans="1:2">
      <c r="A9" s="88">
        <v>11270</v>
      </c>
      <c r="B9" s="88" t="b">
        <v>1</v>
      </c>
    </row>
    <row r="10" spans="1:2">
      <c r="A10" s="88">
        <v>14188</v>
      </c>
      <c r="B10" s="88" t="b">
        <v>1</v>
      </c>
    </row>
    <row r="11" spans="1:2">
      <c r="A11" s="88">
        <v>16438</v>
      </c>
      <c r="B11" s="88" t="b">
        <v>1</v>
      </c>
    </row>
    <row r="12" spans="1:2">
      <c r="A12" s="88">
        <v>16567</v>
      </c>
      <c r="B12" s="88" t="b">
        <v>1</v>
      </c>
    </row>
    <row r="13" spans="1:2">
      <c r="A13" s="88">
        <v>20631</v>
      </c>
      <c r="B13" s="88" t="b">
        <v>1</v>
      </c>
    </row>
    <row r="14" spans="1:2">
      <c r="A14" s="88">
        <v>21967</v>
      </c>
      <c r="B14" s="88" t="b">
        <v>1</v>
      </c>
    </row>
    <row r="15" spans="1:2">
      <c r="A15" s="88">
        <v>22292</v>
      </c>
      <c r="B15" s="88" t="b">
        <v>1</v>
      </c>
    </row>
    <row r="16" spans="1:2">
      <c r="A16" s="88">
        <v>22296</v>
      </c>
      <c r="B16" s="88" t="b">
        <v>1</v>
      </c>
    </row>
    <row r="17" spans="1:2">
      <c r="A17" s="88">
        <v>37620</v>
      </c>
      <c r="B17" s="88" t="b">
        <v>1</v>
      </c>
    </row>
    <row r="18" spans="1:2">
      <c r="A18" s="88">
        <v>54916</v>
      </c>
      <c r="B18" s="88" t="b">
        <v>1</v>
      </c>
    </row>
    <row r="19" spans="1:2">
      <c r="A19" s="88">
        <v>67738</v>
      </c>
      <c r="B19" s="88" t="b">
        <v>1</v>
      </c>
    </row>
    <row r="20" spans="1:2">
      <c r="A20" s="88">
        <v>71690</v>
      </c>
      <c r="B20" s="88" t="b">
        <v>1</v>
      </c>
    </row>
    <row r="21" spans="1:2">
      <c r="A21" s="88">
        <v>77617</v>
      </c>
      <c r="B21" s="88" t="b">
        <v>1</v>
      </c>
    </row>
    <row r="22" spans="1:2">
      <c r="A22" s="88">
        <v>78479</v>
      </c>
      <c r="B22" s="88" t="b">
        <v>1</v>
      </c>
    </row>
    <row r="23" spans="1:2">
      <c r="A23" s="88">
        <v>89534</v>
      </c>
      <c r="B23" s="88" t="b">
        <v>1</v>
      </c>
    </row>
    <row r="24" spans="1:2">
      <c r="A24" s="88">
        <v>96258</v>
      </c>
      <c r="B24" s="88" t="b">
        <v>1</v>
      </c>
    </row>
    <row r="25" spans="1:2">
      <c r="A25" s="88">
        <v>96398</v>
      </c>
      <c r="B25" s="88" t="b">
        <v>1</v>
      </c>
    </row>
    <row r="26" spans="1:2">
      <c r="A26" s="88">
        <v>118244</v>
      </c>
      <c r="B26" s="88" t="b">
        <v>1</v>
      </c>
    </row>
    <row r="27" spans="1:2">
      <c r="A27" s="88">
        <v>123467</v>
      </c>
      <c r="B27" s="88" t="b">
        <v>1</v>
      </c>
    </row>
    <row r="28" spans="1:2">
      <c r="A28" s="88">
        <v>126562</v>
      </c>
      <c r="B28" s="88" t="b">
        <v>1</v>
      </c>
    </row>
    <row r="29" spans="1:2">
      <c r="A29" s="88">
        <v>135322</v>
      </c>
      <c r="B29" s="88" t="b">
        <v>1</v>
      </c>
    </row>
    <row r="30" spans="1:2">
      <c r="A30" s="88">
        <v>144433</v>
      </c>
      <c r="B30" s="88" t="b">
        <v>1</v>
      </c>
    </row>
    <row r="31" spans="1:2">
      <c r="A31" s="88">
        <v>160817</v>
      </c>
      <c r="B31" s="88" t="b">
        <v>1</v>
      </c>
    </row>
    <row r="32" spans="1:2">
      <c r="A32" s="88">
        <v>162166</v>
      </c>
      <c r="B32" s="88" t="b">
        <v>1</v>
      </c>
    </row>
    <row r="33" spans="1:2">
      <c r="A33" s="88">
        <v>162906</v>
      </c>
      <c r="B33" s="88" t="b">
        <v>1</v>
      </c>
    </row>
    <row r="34" spans="1:2">
      <c r="A34" s="88">
        <v>163021</v>
      </c>
      <c r="B34" s="88" t="b">
        <v>1</v>
      </c>
    </row>
    <row r="35" spans="1:2">
      <c r="A35" s="88">
        <v>170434</v>
      </c>
      <c r="B35" s="88" t="b">
        <v>1</v>
      </c>
    </row>
    <row r="36" spans="1:2">
      <c r="A36" s="88">
        <v>187321</v>
      </c>
      <c r="B36" s="88" t="b">
        <v>1</v>
      </c>
    </row>
    <row r="37" spans="1:2">
      <c r="A37" s="88">
        <v>198059</v>
      </c>
      <c r="B37" s="88" t="b">
        <v>1</v>
      </c>
    </row>
    <row r="38" spans="1:2">
      <c r="A38" s="88">
        <v>214637</v>
      </c>
      <c r="B38" s="88" t="b">
        <v>1</v>
      </c>
    </row>
    <row r="39" spans="1:2">
      <c r="A39" s="88">
        <v>235796</v>
      </c>
      <c r="B39" s="88" t="b">
        <v>1</v>
      </c>
    </row>
    <row r="40" spans="1:2">
      <c r="A40" s="88">
        <v>238397</v>
      </c>
      <c r="B40" s="88" t="b">
        <v>1</v>
      </c>
    </row>
    <row r="41" spans="1:2">
      <c r="A41" s="88">
        <v>244125</v>
      </c>
      <c r="B41" s="88" t="b">
        <v>1</v>
      </c>
    </row>
    <row r="42" spans="1:2">
      <c r="A42" s="88">
        <v>244850</v>
      </c>
      <c r="B42" s="88" t="b">
        <v>1</v>
      </c>
    </row>
    <row r="43" spans="1:2">
      <c r="A43" s="88">
        <v>260507</v>
      </c>
      <c r="B43" s="88" t="b">
        <v>1</v>
      </c>
    </row>
    <row r="44" spans="1:2">
      <c r="A44" s="88">
        <v>269354</v>
      </c>
      <c r="B44" s="88" t="b">
        <v>1</v>
      </c>
    </row>
    <row r="45" spans="1:2">
      <c r="A45" s="88">
        <v>281117</v>
      </c>
      <c r="B45" s="88" t="b">
        <v>1</v>
      </c>
    </row>
    <row r="46" spans="1:2">
      <c r="A46" s="88">
        <v>325453</v>
      </c>
      <c r="B46" s="88" t="b">
        <v>1</v>
      </c>
    </row>
    <row r="47" spans="1:2">
      <c r="A47" s="88">
        <v>337053</v>
      </c>
      <c r="B47" s="88" t="b">
        <v>1</v>
      </c>
    </row>
    <row r="48" spans="1:2">
      <c r="A48" s="88">
        <v>383824</v>
      </c>
      <c r="B48" s="88" t="b">
        <v>1</v>
      </c>
    </row>
    <row r="49" spans="1:2">
      <c r="A49" s="88">
        <v>388226</v>
      </c>
      <c r="B49" s="88" t="b">
        <v>1</v>
      </c>
    </row>
    <row r="50" spans="1:2">
      <c r="A50" s="88">
        <v>429282</v>
      </c>
      <c r="B50" s="88" t="b">
        <v>1</v>
      </c>
    </row>
    <row r="51" spans="1:2">
      <c r="A51" s="88">
        <v>501295</v>
      </c>
      <c r="B51" s="88" t="b">
        <v>1</v>
      </c>
    </row>
    <row r="52" spans="1:2">
      <c r="A52" s="88">
        <v>545501</v>
      </c>
      <c r="B52" s="88" t="b">
        <v>1</v>
      </c>
    </row>
    <row r="53" spans="1:2">
      <c r="A53" s="88">
        <v>556665</v>
      </c>
      <c r="B53" s="88" t="b">
        <v>1</v>
      </c>
    </row>
    <row r="54" spans="1:2">
      <c r="A54" s="88">
        <v>625369</v>
      </c>
      <c r="B54" s="88" t="b">
        <v>1</v>
      </c>
    </row>
    <row r="55" spans="1:2">
      <c r="A55" s="88">
        <v>626270</v>
      </c>
      <c r="B55" s="88" t="b">
        <v>1</v>
      </c>
    </row>
    <row r="56" spans="1:2">
      <c r="A56" s="88">
        <v>685480</v>
      </c>
      <c r="B56" s="88" t="b">
        <v>1</v>
      </c>
    </row>
    <row r="57" spans="1:2">
      <c r="A57" s="88">
        <v>704272</v>
      </c>
      <c r="B57" s="88" t="b">
        <v>1</v>
      </c>
    </row>
    <row r="58" spans="1:2">
      <c r="A58" s="88">
        <v>719000</v>
      </c>
      <c r="B58" s="88" t="b">
        <v>1</v>
      </c>
    </row>
    <row r="59" spans="1:2">
      <c r="A59" s="88">
        <v>800405</v>
      </c>
      <c r="B59" s="88" t="b">
        <v>1</v>
      </c>
    </row>
    <row r="60" spans="1:2">
      <c r="A60" s="88">
        <v>825186</v>
      </c>
      <c r="B60" s="88" t="b">
        <v>1</v>
      </c>
    </row>
    <row r="61" spans="1:2">
      <c r="A61" s="88">
        <v>843810</v>
      </c>
      <c r="B61" s="88" t="b">
        <v>1</v>
      </c>
    </row>
    <row r="62" spans="1:2">
      <c r="A62" s="88">
        <v>854630</v>
      </c>
      <c r="B62" s="88" t="b">
        <v>1</v>
      </c>
    </row>
    <row r="63" spans="1:2">
      <c r="A63" s="88">
        <v>863230</v>
      </c>
      <c r="B63" s="88" t="b">
        <v>1</v>
      </c>
    </row>
    <row r="64" spans="1:2">
      <c r="A64" s="88">
        <v>879643</v>
      </c>
      <c r="B64" s="88" t="b">
        <v>1</v>
      </c>
    </row>
    <row r="65" spans="1:2">
      <c r="A65" s="88">
        <v>910292</v>
      </c>
      <c r="B65" s="88" t="b">
        <v>1</v>
      </c>
    </row>
    <row r="66" spans="1:2">
      <c r="A66" s="88">
        <v>910490</v>
      </c>
      <c r="B66" s="88" t="b">
        <v>1</v>
      </c>
    </row>
    <row r="67" spans="1:2">
      <c r="A67" s="88">
        <v>925671</v>
      </c>
      <c r="B67" s="88" t="b">
        <v>1</v>
      </c>
    </row>
    <row r="68" spans="1:2">
      <c r="A68" s="88">
        <v>954530</v>
      </c>
      <c r="B68" s="88" t="b">
        <v>1</v>
      </c>
    </row>
    <row r="69" spans="1:2">
      <c r="A69" s="88">
        <v>984353</v>
      </c>
      <c r="B69" s="88" t="b">
        <v>1</v>
      </c>
    </row>
    <row r="70" spans="1:2">
      <c r="A70" s="88">
        <v>993929</v>
      </c>
      <c r="B70" s="88" t="b">
        <v>1</v>
      </c>
    </row>
    <row r="71" spans="1:2">
      <c r="A71" s="88">
        <v>1027078</v>
      </c>
      <c r="B71" s="88" t="b">
        <v>1</v>
      </c>
    </row>
    <row r="72" spans="1:2">
      <c r="A72" s="88">
        <v>1035309</v>
      </c>
      <c r="B72" s="88" t="b">
        <v>1</v>
      </c>
    </row>
    <row r="73" spans="1:2">
      <c r="A73" s="88">
        <v>1046193</v>
      </c>
      <c r="B73" s="88" t="b">
        <v>1</v>
      </c>
    </row>
    <row r="74" spans="1:2">
      <c r="A74" s="88">
        <v>1061654</v>
      </c>
      <c r="B74" s="88" t="b">
        <v>1</v>
      </c>
    </row>
    <row r="75" spans="1:2">
      <c r="A75" s="88">
        <v>1067851</v>
      </c>
      <c r="B75" s="88" t="b">
        <v>1</v>
      </c>
    </row>
    <row r="76" spans="1:2">
      <c r="A76" s="88">
        <v>1085392</v>
      </c>
      <c r="B76" s="88" t="b">
        <v>1</v>
      </c>
    </row>
    <row r="77" spans="1:2">
      <c r="A77" s="88">
        <v>1089821</v>
      </c>
      <c r="B77" s="88" t="b">
        <v>1</v>
      </c>
    </row>
    <row r="78" spans="1:2">
      <c r="A78" s="88">
        <v>1106070</v>
      </c>
      <c r="B78" s="88" t="b">
        <v>1</v>
      </c>
    </row>
    <row r="79" spans="1:2">
      <c r="A79" s="88">
        <v>1109435</v>
      </c>
      <c r="B79" s="88" t="b">
        <v>1</v>
      </c>
    </row>
    <row r="80" spans="1:2">
      <c r="A80" s="88">
        <v>1112754</v>
      </c>
      <c r="B80" s="88" t="b">
        <v>1</v>
      </c>
    </row>
    <row r="81" spans="1:2">
      <c r="A81" s="88">
        <v>1116064</v>
      </c>
      <c r="B81" s="88" t="b">
        <v>1</v>
      </c>
    </row>
    <row r="82" spans="1:2">
      <c r="A82" s="88">
        <v>1120284</v>
      </c>
      <c r="B82" s="88" t="b">
        <v>1</v>
      </c>
    </row>
    <row r="83" spans="1:2">
      <c r="A83" s="88">
        <v>1122637</v>
      </c>
      <c r="B83" s="88" t="b">
        <v>1</v>
      </c>
    </row>
    <row r="84" spans="1:2">
      <c r="A84" s="88">
        <v>1127335</v>
      </c>
      <c r="B84" s="88" t="b">
        <v>1</v>
      </c>
    </row>
    <row r="85" spans="1:2">
      <c r="A85" s="88">
        <v>1127613</v>
      </c>
      <c r="B85" s="88" t="b">
        <v>1</v>
      </c>
    </row>
    <row r="86" spans="1:2">
      <c r="A86" s="88">
        <v>1130281</v>
      </c>
      <c r="B86" s="88" t="b">
        <v>1</v>
      </c>
    </row>
    <row r="87" spans="1:2">
      <c r="A87" s="88">
        <v>623</v>
      </c>
      <c r="B87" s="88" t="b">
        <v>0</v>
      </c>
    </row>
    <row r="88" spans="1:2">
      <c r="A88" s="88">
        <v>1318</v>
      </c>
      <c r="B88" s="88" t="b">
        <v>0</v>
      </c>
    </row>
    <row r="89" spans="1:2">
      <c r="A89" s="88">
        <v>2679</v>
      </c>
      <c r="B89" s="88" t="b">
        <v>0</v>
      </c>
    </row>
    <row r="90" spans="1:2">
      <c r="A90" s="88">
        <v>3515</v>
      </c>
      <c r="B90" s="88" t="b">
        <v>0</v>
      </c>
    </row>
    <row r="91" spans="1:2">
      <c r="A91" s="88">
        <v>3586</v>
      </c>
      <c r="B91" s="88" t="b">
        <v>0</v>
      </c>
    </row>
    <row r="92" spans="1:2">
      <c r="A92" s="88">
        <v>6354</v>
      </c>
      <c r="B92" s="88" t="b">
        <v>0</v>
      </c>
    </row>
    <row r="93" spans="1:2">
      <c r="A93" s="88">
        <v>9029</v>
      </c>
      <c r="B93" s="88" t="b">
        <v>0</v>
      </c>
    </row>
    <row r="94" spans="1:2">
      <c r="A94" s="88">
        <v>12609</v>
      </c>
      <c r="B94" s="88" t="b">
        <v>0</v>
      </c>
    </row>
    <row r="95" spans="1:2">
      <c r="A95" s="88">
        <v>32998</v>
      </c>
      <c r="B95" s="88" t="b">
        <v>0</v>
      </c>
    </row>
    <row r="96" spans="1:2">
      <c r="A96" s="88">
        <v>33682</v>
      </c>
      <c r="B96" s="88" t="b">
        <v>0</v>
      </c>
    </row>
    <row r="97" spans="1:2">
      <c r="A97" s="88">
        <v>34286</v>
      </c>
      <c r="B97" s="88" t="b">
        <v>0</v>
      </c>
    </row>
    <row r="98" spans="1:2">
      <c r="A98" s="88">
        <v>39308</v>
      </c>
      <c r="B98" s="88" t="b">
        <v>0</v>
      </c>
    </row>
    <row r="99" spans="1:2">
      <c r="A99" s="88">
        <v>43996</v>
      </c>
      <c r="B99" s="88" t="b">
        <v>0</v>
      </c>
    </row>
    <row r="100" spans="1:2">
      <c r="A100" s="88">
        <v>44436</v>
      </c>
      <c r="B100" s="88" t="b">
        <v>0</v>
      </c>
    </row>
    <row r="101" spans="1:2">
      <c r="A101" s="88">
        <v>70744</v>
      </c>
      <c r="B101" s="88" t="b">
        <v>0</v>
      </c>
    </row>
    <row r="102" spans="1:2">
      <c r="A102" s="88">
        <v>76647</v>
      </c>
      <c r="B102" s="88" t="b">
        <v>0</v>
      </c>
    </row>
    <row r="103" spans="1:2">
      <c r="A103" s="88">
        <v>110225</v>
      </c>
      <c r="B103" s="88" t="b">
        <v>0</v>
      </c>
    </row>
    <row r="104" spans="1:2">
      <c r="A104" s="88">
        <v>111609</v>
      </c>
      <c r="B104" s="88" t="b">
        <v>0</v>
      </c>
    </row>
    <row r="105" spans="1:2">
      <c r="A105" s="88">
        <v>133253</v>
      </c>
      <c r="B105" s="88" t="b">
        <v>0</v>
      </c>
    </row>
    <row r="106" spans="1:2">
      <c r="A106" s="88">
        <v>139215</v>
      </c>
      <c r="B106" s="88" t="b">
        <v>0</v>
      </c>
    </row>
    <row r="107" spans="1:2">
      <c r="A107" s="88">
        <v>159282</v>
      </c>
      <c r="B107" s="88" t="b">
        <v>0</v>
      </c>
    </row>
    <row r="108" spans="1:2">
      <c r="A108" s="88">
        <v>223312</v>
      </c>
      <c r="B108" s="88" t="b">
        <v>0</v>
      </c>
    </row>
    <row r="109" spans="1:2">
      <c r="A109" s="88">
        <v>224228</v>
      </c>
      <c r="B109" s="88" t="b">
        <v>0</v>
      </c>
    </row>
    <row r="110" spans="1:2">
      <c r="A110" s="88">
        <v>346534</v>
      </c>
      <c r="B110" s="88" t="b">
        <v>0</v>
      </c>
    </row>
    <row r="111" spans="1:2">
      <c r="A111" s="88">
        <v>349749</v>
      </c>
      <c r="B111" s="88" t="b">
        <v>0</v>
      </c>
    </row>
    <row r="112" spans="1:2">
      <c r="A112" s="88">
        <v>369813</v>
      </c>
      <c r="B112" s="88" t="b">
        <v>0</v>
      </c>
    </row>
    <row r="113" spans="1:2">
      <c r="A113" s="88">
        <v>385903</v>
      </c>
      <c r="B113" s="88" t="b">
        <v>0</v>
      </c>
    </row>
    <row r="114" spans="1:2">
      <c r="A114" s="88">
        <v>438157</v>
      </c>
      <c r="B114" s="88" t="b">
        <v>0</v>
      </c>
    </row>
    <row r="115" spans="1:2">
      <c r="A115" s="88">
        <v>479715</v>
      </c>
      <c r="B115" s="88" t="b">
        <v>0</v>
      </c>
    </row>
    <row r="116" spans="1:2">
      <c r="A116" s="88">
        <v>519784</v>
      </c>
      <c r="B116" s="88" t="b">
        <v>0</v>
      </c>
    </row>
    <row r="117" spans="1:2">
      <c r="A117" s="88">
        <v>524342</v>
      </c>
      <c r="B117" s="88" t="b">
        <v>0</v>
      </c>
    </row>
    <row r="118" spans="1:2">
      <c r="A118" s="88">
        <v>649325</v>
      </c>
      <c r="B118" s="88" t="b">
        <v>0</v>
      </c>
    </row>
    <row r="119" spans="1:2">
      <c r="A119" s="88">
        <v>656500</v>
      </c>
      <c r="B119" s="88" t="b">
        <v>0</v>
      </c>
    </row>
    <row r="120" spans="1:2">
      <c r="A120" s="88">
        <v>668927</v>
      </c>
      <c r="B120" s="88" t="b">
        <v>0</v>
      </c>
    </row>
    <row r="121" spans="1:2">
      <c r="A121" s="88">
        <v>691202</v>
      </c>
      <c r="B121" s="88" t="b">
        <v>0</v>
      </c>
    </row>
    <row r="122" spans="1:2">
      <c r="A122" s="88">
        <v>728736</v>
      </c>
      <c r="B122" s="88" t="b">
        <v>0</v>
      </c>
    </row>
    <row r="123" spans="1:2">
      <c r="A123" s="88">
        <v>731973</v>
      </c>
      <c r="B123" s="88" t="b">
        <v>0</v>
      </c>
    </row>
    <row r="124" spans="1:2">
      <c r="A124" s="88">
        <v>753547</v>
      </c>
      <c r="B124" s="88" t="b">
        <v>0</v>
      </c>
    </row>
    <row r="125" spans="1:2">
      <c r="A125" s="88">
        <v>753554</v>
      </c>
      <c r="B125" s="88" t="b">
        <v>0</v>
      </c>
    </row>
    <row r="126" spans="1:2">
      <c r="A126" s="88">
        <v>759010</v>
      </c>
      <c r="B126" s="88" t="b">
        <v>0</v>
      </c>
    </row>
    <row r="127" spans="1:2">
      <c r="A127" s="88">
        <v>770417</v>
      </c>
      <c r="B127" s="88" t="b">
        <v>0</v>
      </c>
    </row>
    <row r="128" spans="1:2">
      <c r="A128" s="88">
        <v>821030</v>
      </c>
      <c r="B128" s="88" t="b">
        <v>0</v>
      </c>
    </row>
    <row r="129" spans="1:2">
      <c r="A129" s="88">
        <v>827960</v>
      </c>
      <c r="B129" s="88" t="b">
        <v>0</v>
      </c>
    </row>
    <row r="130" spans="1:2">
      <c r="A130" s="88">
        <v>846098</v>
      </c>
      <c r="B130" s="88" t="b">
        <v>0</v>
      </c>
    </row>
    <row r="131" spans="1:2">
      <c r="A131" s="88">
        <v>862393</v>
      </c>
      <c r="B131" s="88" t="b">
        <v>0</v>
      </c>
    </row>
    <row r="132" spans="1:2">
      <c r="A132" s="88">
        <v>899789</v>
      </c>
      <c r="B132" s="88" t="b">
        <v>0</v>
      </c>
    </row>
    <row r="133" spans="1:2">
      <c r="A133" s="88">
        <v>934033</v>
      </c>
      <c r="B133" s="88" t="b">
        <v>0</v>
      </c>
    </row>
    <row r="134" spans="1:2">
      <c r="A134" s="88">
        <v>934091</v>
      </c>
      <c r="B134" s="88" t="b">
        <v>0</v>
      </c>
    </row>
    <row r="135" spans="1:2">
      <c r="A135" s="88">
        <v>946207</v>
      </c>
      <c r="B135" s="88" t="b">
        <v>0</v>
      </c>
    </row>
    <row r="136" spans="1:2">
      <c r="A136" s="88">
        <v>947536</v>
      </c>
      <c r="B136" s="88" t="b">
        <v>0</v>
      </c>
    </row>
    <row r="137" spans="1:2">
      <c r="A137" s="88">
        <v>959048</v>
      </c>
      <c r="B137" s="88" t="b">
        <v>0</v>
      </c>
    </row>
    <row r="138" spans="1:2">
      <c r="A138" s="88">
        <v>971926</v>
      </c>
      <c r="B138" s="88" t="b">
        <v>0</v>
      </c>
    </row>
    <row r="139" spans="1:2">
      <c r="A139" s="88">
        <v>973147</v>
      </c>
      <c r="B139" s="88" t="b">
        <v>0</v>
      </c>
    </row>
    <row r="140" spans="1:2">
      <c r="A140" s="88">
        <v>976134</v>
      </c>
      <c r="B140" s="88" t="b">
        <v>0</v>
      </c>
    </row>
    <row r="141" spans="1:2">
      <c r="A141" s="88">
        <v>988596</v>
      </c>
      <c r="B141" s="88" t="b">
        <v>0</v>
      </c>
    </row>
    <row r="142" spans="1:2">
      <c r="A142" s="88">
        <v>1019179</v>
      </c>
      <c r="B142" s="88" t="b">
        <v>0</v>
      </c>
    </row>
    <row r="143" spans="1:2">
      <c r="A143" s="88">
        <v>1021229</v>
      </c>
      <c r="B143" s="88" t="b">
        <v>0</v>
      </c>
    </row>
    <row r="144" spans="1:2">
      <c r="A144" s="88">
        <v>1036438</v>
      </c>
      <c r="B144" s="88" t="b">
        <v>0</v>
      </c>
    </row>
    <row r="145" spans="1:2">
      <c r="A145" s="88">
        <v>1042790</v>
      </c>
      <c r="B145" s="88" t="b">
        <v>0</v>
      </c>
    </row>
    <row r="146" spans="1:2">
      <c r="A146" s="88">
        <v>1043013</v>
      </c>
      <c r="B146" s="88" t="b">
        <v>0</v>
      </c>
    </row>
    <row r="147" spans="1:2">
      <c r="A147" s="88">
        <v>1059889</v>
      </c>
      <c r="B147" s="88" t="b">
        <v>0</v>
      </c>
    </row>
    <row r="148" spans="1:2">
      <c r="A148" s="88">
        <v>1077159</v>
      </c>
      <c r="B148" s="88" t="b">
        <v>0</v>
      </c>
    </row>
    <row r="149" spans="1:2">
      <c r="A149" s="88">
        <v>1095232</v>
      </c>
      <c r="B149" s="88" t="b">
        <v>0</v>
      </c>
    </row>
    <row r="150" spans="1:2">
      <c r="A150" s="88">
        <v>1095591</v>
      </c>
      <c r="B150" s="88" t="b">
        <v>0</v>
      </c>
    </row>
    <row r="151" spans="1:2">
      <c r="A151" s="88">
        <v>1096644</v>
      </c>
      <c r="B151" s="88" t="b">
        <v>0</v>
      </c>
    </row>
    <row r="152" spans="1:2">
      <c r="A152" s="88">
        <v>1105631</v>
      </c>
      <c r="B152" s="88" t="b">
        <v>0</v>
      </c>
    </row>
    <row r="153" spans="1:2">
      <c r="A153" s="88">
        <v>1107752</v>
      </c>
      <c r="B153" s="88" t="b">
        <v>0</v>
      </c>
    </row>
    <row r="154" spans="1:2">
      <c r="A154" s="88">
        <v>1107834</v>
      </c>
      <c r="B154" s="88" t="b">
        <v>0</v>
      </c>
    </row>
    <row r="155" spans="1:2">
      <c r="A155" s="88">
        <v>1109401</v>
      </c>
      <c r="B155" s="88" t="b">
        <v>0</v>
      </c>
    </row>
    <row r="156" spans="1:2">
      <c r="A156" s="88">
        <v>1112338</v>
      </c>
      <c r="B156" s="88" t="b">
        <v>0</v>
      </c>
    </row>
    <row r="157" spans="1:2">
      <c r="A157" s="88">
        <v>1122602</v>
      </c>
      <c r="B157" s="88" t="b">
        <v>0</v>
      </c>
    </row>
    <row r="158" spans="1:2">
      <c r="A158" s="88">
        <v>1123314</v>
      </c>
      <c r="B158" s="88" t="b">
        <v>0</v>
      </c>
    </row>
    <row r="159" spans="1:2">
      <c r="A159" s="88">
        <v>1130174</v>
      </c>
      <c r="B159" s="88" t="b">
        <v>0</v>
      </c>
    </row>
    <row r="160" spans="1:2">
      <c r="A160" s="88">
        <v>1132496</v>
      </c>
      <c r="B160" s="88" t="b">
        <v>0</v>
      </c>
    </row>
    <row r="161" spans="1:2">
      <c r="A161" s="88">
        <v>1132730</v>
      </c>
      <c r="B161" s="88" t="b">
        <v>0</v>
      </c>
    </row>
    <row r="162" spans="1:2">
      <c r="A162" s="88">
        <v>1136152</v>
      </c>
      <c r="B162" s="88" t="b">
        <v>0</v>
      </c>
    </row>
    <row r="163" spans="1:2">
      <c r="A163" s="88">
        <v>623</v>
      </c>
      <c r="B163" s="88" t="b">
        <v>0</v>
      </c>
    </row>
  </sheetData>
  <autoFilter ref="A1:B1" xr:uid="{DB15A1CB-EEE1-463A-955A-87DD3246A292}">
    <sortState xmlns:xlrd2="http://schemas.microsoft.com/office/spreadsheetml/2017/richdata2" ref="A2:B163">
      <sortCondition descending="1" ref="B1"/>
    </sortState>
  </autoFilter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4D0FD8-DA28-4620-A6D8-A63A7E94DEE4}">
  <dimension ref="A1:E444"/>
  <sheetViews>
    <sheetView topLeftCell="A43" workbookViewId="0">
      <selection activeCell="C62" sqref="C62"/>
    </sheetView>
  </sheetViews>
  <sheetFormatPr defaultRowHeight="15"/>
  <cols>
    <col min="1" max="1" width="51.28515625" bestFit="1" customWidth="1"/>
    <col min="4" max="4" width="11.140625" customWidth="1"/>
  </cols>
  <sheetData>
    <row r="1" spans="1:5">
      <c r="A1" s="9" t="s">
        <v>16737</v>
      </c>
      <c r="B1" s="9" t="s">
        <v>558</v>
      </c>
      <c r="D1" s="9" t="s">
        <v>551</v>
      </c>
      <c r="E1" s="9" t="s">
        <v>23247</v>
      </c>
    </row>
    <row r="2" spans="1:5">
      <c r="A2" t="str" cm="1">
        <f t="array" ref="A2:A219">_xlfn.UNIQUE(superadmin!A2:A2892 &amp; " - " &amp; superadmin!B2:B2892)</f>
        <v>ggcjsc - Armen Sanasaryan</v>
      </c>
      <c r="B2" cm="1">
        <f t="array" ref="B2">IFERROR(MEDIAN(
    IF(
        (superadmin!A:A=LEFT(A2, FIND(" - ", A2)-1)) *
        (superadmin!B:B=RIGHT(A2, LEN(A2)-FIND(" - ", A2)-2)) *
        (superadmin!D:D&gt;100),
        superadmin!D:D
    )
), 0)</f>
        <v>500</v>
      </c>
      <c r="D2" cm="1">
        <f t="array" ref="D2:D26">_xlfn.UNIQUE(B2:B5000)</f>
        <v>500</v>
      </c>
      <c r="E2">
        <f t="shared" ref="E2:E20" si="0">COUNTIF($B$2:$B$5000, D2)</f>
        <v>63</v>
      </c>
    </row>
    <row r="3" spans="1:5">
      <c r="A3" t="str">
        <v>Malocco - Malocco</v>
      </c>
      <c r="B3" cm="1">
        <f t="array" ref="B3">IFERROR(MEDIAN(
    IF(
        (superadmin!A:A=LEFT(A3, FIND(" - ", A3)-1)) *
        (superadmin!B:B=RIGHT(A3, LEN(A3)-FIND(" - ", A3)-2)) *
        (superadmin!D:D&gt;100),
        superadmin!D:D
    )
), 0)</f>
        <v>500</v>
      </c>
      <c r="D3">
        <v>1000</v>
      </c>
      <c r="E3">
        <f t="shared" si="0"/>
        <v>32</v>
      </c>
    </row>
    <row r="4" spans="1:5">
      <c r="A4" t="str">
        <v>Bisquit - Mane Koshkakaryan</v>
      </c>
      <c r="B4" cm="1">
        <f t="array" ref="B4">IFERROR(MEDIAN(
    IF(
        (superadmin!A:A=LEFT(A4, FIND(" - ", A4)-1)) *
        (superadmin!B:B=RIGHT(A4, LEN(A4)-FIND(" - ", A4)-2)) *
        (superadmin!D:D&gt;100),
        superadmin!D:D
    )
), 0)</f>
        <v>500</v>
      </c>
      <c r="D4">
        <v>850</v>
      </c>
      <c r="E4">
        <f t="shared" si="0"/>
        <v>2</v>
      </c>
    </row>
    <row r="5" spans="1:5">
      <c r="A5" t="str">
        <v>Venlo - Karo</v>
      </c>
      <c r="B5" cm="1">
        <f t="array" ref="B5">IFERROR(MEDIAN(
    IF(
        (superadmin!A:A=LEFT(A5, FIND(" - ", A5)-1)) *
        (superadmin!B:B=RIGHT(A5, LEN(A5)-FIND(" - ", A5)-2)) *
        (superadmin!D:D&gt;100),
        superadmin!D:D
    )
), 0)</f>
        <v>500</v>
      </c>
      <c r="D5">
        <v>300</v>
      </c>
      <c r="E5">
        <f t="shared" si="0"/>
        <v>12</v>
      </c>
    </row>
    <row r="6" spans="1:5">
      <c r="A6" t="str">
        <v>Paul - Paul Armenia</v>
      </c>
      <c r="B6" cm="1">
        <f t="array" ref="B6">IFERROR(MEDIAN(
    IF(
        (superadmin!A:A=LEFT(A6, FIND(" - ", A6)-1)) *
        (superadmin!B:B=RIGHT(A6, LEN(A6)-FIND(" - ", A6)-2)) *
        (superadmin!D:D&gt;100),
        superadmin!D:D
    )
), 0)</f>
        <v>1000</v>
      </c>
      <c r="D6">
        <v>2000</v>
      </c>
      <c r="E6">
        <f t="shared" si="0"/>
        <v>5</v>
      </c>
    </row>
    <row r="7" spans="1:5">
      <c r="A7" t="str">
        <v>Karas Tumanyan - Zaven</v>
      </c>
      <c r="B7" cm="1">
        <f t="array" ref="B7">IFERROR(MEDIAN(
    IF(
        (superadmin!A:A=LEFT(A7, FIND(" - ", A7)-1)) *
        (superadmin!B:B=RIGHT(A7, LEN(A7)-FIND(" - ", A7)-2)) *
        (superadmin!D:D&gt;100),
        superadmin!D:D
    )
), 0)</f>
        <v>850</v>
      </c>
      <c r="D7">
        <v>0</v>
      </c>
      <c r="E7">
        <f t="shared" si="0"/>
        <v>295</v>
      </c>
    </row>
    <row r="8" spans="1:5">
      <c r="A8" t="str">
        <v>Dodopizza - Dodo Kitchen</v>
      </c>
      <c r="B8" cm="1">
        <f t="array" ref="B8">IFERROR(MEDIAN(
    IF(
        (superadmin!A:A=LEFT(A8, FIND(" - ", A8)-1)) *
        (superadmin!B:B=RIGHT(A8, LEN(A8)-FIND(" - ", A8)-2)) *
        (superadmin!D:D&gt;100),
        superadmin!D:D
    )
), 0)</f>
        <v>300</v>
      </c>
      <c r="D8">
        <v>900</v>
      </c>
      <c r="E8">
        <f t="shared" si="0"/>
        <v>1</v>
      </c>
    </row>
    <row r="9" spans="1:5">
      <c r="A9" t="str">
        <v>ggcjsc - Gayush</v>
      </c>
      <c r="B9" cm="1">
        <f t="array" ref="B9">IFERROR(MEDIAN(
    IF(
        (superadmin!A:A=LEFT(A9, FIND(" - ", A9)-1)) *
        (superadmin!B:B=RIGHT(A9, LEN(A9)-FIND(" - ", A9)-2)) *
        (superadmin!D:D&gt;100),
        superadmin!D:D
    )
), 0)</f>
        <v>500</v>
      </c>
      <c r="D9">
        <v>1500</v>
      </c>
      <c r="E9">
        <f t="shared" si="0"/>
        <v>5</v>
      </c>
    </row>
    <row r="10" spans="1:5">
      <c r="A10" t="str">
        <v>ggcjsc - Անահիտ</v>
      </c>
      <c r="B10" cm="1">
        <f t="array" ref="B10">IFERROR(MEDIAN(
    IF(
        (superadmin!A:A=LEFT(A10, FIND(" - ", A10)-1)) *
        (superadmin!B:B=RIGHT(A10, LEN(A10)-FIND(" - ", A10)-2)) *
        (superadmin!D:D&gt;100),
        superadmin!D:D
    )
), 0)</f>
        <v>500</v>
      </c>
      <c r="D10">
        <v>200</v>
      </c>
      <c r="E10">
        <f t="shared" si="0"/>
        <v>1</v>
      </c>
    </row>
    <row r="11" spans="1:5">
      <c r="A11" t="str">
        <v>Avetis Grigoryan - Mov</v>
      </c>
      <c r="B11" cm="1">
        <f t="array" ref="B11">IFERROR(MEDIAN(
    IF(
        (superadmin!A:A=LEFT(A11, FIND(" - ", A11)-1)) *
        (superadmin!B:B=RIGHT(A11, LEN(A11)-FIND(" - ", A11)-2)) *
        (superadmin!D:D&gt;100),
        superadmin!D:D
    )
), 0)</f>
        <v>2000</v>
      </c>
      <c r="D11">
        <v>750</v>
      </c>
      <c r="E11">
        <f t="shared" si="0"/>
        <v>6</v>
      </c>
    </row>
    <row r="12" spans="1:5">
      <c r="A12" t="str">
        <v>Common Ground Books &amp; Spirits - Common Ground - Waiters</v>
      </c>
      <c r="B12" cm="1">
        <f t="array" ref="B12">IFERROR(MEDIAN(
    IF(
        (superadmin!A:A=LEFT(A12, FIND(" - ", A12)-1)) *
        (superadmin!B:B=RIGHT(A12, LEN(A12)-FIND(" - ", A12)-2)) *
        (superadmin!D:D&gt;100),
        superadmin!D:D
    )
), 0)</f>
        <v>500</v>
      </c>
      <c r="D12">
        <v>120</v>
      </c>
      <c r="E12">
        <f t="shared" si="0"/>
        <v>1</v>
      </c>
    </row>
    <row r="13" spans="1:5">
      <c r="A13" t="str">
        <v>Louis Charden - Louis Charden</v>
      </c>
      <c r="B13" cm="1">
        <f t="array" ref="B13">IFERROR(MEDIAN(
    IF(
        (superadmin!A:A=LEFT(A13, FIND(" - ", A13)-1)) *
        (superadmin!B:B=RIGHT(A13, LEN(A13)-FIND(" - ", A13)-2)) *
        (superadmin!D:D&gt;100),
        superadmin!D:D
    )
), 0)</f>
        <v>0</v>
      </c>
      <c r="D13">
        <v>361</v>
      </c>
      <c r="E13">
        <f t="shared" si="0"/>
        <v>1</v>
      </c>
    </row>
    <row r="14" spans="1:5">
      <c r="A14" t="str">
        <v>Bagel - Bagel Shop</v>
      </c>
      <c r="B14" cm="1">
        <f t="array" ref="B14">IFERROR(MEDIAN(
    IF(
        (superadmin!A:A=LEFT(A14, FIND(" - ", A14)-1)) *
        (superadmin!B:B=RIGHT(A14, LEN(A14)-FIND(" - ", A14)-2)) *
        (superadmin!D:D&gt;100),
        superadmin!D:D
    )
), 0)</f>
        <v>500</v>
      </c>
      <c r="D14">
        <v>400</v>
      </c>
      <c r="E14">
        <f t="shared" si="0"/>
        <v>6</v>
      </c>
    </row>
    <row r="15" spans="1:5">
      <c r="A15" t="str">
        <v>ggcjsc - Tigran</v>
      </c>
      <c r="B15" cm="1">
        <f t="array" ref="B15">IFERROR(MEDIAN(
    IF(
        (superadmin!A:A=LEFT(A15, FIND(" - ", A15)-1)) *
        (superadmin!B:B=RIGHT(A15, LEN(A15)-FIND(" - ", A15)-2)) *
        (superadmin!D:D&gt;100),
        superadmin!D:D
    )
), 0)</f>
        <v>500</v>
      </c>
      <c r="D15">
        <v>420</v>
      </c>
      <c r="E15">
        <f t="shared" si="0"/>
        <v>1</v>
      </c>
    </row>
    <row r="16" spans="1:5">
      <c r="A16" t="str">
        <v>Byblos - Byblos Restaurant</v>
      </c>
      <c r="B16" cm="1">
        <f t="array" ref="B16">IFERROR(MEDIAN(
    IF(
        (superadmin!A:A=LEFT(A16, FIND(" - ", A16)-1)) *
        (superadmin!B:B=RIGHT(A16, LEN(A16)-FIND(" - ", A16)-2)) *
        (superadmin!D:D&gt;100),
        superadmin!D:D
    )
), 0)</f>
        <v>1000</v>
      </c>
      <c r="D16">
        <v>555.5</v>
      </c>
      <c r="E16">
        <f t="shared" si="0"/>
        <v>1</v>
      </c>
    </row>
    <row r="17" spans="1:5">
      <c r="A17" t="str">
        <v>Bisquit - Diana</v>
      </c>
      <c r="B17" cm="1">
        <f t="array" ref="B17">IFERROR(MEDIAN(
    IF(
        (superadmin!A:A=LEFT(A17, FIND(" - ", A17)-1)) *
        (superadmin!B:B=RIGHT(A17, LEN(A17)-FIND(" - ", A17)-2)) *
        (superadmin!D:D&gt;100),
        superadmin!D:D
    )
), 0)</f>
        <v>1000</v>
      </c>
      <c r="D17">
        <v>1250</v>
      </c>
      <c r="E17">
        <f t="shared" si="0"/>
        <v>2</v>
      </c>
    </row>
    <row r="18" spans="1:5">
      <c r="A18" t="str">
        <v>ggcjsc - ggTeam</v>
      </c>
      <c r="B18" cm="1">
        <f t="array" ref="B18">IFERROR(MEDIAN(
    IF(
        (superadmin!A:A=LEFT(A18, FIND(" - ", A18)-1)) *
        (superadmin!B:B=RIGHT(A18, LEN(A18)-FIND(" - ", A18)-2)) *
        (superadmin!D:D&gt;100),
        superadmin!D:D
    )
), 0)</f>
        <v>900</v>
      </c>
      <c r="D18">
        <v>650</v>
      </c>
      <c r="E18">
        <f t="shared" si="0"/>
        <v>2</v>
      </c>
    </row>
    <row r="19" spans="1:5">
      <c r="A19" t="str">
        <v>Noraleppo - Nor Aleppo</v>
      </c>
      <c r="B19" cm="1">
        <f t="array" ref="B19">IFERROR(MEDIAN(
    IF(
        (superadmin!A:A=LEFT(A19, FIND(" - ", A19)-1)) *
        (superadmin!B:B=RIGHT(A19, LEN(A19)-FIND(" - ", A19)-2)) *
        (superadmin!D:D&gt;100),
        superadmin!D:D
    )
), 0)</f>
        <v>1500</v>
      </c>
      <c r="D19">
        <v>2650</v>
      </c>
      <c r="E19">
        <f t="shared" si="0"/>
        <v>1</v>
      </c>
    </row>
    <row r="20" spans="1:5">
      <c r="A20" t="str">
        <v>Common Ground Books &amp; Spirits - Common Ground Books &amp; Spirits</v>
      </c>
      <c r="B20" cm="1">
        <f t="array" ref="B20">IFERROR(MEDIAN(
    IF(
        (superadmin!A:A=LEFT(A20, FIND(" - ", A20)-1)) *
        (superadmin!B:B=RIGHT(A20, LEN(A20)-FIND(" - ", A20)-2)) *
        (superadmin!D:D&gt;100),
        superadmin!D:D
    )
), 0)</f>
        <v>1000</v>
      </c>
      <c r="D20">
        <v>3000</v>
      </c>
      <c r="E20">
        <f t="shared" si="0"/>
        <v>1</v>
      </c>
    </row>
    <row r="21" spans="1:5">
      <c r="A21" t="str">
        <v>Beer Academy - Ethnoraph</v>
      </c>
      <c r="B21" cm="1">
        <f t="array" ref="B21">IFERROR(MEDIAN(
    IF(
        (superadmin!A:A=LEFT(A21, FIND(" - ", A21)-1)) *
        (superadmin!B:B=RIGHT(A21, LEN(A21)-FIND(" - ", A21)-2)) *
        (superadmin!D:D&gt;100),
        superadmin!D:D
    )
), 0)</f>
        <v>1500</v>
      </c>
      <c r="D21">
        <v>360</v>
      </c>
      <c r="E21">
        <f t="shared" ref="E21:E23" si="1">COUNTIF($B$2:$B$5000, D21)</f>
        <v>1</v>
      </c>
    </row>
    <row r="22" spans="1:5">
      <c r="A22" t="str">
        <v>Dodopizza - Гагик</v>
      </c>
      <c r="B22" cm="1">
        <f t="array" ref="B22">IFERROR(MEDIAN(
    IF(
        (superadmin!A:A=LEFT(A22, FIND(" - ", A22)-1)) *
        (superadmin!B:B=RIGHT(A22, LEN(A22)-FIND(" - ", A22)-2)) *
        (superadmin!D:D&gt;100),
        superadmin!D:D
    )
), 0)</f>
        <v>300</v>
      </c>
      <c r="D22">
        <v>450</v>
      </c>
      <c r="E22">
        <f t="shared" si="1"/>
        <v>1</v>
      </c>
    </row>
    <row r="23" spans="1:5">
      <c r="A23" t="str">
        <v>Lumen Coffee - Lumen Coffee</v>
      </c>
      <c r="B23" cm="1">
        <f t="array" ref="B23">IFERROR(MEDIAN(
    IF(
        (superadmin!A:A=LEFT(A23, FIND(" - ", A23)-1)) *
        (superadmin!B:B=RIGHT(A23, LEN(A23)-FIND(" - ", A23)-2)) *
        (superadmin!D:D&gt;100),
        superadmin!D:D
    )
), 0)</f>
        <v>500</v>
      </c>
      <c r="D23">
        <v>102</v>
      </c>
      <c r="E23">
        <f t="shared" si="1"/>
        <v>1</v>
      </c>
    </row>
    <row r="24" spans="1:5">
      <c r="A24" t="str">
        <v>Smoking Chef - Smoking Chef</v>
      </c>
      <c r="B24" cm="1">
        <f t="array" ref="B24">IFERROR(MEDIAN(
    IF(
        (superadmin!A:A=LEFT(A24, FIND(" - ", A24)-1)) *
        (superadmin!B:B=RIGHT(A24, LEN(A24)-FIND(" - ", A24)-2)) *
        (superadmin!D:D&gt;100),
        superadmin!D:D
    )
), 0)</f>
        <v>2000</v>
      </c>
      <c r="D24">
        <v>145</v>
      </c>
    </row>
    <row r="25" spans="1:5">
      <c r="A25" t="str">
        <v>Karas Tsaghkadzor - Shahane</v>
      </c>
      <c r="B25" cm="1">
        <f t="array" ref="B25">IFERROR(MEDIAN(
    IF(
        (superadmin!A:A=LEFT(A25, FIND(" - ", A25)-1)) *
        (superadmin!B:B=RIGHT(A25, LEN(A25)-FIND(" - ", A25)-2)) *
        (superadmin!D:D&gt;100),
        superadmin!D:D
    )
), 0)</f>
        <v>500</v>
      </c>
      <c r="D25">
        <v>175</v>
      </c>
    </row>
    <row r="26" spans="1:5">
      <c r="A26" t="str">
        <v>Common Ground Books &amp; Spirits - Common Ground - Bar</v>
      </c>
      <c r="B26" cm="1">
        <f t="array" ref="B26">IFERROR(MEDIAN(
    IF(
        (superadmin!A:A=LEFT(A26, FIND(" - ", A26)-1)) *
        (superadmin!B:B=RIGHT(A26, LEN(A26)-FIND(" - ", A26)-2)) *
        (superadmin!D:D&gt;100),
        superadmin!D:D
    )
), 0)</f>
        <v>200</v>
      </c>
      <c r="D26">
        <v>0</v>
      </c>
    </row>
    <row r="27" spans="1:5">
      <c r="A27" t="str">
        <v>Avetis Grigoryan - Phoenīx</v>
      </c>
      <c r="B27" cm="1">
        <f t="array" ref="B27">IFERROR(MEDIAN(
    IF(
        (superadmin!A:A=LEFT(A27, FIND(" - ", A27)-1)) *
        (superadmin!B:B=RIGHT(A27, LEN(A27)-FIND(" - ", A27)-2)) *
        (superadmin!D:D&gt;100),
        superadmin!D:D
    )
), 0)</f>
        <v>1500</v>
      </c>
    </row>
    <row r="28" spans="1:5">
      <c r="A28" t="str">
        <v>Prepa - Prepa</v>
      </c>
      <c r="B28" cm="1">
        <f t="array" ref="B28">IFERROR(MEDIAN(
    IF(
        (superadmin!A:A=LEFT(A28, FIND(" - ", A28)-1)) *
        (superadmin!B:B=RIGHT(A28, LEN(A28)-FIND(" - ", A28)-2)) *
        (superadmin!D:D&gt;100),
        superadmin!D:D
    )
), 0)</f>
        <v>750</v>
      </c>
    </row>
    <row r="29" spans="1:5">
      <c r="A29" t="str">
        <v>Food industry - Elen</v>
      </c>
      <c r="B29" cm="1">
        <f t="array" ref="B29">IFERROR(MEDIAN(
    IF(
        (superadmin!A:A=LEFT(A29, FIND(" - ", A29)-1)) *
        (superadmin!B:B=RIGHT(A29, LEN(A29)-FIND(" - ", A29)-2)) *
        (superadmin!D:D&gt;100),
        superadmin!D:D
    )
), 0)</f>
        <v>0</v>
      </c>
    </row>
    <row r="30" spans="1:5">
      <c r="A30" t="str">
        <v>Levon - Narek test a</v>
      </c>
      <c r="B30" cm="1">
        <f t="array" ref="B30">IFERROR(MEDIAN(
    IF(
        (superadmin!A:A=LEFT(A30, FIND(" - ", A30)-1)) *
        (superadmin!B:B=RIGHT(A30, LEN(A30)-FIND(" - ", A30)-2)) *
        (superadmin!D:D&gt;100),
        superadmin!D:D
    )
), 0)</f>
        <v>0</v>
      </c>
    </row>
    <row r="31" spans="1:5">
      <c r="A31" t="str">
        <v>Levon - Lilit Alexanyan</v>
      </c>
      <c r="B31" cm="1">
        <f t="array" ref="B31">IFERROR(MEDIAN(
    IF(
        (superadmin!A:A=LEFT(A31, FIND(" - ", A31)-1)) *
        (superadmin!B:B=RIGHT(A31, LEN(A31)-FIND(" - ", A31)-2)) *
        (superadmin!D:D&gt;100),
        superadmin!D:D
    )
), 0)</f>
        <v>500</v>
      </c>
    </row>
    <row r="32" spans="1:5">
      <c r="A32" t="str">
        <v>- - -</v>
      </c>
      <c r="B32" cm="1">
        <f t="array" ref="B32">IFERROR(MEDIAN(
    IF(
        (superadmin!A:A=LEFT(A32, FIND(" - ", A32)-1)) *
        (superadmin!B:B=RIGHT(A32, LEN(A32)-FIND(" - ", A32)-2)) *
        (superadmin!D:D&gt;100),
        superadmin!D:D
    )
), 0)</f>
        <v>300</v>
      </c>
    </row>
    <row r="33" spans="1:2">
      <c r="A33" t="str">
        <v>Food industry - -</v>
      </c>
      <c r="B33" cm="1">
        <f t="array" ref="B33">IFERROR(MEDIAN(
    IF(
        (superadmin!A:A=LEFT(A33, FIND(" - ", A33)-1)) *
        (superadmin!B:B=RIGHT(A33, LEN(A33)-FIND(" - ", A33)-2)) *
        (superadmin!D:D&gt;100),
        superadmin!D:D
    )
), 0)</f>
        <v>0</v>
      </c>
    </row>
    <row r="34" spans="1:2">
      <c r="A34" t="str">
        <v>Food industry - Armen Sargsyan</v>
      </c>
      <c r="B34" cm="1">
        <f t="array" ref="B34">IFERROR(MEDIAN(
    IF(
        (superadmin!A:A=LEFT(A34, FIND(" - ", A34)-1)) *
        (superadmin!B:B=RIGHT(A34, LEN(A34)-FIND(" - ", A34)-2)) *
        (superadmin!D:D&gt;100),
        superadmin!D:D
    )
), 0)</f>
        <v>0</v>
      </c>
    </row>
    <row r="35" spans="1:2">
      <c r="A35" t="str">
        <v>Food industry - Liana</v>
      </c>
      <c r="B35" cm="1">
        <f t="array" ref="B35">IFERROR(MEDIAN(
    IF(
        (superadmin!A:A=LEFT(A35, FIND(" - ", A35)-1)) *
        (superadmin!B:B=RIGHT(A35, LEN(A35)-FIND(" - ", A35)-2)) *
        (superadmin!D:D&gt;100),
        superadmin!D:D
    )
), 0)</f>
        <v>0</v>
      </c>
    </row>
    <row r="36" spans="1:2">
      <c r="A36" t="str">
        <v>Food industry - Mariam</v>
      </c>
      <c r="B36" cm="1">
        <f t="array" ref="B36">IFERROR(MEDIAN(
    IF(
        (superadmin!A:A=LEFT(A36, FIND(" - ", A36)-1)) *
        (superadmin!B:B=RIGHT(A36, LEN(A36)-FIND(" - ", A36)-2)) *
        (superadmin!D:D&gt;100),
        superadmin!D:D
    )
), 0)</f>
        <v>0</v>
      </c>
    </row>
    <row r="37" spans="1:2">
      <c r="A37" t="str">
        <v>Karas mashtoc - Ժիրայր</v>
      </c>
      <c r="B37" cm="1">
        <f t="array" ref="B37">IFERROR(MEDIAN(
    IF(
        (superadmin!A:A=LEFT(A37, FIND(" - ", A37)-1)) *
        (superadmin!B:B=RIGHT(A37, LEN(A37)-FIND(" - ", A37)-2)) *
        (superadmin!D:D&gt;100),
        superadmin!D:D
    )
), 0)</f>
        <v>1000</v>
      </c>
    </row>
    <row r="38" spans="1:2">
      <c r="A38" t="str">
        <v>Levon - Narek Gevorgyan</v>
      </c>
      <c r="B38" cm="1">
        <f t="array" ref="B38">IFERROR(MEDIAN(
    IF(
        (superadmin!A:A=LEFT(A38, FIND(" - ", A38)-1)) *
        (superadmin!B:B=RIGHT(A38, LEN(A38)-FIND(" - ", A38)-2)) *
        (superadmin!D:D&gt;100),
        superadmin!D:D
    )
), 0)</f>
        <v>1000</v>
      </c>
    </row>
    <row r="39" spans="1:2">
      <c r="A39" t="str">
        <v>Bardak - Bardak</v>
      </c>
      <c r="B39" cm="1">
        <f t="array" ref="B39">IFERROR(MEDIAN(
    IF(
        (superadmin!A:A=LEFT(A39, FIND(" - ", A39)-1)) *
        (superadmin!B:B=RIGHT(A39, LEN(A39)-FIND(" - ", A39)-2)) *
        (superadmin!D:D&gt;100),
        superadmin!D:D
    )
), 0)</f>
        <v>1000</v>
      </c>
    </row>
    <row r="40" spans="1:2">
      <c r="A40" t="str">
        <v>ggcjsc - Hakob Harutyunyan</v>
      </c>
      <c r="B40" cm="1">
        <f t="array" ref="B40">IFERROR(MEDIAN(
    IF(
        (superadmin!A:A=LEFT(A40, FIND(" - ", A40)-1)) *
        (superadmin!B:B=RIGHT(A40, LEN(A40)-FIND(" - ", A40)-2)) *
        (superadmin!D:D&gt;100),
        superadmin!D:D
    )
), 0)</f>
        <v>500</v>
      </c>
    </row>
    <row r="41" spans="1:2">
      <c r="A41" t="str">
        <v>Beer Academy - Epos</v>
      </c>
      <c r="B41" cm="1">
        <f t="array" ref="B41">IFERROR(MEDIAN(
    IF(
        (superadmin!A:A=LEFT(A41, FIND(" - ", A41)-1)) *
        (superadmin!B:B=RIGHT(A41, LEN(A41)-FIND(" - ", A41)-2)) *
        (superadmin!D:D&gt;100),
        superadmin!D:D
    )
), 0)</f>
        <v>1000</v>
      </c>
    </row>
    <row r="42" spans="1:2">
      <c r="A42" t="str">
        <v>Lumen Coffee - Meghedi</v>
      </c>
      <c r="B42" cm="1">
        <f t="array" ref="B42">IFERROR(MEDIAN(
    IF(
        (superadmin!A:A=LEFT(A42, FIND(" - ", A42)-1)) *
        (superadmin!B:B=RIGHT(A42, LEN(A42)-FIND(" - ", A42)-2)) *
        (superadmin!D:D&gt;100),
        superadmin!D:D
    )
), 0)</f>
        <v>500</v>
      </c>
    </row>
    <row r="43" spans="1:2">
      <c r="A43" t="str">
        <v>ggcjsc - ggՁկնիկներ</v>
      </c>
      <c r="B43" cm="1">
        <f t="array" ref="B43">IFERROR(MEDIAN(
    IF(
        (superadmin!A:A=LEFT(A43, FIND(" - ", A43)-1)) *
        (superadmin!B:B=RIGHT(A43, LEN(A43)-FIND(" - ", A43)-2)) *
        (superadmin!D:D&gt;100),
        superadmin!D:D
    )
), 0)</f>
        <v>120</v>
      </c>
    </row>
    <row r="44" spans="1:2">
      <c r="A44" t="str">
        <v>ggcjsc - Erik</v>
      </c>
      <c r="B44" cm="1">
        <f t="array" ref="B44">IFERROR(MEDIAN(
    IF(
        (superadmin!A:A=LEFT(A44, FIND(" - ", A44)-1)) *
        (superadmin!B:B=RIGHT(A44, LEN(A44)-FIND(" - ", A44)-2)) *
        (superadmin!D:D&gt;100),
        superadmin!D:D
    )
), 0)</f>
        <v>500</v>
      </c>
    </row>
    <row r="45" spans="1:2">
      <c r="A45" t="str">
        <v>ggcjsc - Levon</v>
      </c>
      <c r="B45" cm="1">
        <f t="array" ref="B45">IFERROR(MEDIAN(
    IF(
        (superadmin!A:A=LEFT(A45, FIND(" - ", A45)-1)) *
        (superadmin!B:B=RIGHT(A45, LEN(A45)-FIND(" - ", A45)-2)) *
        (superadmin!D:D&gt;100),
        superadmin!D:D
    )
), 0)</f>
        <v>0</v>
      </c>
    </row>
    <row r="46" spans="1:2">
      <c r="A46" t="str">
        <v>ggcjsc - Hayk Petrosyan</v>
      </c>
      <c r="B46" cm="1">
        <f t="array" ref="B46">IFERROR(MEDIAN(
    IF(
        (superadmin!A:A=LEFT(A46, FIND(" - ", A46)-1)) *
        (superadmin!B:B=RIGHT(A46, LEN(A46)-FIND(" - ", A46)-2)) *
        (superadmin!D:D&gt;100),
        superadmin!D:D
    )
), 0)</f>
        <v>500</v>
      </c>
    </row>
    <row r="47" spans="1:2">
      <c r="A47" t="str">
        <v>ggcjsc - Alik Manukyan</v>
      </c>
      <c r="B47" cm="1">
        <f t="array" ref="B47">IFERROR(MEDIAN(
    IF(
        (superadmin!A:A=LEFT(A47, FIND(" - ", A47)-1)) *
        (superadmin!B:B=RIGHT(A47, LEN(A47)-FIND(" - ", A47)-2)) *
        (superadmin!D:D&gt;100),
        superadmin!D:D
    )
), 0)</f>
        <v>500</v>
      </c>
    </row>
    <row r="48" spans="1:2">
      <c r="A48" t="str">
        <v>Pizzanini - Pizzanini</v>
      </c>
      <c r="B48" cm="1">
        <f t="array" ref="B48">IFERROR(MEDIAN(
    IF(
        (superadmin!A:A=LEFT(A48, FIND(" - ", A48)-1)) *
        (superadmin!B:B=RIGHT(A48, LEN(A48)-FIND(" - ", A48)-2)) *
        (superadmin!D:D&gt;100),
        superadmin!D:D
    )
), 0)</f>
        <v>500</v>
      </c>
    </row>
    <row r="49" spans="1:2">
      <c r="A49" t="str">
        <v>Machar - Սպասարկման թիմ</v>
      </c>
      <c r="B49" cm="1">
        <f t="array" ref="B49">IFERROR(MEDIAN(
    IF(
        (superadmin!A:A=LEFT(A49, FIND(" - ", A49)-1)) *
        (superadmin!B:B=RIGHT(A49, LEN(A49)-FIND(" - ", A49)-2)) *
        (superadmin!D:D&gt;100),
        superadmin!D:D
    )
), 0)</f>
        <v>1000</v>
      </c>
    </row>
    <row r="50" spans="1:2">
      <c r="A50" t="str">
        <v>Turqaget - Varuzhan</v>
      </c>
      <c r="B50" cm="1">
        <f t="array" ref="B50">IFERROR(MEDIAN(
    IF(
        (superadmin!A:A=LEFT(A50, FIND(" - ", A50)-1)) *
        (superadmin!B:B=RIGHT(A50, LEN(A50)-FIND(" - ", A50)-2)) *
        (superadmin!D:D&gt;100),
        superadmin!D:D
    )
), 0)</f>
        <v>2000</v>
      </c>
    </row>
    <row r="51" spans="1:2">
      <c r="A51" t="str">
        <v>Jazzve - Hayarpi</v>
      </c>
      <c r="B51" cm="1">
        <f t="array" ref="B51">IFERROR(MEDIAN(
    IF(
        (superadmin!A:A=LEFT(A51, FIND(" - ", A51)-1)) *
        (superadmin!B:B=RIGHT(A51, LEN(A51)-FIND(" - ", A51)-2)) *
        (superadmin!D:D&gt;100),
        superadmin!D:D
    )
), 0)</f>
        <v>500</v>
      </c>
    </row>
    <row r="52" spans="1:2">
      <c r="A52" t="str">
        <v>Karas hayreniq - Gayane</v>
      </c>
      <c r="B52" cm="1">
        <f t="array" ref="B52">IFERROR(MEDIAN(
    IF(
        (superadmin!A:A=LEFT(A52, FIND(" - ", A52)-1)) *
        (superadmin!B:B=RIGHT(A52, LEN(A52)-FIND(" - ", A52)-2)) *
        (superadmin!D:D&gt;100),
        superadmin!D:D
    )
), 0)</f>
        <v>361</v>
      </c>
    </row>
    <row r="53" spans="1:2">
      <c r="A53" t="str">
        <v>Karas Khanjyan - Emilia</v>
      </c>
      <c r="B53" cm="1">
        <f t="array" ref="B53">IFERROR(MEDIAN(
    IF(
        (superadmin!A:A=LEFT(A53, FIND(" - ", A53)-1)) *
        (superadmin!B:B=RIGHT(A53, LEN(A53)-FIND(" - ", A53)-2)) *
        (superadmin!D:D&gt;100),
        superadmin!D:D
    )
), 0)</f>
        <v>500</v>
      </c>
    </row>
    <row r="54" spans="1:2">
      <c r="A54" t="str">
        <v>Bisquit - Elena</v>
      </c>
      <c r="B54" cm="1">
        <f t="array" ref="B54">IFERROR(MEDIAN(
    IF(
        (superadmin!A:A=LEFT(A54, FIND(" - ", A54)-1)) *
        (superadmin!B:B=RIGHT(A54, LEN(A54)-FIND(" - ", A54)-2)) *
        (superadmin!D:D&gt;100),
        superadmin!D:D
    )
), 0)</f>
        <v>1000</v>
      </c>
    </row>
    <row r="55" spans="1:2">
      <c r="A55" t="str">
        <v>ggcjsc - Վարուժան</v>
      </c>
      <c r="B55" cm="1">
        <f t="array" ref="B55">IFERROR(MEDIAN(
    IF(
        (superadmin!A:A=LEFT(A55, FIND(" - ", A55)-1)) *
        (superadmin!B:B=RIGHT(A55, LEN(A55)-FIND(" - ", A55)-2)) *
        (superadmin!D:D&gt;100),
        superadmin!D:D
    )
), 0)</f>
        <v>850</v>
      </c>
    </row>
    <row r="56" spans="1:2">
      <c r="A56" t="str">
        <v>ggcjsc - Mher</v>
      </c>
      <c r="B56" cm="1">
        <f t="array" ref="B56">IFERROR(MEDIAN(
    IF(
        (superadmin!A:A=LEFT(A56, FIND(" - ", A56)-1)) *
        (superadmin!B:B=RIGHT(A56, LEN(A56)-FIND(" - ", A56)-2)) *
        (superadmin!D:D&gt;100),
        superadmin!D:D
    )
), 0)</f>
        <v>400</v>
      </c>
    </row>
    <row r="57" spans="1:2">
      <c r="A57" t="str">
        <v>ggcjsc - Lina</v>
      </c>
      <c r="B57" cm="1">
        <f t="array" ref="B57">IFERROR(MEDIAN(
    IF(
        (superadmin!A:A=LEFT(A57, FIND(" - ", A57)-1)) *
        (superadmin!B:B=RIGHT(A57, LEN(A57)-FIND(" - ", A57)-2)) *
        (superadmin!D:D&gt;100),
        superadmin!D:D
    )
), 0)</f>
        <v>500</v>
      </c>
    </row>
    <row r="58" spans="1:2">
      <c r="A58" t="str">
        <v>Unicorn - Unicorn &amp; Ikigai team</v>
      </c>
      <c r="B58" cm="1">
        <f t="array" ref="B58">IFERROR(MEDIAN(
    IF(
        (superadmin!A:A=LEFT(A58, FIND(" - ", A58)-1)) *
        (superadmin!B:B=RIGHT(A58, LEN(A58)-FIND(" - ", A58)-2)) *
        (superadmin!D:D&gt;100),
        superadmin!D:D
    )
), 0)</f>
        <v>500</v>
      </c>
    </row>
    <row r="59" spans="1:2">
      <c r="A59" t="str">
        <v>Karas Tsaghkadzor - Arman Yeghiazaryan</v>
      </c>
      <c r="B59" cm="1">
        <f t="array" ref="B59">IFERROR(MEDIAN(
    IF(
        (superadmin!A:A=LEFT(A59, FIND(" - ", A59)-1)) *
        (superadmin!B:B=RIGHT(A59, LEN(A59)-FIND(" - ", A59)-2)) *
        (superadmin!D:D&gt;100),
        superadmin!D:D
    )
), 0)</f>
        <v>0</v>
      </c>
    </row>
    <row r="60" spans="1:2">
      <c r="A60" t="str">
        <v>Santafe - Santafe</v>
      </c>
      <c r="B60" cm="1">
        <f t="array" ref="B60">IFERROR(MEDIAN(
    IF(
        (superadmin!A:A=LEFT(A60, FIND(" - ", A60)-1)) *
        (superadmin!B:B=RIGHT(A60, LEN(A60)-FIND(" - ", A60)-2)) *
        (superadmin!D:D&gt;100),
        superadmin!D:D
    )
), 0)</f>
        <v>0</v>
      </c>
    </row>
    <row r="61" spans="1:2">
      <c r="A61" t="str">
        <v>ggcjsc - Edgar</v>
      </c>
      <c r="B61" cm="1">
        <f t="array" ref="B61">IFERROR(MEDIAN(
    IF(
        (superadmin!A:A=LEFT(A61, FIND(" - ", A61)-1)) *
        (superadmin!B:B=RIGHT(A61, LEN(A61)-FIND(" - ", A61)-2)) *
        (superadmin!D:D&gt;100),
        superadmin!D:D
    )
), 0)</f>
        <v>500</v>
      </c>
    </row>
    <row r="62" spans="1:2">
      <c r="A62" t="str">
        <v>Dodopizza - Artem Polkovnikov</v>
      </c>
      <c r="B62" cm="1">
        <f t="array" ref="B62">IFERROR(MEDIAN(
    IF(
        (superadmin!A:A=LEFT(A62, FIND(" - ", A62)-1)) *
        (superadmin!B:B=RIGHT(A62, LEN(A62)-FIND(" - ", A62)-2)) *
        (superadmin!D:D&gt;100),
        superadmin!D:D
    )
), 0)</f>
        <v>300</v>
      </c>
    </row>
    <row r="63" spans="1:2">
      <c r="A63" t="str">
        <v>Tumanyans art - Tumanyan's Art</v>
      </c>
      <c r="B63" cm="1">
        <f t="array" ref="B63">IFERROR(MEDIAN(
    IF(
        (superadmin!A:A=LEFT(A63, FIND(" - ", A63)-1)) *
        (superadmin!B:B=RIGHT(A63, LEN(A63)-FIND(" - ", A63)-2)) *
        (superadmin!D:D&gt;100),
        superadmin!D:D
    )
), 0)</f>
        <v>500</v>
      </c>
    </row>
    <row r="64" spans="1:2">
      <c r="A64" t="str">
        <v>ggcjsc - Arman</v>
      </c>
      <c r="B64" cm="1">
        <f t="array" ref="B64">IFERROR(MEDIAN(
    IF(
        (superadmin!A:A=LEFT(A64, FIND(" - ", A64)-1)) *
        (superadmin!B:B=RIGHT(A64, LEN(A64)-FIND(" - ", A64)-2)) *
        (superadmin!D:D&gt;100),
        superadmin!D:D
    )
), 0)</f>
        <v>300</v>
      </c>
    </row>
    <row r="65" spans="1:2">
      <c r="A65" t="str">
        <v>Karas mashtoc - Sima</v>
      </c>
      <c r="B65" cm="1">
        <f t="array" ref="B65">IFERROR(MEDIAN(
    IF(
        (superadmin!A:A=LEFT(A65, FIND(" - ", A65)-1)) *
        (superadmin!B:B=RIGHT(A65, LEN(A65)-FIND(" - ", A65)-2)) *
        (superadmin!D:D&gt;100),
        superadmin!D:D
    )
), 0)</f>
        <v>1000</v>
      </c>
    </row>
    <row r="66" spans="1:2">
      <c r="A66" t="str">
        <v>ggcjsc - Ani Avetyan</v>
      </c>
      <c r="B66" cm="1">
        <f t="array" ref="B66">IFERROR(MEDIAN(
    IF(
        (superadmin!A:A=LEFT(A66, FIND(" - ", A66)-1)) *
        (superadmin!B:B=RIGHT(A66, LEN(A66)-FIND(" - ", A66)-2)) *
        (superadmin!D:D&gt;100),
        superadmin!D:D
    )
), 0)</f>
        <v>1000</v>
      </c>
    </row>
    <row r="67" spans="1:2">
      <c r="A67" t="str">
        <v>ggcjsc - Design</v>
      </c>
      <c r="B67" cm="1">
        <f t="array" ref="B67">IFERROR(MEDIAN(
    IF(
        (superadmin!A:A=LEFT(A67, FIND(" - ", A67)-1)) *
        (superadmin!B:B=RIGHT(A67, LEN(A67)-FIND(" - ", A67)-2)) *
        (superadmin!D:D&gt;100),
        superadmin!D:D
    )
), 0)</f>
        <v>500</v>
      </c>
    </row>
    <row r="68" spans="1:2">
      <c r="A68" t="str">
        <v>Laboratory specialty coffee - Alina</v>
      </c>
      <c r="B68" cm="1">
        <f t="array" ref="B68">IFERROR(MEDIAN(
    IF(
        (superadmin!A:A=LEFT(A68, FIND(" - ", A68)-1)) *
        (superadmin!B:B=RIGHT(A68, LEN(A68)-FIND(" - ", A68)-2)) *
        (superadmin!D:D&gt;100),
        superadmin!D:D
    )
), 0)</f>
        <v>0</v>
      </c>
    </row>
    <row r="69" spans="1:2">
      <c r="A69" t="str">
        <v>MovsesEatnact - maria</v>
      </c>
      <c r="B69" cm="1">
        <f t="array" ref="B69">IFERROR(MEDIAN(
    IF(
        (superadmin!A:A=LEFT(A69, FIND(" - ", A69)-1)) *
        (superadmin!B:B=RIGHT(A69, LEN(A69)-FIND(" - ", A69)-2)) *
        (superadmin!D:D&gt;100),
        superadmin!D:D
    )
), 0)</f>
        <v>500</v>
      </c>
    </row>
    <row r="70" spans="1:2">
      <c r="A70" t="str">
        <v>ggcjsc - Arman Mesropyan</v>
      </c>
      <c r="B70" cm="1">
        <f t="array" ref="B70">IFERROR(MEDIAN(
    IF(
        (superadmin!A:A=LEFT(A70, FIND(" - ", A70)-1)) *
        (superadmin!B:B=RIGHT(A70, LEN(A70)-FIND(" - ", A70)-2)) *
        (superadmin!D:D&gt;100),
        superadmin!D:D
    )
), 0)</f>
        <v>0</v>
      </c>
    </row>
    <row r="71" spans="1:2">
      <c r="A71" t="str">
        <v>Laboratory specialty coffee - Isahak</v>
      </c>
      <c r="B71" cm="1">
        <f t="array" ref="B71">IFERROR(MEDIAN(
    IF(
        (superadmin!A:A=LEFT(A71, FIND(" - ", A71)-1)) *
        (superadmin!B:B=RIGHT(A71, LEN(A71)-FIND(" - ", A71)-2)) *
        (superadmin!D:D&gt;100),
        superadmin!D:D
    )
), 0)</f>
        <v>0</v>
      </c>
    </row>
    <row r="72" spans="1:2">
      <c r="A72" t="str">
        <v>ggcjsc - Anna</v>
      </c>
      <c r="B72" cm="1">
        <f t="array" ref="B72">IFERROR(MEDIAN(
    IF(
        (superadmin!A:A=LEFT(A72, FIND(" - ", A72)-1)) *
        (superadmin!B:B=RIGHT(A72, LEN(A72)-FIND(" - ", A72)-2)) *
        (superadmin!D:D&gt;100),
        superadmin!D:D
    )
), 0)</f>
        <v>420</v>
      </c>
    </row>
    <row r="73" spans="1:2">
      <c r="A73" t="str">
        <v>Bisquit - Lilit</v>
      </c>
      <c r="B73" cm="1">
        <f t="array" ref="B73">IFERROR(MEDIAN(
    IF(
        (superadmin!A:A=LEFT(A73, FIND(" - ", A73)-1)) *
        (superadmin!B:B=RIGHT(A73, LEN(A73)-FIND(" - ", A73)-2)) *
        (superadmin!D:D&gt;100),
        superadmin!D:D
    )
), 0)</f>
        <v>1000</v>
      </c>
    </row>
    <row r="74" spans="1:2">
      <c r="A74" t="str">
        <v>ggcjsc - Mobile Developers</v>
      </c>
      <c r="B74" cm="1">
        <f t="array" ref="B74">IFERROR(MEDIAN(
    IF(
        (superadmin!A:A=LEFT(A74, FIND(" - ", A74)-1)) *
        (superadmin!B:B=RIGHT(A74, LEN(A74)-FIND(" - ", A74)-2)) *
        (superadmin!D:D&gt;100),
        superadmin!D:D
    )
), 0)</f>
        <v>300</v>
      </c>
    </row>
    <row r="75" spans="1:2">
      <c r="A75" t="str">
        <v>Lumen Coffee - Mari</v>
      </c>
      <c r="B75" cm="1">
        <f t="array" ref="B75">IFERROR(MEDIAN(
    IF(
        (superadmin!A:A=LEFT(A75, FIND(" - ", A75)-1)) *
        (superadmin!B:B=RIGHT(A75, LEN(A75)-FIND(" - ", A75)-2)) *
        (superadmin!D:D&gt;100),
        superadmin!D:D
    )
), 0)</f>
        <v>500</v>
      </c>
    </row>
    <row r="76" spans="1:2">
      <c r="A76" t="str">
        <v>Myler - Taq tegh</v>
      </c>
      <c r="B76" cm="1">
        <f t="array" ref="B76">IFERROR(MEDIAN(
    IF(
        (superadmin!A:A=LEFT(A76, FIND(" - ", A76)-1)) *
        (superadmin!B:B=RIGHT(A76, LEN(A76)-FIND(" - ", A76)-2)) *
        (superadmin!D:D&gt;100),
        superadmin!D:D
    )
), 0)</f>
        <v>1000</v>
      </c>
    </row>
    <row r="77" spans="1:2">
      <c r="A77" t="str">
        <v>Levon - Levon Gevorgyan</v>
      </c>
      <c r="B77" cm="1">
        <f t="array" ref="B77">IFERROR(MEDIAN(
    IF(
        (superadmin!A:A=LEFT(A77, FIND(" - ", A77)-1)) *
        (superadmin!B:B=RIGHT(A77, LEN(A77)-FIND(" - ", A77)-2)) *
        (superadmin!D:D&gt;100),
        superadmin!D:D
    )
), 0)</f>
        <v>750</v>
      </c>
    </row>
    <row r="78" spans="1:2">
      <c r="A78" t="str">
        <v>ggcjsc - Hayk</v>
      </c>
      <c r="B78" cm="1">
        <f t="array" ref="B78">IFERROR(MEDIAN(
    IF(
        (superadmin!A:A=LEFT(A78, FIND(" - ", A78)-1)) *
        (superadmin!B:B=RIGHT(A78, LEN(A78)-FIND(" - ", A78)-2)) *
        (superadmin!D:D&gt;100),
        superadmin!D:D
    )
), 0)</f>
        <v>555.5</v>
      </c>
    </row>
    <row r="79" spans="1:2">
      <c r="A79" t="str">
        <v>Asador - ASADOR</v>
      </c>
      <c r="B79" cm="1">
        <f t="array" ref="B79">IFERROR(MEDIAN(
    IF(
        (superadmin!A:A=LEFT(A79, FIND(" - ", A79)-1)) *
        (superadmin!B:B=RIGHT(A79, LEN(A79)-FIND(" - ", A79)-2)) *
        (superadmin!D:D&gt;100),
        superadmin!D:D
    )
), 0)</f>
        <v>0</v>
      </c>
    </row>
    <row r="80" spans="1:2">
      <c r="A80" t="str">
        <v>ggcjsc - Grigor Pepanyan</v>
      </c>
      <c r="B80" cm="1">
        <f t="array" ref="B80">IFERROR(MEDIAN(
    IF(
        (superadmin!A:A=LEFT(A80, FIND(" - ", A80)-1)) *
        (superadmin!B:B=RIGHT(A80, LEN(A80)-FIND(" - ", A80)-2)) *
        (superadmin!D:D&gt;100),
        superadmin!D:D
    )
), 0)</f>
        <v>1250</v>
      </c>
    </row>
    <row r="81" spans="1:2">
      <c r="A81" t="str">
        <v>Cinnabon - Edgar</v>
      </c>
      <c r="B81" cm="1">
        <f t="array" ref="B81">IFERROR(MEDIAN(
    IF(
        (superadmin!A:A=LEFT(A81, FIND(" - ", A81)-1)) *
        (superadmin!B:B=RIGHT(A81, LEN(A81)-FIND(" - ", A81)-2)) *
        (superadmin!D:D&gt;100),
        superadmin!D:D
    )
), 0)</f>
        <v>1000</v>
      </c>
    </row>
    <row r="82" spans="1:2">
      <c r="A82" t="str">
        <v>Karas Tumanyan - Norik</v>
      </c>
      <c r="B82" cm="1">
        <f t="array" ref="B82">IFERROR(MEDIAN(
    IF(
        (superadmin!A:A=LEFT(A82, FIND(" - ", A82)-1)) *
        (superadmin!B:B=RIGHT(A82, LEN(A82)-FIND(" - ", A82)-2)) *
        (superadmin!D:D&gt;100),
        superadmin!D:D
    )
), 0)</f>
        <v>0</v>
      </c>
    </row>
    <row r="83" spans="1:2">
      <c r="A83" t="str">
        <v>Kilikian - Kilikian Beer House</v>
      </c>
      <c r="B83" cm="1">
        <f t="array" ref="B83">IFERROR(MEDIAN(
    IF(
        (superadmin!A:A=LEFT(A83, FIND(" - ", A83)-1)) *
        (superadmin!B:B=RIGHT(A83, LEN(A83)-FIND(" - ", A83)-2)) *
        (superadmin!D:D&gt;100),
        superadmin!D:D
    )
), 0)</f>
        <v>1000</v>
      </c>
    </row>
    <row r="84" spans="1:2">
      <c r="A84" t="str">
        <v>Myler - Sar tegh</v>
      </c>
      <c r="B84" cm="1">
        <f t="array" ref="B84">IFERROR(MEDIAN(
    IF(
        (superadmin!A:A=LEFT(A84, FIND(" - ", A84)-1)) *
        (superadmin!B:B=RIGHT(A84, LEN(A84)-FIND(" - ", A84)-2)) *
        (superadmin!D:D&gt;100),
        superadmin!D:D
    )
), 0)</f>
        <v>1000</v>
      </c>
    </row>
    <row r="85" spans="1:2">
      <c r="A85" t="str">
        <v>Bisquit - Eliza</v>
      </c>
      <c r="B85" cm="1">
        <f t="array" ref="B85">IFERROR(MEDIAN(
    IF(
        (superadmin!A:A=LEFT(A85, FIND(" - ", A85)-1)) *
        (superadmin!B:B=RIGHT(A85, LEN(A85)-FIND(" - ", A85)-2)) *
        (superadmin!D:D&gt;100),
        superadmin!D:D
    )
), 0)</f>
        <v>500</v>
      </c>
    </row>
    <row r="86" spans="1:2">
      <c r="A86" t="str">
        <v>101Caffe - 101Caffe</v>
      </c>
      <c r="B86" cm="1">
        <f t="array" ref="B86">IFERROR(MEDIAN(
    IF(
        (superadmin!A:A=LEFT(A86, FIND(" - ", A86)-1)) *
        (superadmin!B:B=RIGHT(A86, LEN(A86)-FIND(" - ", A86)-2)) *
        (superadmin!D:D&gt;100),
        superadmin!D:D
    )
), 0)</f>
        <v>0</v>
      </c>
    </row>
    <row r="87" spans="1:2">
      <c r="A87" t="str">
        <v>Cinna Cone - Cinna Cone</v>
      </c>
      <c r="B87" cm="1">
        <f t="array" ref="B87">IFERROR(MEDIAN(
    IF(
        (superadmin!A:A=LEFT(A87, FIND(" - ", A87)-1)) *
        (superadmin!B:B=RIGHT(A87, LEN(A87)-FIND(" - ", A87)-2)) *
        (superadmin!D:D&gt;100),
        superadmin!D:D
    )
), 0)</f>
        <v>0</v>
      </c>
    </row>
    <row r="88" spans="1:2">
      <c r="A88" t="str">
        <v>ggcjsc - Karen</v>
      </c>
      <c r="B88" cm="1">
        <f t="array" ref="B88">IFERROR(MEDIAN(
    IF(
        (superadmin!A:A=LEFT(A88, FIND(" - ", A88)-1)) *
        (superadmin!B:B=RIGHT(A88, LEN(A88)-FIND(" - ", A88)-2)) *
        (superadmin!D:D&gt;100),
        superadmin!D:D
    )
), 0)</f>
        <v>650</v>
      </c>
    </row>
    <row r="89" spans="1:2">
      <c r="A89" t="str">
        <v>Tbili - Nairi</v>
      </c>
      <c r="B89" cm="1">
        <f t="array" ref="B89">IFERROR(MEDIAN(
    IF(
        (superadmin!A:A=LEFT(A89, FIND(" - ", A89)-1)) *
        (superadmin!B:B=RIGHT(A89, LEN(A89)-FIND(" - ", A89)-2)) *
        (superadmin!D:D&gt;100),
        superadmin!D:D
    )
), 0)</f>
        <v>2650</v>
      </c>
    </row>
    <row r="90" spans="1:2">
      <c r="A90" t="str">
        <v>Karas hayreniq - Agnesa Shahinyan</v>
      </c>
      <c r="B90" cm="1">
        <f t="array" ref="B90">IFERROR(MEDIAN(
    IF(
        (superadmin!A:A=LEFT(A90, FIND(" - ", A90)-1)) *
        (superadmin!B:B=RIGHT(A90, LEN(A90)-FIND(" - ", A90)-2)) *
        (superadmin!D:D&gt;100),
        superadmin!D:D
    )
), 0)</f>
        <v>500</v>
      </c>
    </row>
    <row r="91" spans="1:2">
      <c r="A91" t="str">
        <v>Dave hotel - Dave Hotel</v>
      </c>
      <c r="B91" cm="1">
        <f t="array" ref="B91">IFERROR(MEDIAN(
    IF(
        (superadmin!A:A=LEFT(A91, FIND(" - ", A91)-1)) *
        (superadmin!B:B=RIGHT(A91, LEN(A91)-FIND(" - ", A91)-2)) *
        (superadmin!D:D&gt;100),
        superadmin!D:D
    )
), 0)</f>
        <v>1000</v>
      </c>
    </row>
    <row r="92" spans="1:2">
      <c r="A92" t="str">
        <v>Dodopizza - Gor navasardyan</v>
      </c>
      <c r="B92" cm="1">
        <f t="array" ref="B92">IFERROR(MEDIAN(
    IF(
        (superadmin!A:A=LEFT(A92, FIND(" - ", A92)-1)) *
        (superadmin!B:B=RIGHT(A92, LEN(A92)-FIND(" - ", A92)-2)) *
        (superadmin!D:D&gt;100),
        superadmin!D:D
    )
), 0)</f>
        <v>300</v>
      </c>
    </row>
    <row r="93" spans="1:2">
      <c r="A93" t="str">
        <v>kond house - Gevorg Paravyan</v>
      </c>
      <c r="B93" cm="1">
        <f t="array" ref="B93">IFERROR(MEDIAN(
    IF(
        (superadmin!A:A=LEFT(A93, FIND(" - ", A93)-1)) *
        (superadmin!B:B=RIGHT(A93, LEN(A93)-FIND(" - ", A93)-2)) *
        (superadmin!D:D&gt;100),
        superadmin!D:D
    )
), 0)</f>
        <v>0</v>
      </c>
    </row>
    <row r="94" spans="1:2">
      <c r="A94" t="str">
        <v>ggcjsc - Veronica</v>
      </c>
      <c r="B94" cm="1">
        <f t="array" ref="B94">IFERROR(MEDIAN(
    IF(
        (superadmin!A:A=LEFT(A94, FIND(" - ", A94)-1)) *
        (superadmin!B:B=RIGHT(A94, LEN(A94)-FIND(" - ", A94)-2)) *
        (superadmin!D:D&gt;100),
        superadmin!D:D
    )
), 0)</f>
        <v>400</v>
      </c>
    </row>
    <row r="95" spans="1:2">
      <c r="A95" t="str">
        <v>Karas Tumanyan - Արուս</v>
      </c>
      <c r="B95" cm="1">
        <f t="array" ref="B95">IFERROR(MEDIAN(
    IF(
        (superadmin!A:A=LEFT(A95, FIND(" - ", A95)-1)) *
        (superadmin!B:B=RIGHT(A95, LEN(A95)-FIND(" - ", A95)-2)) *
        (superadmin!D:D&gt;100),
        superadmin!D:D
    )
), 0)</f>
        <v>300</v>
      </c>
    </row>
    <row r="96" spans="1:2">
      <c r="A96" t="str">
        <v>ggcjsc - Meri</v>
      </c>
      <c r="B96" cm="1">
        <f t="array" ref="B96">IFERROR(MEDIAN(
    IF(
        (superadmin!A:A=LEFT(A96, FIND(" - ", A96)-1)) *
        (superadmin!B:B=RIGHT(A96, LEN(A96)-FIND(" - ", A96)-2)) *
        (superadmin!D:D&gt;100),
        superadmin!D:D
    )
), 0)</f>
        <v>500</v>
      </c>
    </row>
    <row r="97" spans="1:2">
      <c r="A97" t="str">
        <v>ggcjsc - Arsen</v>
      </c>
      <c r="B97" cm="1">
        <f t="array" ref="B97">IFERROR(MEDIAN(
    IF(
        (superadmin!A:A=LEFT(A97, FIND(" - ", A97)-1)) *
        (superadmin!B:B=RIGHT(A97, LEN(A97)-FIND(" - ", A97)-2)) *
        (superadmin!D:D&gt;100),
        superadmin!D:D
    )
), 0)</f>
        <v>300</v>
      </c>
    </row>
    <row r="98" spans="1:2">
      <c r="A98" t="str">
        <v>Lumen Coffee - Elen</v>
      </c>
      <c r="B98" cm="1">
        <f t="array" ref="B98">IFERROR(MEDIAN(
    IF(
        (superadmin!A:A=LEFT(A98, FIND(" - ", A98)-1)) *
        (superadmin!B:B=RIGHT(A98, LEN(A98)-FIND(" - ", A98)-2)) *
        (superadmin!D:D&gt;100),
        superadmin!D:D
    )
), 0)</f>
        <v>750</v>
      </c>
    </row>
    <row r="99" spans="1:2">
      <c r="A99" t="str">
        <v>Dodopizza - Dodo kashier</v>
      </c>
      <c r="B99" cm="1">
        <f t="array" ref="B99">IFERROR(MEDIAN(
    IF(
        (superadmin!A:A=LEFT(A99, FIND(" - ", A99)-1)) *
        (superadmin!B:B=RIGHT(A99, LEN(A99)-FIND(" - ", A99)-2)) *
        (superadmin!D:D&gt;100),
        superadmin!D:D
    )
), 0)</f>
        <v>500</v>
      </c>
    </row>
    <row r="100" spans="1:2">
      <c r="A100" t="str">
        <v>ggcjsc - Sargis</v>
      </c>
      <c r="B100" cm="1">
        <f t="array" ref="B100">IFERROR(MEDIAN(
    IF(
        (superadmin!A:A=LEFT(A100, FIND(" - ", A100)-1)) *
        (superadmin!B:B=RIGHT(A100, LEN(A100)-FIND(" - ", A100)-2)) *
        (superadmin!D:D&gt;100),
        superadmin!D:D
    )
), 0)</f>
        <v>300</v>
      </c>
    </row>
    <row r="101" spans="1:2">
      <c r="A101" t="str">
        <v>ggcjsc - Davit</v>
      </c>
      <c r="B101" cm="1">
        <f t="array" ref="B101">IFERROR(MEDIAN(
    IF(
        (superadmin!A:A=LEFT(A101, FIND(" - ", A101)-1)) *
        (superadmin!B:B=RIGHT(A101, LEN(A101)-FIND(" - ", A101)-2)) *
        (superadmin!D:D&gt;100),
        superadmin!D:D
    )
), 0)</f>
        <v>3000</v>
      </c>
    </row>
    <row r="102" spans="1:2">
      <c r="A102" t="str">
        <v>ggcjsc - Arus</v>
      </c>
      <c r="B102" cm="1">
        <f t="array" ref="B102">IFERROR(MEDIAN(
    IF(
        (superadmin!A:A=LEFT(A102, FIND(" - ", A102)-1)) *
        (superadmin!B:B=RIGHT(A102, LEN(A102)-FIND(" - ", A102)-2)) *
        (superadmin!D:D&gt;100),
        superadmin!D:D
    )
), 0)</f>
        <v>360</v>
      </c>
    </row>
    <row r="103" spans="1:2">
      <c r="A103" t="str">
        <v>MovsesEatnact - Bedig</v>
      </c>
      <c r="B103" cm="1">
        <f t="array" ref="B103">IFERROR(MEDIAN(
    IF(
        (superadmin!A:A=LEFT(A103, FIND(" - ", A103)-1)) *
        (superadmin!B:B=RIGHT(A103, LEN(A103)-FIND(" - ", A103)-2)) *
        (superadmin!D:D&gt;100),
        superadmin!D:D
    )
), 0)</f>
        <v>1000</v>
      </c>
    </row>
    <row r="104" spans="1:2">
      <c r="A104" t="str">
        <v>ggcjsc - Syuzanna Baghryan</v>
      </c>
      <c r="B104" cm="1">
        <f t="array" ref="B104">IFERROR(MEDIAN(
    IF(
        (superadmin!A:A=LEFT(A104, FIND(" - ", A104)-1)) *
        (superadmin!B:B=RIGHT(A104, LEN(A104)-FIND(" - ", A104)-2)) *
        (superadmin!D:D&gt;100),
        superadmin!D:D
    )
), 0)</f>
        <v>750</v>
      </c>
    </row>
    <row r="105" spans="1:2">
      <c r="A105" t="str">
        <v>Gor1 - Gor</v>
      </c>
      <c r="B105" cm="1">
        <f t="array" ref="B105">IFERROR(MEDIAN(
    IF(
        (superadmin!A:A=LEFT(A105, FIND(" - ", A105)-1)) *
        (superadmin!B:B=RIGHT(A105, LEN(A105)-FIND(" - ", A105)-2)) *
        (superadmin!D:D&gt;100),
        superadmin!D:D
    )
), 0)</f>
        <v>0</v>
      </c>
    </row>
    <row r="106" spans="1:2">
      <c r="A106" t="str">
        <v>Tbili - Maga</v>
      </c>
      <c r="B106" cm="1">
        <f t="array" ref="B106">IFERROR(MEDIAN(
    IF(
        (superadmin!A:A=LEFT(A106, FIND(" - ", A106)-1)) *
        (superadmin!B:B=RIGHT(A106, LEN(A106)-FIND(" - ", A106)-2)) *
        (superadmin!D:D&gt;100),
        superadmin!D:D
    )
), 0)</f>
        <v>0</v>
      </c>
    </row>
    <row r="107" spans="1:2">
      <c r="A107" t="str">
        <v>ggcjsc - Khachatur</v>
      </c>
      <c r="B107" cm="1">
        <f t="array" ref="B107">IFERROR(MEDIAN(
    IF(
        (superadmin!A:A=LEFT(A107, FIND(" - ", A107)-1)) *
        (superadmin!B:B=RIGHT(A107, LEN(A107)-FIND(" - ", A107)-2)) *
        (superadmin!D:D&gt;100),
        superadmin!D:D
    )
), 0)</f>
        <v>500</v>
      </c>
    </row>
    <row r="108" spans="1:2">
      <c r="A108" t="str">
        <v>Karas Tumanyan - Angelika</v>
      </c>
      <c r="B108" cm="1">
        <f t="array" ref="B108">IFERROR(MEDIAN(
    IF(
        (superadmin!A:A=LEFT(A108, FIND(" - ", A108)-1)) *
        (superadmin!B:B=RIGHT(A108, LEN(A108)-FIND(" - ", A108)-2)) *
        (superadmin!D:D&gt;100),
        superadmin!D:D
    )
), 0)</f>
        <v>0</v>
      </c>
    </row>
    <row r="109" spans="1:2">
      <c r="A109" t="str">
        <v>Common Ground Books &amp; Spirits - Common Ground - Bookstore</v>
      </c>
      <c r="B109" cm="1">
        <f t="array" ref="B109">IFERROR(MEDIAN(
    IF(
        (superadmin!A:A=LEFT(A109, FIND(" - ", A109)-1)) *
        (superadmin!B:B=RIGHT(A109, LEN(A109)-FIND(" - ", A109)-2)) *
        (superadmin!D:D&gt;100),
        superadmin!D:D
    )
), 0)</f>
        <v>0</v>
      </c>
    </row>
    <row r="110" spans="1:2">
      <c r="A110" t="str">
        <v>Karas hraparak - Arsen</v>
      </c>
      <c r="B110" cm="1">
        <f t="array" ref="B110">IFERROR(MEDIAN(
    IF(
        (superadmin!A:A=LEFT(A110, FIND(" - ", A110)-1)) *
        (superadmin!B:B=RIGHT(A110, LEN(A110)-FIND(" - ", A110)-2)) *
        (superadmin!D:D&gt;100),
        superadmin!D:D
    )
), 0)</f>
        <v>1000</v>
      </c>
    </row>
    <row r="111" spans="1:2">
      <c r="A111" t="str">
        <v>Eywa - Eywa Team</v>
      </c>
      <c r="B111" cm="1">
        <f t="array" ref="B111">IFERROR(MEDIAN(
    IF(
        (superadmin!A:A=LEFT(A111, FIND(" - ", A111)-1)) *
        (superadmin!B:B=RIGHT(A111, LEN(A111)-FIND(" - ", A111)-2)) *
        (superadmin!D:D&gt;100),
        superadmin!D:D
    )
), 0)</f>
        <v>400</v>
      </c>
    </row>
    <row r="112" spans="1:2">
      <c r="A112" t="str">
        <v>Unicorn - Cleaning Team</v>
      </c>
      <c r="B112" cm="1">
        <f t="array" ref="B112">IFERROR(MEDIAN(
    IF(
        (superadmin!A:A=LEFT(A112, FIND(" - ", A112)-1)) *
        (superadmin!B:B=RIGHT(A112, LEN(A112)-FIND(" - ", A112)-2)) *
        (superadmin!D:D&gt;100),
        superadmin!D:D
    )
), 0)</f>
        <v>0</v>
      </c>
    </row>
    <row r="113" spans="1:2">
      <c r="A113" t="str">
        <v>Beer academy moskovyan - Lyuba</v>
      </c>
      <c r="B113" cm="1">
        <f t="array" ref="B113">IFERROR(MEDIAN(
    IF(
        (superadmin!A:A=LEFT(A113, FIND(" - ", A113)-1)) *
        (superadmin!B:B=RIGHT(A113, LEN(A113)-FIND(" - ", A113)-2)) *
        (superadmin!D:D&gt;100),
        superadmin!D:D
    )
), 0)</f>
        <v>1000</v>
      </c>
    </row>
    <row r="114" spans="1:2">
      <c r="A114" t="str">
        <v>Levon - Anjela Asryan</v>
      </c>
      <c r="B114" cm="1">
        <f t="array" ref="B114">IFERROR(MEDIAN(
    IF(
        (superadmin!A:A=LEFT(A114, FIND(" - ", A114)-1)) *
        (superadmin!B:B=RIGHT(A114, LEN(A114)-FIND(" - ", A114)-2)) *
        (superadmin!D:D&gt;100),
        superadmin!D:D
    )
), 0)</f>
        <v>500</v>
      </c>
    </row>
    <row r="115" spans="1:2">
      <c r="A115" t="str">
        <v>Dodopizza - Karen Martirosyan</v>
      </c>
      <c r="B115" cm="1">
        <f t="array" ref="B115">IFERROR(MEDIAN(
    IF(
        (superadmin!A:A=LEFT(A115, FIND(" - ", A115)-1)) *
        (superadmin!B:B=RIGHT(A115, LEN(A115)-FIND(" - ", A115)-2)) *
        (superadmin!D:D&gt;100),
        superadmin!D:D
    )
), 0)</f>
        <v>500</v>
      </c>
    </row>
    <row r="116" spans="1:2">
      <c r="A116" t="str">
        <v>Dodopizza - Arshak</v>
      </c>
      <c r="B116" cm="1">
        <f t="array" ref="B116">IFERROR(MEDIAN(
    IF(
        (superadmin!A:A=LEFT(A116, FIND(" - ", A116)-1)) *
        (superadmin!B:B=RIGHT(A116, LEN(A116)-FIND(" - ", A116)-2)) *
        (superadmin!D:D&gt;100),
        superadmin!D:D
    )
), 0)</f>
        <v>2000</v>
      </c>
    </row>
    <row r="117" spans="1:2">
      <c r="A117" t="str">
        <v>ggcjsc - Anush Avagyan</v>
      </c>
      <c r="B117" cm="1">
        <f t="array" ref="B117">IFERROR(MEDIAN(
    IF(
        (superadmin!A:A=LEFT(A117, FIND(" - ", A117)-1)) *
        (superadmin!B:B=RIGHT(A117, LEN(A117)-FIND(" - ", A117)-2)) *
        (superadmin!D:D&gt;100),
        superadmin!D:D
    )
), 0)</f>
        <v>450</v>
      </c>
    </row>
    <row r="118" spans="1:2">
      <c r="A118" t="str">
        <v>Dodopizza - Gev Meliqsetyan</v>
      </c>
      <c r="B118" cm="1">
        <f t="array" ref="B118">IFERROR(MEDIAN(
    IF(
        (superadmin!A:A=LEFT(A118, FIND(" - ", A118)-1)) *
        (superadmin!B:B=RIGHT(A118, LEN(A118)-FIND(" - ", A118)-2)) *
        (superadmin!D:D&gt;100),
        superadmin!D:D
    )
), 0)</f>
        <v>102</v>
      </c>
    </row>
    <row r="119" spans="1:2">
      <c r="A119" t="str">
        <v>ggcjsc - web</v>
      </c>
      <c r="B119" cm="1">
        <f t="array" ref="B119">IFERROR(MEDIAN(
    IF(
        (superadmin!A:A=LEFT(A119, FIND(" - ", A119)-1)) *
        (superadmin!B:B=RIGHT(A119, LEN(A119)-FIND(" - ", A119)-2)) *
        (superadmin!D:D&gt;100),
        superadmin!D:D
    )
), 0)</f>
        <v>300</v>
      </c>
    </row>
    <row r="120" spans="1:2">
      <c r="A120" t="str">
        <v>ggcjsc - Lilit Nersisyan</v>
      </c>
      <c r="B120" cm="1">
        <f t="array" ref="B120">IFERROR(MEDIAN(
    IF(
        (superadmin!A:A=LEFT(A120, FIND(" - ", A120)-1)) *
        (superadmin!B:B=RIGHT(A120, LEN(A120)-FIND(" - ", A120)-2)) *
        (superadmin!D:D&gt;100),
        superadmin!D:D
    )
), 0)</f>
        <v>500</v>
      </c>
    </row>
    <row r="121" spans="1:2">
      <c r="A121" t="str">
        <v>Tigran - Tigran</v>
      </c>
      <c r="B121" cm="1">
        <f t="array" ref="B121">IFERROR(MEDIAN(
    IF(
        (superadmin!A:A=LEFT(A121, FIND(" - ", A121)-1)) *
        (superadmin!B:B=RIGHT(A121, LEN(A121)-FIND(" - ", A121)-2)) *
        (superadmin!D:D&gt;100),
        superadmin!D:D
    )
), 0)</f>
        <v>300</v>
      </c>
    </row>
    <row r="122" spans="1:2">
      <c r="A122" t="str">
        <v>MelaniNailStudio - Anush</v>
      </c>
      <c r="B122" cm="1">
        <f t="array" ref="B122">IFERROR(MEDIAN(
    IF(
        (superadmin!A:A=LEFT(A122, FIND(" - ", A122)-1)) *
        (superadmin!B:B=RIGHT(A122, LEN(A122)-FIND(" - ", A122)-2)) *
        (superadmin!D:D&gt;100),
        superadmin!D:D
    )
), 0)</f>
        <v>500</v>
      </c>
    </row>
    <row r="123" spans="1:2">
      <c r="A123" t="str">
        <v>MovsesEatnact - Ani</v>
      </c>
      <c r="B123" cm="1">
        <f t="array" ref="B123">IFERROR(MEDIAN(
    IF(
        (superadmin!A:A=LEFT(A123, FIND(" - ", A123)-1)) *
        (superadmin!B:B=RIGHT(A123, LEN(A123)-FIND(" - ", A123)-2)) *
        (superadmin!D:D&gt;100),
        superadmin!D:D
    )
), 0)</f>
        <v>0</v>
      </c>
    </row>
    <row r="124" spans="1:2">
      <c r="A124" t="str">
        <v>MovsesEatnact - Keghart</v>
      </c>
      <c r="B124" cm="1">
        <f t="array" ref="B124">IFERROR(MEDIAN(
    IF(
        (superadmin!A:A=LEFT(A124, FIND(" - ", A124)-1)) *
        (superadmin!B:B=RIGHT(A124, LEN(A124)-FIND(" - ", A124)-2)) *
        (superadmin!D:D&gt;100),
        superadmin!D:D
    )
), 0)</f>
        <v>0</v>
      </c>
    </row>
    <row r="125" spans="1:2">
      <c r="A125" t="str">
        <v>Machar - Խոհանոց / Food</v>
      </c>
      <c r="B125" cm="1">
        <f t="array" ref="B125">IFERROR(MEDIAN(
    IF(
        (superadmin!A:A=LEFT(A125, FIND(" - ", A125)-1)) *
        (superadmin!B:B=RIGHT(A125, LEN(A125)-FIND(" - ", A125)-2)) *
        (superadmin!D:D&gt;100),
        superadmin!D:D
    )
), 0)</f>
        <v>0</v>
      </c>
    </row>
    <row r="126" spans="1:2">
      <c r="A126" t="str">
        <v>Malocco - Arthur Petrosyan</v>
      </c>
      <c r="B126" cm="1">
        <f t="array" ref="B126">IFERROR(MEDIAN(
    IF(
        (superadmin!A:A=LEFT(A126, FIND(" - ", A126)-1)) *
        (superadmin!B:B=RIGHT(A126, LEN(A126)-FIND(" - ", A126)-2)) *
        (superadmin!D:D&gt;100),
        superadmin!D:D
    )
), 0)</f>
        <v>0</v>
      </c>
    </row>
    <row r="127" spans="1:2">
      <c r="A127" t="str">
        <v>Cool Boba - Monika</v>
      </c>
      <c r="B127" cm="1">
        <f t="array" ref="B127">IFERROR(MEDIAN(
    IF(
        (superadmin!A:A=LEFT(A127, FIND(" - ", A127)-1)) *
        (superadmin!B:B=RIGHT(A127, LEN(A127)-FIND(" - ", A127)-2)) *
        (superadmin!D:D&gt;100),
        superadmin!D:D
    )
), 0)</f>
        <v>0</v>
      </c>
    </row>
    <row r="128" spans="1:2">
      <c r="A128" t="str">
        <v>ggcjsc - Hovsep</v>
      </c>
      <c r="B128" cm="1">
        <f t="array" ref="B128">IFERROR(MEDIAN(
    IF(
        (superadmin!A:A=LEFT(A128, FIND(" - ", A128)-1)) *
        (superadmin!B:B=RIGHT(A128, LEN(A128)-FIND(" - ", A128)-2)) *
        (superadmin!D:D&gt;100),
        superadmin!D:D
    )
), 0)</f>
        <v>650</v>
      </c>
    </row>
    <row r="129" spans="1:2">
      <c r="A129" t="str">
        <v>Kilejian's - George</v>
      </c>
      <c r="B129" cm="1">
        <f t="array" ref="B129">IFERROR(MEDIAN(
    IF(
        (superadmin!A:A=LEFT(A129, FIND(" - ", A129)-1)) *
        (superadmin!B:B=RIGHT(A129, LEN(A129)-FIND(" - ", A129)-2)) *
        (superadmin!D:D&gt;100),
        superadmin!D:D
    )
), 0)</f>
        <v>0</v>
      </c>
    </row>
    <row r="130" spans="1:2">
      <c r="A130" t="str">
        <v>Venlo - Armen</v>
      </c>
      <c r="B130" cm="1">
        <f t="array" ref="B130">IFERROR(MEDIAN(
    IF(
        (superadmin!A:A=LEFT(A130, FIND(" - ", A130)-1)) *
        (superadmin!B:B=RIGHT(A130, LEN(A130)-FIND(" - ", A130)-2)) *
        (superadmin!D:D&gt;100),
        superadmin!D:D
    )
), 0)</f>
        <v>500</v>
      </c>
    </row>
    <row r="131" spans="1:2">
      <c r="A131" t="str">
        <v>23.5 - Laura</v>
      </c>
      <c r="B131" cm="1">
        <f t="array" ref="B131">IFERROR(MEDIAN(
    IF(
        (superadmin!A:A=LEFT(A131, FIND(" - ", A131)-1)) *
        (superadmin!B:B=RIGHT(A131, LEN(A131)-FIND(" - ", A131)-2)) *
        (superadmin!D:D&gt;100),
        superadmin!D:D
    )
), 0)</f>
        <v>0</v>
      </c>
    </row>
    <row r="132" spans="1:2">
      <c r="A132" t="str">
        <v>ggcjsc - Khachik</v>
      </c>
      <c r="B132" cm="1">
        <f t="array" ref="B132">IFERROR(MEDIAN(
    IF(
        (superadmin!A:A=LEFT(A132, FIND(" - ", A132)-1)) *
        (superadmin!B:B=RIGHT(A132, LEN(A132)-FIND(" - ", A132)-2)) *
        (superadmin!D:D&gt;100),
        superadmin!D:D
    )
), 0)</f>
        <v>500</v>
      </c>
    </row>
    <row r="133" spans="1:2">
      <c r="A133" t="str">
        <v>ggcjsc - Hovhannes</v>
      </c>
      <c r="B133" cm="1">
        <f t="array" ref="B133">IFERROR(MEDIAN(
    IF(
        (superadmin!A:A=LEFT(A133, FIND(" - ", A133)-1)) *
        (superadmin!B:B=RIGHT(A133, LEN(A133)-FIND(" - ", A133)-2)) *
        (superadmin!D:D&gt;100),
        superadmin!D:D
    )
), 0)</f>
        <v>500</v>
      </c>
    </row>
    <row r="134" spans="1:2">
      <c r="A134" t="str">
        <v>Cool Boba - Marina</v>
      </c>
      <c r="B134" cm="1">
        <f t="array" ref="B134">IFERROR(MEDIAN(
    IF(
        (superadmin!A:A=LEFT(A134, FIND(" - ", A134)-1)) *
        (superadmin!B:B=RIGHT(A134, LEN(A134)-FIND(" - ", A134)-2)) *
        (superadmin!D:D&gt;100),
        superadmin!D:D
    )
), 0)</f>
        <v>1500</v>
      </c>
    </row>
    <row r="135" spans="1:2">
      <c r="A135" t="str">
        <v>ggcjsc - -</v>
      </c>
      <c r="B135" cm="1">
        <f t="array" ref="B135">IFERROR(MEDIAN(
    IF(
        (superadmin!A:A=LEFT(A135, FIND(" - ", A135)-1)) *
        (superadmin!B:B=RIGHT(A135, LEN(A135)-FIND(" - ", A135)-2)) *
        (superadmin!D:D&gt;100),
        superadmin!D:D
    )
), 0)</f>
        <v>400</v>
      </c>
    </row>
    <row r="136" spans="1:2">
      <c r="A136" t="str">
        <v>ggcjsc - Arman Allahverdyan</v>
      </c>
      <c r="B136" cm="1">
        <f t="array" ref="B136">IFERROR(MEDIAN(
    IF(
        (superadmin!A:A=LEFT(A136, FIND(" - ", A136)-1)) *
        (superadmin!B:B=RIGHT(A136, LEN(A136)-FIND(" - ", A136)-2)) *
        (superadmin!D:D&gt;100),
        superadmin!D:D
    )
), 0)</f>
        <v>0</v>
      </c>
    </row>
    <row r="137" spans="1:2">
      <c r="A137" t="str">
        <v>ggcjsc - Hripsime Araqelyan</v>
      </c>
      <c r="B137" cm="1">
        <f t="array" ref="B137">IFERROR(MEDIAN(
    IF(
        (superadmin!A:A=LEFT(A137, FIND(" - ", A137)-1)) *
        (superadmin!B:B=RIGHT(A137, LEN(A137)-FIND(" - ", A137)-2)) *
        (superadmin!D:D&gt;100),
        superadmin!D:D
    )
), 0)</f>
        <v>500</v>
      </c>
    </row>
    <row r="138" spans="1:2">
      <c r="A138" t="str">
        <v>ggcjsc - Shogher</v>
      </c>
      <c r="B138" cm="1">
        <f t="array" ref="B138">IFERROR(MEDIAN(
    IF(
        (superadmin!A:A=LEFT(A138, FIND(" - ", A138)-1)) *
        (superadmin!B:B=RIGHT(A138, LEN(A138)-FIND(" - ", A138)-2)) *
        (superadmin!D:D&gt;100),
        superadmin!D:D
    )
), 0)</f>
        <v>0</v>
      </c>
    </row>
    <row r="139" spans="1:2">
      <c r="A139" t="str">
        <v>ggcjsc - Grigor Keshishyan</v>
      </c>
      <c r="B139" cm="1">
        <f t="array" ref="B139">IFERROR(MEDIAN(
    IF(
        (superadmin!A:A=LEFT(A139, FIND(" - ", A139)-1)) *
        (superadmin!B:B=RIGHT(A139, LEN(A139)-FIND(" - ", A139)-2)) *
        (superadmin!D:D&gt;100),
        superadmin!D:D
    )
), 0)</f>
        <v>145</v>
      </c>
    </row>
    <row r="140" spans="1:2">
      <c r="A140" t="str">
        <v>ggcjsc - Sergey</v>
      </c>
      <c r="B140" cm="1">
        <f t="array" ref="B140">IFERROR(MEDIAN(
    IF(
        (superadmin!A:A=LEFT(A140, FIND(" - ", A140)-1)) *
        (superadmin!B:B=RIGHT(A140, LEN(A140)-FIND(" - ", A140)-2)) *
        (superadmin!D:D&gt;100),
        superadmin!D:D
    )
), 0)</f>
        <v>0</v>
      </c>
    </row>
    <row r="141" spans="1:2">
      <c r="A141" t="str">
        <v>ggcjsc - Haykaz</v>
      </c>
      <c r="B141" cm="1">
        <f t="array" ref="B141">IFERROR(MEDIAN(
    IF(
        (superadmin!A:A=LEFT(A141, FIND(" - ", A141)-1)) *
        (superadmin!B:B=RIGHT(A141, LEN(A141)-FIND(" - ", A141)-2)) *
        (superadmin!D:D&gt;100),
        superadmin!D:D
    )
), 0)</f>
        <v>0</v>
      </c>
    </row>
    <row r="142" spans="1:2">
      <c r="A142" t="str">
        <v>ggcjsc - ggKnarik</v>
      </c>
      <c r="B142" cm="1">
        <f t="array" ref="B142">IFERROR(MEDIAN(
    IF(
        (superadmin!A:A=LEFT(A142, FIND(" - ", A142)-1)) *
        (superadmin!B:B=RIGHT(A142, LEN(A142)-FIND(" - ", A142)-2)) *
        (superadmin!D:D&gt;100),
        superadmin!D:D
    )
), 0)</f>
        <v>0</v>
      </c>
    </row>
    <row r="143" spans="1:2">
      <c r="A143" t="str">
        <v>ggcjsc - Levon Gevorgyan</v>
      </c>
      <c r="B143" cm="1">
        <f t="array" ref="B143">IFERROR(MEDIAN(
    IF(
        (superadmin!A:A=LEFT(A143, FIND(" - ", A143)-1)) *
        (superadmin!B:B=RIGHT(A143, LEN(A143)-FIND(" - ", A143)-2)) *
        (superadmin!D:D&gt;100),
        superadmin!D:D
    )
), 0)</f>
        <v>0</v>
      </c>
    </row>
    <row r="144" spans="1:2">
      <c r="A144" t="str">
        <v>Taron - Taron</v>
      </c>
      <c r="B144" cm="1">
        <f t="array" ref="B144">IFERROR(MEDIAN(
    IF(
        (superadmin!A:A=LEFT(A144, FIND(" - ", A144)-1)) *
        (superadmin!B:B=RIGHT(A144, LEN(A144)-FIND(" - ", A144)-2)) *
        (superadmin!D:D&gt;100),
        superadmin!D:D
    )
), 0)</f>
        <v>0</v>
      </c>
    </row>
    <row r="145" spans="1:2">
      <c r="A145" t="str">
        <v>Buzand cafe - Buzand Cafe</v>
      </c>
      <c r="B145" cm="1">
        <f t="array" ref="B145">IFERROR(MEDIAN(
    IF(
        (superadmin!A:A=LEFT(A145, FIND(" - ", A145)-1)) *
        (superadmin!B:B=RIGHT(A145, LEN(A145)-FIND(" - ", A145)-2)) *
        (superadmin!D:D&gt;100),
        superadmin!D:D
    )
), 0)</f>
        <v>1000</v>
      </c>
    </row>
    <row r="146" spans="1:2">
      <c r="A146" t="str">
        <v>Napoletana - Napoletana</v>
      </c>
      <c r="B146" cm="1">
        <f t="array" ref="B146">IFERROR(MEDIAN(
    IF(
        (superadmin!A:A=LEFT(A146, FIND(" - ", A146)-1)) *
        (superadmin!B:B=RIGHT(A146, LEN(A146)-FIND(" - ", A146)-2)) *
        (superadmin!D:D&gt;100),
        superadmin!D:D
    )
), 0)</f>
        <v>0</v>
      </c>
    </row>
    <row r="147" spans="1:2">
      <c r="A147" t="str">
        <v>Dulcet cafe - Dulcet cafe</v>
      </c>
      <c r="B147" cm="1">
        <f t="array" ref="B147">IFERROR(MEDIAN(
    IF(
        (superadmin!A:A=LEFT(A147, FIND(" - ", A147)-1)) *
        (superadmin!B:B=RIGHT(A147, LEN(A147)-FIND(" - ", A147)-2)) *
        (superadmin!D:D&gt;100),
        superadmin!D:D
    )
), 0)</f>
        <v>500</v>
      </c>
    </row>
    <row r="148" spans="1:2">
      <c r="A148" t="str">
        <v>Qarahunge - Qarahunge</v>
      </c>
      <c r="B148" cm="1">
        <f t="array" ref="B148">IFERROR(MEDIAN(
    IF(
        (superadmin!A:A=LEFT(A148, FIND(" - ", A148)-1)) *
        (superadmin!B:B=RIGHT(A148, LEN(A148)-FIND(" - ", A148)-2)) *
        (superadmin!D:D&gt;100),
        superadmin!D:D
    )
), 0)</f>
        <v>500</v>
      </c>
    </row>
    <row r="149" spans="1:2">
      <c r="A149" t="str">
        <v>Tashir Teryan - Tashir Teryan</v>
      </c>
      <c r="B149" cm="1">
        <f t="array" ref="B149">IFERROR(MEDIAN(
    IF(
        (superadmin!A:A=LEFT(A149, FIND(" - ", A149)-1)) *
        (superadmin!B:B=RIGHT(A149, LEN(A149)-FIND(" - ", A149)-2)) *
        (superadmin!D:D&gt;100),
        superadmin!D:D
    )
), 0)</f>
        <v>500</v>
      </c>
    </row>
    <row r="150" spans="1:2">
      <c r="A150" t="str">
        <v>Tashir Isahakyan - Tashir Isahakyan</v>
      </c>
      <c r="B150" cm="1">
        <f t="array" ref="B150">IFERROR(MEDIAN(
    IF(
        (superadmin!A:A=LEFT(A150, FIND(" - ", A150)-1)) *
        (superadmin!B:B=RIGHT(A150, LEN(A150)-FIND(" - ", A150)-2)) *
        (superadmin!D:D&gt;100),
        superadmin!D:D
    )
), 0)</f>
        <v>500</v>
      </c>
    </row>
    <row r="151" spans="1:2">
      <c r="A151" t="str">
        <v>Tashir Petrosyan - Tashir Pizza</v>
      </c>
      <c r="B151" cm="1">
        <f t="array" ref="B151">IFERROR(MEDIAN(
    IF(
        (superadmin!A:A=LEFT(A151, FIND(" - ", A151)-1)) *
        (superadmin!B:B=RIGHT(A151, LEN(A151)-FIND(" - ", A151)-2)) *
        (superadmin!D:D&gt;100),
        superadmin!D:D
    )
), 0)</f>
        <v>500</v>
      </c>
    </row>
    <row r="152" spans="1:2">
      <c r="A152" t="str">
        <v>Cinnabon - Cinnabon</v>
      </c>
      <c r="B152" cm="1">
        <f t="array" ref="B152">IFERROR(MEDIAN(
    IF(
        (superadmin!A:A=LEFT(A152, FIND(" - ", A152)-1)) *
        (superadmin!B:B=RIGHT(A152, LEN(A152)-FIND(" - ", A152)-2)) *
        (superadmin!D:D&gt;100),
        superadmin!D:D
    )
), 0)</f>
        <v>500</v>
      </c>
    </row>
    <row r="153" spans="1:2">
      <c r="A153" t="str">
        <v>Tashir Khanjyan - Tashir Khanjyan</v>
      </c>
      <c r="B153" cm="1">
        <f t="array" ref="B153">IFERROR(MEDIAN(
    IF(
        (superadmin!A:A=LEFT(A153, FIND(" - ", A153)-1)) *
        (superadmin!B:B=RIGHT(A153, LEN(A153)-FIND(" - ", A153)-2)) *
        (superadmin!D:D&gt;100),
        superadmin!D:D
    )
), 0)</f>
        <v>500</v>
      </c>
    </row>
    <row r="154" spans="1:2">
      <c r="A154" t="str">
        <v>Qarahunge - Qarahunge Stepanavan</v>
      </c>
      <c r="B154" cm="1">
        <f t="array" ref="B154">IFERROR(MEDIAN(
    IF(
        (superadmin!A:A=LEFT(A154, FIND(" - ", A154)-1)) *
        (superadmin!B:B=RIGHT(A154, LEN(A154)-FIND(" - ", A154)-2)) *
        (superadmin!D:D&gt;100),
        superadmin!D:D
    )
), 0)</f>
        <v>500</v>
      </c>
    </row>
    <row r="155" spans="1:2">
      <c r="A155" t="str">
        <v>La Cucina - La Cucina</v>
      </c>
      <c r="B155" cm="1">
        <f t="array" ref="B155">IFERROR(MEDIAN(
    IF(
        (superadmin!A:A=LEFT(A155, FIND(" - ", A155)-1)) *
        (superadmin!B:B=RIGHT(A155, LEN(A155)-FIND(" - ", A155)-2)) *
        (superadmin!D:D&gt;100),
        superadmin!D:D
    )
), 0)</f>
        <v>1000</v>
      </c>
    </row>
    <row r="156" spans="1:2">
      <c r="A156" t="str">
        <v>Tashir Hanrapetutyun - Mariam Balyan</v>
      </c>
      <c r="B156" cm="1">
        <f t="array" ref="B156">IFERROR(MEDIAN(
    IF(
        (superadmin!A:A=LEFT(A156, FIND(" - ", A156)-1)) *
        (superadmin!B:B=RIGHT(A156, LEN(A156)-FIND(" - ", A156)-2)) *
        (superadmin!D:D&gt;100),
        superadmin!D:D
    )
), 0)</f>
        <v>0</v>
      </c>
    </row>
    <row r="157" spans="1:2">
      <c r="A157" t="str">
        <v>Sebeos - Sebeos</v>
      </c>
      <c r="B157" cm="1">
        <f t="array" ref="B157">IFERROR(MEDIAN(
    IF(
        (superadmin!A:A=LEFT(A157, FIND(" - ", A157)-1)) *
        (superadmin!B:B=RIGHT(A157, LEN(A157)-FIND(" - ", A157)-2)) *
        (superadmin!D:D&gt;100),
        superadmin!D:D
    )
), 0)</f>
        <v>0</v>
      </c>
    </row>
    <row r="158" spans="1:2">
      <c r="A158" t="str">
        <v>Karas hraparak - Gohar</v>
      </c>
      <c r="B158" cm="1">
        <f t="array" ref="B158">IFERROR(MEDIAN(
    IF(
        (superadmin!A:A=LEFT(A158, FIND(" - ", A158)-1)) *
        (superadmin!B:B=RIGHT(A158, LEN(A158)-FIND(" - ", A158)-2)) *
        (superadmin!D:D&gt;100),
        superadmin!D:D
    )
), 0)</f>
        <v>0</v>
      </c>
    </row>
    <row r="159" spans="1:2">
      <c r="A159" t="str">
        <v>Coffee music - Leah</v>
      </c>
      <c r="B159" cm="1">
        <f t="array" ref="B159">IFERROR(MEDIAN(
    IF(
        (superadmin!A:A=LEFT(A159, FIND(" - ", A159)-1)) *
        (superadmin!B:B=RIGHT(A159, LEN(A159)-FIND(" - ", A159)-2)) *
        (superadmin!D:D&gt;100),
        superadmin!D:D
    )
), 0)</f>
        <v>0</v>
      </c>
    </row>
    <row r="160" spans="1:2">
      <c r="A160" t="str">
        <v>Coffee music - Vika</v>
      </c>
      <c r="B160" cm="1">
        <f t="array" ref="B160">IFERROR(MEDIAN(
    IF(
        (superadmin!A:A=LEFT(A160, FIND(" - ", A160)-1)) *
        (superadmin!B:B=RIGHT(A160, LEN(A160)-FIND(" - ", A160)-2)) *
        (superadmin!D:D&gt;100),
        superadmin!D:D
    )
), 0)</f>
        <v>0</v>
      </c>
    </row>
    <row r="161" spans="1:2">
      <c r="A161" t="str">
        <v>Coffee music - Viktoria</v>
      </c>
      <c r="B161" cm="1">
        <f t="array" ref="B161">IFERROR(MEDIAN(
    IF(
        (superadmin!A:A=LEFT(A161, FIND(" - ", A161)-1)) *
        (superadmin!B:B=RIGHT(A161, LEN(A161)-FIND(" - ", A161)-2)) *
        (superadmin!D:D&gt;100),
        superadmin!D:D
    )
), 0)</f>
        <v>0</v>
      </c>
    </row>
    <row r="162" spans="1:2">
      <c r="A162" t="str">
        <v>Tashir Komitas - Naira</v>
      </c>
      <c r="B162" cm="1">
        <f t="array" ref="B162">IFERROR(MEDIAN(
    IF(
        (superadmin!A:A=LEFT(A162, FIND(" - ", A162)-1)) *
        (superadmin!B:B=RIGHT(A162, LEN(A162)-FIND(" - ", A162)-2)) *
        (superadmin!D:D&gt;100),
        superadmin!D:D
    )
), 0)</f>
        <v>0</v>
      </c>
    </row>
    <row r="163" spans="1:2">
      <c r="A163" t="str">
        <v>Tashir Papazyan - Anna</v>
      </c>
      <c r="B163" cm="1">
        <f t="array" ref="B163">IFERROR(MEDIAN(
    IF(
        (superadmin!A:A=LEFT(A163, FIND(" - ", A163)-1)) *
        (superadmin!B:B=RIGHT(A163, LEN(A163)-FIND(" - ", A163)-2)) *
        (superadmin!D:D&gt;100),
        superadmin!D:D
    )
), 0)</f>
        <v>0</v>
      </c>
    </row>
    <row r="164" spans="1:2">
      <c r="A164" t="str">
        <v>Tashir Papazyan - Lilit</v>
      </c>
      <c r="B164" cm="1">
        <f t="array" ref="B164">IFERROR(MEDIAN(
    IF(
        (superadmin!A:A=LEFT(A164, FIND(" - ", A164)-1)) *
        (superadmin!B:B=RIGHT(A164, LEN(A164)-FIND(" - ", A164)-2)) *
        (superadmin!D:D&gt;100),
        superadmin!D:D
    )
), 0)</f>
        <v>0</v>
      </c>
    </row>
    <row r="165" spans="1:2">
      <c r="A165" t="str">
        <v>Tashir Papazyan - Armine</v>
      </c>
      <c r="B165" cm="1">
        <f t="array" ref="B165">IFERROR(MEDIAN(
    IF(
        (superadmin!A:A=LEFT(A165, FIND(" - ", A165)-1)) *
        (superadmin!B:B=RIGHT(A165, LEN(A165)-FIND(" - ", A165)-2)) *
        (superadmin!D:D&gt;100),
        superadmin!D:D
    )
), 0)</f>
        <v>500</v>
      </c>
    </row>
    <row r="166" spans="1:2">
      <c r="A166" t="str">
        <v>Tashir Papazyan - Արմեն</v>
      </c>
      <c r="B166" cm="1">
        <f t="array" ref="B166">IFERROR(MEDIAN(
    IF(
        (superadmin!A:A=LEFT(A166, FIND(" - ", A166)-1)) *
        (superadmin!B:B=RIGHT(A166, LEN(A166)-FIND(" - ", A166)-2)) *
        (superadmin!D:D&gt;100),
        superadmin!D:D
    )
), 0)</f>
        <v>0</v>
      </c>
    </row>
    <row r="167" spans="1:2">
      <c r="A167" t="str">
        <v>Tashir Papazyan - Jorj</v>
      </c>
      <c r="B167" cm="1">
        <f t="array" ref="B167">IFERROR(MEDIAN(
    IF(
        (superadmin!A:A=LEFT(A167, FIND(" - ", A167)-1)) *
        (superadmin!B:B=RIGHT(A167, LEN(A167)-FIND(" - ", A167)-2)) *
        (superadmin!D:D&gt;100),
        superadmin!D:D
    )
), 0)</f>
        <v>0</v>
      </c>
    </row>
    <row r="168" spans="1:2">
      <c r="A168" t="str">
        <v>Poloz Mukuch - Levon</v>
      </c>
      <c r="B168" cm="1">
        <f t="array" ref="B168">IFERROR(MEDIAN(
    IF(
        (superadmin!A:A=LEFT(A168, FIND(" - ", A168)-1)) *
        (superadmin!B:B=RIGHT(A168, LEN(A168)-FIND(" - ", A168)-2)) *
        (superadmin!D:D&gt;100),
        superadmin!D:D
    )
), 0)</f>
        <v>0</v>
      </c>
    </row>
    <row r="169" spans="1:2">
      <c r="A169" t="str">
        <v>Poloz Mukuch - Zhirayr</v>
      </c>
      <c r="B169" cm="1">
        <f t="array" ref="B169">IFERROR(MEDIAN(
    IF(
        (superadmin!A:A=LEFT(A169, FIND(" - ", A169)-1)) *
        (superadmin!B:B=RIGHT(A169, LEN(A169)-FIND(" - ", A169)-2)) *
        (superadmin!D:D&gt;100),
        superadmin!D:D
    )
), 0)</f>
        <v>0</v>
      </c>
    </row>
    <row r="170" spans="1:2">
      <c r="A170" t="str">
        <v>ggcjsc - Vahan</v>
      </c>
      <c r="B170" cm="1">
        <f t="array" ref="B170">IFERROR(MEDIAN(
    IF(
        (superadmin!A:A=LEFT(A170, FIND(" - ", A170)-1)) *
        (superadmin!B:B=RIGHT(A170, LEN(A170)-FIND(" - ", A170)-2)) *
        (superadmin!D:D&gt;100),
        superadmin!D:D
    )
), 0)</f>
        <v>500</v>
      </c>
    </row>
    <row r="171" spans="1:2">
      <c r="A171" t="str">
        <v>Date - Date</v>
      </c>
      <c r="B171" cm="1">
        <f t="array" ref="B171">IFERROR(MEDIAN(
    IF(
        (superadmin!A:A=LEFT(A171, FIND(" - ", A171)-1)) *
        (superadmin!B:B=RIGHT(A171, LEN(A171)-FIND(" - ", A171)-2)) *
        (superadmin!D:D&gt;100),
        superadmin!D:D
    )
), 0)</f>
        <v>1000</v>
      </c>
    </row>
    <row r="172" spans="1:2">
      <c r="A172" t="str">
        <v>Coffee music - Roza</v>
      </c>
      <c r="B172" cm="1">
        <f t="array" ref="B172">IFERROR(MEDIAN(
    IF(
        (superadmin!A:A=LEFT(A172, FIND(" - ", A172)-1)) *
        (superadmin!B:B=RIGHT(A172, LEN(A172)-FIND(" - ", A172)-2)) *
        (superadmin!D:D&gt;100),
        superadmin!D:D
    )
), 0)</f>
        <v>0</v>
      </c>
    </row>
    <row r="173" spans="1:2">
      <c r="A173" t="str">
        <v>Coffee music - Anna</v>
      </c>
      <c r="B173" cm="1">
        <f t="array" ref="B173">IFERROR(MEDIAN(
    IF(
        (superadmin!A:A=LEFT(A173, FIND(" - ", A173)-1)) *
        (superadmin!B:B=RIGHT(A173, LEN(A173)-FIND(" - ", A173)-2)) *
        (superadmin!D:D&gt;100),
        superadmin!D:D
    )
), 0)</f>
        <v>0</v>
      </c>
    </row>
    <row r="174" spans="1:2">
      <c r="A174" t="str">
        <v>Coffee music - Diana</v>
      </c>
      <c r="B174" cm="1">
        <f t="array" ref="B174">IFERROR(MEDIAN(
    IF(
        (superadmin!A:A=LEFT(A174, FIND(" - ", A174)-1)) *
        (superadmin!B:B=RIGHT(A174, LEN(A174)-FIND(" - ", A174)-2)) *
        (superadmin!D:D&gt;100),
        superadmin!D:D
    )
), 0)</f>
        <v>0</v>
      </c>
    </row>
    <row r="175" spans="1:2">
      <c r="A175" t="str">
        <v>Tashir Komitas - anna</v>
      </c>
      <c r="B175" cm="1">
        <f t="array" ref="B175">IFERROR(MEDIAN(
    IF(
        (superadmin!A:A=LEFT(A175, FIND(" - ", A175)-1)) *
        (superadmin!B:B=RIGHT(A175, LEN(A175)-FIND(" - ", A175)-2)) *
        (superadmin!D:D&gt;100),
        superadmin!D:D
    )
), 0)</f>
        <v>0</v>
      </c>
    </row>
    <row r="176" spans="1:2">
      <c r="A176" t="str">
        <v>Tashir Komitas - Elen</v>
      </c>
      <c r="B176" cm="1">
        <f t="array" ref="B176">IFERROR(MEDIAN(
    IF(
        (superadmin!A:A=LEFT(A176, FIND(" - ", A176)-1)) *
        (superadmin!B:B=RIGHT(A176, LEN(A176)-FIND(" - ", A176)-2)) *
        (superadmin!D:D&gt;100),
        superadmin!D:D
    )
), 0)</f>
        <v>1000</v>
      </c>
    </row>
    <row r="177" spans="1:2">
      <c r="A177" t="str">
        <v>Coffee music - Karina</v>
      </c>
      <c r="B177" cm="1">
        <f t="array" ref="B177">IFERROR(MEDIAN(
    IF(
        (superadmin!A:A=LEFT(A177, FIND(" - ", A177)-1)) *
        (superadmin!B:B=RIGHT(A177, LEN(A177)-FIND(" - ", A177)-2)) *
        (superadmin!D:D&gt;100),
        superadmin!D:D
    )
), 0)</f>
        <v>0</v>
      </c>
    </row>
    <row r="178" spans="1:2">
      <c r="A178" t="str">
        <v>Coffee music - Milen Mkrtchyan</v>
      </c>
      <c r="B178" cm="1">
        <f t="array" ref="B178">IFERROR(MEDIAN(
    IF(
        (superadmin!A:A=LEFT(A178, FIND(" - ", A178)-1)) *
        (superadmin!B:B=RIGHT(A178, LEN(A178)-FIND(" - ", A178)-2)) *
        (superadmin!D:D&gt;100),
        superadmin!D:D
    )
), 0)</f>
        <v>0</v>
      </c>
    </row>
    <row r="179" spans="1:2">
      <c r="A179" t="str">
        <v>Coffee music - Lilit</v>
      </c>
      <c r="B179" cm="1">
        <f t="array" ref="B179">IFERROR(MEDIAN(
    IF(
        (superadmin!A:A=LEFT(A179, FIND(" - ", A179)-1)) *
        (superadmin!B:B=RIGHT(A179, LEN(A179)-FIND(" - ", A179)-2)) *
        (superadmin!D:D&gt;100),
        superadmin!D:D
    )
), 0)</f>
        <v>0</v>
      </c>
    </row>
    <row r="180" spans="1:2">
      <c r="A180" t="str">
        <v>Coffee music - Stellina</v>
      </c>
      <c r="B180" cm="1">
        <f t="array" ref="B180">IFERROR(MEDIAN(
    IF(
        (superadmin!A:A=LEFT(A180, FIND(" - ", A180)-1)) *
        (superadmin!B:B=RIGHT(A180, LEN(A180)-FIND(" - ", A180)-2)) *
        (superadmin!D:D&gt;100),
        superadmin!D:D
    )
), 0)</f>
        <v>0</v>
      </c>
    </row>
    <row r="181" spans="1:2">
      <c r="A181" t="str">
        <v>Coffee music - Luiza</v>
      </c>
      <c r="B181" cm="1">
        <f t="array" ref="B181">IFERROR(MEDIAN(
    IF(
        (superadmin!A:A=LEFT(A181, FIND(" - ", A181)-1)) *
        (superadmin!B:B=RIGHT(A181, LEN(A181)-FIND(" - ", A181)-2)) *
        (superadmin!D:D&gt;100),
        superadmin!D:D
    )
), 0)</f>
        <v>500</v>
      </c>
    </row>
    <row r="182" spans="1:2">
      <c r="A182" t="str">
        <v>Coffee music - Mane</v>
      </c>
      <c r="B182" cm="1">
        <f t="array" ref="B182">IFERROR(MEDIAN(
    IF(
        (superadmin!A:A=LEFT(A182, FIND(" - ", A182)-1)) *
        (superadmin!B:B=RIGHT(A182, LEN(A182)-FIND(" - ", A182)-2)) *
        (superadmin!D:D&gt;100),
        superadmin!D:D
    )
), 0)</f>
        <v>0</v>
      </c>
    </row>
    <row r="183" spans="1:2">
      <c r="A183" t="str">
        <v>Coffee music - Ruzanna</v>
      </c>
      <c r="B183" cm="1">
        <f t="array" ref="B183">IFERROR(MEDIAN(
    IF(
        (superadmin!A:A=LEFT(A183, FIND(" - ", A183)-1)) *
        (superadmin!B:B=RIGHT(A183, LEN(A183)-FIND(" - ", A183)-2)) *
        (superadmin!D:D&gt;100),
        superadmin!D:D
    )
), 0)</f>
        <v>0</v>
      </c>
    </row>
    <row r="184" spans="1:2">
      <c r="A184" t="str">
        <v>Tashir Komitas - Armine</v>
      </c>
      <c r="B184" cm="1">
        <f t="array" ref="B184">IFERROR(MEDIAN(
    IF(
        (superadmin!A:A=LEFT(A184, FIND(" - ", A184)-1)) *
        (superadmin!B:B=RIGHT(A184, LEN(A184)-FIND(" - ", A184)-2)) *
        (superadmin!D:D&gt;100),
        superadmin!D:D
    )
), 0)</f>
        <v>0</v>
      </c>
    </row>
    <row r="185" spans="1:2">
      <c r="A185" t="str">
        <v>Coffee music - Oksi</v>
      </c>
      <c r="B185" cm="1">
        <f t="array" ref="B185">IFERROR(MEDIAN(
    IF(
        (superadmin!A:A=LEFT(A185, FIND(" - ", A185)-1)) *
        (superadmin!B:B=RIGHT(A185, LEN(A185)-FIND(" - ", A185)-2)) *
        (superadmin!D:D&gt;100),
        superadmin!D:D
    )
), 0)</f>
        <v>0</v>
      </c>
    </row>
    <row r="186" spans="1:2">
      <c r="A186" t="str">
        <v>Tsitron - Sako</v>
      </c>
      <c r="B186" cm="1">
        <f t="array" ref="B186">IFERROR(MEDIAN(
    IF(
        (superadmin!A:A=LEFT(A186, FIND(" - ", A186)-1)) *
        (superadmin!B:B=RIGHT(A186, LEN(A186)-FIND(" - ", A186)-2)) *
        (superadmin!D:D&gt;100),
        superadmin!D:D
    )
), 0)</f>
        <v>0</v>
      </c>
    </row>
    <row r="187" spans="1:2">
      <c r="A187" t="str">
        <v>Tashir Mazmanyan - Tashir pizza</v>
      </c>
      <c r="B187" cm="1">
        <f t="array" ref="B187">IFERROR(MEDIAN(
    IF(
        (superadmin!A:A=LEFT(A187, FIND(" - ", A187)-1)) *
        (superadmin!B:B=RIGHT(A187, LEN(A187)-FIND(" - ", A187)-2)) *
        (superadmin!D:D&gt;100),
        superadmin!D:D
    )
), 0)</f>
        <v>400</v>
      </c>
    </row>
    <row r="188" spans="1:2">
      <c r="A188" t="str">
        <v>Tashir Masiv - Tashir Pizza</v>
      </c>
      <c r="B188" cm="1">
        <f t="array" ref="B188">IFERROR(MEDIAN(
    IF(
        (superadmin!A:A=LEFT(A188, FIND(" - ", A188)-1)) *
        (superadmin!B:B=RIGHT(A188, LEN(A188)-FIND(" - ", A188)-2)) *
        (superadmin!D:D&gt;100),
        superadmin!D:D
    )
), 0)</f>
        <v>500</v>
      </c>
    </row>
    <row r="189" spans="1:2">
      <c r="A189" t="str">
        <v>ggcjsc - Arman Makaryan</v>
      </c>
      <c r="B189" cm="1">
        <f t="array" ref="B189">IFERROR(MEDIAN(
    IF(
        (superadmin!A:A=LEFT(A189, FIND(" - ", A189)-1)) *
        (superadmin!B:B=RIGHT(A189, LEN(A189)-FIND(" - ", A189)-2)) *
        (superadmin!D:D&gt;100),
        superadmin!D:D
    )
), 0)</f>
        <v>175</v>
      </c>
    </row>
    <row r="190" spans="1:2">
      <c r="A190" t="str">
        <v>Zhan - Zhan</v>
      </c>
      <c r="B190" cm="1">
        <f t="array" ref="B190">IFERROR(MEDIAN(
    IF(
        (superadmin!A:A=LEFT(A190, FIND(" - ", A190)-1)) *
        (superadmin!B:B=RIGHT(A190, LEN(A190)-FIND(" - ", A190)-2)) *
        (superadmin!D:D&gt;100),
        superadmin!D:D
    )
), 0)</f>
        <v>1000</v>
      </c>
    </row>
    <row r="191" spans="1:2">
      <c r="A191" t="str">
        <v>Karas Khanjyan - Aksel</v>
      </c>
      <c r="B191" cm="1">
        <f t="array" ref="B191">IFERROR(MEDIAN(
    IF(
        (superadmin!A:A=LEFT(A191, FIND(" - ", A191)-1)) *
        (superadmin!B:B=RIGHT(A191, LEN(A191)-FIND(" - ", A191)-2)) *
        (superadmin!D:D&gt;100),
        superadmin!D:D
    )
), 0)</f>
        <v>1250</v>
      </c>
    </row>
    <row r="192" spans="1:2">
      <c r="A192" t="str">
        <v>Liberty Pub - Liberty Pub</v>
      </c>
      <c r="B192" cm="1">
        <f t="array" ref="B192">IFERROR(MEDIAN(
    IF(
        (superadmin!A:A=LEFT(A192, FIND(" - ", A192)-1)) *
        (superadmin!B:B=RIGHT(A192, LEN(A192)-FIND(" - ", A192)-2)) *
        (superadmin!D:D&gt;100),
        superadmin!D:D
    )
), 0)</f>
        <v>750</v>
      </c>
    </row>
    <row r="193" spans="1:2">
      <c r="A193" t="str">
        <v>ggcjsc - Lilit Borisi</v>
      </c>
      <c r="B193" cm="1">
        <f t="array" ref="B193">IFERROR(MEDIAN(
    IF(
        (superadmin!A:A=LEFT(A193, FIND(" - ", A193)-1)) *
        (superadmin!B:B=RIGHT(A193, LEN(A193)-FIND(" - ", A193)-2)) *
        (superadmin!D:D&gt;100),
        superadmin!D:D
    )
), 0)</f>
        <v>0</v>
      </c>
    </row>
    <row r="194" spans="1:2">
      <c r="A194" t="str">
        <v>Sunrise noyland - SUNRISE NOYLAND</v>
      </c>
      <c r="B194" cm="1">
        <f t="array" ref="B194">IFERROR(MEDIAN(
    IF(
        (superadmin!A:A=LEFT(A194, FIND(" - ", A194)-1)) *
        (superadmin!B:B=RIGHT(A194, LEN(A194)-FIND(" - ", A194)-2)) *
        (superadmin!D:D&gt;100),
        superadmin!D:D
    )
), 0)</f>
        <v>1500</v>
      </c>
    </row>
    <row r="195" spans="1:2">
      <c r="A195" t="str">
        <v>Tashir Mashtoc - Tashit Mashtoc</v>
      </c>
      <c r="B195" cm="1">
        <f t="array" ref="B195">IFERROR(MEDIAN(
    IF(
        (superadmin!A:A=LEFT(A195, FIND(" - ", A195)-1)) *
        (superadmin!B:B=RIGHT(A195, LEN(A195)-FIND(" - ", A195)-2)) *
        (superadmin!D:D&gt;100),
        superadmin!D:D
    )
), 0)</f>
        <v>500</v>
      </c>
    </row>
    <row r="196" spans="1:2">
      <c r="A196" t="str">
        <v>Myler - SUNRISE NOYLAND</v>
      </c>
      <c r="B196" cm="1">
        <f t="array" ref="B196">IFERROR(MEDIAN(
    IF(
        (superadmin!A:A=LEFT(A196, FIND(" - ", A196)-1)) *
        (superadmin!B:B=RIGHT(A196, LEN(A196)-FIND(" - ", A196)-2)) *
        (superadmin!D:D&gt;100),
        superadmin!D:D
    )
), 0)</f>
        <v>0</v>
      </c>
    </row>
    <row r="197" spans="1:2">
      <c r="A197" t="str">
        <v>Tashir Kievyan - Ruben</v>
      </c>
      <c r="B197" cm="1">
        <f t="array" ref="B197">IFERROR(MEDIAN(
    IF(
        (superadmin!A:A=LEFT(A197, FIND(" - ", A197)-1)) *
        (superadmin!B:B=RIGHT(A197, LEN(A197)-FIND(" - ", A197)-2)) *
        (superadmin!D:D&gt;100),
        superadmin!D:D
    )
), 0)</f>
        <v>500</v>
      </c>
    </row>
    <row r="198" spans="1:2">
      <c r="A198" t="str">
        <v>Tashir Kievyan - Arsen</v>
      </c>
      <c r="B198" cm="1">
        <f t="array" ref="B198">IFERROR(MEDIAN(
    IF(
        (superadmin!A:A=LEFT(A198, FIND(" - ", A198)-1)) *
        (superadmin!B:B=RIGHT(A198, LEN(A198)-FIND(" - ", A198)-2)) *
        (superadmin!D:D&gt;100),
        superadmin!D:D
    )
), 0)</f>
        <v>500</v>
      </c>
    </row>
    <row r="199" spans="1:2">
      <c r="A199" t="str">
        <v>Tashir Hanrapetutyun - Volodya</v>
      </c>
      <c r="B199" cm="1">
        <f t="array" ref="B199">IFERROR(MEDIAN(
    IF(
        (superadmin!A:A=LEFT(A199, FIND(" - ", A199)-1)) *
        (superadmin!B:B=RIGHT(A199, LEN(A199)-FIND(" - ", A199)-2)) *
        (superadmin!D:D&gt;100),
        superadmin!D:D
    )
), 0)</f>
        <v>400</v>
      </c>
    </row>
    <row r="200" spans="1:2">
      <c r="A200" t="str">
        <v>Tashir Mashtoc (Pak Shuka) - Haykanush Grigoryan</v>
      </c>
      <c r="B200" cm="1">
        <f t="array" ref="B200">IFERROR(MEDIAN(
    IF(
        (superadmin!A:A=LEFT(A200, FIND(" - ", A200)-1)) *
        (superadmin!B:B=RIGHT(A200, LEN(A200)-FIND(" - ", A200)-2)) *
        (superadmin!D:D&gt;100),
        superadmin!D:D
    )
), 0)</f>
        <v>500</v>
      </c>
    </row>
    <row r="201" spans="1:2">
      <c r="A201" t="str">
        <v>Karas Tumanyan - Anna</v>
      </c>
      <c r="B201" cm="1">
        <f t="array" ref="B201">IFERROR(MEDIAN(
    IF(
        (superadmin!A:A=LEFT(A201, FIND(" - ", A201)-1)) *
        (superadmin!B:B=RIGHT(A201, LEN(A201)-FIND(" - ", A201)-2)) *
        (superadmin!D:D&gt;100),
        superadmin!D:D
    )
), 0)</f>
        <v>0</v>
      </c>
    </row>
    <row r="202" spans="1:2">
      <c r="A202" t="str">
        <v>Tashir Mashtoc (Pak Shuka) - Davit Harutyunyan</v>
      </c>
      <c r="B202" cm="1">
        <f t="array" ref="B202">IFERROR(MEDIAN(
    IF(
        (superadmin!A:A=LEFT(A202, FIND(" - ", A202)-1)) *
        (superadmin!B:B=RIGHT(A202, LEN(A202)-FIND(" - ", A202)-2)) *
        (superadmin!D:D&gt;100),
        superadmin!D:D
    )
), 0)</f>
        <v>0</v>
      </c>
    </row>
    <row r="203" spans="1:2">
      <c r="A203" t="str">
        <v>Tashir Erebuni - Artyom Benediktov</v>
      </c>
      <c r="B203" cm="1">
        <f t="array" ref="B203">IFERROR(MEDIAN(
    IF(
        (superadmin!A:A=LEFT(A203, FIND(" - ", A203)-1)) *
        (superadmin!B:B=RIGHT(A203, LEN(A203)-FIND(" - ", A203)-2)) *
        (superadmin!D:D&gt;100),
        superadmin!D:D
    )
), 0)</f>
        <v>500</v>
      </c>
    </row>
    <row r="204" spans="1:2">
      <c r="A204" t="str">
        <v>Dodopizza - Матвей</v>
      </c>
      <c r="B204" cm="1">
        <f t="array" ref="B204">IFERROR(MEDIAN(
    IF(
        (superadmin!A:A=LEFT(A204, FIND(" - ", A204)-1)) *
        (superadmin!B:B=RIGHT(A204, LEN(A204)-FIND(" - ", A204)-2)) *
        (superadmin!D:D&gt;100),
        superadmin!D:D
    )
), 0)</f>
        <v>500</v>
      </c>
    </row>
    <row r="205" spans="1:2">
      <c r="A205" t="str">
        <v>Paul - Paul Teryan</v>
      </c>
      <c r="B205" cm="1">
        <f t="array" ref="B205">IFERROR(MEDIAN(
    IF(
        (superadmin!A:A=LEFT(A205, FIND(" - ", A205)-1)) *
        (superadmin!B:B=RIGHT(A205, LEN(A205)-FIND(" - ", A205)-2)) *
        (superadmin!D:D&gt;100),
        superadmin!D:D
    )
), 0)</f>
        <v>500</v>
      </c>
    </row>
    <row r="206" spans="1:2">
      <c r="A206" t="str">
        <v>Tashir Hyusisayin - Anush Martirosyan</v>
      </c>
      <c r="B206" cm="1">
        <f t="array" ref="B206">IFERROR(MEDIAN(
    IF(
        (superadmin!A:A=LEFT(A206, FIND(" - ", A206)-1)) *
        (superadmin!B:B=RIGHT(A206, LEN(A206)-FIND(" - ", A206)-2)) *
        (superadmin!D:D&gt;100),
        superadmin!D:D
    )
), 0)</f>
        <v>500</v>
      </c>
    </row>
    <row r="207" spans="1:2">
      <c r="A207" t="str">
        <v>Tashir Erebuni - Jenya Ordyan</v>
      </c>
      <c r="B207" cm="1">
        <f t="array" ref="B207">IFERROR(MEDIAN(
    IF(
        (superadmin!A:A=LEFT(A207, FIND(" - ", A207)-1)) *
        (superadmin!B:B=RIGHT(A207, LEN(A207)-FIND(" - ", A207)-2)) *
        (superadmin!D:D&gt;100),
        superadmin!D:D
    )
), 0)</f>
        <v>750</v>
      </c>
    </row>
    <row r="208" spans="1:2">
      <c r="A208" t="str">
        <v>՝ - Paul Teryan</v>
      </c>
      <c r="B208" cm="1">
        <f t="array" ref="B208">IFERROR(MEDIAN(
    IF(
        (superadmin!A:A=LEFT(A208, FIND(" - ", A208)-1)) *
        (superadmin!B:B=RIGHT(A208, LEN(A208)-FIND(" - ", A208)-2)) *
        (superadmin!D:D&gt;100),
        superadmin!D:D
    )
), 0)</f>
        <v>1000</v>
      </c>
    </row>
    <row r="209" spans="1:2">
      <c r="A209" t="str">
        <v>Eraz park - Eraz Park</v>
      </c>
      <c r="B209" cm="1">
        <f t="array" ref="B209">IFERROR(MEDIAN(
    IF(
        (superadmin!A:A=LEFT(A209, FIND(" - ", A209)-1)) *
        (superadmin!B:B=RIGHT(A209, LEN(A209)-FIND(" - ", A209)-2)) *
        (superadmin!D:D&gt;100),
        superadmin!D:D
    )
), 0)</f>
        <v>1000</v>
      </c>
    </row>
    <row r="210" spans="1:2">
      <c r="A210" t="str">
        <v>Tashir Nzhdeh - Diana</v>
      </c>
      <c r="B210" cm="1">
        <f t="array" ref="B210">IFERROR(MEDIAN(
    IF(
        (superadmin!A:A=LEFT(A210, FIND(" - ", A210)-1)) *
        (superadmin!B:B=RIGHT(A210, LEN(A210)-FIND(" - ", A210)-2)) *
        (superadmin!D:D&gt;100),
        superadmin!D:D
    )
), 0)</f>
        <v>500</v>
      </c>
    </row>
    <row r="211" spans="1:2">
      <c r="A211" t="str">
        <v>Mov | Phoenix - Mov</v>
      </c>
      <c r="B211" cm="1">
        <f t="array" ref="B211">IFERROR(MEDIAN(
    IF(
        (superadmin!A:A=LEFT(A211, FIND(" - ", A211)-1)) *
        (superadmin!B:B=RIGHT(A211, LEN(A211)-FIND(" - ", A211)-2)) *
        (superadmin!D:D&gt;100),
        superadmin!D:D
    )
), 0)</f>
        <v>2000</v>
      </c>
    </row>
    <row r="212" spans="1:2">
      <c r="A212" t="str">
        <v>Tashir Erebuni - Andranik Margaryan</v>
      </c>
      <c r="B212" cm="1">
        <f t="array" ref="B212">IFERROR(MEDIAN(
    IF(
        (superadmin!A:A=LEFT(A212, FIND(" - ", A212)-1)) *
        (superadmin!B:B=RIGHT(A212, LEN(A212)-FIND(" - ", A212)-2)) *
        (superadmin!D:D&gt;100),
        superadmin!D:D
    )
), 0)</f>
        <v>1000</v>
      </c>
    </row>
    <row r="213" spans="1:2">
      <c r="A213" t="str">
        <v>Tashir Andraniki - Radik</v>
      </c>
      <c r="B213" cm="1">
        <f t="array" ref="B213">IFERROR(MEDIAN(
    IF(
        (superadmin!A:A=LEFT(A213, FIND(" - ", A213)-1)) *
        (superadmin!B:B=RIGHT(A213, LEN(A213)-FIND(" - ", A213)-2)) *
        (superadmin!D:D&gt;100),
        superadmin!D:D
    )
), 0)</f>
        <v>0</v>
      </c>
    </row>
    <row r="214" spans="1:2">
      <c r="A214" t="str">
        <v>Tashir Vanadzor - Volodya Abovyan</v>
      </c>
      <c r="B214" cm="1">
        <f t="array" ref="B214">IFERROR(MEDIAN(
    IF(
        (superadmin!A:A=LEFT(A214, FIND(" - ", A214)-1)) *
        (superadmin!B:B=RIGHT(A214, LEN(A214)-FIND(" - ", A214)-2)) *
        (superadmin!D:D&gt;100),
        superadmin!D:D
    )
), 0)</f>
        <v>500</v>
      </c>
    </row>
    <row r="215" spans="1:2">
      <c r="A215" t="str">
        <v>Tashir Masiv - alvina</v>
      </c>
      <c r="B215" cm="1">
        <f t="array" ref="B215">IFERROR(MEDIAN(
    IF(
        (superadmin!A:A=LEFT(A215, FIND(" - ", A215)-1)) *
        (superadmin!B:B=RIGHT(A215, LEN(A215)-FIND(" - ", A215)-2)) *
        (superadmin!D:D&gt;100),
        superadmin!D:D
    )
), 0)</f>
        <v>1000</v>
      </c>
    </row>
    <row r="216" spans="1:2">
      <c r="A216" t="str">
        <v>locco - Malocco</v>
      </c>
      <c r="B216" cm="1">
        <f t="array" ref="B216">IFERROR(MEDIAN(
    IF(
        (superadmin!A:A=LEFT(A216, FIND(" - ", A216)-1)) *
        (superadmin!B:B=RIGHT(A216, LEN(A216)-FIND(" - ", A216)-2)) *
        (superadmin!D:D&gt;100),
        superadmin!D:D
    )
), 0)</f>
        <v>500</v>
      </c>
    </row>
    <row r="217" spans="1:2">
      <c r="A217" t="str">
        <v>Decant - Decant</v>
      </c>
      <c r="B217" cm="1">
        <f t="array" ref="B217">IFERROR(MEDIAN(
    IF(
        (superadmin!A:A=LEFT(A217, FIND(" - ", A217)-1)) *
        (superadmin!B:B=RIGHT(A217, LEN(A217)-FIND(" - ", A217)-2)) *
        (superadmin!D:D&gt;100),
        superadmin!D:D
    )
), 0)</f>
        <v>1000</v>
      </c>
    </row>
    <row r="218" spans="1:2">
      <c r="A218" t="str">
        <v>Tashir Khorenatsi - Tashir Khorenatsi</v>
      </c>
      <c r="B218" cm="1">
        <f t="array" ref="B218">IFERROR(MEDIAN(
    IF(
        (superadmin!A:A=LEFT(A218, FIND(" - ", A218)-1)) *
        (superadmin!B:B=RIGHT(A218, LEN(A218)-FIND(" - ", A218)-2)) *
        (superadmin!D:D&gt;100),
        superadmin!D:D
    )
), 0)</f>
        <v>1000</v>
      </c>
    </row>
    <row r="219" spans="1:2">
      <c r="A219" t="str">
        <v xml:space="preserve"> - </v>
      </c>
      <c r="B219" cm="1">
        <f t="array" ref="B219">IFERROR(MEDIAN(
    IF(
        (superadmin!A:A=LEFT(A219, FIND(" - ", A219)-1)) *
        (superadmin!B:B=RIGHT(A219, LEN(A219)-FIND(" - ", A219)-2)) *
        (superadmin!D:D&gt;100),
        superadmin!D:D
    )
), 0)</f>
        <v>0</v>
      </c>
    </row>
    <row r="220" spans="1:2">
      <c r="B220" cm="1">
        <f t="array" ref="B220">IFERROR(MEDIAN(
    IF(
        (superadmin!A:A=LEFT(A220, FIND(" - ", A220)-1)) *
        (superadmin!B:B=RIGHT(A220, LEN(A220)-FIND(" - ", A220)-2)) *
        (superadmin!D:D&gt;100),
        superadmin!D:D
    )
), 0)</f>
        <v>0</v>
      </c>
    </row>
    <row r="221" spans="1:2">
      <c r="B221" cm="1">
        <f t="array" ref="B221">IFERROR(MEDIAN(
    IF(
        (superadmin!A:A=LEFT(A221, FIND(" - ", A221)-1)) *
        (superadmin!B:B=RIGHT(A221, LEN(A221)-FIND(" - ", A221)-2)) *
        (superadmin!D:D&gt;100),
        superadmin!D:D
    )
), 0)</f>
        <v>0</v>
      </c>
    </row>
    <row r="222" spans="1:2">
      <c r="B222" cm="1">
        <f t="array" ref="B222">IFERROR(MEDIAN(
    IF(
        (superadmin!A:A=LEFT(A222, FIND(" - ", A222)-1)) *
        (superadmin!B:B=RIGHT(A222, LEN(A222)-FIND(" - ", A222)-2)) *
        (superadmin!D:D&gt;100),
        superadmin!D:D
    )
), 0)</f>
        <v>0</v>
      </c>
    </row>
    <row r="223" spans="1:2">
      <c r="B223" cm="1">
        <f t="array" ref="B223">IFERROR(MEDIAN(
    IF(
        (superadmin!A:A=LEFT(A223, FIND(" - ", A223)-1)) *
        (superadmin!B:B=RIGHT(A223, LEN(A223)-FIND(" - ", A223)-2)) *
        (superadmin!D:D&gt;100),
        superadmin!D:D
    )
), 0)</f>
        <v>0</v>
      </c>
    </row>
    <row r="224" spans="1:2">
      <c r="B224" cm="1">
        <f t="array" ref="B224">IFERROR(MEDIAN(
    IF(
        (superadmin!A:A=LEFT(A224, FIND(" - ", A224)-1)) *
        (superadmin!B:B=RIGHT(A224, LEN(A224)-FIND(" - ", A224)-2)) *
        (superadmin!D:D&gt;100),
        superadmin!D:D
    )
), 0)</f>
        <v>0</v>
      </c>
    </row>
    <row r="225" spans="2:2">
      <c r="B225" cm="1">
        <f t="array" ref="B225">IFERROR(MEDIAN(
    IF(
        (superadmin!A:A=LEFT(A225, FIND(" - ", A225)-1)) *
        (superadmin!B:B=RIGHT(A225, LEN(A225)-FIND(" - ", A225)-2)) *
        (superadmin!D:D&gt;100),
        superadmin!D:D
    )
), 0)</f>
        <v>0</v>
      </c>
    </row>
    <row r="226" spans="2:2">
      <c r="B226" cm="1">
        <f t="array" ref="B226">IFERROR(MEDIAN(
    IF(
        (superadmin!A:A=LEFT(A226, FIND(" - ", A226)-1)) *
        (superadmin!B:B=RIGHT(A226, LEN(A226)-FIND(" - ", A226)-2)) *
        (superadmin!D:D&gt;100),
        superadmin!D:D
    )
), 0)</f>
        <v>0</v>
      </c>
    </row>
    <row r="227" spans="2:2">
      <c r="B227" cm="1">
        <f t="array" ref="B227">IFERROR(MEDIAN(
    IF(
        (superadmin!A:A=LEFT(A227, FIND(" - ", A227)-1)) *
        (superadmin!B:B=RIGHT(A227, LEN(A227)-FIND(" - ", A227)-2)) *
        (superadmin!D:D&gt;100),
        superadmin!D:D
    )
), 0)</f>
        <v>0</v>
      </c>
    </row>
    <row r="228" spans="2:2">
      <c r="B228" cm="1">
        <f t="array" ref="B228">IFERROR(MEDIAN(
    IF(
        (superadmin!A:A=LEFT(A228, FIND(" - ", A228)-1)) *
        (superadmin!B:B=RIGHT(A228, LEN(A228)-FIND(" - ", A228)-2)) *
        (superadmin!D:D&gt;100),
        superadmin!D:D
    )
), 0)</f>
        <v>0</v>
      </c>
    </row>
    <row r="229" spans="2:2">
      <c r="B229" cm="1">
        <f t="array" ref="B229">IFERROR(MEDIAN(
    IF(
        (superadmin!A:A=LEFT(A229, FIND(" - ", A229)-1)) *
        (superadmin!B:B=RIGHT(A229, LEN(A229)-FIND(" - ", A229)-2)) *
        (superadmin!D:D&gt;100),
        superadmin!D:D
    )
), 0)</f>
        <v>0</v>
      </c>
    </row>
    <row r="230" spans="2:2">
      <c r="B230" cm="1">
        <f t="array" ref="B230">IFERROR(MEDIAN(
    IF(
        (superadmin!A:A=LEFT(A230, FIND(" - ", A230)-1)) *
        (superadmin!B:B=RIGHT(A230, LEN(A230)-FIND(" - ", A230)-2)) *
        (superadmin!D:D&gt;100),
        superadmin!D:D
    )
), 0)</f>
        <v>0</v>
      </c>
    </row>
    <row r="231" spans="2:2">
      <c r="B231" cm="1">
        <f t="array" ref="B231">IFERROR(MEDIAN(
    IF(
        (superadmin!A:A=LEFT(A231, FIND(" - ", A231)-1)) *
        (superadmin!B:B=RIGHT(A231, LEN(A231)-FIND(" - ", A231)-2)) *
        (superadmin!D:D&gt;100),
        superadmin!D:D
    )
), 0)</f>
        <v>0</v>
      </c>
    </row>
    <row r="232" spans="2:2">
      <c r="B232" cm="1">
        <f t="array" ref="B232">IFERROR(MEDIAN(
    IF(
        (superadmin!A:A=LEFT(A232, FIND(" - ", A232)-1)) *
        (superadmin!B:B=RIGHT(A232, LEN(A232)-FIND(" - ", A232)-2)) *
        (superadmin!D:D&gt;100),
        superadmin!D:D
    )
), 0)</f>
        <v>0</v>
      </c>
    </row>
    <row r="233" spans="2:2">
      <c r="B233" cm="1">
        <f t="array" ref="B233">IFERROR(MEDIAN(
    IF(
        (superadmin!A:A=LEFT(A233, FIND(" - ", A233)-1)) *
        (superadmin!B:B=RIGHT(A233, LEN(A233)-FIND(" - ", A233)-2)) *
        (superadmin!D:D&gt;100),
        superadmin!D:D
    )
), 0)</f>
        <v>0</v>
      </c>
    </row>
    <row r="234" spans="2:2">
      <c r="B234" cm="1">
        <f t="array" ref="B234">IFERROR(MEDIAN(
    IF(
        (superadmin!A:A=LEFT(A234, FIND(" - ", A234)-1)) *
        (superadmin!B:B=RIGHT(A234, LEN(A234)-FIND(" - ", A234)-2)) *
        (superadmin!D:D&gt;100),
        superadmin!D:D
    )
), 0)</f>
        <v>0</v>
      </c>
    </row>
    <row r="235" spans="2:2">
      <c r="B235" cm="1">
        <f t="array" ref="B235">IFERROR(MEDIAN(
    IF(
        (superadmin!A:A=LEFT(A235, FIND(" - ", A235)-1)) *
        (superadmin!B:B=RIGHT(A235, LEN(A235)-FIND(" - ", A235)-2)) *
        (superadmin!D:D&gt;100),
        superadmin!D:D
    )
), 0)</f>
        <v>0</v>
      </c>
    </row>
    <row r="236" spans="2:2">
      <c r="B236" cm="1">
        <f t="array" ref="B236">IFERROR(MEDIAN(
    IF(
        (superadmin!A:A=LEFT(A236, FIND(" - ", A236)-1)) *
        (superadmin!B:B=RIGHT(A236, LEN(A236)-FIND(" - ", A236)-2)) *
        (superadmin!D:D&gt;100),
        superadmin!D:D
    )
), 0)</f>
        <v>0</v>
      </c>
    </row>
    <row r="237" spans="2:2">
      <c r="B237" cm="1">
        <f t="array" ref="B237">IFERROR(MEDIAN(
    IF(
        (superadmin!A:A=LEFT(A237, FIND(" - ", A237)-1)) *
        (superadmin!B:B=RIGHT(A237, LEN(A237)-FIND(" - ", A237)-2)) *
        (superadmin!D:D&gt;100),
        superadmin!D:D
    )
), 0)</f>
        <v>0</v>
      </c>
    </row>
    <row r="238" spans="2:2">
      <c r="B238" cm="1">
        <f t="array" ref="B238">IFERROR(MEDIAN(
    IF(
        (superadmin!A:A=LEFT(A238, FIND(" - ", A238)-1)) *
        (superadmin!B:B=RIGHT(A238, LEN(A238)-FIND(" - ", A238)-2)) *
        (superadmin!D:D&gt;100),
        superadmin!D:D
    )
), 0)</f>
        <v>0</v>
      </c>
    </row>
    <row r="239" spans="2:2">
      <c r="B239" cm="1">
        <f t="array" ref="B239">IFERROR(MEDIAN(
    IF(
        (superadmin!A:A=LEFT(A239, FIND(" - ", A239)-1)) *
        (superadmin!B:B=RIGHT(A239, LEN(A239)-FIND(" - ", A239)-2)) *
        (superadmin!D:D&gt;100),
        superadmin!D:D
    )
), 0)</f>
        <v>0</v>
      </c>
    </row>
    <row r="240" spans="2:2">
      <c r="B240" cm="1">
        <f t="array" ref="B240">IFERROR(MEDIAN(
    IF(
        (superadmin!A:A=LEFT(A240, FIND(" - ", A240)-1)) *
        (superadmin!B:B=RIGHT(A240, LEN(A240)-FIND(" - ", A240)-2)) *
        (superadmin!D:D&gt;100),
        superadmin!D:D
    )
), 0)</f>
        <v>0</v>
      </c>
    </row>
    <row r="241" spans="2:2">
      <c r="B241" cm="1">
        <f t="array" ref="B241">IFERROR(MEDIAN(
    IF(
        (superadmin!A:A=LEFT(A241, FIND(" - ", A241)-1)) *
        (superadmin!B:B=RIGHT(A241, LEN(A241)-FIND(" - ", A241)-2)) *
        (superadmin!D:D&gt;100),
        superadmin!D:D
    )
), 0)</f>
        <v>0</v>
      </c>
    </row>
    <row r="242" spans="2:2">
      <c r="B242" cm="1">
        <f t="array" ref="B242">IFERROR(MEDIAN(
    IF(
        (superadmin!A:A=LEFT(A242, FIND(" - ", A242)-1)) *
        (superadmin!B:B=RIGHT(A242, LEN(A242)-FIND(" - ", A242)-2)) *
        (superadmin!D:D&gt;100),
        superadmin!D:D
    )
), 0)</f>
        <v>0</v>
      </c>
    </row>
    <row r="243" spans="2:2">
      <c r="B243" cm="1">
        <f t="array" ref="B243">IFERROR(MEDIAN(
    IF(
        (superadmin!A:A=LEFT(A243, FIND(" - ", A243)-1)) *
        (superadmin!B:B=RIGHT(A243, LEN(A243)-FIND(" - ", A243)-2)) *
        (superadmin!D:D&gt;100),
        superadmin!D:D
    )
), 0)</f>
        <v>0</v>
      </c>
    </row>
    <row r="244" spans="2:2">
      <c r="B244" cm="1">
        <f t="array" ref="B244">IFERROR(MEDIAN(
    IF(
        (superadmin!A:A=LEFT(A244, FIND(" - ", A244)-1)) *
        (superadmin!B:B=RIGHT(A244, LEN(A244)-FIND(" - ", A244)-2)) *
        (superadmin!D:D&gt;100),
        superadmin!D:D
    )
), 0)</f>
        <v>0</v>
      </c>
    </row>
    <row r="245" spans="2:2">
      <c r="B245" cm="1">
        <f t="array" ref="B245">IFERROR(MEDIAN(
    IF(
        (superadmin!A:A=LEFT(A245, FIND(" - ", A245)-1)) *
        (superadmin!B:B=RIGHT(A245, LEN(A245)-FIND(" - ", A245)-2)) *
        (superadmin!D:D&gt;100),
        superadmin!D:D
    )
), 0)</f>
        <v>0</v>
      </c>
    </row>
    <row r="246" spans="2:2">
      <c r="B246" cm="1">
        <f t="array" ref="B246">IFERROR(MEDIAN(
    IF(
        (superadmin!A:A=LEFT(A246, FIND(" - ", A246)-1)) *
        (superadmin!B:B=RIGHT(A246, LEN(A246)-FIND(" - ", A246)-2)) *
        (superadmin!D:D&gt;100),
        superadmin!D:D
    )
), 0)</f>
        <v>0</v>
      </c>
    </row>
    <row r="247" spans="2:2">
      <c r="B247" cm="1">
        <f t="array" ref="B247">IFERROR(MEDIAN(
    IF(
        (superadmin!A:A=LEFT(A247, FIND(" - ", A247)-1)) *
        (superadmin!B:B=RIGHT(A247, LEN(A247)-FIND(" - ", A247)-2)) *
        (superadmin!D:D&gt;100),
        superadmin!D:D
    )
), 0)</f>
        <v>0</v>
      </c>
    </row>
    <row r="248" spans="2:2">
      <c r="B248" cm="1">
        <f t="array" ref="B248">IFERROR(MEDIAN(
    IF(
        (superadmin!A:A=LEFT(A248, FIND(" - ", A248)-1)) *
        (superadmin!B:B=RIGHT(A248, LEN(A248)-FIND(" - ", A248)-2)) *
        (superadmin!D:D&gt;100),
        superadmin!D:D
    )
), 0)</f>
        <v>0</v>
      </c>
    </row>
    <row r="249" spans="2:2">
      <c r="B249" cm="1">
        <f t="array" ref="B249">IFERROR(MEDIAN(
    IF(
        (superadmin!A:A=LEFT(A249, FIND(" - ", A249)-1)) *
        (superadmin!B:B=RIGHT(A249, LEN(A249)-FIND(" - ", A249)-2)) *
        (superadmin!D:D&gt;100),
        superadmin!D:D
    )
), 0)</f>
        <v>0</v>
      </c>
    </row>
    <row r="250" spans="2:2">
      <c r="B250" cm="1">
        <f t="array" ref="B250">IFERROR(MEDIAN(
    IF(
        (superadmin!A:A=LEFT(A250, FIND(" - ", A250)-1)) *
        (superadmin!B:B=RIGHT(A250, LEN(A250)-FIND(" - ", A250)-2)) *
        (superadmin!D:D&gt;100),
        superadmin!D:D
    )
), 0)</f>
        <v>0</v>
      </c>
    </row>
    <row r="251" spans="2:2">
      <c r="B251" cm="1">
        <f t="array" ref="B251">IFERROR(MEDIAN(
    IF(
        (superadmin!A:A=LEFT(A251, FIND(" - ", A251)-1)) *
        (superadmin!B:B=RIGHT(A251, LEN(A251)-FIND(" - ", A251)-2)) *
        (superadmin!D:D&gt;100),
        superadmin!D:D
    )
), 0)</f>
        <v>0</v>
      </c>
    </row>
    <row r="252" spans="2:2">
      <c r="B252" cm="1">
        <f t="array" ref="B252">IFERROR(MEDIAN(
    IF(
        (superadmin!A:A=LEFT(A252, FIND(" - ", A252)-1)) *
        (superadmin!B:B=RIGHT(A252, LEN(A252)-FIND(" - ", A252)-2)) *
        (superadmin!D:D&gt;100),
        superadmin!D:D
    )
), 0)</f>
        <v>0</v>
      </c>
    </row>
    <row r="253" spans="2:2">
      <c r="B253" cm="1">
        <f t="array" ref="B253">IFERROR(MEDIAN(
    IF(
        (superadmin!A:A=LEFT(A253, FIND(" - ", A253)-1)) *
        (superadmin!B:B=RIGHT(A253, LEN(A253)-FIND(" - ", A253)-2)) *
        (superadmin!D:D&gt;100),
        superadmin!D:D
    )
), 0)</f>
        <v>0</v>
      </c>
    </row>
    <row r="254" spans="2:2">
      <c r="B254" cm="1">
        <f t="array" ref="B254">IFERROR(MEDIAN(
    IF(
        (superadmin!A:A=LEFT(A254, FIND(" - ", A254)-1)) *
        (superadmin!B:B=RIGHT(A254, LEN(A254)-FIND(" - ", A254)-2)) *
        (superadmin!D:D&gt;100),
        superadmin!D:D
    )
), 0)</f>
        <v>0</v>
      </c>
    </row>
    <row r="255" spans="2:2">
      <c r="B255" cm="1">
        <f t="array" ref="B255">IFERROR(MEDIAN(
    IF(
        (superadmin!A:A=LEFT(A255, FIND(" - ", A255)-1)) *
        (superadmin!B:B=RIGHT(A255, LEN(A255)-FIND(" - ", A255)-2)) *
        (superadmin!D:D&gt;100),
        superadmin!D:D
    )
), 0)</f>
        <v>0</v>
      </c>
    </row>
    <row r="256" spans="2:2">
      <c r="B256" cm="1">
        <f t="array" ref="B256">IFERROR(MEDIAN(
    IF(
        (superadmin!A:A=LEFT(A256, FIND(" - ", A256)-1)) *
        (superadmin!B:B=RIGHT(A256, LEN(A256)-FIND(" - ", A256)-2)) *
        (superadmin!D:D&gt;100),
        superadmin!D:D
    )
), 0)</f>
        <v>0</v>
      </c>
    </row>
    <row r="257" spans="2:2">
      <c r="B257" cm="1">
        <f t="array" ref="B257">IFERROR(MEDIAN(
    IF(
        (superadmin!A:A=LEFT(A257, FIND(" - ", A257)-1)) *
        (superadmin!B:B=RIGHT(A257, LEN(A257)-FIND(" - ", A257)-2)) *
        (superadmin!D:D&gt;100),
        superadmin!D:D
    )
), 0)</f>
        <v>0</v>
      </c>
    </row>
    <row r="258" spans="2:2">
      <c r="B258" cm="1">
        <f t="array" ref="B258">IFERROR(MEDIAN(
    IF(
        (superadmin!A:A=LEFT(A258, FIND(" - ", A258)-1)) *
        (superadmin!B:B=RIGHT(A258, LEN(A258)-FIND(" - ", A258)-2)) *
        (superadmin!D:D&gt;100),
        superadmin!D:D
    )
), 0)</f>
        <v>0</v>
      </c>
    </row>
    <row r="259" spans="2:2">
      <c r="B259" cm="1">
        <f t="array" ref="B259">IFERROR(MEDIAN(
    IF(
        (superadmin!A:A=LEFT(A259, FIND(" - ", A259)-1)) *
        (superadmin!B:B=RIGHT(A259, LEN(A259)-FIND(" - ", A259)-2)) *
        (superadmin!D:D&gt;100),
        superadmin!D:D
    )
), 0)</f>
        <v>0</v>
      </c>
    </row>
    <row r="260" spans="2:2">
      <c r="B260" cm="1">
        <f t="array" ref="B260">IFERROR(MEDIAN(
    IF(
        (superadmin!A:A=LEFT(A260, FIND(" - ", A260)-1)) *
        (superadmin!B:B=RIGHT(A260, LEN(A260)-FIND(" - ", A260)-2)) *
        (superadmin!D:D&gt;100),
        superadmin!D:D
    )
), 0)</f>
        <v>0</v>
      </c>
    </row>
    <row r="261" spans="2:2">
      <c r="B261" cm="1">
        <f t="array" ref="B261">IFERROR(MEDIAN(
    IF(
        (superadmin!A:A=LEFT(A261, FIND(" - ", A261)-1)) *
        (superadmin!B:B=RIGHT(A261, LEN(A261)-FIND(" - ", A261)-2)) *
        (superadmin!D:D&gt;100),
        superadmin!D:D
    )
), 0)</f>
        <v>0</v>
      </c>
    </row>
    <row r="262" spans="2:2">
      <c r="B262" cm="1">
        <f t="array" ref="B262">IFERROR(MEDIAN(
    IF(
        (superadmin!A:A=LEFT(A262, FIND(" - ", A262)-1)) *
        (superadmin!B:B=RIGHT(A262, LEN(A262)-FIND(" - ", A262)-2)) *
        (superadmin!D:D&gt;100),
        superadmin!D:D
    )
), 0)</f>
        <v>0</v>
      </c>
    </row>
    <row r="263" spans="2:2">
      <c r="B263" cm="1">
        <f t="array" ref="B263">IFERROR(MEDIAN(
    IF(
        (superadmin!A:A=LEFT(A263, FIND(" - ", A263)-1)) *
        (superadmin!B:B=RIGHT(A263, LEN(A263)-FIND(" - ", A263)-2)) *
        (superadmin!D:D&gt;100),
        superadmin!D:D
    )
), 0)</f>
        <v>0</v>
      </c>
    </row>
    <row r="264" spans="2:2">
      <c r="B264" cm="1">
        <f t="array" ref="B264">IFERROR(MEDIAN(
    IF(
        (superadmin!A:A=LEFT(A264, FIND(" - ", A264)-1)) *
        (superadmin!B:B=RIGHT(A264, LEN(A264)-FIND(" - ", A264)-2)) *
        (superadmin!D:D&gt;100),
        superadmin!D:D
    )
), 0)</f>
        <v>0</v>
      </c>
    </row>
    <row r="265" spans="2:2">
      <c r="B265" cm="1">
        <f t="array" ref="B265">IFERROR(MEDIAN(
    IF(
        (superadmin!A:A=LEFT(A265, FIND(" - ", A265)-1)) *
        (superadmin!B:B=RIGHT(A265, LEN(A265)-FIND(" - ", A265)-2)) *
        (superadmin!D:D&gt;100),
        superadmin!D:D
    )
), 0)</f>
        <v>0</v>
      </c>
    </row>
    <row r="266" spans="2:2">
      <c r="B266" cm="1">
        <f t="array" ref="B266">IFERROR(MEDIAN(
    IF(
        (superadmin!A:A=LEFT(A266, FIND(" - ", A266)-1)) *
        (superadmin!B:B=RIGHT(A266, LEN(A266)-FIND(" - ", A266)-2)) *
        (superadmin!D:D&gt;100),
        superadmin!D:D
    )
), 0)</f>
        <v>0</v>
      </c>
    </row>
    <row r="267" spans="2:2">
      <c r="B267" cm="1">
        <f t="array" ref="B267">IFERROR(MEDIAN(
    IF(
        (superadmin!A:A=LEFT(A267, FIND(" - ", A267)-1)) *
        (superadmin!B:B=RIGHT(A267, LEN(A267)-FIND(" - ", A267)-2)) *
        (superadmin!D:D&gt;100),
        superadmin!D:D
    )
), 0)</f>
        <v>0</v>
      </c>
    </row>
    <row r="268" spans="2:2">
      <c r="B268" cm="1">
        <f t="array" ref="B268">IFERROR(MEDIAN(
    IF(
        (superadmin!A:A=LEFT(A268, FIND(" - ", A268)-1)) *
        (superadmin!B:B=RIGHT(A268, LEN(A268)-FIND(" - ", A268)-2)) *
        (superadmin!D:D&gt;100),
        superadmin!D:D
    )
), 0)</f>
        <v>0</v>
      </c>
    </row>
    <row r="269" spans="2:2">
      <c r="B269" cm="1">
        <f t="array" ref="B269">IFERROR(MEDIAN(
    IF(
        (superadmin!A:A=LEFT(A269, FIND(" - ", A269)-1)) *
        (superadmin!B:B=RIGHT(A269, LEN(A269)-FIND(" - ", A269)-2)) *
        (superadmin!D:D&gt;100),
        superadmin!D:D
    )
), 0)</f>
        <v>0</v>
      </c>
    </row>
    <row r="270" spans="2:2">
      <c r="B270" cm="1">
        <f t="array" ref="B270">IFERROR(MEDIAN(
    IF(
        (superadmin!A:A=LEFT(A270, FIND(" - ", A270)-1)) *
        (superadmin!B:B=RIGHT(A270, LEN(A270)-FIND(" - ", A270)-2)) *
        (superadmin!D:D&gt;100),
        superadmin!D:D
    )
), 0)</f>
        <v>0</v>
      </c>
    </row>
    <row r="271" spans="2:2">
      <c r="B271" cm="1">
        <f t="array" ref="B271">IFERROR(MEDIAN(
    IF(
        (superadmin!A:A=LEFT(A271, FIND(" - ", A271)-1)) *
        (superadmin!B:B=RIGHT(A271, LEN(A271)-FIND(" - ", A271)-2)) *
        (superadmin!D:D&gt;100),
        superadmin!D:D
    )
), 0)</f>
        <v>0</v>
      </c>
    </row>
    <row r="272" spans="2:2">
      <c r="B272" cm="1">
        <f t="array" ref="B272">IFERROR(MEDIAN(
    IF(
        (superadmin!A:A=LEFT(A272, FIND(" - ", A272)-1)) *
        (superadmin!B:B=RIGHT(A272, LEN(A272)-FIND(" - ", A272)-2)) *
        (superadmin!D:D&gt;100),
        superadmin!D:D
    )
), 0)</f>
        <v>0</v>
      </c>
    </row>
    <row r="273" spans="2:2">
      <c r="B273" cm="1">
        <f t="array" ref="B273">IFERROR(MEDIAN(
    IF(
        (superadmin!A:A=LEFT(A273, FIND(" - ", A273)-1)) *
        (superadmin!B:B=RIGHT(A273, LEN(A273)-FIND(" - ", A273)-2)) *
        (superadmin!D:D&gt;100),
        superadmin!D:D
    )
), 0)</f>
        <v>0</v>
      </c>
    </row>
    <row r="274" spans="2:2">
      <c r="B274" cm="1">
        <f t="array" ref="B274">IFERROR(MEDIAN(
    IF(
        (superadmin!A:A=LEFT(A274, FIND(" - ", A274)-1)) *
        (superadmin!B:B=RIGHT(A274, LEN(A274)-FIND(" - ", A274)-2)) *
        (superadmin!D:D&gt;100),
        superadmin!D:D
    )
), 0)</f>
        <v>0</v>
      </c>
    </row>
    <row r="275" spans="2:2">
      <c r="B275" cm="1">
        <f t="array" ref="B275">IFERROR(MEDIAN(
    IF(
        (superadmin!A:A=LEFT(A275, FIND(" - ", A275)-1)) *
        (superadmin!B:B=RIGHT(A275, LEN(A275)-FIND(" - ", A275)-2)) *
        (superadmin!D:D&gt;100),
        superadmin!D:D
    )
), 0)</f>
        <v>0</v>
      </c>
    </row>
    <row r="276" spans="2:2">
      <c r="B276" cm="1">
        <f t="array" ref="B276">IFERROR(MEDIAN(
    IF(
        (superadmin!A:A=LEFT(A276, FIND(" - ", A276)-1)) *
        (superadmin!B:B=RIGHT(A276, LEN(A276)-FIND(" - ", A276)-2)) *
        (superadmin!D:D&gt;100),
        superadmin!D:D
    )
), 0)</f>
        <v>0</v>
      </c>
    </row>
    <row r="277" spans="2:2">
      <c r="B277" cm="1">
        <f t="array" ref="B277">IFERROR(MEDIAN(
    IF(
        (superadmin!A:A=LEFT(A277, FIND(" - ", A277)-1)) *
        (superadmin!B:B=RIGHT(A277, LEN(A277)-FIND(" - ", A277)-2)) *
        (superadmin!D:D&gt;100),
        superadmin!D:D
    )
), 0)</f>
        <v>0</v>
      </c>
    </row>
    <row r="278" spans="2:2">
      <c r="B278" cm="1">
        <f t="array" ref="B278">IFERROR(MEDIAN(
    IF(
        (superadmin!A:A=LEFT(A278, FIND(" - ", A278)-1)) *
        (superadmin!B:B=RIGHT(A278, LEN(A278)-FIND(" - ", A278)-2)) *
        (superadmin!D:D&gt;100),
        superadmin!D:D
    )
), 0)</f>
        <v>0</v>
      </c>
    </row>
    <row r="279" spans="2:2">
      <c r="B279" cm="1">
        <f t="array" ref="B279">IFERROR(MEDIAN(
    IF(
        (superadmin!A:A=LEFT(A279, FIND(" - ", A279)-1)) *
        (superadmin!B:B=RIGHT(A279, LEN(A279)-FIND(" - ", A279)-2)) *
        (superadmin!D:D&gt;100),
        superadmin!D:D
    )
), 0)</f>
        <v>0</v>
      </c>
    </row>
    <row r="280" spans="2:2">
      <c r="B280" cm="1">
        <f t="array" ref="B280">IFERROR(MEDIAN(
    IF(
        (superadmin!A:A=LEFT(A280, FIND(" - ", A280)-1)) *
        (superadmin!B:B=RIGHT(A280, LEN(A280)-FIND(" - ", A280)-2)) *
        (superadmin!D:D&gt;100),
        superadmin!D:D
    )
), 0)</f>
        <v>0</v>
      </c>
    </row>
    <row r="281" spans="2:2">
      <c r="B281" cm="1">
        <f t="array" ref="B281">IFERROR(MEDIAN(
    IF(
        (superadmin!A:A=LEFT(A281, FIND(" - ", A281)-1)) *
        (superadmin!B:B=RIGHT(A281, LEN(A281)-FIND(" - ", A281)-2)) *
        (superadmin!D:D&gt;100),
        superadmin!D:D
    )
), 0)</f>
        <v>0</v>
      </c>
    </row>
    <row r="282" spans="2:2">
      <c r="B282" cm="1">
        <f t="array" ref="B282">IFERROR(MEDIAN(
    IF(
        (superadmin!A:A=LEFT(A282, FIND(" - ", A282)-1)) *
        (superadmin!B:B=RIGHT(A282, LEN(A282)-FIND(" - ", A282)-2)) *
        (superadmin!D:D&gt;100),
        superadmin!D:D
    )
), 0)</f>
        <v>0</v>
      </c>
    </row>
    <row r="283" spans="2:2">
      <c r="B283" cm="1">
        <f t="array" ref="B283">IFERROR(MEDIAN(
    IF(
        (superadmin!A:A=LEFT(A283, FIND(" - ", A283)-1)) *
        (superadmin!B:B=RIGHT(A283, LEN(A283)-FIND(" - ", A283)-2)) *
        (superadmin!D:D&gt;100),
        superadmin!D:D
    )
), 0)</f>
        <v>0</v>
      </c>
    </row>
    <row r="284" spans="2:2">
      <c r="B284" cm="1">
        <f t="array" ref="B284">IFERROR(MEDIAN(
    IF(
        (superadmin!A:A=LEFT(A284, FIND(" - ", A284)-1)) *
        (superadmin!B:B=RIGHT(A284, LEN(A284)-FIND(" - ", A284)-2)) *
        (superadmin!D:D&gt;100),
        superadmin!D:D
    )
), 0)</f>
        <v>0</v>
      </c>
    </row>
    <row r="285" spans="2:2">
      <c r="B285" cm="1">
        <f t="array" ref="B285">IFERROR(MEDIAN(
    IF(
        (superadmin!A:A=LEFT(A285, FIND(" - ", A285)-1)) *
        (superadmin!B:B=RIGHT(A285, LEN(A285)-FIND(" - ", A285)-2)) *
        (superadmin!D:D&gt;100),
        superadmin!D:D
    )
), 0)</f>
        <v>0</v>
      </c>
    </row>
    <row r="286" spans="2:2">
      <c r="B286" cm="1">
        <f t="array" ref="B286">IFERROR(MEDIAN(
    IF(
        (superadmin!A:A=LEFT(A286, FIND(" - ", A286)-1)) *
        (superadmin!B:B=RIGHT(A286, LEN(A286)-FIND(" - ", A286)-2)) *
        (superadmin!D:D&gt;100),
        superadmin!D:D
    )
), 0)</f>
        <v>0</v>
      </c>
    </row>
    <row r="287" spans="2:2">
      <c r="B287" cm="1">
        <f t="array" ref="B287">IFERROR(MEDIAN(
    IF(
        (superadmin!A:A=LEFT(A287, FIND(" - ", A287)-1)) *
        (superadmin!B:B=RIGHT(A287, LEN(A287)-FIND(" - ", A287)-2)) *
        (superadmin!D:D&gt;100),
        superadmin!D:D
    )
), 0)</f>
        <v>0</v>
      </c>
    </row>
    <row r="288" spans="2:2">
      <c r="B288" cm="1">
        <f t="array" ref="B288">IFERROR(MEDIAN(
    IF(
        (superadmin!A:A=LEFT(A288, FIND(" - ", A288)-1)) *
        (superadmin!B:B=RIGHT(A288, LEN(A288)-FIND(" - ", A288)-2)) *
        (superadmin!D:D&gt;100),
        superadmin!D:D
    )
), 0)</f>
        <v>0</v>
      </c>
    </row>
    <row r="289" spans="2:2">
      <c r="B289" cm="1">
        <f t="array" ref="B289">IFERROR(MEDIAN(
    IF(
        (superadmin!A:A=LEFT(A289, FIND(" - ", A289)-1)) *
        (superadmin!B:B=RIGHT(A289, LEN(A289)-FIND(" - ", A289)-2)) *
        (superadmin!D:D&gt;100),
        superadmin!D:D
    )
), 0)</f>
        <v>0</v>
      </c>
    </row>
    <row r="290" spans="2:2">
      <c r="B290" cm="1">
        <f t="array" ref="B290">IFERROR(MEDIAN(
    IF(
        (superadmin!A:A=LEFT(A290, FIND(" - ", A290)-1)) *
        (superadmin!B:B=RIGHT(A290, LEN(A290)-FIND(" - ", A290)-2)) *
        (superadmin!D:D&gt;100),
        superadmin!D:D
    )
), 0)</f>
        <v>0</v>
      </c>
    </row>
    <row r="291" spans="2:2">
      <c r="B291" cm="1">
        <f t="array" ref="B291">IFERROR(MEDIAN(
    IF(
        (superadmin!A:A=LEFT(A291, FIND(" - ", A291)-1)) *
        (superadmin!B:B=RIGHT(A291, LEN(A291)-FIND(" - ", A291)-2)) *
        (superadmin!D:D&gt;100),
        superadmin!D:D
    )
), 0)</f>
        <v>0</v>
      </c>
    </row>
    <row r="292" spans="2:2">
      <c r="B292" cm="1">
        <f t="array" ref="B292">IFERROR(MEDIAN(
    IF(
        (superadmin!A:A=LEFT(A292, FIND(" - ", A292)-1)) *
        (superadmin!B:B=RIGHT(A292, LEN(A292)-FIND(" - ", A292)-2)) *
        (superadmin!D:D&gt;100),
        superadmin!D:D
    )
), 0)</f>
        <v>0</v>
      </c>
    </row>
    <row r="293" spans="2:2">
      <c r="B293" cm="1">
        <f t="array" ref="B293">IFERROR(MEDIAN(
    IF(
        (superadmin!A:A=LEFT(A293, FIND(" - ", A293)-1)) *
        (superadmin!B:B=RIGHT(A293, LEN(A293)-FIND(" - ", A293)-2)) *
        (superadmin!D:D&gt;100),
        superadmin!D:D
    )
), 0)</f>
        <v>0</v>
      </c>
    </row>
    <row r="294" spans="2:2">
      <c r="B294" cm="1">
        <f t="array" ref="B294">IFERROR(MEDIAN(
    IF(
        (superadmin!A:A=LEFT(A294, FIND(" - ", A294)-1)) *
        (superadmin!B:B=RIGHT(A294, LEN(A294)-FIND(" - ", A294)-2)) *
        (superadmin!D:D&gt;100),
        superadmin!D:D
    )
), 0)</f>
        <v>0</v>
      </c>
    </row>
    <row r="295" spans="2:2">
      <c r="B295" cm="1">
        <f t="array" ref="B295">IFERROR(MEDIAN(
    IF(
        (superadmin!A:A=LEFT(A295, FIND(" - ", A295)-1)) *
        (superadmin!B:B=RIGHT(A295, LEN(A295)-FIND(" - ", A295)-2)) *
        (superadmin!D:D&gt;100),
        superadmin!D:D
    )
), 0)</f>
        <v>0</v>
      </c>
    </row>
    <row r="296" spans="2:2">
      <c r="B296" cm="1">
        <f t="array" ref="B296">IFERROR(MEDIAN(
    IF(
        (superadmin!A:A=LEFT(A296, FIND(" - ", A296)-1)) *
        (superadmin!B:B=RIGHT(A296, LEN(A296)-FIND(" - ", A296)-2)) *
        (superadmin!D:D&gt;100),
        superadmin!D:D
    )
), 0)</f>
        <v>0</v>
      </c>
    </row>
    <row r="297" spans="2:2">
      <c r="B297" cm="1">
        <f t="array" ref="B297">IFERROR(MEDIAN(
    IF(
        (superadmin!A:A=LEFT(A297, FIND(" - ", A297)-1)) *
        (superadmin!B:B=RIGHT(A297, LEN(A297)-FIND(" - ", A297)-2)) *
        (superadmin!D:D&gt;100),
        superadmin!D:D
    )
), 0)</f>
        <v>0</v>
      </c>
    </row>
    <row r="298" spans="2:2">
      <c r="B298" cm="1">
        <f t="array" ref="B298">IFERROR(MEDIAN(
    IF(
        (superadmin!A:A=LEFT(A298, FIND(" - ", A298)-1)) *
        (superadmin!B:B=RIGHT(A298, LEN(A298)-FIND(" - ", A298)-2)) *
        (superadmin!D:D&gt;100),
        superadmin!D:D
    )
), 0)</f>
        <v>0</v>
      </c>
    </row>
    <row r="299" spans="2:2">
      <c r="B299" cm="1">
        <f t="array" ref="B299">IFERROR(MEDIAN(
    IF(
        (superadmin!A:A=LEFT(A299, FIND(" - ", A299)-1)) *
        (superadmin!B:B=RIGHT(A299, LEN(A299)-FIND(" - ", A299)-2)) *
        (superadmin!D:D&gt;100),
        superadmin!D:D
    )
), 0)</f>
        <v>0</v>
      </c>
    </row>
    <row r="300" spans="2:2">
      <c r="B300" cm="1">
        <f t="array" ref="B300">IFERROR(MEDIAN(
    IF(
        (superadmin!A:A=LEFT(A300, FIND(" - ", A300)-1)) *
        (superadmin!B:B=RIGHT(A300, LEN(A300)-FIND(" - ", A300)-2)) *
        (superadmin!D:D&gt;100),
        superadmin!D:D
    )
), 0)</f>
        <v>0</v>
      </c>
    </row>
    <row r="301" spans="2:2">
      <c r="B301" cm="1">
        <f t="array" ref="B301">IFERROR(MEDIAN(
    IF(
        (superadmin!A:A=LEFT(A301, FIND(" - ", A301)-1)) *
        (superadmin!B:B=RIGHT(A301, LEN(A301)-FIND(" - ", A301)-2)) *
        (superadmin!D:D&gt;100),
        superadmin!D:D
    )
), 0)</f>
        <v>0</v>
      </c>
    </row>
    <row r="302" spans="2:2">
      <c r="B302" cm="1">
        <f t="array" ref="B302">IFERROR(MEDIAN(
    IF(
        (superadmin!A:A=LEFT(A302, FIND(" - ", A302)-1)) *
        (superadmin!B:B=RIGHT(A302, LEN(A302)-FIND(" - ", A302)-2)) *
        (superadmin!D:D&gt;100),
        superadmin!D:D
    )
), 0)</f>
        <v>0</v>
      </c>
    </row>
    <row r="303" spans="2:2">
      <c r="B303" cm="1">
        <f t="array" ref="B303">IFERROR(MEDIAN(
    IF(
        (superadmin!A:A=LEFT(A303, FIND(" - ", A303)-1)) *
        (superadmin!B:B=RIGHT(A303, LEN(A303)-FIND(" - ", A303)-2)) *
        (superadmin!D:D&gt;100),
        superadmin!D:D
    )
), 0)</f>
        <v>0</v>
      </c>
    </row>
    <row r="304" spans="2:2">
      <c r="B304" cm="1">
        <f t="array" ref="B304">IFERROR(MEDIAN(
    IF(
        (superadmin!A:A=LEFT(A304, FIND(" - ", A304)-1)) *
        (superadmin!B:B=RIGHT(A304, LEN(A304)-FIND(" - ", A304)-2)) *
        (superadmin!D:D&gt;100),
        superadmin!D:D
    )
), 0)</f>
        <v>0</v>
      </c>
    </row>
    <row r="305" spans="2:2">
      <c r="B305" cm="1">
        <f t="array" ref="B305">IFERROR(MEDIAN(
    IF(
        (superadmin!A:A=LEFT(A305, FIND(" - ", A305)-1)) *
        (superadmin!B:B=RIGHT(A305, LEN(A305)-FIND(" - ", A305)-2)) *
        (superadmin!D:D&gt;100),
        superadmin!D:D
    )
), 0)</f>
        <v>0</v>
      </c>
    </row>
    <row r="306" spans="2:2">
      <c r="B306" cm="1">
        <f t="array" ref="B306">IFERROR(MEDIAN(
    IF(
        (superadmin!A:A=LEFT(A306, FIND(" - ", A306)-1)) *
        (superadmin!B:B=RIGHT(A306, LEN(A306)-FIND(" - ", A306)-2)) *
        (superadmin!D:D&gt;100),
        superadmin!D:D
    )
), 0)</f>
        <v>0</v>
      </c>
    </row>
    <row r="307" spans="2:2">
      <c r="B307" cm="1">
        <f t="array" ref="B307">IFERROR(MEDIAN(
    IF(
        (superadmin!A:A=LEFT(A307, FIND(" - ", A307)-1)) *
        (superadmin!B:B=RIGHT(A307, LEN(A307)-FIND(" - ", A307)-2)) *
        (superadmin!D:D&gt;100),
        superadmin!D:D
    )
), 0)</f>
        <v>0</v>
      </c>
    </row>
    <row r="308" spans="2:2">
      <c r="B308" cm="1">
        <f t="array" ref="B308">IFERROR(MEDIAN(
    IF(
        (superadmin!A:A=LEFT(A308, FIND(" - ", A308)-1)) *
        (superadmin!B:B=RIGHT(A308, LEN(A308)-FIND(" - ", A308)-2)) *
        (superadmin!D:D&gt;100),
        superadmin!D:D
    )
), 0)</f>
        <v>0</v>
      </c>
    </row>
    <row r="309" spans="2:2">
      <c r="B309" cm="1">
        <f t="array" ref="B309">IFERROR(MEDIAN(
    IF(
        (superadmin!A:A=LEFT(A309, FIND(" - ", A309)-1)) *
        (superadmin!B:B=RIGHT(A309, LEN(A309)-FIND(" - ", A309)-2)) *
        (superadmin!D:D&gt;100),
        superadmin!D:D
    )
), 0)</f>
        <v>0</v>
      </c>
    </row>
    <row r="310" spans="2:2">
      <c r="B310" cm="1">
        <f t="array" ref="B310">IFERROR(MEDIAN(
    IF(
        (superadmin!A:A=LEFT(A310, FIND(" - ", A310)-1)) *
        (superadmin!B:B=RIGHT(A310, LEN(A310)-FIND(" - ", A310)-2)) *
        (superadmin!D:D&gt;100),
        superadmin!D:D
    )
), 0)</f>
        <v>0</v>
      </c>
    </row>
    <row r="311" spans="2:2">
      <c r="B311" cm="1">
        <f t="array" ref="B311">IFERROR(MEDIAN(
    IF(
        (superadmin!A:A=LEFT(A311, FIND(" - ", A311)-1)) *
        (superadmin!B:B=RIGHT(A311, LEN(A311)-FIND(" - ", A311)-2)) *
        (superadmin!D:D&gt;100),
        superadmin!D:D
    )
), 0)</f>
        <v>0</v>
      </c>
    </row>
    <row r="312" spans="2:2">
      <c r="B312" cm="1">
        <f t="array" ref="B312">IFERROR(MEDIAN(
    IF(
        (superadmin!A:A=LEFT(A312, FIND(" - ", A312)-1)) *
        (superadmin!B:B=RIGHT(A312, LEN(A312)-FIND(" - ", A312)-2)) *
        (superadmin!D:D&gt;100),
        superadmin!D:D
    )
), 0)</f>
        <v>0</v>
      </c>
    </row>
    <row r="313" spans="2:2">
      <c r="B313" cm="1">
        <f t="array" ref="B313">IFERROR(MEDIAN(
    IF(
        (superadmin!A:A=LEFT(A313, FIND(" - ", A313)-1)) *
        (superadmin!B:B=RIGHT(A313, LEN(A313)-FIND(" - ", A313)-2)) *
        (superadmin!D:D&gt;100),
        superadmin!D:D
    )
), 0)</f>
        <v>0</v>
      </c>
    </row>
    <row r="314" spans="2:2">
      <c r="B314" cm="1">
        <f t="array" ref="B314">IFERROR(MEDIAN(
    IF(
        (superadmin!A:A=LEFT(A314, FIND(" - ", A314)-1)) *
        (superadmin!B:B=RIGHT(A314, LEN(A314)-FIND(" - ", A314)-2)) *
        (superadmin!D:D&gt;100),
        superadmin!D:D
    )
), 0)</f>
        <v>0</v>
      </c>
    </row>
    <row r="315" spans="2:2">
      <c r="B315" cm="1">
        <f t="array" ref="B315">IFERROR(MEDIAN(
    IF(
        (superadmin!A:A=LEFT(A315, FIND(" - ", A315)-1)) *
        (superadmin!B:B=RIGHT(A315, LEN(A315)-FIND(" - ", A315)-2)) *
        (superadmin!D:D&gt;100),
        superadmin!D:D
    )
), 0)</f>
        <v>0</v>
      </c>
    </row>
    <row r="316" spans="2:2">
      <c r="B316" cm="1">
        <f t="array" ref="B316">IFERROR(MEDIAN(
    IF(
        (superadmin!A:A=LEFT(A316, FIND(" - ", A316)-1)) *
        (superadmin!B:B=RIGHT(A316, LEN(A316)-FIND(" - ", A316)-2)) *
        (superadmin!D:D&gt;100),
        superadmin!D:D
    )
), 0)</f>
        <v>0</v>
      </c>
    </row>
    <row r="317" spans="2:2">
      <c r="B317" cm="1">
        <f t="array" ref="B317">IFERROR(MEDIAN(
    IF(
        (superadmin!A:A=LEFT(A317, FIND(" - ", A317)-1)) *
        (superadmin!B:B=RIGHT(A317, LEN(A317)-FIND(" - ", A317)-2)) *
        (superadmin!D:D&gt;100),
        superadmin!D:D
    )
), 0)</f>
        <v>0</v>
      </c>
    </row>
    <row r="318" spans="2:2">
      <c r="B318" cm="1">
        <f t="array" ref="B318">IFERROR(MEDIAN(
    IF(
        (superadmin!A:A=LEFT(A318, FIND(" - ", A318)-1)) *
        (superadmin!B:B=RIGHT(A318, LEN(A318)-FIND(" - ", A318)-2)) *
        (superadmin!D:D&gt;100),
        superadmin!D:D
    )
), 0)</f>
        <v>0</v>
      </c>
    </row>
    <row r="319" spans="2:2">
      <c r="B319" cm="1">
        <f t="array" ref="B319">IFERROR(MEDIAN(
    IF(
        (superadmin!A:A=LEFT(A319, FIND(" - ", A319)-1)) *
        (superadmin!B:B=RIGHT(A319, LEN(A319)-FIND(" - ", A319)-2)) *
        (superadmin!D:D&gt;100),
        superadmin!D:D
    )
), 0)</f>
        <v>0</v>
      </c>
    </row>
    <row r="320" spans="2:2">
      <c r="B320" cm="1">
        <f t="array" ref="B320">IFERROR(MEDIAN(
    IF(
        (superadmin!A:A=LEFT(A320, FIND(" - ", A320)-1)) *
        (superadmin!B:B=RIGHT(A320, LEN(A320)-FIND(" - ", A320)-2)) *
        (superadmin!D:D&gt;100),
        superadmin!D:D
    )
), 0)</f>
        <v>0</v>
      </c>
    </row>
    <row r="321" spans="2:2">
      <c r="B321" cm="1">
        <f t="array" ref="B321">IFERROR(MEDIAN(
    IF(
        (superadmin!A:A=LEFT(A321, FIND(" - ", A321)-1)) *
        (superadmin!B:B=RIGHT(A321, LEN(A321)-FIND(" - ", A321)-2)) *
        (superadmin!D:D&gt;100),
        superadmin!D:D
    )
), 0)</f>
        <v>0</v>
      </c>
    </row>
    <row r="322" spans="2:2">
      <c r="B322" cm="1">
        <f t="array" ref="B322">IFERROR(MEDIAN(
    IF(
        (superadmin!A:A=LEFT(A322, FIND(" - ", A322)-1)) *
        (superadmin!B:B=RIGHT(A322, LEN(A322)-FIND(" - ", A322)-2)) *
        (superadmin!D:D&gt;100),
        superadmin!D:D
    )
), 0)</f>
        <v>0</v>
      </c>
    </row>
    <row r="323" spans="2:2">
      <c r="B323" cm="1">
        <f t="array" ref="B323">IFERROR(MEDIAN(
    IF(
        (superadmin!A:A=LEFT(A323, FIND(" - ", A323)-1)) *
        (superadmin!B:B=RIGHT(A323, LEN(A323)-FIND(" - ", A323)-2)) *
        (superadmin!D:D&gt;100),
        superadmin!D:D
    )
), 0)</f>
        <v>0</v>
      </c>
    </row>
    <row r="324" spans="2:2">
      <c r="B324" cm="1">
        <f t="array" ref="B324">IFERROR(MEDIAN(
    IF(
        (superadmin!A:A=LEFT(A324, FIND(" - ", A324)-1)) *
        (superadmin!B:B=RIGHT(A324, LEN(A324)-FIND(" - ", A324)-2)) *
        (superadmin!D:D&gt;100),
        superadmin!D:D
    )
), 0)</f>
        <v>0</v>
      </c>
    </row>
    <row r="325" spans="2:2">
      <c r="B325" cm="1">
        <f t="array" ref="B325">IFERROR(MEDIAN(
    IF(
        (superadmin!A:A=LEFT(A325, FIND(" - ", A325)-1)) *
        (superadmin!B:B=RIGHT(A325, LEN(A325)-FIND(" - ", A325)-2)) *
        (superadmin!D:D&gt;100),
        superadmin!D:D
    )
), 0)</f>
        <v>0</v>
      </c>
    </row>
    <row r="326" spans="2:2">
      <c r="B326" cm="1">
        <f t="array" ref="B326">IFERROR(MEDIAN(
    IF(
        (superadmin!A:A=LEFT(A326, FIND(" - ", A326)-1)) *
        (superadmin!B:B=RIGHT(A326, LEN(A326)-FIND(" - ", A326)-2)) *
        (superadmin!D:D&gt;100),
        superadmin!D:D
    )
), 0)</f>
        <v>0</v>
      </c>
    </row>
    <row r="327" spans="2:2">
      <c r="B327" cm="1">
        <f t="array" ref="B327">IFERROR(MEDIAN(
    IF(
        (superadmin!A:A=LEFT(A327, FIND(" - ", A327)-1)) *
        (superadmin!B:B=RIGHT(A327, LEN(A327)-FIND(" - ", A327)-2)) *
        (superadmin!D:D&gt;100),
        superadmin!D:D
    )
), 0)</f>
        <v>0</v>
      </c>
    </row>
    <row r="328" spans="2:2">
      <c r="B328" cm="1">
        <f t="array" ref="B328">IFERROR(MEDIAN(
    IF(
        (superadmin!A:A=LEFT(A328, FIND(" - ", A328)-1)) *
        (superadmin!B:B=RIGHT(A328, LEN(A328)-FIND(" - ", A328)-2)) *
        (superadmin!D:D&gt;100),
        superadmin!D:D
    )
), 0)</f>
        <v>0</v>
      </c>
    </row>
    <row r="329" spans="2:2">
      <c r="B329" cm="1">
        <f t="array" ref="B329">IFERROR(MEDIAN(
    IF(
        (superadmin!A:A=LEFT(A329, FIND(" - ", A329)-1)) *
        (superadmin!B:B=RIGHT(A329, LEN(A329)-FIND(" - ", A329)-2)) *
        (superadmin!D:D&gt;100),
        superadmin!D:D
    )
), 0)</f>
        <v>0</v>
      </c>
    </row>
    <row r="330" spans="2:2">
      <c r="B330" cm="1">
        <f t="array" ref="B330">IFERROR(MEDIAN(
    IF(
        (superadmin!A:A=LEFT(A330, FIND(" - ", A330)-1)) *
        (superadmin!B:B=RIGHT(A330, LEN(A330)-FIND(" - ", A330)-2)) *
        (superadmin!D:D&gt;100),
        superadmin!D:D
    )
), 0)</f>
        <v>0</v>
      </c>
    </row>
    <row r="331" spans="2:2">
      <c r="B331" cm="1">
        <f t="array" ref="B331">IFERROR(MEDIAN(
    IF(
        (superadmin!A:A=LEFT(A331, FIND(" - ", A331)-1)) *
        (superadmin!B:B=RIGHT(A331, LEN(A331)-FIND(" - ", A331)-2)) *
        (superadmin!D:D&gt;100),
        superadmin!D:D
    )
), 0)</f>
        <v>0</v>
      </c>
    </row>
    <row r="332" spans="2:2">
      <c r="B332" cm="1">
        <f t="array" ref="B332">IFERROR(MEDIAN(
    IF(
        (superadmin!A:A=LEFT(A332, FIND(" - ", A332)-1)) *
        (superadmin!B:B=RIGHT(A332, LEN(A332)-FIND(" - ", A332)-2)) *
        (superadmin!D:D&gt;100),
        superadmin!D:D
    )
), 0)</f>
        <v>0</v>
      </c>
    </row>
    <row r="333" spans="2:2">
      <c r="B333" cm="1">
        <f t="array" ref="B333">IFERROR(MEDIAN(
    IF(
        (superadmin!A:A=LEFT(A333, FIND(" - ", A333)-1)) *
        (superadmin!B:B=RIGHT(A333, LEN(A333)-FIND(" - ", A333)-2)) *
        (superadmin!D:D&gt;100),
        superadmin!D:D
    )
), 0)</f>
        <v>0</v>
      </c>
    </row>
    <row r="334" spans="2:2">
      <c r="B334" cm="1">
        <f t="array" ref="B334">IFERROR(MEDIAN(
    IF(
        (superadmin!A:A=LEFT(A334, FIND(" - ", A334)-1)) *
        (superadmin!B:B=RIGHT(A334, LEN(A334)-FIND(" - ", A334)-2)) *
        (superadmin!D:D&gt;100),
        superadmin!D:D
    )
), 0)</f>
        <v>0</v>
      </c>
    </row>
    <row r="335" spans="2:2">
      <c r="B335" cm="1">
        <f t="array" ref="B335">IFERROR(MEDIAN(
    IF(
        (superadmin!A:A=LEFT(A335, FIND(" - ", A335)-1)) *
        (superadmin!B:B=RIGHT(A335, LEN(A335)-FIND(" - ", A335)-2)) *
        (superadmin!D:D&gt;100),
        superadmin!D:D
    )
), 0)</f>
        <v>0</v>
      </c>
    </row>
    <row r="336" spans="2:2">
      <c r="B336" cm="1">
        <f t="array" ref="B336">IFERROR(MEDIAN(
    IF(
        (superadmin!A:A=LEFT(A336, FIND(" - ", A336)-1)) *
        (superadmin!B:B=RIGHT(A336, LEN(A336)-FIND(" - ", A336)-2)) *
        (superadmin!D:D&gt;100),
        superadmin!D:D
    )
), 0)</f>
        <v>0</v>
      </c>
    </row>
    <row r="337" spans="2:2">
      <c r="B337" cm="1">
        <f t="array" ref="B337">IFERROR(MEDIAN(
    IF(
        (superadmin!A:A=LEFT(A337, FIND(" - ", A337)-1)) *
        (superadmin!B:B=RIGHT(A337, LEN(A337)-FIND(" - ", A337)-2)) *
        (superadmin!D:D&gt;100),
        superadmin!D:D
    )
), 0)</f>
        <v>0</v>
      </c>
    </row>
    <row r="338" spans="2:2">
      <c r="B338" cm="1">
        <f t="array" ref="B338">IFERROR(MEDIAN(
    IF(
        (superadmin!A:A=LEFT(A338, FIND(" - ", A338)-1)) *
        (superadmin!B:B=RIGHT(A338, LEN(A338)-FIND(" - ", A338)-2)) *
        (superadmin!D:D&gt;100),
        superadmin!D:D
    )
), 0)</f>
        <v>0</v>
      </c>
    </row>
    <row r="339" spans="2:2">
      <c r="B339" cm="1">
        <f t="array" ref="B339">IFERROR(MEDIAN(
    IF(
        (superadmin!A:A=LEFT(A339, FIND(" - ", A339)-1)) *
        (superadmin!B:B=RIGHT(A339, LEN(A339)-FIND(" - ", A339)-2)) *
        (superadmin!D:D&gt;100),
        superadmin!D:D
    )
), 0)</f>
        <v>0</v>
      </c>
    </row>
    <row r="340" spans="2:2">
      <c r="B340" cm="1">
        <f t="array" ref="B340">IFERROR(MEDIAN(
    IF(
        (superadmin!A:A=LEFT(A340, FIND(" - ", A340)-1)) *
        (superadmin!B:B=RIGHT(A340, LEN(A340)-FIND(" - ", A340)-2)) *
        (superadmin!D:D&gt;100),
        superadmin!D:D
    )
), 0)</f>
        <v>0</v>
      </c>
    </row>
    <row r="341" spans="2:2">
      <c r="B341" cm="1">
        <f t="array" ref="B341">IFERROR(MEDIAN(
    IF(
        (superadmin!A:A=LEFT(A341, FIND(" - ", A341)-1)) *
        (superadmin!B:B=RIGHT(A341, LEN(A341)-FIND(" - ", A341)-2)) *
        (superadmin!D:D&gt;100),
        superadmin!D:D
    )
), 0)</f>
        <v>0</v>
      </c>
    </row>
    <row r="342" spans="2:2">
      <c r="B342" cm="1">
        <f t="array" ref="B342">IFERROR(MEDIAN(
    IF(
        (superadmin!A:A=LEFT(A342, FIND(" - ", A342)-1)) *
        (superadmin!B:B=RIGHT(A342, LEN(A342)-FIND(" - ", A342)-2)) *
        (superadmin!D:D&gt;100),
        superadmin!D:D
    )
), 0)</f>
        <v>0</v>
      </c>
    </row>
    <row r="343" spans="2:2">
      <c r="B343" cm="1">
        <f t="array" ref="B343">IFERROR(MEDIAN(
    IF(
        (superadmin!A:A=LEFT(A343, FIND(" - ", A343)-1)) *
        (superadmin!B:B=RIGHT(A343, LEN(A343)-FIND(" - ", A343)-2)) *
        (superadmin!D:D&gt;100),
        superadmin!D:D
    )
), 0)</f>
        <v>0</v>
      </c>
    </row>
    <row r="344" spans="2:2">
      <c r="B344" cm="1">
        <f t="array" ref="B344">IFERROR(MEDIAN(
    IF(
        (superadmin!A:A=LEFT(A344, FIND(" - ", A344)-1)) *
        (superadmin!B:B=RIGHT(A344, LEN(A344)-FIND(" - ", A344)-2)) *
        (superadmin!D:D&gt;100),
        superadmin!D:D
    )
), 0)</f>
        <v>0</v>
      </c>
    </row>
    <row r="345" spans="2:2">
      <c r="B345" cm="1">
        <f t="array" ref="B345">IFERROR(MEDIAN(
    IF(
        (superadmin!A:A=LEFT(A345, FIND(" - ", A345)-1)) *
        (superadmin!B:B=RIGHT(A345, LEN(A345)-FIND(" - ", A345)-2)) *
        (superadmin!D:D&gt;100),
        superadmin!D:D
    )
), 0)</f>
        <v>0</v>
      </c>
    </row>
    <row r="346" spans="2:2">
      <c r="B346" cm="1">
        <f t="array" ref="B346">IFERROR(MEDIAN(
    IF(
        (superadmin!A:A=LEFT(A346, FIND(" - ", A346)-1)) *
        (superadmin!B:B=RIGHT(A346, LEN(A346)-FIND(" - ", A346)-2)) *
        (superadmin!D:D&gt;100),
        superadmin!D:D
    )
), 0)</f>
        <v>0</v>
      </c>
    </row>
    <row r="347" spans="2:2">
      <c r="B347" cm="1">
        <f t="array" ref="B347">IFERROR(MEDIAN(
    IF(
        (superadmin!A:A=LEFT(A347, FIND(" - ", A347)-1)) *
        (superadmin!B:B=RIGHT(A347, LEN(A347)-FIND(" - ", A347)-2)) *
        (superadmin!D:D&gt;100),
        superadmin!D:D
    )
), 0)</f>
        <v>0</v>
      </c>
    </row>
    <row r="348" spans="2:2">
      <c r="B348" cm="1">
        <f t="array" ref="B348">IFERROR(MEDIAN(
    IF(
        (superadmin!A:A=LEFT(A348, FIND(" - ", A348)-1)) *
        (superadmin!B:B=RIGHT(A348, LEN(A348)-FIND(" - ", A348)-2)) *
        (superadmin!D:D&gt;100),
        superadmin!D:D
    )
), 0)</f>
        <v>0</v>
      </c>
    </row>
    <row r="349" spans="2:2">
      <c r="B349" cm="1">
        <f t="array" ref="B349">IFERROR(MEDIAN(
    IF(
        (superadmin!A:A=LEFT(A349, FIND(" - ", A349)-1)) *
        (superadmin!B:B=RIGHT(A349, LEN(A349)-FIND(" - ", A349)-2)) *
        (superadmin!D:D&gt;100),
        superadmin!D:D
    )
), 0)</f>
        <v>0</v>
      </c>
    </row>
    <row r="350" spans="2:2">
      <c r="B350" cm="1">
        <f t="array" ref="B350">IFERROR(MEDIAN(
    IF(
        (superadmin!A:A=LEFT(A350, FIND(" - ", A350)-1)) *
        (superadmin!B:B=RIGHT(A350, LEN(A350)-FIND(" - ", A350)-2)) *
        (superadmin!D:D&gt;100),
        superadmin!D:D
    )
), 0)</f>
        <v>0</v>
      </c>
    </row>
    <row r="351" spans="2:2">
      <c r="B351" cm="1">
        <f t="array" ref="B351">IFERROR(MEDIAN(
    IF(
        (superadmin!A:A=LEFT(A351, FIND(" - ", A351)-1)) *
        (superadmin!B:B=RIGHT(A351, LEN(A351)-FIND(" - ", A351)-2)) *
        (superadmin!D:D&gt;100),
        superadmin!D:D
    )
), 0)</f>
        <v>0</v>
      </c>
    </row>
    <row r="352" spans="2:2">
      <c r="B352" cm="1">
        <f t="array" ref="B352">IFERROR(MEDIAN(
    IF(
        (superadmin!A:A=LEFT(A352, FIND(" - ", A352)-1)) *
        (superadmin!B:B=RIGHT(A352, LEN(A352)-FIND(" - ", A352)-2)) *
        (superadmin!D:D&gt;100),
        superadmin!D:D
    )
), 0)</f>
        <v>0</v>
      </c>
    </row>
    <row r="353" spans="2:2">
      <c r="B353" cm="1">
        <f t="array" ref="B353">IFERROR(MEDIAN(
    IF(
        (superadmin!A:A=LEFT(A353, FIND(" - ", A353)-1)) *
        (superadmin!B:B=RIGHT(A353, LEN(A353)-FIND(" - ", A353)-2)) *
        (superadmin!D:D&gt;100),
        superadmin!D:D
    )
), 0)</f>
        <v>0</v>
      </c>
    </row>
    <row r="354" spans="2:2">
      <c r="B354" cm="1">
        <f t="array" ref="B354">IFERROR(MEDIAN(
    IF(
        (superadmin!A:A=LEFT(A354, FIND(" - ", A354)-1)) *
        (superadmin!B:B=RIGHT(A354, LEN(A354)-FIND(" - ", A354)-2)) *
        (superadmin!D:D&gt;100),
        superadmin!D:D
    )
), 0)</f>
        <v>0</v>
      </c>
    </row>
    <row r="355" spans="2:2">
      <c r="B355" cm="1">
        <f t="array" ref="B355">IFERROR(MEDIAN(
    IF(
        (superadmin!A:A=LEFT(A355, FIND(" - ", A355)-1)) *
        (superadmin!B:B=RIGHT(A355, LEN(A355)-FIND(" - ", A355)-2)) *
        (superadmin!D:D&gt;100),
        superadmin!D:D
    )
), 0)</f>
        <v>0</v>
      </c>
    </row>
    <row r="356" spans="2:2">
      <c r="B356" cm="1">
        <f t="array" ref="B356">IFERROR(MEDIAN(
    IF(
        (superadmin!A:A=LEFT(A356, FIND(" - ", A356)-1)) *
        (superadmin!B:B=RIGHT(A356, LEN(A356)-FIND(" - ", A356)-2)) *
        (superadmin!D:D&gt;100),
        superadmin!D:D
    )
), 0)</f>
        <v>0</v>
      </c>
    </row>
    <row r="357" spans="2:2">
      <c r="B357" cm="1">
        <f t="array" ref="B357">IFERROR(MEDIAN(
    IF(
        (superadmin!A:A=LEFT(A357, FIND(" - ", A357)-1)) *
        (superadmin!B:B=RIGHT(A357, LEN(A357)-FIND(" - ", A357)-2)) *
        (superadmin!D:D&gt;100),
        superadmin!D:D
    )
), 0)</f>
        <v>0</v>
      </c>
    </row>
    <row r="358" spans="2:2">
      <c r="B358" cm="1">
        <f t="array" ref="B358">IFERROR(MEDIAN(
    IF(
        (superadmin!A:A=LEFT(A358, FIND(" - ", A358)-1)) *
        (superadmin!B:B=RIGHT(A358, LEN(A358)-FIND(" - ", A358)-2)) *
        (superadmin!D:D&gt;100),
        superadmin!D:D
    )
), 0)</f>
        <v>0</v>
      </c>
    </row>
    <row r="359" spans="2:2">
      <c r="B359" cm="1">
        <f t="array" ref="B359">IFERROR(MEDIAN(
    IF(
        (superadmin!A:A=LEFT(A359, FIND(" - ", A359)-1)) *
        (superadmin!B:B=RIGHT(A359, LEN(A359)-FIND(" - ", A359)-2)) *
        (superadmin!D:D&gt;100),
        superadmin!D:D
    )
), 0)</f>
        <v>0</v>
      </c>
    </row>
    <row r="360" spans="2:2">
      <c r="B360" cm="1">
        <f t="array" ref="B360">IFERROR(MEDIAN(
    IF(
        (superadmin!A:A=LEFT(A360, FIND(" - ", A360)-1)) *
        (superadmin!B:B=RIGHT(A360, LEN(A360)-FIND(" - ", A360)-2)) *
        (superadmin!D:D&gt;100),
        superadmin!D:D
    )
), 0)</f>
        <v>0</v>
      </c>
    </row>
    <row r="361" spans="2:2">
      <c r="B361" cm="1">
        <f t="array" ref="B361">IFERROR(MEDIAN(
    IF(
        (superadmin!A:A=LEFT(A361, FIND(" - ", A361)-1)) *
        (superadmin!B:B=RIGHT(A361, LEN(A361)-FIND(" - ", A361)-2)) *
        (superadmin!D:D&gt;100),
        superadmin!D:D
    )
), 0)</f>
        <v>0</v>
      </c>
    </row>
    <row r="362" spans="2:2">
      <c r="B362" cm="1">
        <f t="array" ref="B362">IFERROR(MEDIAN(
    IF(
        (superadmin!A:A=LEFT(A362, FIND(" - ", A362)-1)) *
        (superadmin!B:B=RIGHT(A362, LEN(A362)-FIND(" - ", A362)-2)) *
        (superadmin!D:D&gt;100),
        superadmin!D:D
    )
), 0)</f>
        <v>0</v>
      </c>
    </row>
    <row r="363" spans="2:2">
      <c r="B363" cm="1">
        <f t="array" ref="B363">IFERROR(MEDIAN(
    IF(
        (superadmin!A:A=LEFT(A363, FIND(" - ", A363)-1)) *
        (superadmin!B:B=RIGHT(A363, LEN(A363)-FIND(" - ", A363)-2)) *
        (superadmin!D:D&gt;100),
        superadmin!D:D
    )
), 0)</f>
        <v>0</v>
      </c>
    </row>
    <row r="364" spans="2:2">
      <c r="B364" cm="1">
        <f t="array" ref="B364">IFERROR(MEDIAN(
    IF(
        (superadmin!A:A=LEFT(A364, FIND(" - ", A364)-1)) *
        (superadmin!B:B=RIGHT(A364, LEN(A364)-FIND(" - ", A364)-2)) *
        (superadmin!D:D&gt;100),
        superadmin!D:D
    )
), 0)</f>
        <v>0</v>
      </c>
    </row>
    <row r="365" spans="2:2">
      <c r="B365" cm="1">
        <f t="array" ref="B365">IFERROR(MEDIAN(
    IF(
        (superadmin!A:A=LEFT(A365, FIND(" - ", A365)-1)) *
        (superadmin!B:B=RIGHT(A365, LEN(A365)-FIND(" - ", A365)-2)) *
        (superadmin!D:D&gt;100),
        superadmin!D:D
    )
), 0)</f>
        <v>0</v>
      </c>
    </row>
    <row r="366" spans="2:2">
      <c r="B366" cm="1">
        <f t="array" ref="B366">IFERROR(MEDIAN(
    IF(
        (superadmin!A:A=LEFT(A366, FIND(" - ", A366)-1)) *
        (superadmin!B:B=RIGHT(A366, LEN(A366)-FIND(" - ", A366)-2)) *
        (superadmin!D:D&gt;100),
        superadmin!D:D
    )
), 0)</f>
        <v>0</v>
      </c>
    </row>
    <row r="367" spans="2:2">
      <c r="B367" cm="1">
        <f t="array" ref="B367">IFERROR(MEDIAN(
    IF(
        (superadmin!A:A=LEFT(A367, FIND(" - ", A367)-1)) *
        (superadmin!B:B=RIGHT(A367, LEN(A367)-FIND(" - ", A367)-2)) *
        (superadmin!D:D&gt;100),
        superadmin!D:D
    )
), 0)</f>
        <v>0</v>
      </c>
    </row>
    <row r="368" spans="2:2">
      <c r="B368" cm="1">
        <f t="array" ref="B368">IFERROR(MEDIAN(
    IF(
        (superadmin!A:A=LEFT(A368, FIND(" - ", A368)-1)) *
        (superadmin!B:B=RIGHT(A368, LEN(A368)-FIND(" - ", A368)-2)) *
        (superadmin!D:D&gt;100),
        superadmin!D:D
    )
), 0)</f>
        <v>0</v>
      </c>
    </row>
    <row r="369" spans="2:2">
      <c r="B369" cm="1">
        <f t="array" ref="B369">IFERROR(MEDIAN(
    IF(
        (superadmin!A:A=LEFT(A369, FIND(" - ", A369)-1)) *
        (superadmin!B:B=RIGHT(A369, LEN(A369)-FIND(" - ", A369)-2)) *
        (superadmin!D:D&gt;100),
        superadmin!D:D
    )
), 0)</f>
        <v>0</v>
      </c>
    </row>
    <row r="370" spans="2:2">
      <c r="B370" cm="1">
        <f t="array" ref="B370">IFERROR(MEDIAN(
    IF(
        (superadmin!A:A=LEFT(A370, FIND(" - ", A370)-1)) *
        (superadmin!B:B=RIGHT(A370, LEN(A370)-FIND(" - ", A370)-2)) *
        (superadmin!D:D&gt;100),
        superadmin!D:D
    )
), 0)</f>
        <v>0</v>
      </c>
    </row>
    <row r="371" spans="2:2">
      <c r="B371" cm="1">
        <f t="array" ref="B371">IFERROR(MEDIAN(
    IF(
        (superadmin!A:A=LEFT(A371, FIND(" - ", A371)-1)) *
        (superadmin!B:B=RIGHT(A371, LEN(A371)-FIND(" - ", A371)-2)) *
        (superadmin!D:D&gt;100),
        superadmin!D:D
    )
), 0)</f>
        <v>0</v>
      </c>
    </row>
    <row r="372" spans="2:2">
      <c r="B372" cm="1">
        <f t="array" ref="B372">IFERROR(MEDIAN(
    IF(
        (superadmin!A:A=LEFT(A372, FIND(" - ", A372)-1)) *
        (superadmin!B:B=RIGHT(A372, LEN(A372)-FIND(" - ", A372)-2)) *
        (superadmin!D:D&gt;100),
        superadmin!D:D
    )
), 0)</f>
        <v>0</v>
      </c>
    </row>
    <row r="373" spans="2:2">
      <c r="B373" cm="1">
        <f t="array" ref="B373">IFERROR(MEDIAN(
    IF(
        (superadmin!A:A=LEFT(A373, FIND(" - ", A373)-1)) *
        (superadmin!B:B=RIGHT(A373, LEN(A373)-FIND(" - ", A373)-2)) *
        (superadmin!D:D&gt;100),
        superadmin!D:D
    )
), 0)</f>
        <v>0</v>
      </c>
    </row>
    <row r="374" spans="2:2">
      <c r="B374" cm="1">
        <f t="array" ref="B374">IFERROR(MEDIAN(
    IF(
        (superadmin!A:A=LEFT(A374, FIND(" - ", A374)-1)) *
        (superadmin!B:B=RIGHT(A374, LEN(A374)-FIND(" - ", A374)-2)) *
        (superadmin!D:D&gt;100),
        superadmin!D:D
    )
), 0)</f>
        <v>0</v>
      </c>
    </row>
    <row r="375" spans="2:2">
      <c r="B375" cm="1">
        <f t="array" ref="B375">IFERROR(MEDIAN(
    IF(
        (superadmin!A:A=LEFT(A375, FIND(" - ", A375)-1)) *
        (superadmin!B:B=RIGHT(A375, LEN(A375)-FIND(" - ", A375)-2)) *
        (superadmin!D:D&gt;100),
        superadmin!D:D
    )
), 0)</f>
        <v>0</v>
      </c>
    </row>
    <row r="376" spans="2:2">
      <c r="B376" cm="1">
        <f t="array" ref="B376">IFERROR(MEDIAN(
    IF(
        (superadmin!A:A=LEFT(A376, FIND(" - ", A376)-1)) *
        (superadmin!B:B=RIGHT(A376, LEN(A376)-FIND(" - ", A376)-2)) *
        (superadmin!D:D&gt;100),
        superadmin!D:D
    )
), 0)</f>
        <v>0</v>
      </c>
    </row>
    <row r="377" spans="2:2">
      <c r="B377" cm="1">
        <f t="array" ref="B377">IFERROR(MEDIAN(
    IF(
        (superadmin!A:A=LEFT(A377, FIND(" - ", A377)-1)) *
        (superadmin!B:B=RIGHT(A377, LEN(A377)-FIND(" - ", A377)-2)) *
        (superadmin!D:D&gt;100),
        superadmin!D:D
    )
), 0)</f>
        <v>0</v>
      </c>
    </row>
    <row r="378" spans="2:2">
      <c r="B378" cm="1">
        <f t="array" ref="B378">IFERROR(MEDIAN(
    IF(
        (superadmin!A:A=LEFT(A378, FIND(" - ", A378)-1)) *
        (superadmin!B:B=RIGHT(A378, LEN(A378)-FIND(" - ", A378)-2)) *
        (superadmin!D:D&gt;100),
        superadmin!D:D
    )
), 0)</f>
        <v>0</v>
      </c>
    </row>
    <row r="379" spans="2:2">
      <c r="B379" cm="1">
        <f t="array" ref="B379">IFERROR(MEDIAN(
    IF(
        (superadmin!A:A=LEFT(A379, FIND(" - ", A379)-1)) *
        (superadmin!B:B=RIGHT(A379, LEN(A379)-FIND(" - ", A379)-2)) *
        (superadmin!D:D&gt;100),
        superadmin!D:D
    )
), 0)</f>
        <v>0</v>
      </c>
    </row>
    <row r="380" spans="2:2">
      <c r="B380" cm="1">
        <f t="array" ref="B380">IFERROR(MEDIAN(
    IF(
        (superadmin!A:A=LEFT(A380, FIND(" - ", A380)-1)) *
        (superadmin!B:B=RIGHT(A380, LEN(A380)-FIND(" - ", A380)-2)) *
        (superadmin!D:D&gt;100),
        superadmin!D:D
    )
), 0)</f>
        <v>0</v>
      </c>
    </row>
    <row r="381" spans="2:2">
      <c r="B381" cm="1">
        <f t="array" ref="B381">IFERROR(MEDIAN(
    IF(
        (superadmin!A:A=LEFT(A381, FIND(" - ", A381)-1)) *
        (superadmin!B:B=RIGHT(A381, LEN(A381)-FIND(" - ", A381)-2)) *
        (superadmin!D:D&gt;100),
        superadmin!D:D
    )
), 0)</f>
        <v>0</v>
      </c>
    </row>
    <row r="382" spans="2:2">
      <c r="B382" cm="1">
        <f t="array" ref="B382">IFERROR(MEDIAN(
    IF(
        (superadmin!A:A=LEFT(A382, FIND(" - ", A382)-1)) *
        (superadmin!B:B=RIGHT(A382, LEN(A382)-FIND(" - ", A382)-2)) *
        (superadmin!D:D&gt;100),
        superadmin!D:D
    )
), 0)</f>
        <v>0</v>
      </c>
    </row>
    <row r="383" spans="2:2">
      <c r="B383" cm="1">
        <f t="array" ref="B383">IFERROR(MEDIAN(
    IF(
        (superadmin!A:A=LEFT(A383, FIND(" - ", A383)-1)) *
        (superadmin!B:B=RIGHT(A383, LEN(A383)-FIND(" - ", A383)-2)) *
        (superadmin!D:D&gt;100),
        superadmin!D:D
    )
), 0)</f>
        <v>0</v>
      </c>
    </row>
    <row r="384" spans="2:2">
      <c r="B384" cm="1">
        <f t="array" ref="B384">IFERROR(MEDIAN(
    IF(
        (superadmin!A:A=LEFT(A384, FIND(" - ", A384)-1)) *
        (superadmin!B:B=RIGHT(A384, LEN(A384)-FIND(" - ", A384)-2)) *
        (superadmin!D:D&gt;100),
        superadmin!D:D
    )
), 0)</f>
        <v>0</v>
      </c>
    </row>
    <row r="385" spans="2:2">
      <c r="B385" cm="1">
        <f t="array" ref="B385">IFERROR(MEDIAN(
    IF(
        (superadmin!A:A=LEFT(A385, FIND(" - ", A385)-1)) *
        (superadmin!B:B=RIGHT(A385, LEN(A385)-FIND(" - ", A385)-2)) *
        (superadmin!D:D&gt;100),
        superadmin!D:D
    )
), 0)</f>
        <v>0</v>
      </c>
    </row>
    <row r="386" spans="2:2">
      <c r="B386" cm="1">
        <f t="array" ref="B386">IFERROR(MEDIAN(
    IF(
        (superadmin!A:A=LEFT(A386, FIND(" - ", A386)-1)) *
        (superadmin!B:B=RIGHT(A386, LEN(A386)-FIND(" - ", A386)-2)) *
        (superadmin!D:D&gt;100),
        superadmin!D:D
    )
), 0)</f>
        <v>0</v>
      </c>
    </row>
    <row r="387" spans="2:2">
      <c r="B387" cm="1">
        <f t="array" ref="B387">IFERROR(MEDIAN(
    IF(
        (superadmin!A:A=LEFT(A387, FIND(" - ", A387)-1)) *
        (superadmin!B:B=RIGHT(A387, LEN(A387)-FIND(" - ", A387)-2)) *
        (superadmin!D:D&gt;100),
        superadmin!D:D
    )
), 0)</f>
        <v>0</v>
      </c>
    </row>
    <row r="388" spans="2:2">
      <c r="B388" cm="1">
        <f t="array" ref="B388">IFERROR(MEDIAN(
    IF(
        (superadmin!A:A=LEFT(A388, FIND(" - ", A388)-1)) *
        (superadmin!B:B=RIGHT(A388, LEN(A388)-FIND(" - ", A388)-2)) *
        (superadmin!D:D&gt;100),
        superadmin!D:D
    )
), 0)</f>
        <v>0</v>
      </c>
    </row>
    <row r="389" spans="2:2">
      <c r="B389" cm="1">
        <f t="array" ref="B389">IFERROR(MEDIAN(
    IF(
        (superadmin!A:A=LEFT(A389, FIND(" - ", A389)-1)) *
        (superadmin!B:B=RIGHT(A389, LEN(A389)-FIND(" - ", A389)-2)) *
        (superadmin!D:D&gt;100),
        superadmin!D:D
    )
), 0)</f>
        <v>0</v>
      </c>
    </row>
    <row r="390" spans="2:2">
      <c r="B390" cm="1">
        <f t="array" ref="B390">IFERROR(MEDIAN(
    IF(
        (superadmin!A:A=LEFT(A390, FIND(" - ", A390)-1)) *
        (superadmin!B:B=RIGHT(A390, LEN(A390)-FIND(" - ", A390)-2)) *
        (superadmin!D:D&gt;100),
        superadmin!D:D
    )
), 0)</f>
        <v>0</v>
      </c>
    </row>
    <row r="391" spans="2:2">
      <c r="B391" cm="1">
        <f t="array" ref="B391">IFERROR(MEDIAN(
    IF(
        (superadmin!A:A=LEFT(A391, FIND(" - ", A391)-1)) *
        (superadmin!B:B=RIGHT(A391, LEN(A391)-FIND(" - ", A391)-2)) *
        (superadmin!D:D&gt;100),
        superadmin!D:D
    )
), 0)</f>
        <v>0</v>
      </c>
    </row>
    <row r="392" spans="2:2">
      <c r="B392" cm="1">
        <f t="array" ref="B392">IFERROR(MEDIAN(
    IF(
        (superadmin!A:A=LEFT(A392, FIND(" - ", A392)-1)) *
        (superadmin!B:B=RIGHT(A392, LEN(A392)-FIND(" - ", A392)-2)) *
        (superadmin!D:D&gt;100),
        superadmin!D:D
    )
), 0)</f>
        <v>0</v>
      </c>
    </row>
    <row r="393" spans="2:2">
      <c r="B393" cm="1">
        <f t="array" ref="B393">IFERROR(MEDIAN(
    IF(
        (superadmin!A:A=LEFT(A393, FIND(" - ", A393)-1)) *
        (superadmin!B:B=RIGHT(A393, LEN(A393)-FIND(" - ", A393)-2)) *
        (superadmin!D:D&gt;100),
        superadmin!D:D
    )
), 0)</f>
        <v>0</v>
      </c>
    </row>
    <row r="394" spans="2:2">
      <c r="B394" cm="1">
        <f t="array" ref="B394">IFERROR(MEDIAN(
    IF(
        (superadmin!A:A=LEFT(A394, FIND(" - ", A394)-1)) *
        (superadmin!B:B=RIGHT(A394, LEN(A394)-FIND(" - ", A394)-2)) *
        (superadmin!D:D&gt;100),
        superadmin!D:D
    )
), 0)</f>
        <v>0</v>
      </c>
    </row>
    <row r="395" spans="2:2">
      <c r="B395" cm="1">
        <f t="array" ref="B395">IFERROR(MEDIAN(
    IF(
        (superadmin!A:A=LEFT(A395, FIND(" - ", A395)-1)) *
        (superadmin!B:B=RIGHT(A395, LEN(A395)-FIND(" - ", A395)-2)) *
        (superadmin!D:D&gt;100),
        superadmin!D:D
    )
), 0)</f>
        <v>0</v>
      </c>
    </row>
    <row r="396" spans="2:2">
      <c r="B396" cm="1">
        <f t="array" ref="B396">IFERROR(MEDIAN(
    IF(
        (superadmin!A:A=LEFT(A396, FIND(" - ", A396)-1)) *
        (superadmin!B:B=RIGHT(A396, LEN(A396)-FIND(" - ", A396)-2)) *
        (superadmin!D:D&gt;100),
        superadmin!D:D
    )
), 0)</f>
        <v>0</v>
      </c>
    </row>
    <row r="397" spans="2:2">
      <c r="B397" cm="1">
        <f t="array" ref="B397">IFERROR(MEDIAN(
    IF(
        (superadmin!A:A=LEFT(A397, FIND(" - ", A397)-1)) *
        (superadmin!B:B=RIGHT(A397, LEN(A397)-FIND(" - ", A397)-2)) *
        (superadmin!D:D&gt;100),
        superadmin!D:D
    )
), 0)</f>
        <v>0</v>
      </c>
    </row>
    <row r="398" spans="2:2">
      <c r="B398" cm="1">
        <f t="array" ref="B398">IFERROR(MEDIAN(
    IF(
        (superadmin!A:A=LEFT(A398, FIND(" - ", A398)-1)) *
        (superadmin!B:B=RIGHT(A398, LEN(A398)-FIND(" - ", A398)-2)) *
        (superadmin!D:D&gt;100),
        superadmin!D:D
    )
), 0)</f>
        <v>0</v>
      </c>
    </row>
    <row r="399" spans="2:2">
      <c r="B399" cm="1">
        <f t="array" ref="B399">IFERROR(MEDIAN(
    IF(
        (superadmin!A:A=LEFT(A399, FIND(" - ", A399)-1)) *
        (superadmin!B:B=RIGHT(A399, LEN(A399)-FIND(" - ", A399)-2)) *
        (superadmin!D:D&gt;100),
        superadmin!D:D
    )
), 0)</f>
        <v>0</v>
      </c>
    </row>
    <row r="400" spans="2:2">
      <c r="B400" cm="1">
        <f t="array" ref="B400">IFERROR(MEDIAN(
    IF(
        (superadmin!A:A=LEFT(A400, FIND(" - ", A400)-1)) *
        (superadmin!B:B=RIGHT(A400, LEN(A400)-FIND(" - ", A400)-2)) *
        (superadmin!D:D&gt;100),
        superadmin!D:D
    )
), 0)</f>
        <v>0</v>
      </c>
    </row>
    <row r="401" spans="2:2">
      <c r="B401" cm="1">
        <f t="array" ref="B401">IFERROR(MEDIAN(
    IF(
        (superadmin!A:A=LEFT(A401, FIND(" - ", A401)-1)) *
        (superadmin!B:B=RIGHT(A401, LEN(A401)-FIND(" - ", A401)-2)) *
        (superadmin!D:D&gt;100),
        superadmin!D:D
    )
), 0)</f>
        <v>0</v>
      </c>
    </row>
    <row r="402" spans="2:2">
      <c r="B402" cm="1">
        <f t="array" ref="B402">IFERROR(MEDIAN(
    IF(
        (superadmin!A:A=LEFT(A402, FIND(" - ", A402)-1)) *
        (superadmin!B:B=RIGHT(A402, LEN(A402)-FIND(" - ", A402)-2)) *
        (superadmin!D:D&gt;100),
        superadmin!D:D
    )
), 0)</f>
        <v>0</v>
      </c>
    </row>
    <row r="403" spans="2:2">
      <c r="B403" cm="1">
        <f t="array" ref="B403">IFERROR(MEDIAN(
    IF(
        (superadmin!A:A=LEFT(A403, FIND(" - ", A403)-1)) *
        (superadmin!B:B=RIGHT(A403, LEN(A403)-FIND(" - ", A403)-2)) *
        (superadmin!D:D&gt;100),
        superadmin!D:D
    )
), 0)</f>
        <v>0</v>
      </c>
    </row>
    <row r="404" spans="2:2">
      <c r="B404" cm="1">
        <f t="array" ref="B404">IFERROR(MEDIAN(
    IF(
        (superadmin!A:A=LEFT(A404, FIND(" - ", A404)-1)) *
        (superadmin!B:B=RIGHT(A404, LEN(A404)-FIND(" - ", A404)-2)) *
        (superadmin!D:D&gt;100),
        superadmin!D:D
    )
), 0)</f>
        <v>0</v>
      </c>
    </row>
    <row r="405" spans="2:2">
      <c r="B405" cm="1">
        <f t="array" ref="B405">IFERROR(MEDIAN(
    IF(
        (superadmin!A:A=LEFT(A405, FIND(" - ", A405)-1)) *
        (superadmin!B:B=RIGHT(A405, LEN(A405)-FIND(" - ", A405)-2)) *
        (superadmin!D:D&gt;100),
        superadmin!D:D
    )
), 0)</f>
        <v>0</v>
      </c>
    </row>
    <row r="406" spans="2:2">
      <c r="B406" cm="1">
        <f t="array" ref="B406">IFERROR(MEDIAN(
    IF(
        (superadmin!A:A=LEFT(A406, FIND(" - ", A406)-1)) *
        (superadmin!B:B=RIGHT(A406, LEN(A406)-FIND(" - ", A406)-2)) *
        (superadmin!D:D&gt;100),
        superadmin!D:D
    )
), 0)</f>
        <v>0</v>
      </c>
    </row>
    <row r="407" spans="2:2">
      <c r="B407" cm="1">
        <f t="array" ref="B407">IFERROR(MEDIAN(
    IF(
        (superadmin!A:A=LEFT(A407, FIND(" - ", A407)-1)) *
        (superadmin!B:B=RIGHT(A407, LEN(A407)-FIND(" - ", A407)-2)) *
        (superadmin!D:D&gt;100),
        superadmin!D:D
    )
), 0)</f>
        <v>0</v>
      </c>
    </row>
    <row r="408" spans="2:2">
      <c r="B408" cm="1">
        <f t="array" ref="B408">IFERROR(MEDIAN(
    IF(
        (superadmin!A:A=LEFT(A408, FIND(" - ", A408)-1)) *
        (superadmin!B:B=RIGHT(A408, LEN(A408)-FIND(" - ", A408)-2)) *
        (superadmin!D:D&gt;100),
        superadmin!D:D
    )
), 0)</f>
        <v>0</v>
      </c>
    </row>
    <row r="409" spans="2:2">
      <c r="B409" cm="1">
        <f t="array" ref="B409">IFERROR(MEDIAN(
    IF(
        (superadmin!A:A=LEFT(A409, FIND(" - ", A409)-1)) *
        (superadmin!B:B=RIGHT(A409, LEN(A409)-FIND(" - ", A409)-2)) *
        (superadmin!D:D&gt;100),
        superadmin!D:D
    )
), 0)</f>
        <v>0</v>
      </c>
    </row>
    <row r="410" spans="2:2">
      <c r="B410" cm="1">
        <f t="array" ref="B410">IFERROR(MEDIAN(
    IF(
        (superadmin!A:A=LEFT(A410, FIND(" - ", A410)-1)) *
        (superadmin!B:B=RIGHT(A410, LEN(A410)-FIND(" - ", A410)-2)) *
        (superadmin!D:D&gt;100),
        superadmin!D:D
    )
), 0)</f>
        <v>0</v>
      </c>
    </row>
    <row r="411" spans="2:2">
      <c r="B411" cm="1">
        <f t="array" ref="B411">IFERROR(MEDIAN(
    IF(
        (superadmin!A:A=LEFT(A411, FIND(" - ", A411)-1)) *
        (superadmin!B:B=RIGHT(A411, LEN(A411)-FIND(" - ", A411)-2)) *
        (superadmin!D:D&gt;100),
        superadmin!D:D
    )
), 0)</f>
        <v>0</v>
      </c>
    </row>
    <row r="412" spans="2:2">
      <c r="B412" cm="1">
        <f t="array" ref="B412">IFERROR(MEDIAN(
    IF(
        (superadmin!A:A=LEFT(A412, FIND(" - ", A412)-1)) *
        (superadmin!B:B=RIGHT(A412, LEN(A412)-FIND(" - ", A412)-2)) *
        (superadmin!D:D&gt;100),
        superadmin!D:D
    )
), 0)</f>
        <v>0</v>
      </c>
    </row>
    <row r="413" spans="2:2">
      <c r="B413" cm="1">
        <f t="array" ref="B413">IFERROR(MEDIAN(
    IF(
        (superadmin!A:A=LEFT(A413, FIND(" - ", A413)-1)) *
        (superadmin!B:B=RIGHT(A413, LEN(A413)-FIND(" - ", A413)-2)) *
        (superadmin!D:D&gt;100),
        superadmin!D:D
    )
), 0)</f>
        <v>0</v>
      </c>
    </row>
    <row r="414" spans="2:2">
      <c r="B414" cm="1">
        <f t="array" ref="B414">IFERROR(MEDIAN(
    IF(
        (superadmin!A:A=LEFT(A414, FIND(" - ", A414)-1)) *
        (superadmin!B:B=RIGHT(A414, LEN(A414)-FIND(" - ", A414)-2)) *
        (superadmin!D:D&gt;100),
        superadmin!D:D
    )
), 0)</f>
        <v>0</v>
      </c>
    </row>
    <row r="415" spans="2:2">
      <c r="B415" cm="1">
        <f t="array" ref="B415">IFERROR(MEDIAN(
    IF(
        (superadmin!A:A=LEFT(A415, FIND(" - ", A415)-1)) *
        (superadmin!B:B=RIGHT(A415, LEN(A415)-FIND(" - ", A415)-2)) *
        (superadmin!D:D&gt;100),
        superadmin!D:D
    )
), 0)</f>
        <v>0</v>
      </c>
    </row>
    <row r="416" spans="2:2">
      <c r="B416" cm="1">
        <f t="array" ref="B416">IFERROR(MEDIAN(
    IF(
        (superadmin!A:A=LEFT(A416, FIND(" - ", A416)-1)) *
        (superadmin!B:B=RIGHT(A416, LEN(A416)-FIND(" - ", A416)-2)) *
        (superadmin!D:D&gt;100),
        superadmin!D:D
    )
), 0)</f>
        <v>0</v>
      </c>
    </row>
    <row r="417" spans="2:2">
      <c r="B417" cm="1">
        <f t="array" ref="B417">IFERROR(MEDIAN(
    IF(
        (superadmin!A:A=LEFT(A417, FIND(" - ", A417)-1)) *
        (superadmin!B:B=RIGHT(A417, LEN(A417)-FIND(" - ", A417)-2)) *
        (superadmin!D:D&gt;100),
        superadmin!D:D
    )
), 0)</f>
        <v>0</v>
      </c>
    </row>
    <row r="418" spans="2:2">
      <c r="B418" cm="1">
        <f t="array" ref="B418">IFERROR(MEDIAN(
    IF(
        (superadmin!A:A=LEFT(A418, FIND(" - ", A418)-1)) *
        (superadmin!B:B=RIGHT(A418, LEN(A418)-FIND(" - ", A418)-2)) *
        (superadmin!D:D&gt;100),
        superadmin!D:D
    )
), 0)</f>
        <v>0</v>
      </c>
    </row>
    <row r="419" spans="2:2">
      <c r="B419" cm="1">
        <f t="array" ref="B419">IFERROR(MEDIAN(
    IF(
        (superadmin!A:A=LEFT(A419, FIND(" - ", A419)-1)) *
        (superadmin!B:B=RIGHT(A419, LEN(A419)-FIND(" - ", A419)-2)) *
        (superadmin!D:D&gt;100),
        superadmin!D:D
    )
), 0)</f>
        <v>0</v>
      </c>
    </row>
    <row r="420" spans="2:2">
      <c r="B420" cm="1">
        <f t="array" ref="B420">IFERROR(MEDIAN(
    IF(
        (superadmin!A:A=LEFT(A420, FIND(" - ", A420)-1)) *
        (superadmin!B:B=RIGHT(A420, LEN(A420)-FIND(" - ", A420)-2)) *
        (superadmin!D:D&gt;100),
        superadmin!D:D
    )
), 0)</f>
        <v>0</v>
      </c>
    </row>
    <row r="421" spans="2:2">
      <c r="B421" cm="1">
        <f t="array" ref="B421">IFERROR(MEDIAN(
    IF(
        (superadmin!A:A=LEFT(A421, FIND(" - ", A421)-1)) *
        (superadmin!B:B=RIGHT(A421, LEN(A421)-FIND(" - ", A421)-2)) *
        (superadmin!D:D&gt;100),
        superadmin!D:D
    )
), 0)</f>
        <v>0</v>
      </c>
    </row>
    <row r="422" spans="2:2">
      <c r="B422" cm="1">
        <f t="array" ref="B422">IFERROR(MEDIAN(
    IF(
        (superadmin!A:A=LEFT(A422, FIND(" - ", A422)-1)) *
        (superadmin!B:B=RIGHT(A422, LEN(A422)-FIND(" - ", A422)-2)) *
        (superadmin!D:D&gt;100),
        superadmin!D:D
    )
), 0)</f>
        <v>0</v>
      </c>
    </row>
    <row r="423" spans="2:2">
      <c r="B423" cm="1">
        <f t="array" ref="B423">IFERROR(MEDIAN(
    IF(
        (superadmin!A:A=LEFT(A423, FIND(" - ", A423)-1)) *
        (superadmin!B:B=RIGHT(A423, LEN(A423)-FIND(" - ", A423)-2)) *
        (superadmin!D:D&gt;100),
        superadmin!D:D
    )
), 0)</f>
        <v>0</v>
      </c>
    </row>
    <row r="424" spans="2:2">
      <c r="B424" cm="1">
        <f t="array" ref="B424">IFERROR(MEDIAN(
    IF(
        (superadmin!A:A=LEFT(A424, FIND(" - ", A424)-1)) *
        (superadmin!B:B=RIGHT(A424, LEN(A424)-FIND(" - ", A424)-2)) *
        (superadmin!D:D&gt;100),
        superadmin!D:D
    )
), 0)</f>
        <v>0</v>
      </c>
    </row>
    <row r="425" spans="2:2">
      <c r="B425" cm="1">
        <f t="array" ref="B425">IFERROR(MEDIAN(
    IF(
        (superadmin!A:A=LEFT(A425, FIND(" - ", A425)-1)) *
        (superadmin!B:B=RIGHT(A425, LEN(A425)-FIND(" - ", A425)-2)) *
        (superadmin!D:D&gt;100),
        superadmin!D:D
    )
), 0)</f>
        <v>0</v>
      </c>
    </row>
    <row r="426" spans="2:2">
      <c r="B426" cm="1">
        <f t="array" ref="B426">IFERROR(MEDIAN(
    IF(
        (superadmin!A:A=LEFT(A426, FIND(" - ", A426)-1)) *
        (superadmin!B:B=RIGHT(A426, LEN(A426)-FIND(" - ", A426)-2)) *
        (superadmin!D:D&gt;100),
        superadmin!D:D
    )
), 0)</f>
        <v>0</v>
      </c>
    </row>
    <row r="427" spans="2:2">
      <c r="B427" cm="1">
        <f t="array" ref="B427">IFERROR(MEDIAN(
    IF(
        (superadmin!A:A=LEFT(A427, FIND(" - ", A427)-1)) *
        (superadmin!B:B=RIGHT(A427, LEN(A427)-FIND(" - ", A427)-2)) *
        (superadmin!D:D&gt;100),
        superadmin!D:D
    )
), 0)</f>
        <v>0</v>
      </c>
    </row>
    <row r="428" spans="2:2">
      <c r="B428" cm="1">
        <f t="array" ref="B428">IFERROR(MEDIAN(
    IF(
        (superadmin!A:A=LEFT(A428, FIND(" - ", A428)-1)) *
        (superadmin!B:B=RIGHT(A428, LEN(A428)-FIND(" - ", A428)-2)) *
        (superadmin!D:D&gt;100),
        superadmin!D:D
    )
), 0)</f>
        <v>0</v>
      </c>
    </row>
    <row r="429" spans="2:2">
      <c r="B429" cm="1">
        <f t="array" ref="B429">IFERROR(MEDIAN(
    IF(
        (superadmin!A:A=LEFT(A429, FIND(" - ", A429)-1)) *
        (superadmin!B:B=RIGHT(A429, LEN(A429)-FIND(" - ", A429)-2)) *
        (superadmin!D:D&gt;100),
        superadmin!D:D
    )
), 0)</f>
        <v>0</v>
      </c>
    </row>
    <row r="430" spans="2:2">
      <c r="B430" cm="1">
        <f t="array" ref="B430">IFERROR(MEDIAN(
    IF(
        (superadmin!A:A=LEFT(A430, FIND(" - ", A430)-1)) *
        (superadmin!B:B=RIGHT(A430, LEN(A430)-FIND(" - ", A430)-2)) *
        (superadmin!D:D&gt;100),
        superadmin!D:D
    )
), 0)</f>
        <v>0</v>
      </c>
    </row>
    <row r="431" spans="2:2">
      <c r="B431" cm="1">
        <f t="array" ref="B431">IFERROR(MEDIAN(
    IF(
        (superadmin!A:A=LEFT(A431, FIND(" - ", A431)-1)) *
        (superadmin!B:B=RIGHT(A431, LEN(A431)-FIND(" - ", A431)-2)) *
        (superadmin!D:D&gt;100),
        superadmin!D:D
    )
), 0)</f>
        <v>0</v>
      </c>
    </row>
    <row r="432" spans="2:2">
      <c r="B432" cm="1">
        <f t="array" ref="B432">IFERROR(MEDIAN(
    IF(
        (superadmin!A:A=LEFT(A432, FIND(" - ", A432)-1)) *
        (superadmin!B:B=RIGHT(A432, LEN(A432)-FIND(" - ", A432)-2)) *
        (superadmin!D:D&gt;100),
        superadmin!D:D
    )
), 0)</f>
        <v>0</v>
      </c>
    </row>
    <row r="433" spans="2:2">
      <c r="B433" cm="1">
        <f t="array" ref="B433">IFERROR(MEDIAN(
    IF(
        (superadmin!A:A=LEFT(A433, FIND(" - ", A433)-1)) *
        (superadmin!B:B=RIGHT(A433, LEN(A433)-FIND(" - ", A433)-2)) *
        (superadmin!D:D&gt;100),
        superadmin!D:D
    )
), 0)</f>
        <v>0</v>
      </c>
    </row>
    <row r="434" spans="2:2">
      <c r="B434" cm="1">
        <f t="array" ref="B434">IFERROR(MEDIAN(
    IF(
        (superadmin!A:A=LEFT(A434, FIND(" - ", A434)-1)) *
        (superadmin!B:B=RIGHT(A434, LEN(A434)-FIND(" - ", A434)-2)) *
        (superadmin!D:D&gt;100),
        superadmin!D:D
    )
), 0)</f>
        <v>0</v>
      </c>
    </row>
    <row r="435" spans="2:2">
      <c r="B435" cm="1">
        <f t="array" ref="B435">IFERROR(MEDIAN(
    IF(
        (superadmin!A:A=LEFT(A435, FIND(" - ", A435)-1)) *
        (superadmin!B:B=RIGHT(A435, LEN(A435)-FIND(" - ", A435)-2)) *
        (superadmin!D:D&gt;100),
        superadmin!D:D
    )
), 0)</f>
        <v>0</v>
      </c>
    </row>
    <row r="436" spans="2:2">
      <c r="B436" cm="1">
        <f t="array" ref="B436">IFERROR(MEDIAN(
    IF(
        (superadmin!A:A=LEFT(A436, FIND(" - ", A436)-1)) *
        (superadmin!B:B=RIGHT(A436, LEN(A436)-FIND(" - ", A436)-2)) *
        (superadmin!D:D&gt;100),
        superadmin!D:D
    )
), 0)</f>
        <v>0</v>
      </c>
    </row>
    <row r="437" spans="2:2">
      <c r="B437" cm="1">
        <f t="array" ref="B437">IFERROR(MEDIAN(
    IF(
        (superadmin!A:A=LEFT(A437, FIND(" - ", A437)-1)) *
        (superadmin!B:B=RIGHT(A437, LEN(A437)-FIND(" - ", A437)-2)) *
        (superadmin!D:D&gt;100),
        superadmin!D:D
    )
), 0)</f>
        <v>0</v>
      </c>
    </row>
    <row r="438" spans="2:2">
      <c r="B438" cm="1">
        <f t="array" ref="B438">IFERROR(MEDIAN(
    IF(
        (superadmin!A:A=LEFT(A438, FIND(" - ", A438)-1)) *
        (superadmin!B:B=RIGHT(A438, LEN(A438)-FIND(" - ", A438)-2)) *
        (superadmin!D:D&gt;100),
        superadmin!D:D
    )
), 0)</f>
        <v>0</v>
      </c>
    </row>
    <row r="439" spans="2:2">
      <c r="B439" cm="1">
        <f t="array" ref="B439">IFERROR(MEDIAN(
    IF(
        (superadmin!A:A=LEFT(A439, FIND(" - ", A439)-1)) *
        (superadmin!B:B=RIGHT(A439, LEN(A439)-FIND(" - ", A439)-2)) *
        (superadmin!D:D&gt;100),
        superadmin!D:D
    )
), 0)</f>
        <v>0</v>
      </c>
    </row>
    <row r="440" spans="2:2">
      <c r="B440" cm="1">
        <f t="array" ref="B440">IFERROR(MEDIAN(
    IF(
        (superadmin!A:A=LEFT(A440, FIND(" - ", A440)-1)) *
        (superadmin!B:B=RIGHT(A440, LEN(A440)-FIND(" - ", A440)-2)) *
        (superadmin!D:D&gt;100),
        superadmin!D:D
    )
), 0)</f>
        <v>0</v>
      </c>
    </row>
    <row r="441" spans="2:2">
      <c r="B441" cm="1">
        <f t="array" ref="B441">IFERROR(MEDIAN(
    IF(
        (superadmin!A:A=LEFT(A441, FIND(" - ", A441)-1)) *
        (superadmin!B:B=RIGHT(A441, LEN(A441)-FIND(" - ", A441)-2)) *
        (superadmin!D:D&gt;100),
        superadmin!D:D
    )
), 0)</f>
        <v>0</v>
      </c>
    </row>
    <row r="442" spans="2:2">
      <c r="B442" cm="1">
        <f t="array" ref="B442">IFERROR(MEDIAN(
    IF(
        (superadmin!A:A=LEFT(A442, FIND(" - ", A442)-1)) *
        (superadmin!B:B=RIGHT(A442, LEN(A442)-FIND(" - ", A442)-2)) *
        (superadmin!D:D&gt;100),
        superadmin!D:D
    )
), 0)</f>
        <v>0</v>
      </c>
    </row>
    <row r="443" spans="2:2">
      <c r="B443" cm="1">
        <f t="array" ref="B443">IFERROR(MEDIAN(
    IF(
        (superadmin!A:A=LEFT(A443, FIND(" - ", A443)-1)) *
        (superadmin!B:B=RIGHT(A443, LEN(A443)-FIND(" - ", A443)-2)) *
        (superadmin!D:D&gt;100),
        superadmin!D:D
    )
), 0)</f>
        <v>0</v>
      </c>
    </row>
    <row r="444" spans="2:2">
      <c r="B444" cm="1">
        <f t="array" ref="B444">IFERROR(MEDIAN(
    IF(
        (superadmin!A:A=LEFT(A444, FIND(" - ", A444)-1)) *
        (superadmin!B:B=RIGHT(A444, LEN(A444)-FIND(" - ", A444)-2)) *
        (superadmin!D:D&gt;100),
        superadmin!D:D
    )
), 0)</f>
        <v>0</v>
      </c>
    </row>
  </sheetData>
  <autoFilter ref="D1:E1" xr:uid="{834D0FD8-DA28-4620-A6D8-A63A7E94DEE4}">
    <sortState xmlns:xlrd2="http://schemas.microsoft.com/office/spreadsheetml/2017/richdata2" ref="D2:E23">
      <sortCondition ref="E1"/>
    </sortState>
  </autoFilter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1DAA1D-7CE6-4A2F-8B29-881F5FBE4F19}">
  <sheetPr>
    <tabColor rgb="FFFF0000"/>
  </sheetPr>
  <dimension ref="A1:C34"/>
  <sheetViews>
    <sheetView topLeftCell="B23" workbookViewId="0">
      <selection activeCell="M23" sqref="M23"/>
    </sheetView>
  </sheetViews>
  <sheetFormatPr defaultRowHeight="15"/>
  <cols>
    <col min="1" max="1" width="10" bestFit="1" customWidth="1"/>
    <col min="2" max="2" width="16" bestFit="1" customWidth="1"/>
    <col min="3" max="3" width="17.42578125" bestFit="1" customWidth="1"/>
  </cols>
  <sheetData>
    <row r="1" spans="1:3">
      <c r="A1" t="s">
        <v>22849</v>
      </c>
      <c r="B1" t="s">
        <v>360</v>
      </c>
      <c r="C1" t="s">
        <v>548</v>
      </c>
    </row>
    <row r="2" spans="1:3">
      <c r="A2" s="59">
        <v>40569</v>
      </c>
      <c r="B2" t="str">
        <f>IFERROR(INDEX(Partner_details[name], MATCH(A2, Partner_details[user id], 0)), "-")</f>
        <v>-</v>
      </c>
      <c r="C2" t="str">
        <f>IFERROR(INDEX(Partner_details[link], MATCH(A2, Partner_details[user id], 0)), "-")</f>
        <v>-</v>
      </c>
    </row>
    <row r="3" spans="1:3">
      <c r="A3" s="59">
        <v>797454</v>
      </c>
      <c r="B3" t="str">
        <f>IFERROR(INDEX(Partner_details[name], MATCH(A3, Partner_details[user id], 0)), "-")</f>
        <v>-</v>
      </c>
      <c r="C3" t="str">
        <f>IFERROR(INDEX(Partner_details[link], MATCH(A3, Partner_details[user id], 0)), "-")</f>
        <v>-</v>
      </c>
    </row>
    <row r="4" spans="1:3">
      <c r="A4" s="59">
        <v>1114191</v>
      </c>
      <c r="B4" t="str">
        <f>IFERROR(INDEX(Partner_details[name], MATCH(A4, Partner_details[user id], 0)), "-")</f>
        <v>-</v>
      </c>
      <c r="C4" t="str">
        <f>IFERROR(INDEX(Partner_details[link], MATCH(A4, Partner_details[user id], 0)), "-")</f>
        <v>-</v>
      </c>
    </row>
    <row r="5" spans="1:3">
      <c r="A5" s="59">
        <v>148911</v>
      </c>
      <c r="B5" t="str">
        <f>IFERROR(INDEX(Partner_details[name], MATCH(A5, Partner_details[user id], 0)), "-")</f>
        <v>-</v>
      </c>
      <c r="C5" t="str">
        <f>IFERROR(INDEX(Partner_details[link], MATCH(A5, Partner_details[user id], 0)), "-")</f>
        <v>-</v>
      </c>
    </row>
    <row r="6" spans="1:3">
      <c r="A6" s="59">
        <v>682614</v>
      </c>
      <c r="B6" t="str">
        <f>IFERROR(INDEX(Partner_details[name], MATCH(A6, Partner_details[user id], 0)), "-")</f>
        <v>-</v>
      </c>
      <c r="C6" t="str">
        <f>IFERROR(INDEX(Partner_details[link], MATCH(A6, Partner_details[user id], 0)), "-")</f>
        <v>-</v>
      </c>
    </row>
    <row r="7" spans="1:3">
      <c r="A7" s="59">
        <v>1093775</v>
      </c>
      <c r="B7" t="str">
        <f>IFERROR(INDEX(Partner_details[name], MATCH(A7, Partner_details[user id], 0)), "-")</f>
        <v>-</v>
      </c>
      <c r="C7" t="str">
        <f>IFERROR(INDEX(Partner_details[link], MATCH(A7, Partner_details[user id], 0)), "-")</f>
        <v>-</v>
      </c>
    </row>
    <row r="8" spans="1:3">
      <c r="A8" s="59">
        <v>78115</v>
      </c>
      <c r="B8" t="str">
        <f>IFERROR(INDEX(Partner_details[name], MATCH(A8, Partner_details[user id], 0)), "-")</f>
        <v>101Caffe</v>
      </c>
      <c r="C8" t="str">
        <f>IFERROR(INDEX(Partner_details[link], MATCH(A8, Partner_details[user id], 0)), "-")</f>
        <v>https://tip.ggtips.com/employee/b36aae2d-ac7f-4171-8e41-2f880a434e6b</v>
      </c>
    </row>
    <row r="9" spans="1:3">
      <c r="A9" s="59">
        <v>905489</v>
      </c>
      <c r="B9" t="str">
        <f>IFERROR(INDEX(Partner_details[name], MATCH(A9, Partner_details[user id], 0)), "-")</f>
        <v>Alen</v>
      </c>
      <c r="C9" t="str">
        <f>IFERROR(INDEX(Partner_details[link], MATCH(A9, Partner_details[user id], 0)), "-")</f>
        <v>https://tip.ggtips.com/employee/2d0025ea-6c1b-4810-9f68-22ea07e211a7</v>
      </c>
    </row>
    <row r="10" spans="1:3">
      <c r="A10" s="59">
        <v>207980</v>
      </c>
      <c r="B10" t="str">
        <f>IFERROR(INDEX(Partner_details[name], MATCH(A10, Partner_details[user id], 0)), "-")</f>
        <v>Alik  Manukyan</v>
      </c>
      <c r="C10" t="str">
        <f>IFERROR(INDEX(Partner_details[link], MATCH(A10, Partner_details[user id], 0)), "-")</f>
        <v>https://tip.ggtips.com/employee/19d44be7-ed69-4352-9752-3fef594fbd28</v>
      </c>
    </row>
    <row r="11" spans="1:3">
      <c r="A11" s="59">
        <v>846573</v>
      </c>
      <c r="B11" t="str">
        <f>IFERROR(INDEX(Partner_details[name], MATCH(A11, Partner_details[user id], 0)), "-")</f>
        <v>Anna</v>
      </c>
      <c r="C11" t="str">
        <f>IFERROR(INDEX(Partner_details[link], MATCH(A11, Partner_details[user id], 0)), "-")</f>
        <v>https://tip.ggtips.com/employee/83096629-4803-49f2-bdfb-1652d20cecb7</v>
      </c>
    </row>
    <row r="12" spans="1:3">
      <c r="A12" s="59">
        <v>818563</v>
      </c>
      <c r="B12" t="str">
        <f>IFERROR(INDEX(Partner_details[name], MATCH(A12, Partner_details[user id], 0)), "-")</f>
        <v>Arsen</v>
      </c>
      <c r="C12" t="str">
        <f>IFERROR(INDEX(Partner_details[link], MATCH(A12, Partner_details[user id], 0)), "-")</f>
        <v>https://tip.ggtips.com/employee/2bd05f00-e81e-449b-9a39-ddcfb53798a0</v>
      </c>
    </row>
    <row r="13" spans="1:3">
      <c r="A13" s="59">
        <v>1051605</v>
      </c>
      <c r="B13" t="str">
        <f>IFERROR(INDEX(Partner_details[name], MATCH(A13, Partner_details[user id], 0)), "-")</f>
        <v>Artak Gevorgyan</v>
      </c>
      <c r="C13" t="str">
        <f>IFERROR(INDEX(Partner_details[link], MATCH(A13, Partner_details[user id], 0)), "-")</f>
        <v>https://tip.ggtips.com/employee/4d624c48-9b7f-4be2-95c8-652987d1c77b</v>
      </c>
    </row>
    <row r="14" spans="1:3">
      <c r="A14" s="59">
        <v>270461</v>
      </c>
      <c r="B14" t="str">
        <f>IFERROR(INDEX(Partner_details[name], MATCH(A14, Partner_details[user id], 0)), "-")</f>
        <v>Erik</v>
      </c>
      <c r="C14" t="str">
        <f>IFERROR(INDEX(Partner_details[link], MATCH(A14, Partner_details[user id], 0)), "-")</f>
        <v>https://tip.ggtips.com/employee/072904aa-3703-401a-8119-917b19b8f69d</v>
      </c>
    </row>
    <row r="15" spans="1:3">
      <c r="A15" s="59">
        <v>5562</v>
      </c>
      <c r="B15" t="str">
        <f>IFERROR(INDEX(Partner_details[name], MATCH(A15, Partner_details[user id], 0)), "-")</f>
        <v>Garniks</v>
      </c>
      <c r="C15" t="str">
        <f>IFERROR(INDEX(Partner_details[link], MATCH(A15, Partner_details[user id], 0)), "-")</f>
        <v>https://tip.ggtips.com/employee/4bd4b5c2-73cd-48b9-88ad-b3ed9c525889</v>
      </c>
    </row>
    <row r="16" spans="1:3">
      <c r="A16" s="59">
        <v>1113736</v>
      </c>
      <c r="B16" t="str">
        <f>IFERROR(INDEX(Partner_details[name], MATCH(A16, Partner_details[user id], 0)), "-")</f>
        <v>ggTeam</v>
      </c>
      <c r="C16" t="str">
        <f>IFERROR(INDEX(Partner_details[link], MATCH(A16, Partner_details[user id], 0)), "-")</f>
        <v>https://tip.ggtips.com/employee/dad4f31a-1031-4307-b734-098cf266ed50</v>
      </c>
    </row>
    <row r="17" spans="1:3">
      <c r="A17" s="59">
        <v>1091065</v>
      </c>
      <c r="B17" t="str">
        <f>IFERROR(INDEX(Partner_details[name], MATCH(A17, Partner_details[user id], 0)), "-")</f>
        <v>Gor navasardyan</v>
      </c>
      <c r="C17" t="str">
        <f>IFERROR(INDEX(Partner_details[link], MATCH(A17, Partner_details[user id], 0)), "-")</f>
        <v>https://tip.ggtips.com/employee/5f90007e-f6a2-427f-8590-82807fc52fdb</v>
      </c>
    </row>
    <row r="18" spans="1:3">
      <c r="A18" s="59">
        <v>1038570</v>
      </c>
      <c r="B18" t="str">
        <f>IFERROR(INDEX(Partner_details[name], MATCH(A18, Partner_details[user id], 0)), "-")</f>
        <v>Khachatur</v>
      </c>
      <c r="C18" t="str">
        <f>IFERROR(INDEX(Partner_details[link], MATCH(A18, Partner_details[user id], 0)), "-")</f>
        <v>https://tip.ggtips.com/employee/2ec7d20a-82cd-4739-8a51-acdc5e4f1dd8</v>
      </c>
    </row>
    <row r="19" spans="1:3">
      <c r="A19" s="59">
        <v>1116064</v>
      </c>
      <c r="B19" t="str">
        <f>IFERROR(INDEX(Partner_details[name], MATCH(A19, Partner_details[user id], 0)), "-")</f>
        <v xml:space="preserve">Lilit Alexanyan </v>
      </c>
      <c r="C19" t="str">
        <f>IFERROR(INDEX(Partner_details[link], MATCH(A19, Partner_details[user id], 0)), "-")</f>
        <v>https://tip.ggtips.com/employee/0df7d218-9ec6-4f96-b2ff-768f6c240eef</v>
      </c>
    </row>
    <row r="20" spans="1:3">
      <c r="A20" s="59">
        <v>1089301</v>
      </c>
      <c r="B20" t="str">
        <f>IFERROR(INDEX(Partner_details[name], MATCH(A20, Partner_details[user id], 0)), "-")</f>
        <v>Liza</v>
      </c>
      <c r="C20" t="str">
        <f>IFERROR(INDEX(Partner_details[link], MATCH(A20, Partner_details[user id], 0)), "-")</f>
        <v>https://tip.ggtips.com/employee/48920620-9ce2-448c-9462-bf96317bd5e9</v>
      </c>
    </row>
    <row r="21" spans="1:3">
      <c r="A21" s="59">
        <v>831653</v>
      </c>
      <c r="B21" t="str">
        <f>IFERROR(INDEX(Partner_details[name], MATCH(A21, Partner_details[user id], 0)), "-")</f>
        <v>Lusine</v>
      </c>
      <c r="C21" t="str">
        <f>IFERROR(INDEX(Partner_details[link], MATCH(A21, Partner_details[user id], 0)), "-")</f>
        <v>https://tip.ggtips.com/employee/c93c1737-b352-43da-8177-2422024f97d2</v>
      </c>
    </row>
    <row r="22" spans="1:3">
      <c r="A22" s="59">
        <v>43075</v>
      </c>
      <c r="B22" t="str">
        <f>IFERROR(INDEX(Partner_details[name], MATCH(A22, Partner_details[user id], 0)), "-")</f>
        <v>Lusine</v>
      </c>
      <c r="C22" t="str">
        <f>IFERROR(INDEX(Partner_details[link], MATCH(A22, Partner_details[user id], 0)), "-")</f>
        <v>https://tip.ggtips.com/employee/93f332fb-00d0-41b6-988d-ed4bfd2737a3</v>
      </c>
    </row>
    <row r="23" spans="1:3">
      <c r="A23" s="59">
        <v>958550</v>
      </c>
      <c r="B23" t="str">
        <f>IFERROR(INDEX(Partner_details[name], MATCH(A23, Partner_details[user id], 0)), "-")</f>
        <v>Mama Jan</v>
      </c>
      <c r="C23" t="str">
        <f>IFERROR(INDEX(Partner_details[link], MATCH(A23, Partner_details[user id], 0)), "-")</f>
        <v>https://tip.ggtips.com/employee/2a245a18-9457-4b61-ba86-8ac57f53faeb</v>
      </c>
    </row>
    <row r="24" spans="1:3">
      <c r="A24" s="59">
        <v>699562</v>
      </c>
      <c r="B24" t="str">
        <f>IFERROR(INDEX(Partner_details[name], MATCH(A24, Partner_details[user id], 0)), "-")</f>
        <v>Marina</v>
      </c>
      <c r="C24" t="str">
        <f>IFERROR(INDEX(Partner_details[link], MATCH(A24, Partner_details[user id], 0)), "-")</f>
        <v>https://tip.ggtips.com/employee/45a3d4f3-077c-46a8-b3bc-dc8c0a10f8fc</v>
      </c>
    </row>
    <row r="25" spans="1:3">
      <c r="A25" s="59">
        <v>653549</v>
      </c>
      <c r="B25" t="str">
        <f>IFERROR(INDEX(Partner_details[name], MATCH(A25, Partner_details[user id], 0)), "-")</f>
        <v>Mery Abajyan</v>
      </c>
      <c r="C25" t="str">
        <f>IFERROR(INDEX(Partner_details[link], MATCH(A25, Partner_details[user id], 0)), "-")</f>
        <v>https://tip.ggtips.com/employee/3830e4ed-c432-47d7-b162-c84d5232e1f4</v>
      </c>
    </row>
    <row r="26" spans="1:3">
      <c r="A26" s="59">
        <v>346534</v>
      </c>
      <c r="B26" t="str">
        <f>IFERROR(INDEX(Partner_details[name], MATCH(A26, Partner_details[user id], 0)), "-")</f>
        <v>Narek Gevorgyan</v>
      </c>
      <c r="C26" t="str">
        <f>IFERROR(INDEX(Partner_details[link], MATCH(A26, Partner_details[user id], 0)), "-")</f>
        <v>https://tip.ggtips.com/employee/0dbddf6f-4e48-4c2f-95dc-ba954ee9a72e</v>
      </c>
    </row>
    <row r="27" spans="1:3">
      <c r="A27" s="59">
        <v>285634</v>
      </c>
      <c r="B27" t="str">
        <f>IFERROR(INDEX(Partner_details[name], MATCH(A27, Partner_details[user id], 0)), "-")</f>
        <v xml:space="preserve">Rafayel </v>
      </c>
      <c r="C27" t="str">
        <f>IFERROR(INDEX(Partner_details[link], MATCH(A27, Partner_details[user id], 0)), "-")</f>
        <v>https://tip.ggtips.com/employee/6b23cbdc-9838-4942-aed5-caa282f4e96a</v>
      </c>
    </row>
    <row r="28" spans="1:3">
      <c r="A28" s="59">
        <v>677545</v>
      </c>
      <c r="B28" t="str">
        <f>IFERROR(INDEX(Partner_details[name], MATCH(A28, Partner_details[user id], 0)), "-")</f>
        <v>Shogher</v>
      </c>
      <c r="C28" t="str">
        <f>IFERROR(INDEX(Partner_details[link], MATCH(A28, Partner_details[user id], 0)), "-")</f>
        <v>https://tip.ggtips.com/employee/440dfe79-4fc8-4e89-a4e4-124e9bcf26a3</v>
      </c>
    </row>
    <row r="29" spans="1:3">
      <c r="A29" s="59">
        <v>1108889</v>
      </c>
      <c r="B29" t="str">
        <f>IFERROR(INDEX(Partner_details[name], MATCH(A29, Partner_details[user id], 0)), "-")</f>
        <v>Syuzi</v>
      </c>
      <c r="C29" t="str">
        <f>IFERROR(INDEX(Partner_details[link], MATCH(A29, Partner_details[user id], 0)), "-")</f>
        <v>https://tip.ggtips.com/employee/536b33a3-9cc6-4f4a-a75e-0f7a21401678</v>
      </c>
    </row>
    <row r="30" spans="1:3">
      <c r="A30" s="59">
        <v>653821</v>
      </c>
      <c r="B30" t="str">
        <f>IFERROR(INDEX(Partner_details[name], MATCH(A30, Partner_details[user id], 0)), "-")</f>
        <v>Tatul</v>
      </c>
      <c r="C30" t="str">
        <f>IFERROR(INDEX(Partner_details[link], MATCH(A30, Partner_details[user id], 0)), "-")</f>
        <v>https://tip.ggtips.com/employee/3047b78c-35eb-4c6e-a7fc-cff7e8eb4187</v>
      </c>
    </row>
    <row r="31" spans="1:3">
      <c r="A31" s="59">
        <v>175372</v>
      </c>
      <c r="B31" t="str">
        <f>IFERROR(INDEX(Partner_details[name], MATCH(A31, Partner_details[user id], 0)), "-")</f>
        <v>-</v>
      </c>
      <c r="C31" t="str">
        <f>IFERROR(INDEX(Partner_details[link], MATCH(A31, Partner_details[user id], 0)), "-")</f>
        <v>-</v>
      </c>
    </row>
    <row r="32" spans="1:3">
      <c r="A32" s="59">
        <v>1047957</v>
      </c>
      <c r="B32" t="str">
        <f>IFERROR(INDEX(Partner_details[name], MATCH(A32, Partner_details[user id], 0)), "-")</f>
        <v xml:space="preserve">Լաուրա </v>
      </c>
      <c r="C32" t="str">
        <f>IFERROR(INDEX(Partner_details[link], MATCH(A32, Partner_details[user id], 0)), "-")</f>
        <v>https://tip.ggtips.com/employee/b681f491-0bab-4aa6-8db8-6bf7848b5754</v>
      </c>
    </row>
    <row r="33" spans="1:3">
      <c r="A33" s="59">
        <v>691202</v>
      </c>
      <c r="B33" t="str">
        <f>IFERROR(INDEX(Partner_details[name], MATCH(A33, Partner_details[user id], 0)), "-")</f>
        <v>Gor</v>
      </c>
      <c r="C33" t="str">
        <f>IFERROR(INDEX(Partner_details[link], MATCH(A33, Partner_details[user id], 0)), "-")</f>
        <v>https://tip.ggtips.com/employee/b7d12eb9-791e-4ac2-92d4-1013b28e003b</v>
      </c>
    </row>
    <row r="34" spans="1:3">
      <c r="A34" s="59">
        <v>1112270</v>
      </c>
      <c r="B34" t="str">
        <f>IFERROR(INDEX(Partner_details[name], MATCH(A34, Partner_details[user id], 0)), "-")</f>
        <v>Marat Sahakyan</v>
      </c>
      <c r="C34" t="str">
        <f>IFERROR(INDEX(Partner_details[link], MATCH(A34, Partner_details[user id], 0)), "-")</f>
        <v>https://tip.ggtips.com/employee/7797b7dc-e4e9-45f3-a83f-d7fa768768d9</v>
      </c>
    </row>
  </sheetData>
  <conditionalFormatting sqref="A2:A34">
    <cfRule type="duplicateValues" dxfId="39" priority="566"/>
  </conditionalFormatting>
  <conditionalFormatting sqref="A22">
    <cfRule type="duplicateValues" dxfId="38" priority="6"/>
  </conditionalFormatting>
  <conditionalFormatting sqref="A23:A27">
    <cfRule type="duplicateValues" dxfId="37" priority="540"/>
  </conditionalFormatting>
  <conditionalFormatting sqref="A28:A32">
    <cfRule type="duplicateValues" dxfId="36" priority="549"/>
  </conditionalFormatting>
  <conditionalFormatting sqref="A33">
    <cfRule type="duplicateValues" dxfId="35" priority="3"/>
  </conditionalFormatting>
  <conditionalFormatting sqref="A34">
    <cfRule type="duplicateValues" dxfId="34" priority="1"/>
  </conditionalFormatting>
  <pageMargins left="0.7" right="0.7" top="0.75" bottom="0.75" header="0.3" footer="0.3"/>
  <tableParts count="1">
    <tablePart r:id="rId1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FEAC2B-A189-48A3-B850-843EF26B5D92}">
  <dimension ref="A1:AD174"/>
  <sheetViews>
    <sheetView topLeftCell="A2" workbookViewId="0">
      <selection activeCell="A2" sqref="A2:A3"/>
    </sheetView>
  </sheetViews>
  <sheetFormatPr defaultRowHeight="15"/>
  <cols>
    <col min="1" max="1" width="23" bestFit="1" customWidth="1"/>
    <col min="2" max="2" width="13.28515625" bestFit="1" customWidth="1"/>
    <col min="4" max="4" width="18.85546875" bestFit="1" customWidth="1"/>
    <col min="5" max="5" width="13.28515625" bestFit="1" customWidth="1"/>
    <col min="8" max="8" width="13.28515625" bestFit="1" customWidth="1"/>
    <col min="12" max="12" width="23" bestFit="1" customWidth="1"/>
    <col min="21" max="21" width="30.42578125" bestFit="1" customWidth="1"/>
    <col min="23" max="23" width="14.42578125" customWidth="1"/>
    <col min="30" max="30" width="11.5703125" customWidth="1"/>
  </cols>
  <sheetData>
    <row r="1" spans="1:30">
      <c r="A1" t="s">
        <v>23367</v>
      </c>
      <c r="B1" t="s">
        <v>23368</v>
      </c>
      <c r="C1" t="s">
        <v>23369</v>
      </c>
    </row>
    <row r="2" spans="1:30">
      <c r="A2" t="s">
        <v>23370</v>
      </c>
    </row>
    <row r="3" spans="1:30">
      <c r="A3" t="s">
        <v>23371</v>
      </c>
      <c r="I3" t="s">
        <v>23372</v>
      </c>
    </row>
    <row r="4" spans="1:30">
      <c r="A4" t="s">
        <v>89</v>
      </c>
    </row>
    <row r="5" spans="1:30">
      <c r="A5" s="140" t="s">
        <v>23373</v>
      </c>
      <c r="B5" s="140"/>
      <c r="D5" s="140" t="s">
        <v>23374</v>
      </c>
      <c r="E5" s="140"/>
      <c r="F5" s="140"/>
      <c r="H5" s="140" t="s">
        <v>23375</v>
      </c>
      <c r="I5" s="140"/>
      <c r="K5" s="140" t="s">
        <v>23376</v>
      </c>
      <c r="L5" s="140"/>
      <c r="M5" s="140"/>
      <c r="O5" s="140" t="s">
        <v>23377</v>
      </c>
      <c r="P5" s="140"/>
      <c r="Q5" s="140"/>
      <c r="T5" s="140" t="s">
        <v>23378</v>
      </c>
      <c r="U5" s="140"/>
      <c r="V5" s="140"/>
      <c r="X5" s="140" t="s">
        <v>23379</v>
      </c>
      <c r="Y5" s="140"/>
      <c r="Z5" s="140"/>
      <c r="AB5" s="140" t="s">
        <v>23380</v>
      </c>
      <c r="AC5" s="140"/>
      <c r="AD5" s="140"/>
    </row>
    <row r="6" spans="1:30">
      <c r="A6" s="21" t="s">
        <v>582</v>
      </c>
      <c r="B6" s="21">
        <v>37477592042</v>
      </c>
      <c r="D6" s="21" t="s">
        <v>571</v>
      </c>
      <c r="E6" s="21">
        <v>37498198191</v>
      </c>
      <c r="F6">
        <v>248736</v>
      </c>
      <c r="H6" t="s">
        <v>23381</v>
      </c>
      <c r="I6">
        <v>506517</v>
      </c>
      <c r="K6" t="s">
        <v>23382</v>
      </c>
      <c r="L6" t="s">
        <v>360</v>
      </c>
      <c r="M6" t="s">
        <v>359</v>
      </c>
      <c r="O6" t="s">
        <v>23382</v>
      </c>
      <c r="P6" t="s">
        <v>360</v>
      </c>
      <c r="Q6" t="s">
        <v>359</v>
      </c>
      <c r="T6" t="s">
        <v>23382</v>
      </c>
      <c r="U6" t="s">
        <v>360</v>
      </c>
      <c r="V6" t="s">
        <v>359</v>
      </c>
      <c r="X6">
        <v>1092080</v>
      </c>
      <c r="Y6" t="s">
        <v>507</v>
      </c>
      <c r="Z6" t="s">
        <v>507</v>
      </c>
      <c r="AB6" t="s">
        <v>23382</v>
      </c>
      <c r="AC6" t="s">
        <v>360</v>
      </c>
      <c r="AD6" t="s">
        <v>359</v>
      </c>
    </row>
    <row r="7" spans="1:30">
      <c r="A7" s="21" t="s">
        <v>862</v>
      </c>
      <c r="B7" s="21">
        <v>37444313138</v>
      </c>
      <c r="D7" s="21" t="s">
        <v>7216</v>
      </c>
      <c r="E7" s="21">
        <v>37494718719</v>
      </c>
      <c r="F7">
        <v>30547</v>
      </c>
      <c r="H7" t="s">
        <v>23383</v>
      </c>
      <c r="I7">
        <v>1113925</v>
      </c>
      <c r="K7">
        <v>976783</v>
      </c>
      <c r="L7" s="57"/>
      <c r="M7" t="str">
        <f>INDEX(Partner_details[name], MATCH(K7, Partner_details[user id], 0))</f>
        <v>Վահագն</v>
      </c>
      <c r="T7">
        <v>357392</v>
      </c>
      <c r="U7" t="s">
        <v>141</v>
      </c>
      <c r="V7" t="s">
        <v>141</v>
      </c>
      <c r="X7">
        <v>388226</v>
      </c>
      <c r="Y7" t="s">
        <v>164</v>
      </c>
      <c r="Z7" t="s">
        <v>164</v>
      </c>
      <c r="AB7" s="116">
        <v>6596</v>
      </c>
      <c r="AC7" t="str">
        <f>INDEX(Partner_details[name], MATCH(AB7, Partner_details[user id], 0))</f>
        <v>Ethnoraph</v>
      </c>
      <c r="AD7" t="str">
        <f>INDEX(Partner_details[companyName], MATCH(AB7, Partner_details[user id], 0))</f>
        <v>Beer Academy</v>
      </c>
    </row>
    <row r="8" spans="1:30">
      <c r="A8" s="21" t="s">
        <v>23384</v>
      </c>
      <c r="B8" s="21">
        <v>37477247858</v>
      </c>
      <c r="D8" s="21" t="s">
        <v>507</v>
      </c>
      <c r="E8" s="21">
        <v>37498966303</v>
      </c>
      <c r="F8">
        <v>1092080</v>
      </c>
      <c r="H8" t="s">
        <v>23385</v>
      </c>
      <c r="I8">
        <v>938856</v>
      </c>
      <c r="K8">
        <v>80996</v>
      </c>
      <c r="L8" t="str">
        <f>INDEX(Partner_details[name], MATCH(K8, Partner_details[user id], 0))</f>
        <v>Lumen Coffee</v>
      </c>
      <c r="M8" t="str">
        <f>INDEX(Partner_details[name], MATCH(K8, Partner_details[user id], 0))</f>
        <v>Lumen Coffee</v>
      </c>
      <c r="T8">
        <v>1092123</v>
      </c>
      <c r="U8" t="s">
        <v>376</v>
      </c>
      <c r="V8" t="s">
        <v>376</v>
      </c>
      <c r="X8">
        <v>1092079</v>
      </c>
      <c r="Y8" t="s">
        <v>500</v>
      </c>
      <c r="Z8" t="s">
        <v>500</v>
      </c>
      <c r="AB8" s="116">
        <v>11722</v>
      </c>
      <c r="AC8" t="str">
        <f>INDEX(Partner_details[name], MATCH(AB8, Partner_details[user id], 0))</f>
        <v>Tashir Teryan</v>
      </c>
      <c r="AD8" t="str">
        <f>INDEX(Partner_details[companyName], MATCH(AB8, Partner_details[user id], 0))</f>
        <v>Tashir Teryan</v>
      </c>
    </row>
    <row r="9" spans="1:30">
      <c r="A9" s="21" t="s">
        <v>379</v>
      </c>
      <c r="B9" s="21">
        <v>37497333004</v>
      </c>
      <c r="D9" s="21" t="s">
        <v>2172</v>
      </c>
      <c r="E9" s="21">
        <v>37441366316</v>
      </c>
      <c r="F9">
        <v>877584</v>
      </c>
      <c r="H9" t="s">
        <v>23386</v>
      </c>
      <c r="I9">
        <v>790546</v>
      </c>
      <c r="K9">
        <v>21590</v>
      </c>
      <c r="L9" t="str">
        <f>INDEX(Partner_details[name], MATCH(K9, Partner_details[user id], 0))</f>
        <v>Սպասարկման թիմ</v>
      </c>
      <c r="M9" t="str">
        <f>INDEX(Partner_details[name], MATCH(K9, Partner_details[user id], 0))</f>
        <v>Սպասարկման թիմ</v>
      </c>
      <c r="T9">
        <v>170927</v>
      </c>
      <c r="U9" t="s">
        <v>623</v>
      </c>
      <c r="V9" t="s">
        <v>623</v>
      </c>
      <c r="X9">
        <v>1091356</v>
      </c>
      <c r="Y9" t="s">
        <v>476</v>
      </c>
      <c r="Z9" t="s">
        <v>476</v>
      </c>
      <c r="AB9" s="116">
        <v>16240</v>
      </c>
      <c r="AC9" t="str">
        <f>INDEX(Partner_details[name], MATCH(AB9, Partner_details[user id], 0))</f>
        <v>Food Industry</v>
      </c>
      <c r="AD9" t="str">
        <f>INDEX(Partner_details[companyName], MATCH(AB9, Partner_details[user id], 0))</f>
        <v>Food industry</v>
      </c>
    </row>
    <row r="10" spans="1:30">
      <c r="A10" s="21" t="s">
        <v>459</v>
      </c>
      <c r="B10" s="21">
        <v>37498402030</v>
      </c>
      <c r="D10" s="21" t="s">
        <v>1875</v>
      </c>
      <c r="E10" s="21">
        <v>37477374781</v>
      </c>
      <c r="F10">
        <v>1074126</v>
      </c>
      <c r="H10" t="s">
        <v>23387</v>
      </c>
      <c r="I10">
        <v>807309</v>
      </c>
      <c r="K10">
        <v>757086</v>
      </c>
      <c r="L10" t="str">
        <f>INDEX(Partner_details[name], MATCH(K10, Partner_details[user id], 0))</f>
        <v>Elen</v>
      </c>
      <c r="M10" t="str">
        <f>INDEX(Partner_details[name], MATCH(K10, Partner_details[user id], 0))</f>
        <v>Elen</v>
      </c>
      <c r="T10">
        <v>527526</v>
      </c>
      <c r="U10" t="s">
        <v>379</v>
      </c>
      <c r="V10" t="s">
        <v>379</v>
      </c>
      <c r="X10">
        <v>1092171</v>
      </c>
      <c r="Y10" t="s">
        <v>474</v>
      </c>
      <c r="Z10" t="s">
        <v>474</v>
      </c>
      <c r="AB10" s="116">
        <v>30072</v>
      </c>
      <c r="AC10" t="str">
        <f>INDEX(Partner_details[name], MATCH(AB10, Partner_details[user id], 0))</f>
        <v>Varuzhan</v>
      </c>
      <c r="AD10" t="str">
        <f>INDEX(Partner_details[companyName], MATCH(AB10, Partner_details[user id], 0))</f>
        <v>Turqaget</v>
      </c>
    </row>
    <row r="11" spans="1:30">
      <c r="A11" s="21" t="s">
        <v>426</v>
      </c>
      <c r="B11" s="21">
        <v>37433332191</v>
      </c>
      <c r="D11" s="21" t="s">
        <v>585</v>
      </c>
      <c r="E11" s="21">
        <v>37441851885</v>
      </c>
      <c r="F11">
        <v>1109984</v>
      </c>
      <c r="H11" t="s">
        <v>23388</v>
      </c>
      <c r="I11">
        <v>1091722</v>
      </c>
      <c r="K11">
        <v>296783</v>
      </c>
      <c r="L11" t="str">
        <f>INDEX(Partner_details[name], MATCH(K11, Partner_details[user id], 0))</f>
        <v>Lyuba</v>
      </c>
      <c r="M11" t="str">
        <f>INDEX(Partner_details[name], MATCH(K11, Partner_details[user id], 0))</f>
        <v>Lyuba</v>
      </c>
      <c r="T11">
        <v>6596</v>
      </c>
      <c r="U11" t="s">
        <v>382</v>
      </c>
      <c r="V11" t="s">
        <v>382</v>
      </c>
      <c r="X11">
        <v>757086</v>
      </c>
      <c r="Y11" t="s">
        <v>462</v>
      </c>
      <c r="Z11" t="s">
        <v>462</v>
      </c>
      <c r="AB11" s="116">
        <v>36972</v>
      </c>
      <c r="AC11" t="str">
        <f>INDEX(Partner_details[name], MATCH(AB11, Partner_details[user id], 0))</f>
        <v xml:space="preserve">Byblos Restaurant </v>
      </c>
      <c r="AD11" t="str">
        <f>INDEX(Partner_details[companyName], MATCH(AB11, Partner_details[user id], 0))</f>
        <v>Byblos</v>
      </c>
    </row>
    <row r="12" spans="1:30">
      <c r="A12" s="21" t="s">
        <v>7513</v>
      </c>
      <c r="B12" s="21">
        <v>37433452552</v>
      </c>
      <c r="D12" s="21" t="s">
        <v>2040</v>
      </c>
      <c r="E12" s="21">
        <v>37499114589</v>
      </c>
      <c r="F12">
        <v>1091079</v>
      </c>
      <c r="H12" t="s">
        <v>23389</v>
      </c>
      <c r="I12">
        <v>868487</v>
      </c>
      <c r="K12">
        <v>876213</v>
      </c>
      <c r="L12" t="str">
        <f>INDEX(Partner_details[name], MATCH(K12, Partner_details[user id], 0))</f>
        <v>Zvart sulukjian</v>
      </c>
      <c r="M12" t="str">
        <f>INDEX(Partner_details[name], MATCH(K12, Partner_details[user id], 0))</f>
        <v>Zvart sulukjian</v>
      </c>
      <c r="T12">
        <v>54916</v>
      </c>
      <c r="U12" t="s">
        <v>384</v>
      </c>
      <c r="V12" t="s">
        <v>384</v>
      </c>
      <c r="X12">
        <v>1091065</v>
      </c>
      <c r="Y12" t="s">
        <v>426</v>
      </c>
      <c r="Z12" t="s">
        <v>426</v>
      </c>
      <c r="AB12" s="116">
        <v>54916</v>
      </c>
      <c r="AC12" t="str">
        <f>INDEX(Partner_details[name], MATCH(AB12, Partner_details[user id], 0))</f>
        <v>Epos</v>
      </c>
      <c r="AD12" t="str">
        <f>INDEX(Partner_details[companyName], MATCH(AB12, Partner_details[user id], 0))</f>
        <v>Beer Academy</v>
      </c>
    </row>
    <row r="13" spans="1:30">
      <c r="A13" s="21" t="s">
        <v>23390</v>
      </c>
      <c r="B13" s="21">
        <v>37433504001</v>
      </c>
      <c r="D13" s="21" t="s">
        <v>23391</v>
      </c>
      <c r="E13" s="21">
        <v>37477009435</v>
      </c>
      <c r="F13">
        <v>36972</v>
      </c>
      <c r="H13" t="s">
        <v>23392</v>
      </c>
      <c r="I13">
        <v>770417</v>
      </c>
      <c r="K13">
        <v>14157</v>
      </c>
      <c r="L13" t="str">
        <f>INDEX(Partner_details[name], MATCH(K13, Partner_details[user id], 0))</f>
        <v>Sar tegh</v>
      </c>
      <c r="M13" t="str">
        <f>INDEX(Partner_details[name], MATCH(K13, Partner_details[user id], 0))</f>
        <v>Sar tegh</v>
      </c>
      <c r="T13">
        <v>296783</v>
      </c>
      <c r="U13" t="s">
        <v>387</v>
      </c>
      <c r="V13" t="s">
        <v>387</v>
      </c>
      <c r="X13">
        <v>6596</v>
      </c>
      <c r="Y13" t="s">
        <v>382</v>
      </c>
      <c r="Z13" t="s">
        <v>382</v>
      </c>
      <c r="AB13" s="116">
        <v>80729</v>
      </c>
      <c r="AC13" t="str">
        <f>INDEX(Partner_details[name], MATCH(AB13, Partner_details[user id], 0))</f>
        <v>SUNRISE NOYLAND</v>
      </c>
      <c r="AD13" t="str">
        <f>INDEX(Partner_details[companyName], MATCH(AB13, Partner_details[user id], 0))</f>
        <v>Sunrise noyland</v>
      </c>
    </row>
    <row r="14" spans="1:30">
      <c r="A14" s="21" t="s">
        <v>184</v>
      </c>
      <c r="B14" s="21">
        <v>37433531609</v>
      </c>
      <c r="H14" t="s">
        <v>23393</v>
      </c>
      <c r="I14">
        <v>1091620</v>
      </c>
      <c r="K14">
        <v>847012</v>
      </c>
      <c r="L14" t="str">
        <f>INDEX(Partner_details[name], MATCH(K14, Partner_details[user id], 0))</f>
        <v>Gor</v>
      </c>
      <c r="M14" t="str">
        <f>INDEX(Partner_details[name], MATCH(K14, Partner_details[user id], 0))</f>
        <v>Gor</v>
      </c>
      <c r="T14">
        <v>674976</v>
      </c>
      <c r="U14" t="s">
        <v>1834</v>
      </c>
      <c r="V14" t="s">
        <v>1834</v>
      </c>
      <c r="X14">
        <v>80729</v>
      </c>
      <c r="Y14" t="s">
        <v>23394</v>
      </c>
      <c r="Z14" t="s">
        <v>23394</v>
      </c>
      <c r="AB14" s="116">
        <v>80996</v>
      </c>
      <c r="AC14" t="str">
        <f>INDEX(Partner_details[name], MATCH(AB14, Partner_details[user id], 0))</f>
        <v>Lumen Coffee</v>
      </c>
      <c r="AD14" t="str">
        <f>INDEX(Partner_details[companyName], MATCH(AB14, Partner_details[user id], 0))</f>
        <v>Lumen Coffee</v>
      </c>
    </row>
    <row r="15" spans="1:30">
      <c r="A15" s="21" t="s">
        <v>456</v>
      </c>
      <c r="B15" s="21">
        <v>37433703322</v>
      </c>
      <c r="H15" t="s">
        <v>23395</v>
      </c>
      <c r="I15">
        <v>1074126</v>
      </c>
      <c r="K15">
        <v>1042334</v>
      </c>
      <c r="L15" t="str">
        <f>INDEX(Partner_details[name], MATCH(K15, Partner_details[user id], 0))</f>
        <v xml:space="preserve">Dolce Box </v>
      </c>
      <c r="M15" t="str">
        <f>INDEX(Partner_details[name], MATCH(K15, Partner_details[user id], 0))</f>
        <v xml:space="preserve">Dolce Box </v>
      </c>
      <c r="T15">
        <v>815282</v>
      </c>
      <c r="U15" t="s">
        <v>568</v>
      </c>
      <c r="V15" t="s">
        <v>568</v>
      </c>
      <c r="X15">
        <v>918733</v>
      </c>
      <c r="Y15" t="s">
        <v>1327</v>
      </c>
      <c r="Z15" t="s">
        <v>1327</v>
      </c>
      <c r="AB15" s="116">
        <v>101879</v>
      </c>
      <c r="AC15" t="str">
        <f>INDEX(Partner_details[name], MATCH(AB15, Partner_details[user id], 0))</f>
        <v>Vladimir</v>
      </c>
      <c r="AD15" t="str">
        <f>INDEX(Partner_details[companyName], MATCH(AB15, Partner_details[user id], 0))</f>
        <v>Jazve</v>
      </c>
    </row>
    <row r="16" spans="1:30">
      <c r="A16" s="21" t="s">
        <v>481</v>
      </c>
      <c r="B16" s="21">
        <v>37441037501</v>
      </c>
      <c r="H16" t="s">
        <v>23396</v>
      </c>
      <c r="I16">
        <v>324102</v>
      </c>
      <c r="K16">
        <v>947714</v>
      </c>
      <c r="L16" t="str">
        <f>INDEX(Partner_details[name], MATCH(K16, Partner_details[user id], 0))</f>
        <v>Ani</v>
      </c>
      <c r="M16" t="str">
        <f>INDEX(Partner_details[name], MATCH(K16, Partner_details[user id], 0))</f>
        <v>Ani</v>
      </c>
      <c r="T16">
        <v>1089738</v>
      </c>
      <c r="U16" t="s">
        <v>226</v>
      </c>
      <c r="V16" t="s">
        <v>226</v>
      </c>
      <c r="X16">
        <v>1042334</v>
      </c>
      <c r="Y16" t="s">
        <v>6539</v>
      </c>
      <c r="Z16" t="s">
        <v>6539</v>
      </c>
      <c r="AB16" s="116">
        <v>112956</v>
      </c>
      <c r="AC16" t="str">
        <f>INDEX(Partner_details[name], MATCH(AB16, Partner_details[user id], 0))</f>
        <v>Tsitron</v>
      </c>
      <c r="AD16" t="str">
        <f>INDEX(Partner_details[companyName], MATCH(AB16, Partner_details[user id], 0))</f>
        <v>Tsitron</v>
      </c>
    </row>
    <row r="17" spans="1:30">
      <c r="A17" s="21" t="s">
        <v>160</v>
      </c>
      <c r="B17" s="21">
        <v>37441041137</v>
      </c>
      <c r="H17" t="s">
        <v>23397</v>
      </c>
      <c r="I17">
        <v>1096497</v>
      </c>
      <c r="K17">
        <v>1092095</v>
      </c>
      <c r="L17" t="e">
        <f>INDEX(Partner_details[name], MATCH(K17, Partner_details[user id], 0))</f>
        <v>#N/A</v>
      </c>
      <c r="M17" t="e">
        <f>INDEX(Partner_details[name], MATCH(K17, Partner_details[user id], 0))</f>
        <v>#N/A</v>
      </c>
      <c r="O17">
        <v>136473</v>
      </c>
      <c r="P17" t="str">
        <f>INDEX(Partner_details[name], MATCH(O17, Partner_details[user id], 0))</f>
        <v>Norik</v>
      </c>
      <c r="Q17" t="str">
        <f>INDEX(Partner_details[link], MATCH(O17, Partner_details[user id], 0))</f>
        <v>https://tip.ggtips.com/employee/fc3ebb43-6c13-4ade-a216-831f7c70041f</v>
      </c>
      <c r="T17">
        <v>1113183</v>
      </c>
      <c r="U17" t="s">
        <v>237</v>
      </c>
      <c r="V17" t="s">
        <v>237</v>
      </c>
      <c r="X17">
        <v>136473</v>
      </c>
      <c r="Y17" t="s">
        <v>1731</v>
      </c>
      <c r="Z17" t="s">
        <v>1731</v>
      </c>
      <c r="AB17" s="116">
        <v>133881</v>
      </c>
      <c r="AC17" t="str">
        <f>INDEX(Partner_details[name], MATCH(AB17, Partner_details[user id], 0))</f>
        <v>Louis Charden</v>
      </c>
      <c r="AD17" t="str">
        <f>INDEX(Partner_details[companyName], MATCH(AB17, Partner_details[user id], 0))</f>
        <v>Louis charden</v>
      </c>
    </row>
    <row r="18" spans="1:30">
      <c r="A18" s="21" t="s">
        <v>413</v>
      </c>
      <c r="B18" s="21">
        <v>37441053121</v>
      </c>
      <c r="H18" t="s">
        <v>23398</v>
      </c>
      <c r="I18">
        <v>156746</v>
      </c>
      <c r="K18">
        <v>78115</v>
      </c>
      <c r="L18" t="str">
        <f>INDEX(Partner_details[name], MATCH(K18, Partner_details[user id], 0))</f>
        <v>101Caffe</v>
      </c>
      <c r="M18" t="str">
        <f>INDEX(Partner_details[name], MATCH(K18, Partner_details[user id], 0))</f>
        <v>101Caffe</v>
      </c>
      <c r="O18">
        <v>906886</v>
      </c>
      <c r="P18" t="str">
        <f>INDEX(Partner_details[name], MATCH(O18, Partner_details[user id], 0))</f>
        <v>Aksel</v>
      </c>
      <c r="Q18" t="str">
        <f>INDEX(Partner_details[link], MATCH(O18, Partner_details[user id], 0))</f>
        <v>https://tip.ggtips.com/employee/f79b0c51-81d1-4ba6-a2fa-97a0ff0b77ad</v>
      </c>
      <c r="T18">
        <v>1113529</v>
      </c>
      <c r="U18" t="s">
        <v>655</v>
      </c>
      <c r="V18" t="s">
        <v>655</v>
      </c>
      <c r="X18">
        <v>906886</v>
      </c>
      <c r="Y18" t="s">
        <v>4660</v>
      </c>
      <c r="Z18" t="s">
        <v>4660</v>
      </c>
      <c r="AB18" s="116">
        <v>136473</v>
      </c>
      <c r="AC18" t="str">
        <f>INDEX(Partner_details[name], MATCH(AB18, Partner_details[user id], 0))</f>
        <v>Norik</v>
      </c>
      <c r="AD18" t="str">
        <f>INDEX(Partner_details[companyName], MATCH(AB18, Partner_details[user id], 0))</f>
        <v>Karas Tumanyan</v>
      </c>
    </row>
    <row r="19" spans="1:30">
      <c r="A19" s="21" t="s">
        <v>231</v>
      </c>
      <c r="B19" s="21">
        <v>37441441413</v>
      </c>
      <c r="H19" t="s">
        <v>23399</v>
      </c>
      <c r="I19">
        <v>136473</v>
      </c>
      <c r="K19">
        <v>876590</v>
      </c>
      <c r="L19" t="str">
        <f>INDEX(Partner_details[name], MATCH(K19, Partner_details[user id], 0))</f>
        <v>maria</v>
      </c>
      <c r="M19" t="str">
        <f>INDEX(Partner_details[name], MATCH(K19, Partner_details[user id], 0))</f>
        <v>maria</v>
      </c>
      <c r="O19" s="58"/>
      <c r="T19">
        <v>36972</v>
      </c>
      <c r="U19" t="s">
        <v>6727</v>
      </c>
      <c r="V19" t="s">
        <v>6727</v>
      </c>
      <c r="X19">
        <v>884492</v>
      </c>
      <c r="Y19" t="s">
        <v>2419</v>
      </c>
      <c r="Z19" t="s">
        <v>2419</v>
      </c>
      <c r="AB19" s="116">
        <v>156746</v>
      </c>
      <c r="AC19" t="str">
        <f>INDEX(Partner_details[name], MATCH(AB19, Partner_details[user id], 0))</f>
        <v>Zaven</v>
      </c>
      <c r="AD19" t="str">
        <f>INDEX(Partner_details[companyName], MATCH(AB19, Partner_details[user id], 0))</f>
        <v>Karas Tumanyan</v>
      </c>
    </row>
    <row r="20" spans="1:30">
      <c r="A20" s="21" t="s">
        <v>80</v>
      </c>
      <c r="B20" s="21">
        <v>37441641660</v>
      </c>
      <c r="H20" t="s">
        <v>23400</v>
      </c>
      <c r="I20">
        <v>170927</v>
      </c>
      <c r="K20">
        <v>1092078</v>
      </c>
      <c r="L20" t="str">
        <f>INDEX(Partner_details[name], MATCH(K20, Partner_details[user id], 0))</f>
        <v>Keghart</v>
      </c>
      <c r="M20" t="str">
        <f>INDEX(Partner_details[name], MATCH(K20, Partner_details[user id], 0))</f>
        <v>Keghart</v>
      </c>
      <c r="O20">
        <v>1109984</v>
      </c>
      <c r="P20" t="str">
        <f>INDEX(Partner_details[name], MATCH(O20, Partner_details[user id], 0))</f>
        <v>Dodo Kitchen</v>
      </c>
      <c r="Q20" t="str">
        <f>INDEX(Partner_details[link], MATCH(O20, Partner_details[user id], 0))</f>
        <v>https://tip.ggtips.com/employee/b18497f5-2ec3-4d75-86a2-23289136bfeb</v>
      </c>
      <c r="T20">
        <v>831653</v>
      </c>
      <c r="U20" t="s">
        <v>391</v>
      </c>
      <c r="V20" t="s">
        <v>391</v>
      </c>
      <c r="X20">
        <v>1109984</v>
      </c>
      <c r="Y20" t="s">
        <v>585</v>
      </c>
      <c r="Z20" t="s">
        <v>585</v>
      </c>
      <c r="AB20" s="116">
        <v>170017</v>
      </c>
      <c r="AC20" t="str">
        <f>INDEX(Partner_details[name], MATCH(AB20, Partner_details[user id], 0))</f>
        <v>Liberty Pub</v>
      </c>
      <c r="AD20" t="str">
        <f>INDEX(Partner_details[companyName], MATCH(AB20, Partner_details[user id], 0))</f>
        <v>Liberty Pub</v>
      </c>
    </row>
    <row r="21" spans="1:30">
      <c r="A21" s="21" t="s">
        <v>454</v>
      </c>
      <c r="B21" s="21">
        <v>37441909798</v>
      </c>
      <c r="H21" t="s">
        <v>23401</v>
      </c>
      <c r="I21">
        <v>906886</v>
      </c>
      <c r="K21">
        <v>1086248</v>
      </c>
      <c r="L21" t="str">
        <f>INDEX(Partner_details[name], MATCH(K21, Partner_details[user id], 0))</f>
        <v>Anush</v>
      </c>
      <c r="M21" t="str">
        <f>INDEX(Partner_details[name], MATCH(K21, Partner_details[user id], 0))</f>
        <v>Anush</v>
      </c>
      <c r="O21">
        <v>1091620</v>
      </c>
      <c r="P21" t="e">
        <f>INDEX(Partner_details[name], MATCH(O21, Partner_details[user id], 0))</f>
        <v>#N/A</v>
      </c>
      <c r="Q21" t="s">
        <v>3223</v>
      </c>
      <c r="T21">
        <v>506517</v>
      </c>
      <c r="U21" t="s">
        <v>397</v>
      </c>
      <c r="V21" t="s">
        <v>397</v>
      </c>
      <c r="X21">
        <v>1091620</v>
      </c>
      <c r="Y21" t="s">
        <v>602</v>
      </c>
      <c r="Z21" t="s">
        <v>602</v>
      </c>
      <c r="AB21" s="116">
        <v>171318</v>
      </c>
      <c r="AC21" t="str">
        <f>INDEX(Partner_details[name], MATCH(AB21, Partner_details[user id], 0))</f>
        <v>Eraz Park</v>
      </c>
      <c r="AD21" t="str">
        <f>INDEX(Partner_details[companyName], MATCH(AB21, Partner_details[user id], 0))</f>
        <v>Eraz park</v>
      </c>
    </row>
    <row r="22" spans="1:30">
      <c r="A22" s="21" t="s">
        <v>464</v>
      </c>
      <c r="B22" s="21">
        <v>37443033344</v>
      </c>
      <c r="H22" t="s">
        <v>23402</v>
      </c>
      <c r="I22">
        <v>593823</v>
      </c>
      <c r="K22">
        <v>527526</v>
      </c>
      <c r="L22" t="str">
        <f>INDEX(Partner_details[name], MATCH(K22, Partner_details[user id], 0))</f>
        <v>Bardak</v>
      </c>
      <c r="M22" t="str">
        <f>INDEX(Partner_details[name], MATCH(K22, Partner_details[user id], 0))</f>
        <v>Bardak</v>
      </c>
      <c r="O22">
        <v>248736</v>
      </c>
      <c r="P22" t="str">
        <f>INDEX(Partner_details[name], MATCH(O22, Partner_details[user id], 0))</f>
        <v>Karo</v>
      </c>
      <c r="Q22" t="str">
        <f>INDEX(Partner_details[link], MATCH(O22, Partner_details[user id], 0))</f>
        <v>https://tip.ggtips.com/employee/b6d87ccf-48f3-4655-96d6-4d3d48dcd32e</v>
      </c>
      <c r="T22">
        <v>1111624</v>
      </c>
      <c r="U22" t="s">
        <v>307</v>
      </c>
      <c r="V22" t="s">
        <v>307</v>
      </c>
      <c r="X22">
        <v>248736</v>
      </c>
      <c r="Y22" t="s">
        <v>571</v>
      </c>
      <c r="Z22" t="s">
        <v>571</v>
      </c>
      <c r="AB22" s="116">
        <v>220918</v>
      </c>
      <c r="AC22" t="str">
        <f>INDEX(Partner_details[name], MATCH(AB22, Partner_details[user id], 0))</f>
        <v>Anahit</v>
      </c>
      <c r="AD22" t="str">
        <f>INDEX(Partner_details[companyName], MATCH(AB22, Partner_details[user id], 0))</f>
        <v>Coffee music</v>
      </c>
    </row>
    <row r="23" spans="1:30">
      <c r="A23" s="21" t="s">
        <v>474</v>
      </c>
      <c r="B23" s="21">
        <v>37443119444</v>
      </c>
      <c r="H23" t="s">
        <v>23403</v>
      </c>
      <c r="I23">
        <v>946774</v>
      </c>
      <c r="K23">
        <v>441653</v>
      </c>
      <c r="L23" t="str">
        <f>INDEX(Partner_details[name], MATCH(K23, Partner_details[user id], 0))</f>
        <v xml:space="preserve">Tumanyan's Art </v>
      </c>
      <c r="M23" t="str">
        <f>INDEX(Partner_details[name], MATCH(K23, Partner_details[user id], 0))</f>
        <v xml:space="preserve">Tumanyan's Art </v>
      </c>
      <c r="O23">
        <v>36972</v>
      </c>
      <c r="P23" t="str">
        <f>INDEX(Partner_details[name], MATCH(O23, Partner_details[user id], 0))</f>
        <v xml:space="preserve">Byblos Restaurant </v>
      </c>
      <c r="Q23" t="str">
        <f>INDEX(Partner_details[link], MATCH(O23, Partner_details[user id], 0))</f>
        <v>https://tip.ggtips.com/employee/e2120d3c-066d-4f13-b27a-8c0ed1f440e9</v>
      </c>
      <c r="T23">
        <v>1112705</v>
      </c>
      <c r="U23" t="s">
        <v>7366</v>
      </c>
      <c r="V23" t="s">
        <v>7366</v>
      </c>
      <c r="X23">
        <v>36972</v>
      </c>
      <c r="Y23" t="s">
        <v>6727</v>
      </c>
      <c r="Z23" t="s">
        <v>6727</v>
      </c>
      <c r="AB23" s="116">
        <v>236892</v>
      </c>
      <c r="AC23" t="str">
        <f>INDEX(Partner_details[name], MATCH(AB23, Partner_details[user id], 0))</f>
        <v>Buzand Cafe</v>
      </c>
      <c r="AD23" t="str">
        <f>INDEX(Partner_details[companyName], MATCH(AB23, Partner_details[user id], 0))</f>
        <v>Buzand cafe</v>
      </c>
    </row>
    <row r="24" spans="1:30">
      <c r="A24" s="21" t="s">
        <v>710</v>
      </c>
      <c r="B24" s="21">
        <v>37443181890</v>
      </c>
      <c r="H24" t="s">
        <v>23404</v>
      </c>
      <c r="I24">
        <v>1107448</v>
      </c>
      <c r="K24">
        <v>80729</v>
      </c>
      <c r="L24" t="str">
        <f>INDEX(Partner_details[name], MATCH(K24, Partner_details[user id], 0))</f>
        <v>SUNRISE NOYLAND</v>
      </c>
      <c r="M24" t="str">
        <f>INDEX(Partner_details[name], MATCH(K24, Partner_details[user id], 0))</f>
        <v>SUNRISE NOYLAND</v>
      </c>
      <c r="O24">
        <v>1112705</v>
      </c>
      <c r="P24" t="str">
        <f>INDEX(Partner_details[name], MATCH(O24, Partner_details[user id], 0))</f>
        <v>Roman Shaqaryan</v>
      </c>
      <c r="Q24" t="str">
        <f>INDEX(Partner_details[link], MATCH(O24, Partner_details[user id], 0))</f>
        <v>https://tip.ggtips.com/employee/2f5c8016-0caf-4b89-b663-61fc05041ae1</v>
      </c>
      <c r="T24">
        <v>1112708</v>
      </c>
      <c r="U24" t="s">
        <v>6803</v>
      </c>
      <c r="V24" t="s">
        <v>6803</v>
      </c>
      <c r="X24">
        <v>1112705</v>
      </c>
      <c r="Y24" t="s">
        <v>7366</v>
      </c>
      <c r="Z24" t="s">
        <v>7366</v>
      </c>
      <c r="AB24" s="116">
        <v>286295</v>
      </c>
      <c r="AC24" t="str">
        <f>INDEX(Partner_details[name], MATCH(AB24, Partner_details[user id], 0))</f>
        <v>Tashit Mashtoc</v>
      </c>
      <c r="AD24" t="str">
        <f>INDEX(Partner_details[companyName], MATCH(AB24, Partner_details[user id], 0))</f>
        <v>Tashir Mashtoc</v>
      </c>
    </row>
    <row r="25" spans="1:30">
      <c r="A25" s="21" t="s">
        <v>23405</v>
      </c>
      <c r="B25" s="21">
        <v>37443222737</v>
      </c>
      <c r="H25" t="s">
        <v>23406</v>
      </c>
      <c r="I25">
        <v>1107533</v>
      </c>
      <c r="K25">
        <v>1038245</v>
      </c>
      <c r="L25" t="str">
        <f>INDEX(Partner_details[name], MATCH(K25, Partner_details[user id], 0))</f>
        <v>Hakob</v>
      </c>
      <c r="M25" t="str">
        <f>INDEX(Partner_details[name], MATCH(K25, Partner_details[user id], 0))</f>
        <v>Hakob</v>
      </c>
      <c r="O25">
        <v>61100</v>
      </c>
      <c r="P25" t="str">
        <f>INDEX(Partner_details[name], MATCH(O25, Partner_details[user id], 0))</f>
        <v>Dave Hotel</v>
      </c>
      <c r="Q25" t="str">
        <f>INDEX(Partner_details[link], MATCH(O25, Partner_details[user id], 0))</f>
        <v>https://tip.ggtips.com/employee/10825316-5bb8-476b-8c43-3c7f4f70a9c3</v>
      </c>
      <c r="T25">
        <v>1113931</v>
      </c>
      <c r="U25" t="s">
        <v>6667</v>
      </c>
      <c r="V25" t="s">
        <v>6667</v>
      </c>
      <c r="X25">
        <v>61100</v>
      </c>
      <c r="Y25" t="s">
        <v>1888</v>
      </c>
      <c r="Z25" t="s">
        <v>1888</v>
      </c>
      <c r="AB25" s="116">
        <v>296783</v>
      </c>
      <c r="AC25" t="str">
        <f>INDEX(Partner_details[name], MATCH(AB25, Partner_details[user id], 0))</f>
        <v>Lyuba</v>
      </c>
      <c r="AD25" t="str">
        <f>INDEX(Partner_details[companyName], MATCH(AB25, Partner_details[user id], 0))</f>
        <v>Beer academy</v>
      </c>
    </row>
    <row r="26" spans="1:30">
      <c r="A26" s="21" t="s">
        <v>438</v>
      </c>
      <c r="B26" s="21">
        <v>37443455575</v>
      </c>
      <c r="H26" t="s">
        <v>23407</v>
      </c>
      <c r="I26">
        <v>1093670</v>
      </c>
      <c r="K26">
        <v>973236</v>
      </c>
      <c r="L26" t="str">
        <f>INDEX(Partner_details[name], MATCH(K26, Partner_details[user id], 0))</f>
        <v>Mkrtich</v>
      </c>
      <c r="M26" t="str">
        <f>INDEX(Partner_details[name], MATCH(K26, Partner_details[user id], 0))</f>
        <v>Mkrtich</v>
      </c>
      <c r="O26">
        <v>675604</v>
      </c>
      <c r="P26" t="str">
        <f>INDEX(Partner_details[name], MATCH(O26, Partner_details[user id], 0))</f>
        <v>Lui</v>
      </c>
      <c r="Q26" t="str">
        <f>INDEX(Partner_details[link], MATCH(O26, Partner_details[user id], 0))</f>
        <v>https://tip.ggtips.com/employee/fc4ede17-b2a6-49b9-8c44-d7751383503c</v>
      </c>
      <c r="T26">
        <v>770417</v>
      </c>
      <c r="U26" t="s">
        <v>2236</v>
      </c>
      <c r="V26" t="s">
        <v>2236</v>
      </c>
      <c r="X26">
        <v>675604</v>
      </c>
      <c r="Y26" t="s">
        <v>7070</v>
      </c>
      <c r="Z26" t="s">
        <v>7070</v>
      </c>
      <c r="AB26" s="116">
        <v>309339</v>
      </c>
      <c r="AC26" t="str">
        <f>INDEX(Partner_details[name], MATCH(AB26, Partner_details[user id], 0))</f>
        <v>Anna</v>
      </c>
      <c r="AD26" t="str">
        <f>INDEX(Partner_details[companyName], MATCH(AB26, Partner_details[user id], 0))</f>
        <v>Karas Tumanyan</v>
      </c>
    </row>
    <row r="27" spans="1:30">
      <c r="A27" s="21" t="s">
        <v>23408</v>
      </c>
      <c r="B27" s="21">
        <v>37443687530</v>
      </c>
      <c r="H27" t="s">
        <v>23409</v>
      </c>
      <c r="I27">
        <v>884492</v>
      </c>
      <c r="K27">
        <v>1092079</v>
      </c>
      <c r="L27" t="str">
        <f>INDEX(Partner_details[name], MATCH(K27, Partner_details[user id], 0))</f>
        <v>Melani</v>
      </c>
      <c r="M27" t="str">
        <f>INDEX(Partner_details[name], MATCH(K27, Partner_details[user id], 0))</f>
        <v>Melani</v>
      </c>
      <c r="O27">
        <v>1113150</v>
      </c>
      <c r="P27" t="str">
        <f>INDEX(Partner_details[name], MATCH(O27, Partner_details[user id], 0))</f>
        <v>Albert</v>
      </c>
      <c r="Q27" t="str">
        <f>INDEX(Partner_details[link], MATCH(O27, Partner_details[user id], 0))</f>
        <v>https://tip.ggtips.com/employee/58f2479b-fe34-436d-ae40-bf9c2e5343e0</v>
      </c>
      <c r="T27">
        <v>868487</v>
      </c>
      <c r="U27" t="s">
        <v>747</v>
      </c>
      <c r="V27" t="s">
        <v>747</v>
      </c>
      <c r="X27">
        <v>1113150</v>
      </c>
      <c r="Y27" t="s">
        <v>6524</v>
      </c>
      <c r="Z27" t="s">
        <v>6524</v>
      </c>
      <c r="AB27" s="116">
        <v>319554</v>
      </c>
      <c r="AC27" t="str">
        <f>INDEX(Partner_details[name], MATCH(AB27, Partner_details[user id], 0))</f>
        <v>Ani</v>
      </c>
      <c r="AD27" t="str">
        <f>INDEX(Partner_details[companyName], MATCH(AB27, Partner_details[user id], 0))</f>
        <v>Laboratory specialty coffee</v>
      </c>
    </row>
    <row r="28" spans="1:30">
      <c r="A28" s="21" t="s">
        <v>23410</v>
      </c>
      <c r="B28" s="21">
        <v>37443999119</v>
      </c>
      <c r="H28" t="s">
        <v>23411</v>
      </c>
      <c r="I28">
        <v>1109476</v>
      </c>
      <c r="K28">
        <v>897698</v>
      </c>
      <c r="L28" t="str">
        <f>INDEX(Partner_details[name], MATCH(K28, Partner_details[user id], 0))</f>
        <v>Nana</v>
      </c>
      <c r="M28" t="str">
        <f>INDEX(Partner_details[name], MATCH(K28, Partner_details[user id], 0))</f>
        <v>Nana</v>
      </c>
      <c r="O28">
        <v>1113183</v>
      </c>
      <c r="P28" t="str">
        <f>INDEX(Partner_details[name], MATCH(O28, Partner_details[user id], 0))</f>
        <v>Lilit</v>
      </c>
      <c r="Q28" t="str">
        <f>INDEX(Partner_details[link], MATCH(O28, Partner_details[user id], 0))</f>
        <v>https://tip.ggtips.com/employee/60f1e857-930d-4672-bbd0-165486e42994</v>
      </c>
      <c r="T28">
        <v>1091620</v>
      </c>
      <c r="U28" t="s">
        <v>602</v>
      </c>
      <c r="V28" t="s">
        <v>602</v>
      </c>
      <c r="X28">
        <v>1113183</v>
      </c>
      <c r="Y28" t="s">
        <v>237</v>
      </c>
      <c r="Z28" t="s">
        <v>237</v>
      </c>
      <c r="AB28" s="116">
        <v>357392</v>
      </c>
      <c r="AC28" t="str">
        <f>INDEX(Partner_details[name], MATCH(AB28, Partner_details[user id], 0))</f>
        <v>ArtLunch</v>
      </c>
      <c r="AD28" t="str">
        <f>INDEX(Partner_details[companyName], MATCH(AB28, Partner_details[user id], 0))</f>
        <v>Art Lunch</v>
      </c>
    </row>
    <row r="29" spans="1:30">
      <c r="A29" s="21" t="s">
        <v>325</v>
      </c>
      <c r="B29" s="21">
        <v>37444151050</v>
      </c>
      <c r="H29" t="s">
        <v>23412</v>
      </c>
      <c r="I29">
        <v>530539</v>
      </c>
      <c r="K29">
        <v>1092077</v>
      </c>
      <c r="L29" t="str">
        <f>INDEX(Partner_details[name], MATCH(K29, Partner_details[user id], 0))</f>
        <v>David</v>
      </c>
      <c r="M29" t="str">
        <f>INDEX(Partner_details[name], MATCH(K29, Partner_details[user id], 0))</f>
        <v>David</v>
      </c>
      <c r="O29">
        <v>1113529</v>
      </c>
      <c r="P29" t="str">
        <f>INDEX(Partner_details[name], MATCH(O29, Partner_details[user id], 0))</f>
        <v>Diana</v>
      </c>
      <c r="Q29" t="str">
        <f>INDEX(Partner_details[link], MATCH(O29, Partner_details[user id], 0))</f>
        <v>https://tip.ggtips.com/employee/6e8ed60a-643b-4b67-9eab-e0e023f5637a</v>
      </c>
      <c r="T29">
        <v>1091722</v>
      </c>
      <c r="U29" t="s">
        <v>601</v>
      </c>
      <c r="V29" t="s">
        <v>601</v>
      </c>
      <c r="X29">
        <v>1113529</v>
      </c>
      <c r="Y29" t="s">
        <v>655</v>
      </c>
      <c r="Z29" t="s">
        <v>655</v>
      </c>
      <c r="AB29" s="116">
        <v>441653</v>
      </c>
      <c r="AC29" t="str">
        <f>INDEX(Partner_details[name], MATCH(AB29, Partner_details[user id], 0))</f>
        <v xml:space="preserve">Tumanyan's Art </v>
      </c>
      <c r="AD29" t="str">
        <f>INDEX(Partner_details[companyName], MATCH(AB29, Partner_details[user id], 0))</f>
        <v>Tumanyan</v>
      </c>
    </row>
    <row r="30" spans="1:30">
      <c r="A30" s="21" t="s">
        <v>500</v>
      </c>
      <c r="B30" s="21">
        <v>37444194146</v>
      </c>
      <c r="H30" t="s">
        <v>23413</v>
      </c>
      <c r="I30">
        <v>30072</v>
      </c>
      <c r="K30">
        <v>512333</v>
      </c>
      <c r="L30" t="str">
        <f>INDEX(Partner_details[name], MATCH(K30, Partner_details[user id], 0))</f>
        <v>Eywa Team</v>
      </c>
      <c r="M30" t="str">
        <f>INDEX(Partner_details[name], MATCH(K30, Partner_details[user id], 0))</f>
        <v>Eywa Team</v>
      </c>
      <c r="O30" s="58">
        <v>674976</v>
      </c>
      <c r="P30" t="str">
        <f>INDEX(Partner_details[name], MATCH(O30, Partner_details[user id], 0))</f>
        <v>Eliza</v>
      </c>
      <c r="Q30" t="str">
        <f>INDEX(Partner_details[link], MATCH(O30, Partner_details[user id], 0))</f>
        <v>https://tip.ggtips.com/employee/71e1a027-aa0f-4f57-af99-c07889f720bb</v>
      </c>
      <c r="T30">
        <v>699562</v>
      </c>
      <c r="U30" t="s">
        <v>406</v>
      </c>
      <c r="V30" t="s">
        <v>406</v>
      </c>
      <c r="X30">
        <v>674976</v>
      </c>
      <c r="Y30" t="s">
        <v>1834</v>
      </c>
      <c r="Z30" t="s">
        <v>1834</v>
      </c>
      <c r="AB30" s="116">
        <v>491157</v>
      </c>
      <c r="AC30" t="str">
        <f>INDEX(Partner_details[name], MATCH(AB30, Partner_details[user id], 0))</f>
        <v>Yuzu yerevan</v>
      </c>
      <c r="AD30" t="str">
        <f>INDEX(Partner_details[companyName], MATCH(AB30, Partner_details[user id], 0))</f>
        <v>Yuzu Yerevan</v>
      </c>
    </row>
    <row r="31" spans="1:30">
      <c r="A31" s="21" t="s">
        <v>1262</v>
      </c>
      <c r="B31" s="21">
        <v>37444199812</v>
      </c>
      <c r="H31" t="s">
        <v>23414</v>
      </c>
      <c r="I31">
        <v>36972</v>
      </c>
      <c r="K31">
        <v>1092171</v>
      </c>
      <c r="L31" t="str">
        <f>INDEX(Partner_details[name], MATCH(K31, Partner_details[user id], 0))</f>
        <v>Խոհանոց / Food</v>
      </c>
      <c r="M31" t="str">
        <f>INDEX(Partner_details[name], MATCH(K31, Partner_details[user id], 0))</f>
        <v>Խոհանոց / Food</v>
      </c>
      <c r="O31">
        <v>1113931</v>
      </c>
      <c r="P31" t="str">
        <f>INDEX(Partner_details[name], MATCH(O31, Partner_details[user id], 0))</f>
        <v>Terez Avetisyan</v>
      </c>
      <c r="Q31" t="str">
        <f>INDEX(Partner_details[link], MATCH(O31, Partner_details[user id], 0))</f>
        <v>https://tip.ggtips.com/employee/4223ac40-2d53-4bf9-8f8f-72506b4a6bdd</v>
      </c>
      <c r="T31">
        <v>739322</v>
      </c>
      <c r="U31" t="s">
        <v>160</v>
      </c>
      <c r="V31" t="s">
        <v>160</v>
      </c>
      <c r="X31">
        <v>1113931</v>
      </c>
      <c r="Y31" t="s">
        <v>6667</v>
      </c>
      <c r="Z31" t="s">
        <v>6667</v>
      </c>
      <c r="AB31" s="116">
        <v>512333</v>
      </c>
      <c r="AC31" t="str">
        <f>INDEX(Partner_details[name], MATCH(AB31, Partner_details[user id], 0))</f>
        <v>Eywa Team</v>
      </c>
      <c r="AD31" t="str">
        <f>INDEX(Partner_details[companyName], MATCH(AB31, Partner_details[user id], 0))</f>
        <v>Eywa</v>
      </c>
    </row>
    <row r="32" spans="1:30">
      <c r="A32" s="21" t="s">
        <v>110</v>
      </c>
      <c r="B32" s="21">
        <v>37444488699</v>
      </c>
      <c r="H32" t="s">
        <v>23415</v>
      </c>
      <c r="I32">
        <v>877584</v>
      </c>
      <c r="K32">
        <v>855597</v>
      </c>
      <c r="L32" t="str">
        <f>INDEX(Partner_details[name], MATCH(K32, Partner_details[user id], 0))</f>
        <v>Mari</v>
      </c>
      <c r="M32" t="str">
        <f>INDEX(Partner_details[name], MATCH(K32, Partner_details[user id], 0))</f>
        <v>Mari</v>
      </c>
      <c r="O32">
        <v>324102</v>
      </c>
      <c r="P32" t="str">
        <f>INDEX(Partner_details[name], MATCH(O32, Partner_details[user id], 0))</f>
        <v>Vika</v>
      </c>
      <c r="Q32" t="str">
        <f>INDEX(Partner_details[link], MATCH(O32, Partner_details[user id], 0))</f>
        <v>https://tip.ggtips.com/employee/f7b4ac91-9ae3-4e57-a48b-70a7c827b8cb</v>
      </c>
      <c r="T32">
        <v>1038245</v>
      </c>
      <c r="U32" t="s">
        <v>410</v>
      </c>
      <c r="V32" t="s">
        <v>410</v>
      </c>
      <c r="X32">
        <v>324102</v>
      </c>
      <c r="Y32" t="s">
        <v>4221</v>
      </c>
      <c r="Z32" t="s">
        <v>4221</v>
      </c>
      <c r="AB32" s="116">
        <v>523950</v>
      </c>
      <c r="AC32" t="str">
        <f>INDEX(Partner_details[name], MATCH(AB32, Partner_details[user id], 0))</f>
        <v>Lilit</v>
      </c>
      <c r="AD32" t="str">
        <f>INDEX(Partner_details[companyName], MATCH(AB32, Partner_details[user id], 0))</f>
        <v>Coffee music</v>
      </c>
    </row>
    <row r="33" spans="1:30">
      <c r="A33" s="21" t="s">
        <v>23416</v>
      </c>
      <c r="B33" s="21">
        <v>3744452104</v>
      </c>
      <c r="H33" t="s">
        <v>23417</v>
      </c>
      <c r="I33">
        <v>1111624</v>
      </c>
      <c r="K33">
        <v>972154</v>
      </c>
      <c r="L33" t="e">
        <f>INDEX(Partner_details[name], MATCH(K33, Partner_details[user id], 0))</f>
        <v>#N/A</v>
      </c>
      <c r="M33" t="e">
        <f>INDEX(Partner_details[name], MATCH(K33, Partner_details[user id], 0))</f>
        <v>#N/A</v>
      </c>
      <c r="O33">
        <v>1113925</v>
      </c>
      <c r="P33" t="str">
        <f>INDEX(Partner_details[name], MATCH(O33, Partner_details[user id], 0))</f>
        <v>Agnesa Shahinyan</v>
      </c>
      <c r="Q33" t="str">
        <f>INDEX(Partner_details[link], MATCH(O33, Partner_details[user id], 0))</f>
        <v>https://tip.ggtips.com/employee/b418561e-d0bb-4300-9981-35d699b10847</v>
      </c>
      <c r="T33">
        <v>1092074</v>
      </c>
      <c r="U33" t="s">
        <v>408</v>
      </c>
      <c r="V33" t="s">
        <v>408</v>
      </c>
      <c r="X33">
        <v>1113925</v>
      </c>
      <c r="Y33" t="s">
        <v>1880</v>
      </c>
      <c r="Z33" t="s">
        <v>1880</v>
      </c>
      <c r="AB33" s="116">
        <v>555017</v>
      </c>
      <c r="AC33" t="str">
        <f>INDEX(Partner_details[name], MATCH(AB33, Partner_details[user id], 0))</f>
        <v xml:space="preserve">Shahane </v>
      </c>
      <c r="AD33" t="str">
        <f>INDEX(Partner_details[companyName], MATCH(AB33, Partner_details[user id], 0))</f>
        <v>Karas Tsaghkadzor</v>
      </c>
    </row>
    <row r="34" spans="1:30">
      <c r="A34" s="21" t="s">
        <v>6567</v>
      </c>
      <c r="B34" s="21">
        <v>37455229940</v>
      </c>
      <c r="H34" t="s">
        <v>23418</v>
      </c>
      <c r="I34">
        <v>1112705</v>
      </c>
      <c r="K34" s="58">
        <v>1092604</v>
      </c>
      <c r="L34" t="str">
        <f>INDEX(Partner_details[name], MATCH(K34, Partner_details[user id], 0))</f>
        <v xml:space="preserve">Arpine </v>
      </c>
      <c r="M34" t="str">
        <f>INDEX(Partner_details[name], MATCH(K34, Partner_details[user id], 0))</f>
        <v xml:space="preserve">Arpine </v>
      </c>
      <c r="T34">
        <v>1092075</v>
      </c>
      <c r="U34" t="s">
        <v>404</v>
      </c>
      <c r="V34" t="s">
        <v>404</v>
      </c>
      <c r="X34">
        <v>80996</v>
      </c>
      <c r="Y34" t="s">
        <v>461</v>
      </c>
      <c r="Z34" t="s">
        <v>461</v>
      </c>
      <c r="AB34" s="116">
        <v>584644</v>
      </c>
      <c r="AC34" t="str">
        <f>INDEX(Partner_details[name], MATCH(AB34, Partner_details[user id], 0))</f>
        <v>Prepa</v>
      </c>
      <c r="AD34" t="str">
        <f>INDEX(Partner_details[companyName], MATCH(AB34, Partner_details[user id], 0))</f>
        <v>Prepa</v>
      </c>
    </row>
    <row r="35" spans="1:30">
      <c r="A35" s="21" t="s">
        <v>404</v>
      </c>
      <c r="B35" s="21">
        <v>37455392929</v>
      </c>
      <c r="H35" t="s">
        <v>23419</v>
      </c>
      <c r="I35">
        <v>491157</v>
      </c>
      <c r="K35" s="58">
        <v>918733</v>
      </c>
      <c r="L35" t="e">
        <f>INDEX(Partner_details[name], MATCH(K35, Partner_details[user id], 0))</f>
        <v>#N/A</v>
      </c>
      <c r="M35" t="e">
        <f>INDEX(Partner_details[name], MATCH(K35, Partner_details[user id], 0))</f>
        <v>#N/A</v>
      </c>
      <c r="T35">
        <v>1125978</v>
      </c>
      <c r="U35" t="s">
        <v>550</v>
      </c>
      <c r="V35" t="s">
        <v>550</v>
      </c>
      <c r="X35">
        <v>1091352</v>
      </c>
      <c r="Y35" t="s">
        <v>516</v>
      </c>
      <c r="Z35" t="s">
        <v>516</v>
      </c>
      <c r="AB35" s="116">
        <v>593823</v>
      </c>
      <c r="AC35" t="str">
        <f>INDEX(Partner_details[name], MATCH(AB35, Partner_details[user id], 0))</f>
        <v>Emilia</v>
      </c>
      <c r="AD35" t="str">
        <f>INDEX(Partner_details[companyName], MATCH(AB35, Partner_details[user id], 0))</f>
        <v>Karas Khanjyan</v>
      </c>
    </row>
    <row r="36" spans="1:30">
      <c r="A36" s="21" t="s">
        <v>397</v>
      </c>
      <c r="B36" s="21">
        <v>37455767462</v>
      </c>
      <c r="H36" t="s">
        <v>23420</v>
      </c>
      <c r="I36">
        <v>248736</v>
      </c>
      <c r="K36" s="58">
        <v>66811</v>
      </c>
      <c r="L36" t="str">
        <f>INDEX(Partner_details[name], MATCH(K36, Partner_details[user id], 0))</f>
        <v>Jenny</v>
      </c>
      <c r="M36" t="str">
        <f>INDEX(Partner_details[name], MATCH(K36, Partner_details[user id], 0))</f>
        <v>Jenny</v>
      </c>
      <c r="T36">
        <v>61100</v>
      </c>
      <c r="U36" t="s">
        <v>1888</v>
      </c>
      <c r="V36" t="s">
        <v>1888</v>
      </c>
      <c r="X36">
        <v>855597</v>
      </c>
      <c r="Y36" t="s">
        <v>469</v>
      </c>
      <c r="Z36" t="s">
        <v>469</v>
      </c>
      <c r="AB36" s="116">
        <v>625932</v>
      </c>
      <c r="AC36" t="str">
        <f>INDEX(Partner_details[name], MATCH(AB36, Partner_details[user id], 0))</f>
        <v>Vigen Baghdasaryan</v>
      </c>
      <c r="AD36" t="str">
        <f>INDEX(Partner_details[companyName], MATCH(AB36, Partner_details[user id], 0))</f>
        <v>Kond house</v>
      </c>
    </row>
    <row r="37" spans="1:30">
      <c r="A37" s="21" t="s">
        <v>2019</v>
      </c>
      <c r="B37" s="21">
        <v>37455833133</v>
      </c>
      <c r="H37" t="s">
        <v>23421</v>
      </c>
      <c r="I37">
        <v>1089738</v>
      </c>
      <c r="K37" s="58">
        <v>980934</v>
      </c>
      <c r="L37" t="str">
        <f>INDEX(Partner_details[name], MATCH(K37, Partner_details[user id], 0))</f>
        <v>George</v>
      </c>
      <c r="M37" t="str">
        <f>INDEX(Partner_details[name], MATCH(K37, Partner_details[user id], 0))</f>
        <v>George</v>
      </c>
      <c r="T37">
        <v>602696</v>
      </c>
      <c r="U37" t="s">
        <v>420</v>
      </c>
      <c r="V37" t="s">
        <v>420</v>
      </c>
      <c r="X37">
        <v>1091363</v>
      </c>
      <c r="Y37" t="s">
        <v>483</v>
      </c>
      <c r="Z37" t="s">
        <v>483</v>
      </c>
      <c r="AB37" s="116">
        <v>675604</v>
      </c>
      <c r="AC37" t="str">
        <f>INDEX(Partner_details[name], MATCH(AB37, Partner_details[user id], 0))</f>
        <v>Lui</v>
      </c>
      <c r="AD37" t="str">
        <f>INDEX(Partner_details[companyName], MATCH(AB37, Partner_details[user id], 0))</f>
        <v>Kond house</v>
      </c>
    </row>
    <row r="38" spans="1:30">
      <c r="A38" s="21" t="s">
        <v>518</v>
      </c>
      <c r="B38" s="21">
        <v>37455882436</v>
      </c>
      <c r="H38" t="s">
        <v>23422</v>
      </c>
      <c r="I38">
        <v>815282</v>
      </c>
      <c r="K38" s="58">
        <v>1091352</v>
      </c>
      <c r="L38" t="str">
        <f>INDEX(Partner_details[name], MATCH(K38, Partner_details[user id], 0))</f>
        <v>Paul Armenia</v>
      </c>
      <c r="M38" t="str">
        <f>INDEX(Partner_details[name], MATCH(K38, Partner_details[user id], 0))</f>
        <v>Paul Armenia</v>
      </c>
      <c r="T38">
        <v>835902</v>
      </c>
      <c r="U38" t="s">
        <v>424</v>
      </c>
      <c r="V38" t="s">
        <v>424</v>
      </c>
      <c r="X38">
        <v>21590</v>
      </c>
      <c r="Y38" t="s">
        <v>472</v>
      </c>
      <c r="Z38" t="s">
        <v>472</v>
      </c>
      <c r="AB38" s="116">
        <v>677753</v>
      </c>
      <c r="AC38" t="str">
        <f>INDEX(Partner_details[name], MATCH(AB38, Partner_details[user id], 0))</f>
        <v>Prepa</v>
      </c>
      <c r="AD38" t="str">
        <f>INDEX(Partner_details[companyName], MATCH(AB38, Partner_details[user id], 0))</f>
        <v>Prepa</v>
      </c>
    </row>
    <row r="39" spans="1:30">
      <c r="A39" s="21" t="s">
        <v>23423</v>
      </c>
      <c r="B39" s="21">
        <v>37455958585</v>
      </c>
      <c r="H39" t="s">
        <v>23424</v>
      </c>
      <c r="I39">
        <v>674976</v>
      </c>
      <c r="K39" s="58">
        <v>1092076</v>
      </c>
      <c r="L39" t="str">
        <f>INDEX(Partner_details[name], MATCH(K39, Partner_details[user id], 0))</f>
        <v>Mikayel</v>
      </c>
      <c r="M39" t="str">
        <f>INDEX(Partner_details[name], MATCH(K39, Partner_details[user id], 0))</f>
        <v>Mikayel</v>
      </c>
      <c r="T39">
        <v>918733</v>
      </c>
      <c r="U39" t="s">
        <v>1327</v>
      </c>
      <c r="V39" t="s">
        <v>1327</v>
      </c>
      <c r="X39">
        <v>1091722</v>
      </c>
      <c r="Y39" t="s">
        <v>601</v>
      </c>
      <c r="Z39" t="s">
        <v>601</v>
      </c>
      <c r="AB39" s="116">
        <v>681930</v>
      </c>
      <c r="AC39" t="str">
        <f>INDEX(Partner_details[name], MATCH(AB39, Partner_details[user id], 0))</f>
        <v>Yulya</v>
      </c>
      <c r="AD39" t="str">
        <f>INDEX(Partner_details[companyName], MATCH(AB39, Partner_details[user id], 0))</f>
        <v>Malocco</v>
      </c>
    </row>
    <row r="40" spans="1:30">
      <c r="A40" s="21" t="s">
        <v>23425</v>
      </c>
      <c r="B40" s="21">
        <v>37477025345</v>
      </c>
      <c r="H40" t="s">
        <v>23426</v>
      </c>
      <c r="I40">
        <v>61100</v>
      </c>
      <c r="K40" s="58">
        <v>1092074</v>
      </c>
      <c r="L40" t="str">
        <f>INDEX(Partner_details[name], MATCH(K40, Partner_details[user id], 0))</f>
        <v>Garik</v>
      </c>
      <c r="M40" t="str">
        <f>INDEX(Partner_details[name], MATCH(K40, Partner_details[user id], 0))</f>
        <v>Garik</v>
      </c>
      <c r="O40">
        <v>1091722</v>
      </c>
      <c r="P40" t="str">
        <f>INDEX(Partner_details[name], MATCH(O40, Partner_details[user id], 0))</f>
        <v>Common Ground Books &amp; Spirits</v>
      </c>
      <c r="Q40" t="str">
        <f>INDEX(Partner_details[link], MATCH(O40, Partner_details[user id], 0))</f>
        <v>https://tip.ggtips.com/employee/016390f8-50ad-4973-ae34-4a8f835d7dc8</v>
      </c>
      <c r="T40">
        <v>972154</v>
      </c>
      <c r="U40" t="s">
        <v>416</v>
      </c>
      <c r="V40" t="s">
        <v>416</v>
      </c>
      <c r="X40">
        <v>54916</v>
      </c>
      <c r="Y40" t="s">
        <v>384</v>
      </c>
      <c r="Z40" t="s">
        <v>384</v>
      </c>
      <c r="AB40" s="116">
        <v>692767</v>
      </c>
      <c r="AC40" t="str">
        <f>INDEX(Partner_details[name], MATCH(AB40, Partner_details[user id], 0))</f>
        <v>Andranik Margaryan</v>
      </c>
      <c r="AD40" t="str">
        <f>INDEX(Partner_details[companyName], MATCH(AB40, Partner_details[user id], 0))</f>
        <v>Tashir Erebuni</v>
      </c>
    </row>
    <row r="41" spans="1:30">
      <c r="A41" s="21" t="s">
        <v>442</v>
      </c>
      <c r="B41" s="21">
        <v>37477052565</v>
      </c>
      <c r="H41" t="s">
        <v>23427</v>
      </c>
      <c r="I41">
        <v>1112708</v>
      </c>
      <c r="K41" s="58">
        <v>1091356</v>
      </c>
      <c r="L41" t="str">
        <f>INDEX(Partner_details[name], MATCH(K41, Partner_details[user id], 0))</f>
        <v>Malocco</v>
      </c>
      <c r="M41" t="str">
        <f>INDEX(Partner_details[name], MATCH(K41, Partner_details[user id], 0))</f>
        <v>Malocco</v>
      </c>
      <c r="T41">
        <v>1091062</v>
      </c>
      <c r="U41" t="s">
        <v>23428</v>
      </c>
      <c r="V41" t="s">
        <v>23428</v>
      </c>
      <c r="X41">
        <v>1092078</v>
      </c>
      <c r="Y41" t="s">
        <v>505</v>
      </c>
      <c r="Z41" t="s">
        <v>505</v>
      </c>
      <c r="AB41" s="116">
        <v>698317</v>
      </c>
      <c r="AC41" t="str">
        <f>INDEX(Partner_details[name], MATCH(AB41, Partner_details[user id], 0))</f>
        <v>Tashir Khorenatsi</v>
      </c>
      <c r="AD41" t="str">
        <f>INDEX(Partner_details[companyName], MATCH(AB41, Partner_details[user id], 0))</f>
        <v>Tashir Khorenatsi</v>
      </c>
    </row>
    <row r="42" spans="1:30">
      <c r="A42" s="21" t="s">
        <v>2019</v>
      </c>
      <c r="B42" s="21">
        <v>37477099723</v>
      </c>
      <c r="H42" t="s">
        <v>23429</v>
      </c>
      <c r="I42">
        <v>791175</v>
      </c>
      <c r="K42" s="58">
        <v>54916</v>
      </c>
      <c r="L42" t="str">
        <f>INDEX(Partner_details[name], MATCH(K42, Partner_details[user id], 0))</f>
        <v>Epos</v>
      </c>
      <c r="M42" t="str">
        <f>INDEX(Partner_details[name], MATCH(K42, Partner_details[user id], 0))</f>
        <v>Epos</v>
      </c>
      <c r="T42">
        <v>1091065</v>
      </c>
      <c r="U42" t="s">
        <v>426</v>
      </c>
      <c r="V42" t="s">
        <v>426</v>
      </c>
      <c r="X42">
        <v>1092669</v>
      </c>
      <c r="Y42" t="s">
        <v>422</v>
      </c>
      <c r="Z42" t="s">
        <v>422</v>
      </c>
      <c r="AB42" s="116">
        <v>709046</v>
      </c>
      <c r="AC42" t="str">
        <f>INDEX(Partner_details[name], MATCH(AB42, Partner_details[user id], 0))</f>
        <v xml:space="preserve">Sebeos </v>
      </c>
      <c r="AD42" t="str">
        <f>INDEX(Partner_details[companyName], MATCH(AB42, Partner_details[user id], 0))</f>
        <v>Sebeos</v>
      </c>
    </row>
    <row r="43" spans="1:30">
      <c r="A43" s="21" t="s">
        <v>4194</v>
      </c>
      <c r="B43" s="21">
        <v>37477227819</v>
      </c>
      <c r="H43" t="s">
        <v>23430</v>
      </c>
      <c r="I43">
        <v>675604</v>
      </c>
      <c r="K43" s="58">
        <v>6596</v>
      </c>
      <c r="L43" t="str">
        <f>INDEX(Partner_details[name], MATCH(K43, Partner_details[user id], 0))</f>
        <v>Ethnoraph</v>
      </c>
      <c r="M43" t="str">
        <f>INDEX(Partner_details[name], MATCH(K43, Partner_details[user id], 0))</f>
        <v>Ethnoraph</v>
      </c>
      <c r="T43">
        <v>1091079</v>
      </c>
      <c r="U43" t="s">
        <v>2040</v>
      </c>
      <c r="V43" t="s">
        <v>2040</v>
      </c>
      <c r="X43">
        <v>972154</v>
      </c>
      <c r="Y43" t="s">
        <v>416</v>
      </c>
      <c r="Z43" t="s">
        <v>416</v>
      </c>
      <c r="AB43" s="116">
        <v>726034</v>
      </c>
      <c r="AC43" t="str">
        <f>INDEX(Partner_details[name], MATCH(AB43, Partner_details[user id], 0))</f>
        <v>Levon</v>
      </c>
      <c r="AD43" t="str">
        <f>INDEX(Partner_details[companyName], MATCH(AB43, Partner_details[user id], 0))</f>
        <v>Poloz Mukuch</v>
      </c>
    </row>
    <row r="44" spans="1:30">
      <c r="A44" s="21" t="s">
        <v>450</v>
      </c>
      <c r="B44" s="21">
        <v>37477391581</v>
      </c>
      <c r="H44" t="s">
        <v>23431</v>
      </c>
      <c r="I44">
        <v>1113150</v>
      </c>
      <c r="K44" s="58">
        <v>1092075</v>
      </c>
      <c r="L44" t="str">
        <f>INDEX(Partner_details[name], MATCH(K44, Partner_details[user id], 0))</f>
        <v>Monika</v>
      </c>
      <c r="M44" t="str">
        <f>INDEX(Partner_details[name], MATCH(K44, Partner_details[user id], 0))</f>
        <v>Monika</v>
      </c>
      <c r="T44">
        <v>1092669</v>
      </c>
      <c r="U44" t="s">
        <v>422</v>
      </c>
      <c r="V44" t="s">
        <v>422</v>
      </c>
      <c r="X44">
        <v>1096497</v>
      </c>
      <c r="Y44" t="s">
        <v>710</v>
      </c>
      <c r="Z44" t="s">
        <v>710</v>
      </c>
      <c r="AB44" s="116">
        <v>757086</v>
      </c>
      <c r="AC44" t="str">
        <f>INDEX(Partner_details[name], MATCH(AB44, Partner_details[user id], 0))</f>
        <v>Elen</v>
      </c>
      <c r="AD44" t="str">
        <f>INDEX(Partner_details[companyName], MATCH(AB44, Partner_details[user id], 0))</f>
        <v>Lumen Coffee</v>
      </c>
    </row>
    <row r="45" spans="1:30">
      <c r="A45" s="21" t="s">
        <v>23432</v>
      </c>
      <c r="B45" s="21">
        <v>37477448511</v>
      </c>
      <c r="H45" t="s">
        <v>23433</v>
      </c>
      <c r="I45">
        <v>625932</v>
      </c>
      <c r="K45" s="58">
        <v>105886</v>
      </c>
      <c r="L45" t="str">
        <f>INDEX(Partner_details[name], MATCH(K45, Partner_details[user id], 0))</f>
        <v>Mov</v>
      </c>
      <c r="M45" t="str">
        <f>INDEX(Partner_details[name], MATCH(K45, Partner_details[user id], 0))</f>
        <v>Mov</v>
      </c>
      <c r="O45">
        <v>1096497</v>
      </c>
      <c r="P45" t="str">
        <f>INDEX(Partner_details[name], MATCH(O45, Partner_details[user id], 0))</f>
        <v>Smoking Chef</v>
      </c>
      <c r="Q45" t="str">
        <f>INDEX(Partner_details[link], MATCH(O45, Partner_details[user id], 0))</f>
        <v>https://tip.ggtips.com/employee/5e2a7c72-5b00-423c-a9b7-f61d92ed8dfe</v>
      </c>
      <c r="T45">
        <v>1109984</v>
      </c>
      <c r="U45" t="s">
        <v>585</v>
      </c>
      <c r="V45" t="s">
        <v>585</v>
      </c>
      <c r="X45">
        <v>156746</v>
      </c>
      <c r="Y45" t="s">
        <v>582</v>
      </c>
      <c r="Z45" t="s">
        <v>582</v>
      </c>
      <c r="AB45" s="116">
        <v>760040</v>
      </c>
      <c r="AC45" t="str">
        <f>INDEX(Partner_details[name], MATCH(AB45, Partner_details[user id], 0))</f>
        <v>Mariam</v>
      </c>
      <c r="AD45" t="str">
        <f>INDEX(Partner_details[companyName], MATCH(AB45, Partner_details[user id], 0))</f>
        <v>Lumen Coffee</v>
      </c>
    </row>
    <row r="46" spans="1:30">
      <c r="A46" s="21" t="s">
        <v>462</v>
      </c>
      <c r="B46" s="21">
        <v>37477454207</v>
      </c>
      <c r="H46" t="s">
        <v>23434</v>
      </c>
      <c r="I46">
        <v>32069</v>
      </c>
      <c r="K46" s="58">
        <v>995315</v>
      </c>
      <c r="L46" t="str">
        <f>INDEX(Partner_details[name], MATCH(K46, Partner_details[user id], 0))</f>
        <v>Phoenīx</v>
      </c>
      <c r="M46" t="str">
        <f>INDEX(Partner_details[name], MATCH(K46, Partner_details[user id], 0))</f>
        <v>Phoenīx</v>
      </c>
      <c r="O46">
        <v>156746</v>
      </c>
      <c r="P46" t="str">
        <f>INDEX(Partner_details[name], MATCH(O46, Partner_details[user id], 0))</f>
        <v>Zaven</v>
      </c>
      <c r="Q46" t="str">
        <f>INDEX(Partner_details[link], MATCH(O46, Partner_details[user id], 0))</f>
        <v>https://tip.ggtips.com/employee/d0a7f009-80ba-4a49-8e7f-f165165f15ff</v>
      </c>
      <c r="T46">
        <v>1042334</v>
      </c>
      <c r="U46" t="s">
        <v>6539</v>
      </c>
      <c r="V46" t="s">
        <v>6539</v>
      </c>
      <c r="X46">
        <v>1107448</v>
      </c>
      <c r="Y46" t="s">
        <v>2019</v>
      </c>
      <c r="Z46" t="s">
        <v>2019</v>
      </c>
      <c r="AB46" s="116">
        <v>780293</v>
      </c>
      <c r="AC46" t="str">
        <f>INDEX(Partner_details[name], MATCH(AB46, Partner_details[user id], 0))</f>
        <v>Sako</v>
      </c>
      <c r="AD46" t="str">
        <f>INDEX(Partner_details[companyName], MATCH(AB46, Partner_details[user id], 0))</f>
        <v>Tsitron</v>
      </c>
    </row>
    <row r="47" spans="1:30">
      <c r="A47" s="21" t="s">
        <v>436</v>
      </c>
      <c r="B47" s="21">
        <v>37477558368</v>
      </c>
      <c r="H47" t="s">
        <v>23435</v>
      </c>
      <c r="I47">
        <v>1113183</v>
      </c>
      <c r="K47" s="58">
        <v>252511</v>
      </c>
      <c r="L47" t="str">
        <f>INDEX(Partner_details[name], MATCH(K47, Partner_details[user id], 0))</f>
        <v>Meghedi</v>
      </c>
      <c r="M47" t="str">
        <f>INDEX(Partner_details[name], MATCH(K47, Partner_details[user id], 0))</f>
        <v>Meghedi</v>
      </c>
      <c r="O47">
        <v>1107448</v>
      </c>
      <c r="P47" t="str">
        <f>INDEX(Partner_details[name], MATCH(O47, Partner_details[user id], 0))</f>
        <v>Arsen</v>
      </c>
      <c r="Q47" t="str">
        <f>INDEX(Partner_details[link], MATCH(O47, Partner_details[user id], 0))</f>
        <v>https://tip.ggtips.com/employee/fc2fbda1-bab1-4d69-b19e-ae082b8affd4</v>
      </c>
      <c r="T47">
        <v>1091344</v>
      </c>
      <c r="U47" t="s">
        <v>110</v>
      </c>
      <c r="V47" t="s">
        <v>110</v>
      </c>
      <c r="X47">
        <v>30072</v>
      </c>
      <c r="Y47" t="s">
        <v>1095</v>
      </c>
      <c r="Z47" t="s">
        <v>1095</v>
      </c>
      <c r="AB47" s="116">
        <v>790546</v>
      </c>
      <c r="AC47" t="str">
        <f>INDEX(Partner_details[name], MATCH(AB47, Partner_details[user id], 0))</f>
        <v>Mariam</v>
      </c>
      <c r="AD47" t="str">
        <f>INDEX(Partner_details[companyName], MATCH(AB47, Partner_details[user id], 0))</f>
        <v>Food industry</v>
      </c>
    </row>
    <row r="48" spans="1:30">
      <c r="A48" s="21" t="s">
        <v>110</v>
      </c>
      <c r="B48" s="21">
        <v>3747756402</v>
      </c>
      <c r="H48" t="s">
        <v>23436</v>
      </c>
      <c r="I48">
        <v>1113529</v>
      </c>
      <c r="K48" s="58">
        <v>1047957</v>
      </c>
      <c r="L48" t="str">
        <f>INDEX(Partner_details[name], MATCH(K48, Partner_details[user id], 0))</f>
        <v xml:space="preserve">Լաուրա </v>
      </c>
      <c r="M48" t="str">
        <f>INDEX(Partner_details[name], MATCH(K48, Partner_details[user id], 0))</f>
        <v xml:space="preserve">Լաուրա </v>
      </c>
      <c r="O48">
        <v>30072</v>
      </c>
      <c r="P48" t="str">
        <f>INDEX(Partner_details[name], MATCH(O48, Partner_details[user id], 0))</f>
        <v>Varuzhan</v>
      </c>
      <c r="Q48" t="str">
        <f>INDEX(Partner_details[link], MATCH(O48, Partner_details[user id], 0))</f>
        <v>https://tip.ggtips.com/employee/620b70de-b86d-4420-983c-f0c5e0b28400</v>
      </c>
      <c r="T48">
        <v>462575</v>
      </c>
      <c r="U48" t="s">
        <v>3873</v>
      </c>
      <c r="V48" t="s">
        <v>3873</v>
      </c>
      <c r="X48">
        <v>868487</v>
      </c>
      <c r="Y48" t="s">
        <v>747</v>
      </c>
      <c r="Z48" t="s">
        <v>747</v>
      </c>
      <c r="AB48" s="116">
        <v>805809</v>
      </c>
      <c r="AC48" t="str">
        <f>INDEX(Partner_details[name], MATCH(AB48, Partner_details[user id], 0))</f>
        <v>La Cucina</v>
      </c>
      <c r="AD48" t="str">
        <f>INDEX(Partner_details[companyName], MATCH(AB48, Partner_details[user id], 0))</f>
        <v>La Cucina</v>
      </c>
    </row>
    <row r="49" spans="1:30">
      <c r="A49" s="21" t="s">
        <v>23394</v>
      </c>
      <c r="B49" s="21">
        <v>37477566057</v>
      </c>
      <c r="H49" t="s">
        <v>23437</v>
      </c>
      <c r="I49">
        <v>1113931</v>
      </c>
      <c r="K49" s="58">
        <v>602696</v>
      </c>
      <c r="L49" t="str">
        <f>INDEX(Partner_details[name], MATCH(K49, Partner_details[user id], 0))</f>
        <v>Karen Martirosyan</v>
      </c>
      <c r="M49" t="str">
        <f>INDEX(Partner_details[name], MATCH(K49, Partner_details[user id], 0))</f>
        <v>Karen Martirosyan</v>
      </c>
      <c r="O49">
        <v>868487</v>
      </c>
      <c r="P49" t="e">
        <f>INDEX(Partner_details[name], MATCH(O49, Partner_details[user id], 0))</f>
        <v>#N/A</v>
      </c>
      <c r="Q49" t="e">
        <f>INDEX(Partner_details[link], MATCH(O49, Partner_details[user id], 0))</f>
        <v>#N/A</v>
      </c>
      <c r="T49">
        <v>876590</v>
      </c>
      <c r="U49" t="s">
        <v>1501</v>
      </c>
      <c r="V49" t="s">
        <v>1501</v>
      </c>
      <c r="X49">
        <v>770417</v>
      </c>
      <c r="Y49" t="s">
        <v>2236</v>
      </c>
      <c r="Z49" t="s">
        <v>2236</v>
      </c>
      <c r="AB49" s="116">
        <v>815282</v>
      </c>
      <c r="AC49" t="str">
        <f>INDEX(Partner_details[name], MATCH(AB49, Partner_details[user id], 0))</f>
        <v>Mane Koshkakaryan</v>
      </c>
      <c r="AD49" t="str">
        <f>INDEX(Partner_details[companyName], MATCH(AB49, Partner_details[user id], 0))</f>
        <v>Bisquit</v>
      </c>
    </row>
    <row r="50" spans="1:30">
      <c r="A50" s="21" t="s">
        <v>160</v>
      </c>
      <c r="B50" s="21">
        <v>37477696151</v>
      </c>
      <c r="I50" s="54"/>
      <c r="K50" s="58">
        <v>957589</v>
      </c>
      <c r="L50" t="str">
        <f>INDEX(Partner_details[name], MATCH(K50, Partner_details[user id], 0))</f>
        <v>Daron</v>
      </c>
      <c r="M50" t="str">
        <f>INDEX(Partner_details[name], MATCH(K50, Partner_details[user id], 0))</f>
        <v>Daron</v>
      </c>
      <c r="O50">
        <v>770417</v>
      </c>
      <c r="P50" t="e">
        <f>INDEX(Partner_details[name], MATCH(O50, Partner_details[user id], 0))</f>
        <v>#N/A</v>
      </c>
      <c r="Q50" t="e">
        <f>INDEX(Partner_details[link], MATCH(O50, Partner_details[user id], 0))</f>
        <v>#N/A</v>
      </c>
      <c r="T50">
        <v>947714</v>
      </c>
      <c r="U50" t="s">
        <v>110</v>
      </c>
      <c r="V50" t="s">
        <v>110</v>
      </c>
      <c r="X50">
        <v>877584</v>
      </c>
      <c r="Y50" t="s">
        <v>2172</v>
      </c>
      <c r="Z50" t="s">
        <v>2172</v>
      </c>
      <c r="AB50" s="116">
        <v>828659</v>
      </c>
      <c r="AC50" t="str">
        <f>INDEX(Partner_details[name], MATCH(AB50, Partner_details[user id], 0))</f>
        <v>Zhanna</v>
      </c>
      <c r="AD50" t="str">
        <f>INDEX(Partner_details[companyName], MATCH(AB50, Partner_details[user id], 0))</f>
        <v>Coffee music</v>
      </c>
    </row>
    <row r="51" spans="1:30">
      <c r="A51" s="21" t="s">
        <v>231</v>
      </c>
      <c r="B51" s="21">
        <v>3747771454</v>
      </c>
      <c r="I51" s="54"/>
      <c r="K51" s="58">
        <v>75008</v>
      </c>
      <c r="L51" t="e">
        <f>INDEX(Partner_details[name], MATCH(K51, Partner_details[user id], 0))</f>
        <v>#N/A</v>
      </c>
      <c r="M51" t="e">
        <f>INDEX(Partner_details[name], MATCH(K51, Partner_details[user id], 0))</f>
        <v>#N/A</v>
      </c>
      <c r="O51" s="68"/>
      <c r="T51">
        <v>1092078</v>
      </c>
      <c r="U51" t="s">
        <v>505</v>
      </c>
      <c r="V51" t="s">
        <v>505</v>
      </c>
      <c r="X51">
        <v>491157</v>
      </c>
      <c r="Y51" t="s">
        <v>7216</v>
      </c>
      <c r="Z51" t="s">
        <v>7216</v>
      </c>
      <c r="AB51" s="116">
        <v>855597</v>
      </c>
      <c r="AC51" t="str">
        <f>INDEX(Partner_details[name], MATCH(AB51, Partner_details[user id], 0))</f>
        <v>Mari</v>
      </c>
      <c r="AD51" t="str">
        <f>INDEX(Partner_details[companyName], MATCH(AB51, Partner_details[user id], 0))</f>
        <v>Lumen Coffee</v>
      </c>
    </row>
    <row r="52" spans="1:30">
      <c r="A52" s="21" t="s">
        <v>128</v>
      </c>
      <c r="B52" s="21">
        <v>37477819071</v>
      </c>
      <c r="I52" s="54"/>
      <c r="K52" s="58">
        <v>555017</v>
      </c>
      <c r="L52" t="str">
        <f>INDEX(Partner_details[name], MATCH(K52, Partner_details[user id], 0))</f>
        <v xml:space="preserve">Shahane </v>
      </c>
      <c r="M52" t="str">
        <f>INDEX(Partner_details[name], MATCH(K52, Partner_details[user id], 0))</f>
        <v xml:space="preserve">Shahane </v>
      </c>
      <c r="O52" s="58">
        <v>491157</v>
      </c>
      <c r="P52" t="str">
        <f>INDEX(Partner_details[name], MATCH(O52, Partner_details[user id], 0))</f>
        <v>Yuzu yerevan</v>
      </c>
      <c r="Q52" t="str">
        <f>INDEX(Partner_details[link], MATCH(O52, Partner_details[user id], 0))</f>
        <v>https://tip.ggtips.com/employee/1eb1b903-9c01-43d7-b6fa-ac441e191056</v>
      </c>
      <c r="T52">
        <v>1092080</v>
      </c>
      <c r="U52" t="s">
        <v>507</v>
      </c>
      <c r="V52" t="s">
        <v>507</v>
      </c>
      <c r="X52">
        <v>527526</v>
      </c>
      <c r="Y52" t="s">
        <v>379</v>
      </c>
      <c r="Z52" t="s">
        <v>379</v>
      </c>
      <c r="AB52" s="116">
        <v>870485</v>
      </c>
      <c r="AC52" t="str">
        <f>INDEX(Partner_details[name], MATCH(AB52, Partner_details[user id], 0))</f>
        <v>Zvart Karapetyan</v>
      </c>
      <c r="AD52" t="str">
        <f>INDEX(Partner_details[companyName], MATCH(AB52, Partner_details[user id], 0))</f>
        <v>Tashir Hyusisayin</v>
      </c>
    </row>
    <row r="53" spans="1:30">
      <c r="A53" s="21" t="s">
        <v>408</v>
      </c>
      <c r="B53" s="21">
        <v>37477836586</v>
      </c>
      <c r="I53" s="54"/>
      <c r="K53" s="58">
        <v>357392</v>
      </c>
      <c r="L53" t="str">
        <f>INDEX(Partner_details[name], MATCH(K53, Partner_details[user id], 0))</f>
        <v>ArtLunch</v>
      </c>
      <c r="M53" t="str">
        <f>INDEX(Partner_details[name], MATCH(K53, Partner_details[user id], 0))</f>
        <v>ArtLunch</v>
      </c>
      <c r="T53">
        <v>512333</v>
      </c>
      <c r="U53" t="s">
        <v>433</v>
      </c>
      <c r="V53" t="s">
        <v>433</v>
      </c>
      <c r="X53">
        <v>791175</v>
      </c>
      <c r="Y53" t="s">
        <v>7489</v>
      </c>
      <c r="Z53" t="s">
        <v>7489</v>
      </c>
      <c r="AB53" s="116">
        <v>877584</v>
      </c>
      <c r="AC53" t="str">
        <f>INDEX(Partner_details[name], MATCH(AB53, Partner_details[user id], 0))</f>
        <v>Maga</v>
      </c>
      <c r="AD53" t="str">
        <f>INDEX(Partner_details[companyName], MATCH(AB53, Partner_details[user id], 0))</f>
        <v>Tbili</v>
      </c>
    </row>
    <row r="54" spans="1:30">
      <c r="A54" s="21" t="s">
        <v>23438</v>
      </c>
      <c r="B54" s="21">
        <v>37477841939</v>
      </c>
      <c r="I54" s="54"/>
      <c r="K54" s="58">
        <v>1092669</v>
      </c>
      <c r="L54" t="str">
        <f>INDEX(Partner_details[name], MATCH(K54, Partner_details[user id], 0))</f>
        <v>Gev Meliqsetyan</v>
      </c>
      <c r="M54" t="str">
        <f>INDEX(Partner_details[name], MATCH(K54, Partner_details[user id], 0))</f>
        <v>Gev Meliqsetyan</v>
      </c>
      <c r="O54">
        <v>791175</v>
      </c>
      <c r="P54" t="str">
        <f>INDEX(Partner_details[name], MATCH(O54, Partner_details[user id], 0))</f>
        <v xml:space="preserve">Gevorg Paravyan </v>
      </c>
      <c r="Q54" t="str">
        <f>INDEX(Partner_details[link], MATCH(O54, Partner_details[user id], 0))</f>
        <v>https://tip.ggtips.com/employee/4b8a0662-1679-400a-8889-f5cbaca2d6e3</v>
      </c>
      <c r="T54">
        <v>976783</v>
      </c>
      <c r="U54" t="s">
        <v>522</v>
      </c>
      <c r="V54" t="s">
        <v>522</v>
      </c>
      <c r="X54">
        <v>831653</v>
      </c>
      <c r="Y54" t="s">
        <v>391</v>
      </c>
      <c r="Z54" t="s">
        <v>391</v>
      </c>
      <c r="AB54" s="116">
        <v>884492</v>
      </c>
      <c r="AC54" t="str">
        <f>INDEX(Partner_details[name], MATCH(AB54, Partner_details[user id], 0))</f>
        <v>Cleaning Team</v>
      </c>
      <c r="AD54" t="str">
        <f>INDEX(Partner_details[companyName], MATCH(AB54, Partner_details[user id], 0))</f>
        <v>Unicorn</v>
      </c>
    </row>
    <row r="55" spans="1:30">
      <c r="A55" s="21" t="s">
        <v>406</v>
      </c>
      <c r="B55" s="21">
        <v>37477861687</v>
      </c>
      <c r="I55" s="54"/>
      <c r="K55" s="58">
        <v>1091363</v>
      </c>
      <c r="L55" t="str">
        <f>INDEX(Partner_details[name], MATCH(K55, Partner_details[user id], 0))</f>
        <v>Arpine</v>
      </c>
      <c r="M55" t="str">
        <f>INDEX(Partner_details[name], MATCH(K55, Partner_details[user id], 0))</f>
        <v>Arpine</v>
      </c>
      <c r="T55">
        <v>1092077</v>
      </c>
      <c r="U55" t="s">
        <v>524</v>
      </c>
      <c r="V55" t="s">
        <v>524</v>
      </c>
      <c r="X55">
        <v>1092075</v>
      </c>
      <c r="Y55" t="s">
        <v>404</v>
      </c>
      <c r="Z55" t="s">
        <v>404</v>
      </c>
      <c r="AB55" s="116">
        <v>896037</v>
      </c>
      <c r="AC55" t="str">
        <f>INDEX(Partner_details[name], MATCH(AB55, Partner_details[user id], 0))</f>
        <v>Hayarpi</v>
      </c>
      <c r="AD55" t="str">
        <f>INDEX(Partner_details[companyName], MATCH(AB55, Partner_details[user id], 0))</f>
        <v>Jazve</v>
      </c>
    </row>
    <row r="56" spans="1:30">
      <c r="A56" s="21" t="s">
        <v>160</v>
      </c>
      <c r="B56" s="21">
        <v>37477932336</v>
      </c>
      <c r="I56" s="54"/>
      <c r="K56" s="58">
        <v>974400</v>
      </c>
      <c r="L56" t="str">
        <f>INDEX(Partner_details[name], MATCH(K56, Partner_details[user id], 0))</f>
        <v xml:space="preserve">Arthur Petrosyan </v>
      </c>
      <c r="M56" t="str">
        <f>INDEX(Partner_details[name], MATCH(K56, Partner_details[user id], 0))</f>
        <v xml:space="preserve">Arthur Petrosyan </v>
      </c>
      <c r="T56">
        <v>790546</v>
      </c>
      <c r="U56" t="s">
        <v>852</v>
      </c>
      <c r="V56" t="s">
        <v>852</v>
      </c>
      <c r="X56">
        <v>285634</v>
      </c>
      <c r="Y56" t="s">
        <v>6514</v>
      </c>
      <c r="Z56" t="s">
        <v>6514</v>
      </c>
      <c r="AB56" s="116">
        <v>897599</v>
      </c>
      <c r="AC56" t="str">
        <f>INDEX(Partner_details[name], MATCH(AB56, Partner_details[user id], 0))</f>
        <v>Heya</v>
      </c>
      <c r="AD56" t="str">
        <f>INDEX(Partner_details[companyName], MATCH(AB56, Partner_details[user id], 0))</f>
        <v>Lumen Coffee</v>
      </c>
    </row>
    <row r="57" spans="1:30">
      <c r="A57" s="21" t="s">
        <v>1119</v>
      </c>
      <c r="B57" s="21">
        <v>37491064020</v>
      </c>
      <c r="I57" s="54"/>
      <c r="K57" s="58">
        <v>1089301</v>
      </c>
      <c r="L57" t="str">
        <f>INDEX(Partner_details[name], MATCH(K57, Partner_details[user id], 0))</f>
        <v>Liza</v>
      </c>
      <c r="M57" t="str">
        <f>INDEX(Partner_details[name], MATCH(K57, Partner_details[user id], 0))</f>
        <v>Liza</v>
      </c>
      <c r="T57">
        <v>807309</v>
      </c>
      <c r="U57" t="s">
        <v>444</v>
      </c>
      <c r="V57" t="s">
        <v>444</v>
      </c>
      <c r="X57">
        <v>1092076</v>
      </c>
      <c r="Y57" t="s">
        <v>536</v>
      </c>
      <c r="Z57" t="s">
        <v>536</v>
      </c>
      <c r="AB57" s="116">
        <v>947714</v>
      </c>
      <c r="AC57" t="str">
        <f>INDEX(Partner_details[name], MATCH(AB57, Partner_details[user id], 0))</f>
        <v>Ani</v>
      </c>
      <c r="AD57" t="str">
        <f>INDEX(Partner_details[companyName], MATCH(AB57, Partner_details[user id], 0))</f>
        <v>Eatnact</v>
      </c>
    </row>
    <row r="58" spans="1:30">
      <c r="A58" s="21" t="s">
        <v>3434</v>
      </c>
      <c r="B58" s="21">
        <v>37491113991</v>
      </c>
      <c r="I58" s="54"/>
      <c r="K58" s="58">
        <v>835902</v>
      </c>
      <c r="L58" t="e">
        <f>INDEX(Partner_details[name], MATCH(K58, Partner_details[user id], 0))</f>
        <v>#N/A</v>
      </c>
      <c r="M58" t="e">
        <f>INDEX(Partner_details[name], MATCH(K58, Partner_details[user id], 0))</f>
        <v>#N/A</v>
      </c>
      <c r="T58">
        <v>977662</v>
      </c>
      <c r="U58" t="s">
        <v>462</v>
      </c>
      <c r="V58" t="s">
        <v>462</v>
      </c>
      <c r="X58">
        <v>699562</v>
      </c>
      <c r="Y58" t="s">
        <v>406</v>
      </c>
      <c r="Z58" t="s">
        <v>406</v>
      </c>
      <c r="AB58" s="116">
        <v>974400</v>
      </c>
      <c r="AC58" t="str">
        <f>INDEX(Partner_details[name], MATCH(AB58, Partner_details[user id], 0))</f>
        <v xml:space="preserve">Arthur Petrosyan </v>
      </c>
      <c r="AD58" t="str">
        <f>INDEX(Partner_details[companyName], MATCH(AB58, Partner_details[user id], 0))</f>
        <v>Malocco</v>
      </c>
    </row>
    <row r="59" spans="1:30">
      <c r="A59" s="21" t="s">
        <v>6514</v>
      </c>
      <c r="B59" s="21">
        <v>37491342545</v>
      </c>
      <c r="I59" s="54"/>
      <c r="K59" s="58">
        <v>1092123</v>
      </c>
      <c r="L59" t="str">
        <f>INDEX(Partner_details[name], MATCH(K59, Partner_details[user id], 0))</f>
        <v>ASADOR</v>
      </c>
      <c r="M59" t="str">
        <f>INDEX(Partner_details[name], MATCH(K59, Partner_details[user id], 0))</f>
        <v>ASADOR</v>
      </c>
      <c r="T59">
        <v>1129284</v>
      </c>
      <c r="U59" t="s">
        <v>6487</v>
      </c>
      <c r="V59" t="s">
        <v>6487</v>
      </c>
      <c r="X59">
        <v>1092074</v>
      </c>
      <c r="Y59" t="s">
        <v>408</v>
      </c>
      <c r="Z59" t="s">
        <v>408</v>
      </c>
      <c r="AB59" s="116">
        <v>977662</v>
      </c>
      <c r="AC59" t="str">
        <f>INDEX(Partner_details[name], MATCH(AB59, Partner_details[user id], 0))</f>
        <v>Elen</v>
      </c>
      <c r="AD59" t="str">
        <f>INDEX(Partner_details[companyName], MATCH(AB59, Partner_details[user id], 0))</f>
        <v>Food industry</v>
      </c>
    </row>
    <row r="60" spans="1:30">
      <c r="A60" s="21" t="s">
        <v>160</v>
      </c>
      <c r="B60" s="21">
        <v>37491468478</v>
      </c>
      <c r="I60" s="54"/>
      <c r="K60" s="58">
        <v>677439</v>
      </c>
      <c r="L60" t="str">
        <f>INDEX(Partner_details[name], MATCH(K60, Partner_details[user id], 0))</f>
        <v>Margarit</v>
      </c>
      <c r="M60" t="str">
        <f>INDEX(Partner_details[name], MATCH(K60, Partner_details[user id], 0))</f>
        <v>Margarit</v>
      </c>
      <c r="T60">
        <v>101879</v>
      </c>
      <c r="U60" t="s">
        <v>7256</v>
      </c>
      <c r="V60" t="s">
        <v>7256</v>
      </c>
      <c r="X60">
        <v>1038245</v>
      </c>
      <c r="Y60" t="s">
        <v>410</v>
      </c>
      <c r="Z60" t="s">
        <v>410</v>
      </c>
      <c r="AB60" s="116">
        <v>981647</v>
      </c>
      <c r="AC60" t="str">
        <f>INDEX(Partner_details[name], MATCH(AB60, Partner_details[user id], 0))</f>
        <v>Edgar</v>
      </c>
      <c r="AD60" t="str">
        <f>INDEX(Partner_details[companyName], MATCH(AB60, Partner_details[user id], 0))</f>
        <v>Tashir Nzhdeh</v>
      </c>
    </row>
    <row r="61" spans="1:30">
      <c r="A61" s="21" t="s">
        <v>1327</v>
      </c>
      <c r="B61" s="21">
        <v>37491578612</v>
      </c>
      <c r="I61" s="54"/>
      <c r="K61" s="58">
        <v>681930</v>
      </c>
      <c r="L61" t="str">
        <f>INDEX(Partner_details[name], MATCH(K61, Partner_details[user id], 0))</f>
        <v>Yulya</v>
      </c>
      <c r="M61" t="str">
        <f>INDEX(Partner_details[name], MATCH(K61, Partner_details[user id], 0))</f>
        <v>Yulya</v>
      </c>
      <c r="T61">
        <v>713464</v>
      </c>
      <c r="U61" t="s">
        <v>6968</v>
      </c>
      <c r="V61" t="s">
        <v>6968</v>
      </c>
      <c r="X61">
        <v>897698</v>
      </c>
      <c r="Y61" t="s">
        <v>534</v>
      </c>
      <c r="Z61" t="s">
        <v>534</v>
      </c>
      <c r="AB61" s="116">
        <v>995315</v>
      </c>
      <c r="AC61" t="str">
        <f>INDEX(Partner_details[name], MATCH(AB61, Partner_details[user id], 0))</f>
        <v>Phoenīx</v>
      </c>
      <c r="AD61" t="str">
        <f>INDEX(Partner_details[companyName], MATCH(AB61, Partner_details[user id], 0))</f>
        <v>Avetis Grigoryan</v>
      </c>
    </row>
    <row r="62" spans="1:30">
      <c r="A62" s="21" t="s">
        <v>446</v>
      </c>
      <c r="B62" s="21">
        <v>37491743643</v>
      </c>
      <c r="K62" s="58">
        <v>1077148</v>
      </c>
      <c r="L62" t="str">
        <f>INDEX(Partner_details[name], MATCH(K62, Partner_details[user id], 0))</f>
        <v>Lil Babayan</v>
      </c>
      <c r="M62" t="str">
        <f>INDEX(Partner_details[name], MATCH(K62, Partner_details[user id], 0))</f>
        <v>Lil Babayan</v>
      </c>
      <c r="T62">
        <v>896037</v>
      </c>
      <c r="U62" t="s">
        <v>1119</v>
      </c>
      <c r="V62" t="s">
        <v>1119</v>
      </c>
      <c r="X62">
        <v>847012</v>
      </c>
      <c r="Y62" t="s">
        <v>160</v>
      </c>
      <c r="Z62" t="s">
        <v>160</v>
      </c>
      <c r="AB62" s="116">
        <v>1006862</v>
      </c>
      <c r="AC62" t="str">
        <f>INDEX(Partner_details[name], MATCH(AB62, Partner_details[user id], 0))</f>
        <v>Kilikian Beer House</v>
      </c>
      <c r="AD62" t="str">
        <f>INDEX(Partner_details[companyName], MATCH(AB62, Partner_details[user id], 0))</f>
        <v>Kilikian</v>
      </c>
    </row>
    <row r="63" spans="1:30">
      <c r="A63" s="21" t="s">
        <v>6732</v>
      </c>
      <c r="B63" s="21">
        <v>37491850637</v>
      </c>
      <c r="K63" s="58">
        <v>19804</v>
      </c>
      <c r="L63" t="str">
        <f>INDEX(Partner_details[name], MATCH(K63, Partner_details[user id], 0))</f>
        <v>Hasmik</v>
      </c>
      <c r="M63" t="str">
        <f>INDEX(Partner_details[name], MATCH(K63, Partner_details[user id], 0))</f>
        <v>Hasmik</v>
      </c>
      <c r="O63" s="68"/>
      <c r="T63">
        <v>1077215</v>
      </c>
      <c r="U63" t="s">
        <v>6885</v>
      </c>
      <c r="V63" t="s">
        <v>6885</v>
      </c>
      <c r="X63">
        <v>441653</v>
      </c>
      <c r="Y63" t="s">
        <v>6567</v>
      </c>
      <c r="Z63" t="s">
        <v>6567</v>
      </c>
      <c r="AB63" s="116">
        <v>1042334</v>
      </c>
      <c r="AC63" t="str">
        <f>INDEX(Partner_details[name], MATCH(AB63, Partner_details[user id], 0))</f>
        <v xml:space="preserve">Dolce Box </v>
      </c>
      <c r="AD63" t="str">
        <f>INDEX(Partner_details[companyName], MATCH(AB63, Partner_details[user id], 0))</f>
        <v>DolceBox</v>
      </c>
    </row>
    <row r="64" spans="1:30">
      <c r="A64" s="21" t="s">
        <v>2483</v>
      </c>
      <c r="B64" s="21">
        <v>37491936747</v>
      </c>
      <c r="K64" s="58">
        <v>1091829</v>
      </c>
      <c r="L64" t="str">
        <f>INDEX(Partner_details[name], MATCH(K64, Partner_details[user id], 0))</f>
        <v>Bedrous</v>
      </c>
      <c r="M64" t="str">
        <f>INDEX(Partner_details[name], MATCH(K64, Partner_details[user id], 0))</f>
        <v>Bedrous</v>
      </c>
      <c r="T64">
        <v>1121286</v>
      </c>
      <c r="U64" t="s">
        <v>7436</v>
      </c>
      <c r="V64" t="s">
        <v>7436</v>
      </c>
      <c r="X64">
        <v>512333</v>
      </c>
      <c r="Y64" t="s">
        <v>433</v>
      </c>
      <c r="Z64" t="s">
        <v>433</v>
      </c>
      <c r="AB64" s="116">
        <v>1044005</v>
      </c>
      <c r="AC64" t="str">
        <f>INDEX(Partner_details[name], MATCH(AB64, Partner_details[user id], 0))</f>
        <v>Viktoria</v>
      </c>
      <c r="AD64" t="str">
        <f>INDEX(Partner_details[companyName], MATCH(AB64, Partner_details[user id], 0))</f>
        <v>Coffee music</v>
      </c>
    </row>
    <row r="65" spans="1:30">
      <c r="A65" s="21" t="s">
        <v>497</v>
      </c>
      <c r="B65" s="21">
        <v>37491985651</v>
      </c>
      <c r="K65" s="58">
        <v>287336</v>
      </c>
      <c r="L65" t="str">
        <f>INDEX(Partner_details[name], MATCH(K65, Partner_details[user id], 0))</f>
        <v>Piruza</v>
      </c>
      <c r="M65" t="str">
        <f>INDEX(Partner_details[name], MATCH(K65, Partner_details[user id], 0))</f>
        <v>Piruza</v>
      </c>
      <c r="T65">
        <v>1122469</v>
      </c>
      <c r="U65" t="s">
        <v>6589</v>
      </c>
      <c r="V65" t="s">
        <v>6589</v>
      </c>
      <c r="X65">
        <v>506517</v>
      </c>
      <c r="Y65" t="s">
        <v>397</v>
      </c>
      <c r="Z65" t="s">
        <v>397</v>
      </c>
      <c r="AB65" s="116">
        <v>1074126</v>
      </c>
      <c r="AC65" t="str">
        <f>INDEX(Partner_details[name], MATCH(AB65, Partner_details[user id], 0))</f>
        <v>Nairi</v>
      </c>
      <c r="AD65" t="str">
        <f>INDEX(Partner_details[companyName], MATCH(AB65, Partner_details[user id], 0))</f>
        <v>Tbili</v>
      </c>
    </row>
    <row r="66" spans="1:30">
      <c r="A66" s="21" t="s">
        <v>505</v>
      </c>
      <c r="B66" s="21">
        <v>37493006074</v>
      </c>
      <c r="K66" s="58">
        <v>1091344</v>
      </c>
      <c r="L66" t="str">
        <f>INDEX(Partner_details[name], MATCH(K66, Partner_details[user id], 0))</f>
        <v>Ani</v>
      </c>
      <c r="M66" t="str">
        <f>INDEX(Partner_details[name], MATCH(K66, Partner_details[user id], 0))</f>
        <v>Ani</v>
      </c>
      <c r="T66">
        <v>1122474</v>
      </c>
      <c r="U66" t="s">
        <v>278</v>
      </c>
      <c r="V66" t="s">
        <v>278</v>
      </c>
      <c r="X66">
        <v>357392</v>
      </c>
      <c r="Y66" t="s">
        <v>141</v>
      </c>
      <c r="Z66" t="s">
        <v>141</v>
      </c>
      <c r="AB66" s="116">
        <v>1091065</v>
      </c>
      <c r="AC66" t="str">
        <f>INDEX(Partner_details[name], MATCH(AB66, Partner_details[user id], 0))</f>
        <v>Gor navasardyan</v>
      </c>
      <c r="AD66" t="str">
        <f>INDEX(Partner_details[companyName], MATCH(AB66, Partner_details[user id], 0))</f>
        <v>Dodopizza</v>
      </c>
    </row>
    <row r="67" spans="1:30">
      <c r="A67" s="21" t="s">
        <v>410</v>
      </c>
      <c r="B67" s="21">
        <v>37493078794</v>
      </c>
      <c r="K67" s="58">
        <v>190024</v>
      </c>
      <c r="L67" t="str">
        <f>INDEX(Partner_details[name], MATCH(K67, Partner_details[user id], 0))</f>
        <v>Anzhela</v>
      </c>
      <c r="M67" t="str">
        <f>INDEX(Partner_details[name], MATCH(K67, Partner_details[user id], 0))</f>
        <v>Anzhela</v>
      </c>
      <c r="O67" s="69"/>
      <c r="T67">
        <v>1127736</v>
      </c>
      <c r="U67" t="s">
        <v>6577</v>
      </c>
      <c r="V67" t="s">
        <v>6577</v>
      </c>
      <c r="X67">
        <v>938856</v>
      </c>
      <c r="Y67" t="s">
        <v>518</v>
      </c>
      <c r="Z67" t="s">
        <v>518</v>
      </c>
      <c r="AB67" s="116">
        <v>1091352</v>
      </c>
      <c r="AC67" t="str">
        <f>INDEX(Partner_details[name], MATCH(AB67, Partner_details[user id], 0))</f>
        <v>Paul Armenia</v>
      </c>
      <c r="AD67" t="str">
        <f>INDEX(Partner_details[companyName], MATCH(AB67, Partner_details[user id], 0))</f>
        <v>Paul</v>
      </c>
    </row>
    <row r="68" spans="1:30">
      <c r="A68" s="21" t="s">
        <v>23439</v>
      </c>
      <c r="B68" s="21">
        <v>37493157337</v>
      </c>
      <c r="K68">
        <v>74985</v>
      </c>
      <c r="L68" t="str">
        <f>INDEX(Partner_details[name], MATCH(K68, Partner_details[user id], 0))</f>
        <v>Marta</v>
      </c>
      <c r="M68" t="str">
        <f>INDEX(Partner_details[name], MATCH(K68, Partner_details[user id], 0))</f>
        <v>Marta</v>
      </c>
      <c r="O68">
        <v>506517</v>
      </c>
      <c r="P68" t="str">
        <f>INDEX(Partner_details[name], MATCH(O68, Partner_details[user id], 0))</f>
        <v>Cinna Cone</v>
      </c>
      <c r="Q68" t="str">
        <f>INDEX(Partner_details[link], MATCH(O68, Partner_details[user id], 0))</f>
        <v>https://tip.ggtips.com/employee/32c8b06a-1797-4b22-a9ca-20f8d4cc80ff</v>
      </c>
      <c r="T68">
        <v>1113925</v>
      </c>
      <c r="U68" t="s">
        <v>1880</v>
      </c>
      <c r="V68" t="s">
        <v>1880</v>
      </c>
      <c r="X68">
        <v>252511</v>
      </c>
      <c r="Y68" t="s">
        <v>466</v>
      </c>
      <c r="Z68" t="s">
        <v>466</v>
      </c>
      <c r="AB68" s="116">
        <v>1091356</v>
      </c>
      <c r="AC68" t="str">
        <f>INDEX(Partner_details[name], MATCH(AB68, Partner_details[user id], 0))</f>
        <v>Malocco</v>
      </c>
      <c r="AD68" t="str">
        <f>INDEX(Partner_details[companyName], MATCH(AB68, Partner_details[user id], 0))</f>
        <v>Malocco</v>
      </c>
    </row>
    <row r="69" spans="1:30">
      <c r="A69" s="21" t="s">
        <v>23440</v>
      </c>
      <c r="B69" s="21">
        <v>37493193128</v>
      </c>
      <c r="K69">
        <v>123926</v>
      </c>
      <c r="L69" t="str">
        <f>INDEX(Partner_details[name], MATCH(K69, Partner_details[user id], 0))</f>
        <v>Anifa</v>
      </c>
      <c r="M69" t="str">
        <f>INDEX(Partner_details[name], MATCH(K69, Partner_details[user id], 0))</f>
        <v>Anifa</v>
      </c>
      <c r="T69">
        <v>946774</v>
      </c>
      <c r="U69" t="s">
        <v>4194</v>
      </c>
      <c r="V69" t="s">
        <v>4194</v>
      </c>
      <c r="X69">
        <v>974400</v>
      </c>
      <c r="Y69" t="s">
        <v>7213</v>
      </c>
      <c r="Z69" t="s">
        <v>7213</v>
      </c>
      <c r="AB69" s="116">
        <v>1092080</v>
      </c>
      <c r="AC69" t="str">
        <f>INDEX(Partner_details[name], MATCH(AB69, Partner_details[user id], 0))</f>
        <v>Bedig</v>
      </c>
      <c r="AD69" t="str">
        <f>INDEX(Partner_details[companyName], MATCH(AB69, Partner_details[user id], 0))</f>
        <v>Eatnact</v>
      </c>
    </row>
    <row r="70" spans="1:30">
      <c r="A70" s="21" t="s">
        <v>382</v>
      </c>
      <c r="B70" s="21">
        <v>37493212258</v>
      </c>
      <c r="K70">
        <v>739322</v>
      </c>
      <c r="L70" t="str">
        <f>INDEX(Partner_details[name], MATCH(K70, Partner_details[user id], 0))</f>
        <v>Gor</v>
      </c>
      <c r="M70" t="str">
        <f>INDEX(Partner_details[name], MATCH(K70, Partner_details[user id], 0))</f>
        <v>Gor</v>
      </c>
      <c r="T70">
        <v>1107448</v>
      </c>
      <c r="U70" t="s">
        <v>2019</v>
      </c>
      <c r="V70" t="s">
        <v>2019</v>
      </c>
      <c r="X70">
        <v>947714</v>
      </c>
      <c r="Y70" t="s">
        <v>110</v>
      </c>
      <c r="Z70" t="s">
        <v>110</v>
      </c>
      <c r="AB70" s="116">
        <v>1092171</v>
      </c>
      <c r="AC70" t="str">
        <f>INDEX(Partner_details[name], MATCH(AB70, Partner_details[user id], 0))</f>
        <v>Խոհանոց / Food</v>
      </c>
      <c r="AD70" t="str">
        <f>INDEX(Partner_details[companyName], MATCH(AB70, Partner_details[user id], 0))</f>
        <v>Machar</v>
      </c>
    </row>
    <row r="71" spans="1:30">
      <c r="A71" s="21" t="s">
        <v>184</v>
      </c>
      <c r="B71" s="21">
        <v>37493450013</v>
      </c>
      <c r="K71">
        <v>984474</v>
      </c>
      <c r="L71" t="str">
        <f>INDEX(Partner_details[name], MATCH(K71, Partner_details[user id], 0))</f>
        <v>Anush</v>
      </c>
      <c r="M71" t="str">
        <f>INDEX(Partner_details[name], MATCH(K71, Partner_details[user id], 0))</f>
        <v>Anush</v>
      </c>
      <c r="T71">
        <v>593823</v>
      </c>
      <c r="U71" t="s">
        <v>1153</v>
      </c>
      <c r="V71" t="s">
        <v>1153</v>
      </c>
      <c r="X71">
        <v>1092604</v>
      </c>
      <c r="Y71" t="s">
        <v>7350</v>
      </c>
      <c r="Z71" t="s">
        <v>7350</v>
      </c>
      <c r="AB71" s="116">
        <v>1092669</v>
      </c>
      <c r="AC71" t="str">
        <f>INDEX(Partner_details[name], MATCH(AB71, Partner_details[user id], 0))</f>
        <v>Gev Meliqsetyan</v>
      </c>
      <c r="AD71" t="str">
        <f>INDEX(Partner_details[companyName], MATCH(AB71, Partner_details[user id], 0))</f>
        <v>Dodopizza</v>
      </c>
    </row>
    <row r="72" spans="1:30">
      <c r="A72" s="21" t="s">
        <v>524</v>
      </c>
      <c r="B72" s="21">
        <v>37493633334</v>
      </c>
      <c r="K72">
        <v>1091062</v>
      </c>
      <c r="L72" t="e">
        <f>INDEX(Partner_details[name], MATCH(K72, Partner_details[user id], 0))</f>
        <v>#N/A</v>
      </c>
      <c r="M72" t="e">
        <f>INDEX(Partner_details[name], MATCH(K72, Partner_details[user id], 0))</f>
        <v>#N/A</v>
      </c>
      <c r="O72">
        <v>938856</v>
      </c>
      <c r="P72" t="str">
        <f>INDEX(Partner_details[name], MATCH(O72, Partner_details[user id], 0))</f>
        <v>Pizzanini</v>
      </c>
      <c r="Q72" t="str">
        <f>INDEX(Partner_details[link], MATCH(O72, Partner_details[user id], 0))</f>
        <v>https://tip.ggtips.com/employee/2f5ad711-c4f7-4afb-9bda-702e5aa47a97</v>
      </c>
      <c r="T72">
        <v>906886</v>
      </c>
      <c r="U72" t="s">
        <v>4660</v>
      </c>
      <c r="V72" t="s">
        <v>4660</v>
      </c>
      <c r="X72">
        <v>602696</v>
      </c>
      <c r="Y72" t="s">
        <v>420</v>
      </c>
      <c r="Z72" t="s">
        <v>420</v>
      </c>
      <c r="AB72" s="116">
        <v>1096433</v>
      </c>
      <c r="AC72" t="str">
        <f>INDEX(Partner_details[name], MATCH(AB72, Partner_details[user id], 0))</f>
        <v>Isahak</v>
      </c>
      <c r="AD72" t="str">
        <f>INDEX(Partner_details[companyName], MATCH(AB72, Partner_details[user id], 0))</f>
        <v>Laboratory specialty coffee</v>
      </c>
    </row>
    <row r="73" spans="1:30">
      <c r="A73" s="21" t="s">
        <v>23441</v>
      </c>
      <c r="B73" s="21">
        <v>37493642144</v>
      </c>
      <c r="K73">
        <v>1093775</v>
      </c>
      <c r="L73" t="e">
        <f>INDEX(Partner_details[name], MATCH(K73, Partner_details[user id], 0))</f>
        <v>#N/A</v>
      </c>
      <c r="M73" t="e">
        <f>INDEX(Partner_details[name], MATCH(K73, Partner_details[user id], 0))</f>
        <v>#N/A</v>
      </c>
      <c r="T73">
        <v>530539</v>
      </c>
      <c r="U73" t="s">
        <v>862</v>
      </c>
      <c r="V73" t="s">
        <v>862</v>
      </c>
      <c r="X73">
        <v>14157</v>
      </c>
      <c r="Y73" t="s">
        <v>511</v>
      </c>
      <c r="Z73" t="s">
        <v>511</v>
      </c>
      <c r="AB73" s="116">
        <v>1096497</v>
      </c>
      <c r="AC73" t="str">
        <f>INDEX(Partner_details[name], MATCH(AB73, Partner_details[user id], 0))</f>
        <v>Smoking Chef</v>
      </c>
      <c r="AD73" t="str">
        <f>INDEX(Partner_details[companyName], MATCH(AB73, Partner_details[user id], 0))</f>
        <v>Smoking Chef</v>
      </c>
    </row>
    <row r="74" spans="1:30">
      <c r="A74" s="21" t="s">
        <v>534</v>
      </c>
      <c r="B74" s="21">
        <v>37493790908</v>
      </c>
      <c r="K74">
        <v>897599</v>
      </c>
      <c r="L74" t="str">
        <f>INDEX(Partner_details[name], MATCH(K74, Partner_details[user id], 0))</f>
        <v>Heya</v>
      </c>
      <c r="M74" t="str">
        <f>INDEX(Partner_details[name], MATCH(K74, Partner_details[user id], 0))</f>
        <v>Heya</v>
      </c>
      <c r="T74">
        <v>1107533</v>
      </c>
      <c r="U74" t="s">
        <v>1403</v>
      </c>
      <c r="V74" t="s">
        <v>1403</v>
      </c>
      <c r="X74">
        <v>995315</v>
      </c>
      <c r="Y74" t="s">
        <v>783</v>
      </c>
      <c r="Z74" t="s">
        <v>783</v>
      </c>
      <c r="AB74" s="116">
        <v>1107448</v>
      </c>
      <c r="AC74" t="str">
        <f>INDEX(Partner_details[name], MATCH(AB74, Partner_details[user id], 0))</f>
        <v>Arsen</v>
      </c>
      <c r="AD74" t="str">
        <f>INDEX(Partner_details[companyName], MATCH(AB74, Partner_details[user id], 0))</f>
        <v>Karas hraparak</v>
      </c>
    </row>
    <row r="75" spans="1:30">
      <c r="A75" s="21" t="s">
        <v>420</v>
      </c>
      <c r="B75" s="21">
        <v>37493879064</v>
      </c>
      <c r="K75">
        <v>1091339</v>
      </c>
      <c r="L75" t="str">
        <f>INDEX(Partner_details[name], MATCH(K75, Partner_details[user id], 0))</f>
        <v>Ela Asatryan</v>
      </c>
      <c r="M75" t="str">
        <f>INDEX(Partner_details[name], MATCH(K75, Partner_details[user id], 0))</f>
        <v>Ela Asatryan</v>
      </c>
      <c r="T75">
        <v>555017</v>
      </c>
      <c r="U75" t="s">
        <v>7022</v>
      </c>
      <c r="V75" t="s">
        <v>7022</v>
      </c>
      <c r="X75">
        <v>1093670</v>
      </c>
      <c r="Y75" t="s">
        <v>7445</v>
      </c>
      <c r="Z75" t="s">
        <v>7445</v>
      </c>
      <c r="AB75" s="116">
        <v>1107533</v>
      </c>
      <c r="AC75" t="str">
        <f>INDEX(Partner_details[name], MATCH(AB75, Partner_details[user id], 0))</f>
        <v>Sima</v>
      </c>
      <c r="AD75" t="str">
        <f>INDEX(Partner_details[companyName], MATCH(AB75, Partner_details[user id], 0))</f>
        <v>Karas mashtoc</v>
      </c>
    </row>
    <row r="76" spans="1:30">
      <c r="A76" s="21" t="s">
        <v>23442</v>
      </c>
      <c r="B76" s="21">
        <v>37493960595</v>
      </c>
      <c r="T76">
        <v>1123489</v>
      </c>
      <c r="U76" t="s">
        <v>1282</v>
      </c>
      <c r="V76" t="s">
        <v>1282</v>
      </c>
      <c r="X76">
        <v>530539</v>
      </c>
      <c r="Y76" t="s">
        <v>862</v>
      </c>
      <c r="Z76" t="s">
        <v>862</v>
      </c>
      <c r="AB76" s="116">
        <v>1108985</v>
      </c>
      <c r="AC76" t="str">
        <f>INDEX(Partner_details[name], MATCH(AB76, Partner_details[user id], 0))</f>
        <v>Coc Microbar</v>
      </c>
      <c r="AD76" t="str">
        <f>INDEX(Partner_details[companyName], MATCH(AB76, Partner_details[user id], 0))</f>
        <v>CocMicrobar</v>
      </c>
    </row>
    <row r="77" spans="1:30">
      <c r="A77" s="21" t="s">
        <v>261</v>
      </c>
      <c r="B77" s="21">
        <v>37494021224</v>
      </c>
      <c r="T77">
        <v>136473</v>
      </c>
      <c r="U77" t="s">
        <v>1731</v>
      </c>
      <c r="V77" t="s">
        <v>1731</v>
      </c>
      <c r="X77">
        <v>1091079</v>
      </c>
      <c r="Y77" t="s">
        <v>2040</v>
      </c>
      <c r="Z77" t="s">
        <v>2040</v>
      </c>
      <c r="AB77" s="116">
        <v>1109476</v>
      </c>
      <c r="AC77" t="str">
        <f>INDEX(Partner_details[name], MATCH(AB77, Partner_details[user id], 0))</f>
        <v>Nor Aleppo</v>
      </c>
      <c r="AD77" t="str">
        <f>INDEX(Partner_details[companyName], MATCH(AB77, Partner_details[user id], 0))</f>
        <v>Noraleppo</v>
      </c>
    </row>
    <row r="78" spans="1:30">
      <c r="A78" s="21" t="s">
        <v>80</v>
      </c>
      <c r="B78" s="21">
        <v>37494022256</v>
      </c>
      <c r="T78">
        <v>156746</v>
      </c>
      <c r="U78" t="s">
        <v>582</v>
      </c>
      <c r="V78" t="s">
        <v>582</v>
      </c>
      <c r="X78">
        <v>1074126</v>
      </c>
      <c r="Y78" t="s">
        <v>1875</v>
      </c>
      <c r="Z78" t="s">
        <v>1875</v>
      </c>
      <c r="AB78" s="116">
        <v>1109984</v>
      </c>
      <c r="AC78" t="str">
        <f>INDEX(Partner_details[name], MATCH(AB78, Partner_details[user id], 0))</f>
        <v>Dodo Kitchen</v>
      </c>
      <c r="AD78" t="str">
        <f>INDEX(Partner_details[companyName], MATCH(AB78, Partner_details[user id], 0))</f>
        <v>Dodopizza</v>
      </c>
    </row>
    <row r="79" spans="1:30">
      <c r="A79" s="21" t="s">
        <v>466</v>
      </c>
      <c r="B79" s="21">
        <v>37494051788</v>
      </c>
      <c r="T79">
        <v>19804</v>
      </c>
      <c r="U79" t="s">
        <v>442</v>
      </c>
      <c r="V79" t="s">
        <v>442</v>
      </c>
      <c r="X79">
        <v>1111624</v>
      </c>
      <c r="Y79" t="s">
        <v>307</v>
      </c>
      <c r="Z79" t="s">
        <v>307</v>
      </c>
      <c r="AB79" s="116">
        <v>1112708</v>
      </c>
      <c r="AC79" t="str">
        <f>INDEX(Partner_details[name], MATCH(AB79, Partner_details[user id], 0))</f>
        <v>Jemma</v>
      </c>
      <c r="AD79" t="str">
        <f>INDEX(Partner_details[companyName], MATCH(AB79, Partner_details[user id], 0))</f>
        <v>Cinnabon</v>
      </c>
    </row>
    <row r="80" spans="1:30">
      <c r="A80" s="21" t="s">
        <v>429</v>
      </c>
      <c r="B80" s="21">
        <v>37494123200</v>
      </c>
      <c r="T80">
        <v>66811</v>
      </c>
      <c r="U80" t="s">
        <v>452</v>
      </c>
      <c r="V80" t="s">
        <v>452</v>
      </c>
      <c r="X80">
        <v>790546</v>
      </c>
      <c r="Y80" t="s">
        <v>852</v>
      </c>
      <c r="Z80" t="s">
        <v>852</v>
      </c>
      <c r="AB80" s="116">
        <v>1113150</v>
      </c>
      <c r="AC80" t="str">
        <f>INDEX(Partner_details[name], MATCH(AB80, Partner_details[user id], 0))</f>
        <v>Albert</v>
      </c>
      <c r="AD80" t="str">
        <f>INDEX(Partner_details[companyName], MATCH(AB80, Partner_details[user id], 0))</f>
        <v>Kond house</v>
      </c>
    </row>
    <row r="81" spans="1:30">
      <c r="A81" s="21" t="s">
        <v>416</v>
      </c>
      <c r="B81" s="21">
        <v>37494140649</v>
      </c>
      <c r="O81">
        <v>946774</v>
      </c>
      <c r="P81" t="str">
        <f>INDEX(Partner_details[name], MATCH(O81, Partner_details[user id], 0))</f>
        <v>Gohar</v>
      </c>
      <c r="Q81" t="str">
        <f>INDEX(Partner_details[link], MATCH(O81, Partner_details[user id], 0))</f>
        <v>https://tip.ggtips.com/employee/7768aa39-4aff-41cd-87ab-53c7e25429f7</v>
      </c>
      <c r="T81">
        <v>190024</v>
      </c>
      <c r="U81" t="s">
        <v>446</v>
      </c>
      <c r="V81" t="s">
        <v>446</v>
      </c>
      <c r="X81">
        <v>1107533</v>
      </c>
      <c r="Y81" t="s">
        <v>1403</v>
      </c>
      <c r="Z81" t="s">
        <v>1403</v>
      </c>
      <c r="AB81" s="116">
        <v>1113183</v>
      </c>
      <c r="AC81" t="str">
        <f>INDEX(Partner_details[name], MATCH(AB81, Partner_details[user id], 0))</f>
        <v>Lilit</v>
      </c>
      <c r="AD81" t="str">
        <f>INDEX(Partner_details[companyName], MATCH(AB81, Partner_details[user id], 0))</f>
        <v>Bisquit</v>
      </c>
    </row>
    <row r="82" spans="1:30">
      <c r="A82" s="21" t="s">
        <v>23443</v>
      </c>
      <c r="B82" s="21">
        <v>37494152626</v>
      </c>
      <c r="O82">
        <v>1093670</v>
      </c>
      <c r="P82" t="str">
        <f>INDEX(Partner_details[name], MATCH(O82, Partner_details[user id], 0))</f>
        <v xml:space="preserve">Unicorn &amp; Ikigai team </v>
      </c>
      <c r="Q82" t="str">
        <f>INDEX(Partner_details[link], MATCH(O82, Partner_details[user id], 0))</f>
        <v>https://tip.ggtips.com/employee/b01784ca-f659-4d99-aa9c-5403ba82026b</v>
      </c>
      <c r="T82">
        <v>287336</v>
      </c>
      <c r="U82" t="s">
        <v>438</v>
      </c>
      <c r="V82" t="s">
        <v>438</v>
      </c>
      <c r="X82">
        <v>1123489</v>
      </c>
      <c r="Y82" t="s">
        <v>1282</v>
      </c>
      <c r="Z82" t="s">
        <v>1282</v>
      </c>
      <c r="AB82" s="116">
        <v>1113529</v>
      </c>
      <c r="AC82" t="str">
        <f>INDEX(Partner_details[name], MATCH(AB82, Partner_details[user id], 0))</f>
        <v>Diana</v>
      </c>
      <c r="AD82" t="str">
        <f>INDEX(Partner_details[companyName], MATCH(AB82, Partner_details[user id], 0))</f>
        <v>Bisquit</v>
      </c>
    </row>
    <row r="83" spans="1:30">
      <c r="A83" s="21" t="s">
        <v>391</v>
      </c>
      <c r="B83" s="21">
        <v>37494366302</v>
      </c>
      <c r="O83">
        <v>530539</v>
      </c>
      <c r="P83" t="str">
        <f>INDEX(Partner_details[name], MATCH(O83, Partner_details[user id], 0))</f>
        <v>Ժիրայր</v>
      </c>
      <c r="Q83" t="str">
        <f>INDEX(Partner_details[link], MATCH(O83, Partner_details[user id], 0))</f>
        <v>https://tip.ggtips.com/employee/dede1d47-8917-4c12-9d6e-d9cd95df9e33</v>
      </c>
      <c r="T83">
        <v>876213</v>
      </c>
      <c r="U83" t="s">
        <v>456</v>
      </c>
      <c r="V83" t="s">
        <v>456</v>
      </c>
      <c r="X83">
        <v>170927</v>
      </c>
      <c r="Y83" t="s">
        <v>623</v>
      </c>
      <c r="Z83" t="s">
        <v>623</v>
      </c>
      <c r="AB83" s="116">
        <v>1113925</v>
      </c>
      <c r="AC83" t="str">
        <f>INDEX(Partner_details[name], MATCH(AB83, Partner_details[user id], 0))</f>
        <v>Agnesa Shahinyan</v>
      </c>
      <c r="AD83" t="str">
        <f>INDEX(Partner_details[companyName], MATCH(AB83, Partner_details[user id], 0))</f>
        <v>Karas hayreniq</v>
      </c>
    </row>
    <row r="84" spans="1:30">
      <c r="A84" s="21" t="s">
        <v>209</v>
      </c>
      <c r="B84" s="21">
        <v>37494523229</v>
      </c>
      <c r="O84">
        <v>1091079</v>
      </c>
      <c r="P84" t="str">
        <f>INDEX(Partner_details[name], MATCH(O84, Partner_details[user id], 0))</f>
        <v>Dodo kashier</v>
      </c>
      <c r="Q84" t="str">
        <f>INDEX(Partner_details[link], MATCH(O84, Partner_details[user id], 0))</f>
        <v>https://tip.ggtips.com/employee/8f14b86c-8a7e-4cfd-a0b0-1baede4d3a9c</v>
      </c>
      <c r="T84">
        <v>957589</v>
      </c>
      <c r="U84" t="s">
        <v>450</v>
      </c>
      <c r="V84" t="s">
        <v>450</v>
      </c>
      <c r="X84">
        <v>101879</v>
      </c>
      <c r="Y84" t="s">
        <v>7256</v>
      </c>
      <c r="Z84" t="s">
        <v>7256</v>
      </c>
      <c r="AB84" s="116">
        <v>1121093</v>
      </c>
      <c r="AC84" t="str">
        <f>INDEX(Partner_details[name], MATCH(AB84, Partner_details[user id], 0))</f>
        <v>Artur Tedtov</v>
      </c>
      <c r="AD84" t="str">
        <f>INDEX(Partner_details[companyName], MATCH(AB84, Partner_details[user id], 0))</f>
        <v>Laboratory specialty coffee</v>
      </c>
    </row>
    <row r="85" spans="1:30">
      <c r="A85" s="21" t="s">
        <v>72</v>
      </c>
      <c r="B85" s="21">
        <v>37494653111</v>
      </c>
      <c r="O85">
        <v>1074126</v>
      </c>
      <c r="P85" t="str">
        <f>INDEX(Partner_details[name], MATCH(O85, Partner_details[user id], 0))</f>
        <v>Nairi</v>
      </c>
      <c r="Q85" t="str">
        <f>INDEX(Partner_details[link], MATCH(O85, Partner_details[user id], 0))</f>
        <v>https://tip.ggtips.com/employee/f4342d81-8d02-4179-acf6-45edeb2db598</v>
      </c>
      <c r="T85">
        <v>973236</v>
      </c>
      <c r="U85" t="s">
        <v>448</v>
      </c>
      <c r="V85" t="s">
        <v>448</v>
      </c>
      <c r="X85">
        <v>896037</v>
      </c>
      <c r="Y85" t="s">
        <v>1119</v>
      </c>
      <c r="Z85" t="s">
        <v>1119</v>
      </c>
      <c r="AB85" s="116">
        <v>1122469</v>
      </c>
      <c r="AC85" t="str">
        <f>INDEX(Partner_details[name], MATCH(AB85, Partner_details[user id], 0))</f>
        <v>Miqayel</v>
      </c>
      <c r="AD85" t="str">
        <f>INDEX(Partner_details[companyName], MATCH(AB85, Partner_details[user id], 0))</f>
        <v>Jazve</v>
      </c>
    </row>
    <row r="86" spans="1:30">
      <c r="A86" s="21" t="s">
        <v>110</v>
      </c>
      <c r="B86" s="21">
        <v>37494712665</v>
      </c>
      <c r="T86">
        <v>980934</v>
      </c>
      <c r="U86" t="s">
        <v>454</v>
      </c>
      <c r="V86" t="s">
        <v>454</v>
      </c>
      <c r="X86">
        <v>1122474</v>
      </c>
      <c r="Y86" t="s">
        <v>278</v>
      </c>
      <c r="Z86" t="s">
        <v>278</v>
      </c>
      <c r="AB86" s="116">
        <v>1127736</v>
      </c>
      <c r="AC86" t="str">
        <f>INDEX(Partner_details[name], MATCH(AB86, Partner_details[user id], 0))</f>
        <v>Samvel</v>
      </c>
      <c r="AD86" t="str">
        <f>INDEX(Partner_details[companyName], MATCH(AB86, Partner_details[user id], 0))</f>
        <v>Jazve</v>
      </c>
    </row>
    <row r="87" spans="1:30">
      <c r="A87" s="21" t="s">
        <v>23444</v>
      </c>
      <c r="B87" s="21">
        <v>37494716164</v>
      </c>
      <c r="O87">
        <v>1111624</v>
      </c>
      <c r="P87" t="str">
        <f>INDEX(Partner_details[name], MATCH(O87, Partner_details[user id], 0))</f>
        <v>Edgar</v>
      </c>
      <c r="Q87" t="str">
        <f>INDEX(Partner_details[link], MATCH(O87, Partner_details[user id], 0))</f>
        <v>https://tip.ggtips.com/employee/10fafe9e-3421-40f8-94ac-2966a0d57411</v>
      </c>
      <c r="T87">
        <v>984474</v>
      </c>
      <c r="U87" t="s">
        <v>436</v>
      </c>
      <c r="V87" t="s">
        <v>436</v>
      </c>
      <c r="X87">
        <v>713464</v>
      </c>
      <c r="Y87" t="s">
        <v>6968</v>
      </c>
      <c r="Z87" t="s">
        <v>6968</v>
      </c>
      <c r="AB87" s="116">
        <v>1128489</v>
      </c>
      <c r="AC87" t="str">
        <f>INDEX(Partner_details[name], MATCH(AB87, Partner_details[user id], 0))</f>
        <v>Prepa</v>
      </c>
      <c r="AD87" t="str">
        <f>INDEX(Partner_details[companyName], MATCH(AB87, Partner_details[user id], 0))</f>
        <v>Prepa</v>
      </c>
    </row>
    <row r="88" spans="1:30">
      <c r="A88" s="21" t="s">
        <v>461</v>
      </c>
      <c r="B88" s="21">
        <v>37494837772</v>
      </c>
      <c r="O88">
        <v>790546</v>
      </c>
      <c r="P88" t="str">
        <f>INDEX(Partner_details[name], MATCH(O88, Partner_details[user id], 0))</f>
        <v>Mariam</v>
      </c>
      <c r="Q88" t="str">
        <f>INDEX(Partner_details[link], MATCH(O88, Partner_details[user id], 0))</f>
        <v>https://tip.ggtips.com/employee/783bf42f-02cd-43e1-957f-a9ff1210662b</v>
      </c>
      <c r="T88">
        <v>1091829</v>
      </c>
      <c r="U88" t="s">
        <v>440</v>
      </c>
      <c r="V88" t="s">
        <v>440</v>
      </c>
      <c r="X88">
        <v>876590</v>
      </c>
      <c r="Y88" t="s">
        <v>1501</v>
      </c>
      <c r="Z88" t="s">
        <v>1501</v>
      </c>
      <c r="AB88" s="116">
        <v>1129284</v>
      </c>
      <c r="AC88" t="str">
        <f>INDEX(Partner_details[name], MATCH(AB88, Partner_details[user id], 0))</f>
        <v xml:space="preserve">Armen Sargsyan </v>
      </c>
      <c r="AD88" t="str">
        <f>INDEX(Partner_details[companyName], MATCH(AB88, Partner_details[user id], 0))</f>
        <v>Food industry</v>
      </c>
    </row>
    <row r="89" spans="1:30">
      <c r="A89" s="21" t="s">
        <v>391</v>
      </c>
      <c r="B89" s="21">
        <v>37494856890</v>
      </c>
      <c r="O89" s="68"/>
      <c r="T89">
        <v>1006862</v>
      </c>
      <c r="U89" t="s">
        <v>1738</v>
      </c>
      <c r="V89" t="s">
        <v>1738</v>
      </c>
      <c r="X89">
        <v>1123299</v>
      </c>
      <c r="Y89" t="s">
        <v>1289</v>
      </c>
      <c r="Z89" t="s">
        <v>1289</v>
      </c>
      <c r="AB89" s="116">
        <v>1139686</v>
      </c>
      <c r="AC89" t="str">
        <f>INDEX(Partner_details[name], MATCH(AB89, Partner_details[user id], 0))</f>
        <v>Tashir Pizza</v>
      </c>
      <c r="AD89" t="str">
        <f>INDEX(Partner_details[companyName], MATCH(AB89, Partner_details[user id], 0))</f>
        <v>Tashir Petrosyan</v>
      </c>
    </row>
    <row r="90" spans="1:30">
      <c r="A90" s="21" t="s">
        <v>536</v>
      </c>
      <c r="B90" s="21">
        <v>37494916008</v>
      </c>
      <c r="O90" s="58">
        <v>1123489</v>
      </c>
      <c r="P90" t="str">
        <f>INDEX(Partner_details[name], MATCH(O90, Partner_details[user id], 0))</f>
        <v>Arman Yeghiazaryan</v>
      </c>
      <c r="Q90" t="str">
        <f>INDEX(Partner_details[link], MATCH(O90, Partner_details[user id], 0))</f>
        <v>https://tip.ggtips.com/employee/33892089-d60b-4435-bb96-a0326b399fe2</v>
      </c>
      <c r="T90">
        <v>32069</v>
      </c>
      <c r="U90" t="s">
        <v>7528</v>
      </c>
      <c r="V90" t="s">
        <v>7528</v>
      </c>
      <c r="X90">
        <v>1122469</v>
      </c>
      <c r="Y90" t="s">
        <v>6589</v>
      </c>
      <c r="Z90" t="s">
        <v>6589</v>
      </c>
      <c r="AB90" s="116">
        <v>1140095</v>
      </c>
      <c r="AC90" t="str">
        <f>INDEX(Partner_details[name], MATCH(AB90, Partner_details[user id], 0))</f>
        <v>Milen Mkrtchyan</v>
      </c>
      <c r="AD90" t="str">
        <f>INDEX(Partner_details[companyName], MATCH(AB90, Partner_details[user id], 0))</f>
        <v>Coffee music</v>
      </c>
    </row>
    <row r="91" spans="1:30">
      <c r="A91" s="21" t="s">
        <v>184</v>
      </c>
      <c r="B91" s="21">
        <v>37494967999</v>
      </c>
      <c r="O91" s="68"/>
      <c r="T91">
        <v>625932</v>
      </c>
      <c r="U91" t="s">
        <v>6843</v>
      </c>
      <c r="V91" t="s">
        <v>6843</v>
      </c>
      <c r="X91">
        <v>625932</v>
      </c>
      <c r="Y91" t="s">
        <v>6843</v>
      </c>
      <c r="Z91" t="s">
        <v>6843</v>
      </c>
      <c r="AB91" s="116">
        <v>1140351</v>
      </c>
      <c r="AC91" t="str">
        <f>INDEX(Partner_details[name], MATCH(AB91, Partner_details[user id], 0))</f>
        <v>Mariam Balyan</v>
      </c>
      <c r="AD91" t="str">
        <f>INDEX(Partner_details[companyName], MATCH(AB91, Partner_details[user id], 0))</f>
        <v>Tashir Hanrapetutyun</v>
      </c>
    </row>
    <row r="92" spans="1:30">
      <c r="A92" s="21" t="s">
        <v>384</v>
      </c>
      <c r="B92" s="21">
        <v>37494986707</v>
      </c>
      <c r="O92">
        <v>101879</v>
      </c>
      <c r="P92" t="str">
        <f>INDEX(Partner_details[name], MATCH(O92, Partner_details[user id], 0))</f>
        <v>Vladimir</v>
      </c>
      <c r="Q92" t="str">
        <f>INDEX(Partner_details[link], MATCH(O92, Partner_details[user id], 0))</f>
        <v>https://tip.ggtips.com/employee/5f851e2e-e0d1-49e3-84e3-753381d0185d</v>
      </c>
      <c r="T92">
        <v>675604</v>
      </c>
      <c r="U92" t="s">
        <v>7070</v>
      </c>
      <c r="V92" t="s">
        <v>7070</v>
      </c>
      <c r="X92">
        <v>1125978</v>
      </c>
      <c r="Y92" t="s">
        <v>550</v>
      </c>
      <c r="Z92" t="s">
        <v>550</v>
      </c>
      <c r="AB92" s="116">
        <v>1141531</v>
      </c>
      <c r="AC92" t="str">
        <f>INDEX(Partner_details[name], MATCH(AB92, Partner_details[user id], 0))</f>
        <v>Leah</v>
      </c>
      <c r="AD92" t="str">
        <f>INDEX(Partner_details[companyName], MATCH(AB92, Partner_details[user id], 0))</f>
        <v>Coffee music</v>
      </c>
    </row>
    <row r="93" spans="1:30">
      <c r="A93" s="21" t="s">
        <v>7213</v>
      </c>
      <c r="B93" s="21">
        <v>37495056727</v>
      </c>
      <c r="O93">
        <v>896037</v>
      </c>
      <c r="P93" t="str">
        <f>INDEX(Partner_details[name], MATCH(O93, Partner_details[user id], 0))</f>
        <v>Hayarpi</v>
      </c>
      <c r="Q93" t="str">
        <f>INDEX(Partner_details[link], MATCH(O93, Partner_details[user id], 0))</f>
        <v>https://tip.ggtips.com/employee/d1c5a9de-1e59-4dff-98b6-985e25a10436</v>
      </c>
      <c r="T93">
        <v>791175</v>
      </c>
      <c r="U93" t="s">
        <v>7489</v>
      </c>
      <c r="V93" t="s">
        <v>7489</v>
      </c>
      <c r="X93">
        <v>1127736</v>
      </c>
      <c r="Y93" t="s">
        <v>6577</v>
      </c>
      <c r="Z93" t="s">
        <v>6577</v>
      </c>
      <c r="AB93" s="116">
        <v>1141681</v>
      </c>
      <c r="AC93" t="str">
        <f>INDEX(Partner_details[name], MATCH(AB93, Partner_details[user id], 0))</f>
        <v>Stellina</v>
      </c>
      <c r="AD93" t="str">
        <f>INDEX(Partner_details[companyName], MATCH(AB93, Partner_details[user id], 0))</f>
        <v>Coffee music</v>
      </c>
    </row>
    <row r="94" spans="1:30">
      <c r="A94" s="21" t="s">
        <v>23445</v>
      </c>
      <c r="B94" s="21">
        <v>37495110992</v>
      </c>
      <c r="O94">
        <v>1122474</v>
      </c>
      <c r="P94" t="str">
        <f>INDEX(Partner_details[name], MATCH(O94, Partner_details[user id], 0))</f>
        <v>Tigran</v>
      </c>
      <c r="Q94" t="str">
        <f>INDEX(Partner_details[link], MATCH(O94, Partner_details[user id], 0))</f>
        <v>https://tip.ggtips.com/employee/6a3ff80e-cfd5-4dbd-9df9-de48d8640cb2</v>
      </c>
      <c r="T94">
        <v>1113150</v>
      </c>
      <c r="U94" t="s">
        <v>6524</v>
      </c>
      <c r="V94" t="s">
        <v>6524</v>
      </c>
      <c r="X94">
        <v>1109476</v>
      </c>
      <c r="Y94" t="s">
        <v>683</v>
      </c>
      <c r="Z94" t="s">
        <v>683</v>
      </c>
      <c r="AB94" s="116">
        <v>1141735</v>
      </c>
      <c r="AC94" t="str">
        <f>INDEX(Partner_details[name], MATCH(AB94, Partner_details[user id], 0))</f>
        <v>Anna</v>
      </c>
      <c r="AD94" t="str">
        <f>INDEX(Partner_details[companyName], MATCH(AB94, Partner_details[user id], 0))</f>
        <v>Coffee music</v>
      </c>
    </row>
    <row r="95" spans="1:30">
      <c r="A95" s="21" t="s">
        <v>23446</v>
      </c>
      <c r="B95" s="21">
        <v>37495245282</v>
      </c>
      <c r="O95">
        <v>713464</v>
      </c>
      <c r="P95" t="str">
        <f>INDEX(Partner_details[name], MATCH(O95, Partner_details[user id], 0))</f>
        <v>Anahit</v>
      </c>
      <c r="Q95" t="str">
        <f>INDEX(Partner_details[link], MATCH(O95, Partner_details[user id], 0))</f>
        <v>https://tip.ggtips.com/employee/48235601-37f5-48a4-9cf5-9fb065432496</v>
      </c>
      <c r="T95">
        <v>319554</v>
      </c>
      <c r="U95" t="s">
        <v>110</v>
      </c>
      <c r="V95" t="s">
        <v>110</v>
      </c>
      <c r="X95">
        <v>977662</v>
      </c>
      <c r="Y95" t="s">
        <v>462</v>
      </c>
      <c r="Z95" t="s">
        <v>462</v>
      </c>
      <c r="AB95" s="116">
        <v>1142031</v>
      </c>
      <c r="AC95" t="str">
        <f>INDEX(Partner_details[name], MATCH(AB95, Partner_details[user id], 0))</f>
        <v>Roza 🩶</v>
      </c>
      <c r="AD95" t="str">
        <f>INDEX(Partner_details[companyName], MATCH(AB95, Partner_details[user id], 0))</f>
        <v>Coffee music</v>
      </c>
    </row>
    <row r="96" spans="1:30">
      <c r="A96" s="21" t="s">
        <v>23447</v>
      </c>
      <c r="B96" s="21">
        <v>37495247857</v>
      </c>
      <c r="T96">
        <v>324102</v>
      </c>
      <c r="U96" t="s">
        <v>4221</v>
      </c>
      <c r="V96" t="s">
        <v>4221</v>
      </c>
      <c r="X96">
        <v>593823</v>
      </c>
      <c r="Y96" t="s">
        <v>1153</v>
      </c>
      <c r="Z96" t="s">
        <v>1153</v>
      </c>
      <c r="AB96" s="116">
        <v>1142318</v>
      </c>
      <c r="AC96" t="str">
        <f>INDEX(Partner_details[name], MATCH(AB96, Partner_details[user id], 0))</f>
        <v xml:space="preserve">Armine </v>
      </c>
      <c r="AD96" t="str">
        <f>INDEX(Partner_details[companyName], MATCH(AB96, Partner_details[user id], 0))</f>
        <v>Tashir Papazyan</v>
      </c>
    </row>
    <row r="97" spans="1:30">
      <c r="A97" s="21" t="s">
        <v>433</v>
      </c>
      <c r="B97" s="21">
        <v>37495350511</v>
      </c>
      <c r="O97">
        <v>593823</v>
      </c>
      <c r="P97" t="str">
        <f>INDEX(Partner_details[name], MATCH(O97, Partner_details[user id], 0))</f>
        <v>Emilia</v>
      </c>
      <c r="Q97" t="str">
        <f>INDEX(Partner_details[link], MATCH(O97, Partner_details[user id], 0))</f>
        <v>https://tip.ggtips.com/employee/0af7b204-14d5-414a-8ab0-43ac2522f67a</v>
      </c>
      <c r="T97">
        <v>1096433</v>
      </c>
      <c r="U97" t="s">
        <v>1538</v>
      </c>
      <c r="V97" t="s">
        <v>1538</v>
      </c>
      <c r="X97">
        <v>462575</v>
      </c>
      <c r="Y97" t="s">
        <v>3873</v>
      </c>
      <c r="Z97" t="s">
        <v>3873</v>
      </c>
      <c r="AB97" s="116">
        <v>1145894</v>
      </c>
      <c r="AC97" t="str">
        <f>INDEX(Partner_details[name], MATCH(AB97, Partner_details[user id], 0))</f>
        <v>anna</v>
      </c>
      <c r="AD97" t="str">
        <f>INDEX(Partner_details[companyName], MATCH(AB97, Partner_details[user id], 0))</f>
        <v>Tashir Komitas</v>
      </c>
    </row>
    <row r="98" spans="1:30">
      <c r="A98" s="21" t="s">
        <v>516</v>
      </c>
      <c r="B98" s="21">
        <v>37495460769</v>
      </c>
      <c r="O98">
        <v>1123299</v>
      </c>
      <c r="P98" t="str">
        <f>INDEX(Partner_details[name], MATCH(O98, Partner_details[user id], 0))</f>
        <v>Santafe</v>
      </c>
      <c r="Q98" t="str">
        <f>INDEX(Partner_details[link], MATCH(O98, Partner_details[user id], 0))</f>
        <v>https://tip.ggtips.com/employee/7051e760-a3f5-4417-b67c-e637a75862f0</v>
      </c>
      <c r="T98">
        <v>1120334</v>
      </c>
      <c r="U98" t="s">
        <v>1494</v>
      </c>
      <c r="V98" t="s">
        <v>1494</v>
      </c>
      <c r="X98">
        <v>133881</v>
      </c>
      <c r="Y98" t="s">
        <v>613</v>
      </c>
      <c r="Z98" t="s">
        <v>613</v>
      </c>
      <c r="AB98" s="116">
        <v>1146805</v>
      </c>
      <c r="AC98" t="str">
        <f>INDEX(Partner_details[name], MATCH(AB98, Partner_details[user id], 0))</f>
        <v>Oksi</v>
      </c>
      <c r="AD98" t="str">
        <f>INDEX(Partner_details[companyName], MATCH(AB98, Partner_details[user id], 0))</f>
        <v>Coffee music</v>
      </c>
    </row>
    <row r="99" spans="1:30">
      <c r="A99" s="21" t="s">
        <v>477</v>
      </c>
      <c r="B99" s="21">
        <v>37495479925</v>
      </c>
      <c r="O99">
        <v>1006862</v>
      </c>
      <c r="P99" t="str">
        <f>INDEX(Partner_details[name], MATCH(O99, Partner_details[user id], 0))</f>
        <v>Kilikian Beer House</v>
      </c>
      <c r="Q99" t="str">
        <f>INDEX(Partner_details[link], MATCH(O99, Partner_details[user id], 0))</f>
        <v>https://tip.ggtips.com/employee/30ec14c5-bce7-4940-97d9-95e1ba02d4c0</v>
      </c>
      <c r="T99">
        <v>1121093</v>
      </c>
      <c r="U99" t="s">
        <v>6929</v>
      </c>
      <c r="V99" t="s">
        <v>6929</v>
      </c>
      <c r="X99">
        <v>1086248</v>
      </c>
      <c r="Y99" t="s">
        <v>436</v>
      </c>
      <c r="Z99" t="s">
        <v>436</v>
      </c>
      <c r="AB99" s="116">
        <v>1147558</v>
      </c>
      <c r="AC99" t="str">
        <f>INDEX(Partner_details[name], MATCH(AB99, Partner_details[user id], 0))</f>
        <v>Tashir Pizza</v>
      </c>
      <c r="AD99" t="str">
        <f>INDEX(Partner_details[companyName], MATCH(AB99, Partner_details[user id], 0))</f>
        <v>Tashir Masiv</v>
      </c>
    </row>
    <row r="100" spans="1:30">
      <c r="A100" s="21" t="s">
        <v>23448</v>
      </c>
      <c r="B100" s="21">
        <v>37495486454</v>
      </c>
      <c r="T100">
        <v>133881</v>
      </c>
      <c r="U100" t="s">
        <v>613</v>
      </c>
      <c r="V100" t="s">
        <v>613</v>
      </c>
      <c r="X100">
        <v>236892</v>
      </c>
      <c r="Y100" t="s">
        <v>3823</v>
      </c>
      <c r="Z100" t="s">
        <v>3823</v>
      </c>
      <c r="AB100" s="116">
        <v>1150585</v>
      </c>
      <c r="AC100" t="str">
        <f>INDEX(Partner_details[name], MATCH(AB100, Partner_details[user id], 0))</f>
        <v>Արուս</v>
      </c>
      <c r="AD100" t="str">
        <f>INDEX(Partner_details[companyName], MATCH(AB100, Partner_details[user id], 0))</f>
        <v>Karas Tumanyan</v>
      </c>
    </row>
    <row r="101" spans="1:30">
      <c r="A101" s="21" t="s">
        <v>80</v>
      </c>
      <c r="B101" s="21">
        <v>37495692010</v>
      </c>
      <c r="O101">
        <v>1122469</v>
      </c>
      <c r="P101" t="str">
        <f>INDEX(Partner_details[name], MATCH(O101, Partner_details[user id], 0))</f>
        <v>Miqayel</v>
      </c>
      <c r="Q101" t="str">
        <f>INDEX(Partner_details[link], MATCH(O101, Partner_details[user id], 0))</f>
        <v>https://tip.ggtips.com/employee/ec129595-49da-4d21-b7ee-0b2987cccd84</v>
      </c>
      <c r="T101">
        <v>80996</v>
      </c>
      <c r="U101" t="s">
        <v>461</v>
      </c>
      <c r="V101" t="s">
        <v>461</v>
      </c>
      <c r="X101">
        <v>198624</v>
      </c>
      <c r="Y101" t="s">
        <v>3840</v>
      </c>
      <c r="Z101" t="s">
        <v>3840</v>
      </c>
      <c r="AB101" s="116">
        <v>1154449</v>
      </c>
      <c r="AC101" t="str">
        <f>INDEX(Partner_details[name], MATCH(AB101, Partner_details[user id], 0))</f>
        <v>Александр</v>
      </c>
      <c r="AD101" t="str">
        <f>INDEX(Partner_details[companyName], MATCH(AB101, Partner_details[user id], 0))</f>
        <v>Dodopizza</v>
      </c>
    </row>
    <row r="102" spans="1:30">
      <c r="A102" s="21" t="s">
        <v>436</v>
      </c>
      <c r="B102" s="21">
        <v>37495727273</v>
      </c>
      <c r="O102">
        <v>625932</v>
      </c>
      <c r="P102" t="str">
        <f>INDEX(Partner_details[name], MATCH(O102, Partner_details[user id], 0))</f>
        <v>Vigen Baghdasaryan</v>
      </c>
      <c r="Q102" t="str">
        <f>INDEX(Partner_details[link], MATCH(O102, Partner_details[user id], 0))</f>
        <v>https://tip.ggtips.com/employee/8aa96933-1b5a-4b74-8c72-6edaff650156</v>
      </c>
      <c r="T102">
        <v>252511</v>
      </c>
      <c r="U102" t="s">
        <v>466</v>
      </c>
      <c r="V102" t="s">
        <v>466</v>
      </c>
      <c r="X102">
        <v>296783</v>
      </c>
      <c r="Y102" t="s">
        <v>387</v>
      </c>
      <c r="Z102" t="s">
        <v>387</v>
      </c>
      <c r="AB102" s="116">
        <v>1158363</v>
      </c>
      <c r="AC102" t="str">
        <f>INDEX(Partner_details[name], MATCH(AB102, Partner_details[user id], 0))</f>
        <v xml:space="preserve">Paul Teryan </v>
      </c>
      <c r="AD102" t="str">
        <f>INDEX(Partner_details[companyName], MATCH(AB102, Partner_details[user id], 0))</f>
        <v>Paul</v>
      </c>
    </row>
    <row r="103" spans="1:30">
      <c r="A103" s="21" t="s">
        <v>23449</v>
      </c>
      <c r="B103" s="21">
        <v>37495877999</v>
      </c>
      <c r="O103">
        <v>1125978</v>
      </c>
      <c r="P103" t="str">
        <f>INDEX(Partner_details[name], MATCH(O103, Partner_details[user id], 0))</f>
        <v>Date</v>
      </c>
      <c r="Q103" t="str">
        <f>INDEX(Partner_details[link], MATCH(O103, Partner_details[user id], 0))</f>
        <v>https://tip.ggtips.com/employee/ed94cec8-608e-4640-9b74-9ad18b06509b</v>
      </c>
      <c r="T103">
        <v>757086</v>
      </c>
      <c r="U103" t="s">
        <v>462</v>
      </c>
      <c r="V103" t="s">
        <v>462</v>
      </c>
      <c r="X103">
        <v>505846</v>
      </c>
      <c r="Y103" t="s">
        <v>3908</v>
      </c>
      <c r="Z103" t="s">
        <v>3908</v>
      </c>
      <c r="AB103">
        <v>145849</v>
      </c>
    </row>
    <row r="104" spans="1:30">
      <c r="A104" s="21" t="s">
        <v>373</v>
      </c>
      <c r="B104" s="21">
        <v>37496434484</v>
      </c>
      <c r="O104">
        <v>1109476</v>
      </c>
      <c r="P104" t="str">
        <f>INDEX(Partner_details[name], MATCH(O104, Partner_details[user id], 0))</f>
        <v>Nor Aleppo</v>
      </c>
      <c r="Q104" t="str">
        <f>INDEX(Partner_details[link], MATCH(O104, Partner_details[user id], 0))</f>
        <v>https://tip.ggtips.com/employee/25ac5a19-cf8b-4555-8572-0ded7c5f087c</v>
      </c>
      <c r="T104">
        <v>855597</v>
      </c>
      <c r="U104" t="s">
        <v>469</v>
      </c>
      <c r="V104" t="s">
        <v>469</v>
      </c>
      <c r="X104">
        <v>1091062</v>
      </c>
      <c r="Y104" t="s">
        <v>23428</v>
      </c>
      <c r="Z104" t="s">
        <v>23428</v>
      </c>
      <c r="AB104">
        <v>186928</v>
      </c>
    </row>
    <row r="105" spans="1:30">
      <c r="A105" s="21" t="s">
        <v>476</v>
      </c>
      <c r="B105" s="21">
        <v>37496531327</v>
      </c>
      <c r="O105">
        <v>1127736</v>
      </c>
      <c r="P105" t="str">
        <f>INDEX(Partner_details[name], MATCH(O105, Partner_details[user id], 0))</f>
        <v>Samvel</v>
      </c>
      <c r="Q105" t="str">
        <f>INDEX(Partner_details[link], MATCH(O105, Partner_details[user id], 0))</f>
        <v>https://tip.ggtips.com/employee/8912dd08-245f-43e9-806c-c142af3f36e1</v>
      </c>
      <c r="T105">
        <v>897599</v>
      </c>
      <c r="U105" t="s">
        <v>7271</v>
      </c>
      <c r="V105" t="s">
        <v>7271</v>
      </c>
      <c r="X105">
        <v>805809</v>
      </c>
      <c r="Y105" t="s">
        <v>4117</v>
      </c>
      <c r="Z105" t="s">
        <v>4117</v>
      </c>
      <c r="AB105" s="119">
        <v>59672</v>
      </c>
    </row>
    <row r="106" spans="1:30">
      <c r="A106" s="21" t="s">
        <v>23450</v>
      </c>
      <c r="B106" s="21">
        <v>37497300036</v>
      </c>
      <c r="O106">
        <v>584644</v>
      </c>
      <c r="P106" t="str">
        <f>INDEX(Partner_details[name], MATCH(O106, Partner_details[user id], 0))</f>
        <v>Prepa</v>
      </c>
      <c r="Q106" t="str">
        <f>INDEX(Partner_details[link], MATCH(O106, Partner_details[user id], 0))</f>
        <v>https://tip.ggtips.com/employee/08ea4336-3b5f-41e2-9e2a-cb0f7312c82c</v>
      </c>
      <c r="T106">
        <v>21590</v>
      </c>
      <c r="U106" t="s">
        <v>472</v>
      </c>
      <c r="V106" t="s">
        <v>472</v>
      </c>
      <c r="X106">
        <v>274718</v>
      </c>
      <c r="Y106" t="s">
        <v>4088</v>
      </c>
      <c r="Z106" t="s">
        <v>4088</v>
      </c>
      <c r="AB106">
        <v>113162</v>
      </c>
    </row>
    <row r="107" spans="1:30">
      <c r="A107" s="21" t="s">
        <v>23451</v>
      </c>
      <c r="B107" s="21">
        <v>37497701718</v>
      </c>
      <c r="T107">
        <v>1092171</v>
      </c>
      <c r="U107" t="s">
        <v>474</v>
      </c>
      <c r="V107" t="s">
        <v>474</v>
      </c>
      <c r="X107">
        <v>11722</v>
      </c>
      <c r="Y107" t="s">
        <v>4046</v>
      </c>
      <c r="Z107" t="s">
        <v>4046</v>
      </c>
      <c r="AB107">
        <v>1136140</v>
      </c>
    </row>
    <row r="108" spans="1:30">
      <c r="A108" s="21" t="s">
        <v>23452</v>
      </c>
      <c r="B108" s="21">
        <v>37498006237</v>
      </c>
      <c r="T108">
        <v>677439</v>
      </c>
      <c r="U108" t="s">
        <v>477</v>
      </c>
      <c r="V108" t="s">
        <v>477</v>
      </c>
      <c r="X108">
        <v>555017</v>
      </c>
      <c r="Y108" t="s">
        <v>7022</v>
      </c>
      <c r="Z108" t="s">
        <v>7022</v>
      </c>
      <c r="AB108">
        <v>1150614</v>
      </c>
    </row>
    <row r="109" spans="1:30">
      <c r="A109" s="21" t="s">
        <v>511</v>
      </c>
      <c r="B109" s="21">
        <v>37498017121</v>
      </c>
      <c r="O109">
        <v>1121286</v>
      </c>
      <c r="P109" t="str">
        <f>INDEX(Partner_details[name], MATCH(O109, Partner_details[user id], 0))</f>
        <v xml:space="preserve">Artavazd </v>
      </c>
      <c r="Q109" t="str">
        <f>INDEX(Partner_details[link], MATCH(O109, Partner_details[user id], 0))</f>
        <v>https://tip.ggtips.com/employee/0f09b624-a57c-489d-87eb-8e9f5dcb683b</v>
      </c>
      <c r="T109">
        <v>681930</v>
      </c>
      <c r="U109" t="s">
        <v>479</v>
      </c>
      <c r="V109" t="s">
        <v>479</v>
      </c>
      <c r="X109">
        <v>1136140</v>
      </c>
      <c r="Y109" t="s">
        <v>4049</v>
      </c>
      <c r="Z109" t="s">
        <v>4049</v>
      </c>
      <c r="AB109">
        <v>1150615</v>
      </c>
    </row>
    <row r="110" spans="1:30">
      <c r="A110" s="21" t="s">
        <v>72</v>
      </c>
      <c r="B110" s="21">
        <v>37498130589</v>
      </c>
      <c r="O110">
        <v>32069</v>
      </c>
      <c r="P110" t="str">
        <f>INDEX(Partner_details[name], MATCH(O110, Partner_details[user id], 0))</f>
        <v>VARDAN MAMIKONYAN</v>
      </c>
      <c r="Q110" t="str">
        <f>INDEX(Partner_details[link], MATCH(O110, Partner_details[user id], 0))</f>
        <v>https://tip.ggtips.com/employee/7242d251-d96b-4bf9-b1f7-5875a83e8648</v>
      </c>
      <c r="T110">
        <v>974400</v>
      </c>
      <c r="U110" t="s">
        <v>7213</v>
      </c>
      <c r="V110" t="s">
        <v>7213</v>
      </c>
      <c r="X110">
        <v>1140351</v>
      </c>
      <c r="Y110" t="s">
        <v>4157</v>
      </c>
      <c r="Z110" t="s">
        <v>4157</v>
      </c>
      <c r="AB110">
        <v>1150617</v>
      </c>
    </row>
    <row r="111" spans="1:30">
      <c r="A111" s="21" t="s">
        <v>1403</v>
      </c>
      <c r="B111" s="21">
        <v>37498130977</v>
      </c>
      <c r="O111">
        <v>1112708</v>
      </c>
      <c r="P111" t="str">
        <f>INDEX(Partner_details[name], MATCH(O111, Partner_details[user id], 0))</f>
        <v>Jemma</v>
      </c>
      <c r="Q111" t="str">
        <f>INDEX(Partner_details[link], MATCH(O111, Partner_details[user id], 0))</f>
        <v>https://tip.ggtips.com/employee/a744f4d2-e7de-4f87-ad3c-90924f398950</v>
      </c>
      <c r="T111">
        <v>1077148</v>
      </c>
      <c r="U111" t="s">
        <v>481</v>
      </c>
      <c r="V111" t="s">
        <v>481</v>
      </c>
      <c r="X111">
        <v>1044005</v>
      </c>
      <c r="Y111" t="s">
        <v>4224</v>
      </c>
      <c r="Z111" t="s">
        <v>4224</v>
      </c>
      <c r="AB111">
        <v>422161</v>
      </c>
    </row>
    <row r="112" spans="1:30">
      <c r="A112" s="21" t="s">
        <v>2419</v>
      </c>
      <c r="B112" s="21">
        <v>37498199812</v>
      </c>
      <c r="O112">
        <v>815282</v>
      </c>
      <c r="P112" t="str">
        <f>INDEX(Partner_details[name], MATCH(O112, Partner_details[user id], 0))</f>
        <v>Mane Koshkakaryan</v>
      </c>
      <c r="Q112" t="str">
        <f>INDEX(Partner_details[link], MATCH(O112, Partner_details[user id], 0))</f>
        <v>https://tip.ggtips.com/employee/717f1ea1-0932-477a-9fc5-dc82b0cad81a</v>
      </c>
      <c r="T112">
        <v>1091356</v>
      </c>
      <c r="U112" t="s">
        <v>476</v>
      </c>
      <c r="V112" t="s">
        <v>476</v>
      </c>
      <c r="X112">
        <v>1141549</v>
      </c>
      <c r="Y112" t="s">
        <v>184</v>
      </c>
      <c r="Z112" t="s">
        <v>184</v>
      </c>
      <c r="AB112">
        <v>190005</v>
      </c>
    </row>
    <row r="113" spans="1:28">
      <c r="A113" s="21" t="s">
        <v>4660</v>
      </c>
      <c r="B113" s="21">
        <v>37498201060</v>
      </c>
      <c r="O113">
        <v>1089738</v>
      </c>
      <c r="P113" t="str">
        <f>INDEX(Partner_details[name], MATCH(O113, Partner_details[user id], 0))</f>
        <v>Inna</v>
      </c>
      <c r="Q113" t="str">
        <f>INDEX(Partner_details[link], MATCH(O113, Partner_details[user id], 0))</f>
        <v>https://tip.ggtips.com/employee/5e2622b5-a52a-4d1f-9657-eb6d88d2ba9a</v>
      </c>
      <c r="T113">
        <v>1091363</v>
      </c>
      <c r="U113" t="s">
        <v>483</v>
      </c>
      <c r="V113" t="s">
        <v>483</v>
      </c>
      <c r="X113">
        <v>1141531</v>
      </c>
      <c r="Y113" t="s">
        <v>4216</v>
      </c>
      <c r="Z113" t="s">
        <v>4216</v>
      </c>
      <c r="AB113">
        <v>1150619</v>
      </c>
    </row>
    <row r="114" spans="1:28">
      <c r="A114" s="21" t="s">
        <v>7907</v>
      </c>
      <c r="B114" s="21">
        <v>37498261886</v>
      </c>
      <c r="O114">
        <v>1096433</v>
      </c>
      <c r="P114" t="str">
        <f>INDEX(Partner_details[name], MATCH(O114, Partner_details[user id], 0))</f>
        <v>Isahak</v>
      </c>
      <c r="Q114" t="str">
        <f>INDEX(Partner_details[link], MATCH(O114, Partner_details[user id], 0))</f>
        <v>https://tip.ggtips.com/employee/2986ee2a-7524-4c94-a7df-d18e91176702</v>
      </c>
      <c r="T114">
        <v>74985</v>
      </c>
      <c r="U114" t="s">
        <v>495</v>
      </c>
      <c r="V114" t="s">
        <v>495</v>
      </c>
      <c r="X114">
        <v>1141681</v>
      </c>
      <c r="Y114" t="s">
        <v>4415</v>
      </c>
      <c r="Z114" t="s">
        <v>4415</v>
      </c>
      <c r="AB114">
        <v>1150620</v>
      </c>
    </row>
    <row r="115" spans="1:28">
      <c r="A115" s="21" t="s">
        <v>267</v>
      </c>
      <c r="B115" s="21">
        <v>37498307217</v>
      </c>
      <c r="O115" s="68"/>
      <c r="T115">
        <v>123926</v>
      </c>
      <c r="U115" t="s">
        <v>493</v>
      </c>
      <c r="V115" t="s">
        <v>493</v>
      </c>
      <c r="X115">
        <v>1141700</v>
      </c>
      <c r="Y115" t="s">
        <v>4424</v>
      </c>
      <c r="Z115" t="s">
        <v>4424</v>
      </c>
      <c r="AB115">
        <v>860962</v>
      </c>
    </row>
    <row r="116" spans="1:28">
      <c r="A116" s="21" t="s">
        <v>452</v>
      </c>
      <c r="B116" s="21">
        <v>37498325211</v>
      </c>
      <c r="O116">
        <v>1120334</v>
      </c>
      <c r="P116" t="str">
        <f>INDEX(Partner_details[name], MATCH(O116, Partner_details[user id], 0))</f>
        <v>Alina</v>
      </c>
      <c r="Q116" t="str">
        <f>INDEX(Partner_details[link], MATCH(O116, Partner_details[user id], 0))</f>
        <v>https://tip.ggtips.com/employee/50fcb2b0-ae46-49f5-a335-12b70b8c6de2</v>
      </c>
      <c r="T116">
        <v>1086248</v>
      </c>
      <c r="U116" t="s">
        <v>436</v>
      </c>
      <c r="V116" t="s">
        <v>436</v>
      </c>
      <c r="X116">
        <v>220918</v>
      </c>
      <c r="Y116" t="s">
        <v>6968</v>
      </c>
      <c r="Z116" t="s">
        <v>6968</v>
      </c>
      <c r="AB116">
        <v>1150622</v>
      </c>
    </row>
    <row r="117" spans="1:28">
      <c r="A117" s="21" t="s">
        <v>422</v>
      </c>
      <c r="B117" s="21">
        <v>37498326231</v>
      </c>
      <c r="O117">
        <v>1121093</v>
      </c>
      <c r="P117" t="str">
        <f>INDEX(Partner_details[name], MATCH(O117, Partner_details[user id], 0))</f>
        <v>Artur Tedtov</v>
      </c>
      <c r="Q117" t="str">
        <f>INDEX(Partner_details[link], MATCH(O117, Partner_details[user id], 0))</f>
        <v>https://tip.ggtips.com/employee/cdda6f89-5420-4c07-a868-a827fe08792e</v>
      </c>
      <c r="T117">
        <v>1091339</v>
      </c>
      <c r="U117" t="s">
        <v>497</v>
      </c>
      <c r="V117" t="s">
        <v>497</v>
      </c>
      <c r="X117">
        <v>581786</v>
      </c>
      <c r="Y117" t="s">
        <v>7477</v>
      </c>
      <c r="Z117" t="s">
        <v>7477</v>
      </c>
      <c r="AB117">
        <v>1124955</v>
      </c>
    </row>
    <row r="118" spans="1:28">
      <c r="A118" s="21" t="s">
        <v>252</v>
      </c>
      <c r="B118" s="21">
        <v>37498369010</v>
      </c>
      <c r="O118" s="58">
        <v>1077215</v>
      </c>
      <c r="P118" t="str">
        <f>INDEX(Partner_details[name], MATCH(O118, Partner_details[user id], 0))</f>
        <v>Smbat</v>
      </c>
      <c r="Q118" t="str">
        <f>INDEX(Partner_details[link], MATCH(O118, Partner_details[user id], 0))</f>
        <v>https://tip.ggtips.com/employee/d3d9bcc3-9dd5-4030-810d-78f8447b47d8</v>
      </c>
      <c r="T118">
        <v>1092079</v>
      </c>
      <c r="U118" t="s">
        <v>500</v>
      </c>
      <c r="V118" t="s">
        <v>500</v>
      </c>
      <c r="X118">
        <v>1141735</v>
      </c>
      <c r="Y118" t="s">
        <v>184</v>
      </c>
      <c r="Z118" t="s">
        <v>184</v>
      </c>
      <c r="AB118">
        <v>4235</v>
      </c>
    </row>
    <row r="119" spans="1:28">
      <c r="A119" s="21" t="s">
        <v>440</v>
      </c>
      <c r="B119" s="21">
        <v>37498377308</v>
      </c>
      <c r="T119">
        <v>1092604</v>
      </c>
      <c r="U119" t="s">
        <v>7350</v>
      </c>
      <c r="V119" t="s">
        <v>7350</v>
      </c>
      <c r="X119">
        <v>726034</v>
      </c>
      <c r="Y119" t="s">
        <v>826</v>
      </c>
      <c r="Z119" t="s">
        <v>826</v>
      </c>
      <c r="AB119">
        <v>113362</v>
      </c>
    </row>
    <row r="120" spans="1:28">
      <c r="A120" s="21" t="s">
        <v>469</v>
      </c>
      <c r="B120" s="21">
        <v>37498477440</v>
      </c>
      <c r="O120">
        <v>807309</v>
      </c>
      <c r="P120" t="str">
        <f>INDEX(Partner_details[name], MATCH(O120, Partner_details[user id], 0))</f>
        <v>Liana</v>
      </c>
      <c r="Q120" t="str">
        <f>INDEX(Partner_details[link], MATCH(O120, Partner_details[user id], 0))</f>
        <v>https://tip.ggtips.com/employee/4aeadf00-6c86-4d65-b253-be728a6625b7</v>
      </c>
      <c r="T120">
        <v>105886</v>
      </c>
      <c r="U120" t="s">
        <v>128</v>
      </c>
      <c r="V120" t="s">
        <v>128</v>
      </c>
      <c r="X120">
        <v>47568</v>
      </c>
      <c r="Y120" t="s">
        <v>4299</v>
      </c>
      <c r="Z120" t="s">
        <v>4299</v>
      </c>
      <c r="AB120">
        <v>6547</v>
      </c>
    </row>
    <row r="121" spans="1:28">
      <c r="A121" s="21" t="s">
        <v>141</v>
      </c>
      <c r="B121" s="21">
        <v>37498558850</v>
      </c>
      <c r="T121">
        <v>995315</v>
      </c>
      <c r="U121" t="s">
        <v>783</v>
      </c>
      <c r="V121" t="s">
        <v>783</v>
      </c>
      <c r="X121">
        <v>1142316</v>
      </c>
      <c r="Y121" t="s">
        <v>237</v>
      </c>
      <c r="Z121" t="s">
        <v>237</v>
      </c>
      <c r="AB121">
        <v>702783</v>
      </c>
    </row>
    <row r="122" spans="1:28">
      <c r="A122" s="21" t="s">
        <v>23453</v>
      </c>
      <c r="B122" s="21">
        <v>37498690077</v>
      </c>
      <c r="T122">
        <v>14157</v>
      </c>
      <c r="U122" t="s">
        <v>511</v>
      </c>
      <c r="V122" t="s">
        <v>511</v>
      </c>
      <c r="X122">
        <v>1142318</v>
      </c>
      <c r="Y122" t="s">
        <v>6936</v>
      </c>
      <c r="Z122" t="s">
        <v>6936</v>
      </c>
      <c r="AB122">
        <v>223554</v>
      </c>
    </row>
    <row r="123" spans="1:28">
      <c r="A123" s="21" t="s">
        <v>623</v>
      </c>
      <c r="B123" s="21">
        <v>37498703080</v>
      </c>
      <c r="T123">
        <v>80729</v>
      </c>
      <c r="U123" t="s">
        <v>23394</v>
      </c>
      <c r="V123" t="s">
        <v>23394</v>
      </c>
      <c r="X123">
        <v>1142352</v>
      </c>
      <c r="Y123" t="s">
        <v>4290</v>
      </c>
      <c r="Z123" t="s">
        <v>4290</v>
      </c>
      <c r="AB123" s="119">
        <v>1135976</v>
      </c>
    </row>
    <row r="124" spans="1:28">
      <c r="A124" s="21" t="s">
        <v>7350</v>
      </c>
      <c r="B124" s="21">
        <v>37498787619</v>
      </c>
      <c r="T124">
        <v>198624</v>
      </c>
      <c r="U124" t="s">
        <v>3840</v>
      </c>
      <c r="V124" t="s">
        <v>3840</v>
      </c>
      <c r="X124">
        <v>589340</v>
      </c>
      <c r="Y124" t="s">
        <v>4418</v>
      </c>
      <c r="Z124" t="s">
        <v>4418</v>
      </c>
      <c r="AB124">
        <v>60162</v>
      </c>
    </row>
    <row r="125" spans="1:28">
      <c r="A125" s="21" t="s">
        <v>448</v>
      </c>
      <c r="B125" s="21">
        <v>37498802887</v>
      </c>
      <c r="O125">
        <v>319554</v>
      </c>
      <c r="P125" t="str">
        <f>INDEX(Partner_details[name], MATCH(O125, Partner_details[user id], 0))</f>
        <v>Ani</v>
      </c>
      <c r="Q125" t="str">
        <f>INDEX(Partner_details[link], MATCH(O125, Partner_details[user id], 0))</f>
        <v>https://tip.ggtips.com/employee/9e26077e-3ea2-4fe0-b613-5c2cbc864197</v>
      </c>
      <c r="T125">
        <v>1109476</v>
      </c>
      <c r="U125" t="s">
        <v>683</v>
      </c>
      <c r="V125" t="s">
        <v>683</v>
      </c>
      <c r="X125">
        <v>1143389</v>
      </c>
      <c r="Y125" t="s">
        <v>4273</v>
      </c>
      <c r="Z125" t="s">
        <v>4273</v>
      </c>
      <c r="AB125">
        <v>842557</v>
      </c>
    </row>
    <row r="126" spans="1:28">
      <c r="A126" s="21" t="s">
        <v>483</v>
      </c>
      <c r="B126" s="21">
        <v>37499015226</v>
      </c>
      <c r="T126">
        <v>1091352</v>
      </c>
      <c r="U126" t="s">
        <v>516</v>
      </c>
      <c r="V126" t="s">
        <v>516</v>
      </c>
      <c r="X126">
        <v>310206</v>
      </c>
      <c r="Y126" t="s">
        <v>4287</v>
      </c>
      <c r="Z126" t="s">
        <v>4287</v>
      </c>
      <c r="AB126">
        <v>675180</v>
      </c>
    </row>
    <row r="127" spans="1:28">
      <c r="A127" s="21" t="s">
        <v>297</v>
      </c>
      <c r="B127" s="21">
        <v>37499053538</v>
      </c>
      <c r="T127">
        <v>938856</v>
      </c>
      <c r="U127" t="s">
        <v>518</v>
      </c>
      <c r="V127" t="s">
        <v>518</v>
      </c>
      <c r="X127">
        <v>1139686</v>
      </c>
      <c r="Y127" t="s">
        <v>4066</v>
      </c>
      <c r="Z127" t="s">
        <v>4066</v>
      </c>
      <c r="AB127">
        <v>711748</v>
      </c>
    </row>
    <row r="128" spans="1:28">
      <c r="A128" s="21" t="s">
        <v>524</v>
      </c>
      <c r="B128" s="21">
        <v>37499099963</v>
      </c>
      <c r="T128">
        <v>584644</v>
      </c>
      <c r="U128" t="s">
        <v>801</v>
      </c>
      <c r="V128" t="s">
        <v>801</v>
      </c>
      <c r="X128">
        <v>780293</v>
      </c>
      <c r="Y128" t="s">
        <v>4520</v>
      </c>
      <c r="Z128" t="s">
        <v>4520</v>
      </c>
      <c r="AB128">
        <v>1147894</v>
      </c>
    </row>
    <row r="129" spans="1:28">
      <c r="A129" s="21" t="s">
        <v>683</v>
      </c>
      <c r="B129" s="21">
        <v>37499202545</v>
      </c>
      <c r="O129" s="68"/>
      <c r="T129">
        <v>677753</v>
      </c>
      <c r="U129" t="s">
        <v>801</v>
      </c>
      <c r="V129" t="s">
        <v>801</v>
      </c>
      <c r="X129">
        <v>1006862</v>
      </c>
      <c r="Y129" t="s">
        <v>1738</v>
      </c>
      <c r="Z129" t="s">
        <v>1738</v>
      </c>
      <c r="AB129">
        <v>697210</v>
      </c>
    </row>
    <row r="130" spans="1:28">
      <c r="A130" s="21" t="s">
        <v>387</v>
      </c>
      <c r="B130" s="21">
        <v>37499348059</v>
      </c>
      <c r="T130">
        <v>1128489</v>
      </c>
      <c r="U130" t="s">
        <v>801</v>
      </c>
      <c r="V130" t="s">
        <v>801</v>
      </c>
      <c r="X130">
        <v>105886</v>
      </c>
      <c r="Y130" t="s">
        <v>128</v>
      </c>
      <c r="Z130" t="s">
        <v>128</v>
      </c>
      <c r="AB130">
        <v>982824</v>
      </c>
    </row>
    <row r="131" spans="1:28">
      <c r="A131" t="s">
        <v>783</v>
      </c>
      <c r="B131" s="21">
        <v>37499701887</v>
      </c>
      <c r="T131">
        <v>1123299</v>
      </c>
      <c r="U131" t="s">
        <v>1289</v>
      </c>
      <c r="V131" t="s">
        <v>1289</v>
      </c>
      <c r="X131">
        <v>1147558</v>
      </c>
      <c r="Y131" t="s">
        <v>4066</v>
      </c>
      <c r="Z131" t="s">
        <v>4066</v>
      </c>
    </row>
    <row r="132" spans="1:28">
      <c r="A132" s="21" t="s">
        <v>23428</v>
      </c>
      <c r="B132" s="21">
        <v>37499809688</v>
      </c>
      <c r="T132">
        <v>1096497</v>
      </c>
      <c r="U132" t="s">
        <v>710</v>
      </c>
      <c r="V132" t="s">
        <v>710</v>
      </c>
      <c r="X132">
        <v>1147821</v>
      </c>
      <c r="Y132" t="s">
        <v>4573</v>
      </c>
      <c r="Z132" t="s">
        <v>4573</v>
      </c>
    </row>
    <row r="133" spans="1:28">
      <c r="A133" s="21" t="s">
        <v>472</v>
      </c>
      <c r="B133" s="21">
        <v>37499899888</v>
      </c>
      <c r="T133">
        <v>877584</v>
      </c>
      <c r="U133" t="s">
        <v>2172</v>
      </c>
      <c r="V133" t="s">
        <v>2172</v>
      </c>
      <c r="X133">
        <v>1141537</v>
      </c>
      <c r="Y133" t="s">
        <v>4221</v>
      </c>
      <c r="Z133" t="s">
        <v>4221</v>
      </c>
    </row>
    <row r="134" spans="1:28">
      <c r="T134">
        <v>1074126</v>
      </c>
      <c r="U134" t="s">
        <v>1875</v>
      </c>
      <c r="V134" t="s">
        <v>1875</v>
      </c>
      <c r="X134">
        <v>170017</v>
      </c>
      <c r="Y134" t="s">
        <v>4698</v>
      </c>
      <c r="Z134" t="s">
        <v>4698</v>
      </c>
    </row>
    <row r="135" spans="1:28">
      <c r="O135" s="68"/>
      <c r="T135">
        <v>441653</v>
      </c>
      <c r="U135" t="s">
        <v>6567</v>
      </c>
      <c r="V135" t="s">
        <v>6567</v>
      </c>
      <c r="X135">
        <v>946774</v>
      </c>
      <c r="Y135" t="s">
        <v>4194</v>
      </c>
      <c r="Z135" t="s">
        <v>4194</v>
      </c>
    </row>
    <row r="136" spans="1:28">
      <c r="O136" s="58"/>
      <c r="T136">
        <v>30072</v>
      </c>
      <c r="U136" t="s">
        <v>1095</v>
      </c>
      <c r="V136" t="s">
        <v>1095</v>
      </c>
      <c r="X136">
        <v>282718</v>
      </c>
      <c r="Y136" t="s">
        <v>1728</v>
      </c>
      <c r="Z136" t="s">
        <v>1728</v>
      </c>
    </row>
    <row r="137" spans="1:28">
      <c r="T137">
        <v>884492</v>
      </c>
      <c r="U137" t="s">
        <v>2419</v>
      </c>
      <c r="V137" t="s">
        <v>2419</v>
      </c>
      <c r="X137">
        <v>709046</v>
      </c>
      <c r="Y137" t="s">
        <v>6744</v>
      </c>
      <c r="Z137" t="s">
        <v>6744</v>
      </c>
    </row>
    <row r="138" spans="1:28">
      <c r="T138">
        <v>1093670</v>
      </c>
      <c r="U138" t="s">
        <v>7445</v>
      </c>
      <c r="V138" t="s">
        <v>7445</v>
      </c>
      <c r="X138">
        <v>1129284</v>
      </c>
      <c r="Y138" t="s">
        <v>6487</v>
      </c>
      <c r="Z138" t="s">
        <v>6487</v>
      </c>
    </row>
    <row r="139" spans="1:28">
      <c r="T139">
        <v>491157</v>
      </c>
      <c r="U139" t="s">
        <v>7216</v>
      </c>
      <c r="V139" t="s">
        <v>7216</v>
      </c>
      <c r="X139">
        <v>584644</v>
      </c>
      <c r="Y139" t="s">
        <v>801</v>
      </c>
      <c r="Z139" t="s">
        <v>801</v>
      </c>
    </row>
    <row r="140" spans="1:28">
      <c r="X140">
        <v>1128489</v>
      </c>
      <c r="Y140" t="s">
        <v>801</v>
      </c>
      <c r="Z140" t="s">
        <v>801</v>
      </c>
    </row>
    <row r="141" spans="1:28">
      <c r="X141">
        <v>677753</v>
      </c>
      <c r="Y141" t="s">
        <v>801</v>
      </c>
      <c r="Z141" t="s">
        <v>801</v>
      </c>
    </row>
    <row r="142" spans="1:28">
      <c r="X142">
        <v>1121286</v>
      </c>
      <c r="Y142" t="s">
        <v>7436</v>
      </c>
      <c r="Z142" t="s">
        <v>7436</v>
      </c>
    </row>
    <row r="143" spans="1:28">
      <c r="X143">
        <v>1139846</v>
      </c>
      <c r="Y143" t="s">
        <v>1147</v>
      </c>
      <c r="Z143" t="s">
        <v>1147</v>
      </c>
    </row>
    <row r="144" spans="1:28">
      <c r="X144">
        <v>32069</v>
      </c>
      <c r="Y144" t="s">
        <v>7528</v>
      </c>
      <c r="Z144" t="s">
        <v>7528</v>
      </c>
    </row>
    <row r="145" spans="24:26">
      <c r="X145">
        <v>1112708</v>
      </c>
      <c r="Y145" t="s">
        <v>6803</v>
      </c>
      <c r="Z145" t="s">
        <v>6803</v>
      </c>
    </row>
    <row r="146" spans="24:26">
      <c r="X146">
        <v>760040</v>
      </c>
      <c r="Y146" t="s">
        <v>852</v>
      </c>
      <c r="Z146" t="s">
        <v>852</v>
      </c>
    </row>
    <row r="147" spans="24:26">
      <c r="X147">
        <v>1096433</v>
      </c>
      <c r="Y147" t="s">
        <v>1538</v>
      </c>
      <c r="Z147" t="s">
        <v>1538</v>
      </c>
    </row>
    <row r="148" spans="24:26">
      <c r="X148">
        <v>897599</v>
      </c>
      <c r="Y148" t="s">
        <v>7271</v>
      </c>
      <c r="Z148" t="s">
        <v>7271</v>
      </c>
    </row>
    <row r="149" spans="24:26">
      <c r="X149">
        <v>1120334</v>
      </c>
      <c r="Y149" t="s">
        <v>1494</v>
      </c>
      <c r="Z149" t="s">
        <v>1494</v>
      </c>
    </row>
    <row r="150" spans="24:26">
      <c r="X150">
        <v>1121093</v>
      </c>
      <c r="Y150" t="s">
        <v>6929</v>
      </c>
      <c r="Z150" t="s">
        <v>6929</v>
      </c>
    </row>
    <row r="151" spans="24:26">
      <c r="X151">
        <v>1077215</v>
      </c>
      <c r="Y151" t="s">
        <v>6885</v>
      </c>
      <c r="Z151" t="s">
        <v>6885</v>
      </c>
    </row>
    <row r="152" spans="24:26">
      <c r="X152">
        <v>835902</v>
      </c>
      <c r="Y152" t="s">
        <v>424</v>
      </c>
      <c r="Z152" t="s">
        <v>424</v>
      </c>
    </row>
    <row r="153" spans="24:26">
      <c r="X153">
        <v>677439</v>
      </c>
      <c r="Y153" t="s">
        <v>477</v>
      </c>
      <c r="Z153" t="s">
        <v>477</v>
      </c>
    </row>
    <row r="154" spans="24:26">
      <c r="X154">
        <v>681930</v>
      </c>
      <c r="Y154" t="s">
        <v>479</v>
      </c>
      <c r="Z154" t="s">
        <v>479</v>
      </c>
    </row>
    <row r="155" spans="24:26">
      <c r="X155">
        <v>1077148</v>
      </c>
      <c r="Y155" t="s">
        <v>481</v>
      </c>
      <c r="Z155" t="s">
        <v>481</v>
      </c>
    </row>
    <row r="156" spans="24:26">
      <c r="X156">
        <v>807309</v>
      </c>
      <c r="Y156" t="s">
        <v>444</v>
      </c>
      <c r="Z156" t="s">
        <v>444</v>
      </c>
    </row>
    <row r="157" spans="24:26">
      <c r="X157">
        <v>319554</v>
      </c>
      <c r="Y157" t="s">
        <v>110</v>
      </c>
      <c r="Z157" t="s">
        <v>110</v>
      </c>
    </row>
    <row r="158" spans="24:26">
      <c r="X158">
        <v>1091344</v>
      </c>
      <c r="Y158" t="s">
        <v>110</v>
      </c>
      <c r="Z158" t="s">
        <v>110</v>
      </c>
    </row>
    <row r="159" spans="24:26">
      <c r="X159">
        <v>74985</v>
      </c>
      <c r="Y159" t="s">
        <v>495</v>
      </c>
      <c r="Z159" t="s">
        <v>495</v>
      </c>
    </row>
    <row r="160" spans="24:26">
      <c r="X160">
        <v>1091339</v>
      </c>
      <c r="Y160" t="s">
        <v>497</v>
      </c>
      <c r="Z160" t="s">
        <v>497</v>
      </c>
    </row>
    <row r="161" spans="24:26">
      <c r="X161">
        <v>1145895</v>
      </c>
      <c r="Y161" t="s">
        <v>462</v>
      </c>
      <c r="Z161" t="s">
        <v>462</v>
      </c>
    </row>
    <row r="162" spans="24:26">
      <c r="X162">
        <v>123926</v>
      </c>
      <c r="Y162" t="s">
        <v>493</v>
      </c>
      <c r="Z162" t="s">
        <v>493</v>
      </c>
    </row>
    <row r="163" spans="24:26">
      <c r="X163">
        <v>739322</v>
      </c>
      <c r="Y163" t="s">
        <v>160</v>
      </c>
      <c r="Z163" t="s">
        <v>160</v>
      </c>
    </row>
    <row r="164" spans="24:26">
      <c r="X164">
        <v>1145894</v>
      </c>
      <c r="Y164" t="s">
        <v>4390</v>
      </c>
      <c r="Z164" t="s">
        <v>4390</v>
      </c>
    </row>
    <row r="165" spans="24:26">
      <c r="X165">
        <v>815282</v>
      </c>
      <c r="Y165" t="s">
        <v>568</v>
      </c>
      <c r="Z165" t="s">
        <v>568</v>
      </c>
    </row>
    <row r="166" spans="24:26">
      <c r="X166">
        <v>1089738</v>
      </c>
      <c r="Y166" t="s">
        <v>226</v>
      </c>
      <c r="Z166" t="s">
        <v>226</v>
      </c>
    </row>
    <row r="167" spans="24:26">
      <c r="X167">
        <v>1142031</v>
      </c>
      <c r="Y167" t="s">
        <v>6563</v>
      </c>
      <c r="Z167" t="s">
        <v>6563</v>
      </c>
    </row>
    <row r="168" spans="24:26">
      <c r="X168">
        <v>828659</v>
      </c>
      <c r="Y168" t="s">
        <v>6758</v>
      </c>
      <c r="Z168" t="s">
        <v>6758</v>
      </c>
    </row>
    <row r="169" spans="24:26">
      <c r="X169">
        <v>1141734</v>
      </c>
      <c r="Y169" t="s">
        <v>4397</v>
      </c>
      <c r="Z169" t="s">
        <v>4397</v>
      </c>
    </row>
    <row r="170" spans="24:26">
      <c r="X170">
        <v>1146805</v>
      </c>
      <c r="Y170" t="s">
        <v>4479</v>
      </c>
      <c r="Z170" t="s">
        <v>4479</v>
      </c>
    </row>
    <row r="171" spans="24:26">
      <c r="X171">
        <v>523950</v>
      </c>
      <c r="Y171" t="s">
        <v>237</v>
      </c>
      <c r="Z171" t="s">
        <v>237</v>
      </c>
    </row>
    <row r="172" spans="24:26">
      <c r="X172">
        <v>1141722</v>
      </c>
      <c r="Y172" t="s">
        <v>4421</v>
      </c>
      <c r="Z172" t="s">
        <v>4421</v>
      </c>
    </row>
    <row r="173" spans="24:26">
      <c r="X173">
        <v>1141718</v>
      </c>
      <c r="Y173" t="s">
        <v>655</v>
      </c>
      <c r="Z173" t="s">
        <v>655</v>
      </c>
    </row>
    <row r="174" spans="24:26">
      <c r="X174">
        <v>1140095</v>
      </c>
      <c r="Y174" t="s">
        <v>4410</v>
      </c>
      <c r="Z174" t="s">
        <v>4410</v>
      </c>
    </row>
  </sheetData>
  <autoFilter ref="AB6:AD6" xr:uid="{B3FEAC2B-A189-48A3-B850-843EF26B5D92}"/>
  <mergeCells count="8">
    <mergeCell ref="AB5:AD5"/>
    <mergeCell ref="X5:Z5"/>
    <mergeCell ref="T5:V5"/>
    <mergeCell ref="A5:B5"/>
    <mergeCell ref="D5:F5"/>
    <mergeCell ref="H5:I5"/>
    <mergeCell ref="K5:M5"/>
    <mergeCell ref="O5:Q5"/>
  </mergeCells>
  <conditionalFormatting sqref="A1:K5 A6:J1048576 K102:K1048576 K7:K75">
    <cfRule type="duplicateValues" dxfId="29" priority="411"/>
  </conditionalFormatting>
  <conditionalFormatting sqref="B6:B1048576 B1:B4">
    <cfRule type="duplicateValues" dxfId="28" priority="24"/>
  </conditionalFormatting>
  <conditionalFormatting sqref="O5">
    <cfRule type="duplicateValues" dxfId="27" priority="21"/>
  </conditionalFormatting>
  <conditionalFormatting sqref="T5">
    <cfRule type="duplicateValues" dxfId="26" priority="12"/>
  </conditionalFormatting>
  <conditionalFormatting sqref="T7:T139">
    <cfRule type="duplicateValues" dxfId="25" priority="576"/>
  </conditionalFormatting>
  <conditionalFormatting sqref="X5">
    <cfRule type="duplicateValues" dxfId="24" priority="11"/>
  </conditionalFormatting>
  <conditionalFormatting sqref="AB7:AB102">
    <cfRule type="duplicateValues" dxfId="23" priority="3"/>
  </conditionalFormatting>
  <conditionalFormatting sqref="AB5">
    <cfRule type="duplicateValues" dxfId="22" priority="2"/>
  </conditionalFormatting>
  <conditionalFormatting sqref="AB1:AB1048576">
    <cfRule type="duplicateValues" dxfId="21" priority="1"/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1194F9-FA18-4587-93C2-901B44A7F048}">
  <sheetPr filterMode="1"/>
  <dimension ref="A1:A289"/>
  <sheetViews>
    <sheetView workbookViewId="0">
      <selection activeCell="A8" sqref="A8"/>
    </sheetView>
  </sheetViews>
  <sheetFormatPr defaultRowHeight="15"/>
  <sheetData>
    <row r="1" spans="1:1">
      <c r="A1" t="s">
        <v>6467</v>
      </c>
    </row>
    <row r="2" spans="1:1">
      <c r="A2" s="116">
        <v>0</v>
      </c>
    </row>
    <row r="3" spans="1:1" hidden="1">
      <c r="A3" s="116">
        <v>345</v>
      </c>
    </row>
    <row r="4" spans="1:1" hidden="1">
      <c r="A4" s="116">
        <v>839</v>
      </c>
    </row>
    <row r="5" spans="1:1" hidden="1">
      <c r="A5" s="116">
        <v>850</v>
      </c>
    </row>
    <row r="6" spans="1:1" hidden="1">
      <c r="A6" s="116">
        <v>2679</v>
      </c>
    </row>
    <row r="7" spans="1:1" hidden="1">
      <c r="A7" s="116">
        <v>3065</v>
      </c>
    </row>
    <row r="8" spans="1:1">
      <c r="A8" s="116">
        <v>5562</v>
      </c>
    </row>
    <row r="9" spans="1:1">
      <c r="A9" s="116">
        <v>6596</v>
      </c>
    </row>
    <row r="10" spans="1:1">
      <c r="A10" s="116">
        <v>11722</v>
      </c>
    </row>
    <row r="11" spans="1:1">
      <c r="A11" s="116">
        <v>16240</v>
      </c>
    </row>
    <row r="12" spans="1:1" hidden="1">
      <c r="A12" s="116">
        <v>17617</v>
      </c>
    </row>
    <row r="13" spans="1:1">
      <c r="A13" s="116">
        <v>19804</v>
      </c>
    </row>
    <row r="14" spans="1:1">
      <c r="A14" s="116">
        <v>21590</v>
      </c>
    </row>
    <row r="15" spans="1:1">
      <c r="A15" s="116">
        <v>30072</v>
      </c>
    </row>
    <row r="16" spans="1:1">
      <c r="A16" s="116">
        <v>36972</v>
      </c>
    </row>
    <row r="17" spans="1:1">
      <c r="A17" s="116">
        <v>43075</v>
      </c>
    </row>
    <row r="18" spans="1:1">
      <c r="A18" s="116">
        <v>47568</v>
      </c>
    </row>
    <row r="19" spans="1:1" hidden="1">
      <c r="A19" s="116">
        <v>49471</v>
      </c>
    </row>
    <row r="20" spans="1:1">
      <c r="A20" s="116">
        <v>54916</v>
      </c>
    </row>
    <row r="21" spans="1:1" hidden="1">
      <c r="A21" s="116">
        <v>72085</v>
      </c>
    </row>
    <row r="22" spans="1:1">
      <c r="A22" s="116">
        <v>78115</v>
      </c>
    </row>
    <row r="23" spans="1:1">
      <c r="A23" s="116">
        <v>80729</v>
      </c>
    </row>
    <row r="24" spans="1:1">
      <c r="A24" s="116">
        <v>80996</v>
      </c>
    </row>
    <row r="25" spans="1:1">
      <c r="A25" s="116">
        <v>101879</v>
      </c>
    </row>
    <row r="26" spans="1:1">
      <c r="A26" s="116">
        <v>112956</v>
      </c>
    </row>
    <row r="27" spans="1:1">
      <c r="A27" s="116">
        <v>123926</v>
      </c>
    </row>
    <row r="28" spans="1:1">
      <c r="A28" s="116">
        <v>133881</v>
      </c>
    </row>
    <row r="29" spans="1:1" hidden="1">
      <c r="A29" s="116">
        <v>135322</v>
      </c>
    </row>
    <row r="30" spans="1:1">
      <c r="A30" s="116">
        <v>136473</v>
      </c>
    </row>
    <row r="31" spans="1:1">
      <c r="A31" s="116">
        <v>156746</v>
      </c>
    </row>
    <row r="32" spans="1:1">
      <c r="A32" s="116">
        <v>170017</v>
      </c>
    </row>
    <row r="33" spans="1:1">
      <c r="A33" s="116">
        <v>171318</v>
      </c>
    </row>
    <row r="34" spans="1:1">
      <c r="A34" s="116">
        <v>190024</v>
      </c>
    </row>
    <row r="35" spans="1:1" hidden="1">
      <c r="A35" s="116">
        <v>193283</v>
      </c>
    </row>
    <row r="36" spans="1:1">
      <c r="A36" s="116">
        <v>220918</v>
      </c>
    </row>
    <row r="37" spans="1:1" hidden="1">
      <c r="A37" s="116">
        <v>231060</v>
      </c>
    </row>
    <row r="38" spans="1:1">
      <c r="A38" s="116">
        <v>236892</v>
      </c>
    </row>
    <row r="39" spans="1:1">
      <c r="A39" s="116">
        <v>262511</v>
      </c>
    </row>
    <row r="40" spans="1:1" hidden="1">
      <c r="A40" s="116">
        <v>269354</v>
      </c>
    </row>
    <row r="41" spans="1:1" hidden="1">
      <c r="A41" s="116">
        <v>272900</v>
      </c>
    </row>
    <row r="42" spans="1:1">
      <c r="A42" s="116">
        <v>274718</v>
      </c>
    </row>
    <row r="43" spans="1:1">
      <c r="A43" s="116">
        <v>285634</v>
      </c>
    </row>
    <row r="44" spans="1:1">
      <c r="A44" s="116">
        <v>286295</v>
      </c>
    </row>
    <row r="45" spans="1:1">
      <c r="A45" s="116">
        <v>287336</v>
      </c>
    </row>
    <row r="46" spans="1:1">
      <c r="A46" s="116">
        <v>296783</v>
      </c>
    </row>
    <row r="47" spans="1:1" hidden="1">
      <c r="A47" s="116">
        <v>299967</v>
      </c>
    </row>
    <row r="48" spans="1:1" hidden="1">
      <c r="A48" s="116">
        <v>304332</v>
      </c>
    </row>
    <row r="49" spans="1:1">
      <c r="A49" s="116">
        <v>309339</v>
      </c>
    </row>
    <row r="50" spans="1:1" hidden="1">
      <c r="A50" s="116">
        <v>318064</v>
      </c>
    </row>
    <row r="51" spans="1:1">
      <c r="A51" s="116">
        <v>319554</v>
      </c>
    </row>
    <row r="52" spans="1:1" hidden="1">
      <c r="A52" s="116">
        <v>328558</v>
      </c>
    </row>
    <row r="53" spans="1:1">
      <c r="A53" s="116">
        <v>346534</v>
      </c>
    </row>
    <row r="54" spans="1:1" hidden="1">
      <c r="A54" s="116">
        <v>346899</v>
      </c>
    </row>
    <row r="55" spans="1:1">
      <c r="A55" s="116">
        <v>357392</v>
      </c>
    </row>
    <row r="56" spans="1:1" hidden="1">
      <c r="A56" s="116">
        <v>363404</v>
      </c>
    </row>
    <row r="57" spans="1:1" hidden="1">
      <c r="A57" s="116">
        <v>388226</v>
      </c>
    </row>
    <row r="58" spans="1:1" hidden="1">
      <c r="A58" s="116">
        <v>428690</v>
      </c>
    </row>
    <row r="59" spans="1:1">
      <c r="A59" s="116">
        <v>441653</v>
      </c>
    </row>
    <row r="60" spans="1:1" hidden="1">
      <c r="A60" s="116">
        <v>468782</v>
      </c>
    </row>
    <row r="61" spans="1:1" hidden="1">
      <c r="A61" s="116">
        <v>479715</v>
      </c>
    </row>
    <row r="62" spans="1:1" hidden="1">
      <c r="A62" s="116">
        <v>480221</v>
      </c>
    </row>
    <row r="63" spans="1:1" hidden="1">
      <c r="A63" s="116">
        <v>480863</v>
      </c>
    </row>
    <row r="64" spans="1:1" hidden="1">
      <c r="A64" s="116">
        <v>490242</v>
      </c>
    </row>
    <row r="65" spans="1:1">
      <c r="A65" s="116">
        <v>491157</v>
      </c>
    </row>
    <row r="66" spans="1:1">
      <c r="A66" s="116">
        <v>506517</v>
      </c>
    </row>
    <row r="67" spans="1:1">
      <c r="A67" s="116">
        <v>512333</v>
      </c>
    </row>
    <row r="68" spans="1:1">
      <c r="A68" s="116">
        <v>523950</v>
      </c>
    </row>
    <row r="69" spans="1:1">
      <c r="A69" s="116">
        <v>530539</v>
      </c>
    </row>
    <row r="70" spans="1:1">
      <c r="A70" s="116">
        <v>555017</v>
      </c>
    </row>
    <row r="71" spans="1:1">
      <c r="A71" s="116">
        <v>584644</v>
      </c>
    </row>
    <row r="72" spans="1:1">
      <c r="A72" s="116">
        <v>589340</v>
      </c>
    </row>
    <row r="73" spans="1:1">
      <c r="A73" s="116">
        <v>593823</v>
      </c>
    </row>
    <row r="74" spans="1:1">
      <c r="A74" s="116">
        <v>602696</v>
      </c>
    </row>
    <row r="75" spans="1:1" hidden="1">
      <c r="A75" s="116">
        <v>609229</v>
      </c>
    </row>
    <row r="76" spans="1:1" hidden="1">
      <c r="A76" s="116">
        <v>625369</v>
      </c>
    </row>
    <row r="77" spans="1:1">
      <c r="A77" s="116">
        <v>625932</v>
      </c>
    </row>
    <row r="78" spans="1:1">
      <c r="A78" s="116">
        <v>653549</v>
      </c>
    </row>
    <row r="79" spans="1:1">
      <c r="A79" s="116">
        <v>653821</v>
      </c>
    </row>
    <row r="80" spans="1:1">
      <c r="A80" s="116">
        <v>662105</v>
      </c>
    </row>
    <row r="81" spans="1:1">
      <c r="A81" s="116">
        <v>675604</v>
      </c>
    </row>
    <row r="82" spans="1:1">
      <c r="A82" s="116">
        <v>677545</v>
      </c>
    </row>
    <row r="83" spans="1:1">
      <c r="A83" s="116">
        <v>677753</v>
      </c>
    </row>
    <row r="84" spans="1:1" hidden="1">
      <c r="A84" s="116">
        <v>681243</v>
      </c>
    </row>
    <row r="85" spans="1:1">
      <c r="A85" s="116">
        <v>681930</v>
      </c>
    </row>
    <row r="86" spans="1:1" hidden="1">
      <c r="A86" s="116">
        <v>685480</v>
      </c>
    </row>
    <row r="87" spans="1:1">
      <c r="A87" s="116">
        <v>691202</v>
      </c>
    </row>
    <row r="88" spans="1:1">
      <c r="A88" s="116">
        <v>692767</v>
      </c>
    </row>
    <row r="89" spans="1:1">
      <c r="A89" s="116">
        <v>698317</v>
      </c>
    </row>
    <row r="90" spans="1:1">
      <c r="A90" s="116">
        <v>699562</v>
      </c>
    </row>
    <row r="91" spans="1:1" hidden="1">
      <c r="A91" s="116">
        <v>704833</v>
      </c>
    </row>
    <row r="92" spans="1:1">
      <c r="A92" s="116">
        <v>709046</v>
      </c>
    </row>
    <row r="93" spans="1:1">
      <c r="A93" s="116">
        <v>726034</v>
      </c>
    </row>
    <row r="94" spans="1:1" hidden="1">
      <c r="A94" s="116">
        <v>733425</v>
      </c>
    </row>
    <row r="95" spans="1:1" hidden="1">
      <c r="A95" s="116">
        <v>736628</v>
      </c>
    </row>
    <row r="96" spans="1:1">
      <c r="A96" s="116">
        <v>739322</v>
      </c>
    </row>
    <row r="97" spans="1:1" hidden="1">
      <c r="A97" s="116">
        <v>748384</v>
      </c>
    </row>
    <row r="98" spans="1:1">
      <c r="A98" s="116">
        <v>757086</v>
      </c>
    </row>
    <row r="99" spans="1:1">
      <c r="A99" s="116">
        <v>760040</v>
      </c>
    </row>
    <row r="100" spans="1:1">
      <c r="A100" s="116">
        <v>780293</v>
      </c>
    </row>
    <row r="101" spans="1:1">
      <c r="A101" s="116">
        <v>790546</v>
      </c>
    </row>
    <row r="102" spans="1:1">
      <c r="A102" s="116">
        <v>805809</v>
      </c>
    </row>
    <row r="103" spans="1:1">
      <c r="A103" s="116">
        <v>815282</v>
      </c>
    </row>
    <row r="104" spans="1:1" hidden="1">
      <c r="A104" s="116">
        <v>818028</v>
      </c>
    </row>
    <row r="105" spans="1:1">
      <c r="A105" s="116">
        <v>818563</v>
      </c>
    </row>
    <row r="106" spans="1:1" hidden="1">
      <c r="A106" s="116">
        <v>821204</v>
      </c>
    </row>
    <row r="107" spans="1:1" hidden="1">
      <c r="A107" s="116">
        <v>825186</v>
      </c>
    </row>
    <row r="108" spans="1:1">
      <c r="A108" s="116">
        <v>828659</v>
      </c>
    </row>
    <row r="109" spans="1:1" hidden="1">
      <c r="A109" s="116">
        <v>846573</v>
      </c>
    </row>
    <row r="110" spans="1:1">
      <c r="A110" s="116">
        <v>847012</v>
      </c>
    </row>
    <row r="111" spans="1:1" hidden="1">
      <c r="A111" s="116">
        <v>854630</v>
      </c>
    </row>
    <row r="112" spans="1:1">
      <c r="A112" s="116">
        <v>855597</v>
      </c>
    </row>
    <row r="113" spans="1:1">
      <c r="A113" s="116">
        <v>870485</v>
      </c>
    </row>
    <row r="114" spans="1:1" hidden="1">
      <c r="A114" s="116">
        <v>872682</v>
      </c>
    </row>
    <row r="115" spans="1:1">
      <c r="A115" s="116">
        <v>876213</v>
      </c>
    </row>
    <row r="116" spans="1:1">
      <c r="A116" s="116">
        <v>876590</v>
      </c>
    </row>
    <row r="117" spans="1:1">
      <c r="A117" s="116">
        <v>877584</v>
      </c>
    </row>
    <row r="118" spans="1:1" hidden="1">
      <c r="A118" s="116">
        <v>879643</v>
      </c>
    </row>
    <row r="119" spans="1:1">
      <c r="A119" s="116">
        <v>884492</v>
      </c>
    </row>
    <row r="120" spans="1:1">
      <c r="A120" s="116">
        <v>896037</v>
      </c>
    </row>
    <row r="121" spans="1:1">
      <c r="A121" s="116">
        <v>897599</v>
      </c>
    </row>
    <row r="122" spans="1:1">
      <c r="A122" s="116">
        <v>897698</v>
      </c>
    </row>
    <row r="123" spans="1:1" hidden="1">
      <c r="A123" s="116">
        <v>905596</v>
      </c>
    </row>
    <row r="124" spans="1:1">
      <c r="A124" s="116">
        <v>906886</v>
      </c>
    </row>
    <row r="125" spans="1:1" hidden="1">
      <c r="A125" s="116">
        <v>922910</v>
      </c>
    </row>
    <row r="126" spans="1:1" hidden="1">
      <c r="A126" s="116">
        <v>925671</v>
      </c>
    </row>
    <row r="127" spans="1:1" hidden="1">
      <c r="A127" s="116">
        <v>946207</v>
      </c>
    </row>
    <row r="128" spans="1:1">
      <c r="A128" s="116">
        <v>947691</v>
      </c>
    </row>
    <row r="129" spans="1:1">
      <c r="A129" s="116">
        <v>947714</v>
      </c>
    </row>
    <row r="130" spans="1:1">
      <c r="A130" s="116">
        <v>957589</v>
      </c>
    </row>
    <row r="131" spans="1:1">
      <c r="A131" s="116">
        <v>958550</v>
      </c>
    </row>
    <row r="132" spans="1:1">
      <c r="A132" s="116">
        <v>973236</v>
      </c>
    </row>
    <row r="133" spans="1:1">
      <c r="A133" s="116">
        <v>974400</v>
      </c>
    </row>
    <row r="134" spans="1:1">
      <c r="A134" s="116">
        <v>977662</v>
      </c>
    </row>
    <row r="135" spans="1:1">
      <c r="A135" s="116">
        <v>980934</v>
      </c>
    </row>
    <row r="136" spans="1:1">
      <c r="A136" s="116">
        <v>981647</v>
      </c>
    </row>
    <row r="137" spans="1:1">
      <c r="A137" s="116">
        <v>984474</v>
      </c>
    </row>
    <row r="138" spans="1:1">
      <c r="A138" s="116">
        <v>995315</v>
      </c>
    </row>
    <row r="139" spans="1:1">
      <c r="A139" s="116">
        <v>1006862</v>
      </c>
    </row>
    <row r="140" spans="1:1" hidden="1">
      <c r="A140" s="116">
        <v>1035309</v>
      </c>
    </row>
    <row r="141" spans="1:1" hidden="1">
      <c r="A141" s="116">
        <v>1038570</v>
      </c>
    </row>
    <row r="142" spans="1:1">
      <c r="A142" s="116">
        <v>1042334</v>
      </c>
    </row>
    <row r="143" spans="1:1">
      <c r="A143" s="116">
        <v>1044005</v>
      </c>
    </row>
    <row r="144" spans="1:1">
      <c r="A144" s="116">
        <v>1051605</v>
      </c>
    </row>
    <row r="145" spans="1:1">
      <c r="A145" s="116">
        <v>1074126</v>
      </c>
    </row>
    <row r="146" spans="1:1">
      <c r="A146" s="116">
        <v>1077215</v>
      </c>
    </row>
    <row r="147" spans="1:1">
      <c r="A147" s="116">
        <v>1091065</v>
      </c>
    </row>
    <row r="148" spans="1:1">
      <c r="A148" s="116">
        <v>1091079</v>
      </c>
    </row>
    <row r="149" spans="1:1">
      <c r="A149" s="116">
        <v>1091339</v>
      </c>
    </row>
    <row r="150" spans="1:1">
      <c r="A150" s="116">
        <v>1091352</v>
      </c>
    </row>
    <row r="151" spans="1:1">
      <c r="A151" s="116">
        <v>1091356</v>
      </c>
    </row>
    <row r="152" spans="1:1">
      <c r="A152" s="116">
        <v>1091722</v>
      </c>
    </row>
    <row r="153" spans="1:1">
      <c r="A153" s="116">
        <v>1091829</v>
      </c>
    </row>
    <row r="154" spans="1:1">
      <c r="A154" s="116">
        <v>1092074</v>
      </c>
    </row>
    <row r="155" spans="1:1">
      <c r="A155" s="116">
        <v>1092076</v>
      </c>
    </row>
    <row r="156" spans="1:1">
      <c r="A156" s="116">
        <v>1092077</v>
      </c>
    </row>
    <row r="157" spans="1:1">
      <c r="A157" s="116">
        <v>1092078</v>
      </c>
    </row>
    <row r="158" spans="1:1">
      <c r="A158" s="116">
        <v>1092080</v>
      </c>
    </row>
    <row r="159" spans="1:1">
      <c r="A159" s="116">
        <v>1092123</v>
      </c>
    </row>
    <row r="160" spans="1:1">
      <c r="A160" s="116">
        <v>1092171</v>
      </c>
    </row>
    <row r="161" spans="1:1">
      <c r="A161" s="116">
        <v>1092669</v>
      </c>
    </row>
    <row r="162" spans="1:1">
      <c r="A162" s="116">
        <v>1096433</v>
      </c>
    </row>
    <row r="163" spans="1:1">
      <c r="A163" s="116">
        <v>1096497</v>
      </c>
    </row>
    <row r="164" spans="1:1">
      <c r="A164" s="116">
        <v>1107448</v>
      </c>
    </row>
    <row r="165" spans="1:1">
      <c r="A165" s="116">
        <v>1107533</v>
      </c>
    </row>
    <row r="166" spans="1:1">
      <c r="A166" s="116">
        <v>1108889</v>
      </c>
    </row>
    <row r="167" spans="1:1">
      <c r="A167" s="116">
        <v>1108985</v>
      </c>
    </row>
    <row r="168" spans="1:1">
      <c r="A168" s="116">
        <v>1109476</v>
      </c>
    </row>
    <row r="169" spans="1:1">
      <c r="A169" s="116">
        <v>1109984</v>
      </c>
    </row>
    <row r="170" spans="1:1">
      <c r="A170" s="116">
        <v>1111624</v>
      </c>
    </row>
    <row r="171" spans="1:1">
      <c r="A171" s="116">
        <v>1112270</v>
      </c>
    </row>
    <row r="172" spans="1:1">
      <c r="A172" s="116">
        <v>1112708</v>
      </c>
    </row>
    <row r="173" spans="1:1">
      <c r="A173" s="116">
        <v>1113150</v>
      </c>
    </row>
    <row r="174" spans="1:1">
      <c r="A174" s="116">
        <v>1113183</v>
      </c>
    </row>
    <row r="175" spans="1:1">
      <c r="A175" s="116">
        <v>1113529</v>
      </c>
    </row>
    <row r="176" spans="1:1">
      <c r="A176" s="116">
        <v>1113736</v>
      </c>
    </row>
    <row r="177" spans="1:1">
      <c r="A177" s="116">
        <v>1113925</v>
      </c>
    </row>
    <row r="178" spans="1:1">
      <c r="A178" s="116">
        <v>1113931</v>
      </c>
    </row>
    <row r="179" spans="1:1">
      <c r="A179" s="116">
        <v>1116064</v>
      </c>
    </row>
    <row r="180" spans="1:1">
      <c r="A180" s="116">
        <v>1121093</v>
      </c>
    </row>
    <row r="181" spans="1:1">
      <c r="A181" s="116">
        <v>1122469</v>
      </c>
    </row>
    <row r="182" spans="1:1">
      <c r="A182" s="116">
        <v>1122474</v>
      </c>
    </row>
    <row r="183" spans="1:1">
      <c r="A183" s="116">
        <v>1123489</v>
      </c>
    </row>
    <row r="184" spans="1:1">
      <c r="A184" s="116">
        <v>1127736</v>
      </c>
    </row>
    <row r="185" spans="1:1">
      <c r="A185" s="116">
        <v>1128489</v>
      </c>
    </row>
    <row r="186" spans="1:1">
      <c r="A186" s="116">
        <v>1129284</v>
      </c>
    </row>
    <row r="187" spans="1:1">
      <c r="A187" s="116">
        <v>1139686</v>
      </c>
    </row>
    <row r="188" spans="1:1">
      <c r="A188" s="116">
        <v>1140095</v>
      </c>
    </row>
    <row r="189" spans="1:1">
      <c r="A189" s="116">
        <v>1140351</v>
      </c>
    </row>
    <row r="190" spans="1:1">
      <c r="A190" s="116">
        <v>1141531</v>
      </c>
    </row>
    <row r="191" spans="1:1">
      <c r="A191" s="116">
        <v>1141537</v>
      </c>
    </row>
    <row r="192" spans="1:1">
      <c r="A192" s="116">
        <v>1141681</v>
      </c>
    </row>
    <row r="193" spans="1:1">
      <c r="A193" s="116">
        <v>1141700</v>
      </c>
    </row>
    <row r="194" spans="1:1">
      <c r="A194" s="116">
        <v>1141718</v>
      </c>
    </row>
    <row r="195" spans="1:1">
      <c r="A195" s="116">
        <v>1141734</v>
      </c>
    </row>
    <row r="196" spans="1:1">
      <c r="A196" s="116">
        <v>1141735</v>
      </c>
    </row>
    <row r="197" spans="1:1">
      <c r="A197" s="116">
        <v>1142031</v>
      </c>
    </row>
    <row r="198" spans="1:1">
      <c r="A198" s="116">
        <v>1142318</v>
      </c>
    </row>
    <row r="199" spans="1:1">
      <c r="A199" s="116">
        <v>1142352</v>
      </c>
    </row>
    <row r="200" spans="1:1">
      <c r="A200" s="116">
        <v>1143389</v>
      </c>
    </row>
    <row r="201" spans="1:1">
      <c r="A201" s="116">
        <v>1145894</v>
      </c>
    </row>
    <row r="202" spans="1:1">
      <c r="A202" s="116">
        <v>1146805</v>
      </c>
    </row>
    <row r="203" spans="1:1">
      <c r="A203" s="116">
        <v>1147558</v>
      </c>
    </row>
    <row r="204" spans="1:1">
      <c r="A204" s="116">
        <v>1150585</v>
      </c>
    </row>
    <row r="205" spans="1:1">
      <c r="A205" s="116">
        <v>1154449</v>
      </c>
    </row>
    <row r="206" spans="1:1">
      <c r="A206" s="116">
        <v>1158363</v>
      </c>
    </row>
    <row r="207" spans="1:1">
      <c r="A207" s="116" t="e">
        <v>#VALUE!</v>
      </c>
    </row>
    <row r="208" spans="1:1" hidden="1">
      <c r="A208" s="117">
        <v>850</v>
      </c>
    </row>
    <row r="209" spans="1:1" hidden="1">
      <c r="A209" s="117">
        <v>3065</v>
      </c>
    </row>
    <row r="210" spans="1:1" hidden="1">
      <c r="A210" s="117">
        <v>625369</v>
      </c>
    </row>
    <row r="211" spans="1:1">
      <c r="A211" s="117">
        <v>355585</v>
      </c>
    </row>
    <row r="212" spans="1:1" hidden="1">
      <c r="A212" s="117">
        <v>318064</v>
      </c>
    </row>
    <row r="213" spans="1:1" hidden="1">
      <c r="A213" s="117">
        <v>704833</v>
      </c>
    </row>
    <row r="214" spans="1:1" hidden="1">
      <c r="A214" s="117">
        <v>428690</v>
      </c>
    </row>
    <row r="215" spans="1:1" hidden="1">
      <c r="A215" s="117">
        <v>72085</v>
      </c>
    </row>
    <row r="216" spans="1:1" hidden="1">
      <c r="A216" s="117">
        <v>821204</v>
      </c>
    </row>
    <row r="217" spans="1:1" hidden="1">
      <c r="A217" s="117">
        <v>135322</v>
      </c>
    </row>
    <row r="218" spans="1:1" hidden="1">
      <c r="A218" s="117">
        <v>825186</v>
      </c>
    </row>
    <row r="219" spans="1:1" hidden="1">
      <c r="A219" s="117">
        <v>17617</v>
      </c>
    </row>
    <row r="220" spans="1:1" hidden="1">
      <c r="A220" s="117">
        <v>388226</v>
      </c>
    </row>
    <row r="221" spans="1:1" hidden="1">
      <c r="A221" s="117">
        <v>231060</v>
      </c>
    </row>
    <row r="222" spans="1:1" hidden="1">
      <c r="A222" s="117">
        <v>345</v>
      </c>
    </row>
    <row r="223" spans="1:1">
      <c r="A223" s="117">
        <v>148429</v>
      </c>
    </row>
    <row r="224" spans="1:1">
      <c r="A224" s="117">
        <v>124089</v>
      </c>
    </row>
    <row r="225" spans="1:1" hidden="1">
      <c r="A225" s="117">
        <v>733425</v>
      </c>
    </row>
    <row r="226" spans="1:1" hidden="1">
      <c r="A226" s="117">
        <v>299967</v>
      </c>
    </row>
    <row r="227" spans="1:1" hidden="1">
      <c r="A227" s="117">
        <v>839</v>
      </c>
    </row>
    <row r="228" spans="1:1">
      <c r="A228" s="117">
        <v>325453</v>
      </c>
    </row>
    <row r="229" spans="1:1" hidden="1">
      <c r="A229" s="117">
        <v>269354</v>
      </c>
    </row>
    <row r="230" spans="1:1">
      <c r="A230" s="117">
        <v>162906</v>
      </c>
    </row>
    <row r="231" spans="1:1" hidden="1">
      <c r="A231" s="117">
        <v>2679</v>
      </c>
    </row>
    <row r="232" spans="1:1">
      <c r="A232" s="117">
        <v>456123</v>
      </c>
    </row>
    <row r="233" spans="1:1">
      <c r="A233" s="117">
        <v>612120</v>
      </c>
    </row>
    <row r="234" spans="1:1" hidden="1">
      <c r="A234" s="117">
        <v>480863</v>
      </c>
    </row>
    <row r="235" spans="1:1" hidden="1">
      <c r="A235" s="117">
        <v>468782</v>
      </c>
    </row>
    <row r="236" spans="1:1" hidden="1">
      <c r="A236" s="117">
        <v>328558</v>
      </c>
    </row>
    <row r="237" spans="1:1" hidden="1">
      <c r="A237" s="117">
        <v>193283</v>
      </c>
    </row>
    <row r="238" spans="1:1">
      <c r="A238" s="117">
        <v>519906</v>
      </c>
    </row>
    <row r="239" spans="1:1" hidden="1">
      <c r="A239" s="117">
        <v>748384</v>
      </c>
    </row>
    <row r="240" spans="1:1">
      <c r="A240" s="117">
        <v>777987</v>
      </c>
    </row>
    <row r="241" spans="1:1">
      <c r="A241" s="117">
        <v>832483</v>
      </c>
    </row>
    <row r="242" spans="1:1" hidden="1">
      <c r="A242" s="117">
        <v>905596</v>
      </c>
    </row>
    <row r="243" spans="1:1" hidden="1">
      <c r="A243" s="117">
        <v>946207</v>
      </c>
    </row>
    <row r="244" spans="1:1" hidden="1">
      <c r="A244" s="117">
        <v>272900</v>
      </c>
    </row>
    <row r="245" spans="1:1">
      <c r="A245" s="117">
        <v>627160</v>
      </c>
    </row>
    <row r="246" spans="1:1" hidden="1">
      <c r="A246" s="117">
        <v>304332</v>
      </c>
    </row>
    <row r="247" spans="1:1" hidden="1">
      <c r="A247" s="117">
        <v>480221</v>
      </c>
    </row>
    <row r="248" spans="1:1">
      <c r="A248" s="117">
        <v>785882</v>
      </c>
    </row>
    <row r="249" spans="1:1" hidden="1">
      <c r="A249" s="117">
        <v>49471</v>
      </c>
    </row>
    <row r="250" spans="1:1" hidden="1">
      <c r="A250" s="117">
        <v>818028</v>
      </c>
    </row>
    <row r="251" spans="1:1" hidden="1">
      <c r="A251" s="117">
        <v>925671</v>
      </c>
    </row>
    <row r="252" spans="1:1" hidden="1">
      <c r="A252" s="117">
        <v>685480</v>
      </c>
    </row>
    <row r="253" spans="1:1" hidden="1">
      <c r="A253" s="117">
        <v>479715</v>
      </c>
    </row>
    <row r="254" spans="1:1">
      <c r="A254" s="117">
        <v>983915</v>
      </c>
    </row>
    <row r="255" spans="1:1" hidden="1">
      <c r="A255" s="117">
        <v>854630</v>
      </c>
    </row>
    <row r="256" spans="1:1" hidden="1">
      <c r="A256" s="117">
        <v>609229</v>
      </c>
    </row>
    <row r="257" spans="1:1">
      <c r="A257" s="117">
        <v>238397</v>
      </c>
    </row>
    <row r="258" spans="1:1" hidden="1">
      <c r="A258" s="117">
        <v>922910</v>
      </c>
    </row>
    <row r="259" spans="1:1">
      <c r="A259" s="117">
        <v>553433</v>
      </c>
    </row>
    <row r="260" spans="1:1" hidden="1">
      <c r="A260" s="117">
        <v>681243</v>
      </c>
    </row>
    <row r="261" spans="1:1">
      <c r="A261" s="117">
        <v>109843</v>
      </c>
    </row>
    <row r="262" spans="1:1" hidden="1">
      <c r="A262" s="117">
        <v>736628</v>
      </c>
    </row>
    <row r="263" spans="1:1" hidden="1">
      <c r="A263" s="117">
        <v>490242</v>
      </c>
    </row>
    <row r="264" spans="1:1">
      <c r="A264" s="117">
        <v>806879</v>
      </c>
    </row>
    <row r="265" spans="1:1">
      <c r="A265" s="117">
        <v>1038387</v>
      </c>
    </row>
    <row r="266" spans="1:1">
      <c r="A266" s="117">
        <v>2776</v>
      </c>
    </row>
    <row r="267" spans="1:1">
      <c r="A267" s="117">
        <v>176167</v>
      </c>
    </row>
    <row r="268" spans="1:1" hidden="1">
      <c r="A268" s="117">
        <v>872682</v>
      </c>
    </row>
    <row r="269" spans="1:1">
      <c r="A269" s="117">
        <v>41044</v>
      </c>
    </row>
    <row r="270" spans="1:1" hidden="1">
      <c r="A270" s="117">
        <v>1035309</v>
      </c>
    </row>
    <row r="271" spans="1:1">
      <c r="A271" s="117">
        <v>389527</v>
      </c>
    </row>
    <row r="272" spans="1:1" hidden="1">
      <c r="A272" s="117">
        <v>346899</v>
      </c>
    </row>
    <row r="273" spans="1:1" hidden="1">
      <c r="A273" s="117">
        <v>363404</v>
      </c>
    </row>
    <row r="274" spans="1:1">
      <c r="A274" s="117">
        <v>630779</v>
      </c>
    </row>
    <row r="275" spans="1:1">
      <c r="A275" s="117">
        <v>284609</v>
      </c>
    </row>
    <row r="276" spans="1:1">
      <c r="A276" s="117">
        <v>800597</v>
      </c>
    </row>
    <row r="277" spans="1:1">
      <c r="A277" s="117">
        <v>1025610</v>
      </c>
    </row>
    <row r="278" spans="1:1">
      <c r="A278" s="117">
        <v>957701</v>
      </c>
    </row>
    <row r="279" spans="1:1">
      <c r="A279" s="117">
        <v>641817</v>
      </c>
    </row>
    <row r="280" spans="1:1">
      <c r="A280" s="117">
        <v>1025597</v>
      </c>
    </row>
    <row r="281" spans="1:1">
      <c r="A281" s="117">
        <v>798</v>
      </c>
    </row>
    <row r="282" spans="1:1">
      <c r="A282" s="117">
        <v>93</v>
      </c>
    </row>
    <row r="283" spans="1:1">
      <c r="A283" s="118">
        <v>5237</v>
      </c>
    </row>
    <row r="284" spans="1:1" hidden="1">
      <c r="A284" s="118">
        <v>879643</v>
      </c>
    </row>
    <row r="285" spans="1:1" hidden="1">
      <c r="A285" s="117">
        <v>1038570</v>
      </c>
    </row>
    <row r="286" spans="1:1" hidden="1">
      <c r="A286" s="117">
        <v>846573</v>
      </c>
    </row>
    <row r="287" spans="1:1">
      <c r="A287" s="117">
        <v>207980</v>
      </c>
    </row>
    <row r="288" spans="1:1">
      <c r="A288" s="117">
        <v>1143073</v>
      </c>
    </row>
    <row r="289" spans="1:1">
      <c r="A289" s="117">
        <v>147502</v>
      </c>
    </row>
  </sheetData>
  <autoFilter ref="A1:A289" xr:uid="{481194F9-FA18-4587-93C2-901B44A7F048}">
    <filterColumn colId="0">
      <colorFilter dxfId="18"/>
    </filterColumn>
  </autoFilter>
  <conditionalFormatting sqref="A208:A287 A289">
    <cfRule type="duplicateValues" dxfId="20" priority="2"/>
  </conditionalFormatting>
  <conditionalFormatting sqref="A2:A1048576">
    <cfRule type="duplicateValues" dxfId="19" priority="1"/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742CD-271D-46A1-84B9-EC2C82EFE532}">
  <dimension ref="A1:G50"/>
  <sheetViews>
    <sheetView workbookViewId="0">
      <selection activeCell="G13" sqref="G13"/>
    </sheetView>
  </sheetViews>
  <sheetFormatPr defaultRowHeight="15"/>
  <cols>
    <col min="1" max="1" width="25.140625" bestFit="1" customWidth="1"/>
    <col min="2" max="2" width="10.42578125" style="40" bestFit="1" customWidth="1"/>
    <col min="3" max="3" width="10.7109375" bestFit="1" customWidth="1"/>
  </cols>
  <sheetData>
    <row r="1" spans="1:7">
      <c r="A1" s="9" t="s">
        <v>359</v>
      </c>
      <c r="B1" s="39" t="s">
        <v>23454</v>
      </c>
      <c r="C1" s="9" t="s">
        <v>23455</v>
      </c>
    </row>
    <row r="2" spans="1:7">
      <c r="A2" t="s">
        <v>567</v>
      </c>
      <c r="B2" s="40">
        <v>45401</v>
      </c>
      <c r="C2">
        <v>0</v>
      </c>
    </row>
    <row r="3" spans="1:7">
      <c r="A3" t="s">
        <v>6561</v>
      </c>
      <c r="B3" s="40">
        <v>45401</v>
      </c>
      <c r="C3">
        <v>0</v>
      </c>
      <c r="G3" t="s">
        <v>23456</v>
      </c>
    </row>
    <row r="4" spans="1:7">
      <c r="A4" t="s">
        <v>6484</v>
      </c>
      <c r="B4" s="40">
        <v>45401</v>
      </c>
      <c r="C4">
        <v>0</v>
      </c>
    </row>
    <row r="5" spans="1:7">
      <c r="A5" t="s">
        <v>461</v>
      </c>
      <c r="B5" s="40">
        <v>45400</v>
      </c>
      <c r="C5">
        <v>1</v>
      </c>
    </row>
    <row r="6" spans="1:7">
      <c r="A6" t="s">
        <v>139</v>
      </c>
      <c r="B6" s="40">
        <v>45400</v>
      </c>
      <c r="C6">
        <v>1</v>
      </c>
    </row>
    <row r="7" spans="1:7">
      <c r="A7" t="s">
        <v>710</v>
      </c>
      <c r="B7" s="40">
        <v>45400</v>
      </c>
      <c r="C7">
        <v>1</v>
      </c>
    </row>
    <row r="8" spans="1:7">
      <c r="A8" t="s">
        <v>1728</v>
      </c>
      <c r="B8" s="40">
        <v>45400</v>
      </c>
      <c r="C8">
        <v>1</v>
      </c>
    </row>
    <row r="9" spans="1:7">
      <c r="A9" t="s">
        <v>6528</v>
      </c>
      <c r="B9" s="40">
        <v>45400</v>
      </c>
      <c r="C9">
        <v>1</v>
      </c>
    </row>
    <row r="10" spans="1:7">
      <c r="A10" t="s">
        <v>412</v>
      </c>
      <c r="B10" s="40">
        <v>45399</v>
      </c>
      <c r="C10">
        <v>2</v>
      </c>
    </row>
    <row r="11" spans="1:7">
      <c r="A11" t="s">
        <v>114</v>
      </c>
      <c r="B11" s="40">
        <v>45399</v>
      </c>
      <c r="C11">
        <v>2</v>
      </c>
    </row>
    <row r="12" spans="1:7">
      <c r="A12" t="s">
        <v>622</v>
      </c>
      <c r="B12" s="40">
        <v>45399</v>
      </c>
      <c r="C12">
        <v>2</v>
      </c>
    </row>
    <row r="13" spans="1:7">
      <c r="A13" t="s">
        <v>861</v>
      </c>
      <c r="B13" s="40">
        <v>45398</v>
      </c>
      <c r="C13">
        <v>3</v>
      </c>
    </row>
    <row r="14" spans="1:7">
      <c r="A14" t="s">
        <v>6608</v>
      </c>
      <c r="B14" s="40">
        <v>45398</v>
      </c>
      <c r="C14">
        <v>3</v>
      </c>
    </row>
    <row r="15" spans="1:7">
      <c r="A15" t="s">
        <v>641</v>
      </c>
      <c r="B15" s="40">
        <v>45398</v>
      </c>
      <c r="C15">
        <v>3</v>
      </c>
    </row>
    <row r="16" spans="1:7">
      <c r="A16" t="s">
        <v>128</v>
      </c>
      <c r="B16" s="40">
        <v>45398</v>
      </c>
      <c r="C16">
        <v>3</v>
      </c>
    </row>
    <row r="17" spans="1:3">
      <c r="A17" t="s">
        <v>518</v>
      </c>
      <c r="B17" s="40">
        <v>45397</v>
      </c>
      <c r="C17">
        <v>4</v>
      </c>
    </row>
    <row r="18" spans="1:3">
      <c r="A18" t="s">
        <v>6502</v>
      </c>
      <c r="B18" s="40">
        <v>45393</v>
      </c>
      <c r="C18">
        <v>8</v>
      </c>
    </row>
    <row r="19" spans="1:3">
      <c r="A19" t="s">
        <v>471</v>
      </c>
      <c r="B19" s="40">
        <v>45391</v>
      </c>
      <c r="C19">
        <v>10</v>
      </c>
    </row>
    <row r="20" spans="1:3">
      <c r="A20" t="s">
        <v>510</v>
      </c>
      <c r="B20" s="40">
        <v>45389</v>
      </c>
      <c r="C20">
        <v>12</v>
      </c>
    </row>
    <row r="21" spans="1:3">
      <c r="A21" t="s">
        <v>379</v>
      </c>
      <c r="B21" s="40">
        <v>45387</v>
      </c>
      <c r="C21">
        <v>14</v>
      </c>
    </row>
    <row r="22" spans="1:3">
      <c r="A22" t="s">
        <v>1261</v>
      </c>
      <c r="B22" s="40">
        <v>45387</v>
      </c>
      <c r="C22">
        <v>14</v>
      </c>
    </row>
    <row r="23" spans="1:3">
      <c r="A23" t="s" cm="1">
        <v>1728</v>
      </c>
      <c r="B23" s="40">
        <v>45384</v>
      </c>
      <c r="C23">
        <v>17</v>
      </c>
    </row>
    <row r="24" spans="1:3">
      <c r="A24" t="s">
        <v>1874</v>
      </c>
      <c r="B24" s="40">
        <v>45378</v>
      </c>
      <c r="C24">
        <v>23</v>
      </c>
    </row>
    <row r="25" spans="1:3">
      <c r="A25" t="s">
        <v>1887</v>
      </c>
      <c r="B25" s="40">
        <v>45377</v>
      </c>
      <c r="C25">
        <v>24</v>
      </c>
    </row>
    <row r="26" spans="1:3">
      <c r="A26" t="s">
        <v>581</v>
      </c>
      <c r="B26" s="40">
        <v>45373</v>
      </c>
      <c r="C26">
        <v>28</v>
      </c>
    </row>
    <row r="27" spans="1:3">
      <c r="A27" t="s">
        <v>1152</v>
      </c>
      <c r="B27" s="40">
        <v>45371</v>
      </c>
      <c r="C27">
        <v>30</v>
      </c>
    </row>
    <row r="28" spans="1:3">
      <c r="A28" t="s">
        <v>1094</v>
      </c>
      <c r="B28" s="40">
        <v>45371</v>
      </c>
      <c r="C28">
        <v>30</v>
      </c>
    </row>
    <row r="29" spans="1:3">
      <c r="A29" t="s">
        <v>2255</v>
      </c>
      <c r="B29" s="40">
        <v>45363</v>
      </c>
      <c r="C29">
        <v>38</v>
      </c>
    </row>
    <row r="30" spans="1:3">
      <c r="A30" t="s">
        <v>432</v>
      </c>
      <c r="B30" s="40">
        <v>45361</v>
      </c>
      <c r="C30">
        <v>40</v>
      </c>
    </row>
    <row r="31" spans="1:3">
      <c r="A31" t="s">
        <v>6528</v>
      </c>
      <c r="B31" s="40" t="s">
        <v>369</v>
      </c>
      <c r="C31" t="s">
        <v>23457</v>
      </c>
    </row>
    <row r="32" spans="1:3">
      <c r="A32" t="s">
        <v>6508</v>
      </c>
      <c r="B32" s="40" t="s">
        <v>369</v>
      </c>
      <c r="C32" t="s">
        <v>23457</v>
      </c>
    </row>
    <row r="33" spans="1:3">
      <c r="A33" t="s">
        <v>435</v>
      </c>
      <c r="B33" s="40" t="s">
        <v>369</v>
      </c>
      <c r="C33" t="s">
        <v>23457</v>
      </c>
    </row>
    <row r="34" spans="1:3">
      <c r="A34" t="s">
        <v>530</v>
      </c>
      <c r="B34" s="40" t="s">
        <v>369</v>
      </c>
      <c r="C34" t="s">
        <v>23457</v>
      </c>
    </row>
    <row r="35" spans="1:3">
      <c r="A35" t="s">
        <v>390</v>
      </c>
      <c r="B35" s="40" t="s">
        <v>369</v>
      </c>
      <c r="C35" t="s">
        <v>23457</v>
      </c>
    </row>
    <row r="36" spans="1:3">
      <c r="A36" t="s">
        <v>6540</v>
      </c>
      <c r="B36" s="40" t="s">
        <v>369</v>
      </c>
      <c r="C36" t="s">
        <v>23457</v>
      </c>
    </row>
    <row r="37" spans="1:3">
      <c r="A37" t="s">
        <v>402</v>
      </c>
      <c r="B37" s="40" t="s">
        <v>369</v>
      </c>
      <c r="C37" t="s">
        <v>23457</v>
      </c>
    </row>
    <row r="38" spans="1:3">
      <c r="A38" t="s">
        <v>6891</v>
      </c>
      <c r="B38" s="40" t="s">
        <v>369</v>
      </c>
      <c r="C38" t="s">
        <v>23457</v>
      </c>
    </row>
    <row r="39" spans="1:3">
      <c r="A39" t="s">
        <v>7047</v>
      </c>
      <c r="B39" s="40" t="s">
        <v>369</v>
      </c>
      <c r="C39" t="s">
        <v>23457</v>
      </c>
    </row>
    <row r="40" spans="1:3">
      <c r="A40" t="s">
        <v>23458</v>
      </c>
      <c r="B40" s="40" t="s">
        <v>369</v>
      </c>
      <c r="C40" t="s">
        <v>23457</v>
      </c>
    </row>
    <row r="41" spans="1:3">
      <c r="A41" t="s">
        <v>23459</v>
      </c>
      <c r="B41" s="40" t="s">
        <v>369</v>
      </c>
      <c r="C41" t="s">
        <v>23457</v>
      </c>
    </row>
    <row r="42" spans="1:3">
      <c r="A42" t="s">
        <v>393</v>
      </c>
      <c r="B42" s="40" t="s">
        <v>369</v>
      </c>
      <c r="C42" t="s">
        <v>23457</v>
      </c>
    </row>
    <row r="43" spans="1:3">
      <c r="A43" t="s">
        <v>823</v>
      </c>
      <c r="B43" s="40" t="s">
        <v>369</v>
      </c>
      <c r="C43" t="s">
        <v>23457</v>
      </c>
    </row>
    <row r="44" spans="1:3">
      <c r="A44" t="s">
        <v>1146</v>
      </c>
      <c r="B44" s="40" t="s">
        <v>369</v>
      </c>
      <c r="C44" t="s">
        <v>23457</v>
      </c>
    </row>
    <row r="45" spans="1:3">
      <c r="A45" t="s">
        <v>397</v>
      </c>
      <c r="B45" s="40" t="s">
        <v>369</v>
      </c>
      <c r="C45" t="s">
        <v>23457</v>
      </c>
    </row>
    <row r="46" spans="1:3">
      <c r="A46" s="2">
        <v>23.5</v>
      </c>
      <c r="B46" s="40" t="s">
        <v>369</v>
      </c>
      <c r="C46" t="s">
        <v>23457</v>
      </c>
    </row>
    <row r="47" spans="1:3">
      <c r="A47" t="s">
        <v>458</v>
      </c>
      <c r="B47" s="40" t="s">
        <v>369</v>
      </c>
      <c r="C47" t="s">
        <v>23457</v>
      </c>
    </row>
    <row r="48" spans="1:3">
      <c r="A48" t="s">
        <v>6658</v>
      </c>
      <c r="B48" s="40" t="s">
        <v>369</v>
      </c>
      <c r="C48" t="s">
        <v>23457</v>
      </c>
    </row>
    <row r="49" spans="1:3">
      <c r="A49" t="s">
        <v>1493</v>
      </c>
      <c r="B49" s="40" t="s">
        <v>369</v>
      </c>
      <c r="C49" t="s">
        <v>23457</v>
      </c>
    </row>
    <row r="50" spans="1:3">
      <c r="A50" t="s">
        <v>375</v>
      </c>
      <c r="B50" s="40" t="s">
        <v>369</v>
      </c>
      <c r="C50" t="s">
        <v>23457</v>
      </c>
    </row>
  </sheetData>
  <autoFilter ref="A1:C1" xr:uid="{AB8742CD-271D-46A1-84B9-EC2C82EFE532}">
    <sortState xmlns:xlrd2="http://schemas.microsoft.com/office/spreadsheetml/2017/richdata2" ref="A2:C63">
      <sortCondition ref="C1"/>
    </sortState>
  </autoFilter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DAE8C6-5D8D-43F6-A3A2-FEC018136BBC}">
  <dimension ref="A1:B384"/>
  <sheetViews>
    <sheetView topLeftCell="A357" workbookViewId="0">
      <selection activeCell="B375" sqref="B375"/>
    </sheetView>
  </sheetViews>
  <sheetFormatPr defaultRowHeight="15"/>
  <cols>
    <col min="1" max="1" width="18.140625" style="88" customWidth="1"/>
    <col min="2" max="2" width="9.140625" style="88"/>
  </cols>
  <sheetData>
    <row r="1" spans="1:2">
      <c r="A1" t="s">
        <v>144</v>
      </c>
      <c r="B1" t="s">
        <v>23460</v>
      </c>
    </row>
    <row r="2" spans="1:2">
      <c r="A2" t="s">
        <v>23461</v>
      </c>
      <c r="B2">
        <v>11722</v>
      </c>
    </row>
    <row r="3" spans="1:2">
      <c r="A3" t="s">
        <v>23462</v>
      </c>
      <c r="B3">
        <v>653549</v>
      </c>
    </row>
    <row r="4" spans="1:2">
      <c r="A4" t="s">
        <v>23463</v>
      </c>
      <c r="B4">
        <v>1129284</v>
      </c>
    </row>
    <row r="5" spans="1:2">
      <c r="A5" t="s">
        <v>23464</v>
      </c>
      <c r="B5">
        <v>677753</v>
      </c>
    </row>
    <row r="6" spans="1:2">
      <c r="A6" t="s">
        <v>23465</v>
      </c>
      <c r="B6">
        <v>1113183</v>
      </c>
    </row>
    <row r="7" spans="1:2">
      <c r="A7" t="s">
        <v>23466</v>
      </c>
      <c r="B7">
        <v>1092080</v>
      </c>
    </row>
    <row r="8" spans="1:2">
      <c r="A8" t="s">
        <v>23467</v>
      </c>
      <c r="B8">
        <v>1108889</v>
      </c>
    </row>
    <row r="9" spans="1:2">
      <c r="A9" t="s">
        <v>23468</v>
      </c>
      <c r="B9">
        <v>17617</v>
      </c>
    </row>
    <row r="10" spans="1:2">
      <c r="A10" t="s">
        <v>23469</v>
      </c>
      <c r="B10">
        <v>80996</v>
      </c>
    </row>
    <row r="11" spans="1:2">
      <c r="A11" t="s">
        <v>23470</v>
      </c>
      <c r="B11">
        <v>285634</v>
      </c>
    </row>
    <row r="12" spans="1:2">
      <c r="A12" t="s">
        <v>23471</v>
      </c>
      <c r="B12">
        <v>855597</v>
      </c>
    </row>
    <row r="13" spans="1:2">
      <c r="A13" t="s">
        <v>23472</v>
      </c>
      <c r="B13">
        <v>1113150</v>
      </c>
    </row>
    <row r="14" spans="1:2">
      <c r="A14" t="s">
        <v>23473</v>
      </c>
      <c r="B14">
        <v>304332</v>
      </c>
    </row>
    <row r="15" spans="1:2">
      <c r="A15" t="s">
        <v>23474</v>
      </c>
      <c r="B15"/>
    </row>
    <row r="16" spans="1:2">
      <c r="A16" t="s">
        <v>23475</v>
      </c>
      <c r="B16">
        <v>1111624</v>
      </c>
    </row>
    <row r="17" spans="1:2">
      <c r="A17" t="s">
        <v>23476</v>
      </c>
      <c r="B17">
        <v>1042334</v>
      </c>
    </row>
    <row r="18" spans="1:2">
      <c r="A18" t="s">
        <v>23477</v>
      </c>
      <c r="B18">
        <v>468782</v>
      </c>
    </row>
    <row r="19" spans="1:2">
      <c r="A19" t="s">
        <v>23478</v>
      </c>
      <c r="B19">
        <v>736628</v>
      </c>
    </row>
    <row r="20" spans="1:2">
      <c r="A20" t="s">
        <v>23479</v>
      </c>
      <c r="B20">
        <v>748384</v>
      </c>
    </row>
    <row r="21" spans="1:2">
      <c r="A21" t="s">
        <v>23480</v>
      </c>
      <c r="B21">
        <v>1006862</v>
      </c>
    </row>
    <row r="22" spans="1:2">
      <c r="A22" t="s">
        <v>23481</v>
      </c>
      <c r="B22"/>
    </row>
    <row r="23" spans="1:2">
      <c r="A23" t="s">
        <v>23482</v>
      </c>
      <c r="B23">
        <v>692767</v>
      </c>
    </row>
    <row r="24" spans="1:2">
      <c r="A24" t="s">
        <v>23483</v>
      </c>
      <c r="B24">
        <v>995315</v>
      </c>
    </row>
    <row r="25" spans="1:2">
      <c r="A25" t="s">
        <v>23484</v>
      </c>
      <c r="B25">
        <v>1122474</v>
      </c>
    </row>
    <row r="26" spans="1:2">
      <c r="A26" t="s">
        <v>23485</v>
      </c>
      <c r="B26">
        <v>1142031</v>
      </c>
    </row>
    <row r="27" spans="1:2">
      <c r="A27" t="s">
        <v>23486</v>
      </c>
      <c r="B27">
        <v>441653</v>
      </c>
    </row>
    <row r="28" spans="1:2">
      <c r="A28" t="s">
        <v>23487</v>
      </c>
      <c r="B28">
        <v>1038570</v>
      </c>
    </row>
    <row r="29" spans="1:2">
      <c r="A29" t="s">
        <v>23488</v>
      </c>
      <c r="B29">
        <v>815282</v>
      </c>
    </row>
    <row r="30" spans="1:2">
      <c r="A30" t="s">
        <v>23489</v>
      </c>
      <c r="B30">
        <v>1127736</v>
      </c>
    </row>
    <row r="31" spans="1:2">
      <c r="A31" t="s">
        <v>23490</v>
      </c>
      <c r="B31">
        <v>1092076</v>
      </c>
    </row>
    <row r="32" spans="1:2">
      <c r="A32" t="s">
        <v>23491</v>
      </c>
      <c r="B32"/>
    </row>
    <row r="33" spans="1:2">
      <c r="A33" t="s">
        <v>23492</v>
      </c>
      <c r="B33">
        <v>1122469</v>
      </c>
    </row>
    <row r="34" spans="1:2">
      <c r="A34" t="s">
        <v>23493</v>
      </c>
      <c r="B34">
        <v>512333</v>
      </c>
    </row>
    <row r="35" spans="1:2">
      <c r="A35" t="s">
        <v>23494</v>
      </c>
      <c r="B35">
        <v>925671</v>
      </c>
    </row>
    <row r="36" spans="1:2">
      <c r="A36" t="s">
        <v>23495</v>
      </c>
      <c r="B36">
        <v>905596</v>
      </c>
    </row>
    <row r="37" spans="1:2">
      <c r="A37" t="s">
        <v>23496</v>
      </c>
      <c r="B37">
        <v>193283</v>
      </c>
    </row>
    <row r="38" spans="1:2">
      <c r="A38" t="s">
        <v>23497</v>
      </c>
      <c r="B38">
        <v>872682</v>
      </c>
    </row>
    <row r="39" spans="1:2">
      <c r="A39" t="s">
        <v>23498</v>
      </c>
      <c r="B39">
        <v>274718</v>
      </c>
    </row>
    <row r="40" spans="1:2">
      <c r="A40" t="s">
        <v>23499</v>
      </c>
      <c r="B40">
        <v>388226</v>
      </c>
    </row>
    <row r="41" spans="1:2">
      <c r="A41" t="s">
        <v>23500</v>
      </c>
      <c r="B41">
        <v>296783</v>
      </c>
    </row>
    <row r="42" spans="1:2">
      <c r="A42" t="s">
        <v>23501</v>
      </c>
      <c r="B42">
        <v>847012</v>
      </c>
    </row>
    <row r="43" spans="1:2">
      <c r="A43" t="s">
        <v>23502</v>
      </c>
      <c r="B43"/>
    </row>
    <row r="44" spans="1:2">
      <c r="A44" t="s">
        <v>23503</v>
      </c>
      <c r="B44">
        <v>345</v>
      </c>
    </row>
    <row r="45" spans="1:2">
      <c r="A45" t="s">
        <v>23504</v>
      </c>
      <c r="B45">
        <v>272900</v>
      </c>
    </row>
    <row r="46" spans="1:2">
      <c r="A46" t="s">
        <v>23505</v>
      </c>
      <c r="B46"/>
    </row>
    <row r="47" spans="1:2">
      <c r="A47" t="s">
        <v>23506</v>
      </c>
      <c r="B47">
        <v>602696</v>
      </c>
    </row>
    <row r="48" spans="1:2">
      <c r="A48" t="s">
        <v>23507</v>
      </c>
      <c r="B48">
        <v>299967</v>
      </c>
    </row>
    <row r="49" spans="1:2">
      <c r="A49" t="s">
        <v>23508</v>
      </c>
      <c r="B49"/>
    </row>
    <row r="50" spans="1:2">
      <c r="A50" t="s">
        <v>23509</v>
      </c>
      <c r="B50">
        <v>1141681</v>
      </c>
    </row>
    <row r="51" spans="1:2">
      <c r="A51" t="s">
        <v>23510</v>
      </c>
      <c r="B51"/>
    </row>
    <row r="52" spans="1:2">
      <c r="A52" t="s">
        <v>23511</v>
      </c>
      <c r="B52">
        <v>1035309</v>
      </c>
    </row>
    <row r="53" spans="1:2">
      <c r="A53" t="s">
        <v>23512</v>
      </c>
      <c r="B53">
        <v>1092074</v>
      </c>
    </row>
    <row r="54" spans="1:2">
      <c r="A54" t="s">
        <v>23513</v>
      </c>
      <c r="B54">
        <v>685480</v>
      </c>
    </row>
    <row r="55" spans="1:2">
      <c r="A55" t="s">
        <v>23514</v>
      </c>
      <c r="B55"/>
    </row>
    <row r="56" spans="1:2">
      <c r="A56" t="s">
        <v>23515</v>
      </c>
      <c r="B56">
        <v>821204</v>
      </c>
    </row>
    <row r="57" spans="1:2">
      <c r="A57" t="s">
        <v>23516</v>
      </c>
      <c r="B57">
        <v>1107533</v>
      </c>
    </row>
    <row r="58" spans="1:2">
      <c r="A58" t="s">
        <v>23517</v>
      </c>
      <c r="B58">
        <v>357392</v>
      </c>
    </row>
    <row r="59" spans="1:2">
      <c r="A59" t="s">
        <v>23518</v>
      </c>
      <c r="B59">
        <v>946207</v>
      </c>
    </row>
    <row r="60" spans="1:2">
      <c r="A60" t="s">
        <v>23519</v>
      </c>
      <c r="B60">
        <v>977662</v>
      </c>
    </row>
    <row r="61" spans="1:2">
      <c r="A61" t="s">
        <v>23520</v>
      </c>
      <c r="B61">
        <v>1113931</v>
      </c>
    </row>
    <row r="62" spans="1:2">
      <c r="A62" t="s">
        <v>23521</v>
      </c>
      <c r="B62">
        <v>699562</v>
      </c>
    </row>
    <row r="63" spans="1:2">
      <c r="A63" t="s">
        <v>23522</v>
      </c>
      <c r="B63"/>
    </row>
    <row r="64" spans="1:2">
      <c r="A64" t="s">
        <v>23523</v>
      </c>
      <c r="B64">
        <v>1143389</v>
      </c>
    </row>
    <row r="65" spans="1:2">
      <c r="A65" t="s">
        <v>23524</v>
      </c>
      <c r="B65">
        <v>80729</v>
      </c>
    </row>
    <row r="66" spans="1:2">
      <c r="A66" t="s">
        <v>23525</v>
      </c>
      <c r="B66">
        <v>879643</v>
      </c>
    </row>
    <row r="67" spans="1:2">
      <c r="A67" t="s">
        <v>23526</v>
      </c>
      <c r="B67">
        <v>1113529</v>
      </c>
    </row>
    <row r="68" spans="1:2">
      <c r="A68" t="s">
        <v>23527</v>
      </c>
      <c r="B68">
        <v>1092669</v>
      </c>
    </row>
    <row r="69" spans="1:2">
      <c r="A69" t="s">
        <v>23528</v>
      </c>
      <c r="B69">
        <v>984474</v>
      </c>
    </row>
    <row r="70" spans="1:2">
      <c r="A70" t="s">
        <v>23529</v>
      </c>
      <c r="B70">
        <v>1092078</v>
      </c>
    </row>
    <row r="71" spans="1:2">
      <c r="A71" t="s">
        <v>23530</v>
      </c>
      <c r="B71">
        <v>171318</v>
      </c>
    </row>
    <row r="72" spans="1:2">
      <c r="A72" t="s">
        <v>23531</v>
      </c>
      <c r="B72">
        <v>54916</v>
      </c>
    </row>
    <row r="73" spans="1:2">
      <c r="A73" t="s">
        <v>23532</v>
      </c>
      <c r="B73">
        <v>190024</v>
      </c>
    </row>
    <row r="74" spans="1:2">
      <c r="A74" t="s">
        <v>23533</v>
      </c>
      <c r="B74">
        <v>733425</v>
      </c>
    </row>
    <row r="75" spans="1:2">
      <c r="A75" t="s">
        <v>23534</v>
      </c>
      <c r="B75">
        <v>1109984</v>
      </c>
    </row>
    <row r="76" spans="1:2">
      <c r="A76" t="s">
        <v>23535</v>
      </c>
      <c r="B76">
        <v>1141531</v>
      </c>
    </row>
    <row r="77" spans="1:2">
      <c r="A77" t="s">
        <v>23536</v>
      </c>
      <c r="B77">
        <v>286295</v>
      </c>
    </row>
    <row r="78" spans="1:2">
      <c r="A78" t="s">
        <v>23537</v>
      </c>
      <c r="B78">
        <v>36972</v>
      </c>
    </row>
    <row r="79" spans="1:2">
      <c r="A79" t="s">
        <v>23538</v>
      </c>
      <c r="B79"/>
    </row>
    <row r="80" spans="1:2">
      <c r="A80" t="s">
        <v>23539</v>
      </c>
      <c r="B80">
        <v>3065</v>
      </c>
    </row>
    <row r="81" spans="1:2">
      <c r="A81" t="s">
        <v>23540</v>
      </c>
      <c r="B81">
        <v>877584</v>
      </c>
    </row>
    <row r="82" spans="1:2">
      <c r="A82" t="s">
        <v>23541</v>
      </c>
      <c r="B82">
        <v>72085</v>
      </c>
    </row>
    <row r="83" spans="1:2">
      <c r="A83" t="s">
        <v>23542</v>
      </c>
      <c r="B83">
        <v>480863</v>
      </c>
    </row>
    <row r="84" spans="1:2">
      <c r="A84" t="s">
        <v>23543</v>
      </c>
      <c r="B84">
        <v>709046</v>
      </c>
    </row>
    <row r="85" spans="1:2">
      <c r="A85" t="s">
        <v>23544</v>
      </c>
      <c r="B85"/>
    </row>
    <row r="86" spans="1:2">
      <c r="A86" t="s">
        <v>23545</v>
      </c>
      <c r="B86">
        <v>1109476</v>
      </c>
    </row>
    <row r="87" spans="1:2">
      <c r="A87" t="s">
        <v>23546</v>
      </c>
      <c r="B87">
        <v>828659</v>
      </c>
    </row>
    <row r="88" spans="1:2">
      <c r="A88" t="s">
        <v>23547</v>
      </c>
      <c r="B88">
        <v>21590</v>
      </c>
    </row>
    <row r="89" spans="1:2">
      <c r="A89" t="s">
        <v>23548</v>
      </c>
      <c r="B89">
        <v>1142352</v>
      </c>
    </row>
    <row r="90" spans="1:2">
      <c r="A90" t="s">
        <v>23549</v>
      </c>
      <c r="B90">
        <v>1091829</v>
      </c>
    </row>
    <row r="91" spans="1:2">
      <c r="A91" t="s">
        <v>23550</v>
      </c>
      <c r="B91">
        <v>681243</v>
      </c>
    </row>
    <row r="92" spans="1:2">
      <c r="A92" t="s">
        <v>23551</v>
      </c>
      <c r="B92">
        <v>346899</v>
      </c>
    </row>
    <row r="93" spans="1:2">
      <c r="A93" t="s">
        <v>23552</v>
      </c>
      <c r="B93">
        <v>1141718</v>
      </c>
    </row>
    <row r="94" spans="1:2">
      <c r="A94" t="s">
        <v>23553</v>
      </c>
      <c r="B94">
        <v>1140095</v>
      </c>
    </row>
    <row r="95" spans="1:2">
      <c r="A95" t="s">
        <v>23554</v>
      </c>
      <c r="B95">
        <v>884492</v>
      </c>
    </row>
    <row r="96" spans="1:2">
      <c r="A96" t="s">
        <v>23555</v>
      </c>
      <c r="B96">
        <v>287336</v>
      </c>
    </row>
    <row r="97" spans="1:2">
      <c r="A97" t="s">
        <v>23524</v>
      </c>
      <c r="B97">
        <v>80729</v>
      </c>
    </row>
    <row r="98" spans="1:2">
      <c r="A98" t="s">
        <v>23556</v>
      </c>
      <c r="B98">
        <v>973236</v>
      </c>
    </row>
    <row r="99" spans="1:2">
      <c r="A99" t="s">
        <v>23557</v>
      </c>
      <c r="B99">
        <v>805809</v>
      </c>
    </row>
    <row r="100" spans="1:2">
      <c r="A100" t="s">
        <v>23558</v>
      </c>
      <c r="B100">
        <v>1092171</v>
      </c>
    </row>
    <row r="101" spans="1:2">
      <c r="A101" t="s">
        <v>23559</v>
      </c>
      <c r="B101"/>
    </row>
    <row r="102" spans="1:2">
      <c r="A102" t="s">
        <v>23560</v>
      </c>
      <c r="B102">
        <v>1112708</v>
      </c>
    </row>
    <row r="103" spans="1:2">
      <c r="A103" t="s">
        <v>23561</v>
      </c>
      <c r="B103"/>
    </row>
    <row r="104" spans="1:2">
      <c r="A104" t="s">
        <v>23562</v>
      </c>
      <c r="B104"/>
    </row>
    <row r="105" spans="1:2">
      <c r="A105" t="s">
        <v>23563</v>
      </c>
      <c r="B105">
        <v>589340</v>
      </c>
    </row>
    <row r="106" spans="1:2">
      <c r="A106" t="s">
        <v>23564</v>
      </c>
      <c r="B106">
        <v>30072</v>
      </c>
    </row>
    <row r="107" spans="1:2">
      <c r="A107" t="s">
        <v>23565</v>
      </c>
      <c r="B107">
        <v>236892</v>
      </c>
    </row>
    <row r="108" spans="1:2">
      <c r="A108" t="s">
        <v>23566</v>
      </c>
      <c r="B108">
        <v>957589</v>
      </c>
    </row>
    <row r="109" spans="1:2">
      <c r="A109" t="s">
        <v>23567</v>
      </c>
      <c r="B109">
        <v>6596</v>
      </c>
    </row>
    <row r="110" spans="1:2">
      <c r="A110" t="s">
        <v>23568</v>
      </c>
      <c r="B110">
        <v>112956</v>
      </c>
    </row>
    <row r="111" spans="1:2">
      <c r="A111" t="s">
        <v>23569</v>
      </c>
      <c r="B111"/>
    </row>
    <row r="112" spans="1:2">
      <c r="A112" t="s">
        <v>23570</v>
      </c>
      <c r="B112">
        <v>681930</v>
      </c>
    </row>
    <row r="113" spans="1:2">
      <c r="A113" t="s">
        <v>23571</v>
      </c>
      <c r="B113">
        <v>328558</v>
      </c>
    </row>
    <row r="114" spans="1:2">
      <c r="A114" t="s">
        <v>23572</v>
      </c>
      <c r="B114">
        <v>625932</v>
      </c>
    </row>
    <row r="115" spans="1:2">
      <c r="A115" t="s">
        <v>23573</v>
      </c>
      <c r="B115">
        <v>530539</v>
      </c>
    </row>
    <row r="116" spans="1:2">
      <c r="A116" t="s">
        <v>23574</v>
      </c>
      <c r="B116">
        <v>318064</v>
      </c>
    </row>
    <row r="117" spans="1:2">
      <c r="A117" t="s">
        <v>23575</v>
      </c>
      <c r="B117">
        <v>897698</v>
      </c>
    </row>
    <row r="118" spans="1:2">
      <c r="A118" t="s">
        <v>23576</v>
      </c>
      <c r="B118">
        <v>1091065</v>
      </c>
    </row>
    <row r="119" spans="1:2">
      <c r="A119" t="s">
        <v>23577</v>
      </c>
      <c r="B119">
        <v>506517</v>
      </c>
    </row>
    <row r="120" spans="1:2">
      <c r="A120" t="s">
        <v>23578</v>
      </c>
      <c r="B120">
        <v>677545</v>
      </c>
    </row>
    <row r="121" spans="1:2">
      <c r="A121" t="s">
        <v>23579</v>
      </c>
      <c r="B121">
        <v>1141735</v>
      </c>
    </row>
    <row r="122" spans="1:2">
      <c r="A122" t="s">
        <v>23580</v>
      </c>
      <c r="B122">
        <v>876590</v>
      </c>
    </row>
    <row r="123" spans="1:2">
      <c r="A123" t="s">
        <v>23581</v>
      </c>
      <c r="B123">
        <v>1146805</v>
      </c>
    </row>
    <row r="124" spans="1:2">
      <c r="A124" t="s">
        <v>23582</v>
      </c>
      <c r="B124"/>
    </row>
    <row r="125" spans="1:2">
      <c r="A125" t="s">
        <v>23583</v>
      </c>
      <c r="B125">
        <v>1113736</v>
      </c>
    </row>
    <row r="126" spans="1:2">
      <c r="A126" t="s">
        <v>23584</v>
      </c>
      <c r="B126">
        <v>1145894</v>
      </c>
    </row>
    <row r="127" spans="1:2">
      <c r="A127" t="s">
        <v>23585</v>
      </c>
      <c r="B127">
        <v>698317</v>
      </c>
    </row>
    <row r="128" spans="1:2">
      <c r="A128" t="s">
        <v>23586</v>
      </c>
      <c r="B128">
        <v>1077215</v>
      </c>
    </row>
    <row r="129" spans="1:2">
      <c r="A129" t="s">
        <v>23587</v>
      </c>
      <c r="B129">
        <v>78115</v>
      </c>
    </row>
    <row r="130" spans="1:2">
      <c r="A130" t="s">
        <v>23588</v>
      </c>
      <c r="B130">
        <v>1141734</v>
      </c>
    </row>
    <row r="131" spans="1:2">
      <c r="A131" t="s">
        <v>23589</v>
      </c>
      <c r="B131">
        <v>479715</v>
      </c>
    </row>
    <row r="132" spans="1:2">
      <c r="A132" t="s">
        <v>23590</v>
      </c>
      <c r="B132"/>
    </row>
    <row r="133" spans="1:2">
      <c r="A133" t="s">
        <v>23591</v>
      </c>
      <c r="B133">
        <v>790546</v>
      </c>
    </row>
    <row r="134" spans="1:2">
      <c r="A134" t="s">
        <v>23592</v>
      </c>
      <c r="B134">
        <v>653821</v>
      </c>
    </row>
    <row r="135" spans="1:2">
      <c r="A135" t="s">
        <v>23593</v>
      </c>
      <c r="B135">
        <v>156746</v>
      </c>
    </row>
    <row r="136" spans="1:2">
      <c r="A136" t="s">
        <v>23594</v>
      </c>
      <c r="B136"/>
    </row>
    <row r="137" spans="1:2">
      <c r="A137" t="s">
        <v>23595</v>
      </c>
      <c r="B137"/>
    </row>
    <row r="138" spans="1:2">
      <c r="A138" t="s">
        <v>23596</v>
      </c>
      <c r="B138">
        <v>1044005</v>
      </c>
    </row>
    <row r="139" spans="1:2">
      <c r="A139" t="s">
        <v>23597</v>
      </c>
      <c r="B139">
        <v>1108985</v>
      </c>
    </row>
    <row r="140" spans="1:2">
      <c r="A140" t="s">
        <v>23598</v>
      </c>
      <c r="B140">
        <v>1121093</v>
      </c>
    </row>
    <row r="141" spans="1:2">
      <c r="A141" t="s">
        <v>23599</v>
      </c>
      <c r="B141">
        <v>480221</v>
      </c>
    </row>
    <row r="142" spans="1:2">
      <c r="A142" t="s">
        <v>23600</v>
      </c>
      <c r="B142">
        <v>1142318</v>
      </c>
    </row>
    <row r="143" spans="1:2">
      <c r="A143" t="s">
        <v>23601</v>
      </c>
      <c r="B143">
        <v>1128489</v>
      </c>
    </row>
    <row r="144" spans="1:2">
      <c r="A144" t="s">
        <v>23602</v>
      </c>
      <c r="B144">
        <v>818028</v>
      </c>
    </row>
    <row r="145" spans="1:2">
      <c r="A145" t="s">
        <v>23603</v>
      </c>
      <c r="B145"/>
    </row>
    <row r="146" spans="1:2">
      <c r="A146" t="s">
        <v>23604</v>
      </c>
      <c r="B146">
        <v>1092077</v>
      </c>
    </row>
    <row r="147" spans="1:2">
      <c r="A147" t="s">
        <v>23605</v>
      </c>
      <c r="B147"/>
    </row>
    <row r="148" spans="1:2">
      <c r="A148" t="s">
        <v>23606</v>
      </c>
      <c r="B148"/>
    </row>
    <row r="149" spans="1:2">
      <c r="A149" t="s">
        <v>23607</v>
      </c>
      <c r="B149"/>
    </row>
    <row r="150" spans="1:2">
      <c r="A150" t="s">
        <v>23608</v>
      </c>
      <c r="B150">
        <v>220918</v>
      </c>
    </row>
    <row r="151" spans="1:2">
      <c r="A151" t="s">
        <v>23609</v>
      </c>
      <c r="B151">
        <v>2679</v>
      </c>
    </row>
    <row r="152" spans="1:2">
      <c r="A152" t="s">
        <v>23610</v>
      </c>
      <c r="B152">
        <v>428690</v>
      </c>
    </row>
    <row r="153" spans="1:2">
      <c r="A153" t="s">
        <v>23611</v>
      </c>
      <c r="B153"/>
    </row>
    <row r="154" spans="1:2">
      <c r="A154" t="s">
        <v>23612</v>
      </c>
      <c r="B154">
        <v>691202</v>
      </c>
    </row>
    <row r="155" spans="1:2">
      <c r="A155" t="s">
        <v>23613</v>
      </c>
      <c r="B155">
        <v>839</v>
      </c>
    </row>
    <row r="156" spans="1:2">
      <c r="A156" t="s">
        <v>23614</v>
      </c>
      <c r="B156">
        <v>1092123</v>
      </c>
    </row>
    <row r="157" spans="1:2">
      <c r="A157" t="s">
        <v>23615</v>
      </c>
      <c r="B157">
        <v>1154449</v>
      </c>
    </row>
    <row r="158" spans="1:2">
      <c r="A158" t="s">
        <v>23616</v>
      </c>
      <c r="B158">
        <v>231060</v>
      </c>
    </row>
    <row r="159" spans="1:2">
      <c r="A159" t="s">
        <v>23610</v>
      </c>
      <c r="B159">
        <v>428690</v>
      </c>
    </row>
    <row r="160" spans="1:2">
      <c r="A160" t="s">
        <v>23617</v>
      </c>
      <c r="B160">
        <v>958550</v>
      </c>
    </row>
    <row r="161" spans="1:2">
      <c r="A161" t="s">
        <v>23618</v>
      </c>
      <c r="B161">
        <v>1123489</v>
      </c>
    </row>
    <row r="162" spans="1:2">
      <c r="A162" t="s">
        <v>23599</v>
      </c>
      <c r="B162">
        <v>480221</v>
      </c>
    </row>
    <row r="163" spans="1:2">
      <c r="A163" t="s">
        <v>23619</v>
      </c>
      <c r="B163"/>
    </row>
    <row r="164" spans="1:2">
      <c r="A164" t="s">
        <v>23620</v>
      </c>
      <c r="B164">
        <v>947691</v>
      </c>
    </row>
    <row r="165" spans="1:2">
      <c r="A165" t="s">
        <v>23621</v>
      </c>
      <c r="B165">
        <v>133881</v>
      </c>
    </row>
    <row r="166" spans="1:2">
      <c r="A166" t="s">
        <v>23622</v>
      </c>
      <c r="B166">
        <v>1091356</v>
      </c>
    </row>
    <row r="167" spans="1:2">
      <c r="A167" t="s">
        <v>23623</v>
      </c>
      <c r="B167">
        <v>922910</v>
      </c>
    </row>
    <row r="168" spans="1:2">
      <c r="A168" t="s">
        <v>23624</v>
      </c>
      <c r="B168">
        <v>555017</v>
      </c>
    </row>
    <row r="169" spans="1:2">
      <c r="A169" t="s">
        <v>23625</v>
      </c>
      <c r="B169">
        <v>593823</v>
      </c>
    </row>
    <row r="170" spans="1:2">
      <c r="A170" t="s">
        <v>23626</v>
      </c>
      <c r="B170">
        <v>1091722</v>
      </c>
    </row>
    <row r="171" spans="1:2">
      <c r="A171" t="s">
        <v>23627</v>
      </c>
      <c r="B171">
        <v>609229</v>
      </c>
    </row>
    <row r="172" spans="1:2">
      <c r="A172" t="s">
        <v>23628</v>
      </c>
      <c r="B172">
        <v>980934</v>
      </c>
    </row>
    <row r="173" spans="1:2">
      <c r="A173" t="s">
        <v>23629</v>
      </c>
      <c r="B173">
        <v>309339</v>
      </c>
    </row>
    <row r="174" spans="1:2">
      <c r="A174" t="s">
        <v>23630</v>
      </c>
      <c r="B174">
        <v>1091339</v>
      </c>
    </row>
    <row r="175" spans="1:2">
      <c r="A175" t="s">
        <v>23631</v>
      </c>
      <c r="B175"/>
    </row>
    <row r="176" spans="1:2">
      <c r="A176" t="s">
        <v>23632</v>
      </c>
      <c r="B176">
        <v>123926</v>
      </c>
    </row>
    <row r="177" spans="1:2">
      <c r="A177" t="s">
        <v>23633</v>
      </c>
      <c r="B177">
        <v>825186</v>
      </c>
    </row>
    <row r="178" spans="1:2">
      <c r="A178" t="s">
        <v>23634</v>
      </c>
      <c r="B178">
        <v>846573</v>
      </c>
    </row>
    <row r="179" spans="1:2">
      <c r="A179" t="s">
        <v>23635</v>
      </c>
      <c r="B179">
        <v>1107448</v>
      </c>
    </row>
    <row r="180" spans="1:2">
      <c r="A180" t="s">
        <v>23609</v>
      </c>
      <c r="B180">
        <v>2679</v>
      </c>
    </row>
    <row r="181" spans="1:2">
      <c r="A181" t="s">
        <v>23636</v>
      </c>
      <c r="B181">
        <v>49471</v>
      </c>
    </row>
    <row r="182" spans="1:2">
      <c r="A182" t="s">
        <v>23637</v>
      </c>
      <c r="B182">
        <v>675604</v>
      </c>
    </row>
    <row r="183" spans="1:2">
      <c r="A183" t="s">
        <v>23638</v>
      </c>
      <c r="B183">
        <v>47568</v>
      </c>
    </row>
    <row r="184" spans="1:2">
      <c r="A184" t="s">
        <v>23639</v>
      </c>
      <c r="B184">
        <v>662105</v>
      </c>
    </row>
    <row r="185" spans="1:2">
      <c r="A185" t="s">
        <v>23640</v>
      </c>
      <c r="B185">
        <v>43075</v>
      </c>
    </row>
    <row r="186" spans="1:2">
      <c r="A186" t="s">
        <v>23641</v>
      </c>
      <c r="B186">
        <v>870485</v>
      </c>
    </row>
    <row r="187" spans="1:2">
      <c r="A187" t="s">
        <v>23642</v>
      </c>
      <c r="B187"/>
    </row>
    <row r="188" spans="1:2">
      <c r="A188" t="s">
        <v>23643</v>
      </c>
      <c r="B188">
        <v>876213</v>
      </c>
    </row>
    <row r="189" spans="1:2">
      <c r="A189" t="s">
        <v>23644</v>
      </c>
      <c r="B189">
        <v>1113925</v>
      </c>
    </row>
    <row r="190" spans="1:2">
      <c r="A190" t="s">
        <v>23645</v>
      </c>
      <c r="B190">
        <v>136473</v>
      </c>
    </row>
    <row r="191" spans="1:2">
      <c r="A191" t="s">
        <v>23646</v>
      </c>
      <c r="B191">
        <v>1141700</v>
      </c>
    </row>
    <row r="192" spans="1:2">
      <c r="A192" t="s">
        <v>23647</v>
      </c>
      <c r="B192">
        <v>726034</v>
      </c>
    </row>
    <row r="193" spans="1:2">
      <c r="A193" t="s">
        <v>23648</v>
      </c>
      <c r="B193">
        <v>1116064</v>
      </c>
    </row>
    <row r="194" spans="1:2">
      <c r="A194" t="s">
        <v>23649</v>
      </c>
      <c r="B194">
        <v>1051605</v>
      </c>
    </row>
    <row r="195" spans="1:2">
      <c r="A195" t="s">
        <v>23650</v>
      </c>
      <c r="B195">
        <v>16240</v>
      </c>
    </row>
    <row r="196" spans="1:2">
      <c r="A196" t="s">
        <v>23651</v>
      </c>
      <c r="B196"/>
    </row>
    <row r="197" spans="1:2">
      <c r="A197" t="s">
        <v>23507</v>
      </c>
      <c r="B197">
        <v>299967</v>
      </c>
    </row>
    <row r="198" spans="1:2">
      <c r="A198" t="s">
        <v>23652</v>
      </c>
      <c r="B198">
        <v>584644</v>
      </c>
    </row>
    <row r="199" spans="1:2">
      <c r="A199" t="s">
        <v>23653</v>
      </c>
      <c r="B199">
        <v>850</v>
      </c>
    </row>
    <row r="200" spans="1:2">
      <c r="A200" t="s">
        <v>23654</v>
      </c>
      <c r="B200"/>
    </row>
    <row r="201" spans="1:2">
      <c r="A201" t="s">
        <v>23655</v>
      </c>
      <c r="B201"/>
    </row>
    <row r="202" spans="1:2">
      <c r="A202" t="s">
        <v>23656</v>
      </c>
      <c r="B202">
        <v>170017</v>
      </c>
    </row>
    <row r="203" spans="1:2">
      <c r="A203" t="s">
        <v>23657</v>
      </c>
      <c r="B203"/>
    </row>
    <row r="204" spans="1:2">
      <c r="A204" t="s">
        <v>23530</v>
      </c>
      <c r="B204">
        <v>171318</v>
      </c>
    </row>
    <row r="205" spans="1:2">
      <c r="A205" t="s">
        <v>23499</v>
      </c>
      <c r="B205">
        <v>388226</v>
      </c>
    </row>
    <row r="206" spans="1:2">
      <c r="A206" t="s">
        <v>23658</v>
      </c>
      <c r="B206">
        <v>760040</v>
      </c>
    </row>
    <row r="207" spans="1:2">
      <c r="A207" t="s">
        <v>23659</v>
      </c>
      <c r="B207">
        <v>981647</v>
      </c>
    </row>
    <row r="208" spans="1:2">
      <c r="A208" t="s">
        <v>23660</v>
      </c>
      <c r="B208">
        <v>1112270</v>
      </c>
    </row>
    <row r="209" spans="1:2">
      <c r="A209" t="s">
        <v>23661</v>
      </c>
      <c r="B209">
        <v>896037</v>
      </c>
    </row>
    <row r="210" spans="1:2">
      <c r="A210" t="s">
        <v>23662</v>
      </c>
      <c r="B210">
        <v>704833</v>
      </c>
    </row>
    <row r="211" spans="1:2">
      <c r="A211" t="s">
        <v>23626</v>
      </c>
      <c r="B211">
        <v>1091722</v>
      </c>
    </row>
    <row r="212" spans="1:2">
      <c r="A212" t="s">
        <v>23663</v>
      </c>
      <c r="B212"/>
    </row>
    <row r="213" spans="1:2">
      <c r="A213" t="s">
        <v>23664</v>
      </c>
      <c r="B213">
        <v>1158363</v>
      </c>
    </row>
    <row r="214" spans="1:2">
      <c r="A214" t="s">
        <v>23665</v>
      </c>
      <c r="B214">
        <v>19804</v>
      </c>
    </row>
    <row r="215" spans="1:2">
      <c r="A215" t="s">
        <v>23666</v>
      </c>
      <c r="B215">
        <v>947714</v>
      </c>
    </row>
    <row r="216" spans="1:2">
      <c r="A216" t="s">
        <v>23667</v>
      </c>
      <c r="B216">
        <v>739322</v>
      </c>
    </row>
    <row r="217" spans="1:2">
      <c r="A217" t="s">
        <v>23668</v>
      </c>
      <c r="B217">
        <v>5562</v>
      </c>
    </row>
    <row r="218" spans="1:2">
      <c r="A218" t="s">
        <v>23669</v>
      </c>
      <c r="B218">
        <v>1150585</v>
      </c>
    </row>
    <row r="219" spans="1:2">
      <c r="A219" t="s">
        <v>23670</v>
      </c>
      <c r="B219">
        <v>346534</v>
      </c>
    </row>
    <row r="220" spans="1:2">
      <c r="A220" t="s">
        <v>23671</v>
      </c>
      <c r="B220">
        <v>1096433</v>
      </c>
    </row>
    <row r="221" spans="1:2">
      <c r="A221" t="s">
        <v>23672</v>
      </c>
      <c r="B221">
        <v>490242</v>
      </c>
    </row>
    <row r="222" spans="1:2">
      <c r="A222" t="s">
        <v>23673</v>
      </c>
      <c r="B222">
        <v>1091079</v>
      </c>
    </row>
    <row r="223" spans="1:2">
      <c r="A223" t="s">
        <v>23660</v>
      </c>
      <c r="B223">
        <v>1112270</v>
      </c>
    </row>
    <row r="224" spans="1:2">
      <c r="A224" t="s">
        <v>23633</v>
      </c>
      <c r="B224">
        <v>825186</v>
      </c>
    </row>
    <row r="225" spans="1:2">
      <c r="A225" t="s">
        <v>23674</v>
      </c>
      <c r="B225">
        <v>974400</v>
      </c>
    </row>
    <row r="226" spans="1:2">
      <c r="A226" t="s">
        <v>23675</v>
      </c>
      <c r="B226">
        <v>491157</v>
      </c>
    </row>
    <row r="227" spans="1:2">
      <c r="A227" t="s">
        <v>23676</v>
      </c>
      <c r="B227">
        <v>363404</v>
      </c>
    </row>
    <row r="228" spans="1:2">
      <c r="A228" t="s">
        <v>23677</v>
      </c>
      <c r="B228">
        <v>906886</v>
      </c>
    </row>
    <row r="229" spans="1:2">
      <c r="A229" t="s">
        <v>23678</v>
      </c>
      <c r="B229">
        <v>757086</v>
      </c>
    </row>
    <row r="230" spans="1:2">
      <c r="A230" t="s">
        <v>23679</v>
      </c>
      <c r="B230">
        <v>262511</v>
      </c>
    </row>
    <row r="231" spans="1:2">
      <c r="A231" t="s">
        <v>23680</v>
      </c>
      <c r="B231">
        <v>1096497</v>
      </c>
    </row>
    <row r="232" spans="1:2">
      <c r="A232" t="s">
        <v>23626</v>
      </c>
      <c r="B232">
        <v>1091722</v>
      </c>
    </row>
    <row r="233" spans="1:2">
      <c r="A233" t="s">
        <v>23681</v>
      </c>
      <c r="B233">
        <v>1147558</v>
      </c>
    </row>
    <row r="234" spans="1:2">
      <c r="A234" t="s">
        <v>23682</v>
      </c>
      <c r="B234">
        <v>135322</v>
      </c>
    </row>
    <row r="235" spans="1:2">
      <c r="A235" t="s">
        <v>23683</v>
      </c>
      <c r="B235">
        <v>1141537</v>
      </c>
    </row>
    <row r="236" spans="1:2">
      <c r="A236" t="s">
        <v>23684</v>
      </c>
      <c r="B236">
        <v>1074126</v>
      </c>
    </row>
    <row r="237" spans="1:2">
      <c r="A237" t="s">
        <v>23685</v>
      </c>
      <c r="B237">
        <v>625369</v>
      </c>
    </row>
    <row r="238" spans="1:2">
      <c r="A238" t="s">
        <v>23686</v>
      </c>
      <c r="B238">
        <v>101879</v>
      </c>
    </row>
    <row r="239" spans="1:2">
      <c r="A239" t="s">
        <v>23687</v>
      </c>
      <c r="B239">
        <v>818563</v>
      </c>
    </row>
    <row r="240" spans="1:2">
      <c r="A240" t="s">
        <v>23688</v>
      </c>
      <c r="B240">
        <v>162906</v>
      </c>
    </row>
    <row r="241" spans="1:2">
      <c r="A241" t="s">
        <v>23689</v>
      </c>
      <c r="B241">
        <v>319554</v>
      </c>
    </row>
    <row r="242" spans="1:2">
      <c r="A242" t="s">
        <v>23690</v>
      </c>
      <c r="B242">
        <v>897599</v>
      </c>
    </row>
    <row r="243" spans="1:2">
      <c r="A243" t="s">
        <v>23691</v>
      </c>
      <c r="B243">
        <v>269354</v>
      </c>
    </row>
    <row r="244" spans="1:2">
      <c r="A244" t="s">
        <v>23692</v>
      </c>
      <c r="B244">
        <v>854630</v>
      </c>
    </row>
    <row r="245" spans="1:2">
      <c r="A245" t="s">
        <v>23693</v>
      </c>
      <c r="B245">
        <v>1139686</v>
      </c>
    </row>
    <row r="246" spans="1:2">
      <c r="A246" t="s">
        <v>23694</v>
      </c>
      <c r="B246">
        <v>1140351</v>
      </c>
    </row>
    <row r="247" spans="1:2">
      <c r="A247" t="s">
        <v>23695</v>
      </c>
      <c r="B247">
        <v>780293</v>
      </c>
    </row>
    <row r="248" spans="1:2">
      <c r="A248" t="s">
        <v>23696</v>
      </c>
      <c r="B248">
        <v>523950</v>
      </c>
    </row>
    <row r="249" spans="1:2">
      <c r="A249" t="s">
        <v>23697</v>
      </c>
      <c r="B249">
        <v>1091352</v>
      </c>
    </row>
    <row r="250" spans="1:2">
      <c r="A250" t="s">
        <v>23698</v>
      </c>
      <c r="B250"/>
    </row>
    <row r="251" spans="1:2">
      <c r="A251" t="s">
        <v>23699</v>
      </c>
      <c r="B251">
        <v>1120334</v>
      </c>
    </row>
    <row r="252" spans="1:2">
      <c r="A252" t="s">
        <v>23700</v>
      </c>
      <c r="B252">
        <v>527526</v>
      </c>
    </row>
    <row r="253" spans="1:2">
      <c r="A253" t="s">
        <v>23701</v>
      </c>
      <c r="B253">
        <v>677439</v>
      </c>
    </row>
    <row r="254" spans="1:2">
      <c r="A254" t="s">
        <v>23702</v>
      </c>
      <c r="B254">
        <v>1141722</v>
      </c>
    </row>
    <row r="255" spans="1:2">
      <c r="A255" t="s">
        <v>23703</v>
      </c>
      <c r="B255">
        <v>1038245</v>
      </c>
    </row>
    <row r="256" spans="1:2">
      <c r="A256" t="s">
        <v>23704</v>
      </c>
      <c r="B256">
        <v>1142316</v>
      </c>
    </row>
    <row r="257" spans="1:2">
      <c r="A257" t="s">
        <v>23705</v>
      </c>
      <c r="B257">
        <v>270461</v>
      </c>
    </row>
    <row r="258" spans="1:2">
      <c r="A258" t="s">
        <v>23706</v>
      </c>
      <c r="B258">
        <v>109843</v>
      </c>
    </row>
    <row r="259" spans="1:2">
      <c r="A259" t="s">
        <v>23707</v>
      </c>
      <c r="B259">
        <v>1141549</v>
      </c>
    </row>
    <row r="260" spans="1:2">
      <c r="A260" t="s">
        <v>23708</v>
      </c>
      <c r="B260">
        <v>785882</v>
      </c>
    </row>
    <row r="261" spans="1:2">
      <c r="A261" t="s">
        <v>23709</v>
      </c>
      <c r="B261">
        <v>831653</v>
      </c>
    </row>
    <row r="262" spans="1:2">
      <c r="A262" t="s">
        <v>23710</v>
      </c>
      <c r="B262">
        <v>198624</v>
      </c>
    </row>
    <row r="263" spans="1:2">
      <c r="A263" t="s">
        <v>23711</v>
      </c>
      <c r="B263">
        <v>1136140</v>
      </c>
    </row>
    <row r="264" spans="1:2">
      <c r="A264" t="s">
        <v>23712</v>
      </c>
      <c r="B264">
        <v>1147821</v>
      </c>
    </row>
    <row r="265" spans="1:2">
      <c r="A265" t="s">
        <v>23713</v>
      </c>
      <c r="B265"/>
    </row>
    <row r="266" spans="1:2">
      <c r="A266" t="s">
        <v>23714</v>
      </c>
      <c r="B266">
        <v>938856</v>
      </c>
    </row>
    <row r="267" spans="1:2">
      <c r="A267" t="s">
        <v>23715</v>
      </c>
      <c r="B267">
        <v>905489</v>
      </c>
    </row>
    <row r="268" spans="1:2">
      <c r="A268" t="s">
        <v>23716</v>
      </c>
      <c r="B268">
        <v>1092604</v>
      </c>
    </row>
    <row r="269" spans="1:2">
      <c r="A269" t="s">
        <v>23717</v>
      </c>
      <c r="B269">
        <v>1153925</v>
      </c>
    </row>
    <row r="270" spans="1:2">
      <c r="A270" t="s">
        <v>23718</v>
      </c>
      <c r="B270"/>
    </row>
    <row r="271" spans="1:2">
      <c r="A271" t="s">
        <v>23719</v>
      </c>
      <c r="B271">
        <v>462575</v>
      </c>
    </row>
    <row r="272" spans="1:2">
      <c r="A272" t="s">
        <v>23720</v>
      </c>
      <c r="B272">
        <v>1112705</v>
      </c>
    </row>
    <row r="273" spans="1:2">
      <c r="A273" t="s">
        <v>23721</v>
      </c>
      <c r="B273">
        <v>74985</v>
      </c>
    </row>
    <row r="274" spans="1:2">
      <c r="A274" t="s">
        <v>23722</v>
      </c>
      <c r="B274"/>
    </row>
    <row r="275" spans="1:2">
      <c r="A275" t="s">
        <v>23466</v>
      </c>
      <c r="B275">
        <v>1092080</v>
      </c>
    </row>
    <row r="276" spans="1:2">
      <c r="A276" t="s">
        <v>23723</v>
      </c>
      <c r="B276">
        <v>1077148</v>
      </c>
    </row>
    <row r="277" spans="1:2">
      <c r="A277" t="s">
        <v>23724</v>
      </c>
      <c r="B277">
        <v>662100</v>
      </c>
    </row>
    <row r="278" spans="1:2">
      <c r="A278" t="s">
        <v>23725</v>
      </c>
      <c r="B278">
        <v>1125978</v>
      </c>
    </row>
    <row r="279" spans="1:2">
      <c r="A279" t="s">
        <v>23726</v>
      </c>
      <c r="B279">
        <v>1086248</v>
      </c>
    </row>
    <row r="280" spans="1:2">
      <c r="A280" t="s">
        <v>23727</v>
      </c>
      <c r="B280">
        <v>1092079</v>
      </c>
    </row>
    <row r="281" spans="1:2">
      <c r="A281" t="s">
        <v>23728</v>
      </c>
      <c r="B281">
        <v>976783</v>
      </c>
    </row>
    <row r="282" spans="1:2">
      <c r="A282" t="s">
        <v>23729</v>
      </c>
      <c r="B282">
        <v>176167</v>
      </c>
    </row>
    <row r="283" spans="1:2">
      <c r="A283" t="s">
        <v>23730</v>
      </c>
      <c r="B283">
        <v>166022</v>
      </c>
    </row>
    <row r="284" spans="1:2">
      <c r="A284" t="s">
        <v>23731</v>
      </c>
      <c r="B284"/>
    </row>
    <row r="285" spans="1:2">
      <c r="A285" t="s">
        <v>23732</v>
      </c>
      <c r="B285">
        <v>1033946</v>
      </c>
    </row>
    <row r="286" spans="1:2">
      <c r="A286" t="s">
        <v>23733</v>
      </c>
      <c r="B286">
        <v>14157</v>
      </c>
    </row>
    <row r="287" spans="1:2">
      <c r="A287" t="s">
        <v>23734</v>
      </c>
      <c r="B287">
        <v>310206</v>
      </c>
    </row>
    <row r="288" spans="1:2">
      <c r="A288" t="s">
        <v>23735</v>
      </c>
      <c r="B288">
        <v>1049093</v>
      </c>
    </row>
    <row r="289" spans="1:2">
      <c r="A289" t="s">
        <v>23736</v>
      </c>
      <c r="B289">
        <v>238397</v>
      </c>
    </row>
    <row r="290" spans="1:2">
      <c r="A290" t="s">
        <v>23737</v>
      </c>
      <c r="B290">
        <v>248736</v>
      </c>
    </row>
    <row r="291" spans="1:2">
      <c r="A291" t="s">
        <v>23738</v>
      </c>
      <c r="B291">
        <v>1121286</v>
      </c>
    </row>
    <row r="292" spans="1:2">
      <c r="A292" t="s">
        <v>23739</v>
      </c>
      <c r="B292">
        <v>1149934</v>
      </c>
    </row>
    <row r="293" spans="1:2">
      <c r="A293" t="s">
        <v>23740</v>
      </c>
      <c r="B293">
        <v>1093670</v>
      </c>
    </row>
    <row r="294" spans="1:2">
      <c r="A294" t="s">
        <v>23741</v>
      </c>
      <c r="B294">
        <v>1091344</v>
      </c>
    </row>
    <row r="295" spans="1:2">
      <c r="A295" t="s">
        <v>23742</v>
      </c>
      <c r="B295">
        <v>1139846</v>
      </c>
    </row>
    <row r="296" spans="1:2">
      <c r="A296" t="s">
        <v>23743</v>
      </c>
      <c r="B296">
        <v>806879</v>
      </c>
    </row>
    <row r="297" spans="1:2">
      <c r="A297" t="s">
        <v>23744</v>
      </c>
      <c r="B297"/>
    </row>
    <row r="298" spans="1:2">
      <c r="A298" t="s">
        <v>23745</v>
      </c>
      <c r="B298"/>
    </row>
    <row r="299" spans="1:2">
      <c r="A299" t="s">
        <v>23746</v>
      </c>
      <c r="B299">
        <v>105886</v>
      </c>
    </row>
    <row r="300" spans="1:2">
      <c r="A300" t="s">
        <v>23747</v>
      </c>
      <c r="B300"/>
    </row>
    <row r="301" spans="1:2">
      <c r="A301" t="s">
        <v>23748</v>
      </c>
      <c r="B301">
        <v>946774</v>
      </c>
    </row>
    <row r="302" spans="1:2">
      <c r="A302" t="s">
        <v>23749</v>
      </c>
      <c r="B302">
        <v>983915</v>
      </c>
    </row>
    <row r="303" spans="1:2">
      <c r="A303" t="s">
        <v>23750</v>
      </c>
      <c r="B303">
        <v>807309</v>
      </c>
    </row>
    <row r="304" spans="1:2">
      <c r="A304" t="s">
        <v>23751</v>
      </c>
      <c r="B304">
        <v>581786</v>
      </c>
    </row>
    <row r="305" spans="1:2">
      <c r="A305" t="s">
        <v>23752</v>
      </c>
      <c r="B305">
        <v>1089738</v>
      </c>
    </row>
    <row r="306" spans="1:2">
      <c r="A306" t="s">
        <v>23753</v>
      </c>
      <c r="B306">
        <v>282718</v>
      </c>
    </row>
    <row r="307" spans="1:2">
      <c r="A307" t="s">
        <v>23754</v>
      </c>
      <c r="B307">
        <v>791175</v>
      </c>
    </row>
    <row r="308" spans="1:2">
      <c r="A308" t="s">
        <v>23633</v>
      </c>
      <c r="B308">
        <v>825186</v>
      </c>
    </row>
    <row r="309" spans="1:2">
      <c r="A309" t="s">
        <v>23755</v>
      </c>
      <c r="B309">
        <v>1123299</v>
      </c>
    </row>
    <row r="310" spans="1:2">
      <c r="A310" t="s">
        <v>23756</v>
      </c>
      <c r="B310">
        <v>5237</v>
      </c>
    </row>
    <row r="311" spans="1:2">
      <c r="A311" t="s">
        <v>23757</v>
      </c>
      <c r="B311">
        <v>1091363</v>
      </c>
    </row>
    <row r="312" spans="1:2">
      <c r="A312" t="s">
        <v>23758</v>
      </c>
      <c r="B312">
        <v>41044</v>
      </c>
    </row>
    <row r="313" spans="1:2">
      <c r="A313" t="s">
        <v>23759</v>
      </c>
      <c r="B313">
        <v>1089301</v>
      </c>
    </row>
    <row r="314" spans="1:2">
      <c r="A314" t="s">
        <v>23688</v>
      </c>
      <c r="B314">
        <v>162906</v>
      </c>
    </row>
    <row r="315" spans="1:2">
      <c r="A315" t="s">
        <v>23760</v>
      </c>
      <c r="B315">
        <v>389527</v>
      </c>
    </row>
    <row r="316" spans="1:2">
      <c r="A316" t="s">
        <v>23761</v>
      </c>
      <c r="B316">
        <v>1047957</v>
      </c>
    </row>
    <row r="317" spans="1:2">
      <c r="A317" t="s">
        <v>23762</v>
      </c>
      <c r="B317">
        <v>713464</v>
      </c>
    </row>
    <row r="318" spans="1:2">
      <c r="A318" t="s">
        <v>23763</v>
      </c>
      <c r="B318">
        <v>324102</v>
      </c>
    </row>
    <row r="319" spans="1:2">
      <c r="A319" t="s">
        <v>23764</v>
      </c>
      <c r="B319">
        <v>1092075</v>
      </c>
    </row>
    <row r="320" spans="1:2">
      <c r="A320" t="s">
        <v>23765</v>
      </c>
      <c r="B320">
        <v>32069</v>
      </c>
    </row>
    <row r="321" spans="1:2">
      <c r="A321" t="s">
        <v>23766</v>
      </c>
      <c r="B321">
        <v>355585</v>
      </c>
    </row>
    <row r="322" spans="1:2">
      <c r="A322" t="s">
        <v>23767</v>
      </c>
      <c r="B322">
        <v>66811</v>
      </c>
    </row>
    <row r="323" spans="1:2">
      <c r="A323" t="s">
        <v>23768</v>
      </c>
      <c r="B323"/>
    </row>
    <row r="324" spans="1:2">
      <c r="A324" t="s">
        <v>23626</v>
      </c>
      <c r="B324">
        <v>1091722</v>
      </c>
    </row>
    <row r="325" spans="1:2">
      <c r="A325" t="s">
        <v>23769</v>
      </c>
      <c r="B325">
        <v>1145895</v>
      </c>
    </row>
    <row r="326" spans="1:2">
      <c r="A326" t="s">
        <v>23770</v>
      </c>
      <c r="B326">
        <v>252511</v>
      </c>
    </row>
    <row r="327" spans="1:2">
      <c r="A327" t="s">
        <v>23771</v>
      </c>
      <c r="B327">
        <v>616135</v>
      </c>
    </row>
    <row r="328" spans="1:2">
      <c r="A328" t="s">
        <v>23772</v>
      </c>
      <c r="B328">
        <v>207980</v>
      </c>
    </row>
    <row r="329" spans="1:2">
      <c r="A329" t="s">
        <v>23530</v>
      </c>
      <c r="B329">
        <v>171318</v>
      </c>
    </row>
    <row r="330" spans="1:2">
      <c r="A330" t="s">
        <v>23773</v>
      </c>
      <c r="B330">
        <v>170927</v>
      </c>
    </row>
    <row r="331" spans="1:2">
      <c r="A331" t="s">
        <v>23774</v>
      </c>
      <c r="B331">
        <v>505846</v>
      </c>
    </row>
    <row r="332" spans="1:2">
      <c r="A332" t="s">
        <v>23775</v>
      </c>
      <c r="B332">
        <v>61100</v>
      </c>
    </row>
    <row r="333" spans="1:2">
      <c r="A333" t="s">
        <v>23776</v>
      </c>
      <c r="B333">
        <v>674976</v>
      </c>
    </row>
    <row r="334" spans="1:2">
      <c r="A334" t="s">
        <v>23751</v>
      </c>
      <c r="B334">
        <v>581786</v>
      </c>
    </row>
    <row r="335" spans="1:2">
      <c r="A335" t="s">
        <v>23752</v>
      </c>
      <c r="B335">
        <v>1089738</v>
      </c>
    </row>
    <row r="336" spans="1:2">
      <c r="A336" t="s">
        <v>23768</v>
      </c>
      <c r="B336"/>
    </row>
    <row r="337" spans="1:2">
      <c r="A337" t="s">
        <v>23753</v>
      </c>
      <c r="B337">
        <v>282718</v>
      </c>
    </row>
    <row r="338" spans="1:2">
      <c r="A338" t="s">
        <v>23754</v>
      </c>
      <c r="B338">
        <v>791175</v>
      </c>
    </row>
    <row r="339" spans="1:2">
      <c r="A339" t="s">
        <v>23755</v>
      </c>
      <c r="B339">
        <v>1123299</v>
      </c>
    </row>
    <row r="340" spans="1:2">
      <c r="A340" t="s">
        <v>23771</v>
      </c>
      <c r="B340">
        <v>616135</v>
      </c>
    </row>
    <row r="341" spans="1:2">
      <c r="A341" t="s">
        <v>23756</v>
      </c>
      <c r="B341">
        <v>5237</v>
      </c>
    </row>
    <row r="342" spans="1:2">
      <c r="A342" t="s">
        <v>23757</v>
      </c>
      <c r="B342">
        <v>1091363</v>
      </c>
    </row>
    <row r="343" spans="1:2">
      <c r="A343" t="s">
        <v>23758</v>
      </c>
      <c r="B343">
        <v>41044</v>
      </c>
    </row>
    <row r="344" spans="1:2">
      <c r="A344" t="s">
        <v>23759</v>
      </c>
      <c r="B344">
        <v>1089301</v>
      </c>
    </row>
    <row r="345" spans="1:2">
      <c r="A345" t="s">
        <v>23760</v>
      </c>
      <c r="B345">
        <v>389527</v>
      </c>
    </row>
    <row r="346" spans="1:2">
      <c r="A346" t="s">
        <v>23777</v>
      </c>
      <c r="B346">
        <v>145849</v>
      </c>
    </row>
    <row r="347" spans="1:2">
      <c r="A347" t="s">
        <v>23778</v>
      </c>
      <c r="B347">
        <v>186928</v>
      </c>
    </row>
    <row r="348" spans="1:2">
      <c r="A348" t="s">
        <v>23779</v>
      </c>
      <c r="B348">
        <v>59672</v>
      </c>
    </row>
    <row r="349" spans="1:2">
      <c r="A349" t="s">
        <v>23780</v>
      </c>
      <c r="B349">
        <v>113162</v>
      </c>
    </row>
    <row r="350" spans="1:2">
      <c r="A350" t="s">
        <v>23711</v>
      </c>
      <c r="B350">
        <v>1136140</v>
      </c>
    </row>
    <row r="351" spans="1:2">
      <c r="A351" t="s">
        <v>23781</v>
      </c>
      <c r="B351">
        <v>1150614</v>
      </c>
    </row>
    <row r="352" spans="1:2">
      <c r="A352" t="s">
        <v>23782</v>
      </c>
      <c r="B352">
        <v>1150615</v>
      </c>
    </row>
    <row r="353" spans="1:2">
      <c r="A353" t="s">
        <v>23783</v>
      </c>
      <c r="B353">
        <v>1150617</v>
      </c>
    </row>
    <row r="354" spans="1:2">
      <c r="A354" t="s">
        <v>23784</v>
      </c>
      <c r="B354">
        <v>422161</v>
      </c>
    </row>
    <row r="355" spans="1:2">
      <c r="A355" t="s">
        <v>23785</v>
      </c>
      <c r="B355">
        <v>190005</v>
      </c>
    </row>
    <row r="356" spans="1:2">
      <c r="A356" t="s">
        <v>23786</v>
      </c>
      <c r="B356">
        <v>1150619</v>
      </c>
    </row>
    <row r="357" spans="1:2">
      <c r="A357" t="s">
        <v>23787</v>
      </c>
      <c r="B357">
        <v>1150620</v>
      </c>
    </row>
    <row r="358" spans="1:2">
      <c r="A358" t="s">
        <v>23788</v>
      </c>
      <c r="B358">
        <v>860962</v>
      </c>
    </row>
    <row r="359" spans="1:2">
      <c r="A359" t="s">
        <v>23789</v>
      </c>
      <c r="B359">
        <v>1150622</v>
      </c>
    </row>
    <row r="360" spans="1:2">
      <c r="A360" t="s">
        <v>23790</v>
      </c>
      <c r="B360">
        <v>1124955</v>
      </c>
    </row>
    <row r="361" spans="1:2">
      <c r="A361" t="s">
        <v>23791</v>
      </c>
      <c r="B361"/>
    </row>
    <row r="362" spans="1:2">
      <c r="A362" t="s">
        <v>23792</v>
      </c>
      <c r="B362">
        <v>4235</v>
      </c>
    </row>
    <row r="363" spans="1:2">
      <c r="A363" t="s">
        <v>23793</v>
      </c>
      <c r="B363">
        <v>113362</v>
      </c>
    </row>
    <row r="364" spans="1:2">
      <c r="A364" t="s">
        <v>23794</v>
      </c>
      <c r="B364">
        <v>6547</v>
      </c>
    </row>
    <row r="365" spans="1:2">
      <c r="A365" t="s">
        <v>23795</v>
      </c>
      <c r="B365"/>
    </row>
    <row r="366" spans="1:2">
      <c r="A366" t="s">
        <v>23796</v>
      </c>
      <c r="B366"/>
    </row>
    <row r="367" spans="1:2">
      <c r="A367" t="s">
        <v>23797</v>
      </c>
      <c r="B367">
        <v>702783</v>
      </c>
    </row>
    <row r="368" spans="1:2">
      <c r="A368" t="s">
        <v>23798</v>
      </c>
      <c r="B368">
        <v>223554</v>
      </c>
    </row>
    <row r="369" spans="1:2">
      <c r="A369" t="s">
        <v>23799</v>
      </c>
      <c r="B369"/>
    </row>
    <row r="370" spans="1:2">
      <c r="A370" t="s">
        <v>23800</v>
      </c>
      <c r="B370"/>
    </row>
    <row r="371" spans="1:2">
      <c r="A371" t="s">
        <v>23801</v>
      </c>
      <c r="B371">
        <v>1135976</v>
      </c>
    </row>
    <row r="372" spans="1:2">
      <c r="A372" t="s">
        <v>23656</v>
      </c>
      <c r="B372">
        <v>170017</v>
      </c>
    </row>
    <row r="373" spans="1:2">
      <c r="A373" t="s">
        <v>23802</v>
      </c>
      <c r="B373">
        <v>102945</v>
      </c>
    </row>
    <row r="374" spans="1:2">
      <c r="A374" t="s">
        <v>23803</v>
      </c>
      <c r="B374">
        <v>149977</v>
      </c>
    </row>
    <row r="375" spans="1:2">
      <c r="A375" t="s">
        <v>23804</v>
      </c>
      <c r="B375">
        <v>1147893</v>
      </c>
    </row>
    <row r="376" spans="1:2">
      <c r="A376" t="s">
        <v>23805</v>
      </c>
      <c r="B376">
        <v>288243</v>
      </c>
    </row>
    <row r="377" spans="1:2">
      <c r="A377" t="s">
        <v>23806</v>
      </c>
      <c r="B377">
        <v>60162</v>
      </c>
    </row>
    <row r="378" spans="1:2">
      <c r="A378" t="s">
        <v>23807</v>
      </c>
      <c r="B378">
        <v>842557</v>
      </c>
    </row>
    <row r="379" spans="1:2">
      <c r="A379" t="s">
        <v>23808</v>
      </c>
      <c r="B379">
        <v>675180</v>
      </c>
    </row>
    <row r="380" spans="1:2">
      <c r="A380" t="s">
        <v>23809</v>
      </c>
      <c r="B380">
        <v>711748</v>
      </c>
    </row>
    <row r="381" spans="1:2">
      <c r="A381" t="s">
        <v>23810</v>
      </c>
      <c r="B381">
        <v>1147894</v>
      </c>
    </row>
    <row r="382" spans="1:2">
      <c r="A382" t="s">
        <v>23811</v>
      </c>
      <c r="B382">
        <v>697210</v>
      </c>
    </row>
    <row r="383" spans="1:2">
      <c r="A383" t="s">
        <v>23530</v>
      </c>
      <c r="B383">
        <v>171318</v>
      </c>
    </row>
    <row r="384" spans="1:2">
      <c r="A384" t="s">
        <v>23812</v>
      </c>
      <c r="B384">
        <v>982824</v>
      </c>
    </row>
  </sheetData>
  <pageMargins left="0.7" right="0.7" top="0.75" bottom="0.75" header="0.3" footer="0.3"/>
  <tableParts count="1">
    <tablePart r:id="rId1"/>
  </tablePart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CB29E3-0643-4C51-A7A5-9720BAC66256}">
  <dimension ref="Y2:AB24"/>
  <sheetViews>
    <sheetView topLeftCell="R10" workbookViewId="0">
      <selection activeCell="Y24" sqref="Y24"/>
    </sheetView>
  </sheetViews>
  <sheetFormatPr defaultRowHeight="15"/>
  <cols>
    <col min="25" max="25" width="11.85546875" customWidth="1"/>
  </cols>
  <sheetData>
    <row r="2" spans="25:27">
      <c r="Y2" s="39" t="s">
        <v>23813</v>
      </c>
      <c r="Z2" s="9" t="s">
        <v>23814</v>
      </c>
      <c r="AA2" s="9" t="s">
        <v>23815</v>
      </c>
    </row>
    <row r="3" spans="25:27">
      <c r="Y3" s="40">
        <v>45318</v>
      </c>
      <c r="Z3">
        <v>1</v>
      </c>
      <c r="AA3">
        <v>2000</v>
      </c>
    </row>
    <row r="4" spans="25:27">
      <c r="Y4" s="40">
        <v>45319</v>
      </c>
      <c r="Z4">
        <v>2</v>
      </c>
      <c r="AA4">
        <v>2500</v>
      </c>
    </row>
    <row r="5" spans="25:27">
      <c r="Y5" s="40">
        <v>45320</v>
      </c>
      <c r="Z5">
        <v>1</v>
      </c>
      <c r="AA5">
        <v>1000</v>
      </c>
    </row>
    <row r="6" spans="25:27">
      <c r="Y6" s="40">
        <v>45322</v>
      </c>
      <c r="Z6">
        <v>2</v>
      </c>
      <c r="AA6">
        <v>5000</v>
      </c>
    </row>
    <row r="7" spans="25:27">
      <c r="Y7" s="40">
        <v>45325</v>
      </c>
      <c r="Z7">
        <v>1</v>
      </c>
      <c r="AA7">
        <v>5000</v>
      </c>
    </row>
    <row r="8" spans="25:27">
      <c r="Y8" s="40">
        <v>45326</v>
      </c>
      <c r="Z8">
        <v>1</v>
      </c>
      <c r="AA8">
        <v>3000</v>
      </c>
    </row>
    <row r="9" spans="25:27">
      <c r="Y9" s="40">
        <v>45327</v>
      </c>
      <c r="Z9">
        <v>1</v>
      </c>
      <c r="AA9">
        <v>2000</v>
      </c>
    </row>
    <row r="10" spans="25:27">
      <c r="Y10" s="40">
        <v>45328</v>
      </c>
      <c r="Z10">
        <v>1</v>
      </c>
      <c r="AA10">
        <v>6000</v>
      </c>
    </row>
    <row r="11" spans="25:27">
      <c r="Y11" s="40">
        <v>45331</v>
      </c>
      <c r="Z11">
        <v>1</v>
      </c>
      <c r="AA11">
        <v>2000</v>
      </c>
    </row>
    <row r="12" spans="25:27">
      <c r="Y12" s="40">
        <v>45332</v>
      </c>
      <c r="Z12">
        <v>1</v>
      </c>
      <c r="AA12">
        <v>5000</v>
      </c>
    </row>
    <row r="13" spans="25:27">
      <c r="Y13" s="40">
        <v>45333</v>
      </c>
      <c r="Z13">
        <v>1</v>
      </c>
      <c r="AA13">
        <v>5000</v>
      </c>
    </row>
    <row r="14" spans="25:27">
      <c r="Y14" s="40">
        <v>45336</v>
      </c>
      <c r="Z14">
        <v>4</v>
      </c>
      <c r="AA14">
        <v>7000</v>
      </c>
    </row>
    <row r="15" spans="25:27">
      <c r="Y15" s="40">
        <v>45337</v>
      </c>
      <c r="Z15">
        <v>1</v>
      </c>
      <c r="AA15">
        <v>2000</v>
      </c>
    </row>
    <row r="16" spans="25:27">
      <c r="Y16" s="40">
        <v>45339</v>
      </c>
      <c r="Z16">
        <v>2</v>
      </c>
      <c r="AA16">
        <v>3500</v>
      </c>
    </row>
    <row r="17" spans="25:28">
      <c r="Y17" s="40">
        <v>45340</v>
      </c>
      <c r="Z17">
        <v>1</v>
      </c>
      <c r="AA17">
        <v>2000</v>
      </c>
    </row>
    <row r="18" spans="25:28">
      <c r="Y18" s="40">
        <v>45342</v>
      </c>
      <c r="Z18">
        <v>1</v>
      </c>
      <c r="AA18">
        <v>2000</v>
      </c>
    </row>
    <row r="19" spans="25:28">
      <c r="Y19" s="40">
        <v>45343</v>
      </c>
      <c r="Z19">
        <v>3</v>
      </c>
      <c r="AA19">
        <v>4000</v>
      </c>
    </row>
    <row r="20" spans="25:28">
      <c r="Y20" s="40">
        <v>45345</v>
      </c>
      <c r="Z20">
        <v>1</v>
      </c>
      <c r="AA20">
        <v>1000</v>
      </c>
    </row>
    <row r="21" spans="25:28">
      <c r="Y21" s="40">
        <v>45346</v>
      </c>
      <c r="Z21">
        <v>2</v>
      </c>
      <c r="AA21">
        <v>3000</v>
      </c>
    </row>
    <row r="22" spans="25:28">
      <c r="Y22" s="40">
        <v>45347</v>
      </c>
      <c r="Z22">
        <v>1</v>
      </c>
      <c r="AA22">
        <v>2000</v>
      </c>
    </row>
    <row r="23" spans="25:28">
      <c r="Y23" s="40">
        <v>45351</v>
      </c>
      <c r="Z23">
        <v>1</v>
      </c>
      <c r="AA23">
        <v>2000</v>
      </c>
    </row>
    <row r="24" spans="25:28">
      <c r="Y24" s="39" t="s">
        <v>23816</v>
      </c>
      <c r="Z24" s="9">
        <f>SUM(Z3:Z23)</f>
        <v>30</v>
      </c>
      <c r="AA24" s="9">
        <f>SUM(AA3:AA23)</f>
        <v>67000</v>
      </c>
      <c r="AB24" s="9"/>
    </row>
  </sheetData>
  <pageMargins left="0.7" right="0.7" top="0.75" bottom="0.75" header="0.3" footer="0.3"/>
  <drawing r:id="rId1"/>
  <tableParts count="1">
    <tablePart r:id="rId2"/>
  </tablePart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F30815-EF43-459C-A2BE-CEAAC1F0074F}">
  <dimension ref="A1"/>
  <sheetViews>
    <sheetView topLeftCell="C15" workbookViewId="0">
      <selection activeCell="C15" sqref="C15"/>
    </sheetView>
  </sheetViews>
  <sheetFormatPr defaultRowHeight="15"/>
  <sheetData/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D054A8-7CAD-4763-89E0-C57D31DB50EB}">
  <dimension ref="A1:Y148"/>
  <sheetViews>
    <sheetView topLeftCell="G3" workbookViewId="0">
      <selection activeCell="Z3" sqref="Z3"/>
    </sheetView>
  </sheetViews>
  <sheetFormatPr defaultRowHeight="15"/>
  <cols>
    <col min="2" max="2" width="9.140625" style="44"/>
    <col min="5" max="5" width="8.7109375" style="44" customWidth="1"/>
    <col min="9" max="9" width="9.140625" style="51"/>
    <col min="12" max="12" width="9.140625" style="51"/>
    <col min="15" max="15" width="9.140625" style="51"/>
    <col min="18" max="18" width="9.140625" style="51"/>
  </cols>
  <sheetData>
    <row r="1" spans="1:25">
      <c r="A1" t="s">
        <v>23817</v>
      </c>
    </row>
    <row r="2" spans="1:25" ht="17.25" customHeight="1">
      <c r="A2" s="57" t="s">
        <v>23818</v>
      </c>
    </row>
    <row r="4" spans="1:25">
      <c r="A4" s="45">
        <v>45343</v>
      </c>
      <c r="D4" s="45">
        <v>45348</v>
      </c>
      <c r="G4" s="45">
        <v>45355</v>
      </c>
      <c r="J4" s="45">
        <v>45362</v>
      </c>
      <c r="M4" s="45">
        <v>45369</v>
      </c>
      <c r="P4" s="45">
        <v>45375</v>
      </c>
      <c r="S4" s="45">
        <v>45383</v>
      </c>
      <c r="V4" s="45">
        <v>45390</v>
      </c>
      <c r="Y4" s="45">
        <v>45390</v>
      </c>
    </row>
    <row r="5" spans="1:25">
      <c r="P5" s="21"/>
    </row>
    <row r="6" spans="1:25">
      <c r="A6" s="41">
        <v>301399</v>
      </c>
      <c r="D6" s="46">
        <v>127150</v>
      </c>
      <c r="G6" s="49">
        <v>37620</v>
      </c>
      <c r="H6" s="44"/>
      <c r="J6" s="49">
        <v>129697</v>
      </c>
      <c r="K6" s="44"/>
      <c r="M6" s="52">
        <v>799832</v>
      </c>
      <c r="N6" s="44"/>
      <c r="P6" s="52">
        <v>534206</v>
      </c>
      <c r="Q6" s="44"/>
      <c r="S6" s="52">
        <v>311147</v>
      </c>
      <c r="T6" s="44"/>
      <c r="V6" s="56">
        <v>133253</v>
      </c>
      <c r="W6" s="44"/>
      <c r="Y6" s="21">
        <v>759010</v>
      </c>
    </row>
    <row r="7" spans="1:25">
      <c r="A7" s="42">
        <v>7115</v>
      </c>
      <c r="D7" s="47">
        <v>1760</v>
      </c>
      <c r="G7" s="49">
        <v>1039016</v>
      </c>
      <c r="H7" s="44"/>
      <c r="J7" s="49">
        <v>33682</v>
      </c>
      <c r="K7" s="44"/>
      <c r="M7" s="52">
        <v>910292</v>
      </c>
      <c r="N7" s="44"/>
      <c r="P7" s="52">
        <v>1096644</v>
      </c>
      <c r="Q7" s="44"/>
      <c r="S7" s="52">
        <v>29910</v>
      </c>
      <c r="T7" s="44"/>
      <c r="V7" s="56">
        <v>27779</v>
      </c>
      <c r="W7" s="44"/>
      <c r="Y7" s="21">
        <v>1120284</v>
      </c>
    </row>
    <row r="8" spans="1:25">
      <c r="A8" s="42">
        <v>96258</v>
      </c>
      <c r="D8" s="47">
        <v>689999</v>
      </c>
      <c r="G8" s="49">
        <v>6321</v>
      </c>
      <c r="H8" s="44"/>
      <c r="J8" s="49">
        <v>3515</v>
      </c>
      <c r="K8" s="44"/>
      <c r="M8" s="52">
        <v>731973</v>
      </c>
      <c r="N8" s="44"/>
      <c r="P8" s="52">
        <v>21643</v>
      </c>
      <c r="Q8" s="44"/>
      <c r="S8" s="52">
        <v>973147</v>
      </c>
      <c r="T8" s="44"/>
      <c r="V8" s="56">
        <v>39308</v>
      </c>
      <c r="W8" s="44"/>
      <c r="Y8" s="21">
        <v>17617</v>
      </c>
    </row>
    <row r="9" spans="1:25">
      <c r="A9" s="42">
        <v>110902</v>
      </c>
      <c r="D9" s="47">
        <v>889096</v>
      </c>
      <c r="G9" s="49">
        <v>519784</v>
      </c>
      <c r="H9" s="44"/>
      <c r="J9" s="49">
        <v>46748</v>
      </c>
      <c r="K9" s="44"/>
      <c r="M9" s="52">
        <v>348221</v>
      </c>
      <c r="N9" s="44"/>
      <c r="P9" s="52">
        <v>23426</v>
      </c>
      <c r="Q9" s="44"/>
      <c r="S9" s="52">
        <v>283965</v>
      </c>
      <c r="T9" s="44"/>
      <c r="V9" s="56">
        <v>79633</v>
      </c>
      <c r="W9" s="44"/>
      <c r="Y9" s="21">
        <v>850</v>
      </c>
    </row>
    <row r="10" spans="1:25">
      <c r="A10" s="42">
        <v>403602</v>
      </c>
      <c r="D10" s="47">
        <v>697861</v>
      </c>
      <c r="G10" s="49">
        <v>350284</v>
      </c>
      <c r="H10" s="44"/>
      <c r="J10" s="49">
        <v>623</v>
      </c>
      <c r="K10" s="44"/>
      <c r="M10" s="52">
        <v>546960</v>
      </c>
      <c r="N10" s="44"/>
      <c r="P10" s="52">
        <v>910292</v>
      </c>
      <c r="Q10" s="44"/>
      <c r="S10" s="52">
        <v>15766</v>
      </c>
      <c r="T10" s="44"/>
      <c r="V10" s="56">
        <v>3535</v>
      </c>
      <c r="W10" s="44"/>
      <c r="Y10" s="21">
        <v>800405</v>
      </c>
    </row>
    <row r="11" spans="1:25">
      <c r="A11" s="42">
        <v>1046193</v>
      </c>
      <c r="D11" s="47">
        <v>11428</v>
      </c>
      <c r="G11" s="49">
        <v>153339</v>
      </c>
      <c r="H11" s="44"/>
      <c r="J11" s="49">
        <v>1027078</v>
      </c>
      <c r="K11" s="44"/>
      <c r="M11" s="52">
        <v>111609</v>
      </c>
      <c r="N11" s="44"/>
      <c r="P11" s="52">
        <v>1000385</v>
      </c>
      <c r="Q11" s="44"/>
      <c r="S11" s="52">
        <v>72642</v>
      </c>
      <c r="T11" s="44"/>
      <c r="V11" s="56">
        <v>468020</v>
      </c>
      <c r="W11" s="44"/>
      <c r="Y11" s="21">
        <v>187321</v>
      </c>
    </row>
    <row r="12" spans="1:25">
      <c r="A12" s="42">
        <v>341777</v>
      </c>
      <c r="D12" s="47">
        <v>1105631</v>
      </c>
      <c r="G12" s="49">
        <v>1107834</v>
      </c>
      <c r="H12" s="44"/>
      <c r="J12" s="49">
        <v>438157</v>
      </c>
      <c r="K12" s="44"/>
      <c r="M12" s="52">
        <v>281359</v>
      </c>
      <c r="N12" s="44"/>
      <c r="P12" s="52">
        <v>140962</v>
      </c>
      <c r="Q12" s="44"/>
      <c r="S12" s="52">
        <v>32142</v>
      </c>
      <c r="T12" s="44"/>
      <c r="V12" s="56">
        <v>207959</v>
      </c>
      <c r="W12" s="44"/>
      <c r="Y12" s="21">
        <v>825186</v>
      </c>
    </row>
    <row r="13" spans="1:25">
      <c r="A13" s="42">
        <v>976134</v>
      </c>
      <c r="D13" s="47">
        <v>943226</v>
      </c>
      <c r="G13" s="49">
        <v>1107752</v>
      </c>
      <c r="H13" s="44"/>
      <c r="J13" s="49">
        <v>91561</v>
      </c>
      <c r="K13" s="44"/>
      <c r="M13" s="52">
        <v>74501</v>
      </c>
      <c r="N13" s="44"/>
      <c r="P13" s="52">
        <v>847907</v>
      </c>
      <c r="Q13" s="44"/>
      <c r="S13" s="52">
        <v>1059889</v>
      </c>
      <c r="T13" s="44"/>
      <c r="V13" s="56">
        <v>36016</v>
      </c>
      <c r="W13" s="44"/>
      <c r="Y13" s="21">
        <v>825186</v>
      </c>
    </row>
    <row r="14" spans="1:25">
      <c r="A14" s="42">
        <v>4879</v>
      </c>
      <c r="D14" s="47">
        <v>147502</v>
      </c>
      <c r="G14" s="49">
        <v>19846</v>
      </c>
      <c r="H14" s="44"/>
      <c r="J14" s="49">
        <v>375012</v>
      </c>
      <c r="K14" s="44"/>
      <c r="M14" s="52">
        <v>119480</v>
      </c>
      <c r="N14" s="44"/>
      <c r="P14" s="52">
        <v>242343</v>
      </c>
      <c r="Q14" s="44"/>
      <c r="S14" s="52">
        <v>178665</v>
      </c>
      <c r="T14" s="44"/>
      <c r="V14" s="56">
        <v>5638</v>
      </c>
      <c r="W14" s="44"/>
      <c r="Y14" s="21">
        <v>900143</v>
      </c>
    </row>
    <row r="15" spans="1:25">
      <c r="A15" s="42">
        <v>668490</v>
      </c>
      <c r="D15" s="48">
        <v>9029</v>
      </c>
      <c r="G15" s="49">
        <v>827960</v>
      </c>
      <c r="H15" s="44"/>
      <c r="J15" s="49">
        <v>1109401</v>
      </c>
      <c r="K15" s="44"/>
      <c r="M15" s="52">
        <v>1109435</v>
      </c>
      <c r="N15" s="44"/>
      <c r="P15" s="52">
        <v>71690</v>
      </c>
      <c r="Q15" s="44"/>
      <c r="S15" s="52">
        <v>1027078</v>
      </c>
      <c r="T15" s="44"/>
      <c r="V15" s="56">
        <v>1106070</v>
      </c>
      <c r="W15" s="44"/>
      <c r="Y15" s="21">
        <v>1043013</v>
      </c>
    </row>
    <row r="16" spans="1:25">
      <c r="A16" s="42">
        <v>91561</v>
      </c>
      <c r="G16" s="49">
        <v>418123</v>
      </c>
      <c r="H16" s="44"/>
      <c r="J16" s="49">
        <v>691202</v>
      </c>
      <c r="K16" s="44"/>
      <c r="M16" s="52">
        <v>209681</v>
      </c>
      <c r="N16" s="44"/>
      <c r="P16" s="52">
        <v>682217</v>
      </c>
      <c r="Q16" s="44"/>
      <c r="S16" s="52">
        <v>1089821</v>
      </c>
      <c r="T16" s="44"/>
      <c r="V16" s="56">
        <v>76647</v>
      </c>
      <c r="W16" s="44"/>
      <c r="Y16" s="21">
        <v>934091</v>
      </c>
    </row>
    <row r="17" spans="1:25">
      <c r="A17" s="42">
        <v>885056</v>
      </c>
      <c r="G17" s="49">
        <v>11343</v>
      </c>
      <c r="H17" s="44"/>
      <c r="J17" s="49">
        <v>7115</v>
      </c>
      <c r="K17" s="44"/>
      <c r="M17" s="52">
        <v>862393</v>
      </c>
      <c r="N17" s="44"/>
      <c r="P17" s="52">
        <v>1112338</v>
      </c>
      <c r="Q17" s="44"/>
      <c r="S17" s="52">
        <v>11270</v>
      </c>
      <c r="T17" s="44"/>
      <c r="V17" s="56">
        <v>896670</v>
      </c>
      <c r="W17" s="44"/>
      <c r="Y17" s="21">
        <v>800405</v>
      </c>
    </row>
    <row r="18" spans="1:25">
      <c r="A18" s="42">
        <v>887</v>
      </c>
      <c r="G18" s="49">
        <v>741955</v>
      </c>
      <c r="H18" s="44"/>
      <c r="J18" s="49">
        <v>443597</v>
      </c>
      <c r="K18" s="44"/>
      <c r="M18" s="52">
        <v>240674</v>
      </c>
      <c r="N18" s="44"/>
      <c r="P18" s="52">
        <v>911725</v>
      </c>
      <c r="Q18" s="44"/>
      <c r="S18" s="52">
        <v>242179</v>
      </c>
      <c r="T18" s="44"/>
      <c r="V18" s="56">
        <v>208155</v>
      </c>
      <c r="W18" s="44"/>
      <c r="Y18" s="21">
        <v>9976</v>
      </c>
    </row>
    <row r="19" spans="1:25">
      <c r="A19" s="42">
        <v>204873</v>
      </c>
      <c r="G19" s="49">
        <v>297883</v>
      </c>
      <c r="H19" s="44"/>
      <c r="J19" s="49">
        <v>180650</v>
      </c>
      <c r="K19" s="44"/>
      <c r="M19" s="52">
        <v>144433</v>
      </c>
      <c r="N19" s="44"/>
      <c r="P19" s="52">
        <v>91561</v>
      </c>
      <c r="Q19" s="44"/>
      <c r="S19" s="52">
        <v>71241</v>
      </c>
      <c r="T19" s="44"/>
      <c r="V19" s="56">
        <v>910490</v>
      </c>
      <c r="W19" s="44"/>
      <c r="Y19" s="21">
        <v>910490</v>
      </c>
    </row>
    <row r="20" spans="1:25">
      <c r="A20" s="42">
        <v>186350</v>
      </c>
      <c r="G20" s="49">
        <v>111431</v>
      </c>
      <c r="H20" s="44"/>
      <c r="J20" s="49">
        <v>937821</v>
      </c>
      <c r="K20" s="44"/>
      <c r="M20" s="52">
        <v>925779</v>
      </c>
      <c r="N20" s="44"/>
      <c r="S20" s="52">
        <v>984353</v>
      </c>
      <c r="T20" s="44"/>
      <c r="V20" s="56">
        <v>833134</v>
      </c>
      <c r="W20" s="44"/>
      <c r="Y20" s="21">
        <v>118244</v>
      </c>
    </row>
    <row r="21" spans="1:25">
      <c r="A21" s="42">
        <v>54916</v>
      </c>
      <c r="G21" s="49">
        <v>933</v>
      </c>
      <c r="H21" s="44"/>
      <c r="J21" s="49">
        <v>753554</v>
      </c>
      <c r="K21" s="44"/>
      <c r="M21" s="52">
        <v>63136</v>
      </c>
      <c r="N21" s="44"/>
      <c r="P21" s="21"/>
      <c r="S21" s="52">
        <v>346534</v>
      </c>
      <c r="T21" s="44"/>
      <c r="V21" s="56">
        <v>18668</v>
      </c>
      <c r="W21" s="44"/>
      <c r="Y21" s="21">
        <v>870999</v>
      </c>
    </row>
    <row r="22" spans="1:25">
      <c r="A22" s="43">
        <v>135237</v>
      </c>
      <c r="G22" s="49">
        <v>11254</v>
      </c>
      <c r="H22" s="44"/>
      <c r="J22" s="49">
        <v>349749</v>
      </c>
      <c r="K22" s="44"/>
      <c r="M22" s="52">
        <v>1106070</v>
      </c>
      <c r="N22" s="44"/>
      <c r="P22" s="21"/>
      <c r="S22" s="52">
        <v>162166</v>
      </c>
      <c r="T22" s="44"/>
      <c r="V22" s="56">
        <v>79672</v>
      </c>
      <c r="W22" s="44"/>
      <c r="Y22" s="21">
        <v>299967</v>
      </c>
    </row>
    <row r="23" spans="1:25">
      <c r="G23" s="50"/>
      <c r="J23" s="49">
        <v>246802</v>
      </c>
      <c r="K23" s="44"/>
      <c r="M23" s="52">
        <v>349307</v>
      </c>
      <c r="N23" s="44"/>
      <c r="P23" s="21"/>
      <c r="S23" s="52">
        <v>2387</v>
      </c>
      <c r="T23" s="44"/>
      <c r="V23" s="56">
        <v>179527</v>
      </c>
      <c r="W23" s="44"/>
      <c r="Y23" s="21">
        <v>882090</v>
      </c>
    </row>
    <row r="24" spans="1:25">
      <c r="J24" s="49">
        <v>40220</v>
      </c>
      <c r="K24" s="44"/>
      <c r="M24" s="52">
        <v>162166</v>
      </c>
      <c r="N24" s="44"/>
      <c r="P24" s="21"/>
      <c r="S24" s="21"/>
      <c r="V24" s="56">
        <v>217882</v>
      </c>
      <c r="W24" s="44"/>
      <c r="Y24" s="21">
        <v>882090</v>
      </c>
    </row>
    <row r="25" spans="1:25">
      <c r="A25" s="55">
        <v>668490</v>
      </c>
      <c r="B25" s="55">
        <v>95</v>
      </c>
      <c r="D25" s="55">
        <v>697861</v>
      </c>
      <c r="E25" s="55">
        <v>13</v>
      </c>
      <c r="G25" s="55">
        <v>418123</v>
      </c>
      <c r="H25" s="55">
        <v>37</v>
      </c>
      <c r="J25" s="49">
        <v>879643</v>
      </c>
      <c r="K25" s="44"/>
      <c r="M25" s="52">
        <v>770417</v>
      </c>
      <c r="N25" s="44"/>
      <c r="P25" s="21"/>
      <c r="S25" s="21"/>
      <c r="V25" s="56">
        <v>9555</v>
      </c>
      <c r="W25" s="44"/>
      <c r="Y25" s="21">
        <v>947536</v>
      </c>
    </row>
    <row r="26" spans="1:25">
      <c r="A26" s="55">
        <v>96258</v>
      </c>
      <c r="B26" s="55">
        <v>29</v>
      </c>
      <c r="D26" s="55">
        <v>147502</v>
      </c>
      <c r="E26" s="55">
        <v>13</v>
      </c>
      <c r="G26" s="55">
        <v>6321</v>
      </c>
      <c r="H26" s="55">
        <v>26</v>
      </c>
      <c r="J26" s="49">
        <v>17029</v>
      </c>
      <c r="K26" s="44"/>
      <c r="M26" s="52">
        <v>198059</v>
      </c>
      <c r="N26" s="44"/>
      <c r="P26" s="21"/>
      <c r="S26" s="21"/>
      <c r="V26" s="56">
        <v>536691</v>
      </c>
      <c r="W26" s="44"/>
      <c r="Y26" s="21">
        <v>346534</v>
      </c>
    </row>
    <row r="27" spans="1:25">
      <c r="A27" s="55">
        <v>54916</v>
      </c>
      <c r="B27" s="55">
        <v>23</v>
      </c>
      <c r="D27" s="55">
        <v>689999</v>
      </c>
      <c r="E27" s="55">
        <v>7</v>
      </c>
      <c r="G27" s="55">
        <v>741955</v>
      </c>
      <c r="H27" s="55">
        <v>9</v>
      </c>
      <c r="M27" s="52">
        <v>827399</v>
      </c>
      <c r="N27" s="44"/>
      <c r="P27" s="21"/>
      <c r="S27" s="21"/>
      <c r="V27" s="56">
        <v>876051</v>
      </c>
      <c r="W27" s="44"/>
      <c r="Y27" s="21">
        <v>545501</v>
      </c>
    </row>
    <row r="28" spans="1:25">
      <c r="A28" s="55">
        <v>186350</v>
      </c>
      <c r="B28" s="55">
        <v>15</v>
      </c>
      <c r="D28" s="55">
        <v>9029</v>
      </c>
      <c r="E28" s="55">
        <v>3</v>
      </c>
      <c r="G28" s="55">
        <v>350284</v>
      </c>
      <c r="H28" s="55">
        <v>8</v>
      </c>
      <c r="M28" s="52">
        <v>242343</v>
      </c>
      <c r="N28" s="44"/>
      <c r="P28" s="21"/>
      <c r="S28" s="21"/>
      <c r="V28" s="56">
        <v>77617</v>
      </c>
      <c r="W28" s="44"/>
      <c r="Y28" s="21">
        <v>346534</v>
      </c>
    </row>
    <row r="29" spans="1:25">
      <c r="A29" s="55">
        <v>976134</v>
      </c>
      <c r="B29" s="55">
        <v>10</v>
      </c>
      <c r="D29" s="55">
        <v>943226</v>
      </c>
      <c r="E29" s="55">
        <v>3</v>
      </c>
      <c r="G29" s="55">
        <v>153339</v>
      </c>
      <c r="H29" s="55">
        <v>6</v>
      </c>
      <c r="J29" s="55">
        <v>17029</v>
      </c>
      <c r="K29" s="55">
        <v>52</v>
      </c>
      <c r="M29" s="52">
        <v>1039016</v>
      </c>
      <c r="N29" s="44"/>
      <c r="P29" s="21"/>
      <c r="S29" s="55">
        <v>72642</v>
      </c>
      <c r="T29" s="55">
        <v>52</v>
      </c>
      <c r="V29" s="56">
        <v>53334</v>
      </c>
      <c r="W29" s="44"/>
      <c r="Y29" s="21">
        <v>1120284</v>
      </c>
    </row>
    <row r="30" spans="1:25">
      <c r="A30" s="55">
        <v>403602</v>
      </c>
      <c r="B30" s="55">
        <v>7</v>
      </c>
      <c r="D30" s="55">
        <v>1105631</v>
      </c>
      <c r="E30" s="55">
        <v>1</v>
      </c>
      <c r="G30" s="55">
        <v>11254</v>
      </c>
      <c r="H30" s="55">
        <v>4</v>
      </c>
      <c r="J30" s="55">
        <v>691202</v>
      </c>
      <c r="K30" s="55">
        <v>18</v>
      </c>
      <c r="M30" s="52">
        <v>32998</v>
      </c>
      <c r="N30" s="44"/>
      <c r="P30" s="21"/>
      <c r="S30" s="55">
        <v>15766</v>
      </c>
      <c r="T30" s="55">
        <v>38</v>
      </c>
      <c r="V30" s="56">
        <v>36723</v>
      </c>
      <c r="W30" s="44"/>
      <c r="Y30" s="21">
        <v>11270</v>
      </c>
    </row>
    <row r="31" spans="1:25">
      <c r="A31" s="55">
        <v>1046193</v>
      </c>
      <c r="B31" s="55">
        <v>4</v>
      </c>
      <c r="D31" s="55">
        <v>11428</v>
      </c>
      <c r="E31" s="55">
        <v>1</v>
      </c>
      <c r="G31" s="55">
        <v>1107752</v>
      </c>
      <c r="H31" s="55">
        <v>4</v>
      </c>
      <c r="J31" s="55">
        <v>438157</v>
      </c>
      <c r="K31" s="55">
        <v>18</v>
      </c>
      <c r="M31" s="21"/>
      <c r="P31" s="21"/>
      <c r="S31" s="55">
        <v>242179</v>
      </c>
      <c r="T31" s="55">
        <v>33</v>
      </c>
      <c r="V31" s="56">
        <v>822470</v>
      </c>
      <c r="W31" s="44"/>
      <c r="Y31" s="21">
        <v>627160</v>
      </c>
    </row>
    <row r="32" spans="1:25">
      <c r="A32" s="55">
        <v>110902</v>
      </c>
      <c r="B32" s="55">
        <v>4</v>
      </c>
      <c r="D32" s="55">
        <v>127150</v>
      </c>
      <c r="E32" s="55">
        <v>1</v>
      </c>
      <c r="G32" s="55">
        <v>37620</v>
      </c>
      <c r="H32" s="55">
        <v>3</v>
      </c>
      <c r="J32" s="55">
        <v>879643</v>
      </c>
      <c r="K32" s="55">
        <v>14</v>
      </c>
      <c r="M32" s="21"/>
      <c r="P32" s="21"/>
      <c r="S32" s="55">
        <v>2387</v>
      </c>
      <c r="T32" s="55">
        <v>20</v>
      </c>
      <c r="V32" s="56">
        <v>899789</v>
      </c>
      <c r="W32" s="44"/>
      <c r="Y32" s="21">
        <v>946207</v>
      </c>
    </row>
    <row r="33" spans="1:25">
      <c r="A33" s="55">
        <v>135237</v>
      </c>
      <c r="B33" s="55">
        <v>1</v>
      </c>
      <c r="D33" s="55">
        <v>889096</v>
      </c>
      <c r="E33" s="55">
        <v>1</v>
      </c>
      <c r="G33" s="55">
        <v>111431</v>
      </c>
      <c r="H33" s="55">
        <v>2</v>
      </c>
      <c r="J33" s="55">
        <v>129697</v>
      </c>
      <c r="K33" s="55">
        <v>13</v>
      </c>
      <c r="M33" s="55">
        <v>32998</v>
      </c>
      <c r="N33" s="55">
        <v>50</v>
      </c>
      <c r="P33" s="55">
        <v>71690</v>
      </c>
      <c r="Q33" s="55">
        <v>28</v>
      </c>
      <c r="S33" s="55">
        <v>11270</v>
      </c>
      <c r="T33" s="55">
        <v>18</v>
      </c>
      <c r="V33" s="56">
        <v>668927</v>
      </c>
      <c r="W33" s="44"/>
      <c r="Y33" s="21">
        <v>123467</v>
      </c>
    </row>
    <row r="34" spans="1:25">
      <c r="A34" s="55">
        <v>204873</v>
      </c>
      <c r="B34" s="55">
        <v>1</v>
      </c>
      <c r="D34" s="55">
        <v>1760</v>
      </c>
      <c r="E34" s="55">
        <v>1</v>
      </c>
      <c r="G34" s="55">
        <v>1039016</v>
      </c>
      <c r="H34" s="55">
        <v>2</v>
      </c>
      <c r="J34" s="55">
        <v>246802</v>
      </c>
      <c r="K34" s="55">
        <v>11</v>
      </c>
      <c r="M34" s="55">
        <v>348221</v>
      </c>
      <c r="N34" s="55">
        <v>47</v>
      </c>
      <c r="P34" s="55">
        <v>242343</v>
      </c>
      <c r="Q34" s="55">
        <v>15</v>
      </c>
      <c r="S34" s="55">
        <v>984353</v>
      </c>
      <c r="T34" s="55">
        <v>17</v>
      </c>
      <c r="V34" s="56">
        <v>112204</v>
      </c>
      <c r="W34" s="44"/>
      <c r="Y34" s="21">
        <v>118244</v>
      </c>
    </row>
    <row r="35" spans="1:25">
      <c r="A35" s="55">
        <v>301399</v>
      </c>
      <c r="B35" s="55">
        <v>1</v>
      </c>
      <c r="G35" s="55">
        <v>19846</v>
      </c>
      <c r="H35" s="55">
        <v>2</v>
      </c>
      <c r="J35" s="55">
        <v>40220</v>
      </c>
      <c r="K35" s="55">
        <v>5</v>
      </c>
      <c r="M35" s="55">
        <v>209681</v>
      </c>
      <c r="N35" s="55">
        <v>26</v>
      </c>
      <c r="P35" s="55">
        <v>534206</v>
      </c>
      <c r="Q35" s="55">
        <v>3</v>
      </c>
      <c r="S35" s="55">
        <v>162166</v>
      </c>
      <c r="T35" s="55">
        <v>13</v>
      </c>
      <c r="V35" s="56">
        <v>358526</v>
      </c>
      <c r="W35" s="44"/>
      <c r="Y35" s="21">
        <v>798</v>
      </c>
    </row>
    <row r="36" spans="1:25">
      <c r="A36" s="55">
        <v>341777</v>
      </c>
      <c r="B36" s="55">
        <v>1</v>
      </c>
      <c r="G36" s="55">
        <v>1107834</v>
      </c>
      <c r="H36" s="55">
        <v>1</v>
      </c>
      <c r="J36" s="55">
        <v>623</v>
      </c>
      <c r="K36" s="55">
        <v>4</v>
      </c>
      <c r="M36" s="55">
        <v>63136</v>
      </c>
      <c r="N36" s="55">
        <v>21</v>
      </c>
      <c r="P36" s="55">
        <v>91561</v>
      </c>
      <c r="Q36" s="55">
        <v>3</v>
      </c>
      <c r="S36" s="55">
        <v>71241</v>
      </c>
      <c r="T36" s="55">
        <v>6</v>
      </c>
      <c r="V36" s="56">
        <v>156864</v>
      </c>
      <c r="W36" s="44"/>
      <c r="Y36" s="21">
        <v>825186</v>
      </c>
    </row>
    <row r="37" spans="1:25">
      <c r="A37" s="55">
        <v>91561</v>
      </c>
      <c r="B37" s="55">
        <v>1</v>
      </c>
      <c r="G37" s="55">
        <v>11343</v>
      </c>
      <c r="H37" s="55">
        <v>1</v>
      </c>
      <c r="J37" s="55">
        <v>753554</v>
      </c>
      <c r="K37" s="55">
        <v>2</v>
      </c>
      <c r="M37" s="55">
        <v>770417</v>
      </c>
      <c r="N37" s="55">
        <v>20</v>
      </c>
      <c r="P37" s="55">
        <v>140962</v>
      </c>
      <c r="Q37" s="55">
        <v>2</v>
      </c>
      <c r="S37" s="55">
        <v>1027078</v>
      </c>
      <c r="T37" s="55">
        <v>4</v>
      </c>
      <c r="V37" s="56">
        <v>372637</v>
      </c>
      <c r="W37" s="44"/>
      <c r="Y37" s="21">
        <v>545501</v>
      </c>
    </row>
    <row r="38" spans="1:25">
      <c r="A38" s="55">
        <v>7115</v>
      </c>
      <c r="B38" s="55">
        <v>1</v>
      </c>
      <c r="G38" s="55">
        <v>297883</v>
      </c>
      <c r="H38" s="55">
        <v>1</v>
      </c>
      <c r="J38" s="55">
        <v>349749</v>
      </c>
      <c r="K38" s="55">
        <v>2</v>
      </c>
      <c r="M38" s="55">
        <v>74501</v>
      </c>
      <c r="N38" s="55">
        <v>20</v>
      </c>
      <c r="P38" s="55">
        <v>910292</v>
      </c>
      <c r="Q38" s="55">
        <v>2</v>
      </c>
      <c r="S38" s="55">
        <v>1089821</v>
      </c>
      <c r="T38" s="55">
        <v>2</v>
      </c>
      <c r="Y38" s="21">
        <v>890294</v>
      </c>
    </row>
    <row r="39" spans="1:25">
      <c r="A39" s="55">
        <v>885056</v>
      </c>
      <c r="B39" s="55">
        <v>1</v>
      </c>
      <c r="D39" s="55">
        <v>697861</v>
      </c>
      <c r="E39" s="55">
        <v>31</v>
      </c>
      <c r="G39" s="55">
        <v>519784</v>
      </c>
      <c r="H39" s="55">
        <v>1</v>
      </c>
      <c r="J39" s="55">
        <v>7115</v>
      </c>
      <c r="K39" s="55">
        <v>2</v>
      </c>
      <c r="M39" s="55">
        <v>827399</v>
      </c>
      <c r="N39" s="55">
        <v>15</v>
      </c>
      <c r="P39" s="55">
        <v>21643</v>
      </c>
      <c r="Q39" s="55">
        <v>2</v>
      </c>
      <c r="S39" s="55">
        <v>283965</v>
      </c>
      <c r="T39" s="55">
        <v>2</v>
      </c>
      <c r="V39" s="55">
        <v>36016</v>
      </c>
      <c r="W39" s="55">
        <v>170</v>
      </c>
      <c r="Y39" s="21">
        <v>825186</v>
      </c>
    </row>
    <row r="40" spans="1:25">
      <c r="A40" s="55">
        <v>4879</v>
      </c>
      <c r="B40" s="55">
        <v>1</v>
      </c>
      <c r="D40" s="55">
        <v>147502</v>
      </c>
      <c r="E40" s="55">
        <v>21</v>
      </c>
      <c r="G40" s="55">
        <v>827960</v>
      </c>
      <c r="H40" s="55">
        <v>1</v>
      </c>
      <c r="J40" s="55">
        <v>1027078</v>
      </c>
      <c r="K40" s="55">
        <v>2</v>
      </c>
      <c r="M40" s="55">
        <v>111609</v>
      </c>
      <c r="N40" s="55">
        <v>15</v>
      </c>
      <c r="P40" s="55">
        <v>1112338</v>
      </c>
      <c r="Q40" s="55">
        <v>1</v>
      </c>
      <c r="S40" s="55">
        <v>311147</v>
      </c>
      <c r="T40" s="55">
        <v>2</v>
      </c>
      <c r="V40" s="55">
        <v>822470</v>
      </c>
      <c r="W40" s="55">
        <v>139</v>
      </c>
      <c r="Y40" s="21">
        <v>78760</v>
      </c>
    </row>
    <row r="41" spans="1:25">
      <c r="A41" s="55">
        <v>887</v>
      </c>
      <c r="B41" s="55">
        <v>1</v>
      </c>
      <c r="D41" s="55">
        <v>689999</v>
      </c>
      <c r="E41" s="55">
        <v>8</v>
      </c>
      <c r="G41" s="55">
        <v>933</v>
      </c>
      <c r="H41" s="55">
        <v>1</v>
      </c>
      <c r="J41" s="55">
        <v>91561</v>
      </c>
      <c r="K41" s="55">
        <v>2</v>
      </c>
      <c r="M41" s="55">
        <v>242343</v>
      </c>
      <c r="N41" s="55">
        <v>13</v>
      </c>
      <c r="P41" s="55">
        <v>23426</v>
      </c>
      <c r="Q41" s="55">
        <v>1</v>
      </c>
      <c r="S41" s="55">
        <v>346534</v>
      </c>
      <c r="T41" s="55">
        <v>1</v>
      </c>
      <c r="V41" s="55">
        <v>77617</v>
      </c>
      <c r="W41" s="55">
        <v>81</v>
      </c>
      <c r="Y41" s="21">
        <v>65727</v>
      </c>
    </row>
    <row r="42" spans="1:25">
      <c r="D42" s="55">
        <v>9029</v>
      </c>
      <c r="E42" s="55">
        <v>2</v>
      </c>
      <c r="J42" s="55">
        <v>443597</v>
      </c>
      <c r="K42" s="55">
        <v>1</v>
      </c>
      <c r="M42" s="55">
        <v>162166</v>
      </c>
      <c r="N42" s="55">
        <v>9</v>
      </c>
      <c r="P42" s="55">
        <v>682217</v>
      </c>
      <c r="Q42" s="55">
        <v>1</v>
      </c>
      <c r="S42" s="55">
        <v>973147</v>
      </c>
      <c r="T42" s="55">
        <v>1</v>
      </c>
      <c r="V42" s="55">
        <v>133253</v>
      </c>
      <c r="W42" s="55">
        <v>60</v>
      </c>
      <c r="Y42" s="21">
        <v>20620</v>
      </c>
    </row>
    <row r="43" spans="1:25">
      <c r="A43" s="55">
        <v>668490</v>
      </c>
      <c r="B43" s="55">
        <v>105</v>
      </c>
      <c r="D43" s="55">
        <v>1760</v>
      </c>
      <c r="E43" s="55">
        <v>1</v>
      </c>
      <c r="J43" s="55">
        <v>3515</v>
      </c>
      <c r="K43" s="55">
        <v>1</v>
      </c>
      <c r="M43" s="55">
        <v>240674</v>
      </c>
      <c r="N43" s="55">
        <v>7</v>
      </c>
      <c r="P43" s="55">
        <v>847907</v>
      </c>
      <c r="Q43" s="55">
        <v>1</v>
      </c>
      <c r="S43" s="55">
        <v>178665</v>
      </c>
      <c r="T43" s="55">
        <v>1</v>
      </c>
      <c r="V43" s="55">
        <v>39308</v>
      </c>
      <c r="W43" s="55">
        <v>40</v>
      </c>
      <c r="Y43" s="21">
        <v>825186</v>
      </c>
    </row>
    <row r="44" spans="1:25">
      <c r="A44" s="55">
        <v>96258</v>
      </c>
      <c r="B44" s="55">
        <v>39</v>
      </c>
      <c r="D44" s="55">
        <v>127150</v>
      </c>
      <c r="E44" s="55">
        <v>1</v>
      </c>
      <c r="J44" s="55">
        <v>937821</v>
      </c>
      <c r="K44" s="55">
        <v>1</v>
      </c>
      <c r="M44" s="55">
        <v>198059</v>
      </c>
      <c r="N44" s="55">
        <v>7</v>
      </c>
      <c r="P44" s="55">
        <v>911725</v>
      </c>
      <c r="Q44" s="55">
        <v>1</v>
      </c>
      <c r="S44" s="55">
        <v>29910</v>
      </c>
      <c r="T44" s="55">
        <v>1</v>
      </c>
      <c r="V44" s="55">
        <v>5638</v>
      </c>
      <c r="W44" s="55">
        <v>32</v>
      </c>
      <c r="Y44" s="21">
        <v>825186</v>
      </c>
    </row>
    <row r="45" spans="1:25">
      <c r="A45" s="55">
        <v>403602</v>
      </c>
      <c r="B45" s="55">
        <v>21</v>
      </c>
      <c r="D45" s="55">
        <v>943226</v>
      </c>
      <c r="E45" s="55">
        <v>1</v>
      </c>
      <c r="G45" s="55">
        <v>418123</v>
      </c>
      <c r="H45" s="55">
        <v>42</v>
      </c>
      <c r="J45" s="55">
        <v>1109401</v>
      </c>
      <c r="K45" s="55">
        <v>1</v>
      </c>
      <c r="M45" s="55">
        <v>1106070</v>
      </c>
      <c r="N45" s="55">
        <v>5</v>
      </c>
      <c r="P45" s="55">
        <v>1000385</v>
      </c>
      <c r="Q45" s="55">
        <v>1</v>
      </c>
      <c r="S45" s="55">
        <v>1059889</v>
      </c>
      <c r="T45" s="55">
        <v>1</v>
      </c>
      <c r="V45" s="55">
        <v>3535</v>
      </c>
      <c r="W45" s="55">
        <v>21</v>
      </c>
      <c r="Y45" s="21">
        <v>825186</v>
      </c>
    </row>
    <row r="46" spans="1:25">
      <c r="A46" s="55">
        <v>54916</v>
      </c>
      <c r="B46" s="55">
        <v>15</v>
      </c>
      <c r="D46" s="55">
        <v>889096</v>
      </c>
      <c r="E46" s="55">
        <v>0</v>
      </c>
      <c r="G46" s="55">
        <v>6321</v>
      </c>
      <c r="H46" s="55">
        <v>17</v>
      </c>
      <c r="J46" s="55">
        <v>180650</v>
      </c>
      <c r="K46" s="55">
        <v>1</v>
      </c>
      <c r="M46" s="55">
        <v>144433</v>
      </c>
      <c r="N46" s="55">
        <v>4</v>
      </c>
      <c r="P46" s="55">
        <v>1096644</v>
      </c>
      <c r="Q46" s="55">
        <v>1</v>
      </c>
      <c r="S46" s="55">
        <v>32142</v>
      </c>
      <c r="T46" s="55">
        <v>1</v>
      </c>
      <c r="V46" s="55">
        <v>156864</v>
      </c>
      <c r="W46" s="55">
        <v>21</v>
      </c>
      <c r="Y46" s="21">
        <v>825186</v>
      </c>
    </row>
    <row r="47" spans="1:25">
      <c r="A47" s="55">
        <v>1046193</v>
      </c>
      <c r="B47" s="55">
        <v>14</v>
      </c>
      <c r="D47" s="55">
        <v>1105631</v>
      </c>
      <c r="E47" s="55">
        <v>0</v>
      </c>
      <c r="G47" s="55">
        <v>350284</v>
      </c>
      <c r="H47" s="55">
        <v>10</v>
      </c>
      <c r="J47" s="55">
        <v>46748</v>
      </c>
      <c r="K47" s="55">
        <v>1</v>
      </c>
      <c r="M47" s="55">
        <v>799832</v>
      </c>
      <c r="N47" s="55">
        <v>4</v>
      </c>
      <c r="V47" s="55">
        <v>79633</v>
      </c>
      <c r="W47" s="55">
        <v>15</v>
      </c>
      <c r="Y47" s="21">
        <v>825186</v>
      </c>
    </row>
    <row r="48" spans="1:25">
      <c r="A48" s="55">
        <v>186350</v>
      </c>
      <c r="B48" s="55">
        <v>14</v>
      </c>
      <c r="D48" s="55">
        <v>11428</v>
      </c>
      <c r="E48" s="55">
        <v>0</v>
      </c>
      <c r="G48" s="55">
        <v>11254</v>
      </c>
      <c r="H48" s="55">
        <v>4</v>
      </c>
      <c r="J48" s="55">
        <v>375012</v>
      </c>
      <c r="K48" s="55">
        <v>1</v>
      </c>
      <c r="M48" s="55">
        <v>1109435</v>
      </c>
      <c r="N48" s="55">
        <v>3</v>
      </c>
      <c r="V48" s="55">
        <v>112204</v>
      </c>
      <c r="W48" s="55">
        <v>9</v>
      </c>
      <c r="Y48" s="21">
        <v>825186</v>
      </c>
    </row>
    <row r="49" spans="1:25">
      <c r="A49" s="55">
        <v>7115</v>
      </c>
      <c r="B49" s="55">
        <v>6</v>
      </c>
      <c r="G49" s="55">
        <v>153339</v>
      </c>
      <c r="H49" s="55">
        <v>2</v>
      </c>
      <c r="J49" s="55">
        <v>33682</v>
      </c>
      <c r="K49" s="55">
        <v>1</v>
      </c>
      <c r="M49" s="55">
        <v>1039016</v>
      </c>
      <c r="N49" s="55">
        <v>3</v>
      </c>
      <c r="S49" s="55">
        <v>71690</v>
      </c>
      <c r="T49" s="55">
        <v>2</v>
      </c>
      <c r="V49" s="55">
        <v>207959</v>
      </c>
      <c r="W49" s="55">
        <v>8</v>
      </c>
      <c r="Y49" s="21">
        <v>27779</v>
      </c>
    </row>
    <row r="50" spans="1:25">
      <c r="A50" s="55">
        <v>110902</v>
      </c>
      <c r="B50" s="55">
        <v>5</v>
      </c>
      <c r="G50" s="55">
        <v>741955</v>
      </c>
      <c r="H50" s="55">
        <v>2</v>
      </c>
      <c r="M50" s="55">
        <v>546960</v>
      </c>
      <c r="N50" s="55">
        <v>2</v>
      </c>
      <c r="P50" s="55">
        <v>71690</v>
      </c>
      <c r="Q50" s="55">
        <v>10</v>
      </c>
      <c r="S50" s="55">
        <v>23426</v>
      </c>
      <c r="T50" s="55">
        <v>0</v>
      </c>
      <c r="V50" s="55">
        <v>358526</v>
      </c>
      <c r="W50" s="55">
        <v>7</v>
      </c>
      <c r="Y50" s="21">
        <v>798</v>
      </c>
    </row>
    <row r="51" spans="1:25">
      <c r="A51" s="55">
        <v>976134</v>
      </c>
      <c r="B51" s="55">
        <v>4</v>
      </c>
      <c r="G51" s="55">
        <v>1039016</v>
      </c>
      <c r="H51" s="55">
        <v>2</v>
      </c>
      <c r="M51" s="55">
        <v>349307</v>
      </c>
      <c r="N51" s="55">
        <v>1</v>
      </c>
      <c r="P51" s="55">
        <v>242343</v>
      </c>
      <c r="Q51" s="55">
        <v>6</v>
      </c>
      <c r="S51" s="55">
        <v>91561</v>
      </c>
      <c r="T51" s="55">
        <v>0</v>
      </c>
      <c r="V51" s="55">
        <v>18668</v>
      </c>
      <c r="W51" s="55">
        <v>7</v>
      </c>
      <c r="Y51" s="21">
        <v>501295</v>
      </c>
    </row>
    <row r="52" spans="1:25">
      <c r="A52" s="55">
        <v>91561</v>
      </c>
      <c r="B52" s="55">
        <v>3</v>
      </c>
      <c r="G52" s="55">
        <v>1107752</v>
      </c>
      <c r="H52" s="55">
        <v>2</v>
      </c>
      <c r="J52" s="55">
        <v>17029</v>
      </c>
      <c r="K52" s="55">
        <v>27</v>
      </c>
      <c r="M52" s="55">
        <v>862393</v>
      </c>
      <c r="N52" s="55">
        <v>1</v>
      </c>
      <c r="P52" s="55">
        <v>534206</v>
      </c>
      <c r="Q52" s="55">
        <v>2</v>
      </c>
      <c r="S52" s="55">
        <v>140962</v>
      </c>
      <c r="T52" s="55">
        <v>0</v>
      </c>
      <c r="V52" s="55">
        <v>1106070</v>
      </c>
      <c r="W52" s="55">
        <v>6</v>
      </c>
      <c r="Y52" s="21">
        <v>501295</v>
      </c>
    </row>
    <row r="53" spans="1:25">
      <c r="A53" s="55">
        <v>204873</v>
      </c>
      <c r="B53" s="55">
        <v>2</v>
      </c>
      <c r="G53" s="55">
        <v>37620</v>
      </c>
      <c r="H53" s="55">
        <v>2</v>
      </c>
      <c r="J53" s="55">
        <v>691202</v>
      </c>
      <c r="K53" s="55">
        <v>20</v>
      </c>
      <c r="M53" s="55">
        <v>910292</v>
      </c>
      <c r="N53" s="55">
        <v>1</v>
      </c>
      <c r="P53" s="55">
        <v>91561</v>
      </c>
      <c r="Q53" s="55">
        <v>1</v>
      </c>
      <c r="S53" s="55">
        <v>242343</v>
      </c>
      <c r="T53" s="55">
        <v>0</v>
      </c>
      <c r="V53" s="55">
        <v>27779</v>
      </c>
      <c r="W53" s="55">
        <v>3</v>
      </c>
      <c r="Y53" s="21">
        <v>798</v>
      </c>
    </row>
    <row r="54" spans="1:25">
      <c r="A54" s="55">
        <v>301399</v>
      </c>
      <c r="B54" s="55">
        <v>1</v>
      </c>
      <c r="G54" s="55">
        <v>111431</v>
      </c>
      <c r="H54" s="55">
        <v>1</v>
      </c>
      <c r="J54" s="55">
        <v>438157</v>
      </c>
      <c r="K54" s="55">
        <v>14</v>
      </c>
      <c r="M54" s="55">
        <v>925779</v>
      </c>
      <c r="N54" s="55">
        <v>1</v>
      </c>
      <c r="P54" s="55">
        <v>1096644</v>
      </c>
      <c r="Q54" s="55">
        <v>1</v>
      </c>
      <c r="S54" s="55">
        <v>534206</v>
      </c>
      <c r="T54" s="55">
        <v>0</v>
      </c>
      <c r="V54" s="55">
        <v>179527</v>
      </c>
      <c r="W54" s="55">
        <v>2</v>
      </c>
      <c r="Y54" s="21">
        <v>299967</v>
      </c>
    </row>
    <row r="55" spans="1:25">
      <c r="A55" s="55">
        <v>885056</v>
      </c>
      <c r="B55" s="55">
        <v>0</v>
      </c>
      <c r="G55" s="55">
        <v>19846</v>
      </c>
      <c r="H55" s="55">
        <v>1</v>
      </c>
      <c r="J55" s="55">
        <v>129697</v>
      </c>
      <c r="K55" s="55">
        <v>6</v>
      </c>
      <c r="M55" s="55">
        <v>119480</v>
      </c>
      <c r="N55" s="55">
        <v>1</v>
      </c>
      <c r="P55" s="55">
        <v>21643</v>
      </c>
      <c r="Q55" s="55">
        <v>1</v>
      </c>
      <c r="S55" s="55">
        <v>682217</v>
      </c>
      <c r="T55" s="55">
        <v>0</v>
      </c>
      <c r="V55" s="55">
        <v>79672</v>
      </c>
      <c r="W55" s="55">
        <v>2</v>
      </c>
      <c r="Y55" s="21">
        <v>825186</v>
      </c>
    </row>
    <row r="56" spans="1:25">
      <c r="A56" s="55">
        <v>887</v>
      </c>
      <c r="B56" s="55">
        <v>0</v>
      </c>
      <c r="G56" s="55">
        <v>827960</v>
      </c>
      <c r="H56" s="55">
        <v>1</v>
      </c>
      <c r="J56" s="55">
        <v>246802</v>
      </c>
      <c r="K56" s="55">
        <v>6</v>
      </c>
      <c r="M56" s="55">
        <v>281359</v>
      </c>
      <c r="N56" s="55">
        <v>1</v>
      </c>
      <c r="P56" s="55">
        <v>911725</v>
      </c>
      <c r="Q56" s="55">
        <v>0</v>
      </c>
      <c r="S56" s="55">
        <v>847907</v>
      </c>
      <c r="T56" s="55">
        <v>0</v>
      </c>
      <c r="V56" s="55">
        <v>208155</v>
      </c>
      <c r="W56" s="55">
        <v>2</v>
      </c>
      <c r="Y56" s="21">
        <v>39317</v>
      </c>
    </row>
    <row r="57" spans="1:25">
      <c r="A57" s="55">
        <v>135237</v>
      </c>
      <c r="B57" s="55">
        <v>0</v>
      </c>
      <c r="G57" s="55">
        <v>1107834</v>
      </c>
      <c r="H57" s="55">
        <v>0</v>
      </c>
      <c r="J57" s="55">
        <v>7115</v>
      </c>
      <c r="K57" s="55">
        <v>5</v>
      </c>
      <c r="M57" s="55">
        <v>731973</v>
      </c>
      <c r="N57" s="55">
        <v>1</v>
      </c>
      <c r="P57" s="55">
        <v>1000385</v>
      </c>
      <c r="Q57" s="55">
        <v>0</v>
      </c>
      <c r="S57" s="55">
        <v>910292</v>
      </c>
      <c r="T57" s="55">
        <v>0</v>
      </c>
      <c r="V57" s="55">
        <v>217882</v>
      </c>
      <c r="W57" s="55">
        <v>2</v>
      </c>
      <c r="Y57" s="21">
        <v>218367</v>
      </c>
    </row>
    <row r="58" spans="1:25">
      <c r="A58" s="55">
        <v>4879</v>
      </c>
      <c r="B58" s="55">
        <v>0</v>
      </c>
      <c r="G58" s="55">
        <v>11343</v>
      </c>
      <c r="H58" s="55">
        <v>0</v>
      </c>
      <c r="J58" s="55">
        <v>180650</v>
      </c>
      <c r="K58" s="55">
        <v>4</v>
      </c>
      <c r="M58" s="21"/>
      <c r="P58" s="55">
        <v>1112338</v>
      </c>
      <c r="Q58" s="55">
        <v>0</v>
      </c>
      <c r="S58" s="55">
        <v>911725</v>
      </c>
      <c r="T58" s="55">
        <v>0</v>
      </c>
      <c r="V58" s="55">
        <v>372637</v>
      </c>
      <c r="W58" s="55">
        <v>2</v>
      </c>
      <c r="Y58" s="21">
        <v>217882</v>
      </c>
    </row>
    <row r="59" spans="1:25">
      <c r="A59" s="55">
        <v>341777</v>
      </c>
      <c r="B59" s="55">
        <v>0</v>
      </c>
      <c r="G59" s="55">
        <v>297883</v>
      </c>
      <c r="H59" s="55">
        <v>0</v>
      </c>
      <c r="J59" s="55">
        <v>623</v>
      </c>
      <c r="K59" s="55">
        <v>3</v>
      </c>
      <c r="M59" s="21"/>
      <c r="P59" s="55">
        <v>23426</v>
      </c>
      <c r="Q59" s="55">
        <v>0</v>
      </c>
      <c r="S59" s="55">
        <v>1000385</v>
      </c>
      <c r="T59" s="55">
        <v>0</v>
      </c>
      <c r="V59" s="55">
        <v>9555</v>
      </c>
      <c r="W59" s="55">
        <v>2</v>
      </c>
      <c r="Y59" s="21">
        <v>545501</v>
      </c>
    </row>
    <row r="60" spans="1:25">
      <c r="G60" s="55">
        <v>519784</v>
      </c>
      <c r="H60" s="55">
        <v>0</v>
      </c>
      <c r="J60" s="55">
        <v>1027078</v>
      </c>
      <c r="K60" s="55">
        <v>2</v>
      </c>
      <c r="M60" s="21"/>
      <c r="P60" s="55">
        <v>140962</v>
      </c>
      <c r="Q60" s="55">
        <v>0</v>
      </c>
      <c r="S60" s="55">
        <v>1096644</v>
      </c>
      <c r="T60" s="55">
        <v>0</v>
      </c>
      <c r="V60" s="55">
        <v>910490</v>
      </c>
      <c r="W60" s="55">
        <v>1</v>
      </c>
      <c r="Y60" s="21">
        <v>238397</v>
      </c>
    </row>
    <row r="61" spans="1:25">
      <c r="G61" s="55">
        <v>933</v>
      </c>
      <c r="H61" s="55">
        <v>0</v>
      </c>
      <c r="J61" s="55">
        <v>91561</v>
      </c>
      <c r="K61" s="55">
        <v>2</v>
      </c>
      <c r="M61" s="55">
        <v>32998</v>
      </c>
      <c r="N61" s="55">
        <v>17</v>
      </c>
      <c r="P61" s="55">
        <v>682217</v>
      </c>
      <c r="Q61" s="55">
        <v>0</v>
      </c>
      <c r="S61" s="55">
        <v>21643</v>
      </c>
      <c r="T61" s="55">
        <v>0</v>
      </c>
      <c r="V61" s="55">
        <v>468020</v>
      </c>
      <c r="W61" s="55">
        <v>1</v>
      </c>
    </row>
    <row r="62" spans="1:25">
      <c r="J62" s="55">
        <v>40220</v>
      </c>
      <c r="K62" s="55">
        <v>1</v>
      </c>
      <c r="M62" s="55">
        <v>827399</v>
      </c>
      <c r="N62" s="55">
        <v>17</v>
      </c>
      <c r="P62" s="55">
        <v>847907</v>
      </c>
      <c r="Q62" s="55">
        <v>0</v>
      </c>
      <c r="S62" s="55">
        <v>1112338</v>
      </c>
      <c r="T62" s="55">
        <v>0</v>
      </c>
      <c r="V62" s="55">
        <v>536691</v>
      </c>
      <c r="W62" s="55">
        <v>1</v>
      </c>
    </row>
    <row r="63" spans="1:25">
      <c r="J63" s="55">
        <v>33682</v>
      </c>
      <c r="K63" s="55">
        <v>1</v>
      </c>
      <c r="M63" s="55">
        <v>348221</v>
      </c>
      <c r="N63" s="55">
        <v>15</v>
      </c>
      <c r="P63" s="55">
        <v>910292</v>
      </c>
      <c r="Q63" s="55">
        <v>0</v>
      </c>
      <c r="S63" s="21"/>
      <c r="V63" s="55">
        <v>668927</v>
      </c>
      <c r="W63" s="55">
        <v>1</v>
      </c>
    </row>
    <row r="64" spans="1:25">
      <c r="J64" s="55">
        <v>937821</v>
      </c>
      <c r="K64" s="55">
        <v>1</v>
      </c>
      <c r="M64" s="55">
        <v>770417</v>
      </c>
      <c r="N64" s="55">
        <v>14</v>
      </c>
      <c r="S64" s="21"/>
      <c r="V64" s="55">
        <v>76647</v>
      </c>
      <c r="W64" s="55">
        <v>1</v>
      </c>
    </row>
    <row r="65" spans="10:23">
      <c r="J65" s="55">
        <v>3515</v>
      </c>
      <c r="K65" s="55">
        <v>0</v>
      </c>
      <c r="M65" s="55">
        <v>74501</v>
      </c>
      <c r="N65" s="55">
        <v>10</v>
      </c>
      <c r="S65" s="21"/>
      <c r="V65" s="55">
        <v>833134</v>
      </c>
      <c r="W65" s="55">
        <v>1</v>
      </c>
    </row>
    <row r="66" spans="10:23">
      <c r="J66" s="55">
        <v>753554</v>
      </c>
      <c r="K66" s="55">
        <v>0</v>
      </c>
      <c r="M66" s="55">
        <v>209681</v>
      </c>
      <c r="N66" s="55">
        <v>9</v>
      </c>
      <c r="S66" s="21"/>
      <c r="V66" s="55">
        <v>876051</v>
      </c>
      <c r="W66" s="55">
        <v>1</v>
      </c>
    </row>
    <row r="67" spans="10:23">
      <c r="J67" s="55">
        <v>879643</v>
      </c>
      <c r="K67" s="55">
        <v>0</v>
      </c>
      <c r="M67" s="55">
        <v>242343</v>
      </c>
      <c r="N67" s="55">
        <v>9</v>
      </c>
      <c r="S67" s="21"/>
      <c r="V67" s="55">
        <v>53334</v>
      </c>
      <c r="W67" s="55">
        <v>1</v>
      </c>
    </row>
    <row r="68" spans="10:23">
      <c r="J68" s="55">
        <v>1109401</v>
      </c>
      <c r="K68" s="55">
        <v>0</v>
      </c>
      <c r="M68" s="55">
        <v>63136</v>
      </c>
      <c r="N68" s="55">
        <v>5</v>
      </c>
      <c r="S68" s="21"/>
      <c r="V68" s="55">
        <v>896670</v>
      </c>
      <c r="W68" s="55">
        <v>1</v>
      </c>
    </row>
    <row r="69" spans="10:23">
      <c r="J69" s="55">
        <v>46748</v>
      </c>
      <c r="K69" s="55">
        <v>0</v>
      </c>
      <c r="M69" s="55">
        <v>162166</v>
      </c>
      <c r="N69" s="55">
        <v>5</v>
      </c>
      <c r="S69" s="21"/>
      <c r="V69" s="55">
        <v>899789</v>
      </c>
      <c r="W69" s="55">
        <v>1</v>
      </c>
    </row>
    <row r="70" spans="10:23">
      <c r="J70" s="55">
        <v>349749</v>
      </c>
      <c r="K70" s="55">
        <v>0</v>
      </c>
      <c r="M70" s="55">
        <v>240674</v>
      </c>
      <c r="N70" s="55">
        <v>5</v>
      </c>
      <c r="S70" s="21"/>
      <c r="V70" s="55">
        <v>36723</v>
      </c>
      <c r="W70" s="55">
        <v>1</v>
      </c>
    </row>
    <row r="71" spans="10:23">
      <c r="J71" s="55">
        <v>375012</v>
      </c>
      <c r="K71" s="55">
        <v>0</v>
      </c>
      <c r="M71" s="55">
        <v>799832</v>
      </c>
      <c r="N71" s="55">
        <v>3</v>
      </c>
      <c r="S71" s="21"/>
    </row>
    <row r="72" spans="10:23">
      <c r="J72" s="55">
        <v>443597</v>
      </c>
      <c r="K72" s="55">
        <v>0</v>
      </c>
      <c r="M72" s="55">
        <v>119480</v>
      </c>
      <c r="N72" s="55">
        <v>1</v>
      </c>
      <c r="S72" s="21"/>
    </row>
    <row r="73" spans="10:23">
      <c r="M73" s="55">
        <v>144433</v>
      </c>
      <c r="N73" s="55">
        <v>1</v>
      </c>
      <c r="S73" s="21"/>
    </row>
    <row r="74" spans="10:23">
      <c r="M74" s="55">
        <v>1039016</v>
      </c>
      <c r="N74" s="55">
        <v>1</v>
      </c>
      <c r="S74" s="21"/>
      <c r="V74" s="55">
        <v>36016</v>
      </c>
      <c r="W74" s="55">
        <v>3</v>
      </c>
    </row>
    <row r="75" spans="10:23">
      <c r="M75" s="55">
        <v>1106070</v>
      </c>
      <c r="N75" s="55">
        <v>1</v>
      </c>
      <c r="S75" s="21"/>
      <c r="V75" s="55">
        <v>822470</v>
      </c>
      <c r="W75" s="55">
        <v>3</v>
      </c>
    </row>
    <row r="76" spans="10:23">
      <c r="M76" s="55">
        <v>910292</v>
      </c>
      <c r="N76" s="55">
        <v>1</v>
      </c>
      <c r="S76" s="21"/>
      <c r="V76" s="55">
        <v>79633</v>
      </c>
      <c r="W76" s="55">
        <v>2</v>
      </c>
    </row>
    <row r="77" spans="10:23">
      <c r="M77" s="55">
        <v>1109435</v>
      </c>
      <c r="N77" s="55">
        <v>0</v>
      </c>
      <c r="S77" s="21"/>
      <c r="V77" s="55">
        <v>133253</v>
      </c>
      <c r="W77" s="55">
        <v>1</v>
      </c>
    </row>
    <row r="78" spans="10:23">
      <c r="M78" s="55">
        <v>198059</v>
      </c>
      <c r="N78" s="55">
        <v>0</v>
      </c>
      <c r="S78" s="21"/>
      <c r="V78" s="55">
        <v>156864</v>
      </c>
      <c r="W78" s="55">
        <v>1</v>
      </c>
    </row>
    <row r="79" spans="10:23">
      <c r="M79" s="55">
        <v>281359</v>
      </c>
      <c r="N79" s="55">
        <v>0</v>
      </c>
      <c r="S79" s="21"/>
      <c r="V79" s="55">
        <v>27779</v>
      </c>
      <c r="W79" s="55">
        <v>1</v>
      </c>
    </row>
    <row r="80" spans="10:23">
      <c r="M80" s="55">
        <v>349307</v>
      </c>
      <c r="N80" s="55">
        <v>0</v>
      </c>
      <c r="S80" s="21"/>
      <c r="V80" s="55">
        <v>3535</v>
      </c>
      <c r="W80" s="55">
        <v>1</v>
      </c>
    </row>
    <row r="81" spans="13:23">
      <c r="M81" s="55">
        <v>546960</v>
      </c>
      <c r="N81" s="55">
        <v>0</v>
      </c>
      <c r="S81" s="21"/>
      <c r="V81" s="55">
        <v>217882</v>
      </c>
      <c r="W81" s="55">
        <v>1</v>
      </c>
    </row>
    <row r="82" spans="13:23">
      <c r="M82" s="55">
        <v>731973</v>
      </c>
      <c r="N82" s="55">
        <v>0</v>
      </c>
      <c r="S82" s="21"/>
      <c r="V82" s="55">
        <v>9555</v>
      </c>
      <c r="W82" s="55">
        <v>1</v>
      </c>
    </row>
    <row r="83" spans="13:23">
      <c r="M83" s="55">
        <v>862393</v>
      </c>
      <c r="N83" s="55">
        <v>0</v>
      </c>
      <c r="S83" s="21"/>
      <c r="V83" s="55">
        <v>112204</v>
      </c>
      <c r="W83" s="55">
        <v>0</v>
      </c>
    </row>
    <row r="84" spans="13:23">
      <c r="M84" s="55">
        <v>925779</v>
      </c>
      <c r="N84" s="55">
        <v>0</v>
      </c>
      <c r="S84" s="21"/>
      <c r="V84" s="55">
        <v>179527</v>
      </c>
      <c r="W84" s="55">
        <v>0</v>
      </c>
    </row>
    <row r="85" spans="13:23">
      <c r="M85" s="55">
        <v>111609</v>
      </c>
      <c r="N85" s="55">
        <v>0</v>
      </c>
      <c r="S85" s="21"/>
      <c r="V85" s="55">
        <v>207959</v>
      </c>
      <c r="W85" s="55">
        <v>0</v>
      </c>
    </row>
    <row r="86" spans="13:23">
      <c r="S86" s="21"/>
      <c r="V86" s="55">
        <v>208155</v>
      </c>
      <c r="W86" s="55">
        <v>0</v>
      </c>
    </row>
    <row r="87" spans="13:23">
      <c r="S87" s="21"/>
      <c r="V87" s="55">
        <v>358526</v>
      </c>
      <c r="W87" s="55">
        <v>0</v>
      </c>
    </row>
    <row r="88" spans="13:23">
      <c r="S88" s="21"/>
      <c r="V88" s="55">
        <v>372637</v>
      </c>
      <c r="W88" s="55">
        <v>0</v>
      </c>
    </row>
    <row r="89" spans="13:23">
      <c r="S89" s="21"/>
      <c r="V89" s="55">
        <v>468020</v>
      </c>
      <c r="W89" s="55">
        <v>0</v>
      </c>
    </row>
    <row r="90" spans="13:23">
      <c r="S90" s="21"/>
      <c r="V90" s="55">
        <v>536691</v>
      </c>
      <c r="W90" s="55">
        <v>0</v>
      </c>
    </row>
    <row r="91" spans="13:23">
      <c r="S91" s="21"/>
      <c r="V91" s="55">
        <v>668927</v>
      </c>
      <c r="W91" s="55">
        <v>0</v>
      </c>
    </row>
    <row r="92" spans="13:23">
      <c r="S92" s="21"/>
      <c r="V92" s="55">
        <v>833134</v>
      </c>
      <c r="W92" s="55">
        <v>0</v>
      </c>
    </row>
    <row r="93" spans="13:23">
      <c r="S93" s="21"/>
      <c r="V93" s="55">
        <v>876051</v>
      </c>
      <c r="W93" s="55">
        <v>0</v>
      </c>
    </row>
    <row r="94" spans="13:23">
      <c r="S94" s="21"/>
      <c r="V94" s="55">
        <v>896670</v>
      </c>
      <c r="W94" s="55">
        <v>0</v>
      </c>
    </row>
    <row r="95" spans="13:23">
      <c r="S95" s="21"/>
      <c r="V95" s="55">
        <v>899789</v>
      </c>
      <c r="W95" s="55">
        <v>0</v>
      </c>
    </row>
    <row r="96" spans="13:23">
      <c r="S96" s="21"/>
      <c r="V96" s="55">
        <v>910490</v>
      </c>
      <c r="W96" s="55">
        <v>0</v>
      </c>
    </row>
    <row r="97" spans="19:23">
      <c r="S97" s="21"/>
      <c r="V97" s="55">
        <v>1106070</v>
      </c>
      <c r="W97" s="55">
        <v>0</v>
      </c>
    </row>
    <row r="98" spans="19:23">
      <c r="S98" s="21"/>
      <c r="V98" s="55">
        <v>5638</v>
      </c>
      <c r="W98" s="55">
        <v>0</v>
      </c>
    </row>
    <row r="99" spans="19:23">
      <c r="S99" s="21"/>
      <c r="V99" s="55">
        <v>18668</v>
      </c>
      <c r="W99" s="55">
        <v>0</v>
      </c>
    </row>
    <row r="100" spans="19:23">
      <c r="S100" s="21"/>
      <c r="V100" s="55">
        <v>36723</v>
      </c>
      <c r="W100" s="55">
        <v>0</v>
      </c>
    </row>
    <row r="101" spans="19:23">
      <c r="S101" s="21"/>
      <c r="V101" s="55">
        <v>39308</v>
      </c>
      <c r="W101" s="55">
        <v>0</v>
      </c>
    </row>
    <row r="102" spans="19:23">
      <c r="S102" s="21"/>
      <c r="V102" s="55">
        <v>53334</v>
      </c>
      <c r="W102" s="55">
        <v>0</v>
      </c>
    </row>
    <row r="103" spans="19:23">
      <c r="S103" s="21"/>
      <c r="V103" s="55">
        <v>76647</v>
      </c>
      <c r="W103" s="55">
        <v>0</v>
      </c>
    </row>
    <row r="104" spans="19:23">
      <c r="S104" s="21"/>
      <c r="V104" s="55">
        <v>77617</v>
      </c>
      <c r="W104" s="55">
        <v>0</v>
      </c>
    </row>
    <row r="105" spans="19:23">
      <c r="S105" s="21"/>
      <c r="V105" s="55">
        <v>79672</v>
      </c>
      <c r="W105" s="55">
        <v>0</v>
      </c>
    </row>
    <row r="106" spans="19:23">
      <c r="S106" s="21"/>
      <c r="V106" s="21"/>
    </row>
    <row r="107" spans="19:23">
      <c r="S107" s="21"/>
      <c r="V107" s="21"/>
    </row>
    <row r="108" spans="19:23">
      <c r="S108" s="21"/>
      <c r="V108" s="21"/>
    </row>
    <row r="109" spans="19:23">
      <c r="S109" s="21"/>
      <c r="V109" s="21"/>
    </row>
    <row r="110" spans="19:23">
      <c r="S110" s="21"/>
      <c r="V110" s="21"/>
    </row>
    <row r="111" spans="19:23">
      <c r="S111" s="21"/>
      <c r="V111" s="21"/>
    </row>
    <row r="112" spans="19:23">
      <c r="S112" s="21"/>
      <c r="V112" s="21"/>
    </row>
    <row r="113" spans="19:22">
      <c r="S113" s="21"/>
      <c r="V113" s="21"/>
    </row>
    <row r="114" spans="19:22">
      <c r="S114" s="21"/>
      <c r="V114" s="21"/>
    </row>
    <row r="115" spans="19:22">
      <c r="S115" s="21"/>
      <c r="V115" s="21"/>
    </row>
    <row r="116" spans="19:22">
      <c r="S116" s="21"/>
      <c r="V116" s="21"/>
    </row>
    <row r="117" spans="19:22">
      <c r="S117" s="21"/>
      <c r="V117" s="21"/>
    </row>
    <row r="118" spans="19:22">
      <c r="S118" s="21"/>
      <c r="V118" s="21"/>
    </row>
    <row r="119" spans="19:22">
      <c r="S119" s="21"/>
      <c r="V119" s="21"/>
    </row>
    <row r="120" spans="19:22">
      <c r="S120" s="21"/>
      <c r="V120" s="21"/>
    </row>
    <row r="121" spans="19:22">
      <c r="S121" s="21"/>
      <c r="V121" s="21"/>
    </row>
    <row r="122" spans="19:22">
      <c r="S122" s="21"/>
      <c r="V122" s="21"/>
    </row>
    <row r="123" spans="19:22">
      <c r="S123" s="21"/>
      <c r="V123" s="21"/>
    </row>
    <row r="124" spans="19:22">
      <c r="S124" s="21"/>
      <c r="V124" s="21"/>
    </row>
    <row r="125" spans="19:22">
      <c r="S125" s="21"/>
      <c r="V125" s="21"/>
    </row>
    <row r="126" spans="19:22">
      <c r="S126" s="21"/>
      <c r="V126" s="21"/>
    </row>
    <row r="127" spans="19:22">
      <c r="S127" s="21"/>
      <c r="V127" s="21"/>
    </row>
    <row r="128" spans="19:22">
      <c r="S128" s="21"/>
      <c r="V128" s="21"/>
    </row>
    <row r="129" spans="19:22">
      <c r="S129" s="21"/>
      <c r="V129" s="21"/>
    </row>
    <row r="130" spans="19:22">
      <c r="S130" s="21"/>
      <c r="V130" s="21"/>
    </row>
    <row r="131" spans="19:22">
      <c r="S131" s="21"/>
      <c r="V131" s="21"/>
    </row>
    <row r="132" spans="19:22">
      <c r="S132" s="21"/>
      <c r="V132" s="21"/>
    </row>
    <row r="133" spans="19:22">
      <c r="V133" s="21"/>
    </row>
    <row r="134" spans="19:22">
      <c r="V134" s="21"/>
    </row>
    <row r="135" spans="19:22">
      <c r="V135" s="21"/>
    </row>
    <row r="136" spans="19:22">
      <c r="V136" s="21"/>
    </row>
    <row r="137" spans="19:22">
      <c r="V137" s="21"/>
    </row>
    <row r="138" spans="19:22">
      <c r="V138" s="21"/>
    </row>
    <row r="139" spans="19:22">
      <c r="V139" s="21"/>
    </row>
    <row r="140" spans="19:22">
      <c r="V140" s="21"/>
    </row>
    <row r="141" spans="19:22">
      <c r="V141" s="21"/>
    </row>
    <row r="142" spans="19:22">
      <c r="V142" s="21"/>
    </row>
    <row r="143" spans="19:22">
      <c r="V143" s="21"/>
    </row>
    <row r="144" spans="19:22">
      <c r="V144" s="21"/>
    </row>
    <row r="145" spans="22:22">
      <c r="V145" s="21"/>
    </row>
    <row r="146" spans="22:22">
      <c r="V146" s="21"/>
    </row>
    <row r="147" spans="22:22">
      <c r="V147" s="21"/>
    </row>
    <row r="148" spans="22:22">
      <c r="V148" s="21"/>
    </row>
  </sheetData>
  <conditionalFormatting sqref="M6:M30">
    <cfRule type="duplicateValues" dxfId="12" priority="9"/>
  </conditionalFormatting>
  <conditionalFormatting sqref="N86:N109 M31:N32 M6:M30 M58:N60">
    <cfRule type="duplicateValues" dxfId="11" priority="10"/>
  </conditionalFormatting>
  <conditionalFormatting sqref="P135:P1048576 P1:P19 P21:P32">
    <cfRule type="duplicateValues" dxfId="10" priority="8"/>
  </conditionalFormatting>
  <conditionalFormatting sqref="S4">
    <cfRule type="duplicateValues" dxfId="9" priority="6"/>
  </conditionalFormatting>
  <conditionalFormatting sqref="S6:S23">
    <cfRule type="duplicateValues" dxfId="8" priority="5"/>
  </conditionalFormatting>
  <conditionalFormatting sqref="S63:S1048576 S1:S3 S5 S24:S28">
    <cfRule type="duplicateValues" dxfId="7" priority="7"/>
  </conditionalFormatting>
  <conditionalFormatting sqref="V4">
    <cfRule type="duplicateValues" dxfId="6" priority="4"/>
  </conditionalFormatting>
  <conditionalFormatting sqref="V73 V1:V37 V106:V1048576">
    <cfRule type="duplicateValues" dxfId="5" priority="3"/>
  </conditionalFormatting>
  <conditionalFormatting sqref="Y4">
    <cfRule type="duplicateValues" dxfId="4" priority="2"/>
  </conditionalFormatting>
  <conditionalFormatting sqref="Y4">
    <cfRule type="duplicateValues" dxfId="3" priority="1"/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960883-52CD-485B-9CE3-1FA57D9A3ADB}">
  <dimension ref="A1:A3"/>
  <sheetViews>
    <sheetView workbookViewId="0"/>
  </sheetViews>
  <sheetFormatPr defaultRowHeight="15"/>
  <sheetData>
    <row r="1" spans="1:1">
      <c r="A1" s="53" t="s">
        <v>23819</v>
      </c>
    </row>
    <row r="2" spans="1:1">
      <c r="A2" s="53" t="s">
        <v>23820</v>
      </c>
    </row>
    <row r="3" spans="1:1">
      <c r="A3" s="53" t="s">
        <v>23821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974730-9043-41DC-A988-BBCF00FA058A}">
  <sheetPr>
    <tabColor theme="9"/>
  </sheetPr>
  <dimension ref="A1:C165"/>
  <sheetViews>
    <sheetView topLeftCell="A149" workbookViewId="0">
      <selection activeCell="B163" sqref="B163"/>
    </sheetView>
  </sheetViews>
  <sheetFormatPr defaultRowHeight="15"/>
  <cols>
    <col min="1" max="1" width="18.140625" bestFit="1" customWidth="1"/>
    <col min="2" max="2" width="12.5703125" bestFit="1" customWidth="1"/>
    <col min="3" max="3" width="14.5703125" bestFit="1" customWidth="1"/>
  </cols>
  <sheetData>
    <row r="1" spans="1:3">
      <c r="A1" s="39" t="s">
        <v>23813</v>
      </c>
      <c r="B1" s="9" t="s">
        <v>23822</v>
      </c>
      <c r="C1" s="9" t="s">
        <v>23823</v>
      </c>
    </row>
    <row r="2" spans="1:3">
      <c r="A2" s="40">
        <v>45292</v>
      </c>
      <c r="B2">
        <v>0</v>
      </c>
      <c r="C2">
        <v>0</v>
      </c>
    </row>
    <row r="3" spans="1:3">
      <c r="A3" s="40">
        <v>45293</v>
      </c>
      <c r="B3">
        <v>0</v>
      </c>
      <c r="C3">
        <v>0</v>
      </c>
    </row>
    <row r="4" spans="1:3">
      <c r="A4" s="40">
        <v>45294</v>
      </c>
      <c r="B4">
        <v>0</v>
      </c>
      <c r="C4">
        <v>0</v>
      </c>
    </row>
    <row r="5" spans="1:3">
      <c r="A5" s="40">
        <v>45295</v>
      </c>
      <c r="B5">
        <v>0</v>
      </c>
      <c r="C5">
        <v>0</v>
      </c>
    </row>
    <row r="6" spans="1:3">
      <c r="A6" s="40">
        <v>45296</v>
      </c>
      <c r="B6">
        <v>0</v>
      </c>
      <c r="C6">
        <v>0</v>
      </c>
    </row>
    <row r="7" spans="1:3">
      <c r="A7" s="40">
        <v>45297</v>
      </c>
      <c r="B7">
        <v>2</v>
      </c>
      <c r="C7">
        <v>1000</v>
      </c>
    </row>
    <row r="8" spans="1:3">
      <c r="A8" s="40">
        <v>45298</v>
      </c>
      <c r="B8">
        <v>0</v>
      </c>
      <c r="C8">
        <v>0</v>
      </c>
    </row>
    <row r="9" spans="1:3">
      <c r="A9" s="40">
        <v>45299</v>
      </c>
      <c r="B9">
        <v>0</v>
      </c>
      <c r="C9">
        <v>0</v>
      </c>
    </row>
    <row r="10" spans="1:3">
      <c r="A10" s="40">
        <v>45300</v>
      </c>
      <c r="B10">
        <v>0</v>
      </c>
      <c r="C10">
        <v>0</v>
      </c>
    </row>
    <row r="11" spans="1:3">
      <c r="A11" s="40">
        <v>45301</v>
      </c>
      <c r="B11">
        <v>0</v>
      </c>
      <c r="C11">
        <v>0</v>
      </c>
    </row>
    <row r="12" spans="1:3">
      <c r="A12" s="40">
        <v>45302</v>
      </c>
      <c r="B12">
        <v>0</v>
      </c>
      <c r="C12">
        <v>0</v>
      </c>
    </row>
    <row r="13" spans="1:3">
      <c r="A13" s="40">
        <v>45303</v>
      </c>
      <c r="B13">
        <v>0</v>
      </c>
      <c r="C13">
        <v>0</v>
      </c>
    </row>
    <row r="14" spans="1:3">
      <c r="A14" s="40">
        <v>45304</v>
      </c>
      <c r="B14">
        <v>0</v>
      </c>
      <c r="C14">
        <v>0</v>
      </c>
    </row>
    <row r="15" spans="1:3">
      <c r="A15" s="40">
        <v>45305</v>
      </c>
      <c r="B15">
        <v>1</v>
      </c>
      <c r="C15">
        <v>1000</v>
      </c>
    </row>
    <row r="16" spans="1:3">
      <c r="A16" s="40">
        <v>45306</v>
      </c>
      <c r="B16">
        <v>0</v>
      </c>
      <c r="C16">
        <v>0</v>
      </c>
    </row>
    <row r="17" spans="1:3">
      <c r="A17" s="40">
        <v>45307</v>
      </c>
      <c r="B17">
        <v>0</v>
      </c>
      <c r="C17">
        <v>0</v>
      </c>
    </row>
    <row r="18" spans="1:3">
      <c r="A18" s="40">
        <v>45308</v>
      </c>
      <c r="B18">
        <v>0</v>
      </c>
      <c r="C18">
        <v>0</v>
      </c>
    </row>
    <row r="19" spans="1:3">
      <c r="A19" s="40">
        <v>45309</v>
      </c>
      <c r="B19">
        <v>1</v>
      </c>
      <c r="C19">
        <v>300</v>
      </c>
    </row>
    <row r="20" spans="1:3">
      <c r="A20" s="40">
        <v>45310</v>
      </c>
      <c r="B20">
        <v>0</v>
      </c>
      <c r="C20">
        <v>0</v>
      </c>
    </row>
    <row r="21" spans="1:3">
      <c r="A21" s="40">
        <v>45311</v>
      </c>
      <c r="B21">
        <v>0</v>
      </c>
      <c r="C21">
        <v>0</v>
      </c>
    </row>
    <row r="22" spans="1:3">
      <c r="A22" s="40">
        <v>45312</v>
      </c>
      <c r="B22">
        <v>0</v>
      </c>
      <c r="C22">
        <v>0</v>
      </c>
    </row>
    <row r="23" spans="1:3">
      <c r="A23" s="40">
        <v>45313</v>
      </c>
      <c r="B23">
        <v>0</v>
      </c>
      <c r="C23">
        <v>0</v>
      </c>
    </row>
    <row r="24" spans="1:3">
      <c r="A24" s="40">
        <v>45314</v>
      </c>
      <c r="B24">
        <v>1</v>
      </c>
      <c r="C24">
        <v>100</v>
      </c>
    </row>
    <row r="25" spans="1:3">
      <c r="A25" s="40">
        <v>45315</v>
      </c>
      <c r="B25">
        <v>0</v>
      </c>
      <c r="C25">
        <v>0</v>
      </c>
    </row>
    <row r="26" spans="1:3">
      <c r="A26" s="40">
        <v>45316</v>
      </c>
      <c r="B26">
        <v>0</v>
      </c>
      <c r="C26">
        <v>0</v>
      </c>
    </row>
    <row r="27" spans="1:3">
      <c r="A27" s="40">
        <v>45317</v>
      </c>
      <c r="B27">
        <v>1</v>
      </c>
      <c r="C27">
        <v>900</v>
      </c>
    </row>
    <row r="28" spans="1:3">
      <c r="A28" s="40">
        <v>45318</v>
      </c>
      <c r="B28">
        <v>0</v>
      </c>
      <c r="C28">
        <v>0</v>
      </c>
    </row>
    <row r="29" spans="1:3">
      <c r="A29" s="40">
        <v>45319</v>
      </c>
      <c r="B29">
        <v>2</v>
      </c>
      <c r="C29">
        <v>2500</v>
      </c>
    </row>
    <row r="30" spans="1:3">
      <c r="A30" s="40">
        <v>45320</v>
      </c>
      <c r="B30">
        <v>1</v>
      </c>
      <c r="C30">
        <v>1000</v>
      </c>
    </row>
    <row r="31" spans="1:3">
      <c r="A31" s="40">
        <v>45321</v>
      </c>
      <c r="B31">
        <v>0</v>
      </c>
      <c r="C31">
        <v>0</v>
      </c>
    </row>
    <row r="32" spans="1:3">
      <c r="A32" s="40">
        <v>45322</v>
      </c>
      <c r="B32">
        <v>3</v>
      </c>
      <c r="C32">
        <v>5500</v>
      </c>
    </row>
    <row r="33" spans="1:3">
      <c r="A33" s="40">
        <v>45323</v>
      </c>
      <c r="B33">
        <v>2</v>
      </c>
      <c r="C33">
        <v>2300</v>
      </c>
    </row>
    <row r="34" spans="1:3">
      <c r="A34" s="40">
        <v>45324</v>
      </c>
      <c r="B34">
        <v>1</v>
      </c>
      <c r="C34">
        <v>2000</v>
      </c>
    </row>
    <row r="35" spans="1:3">
      <c r="A35" s="40">
        <v>45325</v>
      </c>
      <c r="B35">
        <v>2</v>
      </c>
      <c r="C35">
        <v>6000</v>
      </c>
    </row>
    <row r="36" spans="1:3">
      <c r="A36" s="40">
        <v>45326</v>
      </c>
      <c r="B36">
        <v>7</v>
      </c>
      <c r="C36">
        <v>8000</v>
      </c>
    </row>
    <row r="37" spans="1:3">
      <c r="A37" s="40">
        <v>45327</v>
      </c>
      <c r="B37">
        <v>4</v>
      </c>
      <c r="C37">
        <v>4500</v>
      </c>
    </row>
    <row r="38" spans="1:3">
      <c r="A38" s="40">
        <v>45328</v>
      </c>
      <c r="B38">
        <v>1</v>
      </c>
      <c r="C38">
        <v>1500</v>
      </c>
    </row>
    <row r="39" spans="1:3">
      <c r="A39" s="40">
        <v>45329</v>
      </c>
      <c r="B39">
        <v>3</v>
      </c>
      <c r="C39">
        <v>3000</v>
      </c>
    </row>
    <row r="40" spans="1:3">
      <c r="A40" s="40">
        <v>45330</v>
      </c>
      <c r="B40">
        <v>4</v>
      </c>
      <c r="C40">
        <v>6800</v>
      </c>
    </row>
    <row r="41" spans="1:3">
      <c r="A41" s="40">
        <v>45331</v>
      </c>
      <c r="B41">
        <v>7</v>
      </c>
      <c r="C41">
        <v>8300</v>
      </c>
    </row>
    <row r="42" spans="1:3">
      <c r="A42" s="40">
        <v>45332</v>
      </c>
      <c r="B42">
        <v>6</v>
      </c>
      <c r="C42">
        <v>10800</v>
      </c>
    </row>
    <row r="43" spans="1:3">
      <c r="A43" s="40">
        <v>45333</v>
      </c>
      <c r="B43">
        <v>8</v>
      </c>
      <c r="C43">
        <v>11500</v>
      </c>
    </row>
    <row r="44" spans="1:3">
      <c r="A44" s="40">
        <v>45334</v>
      </c>
      <c r="B44">
        <v>4</v>
      </c>
      <c r="C44">
        <v>4000</v>
      </c>
    </row>
    <row r="45" spans="1:3">
      <c r="A45" s="40">
        <v>45335</v>
      </c>
      <c r="B45">
        <v>0</v>
      </c>
      <c r="C45">
        <v>0</v>
      </c>
    </row>
    <row r="46" spans="1:3">
      <c r="A46" s="40">
        <v>45336</v>
      </c>
      <c r="B46">
        <v>11</v>
      </c>
      <c r="C46">
        <v>13100</v>
      </c>
    </row>
    <row r="47" spans="1:3">
      <c r="A47" s="40">
        <v>45337</v>
      </c>
      <c r="B47">
        <v>7</v>
      </c>
      <c r="C47">
        <v>5000</v>
      </c>
    </row>
    <row r="48" spans="1:3">
      <c r="A48" s="40">
        <v>45338</v>
      </c>
      <c r="B48">
        <v>4</v>
      </c>
      <c r="C48">
        <v>17300</v>
      </c>
    </row>
    <row r="49" spans="1:3">
      <c r="A49" s="40">
        <v>45339</v>
      </c>
      <c r="B49">
        <v>17</v>
      </c>
      <c r="C49">
        <v>16900</v>
      </c>
    </row>
    <row r="50" spans="1:3">
      <c r="A50" s="40">
        <v>45340</v>
      </c>
      <c r="B50">
        <v>10</v>
      </c>
      <c r="C50">
        <v>9750</v>
      </c>
    </row>
    <row r="51" spans="1:3">
      <c r="A51" s="40">
        <v>45341</v>
      </c>
      <c r="B51">
        <v>1</v>
      </c>
      <c r="C51">
        <v>500</v>
      </c>
    </row>
    <row r="52" spans="1:3">
      <c r="A52" s="40">
        <v>45342</v>
      </c>
      <c r="B52">
        <v>3</v>
      </c>
      <c r="C52">
        <v>2800</v>
      </c>
    </row>
    <row r="53" spans="1:3">
      <c r="A53" s="40">
        <v>45343</v>
      </c>
      <c r="B53">
        <v>12</v>
      </c>
      <c r="C53">
        <v>15300</v>
      </c>
    </row>
    <row r="54" spans="1:3">
      <c r="A54" s="40">
        <v>45344</v>
      </c>
      <c r="B54">
        <v>6</v>
      </c>
      <c r="C54">
        <v>12800</v>
      </c>
    </row>
    <row r="55" spans="1:3">
      <c r="A55" s="40">
        <v>45345</v>
      </c>
      <c r="B55">
        <v>9</v>
      </c>
      <c r="C55">
        <v>7100</v>
      </c>
    </row>
    <row r="56" spans="1:3">
      <c r="A56" s="40">
        <v>45346</v>
      </c>
      <c r="B56">
        <v>13</v>
      </c>
      <c r="C56">
        <v>19300</v>
      </c>
    </row>
    <row r="57" spans="1:3">
      <c r="A57" s="40">
        <v>45347</v>
      </c>
      <c r="B57">
        <v>5</v>
      </c>
      <c r="C57">
        <v>6000</v>
      </c>
    </row>
    <row r="58" spans="1:3">
      <c r="A58" s="40">
        <v>45348</v>
      </c>
      <c r="B58">
        <v>3</v>
      </c>
      <c r="C58">
        <v>2800</v>
      </c>
    </row>
    <row r="59" spans="1:3">
      <c r="A59" s="40">
        <v>45349</v>
      </c>
      <c r="B59">
        <v>5</v>
      </c>
      <c r="C59">
        <v>5100</v>
      </c>
    </row>
    <row r="60" spans="1:3">
      <c r="A60" s="40">
        <v>45350</v>
      </c>
      <c r="B60">
        <v>2</v>
      </c>
      <c r="C60">
        <v>1500</v>
      </c>
    </row>
    <row r="61" spans="1:3">
      <c r="A61" s="40">
        <v>45351</v>
      </c>
      <c r="B61">
        <v>4</v>
      </c>
      <c r="C61">
        <v>3800</v>
      </c>
    </row>
    <row r="62" spans="1:3">
      <c r="A62" s="40">
        <v>45352</v>
      </c>
      <c r="B62">
        <v>10</v>
      </c>
      <c r="C62">
        <v>6100</v>
      </c>
    </row>
    <row r="63" spans="1:3">
      <c r="A63" s="40">
        <v>45353</v>
      </c>
      <c r="B63">
        <v>7</v>
      </c>
      <c r="C63">
        <v>7500</v>
      </c>
    </row>
    <row r="64" spans="1:3">
      <c r="A64" s="40">
        <v>45354</v>
      </c>
      <c r="B64">
        <v>11</v>
      </c>
      <c r="C64">
        <v>15500</v>
      </c>
    </row>
    <row r="65" spans="1:3">
      <c r="A65" s="40">
        <v>45355</v>
      </c>
      <c r="B65">
        <v>5</v>
      </c>
      <c r="C65">
        <v>6700</v>
      </c>
    </row>
    <row r="66" spans="1:3">
      <c r="A66" s="40">
        <v>45356</v>
      </c>
      <c r="B66">
        <v>4</v>
      </c>
      <c r="C66">
        <v>7500</v>
      </c>
    </row>
    <row r="67" spans="1:3">
      <c r="A67" s="40">
        <v>45357</v>
      </c>
      <c r="B67">
        <v>5</v>
      </c>
      <c r="C67">
        <v>14500</v>
      </c>
    </row>
    <row r="68" spans="1:3">
      <c r="A68" s="40">
        <v>45358</v>
      </c>
      <c r="B68">
        <v>6</v>
      </c>
      <c r="C68">
        <v>4300</v>
      </c>
    </row>
    <row r="69" spans="1:3">
      <c r="A69" s="40">
        <v>45359</v>
      </c>
      <c r="B69">
        <v>20</v>
      </c>
      <c r="C69">
        <v>27600</v>
      </c>
    </row>
    <row r="70" spans="1:3">
      <c r="A70" s="40">
        <v>45360</v>
      </c>
      <c r="B70">
        <v>21</v>
      </c>
      <c r="C70">
        <v>36000</v>
      </c>
    </row>
    <row r="71" spans="1:3">
      <c r="A71" s="40">
        <v>45361</v>
      </c>
      <c r="B71">
        <v>20</v>
      </c>
      <c r="C71">
        <v>36400</v>
      </c>
    </row>
    <row r="72" spans="1:3">
      <c r="A72" s="40">
        <v>45362</v>
      </c>
      <c r="B72">
        <v>3</v>
      </c>
      <c r="C72">
        <v>3500</v>
      </c>
    </row>
    <row r="73" spans="1:3">
      <c r="A73" s="40">
        <v>45363</v>
      </c>
      <c r="B73">
        <v>7</v>
      </c>
      <c r="C73">
        <v>8000</v>
      </c>
    </row>
    <row r="74" spans="1:3">
      <c r="A74" s="40">
        <v>45364</v>
      </c>
      <c r="B74">
        <v>4</v>
      </c>
      <c r="C74">
        <v>7000</v>
      </c>
    </row>
    <row r="75" spans="1:3">
      <c r="A75" s="40">
        <v>45365</v>
      </c>
      <c r="B75">
        <v>8</v>
      </c>
      <c r="C75">
        <v>16300</v>
      </c>
    </row>
    <row r="76" spans="1:3">
      <c r="A76" s="40">
        <v>45366</v>
      </c>
      <c r="B76">
        <v>6</v>
      </c>
      <c r="C76">
        <v>8800</v>
      </c>
    </row>
    <row r="77" spans="1:3">
      <c r="A77" s="40">
        <v>45367</v>
      </c>
      <c r="B77">
        <v>7</v>
      </c>
      <c r="C77">
        <v>10500</v>
      </c>
    </row>
    <row r="78" spans="1:3">
      <c r="A78" s="40">
        <v>45368</v>
      </c>
      <c r="B78">
        <v>5</v>
      </c>
      <c r="C78">
        <v>6800</v>
      </c>
    </row>
    <row r="79" spans="1:3">
      <c r="A79" s="40">
        <v>45369</v>
      </c>
      <c r="B79">
        <v>4</v>
      </c>
      <c r="C79">
        <v>2800</v>
      </c>
    </row>
    <row r="80" spans="1:3">
      <c r="A80" s="40">
        <v>45370</v>
      </c>
      <c r="B80">
        <v>3</v>
      </c>
      <c r="C80">
        <v>1800</v>
      </c>
    </row>
    <row r="81" spans="1:3">
      <c r="A81" s="40">
        <v>45371</v>
      </c>
      <c r="B81">
        <v>4</v>
      </c>
      <c r="C81">
        <v>2900</v>
      </c>
    </row>
    <row r="82" spans="1:3">
      <c r="A82" s="40">
        <v>45372</v>
      </c>
      <c r="B82">
        <v>10</v>
      </c>
      <c r="C82">
        <v>18600</v>
      </c>
    </row>
    <row r="83" spans="1:3">
      <c r="A83" s="40">
        <v>45373</v>
      </c>
      <c r="B83">
        <v>5</v>
      </c>
      <c r="C83">
        <v>14800</v>
      </c>
    </row>
    <row r="84" spans="1:3">
      <c r="A84" s="40">
        <v>45374</v>
      </c>
      <c r="B84">
        <v>10</v>
      </c>
      <c r="C84">
        <v>9600</v>
      </c>
    </row>
    <row r="85" spans="1:3">
      <c r="A85" s="40">
        <v>45375</v>
      </c>
      <c r="B85">
        <v>8</v>
      </c>
      <c r="C85">
        <v>7100</v>
      </c>
    </row>
    <row r="86" spans="1:3">
      <c r="A86" s="40">
        <v>45376</v>
      </c>
      <c r="B86">
        <v>4</v>
      </c>
      <c r="C86">
        <v>3000</v>
      </c>
    </row>
    <row r="87" spans="1:3">
      <c r="A87" s="40">
        <v>45377</v>
      </c>
      <c r="B87">
        <v>4</v>
      </c>
      <c r="C87">
        <v>3500</v>
      </c>
    </row>
    <row r="88" spans="1:3">
      <c r="A88" s="40">
        <v>45378</v>
      </c>
      <c r="B88">
        <v>3</v>
      </c>
      <c r="C88">
        <v>8000</v>
      </c>
    </row>
    <row r="89" spans="1:3">
      <c r="A89" s="40">
        <v>45379</v>
      </c>
      <c r="B89">
        <v>7</v>
      </c>
      <c r="C89">
        <v>13300</v>
      </c>
    </row>
    <row r="90" spans="1:3">
      <c r="A90" s="40">
        <v>45380</v>
      </c>
      <c r="B90">
        <v>8</v>
      </c>
      <c r="C90">
        <v>7100</v>
      </c>
    </row>
    <row r="91" spans="1:3">
      <c r="A91" s="40">
        <v>45381</v>
      </c>
      <c r="B91">
        <v>12</v>
      </c>
      <c r="C91">
        <v>15800</v>
      </c>
    </row>
    <row r="92" spans="1:3">
      <c r="A92" s="40">
        <v>45382</v>
      </c>
      <c r="B92">
        <v>3</v>
      </c>
      <c r="C92">
        <v>2500</v>
      </c>
    </row>
    <row r="93" spans="1:3">
      <c r="A93" s="40">
        <v>45383</v>
      </c>
      <c r="B93">
        <v>5</v>
      </c>
      <c r="C93">
        <v>4500</v>
      </c>
    </row>
    <row r="94" spans="1:3">
      <c r="A94" s="40">
        <v>45384</v>
      </c>
      <c r="B94">
        <v>9</v>
      </c>
      <c r="C94">
        <v>7500</v>
      </c>
    </row>
    <row r="95" spans="1:3">
      <c r="A95" s="40">
        <v>45385</v>
      </c>
      <c r="B95">
        <v>8</v>
      </c>
      <c r="C95">
        <v>8500</v>
      </c>
    </row>
    <row r="96" spans="1:3">
      <c r="A96" s="40">
        <v>45386</v>
      </c>
      <c r="B96">
        <v>9</v>
      </c>
      <c r="C96">
        <v>7200</v>
      </c>
    </row>
    <row r="97" spans="1:3">
      <c r="A97" s="40">
        <v>45387</v>
      </c>
      <c r="B97">
        <v>12</v>
      </c>
      <c r="C97">
        <v>9800</v>
      </c>
    </row>
    <row r="98" spans="1:3">
      <c r="A98" s="40">
        <v>45388</v>
      </c>
      <c r="B98">
        <v>7</v>
      </c>
      <c r="C98">
        <v>4400</v>
      </c>
    </row>
    <row r="99" spans="1:3">
      <c r="A99" s="40">
        <v>45389</v>
      </c>
      <c r="B99">
        <v>12</v>
      </c>
      <c r="C99">
        <v>12300</v>
      </c>
    </row>
    <row r="100" spans="1:3">
      <c r="A100" s="40">
        <v>45390</v>
      </c>
      <c r="B100">
        <v>5</v>
      </c>
      <c r="C100">
        <v>6000</v>
      </c>
    </row>
    <row r="101" spans="1:3">
      <c r="A101" s="40">
        <v>45391</v>
      </c>
      <c r="B101">
        <v>5</v>
      </c>
      <c r="C101">
        <v>13500</v>
      </c>
    </row>
    <row r="102" spans="1:3">
      <c r="A102" s="40">
        <v>45392</v>
      </c>
      <c r="B102">
        <v>5</v>
      </c>
      <c r="C102">
        <v>5000</v>
      </c>
    </row>
    <row r="103" spans="1:3">
      <c r="A103" s="40">
        <v>45393</v>
      </c>
      <c r="B103">
        <v>5</v>
      </c>
      <c r="C103">
        <v>5500</v>
      </c>
    </row>
    <row r="104" spans="1:3">
      <c r="A104" s="40">
        <v>45394</v>
      </c>
      <c r="B104">
        <v>6</v>
      </c>
      <c r="C104">
        <v>3900</v>
      </c>
    </row>
    <row r="105" spans="1:3">
      <c r="A105" s="40">
        <v>45395</v>
      </c>
      <c r="B105">
        <v>6</v>
      </c>
      <c r="C105">
        <v>4800</v>
      </c>
    </row>
    <row r="106" spans="1:3">
      <c r="A106" s="40">
        <v>45396</v>
      </c>
      <c r="B106">
        <v>7</v>
      </c>
      <c r="C106">
        <v>21500</v>
      </c>
    </row>
    <row r="107" spans="1:3">
      <c r="A107" s="40">
        <v>45397</v>
      </c>
      <c r="B107">
        <v>4</v>
      </c>
      <c r="C107">
        <v>4300</v>
      </c>
    </row>
    <row r="108" spans="1:3">
      <c r="A108" s="40">
        <v>45398</v>
      </c>
      <c r="B108">
        <v>10</v>
      </c>
      <c r="C108">
        <v>28300</v>
      </c>
    </row>
    <row r="109" spans="1:3">
      <c r="A109" s="40">
        <v>45399</v>
      </c>
      <c r="B109">
        <v>11</v>
      </c>
      <c r="C109">
        <v>12500</v>
      </c>
    </row>
    <row r="110" spans="1:3">
      <c r="A110" s="40">
        <v>45400</v>
      </c>
      <c r="B110">
        <v>10</v>
      </c>
      <c r="C110">
        <v>6300</v>
      </c>
    </row>
    <row r="111" spans="1:3">
      <c r="A111" s="40">
        <v>45401</v>
      </c>
      <c r="B111">
        <v>9</v>
      </c>
      <c r="C111">
        <v>7700</v>
      </c>
    </row>
    <row r="112" spans="1:3">
      <c r="A112" s="40">
        <v>45402</v>
      </c>
      <c r="B112">
        <v>13</v>
      </c>
      <c r="C112">
        <v>37500</v>
      </c>
    </row>
    <row r="113" spans="1:3">
      <c r="A113" s="40">
        <v>45403</v>
      </c>
      <c r="B113">
        <v>8</v>
      </c>
      <c r="C113">
        <v>6000</v>
      </c>
    </row>
    <row r="114" spans="1:3">
      <c r="A114" s="40">
        <v>45404</v>
      </c>
      <c r="B114">
        <v>11</v>
      </c>
      <c r="C114">
        <v>7000</v>
      </c>
    </row>
    <row r="115" spans="1:3">
      <c r="A115" s="40">
        <v>45405</v>
      </c>
      <c r="B115">
        <v>8</v>
      </c>
      <c r="C115">
        <v>7100</v>
      </c>
    </row>
    <row r="116" spans="1:3">
      <c r="A116" s="40">
        <v>45406</v>
      </c>
      <c r="B116">
        <v>4</v>
      </c>
      <c r="C116">
        <v>6000</v>
      </c>
    </row>
    <row r="117" spans="1:3">
      <c r="A117" s="40">
        <v>45407</v>
      </c>
      <c r="B117">
        <v>10</v>
      </c>
      <c r="C117">
        <v>7800</v>
      </c>
    </row>
    <row r="118" spans="1:3">
      <c r="A118" s="40">
        <v>45408</v>
      </c>
      <c r="B118">
        <v>6</v>
      </c>
      <c r="C118">
        <v>4100</v>
      </c>
    </row>
    <row r="119" spans="1:3">
      <c r="A119" s="40">
        <v>45409</v>
      </c>
      <c r="B119">
        <v>13</v>
      </c>
      <c r="C119">
        <v>12200</v>
      </c>
    </row>
    <row r="120" spans="1:3">
      <c r="A120" s="40">
        <v>45410</v>
      </c>
      <c r="B120">
        <v>10</v>
      </c>
      <c r="C120">
        <v>12000</v>
      </c>
    </row>
    <row r="121" spans="1:3">
      <c r="A121" s="40">
        <v>45411</v>
      </c>
      <c r="B121">
        <v>10</v>
      </c>
      <c r="C121">
        <v>7100</v>
      </c>
    </row>
    <row r="122" spans="1:3">
      <c r="A122" s="40">
        <v>45412</v>
      </c>
      <c r="B122">
        <v>6</v>
      </c>
      <c r="C122">
        <v>7300</v>
      </c>
    </row>
    <row r="123" spans="1:3">
      <c r="A123" s="40">
        <v>45413</v>
      </c>
      <c r="B123">
        <v>10</v>
      </c>
      <c r="C123">
        <v>10300</v>
      </c>
    </row>
    <row r="124" spans="1:3">
      <c r="A124" s="40">
        <v>45414</v>
      </c>
      <c r="B124">
        <v>5</v>
      </c>
      <c r="C124">
        <v>3000</v>
      </c>
    </row>
    <row r="125" spans="1:3">
      <c r="A125" s="40">
        <v>45415</v>
      </c>
      <c r="B125">
        <v>12</v>
      </c>
      <c r="C125">
        <v>14000</v>
      </c>
    </row>
    <row r="126" spans="1:3">
      <c r="A126" s="40">
        <v>45416</v>
      </c>
      <c r="B126">
        <v>4</v>
      </c>
      <c r="C126">
        <v>2500</v>
      </c>
    </row>
    <row r="127" spans="1:3">
      <c r="A127" s="40">
        <v>45417</v>
      </c>
      <c r="B127">
        <v>6</v>
      </c>
      <c r="C127">
        <v>6500</v>
      </c>
    </row>
    <row r="128" spans="1:3">
      <c r="A128" s="40">
        <v>45418</v>
      </c>
      <c r="B128">
        <v>13</v>
      </c>
      <c r="C128">
        <v>11000</v>
      </c>
    </row>
    <row r="129" spans="1:3">
      <c r="A129" s="40">
        <v>45419</v>
      </c>
      <c r="B129">
        <v>3</v>
      </c>
      <c r="C129">
        <v>2000</v>
      </c>
    </row>
    <row r="130" spans="1:3">
      <c r="A130" s="40">
        <v>45420</v>
      </c>
      <c r="B130">
        <v>12</v>
      </c>
      <c r="C130">
        <v>12300</v>
      </c>
    </row>
    <row r="131" spans="1:3">
      <c r="A131" s="40">
        <v>45421</v>
      </c>
      <c r="B131">
        <v>7</v>
      </c>
      <c r="C131">
        <v>12000</v>
      </c>
    </row>
    <row r="132" spans="1:3">
      <c r="A132" s="40">
        <v>45422</v>
      </c>
      <c r="B132">
        <v>7</v>
      </c>
      <c r="C132">
        <v>15000</v>
      </c>
    </row>
    <row r="133" spans="1:3">
      <c r="A133" s="40">
        <v>45423</v>
      </c>
      <c r="B133">
        <v>11</v>
      </c>
      <c r="C133">
        <v>6500</v>
      </c>
    </row>
    <row r="134" spans="1:3">
      <c r="A134" s="40">
        <v>45424</v>
      </c>
      <c r="B134">
        <v>11</v>
      </c>
      <c r="C134">
        <v>14300</v>
      </c>
    </row>
    <row r="135" spans="1:3">
      <c r="A135" s="40">
        <v>45425</v>
      </c>
      <c r="B135">
        <v>6</v>
      </c>
      <c r="C135">
        <v>5500</v>
      </c>
    </row>
    <row r="136" spans="1:3">
      <c r="A136" s="40">
        <v>45426</v>
      </c>
      <c r="B136">
        <v>4</v>
      </c>
      <c r="C136">
        <v>5100</v>
      </c>
    </row>
    <row r="137" spans="1:3">
      <c r="A137" s="40">
        <v>45427</v>
      </c>
      <c r="B137">
        <v>4</v>
      </c>
      <c r="C137">
        <v>7800</v>
      </c>
    </row>
    <row r="138" spans="1:3">
      <c r="A138" s="40">
        <v>45428</v>
      </c>
      <c r="B138">
        <v>6</v>
      </c>
      <c r="C138">
        <v>7000</v>
      </c>
    </row>
    <row r="139" spans="1:3">
      <c r="A139" s="40">
        <v>45429</v>
      </c>
      <c r="B139">
        <v>12</v>
      </c>
      <c r="C139">
        <v>17000</v>
      </c>
    </row>
    <row r="140" spans="1:3">
      <c r="A140" s="40">
        <v>45430</v>
      </c>
      <c r="B140">
        <v>7</v>
      </c>
      <c r="C140">
        <v>7000</v>
      </c>
    </row>
    <row r="141" spans="1:3">
      <c r="A141" s="40">
        <v>45431</v>
      </c>
      <c r="B141">
        <v>5</v>
      </c>
      <c r="C141">
        <v>4600</v>
      </c>
    </row>
    <row r="142" spans="1:3">
      <c r="A142" s="40">
        <v>45432</v>
      </c>
      <c r="B142">
        <v>6</v>
      </c>
      <c r="C142">
        <v>4400</v>
      </c>
    </row>
    <row r="143" spans="1:3">
      <c r="A143" s="40">
        <v>45433</v>
      </c>
      <c r="B143">
        <v>5</v>
      </c>
      <c r="C143">
        <v>5200</v>
      </c>
    </row>
    <row r="144" spans="1:3">
      <c r="A144" s="40">
        <v>45434</v>
      </c>
      <c r="B144">
        <v>7</v>
      </c>
      <c r="C144">
        <v>4500</v>
      </c>
    </row>
    <row r="145" spans="1:3">
      <c r="A145" s="40">
        <v>45435</v>
      </c>
      <c r="B145">
        <v>8</v>
      </c>
      <c r="C145">
        <v>7500</v>
      </c>
    </row>
    <row r="146" spans="1:3">
      <c r="A146" s="40">
        <v>45436</v>
      </c>
      <c r="B146">
        <v>11</v>
      </c>
      <c r="C146">
        <v>19500</v>
      </c>
    </row>
    <row r="147" spans="1:3">
      <c r="A147" s="40">
        <v>45437</v>
      </c>
      <c r="B147">
        <v>6</v>
      </c>
      <c r="C147">
        <v>4800</v>
      </c>
    </row>
    <row r="148" spans="1:3">
      <c r="A148" s="40">
        <v>45438</v>
      </c>
      <c r="B148">
        <v>3</v>
      </c>
      <c r="C148">
        <v>2200</v>
      </c>
    </row>
    <row r="149" spans="1:3">
      <c r="A149" s="40">
        <v>45439</v>
      </c>
      <c r="B149">
        <v>6</v>
      </c>
      <c r="C149">
        <v>5000</v>
      </c>
    </row>
    <row r="150" spans="1:3">
      <c r="A150" s="40">
        <v>45440</v>
      </c>
      <c r="B150">
        <v>6</v>
      </c>
      <c r="C150">
        <v>3800</v>
      </c>
    </row>
    <row r="151" spans="1:3">
      <c r="A151" s="40">
        <v>45441</v>
      </c>
      <c r="B151">
        <v>7</v>
      </c>
      <c r="C151">
        <v>6300</v>
      </c>
    </row>
    <row r="152" spans="1:3">
      <c r="A152" s="40">
        <v>45442</v>
      </c>
      <c r="B152">
        <v>8</v>
      </c>
      <c r="C152">
        <v>8000</v>
      </c>
    </row>
    <row r="153" spans="1:3">
      <c r="A153" s="40">
        <v>45443</v>
      </c>
      <c r="B153">
        <v>9</v>
      </c>
      <c r="C153">
        <v>20900</v>
      </c>
    </row>
    <row r="154" spans="1:3">
      <c r="A154" s="40">
        <v>45444</v>
      </c>
      <c r="B154">
        <v>11</v>
      </c>
      <c r="C154">
        <v>15800</v>
      </c>
    </row>
    <row r="155" spans="1:3">
      <c r="A155" s="40">
        <v>45445</v>
      </c>
      <c r="B155">
        <v>9</v>
      </c>
      <c r="C155">
        <v>12000</v>
      </c>
    </row>
    <row r="156" spans="1:3">
      <c r="A156" s="40">
        <v>45446</v>
      </c>
      <c r="B156">
        <v>2</v>
      </c>
      <c r="C156">
        <v>1000</v>
      </c>
    </row>
    <row r="157" spans="1:3">
      <c r="A157" s="40">
        <v>45447</v>
      </c>
      <c r="B157">
        <v>3</v>
      </c>
      <c r="C157">
        <v>2000</v>
      </c>
    </row>
    <row r="158" spans="1:3">
      <c r="A158" s="40">
        <v>45448</v>
      </c>
      <c r="B158">
        <v>6</v>
      </c>
      <c r="C158">
        <v>5000</v>
      </c>
    </row>
    <row r="159" spans="1:3">
      <c r="A159" s="40">
        <v>45449</v>
      </c>
      <c r="B159">
        <v>5</v>
      </c>
      <c r="C159">
        <v>3400</v>
      </c>
    </row>
    <row r="160" spans="1:3">
      <c r="A160" s="40">
        <v>45450</v>
      </c>
      <c r="B160">
        <v>8</v>
      </c>
      <c r="C160">
        <v>11200</v>
      </c>
    </row>
    <row r="161" spans="1:3">
      <c r="A161" s="40">
        <v>45451</v>
      </c>
      <c r="B161">
        <v>15</v>
      </c>
      <c r="C161">
        <v>11600</v>
      </c>
    </row>
    <row r="162" spans="1:3">
      <c r="A162" s="40">
        <v>45452</v>
      </c>
      <c r="B162">
        <v>6</v>
      </c>
      <c r="C162">
        <v>6500</v>
      </c>
    </row>
    <row r="163" spans="1:3">
      <c r="A163" s="40">
        <v>45453</v>
      </c>
    </row>
    <row r="164" spans="1:3">
      <c r="A164" s="40">
        <v>45454</v>
      </c>
    </row>
    <row r="165" spans="1:3">
      <c r="A165" s="40">
        <v>45455</v>
      </c>
    </row>
  </sheetData>
  <pageMargins left="0.7" right="0.7" top="0.75" bottom="0.75" header="0.3" footer="0.3"/>
  <tableParts count="1">
    <tablePart r:id="rId1"/>
  </tablePart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D15486-DE4F-46F9-994E-70F0AA3E23B2}">
  <dimension ref="A1:R71"/>
  <sheetViews>
    <sheetView topLeftCell="B43" workbookViewId="0">
      <selection activeCell="D68" sqref="D68"/>
    </sheetView>
  </sheetViews>
  <sheetFormatPr defaultRowHeight="15"/>
  <cols>
    <col min="2" max="2" width="39.5703125" bestFit="1" customWidth="1"/>
    <col min="4" max="4" width="13.140625" customWidth="1"/>
    <col min="5" max="5" width="17.7109375" bestFit="1" customWidth="1"/>
    <col min="6" max="6" width="25" bestFit="1" customWidth="1"/>
    <col min="9" max="9" width="23.5703125" bestFit="1" customWidth="1"/>
    <col min="11" max="11" width="13.28515625" bestFit="1" customWidth="1"/>
    <col min="12" max="12" width="19" customWidth="1"/>
    <col min="13" max="13" width="12.140625" customWidth="1"/>
    <col min="14" max="14" width="39.5703125" bestFit="1" customWidth="1"/>
    <col min="16" max="16" width="19" bestFit="1" customWidth="1"/>
    <col min="17" max="17" width="12.5703125" bestFit="1" customWidth="1"/>
  </cols>
  <sheetData>
    <row r="1" spans="1:14">
      <c r="A1" s="139" t="s">
        <v>23824</v>
      </c>
      <c r="B1" s="139"/>
      <c r="C1" s="9" t="s">
        <v>23825</v>
      </c>
    </row>
    <row r="2" spans="1:14">
      <c r="A2" t="s">
        <v>23826</v>
      </c>
    </row>
    <row r="3" spans="1:14">
      <c r="A3" t="s">
        <v>23827</v>
      </c>
    </row>
    <row r="4" spans="1:14">
      <c r="A4" t="s">
        <v>23828</v>
      </c>
    </row>
    <row r="5" spans="1:14">
      <c r="A5" t="s">
        <v>23829</v>
      </c>
    </row>
    <row r="6" spans="1:14">
      <c r="A6" t="s">
        <v>23830</v>
      </c>
    </row>
    <row r="8" spans="1:14">
      <c r="A8">
        <v>18.03</v>
      </c>
    </row>
    <row r="14" spans="1:14" s="84" customFormat="1">
      <c r="B14" s="84" t="s">
        <v>23831</v>
      </c>
    </row>
    <row r="16" spans="1:14">
      <c r="H16" s="85"/>
      <c r="I16" s="9" t="s">
        <v>23832</v>
      </c>
      <c r="N16" s="9" t="s">
        <v>23833</v>
      </c>
    </row>
    <row r="17" spans="2:18">
      <c r="B17" t="s">
        <v>3339</v>
      </c>
      <c r="C17">
        <v>500</v>
      </c>
      <c r="E17" t="str">
        <f>INDEX(superadmin!B:B, MATCH('Handle transactions'!B17, superadmin!H:H, 0))</f>
        <v>Armen Sanasaryan</v>
      </c>
      <c r="F17" s="40">
        <f>INDEX(superadmin!C:C, MATCH('Handle transactions'!B17, superadmin!H:H, 0))</f>
        <v>45318.770833333336</v>
      </c>
      <c r="G17">
        <v>500</v>
      </c>
    </row>
    <row r="18" spans="2:18">
      <c r="B18" t="s">
        <v>3282</v>
      </c>
      <c r="C18">
        <v>300</v>
      </c>
      <c r="E18" t="str">
        <f>INDEX(superadmin!B:B, MATCH('Handle transactions'!B18, superadmin!H:H, 0))</f>
        <v>Gayush</v>
      </c>
      <c r="F18" s="40">
        <f>INDEX(superadmin!C:C, MATCH('Handle transactions'!B18, superadmin!H:H, 0))</f>
        <v>45321.645833333336</v>
      </c>
      <c r="G18">
        <v>300</v>
      </c>
      <c r="I18" s="86" t="s">
        <v>206</v>
      </c>
      <c r="J18" s="86">
        <v>500</v>
      </c>
      <c r="K18" s="56" t="str">
        <f>INDEX(Partner_details[workingEmail], MATCH(I18, Partner_details[name], 0))</f>
        <v>armen@team.gg</v>
      </c>
      <c r="L18" s="87" t="s">
        <v>23834</v>
      </c>
      <c r="N18" t="s">
        <v>3282</v>
      </c>
      <c r="O18">
        <v>300</v>
      </c>
      <c r="P18" t="s">
        <v>246</v>
      </c>
      <c r="Q18">
        <v>45321.645833333336</v>
      </c>
      <c r="R18">
        <v>300</v>
      </c>
    </row>
    <row r="19" spans="2:18">
      <c r="B19" t="s">
        <v>2297</v>
      </c>
      <c r="C19">
        <v>300</v>
      </c>
      <c r="E19" t="str">
        <f>INDEX(superadmin!B:B, MATCH('Handle transactions'!B19, superadmin!H:H, 0))</f>
        <v>Mobile Developers</v>
      </c>
      <c r="F19" s="40">
        <f>INDEX(superadmin!C:C, MATCH('Handle transactions'!B19, superadmin!H:H, 0))</f>
        <v>45362.75277777778</v>
      </c>
      <c r="G19">
        <v>300</v>
      </c>
      <c r="I19" s="86" t="s">
        <v>379</v>
      </c>
      <c r="J19" s="86">
        <v>5000</v>
      </c>
      <c r="K19" s="56" t="str">
        <f>INDEX(Partner_details[workingEmail], MATCH(I19, Partner_details[name], 0))</f>
        <v>bardak@ggTips.com</v>
      </c>
      <c r="L19" s="87" t="s">
        <v>23835</v>
      </c>
      <c r="N19" t="s">
        <v>1716</v>
      </c>
      <c r="O19">
        <v>500</v>
      </c>
      <c r="P19" t="s">
        <v>337</v>
      </c>
      <c r="Q19">
        <v>45384.85833333333</v>
      </c>
      <c r="R19">
        <v>500</v>
      </c>
    </row>
    <row r="20" spans="2:18">
      <c r="B20" t="s">
        <v>2280</v>
      </c>
      <c r="C20">
        <v>300</v>
      </c>
      <c r="E20" t="str">
        <f>INDEX(superadmin!B:B, MATCH('Handle transactions'!B20, superadmin!H:H, 0))</f>
        <v>Mobile Developers</v>
      </c>
      <c r="F20" s="40">
        <f>INDEX(superadmin!C:C, MATCH('Handle transactions'!B20, superadmin!H:H, 0))</f>
        <v>45363.556944444441</v>
      </c>
      <c r="G20">
        <v>300</v>
      </c>
      <c r="I20" s="86" t="s">
        <v>642</v>
      </c>
      <c r="J20" s="86">
        <v>2000</v>
      </c>
      <c r="K20" s="52">
        <v>77009435</v>
      </c>
      <c r="L20" s="87" t="s">
        <v>23836</v>
      </c>
      <c r="N20" t="s">
        <v>1701</v>
      </c>
      <c r="O20">
        <v>100</v>
      </c>
      <c r="P20" t="s">
        <v>337</v>
      </c>
      <c r="Q20">
        <v>45385.481249999997</v>
      </c>
      <c r="R20">
        <v>100</v>
      </c>
    </row>
    <row r="21" spans="2:18">
      <c r="B21" t="s">
        <v>2278</v>
      </c>
      <c r="C21">
        <v>300</v>
      </c>
      <c r="E21" t="str">
        <f>INDEX(superadmin!B:B, MATCH('Handle transactions'!B21, superadmin!H:H, 0))</f>
        <v>Mobile Developers</v>
      </c>
      <c r="F21" s="40">
        <f>INDEX(superadmin!C:C, MATCH('Handle transactions'!B21, superadmin!H:H, 0))</f>
        <v>45363.559027777781</v>
      </c>
      <c r="G21">
        <v>300</v>
      </c>
      <c r="I21" s="86" t="s">
        <v>337</v>
      </c>
      <c r="J21" s="86">
        <v>1600</v>
      </c>
      <c r="K21" s="56" t="str">
        <f>INDEX(Partner_details[workingEmail], MATCH(I21, Partner_details[name], 0))</f>
        <v>design@team.gg</v>
      </c>
      <c r="L21" s="87" t="s">
        <v>23837</v>
      </c>
      <c r="N21" t="s">
        <v>1491</v>
      </c>
      <c r="O21">
        <v>1000</v>
      </c>
      <c r="P21" t="s">
        <v>337</v>
      </c>
      <c r="Q21">
        <v>45393.729861111111</v>
      </c>
      <c r="R21">
        <v>1000</v>
      </c>
    </row>
    <row r="22" spans="2:18">
      <c r="B22" t="s">
        <v>2199</v>
      </c>
      <c r="C22">
        <v>100</v>
      </c>
      <c r="E22" t="str">
        <f>INDEX(superadmin!B:B, MATCH('Handle transactions'!B22, superadmin!H:H, 0))</f>
        <v>Mobile Developers</v>
      </c>
      <c r="F22" s="40">
        <f>INDEX(superadmin!C:C, MATCH('Handle transactions'!B22, superadmin!H:H, 0))</f>
        <v>45365.42291666667</v>
      </c>
      <c r="G22">
        <v>100</v>
      </c>
      <c r="I22" s="86" t="s">
        <v>3873</v>
      </c>
      <c r="J22" s="86">
        <v>2700</v>
      </c>
      <c r="K22" s="56" t="str">
        <f>INDEX(Partner_details[workingEmail], MATCH(I22, Partner_details[name], 0))</f>
        <v>Dulcet@ggTips.com</v>
      </c>
      <c r="L22" s="87" t="s">
        <v>23838</v>
      </c>
      <c r="N22" t="s">
        <v>1375</v>
      </c>
      <c r="O22">
        <v>2000</v>
      </c>
      <c r="P22" t="s">
        <v>382</v>
      </c>
      <c r="Q22">
        <v>45398.588194444441</v>
      </c>
      <c r="R22">
        <v>2000</v>
      </c>
    </row>
    <row r="23" spans="2:18">
      <c r="B23" t="s">
        <v>2148</v>
      </c>
      <c r="C23">
        <v>300</v>
      </c>
      <c r="E23" t="str">
        <f>INDEX(superadmin!B:B, MATCH('Handle transactions'!B23, superadmin!H:H, 0))</f>
        <v>Mobile Developers</v>
      </c>
      <c r="F23" s="40">
        <f>INDEX(superadmin!C:C, MATCH('Handle transactions'!B23, superadmin!H:H, 0))</f>
        <v>45366.48333333333</v>
      </c>
      <c r="G23">
        <v>300</v>
      </c>
      <c r="I23" s="86" t="s">
        <v>382</v>
      </c>
      <c r="J23" s="86">
        <v>2000</v>
      </c>
      <c r="K23" s="56" t="str">
        <f>INDEX(Partner_details[workingEmail], MATCH(I23, Partner_details[name], 0))</f>
        <v>beeracademy1@team.gg</v>
      </c>
      <c r="L23" s="87" t="s">
        <v>23839</v>
      </c>
      <c r="N23" t="s">
        <v>895</v>
      </c>
      <c r="O23">
        <v>2000</v>
      </c>
      <c r="P23" t="s">
        <v>379</v>
      </c>
      <c r="Q23">
        <v>45417.904861111114</v>
      </c>
      <c r="R23">
        <v>2000</v>
      </c>
    </row>
    <row r="24" spans="2:18">
      <c r="B24" t="s">
        <v>1716</v>
      </c>
      <c r="C24">
        <v>500</v>
      </c>
      <c r="E24" t="str">
        <f>INDEX(superadmin!B:B, MATCH('Handle transactions'!B24, superadmin!H:H, 0))</f>
        <v>Design</v>
      </c>
      <c r="F24" s="40">
        <f>INDEX(superadmin!C:C, MATCH('Handle transactions'!B24, superadmin!H:H, 0))</f>
        <v>45384.85833333333</v>
      </c>
      <c r="G24">
        <v>500</v>
      </c>
      <c r="I24" s="86" t="s">
        <v>246</v>
      </c>
      <c r="J24" s="86">
        <v>300</v>
      </c>
      <c r="K24" s="56" t="str">
        <f>INDEX(Partner_details[workingEmail], MATCH(I24, Partner_details[name], 0))</f>
        <v>gayanegrigoryan376@gmail.com</v>
      </c>
      <c r="L24" s="87" t="s">
        <v>23840</v>
      </c>
      <c r="N24" t="s">
        <v>3834</v>
      </c>
      <c r="O24">
        <v>100</v>
      </c>
      <c r="P24" t="s">
        <v>387</v>
      </c>
      <c r="Q24">
        <v>45433.680555555555</v>
      </c>
      <c r="R24">
        <v>100</v>
      </c>
    </row>
    <row r="25" spans="2:18">
      <c r="B25" t="s">
        <v>1701</v>
      </c>
      <c r="C25">
        <v>100</v>
      </c>
      <c r="E25" t="str">
        <f>INDEX(superadmin!B:B, MATCH('Handle transactions'!B25, superadmin!H:H, 0))</f>
        <v>Design</v>
      </c>
      <c r="F25" s="40">
        <f>INDEX(superadmin!C:C, MATCH('Handle transactions'!B25, superadmin!H:H, 0))</f>
        <v>45385.481249999997</v>
      </c>
      <c r="G25">
        <v>100</v>
      </c>
      <c r="I25" s="86" t="s">
        <v>461</v>
      </c>
      <c r="J25" s="86">
        <v>500</v>
      </c>
      <c r="K25" s="56" t="str">
        <f>INDEX(Partner_details[workingEmail], MATCH(I25, Partner_details[name], 0))</f>
        <v>lumenCoffe1@ggTips.com</v>
      </c>
      <c r="L25" s="87" t="s">
        <v>23841</v>
      </c>
      <c r="N25" t="s">
        <v>3801</v>
      </c>
      <c r="O25">
        <v>500</v>
      </c>
      <c r="P25" t="s">
        <v>379</v>
      </c>
      <c r="Q25">
        <v>45434.911805555559</v>
      </c>
      <c r="R25">
        <v>500</v>
      </c>
    </row>
    <row r="26" spans="2:18">
      <c r="B26" t="s">
        <v>1491</v>
      </c>
      <c r="C26">
        <v>1000</v>
      </c>
      <c r="E26" t="str">
        <f>INDEX(superadmin!B:B, MATCH('Handle transactions'!B26, superadmin!H:H, 0))</f>
        <v>Design</v>
      </c>
      <c r="F26" s="40">
        <f>INDEX(superadmin!C:C, MATCH('Handle transactions'!B26, superadmin!H:H, 0))</f>
        <v>45393.729861111111</v>
      </c>
      <c r="G26">
        <v>1000</v>
      </c>
      <c r="I26" s="86" t="s">
        <v>387</v>
      </c>
      <c r="J26" s="86">
        <v>1100</v>
      </c>
      <c r="K26" s="56" t="str">
        <f>INDEX(Partner_details[workingEmail], MATCH(I26, Partner_details[name], 0))</f>
        <v>beeracademy1@ggTips.com</v>
      </c>
      <c r="L26" s="87" t="s">
        <v>23842</v>
      </c>
      <c r="N26" t="s">
        <v>3886</v>
      </c>
      <c r="O26">
        <v>100</v>
      </c>
      <c r="P26" t="s">
        <v>3873</v>
      </c>
      <c r="Q26">
        <v>45436.580555555556</v>
      </c>
      <c r="R26">
        <v>100</v>
      </c>
    </row>
    <row r="27" spans="2:18">
      <c r="B27" t="s">
        <v>1375</v>
      </c>
      <c r="C27">
        <v>2000</v>
      </c>
      <c r="E27" t="str">
        <f>INDEX(superadmin!B:B, MATCH('Handle transactions'!B27, superadmin!H:H, 0))</f>
        <v>Ethnoraph</v>
      </c>
      <c r="F27" s="40">
        <f>INDEX(superadmin!C:C, MATCH('Handle transactions'!B27, superadmin!H:H, 0))</f>
        <v>45398.588194444441</v>
      </c>
      <c r="G27">
        <v>2000</v>
      </c>
      <c r="I27" s="86" t="s">
        <v>476</v>
      </c>
      <c r="J27" s="86">
        <v>1000</v>
      </c>
      <c r="K27" s="56" t="str">
        <f>INDEX(Partner_details[workingEmail], MATCH(I27, Partner_details[name], 0))</f>
        <v>malocco1@ggtips.com</v>
      </c>
      <c r="L27" s="87" t="s">
        <v>23843</v>
      </c>
      <c r="N27" t="s">
        <v>3884</v>
      </c>
      <c r="O27">
        <v>100</v>
      </c>
      <c r="P27" t="s">
        <v>3873</v>
      </c>
      <c r="Q27">
        <v>45436.581250000003</v>
      </c>
      <c r="R27">
        <v>100</v>
      </c>
    </row>
    <row r="28" spans="2:18">
      <c r="B28" t="s">
        <v>895</v>
      </c>
      <c r="C28">
        <v>2000</v>
      </c>
      <c r="E28" t="str">
        <f>INDEX(superadmin!B:B, MATCH('Handle transactions'!B28, superadmin!H:H, 0))</f>
        <v>Bardak</v>
      </c>
      <c r="F28" s="40">
        <f>INDEX(superadmin!C:C, MATCH('Handle transactions'!B28, superadmin!H:H, 0))</f>
        <v>45417.904861111114</v>
      </c>
      <c r="G28">
        <v>2000</v>
      </c>
      <c r="I28" s="86" t="s">
        <v>568</v>
      </c>
      <c r="J28" s="86">
        <v>500</v>
      </c>
      <c r="K28" s="56" t="str">
        <f>INDEX(Partner_details[workingEmail], MATCH(I28, Partner_details[name], 0))</f>
        <v>Bisquitsarges4@ggTips.com</v>
      </c>
      <c r="L28" s="87" t="s">
        <v>23844</v>
      </c>
      <c r="N28" t="s">
        <v>3865</v>
      </c>
      <c r="O28">
        <v>500</v>
      </c>
      <c r="P28" t="s">
        <v>379</v>
      </c>
      <c r="Q28">
        <v>45436.865277777775</v>
      </c>
      <c r="R28">
        <v>500</v>
      </c>
    </row>
    <row r="29" spans="2:18">
      <c r="B29" t="s">
        <v>6218</v>
      </c>
      <c r="C29">
        <v>1000</v>
      </c>
      <c r="E29" t="e">
        <f>INDEX(superadmin!B:B, MATCH('Handle transactions'!B29, superadmin!H:H, 0))</f>
        <v>#N/A</v>
      </c>
      <c r="F29" s="40" t="e">
        <f>INDEX(superadmin!C:C, MATCH('Handle transactions'!B29, superadmin!H:H, 0))</f>
        <v>#N/A</v>
      </c>
      <c r="G29">
        <v>1000</v>
      </c>
      <c r="I29" s="86" t="s">
        <v>331</v>
      </c>
      <c r="J29" s="86">
        <v>1300</v>
      </c>
      <c r="K29" s="56" t="str">
        <f>INDEX(Partner_details[workingEmail], MATCH(I29, Partner_details[name], 0))</f>
        <v>mobile@team.gg</v>
      </c>
      <c r="L29" s="87"/>
      <c r="N29" t="s">
        <v>3863</v>
      </c>
      <c r="O29">
        <v>1000</v>
      </c>
      <c r="P29" t="s">
        <v>379</v>
      </c>
      <c r="Q29">
        <v>45436.886805555558</v>
      </c>
      <c r="R29">
        <v>1000</v>
      </c>
    </row>
    <row r="30" spans="2:18">
      <c r="B30" t="s">
        <v>3834</v>
      </c>
      <c r="C30">
        <v>100</v>
      </c>
      <c r="E30" t="str">
        <f>INDEX(superadmin!B:B, MATCH('Handle transactions'!B30, superadmin!H:H, 0))</f>
        <v>Lyuba</v>
      </c>
      <c r="F30" s="40">
        <f>INDEX(superadmin!C:C, MATCH('Handle transactions'!B30, superadmin!H:H, 0))</f>
        <v>45433.680555555555</v>
      </c>
      <c r="G30">
        <v>100</v>
      </c>
      <c r="I30" s="86" t="s">
        <v>128</v>
      </c>
      <c r="J30" s="86">
        <v>4000</v>
      </c>
      <c r="K30" s="56" t="str">
        <f>INDEX(Partner_details[workingEmail], MATCH(I30, Partner_details[name], 0))</f>
        <v>mov@ggTips.com</v>
      </c>
      <c r="L30" s="87" t="s">
        <v>23845</v>
      </c>
      <c r="N30" t="s">
        <v>3855</v>
      </c>
      <c r="O30">
        <v>1000</v>
      </c>
      <c r="P30" t="s">
        <v>379</v>
      </c>
      <c r="Q30">
        <v>45436.975694444445</v>
      </c>
      <c r="R30">
        <v>1000</v>
      </c>
    </row>
    <row r="31" spans="2:18">
      <c r="B31" t="s">
        <v>3801</v>
      </c>
      <c r="C31">
        <v>500</v>
      </c>
      <c r="E31" t="str">
        <f>INDEX(superadmin!B:B, MATCH('Handle transactions'!B31, superadmin!H:H, 0))</f>
        <v>Bardak</v>
      </c>
      <c r="F31" s="40">
        <f>INDEX(superadmin!C:C, MATCH('Handle transactions'!B31, superadmin!H:H, 0))</f>
        <v>45434.911805555559</v>
      </c>
      <c r="G31">
        <v>500</v>
      </c>
      <c r="I31" s="86" t="s">
        <v>516</v>
      </c>
      <c r="J31" s="86">
        <v>1500</v>
      </c>
      <c r="K31" s="56" t="str">
        <f>INDEX(Partner_details[workingEmail], MATCH(I31, Partner_details[name], 0))</f>
        <v>paulAbovyan@ggTips.com</v>
      </c>
      <c r="L31" s="87" t="s">
        <v>23846</v>
      </c>
      <c r="N31" t="s">
        <v>4010</v>
      </c>
      <c r="O31">
        <v>1000</v>
      </c>
      <c r="P31" t="s">
        <v>516</v>
      </c>
      <c r="Q31">
        <v>45443.624305555553</v>
      </c>
      <c r="R31">
        <v>1000</v>
      </c>
    </row>
    <row r="32" spans="2:18">
      <c r="B32" t="s">
        <v>3886</v>
      </c>
      <c r="C32">
        <v>100</v>
      </c>
      <c r="E32" t="str">
        <f>INDEX(superadmin!B:B, MATCH('Handle transactions'!B32, superadmin!H:H, 0))</f>
        <v>Dulcet cafe</v>
      </c>
      <c r="F32" s="40">
        <f>INDEX(superadmin!C:C, MATCH('Handle transactions'!B32, superadmin!H:H, 0))</f>
        <v>45436.580555555556</v>
      </c>
      <c r="G32">
        <v>100</v>
      </c>
      <c r="I32" s="86" t="s">
        <v>801</v>
      </c>
      <c r="J32" s="86">
        <v>1000</v>
      </c>
      <c r="K32" s="56" t="str">
        <f>INDEX(Partner_details[workingEmail], MATCH(I32, Partner_details[name], 0))</f>
        <v>PrepaAmiryan@ggTips.com</v>
      </c>
      <c r="L32" s="87" t="s">
        <v>23847</v>
      </c>
      <c r="N32" t="s">
        <v>4161</v>
      </c>
      <c r="O32">
        <v>500</v>
      </c>
      <c r="P32" t="s">
        <v>568</v>
      </c>
      <c r="Q32">
        <v>45450.65347222222</v>
      </c>
      <c r="R32">
        <v>500</v>
      </c>
    </row>
    <row r="33" spans="2:18">
      <c r="B33" t="s">
        <v>3884</v>
      </c>
      <c r="C33">
        <v>100</v>
      </c>
      <c r="E33" t="str">
        <f>INDEX(superadmin!B:B, MATCH('Handle transactions'!B33, superadmin!H:H, 0))</f>
        <v>Dulcet cafe</v>
      </c>
      <c r="F33" s="40">
        <f>INDEX(superadmin!C:C, MATCH('Handle transactions'!B33, superadmin!H:H, 0))</f>
        <v>45436.581250000003</v>
      </c>
      <c r="G33">
        <v>100</v>
      </c>
      <c r="I33" s="86" t="s">
        <v>278</v>
      </c>
      <c r="J33" s="86">
        <v>300</v>
      </c>
      <c r="K33" s="56" t="str">
        <f>INDEX(Partner_details[workingEmail], MATCH(I33, Partner_details[name], 0))</f>
        <v>jazzve11@ggTips.com</v>
      </c>
      <c r="L33" s="87" t="s">
        <v>23848</v>
      </c>
      <c r="N33" t="s">
        <v>4147</v>
      </c>
      <c r="O33">
        <v>2000</v>
      </c>
      <c r="P33" t="s">
        <v>3873</v>
      </c>
      <c r="Q33">
        <v>45450.885416666664</v>
      </c>
      <c r="R33">
        <v>2000</v>
      </c>
    </row>
    <row r="34" spans="2:18">
      <c r="B34" t="s">
        <v>3865</v>
      </c>
      <c r="C34">
        <v>500</v>
      </c>
      <c r="E34" t="str">
        <f>INDEX(superadmin!B:B, MATCH('Handle transactions'!B34, superadmin!H:H, 0))</f>
        <v>Bardak</v>
      </c>
      <c r="F34" s="40">
        <f>INDEX(superadmin!C:C, MATCH('Handle transactions'!B34, superadmin!H:H, 0))</f>
        <v>45436.865277777775</v>
      </c>
      <c r="G34">
        <v>500</v>
      </c>
      <c r="N34" t="s">
        <v>4131</v>
      </c>
      <c r="O34">
        <v>500</v>
      </c>
      <c r="P34" t="s">
        <v>461</v>
      </c>
      <c r="Q34">
        <v>45451.65902777778</v>
      </c>
      <c r="R34">
        <v>500</v>
      </c>
    </row>
    <row r="35" spans="2:18">
      <c r="B35" t="s">
        <v>3863</v>
      </c>
      <c r="C35">
        <v>1000</v>
      </c>
      <c r="E35" t="str">
        <f>INDEX(superadmin!B:B, MATCH('Handle transactions'!B35, superadmin!H:H, 0))</f>
        <v>Bardak</v>
      </c>
      <c r="F35" s="40">
        <f>INDEX(superadmin!C:C, MATCH('Handle transactions'!B35, superadmin!H:H, 0))</f>
        <v>45436.886805555558</v>
      </c>
      <c r="G35">
        <v>1000</v>
      </c>
      <c r="N35" t="s">
        <v>4129</v>
      </c>
      <c r="O35">
        <v>500</v>
      </c>
      <c r="P35" t="s">
        <v>3873</v>
      </c>
      <c r="Q35">
        <v>45451.737500000003</v>
      </c>
      <c r="R35">
        <v>500</v>
      </c>
    </row>
    <row r="36" spans="2:18">
      <c r="B36" t="s">
        <v>3855</v>
      </c>
      <c r="C36">
        <v>1000</v>
      </c>
      <c r="E36" t="str">
        <f>INDEX(superadmin!B:B, MATCH('Handle transactions'!B36, superadmin!H:H, 0))</f>
        <v>Bardak</v>
      </c>
      <c r="F36" s="40">
        <f>INDEX(superadmin!C:C, MATCH('Handle transactions'!B36, superadmin!H:H, 0))</f>
        <v>45436.975694444445</v>
      </c>
      <c r="G36">
        <v>1000</v>
      </c>
      <c r="N36" t="s">
        <v>4127</v>
      </c>
      <c r="O36">
        <v>1000</v>
      </c>
      <c r="P36" t="s">
        <v>642</v>
      </c>
      <c r="Q36">
        <v>45451.817361111112</v>
      </c>
      <c r="R36">
        <v>1000</v>
      </c>
    </row>
    <row r="37" spans="2:18">
      <c r="B37" t="s">
        <v>4010</v>
      </c>
      <c r="C37">
        <v>1000</v>
      </c>
      <c r="E37" t="str">
        <f>INDEX(superadmin!B:B, MATCH('Handle transactions'!B37, superadmin!H:H, 0))</f>
        <v>Paul Armenia</v>
      </c>
      <c r="F37" s="40">
        <f>INDEX(superadmin!C:C, MATCH('Handle transactions'!B37, superadmin!H:H, 0))</f>
        <v>45443.624305555553</v>
      </c>
      <c r="G37">
        <v>1000</v>
      </c>
      <c r="N37" t="s">
        <v>4125</v>
      </c>
      <c r="O37">
        <v>100</v>
      </c>
      <c r="P37" t="s">
        <v>278</v>
      </c>
      <c r="Q37">
        <v>45451.822916666664</v>
      </c>
      <c r="R37">
        <v>100</v>
      </c>
    </row>
    <row r="38" spans="2:18">
      <c r="B38" t="s">
        <v>6163</v>
      </c>
      <c r="C38">
        <v>1000</v>
      </c>
      <c r="E38" t="e">
        <f>INDEX(superadmin!B:B, MATCH('Handle transactions'!B38, superadmin!H:H, 0))</f>
        <v>#N/A</v>
      </c>
      <c r="F38" s="40" t="e">
        <f>INDEX(superadmin!C:C, MATCH('Handle transactions'!B38, superadmin!H:H, 0))</f>
        <v>#N/A</v>
      </c>
      <c r="G38">
        <v>1000</v>
      </c>
      <c r="N38" t="s">
        <v>4122</v>
      </c>
      <c r="O38">
        <v>2000</v>
      </c>
      <c r="P38" t="s">
        <v>128</v>
      </c>
      <c r="Q38">
        <v>45451.825694444444</v>
      </c>
      <c r="R38">
        <v>2000</v>
      </c>
    </row>
    <row r="39" spans="2:18">
      <c r="B39" t="s">
        <v>6161</v>
      </c>
      <c r="C39">
        <v>500</v>
      </c>
      <c r="E39" t="e">
        <f>INDEX(superadmin!B:B, MATCH('Handle transactions'!B39, superadmin!H:H, 0))</f>
        <v>#N/A</v>
      </c>
      <c r="F39" s="40" t="e">
        <f>INDEX(superadmin!C:C, MATCH('Handle transactions'!B39, superadmin!H:H, 0))</f>
        <v>#N/A</v>
      </c>
      <c r="G39">
        <v>500</v>
      </c>
      <c r="N39" t="s">
        <v>4120</v>
      </c>
      <c r="O39">
        <v>1000</v>
      </c>
      <c r="P39" t="s">
        <v>476</v>
      </c>
      <c r="Q39">
        <v>45451.856944444444</v>
      </c>
      <c r="R39">
        <v>1000</v>
      </c>
    </row>
    <row r="40" spans="2:18">
      <c r="B40" t="s">
        <v>4161</v>
      </c>
      <c r="C40">
        <v>500</v>
      </c>
      <c r="E40" t="str">
        <f>INDEX(superadmin!B:B, MATCH('Handle transactions'!B40, superadmin!H:H, 0))</f>
        <v>Mane Koshkakaryan</v>
      </c>
      <c r="F40" s="40">
        <f>INDEX(superadmin!C:C, MATCH('Handle transactions'!B40, superadmin!H:H, 0))</f>
        <v>45450.65347222222</v>
      </c>
      <c r="G40">
        <v>500</v>
      </c>
      <c r="N40" t="s">
        <v>4108</v>
      </c>
      <c r="O40">
        <v>100</v>
      </c>
      <c r="P40" t="s">
        <v>278</v>
      </c>
      <c r="Q40">
        <v>45452.1</v>
      </c>
      <c r="R40">
        <v>100</v>
      </c>
    </row>
    <row r="41" spans="2:18">
      <c r="B41" t="s">
        <v>4147</v>
      </c>
      <c r="C41">
        <v>2000</v>
      </c>
      <c r="E41" t="str">
        <f>INDEX(superadmin!B:B, MATCH('Handle transactions'!B41, superadmin!H:H, 0))</f>
        <v>Dulcet cafe</v>
      </c>
      <c r="F41" s="40">
        <f>INDEX(superadmin!C:C, MATCH('Handle transactions'!B41, superadmin!H:H, 0))</f>
        <v>45450.885416666664</v>
      </c>
      <c r="G41">
        <v>2000</v>
      </c>
      <c r="N41" t="s">
        <v>4106</v>
      </c>
      <c r="O41">
        <v>100</v>
      </c>
      <c r="P41" t="s">
        <v>278</v>
      </c>
      <c r="Q41">
        <v>45452.405555555553</v>
      </c>
      <c r="R41">
        <v>100</v>
      </c>
    </row>
    <row r="42" spans="2:18">
      <c r="B42" t="s">
        <v>4131</v>
      </c>
      <c r="C42">
        <v>500</v>
      </c>
      <c r="E42" t="str">
        <f>INDEX(superadmin!B:B, MATCH('Handle transactions'!B42, superadmin!H:H, 0))</f>
        <v>Lumen Coffee</v>
      </c>
      <c r="F42" s="40">
        <f>INDEX(superadmin!C:C, MATCH('Handle transactions'!B42, superadmin!H:H, 0))</f>
        <v>45451.65902777778</v>
      </c>
      <c r="G42">
        <v>500</v>
      </c>
      <c r="N42" t="s">
        <v>4104</v>
      </c>
      <c r="O42">
        <v>500</v>
      </c>
      <c r="P42" t="s">
        <v>516</v>
      </c>
      <c r="Q42">
        <v>45452.606249999997</v>
      </c>
      <c r="R42">
        <v>500</v>
      </c>
    </row>
    <row r="43" spans="2:18">
      <c r="B43" t="s">
        <v>4129</v>
      </c>
      <c r="C43">
        <v>500</v>
      </c>
      <c r="E43" t="str">
        <f>INDEX(superadmin!B:B, MATCH('Handle transactions'!B43, superadmin!H:H, 0))</f>
        <v>Dulcet cafe</v>
      </c>
      <c r="F43" s="40">
        <f>INDEX(superadmin!C:C, MATCH('Handle transactions'!B43, superadmin!H:H, 0))</f>
        <v>45451.737500000003</v>
      </c>
      <c r="G43">
        <v>500</v>
      </c>
      <c r="N43" t="s">
        <v>4100</v>
      </c>
      <c r="O43">
        <v>1000</v>
      </c>
      <c r="P43" t="s">
        <v>642</v>
      </c>
      <c r="Q43">
        <v>45452.760416666664</v>
      </c>
      <c r="R43">
        <v>1000</v>
      </c>
    </row>
    <row r="44" spans="2:18">
      <c r="B44" t="s">
        <v>4127</v>
      </c>
      <c r="C44">
        <v>1000</v>
      </c>
      <c r="E44" t="str">
        <f>INDEX(superadmin!B:B, MATCH('Handle transactions'!B44, superadmin!H:H, 0))</f>
        <v>Byblos Restaurant</v>
      </c>
      <c r="F44" s="40">
        <f>INDEX(superadmin!C:C, MATCH('Handle transactions'!B44, superadmin!H:H, 0))</f>
        <v>45451.817361111112</v>
      </c>
      <c r="G44">
        <v>1000</v>
      </c>
      <c r="N44" t="s">
        <v>4098</v>
      </c>
      <c r="O44">
        <v>1000</v>
      </c>
      <c r="P44" t="s">
        <v>801</v>
      </c>
      <c r="Q44">
        <v>45452.93472222222</v>
      </c>
      <c r="R44">
        <v>1000</v>
      </c>
    </row>
    <row r="45" spans="2:18">
      <c r="B45" t="s">
        <v>4125</v>
      </c>
      <c r="C45">
        <v>100</v>
      </c>
      <c r="E45" t="str">
        <f>INDEX(superadmin!B:B, MATCH('Handle transactions'!B45, superadmin!H:H, 0))</f>
        <v>Tigran</v>
      </c>
      <c r="F45" s="40">
        <f>INDEX(superadmin!C:C, MATCH('Handle transactions'!B45, superadmin!H:H, 0))</f>
        <v>45451.822916666664</v>
      </c>
      <c r="G45">
        <v>100</v>
      </c>
      <c r="N45" t="s">
        <v>4096</v>
      </c>
      <c r="O45">
        <v>1000</v>
      </c>
      <c r="P45" t="s">
        <v>387</v>
      </c>
      <c r="Q45">
        <v>45452.972222222219</v>
      </c>
      <c r="R45">
        <v>1000</v>
      </c>
    </row>
    <row r="46" spans="2:18">
      <c r="B46" t="s">
        <v>4122</v>
      </c>
      <c r="C46">
        <v>2000</v>
      </c>
      <c r="E46" t="str">
        <f>INDEX(superadmin!B:B, MATCH('Handle transactions'!B46, superadmin!H:H, 0))</f>
        <v>Mov</v>
      </c>
      <c r="F46" s="40">
        <f>INDEX(superadmin!C:C, MATCH('Handle transactions'!B46, superadmin!H:H, 0))</f>
        <v>45451.825694444444</v>
      </c>
      <c r="G46">
        <v>2000</v>
      </c>
      <c r="N46" t="s">
        <v>4094</v>
      </c>
      <c r="O46">
        <v>2000</v>
      </c>
      <c r="P46" t="s">
        <v>128</v>
      </c>
      <c r="Q46">
        <v>45452.981944444444</v>
      </c>
      <c r="R46">
        <v>2000</v>
      </c>
    </row>
    <row r="47" spans="2:18">
      <c r="B47" t="s">
        <v>4120</v>
      </c>
      <c r="C47">
        <v>1000</v>
      </c>
      <c r="E47" t="str">
        <f>INDEX(superadmin!B:B, MATCH('Handle transactions'!B47, superadmin!H:H, 0))</f>
        <v>Malocco</v>
      </c>
      <c r="F47" s="40">
        <f>INDEX(superadmin!C:C, MATCH('Handle transactions'!B47, superadmin!H:H, 0))</f>
        <v>45451.856944444444</v>
      </c>
      <c r="G47">
        <v>1000</v>
      </c>
    </row>
    <row r="48" spans="2:18">
      <c r="B48" t="s">
        <v>4108</v>
      </c>
      <c r="C48">
        <v>100</v>
      </c>
      <c r="E48" t="str">
        <f>INDEX(superadmin!B:B, MATCH('Handle transactions'!B48, superadmin!H:H, 0))</f>
        <v>Tigran</v>
      </c>
      <c r="F48" s="40">
        <f>INDEX(superadmin!C:C, MATCH('Handle transactions'!B48, superadmin!H:H, 0))</f>
        <v>45452.1</v>
      </c>
      <c r="G48">
        <v>100</v>
      </c>
    </row>
    <row r="49" spans="2:14">
      <c r="B49" t="s">
        <v>4106</v>
      </c>
      <c r="C49">
        <v>100</v>
      </c>
      <c r="E49" t="str">
        <f>INDEX(superadmin!B:B, MATCH('Handle transactions'!B49, superadmin!H:H, 0))</f>
        <v>Tigran</v>
      </c>
      <c r="F49" s="40">
        <f>INDEX(superadmin!C:C, MATCH('Handle transactions'!B49, superadmin!H:H, 0))</f>
        <v>45452.405555555553</v>
      </c>
      <c r="G49">
        <v>100</v>
      </c>
    </row>
    <row r="50" spans="2:14">
      <c r="B50" t="s">
        <v>4104</v>
      </c>
      <c r="C50">
        <v>500</v>
      </c>
      <c r="E50" t="str">
        <f>INDEX(superadmin!B:B, MATCH('Handle transactions'!B50, superadmin!H:H, 0))</f>
        <v>Paul Armenia</v>
      </c>
      <c r="F50" s="40">
        <f>INDEX(superadmin!C:C, MATCH('Handle transactions'!B50, superadmin!H:H, 0))</f>
        <v>45452.606249999997</v>
      </c>
      <c r="G50">
        <v>500</v>
      </c>
    </row>
    <row r="51" spans="2:14">
      <c r="B51" t="s">
        <v>4100</v>
      </c>
      <c r="C51">
        <v>1000</v>
      </c>
      <c r="E51" t="str">
        <f>INDEX(superadmin!B:B, MATCH('Handle transactions'!B51, superadmin!H:H, 0))</f>
        <v>Byblos Restaurant</v>
      </c>
      <c r="F51" s="40">
        <f>INDEX(superadmin!C:C, MATCH('Handle transactions'!B51, superadmin!H:H, 0))</f>
        <v>45452.760416666664</v>
      </c>
      <c r="G51">
        <v>1000</v>
      </c>
    </row>
    <row r="52" spans="2:14">
      <c r="B52" t="s">
        <v>4098</v>
      </c>
      <c r="C52">
        <v>1000</v>
      </c>
      <c r="E52" t="str">
        <f>INDEX(superadmin!B:B, MATCH('Handle transactions'!B52, superadmin!H:H, 0))</f>
        <v>Prepa</v>
      </c>
      <c r="F52" s="40">
        <f>INDEX(superadmin!C:C, MATCH('Handle transactions'!B52, superadmin!H:H, 0))</f>
        <v>45452.93472222222</v>
      </c>
      <c r="G52">
        <v>1000</v>
      </c>
    </row>
    <row r="53" spans="2:14">
      <c r="B53" t="s">
        <v>4096</v>
      </c>
      <c r="C53">
        <v>1000</v>
      </c>
      <c r="E53" t="str">
        <f>INDEX(superadmin!B:B, MATCH('Handle transactions'!B53, superadmin!H:H, 0))</f>
        <v>Lyuba</v>
      </c>
      <c r="F53" s="40">
        <f>INDEX(superadmin!C:C, MATCH('Handle transactions'!B53, superadmin!H:H, 0))</f>
        <v>45452.972222222219</v>
      </c>
      <c r="G53">
        <v>1000</v>
      </c>
    </row>
    <row r="54" spans="2:14">
      <c r="B54" t="s">
        <v>4094</v>
      </c>
      <c r="C54">
        <v>2000</v>
      </c>
      <c r="E54" t="str">
        <f>INDEX(superadmin!B:B, MATCH('Handle transactions'!B54, superadmin!H:H, 0))</f>
        <v>Mov</v>
      </c>
      <c r="F54" s="40">
        <f>INDEX(superadmin!C:C, MATCH('Handle transactions'!B54, superadmin!H:H, 0))</f>
        <v>45452.981944444444</v>
      </c>
      <c r="G54">
        <v>2000</v>
      </c>
    </row>
    <row r="56" spans="2:14" s="84" customFormat="1">
      <c r="B56" s="84" t="s">
        <v>23849</v>
      </c>
    </row>
    <row r="57" spans="2:14">
      <c r="D57" t="s">
        <v>23850</v>
      </c>
    </row>
    <row r="58" spans="2:14">
      <c r="B58" t="s">
        <v>4405</v>
      </c>
      <c r="D58" s="94" t="s">
        <v>476</v>
      </c>
      <c r="E58" s="77" t="s">
        <v>476</v>
      </c>
      <c r="F58" s="78">
        <v>45478.67291666667</v>
      </c>
      <c r="G58" s="77">
        <v>1000</v>
      </c>
      <c r="H58" s="77" t="s">
        <v>560</v>
      </c>
      <c r="I58" s="77" t="s">
        <v>564</v>
      </c>
      <c r="J58" s="77" t="s">
        <v>23306</v>
      </c>
      <c r="K58" s="77" t="s">
        <v>4827</v>
      </c>
      <c r="L58" s="77" t="s">
        <v>4828</v>
      </c>
      <c r="M58" s="79" t="s">
        <v>369</v>
      </c>
      <c r="N58" s="83" t="s">
        <v>3911</v>
      </c>
    </row>
    <row r="59" spans="2:14">
      <c r="B59" t="s">
        <v>4340</v>
      </c>
      <c r="D59" s="94" t="s">
        <v>567</v>
      </c>
      <c r="E59" s="77" t="s">
        <v>568</v>
      </c>
      <c r="F59" s="78">
        <v>45478.648611111108</v>
      </c>
      <c r="G59" s="77">
        <v>500</v>
      </c>
      <c r="H59" s="77" t="s">
        <v>560</v>
      </c>
      <c r="I59" s="77" t="s">
        <v>564</v>
      </c>
      <c r="J59" s="77" t="s">
        <v>23306</v>
      </c>
      <c r="K59" s="77" t="s">
        <v>4829</v>
      </c>
      <c r="L59" s="77" t="s">
        <v>4830</v>
      </c>
      <c r="M59" s="79" t="s">
        <v>369</v>
      </c>
      <c r="N59" s="82"/>
    </row>
    <row r="60" spans="2:14">
      <c r="B60" t="s">
        <v>4237</v>
      </c>
      <c r="D60" s="94" t="s">
        <v>567</v>
      </c>
      <c r="E60" s="77" t="s">
        <v>568</v>
      </c>
      <c r="F60" s="78">
        <v>45478.81527777778</v>
      </c>
      <c r="G60" s="77">
        <v>600</v>
      </c>
      <c r="H60" s="77" t="s">
        <v>560</v>
      </c>
      <c r="I60" s="77" t="s">
        <v>564</v>
      </c>
      <c r="J60" s="77" t="s">
        <v>23306</v>
      </c>
      <c r="K60" s="77" t="s">
        <v>4821</v>
      </c>
      <c r="L60" s="77" t="s">
        <v>4822</v>
      </c>
      <c r="M60" s="79" t="s">
        <v>369</v>
      </c>
      <c r="N60" s="83" t="s">
        <v>3911</v>
      </c>
    </row>
    <row r="61" spans="2:14">
      <c r="B61" t="s">
        <v>4261</v>
      </c>
      <c r="D61" s="94" t="s">
        <v>476</v>
      </c>
      <c r="E61" s="77" t="s">
        <v>476</v>
      </c>
      <c r="F61" s="78">
        <v>45478.793749999997</v>
      </c>
      <c r="G61" s="77">
        <v>500</v>
      </c>
      <c r="H61" s="77" t="s">
        <v>560</v>
      </c>
      <c r="I61" s="77" t="s">
        <v>564</v>
      </c>
      <c r="J61" s="77" t="s">
        <v>23306</v>
      </c>
      <c r="K61" s="77" t="s">
        <v>4823</v>
      </c>
      <c r="L61" s="77" t="s">
        <v>4824</v>
      </c>
      <c r="M61" s="79" t="s">
        <v>369</v>
      </c>
      <c r="N61" s="82"/>
    </row>
    <row r="62" spans="2:14">
      <c r="B62" t="s">
        <v>6161</v>
      </c>
      <c r="D62" s="94" t="s">
        <v>567</v>
      </c>
      <c r="E62" s="77" t="s">
        <v>568</v>
      </c>
      <c r="F62" s="78">
        <v>45478.81527777778</v>
      </c>
      <c r="G62" s="77">
        <v>600</v>
      </c>
      <c r="H62" s="77" t="s">
        <v>560</v>
      </c>
      <c r="I62" s="77" t="s">
        <v>564</v>
      </c>
      <c r="J62" s="77" t="s">
        <v>23306</v>
      </c>
      <c r="K62" s="77" t="s">
        <v>4821</v>
      </c>
      <c r="L62" s="77" t="s">
        <v>4822</v>
      </c>
      <c r="M62" s="79" t="s">
        <v>369</v>
      </c>
      <c r="N62" s="83" t="s">
        <v>3911</v>
      </c>
    </row>
    <row r="63" spans="2:14">
      <c r="B63" t="s">
        <v>6163</v>
      </c>
      <c r="D63" s="94" t="s">
        <v>476</v>
      </c>
      <c r="E63" s="77" t="s">
        <v>476</v>
      </c>
      <c r="F63" s="78">
        <v>45478.793749999997</v>
      </c>
      <c r="G63" s="77">
        <v>500</v>
      </c>
      <c r="H63" s="77" t="s">
        <v>560</v>
      </c>
      <c r="I63" s="77" t="s">
        <v>564</v>
      </c>
      <c r="J63" s="77" t="s">
        <v>23306</v>
      </c>
      <c r="K63" s="77" t="s">
        <v>4823</v>
      </c>
      <c r="L63" s="77" t="s">
        <v>4824</v>
      </c>
      <c r="M63" s="79" t="s">
        <v>369</v>
      </c>
      <c r="N63" s="82"/>
    </row>
    <row r="64" spans="2:14">
      <c r="B64" t="s">
        <v>23851</v>
      </c>
      <c r="D64" s="94" t="s">
        <v>515</v>
      </c>
      <c r="E64" s="77" t="s">
        <v>516</v>
      </c>
      <c r="F64" s="78">
        <v>45479.40902777778</v>
      </c>
      <c r="G64" s="77">
        <v>1000</v>
      </c>
      <c r="H64" s="77" t="s">
        <v>560</v>
      </c>
      <c r="I64" s="77" t="s">
        <v>564</v>
      </c>
      <c r="J64" s="77" t="s">
        <v>23306</v>
      </c>
      <c r="K64" s="77" t="s">
        <v>4805</v>
      </c>
      <c r="L64" s="77" t="s">
        <v>4806</v>
      </c>
      <c r="M64" s="79" t="s">
        <v>369</v>
      </c>
      <c r="N64" s="83" t="s">
        <v>3911</v>
      </c>
    </row>
    <row r="65" spans="2:14">
      <c r="B65" t="s">
        <v>4833</v>
      </c>
      <c r="D65" s="94" t="s">
        <v>461</v>
      </c>
      <c r="E65" s="77" t="s">
        <v>461</v>
      </c>
      <c r="F65" s="78">
        <v>45479.406944444447</v>
      </c>
      <c r="G65" s="77">
        <v>500</v>
      </c>
      <c r="H65" s="77" t="s">
        <v>560</v>
      </c>
      <c r="I65" s="77" t="s">
        <v>564</v>
      </c>
      <c r="J65" s="77" t="s">
        <v>23306</v>
      </c>
      <c r="K65" s="77" t="s">
        <v>4807</v>
      </c>
      <c r="L65" s="77" t="s">
        <v>4808</v>
      </c>
      <c r="M65" s="79" t="s">
        <v>369</v>
      </c>
      <c r="N65" s="83" t="s">
        <v>3911</v>
      </c>
    </row>
    <row r="66" spans="2:14">
      <c r="D66" s="94" t="s">
        <v>4576</v>
      </c>
      <c r="E66" s="77" t="s">
        <v>4066</v>
      </c>
      <c r="F66" s="78">
        <v>45478.957638888889</v>
      </c>
      <c r="G66" s="77">
        <v>500</v>
      </c>
      <c r="H66" s="77" t="s">
        <v>560</v>
      </c>
      <c r="I66" s="77" t="s">
        <v>564</v>
      </c>
      <c r="J66" s="77" t="s">
        <v>23306</v>
      </c>
      <c r="K66" s="77" t="s">
        <v>4809</v>
      </c>
      <c r="L66" s="77" t="s">
        <v>4810</v>
      </c>
      <c r="M66" s="79" t="s">
        <v>369</v>
      </c>
      <c r="N66" s="83" t="s">
        <v>3911</v>
      </c>
    </row>
    <row r="67" spans="2:14">
      <c r="D67" s="94" t="s">
        <v>4576</v>
      </c>
      <c r="E67" s="77" t="s">
        <v>4066</v>
      </c>
      <c r="F67" s="78">
        <v>45478.957638888889</v>
      </c>
      <c r="G67" s="77">
        <v>500</v>
      </c>
      <c r="H67" s="77" t="s">
        <v>560</v>
      </c>
      <c r="I67" s="77" t="s">
        <v>564</v>
      </c>
      <c r="J67" s="77" t="s">
        <v>23306</v>
      </c>
      <c r="K67" s="77" t="s">
        <v>4811</v>
      </c>
      <c r="L67" s="77" t="s">
        <v>4812</v>
      </c>
      <c r="M67" s="79" t="s">
        <v>369</v>
      </c>
      <c r="N67" s="82"/>
    </row>
    <row r="68" spans="2:14">
      <c r="D68" s="94" t="s">
        <v>476</v>
      </c>
      <c r="E68" s="77" t="s">
        <v>476</v>
      </c>
      <c r="F68" s="78">
        <v>45479.752083333333</v>
      </c>
      <c r="G68" s="77">
        <v>1500</v>
      </c>
      <c r="H68" s="77" t="s">
        <v>560</v>
      </c>
      <c r="I68" s="77" t="s">
        <v>564</v>
      </c>
      <c r="J68" s="77" t="s">
        <v>23306</v>
      </c>
      <c r="K68" s="77" t="s">
        <v>4794</v>
      </c>
      <c r="L68" s="77" t="s">
        <v>4795</v>
      </c>
      <c r="M68" s="77">
        <v>1500</v>
      </c>
      <c r="N68" s="83" t="s">
        <v>3911</v>
      </c>
    </row>
    <row r="69" spans="2:14">
      <c r="D69" s="77" t="s">
        <v>682</v>
      </c>
      <c r="E69" s="77" t="s">
        <v>683</v>
      </c>
      <c r="F69" s="78">
        <v>45479.681250000001</v>
      </c>
      <c r="G69" s="77">
        <v>1800</v>
      </c>
      <c r="H69" s="77" t="s">
        <v>560</v>
      </c>
      <c r="I69" s="77" t="s">
        <v>564</v>
      </c>
      <c r="J69" s="77" t="s">
        <v>23306</v>
      </c>
      <c r="K69" s="77" t="s">
        <v>4796</v>
      </c>
      <c r="L69" s="77" t="s">
        <v>4797</v>
      </c>
      <c r="M69" s="79" t="s">
        <v>369</v>
      </c>
      <c r="N69" s="83" t="s">
        <v>3911</v>
      </c>
    </row>
    <row r="70" spans="2:14">
      <c r="D70" s="77" t="s">
        <v>559</v>
      </c>
      <c r="E70" s="77" t="s">
        <v>278</v>
      </c>
      <c r="F70" s="78">
        <v>45479.589583333334</v>
      </c>
      <c r="G70" s="77">
        <v>100</v>
      </c>
      <c r="H70" s="77" t="s">
        <v>560</v>
      </c>
      <c r="I70" s="77" t="s">
        <v>564</v>
      </c>
      <c r="J70" s="77" t="s">
        <v>23306</v>
      </c>
      <c r="K70" s="77" t="s">
        <v>4798</v>
      </c>
      <c r="L70" s="77" t="s">
        <v>4799</v>
      </c>
      <c r="M70" s="77" t="s">
        <v>617</v>
      </c>
      <c r="N70" s="83" t="s">
        <v>3911</v>
      </c>
    </row>
    <row r="71" spans="2:14">
      <c r="D71" s="77" t="s">
        <v>559</v>
      </c>
      <c r="E71" s="77" t="s">
        <v>218</v>
      </c>
      <c r="F71" s="78">
        <v>45479.581944444442</v>
      </c>
      <c r="G71" s="77">
        <v>500</v>
      </c>
      <c r="H71" s="77" t="s">
        <v>560</v>
      </c>
      <c r="I71" s="77" t="s">
        <v>564</v>
      </c>
      <c r="J71" s="77" t="s">
        <v>23306</v>
      </c>
      <c r="K71" s="77" t="s">
        <v>4800</v>
      </c>
      <c r="L71" s="77" t="s">
        <v>4801</v>
      </c>
      <c r="M71" s="77" t="s">
        <v>4802</v>
      </c>
      <c r="N71" s="82"/>
    </row>
  </sheetData>
  <mergeCells count="1">
    <mergeCell ref="A1:B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2024-01-12T11:46:43Z</dcterms:created>
  <dcterms:modified xsi:type="dcterms:W3CDTF">2024-08-21T17:51:30Z</dcterms:modified>
  <cp:category/>
  <cp:contentStatus/>
</cp:coreProperties>
</file>